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drawings/drawing1.xml" ContentType="application/vnd.openxmlformats-officedocument.drawing+xml"/>
  <Override PartName="/xl/comments7.xml" ContentType="application/vnd.openxmlformats-officedocument.spreadsheetml.comments+xml"/>
  <Override PartName="/xl/threadedComments/threadedComment7.xml" ContentType="application/vnd.ms-excel.threadedcomments+xml"/>
  <Override PartName="/xl/comments8.xml" ContentType="application/vnd.openxmlformats-officedocument.spreadsheetml.comments+xml"/>
  <Override PartName="/xl/threadedComments/threadedComment8.xml" ContentType="application/vnd.ms-excel.threadedcomments+xml"/>
  <Override PartName="/xl/comments9.xml" ContentType="application/vnd.openxmlformats-officedocument.spreadsheetml.comments+xml"/>
  <Override PartName="/xl/threadedComments/threadedComment9.xml" ContentType="application/vnd.ms-excel.threadedcomments+xml"/>
  <Override PartName="/xl/comments10.xml" ContentType="application/vnd.openxmlformats-officedocument.spreadsheetml.comments+xml"/>
  <Override PartName="/xl/threadedComments/threadedComment10.xml" ContentType="application/vnd.ms-excel.threadedcomments+xml"/>
  <Override PartName="/xl/comments11.xml" ContentType="application/vnd.openxmlformats-officedocument.spreadsheetml.comments+xml"/>
  <Override PartName="/xl/threadedComments/threadedComment11.xml" ContentType="application/vnd.ms-excel.threadedcomments+xml"/>
  <Override PartName="/xl/comments12.xml" ContentType="application/vnd.openxmlformats-officedocument.spreadsheetml.comments+xml"/>
  <Override PartName="/xl/threadedComments/threadedComment12.xml" ContentType="application/vnd.ms-excel.threadedcomments+xml"/>
  <Override PartName="/xl/comments13.xml" ContentType="application/vnd.openxmlformats-officedocument.spreadsheetml.comments+xml"/>
  <Override PartName="/xl/threadedComments/threadedComment13.xml" ContentType="application/vnd.ms-excel.threadedcomments+xml"/>
  <Override PartName="/xl/comments14.xml" ContentType="application/vnd.openxmlformats-officedocument.spreadsheetml.comments+xml"/>
  <Override PartName="/xl/threadedComments/threadedComment14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fileSharing readOnlyRecommended="1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carlo\Downloads\"/>
    </mc:Choice>
  </mc:AlternateContent>
  <xr:revisionPtr revIDLastSave="0" documentId="13_ncr:1_{11D24DB3-83D2-4EF2-8226-AADFFBD0B03E}" xr6:coauthVersionLast="47" xr6:coauthVersionMax="47" xr10:uidLastSave="{00000000-0000-0000-0000-000000000000}"/>
  <bookViews>
    <workbookView xWindow="-98" yWindow="-98" windowWidth="21795" windowHeight="12975" tabRatio="890" firstSheet="11" activeTab="13" xr2:uid="{00000000-000D-0000-FFFF-FFFF00000000}"/>
  </bookViews>
  <sheets>
    <sheet name="CHINA" sheetId="231" r:id="rId1"/>
    <sheet name="USA" sheetId="247" r:id="rId2"/>
    <sheet name="Freight matrix" sheetId="227" r:id="rId3"/>
    <sheet name="BRAZIL domestic" sheetId="248" r:id="rId4"/>
    <sheet name="INDIA" sheetId="242" r:id="rId5"/>
    <sheet name="FOB origin" sheetId="232" r:id="rId6"/>
    <sheet name="EU" sheetId="230" r:id="rId7"/>
    <sheet name="ARB BRZ 2022" sheetId="255" r:id="rId8"/>
    <sheet name="ARB BRZ 2024_25" sheetId="261" r:id="rId9"/>
    <sheet name="ARB BRZ 2023 (no tax)" sheetId="262" r:id="rId10"/>
    <sheet name="mkt data" sheetId="226" r:id="rId11"/>
    <sheet name="settlement day" sheetId="246" r:id="rId12"/>
    <sheet name="PLATTS&amp;OPIS" sheetId="234" r:id="rId13"/>
    <sheet name="CU" sheetId="233" r:id="rId14"/>
    <sheet name="NYH" sheetId="251" r:id="rId15"/>
    <sheet name="T2" sheetId="235" r:id="rId16"/>
    <sheet name="B3 ETH" sheetId="236" r:id="rId17"/>
    <sheet name="B3 ETH (OI)" sheetId="250" r:id="rId18"/>
    <sheet name="CORN" sheetId="237" r:id="rId19"/>
    <sheet name="RBOB" sheetId="238" r:id="rId20"/>
    <sheet name="Sugar 11" sheetId="243" r:id="rId21"/>
    <sheet name="BRL USD" sheetId="240" r:id="rId22"/>
    <sheet name="EUR USD" sheetId="241" r:id="rId23"/>
    <sheet name="euro spot" sheetId="263" r:id="rId24"/>
    <sheet name="ESALQ Paulinia" sheetId="244" r:id="rId25"/>
    <sheet name="ESALQ Hydrous Ribeirao" sheetId="245" r:id="rId26"/>
    <sheet name="gasoline arbitrage" sheetId="260" r:id="rId27"/>
    <sheet name="Gasoline vs Hydrous SP" sheetId="259" r:id="rId28"/>
  </sheets>
  <externalReferences>
    <externalReference r:id="rId29"/>
    <externalReference r:id="rId30"/>
  </externalReferences>
  <definedNames>
    <definedName name="_xlnm.Print_Area" localSheetId="10">'mkt data'!$E$2:$J$17</definedName>
  </definedNames>
  <calcPr calcId="191028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9" i="259" l="1"/>
  <c r="D79" i="259"/>
  <c r="I77" i="259"/>
  <c r="E77" i="259"/>
  <c r="D77" i="259"/>
  <c r="I76" i="259"/>
  <c r="I75" i="259"/>
  <c r="D75" i="259"/>
  <c r="I74" i="259"/>
  <c r="D74" i="259"/>
  <c r="I73" i="259"/>
  <c r="I72" i="259"/>
  <c r="D72" i="259"/>
  <c r="I71" i="259"/>
  <c r="D71" i="259"/>
  <c r="I70" i="259"/>
  <c r="D70" i="259"/>
  <c r="I69" i="259"/>
  <c r="D69" i="259"/>
  <c r="I68" i="259"/>
  <c r="D68" i="259"/>
  <c r="I67" i="259"/>
  <c r="D67" i="259"/>
  <c r="I66" i="259"/>
  <c r="D66" i="259"/>
  <c r="I65" i="259"/>
  <c r="D65" i="259"/>
  <c r="I64" i="259"/>
  <c r="D64" i="259"/>
  <c r="I63" i="259"/>
  <c r="D63" i="259"/>
  <c r="I62" i="259"/>
  <c r="D62" i="259"/>
  <c r="P964" i="260"/>
  <c r="O964" i="260"/>
  <c r="N964" i="260"/>
  <c r="M964" i="260"/>
  <c r="L964" i="260"/>
  <c r="K964" i="260"/>
  <c r="J964" i="260"/>
  <c r="I964" i="260"/>
  <c r="H964" i="260"/>
  <c r="P963" i="260"/>
  <c r="O963" i="260"/>
  <c r="N963" i="260"/>
  <c r="M963" i="260"/>
  <c r="L963" i="260"/>
  <c r="K963" i="260"/>
  <c r="J963" i="260"/>
  <c r="I963" i="260"/>
  <c r="H963" i="260"/>
  <c r="P962" i="260"/>
  <c r="O962" i="260"/>
  <c r="N962" i="260"/>
  <c r="M962" i="260"/>
  <c r="L962" i="260"/>
  <c r="K962" i="260"/>
  <c r="J962" i="260"/>
  <c r="I962" i="260"/>
  <c r="H962" i="260"/>
  <c r="P961" i="260"/>
  <c r="O961" i="260"/>
  <c r="N961" i="260"/>
  <c r="M961" i="260"/>
  <c r="L961" i="260"/>
  <c r="K961" i="260"/>
  <c r="J961" i="260"/>
  <c r="I961" i="260"/>
  <c r="H961" i="260"/>
  <c r="P960" i="260"/>
  <c r="O960" i="260"/>
  <c r="N960" i="260"/>
  <c r="M960" i="260"/>
  <c r="L960" i="260"/>
  <c r="K960" i="260"/>
  <c r="J960" i="260"/>
  <c r="I960" i="260"/>
  <c r="H960" i="260"/>
  <c r="P959" i="260"/>
  <c r="O959" i="260"/>
  <c r="N959" i="260"/>
  <c r="M959" i="260"/>
  <c r="L959" i="260"/>
  <c r="K959" i="260"/>
  <c r="J959" i="260"/>
  <c r="I959" i="260"/>
  <c r="H959" i="260"/>
  <c r="P958" i="260"/>
  <c r="O958" i="260"/>
  <c r="N958" i="260"/>
  <c r="M958" i="260"/>
  <c r="L958" i="260"/>
  <c r="K958" i="260"/>
  <c r="J958" i="260"/>
  <c r="I958" i="260"/>
  <c r="H958" i="260"/>
  <c r="P957" i="260"/>
  <c r="O957" i="260"/>
  <c r="N957" i="260"/>
  <c r="M957" i="260"/>
  <c r="L957" i="260"/>
  <c r="K957" i="260"/>
  <c r="J957" i="260"/>
  <c r="I957" i="260"/>
  <c r="H957" i="260"/>
  <c r="P956" i="260"/>
  <c r="O956" i="260"/>
  <c r="N956" i="260"/>
  <c r="M956" i="260"/>
  <c r="L956" i="260"/>
  <c r="K956" i="260"/>
  <c r="J956" i="260"/>
  <c r="I956" i="260"/>
  <c r="H956" i="260"/>
  <c r="P955" i="260"/>
  <c r="O955" i="260"/>
  <c r="N955" i="260"/>
  <c r="M955" i="260"/>
  <c r="L955" i="260"/>
  <c r="K955" i="260"/>
  <c r="J955" i="260"/>
  <c r="I955" i="260"/>
  <c r="H955" i="260"/>
  <c r="P954" i="260"/>
  <c r="O954" i="260"/>
  <c r="N954" i="260"/>
  <c r="M954" i="260"/>
  <c r="L954" i="260"/>
  <c r="K954" i="260"/>
  <c r="J954" i="260"/>
  <c r="I954" i="260"/>
  <c r="H954" i="260"/>
  <c r="P953" i="260"/>
  <c r="O953" i="260"/>
  <c r="N953" i="260"/>
  <c r="M953" i="260"/>
  <c r="L953" i="260"/>
  <c r="K953" i="260"/>
  <c r="J953" i="260"/>
  <c r="I953" i="260"/>
  <c r="H953" i="260"/>
  <c r="P952" i="260"/>
  <c r="O952" i="260"/>
  <c r="N952" i="260"/>
  <c r="M952" i="260"/>
  <c r="L952" i="260"/>
  <c r="K952" i="260"/>
  <c r="J952" i="260"/>
  <c r="I952" i="260"/>
  <c r="H952" i="260"/>
  <c r="P951" i="260"/>
  <c r="O951" i="260"/>
  <c r="N951" i="260"/>
  <c r="M951" i="260"/>
  <c r="L951" i="260"/>
  <c r="K951" i="260"/>
  <c r="J951" i="260"/>
  <c r="I951" i="260"/>
  <c r="H951" i="260"/>
  <c r="P950" i="260"/>
  <c r="O950" i="260"/>
  <c r="N950" i="260"/>
  <c r="M950" i="260"/>
  <c r="L950" i="260"/>
  <c r="K950" i="260"/>
  <c r="J950" i="260"/>
  <c r="I950" i="260"/>
  <c r="H950" i="260"/>
  <c r="P949" i="260"/>
  <c r="O949" i="260"/>
  <c r="N949" i="260"/>
  <c r="M949" i="260"/>
  <c r="L949" i="260"/>
  <c r="K949" i="260"/>
  <c r="J949" i="260"/>
  <c r="I949" i="260"/>
  <c r="H949" i="260"/>
  <c r="P948" i="260"/>
  <c r="O948" i="260"/>
  <c r="N948" i="260"/>
  <c r="M948" i="260"/>
  <c r="L948" i="260"/>
  <c r="K948" i="260"/>
  <c r="J948" i="260"/>
  <c r="I948" i="260"/>
  <c r="H948" i="260"/>
  <c r="P947" i="260"/>
  <c r="O947" i="260"/>
  <c r="N947" i="260"/>
  <c r="M947" i="260"/>
  <c r="L947" i="260"/>
  <c r="K947" i="260"/>
  <c r="J947" i="260"/>
  <c r="I947" i="260"/>
  <c r="H947" i="260"/>
  <c r="P946" i="260"/>
  <c r="O946" i="260"/>
  <c r="N946" i="260"/>
  <c r="M946" i="260"/>
  <c r="L946" i="260"/>
  <c r="K946" i="260"/>
  <c r="J946" i="260"/>
  <c r="I946" i="260"/>
  <c r="H946" i="260"/>
  <c r="P945" i="260"/>
  <c r="O945" i="260"/>
  <c r="N945" i="260"/>
  <c r="M945" i="260"/>
  <c r="L945" i="260"/>
  <c r="K945" i="260"/>
  <c r="J945" i="260"/>
  <c r="I945" i="260"/>
  <c r="H945" i="260"/>
  <c r="P944" i="260"/>
  <c r="O944" i="260"/>
  <c r="N944" i="260"/>
  <c r="M944" i="260"/>
  <c r="L944" i="260"/>
  <c r="K944" i="260"/>
  <c r="J944" i="260"/>
  <c r="I944" i="260"/>
  <c r="H944" i="260"/>
  <c r="P943" i="260"/>
  <c r="O943" i="260"/>
  <c r="N943" i="260"/>
  <c r="M943" i="260"/>
  <c r="L943" i="260"/>
  <c r="K943" i="260"/>
  <c r="J943" i="260"/>
  <c r="I943" i="260"/>
  <c r="H943" i="260"/>
  <c r="P942" i="260"/>
  <c r="O942" i="260"/>
  <c r="N942" i="260"/>
  <c r="M942" i="260"/>
  <c r="L942" i="260"/>
  <c r="K942" i="260"/>
  <c r="J942" i="260"/>
  <c r="I942" i="260"/>
  <c r="H942" i="260"/>
  <c r="P941" i="260"/>
  <c r="O941" i="260"/>
  <c r="N941" i="260"/>
  <c r="M941" i="260"/>
  <c r="L941" i="260"/>
  <c r="K941" i="260"/>
  <c r="J941" i="260"/>
  <c r="I941" i="260"/>
  <c r="H941" i="260"/>
  <c r="P940" i="260"/>
  <c r="O940" i="260"/>
  <c r="N940" i="260"/>
  <c r="M940" i="260"/>
  <c r="L940" i="260"/>
  <c r="K940" i="260"/>
  <c r="J940" i="260"/>
  <c r="I940" i="260"/>
  <c r="H940" i="260"/>
  <c r="P939" i="260"/>
  <c r="O939" i="260"/>
  <c r="N939" i="260"/>
  <c r="M939" i="260"/>
  <c r="L939" i="260"/>
  <c r="K939" i="260"/>
  <c r="J939" i="260"/>
  <c r="I939" i="260"/>
  <c r="H939" i="260"/>
  <c r="P938" i="260"/>
  <c r="O938" i="260"/>
  <c r="N938" i="260"/>
  <c r="M938" i="260"/>
  <c r="L938" i="260"/>
  <c r="K938" i="260"/>
  <c r="J938" i="260"/>
  <c r="I938" i="260"/>
  <c r="H938" i="260"/>
  <c r="P937" i="260"/>
  <c r="O937" i="260"/>
  <c r="N937" i="260"/>
  <c r="M937" i="260"/>
  <c r="L937" i="260"/>
  <c r="K937" i="260"/>
  <c r="J937" i="260"/>
  <c r="I937" i="260"/>
  <c r="H937" i="260"/>
  <c r="P936" i="260"/>
  <c r="O936" i="260"/>
  <c r="N936" i="260"/>
  <c r="M936" i="260"/>
  <c r="L936" i="260"/>
  <c r="K936" i="260"/>
  <c r="J936" i="260"/>
  <c r="I936" i="260"/>
  <c r="H936" i="260"/>
  <c r="P935" i="260"/>
  <c r="O935" i="260"/>
  <c r="N935" i="260"/>
  <c r="M935" i="260"/>
  <c r="L935" i="260"/>
  <c r="K935" i="260"/>
  <c r="J935" i="260"/>
  <c r="I935" i="260"/>
  <c r="H935" i="260"/>
  <c r="P934" i="260"/>
  <c r="O934" i="260"/>
  <c r="N934" i="260"/>
  <c r="M934" i="260"/>
  <c r="L934" i="260"/>
  <c r="K934" i="260"/>
  <c r="J934" i="260"/>
  <c r="I934" i="260"/>
  <c r="H934" i="260"/>
  <c r="P933" i="260"/>
  <c r="O933" i="260"/>
  <c r="N933" i="260"/>
  <c r="M933" i="260"/>
  <c r="L933" i="260"/>
  <c r="K933" i="260"/>
  <c r="J933" i="260"/>
  <c r="I933" i="260"/>
  <c r="H933" i="260"/>
  <c r="P932" i="260"/>
  <c r="O932" i="260"/>
  <c r="N932" i="260"/>
  <c r="M932" i="260"/>
  <c r="L932" i="260"/>
  <c r="K932" i="260"/>
  <c r="J932" i="260"/>
  <c r="I932" i="260"/>
  <c r="H932" i="260"/>
  <c r="P931" i="260"/>
  <c r="O931" i="260"/>
  <c r="N931" i="260"/>
  <c r="M931" i="260"/>
  <c r="L931" i="260"/>
  <c r="K931" i="260"/>
  <c r="J931" i="260"/>
  <c r="I931" i="260"/>
  <c r="H931" i="260"/>
  <c r="P930" i="260"/>
  <c r="O930" i="260"/>
  <c r="N930" i="260"/>
  <c r="M930" i="260"/>
  <c r="L930" i="260"/>
  <c r="K930" i="260"/>
  <c r="J930" i="260"/>
  <c r="I930" i="260"/>
  <c r="H930" i="260"/>
  <c r="P929" i="260"/>
  <c r="O929" i="260"/>
  <c r="N929" i="260"/>
  <c r="M929" i="260"/>
  <c r="L929" i="260"/>
  <c r="K929" i="260"/>
  <c r="J929" i="260"/>
  <c r="I929" i="260"/>
  <c r="H929" i="260"/>
  <c r="P928" i="260"/>
  <c r="O928" i="260"/>
  <c r="N928" i="260"/>
  <c r="M928" i="260"/>
  <c r="L928" i="260"/>
  <c r="K928" i="260"/>
  <c r="J928" i="260"/>
  <c r="I928" i="260"/>
  <c r="H928" i="260"/>
  <c r="P927" i="260"/>
  <c r="O927" i="260"/>
  <c r="N927" i="260"/>
  <c r="M927" i="260"/>
  <c r="L927" i="260"/>
  <c r="K927" i="260"/>
  <c r="J927" i="260"/>
  <c r="I927" i="260"/>
  <c r="H927" i="260"/>
  <c r="P926" i="260"/>
  <c r="O926" i="260"/>
  <c r="N926" i="260"/>
  <c r="M926" i="260"/>
  <c r="L926" i="260"/>
  <c r="K926" i="260"/>
  <c r="J926" i="260"/>
  <c r="I926" i="260"/>
  <c r="H926" i="260"/>
  <c r="P925" i="260"/>
  <c r="O925" i="260"/>
  <c r="N925" i="260"/>
  <c r="M925" i="260"/>
  <c r="L925" i="260"/>
  <c r="K925" i="260"/>
  <c r="J925" i="260"/>
  <c r="I925" i="260"/>
  <c r="H925" i="260"/>
  <c r="P924" i="260"/>
  <c r="O924" i="260"/>
  <c r="N924" i="260"/>
  <c r="M924" i="260"/>
  <c r="L924" i="260"/>
  <c r="K924" i="260"/>
  <c r="J924" i="260"/>
  <c r="I924" i="260"/>
  <c r="H924" i="260"/>
  <c r="P923" i="260"/>
  <c r="O923" i="260"/>
  <c r="N923" i="260"/>
  <c r="M923" i="260"/>
  <c r="L923" i="260"/>
  <c r="K923" i="260"/>
  <c r="J923" i="260"/>
  <c r="I923" i="260"/>
  <c r="H923" i="260"/>
  <c r="P922" i="260"/>
  <c r="O922" i="260"/>
  <c r="N922" i="260"/>
  <c r="M922" i="260"/>
  <c r="L922" i="260"/>
  <c r="K922" i="260"/>
  <c r="J922" i="260"/>
  <c r="I922" i="260"/>
  <c r="H922" i="260"/>
  <c r="P921" i="260"/>
  <c r="O921" i="260"/>
  <c r="N921" i="260"/>
  <c r="M921" i="260"/>
  <c r="L921" i="260"/>
  <c r="K921" i="260"/>
  <c r="J921" i="260"/>
  <c r="I921" i="260"/>
  <c r="H921" i="260"/>
  <c r="P920" i="260"/>
  <c r="O920" i="260"/>
  <c r="N920" i="260"/>
  <c r="M920" i="260"/>
  <c r="L920" i="260"/>
  <c r="K920" i="260"/>
  <c r="J920" i="260"/>
  <c r="I920" i="260"/>
  <c r="H920" i="260"/>
  <c r="P919" i="260"/>
  <c r="O919" i="260"/>
  <c r="N919" i="260"/>
  <c r="M919" i="260"/>
  <c r="L919" i="260"/>
  <c r="K919" i="260"/>
  <c r="J919" i="260"/>
  <c r="I919" i="260"/>
  <c r="H919" i="260"/>
  <c r="P918" i="260"/>
  <c r="O918" i="260"/>
  <c r="N918" i="260"/>
  <c r="M918" i="260"/>
  <c r="L918" i="260"/>
  <c r="K918" i="260"/>
  <c r="J918" i="260"/>
  <c r="I918" i="260"/>
  <c r="H918" i="260"/>
  <c r="P917" i="260"/>
  <c r="O917" i="260"/>
  <c r="N917" i="260"/>
  <c r="M917" i="260"/>
  <c r="L917" i="260"/>
  <c r="K917" i="260"/>
  <c r="J917" i="260"/>
  <c r="I917" i="260"/>
  <c r="H917" i="260"/>
  <c r="P916" i="260"/>
  <c r="O916" i="260"/>
  <c r="N916" i="260"/>
  <c r="M916" i="260"/>
  <c r="L916" i="260"/>
  <c r="K916" i="260"/>
  <c r="J916" i="260"/>
  <c r="I916" i="260"/>
  <c r="H916" i="260"/>
  <c r="P915" i="260"/>
  <c r="O915" i="260"/>
  <c r="N915" i="260"/>
  <c r="M915" i="260"/>
  <c r="L915" i="260"/>
  <c r="K915" i="260"/>
  <c r="J915" i="260"/>
  <c r="I915" i="260"/>
  <c r="H915" i="260"/>
  <c r="P914" i="260"/>
  <c r="O914" i="260"/>
  <c r="N914" i="260"/>
  <c r="M914" i="260"/>
  <c r="L914" i="260"/>
  <c r="K914" i="260"/>
  <c r="J914" i="260"/>
  <c r="I914" i="260"/>
  <c r="H914" i="260"/>
  <c r="P913" i="260"/>
  <c r="O913" i="260"/>
  <c r="N913" i="260"/>
  <c r="M913" i="260"/>
  <c r="L913" i="260"/>
  <c r="K913" i="260"/>
  <c r="J913" i="260"/>
  <c r="I913" i="260"/>
  <c r="H913" i="260"/>
  <c r="P912" i="260"/>
  <c r="O912" i="260"/>
  <c r="N912" i="260"/>
  <c r="M912" i="260"/>
  <c r="L912" i="260"/>
  <c r="K912" i="260"/>
  <c r="J912" i="260"/>
  <c r="I912" i="260"/>
  <c r="H912" i="260"/>
  <c r="P911" i="260"/>
  <c r="O911" i="260"/>
  <c r="N911" i="260"/>
  <c r="M911" i="260"/>
  <c r="L911" i="260"/>
  <c r="K911" i="260"/>
  <c r="J911" i="260"/>
  <c r="I911" i="260"/>
  <c r="H911" i="260"/>
  <c r="P910" i="260"/>
  <c r="O910" i="260"/>
  <c r="N910" i="260"/>
  <c r="M910" i="260"/>
  <c r="L910" i="260"/>
  <c r="K910" i="260"/>
  <c r="J910" i="260"/>
  <c r="I910" i="260"/>
  <c r="H910" i="260"/>
  <c r="P909" i="260"/>
  <c r="O909" i="260"/>
  <c r="N909" i="260"/>
  <c r="M909" i="260"/>
  <c r="L909" i="260"/>
  <c r="K909" i="260"/>
  <c r="J909" i="260"/>
  <c r="I909" i="260"/>
  <c r="H909" i="260"/>
  <c r="P908" i="260"/>
  <c r="O908" i="260"/>
  <c r="N908" i="260"/>
  <c r="M908" i="260"/>
  <c r="L908" i="260"/>
  <c r="K908" i="260"/>
  <c r="J908" i="260"/>
  <c r="I908" i="260"/>
  <c r="H908" i="260"/>
  <c r="P907" i="260"/>
  <c r="O907" i="260"/>
  <c r="N907" i="260"/>
  <c r="M907" i="260"/>
  <c r="L907" i="260"/>
  <c r="K907" i="260"/>
  <c r="J907" i="260"/>
  <c r="I907" i="260"/>
  <c r="H907" i="260"/>
  <c r="P906" i="260"/>
  <c r="O906" i="260"/>
  <c r="N906" i="260"/>
  <c r="M906" i="260"/>
  <c r="L906" i="260"/>
  <c r="K906" i="260"/>
  <c r="J906" i="260"/>
  <c r="I906" i="260"/>
  <c r="H906" i="260"/>
  <c r="P905" i="260"/>
  <c r="O905" i="260"/>
  <c r="N905" i="260"/>
  <c r="M905" i="260"/>
  <c r="L905" i="260"/>
  <c r="K905" i="260"/>
  <c r="J905" i="260"/>
  <c r="I905" i="260"/>
  <c r="H905" i="260"/>
  <c r="P904" i="260"/>
  <c r="O904" i="260"/>
  <c r="N904" i="260"/>
  <c r="M904" i="260"/>
  <c r="L904" i="260"/>
  <c r="K904" i="260"/>
  <c r="J904" i="260"/>
  <c r="I904" i="260"/>
  <c r="H904" i="260"/>
  <c r="P903" i="260"/>
  <c r="O903" i="260"/>
  <c r="N903" i="260"/>
  <c r="M903" i="260"/>
  <c r="L903" i="260"/>
  <c r="K903" i="260"/>
  <c r="J903" i="260"/>
  <c r="I903" i="260"/>
  <c r="H903" i="260"/>
  <c r="P902" i="260"/>
  <c r="O902" i="260"/>
  <c r="N902" i="260"/>
  <c r="M902" i="260"/>
  <c r="L902" i="260"/>
  <c r="K902" i="260"/>
  <c r="J902" i="260"/>
  <c r="I902" i="260"/>
  <c r="H902" i="260"/>
  <c r="P901" i="260"/>
  <c r="O901" i="260"/>
  <c r="N901" i="260"/>
  <c r="M901" i="260"/>
  <c r="L901" i="260"/>
  <c r="K901" i="260"/>
  <c r="J901" i="260"/>
  <c r="I901" i="260"/>
  <c r="H901" i="260"/>
  <c r="P900" i="260"/>
  <c r="O900" i="260"/>
  <c r="N900" i="260"/>
  <c r="M900" i="260"/>
  <c r="L900" i="260"/>
  <c r="K900" i="260"/>
  <c r="J900" i="260"/>
  <c r="I900" i="260"/>
  <c r="H900" i="260"/>
  <c r="P899" i="260"/>
  <c r="O899" i="260"/>
  <c r="N899" i="260"/>
  <c r="M899" i="260"/>
  <c r="L899" i="260"/>
  <c r="K899" i="260"/>
  <c r="J899" i="260"/>
  <c r="I899" i="260"/>
  <c r="H899" i="260"/>
  <c r="P898" i="260"/>
  <c r="O898" i="260"/>
  <c r="N898" i="260"/>
  <c r="M898" i="260"/>
  <c r="L898" i="260"/>
  <c r="K898" i="260"/>
  <c r="J898" i="260"/>
  <c r="I898" i="260"/>
  <c r="H898" i="260"/>
  <c r="P897" i="260"/>
  <c r="O897" i="260"/>
  <c r="N897" i="260"/>
  <c r="M897" i="260"/>
  <c r="L897" i="260"/>
  <c r="K897" i="260"/>
  <c r="J897" i="260"/>
  <c r="I897" i="260"/>
  <c r="H897" i="260"/>
  <c r="P896" i="260"/>
  <c r="O896" i="260"/>
  <c r="N896" i="260"/>
  <c r="M896" i="260"/>
  <c r="L896" i="260"/>
  <c r="K896" i="260"/>
  <c r="J896" i="260"/>
  <c r="I896" i="260"/>
  <c r="H896" i="260"/>
  <c r="P895" i="260"/>
  <c r="O895" i="260"/>
  <c r="N895" i="260"/>
  <c r="M895" i="260"/>
  <c r="L895" i="260"/>
  <c r="K895" i="260"/>
  <c r="J895" i="260"/>
  <c r="I895" i="260"/>
  <c r="H895" i="260"/>
  <c r="P894" i="260"/>
  <c r="O894" i="260"/>
  <c r="N894" i="260"/>
  <c r="M894" i="260"/>
  <c r="L894" i="260"/>
  <c r="K894" i="260"/>
  <c r="J894" i="260"/>
  <c r="I894" i="260"/>
  <c r="H894" i="260"/>
  <c r="P893" i="260"/>
  <c r="O893" i="260"/>
  <c r="N893" i="260"/>
  <c r="M893" i="260"/>
  <c r="L893" i="260"/>
  <c r="K893" i="260"/>
  <c r="J893" i="260"/>
  <c r="I893" i="260"/>
  <c r="H893" i="260"/>
  <c r="P892" i="260"/>
  <c r="O892" i="260"/>
  <c r="N892" i="260"/>
  <c r="M892" i="260"/>
  <c r="L892" i="260"/>
  <c r="K892" i="260"/>
  <c r="J892" i="260"/>
  <c r="I892" i="260"/>
  <c r="H892" i="260"/>
  <c r="P891" i="260"/>
  <c r="O891" i="260"/>
  <c r="N891" i="260"/>
  <c r="M891" i="260"/>
  <c r="L891" i="260"/>
  <c r="K891" i="260"/>
  <c r="J891" i="260"/>
  <c r="I891" i="260"/>
  <c r="H891" i="260"/>
  <c r="P890" i="260"/>
  <c r="O890" i="260"/>
  <c r="N890" i="260"/>
  <c r="M890" i="260"/>
  <c r="L890" i="260"/>
  <c r="K890" i="260"/>
  <c r="J890" i="260"/>
  <c r="I890" i="260"/>
  <c r="H890" i="260"/>
  <c r="P889" i="260"/>
  <c r="O889" i="260"/>
  <c r="N889" i="260"/>
  <c r="M889" i="260"/>
  <c r="L889" i="260"/>
  <c r="K889" i="260"/>
  <c r="J889" i="260"/>
  <c r="I889" i="260"/>
  <c r="H889" i="260"/>
  <c r="P888" i="260"/>
  <c r="O888" i="260"/>
  <c r="N888" i="260"/>
  <c r="M888" i="260"/>
  <c r="L888" i="260"/>
  <c r="K888" i="260"/>
  <c r="J888" i="260"/>
  <c r="I888" i="260"/>
  <c r="H888" i="260"/>
  <c r="P887" i="260"/>
  <c r="O887" i="260"/>
  <c r="N887" i="260"/>
  <c r="M887" i="260"/>
  <c r="L887" i="260"/>
  <c r="K887" i="260"/>
  <c r="J887" i="260"/>
  <c r="I887" i="260"/>
  <c r="H887" i="260"/>
  <c r="P886" i="260"/>
  <c r="O886" i="260"/>
  <c r="N886" i="260"/>
  <c r="M886" i="260"/>
  <c r="L886" i="260"/>
  <c r="K886" i="260"/>
  <c r="J886" i="260"/>
  <c r="I886" i="260"/>
  <c r="H886" i="260"/>
  <c r="P885" i="260"/>
  <c r="O885" i="260"/>
  <c r="N885" i="260"/>
  <c r="M885" i="260"/>
  <c r="L885" i="260"/>
  <c r="K885" i="260"/>
  <c r="J885" i="260"/>
  <c r="I885" i="260"/>
  <c r="H885" i="260"/>
  <c r="P884" i="260"/>
  <c r="O884" i="260"/>
  <c r="N884" i="260"/>
  <c r="M884" i="260"/>
  <c r="L884" i="260"/>
  <c r="K884" i="260"/>
  <c r="J884" i="260"/>
  <c r="I884" i="260"/>
  <c r="H884" i="260"/>
  <c r="P883" i="260"/>
  <c r="O883" i="260"/>
  <c r="N883" i="260"/>
  <c r="M883" i="260"/>
  <c r="L883" i="260"/>
  <c r="K883" i="260"/>
  <c r="J883" i="260"/>
  <c r="I883" i="260"/>
  <c r="H883" i="260"/>
  <c r="P882" i="260"/>
  <c r="O882" i="260"/>
  <c r="N882" i="260"/>
  <c r="M882" i="260"/>
  <c r="L882" i="260"/>
  <c r="K882" i="260"/>
  <c r="J882" i="260"/>
  <c r="I882" i="260"/>
  <c r="H882" i="260"/>
  <c r="P881" i="260"/>
  <c r="O881" i="260"/>
  <c r="N881" i="260"/>
  <c r="M881" i="260"/>
  <c r="L881" i="260"/>
  <c r="K881" i="260"/>
  <c r="J881" i="260"/>
  <c r="I881" i="260"/>
  <c r="H881" i="260"/>
  <c r="P880" i="260"/>
  <c r="O880" i="260"/>
  <c r="N880" i="260"/>
  <c r="M880" i="260"/>
  <c r="L880" i="260"/>
  <c r="K880" i="260"/>
  <c r="J880" i="260"/>
  <c r="I880" i="260"/>
  <c r="H880" i="260"/>
  <c r="P879" i="260"/>
  <c r="O879" i="260"/>
  <c r="N879" i="260"/>
  <c r="M879" i="260"/>
  <c r="L879" i="260"/>
  <c r="K879" i="260"/>
  <c r="J879" i="260"/>
  <c r="I879" i="260"/>
  <c r="H879" i="260"/>
  <c r="P878" i="260"/>
  <c r="O878" i="260"/>
  <c r="N878" i="260"/>
  <c r="M878" i="260"/>
  <c r="L878" i="260"/>
  <c r="K878" i="260"/>
  <c r="J878" i="260"/>
  <c r="I878" i="260"/>
  <c r="H878" i="260"/>
  <c r="P877" i="260"/>
  <c r="O877" i="260"/>
  <c r="N877" i="260"/>
  <c r="M877" i="260"/>
  <c r="L877" i="260"/>
  <c r="K877" i="260"/>
  <c r="J877" i="260"/>
  <c r="I877" i="260"/>
  <c r="H877" i="260"/>
  <c r="P876" i="260"/>
  <c r="O876" i="260"/>
  <c r="N876" i="260"/>
  <c r="M876" i="260"/>
  <c r="L876" i="260"/>
  <c r="K876" i="260"/>
  <c r="J876" i="260"/>
  <c r="I876" i="260"/>
  <c r="H876" i="260"/>
  <c r="P875" i="260"/>
  <c r="O875" i="260"/>
  <c r="N875" i="260"/>
  <c r="M875" i="260"/>
  <c r="L875" i="260"/>
  <c r="K875" i="260"/>
  <c r="J875" i="260"/>
  <c r="I875" i="260"/>
  <c r="H875" i="260"/>
  <c r="P874" i="260"/>
  <c r="O874" i="260"/>
  <c r="N874" i="260"/>
  <c r="M874" i="260"/>
  <c r="L874" i="260"/>
  <c r="K874" i="260"/>
  <c r="J874" i="260"/>
  <c r="I874" i="260"/>
  <c r="H874" i="260"/>
  <c r="P873" i="260"/>
  <c r="O873" i="260"/>
  <c r="N873" i="260"/>
  <c r="M873" i="260"/>
  <c r="L873" i="260"/>
  <c r="K873" i="260"/>
  <c r="J873" i="260"/>
  <c r="I873" i="260"/>
  <c r="H873" i="260"/>
  <c r="P872" i="260"/>
  <c r="O872" i="260"/>
  <c r="N872" i="260"/>
  <c r="M872" i="260"/>
  <c r="L872" i="260"/>
  <c r="K872" i="260"/>
  <c r="J872" i="260"/>
  <c r="I872" i="260"/>
  <c r="H872" i="260"/>
  <c r="P871" i="260"/>
  <c r="O871" i="260"/>
  <c r="N871" i="260"/>
  <c r="M871" i="260"/>
  <c r="L871" i="260"/>
  <c r="K871" i="260"/>
  <c r="J871" i="260"/>
  <c r="I871" i="260"/>
  <c r="H871" i="260"/>
  <c r="P870" i="260"/>
  <c r="O870" i="260"/>
  <c r="N870" i="260"/>
  <c r="M870" i="260"/>
  <c r="L870" i="260"/>
  <c r="K870" i="260"/>
  <c r="J870" i="260"/>
  <c r="I870" i="260"/>
  <c r="H870" i="260"/>
  <c r="P869" i="260"/>
  <c r="O869" i="260"/>
  <c r="N869" i="260"/>
  <c r="M869" i="260"/>
  <c r="L869" i="260"/>
  <c r="K869" i="260"/>
  <c r="J869" i="260"/>
  <c r="I869" i="260"/>
  <c r="H869" i="260"/>
  <c r="P868" i="260"/>
  <c r="O868" i="260"/>
  <c r="N868" i="260"/>
  <c r="M868" i="260"/>
  <c r="L868" i="260"/>
  <c r="K868" i="260"/>
  <c r="J868" i="260"/>
  <c r="I868" i="260"/>
  <c r="H868" i="260"/>
  <c r="P867" i="260"/>
  <c r="O867" i="260"/>
  <c r="N867" i="260"/>
  <c r="M867" i="260"/>
  <c r="L867" i="260"/>
  <c r="K867" i="260"/>
  <c r="J867" i="260"/>
  <c r="I867" i="260"/>
  <c r="H867" i="260"/>
  <c r="P866" i="260"/>
  <c r="O866" i="260"/>
  <c r="N866" i="260"/>
  <c r="M866" i="260"/>
  <c r="L866" i="260"/>
  <c r="K866" i="260"/>
  <c r="J866" i="260"/>
  <c r="I866" i="260"/>
  <c r="H866" i="260"/>
  <c r="P865" i="260"/>
  <c r="O865" i="260"/>
  <c r="N865" i="260"/>
  <c r="M865" i="260"/>
  <c r="L865" i="260"/>
  <c r="K865" i="260"/>
  <c r="J865" i="260"/>
  <c r="I865" i="260"/>
  <c r="H865" i="260"/>
  <c r="P864" i="260"/>
  <c r="O864" i="260"/>
  <c r="N864" i="260"/>
  <c r="M864" i="260"/>
  <c r="L864" i="260"/>
  <c r="K864" i="260"/>
  <c r="J864" i="260"/>
  <c r="I864" i="260"/>
  <c r="H864" i="260"/>
  <c r="P863" i="260"/>
  <c r="O863" i="260"/>
  <c r="N863" i="260"/>
  <c r="M863" i="260"/>
  <c r="L863" i="260"/>
  <c r="K863" i="260"/>
  <c r="J863" i="260"/>
  <c r="I863" i="260"/>
  <c r="H863" i="260"/>
  <c r="P862" i="260"/>
  <c r="O862" i="260"/>
  <c r="N862" i="260"/>
  <c r="M862" i="260"/>
  <c r="L862" i="260"/>
  <c r="K862" i="260"/>
  <c r="J862" i="260"/>
  <c r="I862" i="260"/>
  <c r="H862" i="260"/>
  <c r="P861" i="260"/>
  <c r="O861" i="260"/>
  <c r="N861" i="260"/>
  <c r="M861" i="260"/>
  <c r="L861" i="260"/>
  <c r="K861" i="260"/>
  <c r="J861" i="260"/>
  <c r="I861" i="260"/>
  <c r="H861" i="260"/>
  <c r="P860" i="260"/>
  <c r="O860" i="260"/>
  <c r="N860" i="260"/>
  <c r="M860" i="260"/>
  <c r="L860" i="260"/>
  <c r="K860" i="260"/>
  <c r="J860" i="260"/>
  <c r="I860" i="260"/>
  <c r="H860" i="260"/>
  <c r="P859" i="260"/>
  <c r="O859" i="260"/>
  <c r="N859" i="260"/>
  <c r="M859" i="260"/>
  <c r="L859" i="260"/>
  <c r="K859" i="260"/>
  <c r="J859" i="260"/>
  <c r="I859" i="260"/>
  <c r="H859" i="260"/>
  <c r="P858" i="260"/>
  <c r="O858" i="260"/>
  <c r="N858" i="260"/>
  <c r="M858" i="260"/>
  <c r="L858" i="260"/>
  <c r="K858" i="260"/>
  <c r="J858" i="260"/>
  <c r="I858" i="260"/>
  <c r="H858" i="260"/>
  <c r="P857" i="260"/>
  <c r="O857" i="260"/>
  <c r="N857" i="260"/>
  <c r="M857" i="260"/>
  <c r="L857" i="260"/>
  <c r="K857" i="260"/>
  <c r="J857" i="260"/>
  <c r="I857" i="260"/>
  <c r="H857" i="260"/>
  <c r="P856" i="260"/>
  <c r="O856" i="260"/>
  <c r="N856" i="260"/>
  <c r="M856" i="260"/>
  <c r="L856" i="260"/>
  <c r="K856" i="260"/>
  <c r="J856" i="260"/>
  <c r="I856" i="260"/>
  <c r="H856" i="260"/>
  <c r="P855" i="260"/>
  <c r="O855" i="260"/>
  <c r="N855" i="260"/>
  <c r="M855" i="260"/>
  <c r="L855" i="260"/>
  <c r="K855" i="260"/>
  <c r="J855" i="260"/>
  <c r="I855" i="260"/>
  <c r="H855" i="260"/>
  <c r="P854" i="260"/>
  <c r="O854" i="260"/>
  <c r="N854" i="260"/>
  <c r="M854" i="260"/>
  <c r="L854" i="260"/>
  <c r="K854" i="260"/>
  <c r="J854" i="260"/>
  <c r="I854" i="260"/>
  <c r="H854" i="260"/>
  <c r="P853" i="260"/>
  <c r="O853" i="260"/>
  <c r="N853" i="260"/>
  <c r="M853" i="260"/>
  <c r="L853" i="260"/>
  <c r="K853" i="260"/>
  <c r="J853" i="260"/>
  <c r="I853" i="260"/>
  <c r="H853" i="260"/>
  <c r="P852" i="260"/>
  <c r="O852" i="260"/>
  <c r="N852" i="260"/>
  <c r="M852" i="260"/>
  <c r="L852" i="260"/>
  <c r="K852" i="260"/>
  <c r="J852" i="260"/>
  <c r="I852" i="260"/>
  <c r="H852" i="260"/>
  <c r="P851" i="260"/>
  <c r="O851" i="260"/>
  <c r="N851" i="260"/>
  <c r="M851" i="260"/>
  <c r="L851" i="260"/>
  <c r="K851" i="260"/>
  <c r="J851" i="260"/>
  <c r="I851" i="260"/>
  <c r="H851" i="260"/>
  <c r="P850" i="260"/>
  <c r="O850" i="260"/>
  <c r="N850" i="260"/>
  <c r="M850" i="260"/>
  <c r="L850" i="260"/>
  <c r="K850" i="260"/>
  <c r="J850" i="260"/>
  <c r="I850" i="260"/>
  <c r="H850" i="260"/>
  <c r="P849" i="260"/>
  <c r="O849" i="260"/>
  <c r="N849" i="260"/>
  <c r="M849" i="260"/>
  <c r="L849" i="260"/>
  <c r="K849" i="260"/>
  <c r="J849" i="260"/>
  <c r="I849" i="260"/>
  <c r="H849" i="260"/>
  <c r="P848" i="260"/>
  <c r="O848" i="260"/>
  <c r="N848" i="260"/>
  <c r="M848" i="260"/>
  <c r="L848" i="260"/>
  <c r="K848" i="260"/>
  <c r="J848" i="260"/>
  <c r="I848" i="260"/>
  <c r="H848" i="260"/>
  <c r="P847" i="260"/>
  <c r="O847" i="260"/>
  <c r="N847" i="260"/>
  <c r="M847" i="260"/>
  <c r="L847" i="260"/>
  <c r="K847" i="260"/>
  <c r="J847" i="260"/>
  <c r="I847" i="260"/>
  <c r="H847" i="260"/>
  <c r="P846" i="260"/>
  <c r="O846" i="260"/>
  <c r="N846" i="260"/>
  <c r="M846" i="260"/>
  <c r="L846" i="260"/>
  <c r="K846" i="260"/>
  <c r="J846" i="260"/>
  <c r="I846" i="260"/>
  <c r="H846" i="260"/>
  <c r="P845" i="260"/>
  <c r="O845" i="260"/>
  <c r="N845" i="260"/>
  <c r="M845" i="260"/>
  <c r="L845" i="260"/>
  <c r="K845" i="260"/>
  <c r="J845" i="260"/>
  <c r="I845" i="260"/>
  <c r="H845" i="260"/>
  <c r="P844" i="260"/>
  <c r="O844" i="260"/>
  <c r="N844" i="260"/>
  <c r="M844" i="260"/>
  <c r="L844" i="260"/>
  <c r="K844" i="260"/>
  <c r="J844" i="260"/>
  <c r="I844" i="260"/>
  <c r="H844" i="260"/>
  <c r="P843" i="260"/>
  <c r="O843" i="260"/>
  <c r="N843" i="260"/>
  <c r="M843" i="260"/>
  <c r="L843" i="260"/>
  <c r="K843" i="260"/>
  <c r="J843" i="260"/>
  <c r="I843" i="260"/>
  <c r="H843" i="260"/>
  <c r="P842" i="260"/>
  <c r="O842" i="260"/>
  <c r="N842" i="260"/>
  <c r="M842" i="260"/>
  <c r="L842" i="260"/>
  <c r="K842" i="260"/>
  <c r="J842" i="260"/>
  <c r="I842" i="260"/>
  <c r="H842" i="260"/>
  <c r="P841" i="260"/>
  <c r="O841" i="260"/>
  <c r="N841" i="260"/>
  <c r="M841" i="260"/>
  <c r="L841" i="260"/>
  <c r="K841" i="260"/>
  <c r="J841" i="260"/>
  <c r="I841" i="260"/>
  <c r="H841" i="260"/>
  <c r="P840" i="260"/>
  <c r="O840" i="260"/>
  <c r="N840" i="260"/>
  <c r="M840" i="260"/>
  <c r="L840" i="260"/>
  <c r="K840" i="260"/>
  <c r="J840" i="260"/>
  <c r="I840" i="260"/>
  <c r="H840" i="260"/>
  <c r="P839" i="260"/>
  <c r="O839" i="260"/>
  <c r="N839" i="260"/>
  <c r="M839" i="260"/>
  <c r="L839" i="260"/>
  <c r="K839" i="260"/>
  <c r="J839" i="260"/>
  <c r="I839" i="260"/>
  <c r="H839" i="260"/>
  <c r="P838" i="260"/>
  <c r="O838" i="260"/>
  <c r="N838" i="260"/>
  <c r="M838" i="260"/>
  <c r="L838" i="260"/>
  <c r="K838" i="260"/>
  <c r="J838" i="260"/>
  <c r="I838" i="260"/>
  <c r="H838" i="260"/>
  <c r="P837" i="260"/>
  <c r="O837" i="260"/>
  <c r="N837" i="260"/>
  <c r="M837" i="260"/>
  <c r="L837" i="260"/>
  <c r="K837" i="260"/>
  <c r="J837" i="260"/>
  <c r="I837" i="260"/>
  <c r="H837" i="260"/>
  <c r="P836" i="260"/>
  <c r="O836" i="260"/>
  <c r="N836" i="260"/>
  <c r="M836" i="260"/>
  <c r="L836" i="260"/>
  <c r="K836" i="260"/>
  <c r="J836" i="260"/>
  <c r="I836" i="260"/>
  <c r="H836" i="260"/>
  <c r="P835" i="260"/>
  <c r="O835" i="260"/>
  <c r="N835" i="260"/>
  <c r="M835" i="260"/>
  <c r="L835" i="260"/>
  <c r="K835" i="260"/>
  <c r="J835" i="260"/>
  <c r="I835" i="260"/>
  <c r="H835" i="260"/>
  <c r="P834" i="260"/>
  <c r="O834" i="260"/>
  <c r="N834" i="260"/>
  <c r="M834" i="260"/>
  <c r="L834" i="260"/>
  <c r="K834" i="260"/>
  <c r="J834" i="260"/>
  <c r="I834" i="260"/>
  <c r="H834" i="260"/>
  <c r="P833" i="260"/>
  <c r="O833" i="260"/>
  <c r="N833" i="260"/>
  <c r="M833" i="260"/>
  <c r="L833" i="260"/>
  <c r="K833" i="260"/>
  <c r="J833" i="260"/>
  <c r="I833" i="260"/>
  <c r="H833" i="260"/>
  <c r="P832" i="260"/>
  <c r="O832" i="260"/>
  <c r="N832" i="260"/>
  <c r="M832" i="260"/>
  <c r="L832" i="260"/>
  <c r="K832" i="260"/>
  <c r="J832" i="260"/>
  <c r="I832" i="260"/>
  <c r="H832" i="260"/>
  <c r="P831" i="260"/>
  <c r="O831" i="260"/>
  <c r="N831" i="260"/>
  <c r="M831" i="260"/>
  <c r="L831" i="260"/>
  <c r="K831" i="260"/>
  <c r="J831" i="260"/>
  <c r="I831" i="260"/>
  <c r="H831" i="260"/>
  <c r="P830" i="260"/>
  <c r="O830" i="260"/>
  <c r="N830" i="260"/>
  <c r="M830" i="260"/>
  <c r="L830" i="260"/>
  <c r="K830" i="260"/>
  <c r="J830" i="260"/>
  <c r="I830" i="260"/>
  <c r="H830" i="260"/>
  <c r="P829" i="260"/>
  <c r="O829" i="260"/>
  <c r="N829" i="260"/>
  <c r="M829" i="260"/>
  <c r="L829" i="260"/>
  <c r="K829" i="260"/>
  <c r="J829" i="260"/>
  <c r="I829" i="260"/>
  <c r="H829" i="260"/>
  <c r="P828" i="260"/>
  <c r="O828" i="260"/>
  <c r="N828" i="260"/>
  <c r="M828" i="260"/>
  <c r="L828" i="260"/>
  <c r="K828" i="260"/>
  <c r="J828" i="260"/>
  <c r="I828" i="260"/>
  <c r="H828" i="260"/>
  <c r="P827" i="260"/>
  <c r="O827" i="260"/>
  <c r="N827" i="260"/>
  <c r="M827" i="260"/>
  <c r="L827" i="260"/>
  <c r="K827" i="260"/>
  <c r="J827" i="260"/>
  <c r="I827" i="260"/>
  <c r="H827" i="260"/>
  <c r="P826" i="260"/>
  <c r="O826" i="260"/>
  <c r="N826" i="260"/>
  <c r="M826" i="260"/>
  <c r="L826" i="260"/>
  <c r="K826" i="260"/>
  <c r="J826" i="260"/>
  <c r="I826" i="260"/>
  <c r="H826" i="260"/>
  <c r="P825" i="260"/>
  <c r="O825" i="260"/>
  <c r="N825" i="260"/>
  <c r="M825" i="260"/>
  <c r="L825" i="260"/>
  <c r="K825" i="260"/>
  <c r="J825" i="260"/>
  <c r="I825" i="260"/>
  <c r="H825" i="260"/>
  <c r="P824" i="260"/>
  <c r="O824" i="260"/>
  <c r="N824" i="260"/>
  <c r="M824" i="260"/>
  <c r="L824" i="260"/>
  <c r="K824" i="260"/>
  <c r="J824" i="260"/>
  <c r="I824" i="260"/>
  <c r="H824" i="260"/>
  <c r="P823" i="260"/>
  <c r="O823" i="260"/>
  <c r="N823" i="260"/>
  <c r="M823" i="260"/>
  <c r="L823" i="260"/>
  <c r="K823" i="260"/>
  <c r="J823" i="260"/>
  <c r="I823" i="260"/>
  <c r="H823" i="260"/>
  <c r="P822" i="260"/>
  <c r="O822" i="260"/>
  <c r="N822" i="260"/>
  <c r="M822" i="260"/>
  <c r="L822" i="260"/>
  <c r="K822" i="260"/>
  <c r="J822" i="260"/>
  <c r="I822" i="260"/>
  <c r="H822" i="260"/>
  <c r="P821" i="260"/>
  <c r="O821" i="260"/>
  <c r="N821" i="260"/>
  <c r="M821" i="260"/>
  <c r="L821" i="260"/>
  <c r="K821" i="260"/>
  <c r="J821" i="260"/>
  <c r="I821" i="260"/>
  <c r="H821" i="260"/>
  <c r="P820" i="260"/>
  <c r="O820" i="260"/>
  <c r="N820" i="260"/>
  <c r="M820" i="260"/>
  <c r="L820" i="260"/>
  <c r="K820" i="260"/>
  <c r="J820" i="260"/>
  <c r="I820" i="260"/>
  <c r="H820" i="260"/>
  <c r="P819" i="260"/>
  <c r="O819" i="260"/>
  <c r="N819" i="260"/>
  <c r="M819" i="260"/>
  <c r="L819" i="260"/>
  <c r="K819" i="260"/>
  <c r="J819" i="260"/>
  <c r="I819" i="260"/>
  <c r="H819" i="260"/>
  <c r="P818" i="260"/>
  <c r="O818" i="260"/>
  <c r="N818" i="260"/>
  <c r="M818" i="260"/>
  <c r="L818" i="260"/>
  <c r="K818" i="260"/>
  <c r="J818" i="260"/>
  <c r="I818" i="260"/>
  <c r="H818" i="260"/>
  <c r="P817" i="260"/>
  <c r="O817" i="260"/>
  <c r="N817" i="260"/>
  <c r="M817" i="260"/>
  <c r="L817" i="260"/>
  <c r="K817" i="260"/>
  <c r="J817" i="260"/>
  <c r="I817" i="260"/>
  <c r="H817" i="260"/>
  <c r="P816" i="260"/>
  <c r="O816" i="260"/>
  <c r="N816" i="260"/>
  <c r="M816" i="260"/>
  <c r="L816" i="260"/>
  <c r="K816" i="260"/>
  <c r="J816" i="260"/>
  <c r="I816" i="260"/>
  <c r="H816" i="260"/>
  <c r="P815" i="260"/>
  <c r="O815" i="260"/>
  <c r="N815" i="260"/>
  <c r="M815" i="260"/>
  <c r="L815" i="260"/>
  <c r="K815" i="260"/>
  <c r="J815" i="260"/>
  <c r="I815" i="260"/>
  <c r="H815" i="260"/>
  <c r="P814" i="260"/>
  <c r="O814" i="260"/>
  <c r="N814" i="260"/>
  <c r="M814" i="260"/>
  <c r="L814" i="260"/>
  <c r="K814" i="260"/>
  <c r="J814" i="260"/>
  <c r="I814" i="260"/>
  <c r="H814" i="260"/>
  <c r="P813" i="260"/>
  <c r="O813" i="260"/>
  <c r="N813" i="260"/>
  <c r="M813" i="260"/>
  <c r="L813" i="260"/>
  <c r="K813" i="260"/>
  <c r="J813" i="260"/>
  <c r="I813" i="260"/>
  <c r="H813" i="260"/>
  <c r="P812" i="260"/>
  <c r="O812" i="260"/>
  <c r="N812" i="260"/>
  <c r="M812" i="260"/>
  <c r="L812" i="260"/>
  <c r="K812" i="260"/>
  <c r="J812" i="260"/>
  <c r="I812" i="260"/>
  <c r="H812" i="260"/>
  <c r="P811" i="260"/>
  <c r="O811" i="260"/>
  <c r="N811" i="260"/>
  <c r="M811" i="260"/>
  <c r="L811" i="260"/>
  <c r="K811" i="260"/>
  <c r="J811" i="260"/>
  <c r="I811" i="260"/>
  <c r="H811" i="260"/>
  <c r="P810" i="260"/>
  <c r="O810" i="260"/>
  <c r="N810" i="260"/>
  <c r="M810" i="260"/>
  <c r="L810" i="260"/>
  <c r="K810" i="260"/>
  <c r="J810" i="260"/>
  <c r="I810" i="260"/>
  <c r="H810" i="260"/>
  <c r="P809" i="260"/>
  <c r="O809" i="260"/>
  <c r="N809" i="260"/>
  <c r="M809" i="260"/>
  <c r="L809" i="260"/>
  <c r="K809" i="260"/>
  <c r="J809" i="260"/>
  <c r="I809" i="260"/>
  <c r="H809" i="260"/>
  <c r="P808" i="260"/>
  <c r="O808" i="260"/>
  <c r="N808" i="260"/>
  <c r="M808" i="260"/>
  <c r="L808" i="260"/>
  <c r="K808" i="260"/>
  <c r="J808" i="260"/>
  <c r="I808" i="260"/>
  <c r="H808" i="260"/>
  <c r="P807" i="260"/>
  <c r="O807" i="260"/>
  <c r="N807" i="260"/>
  <c r="M807" i="260"/>
  <c r="L807" i="260"/>
  <c r="K807" i="260"/>
  <c r="J807" i="260"/>
  <c r="I807" i="260"/>
  <c r="H807" i="260"/>
  <c r="P806" i="260"/>
  <c r="O806" i="260"/>
  <c r="N806" i="260"/>
  <c r="M806" i="260"/>
  <c r="L806" i="260"/>
  <c r="K806" i="260"/>
  <c r="J806" i="260"/>
  <c r="I806" i="260"/>
  <c r="H806" i="260"/>
  <c r="P805" i="260"/>
  <c r="O805" i="260"/>
  <c r="N805" i="260"/>
  <c r="M805" i="260"/>
  <c r="L805" i="260"/>
  <c r="K805" i="260"/>
  <c r="J805" i="260"/>
  <c r="I805" i="260"/>
  <c r="H805" i="260"/>
  <c r="P804" i="260"/>
  <c r="O804" i="260"/>
  <c r="N804" i="260"/>
  <c r="M804" i="260"/>
  <c r="L804" i="260"/>
  <c r="K804" i="260"/>
  <c r="J804" i="260"/>
  <c r="I804" i="260"/>
  <c r="H804" i="260"/>
  <c r="P803" i="260"/>
  <c r="O803" i="260"/>
  <c r="N803" i="260"/>
  <c r="M803" i="260"/>
  <c r="L803" i="260"/>
  <c r="K803" i="260"/>
  <c r="J803" i="260"/>
  <c r="I803" i="260"/>
  <c r="H803" i="260"/>
  <c r="P802" i="260"/>
  <c r="O802" i="260"/>
  <c r="N802" i="260"/>
  <c r="M802" i="260"/>
  <c r="L802" i="260"/>
  <c r="K802" i="260"/>
  <c r="J802" i="260"/>
  <c r="I802" i="260"/>
  <c r="H802" i="260"/>
  <c r="P801" i="260"/>
  <c r="O801" i="260"/>
  <c r="N801" i="260"/>
  <c r="M801" i="260"/>
  <c r="L801" i="260"/>
  <c r="K801" i="260"/>
  <c r="J801" i="260"/>
  <c r="I801" i="260"/>
  <c r="H801" i="260"/>
  <c r="P800" i="260"/>
  <c r="O800" i="260"/>
  <c r="N800" i="260"/>
  <c r="M800" i="260"/>
  <c r="L800" i="260"/>
  <c r="K800" i="260"/>
  <c r="J800" i="260"/>
  <c r="I800" i="260"/>
  <c r="H800" i="260"/>
  <c r="P799" i="260"/>
  <c r="O799" i="260"/>
  <c r="N799" i="260"/>
  <c r="M799" i="260"/>
  <c r="L799" i="260"/>
  <c r="K799" i="260"/>
  <c r="J799" i="260"/>
  <c r="I799" i="260"/>
  <c r="H799" i="260"/>
  <c r="P798" i="260"/>
  <c r="O798" i="260"/>
  <c r="N798" i="260"/>
  <c r="M798" i="260"/>
  <c r="L798" i="260"/>
  <c r="K798" i="260"/>
  <c r="J798" i="260"/>
  <c r="I798" i="260"/>
  <c r="H798" i="260"/>
  <c r="P797" i="260"/>
  <c r="O797" i="260"/>
  <c r="N797" i="260"/>
  <c r="M797" i="260"/>
  <c r="L797" i="260"/>
  <c r="K797" i="260"/>
  <c r="J797" i="260"/>
  <c r="I797" i="260"/>
  <c r="H797" i="260"/>
  <c r="P796" i="260"/>
  <c r="O796" i="260"/>
  <c r="N796" i="260"/>
  <c r="M796" i="260"/>
  <c r="L796" i="260"/>
  <c r="K796" i="260"/>
  <c r="J796" i="260"/>
  <c r="I796" i="260"/>
  <c r="H796" i="260"/>
  <c r="P795" i="260"/>
  <c r="O795" i="260"/>
  <c r="N795" i="260"/>
  <c r="M795" i="260"/>
  <c r="L795" i="260"/>
  <c r="K795" i="260"/>
  <c r="J795" i="260"/>
  <c r="I795" i="260"/>
  <c r="H795" i="260"/>
  <c r="P794" i="260"/>
  <c r="O794" i="260"/>
  <c r="N794" i="260"/>
  <c r="M794" i="260"/>
  <c r="L794" i="260"/>
  <c r="K794" i="260"/>
  <c r="J794" i="260"/>
  <c r="I794" i="260"/>
  <c r="H794" i="260"/>
  <c r="P793" i="260"/>
  <c r="O793" i="260"/>
  <c r="N793" i="260"/>
  <c r="M793" i="260"/>
  <c r="L793" i="260"/>
  <c r="K793" i="260"/>
  <c r="J793" i="260"/>
  <c r="I793" i="260"/>
  <c r="H793" i="260"/>
  <c r="P792" i="260"/>
  <c r="O792" i="260"/>
  <c r="N792" i="260"/>
  <c r="M792" i="260"/>
  <c r="L792" i="260"/>
  <c r="K792" i="260"/>
  <c r="J792" i="260"/>
  <c r="I792" i="260"/>
  <c r="H792" i="260"/>
  <c r="P791" i="260"/>
  <c r="O791" i="260"/>
  <c r="N791" i="260"/>
  <c r="M791" i="260"/>
  <c r="L791" i="260"/>
  <c r="K791" i="260"/>
  <c r="J791" i="260"/>
  <c r="I791" i="260"/>
  <c r="H791" i="260"/>
  <c r="P790" i="260"/>
  <c r="O790" i="260"/>
  <c r="N790" i="260"/>
  <c r="M790" i="260"/>
  <c r="L790" i="260"/>
  <c r="K790" i="260"/>
  <c r="J790" i="260"/>
  <c r="I790" i="260"/>
  <c r="H790" i="260"/>
  <c r="P789" i="260"/>
  <c r="O789" i="260"/>
  <c r="N789" i="260"/>
  <c r="M789" i="260"/>
  <c r="L789" i="260"/>
  <c r="K789" i="260"/>
  <c r="J789" i="260"/>
  <c r="I789" i="260"/>
  <c r="H789" i="260"/>
  <c r="P788" i="260"/>
  <c r="O788" i="260"/>
  <c r="N788" i="260"/>
  <c r="M788" i="260"/>
  <c r="L788" i="260"/>
  <c r="K788" i="260"/>
  <c r="J788" i="260"/>
  <c r="I788" i="260"/>
  <c r="H788" i="260"/>
  <c r="P787" i="260"/>
  <c r="O787" i="260"/>
  <c r="N787" i="260"/>
  <c r="M787" i="260"/>
  <c r="L787" i="260"/>
  <c r="K787" i="260"/>
  <c r="J787" i="260"/>
  <c r="I787" i="260"/>
  <c r="H787" i="260"/>
  <c r="P786" i="260"/>
  <c r="O786" i="260"/>
  <c r="N786" i="260"/>
  <c r="M786" i="260"/>
  <c r="L786" i="260"/>
  <c r="K786" i="260"/>
  <c r="J786" i="260"/>
  <c r="I786" i="260"/>
  <c r="H786" i="260"/>
  <c r="P785" i="260"/>
  <c r="O785" i="260"/>
  <c r="N785" i="260"/>
  <c r="M785" i="260"/>
  <c r="L785" i="260"/>
  <c r="K785" i="260"/>
  <c r="J785" i="260"/>
  <c r="I785" i="260"/>
  <c r="H785" i="260"/>
  <c r="P784" i="260"/>
  <c r="O784" i="260"/>
  <c r="N784" i="260"/>
  <c r="M784" i="260"/>
  <c r="L784" i="260"/>
  <c r="K784" i="260"/>
  <c r="J784" i="260"/>
  <c r="I784" i="260"/>
  <c r="H784" i="260"/>
  <c r="P783" i="260"/>
  <c r="O783" i="260"/>
  <c r="N783" i="260"/>
  <c r="M783" i="260"/>
  <c r="L783" i="260"/>
  <c r="K783" i="260"/>
  <c r="J783" i="260"/>
  <c r="I783" i="260"/>
  <c r="H783" i="260"/>
  <c r="P782" i="260"/>
  <c r="O782" i="260"/>
  <c r="N782" i="260"/>
  <c r="M782" i="260"/>
  <c r="L782" i="260"/>
  <c r="K782" i="260"/>
  <c r="J782" i="260"/>
  <c r="I782" i="260"/>
  <c r="H782" i="260"/>
  <c r="P781" i="260"/>
  <c r="O781" i="260"/>
  <c r="N781" i="260"/>
  <c r="M781" i="260"/>
  <c r="L781" i="260"/>
  <c r="K781" i="260"/>
  <c r="J781" i="260"/>
  <c r="I781" i="260"/>
  <c r="H781" i="260"/>
  <c r="P780" i="260"/>
  <c r="O780" i="260"/>
  <c r="N780" i="260"/>
  <c r="M780" i="260"/>
  <c r="L780" i="260"/>
  <c r="K780" i="260"/>
  <c r="J780" i="260"/>
  <c r="I780" i="260"/>
  <c r="H780" i="260"/>
  <c r="P779" i="260"/>
  <c r="O779" i="260"/>
  <c r="N779" i="260"/>
  <c r="M779" i="260"/>
  <c r="L779" i="260"/>
  <c r="K779" i="260"/>
  <c r="J779" i="260"/>
  <c r="I779" i="260"/>
  <c r="H779" i="260"/>
  <c r="P778" i="260"/>
  <c r="O778" i="260"/>
  <c r="N778" i="260"/>
  <c r="M778" i="260"/>
  <c r="L778" i="260"/>
  <c r="K778" i="260"/>
  <c r="J778" i="260"/>
  <c r="I778" i="260"/>
  <c r="H778" i="260"/>
  <c r="P777" i="260"/>
  <c r="O777" i="260"/>
  <c r="N777" i="260"/>
  <c r="M777" i="260"/>
  <c r="L777" i="260"/>
  <c r="K777" i="260"/>
  <c r="J777" i="260"/>
  <c r="I777" i="260"/>
  <c r="H777" i="260"/>
  <c r="P776" i="260"/>
  <c r="O776" i="260"/>
  <c r="N776" i="260"/>
  <c r="M776" i="260"/>
  <c r="L776" i="260"/>
  <c r="K776" i="260"/>
  <c r="J776" i="260"/>
  <c r="I776" i="260"/>
  <c r="H776" i="260"/>
  <c r="P775" i="260"/>
  <c r="O775" i="260"/>
  <c r="N775" i="260"/>
  <c r="M775" i="260"/>
  <c r="L775" i="260"/>
  <c r="K775" i="260"/>
  <c r="J775" i="260"/>
  <c r="I775" i="260"/>
  <c r="H775" i="260"/>
  <c r="P774" i="260"/>
  <c r="O774" i="260"/>
  <c r="N774" i="260"/>
  <c r="M774" i="260"/>
  <c r="L774" i="260"/>
  <c r="K774" i="260"/>
  <c r="J774" i="260"/>
  <c r="I774" i="260"/>
  <c r="H774" i="260"/>
  <c r="P773" i="260"/>
  <c r="O773" i="260"/>
  <c r="N773" i="260"/>
  <c r="M773" i="260"/>
  <c r="L773" i="260"/>
  <c r="K773" i="260"/>
  <c r="J773" i="260"/>
  <c r="I773" i="260"/>
  <c r="H773" i="260"/>
  <c r="P772" i="260"/>
  <c r="O772" i="260"/>
  <c r="N772" i="260"/>
  <c r="M772" i="260"/>
  <c r="L772" i="260"/>
  <c r="K772" i="260"/>
  <c r="J772" i="260"/>
  <c r="I772" i="260"/>
  <c r="H772" i="260"/>
  <c r="P771" i="260"/>
  <c r="O771" i="260"/>
  <c r="N771" i="260"/>
  <c r="M771" i="260"/>
  <c r="L771" i="260"/>
  <c r="K771" i="260"/>
  <c r="J771" i="260"/>
  <c r="I771" i="260"/>
  <c r="H771" i="260"/>
  <c r="P770" i="260"/>
  <c r="O770" i="260"/>
  <c r="N770" i="260"/>
  <c r="M770" i="260"/>
  <c r="L770" i="260"/>
  <c r="K770" i="260"/>
  <c r="J770" i="260"/>
  <c r="I770" i="260"/>
  <c r="H770" i="260"/>
  <c r="P769" i="260"/>
  <c r="O769" i="260"/>
  <c r="N769" i="260"/>
  <c r="M769" i="260"/>
  <c r="L769" i="260"/>
  <c r="K769" i="260"/>
  <c r="J769" i="260"/>
  <c r="I769" i="260"/>
  <c r="H769" i="260"/>
  <c r="P768" i="260"/>
  <c r="O768" i="260"/>
  <c r="N768" i="260"/>
  <c r="M768" i="260"/>
  <c r="L768" i="260"/>
  <c r="K768" i="260"/>
  <c r="J768" i="260"/>
  <c r="I768" i="260"/>
  <c r="H768" i="260"/>
  <c r="P767" i="260"/>
  <c r="O767" i="260"/>
  <c r="N767" i="260"/>
  <c r="M767" i="260"/>
  <c r="L767" i="260"/>
  <c r="K767" i="260"/>
  <c r="J767" i="260"/>
  <c r="I767" i="260"/>
  <c r="H767" i="260"/>
  <c r="P766" i="260"/>
  <c r="O766" i="260"/>
  <c r="N766" i="260"/>
  <c r="M766" i="260"/>
  <c r="L766" i="260"/>
  <c r="K766" i="260"/>
  <c r="J766" i="260"/>
  <c r="I766" i="260"/>
  <c r="H766" i="260"/>
  <c r="P765" i="260"/>
  <c r="O765" i="260"/>
  <c r="N765" i="260"/>
  <c r="M765" i="260"/>
  <c r="L765" i="260"/>
  <c r="K765" i="260"/>
  <c r="J765" i="260"/>
  <c r="I765" i="260"/>
  <c r="H765" i="260"/>
  <c r="P764" i="260"/>
  <c r="O764" i="260"/>
  <c r="N764" i="260"/>
  <c r="M764" i="260"/>
  <c r="L764" i="260"/>
  <c r="K764" i="260"/>
  <c r="J764" i="260"/>
  <c r="I764" i="260"/>
  <c r="H764" i="260"/>
  <c r="P763" i="260"/>
  <c r="O763" i="260"/>
  <c r="N763" i="260"/>
  <c r="M763" i="260"/>
  <c r="L763" i="260"/>
  <c r="K763" i="260"/>
  <c r="J763" i="260"/>
  <c r="I763" i="260"/>
  <c r="H763" i="260"/>
  <c r="P762" i="260"/>
  <c r="O762" i="260"/>
  <c r="N762" i="260"/>
  <c r="M762" i="260"/>
  <c r="L762" i="260"/>
  <c r="K762" i="260"/>
  <c r="J762" i="260"/>
  <c r="I762" i="260"/>
  <c r="H762" i="260"/>
  <c r="P761" i="260"/>
  <c r="O761" i="260"/>
  <c r="N761" i="260"/>
  <c r="M761" i="260"/>
  <c r="L761" i="260"/>
  <c r="K761" i="260"/>
  <c r="J761" i="260"/>
  <c r="I761" i="260"/>
  <c r="H761" i="260"/>
  <c r="P760" i="260"/>
  <c r="O760" i="260"/>
  <c r="N760" i="260"/>
  <c r="M760" i="260"/>
  <c r="L760" i="260"/>
  <c r="K760" i="260"/>
  <c r="J760" i="260"/>
  <c r="I760" i="260"/>
  <c r="H760" i="260"/>
  <c r="P759" i="260"/>
  <c r="O759" i="260"/>
  <c r="N759" i="260"/>
  <c r="M759" i="260"/>
  <c r="L759" i="260"/>
  <c r="K759" i="260"/>
  <c r="J759" i="260"/>
  <c r="I759" i="260"/>
  <c r="H759" i="260"/>
  <c r="P758" i="260"/>
  <c r="O758" i="260"/>
  <c r="N758" i="260"/>
  <c r="M758" i="260"/>
  <c r="L758" i="260"/>
  <c r="K758" i="260"/>
  <c r="J758" i="260"/>
  <c r="I758" i="260"/>
  <c r="H758" i="260"/>
  <c r="P757" i="260"/>
  <c r="O757" i="260"/>
  <c r="N757" i="260"/>
  <c r="M757" i="260"/>
  <c r="L757" i="260"/>
  <c r="K757" i="260"/>
  <c r="J757" i="260"/>
  <c r="I757" i="260"/>
  <c r="H757" i="260"/>
  <c r="P756" i="260"/>
  <c r="O756" i="260"/>
  <c r="N756" i="260"/>
  <c r="M756" i="260"/>
  <c r="L756" i="260"/>
  <c r="K756" i="260"/>
  <c r="J756" i="260"/>
  <c r="I756" i="260"/>
  <c r="H756" i="260"/>
  <c r="P755" i="260"/>
  <c r="O755" i="260"/>
  <c r="N755" i="260"/>
  <c r="M755" i="260"/>
  <c r="L755" i="260"/>
  <c r="K755" i="260"/>
  <c r="J755" i="260"/>
  <c r="I755" i="260"/>
  <c r="H755" i="260"/>
  <c r="P754" i="260"/>
  <c r="O754" i="260"/>
  <c r="N754" i="260"/>
  <c r="M754" i="260"/>
  <c r="L754" i="260"/>
  <c r="K754" i="260"/>
  <c r="J754" i="260"/>
  <c r="I754" i="260"/>
  <c r="H754" i="260"/>
  <c r="P753" i="260"/>
  <c r="O753" i="260"/>
  <c r="N753" i="260"/>
  <c r="M753" i="260"/>
  <c r="L753" i="260"/>
  <c r="K753" i="260"/>
  <c r="J753" i="260"/>
  <c r="I753" i="260"/>
  <c r="H753" i="260"/>
  <c r="P752" i="260"/>
  <c r="O752" i="260"/>
  <c r="N752" i="260"/>
  <c r="M752" i="260"/>
  <c r="L752" i="260"/>
  <c r="K752" i="260"/>
  <c r="J752" i="260"/>
  <c r="I752" i="260"/>
  <c r="H752" i="260"/>
  <c r="P751" i="260"/>
  <c r="O751" i="260"/>
  <c r="N751" i="260"/>
  <c r="M751" i="260"/>
  <c r="L751" i="260"/>
  <c r="K751" i="260"/>
  <c r="J751" i="260"/>
  <c r="I751" i="260"/>
  <c r="H751" i="260"/>
  <c r="P750" i="260"/>
  <c r="O750" i="260"/>
  <c r="N750" i="260"/>
  <c r="M750" i="260"/>
  <c r="L750" i="260"/>
  <c r="K750" i="260"/>
  <c r="J750" i="260"/>
  <c r="I750" i="260"/>
  <c r="H750" i="260"/>
  <c r="P749" i="260"/>
  <c r="O749" i="260"/>
  <c r="N749" i="260"/>
  <c r="M749" i="260"/>
  <c r="L749" i="260"/>
  <c r="K749" i="260"/>
  <c r="J749" i="260"/>
  <c r="I749" i="260"/>
  <c r="H749" i="260"/>
  <c r="P748" i="260"/>
  <c r="O748" i="260"/>
  <c r="N748" i="260"/>
  <c r="M748" i="260"/>
  <c r="L748" i="260"/>
  <c r="K748" i="260"/>
  <c r="J748" i="260"/>
  <c r="I748" i="260"/>
  <c r="H748" i="260"/>
  <c r="P747" i="260"/>
  <c r="O747" i="260"/>
  <c r="N747" i="260"/>
  <c r="M747" i="260"/>
  <c r="L747" i="260"/>
  <c r="K747" i="260"/>
  <c r="J747" i="260"/>
  <c r="I747" i="260"/>
  <c r="H747" i="260"/>
  <c r="P746" i="260"/>
  <c r="O746" i="260"/>
  <c r="N746" i="260"/>
  <c r="M746" i="260"/>
  <c r="L746" i="260"/>
  <c r="K746" i="260"/>
  <c r="J746" i="260"/>
  <c r="I746" i="260"/>
  <c r="H746" i="260"/>
  <c r="P745" i="260"/>
  <c r="O745" i="260"/>
  <c r="N745" i="260"/>
  <c r="M745" i="260"/>
  <c r="L745" i="260"/>
  <c r="K745" i="260"/>
  <c r="J745" i="260"/>
  <c r="I745" i="260"/>
  <c r="H745" i="260"/>
  <c r="P744" i="260"/>
  <c r="O744" i="260"/>
  <c r="N744" i="260"/>
  <c r="M744" i="260"/>
  <c r="L744" i="260"/>
  <c r="K744" i="260"/>
  <c r="J744" i="260"/>
  <c r="I744" i="260"/>
  <c r="H744" i="260"/>
  <c r="P743" i="260"/>
  <c r="O743" i="260"/>
  <c r="N743" i="260"/>
  <c r="M743" i="260"/>
  <c r="L743" i="260"/>
  <c r="K743" i="260"/>
  <c r="J743" i="260"/>
  <c r="I743" i="260"/>
  <c r="H743" i="260"/>
  <c r="P742" i="260"/>
  <c r="O742" i="260"/>
  <c r="N742" i="260"/>
  <c r="M742" i="260"/>
  <c r="L742" i="260"/>
  <c r="K742" i="260"/>
  <c r="J742" i="260"/>
  <c r="I742" i="260"/>
  <c r="H742" i="260"/>
  <c r="P741" i="260"/>
  <c r="O741" i="260"/>
  <c r="N741" i="260"/>
  <c r="M741" i="260"/>
  <c r="L741" i="260"/>
  <c r="K741" i="260"/>
  <c r="J741" i="260"/>
  <c r="I741" i="260"/>
  <c r="H741" i="260"/>
  <c r="P740" i="260"/>
  <c r="O740" i="260"/>
  <c r="N740" i="260"/>
  <c r="M740" i="260"/>
  <c r="L740" i="260"/>
  <c r="K740" i="260"/>
  <c r="J740" i="260"/>
  <c r="I740" i="260"/>
  <c r="H740" i="260"/>
  <c r="P739" i="260"/>
  <c r="O739" i="260"/>
  <c r="N739" i="260"/>
  <c r="M739" i="260"/>
  <c r="L739" i="260"/>
  <c r="K739" i="260"/>
  <c r="J739" i="260"/>
  <c r="I739" i="260"/>
  <c r="H739" i="260"/>
  <c r="P738" i="260"/>
  <c r="O738" i="260"/>
  <c r="N738" i="260"/>
  <c r="M738" i="260"/>
  <c r="L738" i="260"/>
  <c r="K738" i="260"/>
  <c r="J738" i="260"/>
  <c r="I738" i="260"/>
  <c r="H738" i="260"/>
  <c r="P737" i="260"/>
  <c r="O737" i="260"/>
  <c r="N737" i="260"/>
  <c r="M737" i="260"/>
  <c r="L737" i="260"/>
  <c r="K737" i="260"/>
  <c r="J737" i="260"/>
  <c r="I737" i="260"/>
  <c r="H737" i="260"/>
  <c r="P736" i="260"/>
  <c r="O736" i="260"/>
  <c r="N736" i="260"/>
  <c r="M736" i="260"/>
  <c r="L736" i="260"/>
  <c r="K736" i="260"/>
  <c r="J736" i="260"/>
  <c r="I736" i="260"/>
  <c r="H736" i="260"/>
  <c r="P735" i="260"/>
  <c r="O735" i="260"/>
  <c r="N735" i="260"/>
  <c r="M735" i="260"/>
  <c r="L735" i="260"/>
  <c r="K735" i="260"/>
  <c r="J735" i="260"/>
  <c r="I735" i="260"/>
  <c r="H735" i="260"/>
  <c r="P734" i="260"/>
  <c r="O734" i="260"/>
  <c r="N734" i="260"/>
  <c r="M734" i="260"/>
  <c r="L734" i="260"/>
  <c r="K734" i="260"/>
  <c r="J734" i="260"/>
  <c r="I734" i="260"/>
  <c r="H734" i="260"/>
  <c r="P733" i="260"/>
  <c r="O733" i="260"/>
  <c r="N733" i="260"/>
  <c r="M733" i="260"/>
  <c r="L733" i="260"/>
  <c r="K733" i="260"/>
  <c r="J733" i="260"/>
  <c r="I733" i="260"/>
  <c r="H733" i="260"/>
  <c r="P732" i="260"/>
  <c r="O732" i="260"/>
  <c r="N732" i="260"/>
  <c r="M732" i="260"/>
  <c r="L732" i="260"/>
  <c r="K732" i="260"/>
  <c r="J732" i="260"/>
  <c r="I732" i="260"/>
  <c r="H732" i="260"/>
  <c r="P731" i="260"/>
  <c r="O731" i="260"/>
  <c r="N731" i="260"/>
  <c r="M731" i="260"/>
  <c r="L731" i="260"/>
  <c r="K731" i="260"/>
  <c r="J731" i="260"/>
  <c r="I731" i="260"/>
  <c r="H731" i="260"/>
  <c r="P730" i="260"/>
  <c r="O730" i="260"/>
  <c r="N730" i="260"/>
  <c r="M730" i="260"/>
  <c r="L730" i="260"/>
  <c r="K730" i="260"/>
  <c r="J730" i="260"/>
  <c r="I730" i="260"/>
  <c r="H730" i="260"/>
  <c r="P729" i="260"/>
  <c r="O729" i="260"/>
  <c r="N729" i="260"/>
  <c r="M729" i="260"/>
  <c r="L729" i="260"/>
  <c r="K729" i="260"/>
  <c r="J729" i="260"/>
  <c r="I729" i="260"/>
  <c r="H729" i="260"/>
  <c r="P728" i="260"/>
  <c r="O728" i="260"/>
  <c r="N728" i="260"/>
  <c r="M728" i="260"/>
  <c r="L728" i="260"/>
  <c r="K728" i="260"/>
  <c r="J728" i="260"/>
  <c r="I728" i="260"/>
  <c r="H728" i="260"/>
  <c r="P727" i="260"/>
  <c r="O727" i="260"/>
  <c r="N727" i="260"/>
  <c r="M727" i="260"/>
  <c r="L727" i="260"/>
  <c r="K727" i="260"/>
  <c r="J727" i="260"/>
  <c r="I727" i="260"/>
  <c r="H727" i="260"/>
  <c r="P726" i="260"/>
  <c r="O726" i="260"/>
  <c r="N726" i="260"/>
  <c r="M726" i="260"/>
  <c r="L726" i="260"/>
  <c r="K726" i="260"/>
  <c r="J726" i="260"/>
  <c r="I726" i="260"/>
  <c r="H726" i="260"/>
  <c r="P725" i="260"/>
  <c r="O725" i="260"/>
  <c r="N725" i="260"/>
  <c r="M725" i="260"/>
  <c r="L725" i="260"/>
  <c r="K725" i="260"/>
  <c r="J725" i="260"/>
  <c r="I725" i="260"/>
  <c r="H725" i="260"/>
  <c r="P724" i="260"/>
  <c r="O724" i="260"/>
  <c r="N724" i="260"/>
  <c r="M724" i="260"/>
  <c r="L724" i="260"/>
  <c r="K724" i="260"/>
  <c r="J724" i="260"/>
  <c r="I724" i="260"/>
  <c r="H724" i="260"/>
  <c r="P723" i="260"/>
  <c r="O723" i="260"/>
  <c r="N723" i="260"/>
  <c r="M723" i="260"/>
  <c r="L723" i="260"/>
  <c r="K723" i="260"/>
  <c r="J723" i="260"/>
  <c r="I723" i="260"/>
  <c r="H723" i="260"/>
  <c r="P722" i="260"/>
  <c r="O722" i="260"/>
  <c r="N722" i="260"/>
  <c r="M722" i="260"/>
  <c r="L722" i="260"/>
  <c r="K722" i="260"/>
  <c r="J722" i="260"/>
  <c r="I722" i="260"/>
  <c r="H722" i="260"/>
  <c r="P721" i="260"/>
  <c r="O721" i="260"/>
  <c r="N721" i="260"/>
  <c r="M721" i="260"/>
  <c r="L721" i="260"/>
  <c r="K721" i="260"/>
  <c r="J721" i="260"/>
  <c r="I721" i="260"/>
  <c r="H721" i="260"/>
  <c r="P720" i="260"/>
  <c r="O720" i="260"/>
  <c r="N720" i="260"/>
  <c r="M720" i="260"/>
  <c r="L720" i="260"/>
  <c r="K720" i="260"/>
  <c r="J720" i="260"/>
  <c r="I720" i="260"/>
  <c r="H720" i="260"/>
  <c r="P719" i="260"/>
  <c r="O719" i="260"/>
  <c r="N719" i="260"/>
  <c r="M719" i="260"/>
  <c r="L719" i="260"/>
  <c r="K719" i="260"/>
  <c r="J719" i="260"/>
  <c r="I719" i="260"/>
  <c r="H719" i="260"/>
  <c r="P718" i="260"/>
  <c r="O718" i="260"/>
  <c r="N718" i="260"/>
  <c r="M718" i="260"/>
  <c r="L718" i="260"/>
  <c r="K718" i="260"/>
  <c r="J718" i="260"/>
  <c r="I718" i="260"/>
  <c r="H718" i="260"/>
  <c r="P717" i="260"/>
  <c r="O717" i="260"/>
  <c r="N717" i="260"/>
  <c r="M717" i="260"/>
  <c r="L717" i="260"/>
  <c r="K717" i="260"/>
  <c r="J717" i="260"/>
  <c r="I717" i="260"/>
  <c r="H717" i="260"/>
  <c r="P716" i="260"/>
  <c r="O716" i="260"/>
  <c r="N716" i="260"/>
  <c r="M716" i="260"/>
  <c r="L716" i="260"/>
  <c r="K716" i="260"/>
  <c r="J716" i="260"/>
  <c r="I716" i="260"/>
  <c r="H716" i="260"/>
  <c r="P715" i="260"/>
  <c r="O715" i="260"/>
  <c r="N715" i="260"/>
  <c r="M715" i="260"/>
  <c r="L715" i="260"/>
  <c r="K715" i="260"/>
  <c r="J715" i="260"/>
  <c r="I715" i="260"/>
  <c r="H715" i="260"/>
  <c r="P714" i="260"/>
  <c r="O714" i="260"/>
  <c r="N714" i="260"/>
  <c r="M714" i="260"/>
  <c r="L714" i="260"/>
  <c r="K714" i="260"/>
  <c r="J714" i="260"/>
  <c r="I714" i="260"/>
  <c r="H714" i="260"/>
  <c r="P713" i="260"/>
  <c r="O713" i="260"/>
  <c r="N713" i="260"/>
  <c r="M713" i="260"/>
  <c r="L713" i="260"/>
  <c r="K713" i="260"/>
  <c r="J713" i="260"/>
  <c r="I713" i="260"/>
  <c r="H713" i="260"/>
  <c r="P712" i="260"/>
  <c r="O712" i="260"/>
  <c r="N712" i="260"/>
  <c r="M712" i="260"/>
  <c r="L712" i="260"/>
  <c r="K712" i="260"/>
  <c r="J712" i="260"/>
  <c r="I712" i="260"/>
  <c r="H712" i="260"/>
  <c r="P711" i="260"/>
  <c r="O711" i="260"/>
  <c r="N711" i="260"/>
  <c r="M711" i="260"/>
  <c r="L711" i="260"/>
  <c r="K711" i="260"/>
  <c r="J711" i="260"/>
  <c r="I711" i="260"/>
  <c r="H711" i="260"/>
  <c r="P710" i="260"/>
  <c r="O710" i="260"/>
  <c r="N710" i="260"/>
  <c r="M710" i="260"/>
  <c r="L710" i="260"/>
  <c r="K710" i="260"/>
  <c r="J710" i="260"/>
  <c r="I710" i="260"/>
  <c r="H710" i="260"/>
  <c r="P709" i="260"/>
  <c r="O709" i="260"/>
  <c r="N709" i="260"/>
  <c r="M709" i="260"/>
  <c r="L709" i="260"/>
  <c r="K709" i="260"/>
  <c r="J709" i="260"/>
  <c r="I709" i="260"/>
  <c r="H709" i="260"/>
  <c r="P708" i="260"/>
  <c r="O708" i="260"/>
  <c r="N708" i="260"/>
  <c r="M708" i="260"/>
  <c r="L708" i="260"/>
  <c r="K708" i="260"/>
  <c r="J708" i="260"/>
  <c r="I708" i="260"/>
  <c r="H708" i="260"/>
  <c r="P707" i="260"/>
  <c r="O707" i="260"/>
  <c r="N707" i="260"/>
  <c r="M707" i="260"/>
  <c r="L707" i="260"/>
  <c r="K707" i="260"/>
  <c r="J707" i="260"/>
  <c r="I707" i="260"/>
  <c r="H707" i="260"/>
  <c r="P706" i="260"/>
  <c r="O706" i="260"/>
  <c r="N706" i="260"/>
  <c r="M706" i="260"/>
  <c r="L706" i="260"/>
  <c r="K706" i="260"/>
  <c r="J706" i="260"/>
  <c r="I706" i="260"/>
  <c r="H706" i="260"/>
  <c r="P705" i="260"/>
  <c r="O705" i="260"/>
  <c r="N705" i="260"/>
  <c r="M705" i="260"/>
  <c r="L705" i="260"/>
  <c r="K705" i="260"/>
  <c r="J705" i="260"/>
  <c r="I705" i="260"/>
  <c r="H705" i="260"/>
  <c r="P704" i="260"/>
  <c r="O704" i="260"/>
  <c r="N704" i="260"/>
  <c r="M704" i="260"/>
  <c r="L704" i="260"/>
  <c r="K704" i="260"/>
  <c r="J704" i="260"/>
  <c r="I704" i="260"/>
  <c r="H704" i="260"/>
  <c r="P703" i="260"/>
  <c r="O703" i="260"/>
  <c r="N703" i="260"/>
  <c r="M703" i="260"/>
  <c r="L703" i="260"/>
  <c r="K703" i="260"/>
  <c r="J703" i="260"/>
  <c r="I703" i="260"/>
  <c r="H703" i="260"/>
  <c r="P702" i="260"/>
  <c r="O702" i="260"/>
  <c r="N702" i="260"/>
  <c r="M702" i="260"/>
  <c r="L702" i="260"/>
  <c r="K702" i="260"/>
  <c r="J702" i="260"/>
  <c r="I702" i="260"/>
  <c r="H702" i="260"/>
  <c r="P701" i="260"/>
  <c r="O701" i="260"/>
  <c r="N701" i="260"/>
  <c r="M701" i="260"/>
  <c r="L701" i="260"/>
  <c r="K701" i="260"/>
  <c r="J701" i="260"/>
  <c r="I701" i="260"/>
  <c r="H701" i="260"/>
  <c r="P700" i="260"/>
  <c r="O700" i="260"/>
  <c r="N700" i="260"/>
  <c r="M700" i="260"/>
  <c r="L700" i="260"/>
  <c r="K700" i="260"/>
  <c r="J700" i="260"/>
  <c r="I700" i="260"/>
  <c r="H700" i="260"/>
  <c r="P699" i="260"/>
  <c r="O699" i="260"/>
  <c r="N699" i="260"/>
  <c r="M699" i="260"/>
  <c r="L699" i="260"/>
  <c r="K699" i="260"/>
  <c r="J699" i="260"/>
  <c r="I699" i="260"/>
  <c r="H699" i="260"/>
  <c r="P698" i="260"/>
  <c r="O698" i="260"/>
  <c r="N698" i="260"/>
  <c r="M698" i="260"/>
  <c r="L698" i="260"/>
  <c r="K698" i="260"/>
  <c r="J698" i="260"/>
  <c r="I698" i="260"/>
  <c r="H698" i="260"/>
  <c r="P697" i="260"/>
  <c r="O697" i="260"/>
  <c r="N697" i="260"/>
  <c r="M697" i="260"/>
  <c r="L697" i="260"/>
  <c r="K697" i="260"/>
  <c r="J697" i="260"/>
  <c r="I697" i="260"/>
  <c r="H697" i="260"/>
  <c r="P696" i="260"/>
  <c r="O696" i="260"/>
  <c r="N696" i="260"/>
  <c r="M696" i="260"/>
  <c r="L696" i="260"/>
  <c r="K696" i="260"/>
  <c r="J696" i="260"/>
  <c r="I696" i="260"/>
  <c r="H696" i="260"/>
  <c r="P695" i="260"/>
  <c r="O695" i="260"/>
  <c r="N695" i="260"/>
  <c r="M695" i="260"/>
  <c r="L695" i="260"/>
  <c r="K695" i="260"/>
  <c r="J695" i="260"/>
  <c r="I695" i="260"/>
  <c r="H695" i="260"/>
  <c r="P694" i="260"/>
  <c r="O694" i="260"/>
  <c r="N694" i="260"/>
  <c r="M694" i="260"/>
  <c r="L694" i="260"/>
  <c r="K694" i="260"/>
  <c r="J694" i="260"/>
  <c r="I694" i="260"/>
  <c r="H694" i="260"/>
  <c r="P693" i="260"/>
  <c r="O693" i="260"/>
  <c r="N693" i="260"/>
  <c r="M693" i="260"/>
  <c r="L693" i="260"/>
  <c r="K693" i="260"/>
  <c r="J693" i="260"/>
  <c r="I693" i="260"/>
  <c r="H693" i="260"/>
  <c r="P692" i="260"/>
  <c r="O692" i="260"/>
  <c r="N692" i="260"/>
  <c r="M692" i="260"/>
  <c r="L692" i="260"/>
  <c r="K692" i="260"/>
  <c r="J692" i="260"/>
  <c r="I692" i="260"/>
  <c r="H692" i="260"/>
  <c r="P691" i="260"/>
  <c r="O691" i="260"/>
  <c r="N691" i="260"/>
  <c r="M691" i="260"/>
  <c r="L691" i="260"/>
  <c r="K691" i="260"/>
  <c r="J691" i="260"/>
  <c r="I691" i="260"/>
  <c r="H691" i="260"/>
  <c r="P690" i="260"/>
  <c r="O690" i="260"/>
  <c r="N690" i="260"/>
  <c r="M690" i="260"/>
  <c r="L690" i="260"/>
  <c r="K690" i="260"/>
  <c r="J690" i="260"/>
  <c r="I690" i="260"/>
  <c r="H690" i="260"/>
  <c r="P689" i="260"/>
  <c r="O689" i="260"/>
  <c r="N689" i="260"/>
  <c r="M689" i="260"/>
  <c r="L689" i="260"/>
  <c r="K689" i="260"/>
  <c r="J689" i="260"/>
  <c r="I689" i="260"/>
  <c r="H689" i="260"/>
  <c r="P688" i="260"/>
  <c r="O688" i="260"/>
  <c r="N688" i="260"/>
  <c r="M688" i="260"/>
  <c r="L688" i="260"/>
  <c r="K688" i="260"/>
  <c r="J688" i="260"/>
  <c r="I688" i="260"/>
  <c r="H688" i="260"/>
  <c r="P687" i="260"/>
  <c r="O687" i="260"/>
  <c r="N687" i="260"/>
  <c r="M687" i="260"/>
  <c r="L687" i="260"/>
  <c r="K687" i="260"/>
  <c r="J687" i="260"/>
  <c r="I687" i="260"/>
  <c r="H687" i="260"/>
  <c r="P686" i="260"/>
  <c r="O686" i="260"/>
  <c r="N686" i="260"/>
  <c r="M686" i="260"/>
  <c r="L686" i="260"/>
  <c r="K686" i="260"/>
  <c r="J686" i="260"/>
  <c r="I686" i="260"/>
  <c r="H686" i="260"/>
  <c r="P685" i="260"/>
  <c r="O685" i="260"/>
  <c r="N685" i="260"/>
  <c r="M685" i="260"/>
  <c r="L685" i="260"/>
  <c r="K685" i="260"/>
  <c r="J685" i="260"/>
  <c r="I685" i="260"/>
  <c r="H685" i="260"/>
  <c r="P684" i="260"/>
  <c r="O684" i="260"/>
  <c r="N684" i="260"/>
  <c r="M684" i="260"/>
  <c r="L684" i="260"/>
  <c r="K684" i="260"/>
  <c r="J684" i="260"/>
  <c r="I684" i="260"/>
  <c r="H684" i="260"/>
  <c r="P683" i="260"/>
  <c r="O683" i="260"/>
  <c r="N683" i="260"/>
  <c r="M683" i="260"/>
  <c r="L683" i="260"/>
  <c r="K683" i="260"/>
  <c r="J683" i="260"/>
  <c r="I683" i="260"/>
  <c r="H683" i="260"/>
  <c r="P682" i="260"/>
  <c r="O682" i="260"/>
  <c r="N682" i="260"/>
  <c r="M682" i="260"/>
  <c r="L682" i="260"/>
  <c r="K682" i="260"/>
  <c r="J682" i="260"/>
  <c r="I682" i="260"/>
  <c r="H682" i="260"/>
  <c r="P681" i="260"/>
  <c r="O681" i="260"/>
  <c r="N681" i="260"/>
  <c r="M681" i="260"/>
  <c r="L681" i="260"/>
  <c r="K681" i="260"/>
  <c r="J681" i="260"/>
  <c r="I681" i="260"/>
  <c r="H681" i="260"/>
  <c r="P680" i="260"/>
  <c r="O680" i="260"/>
  <c r="N680" i="260"/>
  <c r="M680" i="260"/>
  <c r="L680" i="260"/>
  <c r="K680" i="260"/>
  <c r="J680" i="260"/>
  <c r="I680" i="260"/>
  <c r="H680" i="260"/>
  <c r="P679" i="260"/>
  <c r="O679" i="260"/>
  <c r="N679" i="260"/>
  <c r="M679" i="260"/>
  <c r="L679" i="260"/>
  <c r="K679" i="260"/>
  <c r="J679" i="260"/>
  <c r="I679" i="260"/>
  <c r="H679" i="260"/>
  <c r="P678" i="260"/>
  <c r="O678" i="260"/>
  <c r="N678" i="260"/>
  <c r="M678" i="260"/>
  <c r="L678" i="260"/>
  <c r="K678" i="260"/>
  <c r="J678" i="260"/>
  <c r="I678" i="260"/>
  <c r="H678" i="260"/>
  <c r="P677" i="260"/>
  <c r="O677" i="260"/>
  <c r="N677" i="260"/>
  <c r="M677" i="260"/>
  <c r="L677" i="260"/>
  <c r="K677" i="260"/>
  <c r="J677" i="260"/>
  <c r="I677" i="260"/>
  <c r="H677" i="260"/>
  <c r="P676" i="260"/>
  <c r="O676" i="260"/>
  <c r="N676" i="260"/>
  <c r="M676" i="260"/>
  <c r="L676" i="260"/>
  <c r="K676" i="260"/>
  <c r="J676" i="260"/>
  <c r="I676" i="260"/>
  <c r="H676" i="260"/>
  <c r="P675" i="260"/>
  <c r="O675" i="260"/>
  <c r="N675" i="260"/>
  <c r="M675" i="260"/>
  <c r="L675" i="260"/>
  <c r="K675" i="260"/>
  <c r="J675" i="260"/>
  <c r="I675" i="260"/>
  <c r="H675" i="260"/>
  <c r="P674" i="260"/>
  <c r="O674" i="260"/>
  <c r="N674" i="260"/>
  <c r="M674" i="260"/>
  <c r="L674" i="260"/>
  <c r="K674" i="260"/>
  <c r="J674" i="260"/>
  <c r="I674" i="260"/>
  <c r="H674" i="260"/>
  <c r="P673" i="260"/>
  <c r="O673" i="260"/>
  <c r="N673" i="260"/>
  <c r="M673" i="260"/>
  <c r="L673" i="260"/>
  <c r="K673" i="260"/>
  <c r="J673" i="260"/>
  <c r="I673" i="260"/>
  <c r="H673" i="260"/>
  <c r="P672" i="260"/>
  <c r="O672" i="260"/>
  <c r="N672" i="260"/>
  <c r="M672" i="260"/>
  <c r="L672" i="260"/>
  <c r="K672" i="260"/>
  <c r="J672" i="260"/>
  <c r="I672" i="260"/>
  <c r="H672" i="260"/>
  <c r="P671" i="260"/>
  <c r="O671" i="260"/>
  <c r="N671" i="260"/>
  <c r="M671" i="260"/>
  <c r="L671" i="260"/>
  <c r="K671" i="260"/>
  <c r="J671" i="260"/>
  <c r="I671" i="260"/>
  <c r="H671" i="260"/>
  <c r="P670" i="260"/>
  <c r="O670" i="260"/>
  <c r="N670" i="260"/>
  <c r="M670" i="260"/>
  <c r="L670" i="260"/>
  <c r="K670" i="260"/>
  <c r="J670" i="260"/>
  <c r="I670" i="260"/>
  <c r="H670" i="260"/>
  <c r="P669" i="260"/>
  <c r="O669" i="260"/>
  <c r="N669" i="260"/>
  <c r="M669" i="260"/>
  <c r="L669" i="260"/>
  <c r="K669" i="260"/>
  <c r="J669" i="260"/>
  <c r="I669" i="260"/>
  <c r="H669" i="260"/>
  <c r="P668" i="260"/>
  <c r="O668" i="260"/>
  <c r="N668" i="260"/>
  <c r="M668" i="260"/>
  <c r="L668" i="260"/>
  <c r="K668" i="260"/>
  <c r="J668" i="260"/>
  <c r="I668" i="260"/>
  <c r="H668" i="260"/>
  <c r="P667" i="260"/>
  <c r="O667" i="260"/>
  <c r="N667" i="260"/>
  <c r="M667" i="260"/>
  <c r="L667" i="260"/>
  <c r="K667" i="260"/>
  <c r="J667" i="260"/>
  <c r="I667" i="260"/>
  <c r="H667" i="260"/>
  <c r="P666" i="260"/>
  <c r="O666" i="260"/>
  <c r="N666" i="260"/>
  <c r="M666" i="260"/>
  <c r="L666" i="260"/>
  <c r="K666" i="260"/>
  <c r="J666" i="260"/>
  <c r="I666" i="260"/>
  <c r="H666" i="260"/>
  <c r="P665" i="260"/>
  <c r="O665" i="260"/>
  <c r="N665" i="260"/>
  <c r="M665" i="260"/>
  <c r="L665" i="260"/>
  <c r="K665" i="260"/>
  <c r="J665" i="260"/>
  <c r="I665" i="260"/>
  <c r="H665" i="260"/>
  <c r="P664" i="260"/>
  <c r="O664" i="260"/>
  <c r="N664" i="260"/>
  <c r="M664" i="260"/>
  <c r="L664" i="260"/>
  <c r="K664" i="260"/>
  <c r="J664" i="260"/>
  <c r="I664" i="260"/>
  <c r="H664" i="260"/>
  <c r="P663" i="260"/>
  <c r="O663" i="260"/>
  <c r="N663" i="260"/>
  <c r="M663" i="260"/>
  <c r="L663" i="260"/>
  <c r="K663" i="260"/>
  <c r="J663" i="260"/>
  <c r="I663" i="260"/>
  <c r="H663" i="260"/>
  <c r="P662" i="260"/>
  <c r="O662" i="260"/>
  <c r="N662" i="260"/>
  <c r="M662" i="260"/>
  <c r="L662" i="260"/>
  <c r="K662" i="260"/>
  <c r="J662" i="260"/>
  <c r="I662" i="260"/>
  <c r="H662" i="260"/>
  <c r="P661" i="260"/>
  <c r="O661" i="260"/>
  <c r="N661" i="260"/>
  <c r="M661" i="260"/>
  <c r="L661" i="260"/>
  <c r="K661" i="260"/>
  <c r="J661" i="260"/>
  <c r="I661" i="260"/>
  <c r="H661" i="260"/>
  <c r="P660" i="260"/>
  <c r="O660" i="260"/>
  <c r="N660" i="260"/>
  <c r="M660" i="260"/>
  <c r="L660" i="260"/>
  <c r="K660" i="260"/>
  <c r="J660" i="260"/>
  <c r="I660" i="260"/>
  <c r="H660" i="260"/>
  <c r="P659" i="260"/>
  <c r="O659" i="260"/>
  <c r="N659" i="260"/>
  <c r="M659" i="260"/>
  <c r="L659" i="260"/>
  <c r="K659" i="260"/>
  <c r="J659" i="260"/>
  <c r="I659" i="260"/>
  <c r="H659" i="260"/>
  <c r="P658" i="260"/>
  <c r="O658" i="260"/>
  <c r="N658" i="260"/>
  <c r="M658" i="260"/>
  <c r="L658" i="260"/>
  <c r="K658" i="260"/>
  <c r="J658" i="260"/>
  <c r="I658" i="260"/>
  <c r="H658" i="260"/>
  <c r="P657" i="260"/>
  <c r="O657" i="260"/>
  <c r="N657" i="260"/>
  <c r="M657" i="260"/>
  <c r="L657" i="260"/>
  <c r="K657" i="260"/>
  <c r="J657" i="260"/>
  <c r="I657" i="260"/>
  <c r="H657" i="260"/>
  <c r="P656" i="260"/>
  <c r="O656" i="260"/>
  <c r="N656" i="260"/>
  <c r="M656" i="260"/>
  <c r="L656" i="260"/>
  <c r="K656" i="260"/>
  <c r="J656" i="260"/>
  <c r="I656" i="260"/>
  <c r="H656" i="260"/>
  <c r="P655" i="260"/>
  <c r="O655" i="260"/>
  <c r="N655" i="260"/>
  <c r="M655" i="260"/>
  <c r="L655" i="260"/>
  <c r="K655" i="260"/>
  <c r="J655" i="260"/>
  <c r="I655" i="260"/>
  <c r="H655" i="260"/>
  <c r="P654" i="260"/>
  <c r="O654" i="260"/>
  <c r="N654" i="260"/>
  <c r="M654" i="260"/>
  <c r="L654" i="260"/>
  <c r="K654" i="260"/>
  <c r="J654" i="260"/>
  <c r="I654" i="260"/>
  <c r="H654" i="260"/>
  <c r="P653" i="260"/>
  <c r="O653" i="260"/>
  <c r="N653" i="260"/>
  <c r="M653" i="260"/>
  <c r="L653" i="260"/>
  <c r="K653" i="260"/>
  <c r="J653" i="260"/>
  <c r="I653" i="260"/>
  <c r="H653" i="260"/>
  <c r="P652" i="260"/>
  <c r="O652" i="260"/>
  <c r="N652" i="260"/>
  <c r="M652" i="260"/>
  <c r="L652" i="260"/>
  <c r="K652" i="260"/>
  <c r="J652" i="260"/>
  <c r="I652" i="260"/>
  <c r="H652" i="260"/>
  <c r="P651" i="260"/>
  <c r="O651" i="260"/>
  <c r="N651" i="260"/>
  <c r="M651" i="260"/>
  <c r="L651" i="260"/>
  <c r="K651" i="260"/>
  <c r="J651" i="260"/>
  <c r="I651" i="260"/>
  <c r="H651" i="260"/>
  <c r="P650" i="260"/>
  <c r="O650" i="260"/>
  <c r="N650" i="260"/>
  <c r="M650" i="260"/>
  <c r="L650" i="260"/>
  <c r="K650" i="260"/>
  <c r="J650" i="260"/>
  <c r="I650" i="260"/>
  <c r="H650" i="260"/>
  <c r="P649" i="260"/>
  <c r="O649" i="260"/>
  <c r="N649" i="260"/>
  <c r="M649" i="260"/>
  <c r="L649" i="260"/>
  <c r="K649" i="260"/>
  <c r="J649" i="260"/>
  <c r="I649" i="260"/>
  <c r="H649" i="260"/>
  <c r="P648" i="260"/>
  <c r="O648" i="260"/>
  <c r="N648" i="260"/>
  <c r="M648" i="260"/>
  <c r="L648" i="260"/>
  <c r="K648" i="260"/>
  <c r="J648" i="260"/>
  <c r="I648" i="260"/>
  <c r="H648" i="260"/>
  <c r="P647" i="260"/>
  <c r="O647" i="260"/>
  <c r="N647" i="260"/>
  <c r="M647" i="260"/>
  <c r="L647" i="260"/>
  <c r="K647" i="260"/>
  <c r="J647" i="260"/>
  <c r="I647" i="260"/>
  <c r="H647" i="260"/>
  <c r="P646" i="260"/>
  <c r="O646" i="260"/>
  <c r="N646" i="260"/>
  <c r="M646" i="260"/>
  <c r="L646" i="260"/>
  <c r="K646" i="260"/>
  <c r="J646" i="260"/>
  <c r="I646" i="260"/>
  <c r="H646" i="260"/>
  <c r="P645" i="260"/>
  <c r="O645" i="260"/>
  <c r="N645" i="260"/>
  <c r="M645" i="260"/>
  <c r="L645" i="260"/>
  <c r="K645" i="260"/>
  <c r="J645" i="260"/>
  <c r="I645" i="260"/>
  <c r="H645" i="260"/>
  <c r="P644" i="260"/>
  <c r="O644" i="260"/>
  <c r="N644" i="260"/>
  <c r="M644" i="260"/>
  <c r="L644" i="260"/>
  <c r="K644" i="260"/>
  <c r="J644" i="260"/>
  <c r="I644" i="260"/>
  <c r="H644" i="260"/>
  <c r="P643" i="260"/>
  <c r="O643" i="260"/>
  <c r="N643" i="260"/>
  <c r="M643" i="260"/>
  <c r="L643" i="260"/>
  <c r="K643" i="260"/>
  <c r="J643" i="260"/>
  <c r="I643" i="260"/>
  <c r="H643" i="260"/>
  <c r="P642" i="260"/>
  <c r="O642" i="260"/>
  <c r="N642" i="260"/>
  <c r="M642" i="260"/>
  <c r="L642" i="260"/>
  <c r="K642" i="260"/>
  <c r="J642" i="260"/>
  <c r="I642" i="260"/>
  <c r="H642" i="260"/>
  <c r="P641" i="260"/>
  <c r="O641" i="260"/>
  <c r="N641" i="260"/>
  <c r="M641" i="260"/>
  <c r="L641" i="260"/>
  <c r="K641" i="260"/>
  <c r="J641" i="260"/>
  <c r="I641" i="260"/>
  <c r="H641" i="260"/>
  <c r="P640" i="260"/>
  <c r="O640" i="260"/>
  <c r="N640" i="260"/>
  <c r="M640" i="260"/>
  <c r="L640" i="260"/>
  <c r="K640" i="260"/>
  <c r="J640" i="260"/>
  <c r="I640" i="260"/>
  <c r="H640" i="260"/>
  <c r="P639" i="260"/>
  <c r="O639" i="260"/>
  <c r="N639" i="260"/>
  <c r="M639" i="260"/>
  <c r="L639" i="260"/>
  <c r="K639" i="260"/>
  <c r="J639" i="260"/>
  <c r="I639" i="260"/>
  <c r="H639" i="260"/>
  <c r="P638" i="260"/>
  <c r="O638" i="260"/>
  <c r="N638" i="260"/>
  <c r="M638" i="260"/>
  <c r="L638" i="260"/>
  <c r="K638" i="260"/>
  <c r="J638" i="260"/>
  <c r="I638" i="260"/>
  <c r="H638" i="260"/>
  <c r="P637" i="260"/>
  <c r="O637" i="260"/>
  <c r="N637" i="260"/>
  <c r="M637" i="260"/>
  <c r="L637" i="260"/>
  <c r="K637" i="260"/>
  <c r="J637" i="260"/>
  <c r="I637" i="260"/>
  <c r="H637" i="260"/>
  <c r="P636" i="260"/>
  <c r="O636" i="260"/>
  <c r="N636" i="260"/>
  <c r="M636" i="260"/>
  <c r="L636" i="260"/>
  <c r="K636" i="260"/>
  <c r="J636" i="260"/>
  <c r="I636" i="260"/>
  <c r="H636" i="260"/>
  <c r="P635" i="260"/>
  <c r="O635" i="260"/>
  <c r="N635" i="260"/>
  <c r="M635" i="260"/>
  <c r="L635" i="260"/>
  <c r="K635" i="260"/>
  <c r="J635" i="260"/>
  <c r="I635" i="260"/>
  <c r="H635" i="260"/>
  <c r="P634" i="260"/>
  <c r="O634" i="260"/>
  <c r="N634" i="260"/>
  <c r="M634" i="260"/>
  <c r="L634" i="260"/>
  <c r="K634" i="260"/>
  <c r="J634" i="260"/>
  <c r="I634" i="260"/>
  <c r="H634" i="260"/>
  <c r="P633" i="260"/>
  <c r="O633" i="260"/>
  <c r="N633" i="260"/>
  <c r="M633" i="260"/>
  <c r="L633" i="260"/>
  <c r="K633" i="260"/>
  <c r="J633" i="260"/>
  <c r="I633" i="260"/>
  <c r="H633" i="260"/>
  <c r="P632" i="260"/>
  <c r="O632" i="260"/>
  <c r="N632" i="260"/>
  <c r="M632" i="260"/>
  <c r="L632" i="260"/>
  <c r="K632" i="260"/>
  <c r="J632" i="260"/>
  <c r="I632" i="260"/>
  <c r="H632" i="260"/>
  <c r="P631" i="260"/>
  <c r="O631" i="260"/>
  <c r="N631" i="260"/>
  <c r="M631" i="260"/>
  <c r="L631" i="260"/>
  <c r="K631" i="260"/>
  <c r="J631" i="260"/>
  <c r="I631" i="260"/>
  <c r="H631" i="260"/>
  <c r="P630" i="260"/>
  <c r="O630" i="260"/>
  <c r="N630" i="260"/>
  <c r="M630" i="260"/>
  <c r="L630" i="260"/>
  <c r="K630" i="260"/>
  <c r="J630" i="260"/>
  <c r="I630" i="260"/>
  <c r="H630" i="260"/>
  <c r="P629" i="260"/>
  <c r="O629" i="260"/>
  <c r="N629" i="260"/>
  <c r="M629" i="260"/>
  <c r="L629" i="260"/>
  <c r="K629" i="260"/>
  <c r="J629" i="260"/>
  <c r="I629" i="260"/>
  <c r="H629" i="260"/>
  <c r="P628" i="260"/>
  <c r="O628" i="260"/>
  <c r="N628" i="260"/>
  <c r="M628" i="260"/>
  <c r="L628" i="260"/>
  <c r="K628" i="260"/>
  <c r="J628" i="260"/>
  <c r="I628" i="260"/>
  <c r="H628" i="260"/>
  <c r="P627" i="260"/>
  <c r="O627" i="260"/>
  <c r="N627" i="260"/>
  <c r="M627" i="260"/>
  <c r="L627" i="260"/>
  <c r="K627" i="260"/>
  <c r="J627" i="260"/>
  <c r="I627" i="260"/>
  <c r="H627" i="260"/>
  <c r="P626" i="260"/>
  <c r="O626" i="260"/>
  <c r="N626" i="260"/>
  <c r="M626" i="260"/>
  <c r="L626" i="260"/>
  <c r="K626" i="260"/>
  <c r="J626" i="260"/>
  <c r="I626" i="260"/>
  <c r="H626" i="260"/>
  <c r="P625" i="260"/>
  <c r="O625" i="260"/>
  <c r="N625" i="260"/>
  <c r="M625" i="260"/>
  <c r="L625" i="260"/>
  <c r="K625" i="260"/>
  <c r="J625" i="260"/>
  <c r="I625" i="260"/>
  <c r="H625" i="260"/>
  <c r="P624" i="260"/>
  <c r="O624" i="260"/>
  <c r="N624" i="260"/>
  <c r="M624" i="260"/>
  <c r="L624" i="260"/>
  <c r="K624" i="260"/>
  <c r="J624" i="260"/>
  <c r="I624" i="260"/>
  <c r="H624" i="260"/>
  <c r="P623" i="260"/>
  <c r="O623" i="260"/>
  <c r="N623" i="260"/>
  <c r="M623" i="260"/>
  <c r="L623" i="260"/>
  <c r="K623" i="260"/>
  <c r="J623" i="260"/>
  <c r="I623" i="260"/>
  <c r="H623" i="260"/>
  <c r="P622" i="260"/>
  <c r="O622" i="260"/>
  <c r="N622" i="260"/>
  <c r="M622" i="260"/>
  <c r="L622" i="260"/>
  <c r="K622" i="260"/>
  <c r="J622" i="260"/>
  <c r="I622" i="260"/>
  <c r="H622" i="260"/>
  <c r="P621" i="260"/>
  <c r="O621" i="260"/>
  <c r="N621" i="260"/>
  <c r="M621" i="260"/>
  <c r="L621" i="260"/>
  <c r="K621" i="260"/>
  <c r="J621" i="260"/>
  <c r="I621" i="260"/>
  <c r="H621" i="260"/>
  <c r="P620" i="260"/>
  <c r="O620" i="260"/>
  <c r="N620" i="260"/>
  <c r="M620" i="260"/>
  <c r="L620" i="260"/>
  <c r="K620" i="260"/>
  <c r="J620" i="260"/>
  <c r="I620" i="260"/>
  <c r="H620" i="260"/>
  <c r="P619" i="260"/>
  <c r="O619" i="260"/>
  <c r="N619" i="260"/>
  <c r="M619" i="260"/>
  <c r="L619" i="260"/>
  <c r="K619" i="260"/>
  <c r="J619" i="260"/>
  <c r="I619" i="260"/>
  <c r="H619" i="260"/>
  <c r="P618" i="260"/>
  <c r="O618" i="260"/>
  <c r="N618" i="260"/>
  <c r="M618" i="260"/>
  <c r="L618" i="260"/>
  <c r="K618" i="260"/>
  <c r="J618" i="260"/>
  <c r="I618" i="260"/>
  <c r="H618" i="260"/>
  <c r="P617" i="260"/>
  <c r="O617" i="260"/>
  <c r="N617" i="260"/>
  <c r="M617" i="260"/>
  <c r="L617" i="260"/>
  <c r="K617" i="260"/>
  <c r="J617" i="260"/>
  <c r="I617" i="260"/>
  <c r="H617" i="260"/>
  <c r="P616" i="260"/>
  <c r="O616" i="260"/>
  <c r="N616" i="260"/>
  <c r="M616" i="260"/>
  <c r="L616" i="260"/>
  <c r="K616" i="260"/>
  <c r="J616" i="260"/>
  <c r="I616" i="260"/>
  <c r="H616" i="260"/>
  <c r="P615" i="260"/>
  <c r="O615" i="260"/>
  <c r="N615" i="260"/>
  <c r="M615" i="260"/>
  <c r="L615" i="260"/>
  <c r="K615" i="260"/>
  <c r="J615" i="260"/>
  <c r="I615" i="260"/>
  <c r="H615" i="260"/>
  <c r="P614" i="260"/>
  <c r="O614" i="260"/>
  <c r="N614" i="260"/>
  <c r="M614" i="260"/>
  <c r="L614" i="260"/>
  <c r="K614" i="260"/>
  <c r="J614" i="260"/>
  <c r="I614" i="260"/>
  <c r="H614" i="260"/>
  <c r="P613" i="260"/>
  <c r="O613" i="260"/>
  <c r="N613" i="260"/>
  <c r="M613" i="260"/>
  <c r="L613" i="260"/>
  <c r="K613" i="260"/>
  <c r="J613" i="260"/>
  <c r="I613" i="260"/>
  <c r="H613" i="260"/>
  <c r="P612" i="260"/>
  <c r="O612" i="260"/>
  <c r="N612" i="260"/>
  <c r="M612" i="260"/>
  <c r="L612" i="260"/>
  <c r="K612" i="260"/>
  <c r="J612" i="260"/>
  <c r="I612" i="260"/>
  <c r="H612" i="260"/>
  <c r="P611" i="260"/>
  <c r="O611" i="260"/>
  <c r="N611" i="260"/>
  <c r="M611" i="260"/>
  <c r="L611" i="260"/>
  <c r="K611" i="260"/>
  <c r="J611" i="260"/>
  <c r="I611" i="260"/>
  <c r="H611" i="260"/>
  <c r="P610" i="260"/>
  <c r="O610" i="260"/>
  <c r="N610" i="260"/>
  <c r="M610" i="260"/>
  <c r="L610" i="260"/>
  <c r="K610" i="260"/>
  <c r="J610" i="260"/>
  <c r="I610" i="260"/>
  <c r="H610" i="260"/>
  <c r="P609" i="260"/>
  <c r="O609" i="260"/>
  <c r="N609" i="260"/>
  <c r="M609" i="260"/>
  <c r="L609" i="260"/>
  <c r="K609" i="260"/>
  <c r="J609" i="260"/>
  <c r="I609" i="260"/>
  <c r="H609" i="260"/>
  <c r="P608" i="260"/>
  <c r="O608" i="260"/>
  <c r="N608" i="260"/>
  <c r="M608" i="260"/>
  <c r="L608" i="260"/>
  <c r="K608" i="260"/>
  <c r="J608" i="260"/>
  <c r="I608" i="260"/>
  <c r="H608" i="260"/>
  <c r="P607" i="260"/>
  <c r="O607" i="260"/>
  <c r="N607" i="260"/>
  <c r="M607" i="260"/>
  <c r="L607" i="260"/>
  <c r="K607" i="260"/>
  <c r="J607" i="260"/>
  <c r="I607" i="260"/>
  <c r="H607" i="260"/>
  <c r="P606" i="260"/>
  <c r="O606" i="260"/>
  <c r="N606" i="260"/>
  <c r="M606" i="260"/>
  <c r="L606" i="260"/>
  <c r="K606" i="260"/>
  <c r="J606" i="260"/>
  <c r="I606" i="260"/>
  <c r="H606" i="260"/>
  <c r="P605" i="260"/>
  <c r="O605" i="260"/>
  <c r="N605" i="260"/>
  <c r="M605" i="260"/>
  <c r="L605" i="260"/>
  <c r="K605" i="260"/>
  <c r="J605" i="260"/>
  <c r="I605" i="260"/>
  <c r="H605" i="260"/>
  <c r="P604" i="260"/>
  <c r="O604" i="260"/>
  <c r="N604" i="260"/>
  <c r="M604" i="260"/>
  <c r="L604" i="260"/>
  <c r="K604" i="260"/>
  <c r="J604" i="260"/>
  <c r="I604" i="260"/>
  <c r="H604" i="260"/>
  <c r="P603" i="260"/>
  <c r="O603" i="260"/>
  <c r="N603" i="260"/>
  <c r="M603" i="260"/>
  <c r="L603" i="260"/>
  <c r="K603" i="260"/>
  <c r="J603" i="260"/>
  <c r="I603" i="260"/>
  <c r="H603" i="260"/>
  <c r="P602" i="260"/>
  <c r="O602" i="260"/>
  <c r="N602" i="260"/>
  <c r="M602" i="260"/>
  <c r="L602" i="260"/>
  <c r="K602" i="260"/>
  <c r="J602" i="260"/>
  <c r="I602" i="260"/>
  <c r="H602" i="260"/>
  <c r="P601" i="260"/>
  <c r="O601" i="260"/>
  <c r="N601" i="260"/>
  <c r="M601" i="260"/>
  <c r="L601" i="260"/>
  <c r="K601" i="260"/>
  <c r="J601" i="260"/>
  <c r="I601" i="260"/>
  <c r="H601" i="260"/>
  <c r="P600" i="260"/>
  <c r="O600" i="260"/>
  <c r="N600" i="260"/>
  <c r="M600" i="260"/>
  <c r="L600" i="260"/>
  <c r="K600" i="260"/>
  <c r="J600" i="260"/>
  <c r="I600" i="260"/>
  <c r="H600" i="260"/>
  <c r="P599" i="260"/>
  <c r="O599" i="260"/>
  <c r="N599" i="260"/>
  <c r="M599" i="260"/>
  <c r="L599" i="260"/>
  <c r="K599" i="260"/>
  <c r="J599" i="260"/>
  <c r="I599" i="260"/>
  <c r="H599" i="260"/>
  <c r="P598" i="260"/>
  <c r="O598" i="260"/>
  <c r="N598" i="260"/>
  <c r="M598" i="260"/>
  <c r="L598" i="260"/>
  <c r="K598" i="260"/>
  <c r="J598" i="260"/>
  <c r="I598" i="260"/>
  <c r="H598" i="260"/>
  <c r="P597" i="260"/>
  <c r="O597" i="260"/>
  <c r="N597" i="260"/>
  <c r="M597" i="260"/>
  <c r="L597" i="260"/>
  <c r="K597" i="260"/>
  <c r="J597" i="260"/>
  <c r="I597" i="260"/>
  <c r="H597" i="260"/>
  <c r="P596" i="260"/>
  <c r="O596" i="260"/>
  <c r="N596" i="260"/>
  <c r="M596" i="260"/>
  <c r="L596" i="260"/>
  <c r="K596" i="260"/>
  <c r="J596" i="260"/>
  <c r="I596" i="260"/>
  <c r="H596" i="260"/>
  <c r="P595" i="260"/>
  <c r="O595" i="260"/>
  <c r="N595" i="260"/>
  <c r="M595" i="260"/>
  <c r="L595" i="260"/>
  <c r="K595" i="260"/>
  <c r="J595" i="260"/>
  <c r="I595" i="260"/>
  <c r="H595" i="260"/>
  <c r="P594" i="260"/>
  <c r="O594" i="260"/>
  <c r="N594" i="260"/>
  <c r="M594" i="260"/>
  <c r="L594" i="260"/>
  <c r="K594" i="260"/>
  <c r="J594" i="260"/>
  <c r="I594" i="260"/>
  <c r="H594" i="260"/>
  <c r="P593" i="260"/>
  <c r="O593" i="260"/>
  <c r="N593" i="260"/>
  <c r="M593" i="260"/>
  <c r="L593" i="260"/>
  <c r="K593" i="260"/>
  <c r="J593" i="260"/>
  <c r="I593" i="260"/>
  <c r="H593" i="260"/>
  <c r="P592" i="260"/>
  <c r="O592" i="260"/>
  <c r="N592" i="260"/>
  <c r="M592" i="260"/>
  <c r="L592" i="260"/>
  <c r="K592" i="260"/>
  <c r="J592" i="260"/>
  <c r="I592" i="260"/>
  <c r="H592" i="260"/>
  <c r="P591" i="260"/>
  <c r="O591" i="260"/>
  <c r="N591" i="260"/>
  <c r="M591" i="260"/>
  <c r="L591" i="260"/>
  <c r="K591" i="260"/>
  <c r="J591" i="260"/>
  <c r="I591" i="260"/>
  <c r="H591" i="260"/>
  <c r="P590" i="260"/>
  <c r="O590" i="260"/>
  <c r="N590" i="260"/>
  <c r="M590" i="260"/>
  <c r="L590" i="260"/>
  <c r="K590" i="260"/>
  <c r="J590" i="260"/>
  <c r="I590" i="260"/>
  <c r="H590" i="260"/>
  <c r="P589" i="260"/>
  <c r="O589" i="260"/>
  <c r="N589" i="260"/>
  <c r="M589" i="260"/>
  <c r="L589" i="260"/>
  <c r="K589" i="260"/>
  <c r="J589" i="260"/>
  <c r="I589" i="260"/>
  <c r="H589" i="260"/>
  <c r="P588" i="260"/>
  <c r="O588" i="260"/>
  <c r="N588" i="260"/>
  <c r="M588" i="260"/>
  <c r="L588" i="260"/>
  <c r="K588" i="260"/>
  <c r="J588" i="260"/>
  <c r="I588" i="260"/>
  <c r="H588" i="260"/>
  <c r="P587" i="260"/>
  <c r="O587" i="260"/>
  <c r="N587" i="260"/>
  <c r="M587" i="260"/>
  <c r="L587" i="260"/>
  <c r="K587" i="260"/>
  <c r="J587" i="260"/>
  <c r="I587" i="260"/>
  <c r="H587" i="260"/>
  <c r="P586" i="260"/>
  <c r="O586" i="260"/>
  <c r="N586" i="260"/>
  <c r="M586" i="260"/>
  <c r="L586" i="260"/>
  <c r="K586" i="260"/>
  <c r="J586" i="260"/>
  <c r="I586" i="260"/>
  <c r="H586" i="260"/>
  <c r="P585" i="260"/>
  <c r="O585" i="260"/>
  <c r="N585" i="260"/>
  <c r="M585" i="260"/>
  <c r="L585" i="260"/>
  <c r="K585" i="260"/>
  <c r="J585" i="260"/>
  <c r="I585" i="260"/>
  <c r="H585" i="260"/>
  <c r="P584" i="260"/>
  <c r="O584" i="260"/>
  <c r="N584" i="260"/>
  <c r="M584" i="260"/>
  <c r="L584" i="260"/>
  <c r="K584" i="260"/>
  <c r="J584" i="260"/>
  <c r="I584" i="260"/>
  <c r="H584" i="260"/>
  <c r="P583" i="260"/>
  <c r="O583" i="260"/>
  <c r="N583" i="260"/>
  <c r="M583" i="260"/>
  <c r="L583" i="260"/>
  <c r="K583" i="260"/>
  <c r="J583" i="260"/>
  <c r="I583" i="260"/>
  <c r="H583" i="260"/>
  <c r="P582" i="260"/>
  <c r="O582" i="260"/>
  <c r="N582" i="260"/>
  <c r="M582" i="260"/>
  <c r="L582" i="260"/>
  <c r="K582" i="260"/>
  <c r="J582" i="260"/>
  <c r="I582" i="260"/>
  <c r="H582" i="260"/>
  <c r="P581" i="260"/>
  <c r="O581" i="260"/>
  <c r="N581" i="260"/>
  <c r="M581" i="260"/>
  <c r="L581" i="260"/>
  <c r="K581" i="260"/>
  <c r="J581" i="260"/>
  <c r="I581" i="260"/>
  <c r="H581" i="260"/>
  <c r="P580" i="260"/>
  <c r="O580" i="260"/>
  <c r="N580" i="260"/>
  <c r="M580" i="260"/>
  <c r="L580" i="260"/>
  <c r="K580" i="260"/>
  <c r="J580" i="260"/>
  <c r="I580" i="260"/>
  <c r="H580" i="260"/>
  <c r="P579" i="260"/>
  <c r="O579" i="260"/>
  <c r="N579" i="260"/>
  <c r="M579" i="260"/>
  <c r="L579" i="260"/>
  <c r="K579" i="260"/>
  <c r="J579" i="260"/>
  <c r="I579" i="260"/>
  <c r="H579" i="260"/>
  <c r="P578" i="260"/>
  <c r="O578" i="260"/>
  <c r="N578" i="260"/>
  <c r="M578" i="260"/>
  <c r="L578" i="260"/>
  <c r="K578" i="260"/>
  <c r="J578" i="260"/>
  <c r="I578" i="260"/>
  <c r="H578" i="260"/>
  <c r="P577" i="260"/>
  <c r="O577" i="260"/>
  <c r="N577" i="260"/>
  <c r="M577" i="260"/>
  <c r="L577" i="260"/>
  <c r="K577" i="260"/>
  <c r="J577" i="260"/>
  <c r="I577" i="260"/>
  <c r="H577" i="260"/>
  <c r="P576" i="260"/>
  <c r="O576" i="260"/>
  <c r="N576" i="260"/>
  <c r="M576" i="260"/>
  <c r="L576" i="260"/>
  <c r="K576" i="260"/>
  <c r="J576" i="260"/>
  <c r="I576" i="260"/>
  <c r="H576" i="260"/>
  <c r="P575" i="260"/>
  <c r="O575" i="260"/>
  <c r="N575" i="260"/>
  <c r="M575" i="260"/>
  <c r="L575" i="260"/>
  <c r="K575" i="260"/>
  <c r="J575" i="260"/>
  <c r="I575" i="260"/>
  <c r="H575" i="260"/>
  <c r="P574" i="260"/>
  <c r="O574" i="260"/>
  <c r="N574" i="260"/>
  <c r="M574" i="260"/>
  <c r="L574" i="260"/>
  <c r="K574" i="260"/>
  <c r="J574" i="260"/>
  <c r="I574" i="260"/>
  <c r="H574" i="260"/>
  <c r="P573" i="260"/>
  <c r="O573" i="260"/>
  <c r="N573" i="260"/>
  <c r="M573" i="260"/>
  <c r="L573" i="260"/>
  <c r="K573" i="260"/>
  <c r="J573" i="260"/>
  <c r="I573" i="260"/>
  <c r="H573" i="260"/>
  <c r="P572" i="260"/>
  <c r="O572" i="260"/>
  <c r="N572" i="260"/>
  <c r="M572" i="260"/>
  <c r="L572" i="260"/>
  <c r="K572" i="260"/>
  <c r="J572" i="260"/>
  <c r="I572" i="260"/>
  <c r="H572" i="260"/>
  <c r="P571" i="260"/>
  <c r="O571" i="260"/>
  <c r="N571" i="260"/>
  <c r="M571" i="260"/>
  <c r="L571" i="260"/>
  <c r="K571" i="260"/>
  <c r="J571" i="260"/>
  <c r="I571" i="260"/>
  <c r="H571" i="260"/>
  <c r="P570" i="260"/>
  <c r="O570" i="260"/>
  <c r="N570" i="260"/>
  <c r="M570" i="260"/>
  <c r="L570" i="260"/>
  <c r="K570" i="260"/>
  <c r="J570" i="260"/>
  <c r="I570" i="260"/>
  <c r="H570" i="260"/>
  <c r="P569" i="260"/>
  <c r="O569" i="260"/>
  <c r="N569" i="260"/>
  <c r="M569" i="260"/>
  <c r="L569" i="260"/>
  <c r="K569" i="260"/>
  <c r="J569" i="260"/>
  <c r="I569" i="260"/>
  <c r="H569" i="260"/>
  <c r="P568" i="260"/>
  <c r="O568" i="260"/>
  <c r="N568" i="260"/>
  <c r="M568" i="260"/>
  <c r="L568" i="260"/>
  <c r="K568" i="260"/>
  <c r="J568" i="260"/>
  <c r="I568" i="260"/>
  <c r="H568" i="260"/>
  <c r="P567" i="260"/>
  <c r="O567" i="260"/>
  <c r="N567" i="260"/>
  <c r="M567" i="260"/>
  <c r="L567" i="260"/>
  <c r="K567" i="260"/>
  <c r="J567" i="260"/>
  <c r="I567" i="260"/>
  <c r="H567" i="260"/>
  <c r="P566" i="260"/>
  <c r="O566" i="260"/>
  <c r="N566" i="260"/>
  <c r="M566" i="260"/>
  <c r="L566" i="260"/>
  <c r="K566" i="260"/>
  <c r="J566" i="260"/>
  <c r="I566" i="260"/>
  <c r="H566" i="260"/>
  <c r="P565" i="260"/>
  <c r="O565" i="260"/>
  <c r="N565" i="260"/>
  <c r="M565" i="260"/>
  <c r="L565" i="260"/>
  <c r="K565" i="260"/>
  <c r="J565" i="260"/>
  <c r="I565" i="260"/>
  <c r="H565" i="260"/>
  <c r="P564" i="260"/>
  <c r="O564" i="260"/>
  <c r="N564" i="260"/>
  <c r="M564" i="260"/>
  <c r="L564" i="260"/>
  <c r="K564" i="260"/>
  <c r="J564" i="260"/>
  <c r="I564" i="260"/>
  <c r="H564" i="260"/>
  <c r="P563" i="260"/>
  <c r="O563" i="260"/>
  <c r="N563" i="260"/>
  <c r="M563" i="260"/>
  <c r="L563" i="260"/>
  <c r="K563" i="260"/>
  <c r="J563" i="260"/>
  <c r="I563" i="260"/>
  <c r="H563" i="260"/>
  <c r="P562" i="260"/>
  <c r="O562" i="260"/>
  <c r="N562" i="260"/>
  <c r="M562" i="260"/>
  <c r="L562" i="260"/>
  <c r="K562" i="260"/>
  <c r="J562" i="260"/>
  <c r="I562" i="260"/>
  <c r="H562" i="260"/>
  <c r="P561" i="260"/>
  <c r="O561" i="260"/>
  <c r="N561" i="260"/>
  <c r="M561" i="260"/>
  <c r="L561" i="260"/>
  <c r="K561" i="260"/>
  <c r="J561" i="260"/>
  <c r="I561" i="260"/>
  <c r="H561" i="260"/>
  <c r="P560" i="260"/>
  <c r="O560" i="260"/>
  <c r="N560" i="260"/>
  <c r="M560" i="260"/>
  <c r="L560" i="260"/>
  <c r="K560" i="260"/>
  <c r="J560" i="260"/>
  <c r="I560" i="260"/>
  <c r="H560" i="260"/>
  <c r="P559" i="260"/>
  <c r="O559" i="260"/>
  <c r="N559" i="260"/>
  <c r="M559" i="260"/>
  <c r="L559" i="260"/>
  <c r="K559" i="260"/>
  <c r="J559" i="260"/>
  <c r="I559" i="260"/>
  <c r="H559" i="260"/>
  <c r="P558" i="260"/>
  <c r="O558" i="260"/>
  <c r="N558" i="260"/>
  <c r="M558" i="260"/>
  <c r="L558" i="260"/>
  <c r="K558" i="260"/>
  <c r="J558" i="260"/>
  <c r="I558" i="260"/>
  <c r="H558" i="260"/>
  <c r="P557" i="260"/>
  <c r="O557" i="260"/>
  <c r="N557" i="260"/>
  <c r="M557" i="260"/>
  <c r="L557" i="260"/>
  <c r="K557" i="260"/>
  <c r="J557" i="260"/>
  <c r="I557" i="260"/>
  <c r="H557" i="260"/>
  <c r="P556" i="260"/>
  <c r="O556" i="260"/>
  <c r="N556" i="260"/>
  <c r="M556" i="260"/>
  <c r="L556" i="260"/>
  <c r="K556" i="260"/>
  <c r="J556" i="260"/>
  <c r="I556" i="260"/>
  <c r="H556" i="260"/>
  <c r="P555" i="260"/>
  <c r="O555" i="260"/>
  <c r="N555" i="260"/>
  <c r="M555" i="260"/>
  <c r="L555" i="260"/>
  <c r="K555" i="260"/>
  <c r="J555" i="260"/>
  <c r="I555" i="260"/>
  <c r="H555" i="260"/>
  <c r="P554" i="260"/>
  <c r="O554" i="260"/>
  <c r="N554" i="260"/>
  <c r="M554" i="260"/>
  <c r="L554" i="260"/>
  <c r="K554" i="260"/>
  <c r="J554" i="260"/>
  <c r="I554" i="260"/>
  <c r="H554" i="260"/>
  <c r="P553" i="260"/>
  <c r="O553" i="260"/>
  <c r="N553" i="260"/>
  <c r="M553" i="260"/>
  <c r="L553" i="260"/>
  <c r="K553" i="260"/>
  <c r="J553" i="260"/>
  <c r="I553" i="260"/>
  <c r="H553" i="260"/>
  <c r="P552" i="260"/>
  <c r="O552" i="260"/>
  <c r="N552" i="260"/>
  <c r="M552" i="260"/>
  <c r="L552" i="260"/>
  <c r="K552" i="260"/>
  <c r="J552" i="260"/>
  <c r="I552" i="260"/>
  <c r="H552" i="260"/>
  <c r="P551" i="260"/>
  <c r="O551" i="260"/>
  <c r="N551" i="260"/>
  <c r="M551" i="260"/>
  <c r="L551" i="260"/>
  <c r="K551" i="260"/>
  <c r="J551" i="260"/>
  <c r="I551" i="260"/>
  <c r="H551" i="260"/>
  <c r="P550" i="260"/>
  <c r="O550" i="260"/>
  <c r="N550" i="260"/>
  <c r="M550" i="260"/>
  <c r="L550" i="260"/>
  <c r="K550" i="260"/>
  <c r="J550" i="260"/>
  <c r="I550" i="260"/>
  <c r="H550" i="260"/>
  <c r="P549" i="260"/>
  <c r="O549" i="260"/>
  <c r="N549" i="260"/>
  <c r="M549" i="260"/>
  <c r="L549" i="260"/>
  <c r="K549" i="260"/>
  <c r="J549" i="260"/>
  <c r="I549" i="260"/>
  <c r="H549" i="260"/>
  <c r="P548" i="260"/>
  <c r="O548" i="260"/>
  <c r="N548" i="260"/>
  <c r="M548" i="260"/>
  <c r="L548" i="260"/>
  <c r="K548" i="260"/>
  <c r="J548" i="260"/>
  <c r="I548" i="260"/>
  <c r="H548" i="260"/>
  <c r="P547" i="260"/>
  <c r="O547" i="260"/>
  <c r="N547" i="260"/>
  <c r="M547" i="260"/>
  <c r="L547" i="260"/>
  <c r="K547" i="260"/>
  <c r="J547" i="260"/>
  <c r="I547" i="260"/>
  <c r="H547" i="260"/>
  <c r="P546" i="260"/>
  <c r="O546" i="260"/>
  <c r="N546" i="260"/>
  <c r="M546" i="260"/>
  <c r="L546" i="260"/>
  <c r="K546" i="260"/>
  <c r="J546" i="260"/>
  <c r="I546" i="260"/>
  <c r="H546" i="260"/>
  <c r="P545" i="260"/>
  <c r="O545" i="260"/>
  <c r="N545" i="260"/>
  <c r="M545" i="260"/>
  <c r="L545" i="260"/>
  <c r="K545" i="260"/>
  <c r="J545" i="260"/>
  <c r="I545" i="260"/>
  <c r="H545" i="260"/>
  <c r="P544" i="260"/>
  <c r="O544" i="260"/>
  <c r="N544" i="260"/>
  <c r="M544" i="260"/>
  <c r="L544" i="260"/>
  <c r="K544" i="260"/>
  <c r="J544" i="260"/>
  <c r="I544" i="260"/>
  <c r="H544" i="260"/>
  <c r="P543" i="260"/>
  <c r="O543" i="260"/>
  <c r="N543" i="260"/>
  <c r="M543" i="260"/>
  <c r="L543" i="260"/>
  <c r="K543" i="260"/>
  <c r="J543" i="260"/>
  <c r="I543" i="260"/>
  <c r="H543" i="260"/>
  <c r="P542" i="260"/>
  <c r="O542" i="260"/>
  <c r="N542" i="260"/>
  <c r="M542" i="260"/>
  <c r="L542" i="260"/>
  <c r="K542" i="260"/>
  <c r="J542" i="260"/>
  <c r="I542" i="260"/>
  <c r="H542" i="260"/>
  <c r="P541" i="260"/>
  <c r="O541" i="260"/>
  <c r="N541" i="260"/>
  <c r="M541" i="260"/>
  <c r="L541" i="260"/>
  <c r="K541" i="260"/>
  <c r="J541" i="260"/>
  <c r="I541" i="260"/>
  <c r="H541" i="260"/>
  <c r="P540" i="260"/>
  <c r="O540" i="260"/>
  <c r="N540" i="260"/>
  <c r="M540" i="260"/>
  <c r="L540" i="260"/>
  <c r="K540" i="260"/>
  <c r="J540" i="260"/>
  <c r="I540" i="260"/>
  <c r="H540" i="260"/>
  <c r="P539" i="260"/>
  <c r="O539" i="260"/>
  <c r="N539" i="260"/>
  <c r="M539" i="260"/>
  <c r="L539" i="260"/>
  <c r="K539" i="260"/>
  <c r="J539" i="260"/>
  <c r="I539" i="260"/>
  <c r="H539" i="260"/>
  <c r="P538" i="260"/>
  <c r="O538" i="260"/>
  <c r="N538" i="260"/>
  <c r="M538" i="260"/>
  <c r="L538" i="260"/>
  <c r="K538" i="260"/>
  <c r="J538" i="260"/>
  <c r="I538" i="260"/>
  <c r="H538" i="260"/>
  <c r="P537" i="260"/>
  <c r="O537" i="260"/>
  <c r="N537" i="260"/>
  <c r="M537" i="260"/>
  <c r="L537" i="260"/>
  <c r="K537" i="260"/>
  <c r="J537" i="260"/>
  <c r="I537" i="260"/>
  <c r="H537" i="260"/>
  <c r="P536" i="260"/>
  <c r="O536" i="260"/>
  <c r="N536" i="260"/>
  <c r="M536" i="260"/>
  <c r="L536" i="260"/>
  <c r="K536" i="260"/>
  <c r="J536" i="260"/>
  <c r="I536" i="260"/>
  <c r="H536" i="260"/>
  <c r="P535" i="260"/>
  <c r="O535" i="260"/>
  <c r="N535" i="260"/>
  <c r="M535" i="260"/>
  <c r="L535" i="260"/>
  <c r="K535" i="260"/>
  <c r="J535" i="260"/>
  <c r="I535" i="260"/>
  <c r="H535" i="260"/>
  <c r="P534" i="260"/>
  <c r="O534" i="260"/>
  <c r="N534" i="260"/>
  <c r="M534" i="260"/>
  <c r="L534" i="260"/>
  <c r="K534" i="260"/>
  <c r="J534" i="260"/>
  <c r="I534" i="260"/>
  <c r="H534" i="260"/>
  <c r="P533" i="260"/>
  <c r="O533" i="260"/>
  <c r="N533" i="260"/>
  <c r="M533" i="260"/>
  <c r="L533" i="260"/>
  <c r="K533" i="260"/>
  <c r="J533" i="260"/>
  <c r="I533" i="260"/>
  <c r="H533" i="260"/>
  <c r="P532" i="260"/>
  <c r="O532" i="260"/>
  <c r="N532" i="260"/>
  <c r="M532" i="260"/>
  <c r="L532" i="260"/>
  <c r="K532" i="260"/>
  <c r="J532" i="260"/>
  <c r="I532" i="260"/>
  <c r="H532" i="260"/>
  <c r="P531" i="260"/>
  <c r="O531" i="260"/>
  <c r="N531" i="260"/>
  <c r="M531" i="260"/>
  <c r="L531" i="260"/>
  <c r="K531" i="260"/>
  <c r="J531" i="260"/>
  <c r="I531" i="260"/>
  <c r="H531" i="260"/>
  <c r="P530" i="260"/>
  <c r="O530" i="260"/>
  <c r="N530" i="260"/>
  <c r="M530" i="260"/>
  <c r="L530" i="260"/>
  <c r="K530" i="260"/>
  <c r="J530" i="260"/>
  <c r="I530" i="260"/>
  <c r="H530" i="260"/>
  <c r="P529" i="260"/>
  <c r="O529" i="260"/>
  <c r="N529" i="260"/>
  <c r="M529" i="260"/>
  <c r="L529" i="260"/>
  <c r="K529" i="260"/>
  <c r="J529" i="260"/>
  <c r="I529" i="260"/>
  <c r="H529" i="260"/>
  <c r="P528" i="260"/>
  <c r="O528" i="260"/>
  <c r="N528" i="260"/>
  <c r="M528" i="260"/>
  <c r="L528" i="260"/>
  <c r="K528" i="260"/>
  <c r="J528" i="260"/>
  <c r="I528" i="260"/>
  <c r="H528" i="260"/>
  <c r="P527" i="260"/>
  <c r="O527" i="260"/>
  <c r="N527" i="260"/>
  <c r="M527" i="260"/>
  <c r="L527" i="260"/>
  <c r="K527" i="260"/>
  <c r="J527" i="260"/>
  <c r="I527" i="260"/>
  <c r="H527" i="260"/>
  <c r="P526" i="260"/>
  <c r="O526" i="260"/>
  <c r="N526" i="260"/>
  <c r="M526" i="260"/>
  <c r="L526" i="260"/>
  <c r="K526" i="260"/>
  <c r="J526" i="260"/>
  <c r="I526" i="260"/>
  <c r="H526" i="260"/>
  <c r="P525" i="260"/>
  <c r="O525" i="260"/>
  <c r="N525" i="260"/>
  <c r="M525" i="260"/>
  <c r="L525" i="260"/>
  <c r="K525" i="260"/>
  <c r="J525" i="260"/>
  <c r="I525" i="260"/>
  <c r="H525" i="260"/>
  <c r="P524" i="260"/>
  <c r="O524" i="260"/>
  <c r="N524" i="260"/>
  <c r="M524" i="260"/>
  <c r="L524" i="260"/>
  <c r="K524" i="260"/>
  <c r="J524" i="260"/>
  <c r="I524" i="260"/>
  <c r="H524" i="260"/>
  <c r="P523" i="260"/>
  <c r="O523" i="260"/>
  <c r="N523" i="260"/>
  <c r="M523" i="260"/>
  <c r="L523" i="260"/>
  <c r="K523" i="260"/>
  <c r="J523" i="260"/>
  <c r="I523" i="260"/>
  <c r="H523" i="260"/>
  <c r="P522" i="260"/>
  <c r="O522" i="260"/>
  <c r="N522" i="260"/>
  <c r="M522" i="260"/>
  <c r="L522" i="260"/>
  <c r="K522" i="260"/>
  <c r="J522" i="260"/>
  <c r="I522" i="260"/>
  <c r="H522" i="260"/>
  <c r="P521" i="260"/>
  <c r="O521" i="260"/>
  <c r="N521" i="260"/>
  <c r="M521" i="260"/>
  <c r="L521" i="260"/>
  <c r="K521" i="260"/>
  <c r="J521" i="260"/>
  <c r="I521" i="260"/>
  <c r="H521" i="260"/>
  <c r="C521" i="260"/>
  <c r="P520" i="260"/>
  <c r="O520" i="260"/>
  <c r="N520" i="260"/>
  <c r="M520" i="260"/>
  <c r="L520" i="260"/>
  <c r="K520" i="260"/>
  <c r="J520" i="260"/>
  <c r="I520" i="260"/>
  <c r="H520" i="260"/>
  <c r="P519" i="260"/>
  <c r="O519" i="260"/>
  <c r="N519" i="260"/>
  <c r="M519" i="260"/>
  <c r="L519" i="260"/>
  <c r="K519" i="260"/>
  <c r="J519" i="260"/>
  <c r="I519" i="260"/>
  <c r="H519" i="260"/>
  <c r="P518" i="260"/>
  <c r="O518" i="260"/>
  <c r="N518" i="260"/>
  <c r="M518" i="260"/>
  <c r="L518" i="260"/>
  <c r="K518" i="260"/>
  <c r="J518" i="260"/>
  <c r="I518" i="260"/>
  <c r="H518" i="260"/>
  <c r="P517" i="260"/>
  <c r="O517" i="260"/>
  <c r="N517" i="260"/>
  <c r="M517" i="260"/>
  <c r="L517" i="260"/>
  <c r="K517" i="260"/>
  <c r="J517" i="260"/>
  <c r="I517" i="260"/>
  <c r="H517" i="260"/>
  <c r="P516" i="260"/>
  <c r="O516" i="260"/>
  <c r="N516" i="260"/>
  <c r="M516" i="260"/>
  <c r="L516" i="260"/>
  <c r="K516" i="260"/>
  <c r="J516" i="260"/>
  <c r="I516" i="260"/>
  <c r="H516" i="260"/>
  <c r="P515" i="260"/>
  <c r="O515" i="260"/>
  <c r="N515" i="260"/>
  <c r="M515" i="260"/>
  <c r="L515" i="260"/>
  <c r="K515" i="260"/>
  <c r="J515" i="260"/>
  <c r="I515" i="260"/>
  <c r="H515" i="260"/>
  <c r="P514" i="260"/>
  <c r="O514" i="260"/>
  <c r="N514" i="260"/>
  <c r="M514" i="260"/>
  <c r="L514" i="260"/>
  <c r="K514" i="260"/>
  <c r="J514" i="260"/>
  <c r="I514" i="260"/>
  <c r="H514" i="260"/>
  <c r="P513" i="260"/>
  <c r="O513" i="260"/>
  <c r="N513" i="260"/>
  <c r="M513" i="260"/>
  <c r="L513" i="260"/>
  <c r="K513" i="260"/>
  <c r="J513" i="260"/>
  <c r="I513" i="260"/>
  <c r="H513" i="260"/>
  <c r="P512" i="260"/>
  <c r="O512" i="260"/>
  <c r="N512" i="260"/>
  <c r="M512" i="260"/>
  <c r="L512" i="260"/>
  <c r="K512" i="260"/>
  <c r="J512" i="260"/>
  <c r="I512" i="260"/>
  <c r="H512" i="260"/>
  <c r="P511" i="260"/>
  <c r="O511" i="260"/>
  <c r="N511" i="260"/>
  <c r="M511" i="260"/>
  <c r="L511" i="260"/>
  <c r="K511" i="260"/>
  <c r="J511" i="260"/>
  <c r="I511" i="260"/>
  <c r="H511" i="260"/>
  <c r="P510" i="260"/>
  <c r="O510" i="260"/>
  <c r="N510" i="260"/>
  <c r="M510" i="260"/>
  <c r="L510" i="260"/>
  <c r="K510" i="260"/>
  <c r="J510" i="260"/>
  <c r="I510" i="260"/>
  <c r="H510" i="260"/>
  <c r="P509" i="260"/>
  <c r="O509" i="260"/>
  <c r="N509" i="260"/>
  <c r="M509" i="260"/>
  <c r="L509" i="260"/>
  <c r="K509" i="260"/>
  <c r="J509" i="260"/>
  <c r="I509" i="260"/>
  <c r="H509" i="260"/>
  <c r="P508" i="260"/>
  <c r="O508" i="260"/>
  <c r="N508" i="260"/>
  <c r="M508" i="260"/>
  <c r="L508" i="260"/>
  <c r="K508" i="260"/>
  <c r="J508" i="260"/>
  <c r="I508" i="260"/>
  <c r="H508" i="260"/>
  <c r="P507" i="260"/>
  <c r="O507" i="260"/>
  <c r="N507" i="260"/>
  <c r="M507" i="260"/>
  <c r="L507" i="260"/>
  <c r="K507" i="260"/>
  <c r="J507" i="260"/>
  <c r="I507" i="260"/>
  <c r="H507" i="260"/>
  <c r="P506" i="260"/>
  <c r="O506" i="260"/>
  <c r="N506" i="260"/>
  <c r="M506" i="260"/>
  <c r="L506" i="260"/>
  <c r="K506" i="260"/>
  <c r="J506" i="260"/>
  <c r="I506" i="260"/>
  <c r="H506" i="260"/>
  <c r="P505" i="260"/>
  <c r="O505" i="260"/>
  <c r="N505" i="260"/>
  <c r="M505" i="260"/>
  <c r="L505" i="260"/>
  <c r="K505" i="260"/>
  <c r="J505" i="260"/>
  <c r="I505" i="260"/>
  <c r="H505" i="260"/>
  <c r="P504" i="260"/>
  <c r="O504" i="260"/>
  <c r="N504" i="260"/>
  <c r="M504" i="260"/>
  <c r="L504" i="260"/>
  <c r="K504" i="260"/>
  <c r="J504" i="260"/>
  <c r="I504" i="260"/>
  <c r="H504" i="260"/>
  <c r="P503" i="260"/>
  <c r="O503" i="260"/>
  <c r="N503" i="260"/>
  <c r="M503" i="260"/>
  <c r="L503" i="260"/>
  <c r="K503" i="260"/>
  <c r="J503" i="260"/>
  <c r="I503" i="260"/>
  <c r="H503" i="260"/>
  <c r="P502" i="260"/>
  <c r="O502" i="260"/>
  <c r="N502" i="260"/>
  <c r="M502" i="260"/>
  <c r="L502" i="260"/>
  <c r="K502" i="260"/>
  <c r="J502" i="260"/>
  <c r="I502" i="260"/>
  <c r="H502" i="260"/>
  <c r="P501" i="260"/>
  <c r="O501" i="260"/>
  <c r="N501" i="260"/>
  <c r="M501" i="260"/>
  <c r="L501" i="260"/>
  <c r="K501" i="260"/>
  <c r="J501" i="260"/>
  <c r="I501" i="260"/>
  <c r="H501" i="260"/>
  <c r="P500" i="260"/>
  <c r="O500" i="260"/>
  <c r="N500" i="260"/>
  <c r="M500" i="260"/>
  <c r="L500" i="260"/>
  <c r="K500" i="260"/>
  <c r="J500" i="260"/>
  <c r="I500" i="260"/>
  <c r="H500" i="260"/>
  <c r="P499" i="260"/>
  <c r="O499" i="260"/>
  <c r="N499" i="260"/>
  <c r="M499" i="260"/>
  <c r="L499" i="260"/>
  <c r="K499" i="260"/>
  <c r="J499" i="260"/>
  <c r="I499" i="260"/>
  <c r="H499" i="260"/>
  <c r="P498" i="260"/>
  <c r="O498" i="260"/>
  <c r="N498" i="260"/>
  <c r="M498" i="260"/>
  <c r="L498" i="260"/>
  <c r="K498" i="260"/>
  <c r="J498" i="260"/>
  <c r="I498" i="260"/>
  <c r="H498" i="260"/>
  <c r="P497" i="260"/>
  <c r="O497" i="260"/>
  <c r="N497" i="260"/>
  <c r="M497" i="260"/>
  <c r="L497" i="260"/>
  <c r="K497" i="260"/>
  <c r="J497" i="260"/>
  <c r="I497" i="260"/>
  <c r="H497" i="260"/>
  <c r="P496" i="260"/>
  <c r="O496" i="260"/>
  <c r="N496" i="260"/>
  <c r="M496" i="260"/>
  <c r="L496" i="260"/>
  <c r="K496" i="260"/>
  <c r="J496" i="260"/>
  <c r="I496" i="260"/>
  <c r="H496" i="260"/>
  <c r="P495" i="260"/>
  <c r="O495" i="260"/>
  <c r="N495" i="260"/>
  <c r="M495" i="260"/>
  <c r="L495" i="260"/>
  <c r="K495" i="260"/>
  <c r="J495" i="260"/>
  <c r="I495" i="260"/>
  <c r="H495" i="260"/>
  <c r="P494" i="260"/>
  <c r="O494" i="260"/>
  <c r="N494" i="260"/>
  <c r="M494" i="260"/>
  <c r="L494" i="260"/>
  <c r="K494" i="260"/>
  <c r="J494" i="260"/>
  <c r="I494" i="260"/>
  <c r="H494" i="260"/>
  <c r="P493" i="260"/>
  <c r="O493" i="260"/>
  <c r="N493" i="260"/>
  <c r="M493" i="260"/>
  <c r="L493" i="260"/>
  <c r="K493" i="260"/>
  <c r="J493" i="260"/>
  <c r="I493" i="260"/>
  <c r="H493" i="260"/>
  <c r="P492" i="260"/>
  <c r="O492" i="260"/>
  <c r="N492" i="260"/>
  <c r="M492" i="260"/>
  <c r="L492" i="260"/>
  <c r="K492" i="260"/>
  <c r="J492" i="260"/>
  <c r="I492" i="260"/>
  <c r="H492" i="260"/>
  <c r="P491" i="260"/>
  <c r="O491" i="260"/>
  <c r="N491" i="260"/>
  <c r="M491" i="260"/>
  <c r="L491" i="260"/>
  <c r="K491" i="260"/>
  <c r="J491" i="260"/>
  <c r="I491" i="260"/>
  <c r="H491" i="260"/>
  <c r="P490" i="260"/>
  <c r="O490" i="260"/>
  <c r="N490" i="260"/>
  <c r="M490" i="260"/>
  <c r="L490" i="260"/>
  <c r="K490" i="260"/>
  <c r="J490" i="260"/>
  <c r="I490" i="260"/>
  <c r="H490" i="260"/>
  <c r="P489" i="260"/>
  <c r="O489" i="260"/>
  <c r="N489" i="260"/>
  <c r="M489" i="260"/>
  <c r="L489" i="260"/>
  <c r="K489" i="260"/>
  <c r="J489" i="260"/>
  <c r="I489" i="260"/>
  <c r="H489" i="260"/>
  <c r="P488" i="260"/>
  <c r="O488" i="260"/>
  <c r="N488" i="260"/>
  <c r="M488" i="260"/>
  <c r="L488" i="260"/>
  <c r="K488" i="260"/>
  <c r="J488" i="260"/>
  <c r="I488" i="260"/>
  <c r="H488" i="260"/>
  <c r="P487" i="260"/>
  <c r="O487" i="260"/>
  <c r="N487" i="260"/>
  <c r="M487" i="260"/>
  <c r="L487" i="260"/>
  <c r="K487" i="260"/>
  <c r="J487" i="260"/>
  <c r="I487" i="260"/>
  <c r="H487" i="260"/>
  <c r="P486" i="260"/>
  <c r="O486" i="260"/>
  <c r="N486" i="260"/>
  <c r="M486" i="260"/>
  <c r="L486" i="260"/>
  <c r="K486" i="260"/>
  <c r="J486" i="260"/>
  <c r="I486" i="260"/>
  <c r="H486" i="260"/>
  <c r="P485" i="260"/>
  <c r="O485" i="260"/>
  <c r="N485" i="260"/>
  <c r="M485" i="260"/>
  <c r="L485" i="260"/>
  <c r="K485" i="260"/>
  <c r="J485" i="260"/>
  <c r="I485" i="260"/>
  <c r="H485" i="260"/>
  <c r="P484" i="260"/>
  <c r="O484" i="260"/>
  <c r="N484" i="260"/>
  <c r="M484" i="260"/>
  <c r="L484" i="260"/>
  <c r="K484" i="260"/>
  <c r="J484" i="260"/>
  <c r="I484" i="260"/>
  <c r="H484" i="260"/>
  <c r="P483" i="260"/>
  <c r="O483" i="260"/>
  <c r="N483" i="260"/>
  <c r="M483" i="260"/>
  <c r="L483" i="260"/>
  <c r="K483" i="260"/>
  <c r="J483" i="260"/>
  <c r="I483" i="260"/>
  <c r="H483" i="260"/>
  <c r="P482" i="260"/>
  <c r="O482" i="260"/>
  <c r="N482" i="260"/>
  <c r="M482" i="260"/>
  <c r="L482" i="260"/>
  <c r="K482" i="260"/>
  <c r="J482" i="260"/>
  <c r="I482" i="260"/>
  <c r="H482" i="260"/>
  <c r="P481" i="260"/>
  <c r="O481" i="260"/>
  <c r="N481" i="260"/>
  <c r="M481" i="260"/>
  <c r="L481" i="260"/>
  <c r="K481" i="260"/>
  <c r="J481" i="260"/>
  <c r="I481" i="260"/>
  <c r="H481" i="260"/>
  <c r="P480" i="260"/>
  <c r="O480" i="260"/>
  <c r="N480" i="260"/>
  <c r="M480" i="260"/>
  <c r="L480" i="260"/>
  <c r="K480" i="260"/>
  <c r="J480" i="260"/>
  <c r="I480" i="260"/>
  <c r="H480" i="260"/>
  <c r="P479" i="260"/>
  <c r="O479" i="260"/>
  <c r="N479" i="260"/>
  <c r="M479" i="260"/>
  <c r="L479" i="260"/>
  <c r="K479" i="260"/>
  <c r="J479" i="260"/>
  <c r="I479" i="260"/>
  <c r="H479" i="260"/>
  <c r="P478" i="260"/>
  <c r="O478" i="260"/>
  <c r="N478" i="260"/>
  <c r="M478" i="260"/>
  <c r="L478" i="260"/>
  <c r="K478" i="260"/>
  <c r="J478" i="260"/>
  <c r="I478" i="260"/>
  <c r="H478" i="260"/>
  <c r="P477" i="260"/>
  <c r="O477" i="260"/>
  <c r="N477" i="260"/>
  <c r="M477" i="260"/>
  <c r="L477" i="260"/>
  <c r="K477" i="260"/>
  <c r="J477" i="260"/>
  <c r="I477" i="260"/>
  <c r="H477" i="260"/>
  <c r="P476" i="260"/>
  <c r="O476" i="260"/>
  <c r="N476" i="260"/>
  <c r="M476" i="260"/>
  <c r="L476" i="260"/>
  <c r="K476" i="260"/>
  <c r="J476" i="260"/>
  <c r="I476" i="260"/>
  <c r="H476" i="260"/>
  <c r="P475" i="260"/>
  <c r="O475" i="260"/>
  <c r="N475" i="260"/>
  <c r="M475" i="260"/>
  <c r="L475" i="260"/>
  <c r="K475" i="260"/>
  <c r="J475" i="260"/>
  <c r="I475" i="260"/>
  <c r="H475" i="260"/>
  <c r="P474" i="260"/>
  <c r="O474" i="260"/>
  <c r="N474" i="260"/>
  <c r="M474" i="260"/>
  <c r="L474" i="260"/>
  <c r="K474" i="260"/>
  <c r="J474" i="260"/>
  <c r="I474" i="260"/>
  <c r="H474" i="260"/>
  <c r="P473" i="260"/>
  <c r="O473" i="260"/>
  <c r="N473" i="260"/>
  <c r="M473" i="260"/>
  <c r="L473" i="260"/>
  <c r="K473" i="260"/>
  <c r="J473" i="260"/>
  <c r="I473" i="260"/>
  <c r="H473" i="260"/>
  <c r="P472" i="260"/>
  <c r="O472" i="260"/>
  <c r="N472" i="260"/>
  <c r="M472" i="260"/>
  <c r="L472" i="260"/>
  <c r="K472" i="260"/>
  <c r="J472" i="260"/>
  <c r="I472" i="260"/>
  <c r="H472" i="260"/>
  <c r="P471" i="260"/>
  <c r="O471" i="260"/>
  <c r="N471" i="260"/>
  <c r="M471" i="260"/>
  <c r="L471" i="260"/>
  <c r="K471" i="260"/>
  <c r="J471" i="260"/>
  <c r="I471" i="260"/>
  <c r="H471" i="260"/>
  <c r="P470" i="260"/>
  <c r="O470" i="260"/>
  <c r="N470" i="260"/>
  <c r="M470" i="260"/>
  <c r="L470" i="260"/>
  <c r="K470" i="260"/>
  <c r="J470" i="260"/>
  <c r="I470" i="260"/>
  <c r="H470" i="260"/>
  <c r="P469" i="260"/>
  <c r="O469" i="260"/>
  <c r="N469" i="260"/>
  <c r="M469" i="260"/>
  <c r="L469" i="260"/>
  <c r="K469" i="260"/>
  <c r="J469" i="260"/>
  <c r="I469" i="260"/>
  <c r="H469" i="260"/>
  <c r="P468" i="260"/>
  <c r="O468" i="260"/>
  <c r="N468" i="260"/>
  <c r="M468" i="260"/>
  <c r="L468" i="260"/>
  <c r="K468" i="260"/>
  <c r="J468" i="260"/>
  <c r="I468" i="260"/>
  <c r="H468" i="260"/>
  <c r="P467" i="260"/>
  <c r="O467" i="260"/>
  <c r="N467" i="260"/>
  <c r="M467" i="260"/>
  <c r="L467" i="260"/>
  <c r="K467" i="260"/>
  <c r="J467" i="260"/>
  <c r="I467" i="260"/>
  <c r="H467" i="260"/>
  <c r="P466" i="260"/>
  <c r="O466" i="260"/>
  <c r="N466" i="260"/>
  <c r="M466" i="260"/>
  <c r="L466" i="260"/>
  <c r="K466" i="260"/>
  <c r="J466" i="260"/>
  <c r="I466" i="260"/>
  <c r="H466" i="260"/>
  <c r="P465" i="260"/>
  <c r="O465" i="260"/>
  <c r="N465" i="260"/>
  <c r="M465" i="260"/>
  <c r="L465" i="260"/>
  <c r="K465" i="260"/>
  <c r="J465" i="260"/>
  <c r="I465" i="260"/>
  <c r="H465" i="260"/>
  <c r="P464" i="260"/>
  <c r="O464" i="260"/>
  <c r="N464" i="260"/>
  <c r="M464" i="260"/>
  <c r="L464" i="260"/>
  <c r="K464" i="260"/>
  <c r="J464" i="260"/>
  <c r="I464" i="260"/>
  <c r="H464" i="260"/>
  <c r="P463" i="260"/>
  <c r="O463" i="260"/>
  <c r="N463" i="260"/>
  <c r="M463" i="260"/>
  <c r="L463" i="260"/>
  <c r="K463" i="260"/>
  <c r="J463" i="260"/>
  <c r="I463" i="260"/>
  <c r="H463" i="260"/>
  <c r="P462" i="260"/>
  <c r="O462" i="260"/>
  <c r="N462" i="260"/>
  <c r="M462" i="260"/>
  <c r="L462" i="260"/>
  <c r="K462" i="260"/>
  <c r="J462" i="260"/>
  <c r="I462" i="260"/>
  <c r="H462" i="260"/>
  <c r="P461" i="260"/>
  <c r="O461" i="260"/>
  <c r="N461" i="260"/>
  <c r="M461" i="260"/>
  <c r="L461" i="260"/>
  <c r="K461" i="260"/>
  <c r="J461" i="260"/>
  <c r="I461" i="260"/>
  <c r="H461" i="260"/>
  <c r="P460" i="260"/>
  <c r="O460" i="260"/>
  <c r="N460" i="260"/>
  <c r="M460" i="260"/>
  <c r="L460" i="260"/>
  <c r="K460" i="260"/>
  <c r="J460" i="260"/>
  <c r="I460" i="260"/>
  <c r="H460" i="260"/>
  <c r="P459" i="260"/>
  <c r="O459" i="260"/>
  <c r="N459" i="260"/>
  <c r="M459" i="260"/>
  <c r="L459" i="260"/>
  <c r="K459" i="260"/>
  <c r="J459" i="260"/>
  <c r="I459" i="260"/>
  <c r="H459" i="260"/>
  <c r="P458" i="260"/>
  <c r="O458" i="260"/>
  <c r="N458" i="260"/>
  <c r="M458" i="260"/>
  <c r="L458" i="260"/>
  <c r="K458" i="260"/>
  <c r="J458" i="260"/>
  <c r="I458" i="260"/>
  <c r="H458" i="260"/>
  <c r="P457" i="260"/>
  <c r="O457" i="260"/>
  <c r="N457" i="260"/>
  <c r="M457" i="260"/>
  <c r="L457" i="260"/>
  <c r="K457" i="260"/>
  <c r="J457" i="260"/>
  <c r="I457" i="260"/>
  <c r="H457" i="260"/>
  <c r="P456" i="260"/>
  <c r="O456" i="260"/>
  <c r="N456" i="260"/>
  <c r="M456" i="260"/>
  <c r="L456" i="260"/>
  <c r="K456" i="260"/>
  <c r="J456" i="260"/>
  <c r="I456" i="260"/>
  <c r="H456" i="260"/>
  <c r="P455" i="260"/>
  <c r="O455" i="260"/>
  <c r="N455" i="260"/>
  <c r="M455" i="260"/>
  <c r="L455" i="260"/>
  <c r="K455" i="260"/>
  <c r="J455" i="260"/>
  <c r="I455" i="260"/>
  <c r="H455" i="260"/>
  <c r="P454" i="260"/>
  <c r="O454" i="260"/>
  <c r="N454" i="260"/>
  <c r="M454" i="260"/>
  <c r="L454" i="260"/>
  <c r="K454" i="260"/>
  <c r="J454" i="260"/>
  <c r="I454" i="260"/>
  <c r="H454" i="260"/>
  <c r="P453" i="260"/>
  <c r="O453" i="260"/>
  <c r="N453" i="260"/>
  <c r="M453" i="260"/>
  <c r="L453" i="260"/>
  <c r="K453" i="260"/>
  <c r="J453" i="260"/>
  <c r="I453" i="260"/>
  <c r="H453" i="260"/>
  <c r="T452" i="260"/>
  <c r="P452" i="260"/>
  <c r="O452" i="260"/>
  <c r="N452" i="260"/>
  <c r="M452" i="260"/>
  <c r="L452" i="260"/>
  <c r="K452" i="260"/>
  <c r="J452" i="260"/>
  <c r="I452" i="260"/>
  <c r="H452" i="260"/>
  <c r="P451" i="260"/>
  <c r="O451" i="260"/>
  <c r="N451" i="260"/>
  <c r="M451" i="260"/>
  <c r="L451" i="260"/>
  <c r="K451" i="260"/>
  <c r="J451" i="260"/>
  <c r="I451" i="260"/>
  <c r="H451" i="260"/>
  <c r="T450" i="260"/>
  <c r="P450" i="260"/>
  <c r="O450" i="260"/>
  <c r="N450" i="260"/>
  <c r="M450" i="260"/>
  <c r="L450" i="260"/>
  <c r="K450" i="260"/>
  <c r="J450" i="260"/>
  <c r="I450" i="260"/>
  <c r="H450" i="260"/>
  <c r="P449" i="260"/>
  <c r="O449" i="260"/>
  <c r="N449" i="260"/>
  <c r="M449" i="260"/>
  <c r="L449" i="260"/>
  <c r="K449" i="260"/>
  <c r="J449" i="260"/>
  <c r="I449" i="260"/>
  <c r="H449" i="260"/>
  <c r="P448" i="260"/>
  <c r="O448" i="260"/>
  <c r="N448" i="260"/>
  <c r="M448" i="260"/>
  <c r="L448" i="260"/>
  <c r="K448" i="260"/>
  <c r="J448" i="260"/>
  <c r="I448" i="260"/>
  <c r="H448" i="260"/>
  <c r="A448" i="260"/>
  <c r="P447" i="260"/>
  <c r="O447" i="260"/>
  <c r="N447" i="260"/>
  <c r="M447" i="260"/>
  <c r="L447" i="260"/>
  <c r="K447" i="260"/>
  <c r="J447" i="260"/>
  <c r="I447" i="260"/>
  <c r="H447" i="260"/>
  <c r="P446" i="260"/>
  <c r="O446" i="260"/>
  <c r="N446" i="260"/>
  <c r="M446" i="260"/>
  <c r="L446" i="260"/>
  <c r="K446" i="260"/>
  <c r="J446" i="260"/>
  <c r="I446" i="260"/>
  <c r="H446" i="260"/>
  <c r="P445" i="260"/>
  <c r="O445" i="260"/>
  <c r="N445" i="260"/>
  <c r="M445" i="260"/>
  <c r="L445" i="260"/>
  <c r="K445" i="260"/>
  <c r="J445" i="260"/>
  <c r="I445" i="260"/>
  <c r="H445" i="260"/>
  <c r="P444" i="260"/>
  <c r="O444" i="260"/>
  <c r="N444" i="260"/>
  <c r="M444" i="260"/>
  <c r="L444" i="260"/>
  <c r="K444" i="260"/>
  <c r="J444" i="260"/>
  <c r="I444" i="260"/>
  <c r="H444" i="260"/>
  <c r="P443" i="260"/>
  <c r="O443" i="260"/>
  <c r="N443" i="260"/>
  <c r="M443" i="260"/>
  <c r="L443" i="260"/>
  <c r="K443" i="260"/>
  <c r="J443" i="260"/>
  <c r="I443" i="260"/>
  <c r="H443" i="260"/>
  <c r="P442" i="260"/>
  <c r="O442" i="260"/>
  <c r="N442" i="260"/>
  <c r="M442" i="260"/>
  <c r="L442" i="260"/>
  <c r="K442" i="260"/>
  <c r="J442" i="260"/>
  <c r="I442" i="260"/>
  <c r="H442" i="260"/>
  <c r="P441" i="260"/>
  <c r="O441" i="260"/>
  <c r="N441" i="260"/>
  <c r="M441" i="260"/>
  <c r="L441" i="260"/>
  <c r="K441" i="260"/>
  <c r="J441" i="260"/>
  <c r="I441" i="260"/>
  <c r="H441" i="260"/>
  <c r="P440" i="260"/>
  <c r="O440" i="260"/>
  <c r="N440" i="260"/>
  <c r="M440" i="260"/>
  <c r="L440" i="260"/>
  <c r="K440" i="260"/>
  <c r="J440" i="260"/>
  <c r="I440" i="260"/>
  <c r="H440" i="260"/>
  <c r="P439" i="260"/>
  <c r="O439" i="260"/>
  <c r="N439" i="260"/>
  <c r="M439" i="260"/>
  <c r="L439" i="260"/>
  <c r="K439" i="260"/>
  <c r="J439" i="260"/>
  <c r="I439" i="260"/>
  <c r="H439" i="260"/>
  <c r="P438" i="260"/>
  <c r="O438" i="260"/>
  <c r="N438" i="260"/>
  <c r="M438" i="260"/>
  <c r="L438" i="260"/>
  <c r="K438" i="260"/>
  <c r="J438" i="260"/>
  <c r="I438" i="260"/>
  <c r="H438" i="260"/>
  <c r="P437" i="260"/>
  <c r="O437" i="260"/>
  <c r="N437" i="260"/>
  <c r="M437" i="260"/>
  <c r="L437" i="260"/>
  <c r="K437" i="260"/>
  <c r="J437" i="260"/>
  <c r="I437" i="260"/>
  <c r="H437" i="260"/>
  <c r="P436" i="260"/>
  <c r="O436" i="260"/>
  <c r="N436" i="260"/>
  <c r="M436" i="260"/>
  <c r="L436" i="260"/>
  <c r="K436" i="260"/>
  <c r="J436" i="260"/>
  <c r="I436" i="260"/>
  <c r="H436" i="260"/>
  <c r="P435" i="260"/>
  <c r="O435" i="260"/>
  <c r="N435" i="260"/>
  <c r="M435" i="260"/>
  <c r="L435" i="260"/>
  <c r="K435" i="260"/>
  <c r="J435" i="260"/>
  <c r="I435" i="260"/>
  <c r="H435" i="260"/>
  <c r="P434" i="260"/>
  <c r="O434" i="260"/>
  <c r="N434" i="260"/>
  <c r="M434" i="260"/>
  <c r="L434" i="260"/>
  <c r="K434" i="260"/>
  <c r="J434" i="260"/>
  <c r="I434" i="260"/>
  <c r="H434" i="260"/>
  <c r="P433" i="260"/>
  <c r="O433" i="260"/>
  <c r="N433" i="260"/>
  <c r="M433" i="260"/>
  <c r="L433" i="260"/>
  <c r="K433" i="260"/>
  <c r="J433" i="260"/>
  <c r="I433" i="260"/>
  <c r="H433" i="260"/>
  <c r="P432" i="260"/>
  <c r="O432" i="260"/>
  <c r="N432" i="260"/>
  <c r="M432" i="260"/>
  <c r="L432" i="260"/>
  <c r="K432" i="260"/>
  <c r="J432" i="260"/>
  <c r="I432" i="260"/>
  <c r="H432" i="260"/>
  <c r="P431" i="260"/>
  <c r="O431" i="260"/>
  <c r="N431" i="260"/>
  <c r="M431" i="260"/>
  <c r="L431" i="260"/>
  <c r="K431" i="260"/>
  <c r="J431" i="260"/>
  <c r="I431" i="260"/>
  <c r="H431" i="260"/>
  <c r="P430" i="260"/>
  <c r="O430" i="260"/>
  <c r="N430" i="260"/>
  <c r="M430" i="260"/>
  <c r="L430" i="260"/>
  <c r="K430" i="260"/>
  <c r="J430" i="260"/>
  <c r="I430" i="260"/>
  <c r="H430" i="260"/>
  <c r="P429" i="260"/>
  <c r="O429" i="260"/>
  <c r="N429" i="260"/>
  <c r="M429" i="260"/>
  <c r="L429" i="260"/>
  <c r="K429" i="260"/>
  <c r="J429" i="260"/>
  <c r="I429" i="260"/>
  <c r="H429" i="260"/>
  <c r="P428" i="260"/>
  <c r="O428" i="260"/>
  <c r="N428" i="260"/>
  <c r="M428" i="260"/>
  <c r="L428" i="260"/>
  <c r="K428" i="260"/>
  <c r="J428" i="260"/>
  <c r="I428" i="260"/>
  <c r="H428" i="260"/>
  <c r="P427" i="260"/>
  <c r="O427" i="260"/>
  <c r="N427" i="260"/>
  <c r="M427" i="260"/>
  <c r="L427" i="260"/>
  <c r="K427" i="260"/>
  <c r="J427" i="260"/>
  <c r="I427" i="260"/>
  <c r="H427" i="260"/>
  <c r="P426" i="260"/>
  <c r="O426" i="260"/>
  <c r="N426" i="260"/>
  <c r="M426" i="260"/>
  <c r="L426" i="260"/>
  <c r="K426" i="260"/>
  <c r="J426" i="260"/>
  <c r="I426" i="260"/>
  <c r="H426" i="260"/>
  <c r="P425" i="260"/>
  <c r="O425" i="260"/>
  <c r="N425" i="260"/>
  <c r="M425" i="260"/>
  <c r="L425" i="260"/>
  <c r="K425" i="260"/>
  <c r="J425" i="260"/>
  <c r="I425" i="260"/>
  <c r="H425" i="260"/>
  <c r="P424" i="260"/>
  <c r="O424" i="260"/>
  <c r="N424" i="260"/>
  <c r="M424" i="260"/>
  <c r="L424" i="260"/>
  <c r="K424" i="260"/>
  <c r="J424" i="260"/>
  <c r="I424" i="260"/>
  <c r="H424" i="260"/>
  <c r="P423" i="260"/>
  <c r="O423" i="260"/>
  <c r="N423" i="260"/>
  <c r="M423" i="260"/>
  <c r="L423" i="260"/>
  <c r="K423" i="260"/>
  <c r="J423" i="260"/>
  <c r="I423" i="260"/>
  <c r="H423" i="260"/>
  <c r="P422" i="260"/>
  <c r="O422" i="260"/>
  <c r="N422" i="260"/>
  <c r="M422" i="260"/>
  <c r="L422" i="260"/>
  <c r="K422" i="260"/>
  <c r="J422" i="260"/>
  <c r="I422" i="260"/>
  <c r="H422" i="260"/>
  <c r="P421" i="260"/>
  <c r="O421" i="260"/>
  <c r="N421" i="260"/>
  <c r="M421" i="260"/>
  <c r="L421" i="260"/>
  <c r="K421" i="260"/>
  <c r="J421" i="260"/>
  <c r="I421" i="260"/>
  <c r="H421" i="260"/>
  <c r="P420" i="260"/>
  <c r="O420" i="260"/>
  <c r="N420" i="260"/>
  <c r="M420" i="260"/>
  <c r="L420" i="260"/>
  <c r="K420" i="260"/>
  <c r="J420" i="260"/>
  <c r="I420" i="260"/>
  <c r="H420" i="260"/>
  <c r="P419" i="260"/>
  <c r="O419" i="260"/>
  <c r="N419" i="260"/>
  <c r="M419" i="260"/>
  <c r="L419" i="260"/>
  <c r="K419" i="260"/>
  <c r="J419" i="260"/>
  <c r="I419" i="260"/>
  <c r="H419" i="260"/>
  <c r="P418" i="260"/>
  <c r="O418" i="260"/>
  <c r="N418" i="260"/>
  <c r="M418" i="260"/>
  <c r="L418" i="260"/>
  <c r="K418" i="260"/>
  <c r="J418" i="260"/>
  <c r="I418" i="260"/>
  <c r="H418" i="260"/>
  <c r="P417" i="260"/>
  <c r="O417" i="260"/>
  <c r="N417" i="260"/>
  <c r="M417" i="260"/>
  <c r="L417" i="260"/>
  <c r="K417" i="260"/>
  <c r="J417" i="260"/>
  <c r="I417" i="260"/>
  <c r="H417" i="260"/>
  <c r="P416" i="260"/>
  <c r="O416" i="260"/>
  <c r="N416" i="260"/>
  <c r="M416" i="260"/>
  <c r="L416" i="260"/>
  <c r="K416" i="260"/>
  <c r="J416" i="260"/>
  <c r="I416" i="260"/>
  <c r="H416" i="260"/>
  <c r="P415" i="260"/>
  <c r="O415" i="260"/>
  <c r="N415" i="260"/>
  <c r="M415" i="260"/>
  <c r="L415" i="260"/>
  <c r="K415" i="260"/>
  <c r="J415" i="260"/>
  <c r="I415" i="260"/>
  <c r="H415" i="260"/>
  <c r="P414" i="260"/>
  <c r="O414" i="260"/>
  <c r="N414" i="260"/>
  <c r="M414" i="260"/>
  <c r="L414" i="260"/>
  <c r="K414" i="260"/>
  <c r="J414" i="260"/>
  <c r="I414" i="260"/>
  <c r="H414" i="260"/>
  <c r="P413" i="260"/>
  <c r="O413" i="260"/>
  <c r="N413" i="260"/>
  <c r="M413" i="260"/>
  <c r="L413" i="260"/>
  <c r="K413" i="260"/>
  <c r="J413" i="260"/>
  <c r="I413" i="260"/>
  <c r="H413" i="260"/>
  <c r="P412" i="260"/>
  <c r="O412" i="260"/>
  <c r="N412" i="260"/>
  <c r="M412" i="260"/>
  <c r="L412" i="260"/>
  <c r="K412" i="260"/>
  <c r="J412" i="260"/>
  <c r="I412" i="260"/>
  <c r="H412" i="260"/>
  <c r="P411" i="260"/>
  <c r="O411" i="260"/>
  <c r="N411" i="260"/>
  <c r="M411" i="260"/>
  <c r="L411" i="260"/>
  <c r="K411" i="260"/>
  <c r="J411" i="260"/>
  <c r="I411" i="260"/>
  <c r="H411" i="260"/>
  <c r="P410" i="260"/>
  <c r="O410" i="260"/>
  <c r="N410" i="260"/>
  <c r="M410" i="260"/>
  <c r="L410" i="260"/>
  <c r="K410" i="260"/>
  <c r="J410" i="260"/>
  <c r="I410" i="260"/>
  <c r="H410" i="260"/>
  <c r="P409" i="260"/>
  <c r="O409" i="260"/>
  <c r="N409" i="260"/>
  <c r="M409" i="260"/>
  <c r="L409" i="260"/>
  <c r="K409" i="260"/>
  <c r="J409" i="260"/>
  <c r="I409" i="260"/>
  <c r="H409" i="260"/>
  <c r="P408" i="260"/>
  <c r="O408" i="260"/>
  <c r="N408" i="260"/>
  <c r="M408" i="260"/>
  <c r="L408" i="260"/>
  <c r="K408" i="260"/>
  <c r="J408" i="260"/>
  <c r="I408" i="260"/>
  <c r="H408" i="260"/>
  <c r="P407" i="260"/>
  <c r="O407" i="260"/>
  <c r="N407" i="260"/>
  <c r="M407" i="260"/>
  <c r="L407" i="260"/>
  <c r="K407" i="260"/>
  <c r="J407" i="260"/>
  <c r="I407" i="260"/>
  <c r="H407" i="260"/>
  <c r="P406" i="260"/>
  <c r="O406" i="260"/>
  <c r="N406" i="260"/>
  <c r="M406" i="260"/>
  <c r="L406" i="260"/>
  <c r="K406" i="260"/>
  <c r="J406" i="260"/>
  <c r="I406" i="260"/>
  <c r="H406" i="260"/>
  <c r="P405" i="260"/>
  <c r="O405" i="260"/>
  <c r="N405" i="260"/>
  <c r="M405" i="260"/>
  <c r="L405" i="260"/>
  <c r="K405" i="260"/>
  <c r="J405" i="260"/>
  <c r="I405" i="260"/>
  <c r="H405" i="260"/>
  <c r="P404" i="260"/>
  <c r="O404" i="260"/>
  <c r="N404" i="260"/>
  <c r="M404" i="260"/>
  <c r="L404" i="260"/>
  <c r="K404" i="260"/>
  <c r="J404" i="260"/>
  <c r="I404" i="260"/>
  <c r="H404" i="260"/>
  <c r="P403" i="260"/>
  <c r="O403" i="260"/>
  <c r="N403" i="260"/>
  <c r="M403" i="260"/>
  <c r="L403" i="260"/>
  <c r="K403" i="260"/>
  <c r="J403" i="260"/>
  <c r="I403" i="260"/>
  <c r="H403" i="260"/>
  <c r="P402" i="260"/>
  <c r="O402" i="260"/>
  <c r="N402" i="260"/>
  <c r="M402" i="260"/>
  <c r="L402" i="260"/>
  <c r="K402" i="260"/>
  <c r="J402" i="260"/>
  <c r="I402" i="260"/>
  <c r="H402" i="260"/>
  <c r="P401" i="260"/>
  <c r="O401" i="260"/>
  <c r="N401" i="260"/>
  <c r="M401" i="260"/>
  <c r="L401" i="260"/>
  <c r="K401" i="260"/>
  <c r="J401" i="260"/>
  <c r="I401" i="260"/>
  <c r="H401" i="260"/>
  <c r="P400" i="260"/>
  <c r="O400" i="260"/>
  <c r="N400" i="260"/>
  <c r="M400" i="260"/>
  <c r="L400" i="260"/>
  <c r="K400" i="260"/>
  <c r="J400" i="260"/>
  <c r="I400" i="260"/>
  <c r="H400" i="260"/>
  <c r="P399" i="260"/>
  <c r="O399" i="260"/>
  <c r="N399" i="260"/>
  <c r="M399" i="260"/>
  <c r="L399" i="260"/>
  <c r="K399" i="260"/>
  <c r="J399" i="260"/>
  <c r="I399" i="260"/>
  <c r="H399" i="260"/>
  <c r="P398" i="260"/>
  <c r="O398" i="260"/>
  <c r="N398" i="260"/>
  <c r="M398" i="260"/>
  <c r="L398" i="260"/>
  <c r="K398" i="260"/>
  <c r="J398" i="260"/>
  <c r="I398" i="260"/>
  <c r="H398" i="260"/>
  <c r="P397" i="260"/>
  <c r="O397" i="260"/>
  <c r="N397" i="260"/>
  <c r="M397" i="260"/>
  <c r="L397" i="260"/>
  <c r="K397" i="260"/>
  <c r="J397" i="260"/>
  <c r="I397" i="260"/>
  <c r="H397" i="260"/>
  <c r="P396" i="260"/>
  <c r="O396" i="260"/>
  <c r="N396" i="260"/>
  <c r="M396" i="260"/>
  <c r="L396" i="260"/>
  <c r="K396" i="260"/>
  <c r="J396" i="260"/>
  <c r="I396" i="260"/>
  <c r="H396" i="260"/>
  <c r="P395" i="260"/>
  <c r="O395" i="260"/>
  <c r="N395" i="260"/>
  <c r="M395" i="260"/>
  <c r="L395" i="260"/>
  <c r="K395" i="260"/>
  <c r="J395" i="260"/>
  <c r="I395" i="260"/>
  <c r="H395" i="260"/>
  <c r="P394" i="260"/>
  <c r="O394" i="260"/>
  <c r="N394" i="260"/>
  <c r="M394" i="260"/>
  <c r="L394" i="260"/>
  <c r="K394" i="260"/>
  <c r="J394" i="260"/>
  <c r="I394" i="260"/>
  <c r="H394" i="260"/>
  <c r="P393" i="260"/>
  <c r="O393" i="260"/>
  <c r="N393" i="260"/>
  <c r="M393" i="260"/>
  <c r="L393" i="260"/>
  <c r="K393" i="260"/>
  <c r="J393" i="260"/>
  <c r="I393" i="260"/>
  <c r="H393" i="260"/>
  <c r="P392" i="260"/>
  <c r="O392" i="260"/>
  <c r="N392" i="260"/>
  <c r="M392" i="260"/>
  <c r="L392" i="260"/>
  <c r="K392" i="260"/>
  <c r="J392" i="260"/>
  <c r="I392" i="260"/>
  <c r="H392" i="260"/>
  <c r="P391" i="260"/>
  <c r="O391" i="260"/>
  <c r="N391" i="260"/>
  <c r="M391" i="260"/>
  <c r="L391" i="260"/>
  <c r="K391" i="260"/>
  <c r="J391" i="260"/>
  <c r="I391" i="260"/>
  <c r="H391" i="260"/>
  <c r="P390" i="260"/>
  <c r="O390" i="260"/>
  <c r="N390" i="260"/>
  <c r="M390" i="260"/>
  <c r="L390" i="260"/>
  <c r="K390" i="260"/>
  <c r="J390" i="260"/>
  <c r="I390" i="260"/>
  <c r="H390" i="260"/>
  <c r="P389" i="260"/>
  <c r="O389" i="260"/>
  <c r="N389" i="260"/>
  <c r="M389" i="260"/>
  <c r="L389" i="260"/>
  <c r="K389" i="260"/>
  <c r="J389" i="260"/>
  <c r="I389" i="260"/>
  <c r="H389" i="260"/>
  <c r="P388" i="260"/>
  <c r="O388" i="260"/>
  <c r="N388" i="260"/>
  <c r="M388" i="260"/>
  <c r="L388" i="260"/>
  <c r="K388" i="260"/>
  <c r="J388" i="260"/>
  <c r="I388" i="260"/>
  <c r="H388" i="260"/>
  <c r="P387" i="260"/>
  <c r="O387" i="260"/>
  <c r="N387" i="260"/>
  <c r="M387" i="260"/>
  <c r="L387" i="260"/>
  <c r="K387" i="260"/>
  <c r="J387" i="260"/>
  <c r="I387" i="260"/>
  <c r="H387" i="260"/>
  <c r="P386" i="260"/>
  <c r="O386" i="260"/>
  <c r="N386" i="260"/>
  <c r="M386" i="260"/>
  <c r="L386" i="260"/>
  <c r="K386" i="260"/>
  <c r="J386" i="260"/>
  <c r="I386" i="260"/>
  <c r="H386" i="260"/>
  <c r="P385" i="260"/>
  <c r="O385" i="260"/>
  <c r="N385" i="260"/>
  <c r="M385" i="260"/>
  <c r="L385" i="260"/>
  <c r="K385" i="260"/>
  <c r="J385" i="260"/>
  <c r="I385" i="260"/>
  <c r="H385" i="260"/>
  <c r="P384" i="260"/>
  <c r="O384" i="260"/>
  <c r="N384" i="260"/>
  <c r="M384" i="260"/>
  <c r="L384" i="260"/>
  <c r="K384" i="260"/>
  <c r="J384" i="260"/>
  <c r="I384" i="260"/>
  <c r="H384" i="260"/>
  <c r="P383" i="260"/>
  <c r="O383" i="260"/>
  <c r="N383" i="260"/>
  <c r="M383" i="260"/>
  <c r="L383" i="260"/>
  <c r="K383" i="260"/>
  <c r="J383" i="260"/>
  <c r="I383" i="260"/>
  <c r="H383" i="260"/>
  <c r="P382" i="260"/>
  <c r="O382" i="260"/>
  <c r="N382" i="260"/>
  <c r="M382" i="260"/>
  <c r="L382" i="260"/>
  <c r="K382" i="260"/>
  <c r="J382" i="260"/>
  <c r="I382" i="260"/>
  <c r="H382" i="260"/>
  <c r="P381" i="260"/>
  <c r="O381" i="260"/>
  <c r="N381" i="260"/>
  <c r="M381" i="260"/>
  <c r="L381" i="260"/>
  <c r="K381" i="260"/>
  <c r="J381" i="260"/>
  <c r="I381" i="260"/>
  <c r="H381" i="260"/>
  <c r="P380" i="260"/>
  <c r="O380" i="260"/>
  <c r="N380" i="260"/>
  <c r="M380" i="260"/>
  <c r="L380" i="260"/>
  <c r="K380" i="260"/>
  <c r="J380" i="260"/>
  <c r="I380" i="260"/>
  <c r="H380" i="260"/>
  <c r="P379" i="260"/>
  <c r="O379" i="260"/>
  <c r="N379" i="260"/>
  <c r="M379" i="260"/>
  <c r="L379" i="260"/>
  <c r="K379" i="260"/>
  <c r="J379" i="260"/>
  <c r="I379" i="260"/>
  <c r="H379" i="260"/>
  <c r="P378" i="260"/>
  <c r="O378" i="260"/>
  <c r="N378" i="260"/>
  <c r="M378" i="260"/>
  <c r="L378" i="260"/>
  <c r="K378" i="260"/>
  <c r="J378" i="260"/>
  <c r="I378" i="260"/>
  <c r="H378" i="260"/>
  <c r="P377" i="260"/>
  <c r="O377" i="260"/>
  <c r="N377" i="260"/>
  <c r="M377" i="260"/>
  <c r="L377" i="260"/>
  <c r="K377" i="260"/>
  <c r="J377" i="260"/>
  <c r="I377" i="260"/>
  <c r="H377" i="260"/>
  <c r="P376" i="260"/>
  <c r="O376" i="260"/>
  <c r="N376" i="260"/>
  <c r="M376" i="260"/>
  <c r="L376" i="260"/>
  <c r="K376" i="260"/>
  <c r="J376" i="260"/>
  <c r="I376" i="260"/>
  <c r="H376" i="260"/>
  <c r="P375" i="260"/>
  <c r="O375" i="260"/>
  <c r="N375" i="260"/>
  <c r="M375" i="260"/>
  <c r="L375" i="260"/>
  <c r="K375" i="260"/>
  <c r="J375" i="260"/>
  <c r="I375" i="260"/>
  <c r="H375" i="260"/>
  <c r="P374" i="260"/>
  <c r="O374" i="260"/>
  <c r="N374" i="260"/>
  <c r="M374" i="260"/>
  <c r="L374" i="260"/>
  <c r="K374" i="260"/>
  <c r="J374" i="260"/>
  <c r="I374" i="260"/>
  <c r="H374" i="260"/>
  <c r="P373" i="260"/>
  <c r="O373" i="260"/>
  <c r="N373" i="260"/>
  <c r="M373" i="260"/>
  <c r="L373" i="260"/>
  <c r="K373" i="260"/>
  <c r="J373" i="260"/>
  <c r="I373" i="260"/>
  <c r="H373" i="260"/>
  <c r="P372" i="260"/>
  <c r="O372" i="260"/>
  <c r="N372" i="260"/>
  <c r="M372" i="260"/>
  <c r="L372" i="260"/>
  <c r="K372" i="260"/>
  <c r="J372" i="260"/>
  <c r="I372" i="260"/>
  <c r="H372" i="260"/>
  <c r="P371" i="260"/>
  <c r="O371" i="260"/>
  <c r="N371" i="260"/>
  <c r="M371" i="260"/>
  <c r="L371" i="260"/>
  <c r="K371" i="260"/>
  <c r="J371" i="260"/>
  <c r="I371" i="260"/>
  <c r="H371" i="260"/>
  <c r="P370" i="260"/>
  <c r="O370" i="260"/>
  <c r="N370" i="260"/>
  <c r="M370" i="260"/>
  <c r="L370" i="260"/>
  <c r="K370" i="260"/>
  <c r="J370" i="260"/>
  <c r="I370" i="260"/>
  <c r="H370" i="260"/>
  <c r="P369" i="260"/>
  <c r="O369" i="260"/>
  <c r="N369" i="260"/>
  <c r="M369" i="260"/>
  <c r="L369" i="260"/>
  <c r="K369" i="260"/>
  <c r="J369" i="260"/>
  <c r="I369" i="260"/>
  <c r="H369" i="260"/>
  <c r="P368" i="260"/>
  <c r="O368" i="260"/>
  <c r="N368" i="260"/>
  <c r="M368" i="260"/>
  <c r="L368" i="260"/>
  <c r="K368" i="260"/>
  <c r="J368" i="260"/>
  <c r="I368" i="260"/>
  <c r="H368" i="260"/>
  <c r="P367" i="260"/>
  <c r="O367" i="260"/>
  <c r="N367" i="260"/>
  <c r="M367" i="260"/>
  <c r="L367" i="260"/>
  <c r="K367" i="260"/>
  <c r="J367" i="260"/>
  <c r="I367" i="260"/>
  <c r="H367" i="260"/>
  <c r="P366" i="260"/>
  <c r="O366" i="260"/>
  <c r="N366" i="260"/>
  <c r="M366" i="260"/>
  <c r="L366" i="260"/>
  <c r="K366" i="260"/>
  <c r="J366" i="260"/>
  <c r="I366" i="260"/>
  <c r="H366" i="260"/>
  <c r="P365" i="260"/>
  <c r="O365" i="260"/>
  <c r="N365" i="260"/>
  <c r="M365" i="260"/>
  <c r="L365" i="260"/>
  <c r="K365" i="260"/>
  <c r="J365" i="260"/>
  <c r="I365" i="260"/>
  <c r="H365" i="260"/>
  <c r="P364" i="260"/>
  <c r="O364" i="260"/>
  <c r="N364" i="260"/>
  <c r="M364" i="260"/>
  <c r="L364" i="260"/>
  <c r="K364" i="260"/>
  <c r="J364" i="260"/>
  <c r="I364" i="260"/>
  <c r="H364" i="260"/>
  <c r="P363" i="260"/>
  <c r="O363" i="260"/>
  <c r="N363" i="260"/>
  <c r="M363" i="260"/>
  <c r="L363" i="260"/>
  <c r="K363" i="260"/>
  <c r="J363" i="260"/>
  <c r="I363" i="260"/>
  <c r="H363" i="260"/>
  <c r="P362" i="260"/>
  <c r="O362" i="260"/>
  <c r="N362" i="260"/>
  <c r="M362" i="260"/>
  <c r="L362" i="260"/>
  <c r="K362" i="260"/>
  <c r="J362" i="260"/>
  <c r="I362" i="260"/>
  <c r="H362" i="260"/>
  <c r="P361" i="260"/>
  <c r="O361" i="260"/>
  <c r="N361" i="260"/>
  <c r="M361" i="260"/>
  <c r="L361" i="260"/>
  <c r="K361" i="260"/>
  <c r="J361" i="260"/>
  <c r="I361" i="260"/>
  <c r="H361" i="260"/>
  <c r="P360" i="260"/>
  <c r="O360" i="260"/>
  <c r="N360" i="260"/>
  <c r="M360" i="260"/>
  <c r="L360" i="260"/>
  <c r="K360" i="260"/>
  <c r="J360" i="260"/>
  <c r="I360" i="260"/>
  <c r="H360" i="260"/>
  <c r="P359" i="260"/>
  <c r="O359" i="260"/>
  <c r="N359" i="260"/>
  <c r="M359" i="260"/>
  <c r="L359" i="260"/>
  <c r="K359" i="260"/>
  <c r="J359" i="260"/>
  <c r="I359" i="260"/>
  <c r="H359" i="260"/>
  <c r="P358" i="260"/>
  <c r="O358" i="260"/>
  <c r="N358" i="260"/>
  <c r="M358" i="260"/>
  <c r="L358" i="260"/>
  <c r="K358" i="260"/>
  <c r="J358" i="260"/>
  <c r="I358" i="260"/>
  <c r="H358" i="260"/>
  <c r="P357" i="260"/>
  <c r="O357" i="260"/>
  <c r="N357" i="260"/>
  <c r="M357" i="260"/>
  <c r="L357" i="260"/>
  <c r="K357" i="260"/>
  <c r="J357" i="260"/>
  <c r="I357" i="260"/>
  <c r="H357" i="260"/>
  <c r="P356" i="260"/>
  <c r="O356" i="260"/>
  <c r="N356" i="260"/>
  <c r="M356" i="260"/>
  <c r="L356" i="260"/>
  <c r="K356" i="260"/>
  <c r="J356" i="260"/>
  <c r="I356" i="260"/>
  <c r="H356" i="260"/>
  <c r="P355" i="260"/>
  <c r="O355" i="260"/>
  <c r="N355" i="260"/>
  <c r="M355" i="260"/>
  <c r="L355" i="260"/>
  <c r="K355" i="260"/>
  <c r="J355" i="260"/>
  <c r="I355" i="260"/>
  <c r="H355" i="260"/>
  <c r="P354" i="260"/>
  <c r="O354" i="260"/>
  <c r="N354" i="260"/>
  <c r="M354" i="260"/>
  <c r="L354" i="260"/>
  <c r="K354" i="260"/>
  <c r="J354" i="260"/>
  <c r="I354" i="260"/>
  <c r="H354" i="260"/>
  <c r="P353" i="260"/>
  <c r="O353" i="260"/>
  <c r="N353" i="260"/>
  <c r="M353" i="260"/>
  <c r="L353" i="260"/>
  <c r="K353" i="260"/>
  <c r="J353" i="260"/>
  <c r="I353" i="260"/>
  <c r="H353" i="260"/>
  <c r="P352" i="260"/>
  <c r="O352" i="260"/>
  <c r="N352" i="260"/>
  <c r="M352" i="260"/>
  <c r="L352" i="260"/>
  <c r="K352" i="260"/>
  <c r="J352" i="260"/>
  <c r="I352" i="260"/>
  <c r="H352" i="260"/>
  <c r="P351" i="260"/>
  <c r="O351" i="260"/>
  <c r="N351" i="260"/>
  <c r="M351" i="260"/>
  <c r="L351" i="260"/>
  <c r="K351" i="260"/>
  <c r="J351" i="260"/>
  <c r="I351" i="260"/>
  <c r="H351" i="260"/>
  <c r="P350" i="260"/>
  <c r="O350" i="260"/>
  <c r="N350" i="260"/>
  <c r="M350" i="260"/>
  <c r="L350" i="260"/>
  <c r="K350" i="260"/>
  <c r="J350" i="260"/>
  <c r="I350" i="260"/>
  <c r="H350" i="260"/>
  <c r="P349" i="260"/>
  <c r="O349" i="260"/>
  <c r="N349" i="260"/>
  <c r="M349" i="260"/>
  <c r="L349" i="260"/>
  <c r="K349" i="260"/>
  <c r="J349" i="260"/>
  <c r="I349" i="260"/>
  <c r="H349" i="260"/>
  <c r="P348" i="260"/>
  <c r="O348" i="260"/>
  <c r="N348" i="260"/>
  <c r="M348" i="260"/>
  <c r="L348" i="260"/>
  <c r="K348" i="260"/>
  <c r="J348" i="260"/>
  <c r="I348" i="260"/>
  <c r="H348" i="260"/>
  <c r="P347" i="260"/>
  <c r="O347" i="260"/>
  <c r="N347" i="260"/>
  <c r="M347" i="260"/>
  <c r="L347" i="260"/>
  <c r="K347" i="260"/>
  <c r="J347" i="260"/>
  <c r="I347" i="260"/>
  <c r="H347" i="260"/>
  <c r="P346" i="260"/>
  <c r="O346" i="260"/>
  <c r="N346" i="260"/>
  <c r="M346" i="260"/>
  <c r="L346" i="260"/>
  <c r="K346" i="260"/>
  <c r="J346" i="260"/>
  <c r="I346" i="260"/>
  <c r="H346" i="260"/>
  <c r="P345" i="260"/>
  <c r="O345" i="260"/>
  <c r="N345" i="260"/>
  <c r="M345" i="260"/>
  <c r="L345" i="260"/>
  <c r="K345" i="260"/>
  <c r="J345" i="260"/>
  <c r="I345" i="260"/>
  <c r="H345" i="260"/>
  <c r="P344" i="260"/>
  <c r="O344" i="260"/>
  <c r="N344" i="260"/>
  <c r="M344" i="260"/>
  <c r="L344" i="260"/>
  <c r="K344" i="260"/>
  <c r="J344" i="260"/>
  <c r="I344" i="260"/>
  <c r="H344" i="260"/>
  <c r="P343" i="260"/>
  <c r="O343" i="260"/>
  <c r="N343" i="260"/>
  <c r="M343" i="260"/>
  <c r="L343" i="260"/>
  <c r="K343" i="260"/>
  <c r="J343" i="260"/>
  <c r="I343" i="260"/>
  <c r="H343" i="260"/>
  <c r="P342" i="260"/>
  <c r="O342" i="260"/>
  <c r="N342" i="260"/>
  <c r="M342" i="260"/>
  <c r="L342" i="260"/>
  <c r="K342" i="260"/>
  <c r="J342" i="260"/>
  <c r="I342" i="260"/>
  <c r="H342" i="260"/>
  <c r="P341" i="260"/>
  <c r="O341" i="260"/>
  <c r="N341" i="260"/>
  <c r="M341" i="260"/>
  <c r="L341" i="260"/>
  <c r="K341" i="260"/>
  <c r="J341" i="260"/>
  <c r="I341" i="260"/>
  <c r="H341" i="260"/>
  <c r="P340" i="260"/>
  <c r="O340" i="260"/>
  <c r="N340" i="260"/>
  <c r="M340" i="260"/>
  <c r="L340" i="260"/>
  <c r="K340" i="260"/>
  <c r="J340" i="260"/>
  <c r="I340" i="260"/>
  <c r="H340" i="260"/>
  <c r="P339" i="260"/>
  <c r="O339" i="260"/>
  <c r="N339" i="260"/>
  <c r="M339" i="260"/>
  <c r="L339" i="260"/>
  <c r="K339" i="260"/>
  <c r="J339" i="260"/>
  <c r="I339" i="260"/>
  <c r="H339" i="260"/>
  <c r="P338" i="260"/>
  <c r="O338" i="260"/>
  <c r="N338" i="260"/>
  <c r="M338" i="260"/>
  <c r="L338" i="260"/>
  <c r="K338" i="260"/>
  <c r="J338" i="260"/>
  <c r="I338" i="260"/>
  <c r="H338" i="260"/>
  <c r="P337" i="260"/>
  <c r="O337" i="260"/>
  <c r="N337" i="260"/>
  <c r="M337" i="260"/>
  <c r="L337" i="260"/>
  <c r="K337" i="260"/>
  <c r="J337" i="260"/>
  <c r="I337" i="260"/>
  <c r="H337" i="260"/>
  <c r="C337" i="260"/>
  <c r="P336" i="260"/>
  <c r="O336" i="260"/>
  <c r="N336" i="260"/>
  <c r="M336" i="260"/>
  <c r="L336" i="260"/>
  <c r="K336" i="260"/>
  <c r="J336" i="260"/>
  <c r="I336" i="260"/>
  <c r="H336" i="260"/>
  <c r="P335" i="260"/>
  <c r="O335" i="260"/>
  <c r="N335" i="260"/>
  <c r="M335" i="260"/>
  <c r="L335" i="260"/>
  <c r="K335" i="260"/>
  <c r="J335" i="260"/>
  <c r="I335" i="260"/>
  <c r="H335" i="260"/>
  <c r="P334" i="260"/>
  <c r="O334" i="260"/>
  <c r="N334" i="260"/>
  <c r="M334" i="260"/>
  <c r="L334" i="260"/>
  <c r="K334" i="260"/>
  <c r="J334" i="260"/>
  <c r="I334" i="260"/>
  <c r="H334" i="260"/>
  <c r="P333" i="260"/>
  <c r="O333" i="260"/>
  <c r="N333" i="260"/>
  <c r="M333" i="260"/>
  <c r="L333" i="260"/>
  <c r="K333" i="260"/>
  <c r="J333" i="260"/>
  <c r="I333" i="260"/>
  <c r="H333" i="260"/>
  <c r="P332" i="260"/>
  <c r="O332" i="260"/>
  <c r="N332" i="260"/>
  <c r="M332" i="260"/>
  <c r="L332" i="260"/>
  <c r="K332" i="260"/>
  <c r="J332" i="260"/>
  <c r="I332" i="260"/>
  <c r="H332" i="260"/>
  <c r="P331" i="260"/>
  <c r="O331" i="260"/>
  <c r="N331" i="260"/>
  <c r="M331" i="260"/>
  <c r="L331" i="260"/>
  <c r="K331" i="260"/>
  <c r="J331" i="260"/>
  <c r="I331" i="260"/>
  <c r="H331" i="260"/>
  <c r="P330" i="260"/>
  <c r="O330" i="260"/>
  <c r="N330" i="260"/>
  <c r="M330" i="260"/>
  <c r="L330" i="260"/>
  <c r="K330" i="260"/>
  <c r="J330" i="260"/>
  <c r="I330" i="260"/>
  <c r="H330" i="260"/>
  <c r="P329" i="260"/>
  <c r="O329" i="260"/>
  <c r="N329" i="260"/>
  <c r="M329" i="260"/>
  <c r="L329" i="260"/>
  <c r="K329" i="260"/>
  <c r="J329" i="260"/>
  <c r="I329" i="260"/>
  <c r="H329" i="260"/>
  <c r="P328" i="260"/>
  <c r="O328" i="260"/>
  <c r="N328" i="260"/>
  <c r="M328" i="260"/>
  <c r="L328" i="260"/>
  <c r="K328" i="260"/>
  <c r="J328" i="260"/>
  <c r="I328" i="260"/>
  <c r="H328" i="260"/>
  <c r="P327" i="260"/>
  <c r="O327" i="260"/>
  <c r="N327" i="260"/>
  <c r="M327" i="260"/>
  <c r="L327" i="260"/>
  <c r="K327" i="260"/>
  <c r="J327" i="260"/>
  <c r="I327" i="260"/>
  <c r="H327" i="260"/>
  <c r="P326" i="260"/>
  <c r="O326" i="260"/>
  <c r="N326" i="260"/>
  <c r="M326" i="260"/>
  <c r="L326" i="260"/>
  <c r="K326" i="260"/>
  <c r="J326" i="260"/>
  <c r="I326" i="260"/>
  <c r="H326" i="260"/>
  <c r="P325" i="260"/>
  <c r="O325" i="260"/>
  <c r="N325" i="260"/>
  <c r="M325" i="260"/>
  <c r="L325" i="260"/>
  <c r="K325" i="260"/>
  <c r="J325" i="260"/>
  <c r="I325" i="260"/>
  <c r="H325" i="260"/>
  <c r="P324" i="260"/>
  <c r="O324" i="260"/>
  <c r="N324" i="260"/>
  <c r="M324" i="260"/>
  <c r="L324" i="260"/>
  <c r="K324" i="260"/>
  <c r="J324" i="260"/>
  <c r="I324" i="260"/>
  <c r="H324" i="260"/>
  <c r="P323" i="260"/>
  <c r="O323" i="260"/>
  <c r="N323" i="260"/>
  <c r="M323" i="260"/>
  <c r="L323" i="260"/>
  <c r="K323" i="260"/>
  <c r="J323" i="260"/>
  <c r="I323" i="260"/>
  <c r="H323" i="260"/>
  <c r="P322" i="260"/>
  <c r="O322" i="260"/>
  <c r="N322" i="260"/>
  <c r="M322" i="260"/>
  <c r="L322" i="260"/>
  <c r="K322" i="260"/>
  <c r="J322" i="260"/>
  <c r="I322" i="260"/>
  <c r="H322" i="260"/>
  <c r="P321" i="260"/>
  <c r="O321" i="260"/>
  <c r="N321" i="260"/>
  <c r="M321" i="260"/>
  <c r="L321" i="260"/>
  <c r="K321" i="260"/>
  <c r="J321" i="260"/>
  <c r="I321" i="260"/>
  <c r="H321" i="260"/>
  <c r="P320" i="260"/>
  <c r="O320" i="260"/>
  <c r="N320" i="260"/>
  <c r="M320" i="260"/>
  <c r="L320" i="260"/>
  <c r="K320" i="260"/>
  <c r="J320" i="260"/>
  <c r="I320" i="260"/>
  <c r="H320" i="260"/>
  <c r="P319" i="260"/>
  <c r="O319" i="260"/>
  <c r="N319" i="260"/>
  <c r="M319" i="260"/>
  <c r="L319" i="260"/>
  <c r="K319" i="260"/>
  <c r="J319" i="260"/>
  <c r="I319" i="260"/>
  <c r="H319" i="260"/>
  <c r="P318" i="260"/>
  <c r="O318" i="260"/>
  <c r="N318" i="260"/>
  <c r="M318" i="260"/>
  <c r="L318" i="260"/>
  <c r="K318" i="260"/>
  <c r="J318" i="260"/>
  <c r="I318" i="260"/>
  <c r="H318" i="260"/>
  <c r="P317" i="260"/>
  <c r="O317" i="260"/>
  <c r="N317" i="260"/>
  <c r="M317" i="260"/>
  <c r="L317" i="260"/>
  <c r="K317" i="260"/>
  <c r="J317" i="260"/>
  <c r="I317" i="260"/>
  <c r="H317" i="260"/>
  <c r="P316" i="260"/>
  <c r="O316" i="260"/>
  <c r="N316" i="260"/>
  <c r="M316" i="260"/>
  <c r="L316" i="260"/>
  <c r="K316" i="260"/>
  <c r="J316" i="260"/>
  <c r="I316" i="260"/>
  <c r="H316" i="260"/>
  <c r="P315" i="260"/>
  <c r="O315" i="260"/>
  <c r="N315" i="260"/>
  <c r="M315" i="260"/>
  <c r="L315" i="260"/>
  <c r="K315" i="260"/>
  <c r="J315" i="260"/>
  <c r="I315" i="260"/>
  <c r="H315" i="260"/>
  <c r="P314" i="260"/>
  <c r="O314" i="260"/>
  <c r="N314" i="260"/>
  <c r="M314" i="260"/>
  <c r="L314" i="260"/>
  <c r="K314" i="260"/>
  <c r="J314" i="260"/>
  <c r="I314" i="260"/>
  <c r="H314" i="260"/>
  <c r="P313" i="260"/>
  <c r="O313" i="260"/>
  <c r="N313" i="260"/>
  <c r="M313" i="260"/>
  <c r="L313" i="260"/>
  <c r="K313" i="260"/>
  <c r="J313" i="260"/>
  <c r="I313" i="260"/>
  <c r="H313" i="260"/>
  <c r="P312" i="260"/>
  <c r="O312" i="260"/>
  <c r="N312" i="260"/>
  <c r="M312" i="260"/>
  <c r="L312" i="260"/>
  <c r="K312" i="260"/>
  <c r="J312" i="260"/>
  <c r="I312" i="260"/>
  <c r="H312" i="260"/>
  <c r="P311" i="260"/>
  <c r="O311" i="260"/>
  <c r="N311" i="260"/>
  <c r="M311" i="260"/>
  <c r="L311" i="260"/>
  <c r="K311" i="260"/>
  <c r="J311" i="260"/>
  <c r="I311" i="260"/>
  <c r="H311" i="260"/>
  <c r="P310" i="260"/>
  <c r="O310" i="260"/>
  <c r="N310" i="260"/>
  <c r="M310" i="260"/>
  <c r="L310" i="260"/>
  <c r="K310" i="260"/>
  <c r="J310" i="260"/>
  <c r="I310" i="260"/>
  <c r="H310" i="260"/>
  <c r="P309" i="260"/>
  <c r="O309" i="260"/>
  <c r="N309" i="260"/>
  <c r="M309" i="260"/>
  <c r="L309" i="260"/>
  <c r="K309" i="260"/>
  <c r="J309" i="260"/>
  <c r="I309" i="260"/>
  <c r="H309" i="260"/>
  <c r="P308" i="260"/>
  <c r="O308" i="260"/>
  <c r="N308" i="260"/>
  <c r="M308" i="260"/>
  <c r="L308" i="260"/>
  <c r="K308" i="260"/>
  <c r="J308" i="260"/>
  <c r="I308" i="260"/>
  <c r="H308" i="260"/>
  <c r="P307" i="260"/>
  <c r="O307" i="260"/>
  <c r="N307" i="260"/>
  <c r="M307" i="260"/>
  <c r="L307" i="260"/>
  <c r="K307" i="260"/>
  <c r="J307" i="260"/>
  <c r="I307" i="260"/>
  <c r="H307" i="260"/>
  <c r="P306" i="260"/>
  <c r="O306" i="260"/>
  <c r="N306" i="260"/>
  <c r="M306" i="260"/>
  <c r="L306" i="260"/>
  <c r="K306" i="260"/>
  <c r="J306" i="260"/>
  <c r="I306" i="260"/>
  <c r="H306" i="260"/>
  <c r="P305" i="260"/>
  <c r="O305" i="260"/>
  <c r="N305" i="260"/>
  <c r="M305" i="260"/>
  <c r="L305" i="260"/>
  <c r="K305" i="260"/>
  <c r="J305" i="260"/>
  <c r="I305" i="260"/>
  <c r="H305" i="260"/>
  <c r="P304" i="260"/>
  <c r="O304" i="260"/>
  <c r="N304" i="260"/>
  <c r="M304" i="260"/>
  <c r="L304" i="260"/>
  <c r="K304" i="260"/>
  <c r="J304" i="260"/>
  <c r="I304" i="260"/>
  <c r="H304" i="260"/>
  <c r="P303" i="260"/>
  <c r="O303" i="260"/>
  <c r="N303" i="260"/>
  <c r="M303" i="260"/>
  <c r="L303" i="260"/>
  <c r="K303" i="260"/>
  <c r="J303" i="260"/>
  <c r="I303" i="260"/>
  <c r="H303" i="260"/>
  <c r="P302" i="260"/>
  <c r="O302" i="260"/>
  <c r="N302" i="260"/>
  <c r="M302" i="260"/>
  <c r="L302" i="260"/>
  <c r="K302" i="260"/>
  <c r="J302" i="260"/>
  <c r="I302" i="260"/>
  <c r="H302" i="260"/>
  <c r="P301" i="260"/>
  <c r="O301" i="260"/>
  <c r="N301" i="260"/>
  <c r="M301" i="260"/>
  <c r="L301" i="260"/>
  <c r="K301" i="260"/>
  <c r="J301" i="260"/>
  <c r="I301" i="260"/>
  <c r="H301" i="260"/>
  <c r="P300" i="260"/>
  <c r="O300" i="260"/>
  <c r="N300" i="260"/>
  <c r="M300" i="260"/>
  <c r="L300" i="260"/>
  <c r="K300" i="260"/>
  <c r="J300" i="260"/>
  <c r="I300" i="260"/>
  <c r="H300" i="260"/>
  <c r="P299" i="260"/>
  <c r="O299" i="260"/>
  <c r="N299" i="260"/>
  <c r="M299" i="260"/>
  <c r="L299" i="260"/>
  <c r="K299" i="260"/>
  <c r="J299" i="260"/>
  <c r="I299" i="260"/>
  <c r="H299" i="260"/>
  <c r="P298" i="260"/>
  <c r="O298" i="260"/>
  <c r="N298" i="260"/>
  <c r="M298" i="260"/>
  <c r="L298" i="260"/>
  <c r="K298" i="260"/>
  <c r="J298" i="260"/>
  <c r="I298" i="260"/>
  <c r="H298" i="260"/>
  <c r="P297" i="260"/>
  <c r="O297" i="260"/>
  <c r="N297" i="260"/>
  <c r="M297" i="260"/>
  <c r="L297" i="260"/>
  <c r="K297" i="260"/>
  <c r="J297" i="260"/>
  <c r="I297" i="260"/>
  <c r="H297" i="260"/>
  <c r="P296" i="260"/>
  <c r="O296" i="260"/>
  <c r="N296" i="260"/>
  <c r="M296" i="260"/>
  <c r="L296" i="260"/>
  <c r="K296" i="260"/>
  <c r="J296" i="260"/>
  <c r="I296" i="260"/>
  <c r="H296" i="260"/>
  <c r="P295" i="260"/>
  <c r="O295" i="260"/>
  <c r="N295" i="260"/>
  <c r="M295" i="260"/>
  <c r="L295" i="260"/>
  <c r="K295" i="260"/>
  <c r="J295" i="260"/>
  <c r="I295" i="260"/>
  <c r="H295" i="260"/>
  <c r="P294" i="260"/>
  <c r="O294" i="260"/>
  <c r="N294" i="260"/>
  <c r="M294" i="260"/>
  <c r="L294" i="260"/>
  <c r="K294" i="260"/>
  <c r="J294" i="260"/>
  <c r="I294" i="260"/>
  <c r="H294" i="260"/>
  <c r="P293" i="260"/>
  <c r="O293" i="260"/>
  <c r="N293" i="260"/>
  <c r="M293" i="260"/>
  <c r="L293" i="260"/>
  <c r="K293" i="260"/>
  <c r="J293" i="260"/>
  <c r="I293" i="260"/>
  <c r="H293" i="260"/>
  <c r="P292" i="260"/>
  <c r="O292" i="260"/>
  <c r="N292" i="260"/>
  <c r="M292" i="260"/>
  <c r="L292" i="260"/>
  <c r="K292" i="260"/>
  <c r="J292" i="260"/>
  <c r="I292" i="260"/>
  <c r="H292" i="260"/>
  <c r="P291" i="260"/>
  <c r="O291" i="260"/>
  <c r="N291" i="260"/>
  <c r="M291" i="260"/>
  <c r="L291" i="260"/>
  <c r="K291" i="260"/>
  <c r="J291" i="260"/>
  <c r="I291" i="260"/>
  <c r="H291" i="260"/>
  <c r="P290" i="260"/>
  <c r="O290" i="260"/>
  <c r="N290" i="260"/>
  <c r="M290" i="260"/>
  <c r="L290" i="260"/>
  <c r="K290" i="260"/>
  <c r="J290" i="260"/>
  <c r="I290" i="260"/>
  <c r="H290" i="260"/>
  <c r="P289" i="260"/>
  <c r="O289" i="260"/>
  <c r="N289" i="260"/>
  <c r="M289" i="260"/>
  <c r="L289" i="260"/>
  <c r="K289" i="260"/>
  <c r="J289" i="260"/>
  <c r="I289" i="260"/>
  <c r="H289" i="260"/>
  <c r="P288" i="260"/>
  <c r="O288" i="260"/>
  <c r="N288" i="260"/>
  <c r="M288" i="260"/>
  <c r="L288" i="260"/>
  <c r="K288" i="260"/>
  <c r="J288" i="260"/>
  <c r="I288" i="260"/>
  <c r="H288" i="260"/>
  <c r="P287" i="260"/>
  <c r="O287" i="260"/>
  <c r="N287" i="260"/>
  <c r="M287" i="260"/>
  <c r="L287" i="260"/>
  <c r="K287" i="260"/>
  <c r="J287" i="260"/>
  <c r="I287" i="260"/>
  <c r="H287" i="260"/>
  <c r="P286" i="260"/>
  <c r="O286" i="260"/>
  <c r="N286" i="260"/>
  <c r="M286" i="260"/>
  <c r="L286" i="260"/>
  <c r="K286" i="260"/>
  <c r="J286" i="260"/>
  <c r="I286" i="260"/>
  <c r="H286" i="260"/>
  <c r="P285" i="260"/>
  <c r="O285" i="260"/>
  <c r="N285" i="260"/>
  <c r="M285" i="260"/>
  <c r="L285" i="260"/>
  <c r="K285" i="260"/>
  <c r="J285" i="260"/>
  <c r="I285" i="260"/>
  <c r="H285" i="260"/>
  <c r="P284" i="260"/>
  <c r="O284" i="260"/>
  <c r="N284" i="260"/>
  <c r="M284" i="260"/>
  <c r="L284" i="260"/>
  <c r="K284" i="260"/>
  <c r="J284" i="260"/>
  <c r="I284" i="260"/>
  <c r="H284" i="260"/>
  <c r="P283" i="260"/>
  <c r="O283" i="260"/>
  <c r="N283" i="260"/>
  <c r="M283" i="260"/>
  <c r="L283" i="260"/>
  <c r="K283" i="260"/>
  <c r="J283" i="260"/>
  <c r="I283" i="260"/>
  <c r="H283" i="260"/>
  <c r="P282" i="260"/>
  <c r="O282" i="260"/>
  <c r="N282" i="260"/>
  <c r="M282" i="260"/>
  <c r="L282" i="260"/>
  <c r="K282" i="260"/>
  <c r="J282" i="260"/>
  <c r="I282" i="260"/>
  <c r="H282" i="260"/>
  <c r="P281" i="260"/>
  <c r="O281" i="260"/>
  <c r="N281" i="260"/>
  <c r="M281" i="260"/>
  <c r="L281" i="260"/>
  <c r="K281" i="260"/>
  <c r="J281" i="260"/>
  <c r="I281" i="260"/>
  <c r="H281" i="260"/>
  <c r="P280" i="260"/>
  <c r="O280" i="260"/>
  <c r="N280" i="260"/>
  <c r="M280" i="260"/>
  <c r="L280" i="260"/>
  <c r="K280" i="260"/>
  <c r="J280" i="260"/>
  <c r="I280" i="260"/>
  <c r="H280" i="260"/>
  <c r="P279" i="260"/>
  <c r="O279" i="260"/>
  <c r="N279" i="260"/>
  <c r="M279" i="260"/>
  <c r="L279" i="260"/>
  <c r="K279" i="260"/>
  <c r="J279" i="260"/>
  <c r="I279" i="260"/>
  <c r="H279" i="260"/>
  <c r="P278" i="260"/>
  <c r="O278" i="260"/>
  <c r="N278" i="260"/>
  <c r="M278" i="260"/>
  <c r="L278" i="260"/>
  <c r="K278" i="260"/>
  <c r="J278" i="260"/>
  <c r="I278" i="260"/>
  <c r="H278" i="260"/>
  <c r="P277" i="260"/>
  <c r="O277" i="260"/>
  <c r="N277" i="260"/>
  <c r="M277" i="260"/>
  <c r="L277" i="260"/>
  <c r="K277" i="260"/>
  <c r="J277" i="260"/>
  <c r="I277" i="260"/>
  <c r="H277" i="260"/>
  <c r="P276" i="260"/>
  <c r="O276" i="260"/>
  <c r="N276" i="260"/>
  <c r="M276" i="260"/>
  <c r="L276" i="260"/>
  <c r="K276" i="260"/>
  <c r="J276" i="260"/>
  <c r="I276" i="260"/>
  <c r="H276" i="260"/>
  <c r="P275" i="260"/>
  <c r="O275" i="260"/>
  <c r="N275" i="260"/>
  <c r="M275" i="260"/>
  <c r="L275" i="260"/>
  <c r="K275" i="260"/>
  <c r="J275" i="260"/>
  <c r="I275" i="260"/>
  <c r="H275" i="260"/>
  <c r="P274" i="260"/>
  <c r="O274" i="260"/>
  <c r="N274" i="260"/>
  <c r="M274" i="260"/>
  <c r="L274" i="260"/>
  <c r="K274" i="260"/>
  <c r="J274" i="260"/>
  <c r="I274" i="260"/>
  <c r="H274" i="260"/>
  <c r="P273" i="260"/>
  <c r="O273" i="260"/>
  <c r="N273" i="260"/>
  <c r="M273" i="260"/>
  <c r="L273" i="260"/>
  <c r="K273" i="260"/>
  <c r="J273" i="260"/>
  <c r="I273" i="260"/>
  <c r="H273" i="260"/>
  <c r="P272" i="260"/>
  <c r="O272" i="260"/>
  <c r="N272" i="260"/>
  <c r="M272" i="260"/>
  <c r="L272" i="260"/>
  <c r="K272" i="260"/>
  <c r="J272" i="260"/>
  <c r="I272" i="260"/>
  <c r="H272" i="260"/>
  <c r="P271" i="260"/>
  <c r="O271" i="260"/>
  <c r="N271" i="260"/>
  <c r="M271" i="260"/>
  <c r="L271" i="260"/>
  <c r="K271" i="260"/>
  <c r="J271" i="260"/>
  <c r="I271" i="260"/>
  <c r="H271" i="260"/>
  <c r="P270" i="260"/>
  <c r="O270" i="260"/>
  <c r="N270" i="260"/>
  <c r="M270" i="260"/>
  <c r="L270" i="260"/>
  <c r="K270" i="260"/>
  <c r="J270" i="260"/>
  <c r="I270" i="260"/>
  <c r="H270" i="260"/>
  <c r="P269" i="260"/>
  <c r="O269" i="260"/>
  <c r="N269" i="260"/>
  <c r="M269" i="260"/>
  <c r="L269" i="260"/>
  <c r="K269" i="260"/>
  <c r="J269" i="260"/>
  <c r="I269" i="260"/>
  <c r="H269" i="260"/>
  <c r="P268" i="260"/>
  <c r="O268" i="260"/>
  <c r="N268" i="260"/>
  <c r="M268" i="260"/>
  <c r="L268" i="260"/>
  <c r="K268" i="260"/>
  <c r="J268" i="260"/>
  <c r="I268" i="260"/>
  <c r="H268" i="260"/>
  <c r="P267" i="260"/>
  <c r="O267" i="260"/>
  <c r="N267" i="260"/>
  <c r="M267" i="260"/>
  <c r="L267" i="260"/>
  <c r="K267" i="260"/>
  <c r="J267" i="260"/>
  <c r="I267" i="260"/>
  <c r="H267" i="260"/>
  <c r="P266" i="260"/>
  <c r="O266" i="260"/>
  <c r="N266" i="260"/>
  <c r="M266" i="260"/>
  <c r="L266" i="260"/>
  <c r="K266" i="260"/>
  <c r="J266" i="260"/>
  <c r="I266" i="260"/>
  <c r="H266" i="260"/>
  <c r="P265" i="260"/>
  <c r="O265" i="260"/>
  <c r="N265" i="260"/>
  <c r="M265" i="260"/>
  <c r="L265" i="260"/>
  <c r="K265" i="260"/>
  <c r="J265" i="260"/>
  <c r="I265" i="260"/>
  <c r="H265" i="260"/>
  <c r="P264" i="260"/>
  <c r="O264" i="260"/>
  <c r="N264" i="260"/>
  <c r="M264" i="260"/>
  <c r="L264" i="260"/>
  <c r="K264" i="260"/>
  <c r="J264" i="260"/>
  <c r="I264" i="260"/>
  <c r="H264" i="260"/>
  <c r="P263" i="260"/>
  <c r="O263" i="260"/>
  <c r="N263" i="260"/>
  <c r="M263" i="260"/>
  <c r="L263" i="260"/>
  <c r="K263" i="260"/>
  <c r="J263" i="260"/>
  <c r="I263" i="260"/>
  <c r="H263" i="260"/>
  <c r="P262" i="260"/>
  <c r="O262" i="260"/>
  <c r="N262" i="260"/>
  <c r="M262" i="260"/>
  <c r="L262" i="260"/>
  <c r="K262" i="260"/>
  <c r="J262" i="260"/>
  <c r="I262" i="260"/>
  <c r="H262" i="260"/>
  <c r="P261" i="260"/>
  <c r="O261" i="260"/>
  <c r="N261" i="260"/>
  <c r="M261" i="260"/>
  <c r="L261" i="260"/>
  <c r="K261" i="260"/>
  <c r="J261" i="260"/>
  <c r="I261" i="260"/>
  <c r="H261" i="260"/>
  <c r="P260" i="260"/>
  <c r="O260" i="260"/>
  <c r="N260" i="260"/>
  <c r="M260" i="260"/>
  <c r="L260" i="260"/>
  <c r="K260" i="260"/>
  <c r="J260" i="260"/>
  <c r="I260" i="260"/>
  <c r="H260" i="260"/>
  <c r="P259" i="260"/>
  <c r="O259" i="260"/>
  <c r="N259" i="260"/>
  <c r="M259" i="260"/>
  <c r="L259" i="260"/>
  <c r="K259" i="260"/>
  <c r="J259" i="260"/>
  <c r="I259" i="260"/>
  <c r="H259" i="260"/>
  <c r="P258" i="260"/>
  <c r="O258" i="260"/>
  <c r="N258" i="260"/>
  <c r="M258" i="260"/>
  <c r="L258" i="260"/>
  <c r="K258" i="260"/>
  <c r="J258" i="260"/>
  <c r="I258" i="260"/>
  <c r="H258" i="260"/>
  <c r="P257" i="260"/>
  <c r="O257" i="260"/>
  <c r="N257" i="260"/>
  <c r="M257" i="260"/>
  <c r="L257" i="260"/>
  <c r="K257" i="260"/>
  <c r="J257" i="260"/>
  <c r="I257" i="260"/>
  <c r="H257" i="260"/>
  <c r="P256" i="260"/>
  <c r="O256" i="260"/>
  <c r="N256" i="260"/>
  <c r="M256" i="260"/>
  <c r="L256" i="260"/>
  <c r="K256" i="260"/>
  <c r="J256" i="260"/>
  <c r="I256" i="260"/>
  <c r="H256" i="260"/>
  <c r="C256" i="260"/>
  <c r="P255" i="260"/>
  <c r="O255" i="260"/>
  <c r="N255" i="260"/>
  <c r="M255" i="260"/>
  <c r="L255" i="260"/>
  <c r="K255" i="260"/>
  <c r="J255" i="260"/>
  <c r="I255" i="260"/>
  <c r="H255" i="260"/>
  <c r="C255" i="260"/>
  <c r="P254" i="260"/>
  <c r="O254" i="260"/>
  <c r="N254" i="260"/>
  <c r="M254" i="260"/>
  <c r="L254" i="260"/>
  <c r="K254" i="260"/>
  <c r="J254" i="260"/>
  <c r="I254" i="260"/>
  <c r="H254" i="260"/>
  <c r="C254" i="260"/>
  <c r="P253" i="260"/>
  <c r="O253" i="260"/>
  <c r="N253" i="260"/>
  <c r="M253" i="260"/>
  <c r="L253" i="260"/>
  <c r="K253" i="260"/>
  <c r="J253" i="260"/>
  <c r="I253" i="260"/>
  <c r="H253" i="260"/>
  <c r="C253" i="260"/>
  <c r="P252" i="260"/>
  <c r="O252" i="260"/>
  <c r="N252" i="260"/>
  <c r="M252" i="260"/>
  <c r="L252" i="260"/>
  <c r="K252" i="260"/>
  <c r="J252" i="260"/>
  <c r="I252" i="260"/>
  <c r="H252" i="260"/>
  <c r="C252" i="260"/>
  <c r="P251" i="260"/>
  <c r="O251" i="260"/>
  <c r="N251" i="260"/>
  <c r="M251" i="260"/>
  <c r="L251" i="260"/>
  <c r="K251" i="260"/>
  <c r="J251" i="260"/>
  <c r="I251" i="260"/>
  <c r="H251" i="260"/>
  <c r="C251" i="260"/>
  <c r="P250" i="260"/>
  <c r="O250" i="260"/>
  <c r="N250" i="260"/>
  <c r="M250" i="260"/>
  <c r="L250" i="260"/>
  <c r="K250" i="260"/>
  <c r="J250" i="260"/>
  <c r="I250" i="260"/>
  <c r="H250" i="260"/>
  <c r="C250" i="260"/>
  <c r="P249" i="260"/>
  <c r="O249" i="260"/>
  <c r="N249" i="260"/>
  <c r="M249" i="260"/>
  <c r="L249" i="260"/>
  <c r="K249" i="260"/>
  <c r="J249" i="260"/>
  <c r="I249" i="260"/>
  <c r="H249" i="260"/>
  <c r="C249" i="260"/>
  <c r="P248" i="260"/>
  <c r="O248" i="260"/>
  <c r="N248" i="260"/>
  <c r="M248" i="260"/>
  <c r="L248" i="260"/>
  <c r="K248" i="260"/>
  <c r="J248" i="260"/>
  <c r="I248" i="260"/>
  <c r="H248" i="260"/>
  <c r="C248" i="260"/>
  <c r="P247" i="260"/>
  <c r="O247" i="260"/>
  <c r="N247" i="260"/>
  <c r="M247" i="260"/>
  <c r="L247" i="260"/>
  <c r="K247" i="260"/>
  <c r="J247" i="260"/>
  <c r="I247" i="260"/>
  <c r="H247" i="260"/>
  <c r="C247" i="260"/>
  <c r="P246" i="260"/>
  <c r="O246" i="260"/>
  <c r="N246" i="260"/>
  <c r="M246" i="260"/>
  <c r="L246" i="260"/>
  <c r="K246" i="260"/>
  <c r="J246" i="260"/>
  <c r="I246" i="260"/>
  <c r="H246" i="260"/>
  <c r="C246" i="260"/>
  <c r="P245" i="260"/>
  <c r="O245" i="260"/>
  <c r="N245" i="260"/>
  <c r="M245" i="260"/>
  <c r="L245" i="260"/>
  <c r="K245" i="260"/>
  <c r="J245" i="260"/>
  <c r="I245" i="260"/>
  <c r="H245" i="260"/>
  <c r="C245" i="260"/>
  <c r="P244" i="260"/>
  <c r="O244" i="260"/>
  <c r="N244" i="260"/>
  <c r="M244" i="260"/>
  <c r="L244" i="260"/>
  <c r="K244" i="260"/>
  <c r="J244" i="260"/>
  <c r="I244" i="260"/>
  <c r="H244" i="260"/>
  <c r="C244" i="260"/>
  <c r="P243" i="260"/>
  <c r="O243" i="260"/>
  <c r="N243" i="260"/>
  <c r="M243" i="260"/>
  <c r="L243" i="260"/>
  <c r="K243" i="260"/>
  <c r="J243" i="260"/>
  <c r="I243" i="260"/>
  <c r="H243" i="260"/>
  <c r="C243" i="260"/>
  <c r="P242" i="260"/>
  <c r="O242" i="260"/>
  <c r="N242" i="260"/>
  <c r="M242" i="260"/>
  <c r="L242" i="260"/>
  <c r="K242" i="260"/>
  <c r="J242" i="260"/>
  <c r="I242" i="260"/>
  <c r="H242" i="260"/>
  <c r="C242" i="260"/>
  <c r="P241" i="260"/>
  <c r="O241" i="260"/>
  <c r="N241" i="260"/>
  <c r="M241" i="260"/>
  <c r="L241" i="260"/>
  <c r="K241" i="260"/>
  <c r="J241" i="260"/>
  <c r="I241" i="260"/>
  <c r="H241" i="260"/>
  <c r="C241" i="260"/>
  <c r="P240" i="260"/>
  <c r="O240" i="260"/>
  <c r="N240" i="260"/>
  <c r="M240" i="260"/>
  <c r="L240" i="260"/>
  <c r="K240" i="260"/>
  <c r="J240" i="260"/>
  <c r="I240" i="260"/>
  <c r="H240" i="260"/>
  <c r="C240" i="260"/>
  <c r="P239" i="260"/>
  <c r="O239" i="260"/>
  <c r="N239" i="260"/>
  <c r="M239" i="260"/>
  <c r="L239" i="260"/>
  <c r="K239" i="260"/>
  <c r="J239" i="260"/>
  <c r="I239" i="260"/>
  <c r="H239" i="260"/>
  <c r="C239" i="260"/>
  <c r="P238" i="260"/>
  <c r="O238" i="260"/>
  <c r="N238" i="260"/>
  <c r="M238" i="260"/>
  <c r="L238" i="260"/>
  <c r="K238" i="260"/>
  <c r="J238" i="260"/>
  <c r="I238" i="260"/>
  <c r="H238" i="260"/>
  <c r="C238" i="260"/>
  <c r="P237" i="260"/>
  <c r="O237" i="260"/>
  <c r="N237" i="260"/>
  <c r="M237" i="260"/>
  <c r="L237" i="260"/>
  <c r="K237" i="260"/>
  <c r="J237" i="260"/>
  <c r="I237" i="260"/>
  <c r="H237" i="260"/>
  <c r="C237" i="260"/>
  <c r="P236" i="260"/>
  <c r="O236" i="260"/>
  <c r="N236" i="260"/>
  <c r="M236" i="260"/>
  <c r="L236" i="260"/>
  <c r="K236" i="260"/>
  <c r="J236" i="260"/>
  <c r="I236" i="260"/>
  <c r="H236" i="260"/>
  <c r="C236" i="260"/>
  <c r="P235" i="260"/>
  <c r="O235" i="260"/>
  <c r="N235" i="260"/>
  <c r="M235" i="260"/>
  <c r="L235" i="260"/>
  <c r="K235" i="260"/>
  <c r="J235" i="260"/>
  <c r="I235" i="260"/>
  <c r="H235" i="260"/>
  <c r="C235" i="260"/>
  <c r="P234" i="260"/>
  <c r="O234" i="260"/>
  <c r="N234" i="260"/>
  <c r="M234" i="260"/>
  <c r="L234" i="260"/>
  <c r="K234" i="260"/>
  <c r="J234" i="260"/>
  <c r="I234" i="260"/>
  <c r="H234" i="260"/>
  <c r="C234" i="260"/>
  <c r="P233" i="260"/>
  <c r="O233" i="260"/>
  <c r="N233" i="260"/>
  <c r="M233" i="260"/>
  <c r="L233" i="260"/>
  <c r="K233" i="260"/>
  <c r="J233" i="260"/>
  <c r="I233" i="260"/>
  <c r="H233" i="260"/>
  <c r="C233" i="260"/>
  <c r="P232" i="260"/>
  <c r="O232" i="260"/>
  <c r="N232" i="260"/>
  <c r="M232" i="260"/>
  <c r="L232" i="260"/>
  <c r="K232" i="260"/>
  <c r="J232" i="260"/>
  <c r="I232" i="260"/>
  <c r="H232" i="260"/>
  <c r="C232" i="260"/>
  <c r="P231" i="260"/>
  <c r="O231" i="260"/>
  <c r="N231" i="260"/>
  <c r="M231" i="260"/>
  <c r="L231" i="260"/>
  <c r="K231" i="260"/>
  <c r="J231" i="260"/>
  <c r="I231" i="260"/>
  <c r="H231" i="260"/>
  <c r="C231" i="260"/>
  <c r="P230" i="260"/>
  <c r="O230" i="260"/>
  <c r="N230" i="260"/>
  <c r="M230" i="260"/>
  <c r="L230" i="260"/>
  <c r="K230" i="260"/>
  <c r="J230" i="260"/>
  <c r="I230" i="260"/>
  <c r="H230" i="260"/>
  <c r="C230" i="260"/>
  <c r="P229" i="260"/>
  <c r="O229" i="260"/>
  <c r="N229" i="260"/>
  <c r="M229" i="260"/>
  <c r="L229" i="260"/>
  <c r="K229" i="260"/>
  <c r="J229" i="260"/>
  <c r="I229" i="260"/>
  <c r="H229" i="260"/>
  <c r="C229" i="260"/>
  <c r="P228" i="260"/>
  <c r="O228" i="260"/>
  <c r="N228" i="260"/>
  <c r="M228" i="260"/>
  <c r="L228" i="260"/>
  <c r="K228" i="260"/>
  <c r="J228" i="260"/>
  <c r="I228" i="260"/>
  <c r="H228" i="260"/>
  <c r="C228" i="260"/>
  <c r="P227" i="260"/>
  <c r="O227" i="260"/>
  <c r="N227" i="260"/>
  <c r="M227" i="260"/>
  <c r="L227" i="260"/>
  <c r="K227" i="260"/>
  <c r="J227" i="260"/>
  <c r="I227" i="260"/>
  <c r="H227" i="260"/>
  <c r="C227" i="260"/>
  <c r="P226" i="260"/>
  <c r="O226" i="260"/>
  <c r="N226" i="260"/>
  <c r="M226" i="260"/>
  <c r="L226" i="260"/>
  <c r="K226" i="260"/>
  <c r="J226" i="260"/>
  <c r="I226" i="260"/>
  <c r="H226" i="260"/>
  <c r="C226" i="260"/>
  <c r="P225" i="260"/>
  <c r="O225" i="260"/>
  <c r="N225" i="260"/>
  <c r="M225" i="260"/>
  <c r="L225" i="260"/>
  <c r="K225" i="260"/>
  <c r="J225" i="260"/>
  <c r="I225" i="260"/>
  <c r="H225" i="260"/>
  <c r="C225" i="260"/>
  <c r="P224" i="260"/>
  <c r="O224" i="260"/>
  <c r="N224" i="260"/>
  <c r="M224" i="260"/>
  <c r="L224" i="260"/>
  <c r="K224" i="260"/>
  <c r="J224" i="260"/>
  <c r="I224" i="260"/>
  <c r="H224" i="260"/>
  <c r="C224" i="260"/>
  <c r="P223" i="260"/>
  <c r="O223" i="260"/>
  <c r="N223" i="260"/>
  <c r="M223" i="260"/>
  <c r="L223" i="260"/>
  <c r="K223" i="260"/>
  <c r="J223" i="260"/>
  <c r="I223" i="260"/>
  <c r="H223" i="260"/>
  <c r="C223" i="260"/>
  <c r="P222" i="260"/>
  <c r="O222" i="260"/>
  <c r="N222" i="260"/>
  <c r="M222" i="260"/>
  <c r="L222" i="260"/>
  <c r="K222" i="260"/>
  <c r="J222" i="260"/>
  <c r="I222" i="260"/>
  <c r="H222" i="260"/>
  <c r="C222" i="260"/>
  <c r="P221" i="260"/>
  <c r="O221" i="260"/>
  <c r="N221" i="260"/>
  <c r="M221" i="260"/>
  <c r="L221" i="260"/>
  <c r="K221" i="260"/>
  <c r="J221" i="260"/>
  <c r="I221" i="260"/>
  <c r="H221" i="260"/>
  <c r="P220" i="260"/>
  <c r="O220" i="260"/>
  <c r="N220" i="260"/>
  <c r="M220" i="260"/>
  <c r="L220" i="260"/>
  <c r="K220" i="260"/>
  <c r="J220" i="260"/>
  <c r="I220" i="260"/>
  <c r="H220" i="260"/>
  <c r="P219" i="260"/>
  <c r="O219" i="260"/>
  <c r="N219" i="260"/>
  <c r="M219" i="260"/>
  <c r="L219" i="260"/>
  <c r="K219" i="260"/>
  <c r="J219" i="260"/>
  <c r="I219" i="260"/>
  <c r="H219" i="260"/>
  <c r="P218" i="260"/>
  <c r="O218" i="260"/>
  <c r="N218" i="260"/>
  <c r="M218" i="260"/>
  <c r="L218" i="260"/>
  <c r="K218" i="260"/>
  <c r="J218" i="260"/>
  <c r="I218" i="260"/>
  <c r="H218" i="260"/>
  <c r="P217" i="260"/>
  <c r="O217" i="260"/>
  <c r="N217" i="260"/>
  <c r="M217" i="260"/>
  <c r="L217" i="260"/>
  <c r="K217" i="260"/>
  <c r="J217" i="260"/>
  <c r="I217" i="260"/>
  <c r="H217" i="260"/>
  <c r="P216" i="260"/>
  <c r="O216" i="260"/>
  <c r="N216" i="260"/>
  <c r="M216" i="260"/>
  <c r="L216" i="260"/>
  <c r="K216" i="260"/>
  <c r="J216" i="260"/>
  <c r="I216" i="260"/>
  <c r="H216" i="260"/>
  <c r="P215" i="260"/>
  <c r="O215" i="260"/>
  <c r="N215" i="260"/>
  <c r="M215" i="260"/>
  <c r="L215" i="260"/>
  <c r="K215" i="260"/>
  <c r="J215" i="260"/>
  <c r="I215" i="260"/>
  <c r="H215" i="260"/>
  <c r="P214" i="260"/>
  <c r="O214" i="260"/>
  <c r="N214" i="260"/>
  <c r="M214" i="260"/>
  <c r="L214" i="260"/>
  <c r="K214" i="260"/>
  <c r="J214" i="260"/>
  <c r="I214" i="260"/>
  <c r="H214" i="260"/>
  <c r="P213" i="260"/>
  <c r="O213" i="260"/>
  <c r="N213" i="260"/>
  <c r="M213" i="260"/>
  <c r="L213" i="260"/>
  <c r="K213" i="260"/>
  <c r="J213" i="260"/>
  <c r="I213" i="260"/>
  <c r="H213" i="260"/>
  <c r="P212" i="260"/>
  <c r="O212" i="260"/>
  <c r="N212" i="260"/>
  <c r="M212" i="260"/>
  <c r="L212" i="260"/>
  <c r="K212" i="260"/>
  <c r="J212" i="260"/>
  <c r="I212" i="260"/>
  <c r="H212" i="260"/>
  <c r="P211" i="260"/>
  <c r="O211" i="260"/>
  <c r="N211" i="260"/>
  <c r="M211" i="260"/>
  <c r="L211" i="260"/>
  <c r="K211" i="260"/>
  <c r="J211" i="260"/>
  <c r="I211" i="260"/>
  <c r="H211" i="260"/>
  <c r="P210" i="260"/>
  <c r="O210" i="260"/>
  <c r="N210" i="260"/>
  <c r="M210" i="260"/>
  <c r="L210" i="260"/>
  <c r="K210" i="260"/>
  <c r="J210" i="260"/>
  <c r="I210" i="260"/>
  <c r="H210" i="260"/>
  <c r="P209" i="260"/>
  <c r="O209" i="260"/>
  <c r="N209" i="260"/>
  <c r="M209" i="260"/>
  <c r="L209" i="260"/>
  <c r="K209" i="260"/>
  <c r="J209" i="260"/>
  <c r="I209" i="260"/>
  <c r="H209" i="260"/>
  <c r="P208" i="260"/>
  <c r="O208" i="260"/>
  <c r="N208" i="260"/>
  <c r="M208" i="260"/>
  <c r="L208" i="260"/>
  <c r="K208" i="260"/>
  <c r="J208" i="260"/>
  <c r="I208" i="260"/>
  <c r="H208" i="260"/>
  <c r="P207" i="260"/>
  <c r="O207" i="260"/>
  <c r="N207" i="260"/>
  <c r="M207" i="260"/>
  <c r="L207" i="260"/>
  <c r="K207" i="260"/>
  <c r="J207" i="260"/>
  <c r="I207" i="260"/>
  <c r="H207" i="260"/>
  <c r="P206" i="260"/>
  <c r="O206" i="260"/>
  <c r="N206" i="260"/>
  <c r="M206" i="260"/>
  <c r="L206" i="260"/>
  <c r="K206" i="260"/>
  <c r="J206" i="260"/>
  <c r="I206" i="260"/>
  <c r="H206" i="260"/>
  <c r="P205" i="260"/>
  <c r="O205" i="260"/>
  <c r="N205" i="260"/>
  <c r="M205" i="260"/>
  <c r="L205" i="260"/>
  <c r="K205" i="260"/>
  <c r="J205" i="260"/>
  <c r="I205" i="260"/>
  <c r="H205" i="260"/>
  <c r="P204" i="260"/>
  <c r="O204" i="260"/>
  <c r="N204" i="260"/>
  <c r="M204" i="260"/>
  <c r="L204" i="260"/>
  <c r="K204" i="260"/>
  <c r="J204" i="260"/>
  <c r="I204" i="260"/>
  <c r="H204" i="260"/>
  <c r="P203" i="260"/>
  <c r="O203" i="260"/>
  <c r="N203" i="260"/>
  <c r="M203" i="260"/>
  <c r="L203" i="260"/>
  <c r="K203" i="260"/>
  <c r="J203" i="260"/>
  <c r="I203" i="260"/>
  <c r="H203" i="260"/>
  <c r="P202" i="260"/>
  <c r="O202" i="260"/>
  <c r="N202" i="260"/>
  <c r="M202" i="260"/>
  <c r="L202" i="260"/>
  <c r="K202" i="260"/>
  <c r="J202" i="260"/>
  <c r="I202" i="260"/>
  <c r="H202" i="260"/>
  <c r="P201" i="260"/>
  <c r="O201" i="260"/>
  <c r="N201" i="260"/>
  <c r="M201" i="260"/>
  <c r="L201" i="260"/>
  <c r="K201" i="260"/>
  <c r="J201" i="260"/>
  <c r="I201" i="260"/>
  <c r="H201" i="260"/>
  <c r="P200" i="260"/>
  <c r="O200" i="260"/>
  <c r="N200" i="260"/>
  <c r="M200" i="260"/>
  <c r="L200" i="260"/>
  <c r="K200" i="260"/>
  <c r="J200" i="260"/>
  <c r="I200" i="260"/>
  <c r="H200" i="260"/>
  <c r="P199" i="260"/>
  <c r="O199" i="260"/>
  <c r="N199" i="260"/>
  <c r="M199" i="260"/>
  <c r="L199" i="260"/>
  <c r="K199" i="260"/>
  <c r="J199" i="260"/>
  <c r="I199" i="260"/>
  <c r="H199" i="260"/>
  <c r="P198" i="260"/>
  <c r="O198" i="260"/>
  <c r="N198" i="260"/>
  <c r="M198" i="260"/>
  <c r="L198" i="260"/>
  <c r="K198" i="260"/>
  <c r="J198" i="260"/>
  <c r="I198" i="260"/>
  <c r="H198" i="260"/>
  <c r="P197" i="260"/>
  <c r="O197" i="260"/>
  <c r="N197" i="260"/>
  <c r="M197" i="260"/>
  <c r="L197" i="260"/>
  <c r="K197" i="260"/>
  <c r="J197" i="260"/>
  <c r="I197" i="260"/>
  <c r="H197" i="260"/>
  <c r="P196" i="260"/>
  <c r="O196" i="260"/>
  <c r="N196" i="260"/>
  <c r="M196" i="260"/>
  <c r="L196" i="260"/>
  <c r="K196" i="260"/>
  <c r="J196" i="260"/>
  <c r="I196" i="260"/>
  <c r="H196" i="260"/>
  <c r="P195" i="260"/>
  <c r="O195" i="260"/>
  <c r="N195" i="260"/>
  <c r="M195" i="260"/>
  <c r="L195" i="260"/>
  <c r="K195" i="260"/>
  <c r="J195" i="260"/>
  <c r="I195" i="260"/>
  <c r="H195" i="260"/>
  <c r="P194" i="260"/>
  <c r="O194" i="260"/>
  <c r="N194" i="260"/>
  <c r="M194" i="260"/>
  <c r="L194" i="260"/>
  <c r="K194" i="260"/>
  <c r="J194" i="260"/>
  <c r="I194" i="260"/>
  <c r="H194" i="260"/>
  <c r="P193" i="260"/>
  <c r="O193" i="260"/>
  <c r="N193" i="260"/>
  <c r="M193" i="260"/>
  <c r="L193" i="260"/>
  <c r="K193" i="260"/>
  <c r="J193" i="260"/>
  <c r="I193" i="260"/>
  <c r="H193" i="260"/>
  <c r="P192" i="260"/>
  <c r="O192" i="260"/>
  <c r="N192" i="260"/>
  <c r="M192" i="260"/>
  <c r="L192" i="260"/>
  <c r="K192" i="260"/>
  <c r="J192" i="260"/>
  <c r="I192" i="260"/>
  <c r="H192" i="260"/>
  <c r="P191" i="260"/>
  <c r="O191" i="260"/>
  <c r="N191" i="260"/>
  <c r="M191" i="260"/>
  <c r="L191" i="260"/>
  <c r="K191" i="260"/>
  <c r="J191" i="260"/>
  <c r="I191" i="260"/>
  <c r="H191" i="260"/>
  <c r="P190" i="260"/>
  <c r="O190" i="260"/>
  <c r="N190" i="260"/>
  <c r="M190" i="260"/>
  <c r="L190" i="260"/>
  <c r="K190" i="260"/>
  <c r="J190" i="260"/>
  <c r="I190" i="260"/>
  <c r="H190" i="260"/>
  <c r="P189" i="260"/>
  <c r="O189" i="260"/>
  <c r="N189" i="260"/>
  <c r="M189" i="260"/>
  <c r="L189" i="260"/>
  <c r="K189" i="260"/>
  <c r="J189" i="260"/>
  <c r="I189" i="260"/>
  <c r="H189" i="260"/>
  <c r="P188" i="260"/>
  <c r="O188" i="260"/>
  <c r="N188" i="260"/>
  <c r="M188" i="260"/>
  <c r="L188" i="260"/>
  <c r="K188" i="260"/>
  <c r="J188" i="260"/>
  <c r="I188" i="260"/>
  <c r="H188" i="260"/>
  <c r="P187" i="260"/>
  <c r="O187" i="260"/>
  <c r="N187" i="260"/>
  <c r="M187" i="260"/>
  <c r="L187" i="260"/>
  <c r="K187" i="260"/>
  <c r="J187" i="260"/>
  <c r="I187" i="260"/>
  <c r="H187" i="260"/>
  <c r="P186" i="260"/>
  <c r="O186" i="260"/>
  <c r="N186" i="260"/>
  <c r="M186" i="260"/>
  <c r="L186" i="260"/>
  <c r="K186" i="260"/>
  <c r="J186" i="260"/>
  <c r="I186" i="260"/>
  <c r="H186" i="260"/>
  <c r="P185" i="260"/>
  <c r="O185" i="260"/>
  <c r="N185" i="260"/>
  <c r="M185" i="260"/>
  <c r="L185" i="260"/>
  <c r="K185" i="260"/>
  <c r="J185" i="260"/>
  <c r="I185" i="260"/>
  <c r="H185" i="260"/>
  <c r="P184" i="260"/>
  <c r="O184" i="260"/>
  <c r="N184" i="260"/>
  <c r="M184" i="260"/>
  <c r="L184" i="260"/>
  <c r="K184" i="260"/>
  <c r="J184" i="260"/>
  <c r="I184" i="260"/>
  <c r="H184" i="260"/>
  <c r="P183" i="260"/>
  <c r="O183" i="260"/>
  <c r="N183" i="260"/>
  <c r="M183" i="260"/>
  <c r="L183" i="260"/>
  <c r="K183" i="260"/>
  <c r="J183" i="260"/>
  <c r="I183" i="260"/>
  <c r="H183" i="260"/>
  <c r="P182" i="260"/>
  <c r="O182" i="260"/>
  <c r="N182" i="260"/>
  <c r="M182" i="260"/>
  <c r="L182" i="260"/>
  <c r="K182" i="260"/>
  <c r="J182" i="260"/>
  <c r="I182" i="260"/>
  <c r="H182" i="260"/>
  <c r="P181" i="260"/>
  <c r="O181" i="260"/>
  <c r="N181" i="260"/>
  <c r="M181" i="260"/>
  <c r="L181" i="260"/>
  <c r="K181" i="260"/>
  <c r="J181" i="260"/>
  <c r="I181" i="260"/>
  <c r="H181" i="260"/>
  <c r="P180" i="260"/>
  <c r="O180" i="260"/>
  <c r="N180" i="260"/>
  <c r="M180" i="260"/>
  <c r="L180" i="260"/>
  <c r="K180" i="260"/>
  <c r="J180" i="260"/>
  <c r="I180" i="260"/>
  <c r="H180" i="260"/>
  <c r="P179" i="260"/>
  <c r="O179" i="260"/>
  <c r="N179" i="260"/>
  <c r="M179" i="260"/>
  <c r="L179" i="260"/>
  <c r="K179" i="260"/>
  <c r="J179" i="260"/>
  <c r="I179" i="260"/>
  <c r="H179" i="260"/>
  <c r="P178" i="260"/>
  <c r="O178" i="260"/>
  <c r="N178" i="260"/>
  <c r="M178" i="260"/>
  <c r="L178" i="260"/>
  <c r="K178" i="260"/>
  <c r="J178" i="260"/>
  <c r="I178" i="260"/>
  <c r="H178" i="260"/>
  <c r="P177" i="260"/>
  <c r="O177" i="260"/>
  <c r="N177" i="260"/>
  <c r="M177" i="260"/>
  <c r="L177" i="260"/>
  <c r="K177" i="260"/>
  <c r="J177" i="260"/>
  <c r="I177" i="260"/>
  <c r="H177" i="260"/>
  <c r="P176" i="260"/>
  <c r="O176" i="260"/>
  <c r="N176" i="260"/>
  <c r="M176" i="260"/>
  <c r="L176" i="260"/>
  <c r="K176" i="260"/>
  <c r="J176" i="260"/>
  <c r="I176" i="260"/>
  <c r="H176" i="260"/>
  <c r="P175" i="260"/>
  <c r="O175" i="260"/>
  <c r="N175" i="260"/>
  <c r="M175" i="260"/>
  <c r="L175" i="260"/>
  <c r="K175" i="260"/>
  <c r="J175" i="260"/>
  <c r="I175" i="260"/>
  <c r="H175" i="260"/>
  <c r="P174" i="260"/>
  <c r="O174" i="260"/>
  <c r="N174" i="260"/>
  <c r="M174" i="260"/>
  <c r="L174" i="260"/>
  <c r="K174" i="260"/>
  <c r="J174" i="260"/>
  <c r="I174" i="260"/>
  <c r="H174" i="260"/>
  <c r="P173" i="260"/>
  <c r="O173" i="260"/>
  <c r="N173" i="260"/>
  <c r="M173" i="260"/>
  <c r="L173" i="260"/>
  <c r="K173" i="260"/>
  <c r="J173" i="260"/>
  <c r="I173" i="260"/>
  <c r="H173" i="260"/>
  <c r="P172" i="260"/>
  <c r="O172" i="260"/>
  <c r="N172" i="260"/>
  <c r="M172" i="260"/>
  <c r="L172" i="260"/>
  <c r="K172" i="260"/>
  <c r="J172" i="260"/>
  <c r="I172" i="260"/>
  <c r="H172" i="260"/>
  <c r="P171" i="260"/>
  <c r="O171" i="260"/>
  <c r="N171" i="260"/>
  <c r="M171" i="260"/>
  <c r="L171" i="260"/>
  <c r="K171" i="260"/>
  <c r="J171" i="260"/>
  <c r="I171" i="260"/>
  <c r="H171" i="260"/>
  <c r="P170" i="260"/>
  <c r="O170" i="260"/>
  <c r="N170" i="260"/>
  <c r="M170" i="260"/>
  <c r="L170" i="260"/>
  <c r="K170" i="260"/>
  <c r="J170" i="260"/>
  <c r="I170" i="260"/>
  <c r="H170" i="260"/>
  <c r="P169" i="260"/>
  <c r="O169" i="260"/>
  <c r="N169" i="260"/>
  <c r="M169" i="260"/>
  <c r="L169" i="260"/>
  <c r="K169" i="260"/>
  <c r="J169" i="260"/>
  <c r="I169" i="260"/>
  <c r="H169" i="260"/>
  <c r="P168" i="260"/>
  <c r="O168" i="260"/>
  <c r="N168" i="260"/>
  <c r="M168" i="260"/>
  <c r="L168" i="260"/>
  <c r="K168" i="260"/>
  <c r="J168" i="260"/>
  <c r="I168" i="260"/>
  <c r="H168" i="260"/>
  <c r="P167" i="260"/>
  <c r="O167" i="260"/>
  <c r="N167" i="260"/>
  <c r="M167" i="260"/>
  <c r="L167" i="260"/>
  <c r="K167" i="260"/>
  <c r="J167" i="260"/>
  <c r="I167" i="260"/>
  <c r="H167" i="260"/>
  <c r="P166" i="260"/>
  <c r="O166" i="260"/>
  <c r="N166" i="260"/>
  <c r="M166" i="260"/>
  <c r="L166" i="260"/>
  <c r="K166" i="260"/>
  <c r="J166" i="260"/>
  <c r="I166" i="260"/>
  <c r="H166" i="260"/>
  <c r="P165" i="260"/>
  <c r="O165" i="260"/>
  <c r="N165" i="260"/>
  <c r="M165" i="260"/>
  <c r="L165" i="260"/>
  <c r="K165" i="260"/>
  <c r="J165" i="260"/>
  <c r="I165" i="260"/>
  <c r="H165" i="260"/>
  <c r="P164" i="260"/>
  <c r="O164" i="260"/>
  <c r="N164" i="260"/>
  <c r="M164" i="260"/>
  <c r="L164" i="260"/>
  <c r="K164" i="260"/>
  <c r="J164" i="260"/>
  <c r="I164" i="260"/>
  <c r="H164" i="260"/>
  <c r="W163" i="260"/>
  <c r="V163" i="260"/>
  <c r="U163" i="260"/>
  <c r="S163" i="260"/>
  <c r="R163" i="260"/>
  <c r="P163" i="260"/>
  <c r="O163" i="260"/>
  <c r="N163" i="260"/>
  <c r="M163" i="260"/>
  <c r="L163" i="260"/>
  <c r="K163" i="260"/>
  <c r="J163" i="260"/>
  <c r="I163" i="260"/>
  <c r="H163" i="260"/>
  <c r="W162" i="260"/>
  <c r="V162" i="260"/>
  <c r="U162" i="260"/>
  <c r="S162" i="260"/>
  <c r="R162" i="260"/>
  <c r="P162" i="260"/>
  <c r="O162" i="260"/>
  <c r="N162" i="260"/>
  <c r="M162" i="260"/>
  <c r="L162" i="260"/>
  <c r="K162" i="260"/>
  <c r="J162" i="260"/>
  <c r="I162" i="260"/>
  <c r="H162" i="260"/>
  <c r="W161" i="260"/>
  <c r="V161" i="260"/>
  <c r="U161" i="260"/>
  <c r="S161" i="260"/>
  <c r="R161" i="260"/>
  <c r="P161" i="260"/>
  <c r="O161" i="260"/>
  <c r="N161" i="260"/>
  <c r="M161" i="260"/>
  <c r="L161" i="260"/>
  <c r="K161" i="260"/>
  <c r="J161" i="260"/>
  <c r="I161" i="260"/>
  <c r="H161" i="260"/>
  <c r="W160" i="260"/>
  <c r="V160" i="260"/>
  <c r="U160" i="260"/>
  <c r="S160" i="260"/>
  <c r="R160" i="260"/>
  <c r="P160" i="260"/>
  <c r="O160" i="260"/>
  <c r="N160" i="260"/>
  <c r="M160" i="260"/>
  <c r="L160" i="260"/>
  <c r="K160" i="260"/>
  <c r="J160" i="260"/>
  <c r="I160" i="260"/>
  <c r="H160" i="260"/>
  <c r="W159" i="260"/>
  <c r="V159" i="260"/>
  <c r="U159" i="260"/>
  <c r="S159" i="260"/>
  <c r="R159" i="260"/>
  <c r="P159" i="260"/>
  <c r="O159" i="260"/>
  <c r="N159" i="260"/>
  <c r="M159" i="260"/>
  <c r="L159" i="260"/>
  <c r="K159" i="260"/>
  <c r="J159" i="260"/>
  <c r="I159" i="260"/>
  <c r="H159" i="260"/>
  <c r="W158" i="260"/>
  <c r="V158" i="260"/>
  <c r="U158" i="260"/>
  <c r="S158" i="260"/>
  <c r="R158" i="260"/>
  <c r="P158" i="260"/>
  <c r="O158" i="260"/>
  <c r="N158" i="260"/>
  <c r="M158" i="260"/>
  <c r="L158" i="260"/>
  <c r="K158" i="260"/>
  <c r="J158" i="260"/>
  <c r="I158" i="260"/>
  <c r="H158" i="260"/>
  <c r="W157" i="260"/>
  <c r="V157" i="260"/>
  <c r="U157" i="260"/>
  <c r="S157" i="260"/>
  <c r="R157" i="260"/>
  <c r="P157" i="260"/>
  <c r="O157" i="260"/>
  <c r="N157" i="260"/>
  <c r="M157" i="260"/>
  <c r="L157" i="260"/>
  <c r="K157" i="260"/>
  <c r="J157" i="260"/>
  <c r="I157" i="260"/>
  <c r="H157" i="260"/>
  <c r="W156" i="260"/>
  <c r="V156" i="260"/>
  <c r="U156" i="260"/>
  <c r="S156" i="260"/>
  <c r="R156" i="260"/>
  <c r="P156" i="260"/>
  <c r="O156" i="260"/>
  <c r="N156" i="260"/>
  <c r="M156" i="260"/>
  <c r="L156" i="260"/>
  <c r="K156" i="260"/>
  <c r="J156" i="260"/>
  <c r="I156" i="260"/>
  <c r="H156" i="260"/>
  <c r="W155" i="260"/>
  <c r="V155" i="260"/>
  <c r="U155" i="260"/>
  <c r="S155" i="260"/>
  <c r="R155" i="260"/>
  <c r="P155" i="260"/>
  <c r="O155" i="260"/>
  <c r="N155" i="260"/>
  <c r="M155" i="260"/>
  <c r="L155" i="260"/>
  <c r="K155" i="260"/>
  <c r="J155" i="260"/>
  <c r="I155" i="260"/>
  <c r="H155" i="260"/>
  <c r="W154" i="260"/>
  <c r="V154" i="260"/>
  <c r="U154" i="260"/>
  <c r="S154" i="260"/>
  <c r="R154" i="260"/>
  <c r="P154" i="260"/>
  <c r="O154" i="260"/>
  <c r="N154" i="260"/>
  <c r="M154" i="260"/>
  <c r="L154" i="260"/>
  <c r="K154" i="260"/>
  <c r="J154" i="260"/>
  <c r="I154" i="260"/>
  <c r="H154" i="260"/>
  <c r="W153" i="260"/>
  <c r="V153" i="260"/>
  <c r="U153" i="260"/>
  <c r="S153" i="260"/>
  <c r="R153" i="260"/>
  <c r="P153" i="260"/>
  <c r="O153" i="260"/>
  <c r="N153" i="260"/>
  <c r="M153" i="260"/>
  <c r="L153" i="260"/>
  <c r="K153" i="260"/>
  <c r="J153" i="260"/>
  <c r="I153" i="260"/>
  <c r="H153" i="260"/>
  <c r="W152" i="260"/>
  <c r="V152" i="260"/>
  <c r="U152" i="260"/>
  <c r="S152" i="260"/>
  <c r="R152" i="260"/>
  <c r="P152" i="260"/>
  <c r="O152" i="260"/>
  <c r="N152" i="260"/>
  <c r="M152" i="260"/>
  <c r="L152" i="260"/>
  <c r="K152" i="260"/>
  <c r="J152" i="260"/>
  <c r="I152" i="260"/>
  <c r="H152" i="260"/>
  <c r="W151" i="260"/>
  <c r="V151" i="260"/>
  <c r="U151" i="260"/>
  <c r="S151" i="260"/>
  <c r="R151" i="260"/>
  <c r="P151" i="260"/>
  <c r="O151" i="260"/>
  <c r="N151" i="260"/>
  <c r="M151" i="260"/>
  <c r="L151" i="260"/>
  <c r="K151" i="260"/>
  <c r="J151" i="260"/>
  <c r="I151" i="260"/>
  <c r="H151" i="260"/>
  <c r="W150" i="260"/>
  <c r="V150" i="260"/>
  <c r="U150" i="260"/>
  <c r="S150" i="260"/>
  <c r="R150" i="260"/>
  <c r="P150" i="260"/>
  <c r="O150" i="260"/>
  <c r="N150" i="260"/>
  <c r="M150" i="260"/>
  <c r="L150" i="260"/>
  <c r="K150" i="260"/>
  <c r="J150" i="260"/>
  <c r="I150" i="260"/>
  <c r="H150" i="260"/>
  <c r="W149" i="260"/>
  <c r="V149" i="260"/>
  <c r="U149" i="260"/>
  <c r="S149" i="260"/>
  <c r="R149" i="260"/>
  <c r="P149" i="260"/>
  <c r="O149" i="260"/>
  <c r="N149" i="260"/>
  <c r="M149" i="260"/>
  <c r="L149" i="260"/>
  <c r="K149" i="260"/>
  <c r="J149" i="260"/>
  <c r="I149" i="260"/>
  <c r="H149" i="260"/>
  <c r="W148" i="260"/>
  <c r="V148" i="260"/>
  <c r="U148" i="260"/>
  <c r="S148" i="260"/>
  <c r="R148" i="260"/>
  <c r="P148" i="260"/>
  <c r="O148" i="260"/>
  <c r="N148" i="260"/>
  <c r="M148" i="260"/>
  <c r="L148" i="260"/>
  <c r="K148" i="260"/>
  <c r="J148" i="260"/>
  <c r="I148" i="260"/>
  <c r="H148" i="260"/>
  <c r="W147" i="260"/>
  <c r="V147" i="260"/>
  <c r="U147" i="260"/>
  <c r="S147" i="260"/>
  <c r="R147" i="260"/>
  <c r="P147" i="260"/>
  <c r="O147" i="260"/>
  <c r="N147" i="260"/>
  <c r="M147" i="260"/>
  <c r="L147" i="260"/>
  <c r="K147" i="260"/>
  <c r="J147" i="260"/>
  <c r="I147" i="260"/>
  <c r="H147" i="260"/>
  <c r="W146" i="260"/>
  <c r="V146" i="260"/>
  <c r="U146" i="260"/>
  <c r="S146" i="260"/>
  <c r="R146" i="260"/>
  <c r="P146" i="260"/>
  <c r="O146" i="260"/>
  <c r="N146" i="260"/>
  <c r="M146" i="260"/>
  <c r="L146" i="260"/>
  <c r="K146" i="260"/>
  <c r="J146" i="260"/>
  <c r="I146" i="260"/>
  <c r="H146" i="260"/>
  <c r="W145" i="260"/>
  <c r="V145" i="260"/>
  <c r="U145" i="260"/>
  <c r="S145" i="260"/>
  <c r="R145" i="260"/>
  <c r="P145" i="260"/>
  <c r="O145" i="260"/>
  <c r="N145" i="260"/>
  <c r="M145" i="260"/>
  <c r="L145" i="260"/>
  <c r="K145" i="260"/>
  <c r="J145" i="260"/>
  <c r="I145" i="260"/>
  <c r="H145" i="260"/>
  <c r="W144" i="260"/>
  <c r="V144" i="260"/>
  <c r="U144" i="260"/>
  <c r="S144" i="260"/>
  <c r="R144" i="260"/>
  <c r="P144" i="260"/>
  <c r="O144" i="260"/>
  <c r="N144" i="260"/>
  <c r="M144" i="260"/>
  <c r="L144" i="260"/>
  <c r="K144" i="260"/>
  <c r="J144" i="260"/>
  <c r="I144" i="260"/>
  <c r="H144" i="260"/>
  <c r="W143" i="260"/>
  <c r="V143" i="260"/>
  <c r="U143" i="260"/>
  <c r="S143" i="260"/>
  <c r="R143" i="260"/>
  <c r="P143" i="260"/>
  <c r="O143" i="260"/>
  <c r="N143" i="260"/>
  <c r="M143" i="260"/>
  <c r="L143" i="260"/>
  <c r="K143" i="260"/>
  <c r="J143" i="260"/>
  <c r="I143" i="260"/>
  <c r="H143" i="260"/>
  <c r="W142" i="260"/>
  <c r="V142" i="260"/>
  <c r="U142" i="260"/>
  <c r="S142" i="260"/>
  <c r="R142" i="260"/>
  <c r="P142" i="260"/>
  <c r="O142" i="260"/>
  <c r="N142" i="260"/>
  <c r="M142" i="260"/>
  <c r="L142" i="260"/>
  <c r="K142" i="260"/>
  <c r="J142" i="260"/>
  <c r="I142" i="260"/>
  <c r="H142" i="260"/>
  <c r="W141" i="260"/>
  <c r="V141" i="260"/>
  <c r="U141" i="260"/>
  <c r="S141" i="260"/>
  <c r="R141" i="260"/>
  <c r="P141" i="260"/>
  <c r="O141" i="260"/>
  <c r="N141" i="260"/>
  <c r="M141" i="260"/>
  <c r="L141" i="260"/>
  <c r="K141" i="260"/>
  <c r="J141" i="260"/>
  <c r="I141" i="260"/>
  <c r="H141" i="260"/>
  <c r="W140" i="260"/>
  <c r="V140" i="260"/>
  <c r="U140" i="260"/>
  <c r="S140" i="260"/>
  <c r="R140" i="260"/>
  <c r="P140" i="260"/>
  <c r="O140" i="260"/>
  <c r="N140" i="260"/>
  <c r="M140" i="260"/>
  <c r="L140" i="260"/>
  <c r="K140" i="260"/>
  <c r="J140" i="260"/>
  <c r="I140" i="260"/>
  <c r="H140" i="260"/>
  <c r="W139" i="260"/>
  <c r="V139" i="260"/>
  <c r="U139" i="260"/>
  <c r="S139" i="260"/>
  <c r="R139" i="260"/>
  <c r="P139" i="260"/>
  <c r="O139" i="260"/>
  <c r="N139" i="260"/>
  <c r="M139" i="260"/>
  <c r="L139" i="260"/>
  <c r="K139" i="260"/>
  <c r="J139" i="260"/>
  <c r="I139" i="260"/>
  <c r="H139" i="260"/>
  <c r="W138" i="260"/>
  <c r="V138" i="260"/>
  <c r="U138" i="260"/>
  <c r="S138" i="260"/>
  <c r="R138" i="260"/>
  <c r="P138" i="260"/>
  <c r="O138" i="260"/>
  <c r="N138" i="260"/>
  <c r="M138" i="260"/>
  <c r="L138" i="260"/>
  <c r="K138" i="260"/>
  <c r="J138" i="260"/>
  <c r="I138" i="260"/>
  <c r="H138" i="260"/>
  <c r="W137" i="260"/>
  <c r="V137" i="260"/>
  <c r="U137" i="260"/>
  <c r="S137" i="260"/>
  <c r="R137" i="260"/>
  <c r="P137" i="260"/>
  <c r="O137" i="260"/>
  <c r="N137" i="260"/>
  <c r="M137" i="260"/>
  <c r="L137" i="260"/>
  <c r="K137" i="260"/>
  <c r="J137" i="260"/>
  <c r="I137" i="260"/>
  <c r="H137" i="260"/>
  <c r="W136" i="260"/>
  <c r="V136" i="260"/>
  <c r="U136" i="260"/>
  <c r="S136" i="260"/>
  <c r="R136" i="260"/>
  <c r="P136" i="260"/>
  <c r="O136" i="260"/>
  <c r="N136" i="260"/>
  <c r="M136" i="260"/>
  <c r="L136" i="260"/>
  <c r="K136" i="260"/>
  <c r="J136" i="260"/>
  <c r="I136" i="260"/>
  <c r="H136" i="260"/>
  <c r="W135" i="260"/>
  <c r="V135" i="260"/>
  <c r="U135" i="260"/>
  <c r="S135" i="260"/>
  <c r="R135" i="260"/>
  <c r="P135" i="260"/>
  <c r="O135" i="260"/>
  <c r="N135" i="260"/>
  <c r="M135" i="260"/>
  <c r="L135" i="260"/>
  <c r="K135" i="260"/>
  <c r="J135" i="260"/>
  <c r="I135" i="260"/>
  <c r="H135" i="260"/>
  <c r="W134" i="260"/>
  <c r="V134" i="260"/>
  <c r="U134" i="260"/>
  <c r="S134" i="260"/>
  <c r="R134" i="260"/>
  <c r="P134" i="260"/>
  <c r="O134" i="260"/>
  <c r="N134" i="260"/>
  <c r="M134" i="260"/>
  <c r="L134" i="260"/>
  <c r="K134" i="260"/>
  <c r="J134" i="260"/>
  <c r="I134" i="260"/>
  <c r="H134" i="260"/>
  <c r="W133" i="260"/>
  <c r="V133" i="260"/>
  <c r="U133" i="260"/>
  <c r="S133" i="260"/>
  <c r="R133" i="260"/>
  <c r="P133" i="260"/>
  <c r="O133" i="260"/>
  <c r="N133" i="260"/>
  <c r="M133" i="260"/>
  <c r="L133" i="260"/>
  <c r="K133" i="260"/>
  <c r="J133" i="260"/>
  <c r="I133" i="260"/>
  <c r="H133" i="260"/>
  <c r="W132" i="260"/>
  <c r="V132" i="260"/>
  <c r="U132" i="260"/>
  <c r="S132" i="260"/>
  <c r="R132" i="260"/>
  <c r="P132" i="260"/>
  <c r="O132" i="260"/>
  <c r="N132" i="260"/>
  <c r="M132" i="260"/>
  <c r="L132" i="260"/>
  <c r="K132" i="260"/>
  <c r="J132" i="260"/>
  <c r="I132" i="260"/>
  <c r="H132" i="260"/>
  <c r="W131" i="260"/>
  <c r="V131" i="260"/>
  <c r="U131" i="260"/>
  <c r="S131" i="260"/>
  <c r="R131" i="260"/>
  <c r="P131" i="260"/>
  <c r="O131" i="260"/>
  <c r="N131" i="260"/>
  <c r="M131" i="260"/>
  <c r="L131" i="260"/>
  <c r="K131" i="260"/>
  <c r="J131" i="260"/>
  <c r="I131" i="260"/>
  <c r="H131" i="260"/>
  <c r="W130" i="260"/>
  <c r="V130" i="260"/>
  <c r="U130" i="260"/>
  <c r="S130" i="260"/>
  <c r="R130" i="260"/>
  <c r="P130" i="260"/>
  <c r="O130" i="260"/>
  <c r="N130" i="260"/>
  <c r="M130" i="260"/>
  <c r="L130" i="260"/>
  <c r="K130" i="260"/>
  <c r="J130" i="260"/>
  <c r="I130" i="260"/>
  <c r="H130" i="260"/>
  <c r="W129" i="260"/>
  <c r="V129" i="260"/>
  <c r="U129" i="260"/>
  <c r="S129" i="260"/>
  <c r="R129" i="260"/>
  <c r="P129" i="260"/>
  <c r="O129" i="260"/>
  <c r="N129" i="260"/>
  <c r="M129" i="260"/>
  <c r="L129" i="260"/>
  <c r="K129" i="260"/>
  <c r="J129" i="260"/>
  <c r="I129" i="260"/>
  <c r="H129" i="260"/>
  <c r="W128" i="260"/>
  <c r="V128" i="260"/>
  <c r="U128" i="260"/>
  <c r="S128" i="260"/>
  <c r="R128" i="260"/>
  <c r="P128" i="260"/>
  <c r="O128" i="260"/>
  <c r="N128" i="260"/>
  <c r="M128" i="260"/>
  <c r="L128" i="260"/>
  <c r="K128" i="260"/>
  <c r="J128" i="260"/>
  <c r="I128" i="260"/>
  <c r="H128" i="260"/>
  <c r="W127" i="260"/>
  <c r="V127" i="260"/>
  <c r="U127" i="260"/>
  <c r="S127" i="260"/>
  <c r="R127" i="260"/>
  <c r="P127" i="260"/>
  <c r="O127" i="260"/>
  <c r="N127" i="260"/>
  <c r="M127" i="260"/>
  <c r="L127" i="260"/>
  <c r="K127" i="260"/>
  <c r="J127" i="260"/>
  <c r="I127" i="260"/>
  <c r="H127" i="260"/>
  <c r="W126" i="260"/>
  <c r="V126" i="260"/>
  <c r="U126" i="260"/>
  <c r="S126" i="260"/>
  <c r="R126" i="260"/>
  <c r="P126" i="260"/>
  <c r="O126" i="260"/>
  <c r="N126" i="260"/>
  <c r="M126" i="260"/>
  <c r="L126" i="260"/>
  <c r="K126" i="260"/>
  <c r="J126" i="260"/>
  <c r="I126" i="260"/>
  <c r="H126" i="260"/>
  <c r="W125" i="260"/>
  <c r="V125" i="260"/>
  <c r="U125" i="260"/>
  <c r="S125" i="260"/>
  <c r="R125" i="260"/>
  <c r="P125" i="260"/>
  <c r="O125" i="260"/>
  <c r="N125" i="260"/>
  <c r="M125" i="260"/>
  <c r="L125" i="260"/>
  <c r="K125" i="260"/>
  <c r="J125" i="260"/>
  <c r="I125" i="260"/>
  <c r="H125" i="260"/>
  <c r="W124" i="260"/>
  <c r="V124" i="260"/>
  <c r="U124" i="260"/>
  <c r="S124" i="260"/>
  <c r="R124" i="260"/>
  <c r="P124" i="260"/>
  <c r="O124" i="260"/>
  <c r="N124" i="260"/>
  <c r="M124" i="260"/>
  <c r="L124" i="260"/>
  <c r="K124" i="260"/>
  <c r="J124" i="260"/>
  <c r="I124" i="260"/>
  <c r="H124" i="260"/>
  <c r="W123" i="260"/>
  <c r="V123" i="260"/>
  <c r="U123" i="260"/>
  <c r="S123" i="260"/>
  <c r="R123" i="260"/>
  <c r="P123" i="260"/>
  <c r="O123" i="260"/>
  <c r="N123" i="260"/>
  <c r="M123" i="260"/>
  <c r="L123" i="260"/>
  <c r="K123" i="260"/>
  <c r="J123" i="260"/>
  <c r="I123" i="260"/>
  <c r="H123" i="260"/>
  <c r="W122" i="260"/>
  <c r="V122" i="260"/>
  <c r="U122" i="260"/>
  <c r="S122" i="260"/>
  <c r="R122" i="260"/>
  <c r="P122" i="260"/>
  <c r="O122" i="260"/>
  <c r="N122" i="260"/>
  <c r="M122" i="260"/>
  <c r="L122" i="260"/>
  <c r="K122" i="260"/>
  <c r="J122" i="260"/>
  <c r="I122" i="260"/>
  <c r="H122" i="260"/>
  <c r="W121" i="260"/>
  <c r="V121" i="260"/>
  <c r="U121" i="260"/>
  <c r="S121" i="260"/>
  <c r="R121" i="260"/>
  <c r="P121" i="260"/>
  <c r="O121" i="260"/>
  <c r="N121" i="260"/>
  <c r="M121" i="260"/>
  <c r="L121" i="260"/>
  <c r="K121" i="260"/>
  <c r="J121" i="260"/>
  <c r="I121" i="260"/>
  <c r="H121" i="260"/>
  <c r="W120" i="260"/>
  <c r="V120" i="260"/>
  <c r="U120" i="260"/>
  <c r="S120" i="260"/>
  <c r="R120" i="260"/>
  <c r="P120" i="260"/>
  <c r="O120" i="260"/>
  <c r="N120" i="260"/>
  <c r="M120" i="260"/>
  <c r="L120" i="260"/>
  <c r="K120" i="260"/>
  <c r="J120" i="260"/>
  <c r="I120" i="260"/>
  <c r="H120" i="260"/>
  <c r="W119" i="260"/>
  <c r="V119" i="260"/>
  <c r="U119" i="260"/>
  <c r="S119" i="260"/>
  <c r="R119" i="260"/>
  <c r="P119" i="260"/>
  <c r="O119" i="260"/>
  <c r="N119" i="260"/>
  <c r="M119" i="260"/>
  <c r="L119" i="260"/>
  <c r="K119" i="260"/>
  <c r="J119" i="260"/>
  <c r="I119" i="260"/>
  <c r="H119" i="260"/>
  <c r="W118" i="260"/>
  <c r="V118" i="260"/>
  <c r="U118" i="260"/>
  <c r="S118" i="260"/>
  <c r="R118" i="260"/>
  <c r="P118" i="260"/>
  <c r="O118" i="260"/>
  <c r="N118" i="260"/>
  <c r="M118" i="260"/>
  <c r="L118" i="260"/>
  <c r="K118" i="260"/>
  <c r="J118" i="260"/>
  <c r="I118" i="260"/>
  <c r="H118" i="260"/>
  <c r="W117" i="260"/>
  <c r="V117" i="260"/>
  <c r="U117" i="260"/>
  <c r="S117" i="260"/>
  <c r="R117" i="260"/>
  <c r="P117" i="260"/>
  <c r="O117" i="260"/>
  <c r="N117" i="260"/>
  <c r="M117" i="260"/>
  <c r="L117" i="260"/>
  <c r="K117" i="260"/>
  <c r="J117" i="260"/>
  <c r="I117" i="260"/>
  <c r="H117" i="260"/>
  <c r="W116" i="260"/>
  <c r="V116" i="260"/>
  <c r="U116" i="260"/>
  <c r="S116" i="260"/>
  <c r="R116" i="260"/>
  <c r="P116" i="260"/>
  <c r="O116" i="260"/>
  <c r="N116" i="260"/>
  <c r="M116" i="260"/>
  <c r="L116" i="260"/>
  <c r="K116" i="260"/>
  <c r="J116" i="260"/>
  <c r="I116" i="260"/>
  <c r="H116" i="260"/>
  <c r="W115" i="260"/>
  <c r="V115" i="260"/>
  <c r="U115" i="260"/>
  <c r="S115" i="260"/>
  <c r="R115" i="260"/>
  <c r="P115" i="260"/>
  <c r="O115" i="260"/>
  <c r="N115" i="260"/>
  <c r="M115" i="260"/>
  <c r="L115" i="260"/>
  <c r="K115" i="260"/>
  <c r="J115" i="260"/>
  <c r="I115" i="260"/>
  <c r="H115" i="260"/>
  <c r="W114" i="260"/>
  <c r="V114" i="260"/>
  <c r="U114" i="260"/>
  <c r="S114" i="260"/>
  <c r="R114" i="260"/>
  <c r="P114" i="260"/>
  <c r="O114" i="260"/>
  <c r="N114" i="260"/>
  <c r="M114" i="260"/>
  <c r="L114" i="260"/>
  <c r="K114" i="260"/>
  <c r="J114" i="260"/>
  <c r="I114" i="260"/>
  <c r="H114" i="260"/>
  <c r="W113" i="260"/>
  <c r="V113" i="260"/>
  <c r="U113" i="260"/>
  <c r="S113" i="260"/>
  <c r="R113" i="260"/>
  <c r="P113" i="260"/>
  <c r="O113" i="260"/>
  <c r="N113" i="260"/>
  <c r="M113" i="260"/>
  <c r="L113" i="260"/>
  <c r="K113" i="260"/>
  <c r="J113" i="260"/>
  <c r="I113" i="260"/>
  <c r="H113" i="260"/>
  <c r="W112" i="260"/>
  <c r="V112" i="260"/>
  <c r="U112" i="260"/>
  <c r="S112" i="260"/>
  <c r="R112" i="260"/>
  <c r="P112" i="260"/>
  <c r="O112" i="260"/>
  <c r="N112" i="260"/>
  <c r="M112" i="260"/>
  <c r="L112" i="260"/>
  <c r="K112" i="260"/>
  <c r="J112" i="260"/>
  <c r="I112" i="260"/>
  <c r="H112" i="260"/>
  <c r="W111" i="260"/>
  <c r="V111" i="260"/>
  <c r="U111" i="260"/>
  <c r="S111" i="260"/>
  <c r="R111" i="260"/>
  <c r="P111" i="260"/>
  <c r="O111" i="260"/>
  <c r="N111" i="260"/>
  <c r="M111" i="260"/>
  <c r="L111" i="260"/>
  <c r="K111" i="260"/>
  <c r="J111" i="260"/>
  <c r="I111" i="260"/>
  <c r="H111" i="260"/>
  <c r="W110" i="260"/>
  <c r="V110" i="260"/>
  <c r="U110" i="260"/>
  <c r="S110" i="260"/>
  <c r="R110" i="260"/>
  <c r="P110" i="260"/>
  <c r="O110" i="260"/>
  <c r="N110" i="260"/>
  <c r="M110" i="260"/>
  <c r="L110" i="260"/>
  <c r="K110" i="260"/>
  <c r="J110" i="260"/>
  <c r="I110" i="260"/>
  <c r="H110" i="260"/>
  <c r="W109" i="260"/>
  <c r="V109" i="260"/>
  <c r="U109" i="260"/>
  <c r="S109" i="260"/>
  <c r="R109" i="260"/>
  <c r="P109" i="260"/>
  <c r="O109" i="260"/>
  <c r="N109" i="260"/>
  <c r="M109" i="260"/>
  <c r="L109" i="260"/>
  <c r="K109" i="260"/>
  <c r="J109" i="260"/>
  <c r="I109" i="260"/>
  <c r="H109" i="260"/>
  <c r="W108" i="260"/>
  <c r="V108" i="260"/>
  <c r="U108" i="260"/>
  <c r="S108" i="260"/>
  <c r="R108" i="260"/>
  <c r="P108" i="260"/>
  <c r="O108" i="260"/>
  <c r="N108" i="260"/>
  <c r="M108" i="260"/>
  <c r="L108" i="260"/>
  <c r="K108" i="260"/>
  <c r="J108" i="260"/>
  <c r="I108" i="260"/>
  <c r="H108" i="260"/>
  <c r="W107" i="260"/>
  <c r="V107" i="260"/>
  <c r="U107" i="260"/>
  <c r="S107" i="260"/>
  <c r="R107" i="260"/>
  <c r="P107" i="260"/>
  <c r="O107" i="260"/>
  <c r="N107" i="260"/>
  <c r="M107" i="260"/>
  <c r="L107" i="260"/>
  <c r="K107" i="260"/>
  <c r="J107" i="260"/>
  <c r="I107" i="260"/>
  <c r="H107" i="260"/>
  <c r="W106" i="260"/>
  <c r="V106" i="260"/>
  <c r="U106" i="260"/>
  <c r="S106" i="260"/>
  <c r="R106" i="260"/>
  <c r="P106" i="260"/>
  <c r="O106" i="260"/>
  <c r="N106" i="260"/>
  <c r="M106" i="260"/>
  <c r="L106" i="260"/>
  <c r="K106" i="260"/>
  <c r="J106" i="260"/>
  <c r="I106" i="260"/>
  <c r="H106" i="260"/>
  <c r="W105" i="260"/>
  <c r="V105" i="260"/>
  <c r="U105" i="260"/>
  <c r="S105" i="260"/>
  <c r="R105" i="260"/>
  <c r="P105" i="260"/>
  <c r="O105" i="260"/>
  <c r="N105" i="260"/>
  <c r="M105" i="260"/>
  <c r="L105" i="260"/>
  <c r="K105" i="260"/>
  <c r="J105" i="260"/>
  <c r="I105" i="260"/>
  <c r="H105" i="260"/>
  <c r="W104" i="260"/>
  <c r="V104" i="260"/>
  <c r="U104" i="260"/>
  <c r="S104" i="260"/>
  <c r="R104" i="260"/>
  <c r="P104" i="260"/>
  <c r="O104" i="260"/>
  <c r="N104" i="260"/>
  <c r="M104" i="260"/>
  <c r="L104" i="260"/>
  <c r="K104" i="260"/>
  <c r="J104" i="260"/>
  <c r="I104" i="260"/>
  <c r="H104" i="260"/>
  <c r="W103" i="260"/>
  <c r="V103" i="260"/>
  <c r="U103" i="260"/>
  <c r="S103" i="260"/>
  <c r="R103" i="260"/>
  <c r="P103" i="260"/>
  <c r="O103" i="260"/>
  <c r="N103" i="260"/>
  <c r="M103" i="260"/>
  <c r="L103" i="260"/>
  <c r="K103" i="260"/>
  <c r="J103" i="260"/>
  <c r="I103" i="260"/>
  <c r="H103" i="260"/>
  <c r="W102" i="260"/>
  <c r="V102" i="260"/>
  <c r="U102" i="260"/>
  <c r="S102" i="260"/>
  <c r="R102" i="260"/>
  <c r="P102" i="260"/>
  <c r="O102" i="260"/>
  <c r="N102" i="260"/>
  <c r="M102" i="260"/>
  <c r="L102" i="260"/>
  <c r="K102" i="260"/>
  <c r="J102" i="260"/>
  <c r="I102" i="260"/>
  <c r="H102" i="260"/>
  <c r="W101" i="260"/>
  <c r="V101" i="260"/>
  <c r="U101" i="260"/>
  <c r="S101" i="260"/>
  <c r="R101" i="260"/>
  <c r="P101" i="260"/>
  <c r="O101" i="260"/>
  <c r="N101" i="260"/>
  <c r="M101" i="260"/>
  <c r="L101" i="260"/>
  <c r="K101" i="260"/>
  <c r="J101" i="260"/>
  <c r="I101" i="260"/>
  <c r="H101" i="260"/>
  <c r="W100" i="260"/>
  <c r="V100" i="260"/>
  <c r="U100" i="260"/>
  <c r="S100" i="260"/>
  <c r="R100" i="260"/>
  <c r="P100" i="260"/>
  <c r="O100" i="260"/>
  <c r="N100" i="260"/>
  <c r="M100" i="260"/>
  <c r="L100" i="260"/>
  <c r="K100" i="260"/>
  <c r="J100" i="260"/>
  <c r="I100" i="260"/>
  <c r="H100" i="260"/>
  <c r="W99" i="260"/>
  <c r="V99" i="260"/>
  <c r="U99" i="260"/>
  <c r="S99" i="260"/>
  <c r="R99" i="260"/>
  <c r="P99" i="260"/>
  <c r="O99" i="260"/>
  <c r="N99" i="260"/>
  <c r="M99" i="260"/>
  <c r="L99" i="260"/>
  <c r="K99" i="260"/>
  <c r="J99" i="260"/>
  <c r="I99" i="260"/>
  <c r="H99" i="260"/>
  <c r="W98" i="260"/>
  <c r="V98" i="260"/>
  <c r="U98" i="260"/>
  <c r="S98" i="260"/>
  <c r="R98" i="260"/>
  <c r="P98" i="260"/>
  <c r="O98" i="260"/>
  <c r="N98" i="260"/>
  <c r="M98" i="260"/>
  <c r="L98" i="260"/>
  <c r="K98" i="260"/>
  <c r="J98" i="260"/>
  <c r="I98" i="260"/>
  <c r="H98" i="260"/>
  <c r="C98" i="260"/>
  <c r="W97" i="260"/>
  <c r="V97" i="260"/>
  <c r="U97" i="260"/>
  <c r="S97" i="260"/>
  <c r="R97" i="260"/>
  <c r="P97" i="260"/>
  <c r="O97" i="260"/>
  <c r="N97" i="260"/>
  <c r="M97" i="260"/>
  <c r="L97" i="260"/>
  <c r="K97" i="260"/>
  <c r="J97" i="260"/>
  <c r="I97" i="260"/>
  <c r="H97" i="260"/>
  <c r="C97" i="260"/>
  <c r="W96" i="260"/>
  <c r="V96" i="260"/>
  <c r="U96" i="260"/>
  <c r="S96" i="260"/>
  <c r="R96" i="260"/>
  <c r="P96" i="260"/>
  <c r="O96" i="260"/>
  <c r="N96" i="260"/>
  <c r="M96" i="260"/>
  <c r="L96" i="260"/>
  <c r="K96" i="260"/>
  <c r="J96" i="260"/>
  <c r="I96" i="260"/>
  <c r="H96" i="260"/>
  <c r="C96" i="260"/>
  <c r="W95" i="260"/>
  <c r="V95" i="260"/>
  <c r="U95" i="260"/>
  <c r="S95" i="260"/>
  <c r="R95" i="260"/>
  <c r="P95" i="260"/>
  <c r="O95" i="260"/>
  <c r="N95" i="260"/>
  <c r="M95" i="260"/>
  <c r="L95" i="260"/>
  <c r="K95" i="260"/>
  <c r="J95" i="260"/>
  <c r="I95" i="260"/>
  <c r="H95" i="260"/>
  <c r="C95" i="260"/>
  <c r="W94" i="260"/>
  <c r="V94" i="260"/>
  <c r="U94" i="260"/>
  <c r="S94" i="260"/>
  <c r="R94" i="260"/>
  <c r="P94" i="260"/>
  <c r="O94" i="260"/>
  <c r="N94" i="260"/>
  <c r="M94" i="260"/>
  <c r="L94" i="260"/>
  <c r="K94" i="260"/>
  <c r="J94" i="260"/>
  <c r="I94" i="260"/>
  <c r="H94" i="260"/>
  <c r="C94" i="260"/>
  <c r="W93" i="260"/>
  <c r="V93" i="260"/>
  <c r="U93" i="260"/>
  <c r="S93" i="260"/>
  <c r="R93" i="260"/>
  <c r="P93" i="260"/>
  <c r="O93" i="260"/>
  <c r="N93" i="260"/>
  <c r="M93" i="260"/>
  <c r="L93" i="260"/>
  <c r="K93" i="260"/>
  <c r="J93" i="260"/>
  <c r="I93" i="260"/>
  <c r="H93" i="260"/>
  <c r="C93" i="260"/>
  <c r="W92" i="260"/>
  <c r="V92" i="260"/>
  <c r="U92" i="260"/>
  <c r="S92" i="260"/>
  <c r="R92" i="260"/>
  <c r="P92" i="260"/>
  <c r="O92" i="260"/>
  <c r="N92" i="260"/>
  <c r="M92" i="260"/>
  <c r="L92" i="260"/>
  <c r="K92" i="260"/>
  <c r="J92" i="260"/>
  <c r="I92" i="260"/>
  <c r="H92" i="260"/>
  <c r="C92" i="260"/>
  <c r="W91" i="260"/>
  <c r="V91" i="260"/>
  <c r="U91" i="260"/>
  <c r="S91" i="260"/>
  <c r="R91" i="260"/>
  <c r="P91" i="260"/>
  <c r="O91" i="260"/>
  <c r="N91" i="260"/>
  <c r="M91" i="260"/>
  <c r="L91" i="260"/>
  <c r="K91" i="260"/>
  <c r="J91" i="260"/>
  <c r="I91" i="260"/>
  <c r="H91" i="260"/>
  <c r="C91" i="260"/>
  <c r="W90" i="260"/>
  <c r="V90" i="260"/>
  <c r="U90" i="260"/>
  <c r="S90" i="260"/>
  <c r="R90" i="260"/>
  <c r="P90" i="260"/>
  <c r="O90" i="260"/>
  <c r="N90" i="260"/>
  <c r="M90" i="260"/>
  <c r="L90" i="260"/>
  <c r="K90" i="260"/>
  <c r="J90" i="260"/>
  <c r="I90" i="260"/>
  <c r="H90" i="260"/>
  <c r="C90" i="260"/>
  <c r="W89" i="260"/>
  <c r="V89" i="260"/>
  <c r="U89" i="260"/>
  <c r="S89" i="260"/>
  <c r="R89" i="260"/>
  <c r="P89" i="260"/>
  <c r="O89" i="260"/>
  <c r="N89" i="260"/>
  <c r="M89" i="260"/>
  <c r="L89" i="260"/>
  <c r="K89" i="260"/>
  <c r="J89" i="260"/>
  <c r="I89" i="260"/>
  <c r="H89" i="260"/>
  <c r="C89" i="260"/>
  <c r="W88" i="260"/>
  <c r="V88" i="260"/>
  <c r="U88" i="260"/>
  <c r="S88" i="260"/>
  <c r="R88" i="260"/>
  <c r="P88" i="260"/>
  <c r="O88" i="260"/>
  <c r="N88" i="260"/>
  <c r="M88" i="260"/>
  <c r="L88" i="260"/>
  <c r="K88" i="260"/>
  <c r="J88" i="260"/>
  <c r="I88" i="260"/>
  <c r="H88" i="260"/>
  <c r="C88" i="260"/>
  <c r="W87" i="260"/>
  <c r="V87" i="260"/>
  <c r="U87" i="260"/>
  <c r="S87" i="260"/>
  <c r="R87" i="260"/>
  <c r="P87" i="260"/>
  <c r="O87" i="260"/>
  <c r="N87" i="260"/>
  <c r="M87" i="260"/>
  <c r="L87" i="260"/>
  <c r="K87" i="260"/>
  <c r="J87" i="260"/>
  <c r="I87" i="260"/>
  <c r="H87" i="260"/>
  <c r="C87" i="260"/>
  <c r="W86" i="260"/>
  <c r="V86" i="260"/>
  <c r="U86" i="260"/>
  <c r="S86" i="260"/>
  <c r="R86" i="260"/>
  <c r="P86" i="260"/>
  <c r="O86" i="260"/>
  <c r="N86" i="260"/>
  <c r="M86" i="260"/>
  <c r="L86" i="260"/>
  <c r="K86" i="260"/>
  <c r="J86" i="260"/>
  <c r="I86" i="260"/>
  <c r="H86" i="260"/>
  <c r="C86" i="260"/>
  <c r="W85" i="260"/>
  <c r="V85" i="260"/>
  <c r="U85" i="260"/>
  <c r="S85" i="260"/>
  <c r="R85" i="260"/>
  <c r="P85" i="260"/>
  <c r="O85" i="260"/>
  <c r="N85" i="260"/>
  <c r="M85" i="260"/>
  <c r="L85" i="260"/>
  <c r="K85" i="260"/>
  <c r="J85" i="260"/>
  <c r="I85" i="260"/>
  <c r="H85" i="260"/>
  <c r="C85" i="260"/>
  <c r="W84" i="260"/>
  <c r="V84" i="260"/>
  <c r="U84" i="260"/>
  <c r="S84" i="260"/>
  <c r="R84" i="260"/>
  <c r="P84" i="260"/>
  <c r="O84" i="260"/>
  <c r="N84" i="260"/>
  <c r="M84" i="260"/>
  <c r="L84" i="260"/>
  <c r="K84" i="260"/>
  <c r="J84" i="260"/>
  <c r="I84" i="260"/>
  <c r="H84" i="260"/>
  <c r="C84" i="260"/>
  <c r="W83" i="260"/>
  <c r="V83" i="260"/>
  <c r="U83" i="260"/>
  <c r="S83" i="260"/>
  <c r="R83" i="260"/>
  <c r="P83" i="260"/>
  <c r="O83" i="260"/>
  <c r="N83" i="260"/>
  <c r="M83" i="260"/>
  <c r="L83" i="260"/>
  <c r="K83" i="260"/>
  <c r="J83" i="260"/>
  <c r="I83" i="260"/>
  <c r="H83" i="260"/>
  <c r="C83" i="260"/>
  <c r="W82" i="260"/>
  <c r="V82" i="260"/>
  <c r="U82" i="260"/>
  <c r="S82" i="260"/>
  <c r="R82" i="260"/>
  <c r="P82" i="260"/>
  <c r="O82" i="260"/>
  <c r="N82" i="260"/>
  <c r="M82" i="260"/>
  <c r="L82" i="260"/>
  <c r="K82" i="260"/>
  <c r="J82" i="260"/>
  <c r="I82" i="260"/>
  <c r="H82" i="260"/>
  <c r="C82" i="260"/>
  <c r="W81" i="260"/>
  <c r="V81" i="260"/>
  <c r="U81" i="260"/>
  <c r="S81" i="260"/>
  <c r="R81" i="260"/>
  <c r="P81" i="260"/>
  <c r="O81" i="260"/>
  <c r="N81" i="260"/>
  <c r="M81" i="260"/>
  <c r="L81" i="260"/>
  <c r="K81" i="260"/>
  <c r="J81" i="260"/>
  <c r="I81" i="260"/>
  <c r="H81" i="260"/>
  <c r="C81" i="260"/>
  <c r="W80" i="260"/>
  <c r="V80" i="260"/>
  <c r="U80" i="260"/>
  <c r="S80" i="260"/>
  <c r="R80" i="260"/>
  <c r="P80" i="260"/>
  <c r="O80" i="260"/>
  <c r="N80" i="260"/>
  <c r="M80" i="260"/>
  <c r="L80" i="260"/>
  <c r="K80" i="260"/>
  <c r="J80" i="260"/>
  <c r="I80" i="260"/>
  <c r="H80" i="260"/>
  <c r="C80" i="260"/>
  <c r="W79" i="260"/>
  <c r="V79" i="260"/>
  <c r="U79" i="260"/>
  <c r="S79" i="260"/>
  <c r="R79" i="260"/>
  <c r="P79" i="260"/>
  <c r="O79" i="260"/>
  <c r="N79" i="260"/>
  <c r="M79" i="260"/>
  <c r="L79" i="260"/>
  <c r="K79" i="260"/>
  <c r="J79" i="260"/>
  <c r="I79" i="260"/>
  <c r="H79" i="260"/>
  <c r="C79" i="260"/>
  <c r="W78" i="260"/>
  <c r="V78" i="260"/>
  <c r="U78" i="260"/>
  <c r="S78" i="260"/>
  <c r="R78" i="260"/>
  <c r="P78" i="260"/>
  <c r="O78" i="260"/>
  <c r="N78" i="260"/>
  <c r="M78" i="260"/>
  <c r="L78" i="260"/>
  <c r="K78" i="260"/>
  <c r="J78" i="260"/>
  <c r="I78" i="260"/>
  <c r="H78" i="260"/>
  <c r="C78" i="260"/>
  <c r="W77" i="260"/>
  <c r="V77" i="260"/>
  <c r="U77" i="260"/>
  <c r="S77" i="260"/>
  <c r="R77" i="260"/>
  <c r="P77" i="260"/>
  <c r="O77" i="260"/>
  <c r="N77" i="260"/>
  <c r="M77" i="260"/>
  <c r="L77" i="260"/>
  <c r="K77" i="260"/>
  <c r="J77" i="260"/>
  <c r="I77" i="260"/>
  <c r="H77" i="260"/>
  <c r="C77" i="260"/>
  <c r="W76" i="260"/>
  <c r="V76" i="260"/>
  <c r="U76" i="260"/>
  <c r="S76" i="260"/>
  <c r="R76" i="260"/>
  <c r="P76" i="260"/>
  <c r="O76" i="260"/>
  <c r="N76" i="260"/>
  <c r="M76" i="260"/>
  <c r="L76" i="260"/>
  <c r="K76" i="260"/>
  <c r="J76" i="260"/>
  <c r="I76" i="260"/>
  <c r="H76" i="260"/>
  <c r="C76" i="260"/>
  <c r="W75" i="260"/>
  <c r="V75" i="260"/>
  <c r="U75" i="260"/>
  <c r="S75" i="260"/>
  <c r="R75" i="260"/>
  <c r="P75" i="260"/>
  <c r="O75" i="260"/>
  <c r="N75" i="260"/>
  <c r="M75" i="260"/>
  <c r="L75" i="260"/>
  <c r="K75" i="260"/>
  <c r="J75" i="260"/>
  <c r="I75" i="260"/>
  <c r="H75" i="260"/>
  <c r="C75" i="260"/>
  <c r="W74" i="260"/>
  <c r="V74" i="260"/>
  <c r="U74" i="260"/>
  <c r="S74" i="260"/>
  <c r="R74" i="260"/>
  <c r="P74" i="260"/>
  <c r="O74" i="260"/>
  <c r="N74" i="260"/>
  <c r="M74" i="260"/>
  <c r="L74" i="260"/>
  <c r="K74" i="260"/>
  <c r="J74" i="260"/>
  <c r="I74" i="260"/>
  <c r="H74" i="260"/>
  <c r="C74" i="260"/>
  <c r="W73" i="260"/>
  <c r="V73" i="260"/>
  <c r="U73" i="260"/>
  <c r="S73" i="260"/>
  <c r="R73" i="260"/>
  <c r="P73" i="260"/>
  <c r="O73" i="260"/>
  <c r="N73" i="260"/>
  <c r="M73" i="260"/>
  <c r="L73" i="260"/>
  <c r="K73" i="260"/>
  <c r="J73" i="260"/>
  <c r="I73" i="260"/>
  <c r="H73" i="260"/>
  <c r="C73" i="260"/>
  <c r="W72" i="260"/>
  <c r="V72" i="260"/>
  <c r="U72" i="260"/>
  <c r="S72" i="260"/>
  <c r="R72" i="260"/>
  <c r="P72" i="260"/>
  <c r="O72" i="260"/>
  <c r="N72" i="260"/>
  <c r="M72" i="260"/>
  <c r="L72" i="260"/>
  <c r="K72" i="260"/>
  <c r="J72" i="260"/>
  <c r="I72" i="260"/>
  <c r="H72" i="260"/>
  <c r="C72" i="260"/>
  <c r="W71" i="260"/>
  <c r="V71" i="260"/>
  <c r="U71" i="260"/>
  <c r="S71" i="260"/>
  <c r="R71" i="260"/>
  <c r="P71" i="260"/>
  <c r="O71" i="260"/>
  <c r="N71" i="260"/>
  <c r="M71" i="260"/>
  <c r="L71" i="260"/>
  <c r="K71" i="260"/>
  <c r="J71" i="260"/>
  <c r="I71" i="260"/>
  <c r="H71" i="260"/>
  <c r="C71" i="260"/>
  <c r="W70" i="260"/>
  <c r="V70" i="260"/>
  <c r="U70" i="260"/>
  <c r="S70" i="260"/>
  <c r="R70" i="260"/>
  <c r="P70" i="260"/>
  <c r="O70" i="260"/>
  <c r="N70" i="260"/>
  <c r="M70" i="260"/>
  <c r="L70" i="260"/>
  <c r="K70" i="260"/>
  <c r="J70" i="260"/>
  <c r="I70" i="260"/>
  <c r="H70" i="260"/>
  <c r="C70" i="260"/>
  <c r="W69" i="260"/>
  <c r="V69" i="260"/>
  <c r="U69" i="260"/>
  <c r="S69" i="260"/>
  <c r="R69" i="260"/>
  <c r="P69" i="260"/>
  <c r="O69" i="260"/>
  <c r="N69" i="260"/>
  <c r="M69" i="260"/>
  <c r="L69" i="260"/>
  <c r="K69" i="260"/>
  <c r="J69" i="260"/>
  <c r="I69" i="260"/>
  <c r="H69" i="260"/>
  <c r="C69" i="260"/>
  <c r="W68" i="260"/>
  <c r="V68" i="260"/>
  <c r="U68" i="260"/>
  <c r="S68" i="260"/>
  <c r="R68" i="260"/>
  <c r="P68" i="260"/>
  <c r="O68" i="260"/>
  <c r="N68" i="260"/>
  <c r="M68" i="260"/>
  <c r="L68" i="260"/>
  <c r="K68" i="260"/>
  <c r="J68" i="260"/>
  <c r="I68" i="260"/>
  <c r="H68" i="260"/>
  <c r="C68" i="260"/>
  <c r="W67" i="260"/>
  <c r="V67" i="260"/>
  <c r="U67" i="260"/>
  <c r="S67" i="260"/>
  <c r="R67" i="260"/>
  <c r="P67" i="260"/>
  <c r="O67" i="260"/>
  <c r="N67" i="260"/>
  <c r="M67" i="260"/>
  <c r="L67" i="260"/>
  <c r="K67" i="260"/>
  <c r="J67" i="260"/>
  <c r="I67" i="260"/>
  <c r="H67" i="260"/>
  <c r="C67" i="260"/>
  <c r="W66" i="260"/>
  <c r="V66" i="260"/>
  <c r="U66" i="260"/>
  <c r="S66" i="260"/>
  <c r="R66" i="260"/>
  <c r="P66" i="260"/>
  <c r="O66" i="260"/>
  <c r="N66" i="260"/>
  <c r="M66" i="260"/>
  <c r="L66" i="260"/>
  <c r="K66" i="260"/>
  <c r="J66" i="260"/>
  <c r="I66" i="260"/>
  <c r="H66" i="260"/>
  <c r="C66" i="260"/>
  <c r="W65" i="260"/>
  <c r="V65" i="260"/>
  <c r="U65" i="260"/>
  <c r="S65" i="260"/>
  <c r="R65" i="260"/>
  <c r="P65" i="260"/>
  <c r="O65" i="260"/>
  <c r="N65" i="260"/>
  <c r="M65" i="260"/>
  <c r="L65" i="260"/>
  <c r="K65" i="260"/>
  <c r="J65" i="260"/>
  <c r="I65" i="260"/>
  <c r="H65" i="260"/>
  <c r="C65" i="260"/>
  <c r="W64" i="260"/>
  <c r="V64" i="260"/>
  <c r="U64" i="260"/>
  <c r="S64" i="260"/>
  <c r="R64" i="260"/>
  <c r="P64" i="260"/>
  <c r="O64" i="260"/>
  <c r="N64" i="260"/>
  <c r="M64" i="260"/>
  <c r="L64" i="260"/>
  <c r="K64" i="260"/>
  <c r="J64" i="260"/>
  <c r="I64" i="260"/>
  <c r="H64" i="260"/>
  <c r="C64" i="260"/>
  <c r="W63" i="260"/>
  <c r="V63" i="260"/>
  <c r="U63" i="260"/>
  <c r="S63" i="260"/>
  <c r="R63" i="260"/>
  <c r="P63" i="260"/>
  <c r="O63" i="260"/>
  <c r="N63" i="260"/>
  <c r="M63" i="260"/>
  <c r="L63" i="260"/>
  <c r="K63" i="260"/>
  <c r="J63" i="260"/>
  <c r="I63" i="260"/>
  <c r="H63" i="260"/>
  <c r="C63" i="260"/>
  <c r="W62" i="260"/>
  <c r="V62" i="260"/>
  <c r="U62" i="260"/>
  <c r="S62" i="260"/>
  <c r="R62" i="260"/>
  <c r="P62" i="260"/>
  <c r="O62" i="260"/>
  <c r="N62" i="260"/>
  <c r="M62" i="260"/>
  <c r="L62" i="260"/>
  <c r="K62" i="260"/>
  <c r="J62" i="260"/>
  <c r="I62" i="260"/>
  <c r="H62" i="260"/>
  <c r="C62" i="260"/>
  <c r="W61" i="260"/>
  <c r="V61" i="260"/>
  <c r="U61" i="260"/>
  <c r="S61" i="260"/>
  <c r="R61" i="260"/>
  <c r="P61" i="260"/>
  <c r="O61" i="260"/>
  <c r="N61" i="260"/>
  <c r="M61" i="260"/>
  <c r="L61" i="260"/>
  <c r="K61" i="260"/>
  <c r="J61" i="260"/>
  <c r="I61" i="260"/>
  <c r="H61" i="260"/>
  <c r="C61" i="260"/>
  <c r="W60" i="260"/>
  <c r="V60" i="260"/>
  <c r="U60" i="260"/>
  <c r="S60" i="260"/>
  <c r="R60" i="260"/>
  <c r="P60" i="260"/>
  <c r="O60" i="260"/>
  <c r="N60" i="260"/>
  <c r="M60" i="260"/>
  <c r="L60" i="260"/>
  <c r="K60" i="260"/>
  <c r="J60" i="260"/>
  <c r="I60" i="260"/>
  <c r="H60" i="260"/>
  <c r="C60" i="260"/>
  <c r="W59" i="260"/>
  <c r="V59" i="260"/>
  <c r="U59" i="260"/>
  <c r="S59" i="260"/>
  <c r="R59" i="260"/>
  <c r="P59" i="260"/>
  <c r="O59" i="260"/>
  <c r="N59" i="260"/>
  <c r="M59" i="260"/>
  <c r="L59" i="260"/>
  <c r="K59" i="260"/>
  <c r="J59" i="260"/>
  <c r="I59" i="260"/>
  <c r="H59" i="260"/>
  <c r="C59" i="260"/>
  <c r="W58" i="260"/>
  <c r="V58" i="260"/>
  <c r="U58" i="260"/>
  <c r="S58" i="260"/>
  <c r="R58" i="260"/>
  <c r="P58" i="260"/>
  <c r="O58" i="260"/>
  <c r="N58" i="260"/>
  <c r="M58" i="260"/>
  <c r="L58" i="260"/>
  <c r="K58" i="260"/>
  <c r="J58" i="260"/>
  <c r="I58" i="260"/>
  <c r="H58" i="260"/>
  <c r="C58" i="260"/>
  <c r="W57" i="260"/>
  <c r="V57" i="260"/>
  <c r="U57" i="260"/>
  <c r="S57" i="260"/>
  <c r="R57" i="260"/>
  <c r="P57" i="260"/>
  <c r="O57" i="260"/>
  <c r="N57" i="260"/>
  <c r="M57" i="260"/>
  <c r="L57" i="260"/>
  <c r="K57" i="260"/>
  <c r="J57" i="260"/>
  <c r="I57" i="260"/>
  <c r="H57" i="260"/>
  <c r="C57" i="260"/>
  <c r="W56" i="260"/>
  <c r="V56" i="260"/>
  <c r="U56" i="260"/>
  <c r="S56" i="260"/>
  <c r="R56" i="260"/>
  <c r="P56" i="260"/>
  <c r="O56" i="260"/>
  <c r="N56" i="260"/>
  <c r="M56" i="260"/>
  <c r="L56" i="260"/>
  <c r="K56" i="260"/>
  <c r="J56" i="260"/>
  <c r="I56" i="260"/>
  <c r="H56" i="260"/>
  <c r="C56" i="260"/>
  <c r="W55" i="260"/>
  <c r="V55" i="260"/>
  <c r="U55" i="260"/>
  <c r="S55" i="260"/>
  <c r="R55" i="260"/>
  <c r="P55" i="260"/>
  <c r="O55" i="260"/>
  <c r="N55" i="260"/>
  <c r="M55" i="260"/>
  <c r="L55" i="260"/>
  <c r="K55" i="260"/>
  <c r="J55" i="260"/>
  <c r="I55" i="260"/>
  <c r="H55" i="260"/>
  <c r="C55" i="260"/>
  <c r="W54" i="260"/>
  <c r="V54" i="260"/>
  <c r="U54" i="260"/>
  <c r="S54" i="260"/>
  <c r="R54" i="260"/>
  <c r="P54" i="260"/>
  <c r="O54" i="260"/>
  <c r="N54" i="260"/>
  <c r="M54" i="260"/>
  <c r="L54" i="260"/>
  <c r="K54" i="260"/>
  <c r="J54" i="260"/>
  <c r="I54" i="260"/>
  <c r="H54" i="260"/>
  <c r="C54" i="260"/>
  <c r="W53" i="260"/>
  <c r="V53" i="260"/>
  <c r="U53" i="260"/>
  <c r="S53" i="260"/>
  <c r="R53" i="260"/>
  <c r="P53" i="260"/>
  <c r="O53" i="260"/>
  <c r="N53" i="260"/>
  <c r="M53" i="260"/>
  <c r="L53" i="260"/>
  <c r="K53" i="260"/>
  <c r="J53" i="260"/>
  <c r="I53" i="260"/>
  <c r="H53" i="260"/>
  <c r="C53" i="260"/>
  <c r="W52" i="260"/>
  <c r="V52" i="260"/>
  <c r="U52" i="260"/>
  <c r="S52" i="260"/>
  <c r="R52" i="260"/>
  <c r="P52" i="260"/>
  <c r="O52" i="260"/>
  <c r="N52" i="260"/>
  <c r="M52" i="260"/>
  <c r="L52" i="260"/>
  <c r="K52" i="260"/>
  <c r="J52" i="260"/>
  <c r="I52" i="260"/>
  <c r="H52" i="260"/>
  <c r="C52" i="260"/>
  <c r="W51" i="260"/>
  <c r="V51" i="260"/>
  <c r="U51" i="260"/>
  <c r="S51" i="260"/>
  <c r="R51" i="260"/>
  <c r="P51" i="260"/>
  <c r="O51" i="260"/>
  <c r="N51" i="260"/>
  <c r="M51" i="260"/>
  <c r="L51" i="260"/>
  <c r="K51" i="260"/>
  <c r="J51" i="260"/>
  <c r="I51" i="260"/>
  <c r="H51" i="260"/>
  <c r="C51" i="260"/>
  <c r="W50" i="260"/>
  <c r="V50" i="260"/>
  <c r="U50" i="260"/>
  <c r="S50" i="260"/>
  <c r="R50" i="260"/>
  <c r="P50" i="260"/>
  <c r="O50" i="260"/>
  <c r="N50" i="260"/>
  <c r="M50" i="260"/>
  <c r="L50" i="260"/>
  <c r="K50" i="260"/>
  <c r="J50" i="260"/>
  <c r="I50" i="260"/>
  <c r="H50" i="260"/>
  <c r="C50" i="260"/>
  <c r="W49" i="260"/>
  <c r="V49" i="260"/>
  <c r="U49" i="260"/>
  <c r="S49" i="260"/>
  <c r="R49" i="260"/>
  <c r="P49" i="260"/>
  <c r="O49" i="260"/>
  <c r="N49" i="260"/>
  <c r="M49" i="260"/>
  <c r="L49" i="260"/>
  <c r="K49" i="260"/>
  <c r="J49" i="260"/>
  <c r="I49" i="260"/>
  <c r="H49" i="260"/>
  <c r="C49" i="260"/>
  <c r="W48" i="260"/>
  <c r="V48" i="260"/>
  <c r="U48" i="260"/>
  <c r="S48" i="260"/>
  <c r="R48" i="260"/>
  <c r="P48" i="260"/>
  <c r="O48" i="260"/>
  <c r="N48" i="260"/>
  <c r="M48" i="260"/>
  <c r="L48" i="260"/>
  <c r="K48" i="260"/>
  <c r="J48" i="260"/>
  <c r="I48" i="260"/>
  <c r="H48" i="260"/>
  <c r="C48" i="260"/>
  <c r="W47" i="260"/>
  <c r="V47" i="260"/>
  <c r="U47" i="260"/>
  <c r="S47" i="260"/>
  <c r="R47" i="260"/>
  <c r="P47" i="260"/>
  <c r="O47" i="260"/>
  <c r="N47" i="260"/>
  <c r="M47" i="260"/>
  <c r="L47" i="260"/>
  <c r="K47" i="260"/>
  <c r="J47" i="260"/>
  <c r="I47" i="260"/>
  <c r="H47" i="260"/>
  <c r="C47" i="260"/>
  <c r="W46" i="260"/>
  <c r="V46" i="260"/>
  <c r="U46" i="260"/>
  <c r="S46" i="260"/>
  <c r="R46" i="260"/>
  <c r="P46" i="260"/>
  <c r="O46" i="260"/>
  <c r="N46" i="260"/>
  <c r="M46" i="260"/>
  <c r="L46" i="260"/>
  <c r="K46" i="260"/>
  <c r="J46" i="260"/>
  <c r="I46" i="260"/>
  <c r="H46" i="260"/>
  <c r="C46" i="260"/>
  <c r="W45" i="260"/>
  <c r="V45" i="260"/>
  <c r="U45" i="260"/>
  <c r="S45" i="260"/>
  <c r="R45" i="260"/>
  <c r="P45" i="260"/>
  <c r="O45" i="260"/>
  <c r="N45" i="260"/>
  <c r="M45" i="260"/>
  <c r="L45" i="260"/>
  <c r="K45" i="260"/>
  <c r="J45" i="260"/>
  <c r="I45" i="260"/>
  <c r="H45" i="260"/>
  <c r="C45" i="260"/>
  <c r="W44" i="260"/>
  <c r="V44" i="260"/>
  <c r="U44" i="260"/>
  <c r="S44" i="260"/>
  <c r="R44" i="260"/>
  <c r="P44" i="260"/>
  <c r="O44" i="260"/>
  <c r="N44" i="260"/>
  <c r="M44" i="260"/>
  <c r="L44" i="260"/>
  <c r="K44" i="260"/>
  <c r="J44" i="260"/>
  <c r="I44" i="260"/>
  <c r="H44" i="260"/>
  <c r="C44" i="260"/>
  <c r="W43" i="260"/>
  <c r="V43" i="260"/>
  <c r="U43" i="260"/>
  <c r="S43" i="260"/>
  <c r="R43" i="260"/>
  <c r="P43" i="260"/>
  <c r="O43" i="260"/>
  <c r="N43" i="260"/>
  <c r="M43" i="260"/>
  <c r="L43" i="260"/>
  <c r="K43" i="260"/>
  <c r="J43" i="260"/>
  <c r="I43" i="260"/>
  <c r="H43" i="260"/>
  <c r="C43" i="260"/>
  <c r="W42" i="260"/>
  <c r="V42" i="260"/>
  <c r="U42" i="260"/>
  <c r="S42" i="260"/>
  <c r="R42" i="260"/>
  <c r="P42" i="260"/>
  <c r="O42" i="260"/>
  <c r="N42" i="260"/>
  <c r="M42" i="260"/>
  <c r="L42" i="260"/>
  <c r="K42" i="260"/>
  <c r="J42" i="260"/>
  <c r="I42" i="260"/>
  <c r="H42" i="260"/>
  <c r="C42" i="260"/>
  <c r="W41" i="260"/>
  <c r="V41" i="260"/>
  <c r="U41" i="260"/>
  <c r="S41" i="260"/>
  <c r="R41" i="260"/>
  <c r="P41" i="260"/>
  <c r="O41" i="260"/>
  <c r="N41" i="260"/>
  <c r="M41" i="260"/>
  <c r="L41" i="260"/>
  <c r="K41" i="260"/>
  <c r="J41" i="260"/>
  <c r="I41" i="260"/>
  <c r="H41" i="260"/>
  <c r="C41" i="260"/>
  <c r="W40" i="260"/>
  <c r="V40" i="260"/>
  <c r="U40" i="260"/>
  <c r="S40" i="260"/>
  <c r="R40" i="260"/>
  <c r="P40" i="260"/>
  <c r="O40" i="260"/>
  <c r="N40" i="260"/>
  <c r="M40" i="260"/>
  <c r="L40" i="260"/>
  <c r="K40" i="260"/>
  <c r="J40" i="260"/>
  <c r="I40" i="260"/>
  <c r="H40" i="260"/>
  <c r="C40" i="260"/>
  <c r="W39" i="260"/>
  <c r="V39" i="260"/>
  <c r="U39" i="260"/>
  <c r="S39" i="260"/>
  <c r="R39" i="260"/>
  <c r="P39" i="260"/>
  <c r="O39" i="260"/>
  <c r="N39" i="260"/>
  <c r="M39" i="260"/>
  <c r="L39" i="260"/>
  <c r="K39" i="260"/>
  <c r="J39" i="260"/>
  <c r="I39" i="260"/>
  <c r="H39" i="260"/>
  <c r="C39" i="260"/>
  <c r="W38" i="260"/>
  <c r="V38" i="260"/>
  <c r="U38" i="260"/>
  <c r="S38" i="260"/>
  <c r="R38" i="260"/>
  <c r="P38" i="260"/>
  <c r="O38" i="260"/>
  <c r="N38" i="260"/>
  <c r="M38" i="260"/>
  <c r="L38" i="260"/>
  <c r="K38" i="260"/>
  <c r="J38" i="260"/>
  <c r="I38" i="260"/>
  <c r="H38" i="260"/>
  <c r="C38" i="260"/>
  <c r="W37" i="260"/>
  <c r="V37" i="260"/>
  <c r="U37" i="260"/>
  <c r="S37" i="260"/>
  <c r="R37" i="260"/>
  <c r="P37" i="260"/>
  <c r="O37" i="260"/>
  <c r="N37" i="260"/>
  <c r="M37" i="260"/>
  <c r="L37" i="260"/>
  <c r="K37" i="260"/>
  <c r="J37" i="260"/>
  <c r="I37" i="260"/>
  <c r="H37" i="260"/>
  <c r="C37" i="260"/>
  <c r="W36" i="260"/>
  <c r="V36" i="260"/>
  <c r="U36" i="260"/>
  <c r="S36" i="260"/>
  <c r="R36" i="260"/>
  <c r="P36" i="260"/>
  <c r="O36" i="260"/>
  <c r="N36" i="260"/>
  <c r="M36" i="260"/>
  <c r="L36" i="260"/>
  <c r="K36" i="260"/>
  <c r="J36" i="260"/>
  <c r="C36" i="260"/>
  <c r="W35" i="260"/>
  <c r="V35" i="260"/>
  <c r="U35" i="260"/>
  <c r="S35" i="260"/>
  <c r="R35" i="260"/>
  <c r="P35" i="260"/>
  <c r="O35" i="260"/>
  <c r="N35" i="260"/>
  <c r="M35" i="260"/>
  <c r="L35" i="260"/>
  <c r="K35" i="260"/>
  <c r="J35" i="260"/>
  <c r="C35" i="260"/>
  <c r="W34" i="260"/>
  <c r="V34" i="260"/>
  <c r="U34" i="260"/>
  <c r="S34" i="260"/>
  <c r="R34" i="260"/>
  <c r="P34" i="260"/>
  <c r="O34" i="260"/>
  <c r="N34" i="260"/>
  <c r="M34" i="260"/>
  <c r="L34" i="260"/>
  <c r="K34" i="260"/>
  <c r="J34" i="260"/>
  <c r="C34" i="260"/>
  <c r="W33" i="260"/>
  <c r="V33" i="260"/>
  <c r="U33" i="260"/>
  <c r="S33" i="260"/>
  <c r="R33" i="260"/>
  <c r="P33" i="260"/>
  <c r="O33" i="260"/>
  <c r="N33" i="260"/>
  <c r="M33" i="260"/>
  <c r="L33" i="260"/>
  <c r="K33" i="260"/>
  <c r="J33" i="260"/>
  <c r="C33" i="260"/>
  <c r="W32" i="260"/>
  <c r="V32" i="260"/>
  <c r="U32" i="260"/>
  <c r="S32" i="260"/>
  <c r="R32" i="260"/>
  <c r="P32" i="260"/>
  <c r="O32" i="260"/>
  <c r="N32" i="260"/>
  <c r="M32" i="260"/>
  <c r="L32" i="260"/>
  <c r="K32" i="260"/>
  <c r="J32" i="260"/>
  <c r="C32" i="260"/>
  <c r="W27" i="260"/>
  <c r="S27" i="260"/>
  <c r="R27" i="260"/>
  <c r="P27" i="260"/>
  <c r="O27" i="260"/>
  <c r="N27" i="260"/>
  <c r="M27" i="260"/>
  <c r="L27" i="260"/>
  <c r="K27" i="260"/>
  <c r="J27" i="260"/>
  <c r="P26" i="260"/>
  <c r="O26" i="260"/>
  <c r="N26" i="260"/>
  <c r="M26" i="260"/>
  <c r="L26" i="260"/>
  <c r="K26" i="260"/>
  <c r="J26" i="260"/>
  <c r="R22" i="260"/>
  <c r="P22" i="260"/>
  <c r="O22" i="260"/>
  <c r="N22" i="260"/>
  <c r="M22" i="260"/>
  <c r="L22" i="260"/>
  <c r="K22" i="260"/>
  <c r="J22" i="260"/>
  <c r="R21" i="260"/>
  <c r="P21" i="260"/>
  <c r="O21" i="260"/>
  <c r="N21" i="260"/>
  <c r="M21" i="260"/>
  <c r="L21" i="260"/>
  <c r="K21" i="260"/>
  <c r="J21" i="260"/>
  <c r="R20" i="260"/>
  <c r="P20" i="260"/>
  <c r="O20" i="260"/>
  <c r="N20" i="260"/>
  <c r="M20" i="260"/>
  <c r="L20" i="260"/>
  <c r="K20" i="260"/>
  <c r="J20" i="260"/>
  <c r="R19" i="260"/>
  <c r="N19" i="260"/>
  <c r="M19" i="260"/>
  <c r="L19" i="260"/>
  <c r="K19" i="260"/>
  <c r="J19" i="260"/>
  <c r="R18" i="260"/>
  <c r="P18" i="260"/>
  <c r="O18" i="260"/>
  <c r="N18" i="260"/>
  <c r="M18" i="260"/>
  <c r="L18" i="260"/>
  <c r="K18" i="260"/>
  <c r="J18" i="260"/>
  <c r="R17" i="260"/>
  <c r="P17" i="260"/>
  <c r="O17" i="260"/>
  <c r="N17" i="260"/>
  <c r="M17" i="260"/>
  <c r="L17" i="260"/>
  <c r="K17" i="260"/>
  <c r="J17" i="260"/>
  <c r="R16" i="260"/>
  <c r="P16" i="260"/>
  <c r="O16" i="260"/>
  <c r="N16" i="260"/>
  <c r="M16" i="260"/>
  <c r="L16" i="260"/>
  <c r="K16" i="260"/>
  <c r="J16" i="260"/>
  <c r="R15" i="260"/>
  <c r="P15" i="260"/>
  <c r="O15" i="260"/>
  <c r="N15" i="260"/>
  <c r="M15" i="260"/>
  <c r="L15" i="260"/>
  <c r="K15" i="260"/>
  <c r="J15" i="260"/>
  <c r="R14" i="260"/>
  <c r="P14" i="260"/>
  <c r="O14" i="260"/>
  <c r="N14" i="260"/>
  <c r="M14" i="260"/>
  <c r="L14" i="260"/>
  <c r="K14" i="260"/>
  <c r="J14" i="260"/>
  <c r="R13" i="260"/>
  <c r="N13" i="260"/>
  <c r="M13" i="260"/>
  <c r="L13" i="260"/>
  <c r="K13" i="260"/>
  <c r="J13" i="260"/>
  <c r="R12" i="260"/>
  <c r="P12" i="260"/>
  <c r="O12" i="260"/>
  <c r="N12" i="260"/>
  <c r="M12" i="260"/>
  <c r="L12" i="260"/>
  <c r="K12" i="260"/>
  <c r="J12" i="260"/>
  <c r="R11" i="260"/>
  <c r="P11" i="260"/>
  <c r="O11" i="260"/>
  <c r="N11" i="260"/>
  <c r="M11" i="260"/>
  <c r="L11" i="260"/>
  <c r="K11" i="260"/>
  <c r="J11" i="260"/>
  <c r="R10" i="260"/>
  <c r="P10" i="260"/>
  <c r="O10" i="260"/>
  <c r="N10" i="260"/>
  <c r="M10" i="260"/>
  <c r="L10" i="260"/>
  <c r="K10" i="260"/>
  <c r="J10" i="260"/>
  <c r="R9" i="260"/>
  <c r="P9" i="260"/>
  <c r="O9" i="260"/>
  <c r="N9" i="260"/>
  <c r="M9" i="260"/>
  <c r="L9" i="260"/>
  <c r="K9" i="260"/>
  <c r="J9" i="260"/>
  <c r="R8" i="260"/>
  <c r="P8" i="260"/>
  <c r="O8" i="260"/>
  <c r="N8" i="260"/>
  <c r="M8" i="260"/>
  <c r="L8" i="260"/>
  <c r="K8" i="260"/>
  <c r="J8" i="260"/>
  <c r="R7" i="260"/>
  <c r="P7" i="260"/>
  <c r="O7" i="260"/>
  <c r="N7" i="260"/>
  <c r="M7" i="260"/>
  <c r="L7" i="260"/>
  <c r="K7" i="260"/>
  <c r="J7" i="260"/>
  <c r="R6" i="260"/>
  <c r="P6" i="260"/>
  <c r="O6" i="260"/>
  <c r="N6" i="260"/>
  <c r="M6" i="260"/>
  <c r="L6" i="260"/>
  <c r="K6" i="260"/>
  <c r="J6" i="260"/>
  <c r="R5" i="260"/>
  <c r="P5" i="260"/>
  <c r="O5" i="260"/>
  <c r="N5" i="260"/>
  <c r="M5" i="260"/>
  <c r="L5" i="260"/>
  <c r="K5" i="260"/>
  <c r="J5" i="260"/>
  <c r="D1056" i="245"/>
  <c r="D1055" i="245"/>
  <c r="D1054" i="245"/>
  <c r="D1053" i="245"/>
  <c r="D1052" i="245"/>
  <c r="D1051" i="245"/>
  <c r="D1050" i="245"/>
  <c r="D1049" i="245"/>
  <c r="D1048" i="245"/>
  <c r="D1047" i="245"/>
  <c r="D1046" i="245"/>
  <c r="D1045" i="245"/>
  <c r="D1044" i="245"/>
  <c r="D1043" i="245"/>
  <c r="D1042" i="245"/>
  <c r="D1041" i="245"/>
  <c r="D1040" i="245"/>
  <c r="D1039" i="245"/>
  <c r="D1038" i="245"/>
  <c r="D1037" i="245"/>
  <c r="D1036" i="245"/>
  <c r="D1035" i="245"/>
  <c r="D1034" i="245"/>
  <c r="D1033" i="245"/>
  <c r="D1032" i="245"/>
  <c r="D1031" i="245"/>
  <c r="D1030" i="245"/>
  <c r="D1029" i="245"/>
  <c r="D1028" i="245"/>
  <c r="D1027" i="245"/>
  <c r="D1026" i="245"/>
  <c r="D1025" i="245"/>
  <c r="D1024" i="245"/>
  <c r="D1023" i="245"/>
  <c r="D1022" i="245"/>
  <c r="D1021" i="245"/>
  <c r="D1020" i="245"/>
  <c r="D1019" i="245"/>
  <c r="D1018" i="245"/>
  <c r="D1017" i="245"/>
  <c r="D1016" i="245"/>
  <c r="D1015" i="245"/>
  <c r="D1014" i="245"/>
  <c r="D1013" i="245"/>
  <c r="D1012" i="245"/>
  <c r="D1011" i="245"/>
  <c r="D1010" i="245"/>
  <c r="D1009" i="245"/>
  <c r="D1008" i="245"/>
  <c r="D1007" i="245"/>
  <c r="D1006" i="245"/>
  <c r="D1005" i="245"/>
  <c r="D1004" i="245"/>
  <c r="D1003" i="245"/>
  <c r="D1002" i="245"/>
  <c r="D1001" i="245"/>
  <c r="D1000" i="245"/>
  <c r="D999" i="245"/>
  <c r="D998" i="245"/>
  <c r="D997" i="245"/>
  <c r="D996" i="245"/>
  <c r="D995" i="245"/>
  <c r="D994" i="245"/>
  <c r="D993" i="245"/>
  <c r="D992" i="245"/>
  <c r="D991" i="245"/>
  <c r="D990" i="245"/>
  <c r="D989" i="245"/>
  <c r="D988" i="245"/>
  <c r="D987" i="245"/>
  <c r="D986" i="245"/>
  <c r="D985" i="245"/>
  <c r="D984" i="245"/>
  <c r="D983" i="245"/>
  <c r="D982" i="245"/>
  <c r="D981" i="245"/>
  <c r="D980" i="245"/>
  <c r="D979" i="245"/>
  <c r="D978" i="245"/>
  <c r="D977" i="245"/>
  <c r="D976" i="245"/>
  <c r="D975" i="245"/>
  <c r="D974" i="245"/>
  <c r="D973" i="245"/>
  <c r="D972" i="245"/>
  <c r="D971" i="245"/>
  <c r="D967" i="245"/>
  <c r="E3939" i="244"/>
  <c r="D3939" i="244"/>
  <c r="G3938" i="244"/>
  <c r="F3938" i="244"/>
  <c r="E3938" i="244"/>
  <c r="D3938" i="244"/>
  <c r="E3937" i="244"/>
  <c r="D3937" i="244"/>
  <c r="E3936" i="244"/>
  <c r="D3936" i="244"/>
  <c r="E3935" i="244"/>
  <c r="D3935" i="244"/>
  <c r="E3934" i="244"/>
  <c r="D3934" i="244"/>
  <c r="G3933" i="244"/>
  <c r="F3933" i="244"/>
  <c r="E3933" i="244"/>
  <c r="D3933" i="244"/>
  <c r="E3932" i="244"/>
  <c r="D3932" i="244"/>
  <c r="E3931" i="244"/>
  <c r="D3931" i="244"/>
  <c r="E3930" i="244"/>
  <c r="D3930" i="244"/>
  <c r="E3929" i="244"/>
  <c r="D3929" i="244"/>
  <c r="G3928" i="244"/>
  <c r="F3928" i="244"/>
  <c r="E3928" i="244"/>
  <c r="D3928" i="244"/>
  <c r="E3927" i="244"/>
  <c r="D3927" i="244"/>
  <c r="E3926" i="244"/>
  <c r="D3926" i="244"/>
  <c r="E3925" i="244"/>
  <c r="D3925" i="244"/>
  <c r="E3924" i="244"/>
  <c r="D3924" i="244"/>
  <c r="G3923" i="244"/>
  <c r="F3923" i="244"/>
  <c r="E3923" i="244"/>
  <c r="D3923" i="244"/>
  <c r="E3922" i="244"/>
  <c r="D3922" i="244"/>
  <c r="E3921" i="244"/>
  <c r="D3921" i="244"/>
  <c r="E3920" i="244"/>
  <c r="D3920" i="244"/>
  <c r="E3919" i="244"/>
  <c r="D3919" i="244"/>
  <c r="G3918" i="244"/>
  <c r="F3918" i="244"/>
  <c r="E3918" i="244"/>
  <c r="D3918" i="244"/>
  <c r="E3917" i="244"/>
  <c r="D3917" i="244"/>
  <c r="E3916" i="244"/>
  <c r="D3916" i="244"/>
  <c r="E3915" i="244"/>
  <c r="D3915" i="244"/>
  <c r="E3914" i="244"/>
  <c r="D3914" i="244"/>
  <c r="G3913" i="244"/>
  <c r="F3913" i="244"/>
  <c r="E3913" i="244"/>
  <c r="D3913" i="244"/>
  <c r="E3912" i="244"/>
  <c r="D3912" i="244"/>
  <c r="E3911" i="244"/>
  <c r="D3911" i="244"/>
  <c r="E3910" i="244"/>
  <c r="D3910" i="244"/>
  <c r="E3909" i="244"/>
  <c r="D3909" i="244"/>
  <c r="G3908" i="244"/>
  <c r="F3908" i="244"/>
  <c r="E3908" i="244"/>
  <c r="D3908" i="244"/>
  <c r="E3907" i="244"/>
  <c r="D3907" i="244"/>
  <c r="E3906" i="244"/>
  <c r="D3906" i="244"/>
  <c r="E3905" i="244"/>
  <c r="D3905" i="244"/>
  <c r="E3904" i="244"/>
  <c r="D3904" i="244"/>
  <c r="G3903" i="244"/>
  <c r="F3903" i="244"/>
  <c r="E3903" i="244"/>
  <c r="D3903" i="244"/>
  <c r="E3902" i="244"/>
  <c r="D3902" i="244"/>
  <c r="E3901" i="244"/>
  <c r="D3901" i="244"/>
  <c r="E3900" i="244"/>
  <c r="D3900" i="244"/>
  <c r="E3899" i="244"/>
  <c r="D3899" i="244"/>
  <c r="G3898" i="244"/>
  <c r="F3898" i="244"/>
  <c r="E3898" i="244"/>
  <c r="D3898" i="244"/>
  <c r="E3897" i="244"/>
  <c r="D3897" i="244"/>
  <c r="E3896" i="244"/>
  <c r="D3896" i="244"/>
  <c r="E3895" i="244"/>
  <c r="D3895" i="244"/>
  <c r="E3894" i="244"/>
  <c r="D3894" i="244"/>
  <c r="G3893" i="244"/>
  <c r="F3893" i="244"/>
  <c r="E3893" i="244"/>
  <c r="D3893" i="244"/>
  <c r="E3892" i="244"/>
  <c r="D3892" i="244"/>
  <c r="E3891" i="244"/>
  <c r="D3891" i="244"/>
  <c r="E3890" i="244"/>
  <c r="D3890" i="244"/>
  <c r="E3889" i="244"/>
  <c r="D3889" i="244"/>
  <c r="G3888" i="244"/>
  <c r="F3888" i="244"/>
  <c r="E3888" i="244"/>
  <c r="D3888" i="244"/>
  <c r="E3887" i="244"/>
  <c r="D3887" i="244"/>
  <c r="E3886" i="244"/>
  <c r="D3886" i="244"/>
  <c r="E3885" i="244"/>
  <c r="D3885" i="244"/>
  <c r="E3884" i="244"/>
  <c r="D3884" i="244"/>
  <c r="G3883" i="244"/>
  <c r="F3883" i="244"/>
  <c r="E3883" i="244"/>
  <c r="D3883" i="244"/>
  <c r="E3882" i="244"/>
  <c r="D3882" i="244"/>
  <c r="E3881" i="244"/>
  <c r="D3881" i="244"/>
  <c r="E3880" i="244"/>
  <c r="D3880" i="244"/>
  <c r="E3879" i="244"/>
  <c r="D3879" i="244"/>
  <c r="G3878" i="244"/>
  <c r="F3878" i="244"/>
  <c r="E3878" i="244"/>
  <c r="D3878" i="244"/>
  <c r="E3877" i="244"/>
  <c r="D3877" i="244"/>
  <c r="E3876" i="244"/>
  <c r="D3876" i="244"/>
  <c r="E3875" i="244"/>
  <c r="D3875" i="244"/>
  <c r="E3874" i="244"/>
  <c r="D3874" i="244"/>
  <c r="G3873" i="244"/>
  <c r="F3873" i="244"/>
  <c r="E3873" i="244"/>
  <c r="D3873" i="244"/>
  <c r="E3872" i="244"/>
  <c r="D3872" i="244"/>
  <c r="E3871" i="244"/>
  <c r="D3871" i="244"/>
  <c r="E3870" i="244"/>
  <c r="D3870" i="244"/>
  <c r="E3869" i="244"/>
  <c r="D3869" i="244"/>
  <c r="G3868" i="244"/>
  <c r="F3868" i="244"/>
  <c r="E3868" i="244"/>
  <c r="D3868" i="244"/>
  <c r="E3867" i="244"/>
  <c r="D3867" i="244"/>
  <c r="E3866" i="244"/>
  <c r="D3866" i="244"/>
  <c r="E3865" i="244"/>
  <c r="D3865" i="244"/>
  <c r="E3864" i="244"/>
  <c r="D3864" i="244"/>
  <c r="G3863" i="244"/>
  <c r="F3863" i="244"/>
  <c r="E3863" i="244"/>
  <c r="D3863" i="244"/>
  <c r="E3862" i="244"/>
  <c r="D3862" i="244"/>
  <c r="E3861" i="244"/>
  <c r="D3861" i="244"/>
  <c r="E3860" i="244"/>
  <c r="D3860" i="244"/>
  <c r="E3859" i="244"/>
  <c r="D3859" i="244"/>
  <c r="G3858" i="244"/>
  <c r="F3858" i="244"/>
  <c r="E3858" i="244"/>
  <c r="D3858" i="244"/>
  <c r="E3857" i="244"/>
  <c r="D3857" i="244"/>
  <c r="E3856" i="244"/>
  <c r="D3856" i="244"/>
  <c r="E3855" i="244"/>
  <c r="D3855" i="244"/>
  <c r="E3854" i="244"/>
  <c r="D3854" i="244"/>
  <c r="G3853" i="244"/>
  <c r="F3853" i="244"/>
  <c r="E3853" i="244"/>
  <c r="D3853" i="244"/>
  <c r="E3852" i="244"/>
  <c r="D3852" i="244"/>
  <c r="E3851" i="244"/>
  <c r="D3851" i="244"/>
  <c r="E3850" i="244"/>
  <c r="D3850" i="244"/>
  <c r="E3849" i="244"/>
  <c r="D3849" i="244"/>
  <c r="G3848" i="244"/>
  <c r="F3848" i="244"/>
  <c r="E3848" i="244"/>
  <c r="D3848" i="244"/>
  <c r="E3847" i="244"/>
  <c r="D3847" i="244"/>
  <c r="E3846" i="244"/>
  <c r="D3846" i="244"/>
  <c r="E3845" i="244"/>
  <c r="D3845" i="244"/>
  <c r="E3844" i="244"/>
  <c r="D3844" i="244"/>
  <c r="G3843" i="244"/>
  <c r="F3843" i="244"/>
  <c r="E3843" i="244"/>
  <c r="D3843" i="244"/>
  <c r="E3842" i="244"/>
  <c r="D3842" i="244"/>
  <c r="E3841" i="244"/>
  <c r="D3841" i="244"/>
  <c r="E3840" i="244"/>
  <c r="D3840" i="244"/>
  <c r="E3839" i="244"/>
  <c r="D3839" i="244"/>
  <c r="G3838" i="244"/>
  <c r="F3838" i="244"/>
  <c r="E3838" i="244"/>
  <c r="D3838" i="244"/>
  <c r="E3837" i="244"/>
  <c r="D3837" i="244"/>
  <c r="E3836" i="244"/>
  <c r="D3836" i="244"/>
  <c r="E3835" i="244"/>
  <c r="D3835" i="244"/>
  <c r="E3834" i="244"/>
  <c r="D3834" i="244"/>
  <c r="G3833" i="244"/>
  <c r="F3833" i="244"/>
  <c r="E3833" i="244"/>
  <c r="D3833" i="244"/>
  <c r="E3832" i="244"/>
  <c r="D3832" i="244"/>
  <c r="E3831" i="244"/>
  <c r="D3831" i="244"/>
  <c r="E3830" i="244"/>
  <c r="D3830" i="244"/>
  <c r="E3829" i="244"/>
  <c r="D3829" i="244"/>
  <c r="G3828" i="244"/>
  <c r="F3828" i="244"/>
  <c r="E3828" i="244"/>
  <c r="D3828" i="244"/>
  <c r="E3827" i="244"/>
  <c r="D3827" i="244"/>
  <c r="E3826" i="244"/>
  <c r="D3826" i="244"/>
  <c r="E3825" i="244"/>
  <c r="D3825" i="244"/>
  <c r="E3824" i="244"/>
  <c r="D3824" i="244"/>
  <c r="G3823" i="244"/>
  <c r="F3823" i="244"/>
  <c r="E3823" i="244"/>
  <c r="D3823" i="244"/>
  <c r="E3822" i="244"/>
  <c r="D3822" i="244"/>
  <c r="E3821" i="244"/>
  <c r="D3821" i="244"/>
  <c r="E3820" i="244"/>
  <c r="D3820" i="244"/>
  <c r="E3819" i="244"/>
  <c r="D3819" i="244"/>
  <c r="G3818" i="244"/>
  <c r="F3818" i="244"/>
  <c r="E3818" i="244"/>
  <c r="D3818" i="244"/>
  <c r="E3817" i="244"/>
  <c r="D3817" i="244"/>
  <c r="E3816" i="244"/>
  <c r="D3816" i="244"/>
  <c r="E3815" i="244"/>
  <c r="D3815" i="244"/>
  <c r="E3814" i="244"/>
  <c r="D3814" i="244"/>
  <c r="G3813" i="244"/>
  <c r="F3813" i="244"/>
  <c r="E3813" i="244"/>
  <c r="D3813" i="244"/>
  <c r="E3812" i="244"/>
  <c r="D3812" i="244"/>
  <c r="E3811" i="244"/>
  <c r="D3811" i="244"/>
  <c r="E3810" i="244"/>
  <c r="D3810" i="244"/>
  <c r="E3809" i="244"/>
  <c r="D3809" i="244"/>
  <c r="G3808" i="244"/>
  <c r="F3808" i="244"/>
  <c r="E3808" i="244"/>
  <c r="D3808" i="244"/>
  <c r="E3807" i="244"/>
  <c r="D3807" i="244"/>
  <c r="E3806" i="244"/>
  <c r="D3806" i="244"/>
  <c r="E3805" i="244"/>
  <c r="D3805" i="244"/>
  <c r="G3804" i="244"/>
  <c r="F3804" i="244"/>
  <c r="E3804" i="244"/>
  <c r="D3804" i="244"/>
  <c r="E3803" i="244"/>
  <c r="D3803" i="244"/>
  <c r="E3802" i="244"/>
  <c r="D3802" i="244"/>
  <c r="E3801" i="244"/>
  <c r="D3801" i="244"/>
  <c r="E3800" i="244"/>
  <c r="D3800" i="244"/>
  <c r="G3799" i="244"/>
  <c r="F3799" i="244"/>
  <c r="E3799" i="244"/>
  <c r="D3799" i="244"/>
  <c r="E3798" i="244"/>
  <c r="D3798" i="244"/>
  <c r="E3797" i="244"/>
  <c r="D3797" i="244"/>
  <c r="E3796" i="244"/>
  <c r="D3796" i="244"/>
  <c r="E3795" i="244"/>
  <c r="D3795" i="244"/>
  <c r="G3794" i="244"/>
  <c r="F3794" i="244"/>
  <c r="E3794" i="244"/>
  <c r="D3794" i="244"/>
  <c r="E3793" i="244"/>
  <c r="D3793" i="244"/>
  <c r="E3792" i="244"/>
  <c r="D3792" i="244"/>
  <c r="E3791" i="244"/>
  <c r="D3791" i="244"/>
  <c r="E3790" i="244"/>
  <c r="D3790" i="244"/>
  <c r="G3789" i="244"/>
  <c r="F3789" i="244"/>
  <c r="E3789" i="244"/>
  <c r="D3789" i="244"/>
  <c r="E3788" i="244"/>
  <c r="D3788" i="244"/>
  <c r="E3787" i="244"/>
  <c r="D3787" i="244"/>
  <c r="E3786" i="244"/>
  <c r="D3786" i="244"/>
  <c r="E3785" i="244"/>
  <c r="D3785" i="244"/>
  <c r="G3784" i="244"/>
  <c r="F3784" i="244"/>
  <c r="E3784" i="244"/>
  <c r="D3784" i="244"/>
  <c r="E3783" i="244"/>
  <c r="D3783" i="244"/>
  <c r="E3782" i="244"/>
  <c r="D3782" i="244"/>
  <c r="E3781" i="244"/>
  <c r="D3781" i="244"/>
  <c r="E3780" i="244"/>
  <c r="D3780" i="244"/>
  <c r="G3779" i="244"/>
  <c r="F3779" i="244"/>
  <c r="E3779" i="244"/>
  <c r="D3779" i="244"/>
  <c r="E3778" i="244"/>
  <c r="D3778" i="244"/>
  <c r="E3777" i="244"/>
  <c r="D3777" i="244"/>
  <c r="E3776" i="244"/>
  <c r="D3776" i="244"/>
  <c r="E3775" i="244"/>
  <c r="D3775" i="244"/>
  <c r="G3774" i="244"/>
  <c r="F3774" i="244"/>
  <c r="E3774" i="244"/>
  <c r="D3774" i="244"/>
  <c r="E3773" i="244"/>
  <c r="D3773" i="244"/>
  <c r="E3772" i="244"/>
  <c r="D3772" i="244"/>
  <c r="E3771" i="244"/>
  <c r="D3771" i="244"/>
  <c r="E3770" i="244"/>
  <c r="D3770" i="244"/>
  <c r="G3769" i="244"/>
  <c r="F3769" i="244"/>
  <c r="E3769" i="244"/>
  <c r="D3769" i="244"/>
  <c r="E3768" i="244"/>
  <c r="D3768" i="244"/>
  <c r="E3767" i="244"/>
  <c r="D3767" i="244"/>
  <c r="E3766" i="244"/>
  <c r="D3766" i="244"/>
  <c r="E3765" i="244"/>
  <c r="D3765" i="244"/>
  <c r="G3764" i="244"/>
  <c r="F3764" i="244"/>
  <c r="E3764" i="244"/>
  <c r="D3764" i="244"/>
  <c r="E3763" i="244"/>
  <c r="D3763" i="244"/>
  <c r="E3762" i="244"/>
  <c r="D3762" i="244"/>
  <c r="E3761" i="244"/>
  <c r="D3761" i="244"/>
  <c r="E3760" i="244"/>
  <c r="D3760" i="244"/>
  <c r="G3759" i="244"/>
  <c r="F3759" i="244"/>
  <c r="E3759" i="244"/>
  <c r="D3759" i="244"/>
  <c r="E3758" i="244"/>
  <c r="D3758" i="244"/>
  <c r="E3757" i="244"/>
  <c r="D3757" i="244"/>
  <c r="E3756" i="244"/>
  <c r="D3756" i="244"/>
  <c r="E3755" i="244"/>
  <c r="D3755" i="244"/>
  <c r="G3754" i="244"/>
  <c r="F3754" i="244"/>
  <c r="E3754" i="244"/>
  <c r="D3754" i="244"/>
  <c r="E3753" i="244"/>
  <c r="D3753" i="244"/>
  <c r="E3752" i="244"/>
  <c r="D3752" i="244"/>
  <c r="E3751" i="244"/>
  <c r="D3751" i="244"/>
  <c r="E3750" i="244"/>
  <c r="D3750" i="244"/>
  <c r="G3749" i="244"/>
  <c r="F3749" i="244"/>
  <c r="E3749" i="244"/>
  <c r="D3749" i="244"/>
  <c r="E3748" i="244"/>
  <c r="D3748" i="244"/>
  <c r="E3747" i="244"/>
  <c r="D3747" i="244"/>
  <c r="E3746" i="244"/>
  <c r="D3746" i="244"/>
  <c r="E3745" i="244"/>
  <c r="D3745" i="244"/>
  <c r="G3744" i="244"/>
  <c r="F3744" i="244"/>
  <c r="E3744" i="244"/>
  <c r="D3744" i="244"/>
  <c r="E3743" i="244"/>
  <c r="D3743" i="244"/>
  <c r="E3742" i="244"/>
  <c r="D3742" i="244"/>
  <c r="E3741" i="244"/>
  <c r="D3741" i="244"/>
  <c r="E3740" i="244"/>
  <c r="D3740" i="244"/>
  <c r="G3739" i="244"/>
  <c r="F3739" i="244"/>
  <c r="E3739" i="244"/>
  <c r="D3739" i="244"/>
  <c r="E3738" i="244"/>
  <c r="D3738" i="244"/>
  <c r="E3737" i="244"/>
  <c r="D3737" i="244"/>
  <c r="E3736" i="244"/>
  <c r="D3736" i="244"/>
  <c r="E3735" i="244"/>
  <c r="D3735" i="244"/>
  <c r="G3734" i="244"/>
  <c r="F3734" i="244"/>
  <c r="E3734" i="244"/>
  <c r="D3734" i="244"/>
  <c r="E3733" i="244"/>
  <c r="D3733" i="244"/>
  <c r="E3732" i="244"/>
  <c r="D3732" i="244"/>
  <c r="E3731" i="244"/>
  <c r="D3731" i="244"/>
  <c r="G3730" i="244"/>
  <c r="F3730" i="244"/>
  <c r="E3730" i="244"/>
  <c r="D3730" i="244"/>
  <c r="E3729" i="244"/>
  <c r="D3729" i="244"/>
  <c r="E3728" i="244"/>
  <c r="D3728" i="244"/>
  <c r="E3727" i="244"/>
  <c r="D3727" i="244"/>
  <c r="G3726" i="244"/>
  <c r="F3726" i="244"/>
  <c r="E3726" i="244"/>
  <c r="D3726" i="244"/>
  <c r="E3725" i="244"/>
  <c r="D3725" i="244"/>
  <c r="E3724" i="244"/>
  <c r="D3724" i="244"/>
  <c r="E3723" i="244"/>
  <c r="D3723" i="244"/>
  <c r="E3722" i="244"/>
  <c r="D3722" i="244"/>
  <c r="G3721" i="244"/>
  <c r="F3721" i="244"/>
  <c r="E3721" i="244"/>
  <c r="D3721" i="244"/>
  <c r="E3720" i="244"/>
  <c r="D3720" i="244"/>
  <c r="E3719" i="244"/>
  <c r="D3719" i="244"/>
  <c r="E3718" i="244"/>
  <c r="D3718" i="244"/>
  <c r="E3717" i="244"/>
  <c r="D3717" i="244"/>
  <c r="G3716" i="244"/>
  <c r="F3716" i="244"/>
  <c r="E3716" i="244"/>
  <c r="D3716" i="244"/>
  <c r="E3715" i="244"/>
  <c r="D3715" i="244"/>
  <c r="E3714" i="244"/>
  <c r="D3714" i="244"/>
  <c r="E3713" i="244"/>
  <c r="D3713" i="244"/>
  <c r="E3712" i="244"/>
  <c r="D3712" i="244"/>
  <c r="G3711" i="244"/>
  <c r="F3711" i="244"/>
  <c r="E3711" i="244"/>
  <c r="D3711" i="244"/>
  <c r="E3710" i="244"/>
  <c r="D3710" i="244"/>
  <c r="E3709" i="244"/>
  <c r="D3709" i="244"/>
  <c r="E3708" i="244"/>
  <c r="D3708" i="244"/>
  <c r="E3707" i="244"/>
  <c r="D3707" i="244"/>
  <c r="G3706" i="244"/>
  <c r="F3706" i="244"/>
  <c r="E3706" i="244"/>
  <c r="D3706" i="244"/>
  <c r="E3705" i="244"/>
  <c r="D3705" i="244"/>
  <c r="E3704" i="244"/>
  <c r="D3704" i="244"/>
  <c r="E3703" i="244"/>
  <c r="D3703" i="244"/>
  <c r="E3702" i="244"/>
  <c r="D3702" i="244"/>
  <c r="G3701" i="244"/>
  <c r="F3701" i="244"/>
  <c r="E3701" i="244"/>
  <c r="D3701" i="244"/>
  <c r="E3700" i="244"/>
  <c r="D3700" i="244"/>
  <c r="E3699" i="244"/>
  <c r="D3699" i="244"/>
  <c r="E3698" i="244"/>
  <c r="D3698" i="244"/>
  <c r="E3697" i="244"/>
  <c r="D3697" i="244"/>
  <c r="G3696" i="244"/>
  <c r="F3696" i="244"/>
  <c r="E3696" i="244"/>
  <c r="D3696" i="244"/>
  <c r="E3695" i="244"/>
  <c r="D3695" i="244"/>
  <c r="E3694" i="244"/>
  <c r="D3694" i="244"/>
  <c r="E3693" i="244"/>
  <c r="D3693" i="244"/>
  <c r="E3692" i="244"/>
  <c r="D3692" i="244"/>
  <c r="G3691" i="244"/>
  <c r="F3691" i="244"/>
  <c r="E3691" i="244"/>
  <c r="D3691" i="244"/>
  <c r="E3690" i="244"/>
  <c r="D3690" i="244"/>
  <c r="E3689" i="244"/>
  <c r="D3689" i="244"/>
  <c r="E3688" i="244"/>
  <c r="D3688" i="244"/>
  <c r="E3687" i="244"/>
  <c r="D3687" i="244"/>
  <c r="G3686" i="244"/>
  <c r="F3686" i="244"/>
  <c r="E3686" i="244"/>
  <c r="D3686" i="244"/>
  <c r="E3685" i="244"/>
  <c r="D3685" i="244"/>
  <c r="E3684" i="244"/>
  <c r="D3684" i="244"/>
  <c r="E3683" i="244"/>
  <c r="D3683" i="244"/>
  <c r="E3682" i="244"/>
  <c r="D3682" i="244"/>
  <c r="G3681" i="244"/>
  <c r="F3681" i="244"/>
  <c r="E3681" i="244"/>
  <c r="D3681" i="244"/>
  <c r="E3680" i="244"/>
  <c r="D3680" i="244"/>
  <c r="E3679" i="244"/>
  <c r="D3679" i="244"/>
  <c r="E3678" i="244"/>
  <c r="D3678" i="244"/>
  <c r="E3677" i="244"/>
  <c r="D3677" i="244"/>
  <c r="G3676" i="244"/>
  <c r="F3676" i="244"/>
  <c r="E3676" i="244"/>
  <c r="D3676" i="244"/>
  <c r="E3675" i="244"/>
  <c r="D3675" i="244"/>
  <c r="E3674" i="244"/>
  <c r="D3674" i="244"/>
  <c r="E3673" i="244"/>
  <c r="D3673" i="244"/>
  <c r="E3672" i="244"/>
  <c r="D3672" i="244"/>
  <c r="G3671" i="244"/>
  <c r="F3671" i="244"/>
  <c r="E3671" i="244"/>
  <c r="D3671" i="244"/>
  <c r="E3670" i="244"/>
  <c r="D3670" i="244"/>
  <c r="E3669" i="244"/>
  <c r="D3669" i="244"/>
  <c r="E3668" i="244"/>
  <c r="D3668" i="244"/>
  <c r="E3667" i="244"/>
  <c r="D3667" i="244"/>
  <c r="G3666" i="244"/>
  <c r="F3666" i="244"/>
  <c r="E3666" i="244"/>
  <c r="D3666" i="244"/>
  <c r="E3665" i="244"/>
  <c r="D3665" i="244"/>
  <c r="E3664" i="244"/>
  <c r="D3664" i="244"/>
  <c r="E3663" i="244"/>
  <c r="D3663" i="244"/>
  <c r="E3662" i="244"/>
  <c r="D3662" i="244"/>
  <c r="G3661" i="244"/>
  <c r="F3661" i="244"/>
  <c r="E3661" i="244"/>
  <c r="D3661" i="244"/>
  <c r="E3660" i="244"/>
  <c r="D3660" i="244"/>
  <c r="E3659" i="244"/>
  <c r="D3659" i="244"/>
  <c r="E3658" i="244"/>
  <c r="D3658" i="244"/>
  <c r="E3657" i="244"/>
  <c r="D3657" i="244"/>
  <c r="G3656" i="244"/>
  <c r="F3656" i="244"/>
  <c r="E3656" i="244"/>
  <c r="D3656" i="244"/>
  <c r="E3655" i="244"/>
  <c r="D3655" i="244"/>
  <c r="E3654" i="244"/>
  <c r="D3654" i="244"/>
  <c r="E3653" i="244"/>
  <c r="D3653" i="244"/>
  <c r="E3652" i="244"/>
  <c r="D3652" i="244"/>
  <c r="G3651" i="244"/>
  <c r="F3651" i="244"/>
  <c r="E3651" i="244"/>
  <c r="D3651" i="244"/>
  <c r="E3650" i="244"/>
  <c r="D3650" i="244"/>
  <c r="E3649" i="244"/>
  <c r="D3649" i="244"/>
  <c r="E3648" i="244"/>
  <c r="D3648" i="244"/>
  <c r="E3647" i="244"/>
  <c r="D3647" i="244"/>
  <c r="G3646" i="244"/>
  <c r="F3646" i="244"/>
  <c r="E3646" i="244"/>
  <c r="D3646" i="244"/>
  <c r="E3645" i="244"/>
  <c r="D3645" i="244"/>
  <c r="E3644" i="244"/>
  <c r="D3644" i="244"/>
  <c r="G3643" i="244"/>
  <c r="F3643" i="244"/>
  <c r="E3643" i="244"/>
  <c r="D3643" i="244"/>
  <c r="J3642" i="244"/>
  <c r="E3642" i="244"/>
  <c r="D3642" i="244"/>
  <c r="J3641" i="244"/>
  <c r="G3641" i="244"/>
  <c r="F3641" i="244"/>
  <c r="E3641" i="244"/>
  <c r="D3641" i="244"/>
  <c r="E3640" i="244"/>
  <c r="D3640" i="244"/>
  <c r="E3639" i="244"/>
  <c r="D3639" i="244"/>
  <c r="E3638" i="244"/>
  <c r="D3638" i="244"/>
  <c r="E3637" i="244"/>
  <c r="D3637" i="244"/>
  <c r="G3636" i="244"/>
  <c r="F3636" i="244"/>
  <c r="E3636" i="244"/>
  <c r="D3636" i="244"/>
  <c r="E3635" i="244"/>
  <c r="D3635" i="244"/>
  <c r="E3634" i="244"/>
  <c r="D3634" i="244"/>
  <c r="E3633" i="244"/>
  <c r="D3633" i="244"/>
  <c r="E3632" i="244"/>
  <c r="D3632" i="244"/>
  <c r="G3631" i="244"/>
  <c r="F3631" i="244"/>
  <c r="E3631" i="244"/>
  <c r="D3631" i="244"/>
  <c r="E3630" i="244"/>
  <c r="D3630" i="244"/>
  <c r="E3629" i="244"/>
  <c r="D3629" i="244"/>
  <c r="E3628" i="244"/>
  <c r="D3628" i="244"/>
  <c r="E3627" i="244"/>
  <c r="D3627" i="244"/>
  <c r="G3626" i="244"/>
  <c r="F3626" i="244"/>
  <c r="E3626" i="244"/>
  <c r="D3626" i="244"/>
  <c r="E3625" i="244"/>
  <c r="D3625" i="244"/>
  <c r="E3624" i="244"/>
  <c r="D3624" i="244"/>
  <c r="E3623" i="244"/>
  <c r="D3623" i="244"/>
  <c r="E3622" i="244"/>
  <c r="D3622" i="244"/>
  <c r="G3621" i="244"/>
  <c r="F3621" i="244"/>
  <c r="E3621" i="244"/>
  <c r="D3621" i="244"/>
  <c r="E3620" i="244"/>
  <c r="D3620" i="244"/>
  <c r="E3619" i="244"/>
  <c r="D3619" i="244"/>
  <c r="E3618" i="244"/>
  <c r="D3618" i="244"/>
  <c r="E3617" i="244"/>
  <c r="D3617" i="244"/>
  <c r="G3616" i="244"/>
  <c r="F3616" i="244"/>
  <c r="E3616" i="244"/>
  <c r="D3616" i="244"/>
  <c r="E3615" i="244"/>
  <c r="D3615" i="244"/>
  <c r="E3614" i="244"/>
  <c r="D3614" i="244"/>
  <c r="E3613" i="244"/>
  <c r="D3613" i="244"/>
  <c r="E3612" i="244"/>
  <c r="D3612" i="244"/>
  <c r="G3611" i="244"/>
  <c r="F3611" i="244"/>
  <c r="E3611" i="244"/>
  <c r="D3611" i="244"/>
  <c r="E3610" i="244"/>
  <c r="D3610" i="244"/>
  <c r="E3609" i="244"/>
  <c r="D3609" i="244"/>
  <c r="E3608" i="244"/>
  <c r="D3608" i="244"/>
  <c r="E3607" i="244"/>
  <c r="D3607" i="244"/>
  <c r="G3606" i="244"/>
  <c r="F3606" i="244"/>
  <c r="E3606" i="244"/>
  <c r="D3606" i="244"/>
  <c r="E3605" i="244"/>
  <c r="D3605" i="244"/>
  <c r="E3604" i="244"/>
  <c r="D3604" i="244"/>
  <c r="E3603" i="244"/>
  <c r="D3603" i="244"/>
  <c r="E3602" i="244"/>
  <c r="D3602" i="244"/>
  <c r="G3601" i="244"/>
  <c r="F3601" i="244"/>
  <c r="E3601" i="244"/>
  <c r="D3601" i="244"/>
  <c r="E3600" i="244"/>
  <c r="D3600" i="244"/>
  <c r="E3599" i="244"/>
  <c r="D3599" i="244"/>
  <c r="E3598" i="244"/>
  <c r="D3598" i="244"/>
  <c r="E3597" i="244"/>
  <c r="D3597" i="244"/>
  <c r="G3596" i="244"/>
  <c r="F3596" i="244"/>
  <c r="E3596" i="244"/>
  <c r="D3596" i="244"/>
  <c r="E3595" i="244"/>
  <c r="D3595" i="244"/>
  <c r="E3594" i="244"/>
  <c r="D3594" i="244"/>
  <c r="E3593" i="244"/>
  <c r="D3593" i="244"/>
  <c r="E3592" i="244"/>
  <c r="D3592" i="244"/>
  <c r="G3591" i="244"/>
  <c r="F3591" i="244"/>
  <c r="E3591" i="244"/>
  <c r="D3591" i="244"/>
  <c r="E3590" i="244"/>
  <c r="D3590" i="244"/>
  <c r="E3589" i="244"/>
  <c r="D3589" i="244"/>
  <c r="E3588" i="244"/>
  <c r="D3588" i="244"/>
  <c r="E3587" i="244"/>
  <c r="D3587" i="244"/>
  <c r="G3586" i="244"/>
  <c r="F3586" i="244"/>
  <c r="E3586" i="244"/>
  <c r="D3586" i="244"/>
  <c r="E3585" i="244"/>
  <c r="D3585" i="244"/>
  <c r="E3584" i="244"/>
  <c r="D3584" i="244"/>
  <c r="E3583" i="244"/>
  <c r="D3583" i="244"/>
  <c r="E3582" i="244"/>
  <c r="D3582" i="244"/>
  <c r="G3581" i="244"/>
  <c r="F3581" i="244"/>
  <c r="E3581" i="244"/>
  <c r="D3581" i="244"/>
  <c r="E3580" i="244"/>
  <c r="D3580" i="244"/>
  <c r="E3579" i="244"/>
  <c r="D3579" i="244"/>
  <c r="E3578" i="244"/>
  <c r="D3578" i="244"/>
  <c r="E3577" i="244"/>
  <c r="D3577" i="244"/>
  <c r="G3576" i="244"/>
  <c r="F3576" i="244"/>
  <c r="E3576" i="244"/>
  <c r="D3576" i="244"/>
  <c r="E3575" i="244"/>
  <c r="D3575" i="244"/>
  <c r="E3574" i="244"/>
  <c r="D3574" i="244"/>
  <c r="E3573" i="244"/>
  <c r="D3573" i="244"/>
  <c r="E3572" i="244"/>
  <c r="D3572" i="244"/>
  <c r="G3571" i="244"/>
  <c r="F3571" i="244"/>
  <c r="E3571" i="244"/>
  <c r="D3571" i="244"/>
  <c r="E3570" i="244"/>
  <c r="D3570" i="244"/>
  <c r="E3569" i="244"/>
  <c r="D3569" i="244"/>
  <c r="E3568" i="244"/>
  <c r="D3568" i="244"/>
  <c r="E3567" i="244"/>
  <c r="D3567" i="244"/>
  <c r="G3566" i="244"/>
  <c r="F3566" i="244"/>
  <c r="E3566" i="244"/>
  <c r="D3566" i="244"/>
  <c r="E3565" i="244"/>
  <c r="D3565" i="244"/>
  <c r="E3564" i="244"/>
  <c r="D3564" i="244"/>
  <c r="E3563" i="244"/>
  <c r="D3563" i="244"/>
  <c r="E3562" i="244"/>
  <c r="D3562" i="244"/>
  <c r="G3561" i="244"/>
  <c r="F3561" i="244"/>
  <c r="E3561" i="244"/>
  <c r="D3561" i="244"/>
  <c r="E3560" i="244"/>
  <c r="D3560" i="244"/>
  <c r="E3559" i="244"/>
  <c r="D3559" i="244"/>
  <c r="E3558" i="244"/>
  <c r="D3558" i="244"/>
  <c r="E3557" i="244"/>
  <c r="D3557" i="244"/>
  <c r="G3556" i="244"/>
  <c r="F3556" i="244"/>
  <c r="E3556" i="244"/>
  <c r="D3556" i="244"/>
  <c r="E3555" i="244"/>
  <c r="D3555" i="244"/>
  <c r="E3554" i="244"/>
  <c r="D3554" i="244"/>
  <c r="E3553" i="244"/>
  <c r="D3553" i="244"/>
  <c r="E3552" i="244"/>
  <c r="D3552" i="244"/>
  <c r="G3551" i="244"/>
  <c r="F3551" i="244"/>
  <c r="E3551" i="244"/>
  <c r="D3551" i="244"/>
  <c r="E3550" i="244"/>
  <c r="D3550" i="244"/>
  <c r="E3549" i="244"/>
  <c r="D3549" i="244"/>
  <c r="E3548" i="244"/>
  <c r="D3548" i="244"/>
  <c r="E3547" i="244"/>
  <c r="D3547" i="244"/>
  <c r="G3546" i="244"/>
  <c r="F3546" i="244"/>
  <c r="E3546" i="244"/>
  <c r="D3546" i="244"/>
  <c r="E3545" i="244"/>
  <c r="D3545" i="244"/>
  <c r="E3544" i="244"/>
  <c r="D3544" i="244"/>
  <c r="E3543" i="244"/>
  <c r="D3543" i="244"/>
  <c r="E3542" i="244"/>
  <c r="D3542" i="244"/>
  <c r="G3541" i="244"/>
  <c r="F3541" i="244"/>
  <c r="E3541" i="244"/>
  <c r="D3541" i="244"/>
  <c r="E3540" i="244"/>
  <c r="D3540" i="244"/>
  <c r="E3539" i="244"/>
  <c r="D3539" i="244"/>
  <c r="E3538" i="244"/>
  <c r="D3538" i="244"/>
  <c r="E3537" i="244"/>
  <c r="D3537" i="244"/>
  <c r="G3536" i="244"/>
  <c r="F3536" i="244"/>
  <c r="E3536" i="244"/>
  <c r="D3536" i="244"/>
  <c r="E3535" i="244"/>
  <c r="D3535" i="244"/>
  <c r="E3534" i="244"/>
  <c r="D3534" i="244"/>
  <c r="E3533" i="244"/>
  <c r="D3533" i="244"/>
  <c r="G3532" i="244"/>
  <c r="F3532" i="244"/>
  <c r="E3532" i="244"/>
  <c r="D3532" i="244"/>
  <c r="E3531" i="244"/>
  <c r="D3531" i="244"/>
  <c r="E3530" i="244"/>
  <c r="D3530" i="244"/>
  <c r="E3529" i="244"/>
  <c r="D3529" i="244"/>
  <c r="E3528" i="244"/>
  <c r="D3528" i="244"/>
  <c r="G3527" i="244"/>
  <c r="F3527" i="244"/>
  <c r="E3527" i="244"/>
  <c r="D3527" i="244"/>
  <c r="E3526" i="244"/>
  <c r="D3526" i="244"/>
  <c r="E3525" i="244"/>
  <c r="D3525" i="244"/>
  <c r="E3524" i="244"/>
  <c r="D3524" i="244"/>
  <c r="E3523" i="244"/>
  <c r="D3523" i="244"/>
  <c r="G3522" i="244"/>
  <c r="F3522" i="244"/>
  <c r="E3522" i="244"/>
  <c r="D3522" i="244"/>
  <c r="E3521" i="244"/>
  <c r="D3521" i="244"/>
  <c r="E3520" i="244"/>
  <c r="D3520" i="244"/>
  <c r="E3519" i="244"/>
  <c r="D3519" i="244"/>
  <c r="E3518" i="244"/>
  <c r="D3518" i="244"/>
  <c r="G3517" i="244"/>
  <c r="F3517" i="244"/>
  <c r="E3517" i="244"/>
  <c r="D3517" i="244"/>
  <c r="E3516" i="244"/>
  <c r="D3516" i="244"/>
  <c r="E3515" i="244"/>
  <c r="D3515" i="244"/>
  <c r="E3514" i="244"/>
  <c r="D3514" i="244"/>
  <c r="E3513" i="244"/>
  <c r="D3513" i="244"/>
  <c r="G3512" i="244"/>
  <c r="F3512" i="244"/>
  <c r="E3512" i="244"/>
  <c r="D3512" i="244"/>
  <c r="E3511" i="244"/>
  <c r="D3511" i="244"/>
  <c r="E3510" i="244"/>
  <c r="D3510" i="244"/>
  <c r="E3509" i="244"/>
  <c r="D3509" i="244"/>
  <c r="E3508" i="244"/>
  <c r="D3508" i="244"/>
  <c r="G3507" i="244"/>
  <c r="F3507" i="244"/>
  <c r="E3507" i="244"/>
  <c r="D3507" i="244"/>
  <c r="E3506" i="244"/>
  <c r="D3506" i="244"/>
  <c r="E3505" i="244"/>
  <c r="D3505" i="244"/>
  <c r="E3504" i="244"/>
  <c r="D3504" i="244"/>
  <c r="E3503" i="244"/>
  <c r="D3503" i="244"/>
  <c r="G3502" i="244"/>
  <c r="F3502" i="244"/>
  <c r="E3502" i="244"/>
  <c r="D3502" i="244"/>
  <c r="E3501" i="244"/>
  <c r="D3501" i="244"/>
  <c r="E3500" i="244"/>
  <c r="D3500" i="244"/>
  <c r="E3499" i="244"/>
  <c r="D3499" i="244"/>
  <c r="E3498" i="244"/>
  <c r="D3498" i="244"/>
  <c r="G3497" i="244"/>
  <c r="F3497" i="244"/>
  <c r="E3497" i="244"/>
  <c r="D3497" i="244"/>
  <c r="E3496" i="244"/>
  <c r="D3496" i="244"/>
  <c r="E3495" i="244"/>
  <c r="D3495" i="244"/>
  <c r="E3494" i="244"/>
  <c r="D3494" i="244"/>
  <c r="E3493" i="244"/>
  <c r="D3493" i="244"/>
  <c r="G3492" i="244"/>
  <c r="F3492" i="244"/>
  <c r="E3492" i="244"/>
  <c r="D3492" i="244"/>
  <c r="E3491" i="244"/>
  <c r="D3491" i="244"/>
  <c r="E3490" i="244"/>
  <c r="D3490" i="244"/>
  <c r="E3489" i="244"/>
  <c r="D3489" i="244"/>
  <c r="E3488" i="244"/>
  <c r="D3488" i="244"/>
  <c r="G3487" i="244"/>
  <c r="F3487" i="244"/>
  <c r="E3487" i="244"/>
  <c r="D3487" i="244"/>
  <c r="E3486" i="244"/>
  <c r="D3486" i="244"/>
  <c r="E3485" i="244"/>
  <c r="D3485" i="244"/>
  <c r="E3484" i="244"/>
  <c r="D3484" i="244"/>
  <c r="E3483" i="244"/>
  <c r="D3483" i="244"/>
  <c r="G3482" i="244"/>
  <c r="F3482" i="244"/>
  <c r="E3482" i="244"/>
  <c r="D3482" i="244"/>
  <c r="E3481" i="244"/>
  <c r="D3481" i="244"/>
  <c r="E3480" i="244"/>
  <c r="D3480" i="244"/>
  <c r="E3479" i="244"/>
  <c r="D3479" i="244"/>
  <c r="E3478" i="244"/>
  <c r="D3478" i="244"/>
  <c r="G3477" i="244"/>
  <c r="F3477" i="244"/>
  <c r="E3477" i="244"/>
  <c r="D3477" i="244"/>
  <c r="E3476" i="244"/>
  <c r="D3476" i="244"/>
  <c r="E3475" i="244"/>
  <c r="D3475" i="244"/>
  <c r="E3474" i="244"/>
  <c r="D3474" i="244"/>
  <c r="G3473" i="244"/>
  <c r="F3473" i="244"/>
  <c r="E3473" i="244"/>
  <c r="D3473" i="244"/>
  <c r="E3472" i="244"/>
  <c r="D3472" i="244"/>
  <c r="E3471" i="244"/>
  <c r="D3471" i="244"/>
  <c r="E3470" i="244"/>
  <c r="D3470" i="244"/>
  <c r="G3469" i="244"/>
  <c r="F3469" i="244"/>
  <c r="E3469" i="244"/>
  <c r="D3469" i="244"/>
  <c r="E3468" i="244"/>
  <c r="D3468" i="244"/>
  <c r="E3467" i="244"/>
  <c r="D3467" i="244"/>
  <c r="E3466" i="244"/>
  <c r="D3466" i="244"/>
  <c r="E3465" i="244"/>
  <c r="D3465" i="244"/>
  <c r="G3464" i="244"/>
  <c r="F3464" i="244"/>
  <c r="E3464" i="244"/>
  <c r="D3464" i="244"/>
  <c r="E3463" i="244"/>
  <c r="D3463" i="244"/>
  <c r="E3462" i="244"/>
  <c r="D3462" i="244"/>
  <c r="E3461" i="244"/>
  <c r="D3461" i="244"/>
  <c r="E3460" i="244"/>
  <c r="D3460" i="244"/>
  <c r="G3459" i="244"/>
  <c r="F3459" i="244"/>
  <c r="E3459" i="244"/>
  <c r="D3459" i="244"/>
  <c r="E3458" i="244"/>
  <c r="D3458" i="244"/>
  <c r="E3457" i="244"/>
  <c r="D3457" i="244"/>
  <c r="E3456" i="244"/>
  <c r="D3456" i="244"/>
  <c r="E3455" i="244"/>
  <c r="D3455" i="244"/>
  <c r="G3454" i="244"/>
  <c r="F3454" i="244"/>
  <c r="E3454" i="244"/>
  <c r="D3454" i="244"/>
  <c r="E3453" i="244"/>
  <c r="D3453" i="244"/>
  <c r="E3452" i="244"/>
  <c r="D3452" i="244"/>
  <c r="E3451" i="244"/>
  <c r="D3451" i="244"/>
  <c r="E3450" i="244"/>
  <c r="D3450" i="244"/>
  <c r="G3449" i="244"/>
  <c r="F3449" i="244"/>
  <c r="E3449" i="244"/>
  <c r="D3449" i="244"/>
  <c r="E3448" i="244"/>
  <c r="D3448" i="244"/>
  <c r="E3447" i="244"/>
  <c r="D3447" i="244"/>
  <c r="E3446" i="244"/>
  <c r="D3446" i="244"/>
  <c r="E3445" i="244"/>
  <c r="D3445" i="244"/>
  <c r="G3444" i="244"/>
  <c r="F3444" i="244"/>
  <c r="E3444" i="244"/>
  <c r="D3444" i="244"/>
  <c r="E3443" i="244"/>
  <c r="D3443" i="244"/>
  <c r="E3442" i="244"/>
  <c r="D3442" i="244"/>
  <c r="E3441" i="244"/>
  <c r="D3441" i="244"/>
  <c r="E3440" i="244"/>
  <c r="D3440" i="244"/>
  <c r="G3439" i="244"/>
  <c r="F3439" i="244"/>
  <c r="E3439" i="244"/>
  <c r="D3439" i="244"/>
  <c r="E3438" i="244"/>
  <c r="D3438" i="244"/>
  <c r="E3437" i="244"/>
  <c r="D3437" i="244"/>
  <c r="E3436" i="244"/>
  <c r="D3436" i="244"/>
  <c r="E3435" i="244"/>
  <c r="D3435" i="244"/>
  <c r="G3434" i="244"/>
  <c r="F3434" i="244"/>
  <c r="E3434" i="244"/>
  <c r="D3434" i="244"/>
  <c r="E3433" i="244"/>
  <c r="D3433" i="244"/>
  <c r="E3432" i="244"/>
  <c r="D3432" i="244"/>
  <c r="E3431" i="244"/>
  <c r="D3431" i="244"/>
  <c r="E3430" i="244"/>
  <c r="D3430" i="244"/>
  <c r="G3429" i="244"/>
  <c r="F3429" i="244"/>
  <c r="E3429" i="244"/>
  <c r="D3429" i="244"/>
  <c r="E3428" i="244"/>
  <c r="D3428" i="244"/>
  <c r="E3427" i="244"/>
  <c r="D3427" i="244"/>
  <c r="E3426" i="244"/>
  <c r="D3426" i="244"/>
  <c r="E3425" i="244"/>
  <c r="D3425" i="244"/>
  <c r="G3424" i="244"/>
  <c r="F3424" i="244"/>
  <c r="E3424" i="244"/>
  <c r="D3424" i="244"/>
  <c r="E3423" i="244"/>
  <c r="D3423" i="244"/>
  <c r="E3422" i="244"/>
  <c r="D3422" i="244"/>
  <c r="E3421" i="244"/>
  <c r="D3421" i="244"/>
  <c r="E3420" i="244"/>
  <c r="D3420" i="244"/>
  <c r="G3419" i="244"/>
  <c r="F3419" i="244"/>
  <c r="E3419" i="244"/>
  <c r="D3419" i="244"/>
  <c r="E3418" i="244"/>
  <c r="D3418" i="244"/>
  <c r="E3417" i="244"/>
  <c r="D3417" i="244"/>
  <c r="E3416" i="244"/>
  <c r="D3416" i="244"/>
  <c r="E3415" i="244"/>
  <c r="D3415" i="244"/>
  <c r="G3414" i="244"/>
  <c r="F3414" i="244"/>
  <c r="E3414" i="244"/>
  <c r="D3414" i="244"/>
  <c r="E3413" i="244"/>
  <c r="D3413" i="244"/>
  <c r="E3412" i="244"/>
  <c r="D3412" i="244"/>
  <c r="E3411" i="244"/>
  <c r="D3411" i="244"/>
  <c r="E3410" i="244"/>
  <c r="D3410" i="244"/>
  <c r="G3409" i="244"/>
  <c r="F3409" i="244"/>
  <c r="E3409" i="244"/>
  <c r="D3409" i="244"/>
  <c r="E3408" i="244"/>
  <c r="D3408" i="244"/>
  <c r="E3407" i="244"/>
  <c r="D3407" i="244"/>
  <c r="E3406" i="244"/>
  <c r="D3406" i="244"/>
  <c r="E3405" i="244"/>
  <c r="D3405" i="244"/>
  <c r="G3404" i="244"/>
  <c r="F3404" i="244"/>
  <c r="E3404" i="244"/>
  <c r="D3404" i="244"/>
  <c r="E3403" i="244"/>
  <c r="D3403" i="244"/>
  <c r="E3402" i="244"/>
  <c r="D3402" i="244"/>
  <c r="E3401" i="244"/>
  <c r="D3401" i="244"/>
  <c r="E3400" i="244"/>
  <c r="D3400" i="244"/>
  <c r="G3399" i="244"/>
  <c r="F3399" i="244"/>
  <c r="E3399" i="244"/>
  <c r="D3399" i="244"/>
  <c r="E3398" i="244"/>
  <c r="D3398" i="244"/>
  <c r="E3397" i="244"/>
  <c r="D3397" i="244"/>
  <c r="E3396" i="244"/>
  <c r="D3396" i="244"/>
  <c r="E3395" i="244"/>
  <c r="D3395" i="244"/>
  <c r="G3394" i="244"/>
  <c r="F3394" i="244"/>
  <c r="E3394" i="244"/>
  <c r="D3394" i="244"/>
  <c r="E3393" i="244"/>
  <c r="D3393" i="244"/>
  <c r="E3392" i="244"/>
  <c r="D3392" i="244"/>
  <c r="E3391" i="244"/>
  <c r="D3391" i="244"/>
  <c r="E3390" i="244"/>
  <c r="D3390" i="244"/>
  <c r="G3389" i="244"/>
  <c r="F3389" i="244"/>
  <c r="E3389" i="244"/>
  <c r="D3389" i="244"/>
  <c r="E3388" i="244"/>
  <c r="D3388" i="244"/>
  <c r="E3387" i="244"/>
  <c r="D3387" i="244"/>
  <c r="E3386" i="244"/>
  <c r="D3386" i="244"/>
  <c r="E3385" i="244"/>
  <c r="D3385" i="244"/>
  <c r="G3384" i="244"/>
  <c r="F3384" i="244"/>
  <c r="E3384" i="244"/>
  <c r="D3384" i="244"/>
  <c r="E3383" i="244"/>
  <c r="D3383" i="244"/>
  <c r="E3382" i="244"/>
  <c r="D3382" i="244"/>
  <c r="E3381" i="244"/>
  <c r="D3381" i="244"/>
  <c r="E3380" i="244"/>
  <c r="D3380" i="244"/>
  <c r="G3379" i="244"/>
  <c r="F3379" i="244"/>
  <c r="E3379" i="244"/>
  <c r="D3379" i="244"/>
  <c r="E3378" i="244"/>
  <c r="D3378" i="244"/>
  <c r="E3377" i="244"/>
  <c r="D3377" i="244"/>
  <c r="E3376" i="244"/>
  <c r="D3376" i="244"/>
  <c r="E3375" i="244"/>
  <c r="D3375" i="244"/>
  <c r="G3374" i="244"/>
  <c r="F3374" i="244"/>
  <c r="E3374" i="244"/>
  <c r="D3374" i="244"/>
  <c r="E3373" i="244"/>
  <c r="D3373" i="244"/>
  <c r="E3372" i="244"/>
  <c r="D3372" i="244"/>
  <c r="E3371" i="244"/>
  <c r="D3371" i="244"/>
  <c r="E3370" i="244"/>
  <c r="D3370" i="244"/>
  <c r="G3369" i="244"/>
  <c r="F3369" i="244"/>
  <c r="E3369" i="244"/>
  <c r="D3369" i="244"/>
  <c r="E3368" i="244"/>
  <c r="D3368" i="244"/>
  <c r="E3367" i="244"/>
  <c r="D3367" i="244"/>
  <c r="E3366" i="244"/>
  <c r="D3366" i="244"/>
  <c r="E3365" i="244"/>
  <c r="D3365" i="244"/>
  <c r="G3364" i="244"/>
  <c r="F3364" i="244"/>
  <c r="E3364" i="244"/>
  <c r="D3364" i="244"/>
  <c r="E3363" i="244"/>
  <c r="D3363" i="244"/>
  <c r="E3362" i="244"/>
  <c r="D3362" i="244"/>
  <c r="E3361" i="244"/>
  <c r="D3361" i="244"/>
  <c r="E3360" i="244"/>
  <c r="D3360" i="244"/>
  <c r="G3359" i="244"/>
  <c r="F3359" i="244"/>
  <c r="E3359" i="244"/>
  <c r="D3359" i="244"/>
  <c r="E3358" i="244"/>
  <c r="D3358" i="244"/>
  <c r="E3357" i="244"/>
  <c r="D3357" i="244"/>
  <c r="E3356" i="244"/>
  <c r="D3356" i="244"/>
  <c r="E3355" i="244"/>
  <c r="D3355" i="244"/>
  <c r="G3354" i="244"/>
  <c r="F3354" i="244"/>
  <c r="E3354" i="244"/>
  <c r="D3354" i="244"/>
  <c r="E3353" i="244"/>
  <c r="D3353" i="244"/>
  <c r="E3352" i="244"/>
  <c r="D3352" i="244"/>
  <c r="E3351" i="244"/>
  <c r="D3351" i="244"/>
  <c r="E3350" i="244"/>
  <c r="D3350" i="244"/>
  <c r="G3349" i="244"/>
  <c r="F3349" i="244"/>
  <c r="E3349" i="244"/>
  <c r="D3349" i="244"/>
  <c r="E3348" i="244"/>
  <c r="D3348" i="244"/>
  <c r="G3347" i="244"/>
  <c r="F3347" i="244"/>
  <c r="E3347" i="244"/>
  <c r="D3347" i="244"/>
  <c r="E3346" i="244"/>
  <c r="D3346" i="244"/>
  <c r="E3345" i="244"/>
  <c r="D3345" i="244"/>
  <c r="G3344" i="244"/>
  <c r="F3344" i="244"/>
  <c r="E3344" i="244"/>
  <c r="D3344" i="244"/>
  <c r="E3343" i="244"/>
  <c r="D3343" i="244"/>
  <c r="E3342" i="244"/>
  <c r="D3342" i="244"/>
  <c r="E3341" i="244"/>
  <c r="D3341" i="244"/>
  <c r="E3340" i="244"/>
  <c r="D3340" i="244"/>
  <c r="G3339" i="244"/>
  <c r="F3339" i="244"/>
  <c r="E3339" i="244"/>
  <c r="D3339" i="244"/>
  <c r="E3338" i="244"/>
  <c r="D3338" i="244"/>
  <c r="E3337" i="244"/>
  <c r="D3337" i="244"/>
  <c r="E3336" i="244"/>
  <c r="D3336" i="244"/>
  <c r="E3335" i="244"/>
  <c r="D3335" i="244"/>
  <c r="G3334" i="244"/>
  <c r="F3334" i="244"/>
  <c r="E3334" i="244"/>
  <c r="D3334" i="244"/>
  <c r="E3333" i="244"/>
  <c r="D3333" i="244"/>
  <c r="E3332" i="244"/>
  <c r="D3332" i="244"/>
  <c r="E3331" i="244"/>
  <c r="D3331" i="244"/>
  <c r="E3330" i="244"/>
  <c r="D3330" i="244"/>
  <c r="G3329" i="244"/>
  <c r="F3329" i="244"/>
  <c r="E3329" i="244"/>
  <c r="D3329" i="244"/>
  <c r="E3328" i="244"/>
  <c r="D3328" i="244"/>
  <c r="E3327" i="244"/>
  <c r="D3327" i="244"/>
  <c r="E3326" i="244"/>
  <c r="D3326" i="244"/>
  <c r="E3325" i="244"/>
  <c r="D3325" i="244"/>
  <c r="G3324" i="244"/>
  <c r="F3324" i="244"/>
  <c r="E3324" i="244"/>
  <c r="D3324" i="244"/>
  <c r="E3323" i="244"/>
  <c r="D3323" i="244"/>
  <c r="E3322" i="244"/>
  <c r="D3322" i="244"/>
  <c r="E3321" i="244"/>
  <c r="D3321" i="244"/>
  <c r="E3320" i="244"/>
  <c r="D3320" i="244"/>
  <c r="G3319" i="244"/>
  <c r="F3319" i="244"/>
  <c r="E3319" i="244"/>
  <c r="D3319" i="244"/>
  <c r="E3318" i="244"/>
  <c r="D3318" i="244"/>
  <c r="E3317" i="244"/>
  <c r="D3317" i="244"/>
  <c r="E3316" i="244"/>
  <c r="D3316" i="244"/>
  <c r="E3315" i="244"/>
  <c r="D3315" i="244"/>
  <c r="G3314" i="244"/>
  <c r="F3314" i="244"/>
  <c r="E3314" i="244"/>
  <c r="D3314" i="244"/>
  <c r="E3313" i="244"/>
  <c r="D3313" i="244"/>
  <c r="E3312" i="244"/>
  <c r="D3312" i="244"/>
  <c r="E3311" i="244"/>
  <c r="D3311" i="244"/>
  <c r="E3310" i="244"/>
  <c r="D3310" i="244"/>
  <c r="G3309" i="244"/>
  <c r="F3309" i="244"/>
  <c r="E3309" i="244"/>
  <c r="D3309" i="244"/>
  <c r="E3308" i="244"/>
  <c r="D3308" i="244"/>
  <c r="E3307" i="244"/>
  <c r="D3307" i="244"/>
  <c r="E3306" i="244"/>
  <c r="D3306" i="244"/>
  <c r="E3305" i="244"/>
  <c r="D3305" i="244"/>
  <c r="G3304" i="244"/>
  <c r="F3304" i="244"/>
  <c r="E3304" i="244"/>
  <c r="D3304" i="244"/>
  <c r="E3303" i="244"/>
  <c r="D3303" i="244"/>
  <c r="E3302" i="244"/>
  <c r="D3302" i="244"/>
  <c r="E3301" i="244"/>
  <c r="D3301" i="244"/>
  <c r="E3300" i="244"/>
  <c r="D3300" i="244"/>
  <c r="G3299" i="244"/>
  <c r="F3299" i="244"/>
  <c r="E3299" i="244"/>
  <c r="D3299" i="244"/>
  <c r="E3298" i="244"/>
  <c r="D3298" i="244"/>
  <c r="E3297" i="244"/>
  <c r="D3297" i="244"/>
  <c r="G3296" i="244"/>
  <c r="F3296" i="244"/>
  <c r="E3296" i="244"/>
  <c r="D3296" i="244"/>
  <c r="E3295" i="244"/>
  <c r="D3295" i="244"/>
  <c r="E3294" i="244"/>
  <c r="D3294" i="244"/>
  <c r="G3293" i="244"/>
  <c r="F3293" i="244"/>
  <c r="E3293" i="244"/>
  <c r="D3293" i="244"/>
  <c r="E3292" i="244"/>
  <c r="D3292" i="244"/>
  <c r="E3291" i="244"/>
  <c r="D3291" i="244"/>
  <c r="E3290" i="244"/>
  <c r="D3290" i="244"/>
  <c r="G3289" i="244"/>
  <c r="F3289" i="244"/>
  <c r="E3289" i="244"/>
  <c r="D3289" i="244"/>
  <c r="E3288" i="244"/>
  <c r="D3288" i="244"/>
  <c r="E3287" i="244"/>
  <c r="D3287" i="244"/>
  <c r="E3286" i="244"/>
  <c r="D3286" i="244"/>
  <c r="E3285" i="244"/>
  <c r="D3285" i="244"/>
  <c r="G3284" i="244"/>
  <c r="F3284" i="244"/>
  <c r="E3284" i="244"/>
  <c r="D3284" i="244"/>
  <c r="E3283" i="244"/>
  <c r="D3283" i="244"/>
  <c r="E3282" i="244"/>
  <c r="D3282" i="244"/>
  <c r="E3281" i="244"/>
  <c r="D3281" i="244"/>
  <c r="G3280" i="244"/>
  <c r="F3280" i="244"/>
  <c r="E3280" i="244"/>
  <c r="D3280" i="244"/>
  <c r="E3279" i="244"/>
  <c r="D3279" i="244"/>
  <c r="E3278" i="244"/>
  <c r="D3278" i="244"/>
  <c r="E3277" i="244"/>
  <c r="D3277" i="244"/>
  <c r="E3276" i="244"/>
  <c r="D3276" i="244"/>
  <c r="G3275" i="244"/>
  <c r="F3275" i="244"/>
  <c r="E3275" i="244"/>
  <c r="D3275" i="244"/>
  <c r="E3274" i="244"/>
  <c r="D3274" i="244"/>
  <c r="E3273" i="244"/>
  <c r="D3273" i="244"/>
  <c r="E3272" i="244"/>
  <c r="D3272" i="244"/>
  <c r="E3271" i="244"/>
  <c r="D3271" i="244"/>
  <c r="G3270" i="244"/>
  <c r="F3270" i="244"/>
  <c r="E3270" i="244"/>
  <c r="D3270" i="244"/>
  <c r="E3269" i="244"/>
  <c r="D3269" i="244"/>
  <c r="E3268" i="244"/>
  <c r="D3268" i="244"/>
  <c r="E3267" i="244"/>
  <c r="D3267" i="244"/>
  <c r="E3266" i="244"/>
  <c r="D3266" i="244"/>
  <c r="G3265" i="244"/>
  <c r="F3265" i="244"/>
  <c r="E3265" i="244"/>
  <c r="D3265" i="244"/>
  <c r="E3264" i="244"/>
  <c r="D3264" i="244"/>
  <c r="E3263" i="244"/>
  <c r="D3263" i="244"/>
  <c r="E3262" i="244"/>
  <c r="D3262" i="244"/>
  <c r="E3261" i="244"/>
  <c r="D3261" i="244"/>
  <c r="G3260" i="244"/>
  <c r="F3260" i="244"/>
  <c r="E3260" i="244"/>
  <c r="D3260" i="244"/>
  <c r="E3259" i="244"/>
  <c r="D3259" i="244"/>
  <c r="E3258" i="244"/>
  <c r="D3258" i="244"/>
  <c r="E3257" i="244"/>
  <c r="D3257" i="244"/>
  <c r="E3256" i="244"/>
  <c r="D3256" i="244"/>
  <c r="G3255" i="244"/>
  <c r="F3255" i="244"/>
  <c r="E3255" i="244"/>
  <c r="D3255" i="244"/>
  <c r="E3254" i="244"/>
  <c r="D3254" i="244"/>
  <c r="E3253" i="244"/>
  <c r="D3253" i="244"/>
  <c r="E3252" i="244"/>
  <c r="D3252" i="244"/>
  <c r="E3251" i="244"/>
  <c r="D3251" i="244"/>
  <c r="G3250" i="244"/>
  <c r="F3250" i="244"/>
  <c r="E3250" i="244"/>
  <c r="D3250" i="244"/>
  <c r="E3249" i="244"/>
  <c r="D3249" i="244"/>
  <c r="E3248" i="244"/>
  <c r="D3248" i="244"/>
  <c r="E3247" i="244"/>
  <c r="D3247" i="244"/>
  <c r="E3246" i="244"/>
  <c r="D3246" i="244"/>
  <c r="G3245" i="244"/>
  <c r="F3245" i="244"/>
  <c r="E3245" i="244"/>
  <c r="D3245" i="244"/>
  <c r="E3244" i="244"/>
  <c r="D3244" i="244"/>
  <c r="E3243" i="244"/>
  <c r="D3243" i="244"/>
  <c r="E3242" i="244"/>
  <c r="D3242" i="244"/>
  <c r="E3241" i="244"/>
  <c r="D3241" i="244"/>
  <c r="G3240" i="244"/>
  <c r="F3240" i="244"/>
  <c r="E3240" i="244"/>
  <c r="D3240" i="244"/>
  <c r="E3239" i="244"/>
  <c r="D3239" i="244"/>
  <c r="E3238" i="244"/>
  <c r="D3238" i="244"/>
  <c r="E3237" i="244"/>
  <c r="D3237" i="244"/>
  <c r="E3236" i="244"/>
  <c r="D3236" i="244"/>
  <c r="G3235" i="244"/>
  <c r="F3235" i="244"/>
  <c r="E3235" i="244"/>
  <c r="D3235" i="244"/>
  <c r="E3234" i="244"/>
  <c r="D3234" i="244"/>
  <c r="E3233" i="244"/>
  <c r="D3233" i="244"/>
  <c r="E3232" i="244"/>
  <c r="D3232" i="244"/>
  <c r="E3231" i="244"/>
  <c r="D3231" i="244"/>
  <c r="G3230" i="244"/>
  <c r="F3230" i="244"/>
  <c r="E3230" i="244"/>
  <c r="D3230" i="244"/>
  <c r="E3229" i="244"/>
  <c r="D3229" i="244"/>
  <c r="E3228" i="244"/>
  <c r="D3228" i="244"/>
  <c r="E3227" i="244"/>
  <c r="D3227" i="244"/>
  <c r="E3226" i="244"/>
  <c r="D3226" i="244"/>
  <c r="G3225" i="244"/>
  <c r="F3225" i="244"/>
  <c r="E3225" i="244"/>
  <c r="D3225" i="244"/>
  <c r="E3224" i="244"/>
  <c r="D3224" i="244"/>
  <c r="E3223" i="244"/>
  <c r="D3223" i="244"/>
  <c r="E3222" i="244"/>
  <c r="D3222" i="244"/>
  <c r="E3221" i="244"/>
  <c r="D3221" i="244"/>
  <c r="G3220" i="244"/>
  <c r="F3220" i="244"/>
  <c r="E3220" i="244"/>
  <c r="D3220" i="244"/>
  <c r="E3219" i="244"/>
  <c r="D3219" i="244"/>
  <c r="E3218" i="244"/>
  <c r="D3218" i="244"/>
  <c r="E3217" i="244"/>
  <c r="D3217" i="244"/>
  <c r="E3216" i="244"/>
  <c r="D3216" i="244"/>
  <c r="G3215" i="244"/>
  <c r="F3215" i="244"/>
  <c r="E3215" i="244"/>
  <c r="D3215" i="244"/>
  <c r="E3214" i="244"/>
  <c r="D3214" i="244"/>
  <c r="E3213" i="244"/>
  <c r="D3213" i="244"/>
  <c r="E3212" i="244"/>
  <c r="D3212" i="244"/>
  <c r="G3211" i="244"/>
  <c r="F3211" i="244"/>
  <c r="E3211" i="244"/>
  <c r="D3211" i="244"/>
  <c r="E3210" i="244"/>
  <c r="D3210" i="244"/>
  <c r="E3209" i="244"/>
  <c r="D3209" i="244"/>
  <c r="E3208" i="244"/>
  <c r="D3208" i="244"/>
  <c r="E3207" i="244"/>
  <c r="D3207" i="244"/>
  <c r="E3206" i="244"/>
  <c r="D3206" i="244"/>
  <c r="G3205" i="244"/>
  <c r="F3205" i="244"/>
  <c r="E3205" i="244"/>
  <c r="D3205" i="244"/>
  <c r="E3204" i="244"/>
  <c r="D3204" i="244"/>
  <c r="E3203" i="244"/>
  <c r="D3203" i="244"/>
  <c r="E3202" i="244"/>
  <c r="D3202" i="244"/>
  <c r="E3201" i="244"/>
  <c r="D3201" i="244"/>
  <c r="G3200" i="244"/>
  <c r="F3200" i="244"/>
  <c r="E3200" i="244"/>
  <c r="D3200" i="244"/>
  <c r="E3199" i="244"/>
  <c r="D3199" i="244"/>
  <c r="E3198" i="244"/>
  <c r="D3198" i="244"/>
  <c r="E3197" i="244"/>
  <c r="D3197" i="244"/>
  <c r="E3196" i="244"/>
  <c r="D3196" i="244"/>
  <c r="G3195" i="244"/>
  <c r="F3195" i="244"/>
  <c r="E3195" i="244"/>
  <c r="D3195" i="244"/>
  <c r="E3194" i="244"/>
  <c r="D3194" i="244"/>
  <c r="E3193" i="244"/>
  <c r="D3193" i="244"/>
  <c r="E3192" i="244"/>
  <c r="D3192" i="244"/>
  <c r="E3191" i="244"/>
  <c r="D3191" i="244"/>
  <c r="G3190" i="244"/>
  <c r="F3190" i="244"/>
  <c r="E3190" i="244"/>
  <c r="D3190" i="244"/>
  <c r="E3189" i="244"/>
  <c r="D3189" i="244"/>
  <c r="E3188" i="244"/>
  <c r="D3188" i="244"/>
  <c r="E3187" i="244"/>
  <c r="D3187" i="244"/>
  <c r="E3186" i="244"/>
  <c r="D3186" i="244"/>
  <c r="G3185" i="244"/>
  <c r="F3185" i="244"/>
  <c r="E3185" i="244"/>
  <c r="D3185" i="244"/>
  <c r="E3184" i="244"/>
  <c r="D3184" i="244"/>
  <c r="E3183" i="244"/>
  <c r="D3183" i="244"/>
  <c r="E3182" i="244"/>
  <c r="D3182" i="244"/>
  <c r="E3181" i="244"/>
  <c r="D3181" i="244"/>
  <c r="G3180" i="244"/>
  <c r="F3180" i="244"/>
  <c r="E3180" i="244"/>
  <c r="D3180" i="244"/>
  <c r="E3179" i="244"/>
  <c r="D3179" i="244"/>
  <c r="E3178" i="244"/>
  <c r="D3178" i="244"/>
  <c r="E3177" i="244"/>
  <c r="D3177" i="244"/>
  <c r="E3176" i="244"/>
  <c r="D3176" i="244"/>
  <c r="G3175" i="244"/>
  <c r="F3175" i="244"/>
  <c r="E3175" i="244"/>
  <c r="D3175" i="244"/>
  <c r="E3174" i="244"/>
  <c r="D3174" i="244"/>
  <c r="E3173" i="244"/>
  <c r="D3173" i="244"/>
  <c r="E3172" i="244"/>
  <c r="D3172" i="244"/>
  <c r="E3171" i="244"/>
  <c r="D3171" i="244"/>
  <c r="G3170" i="244"/>
  <c r="F3170" i="244"/>
  <c r="E3170" i="244"/>
  <c r="D3170" i="244"/>
  <c r="E3169" i="244"/>
  <c r="D3169" i="244"/>
  <c r="E3168" i="244"/>
  <c r="D3168" i="244"/>
  <c r="E3167" i="244"/>
  <c r="D3167" i="244"/>
  <c r="E3166" i="244"/>
  <c r="D3166" i="244"/>
  <c r="G3165" i="244"/>
  <c r="F3165" i="244"/>
  <c r="E3165" i="244"/>
  <c r="D3165" i="244"/>
  <c r="E3164" i="244"/>
  <c r="D3164" i="244"/>
  <c r="E3163" i="244"/>
  <c r="D3163" i="244"/>
  <c r="E3162" i="244"/>
  <c r="D3162" i="244"/>
  <c r="E3161" i="244"/>
  <c r="D3161" i="244"/>
  <c r="G3160" i="244"/>
  <c r="F3160" i="244"/>
  <c r="E3160" i="244"/>
  <c r="D3160" i="244"/>
  <c r="E3159" i="244"/>
  <c r="D3159" i="244"/>
  <c r="E3158" i="244"/>
  <c r="D3158" i="244"/>
  <c r="E3157" i="244"/>
  <c r="D3157" i="244"/>
  <c r="E3156" i="244"/>
  <c r="D3156" i="244"/>
  <c r="G3155" i="244"/>
  <c r="F3155" i="244"/>
  <c r="E3155" i="244"/>
  <c r="D3155" i="244"/>
  <c r="E3154" i="244"/>
  <c r="D3154" i="244"/>
  <c r="E3153" i="244"/>
  <c r="D3153" i="244"/>
  <c r="E3152" i="244"/>
  <c r="D3152" i="244"/>
  <c r="E3151" i="244"/>
  <c r="D3151" i="244"/>
  <c r="G3150" i="244"/>
  <c r="F3150" i="244"/>
  <c r="E3150" i="244"/>
  <c r="D3150" i="244"/>
  <c r="E3149" i="244"/>
  <c r="D3149" i="244"/>
  <c r="E3148" i="244"/>
  <c r="D3148" i="244"/>
  <c r="E3147" i="244"/>
  <c r="D3147" i="244"/>
  <c r="E3146" i="244"/>
  <c r="D3146" i="244"/>
  <c r="G3145" i="244"/>
  <c r="F3145" i="244"/>
  <c r="E3145" i="244"/>
  <c r="D3145" i="244"/>
  <c r="E3144" i="244"/>
  <c r="D3144" i="244"/>
  <c r="E3143" i="244"/>
  <c r="D3143" i="244"/>
  <c r="E3142" i="244"/>
  <c r="D3142" i="244"/>
  <c r="E3141" i="244"/>
  <c r="D3141" i="244"/>
  <c r="G3140" i="244"/>
  <c r="F3140" i="244"/>
  <c r="E3140" i="244"/>
  <c r="D3140" i="244"/>
  <c r="E3139" i="244"/>
  <c r="D3139" i="244"/>
  <c r="E3138" i="244"/>
  <c r="D3138" i="244"/>
  <c r="E3137" i="244"/>
  <c r="D3137" i="244"/>
  <c r="E3136" i="244"/>
  <c r="D3136" i="244"/>
  <c r="G3135" i="244"/>
  <c r="F3135" i="244"/>
  <c r="E3135" i="244"/>
  <c r="D3135" i="244"/>
  <c r="E3134" i="244"/>
  <c r="D3134" i="244"/>
  <c r="E3133" i="244"/>
  <c r="D3133" i="244"/>
  <c r="E3132" i="244"/>
  <c r="D3132" i="244"/>
  <c r="E3131" i="244"/>
  <c r="D3131" i="244"/>
  <c r="G3130" i="244"/>
  <c r="F3130" i="244"/>
  <c r="E3130" i="244"/>
  <c r="D3130" i="244"/>
  <c r="E3129" i="244"/>
  <c r="D3129" i="244"/>
  <c r="E3128" i="244"/>
  <c r="D3128" i="244"/>
  <c r="E3127" i="244"/>
  <c r="D3127" i="244"/>
  <c r="E3126" i="244"/>
  <c r="D3126" i="244"/>
  <c r="G3125" i="244"/>
  <c r="F3125" i="244"/>
  <c r="E3125" i="244"/>
  <c r="D3125" i="244"/>
  <c r="E3124" i="244"/>
  <c r="D3124" i="244"/>
  <c r="E3123" i="244"/>
  <c r="D3123" i="244"/>
  <c r="E3122" i="244"/>
  <c r="D3122" i="244"/>
  <c r="E3121" i="244"/>
  <c r="D3121" i="244"/>
  <c r="G3120" i="244"/>
  <c r="F3120" i="244"/>
  <c r="E3120" i="244"/>
  <c r="D3120" i="244"/>
  <c r="E3119" i="244"/>
  <c r="D3119" i="244"/>
  <c r="E3118" i="244"/>
  <c r="D3118" i="244"/>
  <c r="E3117" i="244"/>
  <c r="D3117" i="244"/>
  <c r="E3116" i="244"/>
  <c r="D3116" i="244"/>
  <c r="G3115" i="244"/>
  <c r="F3115" i="244"/>
  <c r="E3115" i="244"/>
  <c r="D3115" i="244"/>
  <c r="E3114" i="244"/>
  <c r="D3114" i="244"/>
  <c r="E3113" i="244"/>
  <c r="D3113" i="244"/>
  <c r="E3112" i="244"/>
  <c r="D3112" i="244"/>
  <c r="E3111" i="244"/>
  <c r="D3111" i="244"/>
  <c r="G3110" i="244"/>
  <c r="F3110" i="244"/>
  <c r="E3110" i="244"/>
  <c r="D3110" i="244"/>
  <c r="E3109" i="244"/>
  <c r="D3109" i="244"/>
  <c r="E3108" i="244"/>
  <c r="D3108" i="244"/>
  <c r="E3107" i="244"/>
  <c r="D3107" i="244"/>
  <c r="E3106" i="244"/>
  <c r="D3106" i="244"/>
  <c r="G3105" i="244"/>
  <c r="F3105" i="244"/>
  <c r="E3105" i="244"/>
  <c r="D3105" i="244"/>
  <c r="E3104" i="244"/>
  <c r="D3104" i="244"/>
  <c r="E3103" i="244"/>
  <c r="D3103" i="244"/>
  <c r="E3102" i="244"/>
  <c r="D3102" i="244"/>
  <c r="E3101" i="244"/>
  <c r="D3101" i="244"/>
  <c r="G3100" i="244"/>
  <c r="F3100" i="244"/>
  <c r="E3100" i="244"/>
  <c r="D3100" i="244"/>
  <c r="E3099" i="244"/>
  <c r="D3099" i="244"/>
  <c r="E3098" i="244"/>
  <c r="D3098" i="244"/>
  <c r="E3097" i="244"/>
  <c r="D3097" i="244"/>
  <c r="E3096" i="244"/>
  <c r="D3096" i="244"/>
  <c r="G3095" i="244"/>
  <c r="F3095" i="244"/>
  <c r="E3095" i="244"/>
  <c r="D3095" i="244"/>
  <c r="E3094" i="244"/>
  <c r="D3094" i="244"/>
  <c r="E3093" i="244"/>
  <c r="D3093" i="244"/>
  <c r="E3092" i="244"/>
  <c r="D3092" i="244"/>
  <c r="E3091" i="244"/>
  <c r="D3091" i="244"/>
  <c r="E3090" i="244"/>
  <c r="D3090" i="244"/>
  <c r="E3089" i="244"/>
  <c r="D3089" i="244"/>
  <c r="E3088" i="244"/>
  <c r="D3088" i="244"/>
  <c r="E3087" i="244"/>
  <c r="D3087" i="244"/>
  <c r="E3086" i="244"/>
  <c r="D3086" i="244"/>
  <c r="E3085" i="244"/>
  <c r="D3085" i="244"/>
  <c r="E3084" i="244"/>
  <c r="D3084" i="244"/>
  <c r="E3083" i="244"/>
  <c r="D3083" i="244"/>
  <c r="E3082" i="244"/>
  <c r="D3082" i="244"/>
  <c r="E3081" i="244"/>
  <c r="D3081" i="244"/>
  <c r="E3080" i="244"/>
  <c r="D3080" i="244"/>
  <c r="E3079" i="244"/>
  <c r="D3079" i="244"/>
  <c r="E3078" i="244"/>
  <c r="D3078" i="244"/>
  <c r="E3077" i="244"/>
  <c r="D3077" i="244"/>
  <c r="E3076" i="244"/>
  <c r="D3076" i="244"/>
  <c r="G3075" i="244"/>
  <c r="F3075" i="244"/>
  <c r="E3075" i="244"/>
  <c r="D3075" i="244"/>
  <c r="E3074" i="244"/>
  <c r="D3074" i="244"/>
  <c r="E3073" i="244"/>
  <c r="D3073" i="244"/>
  <c r="E3072" i="244"/>
  <c r="D3072" i="244"/>
  <c r="E3071" i="244"/>
  <c r="D3071" i="244"/>
  <c r="G3070" i="244"/>
  <c r="F3070" i="244"/>
  <c r="E3070" i="244"/>
  <c r="D3070" i="244"/>
  <c r="E3069" i="244"/>
  <c r="D3069" i="244"/>
  <c r="E3068" i="244"/>
  <c r="D3068" i="244"/>
  <c r="E3067" i="244"/>
  <c r="D3067" i="244"/>
  <c r="E3066" i="244"/>
  <c r="D3066" i="244"/>
  <c r="G3065" i="244"/>
  <c r="F3065" i="244"/>
  <c r="E3065" i="244"/>
  <c r="D3065" i="244"/>
  <c r="E3064" i="244"/>
  <c r="D3064" i="244"/>
  <c r="E3063" i="244"/>
  <c r="D3063" i="244"/>
  <c r="E3062" i="244"/>
  <c r="D3062" i="244"/>
  <c r="E3061" i="244"/>
  <c r="D3061" i="244"/>
  <c r="G3060" i="244"/>
  <c r="F3060" i="244"/>
  <c r="E3060" i="244"/>
  <c r="D3060" i="244"/>
  <c r="E3059" i="244"/>
  <c r="D3059" i="244"/>
  <c r="E3058" i="244"/>
  <c r="D3058" i="244"/>
  <c r="E3057" i="244"/>
  <c r="D3057" i="244"/>
  <c r="E3056" i="244"/>
  <c r="D3056" i="244"/>
  <c r="E3055" i="244"/>
  <c r="D3055" i="244"/>
  <c r="E3054" i="244"/>
  <c r="D3054" i="244"/>
  <c r="E3053" i="244"/>
  <c r="D3053" i="244"/>
  <c r="E3052" i="244"/>
  <c r="D3052" i="244"/>
  <c r="E3051" i="244"/>
  <c r="D3051" i="244"/>
  <c r="G3050" i="244"/>
  <c r="F3050" i="244"/>
  <c r="E3050" i="244"/>
  <c r="D3050" i="244"/>
  <c r="E3049" i="244"/>
  <c r="D3049" i="244"/>
  <c r="E3048" i="244"/>
  <c r="D3048" i="244"/>
  <c r="E3047" i="244"/>
  <c r="D3047" i="244"/>
  <c r="E3046" i="244"/>
  <c r="D3046" i="244"/>
  <c r="G3045" i="244"/>
  <c r="F3045" i="244"/>
  <c r="E3045" i="244"/>
  <c r="D3045" i="244"/>
  <c r="E3044" i="244"/>
  <c r="D3044" i="244"/>
  <c r="E3043" i="244"/>
  <c r="D3043" i="244"/>
  <c r="E3042" i="244"/>
  <c r="D3042" i="244"/>
  <c r="E3041" i="244"/>
  <c r="D3041" i="244"/>
  <c r="G3040" i="244"/>
  <c r="F3040" i="244"/>
  <c r="E3040" i="244"/>
  <c r="D3040" i="244"/>
  <c r="E3039" i="244"/>
  <c r="D3039" i="244"/>
  <c r="E3038" i="244"/>
  <c r="D3038" i="244"/>
  <c r="E3037" i="244"/>
  <c r="D3037" i="244"/>
  <c r="E3036" i="244"/>
  <c r="D3036" i="244"/>
  <c r="G3035" i="244"/>
  <c r="F3035" i="244"/>
  <c r="E3035" i="244"/>
  <c r="D3035" i="244"/>
  <c r="E3034" i="244"/>
  <c r="D3034" i="244"/>
  <c r="E3033" i="244"/>
  <c r="D3033" i="244"/>
  <c r="E3032" i="244"/>
  <c r="D3032" i="244"/>
  <c r="E3031" i="244"/>
  <c r="D3031" i="244"/>
  <c r="G3030" i="244"/>
  <c r="F3030" i="244"/>
  <c r="E3030" i="244"/>
  <c r="D3030" i="244"/>
  <c r="E3029" i="244"/>
  <c r="D3029" i="244"/>
  <c r="E3028" i="244"/>
  <c r="D3028" i="244"/>
  <c r="E3027" i="244"/>
  <c r="D3027" i="244"/>
  <c r="G3026" i="244"/>
  <c r="F3026" i="244"/>
  <c r="E3026" i="244"/>
  <c r="D3026" i="244"/>
  <c r="E3025" i="244"/>
  <c r="D3025" i="244"/>
  <c r="E3024" i="244"/>
  <c r="D3024" i="244"/>
  <c r="E3023" i="244"/>
  <c r="D3023" i="244"/>
  <c r="E3022" i="244"/>
  <c r="D3022" i="244"/>
  <c r="G3021" i="244"/>
  <c r="F3021" i="244"/>
  <c r="E3021" i="244"/>
  <c r="D3021" i="244"/>
  <c r="E3020" i="244"/>
  <c r="D3020" i="244"/>
  <c r="E3019" i="244"/>
  <c r="D3019" i="244"/>
  <c r="E3018" i="244"/>
  <c r="D3018" i="244"/>
  <c r="E3017" i="244"/>
  <c r="D3017" i="244"/>
  <c r="G3016" i="244"/>
  <c r="F3016" i="244"/>
  <c r="E3016" i="244"/>
  <c r="D3016" i="244"/>
  <c r="E3015" i="244"/>
  <c r="D3015" i="244"/>
  <c r="E3014" i="244"/>
  <c r="D3014" i="244"/>
  <c r="E3013" i="244"/>
  <c r="D3013" i="244"/>
  <c r="E3012" i="244"/>
  <c r="D3012" i="244"/>
  <c r="G3011" i="244"/>
  <c r="F3011" i="244"/>
  <c r="E3011" i="244"/>
  <c r="D3011" i="244"/>
  <c r="E3010" i="244"/>
  <c r="D3010" i="244"/>
  <c r="E3009" i="244"/>
  <c r="D3009" i="244"/>
  <c r="E3008" i="244"/>
  <c r="D3008" i="244"/>
  <c r="E3007" i="244"/>
  <c r="D3007" i="244"/>
  <c r="G3006" i="244"/>
  <c r="F3006" i="244"/>
  <c r="E3006" i="244"/>
  <c r="D3006" i="244"/>
  <c r="E3005" i="244"/>
  <c r="D3005" i="244"/>
  <c r="E3004" i="244"/>
  <c r="D3004" i="244"/>
  <c r="E3003" i="244"/>
  <c r="D3003" i="244"/>
  <c r="E3002" i="244"/>
  <c r="D3002" i="244"/>
  <c r="G3001" i="244"/>
  <c r="F3001" i="244"/>
  <c r="E3001" i="244"/>
  <c r="D3001" i="244"/>
  <c r="E3000" i="244"/>
  <c r="D3000" i="244"/>
  <c r="E2999" i="244"/>
  <c r="D2999" i="244"/>
  <c r="G2998" i="244"/>
  <c r="F2998" i="244"/>
  <c r="E2998" i="244"/>
  <c r="D2998" i="244"/>
  <c r="E2997" i="244"/>
  <c r="D2997" i="244"/>
  <c r="E2996" i="244"/>
  <c r="D2996" i="244"/>
  <c r="E2995" i="244"/>
  <c r="D2995" i="244"/>
  <c r="E2994" i="244"/>
  <c r="D2994" i="244"/>
  <c r="G2993" i="244"/>
  <c r="F2993" i="244"/>
  <c r="E2993" i="244"/>
  <c r="D2993" i="244"/>
  <c r="E2992" i="244"/>
  <c r="D2992" i="244"/>
  <c r="E2991" i="244"/>
  <c r="D2991" i="244"/>
  <c r="E2990" i="244"/>
  <c r="D2990" i="244"/>
  <c r="E2989" i="244"/>
  <c r="D2989" i="244"/>
  <c r="E2988" i="244"/>
  <c r="D2988" i="244"/>
  <c r="E2987" i="244"/>
  <c r="D2987" i="244"/>
  <c r="E2986" i="244"/>
  <c r="D2986" i="244"/>
  <c r="E2985" i="244"/>
  <c r="D2985" i="244"/>
  <c r="E2984" i="244"/>
  <c r="D2984" i="244"/>
  <c r="G2983" i="244"/>
  <c r="F2983" i="244"/>
  <c r="E2983" i="244"/>
  <c r="D2983" i="244"/>
  <c r="E2982" i="244"/>
  <c r="D2982" i="244"/>
  <c r="E2981" i="244"/>
  <c r="D2981" i="244"/>
  <c r="E2980" i="244"/>
  <c r="D2980" i="244"/>
  <c r="E2979" i="244"/>
  <c r="D2979" i="244"/>
  <c r="G2978" i="244"/>
  <c r="F2978" i="244"/>
  <c r="E2978" i="244"/>
  <c r="D2978" i="244"/>
  <c r="E2977" i="244"/>
  <c r="D2977" i="244"/>
  <c r="E2976" i="244"/>
  <c r="D2976" i="244"/>
  <c r="E2975" i="244"/>
  <c r="D2975" i="244"/>
  <c r="E2974" i="244"/>
  <c r="D2974" i="244"/>
  <c r="E2973" i="244"/>
  <c r="D2973" i="244"/>
  <c r="E2972" i="244"/>
  <c r="D2972" i="244"/>
  <c r="E2971" i="244"/>
  <c r="D2971" i="244"/>
  <c r="E2970" i="244"/>
  <c r="D2970" i="244"/>
  <c r="E2969" i="244"/>
  <c r="D2969" i="244"/>
  <c r="E2968" i="244"/>
  <c r="D2968" i="244"/>
  <c r="E2967" i="244"/>
  <c r="D2967" i="244"/>
  <c r="E2966" i="244"/>
  <c r="D2966" i="244"/>
  <c r="E2965" i="244"/>
  <c r="D2965" i="244"/>
  <c r="E2964" i="244"/>
  <c r="D2964" i="244"/>
  <c r="E2963" i="244"/>
  <c r="D2963" i="244"/>
  <c r="E2962" i="244"/>
  <c r="D2962" i="244"/>
  <c r="J2961" i="244"/>
  <c r="I2961" i="244"/>
  <c r="H2961" i="244"/>
  <c r="G2961" i="244"/>
  <c r="E2961" i="244"/>
  <c r="D2961" i="244"/>
  <c r="E2960" i="244"/>
  <c r="D2960" i="244"/>
  <c r="H2959" i="244"/>
  <c r="G2959" i="244"/>
  <c r="E2959" i="244"/>
  <c r="D2959" i="244"/>
  <c r="E2958" i="244"/>
  <c r="D2958" i="244"/>
  <c r="E2957" i="244"/>
  <c r="D2957" i="244"/>
  <c r="E2956" i="244"/>
  <c r="D2956" i="244"/>
  <c r="E2955" i="244"/>
  <c r="D2955" i="244"/>
  <c r="E2954" i="244"/>
  <c r="D2954" i="244"/>
  <c r="E2953" i="244"/>
  <c r="D2953" i="244"/>
  <c r="E2952" i="244"/>
  <c r="D2952" i="244"/>
  <c r="E2951" i="244"/>
  <c r="D2951" i="244"/>
  <c r="E2950" i="244"/>
  <c r="D2950" i="244"/>
  <c r="E2949" i="244"/>
  <c r="D2949" i="244"/>
  <c r="E2948" i="244"/>
  <c r="D2948" i="244"/>
  <c r="E2947" i="244"/>
  <c r="D2947" i="244"/>
  <c r="E2946" i="244"/>
  <c r="D2946" i="244"/>
  <c r="E2945" i="244"/>
  <c r="D2945" i="244"/>
  <c r="E2944" i="244"/>
  <c r="D2944" i="244"/>
  <c r="E2943" i="244"/>
  <c r="D2943" i="244"/>
  <c r="E2942" i="244"/>
  <c r="D2942" i="244"/>
  <c r="E2941" i="244"/>
  <c r="D2941" i="244"/>
  <c r="J2940" i="244"/>
  <c r="I2940" i="244"/>
  <c r="H2940" i="244"/>
  <c r="G2940" i="244"/>
  <c r="E2940" i="244"/>
  <c r="D2940" i="244"/>
  <c r="E2939" i="244"/>
  <c r="D2939" i="244"/>
  <c r="H2938" i="244"/>
  <c r="G2938" i="244"/>
  <c r="E2938" i="244"/>
  <c r="D2938" i="244"/>
  <c r="E2937" i="244"/>
  <c r="D2937" i="244"/>
  <c r="E2936" i="244"/>
  <c r="D2936" i="244"/>
  <c r="E2935" i="244"/>
  <c r="D2935" i="244"/>
  <c r="E2934" i="244"/>
  <c r="D2934" i="244"/>
  <c r="E2933" i="244"/>
  <c r="D2933" i="244"/>
  <c r="E2932" i="244"/>
  <c r="D2932" i="244"/>
  <c r="E2931" i="244"/>
  <c r="D2931" i="244"/>
  <c r="E2930" i="244"/>
  <c r="D2930" i="244"/>
  <c r="E2929" i="244"/>
  <c r="D2929" i="244"/>
  <c r="E2928" i="244"/>
  <c r="D2928" i="244"/>
  <c r="E2927" i="244"/>
  <c r="D2927" i="244"/>
  <c r="E2926" i="244"/>
  <c r="D2926" i="244"/>
  <c r="E2925" i="244"/>
  <c r="D2925" i="244"/>
  <c r="E2924" i="244"/>
  <c r="D2924" i="244"/>
  <c r="E2923" i="244"/>
  <c r="D2923" i="244"/>
  <c r="E2922" i="244"/>
  <c r="D2922" i="244"/>
  <c r="E2921" i="244"/>
  <c r="D2921" i="244"/>
  <c r="I2920" i="244"/>
  <c r="H2920" i="244"/>
  <c r="G2920" i="244"/>
  <c r="E2920" i="244"/>
  <c r="D2920" i="244"/>
  <c r="E2919" i="244"/>
  <c r="D2919" i="244"/>
  <c r="H2918" i="244"/>
  <c r="G2918" i="244"/>
  <c r="E2918" i="244"/>
  <c r="D2918" i="244"/>
  <c r="I2900" i="244"/>
  <c r="H2900" i="244"/>
  <c r="G2900" i="244"/>
  <c r="H2898" i="244"/>
  <c r="G2898" i="244"/>
  <c r="E2895" i="244"/>
  <c r="D2895" i="244"/>
  <c r="G2834" i="244"/>
  <c r="F2834" i="244"/>
  <c r="E2834" i="244"/>
  <c r="F2832" i="244"/>
  <c r="E2832" i="244"/>
  <c r="G2812" i="244"/>
  <c r="F2812" i="244"/>
  <c r="E2812" i="244"/>
  <c r="F2810" i="244"/>
  <c r="E2810" i="244"/>
  <c r="F2791" i="244"/>
  <c r="E2791" i="244"/>
  <c r="F2789" i="244"/>
  <c r="E2789" i="244"/>
  <c r="E2771" i="244"/>
  <c r="C240" i="263"/>
  <c r="K226" i="263"/>
  <c r="C226" i="263"/>
  <c r="K210" i="263"/>
  <c r="C210" i="263"/>
  <c r="K194" i="263"/>
  <c r="C194" i="263"/>
  <c r="K180" i="263"/>
  <c r="C180" i="263"/>
  <c r="K164" i="263"/>
  <c r="C164" i="263"/>
  <c r="K148" i="263"/>
  <c r="C148" i="263"/>
  <c r="K134" i="263"/>
  <c r="C134" i="263"/>
  <c r="K120" i="263"/>
  <c r="C120" i="263"/>
  <c r="K106" i="263"/>
  <c r="C106" i="263"/>
  <c r="K92" i="263"/>
  <c r="C92" i="263"/>
  <c r="K78" i="263"/>
  <c r="C78" i="263"/>
  <c r="K62" i="263"/>
  <c r="C62" i="263"/>
  <c r="K46" i="263"/>
  <c r="C46" i="263"/>
  <c r="K32" i="263"/>
  <c r="C32" i="263"/>
  <c r="K18" i="263"/>
  <c r="C18" i="263"/>
  <c r="K2" i="263"/>
  <c r="C2" i="263"/>
  <c r="Z530" i="241"/>
  <c r="BQ1205" i="240"/>
  <c r="BQ1204" i="240"/>
  <c r="BQ1203" i="240"/>
  <c r="BQ1202" i="240"/>
  <c r="BQ1201" i="240"/>
  <c r="BQ1200" i="240"/>
  <c r="BQ1199" i="240"/>
  <c r="BQ1198" i="240"/>
  <c r="BQ1197" i="240"/>
  <c r="BQ1196" i="240"/>
  <c r="BQ1195" i="240"/>
  <c r="BQ1194" i="240"/>
  <c r="BQ1193" i="240"/>
  <c r="BQ1192" i="240"/>
  <c r="Z460" i="240"/>
  <c r="W699" i="243"/>
  <c r="B1187" i="250"/>
  <c r="B1186" i="250"/>
  <c r="B1185" i="250"/>
  <c r="B1184" i="250"/>
  <c r="B1183" i="250"/>
  <c r="B1182" i="250"/>
  <c r="B1181" i="250"/>
  <c r="B1180" i="250"/>
  <c r="B1179" i="250"/>
  <c r="B1178" i="250"/>
  <c r="B1177" i="250"/>
  <c r="B1176" i="250"/>
  <c r="B1175" i="250"/>
  <c r="B1174" i="250"/>
  <c r="B1173" i="250"/>
  <c r="B1172" i="250"/>
  <c r="B1171" i="250"/>
  <c r="B1170" i="250"/>
  <c r="B1169" i="250"/>
  <c r="B1168" i="250"/>
  <c r="B1167" i="250"/>
  <c r="B1166" i="250"/>
  <c r="B1165" i="250"/>
  <c r="B1164" i="250"/>
  <c r="B1163" i="250"/>
  <c r="B1162" i="250"/>
  <c r="B1161" i="250"/>
  <c r="B1160" i="250"/>
  <c r="B1159" i="250"/>
  <c r="B1158" i="250"/>
  <c r="B1157" i="250"/>
  <c r="B1156" i="250"/>
  <c r="B1155" i="250"/>
  <c r="B1154" i="250"/>
  <c r="B1153" i="250"/>
  <c r="B1152" i="250"/>
  <c r="B1151" i="250"/>
  <c r="B1150" i="250"/>
  <c r="B1149" i="250"/>
  <c r="B1148" i="250"/>
  <c r="B1147" i="250"/>
  <c r="B1146" i="250"/>
  <c r="B1145" i="250"/>
  <c r="B1144" i="250"/>
  <c r="B1143" i="250"/>
  <c r="B1142" i="250"/>
  <c r="B1141" i="250"/>
  <c r="B1140" i="250"/>
  <c r="B1139" i="250"/>
  <c r="B1138" i="250"/>
  <c r="B1137" i="250"/>
  <c r="B1136" i="250"/>
  <c r="B1135" i="250"/>
  <c r="B1134" i="250"/>
  <c r="B1133" i="250"/>
  <c r="B1132" i="250"/>
  <c r="B1131" i="250"/>
  <c r="B1130" i="250"/>
  <c r="B1129" i="250"/>
  <c r="B1128" i="250"/>
  <c r="B1127" i="250"/>
  <c r="B1126" i="250"/>
  <c r="B1125" i="250"/>
  <c r="B1124" i="250"/>
  <c r="B1123" i="250"/>
  <c r="B1122" i="250"/>
  <c r="B1121" i="250"/>
  <c r="B1120" i="250"/>
  <c r="B1119" i="250"/>
  <c r="B1118" i="250"/>
  <c r="B1117" i="250"/>
  <c r="B1116" i="250"/>
  <c r="B1115" i="250"/>
  <c r="B1114" i="250"/>
  <c r="B1113" i="250"/>
  <c r="B1112" i="250"/>
  <c r="B1110" i="250"/>
  <c r="B1109" i="250"/>
  <c r="B1108" i="250"/>
  <c r="B1107" i="250"/>
  <c r="B1106" i="250"/>
  <c r="B1105" i="250"/>
  <c r="B1104" i="250"/>
  <c r="B1103" i="250"/>
  <c r="B1102" i="250"/>
  <c r="B1101" i="250"/>
  <c r="B1100" i="250"/>
  <c r="B1099" i="250"/>
  <c r="B1098" i="250"/>
  <c r="B1097" i="250"/>
  <c r="B1096" i="250"/>
  <c r="B1095" i="250"/>
  <c r="B1094" i="250"/>
  <c r="B1093" i="250"/>
  <c r="B1092" i="250"/>
  <c r="B1091" i="250"/>
  <c r="B1090" i="250"/>
  <c r="B1089" i="250"/>
  <c r="B1088" i="250"/>
  <c r="B1087" i="250"/>
  <c r="B1086" i="250"/>
  <c r="B1085" i="250"/>
  <c r="B1084" i="250"/>
  <c r="B1083" i="250"/>
  <c r="B1082" i="250"/>
  <c r="B1081" i="250"/>
  <c r="B1080" i="250"/>
  <c r="B1079" i="250"/>
  <c r="B1078" i="250"/>
  <c r="B1077" i="250"/>
  <c r="B1076" i="250"/>
  <c r="B1075" i="250"/>
  <c r="B1074" i="250"/>
  <c r="B1073" i="250"/>
  <c r="B1072" i="250"/>
  <c r="B1071" i="250"/>
  <c r="B1070" i="250"/>
  <c r="B1069" i="250"/>
  <c r="B1068" i="250"/>
  <c r="B1067" i="250"/>
  <c r="B1066" i="250"/>
  <c r="B1065" i="250"/>
  <c r="B1064" i="250"/>
  <c r="B1063" i="250"/>
  <c r="B1062" i="250"/>
  <c r="B1061" i="250"/>
  <c r="B1060" i="250"/>
  <c r="B1059" i="250"/>
  <c r="B1058" i="250"/>
  <c r="B1057" i="250"/>
  <c r="B1056" i="250"/>
  <c r="B1055" i="250"/>
  <c r="B1054" i="250"/>
  <c r="B1052" i="250"/>
  <c r="B1051" i="250"/>
  <c r="B1050" i="250"/>
  <c r="B1049" i="250"/>
  <c r="B1048" i="250"/>
  <c r="B1047" i="250"/>
  <c r="B1046" i="250"/>
  <c r="B1045" i="250"/>
  <c r="B1044" i="250"/>
  <c r="B1043" i="250"/>
  <c r="B1042" i="250"/>
  <c r="B1041" i="250"/>
  <c r="B1040" i="250"/>
  <c r="B1039" i="250"/>
  <c r="B1038" i="250"/>
  <c r="B1037" i="250"/>
  <c r="B1036" i="250"/>
  <c r="B1035" i="250"/>
  <c r="B1034" i="250"/>
  <c r="B1033" i="250"/>
  <c r="B1032" i="250"/>
  <c r="B1031" i="250"/>
  <c r="B1030" i="250"/>
  <c r="B1029" i="250"/>
  <c r="B1028" i="250"/>
  <c r="B1027" i="250"/>
  <c r="B1026" i="250"/>
  <c r="B1025" i="250"/>
  <c r="B1024" i="250"/>
  <c r="B1023" i="250"/>
  <c r="B1022" i="250"/>
  <c r="B1019" i="250"/>
  <c r="B1018" i="250"/>
  <c r="B1017" i="250"/>
  <c r="B1016" i="250"/>
  <c r="B1015" i="250"/>
  <c r="B1014" i="250"/>
  <c r="B1013" i="250"/>
  <c r="B1012" i="250"/>
  <c r="B1011" i="250"/>
  <c r="B1010" i="250"/>
  <c r="B1009" i="250"/>
  <c r="B1008" i="250"/>
  <c r="B1007" i="250"/>
  <c r="B1006" i="250"/>
  <c r="B1005" i="250"/>
  <c r="B1004" i="250"/>
  <c r="B1003" i="250"/>
  <c r="B1002" i="250"/>
  <c r="B1001" i="250"/>
  <c r="B1000" i="250"/>
  <c r="B999" i="250"/>
  <c r="B998" i="250"/>
  <c r="B997" i="250"/>
  <c r="B996" i="250"/>
  <c r="B995" i="250"/>
  <c r="B994" i="250"/>
  <c r="B993" i="250"/>
  <c r="B992" i="250"/>
  <c r="B991" i="250"/>
  <c r="B990" i="250"/>
  <c r="B989" i="250"/>
  <c r="B988" i="250"/>
  <c r="B987" i="250"/>
  <c r="B986" i="250"/>
  <c r="B985" i="250"/>
  <c r="B984" i="250"/>
  <c r="B983" i="250"/>
  <c r="B982" i="250"/>
  <c r="B981" i="250"/>
  <c r="B980" i="250"/>
  <c r="B979" i="250"/>
  <c r="B978" i="250"/>
  <c r="B977" i="250"/>
  <c r="B976" i="250"/>
  <c r="B975" i="250"/>
  <c r="B974" i="250"/>
  <c r="B973" i="250"/>
  <c r="B972" i="250"/>
  <c r="B971" i="250"/>
  <c r="B970" i="250"/>
  <c r="B969" i="250"/>
  <c r="B968" i="250"/>
  <c r="B967" i="250"/>
  <c r="B966" i="250"/>
  <c r="B965" i="250"/>
  <c r="B964" i="250"/>
  <c r="B963" i="250"/>
  <c r="B962" i="250"/>
  <c r="B961" i="250"/>
  <c r="B960" i="250"/>
  <c r="B959" i="250"/>
  <c r="B958" i="250"/>
  <c r="B957" i="250"/>
  <c r="B956" i="250"/>
  <c r="B955" i="250"/>
  <c r="B954" i="250"/>
  <c r="B953" i="250"/>
  <c r="B952" i="250"/>
  <c r="B951" i="250"/>
  <c r="B950" i="250"/>
  <c r="B949" i="250"/>
  <c r="B948" i="250"/>
  <c r="B947" i="250"/>
  <c r="B946" i="250"/>
  <c r="B945" i="250"/>
  <c r="B944" i="250"/>
  <c r="B943" i="250"/>
  <c r="B942" i="250"/>
  <c r="B941" i="250"/>
  <c r="B940" i="250"/>
  <c r="B939" i="250"/>
  <c r="B938" i="250"/>
  <c r="B937" i="250"/>
  <c r="B936" i="250"/>
  <c r="B935" i="250"/>
  <c r="B934" i="250"/>
  <c r="B933" i="250"/>
  <c r="B932" i="250"/>
  <c r="B931" i="250"/>
  <c r="B930" i="250"/>
  <c r="B929" i="250"/>
  <c r="B928" i="250"/>
  <c r="B927" i="250"/>
  <c r="B926" i="250"/>
  <c r="B925" i="250"/>
  <c r="B924" i="250"/>
  <c r="B923" i="250"/>
  <c r="B922" i="250"/>
  <c r="B921" i="250"/>
  <c r="B920" i="250"/>
  <c r="B919" i="250"/>
  <c r="B918" i="250"/>
  <c r="B917" i="250"/>
  <c r="B916" i="250"/>
  <c r="B915" i="250"/>
  <c r="B914" i="250"/>
  <c r="B913" i="250"/>
  <c r="B912" i="250"/>
  <c r="B911" i="250"/>
  <c r="B910" i="250"/>
  <c r="B909" i="250"/>
  <c r="B908" i="250"/>
  <c r="B907" i="250"/>
  <c r="B906" i="250"/>
  <c r="B905" i="250"/>
  <c r="B904" i="250"/>
  <c r="B903" i="250"/>
  <c r="B902" i="250"/>
  <c r="B901" i="250"/>
  <c r="B900" i="250"/>
  <c r="B899" i="250"/>
  <c r="B898" i="250"/>
  <c r="B897" i="250"/>
  <c r="B896" i="250"/>
  <c r="B895" i="250"/>
  <c r="B894" i="250"/>
  <c r="B893" i="250"/>
  <c r="B892" i="250"/>
  <c r="B891" i="250"/>
  <c r="B890" i="250"/>
  <c r="B889" i="250"/>
  <c r="B888" i="250"/>
  <c r="B887" i="250"/>
  <c r="B886" i="250"/>
  <c r="B885" i="250"/>
  <c r="B884" i="250"/>
  <c r="B883" i="250"/>
  <c r="B882" i="250"/>
  <c r="B881" i="250"/>
  <c r="B880" i="250"/>
  <c r="B879" i="250"/>
  <c r="B878" i="250"/>
  <c r="B877" i="250"/>
  <c r="B876" i="250"/>
  <c r="B875" i="250"/>
  <c r="B874" i="250"/>
  <c r="B873" i="250"/>
  <c r="B872" i="250"/>
  <c r="B871" i="250"/>
  <c r="B870" i="250"/>
  <c r="B869" i="250"/>
  <c r="B868" i="250"/>
  <c r="B867" i="250"/>
  <c r="B866" i="250"/>
  <c r="B865" i="250"/>
  <c r="B864" i="250"/>
  <c r="B863" i="250"/>
  <c r="B862" i="250"/>
  <c r="B861" i="250"/>
  <c r="B860" i="250"/>
  <c r="B859" i="250"/>
  <c r="B858" i="250"/>
  <c r="B857" i="250"/>
  <c r="B856" i="250"/>
  <c r="B855" i="250"/>
  <c r="B854" i="250"/>
  <c r="B853" i="250"/>
  <c r="B852" i="250"/>
  <c r="B851" i="250"/>
  <c r="B850" i="250"/>
  <c r="B849" i="250"/>
  <c r="B848" i="250"/>
  <c r="B847" i="250"/>
  <c r="B846" i="250"/>
  <c r="B845" i="250"/>
  <c r="B844" i="250"/>
  <c r="B843" i="250"/>
  <c r="B842" i="250"/>
  <c r="B841" i="250"/>
  <c r="B840" i="250"/>
  <c r="B839" i="250"/>
  <c r="B838" i="250"/>
  <c r="B837" i="250"/>
  <c r="B836" i="250"/>
  <c r="B835" i="250"/>
  <c r="B834" i="250"/>
  <c r="B833" i="250"/>
  <c r="B832" i="250"/>
  <c r="B831" i="250"/>
  <c r="B830" i="250"/>
  <c r="B829" i="250"/>
  <c r="B828" i="250"/>
  <c r="B827" i="250"/>
  <c r="B826" i="250"/>
  <c r="B825" i="250"/>
  <c r="B824" i="250"/>
  <c r="B823" i="250"/>
  <c r="B822" i="250"/>
  <c r="B821" i="250"/>
  <c r="B820" i="250"/>
  <c r="B819" i="250"/>
  <c r="B818" i="250"/>
  <c r="B817" i="250"/>
  <c r="B816" i="250"/>
  <c r="B815" i="250"/>
  <c r="B814" i="250"/>
  <c r="B813" i="250"/>
  <c r="B812" i="250"/>
  <c r="B811" i="250"/>
  <c r="B810" i="250"/>
  <c r="B809" i="250"/>
  <c r="B808" i="250"/>
  <c r="B807" i="250"/>
  <c r="B806" i="250"/>
  <c r="B805" i="250"/>
  <c r="B804" i="250"/>
  <c r="B803" i="250"/>
  <c r="B802" i="250"/>
  <c r="B801" i="250"/>
  <c r="B800" i="250"/>
  <c r="B799" i="250"/>
  <c r="B798" i="250"/>
  <c r="B797" i="250"/>
  <c r="B796" i="250"/>
  <c r="B795" i="250"/>
  <c r="B794" i="250"/>
  <c r="B793" i="250"/>
  <c r="B792" i="250"/>
  <c r="B791" i="250"/>
  <c r="B790" i="250"/>
  <c r="B789" i="250"/>
  <c r="B788" i="250"/>
  <c r="B787" i="250"/>
  <c r="B786" i="250"/>
  <c r="B785" i="250"/>
  <c r="B784" i="250"/>
  <c r="B783" i="250"/>
  <c r="B782" i="250"/>
  <c r="B781" i="250"/>
  <c r="B780" i="250"/>
  <c r="B779" i="250"/>
  <c r="B778" i="250"/>
  <c r="B777" i="250"/>
  <c r="B776" i="250"/>
  <c r="B775" i="250"/>
  <c r="B774" i="250"/>
  <c r="B773" i="250"/>
  <c r="B772" i="250"/>
  <c r="B771" i="250"/>
  <c r="B770" i="250"/>
  <c r="B769" i="250"/>
  <c r="B768" i="250"/>
  <c r="B767" i="250"/>
  <c r="B766" i="250"/>
  <c r="B765" i="250"/>
  <c r="B764" i="250"/>
  <c r="B763" i="250"/>
  <c r="B762" i="250"/>
  <c r="B761" i="250"/>
  <c r="B760" i="250"/>
  <c r="B759" i="250"/>
  <c r="B758" i="250"/>
  <c r="B757" i="250"/>
  <c r="B756" i="250"/>
  <c r="B755" i="250"/>
  <c r="B754" i="250"/>
  <c r="B753" i="250"/>
  <c r="B752" i="250"/>
  <c r="B751" i="250"/>
  <c r="B750" i="250"/>
  <c r="B749" i="250"/>
  <c r="B748" i="250"/>
  <c r="B747" i="250"/>
  <c r="B746" i="250"/>
  <c r="B745" i="250"/>
  <c r="B744" i="250"/>
  <c r="B743" i="250"/>
  <c r="B742" i="250"/>
  <c r="B741" i="250"/>
  <c r="B740" i="250"/>
  <c r="B739" i="250"/>
  <c r="B738" i="250"/>
  <c r="B737" i="250"/>
  <c r="B736" i="250"/>
  <c r="B735" i="250"/>
  <c r="B734" i="250"/>
  <c r="B733" i="250"/>
  <c r="B732" i="250"/>
  <c r="B731" i="250"/>
  <c r="B730" i="250"/>
  <c r="B729" i="250"/>
  <c r="B728" i="250"/>
  <c r="B727" i="250"/>
  <c r="B726" i="250"/>
  <c r="B725" i="250"/>
  <c r="B724" i="250"/>
  <c r="B723" i="250"/>
  <c r="B722" i="250"/>
  <c r="B721" i="250"/>
  <c r="B720" i="250"/>
  <c r="B719" i="250"/>
  <c r="B717" i="250"/>
  <c r="B716" i="250"/>
  <c r="B715" i="250"/>
  <c r="B714" i="250"/>
  <c r="B713" i="250"/>
  <c r="B712" i="250"/>
  <c r="B711" i="250"/>
  <c r="B710" i="250"/>
  <c r="B709" i="250"/>
  <c r="B708" i="250"/>
  <c r="B707" i="250"/>
  <c r="B706" i="250"/>
  <c r="B705" i="250"/>
  <c r="B704" i="250"/>
  <c r="B703" i="250"/>
  <c r="B702" i="250"/>
  <c r="B701" i="250"/>
  <c r="B700" i="250"/>
  <c r="B699" i="250"/>
  <c r="B698" i="250"/>
  <c r="B697" i="250"/>
  <c r="B696" i="250"/>
  <c r="B695" i="250"/>
  <c r="B694" i="250"/>
  <c r="B693" i="250"/>
  <c r="B692" i="250"/>
  <c r="B691" i="250"/>
  <c r="B690" i="250"/>
  <c r="B689" i="250"/>
  <c r="B688" i="250"/>
  <c r="B686" i="250"/>
  <c r="B685" i="250"/>
  <c r="B684" i="250"/>
  <c r="B683" i="250"/>
  <c r="B682" i="250"/>
  <c r="B681" i="250"/>
  <c r="B680" i="250"/>
  <c r="B679" i="250"/>
  <c r="B678" i="250"/>
  <c r="B677" i="250"/>
  <c r="B676" i="250"/>
  <c r="B675" i="250"/>
  <c r="B674" i="250"/>
  <c r="B673" i="250"/>
  <c r="B672" i="250"/>
  <c r="B671" i="250"/>
  <c r="B670" i="250"/>
  <c r="B669" i="250"/>
  <c r="B668" i="250"/>
  <c r="B667" i="250"/>
  <c r="B666" i="250"/>
  <c r="B665" i="250"/>
  <c r="B664" i="250"/>
  <c r="B663" i="250"/>
  <c r="B662" i="250"/>
  <c r="B661" i="250"/>
  <c r="B660" i="250"/>
  <c r="B659" i="250"/>
  <c r="B658" i="250"/>
  <c r="B657" i="250"/>
  <c r="B656" i="250"/>
  <c r="B655" i="250"/>
  <c r="B654" i="250"/>
  <c r="B653" i="250"/>
  <c r="B652" i="250"/>
  <c r="B651" i="250"/>
  <c r="B650" i="250"/>
  <c r="B649" i="250"/>
  <c r="B648" i="250"/>
  <c r="B647" i="250"/>
  <c r="B646" i="250"/>
  <c r="B645" i="250"/>
  <c r="B644" i="250"/>
  <c r="B643" i="250"/>
  <c r="B642" i="250"/>
  <c r="B641" i="250"/>
  <c r="B640" i="250"/>
  <c r="B639" i="250"/>
  <c r="B638" i="250"/>
  <c r="B637" i="250"/>
  <c r="B636" i="250"/>
  <c r="B635" i="250"/>
  <c r="B634" i="250"/>
  <c r="B633" i="250"/>
  <c r="B632" i="250"/>
  <c r="B631" i="250"/>
  <c r="B630" i="250"/>
  <c r="B629" i="250"/>
  <c r="B628" i="250"/>
  <c r="B627" i="250"/>
  <c r="B626" i="250"/>
  <c r="B625" i="250"/>
  <c r="B624" i="250"/>
  <c r="B623" i="250"/>
  <c r="B622" i="250"/>
  <c r="B621" i="250"/>
  <c r="B620" i="250"/>
  <c r="B619" i="250"/>
  <c r="B618" i="250"/>
  <c r="B617" i="250"/>
  <c r="B616" i="250"/>
  <c r="B615" i="250"/>
  <c r="B614" i="250"/>
  <c r="B613" i="250"/>
  <c r="B612" i="250"/>
  <c r="B611" i="250"/>
  <c r="B610" i="250"/>
  <c r="B609" i="250"/>
  <c r="B608" i="250"/>
  <c r="B607" i="250"/>
  <c r="B606" i="250"/>
  <c r="B605" i="250"/>
  <c r="B604" i="250"/>
  <c r="B603" i="250"/>
  <c r="B602" i="250"/>
  <c r="B601" i="250"/>
  <c r="B600" i="250"/>
  <c r="B599" i="250"/>
  <c r="B598" i="250"/>
  <c r="B597" i="250"/>
  <c r="B596" i="250"/>
  <c r="B595" i="250"/>
  <c r="B594" i="250"/>
  <c r="B593" i="250"/>
  <c r="B592" i="250"/>
  <c r="B591" i="250"/>
  <c r="B590" i="250"/>
  <c r="B589" i="250"/>
  <c r="B588" i="250"/>
  <c r="B587" i="250"/>
  <c r="B586" i="250"/>
  <c r="B585" i="250"/>
  <c r="B584" i="250"/>
  <c r="B583" i="250"/>
  <c r="B582" i="250"/>
  <c r="B581" i="250"/>
  <c r="B580" i="250"/>
  <c r="B579" i="250"/>
  <c r="B578" i="250"/>
  <c r="B577" i="250"/>
  <c r="B576" i="250"/>
  <c r="B575" i="250"/>
  <c r="B574" i="250"/>
  <c r="B573" i="250"/>
  <c r="B572" i="250"/>
  <c r="B571" i="250"/>
  <c r="B570" i="250"/>
  <c r="B569" i="250"/>
  <c r="B568" i="250"/>
  <c r="B567" i="250"/>
  <c r="B566" i="250"/>
  <c r="B565" i="250"/>
  <c r="B564" i="250"/>
  <c r="B563" i="250"/>
  <c r="B562" i="250"/>
  <c r="B561" i="250"/>
  <c r="B560" i="250"/>
  <c r="B559" i="250"/>
  <c r="B558" i="250"/>
  <c r="B557" i="250"/>
  <c r="B556" i="250"/>
  <c r="B555" i="250"/>
  <c r="B554" i="250"/>
  <c r="B553" i="250"/>
  <c r="B552" i="250"/>
  <c r="B551" i="250"/>
  <c r="B550" i="250"/>
  <c r="B549" i="250"/>
  <c r="B548" i="250"/>
  <c r="B547" i="250"/>
  <c r="B546" i="250"/>
  <c r="B545" i="250"/>
  <c r="B544" i="250"/>
  <c r="B543" i="250"/>
  <c r="B542" i="250"/>
  <c r="B541" i="250"/>
  <c r="B540" i="250"/>
  <c r="B539" i="250"/>
  <c r="B538" i="250"/>
  <c r="B537" i="250"/>
  <c r="B536" i="250"/>
  <c r="B535" i="250"/>
  <c r="B534" i="250"/>
  <c r="B533" i="250"/>
  <c r="B532" i="250"/>
  <c r="B531" i="250"/>
  <c r="B530" i="250"/>
  <c r="B529" i="250"/>
  <c r="B528" i="250"/>
  <c r="B527" i="250"/>
  <c r="B526" i="250"/>
  <c r="B525" i="250"/>
  <c r="B524" i="250"/>
  <c r="B523" i="250"/>
  <c r="B522" i="250"/>
  <c r="B521" i="250"/>
  <c r="B520" i="250"/>
  <c r="B519" i="250"/>
  <c r="B518" i="250"/>
  <c r="B517" i="250"/>
  <c r="B516" i="250"/>
  <c r="B515" i="250"/>
  <c r="B514" i="250"/>
  <c r="B513" i="250"/>
  <c r="B512" i="250"/>
  <c r="B511" i="250"/>
  <c r="B510" i="250"/>
  <c r="B509" i="250"/>
  <c r="B508" i="250"/>
  <c r="B507" i="250"/>
  <c r="B506" i="250"/>
  <c r="B505" i="250"/>
  <c r="B504" i="250"/>
  <c r="B503" i="250"/>
  <c r="B502" i="250"/>
  <c r="B501" i="250"/>
  <c r="B500" i="250"/>
  <c r="B499" i="250"/>
  <c r="B498" i="250"/>
  <c r="B497" i="250"/>
  <c r="B496" i="250"/>
  <c r="B495" i="250"/>
  <c r="B494" i="250"/>
  <c r="B493" i="250"/>
  <c r="B492" i="250"/>
  <c r="B491" i="250"/>
  <c r="B490" i="250"/>
  <c r="B489" i="250"/>
  <c r="B488" i="250"/>
  <c r="B487" i="250"/>
  <c r="B486" i="250"/>
  <c r="B485" i="250"/>
  <c r="B484" i="250"/>
  <c r="B483" i="250"/>
  <c r="B482" i="250"/>
  <c r="B481" i="250"/>
  <c r="B480" i="250"/>
  <c r="B479" i="250"/>
  <c r="B478" i="250"/>
  <c r="B477" i="250"/>
  <c r="B476" i="250"/>
  <c r="B475" i="250"/>
  <c r="B474" i="250"/>
  <c r="B473" i="250"/>
  <c r="B472" i="250"/>
  <c r="B471" i="250"/>
  <c r="B470" i="250"/>
  <c r="B469" i="250"/>
  <c r="B468" i="250"/>
  <c r="B467" i="250"/>
  <c r="B466" i="250"/>
  <c r="B465" i="250"/>
  <c r="B464" i="250"/>
  <c r="B463" i="250"/>
  <c r="B462" i="250"/>
  <c r="B461" i="250"/>
  <c r="B460" i="250"/>
  <c r="B459" i="250"/>
  <c r="B458" i="250"/>
  <c r="BN1204" i="236"/>
  <c r="BM1204" i="236"/>
  <c r="BL1204" i="236"/>
  <c r="C1183" i="236"/>
  <c r="C1182" i="236"/>
  <c r="C1181" i="236"/>
  <c r="C1180" i="236"/>
  <c r="C1179" i="236"/>
  <c r="C1178" i="236"/>
  <c r="C1177" i="236"/>
  <c r="C1176" i="236"/>
  <c r="C1175" i="236"/>
  <c r="C1174" i="236"/>
  <c r="C1173" i="236"/>
  <c r="C1172" i="236"/>
  <c r="C1171" i="236"/>
  <c r="C1170" i="236"/>
  <c r="C1169" i="236"/>
  <c r="C1168" i="236"/>
  <c r="C1167" i="236"/>
  <c r="C1166" i="236"/>
  <c r="C1165" i="236"/>
  <c r="C1164" i="236"/>
  <c r="C1163" i="236"/>
  <c r="C1162" i="236"/>
  <c r="C1161" i="236"/>
  <c r="C1160" i="236"/>
  <c r="C1159" i="236"/>
  <c r="C1158" i="236"/>
  <c r="C1157" i="236"/>
  <c r="C1156" i="236"/>
  <c r="C1155" i="236"/>
  <c r="C1154" i="236"/>
  <c r="C1153" i="236"/>
  <c r="C1152" i="236"/>
  <c r="C1151" i="236"/>
  <c r="C1150" i="236"/>
  <c r="C1149" i="236"/>
  <c r="C1148" i="236"/>
  <c r="C1147" i="236"/>
  <c r="C1146" i="236"/>
  <c r="C1145" i="236"/>
  <c r="C1144" i="236"/>
  <c r="C1143" i="236"/>
  <c r="C1142" i="236"/>
  <c r="C1141" i="236"/>
  <c r="C1140" i="236"/>
  <c r="C1139" i="236"/>
  <c r="C1138" i="236"/>
  <c r="C1137" i="236"/>
  <c r="C1136" i="236"/>
  <c r="C1135" i="236"/>
  <c r="C1134" i="236"/>
  <c r="C1133" i="236"/>
  <c r="C1132" i="236"/>
  <c r="C1131" i="236"/>
  <c r="C1130" i="236"/>
  <c r="C1129" i="236"/>
  <c r="C1128" i="236"/>
  <c r="C1127" i="236"/>
  <c r="C1126" i="236"/>
  <c r="C1125" i="236"/>
  <c r="C1124" i="236"/>
  <c r="C1123" i="236"/>
  <c r="C1122" i="236"/>
  <c r="C1121" i="236"/>
  <c r="C1120" i="236"/>
  <c r="C1119" i="236"/>
  <c r="C1118" i="236"/>
  <c r="C1117" i="236"/>
  <c r="C1116" i="236"/>
  <c r="C1115" i="236"/>
  <c r="C1114" i="236"/>
  <c r="C1113" i="236"/>
  <c r="C1112" i="236"/>
  <c r="C1110" i="236"/>
  <c r="C1109" i="236"/>
  <c r="C1108" i="236"/>
  <c r="C1107" i="236"/>
  <c r="C1106" i="236"/>
  <c r="C1105" i="236"/>
  <c r="C1104" i="236"/>
  <c r="C1103" i="236"/>
  <c r="C1102" i="236"/>
  <c r="C1101" i="236"/>
  <c r="C1100" i="236"/>
  <c r="C1099" i="236"/>
  <c r="C1098" i="236"/>
  <c r="C1096" i="236"/>
  <c r="C1095" i="236"/>
  <c r="C1094" i="236"/>
  <c r="C1093" i="236"/>
  <c r="C1092" i="236"/>
  <c r="C1091" i="236"/>
  <c r="C1090" i="236"/>
  <c r="C1089" i="236"/>
  <c r="C1088" i="236"/>
  <c r="C1087" i="236"/>
  <c r="C1086" i="236"/>
  <c r="C1085" i="236"/>
  <c r="C1084" i="236"/>
  <c r="C1083" i="236"/>
  <c r="C1082" i="236"/>
  <c r="C1081" i="236"/>
  <c r="C1080" i="236"/>
  <c r="C1079" i="236"/>
  <c r="C1078" i="236"/>
  <c r="C1077" i="236"/>
  <c r="C1076" i="236"/>
  <c r="C1075" i="236"/>
  <c r="C1074" i="236"/>
  <c r="C1073" i="236"/>
  <c r="C1072" i="236"/>
  <c r="C1071" i="236"/>
  <c r="C1070" i="236"/>
  <c r="C1069" i="236"/>
  <c r="C1068" i="236"/>
  <c r="C1067" i="236"/>
  <c r="C1066" i="236"/>
  <c r="C1065" i="236"/>
  <c r="C1064" i="236"/>
  <c r="C1063" i="236"/>
  <c r="C1062" i="236"/>
  <c r="C1061" i="236"/>
  <c r="C1060" i="236"/>
  <c r="C1059" i="236"/>
  <c r="C1058" i="236"/>
  <c r="C1057" i="236"/>
  <c r="C1056" i="236"/>
  <c r="C1055" i="236"/>
  <c r="C1054" i="236"/>
  <c r="C1053" i="236"/>
  <c r="C1052" i="236"/>
  <c r="C1051" i="236"/>
  <c r="C1050" i="236"/>
  <c r="C1049" i="236"/>
  <c r="C1048" i="236"/>
  <c r="C1047" i="236"/>
  <c r="C1046" i="236"/>
  <c r="C1045" i="236"/>
  <c r="C1044" i="236"/>
  <c r="C1043" i="236"/>
  <c r="C1042" i="236"/>
  <c r="C1041" i="236"/>
  <c r="C1040" i="236"/>
  <c r="C1039" i="236"/>
  <c r="C1038" i="236"/>
  <c r="C1037" i="236"/>
  <c r="C1036" i="236"/>
  <c r="C1035" i="236"/>
  <c r="C1034" i="236"/>
  <c r="C1033" i="236"/>
  <c r="C1032" i="236"/>
  <c r="C1031" i="236"/>
  <c r="C1030" i="236"/>
  <c r="C1029" i="236"/>
  <c r="C1028" i="236"/>
  <c r="C1027" i="236"/>
  <c r="C1026" i="236"/>
  <c r="C1025" i="236"/>
  <c r="C1024" i="236"/>
  <c r="C1023" i="236"/>
  <c r="C1022" i="236"/>
  <c r="C1021" i="236"/>
  <c r="C1020" i="236"/>
  <c r="C1019" i="236"/>
  <c r="C1018" i="236"/>
  <c r="C1017" i="236"/>
  <c r="C1016" i="236"/>
  <c r="C1015" i="236"/>
  <c r="C1014" i="236"/>
  <c r="C1013" i="236"/>
  <c r="C1012" i="236"/>
  <c r="C1011" i="236"/>
  <c r="C1010" i="236"/>
  <c r="C1009" i="236"/>
  <c r="C1008" i="236"/>
  <c r="C1007" i="236"/>
  <c r="C1006" i="236"/>
  <c r="C1005" i="236"/>
  <c r="C1004" i="236"/>
  <c r="C1003" i="236"/>
  <c r="C1002" i="236"/>
  <c r="C1001" i="236"/>
  <c r="C1000" i="236"/>
  <c r="C999" i="236"/>
  <c r="C998" i="236"/>
  <c r="C997" i="236"/>
  <c r="C996" i="236"/>
  <c r="C995" i="236"/>
  <c r="C994" i="236"/>
  <c r="C993" i="236"/>
  <c r="C992" i="236"/>
  <c r="C991" i="236"/>
  <c r="C990" i="236"/>
  <c r="C989" i="236"/>
  <c r="C988" i="236"/>
  <c r="C987" i="236"/>
  <c r="C986" i="236"/>
  <c r="C985" i="236"/>
  <c r="C984" i="236"/>
  <c r="C983" i="236"/>
  <c r="C982" i="236"/>
  <c r="C981" i="236"/>
  <c r="C980" i="236"/>
  <c r="C979" i="236"/>
  <c r="C978" i="236"/>
  <c r="C977" i="236"/>
  <c r="C976" i="236"/>
  <c r="C975" i="236"/>
  <c r="C974" i="236"/>
  <c r="C973" i="236"/>
  <c r="C972" i="236"/>
  <c r="C971" i="236"/>
  <c r="C970" i="236"/>
  <c r="C969" i="236"/>
  <c r="C968" i="236"/>
  <c r="C967" i="236"/>
  <c r="C966" i="236"/>
  <c r="C965" i="236"/>
  <c r="C964" i="236"/>
  <c r="C963" i="236"/>
  <c r="C962" i="236"/>
  <c r="C961" i="236"/>
  <c r="C960" i="236"/>
  <c r="C959" i="236"/>
  <c r="C958" i="236"/>
  <c r="C957" i="236"/>
  <c r="C956" i="236"/>
  <c r="C955" i="236"/>
  <c r="C954" i="236"/>
  <c r="C953" i="236"/>
  <c r="C952" i="236"/>
  <c r="C951" i="236"/>
  <c r="C950" i="236"/>
  <c r="C949" i="236"/>
  <c r="C948" i="236"/>
  <c r="C947" i="236"/>
  <c r="C946" i="236"/>
  <c r="C945" i="236"/>
  <c r="C944" i="236"/>
  <c r="C943" i="236"/>
  <c r="C942" i="236"/>
  <c r="C941" i="236"/>
  <c r="C940" i="236"/>
  <c r="C939" i="236"/>
  <c r="C938" i="236"/>
  <c r="C937" i="236"/>
  <c r="C936" i="236"/>
  <c r="C935" i="236"/>
  <c r="C934" i="236"/>
  <c r="C933" i="236"/>
  <c r="C932" i="236"/>
  <c r="C931" i="236"/>
  <c r="C930" i="236"/>
  <c r="C929" i="236"/>
  <c r="C928" i="236"/>
  <c r="C927" i="236"/>
  <c r="C926" i="236"/>
  <c r="C925" i="236"/>
  <c r="C924" i="236"/>
  <c r="C923" i="236"/>
  <c r="C922" i="236"/>
  <c r="C921" i="236"/>
  <c r="C920" i="236"/>
  <c r="C919" i="236"/>
  <c r="C918" i="236"/>
  <c r="C917" i="236"/>
  <c r="C916" i="236"/>
  <c r="C915" i="236"/>
  <c r="C914" i="236"/>
  <c r="C913" i="236"/>
  <c r="C912" i="236"/>
  <c r="C911" i="236"/>
  <c r="C910" i="236"/>
  <c r="C909" i="236"/>
  <c r="C908" i="236"/>
  <c r="C907" i="236"/>
  <c r="C906" i="236"/>
  <c r="C905" i="236"/>
  <c r="C904" i="236"/>
  <c r="C903" i="236"/>
  <c r="C902" i="236"/>
  <c r="C901" i="236"/>
  <c r="C900" i="236"/>
  <c r="C899" i="236"/>
  <c r="C898" i="236"/>
  <c r="C897" i="236"/>
  <c r="C896" i="236"/>
  <c r="C895" i="236"/>
  <c r="C894" i="236"/>
  <c r="C893" i="236"/>
  <c r="C892" i="236"/>
  <c r="C891" i="236"/>
  <c r="C890" i="236"/>
  <c r="C889" i="236"/>
  <c r="C888" i="236"/>
  <c r="C887" i="236"/>
  <c r="C886" i="236"/>
  <c r="C885" i="236"/>
  <c r="C884" i="236"/>
  <c r="C883" i="236"/>
  <c r="C882" i="236"/>
  <c r="C881" i="236"/>
  <c r="C880" i="236"/>
  <c r="C879" i="236"/>
  <c r="C878" i="236"/>
  <c r="C877" i="236"/>
  <c r="C876" i="236"/>
  <c r="C875" i="236"/>
  <c r="C874" i="236"/>
  <c r="C873" i="236"/>
  <c r="C872" i="236"/>
  <c r="C871" i="236"/>
  <c r="C870" i="236"/>
  <c r="C869" i="236"/>
  <c r="C868" i="236"/>
  <c r="C867" i="236"/>
  <c r="C866" i="236"/>
  <c r="C865" i="236"/>
  <c r="C864" i="236"/>
  <c r="C863" i="236"/>
  <c r="C862" i="236"/>
  <c r="C861" i="236"/>
  <c r="C860" i="236"/>
  <c r="C859" i="236"/>
  <c r="C858" i="236"/>
  <c r="C857" i="236"/>
  <c r="C856" i="236"/>
  <c r="C855" i="236"/>
  <c r="C854" i="236"/>
  <c r="C853" i="236"/>
  <c r="C852" i="236"/>
  <c r="C851" i="236"/>
  <c r="C850" i="236"/>
  <c r="C849" i="236"/>
  <c r="C848" i="236"/>
  <c r="C847" i="236"/>
  <c r="C846" i="236"/>
  <c r="C845" i="236"/>
  <c r="C844" i="236"/>
  <c r="C843" i="236"/>
  <c r="C842" i="236"/>
  <c r="C841" i="236"/>
  <c r="C840" i="236"/>
  <c r="C839" i="236"/>
  <c r="C838" i="236"/>
  <c r="C837" i="236"/>
  <c r="C836" i="236"/>
  <c r="C835" i="236"/>
  <c r="C834" i="236"/>
  <c r="C833" i="236"/>
  <c r="C832" i="236"/>
  <c r="C831" i="236"/>
  <c r="C830" i="236"/>
  <c r="C829" i="236"/>
  <c r="C828" i="236"/>
  <c r="C827" i="236"/>
  <c r="C826" i="236"/>
  <c r="C825" i="236"/>
  <c r="C824" i="236"/>
  <c r="C823" i="236"/>
  <c r="C822" i="236"/>
  <c r="C821" i="236"/>
  <c r="C820" i="236"/>
  <c r="C819" i="236"/>
  <c r="C818" i="236"/>
  <c r="C817" i="236"/>
  <c r="C816" i="236"/>
  <c r="C815" i="236"/>
  <c r="C814" i="236"/>
  <c r="C813" i="236"/>
  <c r="C812" i="236"/>
  <c r="C811" i="236"/>
  <c r="C810" i="236"/>
  <c r="C809" i="236"/>
  <c r="C808" i="236"/>
  <c r="C807" i="236"/>
  <c r="C806" i="236"/>
  <c r="C805" i="236"/>
  <c r="C804" i="236"/>
  <c r="C803" i="236"/>
  <c r="C802" i="236"/>
  <c r="C801" i="236"/>
  <c r="C800" i="236"/>
  <c r="C799" i="236"/>
  <c r="C798" i="236"/>
  <c r="C797" i="236"/>
  <c r="C796" i="236"/>
  <c r="C795" i="236"/>
  <c r="C794" i="236"/>
  <c r="C793" i="236"/>
  <c r="C792" i="236"/>
  <c r="C791" i="236"/>
  <c r="C790" i="236"/>
  <c r="C789" i="236"/>
  <c r="C788" i="236"/>
  <c r="C787" i="236"/>
  <c r="C786" i="236"/>
  <c r="C785" i="236"/>
  <c r="C784" i="236"/>
  <c r="C783" i="236"/>
  <c r="C782" i="236"/>
  <c r="C781" i="236"/>
  <c r="C780" i="236"/>
  <c r="C779" i="236"/>
  <c r="C778" i="236"/>
  <c r="C777" i="236"/>
  <c r="C776" i="236"/>
  <c r="C775" i="236"/>
  <c r="C774" i="236"/>
  <c r="C773" i="236"/>
  <c r="C772" i="236"/>
  <c r="C771" i="236"/>
  <c r="C770" i="236"/>
  <c r="C769" i="236"/>
  <c r="C768" i="236"/>
  <c r="C767" i="236"/>
  <c r="C766" i="236"/>
  <c r="C765" i="236"/>
  <c r="C764" i="236"/>
  <c r="C763" i="236"/>
  <c r="C762" i="236"/>
  <c r="C761" i="236"/>
  <c r="C760" i="236"/>
  <c r="C759" i="236"/>
  <c r="C758" i="236"/>
  <c r="C757" i="236"/>
  <c r="C756" i="236"/>
  <c r="C755" i="236"/>
  <c r="C754" i="236"/>
  <c r="C753" i="236"/>
  <c r="C752" i="236"/>
  <c r="C751" i="236"/>
  <c r="C750" i="236"/>
  <c r="C749" i="236"/>
  <c r="C748" i="236"/>
  <c r="C747" i="236"/>
  <c r="C746" i="236"/>
  <c r="C745" i="236"/>
  <c r="C744" i="236"/>
  <c r="C743" i="236"/>
  <c r="C742" i="236"/>
  <c r="C741" i="236"/>
  <c r="C740" i="236"/>
  <c r="C739" i="236"/>
  <c r="C738" i="236"/>
  <c r="C737" i="236"/>
  <c r="C736" i="236"/>
  <c r="C735" i="236"/>
  <c r="C734" i="236"/>
  <c r="C733" i="236"/>
  <c r="C732" i="236"/>
  <c r="C731" i="236"/>
  <c r="C730" i="236"/>
  <c r="C729" i="236"/>
  <c r="C728" i="236"/>
  <c r="C727" i="236"/>
  <c r="C726" i="236"/>
  <c r="C725" i="236"/>
  <c r="C724" i="236"/>
  <c r="C723" i="236"/>
  <c r="C722" i="236"/>
  <c r="C721" i="236"/>
  <c r="C720" i="236"/>
  <c r="C719" i="236"/>
  <c r="C718" i="236"/>
  <c r="C717" i="236"/>
  <c r="C716" i="236"/>
  <c r="C715" i="236"/>
  <c r="C714" i="236"/>
  <c r="C713" i="236"/>
  <c r="C712" i="236"/>
  <c r="C711" i="236"/>
  <c r="C710" i="236"/>
  <c r="C709" i="236"/>
  <c r="C708" i="236"/>
  <c r="C707" i="236"/>
  <c r="C706" i="236"/>
  <c r="C705" i="236"/>
  <c r="C704" i="236"/>
  <c r="C703" i="236"/>
  <c r="C702" i="236"/>
  <c r="C701" i="236"/>
  <c r="C700" i="236"/>
  <c r="C699" i="236"/>
  <c r="C698" i="236"/>
  <c r="C697" i="236"/>
  <c r="C696" i="236"/>
  <c r="C695" i="236"/>
  <c r="C694" i="236"/>
  <c r="C693" i="236"/>
  <c r="C692" i="236"/>
  <c r="C691" i="236"/>
  <c r="C690" i="236"/>
  <c r="C689" i="236"/>
  <c r="C688" i="236"/>
  <c r="C687" i="236"/>
  <c r="C686" i="236"/>
  <c r="C685" i="236"/>
  <c r="C684" i="236"/>
  <c r="C683" i="236"/>
  <c r="C682" i="236"/>
  <c r="C681" i="236"/>
  <c r="C680" i="236"/>
  <c r="C679" i="236"/>
  <c r="C678" i="236"/>
  <c r="C677" i="236"/>
  <c r="C676" i="236"/>
  <c r="C675" i="236"/>
  <c r="C674" i="236"/>
  <c r="C673" i="236"/>
  <c r="C672" i="236"/>
  <c r="C671" i="236"/>
  <c r="C670" i="236"/>
  <c r="C669" i="236"/>
  <c r="C668" i="236"/>
  <c r="C667" i="236"/>
  <c r="C666" i="236"/>
  <c r="C665" i="236"/>
  <c r="C664" i="236"/>
  <c r="C663" i="236"/>
  <c r="C662" i="236"/>
  <c r="C661" i="236"/>
  <c r="C660" i="236"/>
  <c r="C659" i="236"/>
  <c r="C658" i="236"/>
  <c r="C657" i="236"/>
  <c r="C656" i="236"/>
  <c r="C655" i="236"/>
  <c r="C654" i="236"/>
  <c r="C653" i="236"/>
  <c r="C652" i="236"/>
  <c r="C651" i="236"/>
  <c r="C650" i="236"/>
  <c r="C649" i="236"/>
  <c r="C648" i="236"/>
  <c r="C647" i="236"/>
  <c r="C646" i="236"/>
  <c r="C645" i="236"/>
  <c r="C644" i="236"/>
  <c r="C643" i="236"/>
  <c r="C642" i="236"/>
  <c r="C641" i="236"/>
  <c r="C640" i="236"/>
  <c r="C639" i="236"/>
  <c r="C638" i="236"/>
  <c r="C637" i="236"/>
  <c r="C636" i="236"/>
  <c r="C635" i="236"/>
  <c r="C634" i="236"/>
  <c r="C633" i="236"/>
  <c r="C632" i="236"/>
  <c r="C631" i="236"/>
  <c r="C630" i="236"/>
  <c r="C629" i="236"/>
  <c r="C628" i="236"/>
  <c r="C627" i="236"/>
  <c r="C626" i="236"/>
  <c r="C625" i="236"/>
  <c r="C624" i="236"/>
  <c r="C623" i="236"/>
  <c r="C622" i="236"/>
  <c r="C621" i="236"/>
  <c r="C620" i="236"/>
  <c r="C619" i="236"/>
  <c r="C618" i="236"/>
  <c r="C617" i="236"/>
  <c r="C616" i="236"/>
  <c r="C615" i="236"/>
  <c r="C614" i="236"/>
  <c r="C613" i="236"/>
  <c r="C612" i="236"/>
  <c r="C611" i="236"/>
  <c r="C610" i="236"/>
  <c r="C609" i="236"/>
  <c r="C608" i="236"/>
  <c r="C607" i="236"/>
  <c r="C606" i="236"/>
  <c r="C605" i="236"/>
  <c r="C604" i="236"/>
  <c r="C603" i="236"/>
  <c r="C602" i="236"/>
  <c r="C601" i="236"/>
  <c r="C600" i="236"/>
  <c r="C599" i="236"/>
  <c r="C598" i="236"/>
  <c r="C597" i="236"/>
  <c r="C596" i="236"/>
  <c r="C595" i="236"/>
  <c r="C594" i="236"/>
  <c r="C593" i="236"/>
  <c r="C592" i="236"/>
  <c r="C591" i="236"/>
  <c r="C590" i="236"/>
  <c r="C589" i="236"/>
  <c r="C588" i="236"/>
  <c r="C587" i="236"/>
  <c r="C586" i="236"/>
  <c r="C585" i="236"/>
  <c r="C584" i="236"/>
  <c r="C583" i="236"/>
  <c r="C582" i="236"/>
  <c r="C581" i="236"/>
  <c r="C580" i="236"/>
  <c r="C579" i="236"/>
  <c r="C578" i="236"/>
  <c r="C577" i="236"/>
  <c r="C576" i="236"/>
  <c r="C575" i="236"/>
  <c r="C574" i="236"/>
  <c r="C573" i="236"/>
  <c r="C572" i="236"/>
  <c r="C571" i="236"/>
  <c r="C570" i="236"/>
  <c r="C569" i="236"/>
  <c r="C568" i="236"/>
  <c r="C567" i="236"/>
  <c r="C566" i="236"/>
  <c r="C565" i="236"/>
  <c r="C564" i="236"/>
  <c r="C563" i="236"/>
  <c r="C562" i="236"/>
  <c r="C561" i="236"/>
  <c r="C560" i="236"/>
  <c r="C559" i="236"/>
  <c r="C558" i="236"/>
  <c r="C557" i="236"/>
  <c r="C556" i="236"/>
  <c r="C555" i="236"/>
  <c r="C554" i="236"/>
  <c r="C553" i="236"/>
  <c r="C552" i="236"/>
  <c r="C551" i="236"/>
  <c r="C550" i="236"/>
  <c r="C549" i="236"/>
  <c r="C548" i="236"/>
  <c r="C547" i="236"/>
  <c r="C546" i="236"/>
  <c r="C545" i="236"/>
  <c r="C544" i="236"/>
  <c r="C543" i="236"/>
  <c r="C542" i="236"/>
  <c r="C541" i="236"/>
  <c r="C540" i="236"/>
  <c r="C539" i="236"/>
  <c r="C538" i="236"/>
  <c r="C537" i="236"/>
  <c r="C536" i="236"/>
  <c r="C535" i="236"/>
  <c r="C534" i="236"/>
  <c r="C533" i="236"/>
  <c r="C532" i="236"/>
  <c r="C531" i="236"/>
  <c r="C530" i="236"/>
  <c r="C529" i="236"/>
  <c r="C528" i="236"/>
  <c r="C527" i="236"/>
  <c r="C526" i="236"/>
  <c r="C525" i="236"/>
  <c r="C524" i="236"/>
  <c r="C523" i="236"/>
  <c r="C522" i="236"/>
  <c r="C521" i="236"/>
  <c r="C520" i="236"/>
  <c r="C519" i="236"/>
  <c r="C518" i="236"/>
  <c r="C517" i="236"/>
  <c r="C516" i="236"/>
  <c r="C515" i="236"/>
  <c r="C514" i="236"/>
  <c r="C513" i="236"/>
  <c r="C512" i="236"/>
  <c r="C511" i="236"/>
  <c r="C510" i="236"/>
  <c r="C509" i="236"/>
  <c r="C508" i="236"/>
  <c r="C507" i="236"/>
  <c r="C506" i="236"/>
  <c r="C505" i="236"/>
  <c r="C504" i="236"/>
  <c r="C503" i="236"/>
  <c r="C502" i="236"/>
  <c r="C501" i="236"/>
  <c r="C500" i="236"/>
  <c r="C499" i="236"/>
  <c r="C498" i="236"/>
  <c r="C497" i="236"/>
  <c r="C496" i="236"/>
  <c r="C495" i="236"/>
  <c r="C494" i="236"/>
  <c r="C493" i="236"/>
  <c r="C492" i="236"/>
  <c r="C491" i="236"/>
  <c r="C490" i="236"/>
  <c r="C489" i="236"/>
  <c r="C488" i="236"/>
  <c r="C487" i="236"/>
  <c r="C486" i="236"/>
  <c r="C485" i="236"/>
  <c r="C484" i="236"/>
  <c r="C483" i="236"/>
  <c r="C482" i="236"/>
  <c r="C481" i="236"/>
  <c r="C480" i="236"/>
  <c r="C479" i="236"/>
  <c r="C478" i="236"/>
  <c r="C477" i="236"/>
  <c r="C476" i="236"/>
  <c r="C475" i="236"/>
  <c r="C474" i="236"/>
  <c r="C473" i="236"/>
  <c r="C472" i="236"/>
  <c r="C471" i="236"/>
  <c r="C470" i="236"/>
  <c r="C469" i="236"/>
  <c r="C468" i="236"/>
  <c r="C467" i="236"/>
  <c r="C466" i="236"/>
  <c r="C465" i="236"/>
  <c r="C464" i="236"/>
  <c r="C463" i="236"/>
  <c r="C462" i="236"/>
  <c r="C461" i="236"/>
  <c r="C460" i="236"/>
  <c r="C459" i="236"/>
  <c r="C458" i="236"/>
  <c r="C457" i="236"/>
  <c r="C456" i="236"/>
  <c r="C455" i="236"/>
  <c r="C454" i="236"/>
  <c r="C453" i="236"/>
  <c r="C452" i="236"/>
  <c r="C451" i="236"/>
  <c r="C450" i="236"/>
  <c r="C449" i="236"/>
  <c r="C448" i="236"/>
  <c r="C447" i="236"/>
  <c r="C446" i="236"/>
  <c r="C445" i="236"/>
  <c r="C444" i="236"/>
  <c r="C443" i="236"/>
  <c r="C442" i="236"/>
  <c r="C441" i="236"/>
  <c r="C440" i="236"/>
  <c r="C439" i="236"/>
  <c r="C438" i="236"/>
  <c r="C437" i="236"/>
  <c r="C436" i="236"/>
  <c r="C435" i="236"/>
  <c r="C434" i="236"/>
  <c r="C433" i="236"/>
  <c r="C432" i="236"/>
  <c r="C431" i="236"/>
  <c r="C430" i="236"/>
  <c r="C429" i="236"/>
  <c r="C428" i="236"/>
  <c r="C427" i="236"/>
  <c r="C426" i="236"/>
  <c r="C425" i="236"/>
  <c r="C424" i="236"/>
  <c r="C423" i="236"/>
  <c r="C422" i="236"/>
  <c r="C421" i="236"/>
  <c r="C420" i="236"/>
  <c r="C419" i="236"/>
  <c r="C418" i="236"/>
  <c r="C417" i="236"/>
  <c r="C416" i="236"/>
  <c r="C415" i="236"/>
  <c r="C414" i="236"/>
  <c r="C413" i="236"/>
  <c r="C412" i="236"/>
  <c r="C411" i="236"/>
  <c r="C410" i="236"/>
  <c r="C409" i="236"/>
  <c r="C408" i="236"/>
  <c r="C407" i="236"/>
  <c r="C406" i="236"/>
  <c r="C405" i="236"/>
  <c r="C404" i="236"/>
  <c r="C403" i="236"/>
  <c r="C402" i="236"/>
  <c r="C401" i="236"/>
  <c r="C400" i="236"/>
  <c r="C399" i="236"/>
  <c r="C398" i="236"/>
  <c r="C397" i="236"/>
  <c r="C396" i="236"/>
  <c r="C395" i="236"/>
  <c r="C394" i="236"/>
  <c r="C393" i="236"/>
  <c r="C392" i="236"/>
  <c r="C391" i="236"/>
  <c r="C390" i="236"/>
  <c r="C389" i="236"/>
  <c r="C388" i="236"/>
  <c r="C387" i="236"/>
  <c r="C386" i="236"/>
  <c r="C385" i="236"/>
  <c r="C384" i="236"/>
  <c r="C383" i="236"/>
  <c r="C382" i="236"/>
  <c r="C381" i="236"/>
  <c r="C380" i="236"/>
  <c r="C379" i="236"/>
  <c r="C378" i="236"/>
  <c r="C377" i="236"/>
  <c r="C376" i="236"/>
  <c r="C375" i="236"/>
  <c r="D374" i="236"/>
  <c r="C374" i="236"/>
  <c r="C373" i="236"/>
  <c r="C372" i="236"/>
  <c r="C371" i="236"/>
  <c r="C370" i="236"/>
  <c r="C369" i="236"/>
  <c r="C368" i="236"/>
  <c r="C367" i="236"/>
  <c r="C366" i="236"/>
  <c r="C365" i="236"/>
  <c r="C364" i="236"/>
  <c r="C363" i="236"/>
  <c r="C362" i="236"/>
  <c r="C361" i="236"/>
  <c r="C360" i="236"/>
  <c r="C359" i="236"/>
  <c r="C358" i="236"/>
  <c r="C357" i="236"/>
  <c r="C356" i="236"/>
  <c r="C355" i="236"/>
  <c r="C354" i="236"/>
  <c r="C353" i="236"/>
  <c r="C352" i="236"/>
  <c r="C351" i="236"/>
  <c r="C350" i="236"/>
  <c r="C349" i="236"/>
  <c r="C348" i="236"/>
  <c r="C347" i="236"/>
  <c r="C346" i="236"/>
  <c r="C345" i="236"/>
  <c r="C344" i="236"/>
  <c r="C343" i="236"/>
  <c r="C342" i="236"/>
  <c r="C341" i="236"/>
  <c r="C340" i="236"/>
  <c r="C339" i="236"/>
  <c r="C338" i="236"/>
  <c r="C337" i="236"/>
  <c r="C336" i="236"/>
  <c r="C335" i="236"/>
  <c r="C334" i="236"/>
  <c r="C333" i="236"/>
  <c r="C332" i="236"/>
  <c r="C331" i="236"/>
  <c r="C330" i="236"/>
  <c r="C329" i="236"/>
  <c r="C328" i="236"/>
  <c r="C327" i="236"/>
  <c r="C326" i="236"/>
  <c r="C325" i="236"/>
  <c r="C324" i="236"/>
  <c r="C323" i="236"/>
  <c r="C322" i="236"/>
  <c r="C321" i="236"/>
  <c r="C320" i="236"/>
  <c r="C319" i="236"/>
  <c r="C318" i="236"/>
  <c r="C317" i="236"/>
  <c r="C316" i="236"/>
  <c r="C315" i="236"/>
  <c r="C314" i="236"/>
  <c r="C313" i="236"/>
  <c r="C312" i="236"/>
  <c r="C311" i="236"/>
  <c r="C310" i="236"/>
  <c r="C309" i="236"/>
  <c r="C308" i="236"/>
  <c r="C307" i="236"/>
  <c r="C306" i="236"/>
  <c r="C305" i="236"/>
  <c r="C304" i="236"/>
  <c r="C303" i="236"/>
  <c r="C302" i="236"/>
  <c r="C301" i="236"/>
  <c r="C300" i="236"/>
  <c r="C299" i="236"/>
  <c r="C298" i="236"/>
  <c r="C297" i="236"/>
  <c r="C296" i="236"/>
  <c r="C295" i="236"/>
  <c r="C294" i="236"/>
  <c r="C293" i="236"/>
  <c r="C292" i="236"/>
  <c r="C291" i="236"/>
  <c r="C290" i="236"/>
  <c r="C289" i="236"/>
  <c r="C288" i="236"/>
  <c r="C287" i="236"/>
  <c r="C286" i="236"/>
  <c r="C285" i="236"/>
  <c r="C284" i="236"/>
  <c r="C283" i="236"/>
  <c r="C282" i="236"/>
  <c r="C281" i="236"/>
  <c r="C280" i="236"/>
  <c r="C279" i="236"/>
  <c r="C278" i="236"/>
  <c r="C277" i="236"/>
  <c r="C276" i="236"/>
  <c r="C275" i="236"/>
  <c r="C274" i="236"/>
  <c r="C273" i="236"/>
  <c r="C272" i="236"/>
  <c r="C271" i="236"/>
  <c r="C270" i="236"/>
  <c r="C269" i="236"/>
  <c r="C268" i="236"/>
  <c r="C267" i="236"/>
  <c r="C266" i="236"/>
  <c r="C265" i="236"/>
  <c r="C264" i="236"/>
  <c r="C263" i="236"/>
  <c r="C262" i="236"/>
  <c r="C261" i="236"/>
  <c r="C260" i="236"/>
  <c r="C259" i="236"/>
  <c r="C258" i="236"/>
  <c r="C257" i="236"/>
  <c r="C256" i="236"/>
  <c r="C255" i="236"/>
  <c r="C254" i="236"/>
  <c r="C253" i="236"/>
  <c r="C252" i="236"/>
  <c r="C251" i="236"/>
  <c r="C250" i="236"/>
  <c r="C249" i="236"/>
  <c r="C248" i="236"/>
  <c r="C247" i="236"/>
  <c r="C246" i="236"/>
  <c r="C245" i="236"/>
  <c r="C244" i="236"/>
  <c r="C243" i="236"/>
  <c r="C242" i="236"/>
  <c r="C241" i="236"/>
  <c r="C240" i="236"/>
  <c r="C239" i="236"/>
  <c r="C238" i="236"/>
  <c r="C237" i="236"/>
  <c r="C236" i="236"/>
  <c r="C235" i="236"/>
  <c r="C234" i="236"/>
  <c r="C233" i="236"/>
  <c r="C232" i="236"/>
  <c r="C231" i="236"/>
  <c r="C230" i="236"/>
  <c r="C229" i="236"/>
  <c r="C228" i="236"/>
  <c r="C227" i="236"/>
  <c r="C226" i="236"/>
  <c r="C225" i="236"/>
  <c r="C224" i="236"/>
  <c r="C223" i="236"/>
  <c r="C222" i="236"/>
  <c r="C221" i="236"/>
  <c r="C220" i="236"/>
  <c r="C219" i="236"/>
  <c r="C218" i="236"/>
  <c r="C217" i="236"/>
  <c r="C216" i="236"/>
  <c r="C215" i="236"/>
  <c r="C214" i="236"/>
  <c r="C213" i="236"/>
  <c r="C212" i="236"/>
  <c r="C211" i="236"/>
  <c r="C210" i="236"/>
  <c r="C209" i="236"/>
  <c r="C208" i="236"/>
  <c r="C207" i="236"/>
  <c r="C206" i="236"/>
  <c r="C205" i="236"/>
  <c r="C204" i="236"/>
  <c r="C203" i="236"/>
  <c r="C202" i="236"/>
  <c r="C201" i="236"/>
  <c r="C200" i="236"/>
  <c r="C199" i="236"/>
  <c r="C198" i="236"/>
  <c r="C197" i="236"/>
  <c r="C196" i="236"/>
  <c r="C195" i="236"/>
  <c r="C194" i="236"/>
  <c r="C193" i="236"/>
  <c r="C192" i="236"/>
  <c r="C191" i="236"/>
  <c r="C190" i="236"/>
  <c r="C189" i="236"/>
  <c r="C188" i="236"/>
  <c r="C187" i="236"/>
  <c r="C186" i="236"/>
  <c r="C185" i="236"/>
  <c r="C184" i="236"/>
  <c r="C183" i="236"/>
  <c r="C182" i="236"/>
  <c r="C181" i="236"/>
  <c r="C180" i="236"/>
  <c r="C179" i="236"/>
  <c r="C178" i="236"/>
  <c r="C177" i="236"/>
  <c r="C176" i="236"/>
  <c r="C175" i="236"/>
  <c r="C174" i="236"/>
  <c r="C173" i="236"/>
  <c r="C172" i="236"/>
  <c r="C171" i="236"/>
  <c r="C170" i="236"/>
  <c r="C169" i="236"/>
  <c r="C168" i="236"/>
  <c r="C167" i="236"/>
  <c r="C166" i="236"/>
  <c r="C165" i="236"/>
  <c r="D164" i="236"/>
  <c r="C164" i="236"/>
  <c r="C163" i="236"/>
  <c r="C162" i="236"/>
  <c r="C161" i="236"/>
  <c r="C160" i="236"/>
  <c r="C159" i="236"/>
  <c r="C158" i="236"/>
  <c r="C157" i="236"/>
  <c r="C156" i="236"/>
  <c r="C155" i="236"/>
  <c r="C154" i="236"/>
  <c r="C153" i="236"/>
  <c r="C152" i="236"/>
  <c r="C151" i="236"/>
  <c r="C150" i="236"/>
  <c r="C149" i="236"/>
  <c r="C148" i="236"/>
  <c r="C147" i="236"/>
  <c r="C146" i="236"/>
  <c r="C145" i="236"/>
  <c r="C144" i="236"/>
  <c r="C143" i="236"/>
  <c r="C142" i="236"/>
  <c r="C141" i="236"/>
  <c r="C140" i="236"/>
  <c r="C139" i="236"/>
  <c r="C138" i="236"/>
  <c r="C137" i="236"/>
  <c r="C136" i="236"/>
  <c r="C135" i="236"/>
  <c r="C134" i="236"/>
  <c r="C133" i="236"/>
  <c r="C132" i="236"/>
  <c r="C131" i="236"/>
  <c r="C130" i="236"/>
  <c r="C129" i="236"/>
  <c r="C128" i="236"/>
  <c r="C127" i="236"/>
  <c r="C126" i="236"/>
  <c r="C125" i="236"/>
  <c r="C124" i="236"/>
  <c r="C123" i="236"/>
  <c r="C122" i="236"/>
  <c r="C121" i="236"/>
  <c r="C120" i="236"/>
  <c r="C119" i="236"/>
  <c r="C118" i="236"/>
  <c r="C117" i="236"/>
  <c r="C116" i="236"/>
  <c r="C115" i="236"/>
  <c r="C114" i="236"/>
  <c r="C113" i="236"/>
  <c r="C112" i="236"/>
  <c r="C111" i="236"/>
  <c r="C110" i="236"/>
  <c r="AD109" i="236"/>
  <c r="C109" i="236"/>
  <c r="AD108" i="236"/>
  <c r="C108" i="236"/>
  <c r="AD107" i="236"/>
  <c r="C107" i="236"/>
  <c r="AD106" i="236"/>
  <c r="C106" i="236"/>
  <c r="AD105" i="236"/>
  <c r="C105" i="236"/>
  <c r="AD104" i="236"/>
  <c r="C104" i="236"/>
  <c r="AD103" i="236"/>
  <c r="C103" i="236"/>
  <c r="AD102" i="236"/>
  <c r="C102" i="236"/>
  <c r="AD101" i="236"/>
  <c r="C101" i="236"/>
  <c r="AD100" i="236"/>
  <c r="C100" i="236"/>
  <c r="AD99" i="236"/>
  <c r="C99" i="236"/>
  <c r="AD98" i="236"/>
  <c r="C98" i="236"/>
  <c r="C97" i="236"/>
  <c r="C96" i="236"/>
  <c r="C95" i="236"/>
  <c r="C94" i="236"/>
  <c r="C93" i="236"/>
  <c r="C92" i="236"/>
  <c r="C91" i="236"/>
  <c r="C90" i="236"/>
  <c r="C89" i="236"/>
  <c r="C88" i="236"/>
  <c r="C87" i="236"/>
  <c r="C86" i="236"/>
  <c r="C85" i="236"/>
  <c r="C84" i="236"/>
  <c r="C83" i="236"/>
  <c r="C82" i="236"/>
  <c r="C81" i="236"/>
  <c r="C80" i="236"/>
  <c r="C79" i="236"/>
  <c r="C78" i="236"/>
  <c r="C77" i="236"/>
  <c r="C76" i="236"/>
  <c r="C75" i="236"/>
  <c r="C74" i="236"/>
  <c r="C73" i="236"/>
  <c r="C72" i="236"/>
  <c r="C71" i="236"/>
  <c r="C70" i="236"/>
  <c r="C69" i="236"/>
  <c r="C68" i="236"/>
  <c r="C67" i="236"/>
  <c r="C66" i="236"/>
  <c r="C65" i="236"/>
  <c r="C64" i="236"/>
  <c r="C63" i="236"/>
  <c r="C62" i="236"/>
  <c r="C61" i="236"/>
  <c r="C60" i="236"/>
  <c r="C59" i="236"/>
  <c r="C58" i="236"/>
  <c r="C57" i="236"/>
  <c r="C56" i="236"/>
  <c r="C55" i="236"/>
  <c r="C54" i="236"/>
  <c r="C53" i="236"/>
  <c r="C52" i="236"/>
  <c r="C51" i="236"/>
  <c r="C50" i="236"/>
  <c r="C49" i="236"/>
  <c r="C48" i="236"/>
  <c r="C47" i="236"/>
  <c r="C46" i="236"/>
  <c r="C45" i="236"/>
  <c r="C44" i="236"/>
  <c r="C43" i="236"/>
  <c r="C42" i="236"/>
  <c r="C41" i="236"/>
  <c r="C40" i="236"/>
  <c r="C39" i="236"/>
  <c r="C38" i="236"/>
  <c r="C37" i="236"/>
  <c r="C36" i="236"/>
  <c r="C35" i="236"/>
  <c r="C34" i="236"/>
  <c r="C33" i="236"/>
  <c r="C32" i="236"/>
  <c r="C31" i="236"/>
  <c r="C30" i="236"/>
  <c r="C29" i="236"/>
  <c r="C28" i="236"/>
  <c r="C27" i="236"/>
  <c r="C26" i="236"/>
  <c r="C25" i="236"/>
  <c r="C24" i="236"/>
  <c r="C23" i="236"/>
  <c r="C22" i="236"/>
  <c r="C21" i="236"/>
  <c r="C20" i="236"/>
  <c r="C19" i="236"/>
  <c r="C18" i="236"/>
  <c r="C17" i="236"/>
  <c r="C16" i="236"/>
  <c r="C15" i="236"/>
  <c r="C14" i="236"/>
  <c r="C13" i="236"/>
  <c r="C12" i="236"/>
  <c r="C11" i="236"/>
  <c r="C10" i="236"/>
  <c r="C9" i="236"/>
  <c r="C8" i="236"/>
  <c r="C7" i="236"/>
  <c r="D6" i="236"/>
  <c r="C6" i="236"/>
  <c r="C5" i="236"/>
  <c r="U378" i="235"/>
  <c r="U377" i="235"/>
  <c r="U376" i="235"/>
  <c r="U375" i="235"/>
  <c r="U374" i="235"/>
  <c r="U373" i="235"/>
  <c r="U372" i="235"/>
  <c r="U371" i="235"/>
  <c r="U370" i="235"/>
  <c r="B61" i="251"/>
  <c r="B60" i="251"/>
  <c r="B59" i="251"/>
  <c r="B58" i="251"/>
  <c r="B57" i="251"/>
  <c r="B56" i="251"/>
  <c r="B55" i="251"/>
  <c r="B54" i="251"/>
  <c r="B53" i="251"/>
  <c r="B52" i="251"/>
  <c r="B51" i="251"/>
  <c r="B50" i="251"/>
  <c r="B49" i="251"/>
  <c r="B48" i="251"/>
  <c r="B47" i="251"/>
  <c r="B46" i="251"/>
  <c r="B45" i="251"/>
  <c r="B44" i="251"/>
  <c r="B43" i="251"/>
  <c r="B42" i="251"/>
  <c r="B41" i="251"/>
  <c r="B40" i="251"/>
  <c r="B39" i="251"/>
  <c r="B38" i="251"/>
  <c r="B37" i="251"/>
  <c r="B36" i="251"/>
  <c r="B35" i="251"/>
  <c r="B34" i="251"/>
  <c r="B33" i="251"/>
  <c r="B32" i="251"/>
  <c r="B31" i="251"/>
  <c r="B30" i="251"/>
  <c r="B29" i="251"/>
  <c r="B28" i="251"/>
  <c r="B27" i="251"/>
  <c r="B26" i="251"/>
  <c r="B25" i="251"/>
  <c r="B24" i="251"/>
  <c r="B23" i="251"/>
  <c r="B22" i="251"/>
  <c r="B21" i="251"/>
  <c r="B20" i="251"/>
  <c r="B19" i="251"/>
  <c r="B18" i="251"/>
  <c r="B17" i="251"/>
  <c r="B16" i="251"/>
  <c r="B15" i="251"/>
  <c r="B14" i="251"/>
  <c r="B13" i="251"/>
  <c r="B12" i="251"/>
  <c r="B11" i="251"/>
  <c r="B10" i="251"/>
  <c r="B9" i="251"/>
  <c r="B8" i="251"/>
  <c r="B7" i="251"/>
  <c r="B6" i="251"/>
  <c r="B5" i="251"/>
  <c r="AD227" i="233"/>
  <c r="B125" i="233"/>
  <c r="B124" i="233"/>
  <c r="B123" i="233"/>
  <c r="B122" i="233"/>
  <c r="B121" i="233"/>
  <c r="B120" i="233"/>
  <c r="B119" i="233"/>
  <c r="B118" i="233"/>
  <c r="B117" i="233"/>
  <c r="B116" i="233"/>
  <c r="B115" i="233"/>
  <c r="B114" i="233"/>
  <c r="B113" i="233"/>
  <c r="B112" i="233"/>
  <c r="B111" i="233"/>
  <c r="B110" i="233"/>
  <c r="B109" i="233"/>
  <c r="B108" i="233"/>
  <c r="B107" i="233"/>
  <c r="B106" i="233"/>
  <c r="B105" i="233"/>
  <c r="B104" i="233"/>
  <c r="B103" i="233"/>
  <c r="B102" i="233"/>
  <c r="B101" i="233"/>
  <c r="B100" i="233"/>
  <c r="B99" i="233"/>
  <c r="B98" i="233"/>
  <c r="B97" i="233"/>
  <c r="B96" i="233"/>
  <c r="B95" i="233"/>
  <c r="B94" i="233"/>
  <c r="B93" i="233"/>
  <c r="B92" i="233"/>
  <c r="B91" i="233"/>
  <c r="B90" i="233"/>
  <c r="B89" i="233"/>
  <c r="B88" i="233"/>
  <c r="B87" i="233"/>
  <c r="B86" i="233"/>
  <c r="B85" i="233"/>
  <c r="B84" i="233"/>
  <c r="B83" i="233"/>
  <c r="B82" i="233"/>
  <c r="B81" i="233"/>
  <c r="B80" i="233"/>
  <c r="B79" i="233"/>
  <c r="B78" i="233"/>
  <c r="B77" i="233"/>
  <c r="B76" i="233"/>
  <c r="B75" i="233"/>
  <c r="B74" i="233"/>
  <c r="B73" i="233"/>
  <c r="B72" i="233"/>
  <c r="B71" i="233"/>
  <c r="B70" i="233"/>
  <c r="B69" i="233"/>
  <c r="B68" i="233"/>
  <c r="B67" i="233"/>
  <c r="B66" i="233"/>
  <c r="B65" i="233"/>
  <c r="B64" i="233"/>
  <c r="B63" i="233"/>
  <c r="B62" i="233"/>
  <c r="B61" i="233"/>
  <c r="B60" i="233"/>
  <c r="B59" i="233"/>
  <c r="B58" i="233"/>
  <c r="B57" i="233"/>
  <c r="B56" i="233"/>
  <c r="B55" i="233"/>
  <c r="B54" i="233"/>
  <c r="B53" i="233"/>
  <c r="B52" i="233"/>
  <c r="B51" i="233"/>
  <c r="B50" i="233"/>
  <c r="B49" i="233"/>
  <c r="B48" i="233"/>
  <c r="B47" i="233"/>
  <c r="B46" i="233"/>
  <c r="B45" i="233"/>
  <c r="B44" i="233"/>
  <c r="B43" i="233"/>
  <c r="B42" i="233"/>
  <c r="B41" i="233"/>
  <c r="B40" i="233"/>
  <c r="B39" i="233"/>
  <c r="B38" i="233"/>
  <c r="B37" i="233"/>
  <c r="B36" i="233"/>
  <c r="B35" i="233"/>
  <c r="B34" i="233"/>
  <c r="B33" i="233"/>
  <c r="B32" i="233"/>
  <c r="B31" i="233"/>
  <c r="B30" i="233"/>
  <c r="B29" i="233"/>
  <c r="B28" i="233"/>
  <c r="B27" i="233"/>
  <c r="B26" i="233"/>
  <c r="B25" i="233"/>
  <c r="B24" i="233"/>
  <c r="B23" i="233"/>
  <c r="B22" i="233"/>
  <c r="B21" i="233"/>
  <c r="B20" i="233"/>
  <c r="B19" i="233"/>
  <c r="B18" i="233"/>
  <c r="B17" i="233"/>
  <c r="B16" i="233"/>
  <c r="B15" i="233"/>
  <c r="B14" i="233"/>
  <c r="B13" i="233"/>
  <c r="B12" i="233"/>
  <c r="B11" i="233"/>
  <c r="B10" i="233"/>
  <c r="B9" i="233"/>
  <c r="B8" i="233"/>
  <c r="B7" i="233"/>
  <c r="B6" i="233"/>
  <c r="B5" i="233"/>
  <c r="Y1178" i="234"/>
  <c r="X1178" i="234"/>
  <c r="W1178" i="234"/>
  <c r="Y1176" i="234"/>
  <c r="X1176" i="234"/>
  <c r="W1176" i="234"/>
  <c r="Y1175" i="234"/>
  <c r="X1175" i="234"/>
  <c r="W1175" i="234"/>
  <c r="Y1172" i="234"/>
  <c r="X1172" i="234"/>
  <c r="W1172" i="234"/>
  <c r="Y1167" i="234"/>
  <c r="X1167" i="234"/>
  <c r="W1167" i="234"/>
  <c r="AA1162" i="234"/>
  <c r="Y1162" i="234"/>
  <c r="X1162" i="234"/>
  <c r="W1162" i="234"/>
  <c r="V1162" i="234"/>
  <c r="K1162" i="234"/>
  <c r="J1162" i="234"/>
  <c r="I1162" i="234"/>
  <c r="G1162" i="234"/>
  <c r="F1162" i="234"/>
  <c r="E1162" i="234"/>
  <c r="D1162" i="234"/>
  <c r="C1162" i="234"/>
  <c r="B1162" i="234"/>
  <c r="AA1147" i="234"/>
  <c r="Y1147" i="234"/>
  <c r="X1147" i="234"/>
  <c r="W1147" i="234"/>
  <c r="V1147" i="234"/>
  <c r="K1147" i="234"/>
  <c r="J1147" i="234"/>
  <c r="I1147" i="234"/>
  <c r="H1147" i="234"/>
  <c r="G1147" i="234"/>
  <c r="F1147" i="234"/>
  <c r="E1147" i="234"/>
  <c r="D1147" i="234"/>
  <c r="C1147" i="234"/>
  <c r="B1147" i="234"/>
  <c r="J1104" i="234"/>
  <c r="AA1097" i="234"/>
  <c r="V1079" i="234"/>
  <c r="I1079" i="234"/>
  <c r="G1079" i="234"/>
  <c r="E1079" i="234"/>
  <c r="K997" i="234"/>
  <c r="K841" i="234"/>
  <c r="J841" i="234"/>
  <c r="H841" i="234"/>
  <c r="G841" i="234"/>
  <c r="F841" i="234"/>
  <c r="E841" i="234"/>
  <c r="H689" i="234"/>
  <c r="H445" i="234"/>
  <c r="Y393" i="234"/>
  <c r="X393" i="234"/>
  <c r="W393" i="234"/>
  <c r="V167" i="234"/>
  <c r="D110" i="234"/>
  <c r="C110" i="234"/>
  <c r="B110" i="234"/>
  <c r="I30" i="234"/>
  <c r="R53" i="246"/>
  <c r="Q53" i="246"/>
  <c r="P53" i="246"/>
  <c r="O53" i="246"/>
  <c r="N53" i="246"/>
  <c r="M53" i="246"/>
  <c r="L53" i="246"/>
  <c r="K53" i="246"/>
  <c r="J53" i="246"/>
  <c r="I53" i="246"/>
  <c r="H53" i="246"/>
  <c r="G53" i="246"/>
  <c r="F53" i="246"/>
  <c r="E53" i="246"/>
  <c r="D53" i="246"/>
  <c r="C53" i="246"/>
  <c r="BV52" i="246"/>
  <c r="BU52" i="246"/>
  <c r="BT52" i="246"/>
  <c r="BS52" i="246"/>
  <c r="BR52" i="246"/>
  <c r="BQ52" i="246"/>
  <c r="BP52" i="246"/>
  <c r="BO52" i="246"/>
  <c r="BN52" i="246"/>
  <c r="BM52" i="246"/>
  <c r="BL52" i="246"/>
  <c r="BK52" i="246"/>
  <c r="BJ52" i="246"/>
  <c r="BI52" i="246"/>
  <c r="BH52" i="246"/>
  <c r="BG52" i="246"/>
  <c r="BF52" i="246"/>
  <c r="BE52" i="246"/>
  <c r="BD52" i="246"/>
  <c r="BC52" i="246"/>
  <c r="BB52" i="246"/>
  <c r="BA52" i="246"/>
  <c r="AZ52" i="246"/>
  <c r="AY52" i="246"/>
  <c r="AY53" i="246" s="1"/>
  <c r="AS52" i="246"/>
  <c r="AR52" i="246"/>
  <c r="AQ52" i="246"/>
  <c r="AP52" i="246"/>
  <c r="AO52" i="246"/>
  <c r="AN52" i="246"/>
  <c r="AM52" i="246"/>
  <c r="AK52" i="246"/>
  <c r="AJ52" i="246"/>
  <c r="AI52" i="246"/>
  <c r="AH52" i="246"/>
  <c r="AG52" i="246"/>
  <c r="AF52" i="246"/>
  <c r="AE52" i="246"/>
  <c r="AD52" i="246"/>
  <c r="AC52" i="246"/>
  <c r="AB52" i="246"/>
  <c r="AA52" i="246"/>
  <c r="Z52" i="246"/>
  <c r="Y52" i="246"/>
  <c r="X52" i="246"/>
  <c r="W52" i="246"/>
  <c r="U52" i="246"/>
  <c r="S52" i="246"/>
  <c r="R52" i="246"/>
  <c r="Q52" i="246"/>
  <c r="P52" i="246"/>
  <c r="O52" i="246"/>
  <c r="N52" i="246"/>
  <c r="M52" i="246"/>
  <c r="L52" i="246"/>
  <c r="K52" i="246"/>
  <c r="J52" i="246"/>
  <c r="I52" i="246"/>
  <c r="H52" i="246"/>
  <c r="G52" i="246"/>
  <c r="F52" i="246"/>
  <c r="E52" i="246"/>
  <c r="D52" i="246"/>
  <c r="C52" i="246"/>
  <c r="BV51" i="246"/>
  <c r="BU51" i="246"/>
  <c r="BV50" i="246" s="1"/>
  <c r="BT51" i="246"/>
  <c r="BS51" i="246"/>
  <c r="BR51" i="246"/>
  <c r="BQ51" i="246"/>
  <c r="BP51" i="246"/>
  <c r="BQ50" i="246" s="1"/>
  <c r="BO51" i="246"/>
  <c r="BP50" i="246" s="1"/>
  <c r="BN51" i="246"/>
  <c r="BO50" i="246" s="1"/>
  <c r="BM51" i="246"/>
  <c r="BN50" i="246" s="1"/>
  <c r="BL51" i="246"/>
  <c r="BK51" i="246"/>
  <c r="BJ51" i="246"/>
  <c r="BI51" i="246"/>
  <c r="BH51" i="246"/>
  <c r="BI50" i="246" s="1"/>
  <c r="BG51" i="246"/>
  <c r="BH50" i="246" s="1"/>
  <c r="BF51" i="246"/>
  <c r="BF48" i="246" s="1"/>
  <c r="BE51" i="246"/>
  <c r="BF50" i="246" s="1"/>
  <c r="BD51" i="246"/>
  <c r="BC51" i="246"/>
  <c r="BB51" i="246"/>
  <c r="BA51" i="246"/>
  <c r="AZ51" i="246"/>
  <c r="BA50" i="246" s="1"/>
  <c r="AY51" i="246"/>
  <c r="AZ50" i="246" s="1"/>
  <c r="AS51" i="246"/>
  <c r="AR51" i="246"/>
  <c r="AS50" i="246" s="1"/>
  <c r="AQ51" i="246"/>
  <c r="AP51" i="246"/>
  <c r="AO51" i="246"/>
  <c r="AN51" i="246"/>
  <c r="AM51" i="246"/>
  <c r="AK51" i="246"/>
  <c r="AK48" i="246" s="1"/>
  <c r="AJ51" i="246"/>
  <c r="AJ48" i="246" s="1"/>
  <c r="AI51" i="246"/>
  <c r="AJ50" i="246" s="1"/>
  <c r="AH51" i="246"/>
  <c r="AG51" i="246"/>
  <c r="AF51" i="246"/>
  <c r="AE51" i="246"/>
  <c r="AD51" i="246"/>
  <c r="AE50" i="246" s="1"/>
  <c r="AC51" i="246"/>
  <c r="AD50" i="246" s="1"/>
  <c r="AB51" i="246"/>
  <c r="AC50" i="246" s="1"/>
  <c r="AA51" i="246"/>
  <c r="AB50" i="246" s="1"/>
  <c r="Z51" i="246"/>
  <c r="Y51" i="246"/>
  <c r="X51" i="246"/>
  <c r="W51" i="246"/>
  <c r="U51" i="246"/>
  <c r="S51" i="246"/>
  <c r="S48" i="246" s="1"/>
  <c r="R51" i="246"/>
  <c r="Q51" i="246"/>
  <c r="P51" i="246"/>
  <c r="O51" i="246"/>
  <c r="N51" i="246"/>
  <c r="M51" i="246"/>
  <c r="L51" i="246"/>
  <c r="K51" i="246"/>
  <c r="J51" i="246"/>
  <c r="I51" i="246"/>
  <c r="H51" i="246"/>
  <c r="G51" i="246"/>
  <c r="F51" i="246"/>
  <c r="E51" i="246"/>
  <c r="D51" i="246"/>
  <c r="C51" i="246"/>
  <c r="BU50" i="246"/>
  <c r="BT50" i="246"/>
  <c r="BS50" i="246"/>
  <c r="BR50" i="246"/>
  <c r="BM50" i="246"/>
  <c r="BL50" i="246"/>
  <c r="BK50" i="246"/>
  <c r="BJ50" i="246"/>
  <c r="BE50" i="246"/>
  <c r="BD50" i="246"/>
  <c r="BC50" i="246"/>
  <c r="BB50" i="246"/>
  <c r="AY50" i="246"/>
  <c r="AR50" i="246"/>
  <c r="AQ50" i="246"/>
  <c r="AP50" i="246"/>
  <c r="AO50" i="246"/>
  <c r="AH50" i="246"/>
  <c r="AG50" i="246"/>
  <c r="AF50" i="246"/>
  <c r="BN48" i="246"/>
  <c r="BL48" i="246"/>
  <c r="BC48" i="246"/>
  <c r="AQ48" i="246"/>
  <c r="AH48" i="246"/>
  <c r="Z48" i="246"/>
  <c r="W48" i="246"/>
  <c r="R48" i="246"/>
  <c r="Q48" i="246"/>
  <c r="P48" i="246"/>
  <c r="O48" i="246"/>
  <c r="N48" i="246"/>
  <c r="M48" i="246"/>
  <c r="L48" i="246"/>
  <c r="K48" i="246"/>
  <c r="J48" i="246"/>
  <c r="I48" i="246"/>
  <c r="H48" i="246"/>
  <c r="BL45" i="246"/>
  <c r="AZ45" i="246"/>
  <c r="BA45" i="246" s="1"/>
  <c r="AY45" i="246"/>
  <c r="BR44" i="246"/>
  <c r="BQ44" i="246"/>
  <c r="BP44" i="246"/>
  <c r="BE44" i="246"/>
  <c r="BE45" i="246" s="1"/>
  <c r="BD44" i="246"/>
  <c r="BF44" i="246" s="1"/>
  <c r="AZ44" i="246"/>
  <c r="BA44" i="246" s="1"/>
  <c r="AY44" i="246"/>
  <c r="BR43" i="246"/>
  <c r="BQ43" i="246"/>
  <c r="BP43" i="246"/>
  <c r="BO43" i="246"/>
  <c r="BJ43" i="246"/>
  <c r="BI43" i="246"/>
  <c r="BF43" i="246"/>
  <c r="BE43" i="246"/>
  <c r="BD43" i="246"/>
  <c r="AZ43" i="246"/>
  <c r="BA43" i="246" s="1"/>
  <c r="AY43" i="246"/>
  <c r="BR42" i="246"/>
  <c r="BQ42" i="246"/>
  <c r="BP42" i="246"/>
  <c r="BO42" i="246"/>
  <c r="BI42" i="246"/>
  <c r="AZ42" i="246"/>
  <c r="BA42" i="246" s="1"/>
  <c r="AY42" i="246"/>
  <c r="AZ41" i="246"/>
  <c r="BA41" i="246" s="1"/>
  <c r="AY41" i="246"/>
  <c r="AZ40" i="246"/>
  <c r="BA40" i="246" s="1"/>
  <c r="AY40" i="246"/>
  <c r="AZ39" i="246"/>
  <c r="BA39" i="246" s="1"/>
  <c r="AY39" i="246"/>
  <c r="BO38" i="246"/>
  <c r="BG38" i="246"/>
  <c r="BD38" i="246"/>
  <c r="AZ38" i="246"/>
  <c r="BA38" i="246" s="1"/>
  <c r="AY38" i="246"/>
  <c r="BD37" i="246"/>
  <c r="AZ37" i="246"/>
  <c r="BA37" i="246" s="1"/>
  <c r="AY37" i="246"/>
  <c r="BD36" i="246"/>
  <c r="AZ36" i="246"/>
  <c r="BA36" i="246" s="1"/>
  <c r="AY36" i="246"/>
  <c r="BR35" i="246"/>
  <c r="BR36" i="246" s="1"/>
  <c r="BQ35" i="246"/>
  <c r="BQ36" i="246" s="1"/>
  <c r="BP35" i="246"/>
  <c r="BP36" i="246" s="1"/>
  <c r="BO35" i="246"/>
  <c r="BO36" i="246" s="1"/>
  <c r="BK35" i="246"/>
  <c r="BJ35" i="246"/>
  <c r="BJ36" i="246" s="1"/>
  <c r="BI35" i="246"/>
  <c r="BI36" i="246" s="1"/>
  <c r="BH35" i="246"/>
  <c r="BH36" i="246" s="1"/>
  <c r="BG35" i="246"/>
  <c r="BG36" i="246" s="1"/>
  <c r="BD35" i="246"/>
  <c r="AZ35" i="246"/>
  <c r="BA35" i="246" s="1"/>
  <c r="AY35" i="246"/>
  <c r="BR34" i="246"/>
  <c r="BQ34" i="246"/>
  <c r="BP34" i="246"/>
  <c r="BO34" i="246"/>
  <c r="BK34" i="246"/>
  <c r="I13" i="248" s="1"/>
  <c r="I18" i="248" s="1"/>
  <c r="J18" i="248" s="1"/>
  <c r="J24" i="248" s="1"/>
  <c r="BJ34" i="246"/>
  <c r="BI34" i="246"/>
  <c r="BH34" i="246"/>
  <c r="BG34" i="246"/>
  <c r="BD34" i="246"/>
  <c r="AZ34" i="246"/>
  <c r="BA34" i="246" s="1"/>
  <c r="AY34" i="246"/>
  <c r="BV30" i="246"/>
  <c r="BU30" i="246"/>
  <c r="BT30" i="246"/>
  <c r="BS30" i="246"/>
  <c r="BR30" i="246"/>
  <c r="BQ30" i="246"/>
  <c r="BP30" i="246"/>
  <c r="BO30" i="246"/>
  <c r="BN30" i="246"/>
  <c r="BM30" i="246"/>
  <c r="BL30" i="246"/>
  <c r="BK30" i="246"/>
  <c r="BJ30" i="246"/>
  <c r="BI30" i="246"/>
  <c r="BH30" i="246"/>
  <c r="BG30" i="246"/>
  <c r="BF30" i="246"/>
  <c r="BE30" i="246"/>
  <c r="BD30" i="246"/>
  <c r="BC30" i="246"/>
  <c r="BB30" i="246"/>
  <c r="BA30" i="246"/>
  <c r="AZ30" i="246"/>
  <c r="AY30" i="246"/>
  <c r="AX30" i="246"/>
  <c r="AW30" i="246"/>
  <c r="AV30" i="246"/>
  <c r="AU30" i="246"/>
  <c r="AT30" i="246"/>
  <c r="AS30" i="246"/>
  <c r="AR30" i="246"/>
  <c r="AQ30" i="246"/>
  <c r="AP30" i="246"/>
  <c r="AO30" i="246"/>
  <c r="AN30" i="246"/>
  <c r="AM30" i="246"/>
  <c r="AL30" i="246"/>
  <c r="AK30" i="246"/>
  <c r="AJ30" i="246"/>
  <c r="AI30" i="246"/>
  <c r="AH30" i="246"/>
  <c r="AG30" i="246"/>
  <c r="AF30" i="246"/>
  <c r="AE30" i="246"/>
  <c r="AD30" i="246"/>
  <c r="AC30" i="246"/>
  <c r="AB30" i="246"/>
  <c r="AA30" i="246"/>
  <c r="Z30" i="246"/>
  <c r="Y30" i="246"/>
  <c r="X30" i="246"/>
  <c r="W30" i="246"/>
  <c r="V30" i="246"/>
  <c r="U30" i="246"/>
  <c r="T30" i="246"/>
  <c r="S30" i="246"/>
  <c r="R30" i="246"/>
  <c r="Q30" i="246"/>
  <c r="P30" i="246"/>
  <c r="O30" i="246"/>
  <c r="N30" i="246"/>
  <c r="M30" i="246"/>
  <c r="K30" i="246"/>
  <c r="J30" i="246"/>
  <c r="E30" i="246"/>
  <c r="D30" i="246"/>
  <c r="C30" i="246"/>
  <c r="BV29" i="246"/>
  <c r="BU29" i="246"/>
  <c r="BT29" i="246"/>
  <c r="BS29" i="246"/>
  <c r="BR29" i="246"/>
  <c r="BQ29" i="246"/>
  <c r="BP29" i="246"/>
  <c r="BO29" i="246"/>
  <c r="BN29" i="246"/>
  <c r="BM29" i="246"/>
  <c r="BL29" i="246"/>
  <c r="BK29" i="246"/>
  <c r="BJ29" i="246"/>
  <c r="BI29" i="246"/>
  <c r="BH29" i="246"/>
  <c r="BG29" i="246"/>
  <c r="BF29" i="246"/>
  <c r="BE29" i="246"/>
  <c r="BD29" i="246"/>
  <c r="BC29" i="246"/>
  <c r="BB29" i="246"/>
  <c r="BA29" i="246"/>
  <c r="AZ29" i="246"/>
  <c r="AY29" i="246"/>
  <c r="AX29" i="246"/>
  <c r="AW29" i="246"/>
  <c r="AV29" i="246"/>
  <c r="AU29" i="246"/>
  <c r="AT29" i="246"/>
  <c r="AS29" i="246"/>
  <c r="AR29" i="246"/>
  <c r="AQ29" i="246"/>
  <c r="AP29" i="246"/>
  <c r="AO29" i="246"/>
  <c r="AN29" i="246"/>
  <c r="AM29" i="246"/>
  <c r="AL29" i="246"/>
  <c r="AK29" i="246"/>
  <c r="AJ29" i="246"/>
  <c r="AI29" i="246"/>
  <c r="AH29" i="246"/>
  <c r="AG29" i="246"/>
  <c r="AF29" i="246"/>
  <c r="AE29" i="246"/>
  <c r="AD29" i="246"/>
  <c r="AC29" i="246"/>
  <c r="AB29" i="246"/>
  <c r="AA29" i="246"/>
  <c r="Z29" i="246"/>
  <c r="Y29" i="246"/>
  <c r="X29" i="246"/>
  <c r="W29" i="246"/>
  <c r="V29" i="246"/>
  <c r="U29" i="246"/>
  <c r="T29" i="246"/>
  <c r="S29" i="246"/>
  <c r="R29" i="246"/>
  <c r="Q29" i="246"/>
  <c r="P29" i="246"/>
  <c r="O29" i="246"/>
  <c r="N29" i="246"/>
  <c r="L29" i="246"/>
  <c r="K29" i="246"/>
  <c r="J29" i="246"/>
  <c r="I29" i="246"/>
  <c r="H29" i="246"/>
  <c r="G29" i="246"/>
  <c r="F29" i="246"/>
  <c r="U27" i="246"/>
  <c r="Q27" i="246"/>
  <c r="L27" i="246"/>
  <c r="I27" i="246"/>
  <c r="G27" i="246"/>
  <c r="E27" i="246"/>
  <c r="BT26" i="246"/>
  <c r="BT27" i="246" s="1"/>
  <c r="BQ26" i="246"/>
  <c r="BO26" i="246"/>
  <c r="BM26" i="246"/>
  <c r="BH26" i="246"/>
  <c r="BH27" i="246" s="1"/>
  <c r="BE26" i="246"/>
  <c r="BE27" i="246" s="1"/>
  <c r="BC26" i="246"/>
  <c r="BC27" i="246" s="1"/>
  <c r="BA26" i="246"/>
  <c r="BA27" i="246" s="1"/>
  <c r="AV26" i="246"/>
  <c r="AV27" i="246" s="1"/>
  <c r="AS26" i="246"/>
  <c r="AQ26" i="246"/>
  <c r="AO26" i="246"/>
  <c r="AM26" i="246"/>
  <c r="AL26" i="246"/>
  <c r="AK26" i="246"/>
  <c r="AJ26" i="246"/>
  <c r="AJ27" i="246" s="1"/>
  <c r="AI26" i="246"/>
  <c r="AH26" i="246"/>
  <c r="AG26" i="246"/>
  <c r="AF26" i="246"/>
  <c r="AE26" i="246"/>
  <c r="AE27" i="246" s="1"/>
  <c r="AD26" i="246"/>
  <c r="AC26" i="246"/>
  <c r="AC27" i="246" s="1"/>
  <c r="AB26" i="246"/>
  <c r="AA26" i="246"/>
  <c r="Z26" i="246"/>
  <c r="Y26" i="246"/>
  <c r="X26" i="246"/>
  <c r="W26" i="246"/>
  <c r="V26" i="246"/>
  <c r="T26" i="246"/>
  <c r="S26" i="246"/>
  <c r="Q26" i="246"/>
  <c r="L26" i="246"/>
  <c r="I26" i="246"/>
  <c r="G26" i="246"/>
  <c r="E26" i="246"/>
  <c r="BT25" i="246"/>
  <c r="BQ25" i="246"/>
  <c r="BO25" i="246"/>
  <c r="BM25" i="246"/>
  <c r="BH25" i="246"/>
  <c r="BE25" i="246"/>
  <c r="BC25" i="246"/>
  <c r="BA25" i="246"/>
  <c r="AV25" i="246"/>
  <c r="AS25" i="246"/>
  <c r="AQ25" i="246"/>
  <c r="AO25" i="246"/>
  <c r="AM25" i="246"/>
  <c r="AL25" i="246"/>
  <c r="AK25" i="246"/>
  <c r="AJ25" i="246"/>
  <c r="AI25" i="246"/>
  <c r="AH25" i="246"/>
  <c r="AG25" i="246"/>
  <c r="AF25" i="246"/>
  <c r="AE25" i="246"/>
  <c r="AD25" i="246"/>
  <c r="AC25" i="246"/>
  <c r="AB25" i="246"/>
  <c r="AA25" i="246"/>
  <c r="Z25" i="246"/>
  <c r="Y25" i="246"/>
  <c r="X25" i="246"/>
  <c r="W25" i="246"/>
  <c r="V25" i="246"/>
  <c r="T25" i="246"/>
  <c r="S25" i="246"/>
  <c r="S27" i="246" s="1"/>
  <c r="Q25" i="246"/>
  <c r="L25" i="246"/>
  <c r="I25" i="246"/>
  <c r="G25" i="246"/>
  <c r="E25" i="246"/>
  <c r="Q23" i="246"/>
  <c r="N23" i="246"/>
  <c r="K23" i="246"/>
  <c r="I23" i="246"/>
  <c r="G23" i="246"/>
  <c r="E23" i="246"/>
  <c r="BV22" i="246"/>
  <c r="BV23" i="246" s="1"/>
  <c r="BS22" i="246"/>
  <c r="BQ22" i="246"/>
  <c r="BO22" i="246"/>
  <c r="BM22" i="246"/>
  <c r="BJ22" i="246"/>
  <c r="BJ23" i="246" s="1"/>
  <c r="BG22" i="246"/>
  <c r="BG23" i="246" s="1"/>
  <c r="BE22" i="246"/>
  <c r="BE23" i="246" s="1"/>
  <c r="BC22" i="246"/>
  <c r="BC23" i="246" s="1"/>
  <c r="BA22" i="246"/>
  <c r="AX22" i="246"/>
  <c r="AU22" i="246"/>
  <c r="AS22" i="246"/>
  <c r="AQ22" i="246"/>
  <c r="AQ23" i="246" s="1"/>
  <c r="AO22" i="246"/>
  <c r="AO23" i="246" s="1"/>
  <c r="AL22" i="246"/>
  <c r="AL23" i="246" s="1"/>
  <c r="AI22" i="246"/>
  <c r="AI23" i="246" s="1"/>
  <c r="AG22" i="246"/>
  <c r="AE22" i="246"/>
  <c r="AD22" i="246"/>
  <c r="AC22" i="246"/>
  <c r="AB22" i="246"/>
  <c r="AA22" i="246"/>
  <c r="Z22" i="246"/>
  <c r="Z23" i="246" s="1"/>
  <c r="Y22" i="246"/>
  <c r="X22" i="246"/>
  <c r="W22" i="246"/>
  <c r="V22" i="246"/>
  <c r="U22" i="246"/>
  <c r="T22" i="246"/>
  <c r="S22" i="246"/>
  <c r="S23" i="246" s="1"/>
  <c r="Q22" i="246"/>
  <c r="N22" i="246"/>
  <c r="K22" i="246"/>
  <c r="I22" i="246"/>
  <c r="G22" i="246"/>
  <c r="E22" i="246"/>
  <c r="BV21" i="246"/>
  <c r="BS21" i="246"/>
  <c r="BV20" i="246" s="1"/>
  <c r="BQ21" i="246"/>
  <c r="BS20" i="246" s="1"/>
  <c r="BO21" i="246"/>
  <c r="BQ20" i="246" s="1"/>
  <c r="BM21" i="246"/>
  <c r="BJ21" i="246"/>
  <c r="BG21" i="246"/>
  <c r="BE21" i="246"/>
  <c r="BC21" i="246"/>
  <c r="BC20" i="246" s="1"/>
  <c r="BA21" i="246"/>
  <c r="AX21" i="246"/>
  <c r="BA20" i="246" s="1"/>
  <c r="AU21" i="246"/>
  <c r="AX20" i="246" s="1"/>
  <c r="AS21" i="246"/>
  <c r="AQ21" i="246"/>
  <c r="AO21" i="246"/>
  <c r="AL21" i="246"/>
  <c r="AI21" i="246"/>
  <c r="AL20" i="246" s="1"/>
  <c r="AG21" i="246"/>
  <c r="AI20" i="246" s="1"/>
  <c r="AE21" i="246"/>
  <c r="AE20" i="246" s="1"/>
  <c r="AD21" i="246"/>
  <c r="AC21" i="246"/>
  <c r="AB21" i="246"/>
  <c r="AA21" i="246"/>
  <c r="Z21" i="246"/>
  <c r="Y21" i="246"/>
  <c r="X21" i="246"/>
  <c r="W21" i="246"/>
  <c r="V21" i="246"/>
  <c r="U21" i="246"/>
  <c r="T21" i="246"/>
  <c r="S21" i="246"/>
  <c r="Q21" i="246"/>
  <c r="N21" i="246"/>
  <c r="M21" i="246"/>
  <c r="L21" i="246"/>
  <c r="K21" i="246"/>
  <c r="J21" i="246"/>
  <c r="I21" i="246"/>
  <c r="G21" i="246"/>
  <c r="E21" i="246"/>
  <c r="BO20" i="246"/>
  <c r="BM20" i="246"/>
  <c r="BJ20" i="246"/>
  <c r="BG20" i="246"/>
  <c r="BE20" i="246"/>
  <c r="AS20" i="246"/>
  <c r="AQ20" i="246"/>
  <c r="AO20" i="246"/>
  <c r="AC20" i="246"/>
  <c r="R19" i="246"/>
  <c r="Q19" i="246"/>
  <c r="P19" i="246"/>
  <c r="O19" i="246"/>
  <c r="N19" i="246"/>
  <c r="M19" i="246"/>
  <c r="L19" i="246"/>
  <c r="K19" i="246"/>
  <c r="J19" i="246"/>
  <c r="I19" i="246"/>
  <c r="H19" i="246"/>
  <c r="G19" i="246"/>
  <c r="F19" i="246"/>
  <c r="E19" i="246"/>
  <c r="D19" i="246"/>
  <c r="C19" i="246"/>
  <c r="BV18" i="246"/>
  <c r="BV19" i="246" s="1"/>
  <c r="BU18" i="246"/>
  <c r="BU19" i="246" s="1"/>
  <c r="BT18" i="246"/>
  <c r="BS18" i="246"/>
  <c r="BR18" i="246"/>
  <c r="BQ18" i="246"/>
  <c r="BP18" i="246"/>
  <c r="BP19" i="246" s="1"/>
  <c r="BO18" i="246"/>
  <c r="BO19" i="246" s="1"/>
  <c r="BN18" i="246"/>
  <c r="BN19" i="246" s="1"/>
  <c r="BM18" i="246"/>
  <c r="BM19" i="246" s="1"/>
  <c r="BL18" i="246"/>
  <c r="BK18" i="246"/>
  <c r="BJ18" i="246"/>
  <c r="BI18" i="246"/>
  <c r="BH18" i="246"/>
  <c r="BG18" i="246"/>
  <c r="BG19" i="246" s="1"/>
  <c r="BF18" i="246"/>
  <c r="BF19" i="246" s="1"/>
  <c r="BE18" i="246"/>
  <c r="BE19" i="246" s="1"/>
  <c r="BD18" i="246"/>
  <c r="BD19" i="246" s="1"/>
  <c r="BC18" i="246"/>
  <c r="BB18" i="246"/>
  <c r="BA18" i="246"/>
  <c r="AZ18" i="246"/>
  <c r="AZ19" i="246" s="1"/>
  <c r="AY18" i="246"/>
  <c r="AY19" i="246" s="1"/>
  <c r="AX18" i="246"/>
  <c r="AX19" i="246" s="1"/>
  <c r="AW18" i="246"/>
  <c r="AW19" i="246" s="1"/>
  <c r="AV18" i="246"/>
  <c r="AV19" i="246" s="1"/>
  <c r="AU18" i="246"/>
  <c r="AT18" i="246"/>
  <c r="AS18" i="246"/>
  <c r="AR18" i="246"/>
  <c r="AR19" i="246" s="1"/>
  <c r="AQ18" i="246"/>
  <c r="AQ19" i="246" s="1"/>
  <c r="AP18" i="246"/>
  <c r="AP19" i="246" s="1"/>
  <c r="AO18" i="246"/>
  <c r="AO19" i="246" s="1"/>
  <c r="AN18" i="246"/>
  <c r="AN19" i="246" s="1"/>
  <c r="AM18" i="246"/>
  <c r="AL18" i="246"/>
  <c r="AK18" i="246"/>
  <c r="AJ18" i="246"/>
  <c r="AJ19" i="246" s="1"/>
  <c r="AI18" i="246"/>
  <c r="AI19" i="246" s="1"/>
  <c r="AH18" i="246"/>
  <c r="AH19" i="246" s="1"/>
  <c r="AG18" i="246"/>
  <c r="AG19" i="246" s="1"/>
  <c r="AF18" i="246"/>
  <c r="AF19" i="246" s="1"/>
  <c r="AE18" i="246"/>
  <c r="AD18" i="246"/>
  <c r="AC18" i="246"/>
  <c r="AB18" i="246"/>
  <c r="AB19" i="246" s="1"/>
  <c r="AA18" i="246"/>
  <c r="AA19" i="246" s="1"/>
  <c r="Z18" i="246"/>
  <c r="Z19" i="246" s="1"/>
  <c r="Y18" i="246"/>
  <c r="Y19" i="246" s="1"/>
  <c r="X18" i="246"/>
  <c r="X19" i="246" s="1"/>
  <c r="W18" i="246"/>
  <c r="V18" i="246"/>
  <c r="U18" i="246"/>
  <c r="T18" i="246"/>
  <c r="T19" i="246" s="1"/>
  <c r="S18" i="246"/>
  <c r="S19" i="246" s="1"/>
  <c r="R18" i="246"/>
  <c r="Q18" i="246"/>
  <c r="P18" i="246"/>
  <c r="O18" i="246"/>
  <c r="N18" i="246"/>
  <c r="M18" i="246"/>
  <c r="L18" i="246"/>
  <c r="K18" i="246"/>
  <c r="J18" i="246"/>
  <c r="I18" i="246"/>
  <c r="H18" i="246"/>
  <c r="G18" i="246"/>
  <c r="F18" i="246"/>
  <c r="E18" i="246"/>
  <c r="D18" i="246"/>
  <c r="C18" i="246"/>
  <c r="BZ17" i="246"/>
  <c r="BV17" i="246"/>
  <c r="BU17" i="246"/>
  <c r="BV16" i="246" s="1"/>
  <c r="BT17" i="246"/>
  <c r="BU16" i="246" s="1"/>
  <c r="BS17" i="246"/>
  <c r="BT16" i="246" s="1"/>
  <c r="BR17" i="246"/>
  <c r="CA17" i="246" s="1"/>
  <c r="BQ17" i="246"/>
  <c r="BP17" i="246"/>
  <c r="BO17" i="246"/>
  <c r="BN17" i="246"/>
  <c r="BO16" i="246" s="1"/>
  <c r="BM17" i="246"/>
  <c r="BN16" i="246" s="1"/>
  <c r="BL17" i="246"/>
  <c r="BM16" i="246" s="1"/>
  <c r="BK17" i="246"/>
  <c r="BY17" i="246" s="1"/>
  <c r="BJ17" i="246"/>
  <c r="BK16" i="246" s="1"/>
  <c r="BI17" i="246"/>
  <c r="BH17" i="246"/>
  <c r="BW17" i="246" s="1"/>
  <c r="BG17" i="246"/>
  <c r="BF17" i="246"/>
  <c r="BE17" i="246"/>
  <c r="BD17" i="246"/>
  <c r="BC17" i="246"/>
  <c r="BB17" i="246"/>
  <c r="BA17" i="246"/>
  <c r="AZ17" i="246"/>
  <c r="AY17" i="246"/>
  <c r="AX17" i="246"/>
  <c r="AW17" i="246"/>
  <c r="AV17" i="246"/>
  <c r="AU17" i="246"/>
  <c r="AT17" i="246"/>
  <c r="AS17" i="246"/>
  <c r="AR17" i="246"/>
  <c r="AQ17" i="246"/>
  <c r="AP17" i="246"/>
  <c r="AO17" i="246"/>
  <c r="AN17" i="246"/>
  <c r="AM17" i="246"/>
  <c r="AL17" i="246"/>
  <c r="AK17" i="246"/>
  <c r="AJ17" i="246"/>
  <c r="AI17" i="246"/>
  <c r="AH17" i="246"/>
  <c r="AG17" i="246"/>
  <c r="AF17" i="246"/>
  <c r="AE17" i="246"/>
  <c r="AD17" i="246"/>
  <c r="AC17" i="246"/>
  <c r="AB17" i="246"/>
  <c r="AA17" i="246"/>
  <c r="Z17" i="246"/>
  <c r="Y17" i="246"/>
  <c r="X17" i="246"/>
  <c r="W17" i="246"/>
  <c r="V17" i="246"/>
  <c r="U17" i="246"/>
  <c r="T17" i="246"/>
  <c r="S17" i="246"/>
  <c r="R17" i="246"/>
  <c r="Q17" i="246"/>
  <c r="P17" i="246"/>
  <c r="O17" i="246"/>
  <c r="N17" i="246"/>
  <c r="M17" i="246"/>
  <c r="L17" i="246"/>
  <c r="K17" i="246"/>
  <c r="J17" i="246"/>
  <c r="I17" i="246"/>
  <c r="H17" i="246"/>
  <c r="G17" i="246"/>
  <c r="F17" i="246"/>
  <c r="E17" i="246"/>
  <c r="D17" i="246"/>
  <c r="C17" i="246"/>
  <c r="BR16" i="246"/>
  <c r="BQ16" i="246"/>
  <c r="BP16" i="246"/>
  <c r="BJ16" i="246"/>
  <c r="R15" i="246"/>
  <c r="Q15" i="246"/>
  <c r="P15" i="246"/>
  <c r="O15" i="246"/>
  <c r="N15" i="246"/>
  <c r="M15" i="246"/>
  <c r="L15" i="246"/>
  <c r="K15" i="246"/>
  <c r="J15" i="246"/>
  <c r="I15" i="246"/>
  <c r="H15" i="246"/>
  <c r="G15" i="246"/>
  <c r="F15" i="246"/>
  <c r="E15" i="246"/>
  <c r="D15" i="246"/>
  <c r="C15" i="246"/>
  <c r="BV14" i="246"/>
  <c r="BV15" i="246" s="1"/>
  <c r="BR15" i="232" s="1"/>
  <c r="BU14" i="246"/>
  <c r="BU15" i="246" s="1"/>
  <c r="BQ15" i="232" s="1"/>
  <c r="BT14" i="246"/>
  <c r="BS14" i="246"/>
  <c r="BS15" i="246" s="1"/>
  <c r="BO15" i="232" s="1"/>
  <c r="BR14" i="246"/>
  <c r="BR15" i="246" s="1"/>
  <c r="BN15" i="232" s="1"/>
  <c r="BQ14" i="246"/>
  <c r="BQ15" i="246" s="1"/>
  <c r="BM15" i="232" s="1"/>
  <c r="BP14" i="246"/>
  <c r="BP15" i="246" s="1"/>
  <c r="BL15" i="232" s="1"/>
  <c r="BO14" i="246"/>
  <c r="BO15" i="246" s="1"/>
  <c r="BK15" i="232" s="1"/>
  <c r="BN14" i="246"/>
  <c r="BN15" i="246" s="1"/>
  <c r="BJ15" i="232" s="1"/>
  <c r="BM14" i="246"/>
  <c r="BM15" i="246" s="1"/>
  <c r="BI15" i="232" s="1"/>
  <c r="BL14" i="246"/>
  <c r="BL15" i="246" s="1"/>
  <c r="BH15" i="232" s="1"/>
  <c r="BK14" i="246"/>
  <c r="BJ14" i="246"/>
  <c r="BJ15" i="246" s="1"/>
  <c r="BF15" i="232" s="1"/>
  <c r="BI14" i="246"/>
  <c r="BI15" i="246" s="1"/>
  <c r="BE15" i="232" s="1"/>
  <c r="BH14" i="246"/>
  <c r="BG14" i="246"/>
  <c r="BG15" i="246" s="1"/>
  <c r="BC15" i="232" s="1"/>
  <c r="BF14" i="246"/>
  <c r="BF15" i="246" s="1"/>
  <c r="BB15" i="232" s="1"/>
  <c r="BE14" i="246"/>
  <c r="BE15" i="246" s="1"/>
  <c r="BA15" i="232" s="1"/>
  <c r="BD14" i="246"/>
  <c r="BD15" i="246" s="1"/>
  <c r="AZ15" i="232" s="1"/>
  <c r="BC14" i="246"/>
  <c r="BC15" i="246" s="1"/>
  <c r="AY15" i="232" s="1"/>
  <c r="BB14" i="246"/>
  <c r="BB15" i="246" s="1"/>
  <c r="AX15" i="232" s="1"/>
  <c r="BA14" i="246"/>
  <c r="BA15" i="246" s="1"/>
  <c r="AW15" i="232" s="1"/>
  <c r="AZ14" i="246"/>
  <c r="AZ15" i="246" s="1"/>
  <c r="AV15" i="232" s="1"/>
  <c r="AY14" i="246"/>
  <c r="AY15" i="246" s="1"/>
  <c r="AU15" i="232" s="1"/>
  <c r="AX14" i="246"/>
  <c r="AX15" i="246" s="1"/>
  <c r="AT15" i="232" s="1"/>
  <c r="AW14" i="246"/>
  <c r="AW15" i="246" s="1"/>
  <c r="AV14" i="246"/>
  <c r="AV15" i="246" s="1"/>
  <c r="AR15" i="232" s="1"/>
  <c r="AU14" i="246"/>
  <c r="AU15" i="246" s="1"/>
  <c r="AQ15" i="232" s="1"/>
  <c r="AT14" i="246"/>
  <c r="AT15" i="246" s="1"/>
  <c r="AP15" i="232" s="1"/>
  <c r="AS14" i="246"/>
  <c r="AS15" i="246" s="1"/>
  <c r="AO15" i="232" s="1"/>
  <c r="AR14" i="246"/>
  <c r="AR15" i="246" s="1"/>
  <c r="AN15" i="232" s="1"/>
  <c r="AQ14" i="246"/>
  <c r="AQ15" i="246" s="1"/>
  <c r="AM15" i="232" s="1"/>
  <c r="AP14" i="246"/>
  <c r="AP15" i="246" s="1"/>
  <c r="AL15" i="232" s="1"/>
  <c r="AO14" i="246"/>
  <c r="AO15" i="246" s="1"/>
  <c r="AK15" i="232" s="1"/>
  <c r="AN14" i="246"/>
  <c r="AN15" i="246" s="1"/>
  <c r="AJ15" i="232" s="1"/>
  <c r="AM14" i="246"/>
  <c r="AM15" i="246" s="1"/>
  <c r="AI15" i="232" s="1"/>
  <c r="AL14" i="246"/>
  <c r="AL15" i="246" s="1"/>
  <c r="AH15" i="232" s="1"/>
  <c r="AK14" i="246"/>
  <c r="AK15" i="246" s="1"/>
  <c r="AG15" i="232" s="1"/>
  <c r="AJ14" i="246"/>
  <c r="AJ15" i="246" s="1"/>
  <c r="AF15" i="232" s="1"/>
  <c r="AI14" i="246"/>
  <c r="AI15" i="246" s="1"/>
  <c r="AE15" i="232" s="1"/>
  <c r="AH14" i="246"/>
  <c r="AH15" i="246" s="1"/>
  <c r="AD15" i="232" s="1"/>
  <c r="AG14" i="246"/>
  <c r="AG15" i="246" s="1"/>
  <c r="AC15" i="232" s="1"/>
  <c r="AF14" i="246"/>
  <c r="AF15" i="246" s="1"/>
  <c r="AB15" i="232" s="1"/>
  <c r="AE14" i="246"/>
  <c r="AE15" i="246" s="1"/>
  <c r="AA15" i="232" s="1"/>
  <c r="AD14" i="246"/>
  <c r="AD15" i="246" s="1"/>
  <c r="Z15" i="232" s="1"/>
  <c r="AC14" i="246"/>
  <c r="AC15" i="246" s="1"/>
  <c r="Y15" i="232" s="1"/>
  <c r="AB14" i="246"/>
  <c r="AB15" i="246" s="1"/>
  <c r="X15" i="232" s="1"/>
  <c r="AA14" i="246"/>
  <c r="AA15" i="246" s="1"/>
  <c r="W15" i="232" s="1"/>
  <c r="Z14" i="246"/>
  <c r="Z15" i="246" s="1"/>
  <c r="V15" i="232" s="1"/>
  <c r="Y14" i="246"/>
  <c r="Y15" i="246" s="1"/>
  <c r="U15" i="232" s="1"/>
  <c r="X14" i="246"/>
  <c r="X15" i="246" s="1"/>
  <c r="T15" i="232" s="1"/>
  <c r="W14" i="246"/>
  <c r="W15" i="246" s="1"/>
  <c r="S15" i="232" s="1"/>
  <c r="V14" i="246"/>
  <c r="V15" i="246" s="1"/>
  <c r="R15" i="232" s="1"/>
  <c r="U14" i="246"/>
  <c r="U15" i="246" s="1"/>
  <c r="Q15" i="232" s="1"/>
  <c r="T14" i="246"/>
  <c r="T15" i="246" s="1"/>
  <c r="P15" i="232" s="1"/>
  <c r="S14" i="246"/>
  <c r="S15" i="246" s="1"/>
  <c r="O15" i="232" s="1"/>
  <c r="R14" i="246"/>
  <c r="Q14" i="246"/>
  <c r="P14" i="246"/>
  <c r="O14" i="246"/>
  <c r="N14" i="246"/>
  <c r="M14" i="246"/>
  <c r="L14" i="246"/>
  <c r="K14" i="246"/>
  <c r="J14" i="246"/>
  <c r="I14" i="246"/>
  <c r="H14" i="246"/>
  <c r="G14" i="246"/>
  <c r="F14" i="246"/>
  <c r="E14" i="246"/>
  <c r="D14" i="246"/>
  <c r="C14" i="246"/>
  <c r="CB13" i="246"/>
  <c r="CA13" i="246"/>
  <c r="BZ13" i="246"/>
  <c r="BY13" i="246"/>
  <c r="BX13" i="246"/>
  <c r="BW13" i="246"/>
  <c r="BV13" i="246"/>
  <c r="BU13" i="246"/>
  <c r="BT13" i="246"/>
  <c r="BS13" i="246"/>
  <c r="BR13" i="246"/>
  <c r="BQ13" i="246"/>
  <c r="BP13" i="246"/>
  <c r="BO13" i="246"/>
  <c r="BN13" i="246"/>
  <c r="BM13" i="246"/>
  <c r="BL13" i="246"/>
  <c r="BK13" i="246"/>
  <c r="BJ13" i="246"/>
  <c r="BI13" i="246"/>
  <c r="BH13" i="246"/>
  <c r="BG13" i="246"/>
  <c r="BF13" i="246"/>
  <c r="BE13" i="246"/>
  <c r="BD13" i="246"/>
  <c r="BC13" i="246"/>
  <c r="BB13" i="246"/>
  <c r="BA13" i="246"/>
  <c r="AZ13" i="246"/>
  <c r="AY13" i="246"/>
  <c r="AX13" i="246"/>
  <c r="AW13" i="246"/>
  <c r="AV13" i="246"/>
  <c r="AU13" i="246"/>
  <c r="AT13" i="246"/>
  <c r="AS13" i="246"/>
  <c r="AR13" i="246"/>
  <c r="AQ13" i="246"/>
  <c r="AP13" i="246"/>
  <c r="AO13" i="246"/>
  <c r="AN13" i="246"/>
  <c r="AM13" i="246"/>
  <c r="AL13" i="246"/>
  <c r="AK13" i="246"/>
  <c r="AJ13" i="246"/>
  <c r="AI13" i="246"/>
  <c r="AH13" i="246"/>
  <c r="AG13" i="246"/>
  <c r="AF13" i="246"/>
  <c r="AE13" i="246"/>
  <c r="AD13" i="246"/>
  <c r="AC13" i="246"/>
  <c r="AB13" i="246"/>
  <c r="AA13" i="246"/>
  <c r="Z13" i="246"/>
  <c r="Y13" i="246"/>
  <c r="X13" i="246"/>
  <c r="W13" i="246"/>
  <c r="V13" i="246"/>
  <c r="U13" i="246"/>
  <c r="T13" i="246"/>
  <c r="S13" i="246"/>
  <c r="R13" i="246"/>
  <c r="Q13" i="246"/>
  <c r="P13" i="246"/>
  <c r="O13" i="246"/>
  <c r="N13" i="246"/>
  <c r="M13" i="246"/>
  <c r="L13" i="246"/>
  <c r="K13" i="246"/>
  <c r="J13" i="246"/>
  <c r="I13" i="246"/>
  <c r="H13" i="246"/>
  <c r="G13" i="246"/>
  <c r="F13" i="246"/>
  <c r="E13" i="246"/>
  <c r="D13" i="246"/>
  <c r="C13" i="246"/>
  <c r="BV12" i="246"/>
  <c r="BU12" i="246"/>
  <c r="BT12" i="246"/>
  <c r="BS12" i="246"/>
  <c r="BR12" i="246"/>
  <c r="BQ12" i="246"/>
  <c r="BP12" i="246"/>
  <c r="BO12" i="246"/>
  <c r="BN12" i="246"/>
  <c r="BM12" i="246"/>
  <c r="BL12" i="246"/>
  <c r="BK12" i="246"/>
  <c r="BJ12" i="246"/>
  <c r="BI12" i="246"/>
  <c r="BH12" i="246"/>
  <c r="H12" i="246"/>
  <c r="G12" i="246"/>
  <c r="F12" i="246"/>
  <c r="R11" i="246"/>
  <c r="Q11" i="246"/>
  <c r="P11" i="246"/>
  <c r="O11" i="246"/>
  <c r="N11" i="246"/>
  <c r="M11" i="246"/>
  <c r="L11" i="246"/>
  <c r="K11" i="246"/>
  <c r="J11" i="246"/>
  <c r="I11" i="246"/>
  <c r="H11" i="246"/>
  <c r="G11" i="246"/>
  <c r="F11" i="246"/>
  <c r="E11" i="246"/>
  <c r="D11" i="246"/>
  <c r="C11" i="246"/>
  <c r="BV10" i="246"/>
  <c r="BV11" i="246" s="1"/>
  <c r="BR8" i="232" s="1"/>
  <c r="BU10" i="246"/>
  <c r="BT10" i="246"/>
  <c r="BS10" i="246"/>
  <c r="BR10" i="246"/>
  <c r="BQ10" i="246"/>
  <c r="BP10" i="246"/>
  <c r="BO10" i="246"/>
  <c r="BO11" i="246" s="1"/>
  <c r="BK8" i="232" s="1"/>
  <c r="BN10" i="246"/>
  <c r="BM10" i="246"/>
  <c r="BL10" i="246"/>
  <c r="BL11" i="246" s="1"/>
  <c r="BH8" i="232" s="1"/>
  <c r="BK10" i="246"/>
  <c r="BJ10" i="246"/>
  <c r="BI10" i="246"/>
  <c r="BH10" i="246"/>
  <c r="BG10" i="246"/>
  <c r="BG11" i="246" s="1"/>
  <c r="BC8" i="232" s="1"/>
  <c r="BF10" i="246"/>
  <c r="BF11" i="246" s="1"/>
  <c r="BB8" i="232" s="1"/>
  <c r="BE10" i="246"/>
  <c r="BD10" i="246"/>
  <c r="BD11" i="246" s="1"/>
  <c r="AZ8" i="232" s="1"/>
  <c r="BC10" i="246"/>
  <c r="BC11" i="246" s="1"/>
  <c r="AY8" i="232" s="1"/>
  <c r="BB10" i="246"/>
  <c r="BA10" i="246"/>
  <c r="AZ10" i="246"/>
  <c r="AY10" i="246"/>
  <c r="AY11" i="246" s="1"/>
  <c r="AU8" i="232" s="1"/>
  <c r="AX10" i="246"/>
  <c r="AX11" i="246" s="1"/>
  <c r="AT8" i="232" s="1"/>
  <c r="AW10" i="246"/>
  <c r="AV10" i="246"/>
  <c r="AV11" i="246" s="1"/>
  <c r="AR8" i="232" s="1"/>
  <c r="AU10" i="246"/>
  <c r="AU11" i="246" s="1"/>
  <c r="AQ8" i="232" s="1"/>
  <c r="AT10" i="246"/>
  <c r="AS10" i="246"/>
  <c r="AS11" i="246" s="1"/>
  <c r="AO8" i="232" s="1"/>
  <c r="AR10" i="246"/>
  <c r="AQ10" i="246"/>
  <c r="AP10" i="246"/>
  <c r="AP11" i="246" s="1"/>
  <c r="AL8" i="232" s="1"/>
  <c r="AO10" i="246"/>
  <c r="AN10" i="246"/>
  <c r="AN11" i="246" s="1"/>
  <c r="AJ8" i="232" s="1"/>
  <c r="AM10" i="246"/>
  <c r="AM11" i="246" s="1"/>
  <c r="AI8" i="232" s="1"/>
  <c r="AL10" i="246"/>
  <c r="AK10" i="246"/>
  <c r="AJ10" i="246"/>
  <c r="AI10" i="246"/>
  <c r="AI11" i="246" s="1"/>
  <c r="AE8" i="232" s="1"/>
  <c r="AH10" i="246"/>
  <c r="AH11" i="246" s="1"/>
  <c r="AD8" i="232" s="1"/>
  <c r="AG10" i="246"/>
  <c r="AF10" i="246"/>
  <c r="AF11" i="246" s="1"/>
  <c r="AB8" i="232" s="1"/>
  <c r="AE10" i="246"/>
  <c r="AE11" i="246" s="1"/>
  <c r="AA8" i="232" s="1"/>
  <c r="AD10" i="246"/>
  <c r="AC10" i="246"/>
  <c r="AB10" i="246"/>
  <c r="AA10" i="246"/>
  <c r="AA11" i="246" s="1"/>
  <c r="W8" i="232" s="1"/>
  <c r="Z10" i="246"/>
  <c r="Y10" i="246"/>
  <c r="X10" i="246"/>
  <c r="X11" i="246" s="1"/>
  <c r="T8" i="232" s="1"/>
  <c r="W10" i="246"/>
  <c r="V10" i="246"/>
  <c r="U10" i="246"/>
  <c r="T10" i="246"/>
  <c r="T11" i="246" s="1"/>
  <c r="P8" i="232" s="1"/>
  <c r="S10" i="246"/>
  <c r="S11" i="246" s="1"/>
  <c r="O8" i="232" s="1"/>
  <c r="R10" i="246"/>
  <c r="Q10" i="246"/>
  <c r="P10" i="246"/>
  <c r="O10" i="246"/>
  <c r="N10" i="246"/>
  <c r="M10" i="246"/>
  <c r="L10" i="246"/>
  <c r="K10" i="246"/>
  <c r="J10" i="246"/>
  <c r="I10" i="246"/>
  <c r="H10" i="246"/>
  <c r="G10" i="246"/>
  <c r="F10" i="246"/>
  <c r="E10" i="246"/>
  <c r="D10" i="246"/>
  <c r="C10" i="246"/>
  <c r="BY9" i="246"/>
  <c r="BV9" i="246"/>
  <c r="BU9" i="246"/>
  <c r="BT9" i="246"/>
  <c r="BT48" i="246" s="1"/>
  <c r="BS9" i="246"/>
  <c r="BR9" i="246"/>
  <c r="BQ9" i="246"/>
  <c r="BQ48" i="246" s="1"/>
  <c r="BP9" i="246"/>
  <c r="BO9" i="246"/>
  <c r="BO48" i="246" s="1"/>
  <c r="BN9" i="246"/>
  <c r="BM9" i="246"/>
  <c r="BL9" i="246"/>
  <c r="BK9" i="246"/>
  <c r="BJ9" i="246"/>
  <c r="BI9" i="246"/>
  <c r="BH9" i="246"/>
  <c r="BG9" i="246"/>
  <c r="BG48" i="246" s="1"/>
  <c r="BF9" i="246"/>
  <c r="BE9" i="246"/>
  <c r="BD9" i="246"/>
  <c r="BC9" i="246"/>
  <c r="BB9" i="246"/>
  <c r="BA9" i="246"/>
  <c r="AZ9" i="246"/>
  <c r="AY9" i="246"/>
  <c r="AX9" i="246"/>
  <c r="BB48" i="246" s="1"/>
  <c r="AW9" i="246"/>
  <c r="BA48" i="246" s="1"/>
  <c r="AV9" i="246"/>
  <c r="AU9" i="246"/>
  <c r="AT9" i="246"/>
  <c r="AS9" i="246"/>
  <c r="AR9" i="246"/>
  <c r="AQ9" i="246"/>
  <c r="AP9" i="246"/>
  <c r="AO9" i="246"/>
  <c r="AP48" i="246" s="1"/>
  <c r="AN9" i="246"/>
  <c r="AO48" i="246" s="1"/>
  <c r="AM9" i="246"/>
  <c r="AN48" i="246" s="1"/>
  <c r="AL9" i="246"/>
  <c r="AK9" i="246"/>
  <c r="AJ9" i="246"/>
  <c r="AI9" i="246"/>
  <c r="AI48" i="246" s="1"/>
  <c r="AH9" i="246"/>
  <c r="AG9" i="246"/>
  <c r="AG48" i="246" s="1"/>
  <c r="AF9" i="246"/>
  <c r="AF48" i="246" s="1"/>
  <c r="AE9" i="246"/>
  <c r="AE48" i="246" s="1"/>
  <c r="AD9" i="246"/>
  <c r="AC9" i="246"/>
  <c r="AB9" i="246"/>
  <c r="AB48" i="246" s="1"/>
  <c r="AA9" i="246"/>
  <c r="Z9" i="246"/>
  <c r="Y9" i="246"/>
  <c r="X9" i="246"/>
  <c r="W9" i="246"/>
  <c r="Y48" i="246" s="1"/>
  <c r="V9" i="246"/>
  <c r="U9" i="246"/>
  <c r="T9" i="246"/>
  <c r="U48" i="246" s="1"/>
  <c r="S9" i="246"/>
  <c r="R9" i="246"/>
  <c r="Q9" i="246"/>
  <c r="P9" i="246"/>
  <c r="O9" i="246"/>
  <c r="N9" i="246"/>
  <c r="M9" i="246"/>
  <c r="L9" i="246"/>
  <c r="K9" i="246"/>
  <c r="J9" i="246"/>
  <c r="I9" i="246"/>
  <c r="H9" i="246"/>
  <c r="G9" i="246"/>
  <c r="F9" i="246"/>
  <c r="E9" i="246"/>
  <c r="D9" i="246"/>
  <c r="C9" i="246"/>
  <c r="BU8" i="246"/>
  <c r="BQ8" i="246"/>
  <c r="BP8" i="246"/>
  <c r="BO8" i="246"/>
  <c r="BM8" i="246"/>
  <c r="H8" i="246"/>
  <c r="G8" i="246"/>
  <c r="F8" i="246"/>
  <c r="R7" i="246"/>
  <c r="Q7" i="246"/>
  <c r="P7" i="246"/>
  <c r="O7" i="246"/>
  <c r="N7" i="246"/>
  <c r="M7" i="246"/>
  <c r="L7" i="246"/>
  <c r="K7" i="246"/>
  <c r="J7" i="246"/>
  <c r="I7" i="246"/>
  <c r="H7" i="246"/>
  <c r="G7" i="246"/>
  <c r="F7" i="246"/>
  <c r="E7" i="246"/>
  <c r="D7" i="246"/>
  <c r="C7" i="246"/>
  <c r="BV6" i="246"/>
  <c r="BU6" i="246"/>
  <c r="BT6" i="246"/>
  <c r="BS6" i="246"/>
  <c r="BS7" i="246" s="1"/>
  <c r="BN22" i="230" s="1"/>
  <c r="BR6" i="246"/>
  <c r="BR7" i="246" s="1"/>
  <c r="BM22" i="230" s="1"/>
  <c r="BQ6" i="246"/>
  <c r="BQ7" i="246" s="1"/>
  <c r="BL22" i="230" s="1"/>
  <c r="BP6" i="246"/>
  <c r="BP7" i="246" s="1"/>
  <c r="BK22" i="230" s="1"/>
  <c r="BO6" i="246"/>
  <c r="BN6" i="246"/>
  <c r="BM6" i="246"/>
  <c r="BL6" i="246"/>
  <c r="BL7" i="246" s="1"/>
  <c r="BG22" i="230" s="1"/>
  <c r="BK6" i="246"/>
  <c r="BJ6" i="246"/>
  <c r="BI6" i="246"/>
  <c r="BI7" i="246" s="1"/>
  <c r="BD22" i="230" s="1"/>
  <c r="BH6" i="246"/>
  <c r="BH7" i="246" s="1"/>
  <c r="BC22" i="230" s="1"/>
  <c r="BG6" i="246"/>
  <c r="BF6" i="246"/>
  <c r="BE6" i="246"/>
  <c r="BD6" i="246"/>
  <c r="BC6" i="246"/>
  <c r="BC7" i="246" s="1"/>
  <c r="AX22" i="230" s="1"/>
  <c r="BB6" i="246"/>
  <c r="BB7" i="246" s="1"/>
  <c r="AW22" i="230" s="1"/>
  <c r="BA6" i="246"/>
  <c r="AZ6" i="246"/>
  <c r="AZ7" i="246" s="1"/>
  <c r="AU22" i="230" s="1"/>
  <c r="AY6" i="246"/>
  <c r="AX6" i="246"/>
  <c r="AW6" i="246"/>
  <c r="AV6" i="246"/>
  <c r="AU6" i="246"/>
  <c r="AU7" i="246" s="1"/>
  <c r="AP22" i="230" s="1"/>
  <c r="AT6" i="246"/>
  <c r="AT7" i="246" s="1"/>
  <c r="AO22" i="230" s="1"/>
  <c r="AS6" i="246"/>
  <c r="AS7" i="246" s="1"/>
  <c r="AN22" i="230" s="1"/>
  <c r="AR6" i="246"/>
  <c r="AR7" i="246" s="1"/>
  <c r="AM22" i="230" s="1"/>
  <c r="AQ6" i="246"/>
  <c r="AP6" i="246"/>
  <c r="AO6" i="246"/>
  <c r="AN6" i="246"/>
  <c r="AM6" i="246"/>
  <c r="AM7" i="246" s="1"/>
  <c r="AH22" i="230" s="1"/>
  <c r="AL6" i="246"/>
  <c r="AL7" i="246" s="1"/>
  <c r="AG22" i="230" s="1"/>
  <c r="AK6" i="246"/>
  <c r="AK7" i="246" s="1"/>
  <c r="AF22" i="230" s="1"/>
  <c r="AJ6" i="246"/>
  <c r="AJ7" i="246" s="1"/>
  <c r="AE22" i="230" s="1"/>
  <c r="AI6" i="246"/>
  <c r="AH6" i="246"/>
  <c r="AG6" i="246"/>
  <c r="AF6" i="246"/>
  <c r="AF7" i="246" s="1"/>
  <c r="AA22" i="230" s="1"/>
  <c r="AE6" i="246"/>
  <c r="AE7" i="246" s="1"/>
  <c r="Z22" i="230" s="1"/>
  <c r="AD6" i="246"/>
  <c r="AD7" i="246" s="1"/>
  <c r="Y22" i="230" s="1"/>
  <c r="AC6" i="246"/>
  <c r="AC7" i="246" s="1"/>
  <c r="X22" i="230" s="1"/>
  <c r="AB6" i="246"/>
  <c r="AB7" i="246" s="1"/>
  <c r="W22" i="230" s="1"/>
  <c r="AA6" i="246"/>
  <c r="Z6" i="246"/>
  <c r="Y6" i="246"/>
  <c r="X6" i="246"/>
  <c r="X7" i="246" s="1"/>
  <c r="S22" i="230" s="1"/>
  <c r="W6" i="246"/>
  <c r="W7" i="246" s="1"/>
  <c r="R22" i="230" s="1"/>
  <c r="V6" i="246"/>
  <c r="V7" i="246" s="1"/>
  <c r="Q22" i="230" s="1"/>
  <c r="U6" i="246"/>
  <c r="T6" i="246"/>
  <c r="T7" i="246" s="1"/>
  <c r="O22" i="230" s="1"/>
  <c r="S6" i="246"/>
  <c r="R6" i="246"/>
  <c r="Q6" i="246"/>
  <c r="P6" i="246"/>
  <c r="O6" i="246"/>
  <c r="N6" i="246"/>
  <c r="M6" i="246"/>
  <c r="L6" i="246"/>
  <c r="K6" i="246"/>
  <c r="J6" i="246"/>
  <c r="I6" i="246"/>
  <c r="H6" i="246"/>
  <c r="G6" i="246"/>
  <c r="F6" i="246"/>
  <c r="E6" i="246"/>
  <c r="D6" i="246"/>
  <c r="C6" i="246"/>
  <c r="BW5" i="246"/>
  <c r="BV5" i="246"/>
  <c r="BQ12" i="230" s="1"/>
  <c r="BU5" i="246"/>
  <c r="BP12" i="230" s="1"/>
  <c r="BT5" i="246"/>
  <c r="BS5" i="246"/>
  <c r="BR5" i="246"/>
  <c r="BQ5" i="246"/>
  <c r="CA5" i="246" s="1"/>
  <c r="BP5" i="246"/>
  <c r="BO5" i="246"/>
  <c r="BP4" i="246" s="1"/>
  <c r="BN5" i="246"/>
  <c r="BZ5" i="246" s="1"/>
  <c r="BM5" i="246"/>
  <c r="BL5" i="246"/>
  <c r="BK5" i="246"/>
  <c r="BJ5" i="246"/>
  <c r="BI5" i="246"/>
  <c r="BH5" i="246"/>
  <c r="BG5" i="246"/>
  <c r="BB12" i="230" s="1"/>
  <c r="BF5" i="246"/>
  <c r="BA12" i="230" s="1"/>
  <c r="BE5" i="246"/>
  <c r="AZ12" i="230" s="1"/>
  <c r="BD5" i="246"/>
  <c r="BD7" i="246" s="1"/>
  <c r="AY22" i="230" s="1"/>
  <c r="BC5" i="246"/>
  <c r="BB5" i="246"/>
  <c r="BA5" i="246"/>
  <c r="AZ5" i="246"/>
  <c r="AY5" i="246"/>
  <c r="AT12" i="230" s="1"/>
  <c r="AX5" i="246"/>
  <c r="AS12" i="230" s="1"/>
  <c r="AW5" i="246"/>
  <c r="AR12" i="230" s="1"/>
  <c r="AV5" i="246"/>
  <c r="AV7" i="246" s="1"/>
  <c r="AQ22" i="230" s="1"/>
  <c r="AU5" i="246"/>
  <c r="AT5" i="246"/>
  <c r="AS5" i="246"/>
  <c r="AR5" i="246"/>
  <c r="AQ5" i="246"/>
  <c r="AL12" i="230" s="1"/>
  <c r="AP5" i="246"/>
  <c r="AK12" i="230" s="1"/>
  <c r="AO5" i="246"/>
  <c r="AJ12" i="230" s="1"/>
  <c r="AN5" i="246"/>
  <c r="AM5" i="246"/>
  <c r="AL5" i="246"/>
  <c r="AK5" i="246"/>
  <c r="AJ5" i="246"/>
  <c r="AI5" i="246"/>
  <c r="AD12" i="230" s="1"/>
  <c r="AH5" i="246"/>
  <c r="AC12" i="230" s="1"/>
  <c r="AG5" i="246"/>
  <c r="AB12" i="230" s="1"/>
  <c r="AF5" i="246"/>
  <c r="AE5" i="246"/>
  <c r="AD5" i="246"/>
  <c r="AC5" i="246"/>
  <c r="AB5" i="246"/>
  <c r="AA5" i="246"/>
  <c r="V12" i="230" s="1"/>
  <c r="Z5" i="246"/>
  <c r="U12" i="230" s="1"/>
  <c r="Y5" i="246"/>
  <c r="T12" i="230" s="1"/>
  <c r="X5" i="246"/>
  <c r="W5" i="246"/>
  <c r="V5" i="246"/>
  <c r="U5" i="246"/>
  <c r="T5" i="246"/>
  <c r="S5" i="246"/>
  <c r="N12" i="230" s="1"/>
  <c r="R5" i="246"/>
  <c r="Q5" i="246"/>
  <c r="P5" i="246"/>
  <c r="O5" i="246"/>
  <c r="N5" i="246"/>
  <c r="M5" i="246"/>
  <c r="L5" i="246"/>
  <c r="K5" i="246"/>
  <c r="J5" i="246"/>
  <c r="I5" i="246"/>
  <c r="H5" i="246"/>
  <c r="G5" i="246"/>
  <c r="F5" i="246"/>
  <c r="E5" i="246"/>
  <c r="D5" i="246"/>
  <c r="C5" i="246"/>
  <c r="BT4" i="246"/>
  <c r="BS4" i="246"/>
  <c r="BR4" i="246"/>
  <c r="BQ4" i="246"/>
  <c r="BL4" i="246"/>
  <c r="BK4" i="246"/>
  <c r="BJ4" i="246"/>
  <c r="BI4" i="246"/>
  <c r="H4" i="246"/>
  <c r="G4" i="246"/>
  <c r="F4" i="246"/>
  <c r="AM1" i="246"/>
  <c r="H12" i="226"/>
  <c r="H10" i="226"/>
  <c r="L8" i="226"/>
  <c r="I51" i="262"/>
  <c r="I50" i="262"/>
  <c r="G50" i="262"/>
  <c r="F50" i="262"/>
  <c r="E50" i="262"/>
  <c r="D50" i="262"/>
  <c r="I49" i="262"/>
  <c r="G49" i="262"/>
  <c r="F49" i="262"/>
  <c r="E49" i="262"/>
  <c r="D49" i="262"/>
  <c r="BM47" i="262"/>
  <c r="BL47" i="262"/>
  <c r="BK47" i="262"/>
  <c r="BJ47" i="262"/>
  <c r="BI47" i="262"/>
  <c r="BH47" i="262"/>
  <c r="BG47" i="262"/>
  <c r="BF47" i="262"/>
  <c r="BE47" i="262"/>
  <c r="BD47" i="262"/>
  <c r="BC47" i="262"/>
  <c r="BB47" i="262"/>
  <c r="BA47" i="262"/>
  <c r="AZ47" i="262"/>
  <c r="AY47" i="262"/>
  <c r="AX47" i="262"/>
  <c r="AW47" i="262"/>
  <c r="AV47" i="262"/>
  <c r="AU47" i="262"/>
  <c r="AT47" i="262"/>
  <c r="AS47" i="262"/>
  <c r="AR47" i="262"/>
  <c r="AQ47" i="262"/>
  <c r="AP47" i="262"/>
  <c r="AO47" i="262"/>
  <c r="AN47" i="262"/>
  <c r="AM47" i="262"/>
  <c r="AL47" i="262"/>
  <c r="AK47" i="262"/>
  <c r="AJ47" i="262"/>
  <c r="AI47" i="262"/>
  <c r="AH47" i="262"/>
  <c r="AG47" i="262"/>
  <c r="AF47" i="262"/>
  <c r="AE47" i="262"/>
  <c r="AD47" i="262"/>
  <c r="AC47" i="262"/>
  <c r="AB47" i="262"/>
  <c r="AA47" i="262"/>
  <c r="Z47" i="262"/>
  <c r="Y47" i="262"/>
  <c r="X47" i="262"/>
  <c r="W47" i="262"/>
  <c r="V47" i="262"/>
  <c r="U47" i="262"/>
  <c r="T47" i="262"/>
  <c r="S47" i="262"/>
  <c r="R47" i="262"/>
  <c r="Q47" i="262"/>
  <c r="P47" i="262"/>
  <c r="O47" i="262"/>
  <c r="N47" i="262"/>
  <c r="M47" i="262"/>
  <c r="L47" i="262"/>
  <c r="K47" i="262"/>
  <c r="J47" i="262"/>
  <c r="I47" i="262"/>
  <c r="G47" i="262"/>
  <c r="F47" i="262"/>
  <c r="E47" i="262"/>
  <c r="D47" i="262"/>
  <c r="B47" i="262"/>
  <c r="BM45" i="262"/>
  <c r="BL45" i="262"/>
  <c r="BK45" i="262"/>
  <c r="BJ45" i="262"/>
  <c r="BI45" i="262"/>
  <c r="BH45" i="262"/>
  <c r="BG45" i="262"/>
  <c r="BF45" i="262"/>
  <c r="BE45" i="262"/>
  <c r="BD45" i="262"/>
  <c r="BC45" i="262"/>
  <c r="BB45" i="262"/>
  <c r="BA45" i="262"/>
  <c r="AZ45" i="262"/>
  <c r="AY45" i="262"/>
  <c r="AX45" i="262"/>
  <c r="AW45" i="262"/>
  <c r="AV45" i="262"/>
  <c r="AU45" i="262"/>
  <c r="AT45" i="262"/>
  <c r="AS45" i="262"/>
  <c r="AR45" i="262"/>
  <c r="AQ45" i="262"/>
  <c r="AP45" i="262"/>
  <c r="AO45" i="262"/>
  <c r="AN45" i="262"/>
  <c r="AM45" i="262"/>
  <c r="AL45" i="262"/>
  <c r="AK45" i="262"/>
  <c r="AJ45" i="262"/>
  <c r="AI45" i="262"/>
  <c r="AH45" i="262"/>
  <c r="AG45" i="262"/>
  <c r="AF45" i="262"/>
  <c r="AE45" i="262"/>
  <c r="AD45" i="262"/>
  <c r="AC45" i="262"/>
  <c r="AB45" i="262"/>
  <c r="AA45" i="262"/>
  <c r="Z45" i="262"/>
  <c r="Y45" i="262"/>
  <c r="X45" i="262"/>
  <c r="W45" i="262"/>
  <c r="V45" i="262"/>
  <c r="U45" i="262"/>
  <c r="T45" i="262"/>
  <c r="S45" i="262"/>
  <c r="R45" i="262"/>
  <c r="Q45" i="262"/>
  <c r="P45" i="262"/>
  <c r="O45" i="262"/>
  <c r="N45" i="262"/>
  <c r="M45" i="262"/>
  <c r="L45" i="262"/>
  <c r="K45" i="262"/>
  <c r="J45" i="262"/>
  <c r="I45" i="262"/>
  <c r="G45" i="262"/>
  <c r="F45" i="262"/>
  <c r="E45" i="262"/>
  <c r="D45" i="262"/>
  <c r="B45" i="262"/>
  <c r="BM43" i="262"/>
  <c r="BL43" i="262"/>
  <c r="BK43" i="262"/>
  <c r="BJ43" i="262"/>
  <c r="BI43" i="262"/>
  <c r="BH43" i="262"/>
  <c r="BG43" i="262"/>
  <c r="BF43" i="262"/>
  <c r="BE43" i="262"/>
  <c r="BD43" i="262"/>
  <c r="BC43" i="262"/>
  <c r="BB43" i="262"/>
  <c r="BA43" i="262"/>
  <c r="AZ43" i="262"/>
  <c r="AY43" i="262"/>
  <c r="AX43" i="262"/>
  <c r="AW43" i="262"/>
  <c r="AV43" i="262"/>
  <c r="AU43" i="262"/>
  <c r="AT43" i="262"/>
  <c r="AS43" i="262"/>
  <c r="AR43" i="262"/>
  <c r="AQ43" i="262"/>
  <c r="AP43" i="262"/>
  <c r="AO43" i="262"/>
  <c r="AN43" i="262"/>
  <c r="AM43" i="262"/>
  <c r="AL43" i="262"/>
  <c r="AK43" i="262"/>
  <c r="AJ43" i="262"/>
  <c r="AI43" i="262"/>
  <c r="AH43" i="262"/>
  <c r="AG43" i="262"/>
  <c r="AF43" i="262"/>
  <c r="AE43" i="262"/>
  <c r="AD43" i="262"/>
  <c r="AC43" i="262"/>
  <c r="AB43" i="262"/>
  <c r="AA43" i="262"/>
  <c r="Z43" i="262"/>
  <c r="Y43" i="262"/>
  <c r="X43" i="262"/>
  <c r="W43" i="262"/>
  <c r="V43" i="262"/>
  <c r="U43" i="262"/>
  <c r="T43" i="262"/>
  <c r="S43" i="262"/>
  <c r="R43" i="262"/>
  <c r="Q43" i="262"/>
  <c r="P43" i="262"/>
  <c r="O43" i="262"/>
  <c r="N43" i="262"/>
  <c r="M43" i="262"/>
  <c r="L43" i="262"/>
  <c r="K43" i="262"/>
  <c r="J43" i="262"/>
  <c r="I43" i="262"/>
  <c r="G43" i="262"/>
  <c r="F43" i="262"/>
  <c r="E43" i="262"/>
  <c r="D43" i="262"/>
  <c r="BM42" i="262"/>
  <c r="BL42" i="262"/>
  <c r="BK42" i="262"/>
  <c r="BJ42" i="262"/>
  <c r="BI42" i="262"/>
  <c r="BH42" i="262"/>
  <c r="BG42" i="262"/>
  <c r="BF42" i="262"/>
  <c r="BE42" i="262"/>
  <c r="BD42" i="262"/>
  <c r="BC42" i="262"/>
  <c r="BB42" i="262"/>
  <c r="BA42" i="262"/>
  <c r="AZ42" i="262"/>
  <c r="AY42" i="262"/>
  <c r="AX42" i="262"/>
  <c r="AW42" i="262"/>
  <c r="AV42" i="262"/>
  <c r="AU42" i="262"/>
  <c r="AT42" i="262"/>
  <c r="AS42" i="262"/>
  <c r="AR42" i="262"/>
  <c r="AQ42" i="262"/>
  <c r="AP42" i="262"/>
  <c r="AO42" i="262"/>
  <c r="AN42" i="262"/>
  <c r="AM42" i="262"/>
  <c r="AL42" i="262"/>
  <c r="AK42" i="262"/>
  <c r="AJ42" i="262"/>
  <c r="AI42" i="262"/>
  <c r="AH42" i="262"/>
  <c r="AG42" i="262"/>
  <c r="AF42" i="262"/>
  <c r="AE42" i="262"/>
  <c r="AD42" i="262"/>
  <c r="AC42" i="262"/>
  <c r="AB42" i="262"/>
  <c r="AA42" i="262"/>
  <c r="Z42" i="262"/>
  <c r="Y42" i="262"/>
  <c r="X42" i="262"/>
  <c r="W42" i="262"/>
  <c r="V42" i="262"/>
  <c r="U42" i="262"/>
  <c r="T42" i="262"/>
  <c r="S42" i="262"/>
  <c r="R42" i="262"/>
  <c r="Q42" i="262"/>
  <c r="P42" i="262"/>
  <c r="O42" i="262"/>
  <c r="N42" i="262"/>
  <c r="M42" i="262"/>
  <c r="L42" i="262"/>
  <c r="K42" i="262"/>
  <c r="J42" i="262"/>
  <c r="I42" i="262"/>
  <c r="G42" i="262"/>
  <c r="F42" i="262"/>
  <c r="E42" i="262"/>
  <c r="D42" i="262"/>
  <c r="BM40" i="262"/>
  <c r="BL40" i="262"/>
  <c r="BK40" i="262"/>
  <c r="BJ40" i="262"/>
  <c r="BI40" i="262"/>
  <c r="BH40" i="262"/>
  <c r="BG40" i="262"/>
  <c r="BF40" i="262"/>
  <c r="BE40" i="262"/>
  <c r="BD40" i="262"/>
  <c r="BC40" i="262"/>
  <c r="BB40" i="262"/>
  <c r="BA40" i="262"/>
  <c r="AZ40" i="262"/>
  <c r="X40" i="262"/>
  <c r="V40" i="262"/>
  <c r="U40" i="262"/>
  <c r="T40" i="262"/>
  <c r="I38" i="262"/>
  <c r="H38" i="262"/>
  <c r="I37" i="262"/>
  <c r="H37" i="262"/>
  <c r="G37" i="262"/>
  <c r="F37" i="262"/>
  <c r="E37" i="262"/>
  <c r="D37" i="262"/>
  <c r="I36" i="262"/>
  <c r="H36" i="262"/>
  <c r="G36" i="262"/>
  <c r="F36" i="262"/>
  <c r="E36" i="262"/>
  <c r="D36" i="262"/>
  <c r="BM34" i="262"/>
  <c r="BL34" i="262"/>
  <c r="BK34" i="262"/>
  <c r="BJ34" i="262"/>
  <c r="BI34" i="262"/>
  <c r="BH34" i="262"/>
  <c r="BG34" i="262"/>
  <c r="BF34" i="262"/>
  <c r="BE34" i="262"/>
  <c r="BD34" i="262"/>
  <c r="BC34" i="262"/>
  <c r="BB34" i="262"/>
  <c r="BA34" i="262"/>
  <c r="AZ34" i="262"/>
  <c r="AY34" i="262"/>
  <c r="AX34" i="262"/>
  <c r="AW34" i="262"/>
  <c r="AV34" i="262"/>
  <c r="AU34" i="262"/>
  <c r="AT34" i="262"/>
  <c r="AS34" i="262"/>
  <c r="AR34" i="262"/>
  <c r="AQ34" i="262"/>
  <c r="AP34" i="262"/>
  <c r="AO34" i="262"/>
  <c r="AN34" i="262"/>
  <c r="AM34" i="262"/>
  <c r="AL34" i="262"/>
  <c r="AK34" i="262"/>
  <c r="AJ34" i="262"/>
  <c r="AI34" i="262"/>
  <c r="AH34" i="262"/>
  <c r="AG34" i="262"/>
  <c r="AF34" i="262"/>
  <c r="AE34" i="262"/>
  <c r="AD34" i="262"/>
  <c r="AC34" i="262"/>
  <c r="AB34" i="262"/>
  <c r="AA34" i="262"/>
  <c r="Z34" i="262"/>
  <c r="Y34" i="262"/>
  <c r="X34" i="262"/>
  <c r="W34" i="262"/>
  <c r="V34" i="262"/>
  <c r="U34" i="262"/>
  <c r="T34" i="262"/>
  <c r="S34" i="262"/>
  <c r="R34" i="262"/>
  <c r="Q34" i="262"/>
  <c r="P34" i="262"/>
  <c r="O34" i="262"/>
  <c r="N34" i="262"/>
  <c r="M34" i="262"/>
  <c r="L34" i="262"/>
  <c r="K34" i="262"/>
  <c r="J34" i="262"/>
  <c r="I34" i="262"/>
  <c r="H34" i="262"/>
  <c r="G34" i="262"/>
  <c r="E34" i="262"/>
  <c r="D34" i="262"/>
  <c r="I32" i="262"/>
  <c r="H32" i="262"/>
  <c r="I31" i="262"/>
  <c r="H31" i="262"/>
  <c r="G31" i="262"/>
  <c r="F31" i="262"/>
  <c r="E31" i="262"/>
  <c r="D31" i="262"/>
  <c r="I30" i="262"/>
  <c r="H30" i="262"/>
  <c r="G30" i="262"/>
  <c r="F30" i="262"/>
  <c r="E30" i="262"/>
  <c r="D30" i="262"/>
  <c r="BM28" i="262"/>
  <c r="BL28" i="262"/>
  <c r="BK28" i="262"/>
  <c r="BJ28" i="262"/>
  <c r="BI28" i="262"/>
  <c r="BH28" i="262"/>
  <c r="BG28" i="262"/>
  <c r="BF28" i="262"/>
  <c r="BE28" i="262"/>
  <c r="BD28" i="262"/>
  <c r="BC28" i="262"/>
  <c r="BB28" i="262"/>
  <c r="BA28" i="262"/>
  <c r="AZ28" i="262"/>
  <c r="AY28" i="262"/>
  <c r="AX28" i="262"/>
  <c r="AW28" i="262"/>
  <c r="AV28" i="262"/>
  <c r="AU28" i="262"/>
  <c r="AT28" i="262"/>
  <c r="AS28" i="262"/>
  <c r="AR28" i="262"/>
  <c r="AQ28" i="262"/>
  <c r="AP28" i="262"/>
  <c r="AO28" i="262"/>
  <c r="AN28" i="262"/>
  <c r="AM28" i="262"/>
  <c r="AL28" i="262"/>
  <c r="AK28" i="262"/>
  <c r="AJ28" i="262"/>
  <c r="AI28" i="262"/>
  <c r="AH28" i="262"/>
  <c r="AG28" i="262"/>
  <c r="AF28" i="262"/>
  <c r="AE28" i="262"/>
  <c r="AD28" i="262"/>
  <c r="AC28" i="262"/>
  <c r="AB28" i="262"/>
  <c r="AA28" i="262"/>
  <c r="Z28" i="262"/>
  <c r="Y28" i="262"/>
  <c r="X28" i="262"/>
  <c r="W28" i="262"/>
  <c r="V28" i="262"/>
  <c r="U28" i="262"/>
  <c r="T28" i="262"/>
  <c r="S28" i="262"/>
  <c r="R28" i="262"/>
  <c r="Q28" i="262"/>
  <c r="P28" i="262"/>
  <c r="O28" i="262"/>
  <c r="N28" i="262"/>
  <c r="M28" i="262"/>
  <c r="L28" i="262"/>
  <c r="K28" i="262"/>
  <c r="J28" i="262"/>
  <c r="I28" i="262"/>
  <c r="H28" i="262"/>
  <c r="G28" i="262"/>
  <c r="E28" i="262"/>
  <c r="D28" i="262"/>
  <c r="I26" i="262"/>
  <c r="H26" i="262"/>
  <c r="G26" i="262"/>
  <c r="F26" i="262"/>
  <c r="E26" i="262"/>
  <c r="I25" i="262"/>
  <c r="H25" i="262"/>
  <c r="G25" i="262"/>
  <c r="F25" i="262"/>
  <c r="E25" i="262"/>
  <c r="D25" i="262"/>
  <c r="AE17" i="262"/>
  <c r="AE25" i="262" s="1"/>
  <c r="I17" i="262"/>
  <c r="H17" i="262"/>
  <c r="G17" i="262"/>
  <c r="F17" i="262"/>
  <c r="E17" i="262"/>
  <c r="D17" i="262"/>
  <c r="BM16" i="262"/>
  <c r="BL16" i="262"/>
  <c r="BK16" i="262"/>
  <c r="BJ16" i="262"/>
  <c r="BI16" i="262"/>
  <c r="BH16" i="262"/>
  <c r="BG16" i="262"/>
  <c r="BF16" i="262"/>
  <c r="BE16" i="262"/>
  <c r="BD16" i="262"/>
  <c r="BC16" i="262"/>
  <c r="BB16" i="262"/>
  <c r="BA16" i="262"/>
  <c r="AZ16" i="262"/>
  <c r="AY16" i="262"/>
  <c r="AX16" i="262"/>
  <c r="AW16" i="262"/>
  <c r="AV16" i="262"/>
  <c r="AU16" i="262"/>
  <c r="AT16" i="262"/>
  <c r="AS16" i="262"/>
  <c r="AR16" i="262"/>
  <c r="AQ16" i="262"/>
  <c r="AP16" i="262"/>
  <c r="AO16" i="262"/>
  <c r="AN16" i="262"/>
  <c r="AM16" i="262"/>
  <c r="AL16" i="262"/>
  <c r="AK16" i="262"/>
  <c r="AJ16" i="262"/>
  <c r="AI16" i="262"/>
  <c r="AH16" i="262"/>
  <c r="AG16" i="262"/>
  <c r="AF16" i="262"/>
  <c r="AE16" i="262"/>
  <c r="AD16" i="262"/>
  <c r="AC16" i="262"/>
  <c r="AB16" i="262"/>
  <c r="AA16" i="262"/>
  <c r="Z16" i="262"/>
  <c r="Y16" i="262"/>
  <c r="X16" i="262"/>
  <c r="W16" i="262"/>
  <c r="V16" i="262"/>
  <c r="U16" i="262"/>
  <c r="T16" i="262"/>
  <c r="S16" i="262"/>
  <c r="R16" i="262"/>
  <c r="Q16" i="262"/>
  <c r="P16" i="262"/>
  <c r="O16" i="262"/>
  <c r="N16" i="262"/>
  <c r="M16" i="262"/>
  <c r="L16" i="262"/>
  <c r="K16" i="262"/>
  <c r="J16" i="262"/>
  <c r="I16" i="262"/>
  <c r="H16" i="262"/>
  <c r="AN14" i="262"/>
  <c r="AF14" i="262"/>
  <c r="I14" i="262"/>
  <c r="H14" i="262"/>
  <c r="G14" i="262"/>
  <c r="F14" i="262"/>
  <c r="E14" i="262"/>
  <c r="D14" i="262"/>
  <c r="AM13" i="262"/>
  <c r="P13" i="262"/>
  <c r="I13" i="262"/>
  <c r="H13" i="262"/>
  <c r="G13" i="262"/>
  <c r="F13" i="262"/>
  <c r="E13" i="262"/>
  <c r="D13" i="262"/>
  <c r="AQ11" i="262"/>
  <c r="AQ13" i="262" s="1"/>
  <c r="AO11" i="262"/>
  <c r="AO13" i="262" s="1"/>
  <c r="AJ11" i="262"/>
  <c r="L11" i="262"/>
  <c r="I11" i="262"/>
  <c r="H11" i="262"/>
  <c r="G11" i="262"/>
  <c r="F11" i="262"/>
  <c r="E11" i="262"/>
  <c r="BJ10" i="262"/>
  <c r="BJ11" i="262" s="1"/>
  <c r="AX10" i="262"/>
  <c r="AX11" i="262" s="1"/>
  <c r="AX14" i="262" s="1"/>
  <c r="AW10" i="262"/>
  <c r="AW11" i="262" s="1"/>
  <c r="AV10" i="262"/>
  <c r="AV11" i="262" s="1"/>
  <c r="AN10" i="262"/>
  <c r="AN11" i="262" s="1"/>
  <c r="AL10" i="262"/>
  <c r="AL11" i="262" s="1"/>
  <c r="AI10" i="262"/>
  <c r="AI11" i="262" s="1"/>
  <c r="AE10" i="262"/>
  <c r="AE11" i="262" s="1"/>
  <c r="AE13" i="262" s="1"/>
  <c r="V10" i="262"/>
  <c r="V11" i="262" s="1"/>
  <c r="S10" i="262"/>
  <c r="S11" i="262" s="1"/>
  <c r="Q10" i="262"/>
  <c r="Q11" i="262" s="1"/>
  <c r="P10" i="262"/>
  <c r="P11" i="262" s="1"/>
  <c r="I10" i="262"/>
  <c r="H10" i="262"/>
  <c r="G10" i="262"/>
  <c r="F10" i="262"/>
  <c r="E10" i="262"/>
  <c r="D10" i="262"/>
  <c r="BM9" i="262"/>
  <c r="BL9" i="262"/>
  <c r="BK9" i="262"/>
  <c r="BJ9" i="262"/>
  <c r="BI9" i="262"/>
  <c r="BH9" i="262"/>
  <c r="BG9" i="262"/>
  <c r="BF9" i="262"/>
  <c r="BE9" i="262"/>
  <c r="BD9" i="262"/>
  <c r="BC9" i="262"/>
  <c r="BB9" i="262"/>
  <c r="BA9" i="262"/>
  <c r="AZ9" i="262"/>
  <c r="AY9" i="262"/>
  <c r="AX9" i="262"/>
  <c r="AW9" i="262"/>
  <c r="AV9" i="262"/>
  <c r="AU9" i="262"/>
  <c r="AT9" i="262"/>
  <c r="AS9" i="262"/>
  <c r="AR9" i="262"/>
  <c r="AQ9" i="262"/>
  <c r="AP9" i="262"/>
  <c r="AO9" i="262"/>
  <c r="AN9" i="262"/>
  <c r="AM9" i="262"/>
  <c r="AL9" i="262"/>
  <c r="AK9" i="262"/>
  <c r="AJ9" i="262"/>
  <c r="AI9" i="262"/>
  <c r="AH9" i="262"/>
  <c r="AG9" i="262"/>
  <c r="AF9" i="262"/>
  <c r="AE9" i="262"/>
  <c r="AD9" i="262"/>
  <c r="AC9" i="262"/>
  <c r="AB9" i="262"/>
  <c r="AA9" i="262"/>
  <c r="Z9" i="262"/>
  <c r="Y9" i="262"/>
  <c r="X9" i="262"/>
  <c r="W9" i="262"/>
  <c r="V9" i="262"/>
  <c r="U9" i="262"/>
  <c r="T9" i="262"/>
  <c r="S9" i="262"/>
  <c r="R9" i="262"/>
  <c r="Q9" i="262"/>
  <c r="P9" i="262"/>
  <c r="O9" i="262"/>
  <c r="N9" i="262"/>
  <c r="M9" i="262"/>
  <c r="L9" i="262"/>
  <c r="K9" i="262"/>
  <c r="J9" i="262"/>
  <c r="I9" i="262"/>
  <c r="H9" i="262"/>
  <c r="G9" i="262"/>
  <c r="F9" i="262"/>
  <c r="E9" i="262"/>
  <c r="D9" i="262"/>
  <c r="B9" i="262"/>
  <c r="BM8" i="262"/>
  <c r="BL8" i="262"/>
  <c r="BK8" i="262"/>
  <c r="BJ8" i="262"/>
  <c r="BI8" i="262"/>
  <c r="BH8" i="262"/>
  <c r="BG8" i="262"/>
  <c r="BF8" i="262"/>
  <c r="BE8" i="262"/>
  <c r="BD8" i="262"/>
  <c r="BC8" i="262"/>
  <c r="BB8" i="262"/>
  <c r="BA8" i="262"/>
  <c r="AZ8" i="262"/>
  <c r="AY8" i="262"/>
  <c r="AX8" i="262"/>
  <c r="AW8" i="262"/>
  <c r="AV8" i="262"/>
  <c r="AU8" i="262"/>
  <c r="AT8" i="262"/>
  <c r="AS8" i="262"/>
  <c r="AR8" i="262"/>
  <c r="AQ8" i="262"/>
  <c r="AP8" i="262"/>
  <c r="AO8" i="262"/>
  <c r="AN8" i="262"/>
  <c r="AM8" i="262"/>
  <c r="AL8" i="262"/>
  <c r="AK8" i="262"/>
  <c r="AJ8" i="262"/>
  <c r="AI8" i="262"/>
  <c r="AH8" i="262"/>
  <c r="AG8" i="262"/>
  <c r="AF8" i="262"/>
  <c r="AE8" i="262"/>
  <c r="AD8" i="262"/>
  <c r="AC8" i="262"/>
  <c r="AB8" i="262"/>
  <c r="AA8" i="262"/>
  <c r="Z8" i="262"/>
  <c r="Y8" i="262"/>
  <c r="X8" i="262"/>
  <c r="W8" i="262"/>
  <c r="V8" i="262"/>
  <c r="U8" i="262"/>
  <c r="T8" i="262"/>
  <c r="S8" i="262"/>
  <c r="R8" i="262"/>
  <c r="Q8" i="262"/>
  <c r="P8" i="262"/>
  <c r="O8" i="262"/>
  <c r="N8" i="262"/>
  <c r="M8" i="262"/>
  <c r="L8" i="262"/>
  <c r="K8" i="262"/>
  <c r="J8" i="262"/>
  <c r="I8" i="262"/>
  <c r="H8" i="262"/>
  <c r="G8" i="262"/>
  <c r="F8" i="262"/>
  <c r="E8" i="262"/>
  <c r="D8" i="262"/>
  <c r="BK6" i="262"/>
  <c r="BK10" i="262" s="1"/>
  <c r="BK11" i="262" s="1"/>
  <c r="BF6" i="262"/>
  <c r="BF10" i="262" s="1"/>
  <c r="BF11" i="262" s="1"/>
  <c r="BC6" i="262"/>
  <c r="BC10" i="262" s="1"/>
  <c r="BC11" i="262" s="1"/>
  <c r="AY6" i="262"/>
  <c r="AY10" i="262" s="1"/>
  <c r="AY11" i="262" s="1"/>
  <c r="AW6" i="262"/>
  <c r="AT6" i="262"/>
  <c r="AT10" i="262" s="1"/>
  <c r="AT11" i="262" s="1"/>
  <c r="AM6" i="262"/>
  <c r="AM10" i="262" s="1"/>
  <c r="AM11" i="262" s="1"/>
  <c r="AJ6" i="262"/>
  <c r="AJ10" i="262" s="1"/>
  <c r="AG6" i="262"/>
  <c r="AG10" i="262" s="1"/>
  <c r="AG11" i="262" s="1"/>
  <c r="W6" i="262"/>
  <c r="W10" i="262" s="1"/>
  <c r="W11" i="262" s="1"/>
  <c r="R6" i="262"/>
  <c r="R10" i="262" s="1"/>
  <c r="R11" i="262" s="1"/>
  <c r="O6" i="262"/>
  <c r="O10" i="262" s="1"/>
  <c r="O11" i="262" s="1"/>
  <c r="L6" i="262"/>
  <c r="L10" i="262" s="1"/>
  <c r="K6" i="262"/>
  <c r="K10" i="262" s="1"/>
  <c r="K11" i="262" s="1"/>
  <c r="I6" i="262"/>
  <c r="H6" i="262"/>
  <c r="G6" i="262"/>
  <c r="F6" i="262"/>
  <c r="E6" i="262"/>
  <c r="D6" i="262"/>
  <c r="BK5" i="262"/>
  <c r="BH5" i="262"/>
  <c r="BH6" i="262" s="1"/>
  <c r="BH10" i="262" s="1"/>
  <c r="BH11" i="262" s="1"/>
  <c r="BE5" i="262"/>
  <c r="BE6" i="262" s="1"/>
  <c r="BE10" i="262" s="1"/>
  <c r="BE11" i="262" s="1"/>
  <c r="AZ5" i="262"/>
  <c r="AZ6" i="262" s="1"/>
  <c r="AZ10" i="262" s="1"/>
  <c r="AZ11" i="262" s="1"/>
  <c r="AY5" i="262"/>
  <c r="AV5" i="262"/>
  <c r="AV6" i="262" s="1"/>
  <c r="AU5" i="262"/>
  <c r="AU6" i="262" s="1"/>
  <c r="AU10" i="262" s="1"/>
  <c r="AU11" i="262" s="1"/>
  <c r="AP5" i="262"/>
  <c r="AP6" i="262" s="1"/>
  <c r="AP10" i="262" s="1"/>
  <c r="AP11" i="262" s="1"/>
  <c r="AP14" i="262" s="1"/>
  <c r="AO5" i="262"/>
  <c r="AO6" i="262" s="1"/>
  <c r="AO10" i="262" s="1"/>
  <c r="AM5" i="262"/>
  <c r="Y5" i="262"/>
  <c r="Y6" i="262" s="1"/>
  <c r="Y10" i="262" s="1"/>
  <c r="Y11" i="262" s="1"/>
  <c r="Y13" i="262" s="1"/>
  <c r="X5" i="262"/>
  <c r="X6" i="262" s="1"/>
  <c r="X10" i="262" s="1"/>
  <c r="X11" i="262" s="1"/>
  <c r="T5" i="262"/>
  <c r="T6" i="262" s="1"/>
  <c r="T10" i="262" s="1"/>
  <c r="T11" i="262" s="1"/>
  <c r="P5" i="262"/>
  <c r="P6" i="262" s="1"/>
  <c r="I5" i="262"/>
  <c r="H5" i="262"/>
  <c r="G5" i="262"/>
  <c r="F5" i="262"/>
  <c r="E5" i="262"/>
  <c r="D5" i="262"/>
  <c r="B5" i="262"/>
  <c r="BM4" i="262"/>
  <c r="BM5" i="262" s="1"/>
  <c r="BM6" i="262" s="1"/>
  <c r="BM10" i="262" s="1"/>
  <c r="BM11" i="262" s="1"/>
  <c r="BL4" i="262"/>
  <c r="BL5" i="262" s="1"/>
  <c r="BL6" i="262" s="1"/>
  <c r="BL10" i="262" s="1"/>
  <c r="BL11" i="262" s="1"/>
  <c r="BK4" i="262"/>
  <c r="BJ4" i="262"/>
  <c r="BJ5" i="262" s="1"/>
  <c r="BJ6" i="262" s="1"/>
  <c r="BH4" i="262"/>
  <c r="BG4" i="262"/>
  <c r="BG5" i="262" s="1"/>
  <c r="BG6" i="262" s="1"/>
  <c r="BG10" i="262" s="1"/>
  <c r="BG11" i="262" s="1"/>
  <c r="BF4" i="262"/>
  <c r="BF5" i="262" s="1"/>
  <c r="BE4" i="262"/>
  <c r="BD4" i="262"/>
  <c r="BD5" i="262" s="1"/>
  <c r="BD6" i="262" s="1"/>
  <c r="BD10" i="262" s="1"/>
  <c r="BD11" i="262" s="1"/>
  <c r="BC4" i="262"/>
  <c r="BC5" i="262" s="1"/>
  <c r="BB4" i="262"/>
  <c r="BB5" i="262" s="1"/>
  <c r="BB6" i="262" s="1"/>
  <c r="BB10" i="262" s="1"/>
  <c r="BB11" i="262" s="1"/>
  <c r="AZ4" i="262"/>
  <c r="AY4" i="262"/>
  <c r="AX4" i="262"/>
  <c r="AX5" i="262" s="1"/>
  <c r="AX6" i="262" s="1"/>
  <c r="AW4" i="262"/>
  <c r="AW5" i="262" s="1"/>
  <c r="AV4" i="262"/>
  <c r="AU4" i="262"/>
  <c r="AT4" i="262"/>
  <c r="AT5" i="262" s="1"/>
  <c r="AR4" i="262"/>
  <c r="AR5" i="262" s="1"/>
  <c r="AR6" i="262" s="1"/>
  <c r="AR10" i="262" s="1"/>
  <c r="AR11" i="262" s="1"/>
  <c r="AQ4" i="262"/>
  <c r="AQ5" i="262" s="1"/>
  <c r="AQ6" i="262" s="1"/>
  <c r="AQ10" i="262" s="1"/>
  <c r="AP4" i="262"/>
  <c r="AO4" i="262"/>
  <c r="AN4" i="262"/>
  <c r="AN5" i="262" s="1"/>
  <c r="AN6" i="262" s="1"/>
  <c r="AM4" i="262"/>
  <c r="AL4" i="262"/>
  <c r="AL5" i="262" s="1"/>
  <c r="AL6" i="262" s="1"/>
  <c r="AJ4" i="262"/>
  <c r="AJ5" i="262" s="1"/>
  <c r="AI4" i="262"/>
  <c r="AI5" i="262" s="1"/>
  <c r="AI6" i="262" s="1"/>
  <c r="AH4" i="262"/>
  <c r="AH5" i="262" s="1"/>
  <c r="AH6" i="262" s="1"/>
  <c r="AH10" i="262" s="1"/>
  <c r="AH11" i="262" s="1"/>
  <c r="AG4" i="262"/>
  <c r="AG5" i="262" s="1"/>
  <c r="AF4" i="262"/>
  <c r="AF5" i="262" s="1"/>
  <c r="AF6" i="262" s="1"/>
  <c r="AF10" i="262" s="1"/>
  <c r="AF11" i="262" s="1"/>
  <c r="AF13" i="262" s="1"/>
  <c r="AF17" i="262" s="1"/>
  <c r="AF25" i="262" s="1"/>
  <c r="AE4" i="262"/>
  <c r="AE5" i="262" s="1"/>
  <c r="AE6" i="262" s="1"/>
  <c r="AD4" i="262"/>
  <c r="AD5" i="262" s="1"/>
  <c r="AD6" i="262" s="1"/>
  <c r="AD10" i="262" s="1"/>
  <c r="AD11" i="262" s="1"/>
  <c r="AB4" i="262"/>
  <c r="AB5" i="262" s="1"/>
  <c r="AB6" i="262" s="1"/>
  <c r="AB10" i="262" s="1"/>
  <c r="AB11" i="262" s="1"/>
  <c r="AA4" i="262"/>
  <c r="AA5" i="262" s="1"/>
  <c r="AA6" i="262" s="1"/>
  <c r="AA10" i="262" s="1"/>
  <c r="AA11" i="262" s="1"/>
  <c r="Z4" i="262"/>
  <c r="Z5" i="262" s="1"/>
  <c r="Z6" i="262" s="1"/>
  <c r="Z10" i="262" s="1"/>
  <c r="Z11" i="262" s="1"/>
  <c r="Y4" i="262"/>
  <c r="X4" i="262"/>
  <c r="W4" i="262"/>
  <c r="W5" i="262" s="1"/>
  <c r="V4" i="262"/>
  <c r="V5" i="262" s="1"/>
  <c r="V6" i="262" s="1"/>
  <c r="T4" i="262"/>
  <c r="S4" i="262"/>
  <c r="S5" i="262" s="1"/>
  <c r="S6" i="262" s="1"/>
  <c r="R4" i="262"/>
  <c r="R5" i="262" s="1"/>
  <c r="Q4" i="262"/>
  <c r="Q5" i="262" s="1"/>
  <c r="Q6" i="262" s="1"/>
  <c r="P4" i="262"/>
  <c r="O4" i="262"/>
  <c r="O5" i="262" s="1"/>
  <c r="N4" i="262"/>
  <c r="N5" i="262" s="1"/>
  <c r="N6" i="262" s="1"/>
  <c r="N10" i="262" s="1"/>
  <c r="N11" i="262" s="1"/>
  <c r="L4" i="262"/>
  <c r="L5" i="262" s="1"/>
  <c r="K4" i="262"/>
  <c r="K5" i="262" s="1"/>
  <c r="J4" i="262"/>
  <c r="J5" i="262" s="1"/>
  <c r="J6" i="262" s="1"/>
  <c r="J10" i="262" s="1"/>
  <c r="J11" i="262" s="1"/>
  <c r="I4" i="262"/>
  <c r="H4" i="262"/>
  <c r="G4" i="262"/>
  <c r="F4" i="262"/>
  <c r="E4" i="262"/>
  <c r="D4" i="262"/>
  <c r="BM2" i="262"/>
  <c r="BL2" i="262"/>
  <c r="BK2" i="262"/>
  <c r="BJ2" i="262"/>
  <c r="BI2" i="262"/>
  <c r="BH2" i="262"/>
  <c r="BG2" i="262"/>
  <c r="BF2" i="262"/>
  <c r="BE2" i="262"/>
  <c r="BD2" i="262"/>
  <c r="BC2" i="262"/>
  <c r="BB2" i="262"/>
  <c r="BA2" i="262"/>
  <c r="AZ2" i="262"/>
  <c r="AY2" i="262"/>
  <c r="AX2" i="262"/>
  <c r="AW2" i="262"/>
  <c r="AV2" i="262"/>
  <c r="AU2" i="262"/>
  <c r="AT2" i="262"/>
  <c r="AS2" i="262"/>
  <c r="AR2" i="262"/>
  <c r="AQ2" i="262"/>
  <c r="AP2" i="262"/>
  <c r="AO2" i="262"/>
  <c r="AN2" i="262"/>
  <c r="AM2" i="262"/>
  <c r="AL2" i="262"/>
  <c r="AK2" i="262"/>
  <c r="AJ2" i="262"/>
  <c r="AI2" i="262"/>
  <c r="AH2" i="262"/>
  <c r="AG2" i="262"/>
  <c r="AF2" i="262"/>
  <c r="AE2" i="262"/>
  <c r="AD2" i="262"/>
  <c r="AC2" i="262"/>
  <c r="AB2" i="262"/>
  <c r="AA2" i="262"/>
  <c r="Z2" i="262"/>
  <c r="Y2" i="262"/>
  <c r="X2" i="262"/>
  <c r="W2" i="262"/>
  <c r="V2" i="262"/>
  <c r="U2" i="262"/>
  <c r="T2" i="262"/>
  <c r="S2" i="262"/>
  <c r="R2" i="262"/>
  <c r="Q2" i="262"/>
  <c r="P2" i="262"/>
  <c r="O2" i="262"/>
  <c r="N2" i="262"/>
  <c r="M2" i="262"/>
  <c r="L2" i="262"/>
  <c r="K2" i="262"/>
  <c r="J2" i="262"/>
  <c r="I2" i="262"/>
  <c r="H2" i="262"/>
  <c r="G2" i="262"/>
  <c r="F2" i="262"/>
  <c r="E2" i="262"/>
  <c r="D2" i="262"/>
  <c r="E1" i="262"/>
  <c r="Y57" i="261"/>
  <c r="X57" i="261"/>
  <c r="W57" i="261"/>
  <c r="V57" i="261"/>
  <c r="I57" i="261"/>
  <c r="Y56" i="261"/>
  <c r="X56" i="261"/>
  <c r="W56" i="261"/>
  <c r="V56" i="261"/>
  <c r="I56" i="261"/>
  <c r="G56" i="261"/>
  <c r="F56" i="261"/>
  <c r="E56" i="261"/>
  <c r="D56" i="261"/>
  <c r="Y55" i="261"/>
  <c r="X55" i="261"/>
  <c r="W55" i="261"/>
  <c r="V55" i="261"/>
  <c r="I55" i="261"/>
  <c r="G55" i="261"/>
  <c r="F55" i="261"/>
  <c r="E55" i="261"/>
  <c r="D55" i="261"/>
  <c r="BM53" i="261"/>
  <c r="BL53" i="261"/>
  <c r="BK53" i="261"/>
  <c r="BJ53" i="261"/>
  <c r="BI53" i="261"/>
  <c r="BH53" i="261"/>
  <c r="BG53" i="261"/>
  <c r="BF53" i="261"/>
  <c r="BE53" i="261"/>
  <c r="BD53" i="261"/>
  <c r="BC53" i="261"/>
  <c r="BB53" i="261"/>
  <c r="BA53" i="261"/>
  <c r="AZ53" i="261"/>
  <c r="AY53" i="261"/>
  <c r="AX53" i="261"/>
  <c r="AW53" i="261"/>
  <c r="AV53" i="261"/>
  <c r="AU53" i="261"/>
  <c r="AT53" i="261"/>
  <c r="AS53" i="261"/>
  <c r="AR53" i="261"/>
  <c r="AQ53" i="261"/>
  <c r="AP53" i="261"/>
  <c r="AO53" i="261"/>
  <c r="AN53" i="261"/>
  <c r="AM53" i="261"/>
  <c r="AL53" i="261"/>
  <c r="AK53" i="261"/>
  <c r="AJ53" i="261"/>
  <c r="AI53" i="261"/>
  <c r="AH53" i="261"/>
  <c r="AG53" i="261"/>
  <c r="AF53" i="261"/>
  <c r="AE53" i="261"/>
  <c r="AD53" i="261"/>
  <c r="AC53" i="261"/>
  <c r="AB53" i="261"/>
  <c r="AA53" i="261"/>
  <c r="Z53" i="261"/>
  <c r="Y53" i="261"/>
  <c r="X53" i="261"/>
  <c r="W53" i="261"/>
  <c r="V53" i="261"/>
  <c r="U53" i="261"/>
  <c r="T53" i="261"/>
  <c r="S53" i="261"/>
  <c r="R53" i="261"/>
  <c r="Q53" i="261"/>
  <c r="P53" i="261"/>
  <c r="O53" i="261"/>
  <c r="N53" i="261"/>
  <c r="M53" i="261"/>
  <c r="L53" i="261"/>
  <c r="K53" i="261"/>
  <c r="J53" i="261"/>
  <c r="I53" i="261"/>
  <c r="G53" i="261"/>
  <c r="F53" i="261"/>
  <c r="E53" i="261"/>
  <c r="D53" i="261"/>
  <c r="B53" i="261"/>
  <c r="BM51" i="261"/>
  <c r="BL51" i="261"/>
  <c r="BK51" i="261"/>
  <c r="BJ51" i="261"/>
  <c r="BI51" i="261"/>
  <c r="BH51" i="261"/>
  <c r="BG51" i="261"/>
  <c r="BF51" i="261"/>
  <c r="BE51" i="261"/>
  <c r="BD51" i="261"/>
  <c r="BC51" i="261"/>
  <c r="BB51" i="261"/>
  <c r="BA51" i="261"/>
  <c r="AZ51" i="261"/>
  <c r="AY51" i="261"/>
  <c r="AX51" i="261"/>
  <c r="AW51" i="261"/>
  <c r="AV51" i="261"/>
  <c r="AU51" i="261"/>
  <c r="AT51" i="261"/>
  <c r="AS51" i="261"/>
  <c r="AR51" i="261"/>
  <c r="AQ51" i="261"/>
  <c r="AP51" i="261"/>
  <c r="AO51" i="261"/>
  <c r="AN51" i="261"/>
  <c r="AM51" i="261"/>
  <c r="AL51" i="261"/>
  <c r="AK51" i="261"/>
  <c r="AJ51" i="261"/>
  <c r="AI51" i="261"/>
  <c r="AH51" i="261"/>
  <c r="AG51" i="261"/>
  <c r="AF51" i="261"/>
  <c r="AE51" i="261"/>
  <c r="AD51" i="261"/>
  <c r="AC51" i="261"/>
  <c r="AB51" i="261"/>
  <c r="AA51" i="261"/>
  <c r="Z51" i="261"/>
  <c r="Y51" i="261"/>
  <c r="X51" i="261"/>
  <c r="W51" i="261"/>
  <c r="V51" i="261"/>
  <c r="U51" i="261"/>
  <c r="T51" i="261"/>
  <c r="S51" i="261"/>
  <c r="R51" i="261"/>
  <c r="Q51" i="261"/>
  <c r="P51" i="261"/>
  <c r="O51" i="261"/>
  <c r="N51" i="261"/>
  <c r="M51" i="261"/>
  <c r="L51" i="261"/>
  <c r="K51" i="261"/>
  <c r="J51" i="261"/>
  <c r="I51" i="261"/>
  <c r="G51" i="261"/>
  <c r="F51" i="261"/>
  <c r="E51" i="261"/>
  <c r="D51" i="261"/>
  <c r="B51" i="261"/>
  <c r="BM49" i="261"/>
  <c r="BL49" i="261"/>
  <c r="BK49" i="261"/>
  <c r="BJ49" i="261"/>
  <c r="BI49" i="261"/>
  <c r="BH49" i="261"/>
  <c r="BG49" i="261"/>
  <c r="BF49" i="261"/>
  <c r="BE49" i="261"/>
  <c r="BD49" i="261"/>
  <c r="BC49" i="261"/>
  <c r="BB49" i="261"/>
  <c r="BA49" i="261"/>
  <c r="AZ49" i="261"/>
  <c r="AY49" i="261"/>
  <c r="AX49" i="261"/>
  <c r="AW49" i="261"/>
  <c r="AV49" i="261"/>
  <c r="AU49" i="261"/>
  <c r="AT49" i="261"/>
  <c r="AS49" i="261"/>
  <c r="AR49" i="261"/>
  <c r="AQ49" i="261"/>
  <c r="AP49" i="261"/>
  <c r="AO49" i="261"/>
  <c r="AN49" i="261"/>
  <c r="AM49" i="261"/>
  <c r="AL49" i="261"/>
  <c r="AK49" i="261"/>
  <c r="AJ49" i="261"/>
  <c r="AI49" i="261"/>
  <c r="AH49" i="261"/>
  <c r="AG49" i="261"/>
  <c r="AF49" i="261"/>
  <c r="AE49" i="261"/>
  <c r="AD49" i="261"/>
  <c r="AC49" i="261"/>
  <c r="AB49" i="261"/>
  <c r="AA49" i="261"/>
  <c r="Z49" i="261"/>
  <c r="Y49" i="261"/>
  <c r="X49" i="261"/>
  <c r="W49" i="261"/>
  <c r="V49" i="261"/>
  <c r="U49" i="261"/>
  <c r="T49" i="261"/>
  <c r="S49" i="261"/>
  <c r="R49" i="261"/>
  <c r="Q49" i="261"/>
  <c r="P49" i="261"/>
  <c r="O49" i="261"/>
  <c r="N49" i="261"/>
  <c r="M49" i="261"/>
  <c r="L49" i="261"/>
  <c r="K49" i="261"/>
  <c r="J49" i="261"/>
  <c r="I49" i="261"/>
  <c r="G49" i="261"/>
  <c r="F49" i="261"/>
  <c r="E49" i="261"/>
  <c r="D49" i="261"/>
  <c r="BM48" i="261"/>
  <c r="BL48" i="261"/>
  <c r="BK48" i="261"/>
  <c r="BJ48" i="261"/>
  <c r="BI48" i="261"/>
  <c r="BH48" i="261"/>
  <c r="BG48" i="261"/>
  <c r="BF48" i="261"/>
  <c r="BE48" i="261"/>
  <c r="BD48" i="261"/>
  <c r="BC48" i="261"/>
  <c r="BB48" i="261"/>
  <c r="BA48" i="261"/>
  <c r="AZ48" i="261"/>
  <c r="AY48" i="261"/>
  <c r="AX48" i="261"/>
  <c r="AW48" i="261"/>
  <c r="AV48" i="261"/>
  <c r="AU48" i="261"/>
  <c r="AT48" i="261"/>
  <c r="AS48" i="261"/>
  <c r="AR48" i="261"/>
  <c r="AQ48" i="261"/>
  <c r="AP48" i="261"/>
  <c r="AO48" i="261"/>
  <c r="AN48" i="261"/>
  <c r="AM48" i="261"/>
  <c r="AL48" i="261"/>
  <c r="AK48" i="261"/>
  <c r="AJ48" i="261"/>
  <c r="AI48" i="261"/>
  <c r="AH48" i="261"/>
  <c r="AG48" i="261"/>
  <c r="AF48" i="261"/>
  <c r="AE48" i="261"/>
  <c r="AD48" i="261"/>
  <c r="AC48" i="261"/>
  <c r="AB48" i="261"/>
  <c r="AA48" i="261"/>
  <c r="Z48" i="261"/>
  <c r="Y48" i="261"/>
  <c r="X48" i="261"/>
  <c r="W48" i="261"/>
  <c r="V48" i="261"/>
  <c r="U48" i="261"/>
  <c r="T48" i="261"/>
  <c r="S48" i="261"/>
  <c r="R48" i="261"/>
  <c r="Q48" i="261"/>
  <c r="P48" i="261"/>
  <c r="O48" i="261"/>
  <c r="N48" i="261"/>
  <c r="M48" i="261"/>
  <c r="L48" i="261"/>
  <c r="K48" i="261"/>
  <c r="J48" i="261"/>
  <c r="I48" i="261"/>
  <c r="G48" i="261"/>
  <c r="F48" i="261"/>
  <c r="E48" i="261"/>
  <c r="D48" i="261"/>
  <c r="BM46" i="261"/>
  <c r="BL46" i="261"/>
  <c r="BK46" i="261"/>
  <c r="BJ46" i="261"/>
  <c r="BI46" i="261"/>
  <c r="BH46" i="261"/>
  <c r="BG46" i="261"/>
  <c r="BF46" i="261"/>
  <c r="BE46" i="261"/>
  <c r="BD46" i="261"/>
  <c r="BC46" i="261"/>
  <c r="BB46" i="261"/>
  <c r="BA46" i="261"/>
  <c r="AZ46" i="261"/>
  <c r="U46" i="261"/>
  <c r="T46" i="261"/>
  <c r="Y42" i="261"/>
  <c r="X42" i="261"/>
  <c r="W42" i="261"/>
  <c r="V42" i="261"/>
  <c r="I42" i="261"/>
  <c r="H42" i="261"/>
  <c r="Y41" i="261"/>
  <c r="X41" i="261"/>
  <c r="W41" i="261"/>
  <c r="V41" i="261"/>
  <c r="I41" i="261"/>
  <c r="H41" i="261"/>
  <c r="G41" i="261"/>
  <c r="F41" i="261"/>
  <c r="E41" i="261"/>
  <c r="D41" i="261"/>
  <c r="Y40" i="261"/>
  <c r="X40" i="261"/>
  <c r="W40" i="261"/>
  <c r="V40" i="261"/>
  <c r="I40" i="261"/>
  <c r="H40" i="261"/>
  <c r="G40" i="261"/>
  <c r="F40" i="261"/>
  <c r="E40" i="261"/>
  <c r="D40" i="261"/>
  <c r="BM38" i="261"/>
  <c r="BL38" i="261"/>
  <c r="BK38" i="261"/>
  <c r="BJ38" i="261"/>
  <c r="BI38" i="261"/>
  <c r="BH38" i="261"/>
  <c r="BG38" i="261"/>
  <c r="BF38" i="261"/>
  <c r="BE38" i="261"/>
  <c r="BD38" i="261"/>
  <c r="BC38" i="261"/>
  <c r="BB38" i="261"/>
  <c r="BA38" i="261"/>
  <c r="AZ38" i="261"/>
  <c r="AY38" i="261"/>
  <c r="AX38" i="261"/>
  <c r="AW38" i="261"/>
  <c r="AV38" i="261"/>
  <c r="AU38" i="261"/>
  <c r="AT38" i="261"/>
  <c r="AS38" i="261"/>
  <c r="AR38" i="261"/>
  <c r="AQ38" i="261"/>
  <c r="AP38" i="261"/>
  <c r="AO38" i="261"/>
  <c r="AN38" i="261"/>
  <c r="AM38" i="261"/>
  <c r="AL38" i="261"/>
  <c r="AK38" i="261"/>
  <c r="AJ38" i="261"/>
  <c r="AI38" i="261"/>
  <c r="AH38" i="261"/>
  <c r="AG38" i="261"/>
  <c r="AF38" i="261"/>
  <c r="AE38" i="261"/>
  <c r="AD38" i="261"/>
  <c r="AC38" i="261"/>
  <c r="AB38" i="261"/>
  <c r="AA38" i="261"/>
  <c r="Z38" i="261"/>
  <c r="Y38" i="261"/>
  <c r="X38" i="261"/>
  <c r="W38" i="261"/>
  <c r="V38" i="261"/>
  <c r="U38" i="261"/>
  <c r="T38" i="261"/>
  <c r="S38" i="261"/>
  <c r="R38" i="261"/>
  <c r="Q38" i="261"/>
  <c r="P38" i="261"/>
  <c r="O38" i="261"/>
  <c r="N38" i="261"/>
  <c r="M38" i="261"/>
  <c r="L38" i="261"/>
  <c r="K38" i="261"/>
  <c r="J38" i="261"/>
  <c r="I38" i="261"/>
  <c r="H38" i="261"/>
  <c r="G38" i="261"/>
  <c r="F38" i="261"/>
  <c r="E38" i="261"/>
  <c r="D38" i="261"/>
  <c r="BM37" i="261"/>
  <c r="BL37" i="261"/>
  <c r="BK37" i="261"/>
  <c r="BJ37" i="261"/>
  <c r="BI37" i="261"/>
  <c r="BH37" i="261"/>
  <c r="BG37" i="261"/>
  <c r="BF37" i="261"/>
  <c r="BE37" i="261"/>
  <c r="BD37" i="261"/>
  <c r="BC37" i="261"/>
  <c r="BB37" i="261"/>
  <c r="BA37" i="261"/>
  <c r="AZ37" i="261"/>
  <c r="AY37" i="261"/>
  <c r="AX37" i="261"/>
  <c r="AW37" i="261"/>
  <c r="AV37" i="261"/>
  <c r="AU37" i="261"/>
  <c r="AT37" i="261"/>
  <c r="AS37" i="261"/>
  <c r="AR37" i="261"/>
  <c r="AQ37" i="261"/>
  <c r="AP37" i="261"/>
  <c r="AO37" i="261"/>
  <c r="AN37" i="261"/>
  <c r="AM37" i="261"/>
  <c r="AL37" i="261"/>
  <c r="AK37" i="261"/>
  <c r="AJ37" i="261"/>
  <c r="AI37" i="261"/>
  <c r="AH37" i="261"/>
  <c r="AG37" i="261"/>
  <c r="AF37" i="261"/>
  <c r="AE37" i="261"/>
  <c r="AD37" i="261"/>
  <c r="AC37" i="261"/>
  <c r="AB37" i="261"/>
  <c r="AA37" i="261"/>
  <c r="Z37" i="261"/>
  <c r="Y37" i="261"/>
  <c r="X37" i="261"/>
  <c r="W37" i="261"/>
  <c r="V37" i="261"/>
  <c r="U37" i="261"/>
  <c r="T37" i="261"/>
  <c r="S37" i="261"/>
  <c r="R37" i="261"/>
  <c r="Q37" i="261"/>
  <c r="P37" i="261"/>
  <c r="O37" i="261"/>
  <c r="N37" i="261"/>
  <c r="M37" i="261"/>
  <c r="L37" i="261"/>
  <c r="K37" i="261"/>
  <c r="J37" i="261"/>
  <c r="I37" i="261"/>
  <c r="H37" i="261"/>
  <c r="G37" i="261"/>
  <c r="E37" i="261"/>
  <c r="D37" i="261"/>
  <c r="BM34" i="261"/>
  <c r="BL34" i="261"/>
  <c r="BK34" i="261"/>
  <c r="BJ34" i="261"/>
  <c r="BI34" i="261"/>
  <c r="BH34" i="261"/>
  <c r="BG34" i="261"/>
  <c r="BF34" i="261"/>
  <c r="BE34" i="261"/>
  <c r="BD34" i="261"/>
  <c r="BC34" i="261"/>
  <c r="BB34" i="261"/>
  <c r="BA34" i="261"/>
  <c r="AZ34" i="261"/>
  <c r="AY34" i="261"/>
  <c r="AX34" i="261"/>
  <c r="AW34" i="261"/>
  <c r="AV34" i="261"/>
  <c r="Y32" i="261"/>
  <c r="X32" i="261"/>
  <c r="W32" i="261"/>
  <c r="V32" i="261"/>
  <c r="I32" i="261"/>
  <c r="H32" i="261"/>
  <c r="Y31" i="261"/>
  <c r="X31" i="261"/>
  <c r="W31" i="261"/>
  <c r="V31" i="261"/>
  <c r="I31" i="261"/>
  <c r="H31" i="261"/>
  <c r="G31" i="261"/>
  <c r="F31" i="261"/>
  <c r="E31" i="261"/>
  <c r="D31" i="261"/>
  <c r="Y30" i="261"/>
  <c r="X30" i="261"/>
  <c r="W30" i="261"/>
  <c r="V30" i="261"/>
  <c r="I30" i="261"/>
  <c r="H30" i="261"/>
  <c r="G30" i="261"/>
  <c r="F30" i="261"/>
  <c r="E30" i="261"/>
  <c r="D30" i="261"/>
  <c r="BM28" i="261"/>
  <c r="BL28" i="261"/>
  <c r="BK28" i="261"/>
  <c r="BJ28" i="261"/>
  <c r="BI28" i="261"/>
  <c r="BH28" i="261"/>
  <c r="BG28" i="261"/>
  <c r="BF28" i="261"/>
  <c r="BE28" i="261"/>
  <c r="BD28" i="261"/>
  <c r="BC28" i="261"/>
  <c r="BB28" i="261"/>
  <c r="BA28" i="261"/>
  <c r="AZ28" i="261"/>
  <c r="AY28" i="261"/>
  <c r="AX28" i="261"/>
  <c r="AW28" i="261"/>
  <c r="AV28" i="261"/>
  <c r="AU28" i="261"/>
  <c r="AT28" i="261"/>
  <c r="AS28" i="261"/>
  <c r="AR28" i="261"/>
  <c r="AQ28" i="261"/>
  <c r="AP28" i="261"/>
  <c r="AO28" i="261"/>
  <c r="AN28" i="261"/>
  <c r="AM28" i="261"/>
  <c r="AL28" i="261"/>
  <c r="AK28" i="261"/>
  <c r="AJ28" i="261"/>
  <c r="AI28" i="261"/>
  <c r="AH28" i="261"/>
  <c r="AG28" i="261"/>
  <c r="AF28" i="261"/>
  <c r="AE28" i="261"/>
  <c r="AD28" i="261"/>
  <c r="AC28" i="261"/>
  <c r="AB28" i="261"/>
  <c r="AA28" i="261"/>
  <c r="Z28" i="261"/>
  <c r="Y28" i="261"/>
  <c r="X28" i="261"/>
  <c r="W28" i="261"/>
  <c r="V28" i="261"/>
  <c r="U28" i="261"/>
  <c r="T28" i="261"/>
  <c r="S28" i="261"/>
  <c r="R28" i="261"/>
  <c r="Q28" i="261"/>
  <c r="P28" i="261"/>
  <c r="O28" i="261"/>
  <c r="N28" i="261"/>
  <c r="M28" i="261"/>
  <c r="L28" i="261"/>
  <c r="K28" i="261"/>
  <c r="J28" i="261"/>
  <c r="I28" i="261"/>
  <c r="H28" i="261"/>
  <c r="G28" i="261"/>
  <c r="E28" i="261"/>
  <c r="D28" i="261"/>
  <c r="Y26" i="261"/>
  <c r="X26" i="261"/>
  <c r="W26" i="261"/>
  <c r="V26" i="261"/>
  <c r="I26" i="261"/>
  <c r="H26" i="261"/>
  <c r="G26" i="261"/>
  <c r="F26" i="261"/>
  <c r="E26" i="261"/>
  <c r="Y25" i="261"/>
  <c r="X25" i="261"/>
  <c r="W25" i="261"/>
  <c r="V25" i="261"/>
  <c r="I25" i="261"/>
  <c r="H25" i="261"/>
  <c r="G25" i="261"/>
  <c r="F25" i="261"/>
  <c r="E25" i="261"/>
  <c r="D25" i="261"/>
  <c r="Y17" i="261"/>
  <c r="X17" i="261"/>
  <c r="W17" i="261"/>
  <c r="V17" i="261"/>
  <c r="I17" i="261"/>
  <c r="H17" i="261"/>
  <c r="G17" i="261"/>
  <c r="F17" i="261"/>
  <c r="E17" i="261"/>
  <c r="D17" i="261"/>
  <c r="BM16" i="261"/>
  <c r="BL16" i="261"/>
  <c r="BK16" i="261"/>
  <c r="BJ16" i="261"/>
  <c r="BI16" i="261"/>
  <c r="BH16" i="261"/>
  <c r="BG16" i="261"/>
  <c r="BF16" i="261"/>
  <c r="BE16" i="261"/>
  <c r="BD16" i="261"/>
  <c r="BC16" i="261"/>
  <c r="BB16" i="261"/>
  <c r="BA16" i="261"/>
  <c r="AZ16" i="261"/>
  <c r="AY16" i="261"/>
  <c r="AX16" i="261"/>
  <c r="AW16" i="261"/>
  <c r="AV16" i="261"/>
  <c r="AU16" i="261"/>
  <c r="AT16" i="261"/>
  <c r="AS16" i="261"/>
  <c r="AR16" i="261"/>
  <c r="AQ16" i="261"/>
  <c r="AP16" i="261"/>
  <c r="AO16" i="261"/>
  <c r="AN16" i="261"/>
  <c r="AM16" i="261"/>
  <c r="AL16" i="261"/>
  <c r="AK16" i="261"/>
  <c r="AJ16" i="261"/>
  <c r="AI16" i="261"/>
  <c r="AH16" i="261"/>
  <c r="AG16" i="261"/>
  <c r="AF16" i="261"/>
  <c r="AE16" i="261"/>
  <c r="AD16" i="261"/>
  <c r="AC16" i="261"/>
  <c r="AB16" i="261"/>
  <c r="AA16" i="261"/>
  <c r="Z16" i="261"/>
  <c r="Y16" i="261"/>
  <c r="X16" i="261"/>
  <c r="W16" i="261"/>
  <c r="V16" i="261"/>
  <c r="U16" i="261"/>
  <c r="T16" i="261"/>
  <c r="S16" i="261"/>
  <c r="R16" i="261"/>
  <c r="Q16" i="261"/>
  <c r="P16" i="261"/>
  <c r="O16" i="261"/>
  <c r="N16" i="261"/>
  <c r="M16" i="261"/>
  <c r="L16" i="261"/>
  <c r="K16" i="261"/>
  <c r="J16" i="261"/>
  <c r="I16" i="261"/>
  <c r="H16" i="261"/>
  <c r="BF14" i="261"/>
  <c r="AW14" i="261"/>
  <c r="AJ14" i="261"/>
  <c r="AI14" i="261"/>
  <c r="Q14" i="261"/>
  <c r="L14" i="261"/>
  <c r="I14" i="261"/>
  <c r="H14" i="261"/>
  <c r="G14" i="261"/>
  <c r="F14" i="261"/>
  <c r="E14" i="261"/>
  <c r="D14" i="261"/>
  <c r="AL13" i="261"/>
  <c r="AL17" i="261" s="1"/>
  <c r="AL25" i="261" s="1"/>
  <c r="Y13" i="261"/>
  <c r="X13" i="261"/>
  <c r="W13" i="261"/>
  <c r="V13" i="261"/>
  <c r="O13" i="261"/>
  <c r="O17" i="261" s="1"/>
  <c r="O25" i="261" s="1"/>
  <c r="I13" i="261"/>
  <c r="H13" i="261"/>
  <c r="G13" i="261"/>
  <c r="F13" i="261"/>
  <c r="E13" i="261"/>
  <c r="D13" i="261"/>
  <c r="AZ11" i="261"/>
  <c r="AR11" i="261"/>
  <c r="AQ11" i="261"/>
  <c r="AN11" i="261"/>
  <c r="Y11" i="261"/>
  <c r="X11" i="261"/>
  <c r="W11" i="261"/>
  <c r="V11" i="261"/>
  <c r="I11" i="261"/>
  <c r="H11" i="261"/>
  <c r="G11" i="261"/>
  <c r="F11" i="261"/>
  <c r="E11" i="261"/>
  <c r="BF10" i="261"/>
  <c r="BF11" i="261" s="1"/>
  <c r="BF13" i="261" s="1"/>
  <c r="BE10" i="261"/>
  <c r="BE11" i="261" s="1"/>
  <c r="BD10" i="261"/>
  <c r="BD11" i="261" s="1"/>
  <c r="AV10" i="261"/>
  <c r="AV11" i="261" s="1"/>
  <c r="AU10" i="261"/>
  <c r="AU11" i="261" s="1"/>
  <c r="AQ10" i="261"/>
  <c r="Y10" i="261"/>
  <c r="X10" i="261"/>
  <c r="W10" i="261"/>
  <c r="V10" i="261"/>
  <c r="O10" i="261"/>
  <c r="O11" i="261" s="1"/>
  <c r="O14" i="261" s="1"/>
  <c r="I10" i="261"/>
  <c r="H10" i="261"/>
  <c r="G10" i="261"/>
  <c r="F10" i="261"/>
  <c r="E10" i="261"/>
  <c r="D10" i="261"/>
  <c r="BM9" i="261"/>
  <c r="BL9" i="261"/>
  <c r="BK9" i="261"/>
  <c r="BJ9" i="261"/>
  <c r="BI9" i="261"/>
  <c r="BH9" i="261"/>
  <c r="BG9" i="261"/>
  <c r="BF9" i="261"/>
  <c r="BE9" i="261"/>
  <c r="BD9" i="261"/>
  <c r="BC9" i="261"/>
  <c r="BB9" i="261"/>
  <c r="BA9" i="261"/>
  <c r="AZ9" i="261"/>
  <c r="AY9" i="261"/>
  <c r="AX9" i="261"/>
  <c r="AW9" i="261"/>
  <c r="AV9" i="261"/>
  <c r="AU9" i="261"/>
  <c r="AT9" i="261"/>
  <c r="AS9" i="261"/>
  <c r="AR9" i="261"/>
  <c r="AQ9" i="261"/>
  <c r="AP9" i="261"/>
  <c r="AO9" i="261"/>
  <c r="AN9" i="261"/>
  <c r="AM9" i="261"/>
  <c r="AL9" i="261"/>
  <c r="AK9" i="261"/>
  <c r="AJ9" i="261"/>
  <c r="AI9" i="261"/>
  <c r="AH9" i="261"/>
  <c r="AG9" i="261"/>
  <c r="AF9" i="261"/>
  <c r="AE9" i="261"/>
  <c r="AD9" i="261"/>
  <c r="AC9" i="261"/>
  <c r="AB9" i="261"/>
  <c r="AA9" i="261"/>
  <c r="Z9" i="261"/>
  <c r="Y9" i="261"/>
  <c r="X9" i="261"/>
  <c r="W9" i="261"/>
  <c r="V9" i="261"/>
  <c r="U9" i="261"/>
  <c r="T9" i="261"/>
  <c r="S9" i="261"/>
  <c r="R9" i="261"/>
  <c r="Q9" i="261"/>
  <c r="P9" i="261"/>
  <c r="O9" i="261"/>
  <c r="N9" i="261"/>
  <c r="M9" i="261"/>
  <c r="L9" i="261"/>
  <c r="K9" i="261"/>
  <c r="J9" i="261"/>
  <c r="I9" i="261"/>
  <c r="H9" i="261"/>
  <c r="G9" i="261"/>
  <c r="F9" i="261"/>
  <c r="E9" i="261"/>
  <c r="D9" i="261"/>
  <c r="B9" i="261"/>
  <c r="BM8" i="261"/>
  <c r="BL8" i="261"/>
  <c r="BK8" i="261"/>
  <c r="BJ8" i="261"/>
  <c r="BI8" i="261"/>
  <c r="BH8" i="261"/>
  <c r="BG8" i="261"/>
  <c r="BF8" i="261"/>
  <c r="BE8" i="261"/>
  <c r="BD8" i="261"/>
  <c r="BC8" i="261"/>
  <c r="BB8" i="261"/>
  <c r="BA8" i="261"/>
  <c r="AZ8" i="261"/>
  <c r="AY8" i="261"/>
  <c r="AX8" i="261"/>
  <c r="AW8" i="261"/>
  <c r="AV8" i="261"/>
  <c r="AU8" i="261"/>
  <c r="AT8" i="261"/>
  <c r="AS8" i="261"/>
  <c r="AR8" i="261"/>
  <c r="AQ8" i="261"/>
  <c r="AP8" i="261"/>
  <c r="AO8" i="261"/>
  <c r="AN8" i="261"/>
  <c r="AM8" i="261"/>
  <c r="AL8" i="261"/>
  <c r="AK8" i="261"/>
  <c r="AJ8" i="261"/>
  <c r="AI8" i="261"/>
  <c r="AH8" i="261"/>
  <c r="AG8" i="261"/>
  <c r="AF8" i="261"/>
  <c r="AE8" i="261"/>
  <c r="AD8" i="261"/>
  <c r="AC8" i="261"/>
  <c r="AB8" i="261"/>
  <c r="AA8" i="261"/>
  <c r="Z8" i="261"/>
  <c r="Y8" i="261"/>
  <c r="X8" i="261"/>
  <c r="W8" i="261"/>
  <c r="V8" i="261"/>
  <c r="U8" i="261"/>
  <c r="T8" i="261"/>
  <c r="S8" i="261"/>
  <c r="R8" i="261"/>
  <c r="Q8" i="261"/>
  <c r="P8" i="261"/>
  <c r="O8" i="261"/>
  <c r="N8" i="261"/>
  <c r="M8" i="261"/>
  <c r="L8" i="261"/>
  <c r="K8" i="261"/>
  <c r="J8" i="261"/>
  <c r="I8" i="261"/>
  <c r="H8" i="261"/>
  <c r="G8" i="261"/>
  <c r="F8" i="261"/>
  <c r="E8" i="261"/>
  <c r="D8" i="261"/>
  <c r="BG6" i="261"/>
  <c r="BG10" i="261" s="1"/>
  <c r="BG11" i="261" s="1"/>
  <c r="BE6" i="261"/>
  <c r="AV6" i="261"/>
  <c r="AT6" i="261"/>
  <c r="AT10" i="261" s="1"/>
  <c r="AT11" i="261" s="1"/>
  <c r="AQ6" i="261"/>
  <c r="AJ6" i="261"/>
  <c r="AJ10" i="261" s="1"/>
  <c r="AJ11" i="261" s="1"/>
  <c r="AI6" i="261"/>
  <c r="AI10" i="261" s="1"/>
  <c r="AI11" i="261" s="1"/>
  <c r="AA6" i="261"/>
  <c r="AA10" i="261" s="1"/>
  <c r="AA11" i="261" s="1"/>
  <c r="Y6" i="261"/>
  <c r="X6" i="261"/>
  <c r="W6" i="261"/>
  <c r="V6" i="261"/>
  <c r="N6" i="261"/>
  <c r="N10" i="261" s="1"/>
  <c r="N11" i="261" s="1"/>
  <c r="L6" i="261"/>
  <c r="L10" i="261" s="1"/>
  <c r="L11" i="261" s="1"/>
  <c r="K6" i="261"/>
  <c r="K10" i="261" s="1"/>
  <c r="K11" i="261" s="1"/>
  <c r="I6" i="261"/>
  <c r="H6" i="261"/>
  <c r="G6" i="261"/>
  <c r="F6" i="261"/>
  <c r="E6" i="261"/>
  <c r="D6" i="261"/>
  <c r="BM5" i="261"/>
  <c r="BM6" i="261" s="1"/>
  <c r="BM10" i="261" s="1"/>
  <c r="BM11" i="261" s="1"/>
  <c r="BK5" i="261"/>
  <c r="BK6" i="261" s="1"/>
  <c r="BK10" i="261" s="1"/>
  <c r="BK11" i="261" s="1"/>
  <c r="BH5" i="261"/>
  <c r="BH6" i="261" s="1"/>
  <c r="BH10" i="261" s="1"/>
  <c r="BH11" i="261" s="1"/>
  <c r="BG5" i="261"/>
  <c r="BC5" i="261"/>
  <c r="BC6" i="261" s="1"/>
  <c r="BC10" i="261" s="1"/>
  <c r="BC11" i="261" s="1"/>
  <c r="AZ5" i="261"/>
  <c r="AZ6" i="261" s="1"/>
  <c r="AZ10" i="261" s="1"/>
  <c r="AY5" i="261"/>
  <c r="AY6" i="261" s="1"/>
  <c r="AY10" i="261" s="1"/>
  <c r="AY11" i="261" s="1"/>
  <c r="AY13" i="261" s="1"/>
  <c r="AU5" i="261"/>
  <c r="AU6" i="261" s="1"/>
  <c r="AR5" i="261"/>
  <c r="AR6" i="261" s="1"/>
  <c r="AR10" i="261" s="1"/>
  <c r="AQ5" i="261"/>
  <c r="AJ5" i="261"/>
  <c r="AI5" i="261"/>
  <c r="AF5" i="261"/>
  <c r="AF6" i="261" s="1"/>
  <c r="AF10" i="261" s="1"/>
  <c r="AF11" i="261" s="1"/>
  <c r="AD5" i="261"/>
  <c r="AD6" i="261" s="1"/>
  <c r="AD10" i="261" s="1"/>
  <c r="AD11" i="261" s="1"/>
  <c r="AB5" i="261"/>
  <c r="AB6" i="261" s="1"/>
  <c r="AB10" i="261" s="1"/>
  <c r="AB11" i="261" s="1"/>
  <c r="AA5" i="261"/>
  <c r="Y5" i="261"/>
  <c r="X5" i="261"/>
  <c r="W5" i="261"/>
  <c r="V5" i="261"/>
  <c r="T5" i="261"/>
  <c r="T6" i="261" s="1"/>
  <c r="T10" i="261" s="1"/>
  <c r="T11" i="261" s="1"/>
  <c r="T13" i="261" s="1"/>
  <c r="S5" i="261"/>
  <c r="S6" i="261" s="1"/>
  <c r="S10" i="261" s="1"/>
  <c r="S11" i="261" s="1"/>
  <c r="O5" i="261"/>
  <c r="O6" i="261" s="1"/>
  <c r="L5" i="261"/>
  <c r="K5" i="261"/>
  <c r="I5" i="261"/>
  <c r="H5" i="261"/>
  <c r="G5" i="261"/>
  <c r="F5" i="261"/>
  <c r="E5" i="261"/>
  <c r="D5" i="261"/>
  <c r="B5" i="261"/>
  <c r="BM4" i="261"/>
  <c r="BL4" i="261"/>
  <c r="BL5" i="261" s="1"/>
  <c r="BL6" i="261" s="1"/>
  <c r="BL10" i="261" s="1"/>
  <c r="BL11" i="261" s="1"/>
  <c r="BK4" i="261"/>
  <c r="BJ4" i="261"/>
  <c r="BJ5" i="261" s="1"/>
  <c r="BJ6" i="261" s="1"/>
  <c r="BJ10" i="261" s="1"/>
  <c r="BJ11" i="261" s="1"/>
  <c r="BH4" i="261"/>
  <c r="BG4" i="261"/>
  <c r="BF4" i="261"/>
  <c r="BF5" i="261" s="1"/>
  <c r="BF6" i="261" s="1"/>
  <c r="BE4" i="261"/>
  <c r="BE5" i="261" s="1"/>
  <c r="BD4" i="261"/>
  <c r="BD5" i="261" s="1"/>
  <c r="BD6" i="261" s="1"/>
  <c r="BC4" i="261"/>
  <c r="BB4" i="261"/>
  <c r="BB5" i="261" s="1"/>
  <c r="BB6" i="261" s="1"/>
  <c r="BB10" i="261" s="1"/>
  <c r="BB11" i="261" s="1"/>
  <c r="AZ4" i="261"/>
  <c r="AY4" i="261"/>
  <c r="AX4" i="261"/>
  <c r="AX5" i="261" s="1"/>
  <c r="AX6" i="261" s="1"/>
  <c r="AX10" i="261" s="1"/>
  <c r="AX11" i="261" s="1"/>
  <c r="AW4" i="261"/>
  <c r="AW5" i="261" s="1"/>
  <c r="AW6" i="261" s="1"/>
  <c r="AW10" i="261" s="1"/>
  <c r="AW11" i="261" s="1"/>
  <c r="AV4" i="261"/>
  <c r="AV5" i="261" s="1"/>
  <c r="AU4" i="261"/>
  <c r="AT4" i="261"/>
  <c r="AT5" i="261" s="1"/>
  <c r="AR4" i="261"/>
  <c r="AQ4" i="261"/>
  <c r="AP4" i="261"/>
  <c r="AP5" i="261" s="1"/>
  <c r="AP6" i="261" s="1"/>
  <c r="AP10" i="261" s="1"/>
  <c r="AP11" i="261" s="1"/>
  <c r="AO4" i="261"/>
  <c r="AO5" i="261" s="1"/>
  <c r="AO6" i="261" s="1"/>
  <c r="AO10" i="261" s="1"/>
  <c r="AO11" i="261" s="1"/>
  <c r="AN4" i="261"/>
  <c r="AN5" i="261" s="1"/>
  <c r="AN6" i="261" s="1"/>
  <c r="AN10" i="261" s="1"/>
  <c r="AM4" i="261"/>
  <c r="AM5" i="261" s="1"/>
  <c r="AM6" i="261" s="1"/>
  <c r="AM10" i="261" s="1"/>
  <c r="AM11" i="261" s="1"/>
  <c r="AL4" i="261"/>
  <c r="AL5" i="261" s="1"/>
  <c r="AL6" i="261" s="1"/>
  <c r="AL10" i="261" s="1"/>
  <c r="AL11" i="261" s="1"/>
  <c r="AL14" i="261" s="1"/>
  <c r="AJ4" i="261"/>
  <c r="AI4" i="261"/>
  <c r="AH4" i="261"/>
  <c r="AH5" i="261" s="1"/>
  <c r="AH6" i="261" s="1"/>
  <c r="AH10" i="261" s="1"/>
  <c r="AH11" i="261" s="1"/>
  <c r="AH14" i="261" s="1"/>
  <c r="AG4" i="261"/>
  <c r="AG5" i="261" s="1"/>
  <c r="AG6" i="261" s="1"/>
  <c r="AG10" i="261" s="1"/>
  <c r="AG11" i="261" s="1"/>
  <c r="AF4" i="261"/>
  <c r="AE4" i="261"/>
  <c r="AE5" i="261" s="1"/>
  <c r="AE6" i="261" s="1"/>
  <c r="AE10" i="261" s="1"/>
  <c r="AE11" i="261" s="1"/>
  <c r="AE13" i="261" s="1"/>
  <c r="AD4" i="261"/>
  <c r="AB4" i="261"/>
  <c r="AA4" i="261"/>
  <c r="Z4" i="261"/>
  <c r="Z5" i="261" s="1"/>
  <c r="Z6" i="261" s="1"/>
  <c r="Z10" i="261" s="1"/>
  <c r="Z11" i="261" s="1"/>
  <c r="Z13" i="261" s="1"/>
  <c r="Y4" i="261"/>
  <c r="X4" i="261"/>
  <c r="W4" i="261"/>
  <c r="V4" i="261"/>
  <c r="T4" i="261"/>
  <c r="S4" i="261"/>
  <c r="R4" i="261"/>
  <c r="R5" i="261" s="1"/>
  <c r="R6" i="261" s="1"/>
  <c r="R10" i="261" s="1"/>
  <c r="R11" i="261" s="1"/>
  <c r="Q4" i="261"/>
  <c r="Q5" i="261" s="1"/>
  <c r="Q6" i="261" s="1"/>
  <c r="Q10" i="261" s="1"/>
  <c r="Q11" i="261" s="1"/>
  <c r="P4" i="261"/>
  <c r="P5" i="261" s="1"/>
  <c r="P6" i="261" s="1"/>
  <c r="P10" i="261" s="1"/>
  <c r="P11" i="261" s="1"/>
  <c r="O4" i="261"/>
  <c r="N4" i="261"/>
  <c r="N5" i="261" s="1"/>
  <c r="L4" i="261"/>
  <c r="K4" i="261"/>
  <c r="J4" i="261"/>
  <c r="J5" i="261" s="1"/>
  <c r="J6" i="261" s="1"/>
  <c r="J10" i="261" s="1"/>
  <c r="J11" i="261" s="1"/>
  <c r="I4" i="261"/>
  <c r="H4" i="261"/>
  <c r="G4" i="261"/>
  <c r="F4" i="261"/>
  <c r="E4" i="261"/>
  <c r="D4" i="261"/>
  <c r="BM2" i="261"/>
  <c r="BL2" i="261"/>
  <c r="BK2" i="261"/>
  <c r="BJ2" i="261"/>
  <c r="BI2" i="261"/>
  <c r="BH2" i="261"/>
  <c r="BG2" i="261"/>
  <c r="BF2" i="261"/>
  <c r="BE2" i="261"/>
  <c r="BD2" i="261"/>
  <c r="BC2" i="261"/>
  <c r="BB2" i="261"/>
  <c r="BA2" i="261"/>
  <c r="AZ2" i="261"/>
  <c r="AY2" i="261"/>
  <c r="AX2" i="261"/>
  <c r="AW2" i="261"/>
  <c r="AV2" i="261"/>
  <c r="AU2" i="261"/>
  <c r="AT2" i="261"/>
  <c r="AS2" i="261"/>
  <c r="AR2" i="261"/>
  <c r="AQ2" i="261"/>
  <c r="AP2" i="261"/>
  <c r="AO2" i="261"/>
  <c r="AN2" i="261"/>
  <c r="AM2" i="261"/>
  <c r="AL2" i="261"/>
  <c r="AK2" i="261"/>
  <c r="AJ2" i="261"/>
  <c r="AI2" i="261"/>
  <c r="AH2" i="261"/>
  <c r="AG2" i="261"/>
  <c r="AF2" i="261"/>
  <c r="AE2" i="261"/>
  <c r="AD2" i="261"/>
  <c r="AC2" i="261"/>
  <c r="AB2" i="261"/>
  <c r="AA2" i="261"/>
  <c r="Z2" i="261"/>
  <c r="Y2" i="261"/>
  <c r="X2" i="261"/>
  <c r="W2" i="261"/>
  <c r="V2" i="261"/>
  <c r="U2" i="261"/>
  <c r="T2" i="261"/>
  <c r="S2" i="261"/>
  <c r="R2" i="261"/>
  <c r="Q2" i="261"/>
  <c r="P2" i="261"/>
  <c r="O2" i="261"/>
  <c r="N2" i="261"/>
  <c r="M2" i="261"/>
  <c r="L2" i="261"/>
  <c r="K2" i="261"/>
  <c r="J2" i="261"/>
  <c r="I2" i="261"/>
  <c r="H2" i="261"/>
  <c r="G2" i="261"/>
  <c r="F2" i="261"/>
  <c r="E2" i="261"/>
  <c r="D2" i="261"/>
  <c r="E1" i="261"/>
  <c r="I44" i="255"/>
  <c r="I43" i="255"/>
  <c r="G43" i="255"/>
  <c r="F43" i="255"/>
  <c r="E43" i="255"/>
  <c r="D43" i="255"/>
  <c r="I42" i="255"/>
  <c r="G42" i="255"/>
  <c r="F42" i="255"/>
  <c r="E42" i="255"/>
  <c r="D42" i="255"/>
  <c r="T40" i="255"/>
  <c r="S40" i="255"/>
  <c r="R40" i="255"/>
  <c r="Q40" i="255"/>
  <c r="P40" i="255"/>
  <c r="O40" i="255"/>
  <c r="N40" i="255"/>
  <c r="M40" i="255"/>
  <c r="L40" i="255"/>
  <c r="K40" i="255"/>
  <c r="J40" i="255"/>
  <c r="I40" i="255"/>
  <c r="G40" i="255"/>
  <c r="F40" i="255"/>
  <c r="E40" i="255"/>
  <c r="D40" i="255"/>
  <c r="B40" i="255"/>
  <c r="T38" i="255"/>
  <c r="S38" i="255"/>
  <c r="R38" i="255"/>
  <c r="Q38" i="255"/>
  <c r="P38" i="255"/>
  <c r="O38" i="255"/>
  <c r="N38" i="255"/>
  <c r="M38" i="255"/>
  <c r="L38" i="255"/>
  <c r="K38" i="255"/>
  <c r="J38" i="255"/>
  <c r="I38" i="255"/>
  <c r="G38" i="255"/>
  <c r="F38" i="255"/>
  <c r="E38" i="255"/>
  <c r="D38" i="255"/>
  <c r="B38" i="255"/>
  <c r="T36" i="255"/>
  <c r="S36" i="255"/>
  <c r="R36" i="255"/>
  <c r="Q36" i="255"/>
  <c r="P36" i="255"/>
  <c r="O36" i="255"/>
  <c r="N36" i="255"/>
  <c r="M36" i="255"/>
  <c r="L36" i="255"/>
  <c r="K36" i="255"/>
  <c r="J36" i="255"/>
  <c r="I36" i="255"/>
  <c r="G36" i="255"/>
  <c r="F36" i="255"/>
  <c r="E36" i="255"/>
  <c r="D36" i="255"/>
  <c r="T35" i="255"/>
  <c r="S35" i="255"/>
  <c r="R35" i="255"/>
  <c r="Q35" i="255"/>
  <c r="P35" i="255"/>
  <c r="O35" i="255"/>
  <c r="N35" i="255"/>
  <c r="M35" i="255"/>
  <c r="L35" i="255"/>
  <c r="K35" i="255"/>
  <c r="J35" i="255"/>
  <c r="I35" i="255"/>
  <c r="G35" i="255"/>
  <c r="F35" i="255"/>
  <c r="E35" i="255"/>
  <c r="D35" i="255"/>
  <c r="I32" i="255"/>
  <c r="H32" i="255"/>
  <c r="I31" i="255"/>
  <c r="H31" i="255"/>
  <c r="G31" i="255"/>
  <c r="F31" i="255"/>
  <c r="E31" i="255"/>
  <c r="D31" i="255"/>
  <c r="I30" i="255"/>
  <c r="H30" i="255"/>
  <c r="G30" i="255"/>
  <c r="F30" i="255"/>
  <c r="E30" i="255"/>
  <c r="D30" i="255"/>
  <c r="T28" i="255"/>
  <c r="S28" i="255"/>
  <c r="R28" i="255"/>
  <c r="Q28" i="255"/>
  <c r="P28" i="255"/>
  <c r="O28" i="255"/>
  <c r="N28" i="255"/>
  <c r="M28" i="255"/>
  <c r="L28" i="255"/>
  <c r="K28" i="255"/>
  <c r="J28" i="255"/>
  <c r="I28" i="255"/>
  <c r="H28" i="255"/>
  <c r="G28" i="255"/>
  <c r="E28" i="255"/>
  <c r="D28" i="255"/>
  <c r="I26" i="255"/>
  <c r="H26" i="255"/>
  <c r="G26" i="255"/>
  <c r="F26" i="255"/>
  <c r="E26" i="255"/>
  <c r="I25" i="255"/>
  <c r="H25" i="255"/>
  <c r="G25" i="255"/>
  <c r="F25" i="255"/>
  <c r="E25" i="255"/>
  <c r="D25" i="255"/>
  <c r="I17" i="255"/>
  <c r="H17" i="255"/>
  <c r="G17" i="255"/>
  <c r="F17" i="255"/>
  <c r="E17" i="255"/>
  <c r="D17" i="255"/>
  <c r="T16" i="255"/>
  <c r="S16" i="255"/>
  <c r="R16" i="255"/>
  <c r="Q16" i="255"/>
  <c r="P16" i="255"/>
  <c r="O16" i="255"/>
  <c r="N16" i="255"/>
  <c r="M16" i="255"/>
  <c r="L16" i="255"/>
  <c r="K16" i="255"/>
  <c r="J16" i="255"/>
  <c r="I16" i="255"/>
  <c r="H16" i="255"/>
  <c r="K14" i="255"/>
  <c r="J14" i="255"/>
  <c r="I14" i="255"/>
  <c r="H14" i="255"/>
  <c r="G14" i="255"/>
  <c r="F14" i="255"/>
  <c r="E14" i="255"/>
  <c r="D14" i="255"/>
  <c r="K13" i="255"/>
  <c r="J13" i="255"/>
  <c r="I13" i="255"/>
  <c r="H13" i="255"/>
  <c r="G13" i="255"/>
  <c r="F13" i="255"/>
  <c r="E13" i="255"/>
  <c r="D13" i="255"/>
  <c r="T11" i="255"/>
  <c r="S11" i="255"/>
  <c r="I11" i="255"/>
  <c r="H11" i="255"/>
  <c r="G11" i="255"/>
  <c r="F11" i="255"/>
  <c r="E11" i="255"/>
  <c r="P10" i="255"/>
  <c r="P11" i="255" s="1"/>
  <c r="I10" i="255"/>
  <c r="H10" i="255"/>
  <c r="G10" i="255"/>
  <c r="F10" i="255"/>
  <c r="E10" i="255"/>
  <c r="D10" i="255"/>
  <c r="T9" i="255"/>
  <c r="S9" i="255"/>
  <c r="R9" i="255"/>
  <c r="Q9" i="255"/>
  <c r="P9" i="255"/>
  <c r="O9" i="255"/>
  <c r="N9" i="255"/>
  <c r="M9" i="255"/>
  <c r="L9" i="255"/>
  <c r="K9" i="255"/>
  <c r="J9" i="255"/>
  <c r="I9" i="255"/>
  <c r="H9" i="255"/>
  <c r="G9" i="255"/>
  <c r="F9" i="255"/>
  <c r="E9" i="255"/>
  <c r="D9" i="255"/>
  <c r="T8" i="255"/>
  <c r="S8" i="255"/>
  <c r="R8" i="255"/>
  <c r="Q8" i="255"/>
  <c r="P8" i="255"/>
  <c r="O8" i="255"/>
  <c r="N8" i="255"/>
  <c r="M8" i="255"/>
  <c r="L8" i="255"/>
  <c r="K8" i="255"/>
  <c r="J8" i="255"/>
  <c r="I8" i="255"/>
  <c r="H8" i="255"/>
  <c r="G8" i="255"/>
  <c r="F8" i="255"/>
  <c r="E8" i="255"/>
  <c r="D8" i="255"/>
  <c r="L6" i="255"/>
  <c r="L10" i="255" s="1"/>
  <c r="L11" i="255" s="1"/>
  <c r="I6" i="255"/>
  <c r="H6" i="255"/>
  <c r="G6" i="255"/>
  <c r="F6" i="255"/>
  <c r="E6" i="255"/>
  <c r="D6" i="255"/>
  <c r="R5" i="255"/>
  <c r="R6" i="255" s="1"/>
  <c r="R10" i="255" s="1"/>
  <c r="R11" i="255" s="1"/>
  <c r="R13" i="255" s="1"/>
  <c r="O5" i="255"/>
  <c r="O6" i="255" s="1"/>
  <c r="O10" i="255" s="1"/>
  <c r="O11" i="255" s="1"/>
  <c r="K5" i="255"/>
  <c r="K6" i="255" s="1"/>
  <c r="K10" i="255" s="1"/>
  <c r="K11" i="255" s="1"/>
  <c r="J5" i="255"/>
  <c r="J6" i="255" s="1"/>
  <c r="J10" i="255" s="1"/>
  <c r="J11" i="255" s="1"/>
  <c r="I5" i="255"/>
  <c r="H5" i="255"/>
  <c r="G5" i="255"/>
  <c r="F5" i="255"/>
  <c r="E5" i="255"/>
  <c r="D5" i="255"/>
  <c r="T4" i="255"/>
  <c r="T5" i="255" s="1"/>
  <c r="T6" i="255" s="1"/>
  <c r="T10" i="255" s="1"/>
  <c r="S4" i="255"/>
  <c r="S5" i="255" s="1"/>
  <c r="S6" i="255" s="1"/>
  <c r="S10" i="255" s="1"/>
  <c r="R4" i="255"/>
  <c r="Q4" i="255"/>
  <c r="Q5" i="255" s="1"/>
  <c r="Q6" i="255" s="1"/>
  <c r="Q10" i="255" s="1"/>
  <c r="Q11" i="255" s="1"/>
  <c r="P4" i="255"/>
  <c r="P5" i="255" s="1"/>
  <c r="P6" i="255" s="1"/>
  <c r="O4" i="255"/>
  <c r="N4" i="255"/>
  <c r="N5" i="255" s="1"/>
  <c r="N6" i="255" s="1"/>
  <c r="N10" i="255" s="1"/>
  <c r="N11" i="255" s="1"/>
  <c r="L4" i="255"/>
  <c r="L5" i="255" s="1"/>
  <c r="K4" i="255"/>
  <c r="J4" i="255"/>
  <c r="I4" i="255"/>
  <c r="H4" i="255"/>
  <c r="G4" i="255"/>
  <c r="F4" i="255"/>
  <c r="E4" i="255"/>
  <c r="D4" i="255"/>
  <c r="T2" i="255"/>
  <c r="S2" i="255"/>
  <c r="R2" i="255"/>
  <c r="Q2" i="255"/>
  <c r="P2" i="255"/>
  <c r="O2" i="255"/>
  <c r="N2" i="255"/>
  <c r="M2" i="255"/>
  <c r="L2" i="255"/>
  <c r="K2" i="255"/>
  <c r="J2" i="255"/>
  <c r="I2" i="255"/>
  <c r="H2" i="255"/>
  <c r="G2" i="255"/>
  <c r="F2" i="255"/>
  <c r="E2" i="255"/>
  <c r="D2" i="255"/>
  <c r="E1" i="255"/>
  <c r="AL110" i="230"/>
  <c r="AL107" i="230"/>
  <c r="AL106" i="230"/>
  <c r="AL105" i="230"/>
  <c r="AL104" i="230"/>
  <c r="AL101" i="230"/>
  <c r="AL99" i="230"/>
  <c r="AK99" i="230"/>
  <c r="AP97" i="230"/>
  <c r="AO97" i="230"/>
  <c r="AL96" i="230"/>
  <c r="AL95" i="230"/>
  <c r="AP94" i="230"/>
  <c r="AL94" i="230"/>
  <c r="AJ93" i="230"/>
  <c r="AM89" i="230"/>
  <c r="Q84" i="230"/>
  <c r="AI83" i="230"/>
  <c r="AI82" i="230"/>
  <c r="C81" i="230"/>
  <c r="AI80" i="230"/>
  <c r="T80" i="230"/>
  <c r="Q80" i="230"/>
  <c r="C80" i="230"/>
  <c r="C79" i="230"/>
  <c r="AI78" i="230"/>
  <c r="T78" i="230"/>
  <c r="Q78" i="230"/>
  <c r="C78" i="230"/>
  <c r="Q77" i="230"/>
  <c r="Q79" i="230" s="1"/>
  <c r="Q81" i="230" s="1"/>
  <c r="C77" i="230"/>
  <c r="AI76" i="230"/>
  <c r="T76" i="230"/>
  <c r="C76" i="230"/>
  <c r="AI75" i="230"/>
  <c r="T75" i="230"/>
  <c r="Q74" i="230"/>
  <c r="Q76" i="230" s="1"/>
  <c r="C74" i="230"/>
  <c r="AI72" i="230"/>
  <c r="T72" i="230"/>
  <c r="Q72" i="230"/>
  <c r="BQ66" i="230"/>
  <c r="L66" i="230"/>
  <c r="K66" i="230"/>
  <c r="C65" i="230"/>
  <c r="BQ64" i="230"/>
  <c r="AT64" i="230"/>
  <c r="AT66" i="230" s="1"/>
  <c r="AL64" i="230"/>
  <c r="AL66" i="230" s="1"/>
  <c r="V64" i="230"/>
  <c r="V66" i="230" s="1"/>
  <c r="L64" i="230"/>
  <c r="K64" i="230"/>
  <c r="BQ62" i="230"/>
  <c r="P62" i="230"/>
  <c r="O62" i="230"/>
  <c r="N62" i="230"/>
  <c r="M62" i="230"/>
  <c r="L62" i="230"/>
  <c r="K62" i="230"/>
  <c r="C61" i="230"/>
  <c r="BQ60" i="230"/>
  <c r="BE60" i="230"/>
  <c r="BE62" i="230" s="1"/>
  <c r="BB60" i="230"/>
  <c r="BB62" i="230" s="1"/>
  <c r="AN60" i="230"/>
  <c r="AN62" i="230" s="1"/>
  <c r="AG60" i="230"/>
  <c r="AG62" i="230" s="1"/>
  <c r="AF60" i="230"/>
  <c r="AF62" i="230" s="1"/>
  <c r="AD60" i="230"/>
  <c r="AD62" i="230" s="1"/>
  <c r="Q60" i="230"/>
  <c r="Q62" i="230" s="1"/>
  <c r="P60" i="230"/>
  <c r="O60" i="230"/>
  <c r="N60" i="230"/>
  <c r="M60" i="230"/>
  <c r="L60" i="230"/>
  <c r="K60" i="230"/>
  <c r="BM57" i="230"/>
  <c r="L57" i="230"/>
  <c r="K57" i="230"/>
  <c r="BK55" i="230"/>
  <c r="BK57" i="230" s="1"/>
  <c r="BJ55" i="230"/>
  <c r="BJ57" i="230" s="1"/>
  <c r="AT55" i="230"/>
  <c r="AT57" i="230" s="1"/>
  <c r="AL55" i="230"/>
  <c r="AL57" i="230" s="1"/>
  <c r="V55" i="230"/>
  <c r="V57" i="230" s="1"/>
  <c r="N55" i="230"/>
  <c r="N57" i="230" s="1"/>
  <c r="L55" i="230"/>
  <c r="K55" i="230"/>
  <c r="BQ54" i="230"/>
  <c r="BP54" i="230"/>
  <c r="BO54" i="230"/>
  <c r="BN54" i="230"/>
  <c r="BM54" i="230"/>
  <c r="BL54" i="230"/>
  <c r="BK54" i="230"/>
  <c r="BJ54" i="230"/>
  <c r="BI54" i="230"/>
  <c r="BH54" i="230"/>
  <c r="BG54" i="230"/>
  <c r="BF54" i="230"/>
  <c r="BE54" i="230"/>
  <c r="BD54" i="230"/>
  <c r="BC54" i="230"/>
  <c r="BB54" i="230"/>
  <c r="BA54" i="230"/>
  <c r="AZ54" i="230"/>
  <c r="AY54" i="230"/>
  <c r="AX54" i="230"/>
  <c r="AW54" i="230"/>
  <c r="AV54" i="230"/>
  <c r="AU54" i="230"/>
  <c r="AT54" i="230"/>
  <c r="AS54" i="230"/>
  <c r="AR54" i="230"/>
  <c r="AQ54" i="230"/>
  <c r="AP54" i="230"/>
  <c r="AO54" i="230"/>
  <c r="AN54" i="230"/>
  <c r="AM54" i="230"/>
  <c r="AL54" i="230"/>
  <c r="AK54" i="230"/>
  <c r="AJ54" i="230"/>
  <c r="AI54" i="230"/>
  <c r="AH54" i="230"/>
  <c r="AG54" i="230"/>
  <c r="AF54" i="230"/>
  <c r="AE54" i="230"/>
  <c r="AD54" i="230"/>
  <c r="AC54" i="230"/>
  <c r="AB54" i="230"/>
  <c r="AA54" i="230"/>
  <c r="Z54" i="230"/>
  <c r="Y54" i="230"/>
  <c r="X54" i="230"/>
  <c r="W54" i="230"/>
  <c r="V54" i="230"/>
  <c r="U54" i="230"/>
  <c r="T54" i="230"/>
  <c r="S54" i="230"/>
  <c r="R54" i="230"/>
  <c r="Q54" i="230"/>
  <c r="P54" i="230"/>
  <c r="O54" i="230"/>
  <c r="N54" i="230"/>
  <c r="M54" i="230"/>
  <c r="L54" i="230"/>
  <c r="K54" i="230"/>
  <c r="BQ52" i="230"/>
  <c r="BP52" i="230"/>
  <c r="BO52" i="230"/>
  <c r="BN52" i="230"/>
  <c r="BM52" i="230"/>
  <c r="BL52" i="230"/>
  <c r="BK52" i="230"/>
  <c r="BJ52" i="230"/>
  <c r="BI52" i="230"/>
  <c r="BH52" i="230"/>
  <c r="BG52" i="230"/>
  <c r="BF52" i="230"/>
  <c r="BE52" i="230"/>
  <c r="BD52" i="230"/>
  <c r="BC52" i="230"/>
  <c r="BB52" i="230"/>
  <c r="BA52" i="230"/>
  <c r="AZ52" i="230"/>
  <c r="AY52" i="230"/>
  <c r="AX52" i="230"/>
  <c r="AW52" i="230"/>
  <c r="AV52" i="230"/>
  <c r="AU52" i="230"/>
  <c r="AT52" i="230"/>
  <c r="AS52" i="230"/>
  <c r="AR52" i="230"/>
  <c r="AQ52" i="230"/>
  <c r="AP52" i="230"/>
  <c r="AO52" i="230"/>
  <c r="AN52" i="230"/>
  <c r="AM52" i="230"/>
  <c r="AL52" i="230"/>
  <c r="AK52" i="230"/>
  <c r="AJ52" i="230"/>
  <c r="AI52" i="230"/>
  <c r="AH52" i="230"/>
  <c r="AG52" i="230"/>
  <c r="AF52" i="230"/>
  <c r="AE52" i="230"/>
  <c r="AD52" i="230"/>
  <c r="AC52" i="230"/>
  <c r="AB52" i="230"/>
  <c r="AA52" i="230"/>
  <c r="Z52" i="230"/>
  <c r="Y52" i="230"/>
  <c r="X52" i="230"/>
  <c r="W52" i="230"/>
  <c r="V52" i="230"/>
  <c r="U52" i="230"/>
  <c r="T52" i="230"/>
  <c r="S52" i="230"/>
  <c r="R52" i="230"/>
  <c r="Q52" i="230"/>
  <c r="P52" i="230"/>
  <c r="O52" i="230"/>
  <c r="N52" i="230"/>
  <c r="M52" i="230"/>
  <c r="L52" i="230"/>
  <c r="K52" i="230"/>
  <c r="L48" i="230"/>
  <c r="K48" i="230"/>
  <c r="BQ46" i="230"/>
  <c r="BM46" i="230"/>
  <c r="BE46" i="230"/>
  <c r="AW46" i="230"/>
  <c r="AN46" i="230"/>
  <c r="X46" i="230"/>
  <c r="Q46" i="230"/>
  <c r="L46" i="230"/>
  <c r="K46" i="230"/>
  <c r="AI43" i="230"/>
  <c r="BN38" i="230"/>
  <c r="BP36" i="230"/>
  <c r="BP37" i="230" s="1"/>
  <c r="BP38" i="230" s="1"/>
  <c r="BN36" i="230"/>
  <c r="BN37" i="230" s="1"/>
  <c r="BB36" i="230"/>
  <c r="BB37" i="230" s="1"/>
  <c r="BB38" i="230" s="1"/>
  <c r="BN34" i="230"/>
  <c r="BK34" i="230"/>
  <c r="T34" i="230"/>
  <c r="BB33" i="230"/>
  <c r="AZ33" i="230"/>
  <c r="AS33" i="230"/>
  <c r="AK33" i="230"/>
  <c r="AK43" i="230" s="1"/>
  <c r="AJ33" i="230"/>
  <c r="U33" i="230"/>
  <c r="M33" i="230"/>
  <c r="L33" i="230"/>
  <c r="K33" i="230"/>
  <c r="J33" i="230"/>
  <c r="I33" i="230"/>
  <c r="H33" i="230"/>
  <c r="G33" i="230"/>
  <c r="F33" i="230"/>
  <c r="E33" i="230"/>
  <c r="D33" i="230"/>
  <c r="BP32" i="230"/>
  <c r="BP33" i="230" s="1"/>
  <c r="BO32" i="230"/>
  <c r="BO36" i="230" s="1"/>
  <c r="BO37" i="230" s="1"/>
  <c r="BO38" i="230" s="1"/>
  <c r="BD32" i="230"/>
  <c r="AZ32" i="230"/>
  <c r="AZ36" i="230" s="1"/>
  <c r="AZ37" i="230" s="1"/>
  <c r="AZ38" i="230" s="1"/>
  <c r="AS32" i="230"/>
  <c r="AQ32" i="230"/>
  <c r="AQ33" i="230" s="1"/>
  <c r="AN32" i="230"/>
  <c r="AN33" i="230" s="1"/>
  <c r="AM32" i="230"/>
  <c r="AM33" i="230" s="1"/>
  <c r="AD32" i="230"/>
  <c r="AD33" i="230" s="1"/>
  <c r="AC32" i="230"/>
  <c r="AC33" i="230" s="1"/>
  <c r="AB32" i="230"/>
  <c r="AB33" i="230" s="1"/>
  <c r="U32" i="230"/>
  <c r="T32" i="230"/>
  <c r="T33" i="230" s="1"/>
  <c r="M32" i="230"/>
  <c r="L32" i="230"/>
  <c r="K32" i="230"/>
  <c r="J32" i="230"/>
  <c r="I32" i="230"/>
  <c r="H32" i="230"/>
  <c r="G32" i="230"/>
  <c r="F32" i="230"/>
  <c r="E32" i="230"/>
  <c r="D32" i="230"/>
  <c r="BQ31" i="230"/>
  <c r="BQ32" i="230" s="1"/>
  <c r="BO31" i="230"/>
  <c r="BI31" i="230"/>
  <c r="BI32" i="230" s="1"/>
  <c r="BG31" i="230"/>
  <c r="BG32" i="230" s="1"/>
  <c r="BF31" i="230"/>
  <c r="BF32" i="230" s="1"/>
  <c r="BC31" i="230"/>
  <c r="BC32" i="230" s="1"/>
  <c r="BA31" i="230"/>
  <c r="BA32" i="230" s="1"/>
  <c r="BA36" i="230" s="1"/>
  <c r="BA37" i="230" s="1"/>
  <c r="BA38" i="230" s="1"/>
  <c r="AY31" i="230"/>
  <c r="AY32" i="230" s="1"/>
  <c r="AX31" i="230"/>
  <c r="AX32" i="230" s="1"/>
  <c r="AX33" i="230" s="1"/>
  <c r="AX43" i="230" s="1"/>
  <c r="AS31" i="230"/>
  <c r="AQ31" i="230"/>
  <c r="AK31" i="230"/>
  <c r="AK32" i="230" s="1"/>
  <c r="AE31" i="230"/>
  <c r="AE32" i="230" s="1"/>
  <c r="AE33" i="230" s="1"/>
  <c r="AC31" i="230"/>
  <c r="AA31" i="230"/>
  <c r="AA32" i="230" s="1"/>
  <c r="AA33" i="230" s="1"/>
  <c r="V31" i="230"/>
  <c r="V32" i="230" s="1"/>
  <c r="V33" i="230" s="1"/>
  <c r="U31" i="230"/>
  <c r="R31" i="230"/>
  <c r="R32" i="230" s="1"/>
  <c r="R33" i="230" s="1"/>
  <c r="O31" i="230"/>
  <c r="O32" i="230" s="1"/>
  <c r="M31" i="230"/>
  <c r="L31" i="230"/>
  <c r="K31" i="230"/>
  <c r="J31" i="230"/>
  <c r="I31" i="230"/>
  <c r="H31" i="230"/>
  <c r="G31" i="230"/>
  <c r="F31" i="230"/>
  <c r="E31" i="230"/>
  <c r="D31" i="230"/>
  <c r="BN29" i="230"/>
  <c r="BC29" i="230"/>
  <c r="AX29" i="230"/>
  <c r="AL29" i="230"/>
  <c r="BQ28" i="230"/>
  <c r="BP28" i="230"/>
  <c r="BO28" i="230"/>
  <c r="BN28" i="230"/>
  <c r="BM28" i="230"/>
  <c r="BL28" i="230"/>
  <c r="BK28" i="230"/>
  <c r="BJ28" i="230"/>
  <c r="BI28" i="230"/>
  <c r="BH28" i="230"/>
  <c r="BG28" i="230"/>
  <c r="BF28" i="230"/>
  <c r="BE28" i="230"/>
  <c r="BD28" i="230"/>
  <c r="BC28" i="230"/>
  <c r="BB28" i="230"/>
  <c r="BA28" i="230"/>
  <c r="AZ28" i="230"/>
  <c r="AY28" i="230"/>
  <c r="AX28" i="230"/>
  <c r="AW28" i="230"/>
  <c r="AV28" i="230"/>
  <c r="AU28" i="230"/>
  <c r="AT28" i="230"/>
  <c r="AS28" i="230"/>
  <c r="AR28" i="230"/>
  <c r="AQ28" i="230"/>
  <c r="AP28" i="230"/>
  <c r="AO28" i="230"/>
  <c r="AN28" i="230"/>
  <c r="AM28" i="230"/>
  <c r="AL28" i="230"/>
  <c r="AK28" i="230"/>
  <c r="M28" i="230"/>
  <c r="L28" i="230"/>
  <c r="K28" i="230"/>
  <c r="J28" i="230"/>
  <c r="I28" i="230"/>
  <c r="H28" i="230"/>
  <c r="G28" i="230"/>
  <c r="F28" i="230"/>
  <c r="E28" i="230"/>
  <c r="D28" i="230"/>
  <c r="BM27" i="230"/>
  <c r="AW27" i="230"/>
  <c r="BQ26" i="230"/>
  <c r="BP26" i="230"/>
  <c r="BO26" i="230"/>
  <c r="BN26" i="230"/>
  <c r="BM26" i="230"/>
  <c r="BL26" i="230"/>
  <c r="BK26" i="230"/>
  <c r="BJ26" i="230"/>
  <c r="BI26" i="230"/>
  <c r="BH26" i="230"/>
  <c r="BG26" i="230"/>
  <c r="BF26" i="230"/>
  <c r="BE26" i="230"/>
  <c r="BD26" i="230"/>
  <c r="BC26" i="230"/>
  <c r="BB26" i="230"/>
  <c r="BA26" i="230"/>
  <c r="AZ26" i="230"/>
  <c r="AY26" i="230"/>
  <c r="AX26" i="230"/>
  <c r="AW26" i="230"/>
  <c r="AV26" i="230"/>
  <c r="AU26" i="230"/>
  <c r="AT26" i="230"/>
  <c r="AS26" i="230"/>
  <c r="AR26" i="230"/>
  <c r="AQ26" i="230"/>
  <c r="AP26" i="230"/>
  <c r="AO26" i="230"/>
  <c r="AN26" i="230"/>
  <c r="AM26" i="230"/>
  <c r="AL26" i="230"/>
  <c r="AK26" i="230"/>
  <c r="AJ26" i="230"/>
  <c r="AI26" i="230"/>
  <c r="AH26" i="230"/>
  <c r="AG26" i="230"/>
  <c r="AF26" i="230"/>
  <c r="AE26" i="230"/>
  <c r="AD26" i="230"/>
  <c r="AC26" i="230"/>
  <c r="AB26" i="230"/>
  <c r="AA26" i="230"/>
  <c r="Z26" i="230"/>
  <c r="Y26" i="230"/>
  <c r="X26" i="230"/>
  <c r="W26" i="230"/>
  <c r="V26" i="230"/>
  <c r="U26" i="230"/>
  <c r="T26" i="230"/>
  <c r="S26" i="230"/>
  <c r="R26" i="230"/>
  <c r="Q26" i="230"/>
  <c r="P26" i="230"/>
  <c r="O26" i="230"/>
  <c r="N26" i="230"/>
  <c r="M26" i="230"/>
  <c r="L26" i="230"/>
  <c r="K26" i="230"/>
  <c r="J26" i="230"/>
  <c r="I26" i="230"/>
  <c r="H26" i="230"/>
  <c r="G26" i="230"/>
  <c r="F26" i="230"/>
  <c r="E26" i="230"/>
  <c r="D26" i="230"/>
  <c r="BQ25" i="230"/>
  <c r="BP25" i="230"/>
  <c r="BO25" i="230"/>
  <c r="BN25" i="230"/>
  <c r="BM25" i="230"/>
  <c r="BL25" i="230"/>
  <c r="BK25" i="230"/>
  <c r="BJ25" i="230"/>
  <c r="BI25" i="230"/>
  <c r="BH25" i="230"/>
  <c r="BG25" i="230"/>
  <c r="BF25" i="230"/>
  <c r="BE25" i="230"/>
  <c r="BD25" i="230"/>
  <c r="BC25" i="230"/>
  <c r="BB25" i="230"/>
  <c r="BA25" i="230"/>
  <c r="AZ25" i="230"/>
  <c r="AY25" i="230"/>
  <c r="AX25" i="230"/>
  <c r="AW25" i="230"/>
  <c r="AV25" i="230"/>
  <c r="AU25" i="230"/>
  <c r="AT25" i="230"/>
  <c r="AS25" i="230"/>
  <c r="AR25" i="230"/>
  <c r="AQ25" i="230"/>
  <c r="AP25" i="230"/>
  <c r="AO25" i="230"/>
  <c r="AN25" i="230"/>
  <c r="AM25" i="230"/>
  <c r="AL25" i="230"/>
  <c r="AK25" i="230"/>
  <c r="AJ25" i="230"/>
  <c r="AI25" i="230"/>
  <c r="AH25" i="230"/>
  <c r="AG25" i="230"/>
  <c r="AF25" i="230"/>
  <c r="AE25" i="230"/>
  <c r="AD25" i="230"/>
  <c r="AC25" i="230"/>
  <c r="AB25" i="230"/>
  <c r="AA25" i="230"/>
  <c r="Z25" i="230"/>
  <c r="Y25" i="230"/>
  <c r="X25" i="230"/>
  <c r="W25" i="230"/>
  <c r="V25" i="230"/>
  <c r="U25" i="230"/>
  <c r="T25" i="230"/>
  <c r="S25" i="230"/>
  <c r="R25" i="230"/>
  <c r="Q25" i="230"/>
  <c r="P25" i="230"/>
  <c r="O25" i="230"/>
  <c r="N25" i="230"/>
  <c r="M25" i="230"/>
  <c r="L25" i="230"/>
  <c r="K25" i="230"/>
  <c r="J25" i="230"/>
  <c r="I25" i="230"/>
  <c r="H25" i="230"/>
  <c r="G25" i="230"/>
  <c r="F25" i="230"/>
  <c r="E25" i="230"/>
  <c r="D25" i="230"/>
  <c r="BQ24" i="230"/>
  <c r="BP24" i="230"/>
  <c r="BO24" i="230"/>
  <c r="BN24" i="230"/>
  <c r="BM24" i="230"/>
  <c r="BL24" i="230"/>
  <c r="BK24" i="230"/>
  <c r="BJ24" i="230"/>
  <c r="BI24" i="230"/>
  <c r="BH24" i="230"/>
  <c r="BG24" i="230"/>
  <c r="BF24" i="230"/>
  <c r="BE24" i="230"/>
  <c r="BD24" i="230"/>
  <c r="BC24" i="230"/>
  <c r="BB24" i="230"/>
  <c r="BA24" i="230"/>
  <c r="AZ24" i="230"/>
  <c r="AY24" i="230"/>
  <c r="AX24" i="230"/>
  <c r="AW24" i="230"/>
  <c r="AV24" i="230"/>
  <c r="AU24" i="230"/>
  <c r="AT24" i="230"/>
  <c r="AS24" i="230"/>
  <c r="AR24" i="230"/>
  <c r="AQ24" i="230"/>
  <c r="AP24" i="230"/>
  <c r="AO24" i="230"/>
  <c r="AN24" i="230"/>
  <c r="AM24" i="230"/>
  <c r="AL24" i="230"/>
  <c r="AK24" i="230"/>
  <c r="AJ24" i="230"/>
  <c r="AI24" i="230"/>
  <c r="AH24" i="230"/>
  <c r="AG24" i="230"/>
  <c r="AF24" i="230"/>
  <c r="AE24" i="230"/>
  <c r="AD24" i="230"/>
  <c r="AC24" i="230"/>
  <c r="AB24" i="230"/>
  <c r="AA24" i="230"/>
  <c r="Z24" i="230"/>
  <c r="Y24" i="230"/>
  <c r="X24" i="230"/>
  <c r="W24" i="230"/>
  <c r="V24" i="230"/>
  <c r="U24" i="230"/>
  <c r="T24" i="230"/>
  <c r="S24" i="230"/>
  <c r="R24" i="230"/>
  <c r="Q24" i="230"/>
  <c r="P24" i="230"/>
  <c r="O24" i="230"/>
  <c r="N24" i="230"/>
  <c r="M24" i="230"/>
  <c r="L24" i="230"/>
  <c r="K24" i="230"/>
  <c r="J24" i="230"/>
  <c r="I24" i="230"/>
  <c r="H24" i="230"/>
  <c r="G24" i="230"/>
  <c r="F24" i="230"/>
  <c r="E24" i="230"/>
  <c r="D24" i="230"/>
  <c r="M22" i="230"/>
  <c r="L22" i="230"/>
  <c r="K22" i="230"/>
  <c r="J22" i="230"/>
  <c r="I22" i="230"/>
  <c r="H22" i="230"/>
  <c r="BN21" i="230"/>
  <c r="BM64" i="230" s="1"/>
  <c r="BM66" i="230" s="1"/>
  <c r="BG21" i="230"/>
  <c r="BF21" i="230"/>
  <c r="BF29" i="230" s="1"/>
  <c r="AX21" i="230"/>
  <c r="AH21" i="230"/>
  <c r="Z21" i="230"/>
  <c r="R21" i="230"/>
  <c r="M21" i="230"/>
  <c r="L21" i="230"/>
  <c r="K21" i="230"/>
  <c r="J21" i="230"/>
  <c r="I21" i="230"/>
  <c r="H21" i="230"/>
  <c r="G21" i="230"/>
  <c r="F21" i="230"/>
  <c r="E21" i="230"/>
  <c r="D21" i="230"/>
  <c r="BQ19" i="230"/>
  <c r="BP19" i="230"/>
  <c r="BO19" i="230"/>
  <c r="BN19" i="230"/>
  <c r="BM19" i="230"/>
  <c r="BL19" i="230"/>
  <c r="BK19" i="230"/>
  <c r="BJ19" i="230"/>
  <c r="BI19" i="230"/>
  <c r="BH19" i="230"/>
  <c r="BG19" i="230"/>
  <c r="BF19" i="230"/>
  <c r="BE19" i="230"/>
  <c r="BD19" i="230"/>
  <c r="BC19" i="230"/>
  <c r="BB19" i="230"/>
  <c r="BA19" i="230"/>
  <c r="AZ19" i="230"/>
  <c r="AY19" i="230"/>
  <c r="AX19" i="230"/>
  <c r="AW19" i="230"/>
  <c r="AV19" i="230"/>
  <c r="AU19" i="230"/>
  <c r="AT19" i="230"/>
  <c r="AS19" i="230"/>
  <c r="AR19" i="230"/>
  <c r="AQ19" i="230"/>
  <c r="AP19" i="230"/>
  <c r="AO19" i="230"/>
  <c r="AN19" i="230"/>
  <c r="AM19" i="230"/>
  <c r="AL19" i="230"/>
  <c r="AK19" i="230"/>
  <c r="AJ19" i="230"/>
  <c r="AI19" i="230"/>
  <c r="AH19" i="230"/>
  <c r="AG19" i="230"/>
  <c r="AF19" i="230"/>
  <c r="AE19" i="230"/>
  <c r="AD19" i="230"/>
  <c r="AC19" i="230"/>
  <c r="AB19" i="230"/>
  <c r="AA19" i="230"/>
  <c r="Z19" i="230"/>
  <c r="Y19" i="230"/>
  <c r="X19" i="230"/>
  <c r="W19" i="230"/>
  <c r="V19" i="230"/>
  <c r="U19" i="230"/>
  <c r="T19" i="230"/>
  <c r="S19" i="230"/>
  <c r="R19" i="230"/>
  <c r="Q19" i="230"/>
  <c r="P19" i="230"/>
  <c r="O19" i="230"/>
  <c r="N19" i="230"/>
  <c r="M19" i="230"/>
  <c r="L19" i="230"/>
  <c r="K19" i="230"/>
  <c r="J19" i="230"/>
  <c r="I19" i="230"/>
  <c r="H19" i="230"/>
  <c r="G19" i="230"/>
  <c r="F19" i="230"/>
  <c r="E19" i="230"/>
  <c r="D19" i="230"/>
  <c r="AH15" i="230"/>
  <c r="AH28" i="230" s="1"/>
  <c r="W15" i="230"/>
  <c r="W28" i="230" s="1"/>
  <c r="O15" i="230"/>
  <c r="O28" i="230" s="1"/>
  <c r="M15" i="230"/>
  <c r="L15" i="230"/>
  <c r="K15" i="230"/>
  <c r="J15" i="230"/>
  <c r="I15" i="230"/>
  <c r="H15" i="230"/>
  <c r="G15" i="230"/>
  <c r="F15" i="230"/>
  <c r="E15" i="230"/>
  <c r="D15" i="230"/>
  <c r="BQ14" i="230"/>
  <c r="BP14" i="230"/>
  <c r="BO14" i="230"/>
  <c r="BN14" i="230"/>
  <c r="BM14" i="230"/>
  <c r="BL14" i="230"/>
  <c r="BK14" i="230"/>
  <c r="BJ14" i="230"/>
  <c r="BI14" i="230"/>
  <c r="BH14" i="230"/>
  <c r="BG14" i="230"/>
  <c r="BF14" i="230"/>
  <c r="BE14" i="230"/>
  <c r="BD14" i="230"/>
  <c r="BC14" i="230"/>
  <c r="BB14" i="230"/>
  <c r="BA14" i="230"/>
  <c r="AZ14" i="230"/>
  <c r="AY14" i="230"/>
  <c r="AX14" i="230"/>
  <c r="AW14" i="230"/>
  <c r="AV14" i="230"/>
  <c r="AU14" i="230"/>
  <c r="AT14" i="230"/>
  <c r="AS14" i="230"/>
  <c r="AR14" i="230"/>
  <c r="AQ14" i="230"/>
  <c r="AP14" i="230"/>
  <c r="AO14" i="230"/>
  <c r="AN14" i="230"/>
  <c r="AM14" i="230"/>
  <c r="AL14" i="230"/>
  <c r="AK14" i="230"/>
  <c r="AJ14" i="230"/>
  <c r="AI14" i="230"/>
  <c r="AH14" i="230"/>
  <c r="AG14" i="230"/>
  <c r="AF14" i="230"/>
  <c r="AE14" i="230"/>
  <c r="AD14" i="230"/>
  <c r="AC14" i="230"/>
  <c r="AB14" i="230"/>
  <c r="AA14" i="230"/>
  <c r="Z14" i="230"/>
  <c r="Y14" i="230"/>
  <c r="X14" i="230"/>
  <c r="W14" i="230"/>
  <c r="V14" i="230"/>
  <c r="U14" i="230"/>
  <c r="T14" i="230"/>
  <c r="S14" i="230"/>
  <c r="R14" i="230"/>
  <c r="Q14" i="230"/>
  <c r="P14" i="230"/>
  <c r="O14" i="230"/>
  <c r="N14" i="230"/>
  <c r="M14" i="230"/>
  <c r="L14" i="230"/>
  <c r="K14" i="230"/>
  <c r="J14" i="230"/>
  <c r="I14" i="230"/>
  <c r="H14" i="230"/>
  <c r="G14" i="230"/>
  <c r="F14" i="230"/>
  <c r="E14" i="230"/>
  <c r="D14" i="230"/>
  <c r="BN13" i="230"/>
  <c r="BN15" i="230" s="1"/>
  <c r="BK13" i="230"/>
  <c r="BK15" i="230" s="1"/>
  <c r="BF13" i="230"/>
  <c r="BF15" i="230" s="1"/>
  <c r="BC13" i="230"/>
  <c r="BC15" i="230" s="1"/>
  <c r="AX13" i="230"/>
  <c r="AX15" i="230" s="1"/>
  <c r="AU13" i="230"/>
  <c r="AU15" i="230" s="1"/>
  <c r="AP13" i="230"/>
  <c r="AP15" i="230" s="1"/>
  <c r="AI13" i="230"/>
  <c r="AI15" i="230" s="1"/>
  <c r="AI28" i="230" s="1"/>
  <c r="AH13" i="230"/>
  <c r="Z13" i="230"/>
  <c r="Z15" i="230" s="1"/>
  <c r="Z28" i="230" s="1"/>
  <c r="W13" i="230"/>
  <c r="R13" i="230"/>
  <c r="R15" i="230" s="1"/>
  <c r="R28" i="230" s="1"/>
  <c r="Q13" i="230"/>
  <c r="Q15" i="230" s="1"/>
  <c r="Q28" i="230" s="1"/>
  <c r="O13" i="230"/>
  <c r="M13" i="230"/>
  <c r="L13" i="230"/>
  <c r="K13" i="230"/>
  <c r="J13" i="230"/>
  <c r="I13" i="230"/>
  <c r="H13" i="230"/>
  <c r="G13" i="230"/>
  <c r="F13" i="230"/>
  <c r="E13" i="230"/>
  <c r="D13" i="230"/>
  <c r="BO12" i="230"/>
  <c r="BN12" i="230"/>
  <c r="BM55" i="230" s="1"/>
  <c r="BM12" i="230"/>
  <c r="BL12" i="230"/>
  <c r="BK12" i="230"/>
  <c r="BG12" i="230"/>
  <c r="BG13" i="230" s="1"/>
  <c r="BG15" i="230" s="1"/>
  <c r="BF12" i="230"/>
  <c r="BE12" i="230"/>
  <c r="BD12" i="230"/>
  <c r="BC12" i="230"/>
  <c r="BC21" i="230" s="1"/>
  <c r="AY12" i="230"/>
  <c r="AY21" i="230" s="1"/>
  <c r="AX12" i="230"/>
  <c r="AW12" i="230"/>
  <c r="AV12" i="230"/>
  <c r="AU12" i="230"/>
  <c r="AU21" i="230" s="1"/>
  <c r="AQ12" i="230"/>
  <c r="AQ21" i="230" s="1"/>
  <c r="AP46" i="230" s="1"/>
  <c r="AP12" i="230"/>
  <c r="AP21" i="230" s="1"/>
  <c r="AO27" i="230" s="1"/>
  <c r="AO12" i="230"/>
  <c r="AO21" i="230" s="1"/>
  <c r="AN29" i="230" s="1"/>
  <c r="AN12" i="230"/>
  <c r="AM12" i="230"/>
  <c r="AM21" i="230" s="1"/>
  <c r="AI12" i="230"/>
  <c r="AI21" i="230" s="1"/>
  <c r="AH12" i="230"/>
  <c r="AG12" i="230"/>
  <c r="AG21" i="230" s="1"/>
  <c r="AF12" i="230"/>
  <c r="AE12" i="230"/>
  <c r="AE21" i="230" s="1"/>
  <c r="AA12" i="230"/>
  <c r="AA21" i="230" s="1"/>
  <c r="Z12" i="230"/>
  <c r="Y12" i="230"/>
  <c r="Y21" i="230" s="1"/>
  <c r="X12" i="230"/>
  <c r="W12" i="230"/>
  <c r="W21" i="230" s="1"/>
  <c r="S12" i="230"/>
  <c r="S13" i="230" s="1"/>
  <c r="S15" i="230" s="1"/>
  <c r="S28" i="230" s="1"/>
  <c r="R12" i="230"/>
  <c r="Q12" i="230"/>
  <c r="Q21" i="230" s="1"/>
  <c r="P55" i="230" s="1"/>
  <c r="P57" i="230" s="1"/>
  <c r="P12" i="230"/>
  <c r="O12" i="230"/>
  <c r="O21" i="230" s="1"/>
  <c r="M12" i="230"/>
  <c r="L12" i="230"/>
  <c r="K12" i="230"/>
  <c r="J12" i="230"/>
  <c r="I12" i="230"/>
  <c r="H12" i="230"/>
  <c r="G12" i="230"/>
  <c r="F12" i="230"/>
  <c r="E12" i="230"/>
  <c r="D12" i="230"/>
  <c r="BQ10" i="230"/>
  <c r="BP10" i="230"/>
  <c r="BP31" i="230" s="1"/>
  <c r="BO10" i="230"/>
  <c r="BN10" i="230"/>
  <c r="BN31" i="230" s="1"/>
  <c r="BN32" i="230" s="1"/>
  <c r="BN33" i="230" s="1"/>
  <c r="BL10" i="230"/>
  <c r="BL31" i="230" s="1"/>
  <c r="BL32" i="230" s="1"/>
  <c r="BK10" i="230"/>
  <c r="BK31" i="230" s="1"/>
  <c r="BK32" i="230" s="1"/>
  <c r="BK33" i="230" s="1"/>
  <c r="BJ10" i="230"/>
  <c r="BJ31" i="230" s="1"/>
  <c r="BJ32" i="230" s="1"/>
  <c r="BI10" i="230"/>
  <c r="BH10" i="230"/>
  <c r="BH31" i="230" s="1"/>
  <c r="BH32" i="230" s="1"/>
  <c r="BG10" i="230"/>
  <c r="BF10" i="230"/>
  <c r="BD10" i="230"/>
  <c r="BD31" i="230" s="1"/>
  <c r="BC10" i="230"/>
  <c r="BB10" i="230"/>
  <c r="BB31" i="230" s="1"/>
  <c r="BB32" i="230" s="1"/>
  <c r="BA10" i="230"/>
  <c r="AZ10" i="230"/>
  <c r="AZ31" i="230" s="1"/>
  <c r="AY10" i="230"/>
  <c r="AX10" i="230"/>
  <c r="AV10" i="230"/>
  <c r="AV31" i="230" s="1"/>
  <c r="AV32" i="230" s="1"/>
  <c r="AU10" i="230"/>
  <c r="AU31" i="230" s="1"/>
  <c r="AU32" i="230" s="1"/>
  <c r="AU33" i="230" s="1"/>
  <c r="AT10" i="230"/>
  <c r="AT31" i="230" s="1"/>
  <c r="AT32" i="230" s="1"/>
  <c r="AT33" i="230" s="1"/>
  <c r="AS10" i="230"/>
  <c r="AR10" i="230"/>
  <c r="AR31" i="230" s="1"/>
  <c r="AR32" i="230" s="1"/>
  <c r="AR33" i="230" s="1"/>
  <c r="AQ10" i="230"/>
  <c r="AP10" i="230"/>
  <c r="AP31" i="230" s="1"/>
  <c r="AP32" i="230" s="1"/>
  <c r="AP33" i="230" s="1"/>
  <c r="AN10" i="230"/>
  <c r="AN31" i="230" s="1"/>
  <c r="AM10" i="230"/>
  <c r="AM31" i="230" s="1"/>
  <c r="AL10" i="230"/>
  <c r="AL31" i="230" s="1"/>
  <c r="AL32" i="230" s="1"/>
  <c r="AL33" i="230" s="1"/>
  <c r="AK10" i="230"/>
  <c r="AJ10" i="230"/>
  <c r="AJ31" i="230" s="1"/>
  <c r="AJ32" i="230" s="1"/>
  <c r="AI10" i="230"/>
  <c r="AI31" i="230" s="1"/>
  <c r="AI32" i="230" s="1"/>
  <c r="AI33" i="230" s="1"/>
  <c r="AH10" i="230"/>
  <c r="AH31" i="230" s="1"/>
  <c r="AH32" i="230" s="1"/>
  <c r="AH33" i="230" s="1"/>
  <c r="AF10" i="230"/>
  <c r="AF31" i="230" s="1"/>
  <c r="AF32" i="230" s="1"/>
  <c r="AF33" i="230" s="1"/>
  <c r="AE10" i="230"/>
  <c r="AD10" i="230"/>
  <c r="AD31" i="230" s="1"/>
  <c r="AC10" i="230"/>
  <c r="AB10" i="230"/>
  <c r="AB31" i="230" s="1"/>
  <c r="AA10" i="230"/>
  <c r="Z10" i="230"/>
  <c r="Z31" i="230" s="1"/>
  <c r="Z32" i="230" s="1"/>
  <c r="Z33" i="230" s="1"/>
  <c r="X10" i="230"/>
  <c r="X31" i="230" s="1"/>
  <c r="X32" i="230" s="1"/>
  <c r="X33" i="230" s="1"/>
  <c r="W10" i="230"/>
  <c r="W31" i="230" s="1"/>
  <c r="W32" i="230" s="1"/>
  <c r="W33" i="230" s="1"/>
  <c r="V10" i="230"/>
  <c r="U10" i="230"/>
  <c r="T10" i="230"/>
  <c r="T31" i="230" s="1"/>
  <c r="S10" i="230"/>
  <c r="S31" i="230" s="1"/>
  <c r="S32" i="230" s="1"/>
  <c r="S33" i="230" s="1"/>
  <c r="R10" i="230"/>
  <c r="P10" i="230"/>
  <c r="O46" i="230" s="1"/>
  <c r="O48" i="230" s="1"/>
  <c r="O10" i="230"/>
  <c r="N46" i="230" s="1"/>
  <c r="N48" i="230" s="1"/>
  <c r="N10" i="230"/>
  <c r="M10" i="230"/>
  <c r="L10" i="230"/>
  <c r="K10" i="230"/>
  <c r="J10" i="230"/>
  <c r="I10" i="230"/>
  <c r="H10" i="230"/>
  <c r="G10" i="230"/>
  <c r="F10" i="230"/>
  <c r="E10" i="230"/>
  <c r="D10" i="230"/>
  <c r="C5" i="230"/>
  <c r="BJ4" i="230"/>
  <c r="BI4" i="230"/>
  <c r="BG4" i="230"/>
  <c r="C4" i="230"/>
  <c r="BG2" i="230"/>
  <c r="AC50" i="232"/>
  <c r="V50" i="232"/>
  <c r="U50" i="232"/>
  <c r="T50" i="232"/>
  <c r="S50" i="232"/>
  <c r="R50" i="232"/>
  <c r="Q50" i="232"/>
  <c r="P50" i="232"/>
  <c r="O50" i="232"/>
  <c r="N50" i="232"/>
  <c r="M50" i="232"/>
  <c r="L50" i="232"/>
  <c r="B50" i="232"/>
  <c r="AC49" i="232"/>
  <c r="V49" i="232"/>
  <c r="U49" i="232"/>
  <c r="T49" i="232"/>
  <c r="S49" i="232"/>
  <c r="R49" i="232"/>
  <c r="Q49" i="232"/>
  <c r="P49" i="232"/>
  <c r="O49" i="232"/>
  <c r="N49" i="232"/>
  <c r="M49" i="232"/>
  <c r="L49" i="232"/>
  <c r="B49" i="232"/>
  <c r="AC48" i="232"/>
  <c r="V48" i="232"/>
  <c r="U48" i="232"/>
  <c r="T48" i="232"/>
  <c r="S48" i="232"/>
  <c r="R48" i="232"/>
  <c r="Q48" i="232"/>
  <c r="P48" i="232"/>
  <c r="O48" i="232"/>
  <c r="N48" i="232"/>
  <c r="M48" i="232"/>
  <c r="L48" i="232"/>
  <c r="B48" i="232"/>
  <c r="BB44" i="232"/>
  <c r="AQ44" i="232"/>
  <c r="AG44" i="232"/>
  <c r="S44" i="232"/>
  <c r="Q44" i="232"/>
  <c r="N44" i="232"/>
  <c r="M44" i="232"/>
  <c r="L44" i="232"/>
  <c r="K44" i="232"/>
  <c r="AY43" i="232"/>
  <c r="AY44" i="232" s="1"/>
  <c r="AI43" i="232"/>
  <c r="AI44" i="232" s="1"/>
  <c r="AE43" i="232"/>
  <c r="AE44" i="232" s="1"/>
  <c r="T43" i="232"/>
  <c r="T44" i="232" s="1"/>
  <c r="N43" i="232"/>
  <c r="M43" i="232"/>
  <c r="L43" i="232"/>
  <c r="K43" i="232"/>
  <c r="BO42" i="232"/>
  <c r="BO43" i="232" s="1"/>
  <c r="BO44" i="232" s="1"/>
  <c r="BM42" i="232"/>
  <c r="BM43" i="232" s="1"/>
  <c r="BM44" i="232" s="1"/>
  <c r="BK42" i="232"/>
  <c r="BK43" i="232" s="1"/>
  <c r="BK44" i="232" s="1"/>
  <c r="BC42" i="232"/>
  <c r="BC43" i="232" s="1"/>
  <c r="BC44" i="232" s="1"/>
  <c r="BB42" i="232"/>
  <c r="BB43" i="232" s="1"/>
  <c r="AZ42" i="232"/>
  <c r="AZ43" i="232" s="1"/>
  <c r="AZ44" i="232" s="1"/>
  <c r="AY42" i="232"/>
  <c r="AW42" i="232"/>
  <c r="AW43" i="232" s="1"/>
  <c r="AW44" i="232" s="1"/>
  <c r="AQ42" i="232"/>
  <c r="AQ43" i="232" s="1"/>
  <c r="AL42" i="232"/>
  <c r="AL43" i="232" s="1"/>
  <c r="AL44" i="232" s="1"/>
  <c r="AJ42" i="232"/>
  <c r="AJ43" i="232" s="1"/>
  <c r="AJ44" i="232" s="1"/>
  <c r="AI42" i="232"/>
  <c r="AG42" i="232"/>
  <c r="AG43" i="232" s="1"/>
  <c r="AE42" i="232"/>
  <c r="AA42" i="232"/>
  <c r="AA43" i="232" s="1"/>
  <c r="AA44" i="232" s="1"/>
  <c r="Y42" i="232"/>
  <c r="Y43" i="232" s="1"/>
  <c r="Y44" i="232" s="1"/>
  <c r="V42" i="232"/>
  <c r="V43" i="232" s="1"/>
  <c r="V44" i="232" s="1"/>
  <c r="S42" i="232"/>
  <c r="S43" i="232" s="1"/>
  <c r="Q42" i="232"/>
  <c r="Q43" i="232" s="1"/>
  <c r="N42" i="232"/>
  <c r="M42" i="232"/>
  <c r="L42" i="232"/>
  <c r="K42" i="232"/>
  <c r="B41" i="232"/>
  <c r="AU39" i="232"/>
  <c r="AG39" i="232"/>
  <c r="AC39" i="232"/>
  <c r="N39" i="232"/>
  <c r="M39" i="232"/>
  <c r="L39" i="232"/>
  <c r="K39" i="232"/>
  <c r="BP38" i="232"/>
  <c r="BP39" i="232" s="1"/>
  <c r="BO38" i="232"/>
  <c r="BO39" i="232" s="1"/>
  <c r="BM38" i="232"/>
  <c r="BM39" i="232" s="1"/>
  <c r="BG38" i="232"/>
  <c r="BG39" i="232" s="1"/>
  <c r="BE38" i="232"/>
  <c r="BE39" i="232" s="1"/>
  <c r="AZ38" i="232"/>
  <c r="AZ39" i="232" s="1"/>
  <c r="AW38" i="232"/>
  <c r="AW39" i="232" s="1"/>
  <c r="AU38" i="232"/>
  <c r="AQ38" i="232"/>
  <c r="AQ39" i="232" s="1"/>
  <c r="AO38" i="232"/>
  <c r="AO39" i="232" s="1"/>
  <c r="AM38" i="232"/>
  <c r="AM39" i="232" s="1"/>
  <c r="AK38" i="232"/>
  <c r="AK39" i="232" s="1"/>
  <c r="AJ38" i="232"/>
  <c r="AJ39" i="232" s="1"/>
  <c r="AE38" i="232"/>
  <c r="AE39" i="232" s="1"/>
  <c r="AC38" i="232"/>
  <c r="AB38" i="232"/>
  <c r="AB39" i="232" s="1"/>
  <c r="AA38" i="232"/>
  <c r="AA39" i="232" s="1"/>
  <c r="Y38" i="232"/>
  <c r="Y39" i="232" s="1"/>
  <c r="W38" i="232"/>
  <c r="W39" i="232" s="1"/>
  <c r="S38" i="232"/>
  <c r="S39" i="232" s="1"/>
  <c r="N38" i="232"/>
  <c r="M38" i="232"/>
  <c r="L38" i="232"/>
  <c r="K38" i="232"/>
  <c r="BR37" i="232"/>
  <c r="BQ37" i="232"/>
  <c r="BP37" i="232"/>
  <c r="BO37" i="232"/>
  <c r="BN37" i="232"/>
  <c r="BM37" i="232"/>
  <c r="BL37" i="232"/>
  <c r="BK37" i="232"/>
  <c r="BJ37" i="232"/>
  <c r="BI37" i="232"/>
  <c r="BH37" i="232"/>
  <c r="BG37" i="232"/>
  <c r="BF37" i="232"/>
  <c r="BE37" i="232"/>
  <c r="BD37" i="232"/>
  <c r="BC37" i="232"/>
  <c r="BB37" i="232"/>
  <c r="BA37" i="232"/>
  <c r="AZ37" i="232"/>
  <c r="AY37" i="232"/>
  <c r="AX37" i="232"/>
  <c r="AW37" i="232"/>
  <c r="AV37" i="232"/>
  <c r="AU37" i="232"/>
  <c r="AT37" i="232"/>
  <c r="AS37" i="232"/>
  <c r="AR37" i="232"/>
  <c r="AQ37" i="232"/>
  <c r="AP37" i="232"/>
  <c r="AO37" i="232"/>
  <c r="AN37" i="232"/>
  <c r="AM37" i="232"/>
  <c r="AL37" i="232"/>
  <c r="AK37" i="232"/>
  <c r="AJ37" i="232"/>
  <c r="AI37" i="232"/>
  <c r="AH37" i="232"/>
  <c r="AG37" i="232"/>
  <c r="AF37" i="232"/>
  <c r="AE37" i="232"/>
  <c r="AD37" i="232"/>
  <c r="AC37" i="232"/>
  <c r="AB37" i="232"/>
  <c r="AA37" i="232"/>
  <c r="Z37" i="232"/>
  <c r="Y37" i="232"/>
  <c r="X37" i="232"/>
  <c r="W37" i="232"/>
  <c r="V37" i="232"/>
  <c r="U37" i="232"/>
  <c r="T37" i="232"/>
  <c r="S37" i="232"/>
  <c r="R37" i="232"/>
  <c r="Q37" i="232"/>
  <c r="P37" i="232"/>
  <c r="O37" i="232"/>
  <c r="N37" i="232"/>
  <c r="M37" i="232"/>
  <c r="L37" i="232"/>
  <c r="K37" i="232"/>
  <c r="BU36" i="232"/>
  <c r="BT36" i="232"/>
  <c r="BR36" i="232"/>
  <c r="BQ36" i="232"/>
  <c r="BP36" i="232"/>
  <c r="BO36" i="232"/>
  <c r="BN36" i="232"/>
  <c r="BM36" i="232"/>
  <c r="BL36" i="232"/>
  <c r="BK36" i="232"/>
  <c r="BJ36" i="232"/>
  <c r="BI36" i="232"/>
  <c r="BH36" i="232"/>
  <c r="BG36" i="232"/>
  <c r="BF36" i="232"/>
  <c r="BE36" i="232"/>
  <c r="BD36" i="232"/>
  <c r="BC36" i="232"/>
  <c r="BB36" i="232"/>
  <c r="BA36" i="232"/>
  <c r="AZ36" i="232"/>
  <c r="AY36" i="232"/>
  <c r="AX36" i="232"/>
  <c r="AW36" i="232"/>
  <c r="AV36" i="232"/>
  <c r="AU36" i="232"/>
  <c r="AT36" i="232"/>
  <c r="AS36" i="232"/>
  <c r="AR36" i="232"/>
  <c r="AQ36" i="232"/>
  <c r="AP36" i="232"/>
  <c r="AO36" i="232"/>
  <c r="AN36" i="232"/>
  <c r="AM36" i="232"/>
  <c r="AL36" i="232"/>
  <c r="AK36" i="232"/>
  <c r="AJ36" i="232"/>
  <c r="AI36" i="232"/>
  <c r="AH36" i="232"/>
  <c r="AG36" i="232"/>
  <c r="AF36" i="232"/>
  <c r="AE36" i="232"/>
  <c r="AD36" i="232"/>
  <c r="AC36" i="232"/>
  <c r="AB36" i="232"/>
  <c r="AA36" i="232"/>
  <c r="Z36" i="232"/>
  <c r="Y36" i="232"/>
  <c r="X36" i="232"/>
  <c r="W36" i="232"/>
  <c r="V36" i="232"/>
  <c r="U36" i="232"/>
  <c r="T36" i="232"/>
  <c r="S36" i="232"/>
  <c r="R36" i="232"/>
  <c r="Q36" i="232"/>
  <c r="P36" i="232"/>
  <c r="O36" i="232"/>
  <c r="N36" i="232"/>
  <c r="M36" i="232"/>
  <c r="L36" i="232"/>
  <c r="K36" i="232"/>
  <c r="BR34" i="232"/>
  <c r="BQ34" i="232"/>
  <c r="BP34" i="232"/>
  <c r="BO34" i="232"/>
  <c r="BN34" i="232"/>
  <c r="BM34" i="232"/>
  <c r="BL34" i="232"/>
  <c r="BK34" i="232"/>
  <c r="BJ34" i="232"/>
  <c r="BI34" i="232"/>
  <c r="BH34" i="232"/>
  <c r="BG34" i="232"/>
  <c r="BF34" i="232"/>
  <c r="BE34" i="232"/>
  <c r="BD34" i="232"/>
  <c r="BC34" i="232"/>
  <c r="BB34" i="232"/>
  <c r="BA34" i="232"/>
  <c r="AZ34" i="232"/>
  <c r="AY34" i="232"/>
  <c r="AX34" i="232"/>
  <c r="AW34" i="232"/>
  <c r="AV34" i="232"/>
  <c r="AU34" i="232"/>
  <c r="AT34" i="232"/>
  <c r="AS34" i="232"/>
  <c r="AR34" i="232"/>
  <c r="AQ34" i="232"/>
  <c r="AP34" i="232"/>
  <c r="AO34" i="232"/>
  <c r="AN34" i="232"/>
  <c r="AM34" i="232"/>
  <c r="AL34" i="232"/>
  <c r="AK34" i="232"/>
  <c r="AJ34" i="232"/>
  <c r="AI34" i="232"/>
  <c r="AH34" i="232"/>
  <c r="AG34" i="232"/>
  <c r="AF34" i="232"/>
  <c r="AE34" i="232"/>
  <c r="AD34" i="232"/>
  <c r="AC34" i="232"/>
  <c r="AB34" i="232"/>
  <c r="AA34" i="232"/>
  <c r="Z34" i="232"/>
  <c r="Y34" i="232"/>
  <c r="X34" i="232"/>
  <c r="W34" i="232"/>
  <c r="V34" i="232"/>
  <c r="U34" i="232"/>
  <c r="T34" i="232"/>
  <c r="S34" i="232"/>
  <c r="R34" i="232"/>
  <c r="Q34" i="232"/>
  <c r="P34" i="232"/>
  <c r="O34" i="232"/>
  <c r="N34" i="232"/>
  <c r="M34" i="232"/>
  <c r="L34" i="232"/>
  <c r="K34" i="232"/>
  <c r="BR33" i="232"/>
  <c r="BQ33" i="232"/>
  <c r="BP33" i="232"/>
  <c r="BO33" i="232"/>
  <c r="BN33" i="232"/>
  <c r="BM33" i="232"/>
  <c r="BL33" i="232"/>
  <c r="BK33" i="232"/>
  <c r="BJ33" i="232"/>
  <c r="BI33" i="232"/>
  <c r="BH33" i="232"/>
  <c r="BG33" i="232"/>
  <c r="BF33" i="232"/>
  <c r="BE33" i="232"/>
  <c r="BD33" i="232"/>
  <c r="BC33" i="232"/>
  <c r="BB33" i="232"/>
  <c r="BA33" i="232"/>
  <c r="AZ33" i="232"/>
  <c r="AY33" i="232"/>
  <c r="AX33" i="232"/>
  <c r="AW33" i="232"/>
  <c r="AV33" i="232"/>
  <c r="AU33" i="232"/>
  <c r="AT33" i="232"/>
  <c r="AS33" i="232"/>
  <c r="AR33" i="232"/>
  <c r="AQ33" i="232"/>
  <c r="AP33" i="232"/>
  <c r="AO33" i="232"/>
  <c r="AN33" i="232"/>
  <c r="AM33" i="232"/>
  <c r="AL33" i="232"/>
  <c r="AK33" i="232"/>
  <c r="AJ33" i="232"/>
  <c r="AI33" i="232"/>
  <c r="AH33" i="232"/>
  <c r="AG33" i="232"/>
  <c r="AF33" i="232"/>
  <c r="AE33" i="232"/>
  <c r="AD33" i="232"/>
  <c r="AC33" i="232"/>
  <c r="AB33" i="232"/>
  <c r="AA33" i="232"/>
  <c r="Z33" i="232"/>
  <c r="Y33" i="232"/>
  <c r="X33" i="232"/>
  <c r="W33" i="232"/>
  <c r="V33" i="232"/>
  <c r="U33" i="232"/>
  <c r="T33" i="232"/>
  <c r="S33" i="232"/>
  <c r="R33" i="232"/>
  <c r="Q33" i="232"/>
  <c r="P33" i="232"/>
  <c r="O33" i="232"/>
  <c r="N33" i="232"/>
  <c r="M33" i="232"/>
  <c r="L33" i="232"/>
  <c r="B33" i="232"/>
  <c r="BR32" i="232"/>
  <c r="BQ32" i="232"/>
  <c r="BP32" i="232"/>
  <c r="BO32" i="232"/>
  <c r="BN32" i="232"/>
  <c r="BM32" i="232"/>
  <c r="BL32" i="232"/>
  <c r="BK32" i="232"/>
  <c r="BJ32" i="232"/>
  <c r="BI32" i="232"/>
  <c r="BH32" i="232"/>
  <c r="BG32" i="232"/>
  <c r="BF32" i="232"/>
  <c r="BE32" i="232"/>
  <c r="BD32" i="232"/>
  <c r="BC32" i="232"/>
  <c r="BB32" i="232"/>
  <c r="BA32" i="232"/>
  <c r="AZ32" i="232"/>
  <c r="AY32" i="232"/>
  <c r="AX32" i="232"/>
  <c r="AW32" i="232"/>
  <c r="AV32" i="232"/>
  <c r="AU32" i="232"/>
  <c r="AT32" i="232"/>
  <c r="AS32" i="232"/>
  <c r="AR32" i="232"/>
  <c r="AQ32" i="232"/>
  <c r="AP32" i="232"/>
  <c r="AO32" i="232"/>
  <c r="AN32" i="232"/>
  <c r="AM32" i="232"/>
  <c r="AL32" i="232"/>
  <c r="AK32" i="232"/>
  <c r="AJ32" i="232"/>
  <c r="AI32" i="232"/>
  <c r="AH32" i="232"/>
  <c r="AG32" i="232"/>
  <c r="AF32" i="232"/>
  <c r="AE32" i="232"/>
  <c r="AD32" i="232"/>
  <c r="AC32" i="232"/>
  <c r="AB32" i="232"/>
  <c r="AA32" i="232"/>
  <c r="Z32" i="232"/>
  <c r="Y32" i="232"/>
  <c r="X32" i="232"/>
  <c r="W32" i="232"/>
  <c r="V32" i="232"/>
  <c r="U32" i="232"/>
  <c r="T32" i="232"/>
  <c r="S32" i="232"/>
  <c r="R32" i="232"/>
  <c r="Q32" i="232"/>
  <c r="P32" i="232"/>
  <c r="O32" i="232"/>
  <c r="N32" i="232"/>
  <c r="M32" i="232"/>
  <c r="L32" i="232"/>
  <c r="K32" i="232"/>
  <c r="BR31" i="232"/>
  <c r="BQ31" i="232"/>
  <c r="BP31" i="232"/>
  <c r="BO31" i="232"/>
  <c r="BN31" i="232"/>
  <c r="BM31" i="232"/>
  <c r="BL31" i="232"/>
  <c r="BK31" i="232"/>
  <c r="BJ31" i="232"/>
  <c r="BI31" i="232"/>
  <c r="BH31" i="232"/>
  <c r="BG31" i="232"/>
  <c r="BF31" i="232"/>
  <c r="BE31" i="232"/>
  <c r="BD31" i="232"/>
  <c r="BC31" i="232"/>
  <c r="BB31" i="232"/>
  <c r="BA31" i="232"/>
  <c r="AZ31" i="232"/>
  <c r="AY31" i="232"/>
  <c r="AX31" i="232"/>
  <c r="AW31" i="232"/>
  <c r="AV31" i="232"/>
  <c r="AU31" i="232"/>
  <c r="AT31" i="232"/>
  <c r="AS31" i="232"/>
  <c r="AR31" i="232"/>
  <c r="AQ31" i="232"/>
  <c r="AP31" i="232"/>
  <c r="AO31" i="232"/>
  <c r="AN31" i="232"/>
  <c r="AM31" i="232"/>
  <c r="AL31" i="232"/>
  <c r="AK31" i="232"/>
  <c r="AJ31" i="232"/>
  <c r="AI31" i="232"/>
  <c r="AH31" i="232"/>
  <c r="AG31" i="232"/>
  <c r="AF31" i="232"/>
  <c r="AE31" i="232"/>
  <c r="AD31" i="232"/>
  <c r="AC31" i="232"/>
  <c r="AB31" i="232"/>
  <c r="AA31" i="232"/>
  <c r="Z31" i="232"/>
  <c r="Y31" i="232"/>
  <c r="X31" i="232"/>
  <c r="W31" i="232"/>
  <c r="V31" i="232"/>
  <c r="U31" i="232"/>
  <c r="T31" i="232"/>
  <c r="S31" i="232"/>
  <c r="R31" i="232"/>
  <c r="Q31" i="232"/>
  <c r="P31" i="232"/>
  <c r="O31" i="232"/>
  <c r="N31" i="232"/>
  <c r="M31" i="232"/>
  <c r="L31" i="232"/>
  <c r="K31" i="232"/>
  <c r="BR30" i="232"/>
  <c r="BQ30" i="232"/>
  <c r="BP30" i="232"/>
  <c r="BO30" i="232"/>
  <c r="BN30" i="232"/>
  <c r="BM30" i="232"/>
  <c r="BL30" i="232"/>
  <c r="BK30" i="232"/>
  <c r="BJ30" i="232"/>
  <c r="BI30" i="232"/>
  <c r="BH30" i="232"/>
  <c r="BG30" i="232"/>
  <c r="BF30" i="232"/>
  <c r="BE30" i="232"/>
  <c r="BD30" i="232"/>
  <c r="BC30" i="232"/>
  <c r="BB30" i="232"/>
  <c r="BA30" i="232"/>
  <c r="AZ30" i="232"/>
  <c r="AY30" i="232"/>
  <c r="AX30" i="232"/>
  <c r="AW30" i="232"/>
  <c r="AV30" i="232"/>
  <c r="AU30" i="232"/>
  <c r="AT30" i="232"/>
  <c r="AS30" i="232"/>
  <c r="AR30" i="232"/>
  <c r="AQ30" i="232"/>
  <c r="AP30" i="232"/>
  <c r="AO30" i="232"/>
  <c r="AN30" i="232"/>
  <c r="AM30" i="232"/>
  <c r="AL30" i="232"/>
  <c r="AK30" i="232"/>
  <c r="AJ30" i="232"/>
  <c r="AI30" i="232"/>
  <c r="AH30" i="232"/>
  <c r="AG30" i="232"/>
  <c r="AF30" i="232"/>
  <c r="AE30" i="232"/>
  <c r="AD30" i="232"/>
  <c r="AC30" i="232"/>
  <c r="AB30" i="232"/>
  <c r="AA30" i="232"/>
  <c r="Z30" i="232"/>
  <c r="Y30" i="232"/>
  <c r="X30" i="232"/>
  <c r="W30" i="232"/>
  <c r="V30" i="232"/>
  <c r="U30" i="232"/>
  <c r="T30" i="232"/>
  <c r="S30" i="232"/>
  <c r="R30" i="232"/>
  <c r="Q30" i="232"/>
  <c r="P30" i="232"/>
  <c r="O30" i="232"/>
  <c r="N30" i="232"/>
  <c r="M30" i="232"/>
  <c r="L30" i="232"/>
  <c r="K30" i="232"/>
  <c r="BW27" i="232"/>
  <c r="BV27" i="232"/>
  <c r="BY26" i="232"/>
  <c r="BC26" i="232"/>
  <c r="AW26" i="232"/>
  <c r="AV26" i="232"/>
  <c r="AU26" i="232"/>
  <c r="AT26" i="232"/>
  <c r="AS26" i="232"/>
  <c r="AR26" i="232"/>
  <c r="AQ26" i="232"/>
  <c r="AP26" i="232"/>
  <c r="AO26" i="232"/>
  <c r="AN26" i="232"/>
  <c r="AM26" i="232"/>
  <c r="BY25" i="232"/>
  <c r="BY24" i="232"/>
  <c r="BR24" i="232"/>
  <c r="BQ24" i="232"/>
  <c r="BP24" i="232"/>
  <c r="BO24" i="232"/>
  <c r="BN24" i="232"/>
  <c r="BM24" i="232"/>
  <c r="BL24" i="232"/>
  <c r="BK24" i="232"/>
  <c r="BJ24" i="232"/>
  <c r="BI24" i="232"/>
  <c r="BH24" i="232"/>
  <c r="BG24" i="232"/>
  <c r="BF24" i="232"/>
  <c r="BE24" i="232"/>
  <c r="BD24" i="232"/>
  <c r="BC24" i="232"/>
  <c r="BB24" i="232"/>
  <c r="BA24" i="232"/>
  <c r="AZ24" i="232"/>
  <c r="AY24" i="232"/>
  <c r="AX24" i="232"/>
  <c r="AW24" i="232"/>
  <c r="AV24" i="232"/>
  <c r="AU24" i="232"/>
  <c r="AT24" i="232"/>
  <c r="AS24" i="232"/>
  <c r="AR24" i="232"/>
  <c r="AQ24" i="232"/>
  <c r="AP24" i="232"/>
  <c r="AO24" i="232"/>
  <c r="AN24" i="232"/>
  <c r="AM24" i="232"/>
  <c r="AL24" i="232"/>
  <c r="AK24" i="232"/>
  <c r="AJ24" i="232"/>
  <c r="AI24" i="232"/>
  <c r="AH24" i="232"/>
  <c r="AG24" i="232"/>
  <c r="AF24" i="232"/>
  <c r="AE24" i="232"/>
  <c r="AD24" i="232"/>
  <c r="AC24" i="232"/>
  <c r="AB24" i="232"/>
  <c r="AA24" i="232"/>
  <c r="Z24" i="232"/>
  <c r="Y24" i="232"/>
  <c r="X24" i="232"/>
  <c r="W24" i="232"/>
  <c r="V24" i="232"/>
  <c r="U24" i="232"/>
  <c r="T24" i="232"/>
  <c r="S24" i="232"/>
  <c r="R24" i="232"/>
  <c r="Q24" i="232"/>
  <c r="P24" i="232"/>
  <c r="O24" i="232"/>
  <c r="N24" i="232"/>
  <c r="M24" i="232"/>
  <c r="L24" i="232"/>
  <c r="K24" i="232"/>
  <c r="J24" i="232"/>
  <c r="I24" i="232"/>
  <c r="H24" i="232"/>
  <c r="G24" i="232"/>
  <c r="F24" i="232"/>
  <c r="E24" i="232"/>
  <c r="D24" i="232"/>
  <c r="BY23" i="232"/>
  <c r="BR23" i="232"/>
  <c r="BQ23" i="232"/>
  <c r="BP23" i="232"/>
  <c r="BO23" i="232"/>
  <c r="BK23" i="232"/>
  <c r="BG23" i="232"/>
  <c r="BE23" i="232"/>
  <c r="BB23" i="232"/>
  <c r="AZ23" i="232"/>
  <c r="AY23" i="232"/>
  <c r="AW23" i="232"/>
  <c r="AU23" i="232"/>
  <c r="AS23" i="232"/>
  <c r="AQ23" i="232"/>
  <c r="AO23" i="232"/>
  <c r="AM23" i="232"/>
  <c r="BR22" i="232"/>
  <c r="BQ22" i="232"/>
  <c r="BP22" i="232"/>
  <c r="BO22" i="232"/>
  <c r="BN22" i="232"/>
  <c r="BM22" i="232"/>
  <c r="BL22" i="232"/>
  <c r="BK22" i="232"/>
  <c r="BJ22" i="232"/>
  <c r="BI22" i="232"/>
  <c r="BH22" i="232"/>
  <c r="BG22" i="232"/>
  <c r="BF22" i="232"/>
  <c r="BE22" i="232"/>
  <c r="BD22" i="232"/>
  <c r="BC22" i="232"/>
  <c r="BB22" i="232"/>
  <c r="BA22" i="232"/>
  <c r="AZ22" i="232"/>
  <c r="AY22" i="232"/>
  <c r="AX22" i="232"/>
  <c r="AW22" i="232"/>
  <c r="AV22" i="232"/>
  <c r="AU22" i="232"/>
  <c r="AT22" i="232"/>
  <c r="AS22" i="232"/>
  <c r="AR22" i="232"/>
  <c r="AQ22" i="232"/>
  <c r="AP22" i="232"/>
  <c r="AO22" i="232"/>
  <c r="AN22" i="232"/>
  <c r="AM22" i="232"/>
  <c r="AL22" i="232"/>
  <c r="AK22" i="232"/>
  <c r="AJ22" i="232"/>
  <c r="AI22" i="232"/>
  <c r="AH22" i="232"/>
  <c r="AG22" i="232"/>
  <c r="AF22" i="232"/>
  <c r="AE22" i="232"/>
  <c r="AD22" i="232"/>
  <c r="AC22" i="232"/>
  <c r="AB22" i="232"/>
  <c r="AA22" i="232"/>
  <c r="Z22" i="232"/>
  <c r="Y22" i="232"/>
  <c r="X22" i="232"/>
  <c r="W22" i="232"/>
  <c r="V22" i="232"/>
  <c r="U22" i="232"/>
  <c r="T22" i="232"/>
  <c r="S22" i="232"/>
  <c r="R22" i="232"/>
  <c r="Q22" i="232"/>
  <c r="P22" i="232"/>
  <c r="O22" i="232"/>
  <c r="N22" i="232"/>
  <c r="M22" i="232"/>
  <c r="L22" i="232"/>
  <c r="K22" i="232"/>
  <c r="J22" i="232"/>
  <c r="I22" i="232"/>
  <c r="H22" i="232"/>
  <c r="G22" i="232"/>
  <c r="F22" i="232"/>
  <c r="E22" i="232"/>
  <c r="D22" i="232"/>
  <c r="B22" i="232"/>
  <c r="BR21" i="232"/>
  <c r="BQ21" i="232"/>
  <c r="BP21" i="232"/>
  <c r="BO21" i="232"/>
  <c r="BN21" i="232"/>
  <c r="BM21" i="232"/>
  <c r="BL21" i="232"/>
  <c r="BK21" i="232"/>
  <c r="BJ21" i="232"/>
  <c r="BI21" i="232"/>
  <c r="BH21" i="232"/>
  <c r="BG21" i="232"/>
  <c r="BF21" i="232"/>
  <c r="BE21" i="232"/>
  <c r="BD21" i="232"/>
  <c r="BC21" i="232"/>
  <c r="BB21" i="232"/>
  <c r="BA21" i="232"/>
  <c r="AZ21" i="232"/>
  <c r="AY21" i="232"/>
  <c r="AX21" i="232"/>
  <c r="AW21" i="232"/>
  <c r="AV21" i="232"/>
  <c r="AU21" i="232"/>
  <c r="AT21" i="232"/>
  <c r="AS21" i="232"/>
  <c r="AR21" i="232"/>
  <c r="AQ21" i="232"/>
  <c r="AP21" i="232"/>
  <c r="AO21" i="232"/>
  <c r="AN21" i="232"/>
  <c r="AM21" i="232"/>
  <c r="AL21" i="232"/>
  <c r="AK21" i="232"/>
  <c r="AJ21" i="232"/>
  <c r="AI21" i="232"/>
  <c r="AH21" i="232"/>
  <c r="AG21" i="232"/>
  <c r="AF21" i="232"/>
  <c r="AE21" i="232"/>
  <c r="AD21" i="232"/>
  <c r="AC21" i="232"/>
  <c r="AB21" i="232"/>
  <c r="AA21" i="232"/>
  <c r="Z21" i="232"/>
  <c r="Y21" i="232"/>
  <c r="X21" i="232"/>
  <c r="W21" i="232"/>
  <c r="V21" i="232"/>
  <c r="U21" i="232"/>
  <c r="T21" i="232"/>
  <c r="S21" i="232"/>
  <c r="R21" i="232"/>
  <c r="Q21" i="232"/>
  <c r="P21" i="232"/>
  <c r="O21" i="232"/>
  <c r="N21" i="232"/>
  <c r="M21" i="232"/>
  <c r="L21" i="232"/>
  <c r="K21" i="232"/>
  <c r="J21" i="232"/>
  <c r="I21" i="232"/>
  <c r="H21" i="232"/>
  <c r="G21" i="232"/>
  <c r="F21" i="232"/>
  <c r="E21" i="232"/>
  <c r="D21" i="232"/>
  <c r="B21" i="232"/>
  <c r="BR20" i="232"/>
  <c r="BQ20" i="232"/>
  <c r="BP20" i="232"/>
  <c r="BO20" i="232"/>
  <c r="BN20" i="232"/>
  <c r="BM20" i="232"/>
  <c r="BL20" i="232"/>
  <c r="BK20" i="232"/>
  <c r="BJ20" i="232"/>
  <c r="BI20" i="232"/>
  <c r="BH20" i="232"/>
  <c r="BG20" i="232"/>
  <c r="BF20" i="232"/>
  <c r="BE20" i="232"/>
  <c r="BD20" i="232"/>
  <c r="BC20" i="232"/>
  <c r="BB20" i="232"/>
  <c r="BA20" i="232"/>
  <c r="AZ20" i="232"/>
  <c r="AY20" i="232"/>
  <c r="AX20" i="232"/>
  <c r="AW20" i="232"/>
  <c r="AV20" i="232"/>
  <c r="AU20" i="232"/>
  <c r="AT20" i="232"/>
  <c r="AS20" i="232"/>
  <c r="AR20" i="232"/>
  <c r="AQ20" i="232"/>
  <c r="AP20" i="232"/>
  <c r="AO20" i="232"/>
  <c r="AN20" i="232"/>
  <c r="AM20" i="232"/>
  <c r="AL20" i="232"/>
  <c r="AK20" i="232"/>
  <c r="AJ20" i="232"/>
  <c r="AI20" i="232"/>
  <c r="AH20" i="232"/>
  <c r="AG20" i="232"/>
  <c r="AF20" i="232"/>
  <c r="AE20" i="232"/>
  <c r="AD20" i="232"/>
  <c r="AC20" i="232"/>
  <c r="AB20" i="232"/>
  <c r="AA20" i="232"/>
  <c r="Z20" i="232"/>
  <c r="Y20" i="232"/>
  <c r="X20" i="232"/>
  <c r="W20" i="232"/>
  <c r="V20" i="232"/>
  <c r="U20" i="232"/>
  <c r="T20" i="232"/>
  <c r="S20" i="232"/>
  <c r="R20" i="232"/>
  <c r="Q20" i="232"/>
  <c r="P20" i="232"/>
  <c r="O20" i="232"/>
  <c r="N20" i="232"/>
  <c r="M20" i="232"/>
  <c r="L20" i="232"/>
  <c r="K20" i="232"/>
  <c r="J20" i="232"/>
  <c r="I20" i="232"/>
  <c r="H20" i="232"/>
  <c r="G20" i="232"/>
  <c r="F20" i="232"/>
  <c r="E20" i="232"/>
  <c r="D20" i="232"/>
  <c r="B20" i="232"/>
  <c r="BR17" i="232"/>
  <c r="BQ17" i="232"/>
  <c r="BP17" i="232"/>
  <c r="BO17" i="232"/>
  <c r="BN17" i="232"/>
  <c r="BM17" i="232"/>
  <c r="BL17" i="232"/>
  <c r="BK17" i="232"/>
  <c r="BJ17" i="232"/>
  <c r="BI17" i="232"/>
  <c r="BH17" i="232"/>
  <c r="BG17" i="232"/>
  <c r="BF17" i="232"/>
  <c r="BE17" i="232"/>
  <c r="BD17" i="232"/>
  <c r="BC17" i="232"/>
  <c r="BB17" i="232"/>
  <c r="BA17" i="232"/>
  <c r="AZ17" i="232"/>
  <c r="AY17" i="232"/>
  <c r="AX17" i="232"/>
  <c r="AW17" i="232"/>
  <c r="AV17" i="232"/>
  <c r="AU17" i="232"/>
  <c r="AT17" i="232"/>
  <c r="AS17" i="232"/>
  <c r="AR17" i="232"/>
  <c r="AQ17" i="232"/>
  <c r="AP17" i="232"/>
  <c r="AO17" i="232"/>
  <c r="AN17" i="232"/>
  <c r="AM17" i="232"/>
  <c r="AL17" i="232"/>
  <c r="AK17" i="232"/>
  <c r="AJ17" i="232"/>
  <c r="AI17" i="232"/>
  <c r="AH17" i="232"/>
  <c r="AG17" i="232"/>
  <c r="AF17" i="232"/>
  <c r="AE17" i="232"/>
  <c r="AD17" i="232"/>
  <c r="AC17" i="232"/>
  <c r="AB17" i="232"/>
  <c r="AA17" i="232"/>
  <c r="Z17" i="232"/>
  <c r="Y17" i="232"/>
  <c r="X17" i="232"/>
  <c r="W17" i="232"/>
  <c r="V17" i="232"/>
  <c r="U17" i="232"/>
  <c r="T17" i="232"/>
  <c r="S17" i="232"/>
  <c r="R17" i="232"/>
  <c r="Q17" i="232"/>
  <c r="P17" i="232"/>
  <c r="O17" i="232"/>
  <c r="N17" i="232"/>
  <c r="M17" i="232"/>
  <c r="L17" i="232"/>
  <c r="K17" i="232"/>
  <c r="J17" i="232"/>
  <c r="I17" i="232"/>
  <c r="H17" i="232"/>
  <c r="G17" i="232"/>
  <c r="F17" i="232"/>
  <c r="E17" i="232"/>
  <c r="D17" i="232"/>
  <c r="BR16" i="232"/>
  <c r="BQ16" i="232"/>
  <c r="BP16" i="232"/>
  <c r="BO16" i="232"/>
  <c r="BN16" i="232"/>
  <c r="BM16" i="232"/>
  <c r="BL16" i="232"/>
  <c r="BK16" i="232"/>
  <c r="BJ16" i="232"/>
  <c r="BI16" i="232"/>
  <c r="BH16" i="232"/>
  <c r="BG16" i="232"/>
  <c r="BF16" i="232"/>
  <c r="BE16" i="232"/>
  <c r="BD16" i="232"/>
  <c r="BC16" i="232"/>
  <c r="BB16" i="232"/>
  <c r="BA16" i="232"/>
  <c r="AZ16" i="232"/>
  <c r="AY16" i="232"/>
  <c r="AX16" i="232"/>
  <c r="AW16" i="232"/>
  <c r="AV16" i="232"/>
  <c r="AU16" i="232"/>
  <c r="AT16" i="232"/>
  <c r="AS16" i="232"/>
  <c r="AR16" i="232"/>
  <c r="AQ16" i="232"/>
  <c r="AP16" i="232"/>
  <c r="AO16" i="232"/>
  <c r="AN16" i="232"/>
  <c r="AM16" i="232"/>
  <c r="AL16" i="232"/>
  <c r="AK16" i="232"/>
  <c r="AJ16" i="232"/>
  <c r="AI16" i="232"/>
  <c r="AH16" i="232"/>
  <c r="AG16" i="232"/>
  <c r="AF16" i="232"/>
  <c r="AE16" i="232"/>
  <c r="AD16" i="232"/>
  <c r="AC16" i="232"/>
  <c r="AB16" i="232"/>
  <c r="AA16" i="232"/>
  <c r="Z16" i="232"/>
  <c r="Y16" i="232"/>
  <c r="X16" i="232"/>
  <c r="W16" i="232"/>
  <c r="V16" i="232"/>
  <c r="U16" i="232"/>
  <c r="T16" i="232"/>
  <c r="S16" i="232"/>
  <c r="R16" i="232"/>
  <c r="Q16" i="232"/>
  <c r="P16" i="232"/>
  <c r="O16" i="232"/>
  <c r="N16" i="232"/>
  <c r="M16" i="232"/>
  <c r="L16" i="232"/>
  <c r="K16" i="232"/>
  <c r="J16" i="232"/>
  <c r="I16" i="232"/>
  <c r="H16" i="232"/>
  <c r="G16" i="232"/>
  <c r="F16" i="232"/>
  <c r="E16" i="232"/>
  <c r="D16" i="232"/>
  <c r="B16" i="232"/>
  <c r="AS15" i="232"/>
  <c r="N15" i="232"/>
  <c r="M15" i="232"/>
  <c r="L15" i="232"/>
  <c r="K15" i="232"/>
  <c r="J15" i="232"/>
  <c r="I15" i="232"/>
  <c r="H15" i="232"/>
  <c r="G15" i="232"/>
  <c r="F15" i="232"/>
  <c r="E15" i="232"/>
  <c r="D15" i="232"/>
  <c r="BO12" i="232"/>
  <c r="BO26" i="232" s="1"/>
  <c r="BL12" i="232"/>
  <c r="BL26" i="232" s="1"/>
  <c r="BI12" i="232"/>
  <c r="BG12" i="232"/>
  <c r="BE12" i="232"/>
  <c r="BC12" i="232"/>
  <c r="AZ12" i="232"/>
  <c r="AZ26" i="232" s="1"/>
  <c r="AY12" i="232"/>
  <c r="AW12" i="232"/>
  <c r="AQ12" i="232"/>
  <c r="AO12" i="232"/>
  <c r="AN12" i="232"/>
  <c r="AM12" i="232"/>
  <c r="AG12" i="232"/>
  <c r="AE12" i="232"/>
  <c r="AC12" i="232"/>
  <c r="AA12" i="232"/>
  <c r="Y12" i="232"/>
  <c r="W12" i="232"/>
  <c r="P12" i="232"/>
  <c r="O12" i="232"/>
  <c r="N12" i="232"/>
  <c r="M12" i="232"/>
  <c r="L12" i="232"/>
  <c r="K12" i="232"/>
  <c r="J12" i="232"/>
  <c r="I12" i="232"/>
  <c r="H12" i="232"/>
  <c r="G12" i="232"/>
  <c r="F12" i="232"/>
  <c r="E12" i="232"/>
  <c r="D12" i="232"/>
  <c r="B12" i="232"/>
  <c r="BR11" i="232"/>
  <c r="BP11" i="232"/>
  <c r="BO11" i="232"/>
  <c r="BM11" i="232"/>
  <c r="BG11" i="232"/>
  <c r="BE11" i="232"/>
  <c r="BD11" i="232"/>
  <c r="BB11" i="232"/>
  <c r="AY11" i="232"/>
  <c r="AW11" i="232"/>
  <c r="AT11" i="232"/>
  <c r="AR11" i="232"/>
  <c r="AQ11" i="232"/>
  <c r="AO11" i="232"/>
  <c r="AL11" i="232"/>
  <c r="AJ11" i="232"/>
  <c r="AI11" i="232"/>
  <c r="AG11" i="232"/>
  <c r="AA11" i="232"/>
  <c r="Y11" i="232"/>
  <c r="V11" i="232"/>
  <c r="S11" i="232"/>
  <c r="Q11" i="232"/>
  <c r="P11" i="232"/>
  <c r="N11" i="232"/>
  <c r="M11" i="232"/>
  <c r="L11" i="232"/>
  <c r="K11" i="232"/>
  <c r="J11" i="232"/>
  <c r="I11" i="232"/>
  <c r="H11" i="232"/>
  <c r="G11" i="232"/>
  <c r="F11" i="232"/>
  <c r="E11" i="232"/>
  <c r="D11" i="232"/>
  <c r="BV9" i="232"/>
  <c r="BR9" i="232"/>
  <c r="BQ9" i="232"/>
  <c r="BQ12" i="232" s="1"/>
  <c r="BQ26" i="232" s="1"/>
  <c r="BP9" i="232"/>
  <c r="BP42" i="232" s="1"/>
  <c r="BP43" i="232" s="1"/>
  <c r="BP44" i="232" s="1"/>
  <c r="BO9" i="232"/>
  <c r="BN9" i="232"/>
  <c r="BN42" i="232" s="1"/>
  <c r="BN43" i="232" s="1"/>
  <c r="BN44" i="232" s="1"/>
  <c r="BM9" i="232"/>
  <c r="BM23" i="232" s="1"/>
  <c r="BL9" i="232"/>
  <c r="BK9" i="232"/>
  <c r="BJ9" i="232"/>
  <c r="BI9" i="232"/>
  <c r="BH9" i="232"/>
  <c r="BG9" i="232"/>
  <c r="BG42" i="232" s="1"/>
  <c r="BG43" i="232" s="1"/>
  <c r="BG44" i="232" s="1"/>
  <c r="BF9" i="232"/>
  <c r="BE9" i="232"/>
  <c r="BE42" i="232" s="1"/>
  <c r="BE43" i="232" s="1"/>
  <c r="BE44" i="232" s="1"/>
  <c r="BD9" i="232"/>
  <c r="BC9" i="232"/>
  <c r="BB9" i="232"/>
  <c r="BA9" i="232"/>
  <c r="AZ9" i="232"/>
  <c r="AZ11" i="232" s="1"/>
  <c r="AY9" i="232"/>
  <c r="AY38" i="232" s="1"/>
  <c r="AY39" i="232" s="1"/>
  <c r="AX9" i="232"/>
  <c r="AX12" i="232" s="1"/>
  <c r="AW9" i="232"/>
  <c r="AV9" i="232"/>
  <c r="AU9" i="232"/>
  <c r="AT9" i="232"/>
  <c r="AS9" i="232"/>
  <c r="AR9" i="232"/>
  <c r="AQ9" i="232"/>
  <c r="AP9" i="232"/>
  <c r="AP23" i="232" s="1"/>
  <c r="AO9" i="232"/>
  <c r="AO42" i="232" s="1"/>
  <c r="AO43" i="232" s="1"/>
  <c r="AO44" i="232" s="1"/>
  <c r="AN9" i="232"/>
  <c r="AM9" i="232"/>
  <c r="AL9" i="232"/>
  <c r="AK9" i="232"/>
  <c r="AJ9" i="232"/>
  <c r="AJ12" i="232" s="1"/>
  <c r="AI9" i="232"/>
  <c r="AI38" i="232" s="1"/>
  <c r="AI39" i="232" s="1"/>
  <c r="AH9" i="232"/>
  <c r="AH11" i="232" s="1"/>
  <c r="AG9" i="232"/>
  <c r="AG38" i="232" s="1"/>
  <c r="AF9" i="232"/>
  <c r="AE9" i="232"/>
  <c r="AE11" i="232" s="1"/>
  <c r="AD9" i="232"/>
  <c r="AC9" i="232"/>
  <c r="AB9" i="232"/>
  <c r="AB12" i="232" s="1"/>
  <c r="AA9" i="232"/>
  <c r="Z9" i="232"/>
  <c r="Z42" i="232" s="1"/>
  <c r="Z43" i="232" s="1"/>
  <c r="Z44" i="232" s="1"/>
  <c r="Y9" i="232"/>
  <c r="X9" i="232"/>
  <c r="X11" i="232" s="1"/>
  <c r="W9" i="232"/>
  <c r="V9" i="232"/>
  <c r="U9" i="232"/>
  <c r="T9" i="232"/>
  <c r="T42" i="232" s="1"/>
  <c r="S9" i="232"/>
  <c r="S12" i="232" s="1"/>
  <c r="R9" i="232"/>
  <c r="Q9" i="232"/>
  <c r="Q38" i="232" s="1"/>
  <c r="Q39" i="232" s="1"/>
  <c r="P9" i="232"/>
  <c r="O9" i="232"/>
  <c r="N9" i="232"/>
  <c r="M9" i="232"/>
  <c r="L9" i="232"/>
  <c r="K9" i="232"/>
  <c r="J9" i="232"/>
  <c r="I9" i="232"/>
  <c r="H9" i="232"/>
  <c r="G9" i="232"/>
  <c r="F9" i="232"/>
  <c r="E9" i="232"/>
  <c r="D9" i="232"/>
  <c r="BW8" i="232"/>
  <c r="BV8" i="232"/>
  <c r="BU8" i="232"/>
  <c r="N8" i="232"/>
  <c r="M8" i="232"/>
  <c r="L8" i="232"/>
  <c r="K8" i="232"/>
  <c r="J8" i="232"/>
  <c r="I8" i="232"/>
  <c r="H8" i="232"/>
  <c r="G8" i="232"/>
  <c r="F8" i="232"/>
  <c r="E8" i="232"/>
  <c r="D8" i="232"/>
  <c r="BW7" i="232"/>
  <c r="BV7" i="232"/>
  <c r="BU7" i="232"/>
  <c r="BR4" i="232"/>
  <c r="BP4" i="232"/>
  <c r="BO4" i="232"/>
  <c r="BM4" i="232"/>
  <c r="BL4" i="232"/>
  <c r="BG4" i="232"/>
  <c r="BE4" i="232"/>
  <c r="BD4" i="232"/>
  <c r="BB4" i="232"/>
  <c r="AZ4" i="232"/>
  <c r="AY4" i="232"/>
  <c r="AW4" i="232"/>
  <c r="AT4" i="232"/>
  <c r="AR4" i="232"/>
  <c r="AQ4" i="232"/>
  <c r="AO4" i="232"/>
  <c r="AL4" i="232"/>
  <c r="AJ4" i="232"/>
  <c r="AI4" i="232"/>
  <c r="D73" i="242"/>
  <c r="D71" i="242"/>
  <c r="D65" i="242"/>
  <c r="I63" i="242"/>
  <c r="I62" i="242"/>
  <c r="E61" i="242"/>
  <c r="D61" i="242" s="1"/>
  <c r="D62" i="242" s="1"/>
  <c r="D64" i="242" s="1"/>
  <c r="D67" i="242" s="1"/>
  <c r="D69" i="242" s="1"/>
  <c r="F69" i="242" s="1"/>
  <c r="F70" i="242" s="1"/>
  <c r="E49" i="242"/>
  <c r="M44" i="242"/>
  <c r="M43" i="242"/>
  <c r="L43" i="242"/>
  <c r="L44" i="242" s="1"/>
  <c r="E43" i="242"/>
  <c r="E44" i="242" s="1"/>
  <c r="E45" i="242" s="1"/>
  <c r="D43" i="242"/>
  <c r="D44" i="242" s="1"/>
  <c r="O42" i="242"/>
  <c r="O43" i="242" s="1"/>
  <c r="O44" i="242" s="1"/>
  <c r="O45" i="242" s="1"/>
  <c r="M42" i="242"/>
  <c r="H42" i="242"/>
  <c r="H43" i="242" s="1"/>
  <c r="H44" i="242" s="1"/>
  <c r="H49" i="242" s="1"/>
  <c r="E42" i="242"/>
  <c r="J30" i="242"/>
  <c r="J31" i="242" s="1"/>
  <c r="D30" i="242"/>
  <c r="D31" i="242" s="1"/>
  <c r="O27" i="242"/>
  <c r="N27" i="242"/>
  <c r="M27" i="242"/>
  <c r="L27" i="242"/>
  <c r="K27" i="242"/>
  <c r="J27" i="242"/>
  <c r="I27" i="242"/>
  <c r="H27" i="242"/>
  <c r="G27" i="242"/>
  <c r="F27" i="242"/>
  <c r="E27" i="242"/>
  <c r="D27" i="242"/>
  <c r="C27" i="242"/>
  <c r="O26" i="242"/>
  <c r="N26" i="242"/>
  <c r="M26" i="242"/>
  <c r="L26" i="242"/>
  <c r="K26" i="242"/>
  <c r="J26" i="242"/>
  <c r="I26" i="242"/>
  <c r="H26" i="242"/>
  <c r="G26" i="242"/>
  <c r="F26" i="242"/>
  <c r="E26" i="242"/>
  <c r="D26" i="242"/>
  <c r="C26" i="242"/>
  <c r="O24" i="242"/>
  <c r="N24" i="242"/>
  <c r="M24" i="242"/>
  <c r="L24" i="242"/>
  <c r="K24" i="242"/>
  <c r="J24" i="242"/>
  <c r="I24" i="242"/>
  <c r="H24" i="242"/>
  <c r="G24" i="242"/>
  <c r="F24" i="242"/>
  <c r="E24" i="242"/>
  <c r="D24" i="242"/>
  <c r="C24" i="242"/>
  <c r="O23" i="242"/>
  <c r="N23" i="242"/>
  <c r="M23" i="242"/>
  <c r="L23" i="242"/>
  <c r="K23" i="242"/>
  <c r="J23" i="242"/>
  <c r="I23" i="242"/>
  <c r="H23" i="242"/>
  <c r="G23" i="242"/>
  <c r="F23" i="242"/>
  <c r="E23" i="242"/>
  <c r="D23" i="242"/>
  <c r="C23" i="242"/>
  <c r="O22" i="242"/>
  <c r="N22" i="242"/>
  <c r="M22" i="242"/>
  <c r="L22" i="242"/>
  <c r="K22" i="242"/>
  <c r="J22" i="242"/>
  <c r="I22" i="242"/>
  <c r="H22" i="242"/>
  <c r="G22" i="242"/>
  <c r="F22" i="242"/>
  <c r="E22" i="242"/>
  <c r="D22" i="242"/>
  <c r="C22" i="242"/>
  <c r="O20" i="242"/>
  <c r="N20" i="242"/>
  <c r="M20" i="242"/>
  <c r="L20" i="242"/>
  <c r="K20" i="242"/>
  <c r="J20" i="242"/>
  <c r="I20" i="242"/>
  <c r="H20" i="242"/>
  <c r="G20" i="242"/>
  <c r="F20" i="242"/>
  <c r="E20" i="242"/>
  <c r="D20" i="242"/>
  <c r="C20" i="242"/>
  <c r="O19" i="242"/>
  <c r="N19" i="242"/>
  <c r="M19" i="242"/>
  <c r="L19" i="242"/>
  <c r="K19" i="242"/>
  <c r="J19" i="242"/>
  <c r="I19" i="242"/>
  <c r="H19" i="242"/>
  <c r="G19" i="242"/>
  <c r="F19" i="242"/>
  <c r="E19" i="242"/>
  <c r="D19" i="242"/>
  <c r="C19" i="242"/>
  <c r="A18" i="242"/>
  <c r="J14" i="242"/>
  <c r="J34" i="242" s="1"/>
  <c r="H14" i="242"/>
  <c r="H34" i="242" s="1"/>
  <c r="J13" i="242"/>
  <c r="H13" i="242"/>
  <c r="O11" i="242"/>
  <c r="O13" i="242" s="1"/>
  <c r="O14" i="242" s="1"/>
  <c r="O34" i="242" s="1"/>
  <c r="M11" i="242"/>
  <c r="M30" i="242" s="1"/>
  <c r="M31" i="242" s="1"/>
  <c r="L11" i="242"/>
  <c r="L30" i="242" s="1"/>
  <c r="L31" i="242" s="1"/>
  <c r="E11" i="242"/>
  <c r="E30" i="242" s="1"/>
  <c r="E31" i="242" s="1"/>
  <c r="D11" i="242"/>
  <c r="D13" i="242" s="1"/>
  <c r="D14" i="242" s="1"/>
  <c r="D34" i="242" s="1"/>
  <c r="O9" i="242"/>
  <c r="N9" i="242"/>
  <c r="M9" i="242"/>
  <c r="L9" i="242"/>
  <c r="L42" i="242" s="1"/>
  <c r="J9" i="242"/>
  <c r="J11" i="242" s="1"/>
  <c r="I9" i="242"/>
  <c r="I11" i="242" s="1"/>
  <c r="H9" i="242"/>
  <c r="H11" i="242" s="1"/>
  <c r="H30" i="242" s="1"/>
  <c r="H31" i="242" s="1"/>
  <c r="G9" i="242"/>
  <c r="G11" i="242" s="1"/>
  <c r="F9" i="242"/>
  <c r="E9" i="242"/>
  <c r="D9" i="242"/>
  <c r="D42" i="242" s="1"/>
  <c r="F5" i="242"/>
  <c r="D4" i="242"/>
  <c r="D3" i="242"/>
  <c r="D2" i="242"/>
  <c r="A1" i="242"/>
  <c r="D52" i="248"/>
  <c r="D50" i="248"/>
  <c r="D49" i="248"/>
  <c r="P47" i="248"/>
  <c r="O47" i="248"/>
  <c r="N47" i="248"/>
  <c r="M47" i="248"/>
  <c r="L47" i="248"/>
  <c r="K47" i="248"/>
  <c r="J47" i="248"/>
  <c r="I47" i="248"/>
  <c r="H47" i="248"/>
  <c r="G47" i="248"/>
  <c r="F47" i="248"/>
  <c r="E47" i="248"/>
  <c r="D47" i="248"/>
  <c r="D46" i="248"/>
  <c r="P45" i="248"/>
  <c r="O45" i="248"/>
  <c r="N45" i="248"/>
  <c r="M45" i="248"/>
  <c r="L45" i="248"/>
  <c r="K45" i="248"/>
  <c r="J45" i="248"/>
  <c r="I45" i="248"/>
  <c r="H45" i="248"/>
  <c r="G45" i="248"/>
  <c r="F45" i="248"/>
  <c r="E45" i="248"/>
  <c r="D45" i="248"/>
  <c r="D43" i="248"/>
  <c r="D42" i="248"/>
  <c r="S41" i="248"/>
  <c r="P41" i="248"/>
  <c r="O41" i="248"/>
  <c r="N41" i="248"/>
  <c r="M41" i="248"/>
  <c r="L41" i="248"/>
  <c r="K41" i="248"/>
  <c r="J41" i="248"/>
  <c r="I41" i="248"/>
  <c r="H41" i="248"/>
  <c r="G41" i="248"/>
  <c r="F41" i="248"/>
  <c r="E41" i="248"/>
  <c r="D41" i="248"/>
  <c r="T29" i="248"/>
  <c r="S29" i="248"/>
  <c r="N29" i="248"/>
  <c r="M29" i="248"/>
  <c r="T28" i="248"/>
  <c r="N28" i="248"/>
  <c r="T27" i="248"/>
  <c r="N27" i="248"/>
  <c r="M26" i="248"/>
  <c r="T25" i="248"/>
  <c r="N25" i="248"/>
  <c r="T24" i="248"/>
  <c r="S24" i="248"/>
  <c r="R24" i="248"/>
  <c r="N24" i="248"/>
  <c r="M24" i="248"/>
  <c r="T23" i="248"/>
  <c r="M23" i="248"/>
  <c r="T22" i="248"/>
  <c r="N22" i="248"/>
  <c r="F22" i="248"/>
  <c r="E22" i="248"/>
  <c r="T21" i="248"/>
  <c r="N21" i="248"/>
  <c r="J21" i="248"/>
  <c r="F21" i="248"/>
  <c r="T20" i="248"/>
  <c r="N20" i="248"/>
  <c r="J20" i="248"/>
  <c r="F20" i="248"/>
  <c r="T18" i="248"/>
  <c r="S18" i="248"/>
  <c r="N18" i="248"/>
  <c r="M18" i="248"/>
  <c r="I16" i="248"/>
  <c r="E16" i="248"/>
  <c r="I15" i="248"/>
  <c r="E15" i="248"/>
  <c r="S12" i="248"/>
  <c r="M12" i="248"/>
  <c r="J12" i="248"/>
  <c r="I12" i="248"/>
  <c r="E12" i="248"/>
  <c r="E10" i="248"/>
  <c r="I9" i="248"/>
  <c r="E9" i="248"/>
  <c r="S8" i="248"/>
  <c r="M8" i="248"/>
  <c r="I8" i="248"/>
  <c r="E8" i="248"/>
  <c r="O7" i="248"/>
  <c r="J4" i="248"/>
  <c r="F4" i="248"/>
  <c r="J3" i="248"/>
  <c r="P12" i="227"/>
  <c r="D43" i="247"/>
  <c r="C43" i="247"/>
  <c r="D42" i="247"/>
  <c r="C42" i="247"/>
  <c r="D41" i="247"/>
  <c r="C32" i="247"/>
  <c r="C31" i="247"/>
  <c r="F29" i="247"/>
  <c r="D29" i="247"/>
  <c r="C29" i="247"/>
  <c r="F28" i="247"/>
  <c r="F27" i="247"/>
  <c r="H26" i="247"/>
  <c r="F26" i="247"/>
  <c r="C26" i="247"/>
  <c r="F25" i="247"/>
  <c r="C25" i="247"/>
  <c r="C23" i="247"/>
  <c r="J22" i="247"/>
  <c r="I22" i="247"/>
  <c r="C22" i="247"/>
  <c r="C21" i="247"/>
  <c r="C20" i="247"/>
  <c r="I19" i="247"/>
  <c r="C19" i="247"/>
  <c r="C18" i="247"/>
  <c r="I17" i="247"/>
  <c r="C17" i="247"/>
  <c r="L13" i="247"/>
  <c r="I12" i="247"/>
  <c r="E12" i="247"/>
  <c r="C12" i="247"/>
  <c r="Q11" i="247"/>
  <c r="I11" i="247"/>
  <c r="C11" i="247"/>
  <c r="Q10" i="247"/>
  <c r="E10" i="247"/>
  <c r="C10" i="247"/>
  <c r="Q9" i="247"/>
  <c r="C9" i="247"/>
  <c r="E7" i="247"/>
  <c r="I5" i="247"/>
  <c r="H5" i="247"/>
  <c r="K27" i="231"/>
  <c r="J27" i="231"/>
  <c r="I27" i="231"/>
  <c r="H27" i="231"/>
  <c r="G27" i="231"/>
  <c r="F27" i="231"/>
  <c r="E27" i="231"/>
  <c r="D27" i="231"/>
  <c r="C27" i="231"/>
  <c r="K25" i="231"/>
  <c r="J25" i="231"/>
  <c r="I25" i="231"/>
  <c r="H25" i="231"/>
  <c r="G25" i="231"/>
  <c r="F25" i="231"/>
  <c r="E25" i="231"/>
  <c r="D25" i="231"/>
  <c r="C25" i="231"/>
  <c r="K24" i="231"/>
  <c r="J24" i="231"/>
  <c r="I24" i="231"/>
  <c r="H24" i="231"/>
  <c r="G24" i="231"/>
  <c r="F24" i="231"/>
  <c r="E24" i="231"/>
  <c r="D24" i="231"/>
  <c r="C24" i="231"/>
  <c r="K22" i="231"/>
  <c r="J22" i="231"/>
  <c r="I22" i="231"/>
  <c r="H22" i="231"/>
  <c r="G22" i="231"/>
  <c r="F22" i="231"/>
  <c r="E22" i="231"/>
  <c r="D22" i="231"/>
  <c r="C22" i="231"/>
  <c r="K21" i="231"/>
  <c r="J21" i="231"/>
  <c r="I21" i="231"/>
  <c r="H21" i="231"/>
  <c r="G21" i="231"/>
  <c r="F21" i="231"/>
  <c r="E21" i="231"/>
  <c r="D21" i="231"/>
  <c r="C21" i="231"/>
  <c r="K20" i="231"/>
  <c r="J20" i="231"/>
  <c r="I20" i="231"/>
  <c r="H20" i="231"/>
  <c r="G20" i="231"/>
  <c r="F20" i="231"/>
  <c r="E20" i="231"/>
  <c r="D20" i="231"/>
  <c r="C20" i="231"/>
  <c r="K19" i="231"/>
  <c r="J19" i="231"/>
  <c r="I19" i="231"/>
  <c r="H19" i="231"/>
  <c r="G19" i="231"/>
  <c r="F19" i="231"/>
  <c r="E19" i="231"/>
  <c r="D19" i="231"/>
  <c r="C19" i="231"/>
  <c r="K18" i="231"/>
  <c r="J18" i="231"/>
  <c r="I18" i="231"/>
  <c r="H18" i="231"/>
  <c r="G18" i="231"/>
  <c r="F18" i="231"/>
  <c r="E18" i="231"/>
  <c r="D18" i="231"/>
  <c r="C18" i="231"/>
  <c r="A18" i="231"/>
  <c r="K14" i="231"/>
  <c r="J14" i="231"/>
  <c r="I14" i="231"/>
  <c r="H14" i="231"/>
  <c r="G14" i="231"/>
  <c r="F14" i="231"/>
  <c r="E14" i="231"/>
  <c r="D14" i="231"/>
  <c r="C14" i="231"/>
  <c r="K12" i="231"/>
  <c r="J12" i="231"/>
  <c r="I12" i="231"/>
  <c r="H12" i="231"/>
  <c r="G12" i="231"/>
  <c r="F12" i="231"/>
  <c r="E12" i="231"/>
  <c r="D12" i="231"/>
  <c r="C12" i="231"/>
  <c r="K11" i="231"/>
  <c r="J11" i="231"/>
  <c r="I11" i="231"/>
  <c r="H11" i="231"/>
  <c r="G11" i="231"/>
  <c r="F11" i="231"/>
  <c r="E11" i="231"/>
  <c r="D11" i="231"/>
  <c r="C11" i="231"/>
  <c r="K10" i="231"/>
  <c r="J10" i="231"/>
  <c r="I10" i="231"/>
  <c r="H10" i="231"/>
  <c r="G10" i="231"/>
  <c r="F10" i="231"/>
  <c r="E10" i="231"/>
  <c r="D10" i="231"/>
  <c r="C10" i="231"/>
  <c r="K8" i="231"/>
  <c r="J8" i="231"/>
  <c r="I8" i="231"/>
  <c r="H8" i="231"/>
  <c r="G8" i="231"/>
  <c r="F8" i="231"/>
  <c r="E8" i="231"/>
  <c r="D8" i="231"/>
  <c r="C8" i="231"/>
  <c r="D3" i="231"/>
  <c r="D2" i="231"/>
  <c r="BM27" i="246" l="1"/>
  <c r="AG27" i="246"/>
  <c r="AQ27" i="246"/>
  <c r="BO27" i="246"/>
  <c r="X27" i="246"/>
  <c r="AO27" i="246"/>
  <c r="AS27" i="246"/>
  <c r="BQ27" i="246"/>
  <c r="BL16" i="246"/>
  <c r="CB17" i="246"/>
  <c r="U19" i="246"/>
  <c r="AC19" i="246"/>
  <c r="AK19" i="246"/>
  <c r="AS19" i="246"/>
  <c r="BA19" i="246"/>
  <c r="BI19" i="246"/>
  <c r="BQ19" i="246"/>
  <c r="BS16" i="246"/>
  <c r="BX17" i="246"/>
  <c r="V19" i="246"/>
  <c r="AD19" i="246"/>
  <c r="AL19" i="246"/>
  <c r="AT19" i="246"/>
  <c r="BB19" i="246"/>
  <c r="BJ19" i="246"/>
  <c r="BR19" i="246"/>
  <c r="W19" i="246"/>
  <c r="AE19" i="246"/>
  <c r="AM19" i="246"/>
  <c r="AU19" i="246"/>
  <c r="BC19" i="246"/>
  <c r="BK19" i="246"/>
  <c r="BS19" i="246"/>
  <c r="AU20" i="246"/>
  <c r="U23" i="246"/>
  <c r="AC23" i="246"/>
  <c r="AS23" i="246"/>
  <c r="BM23" i="246"/>
  <c r="AG20" i="246"/>
  <c r="AU23" i="246"/>
  <c r="BO23" i="246"/>
  <c r="W23" i="246"/>
  <c r="AE23" i="246"/>
  <c r="AX23" i="246"/>
  <c r="BQ23" i="246"/>
  <c r="AG23" i="246"/>
  <c r="BA23" i="246"/>
  <c r="BS23" i="246"/>
  <c r="AH55" i="230"/>
  <c r="AH57" i="230" s="1"/>
  <c r="AH60" i="230"/>
  <c r="AH62" i="230" s="1"/>
  <c r="AH46" i="230"/>
  <c r="AH27" i="230"/>
  <c r="AH64" i="230"/>
  <c r="AH66" i="230" s="1"/>
  <c r="AX55" i="230"/>
  <c r="AX57" i="230" s="1"/>
  <c r="AX34" i="230"/>
  <c r="AX60" i="230"/>
  <c r="AX62" i="230" s="1"/>
  <c r="AY29" i="230"/>
  <c r="AX46" i="230"/>
  <c r="AX48" i="230" s="1"/>
  <c r="AX64" i="230"/>
  <c r="AX66" i="230" s="1"/>
  <c r="AX27" i="230"/>
  <c r="T13" i="230"/>
  <c r="T15" i="230" s="1"/>
  <c r="T28" i="230" s="1"/>
  <c r="T21" i="230"/>
  <c r="AJ13" i="230"/>
  <c r="AJ15" i="230" s="1"/>
  <c r="AJ28" i="230" s="1"/>
  <c r="AJ21" i="230"/>
  <c r="AI34" i="230" s="1"/>
  <c r="Z55" i="230"/>
  <c r="Z57" i="230" s="1"/>
  <c r="Z60" i="230"/>
  <c r="Z62" i="230" s="1"/>
  <c r="Z27" i="230"/>
  <c r="Z64" i="230"/>
  <c r="Z66" i="230" s="1"/>
  <c r="Z46" i="230"/>
  <c r="U21" i="230"/>
  <c r="U13" i="230"/>
  <c r="U15" i="230" s="1"/>
  <c r="U28" i="230" s="1"/>
  <c r="AC21" i="230"/>
  <c r="AC13" i="230"/>
  <c r="AC15" i="230" s="1"/>
  <c r="AC28" i="230" s="1"/>
  <c r="AK21" i="230"/>
  <c r="AK13" i="230"/>
  <c r="AK15" i="230" s="1"/>
  <c r="AS21" i="230"/>
  <c r="AS13" i="230"/>
  <c r="AS15" i="230" s="1"/>
  <c r="BA21" i="230"/>
  <c r="BA13" i="230"/>
  <c r="BA15" i="230" s="1"/>
  <c r="BQ27" i="230"/>
  <c r="BQ55" i="230"/>
  <c r="BQ57" i="230" s="1"/>
  <c r="BP27" i="230"/>
  <c r="BP55" i="230"/>
  <c r="BP57" i="230" s="1"/>
  <c r="BQ13" i="230"/>
  <c r="BQ15" i="230" s="1"/>
  <c r="BQ21" i="230"/>
  <c r="AB21" i="230"/>
  <c r="AB13" i="230"/>
  <c r="AB15" i="230" s="1"/>
  <c r="AB28" i="230" s="1"/>
  <c r="AR13" i="230"/>
  <c r="AR15" i="230" s="1"/>
  <c r="AR21" i="230"/>
  <c r="N21" i="230"/>
  <c r="M55" i="230" s="1"/>
  <c r="M57" i="230" s="1"/>
  <c r="N13" i="230"/>
  <c r="N15" i="230" s="1"/>
  <c r="N28" i="230" s="1"/>
  <c r="V21" i="230"/>
  <c r="V13" i="230"/>
  <c r="V15" i="230" s="1"/>
  <c r="V28" i="230" s="1"/>
  <c r="AD21" i="230"/>
  <c r="AD13" i="230"/>
  <c r="AD15" i="230" s="1"/>
  <c r="AD28" i="230" s="1"/>
  <c r="AL13" i="230"/>
  <c r="AL15" i="230" s="1"/>
  <c r="AL21" i="230"/>
  <c r="AT21" i="230"/>
  <c r="AT13" i="230"/>
  <c r="AT15" i="230" s="1"/>
  <c r="BB21" i="230"/>
  <c r="BB13" i="230"/>
  <c r="BB15" i="230" s="1"/>
  <c r="BP21" i="230"/>
  <c r="BO55" i="230"/>
  <c r="BO57" i="230" s="1"/>
  <c r="BO27" i="230"/>
  <c r="BP13" i="230"/>
  <c r="BP15" i="230" s="1"/>
  <c r="AZ21" i="230"/>
  <c r="AZ13" i="230"/>
  <c r="AZ15" i="230" s="1"/>
  <c r="BN4" i="246"/>
  <c r="BM4" i="246"/>
  <c r="BY5" i="246"/>
  <c r="BX5" i="246"/>
  <c r="BJ12" i="230"/>
  <c r="AM13" i="230"/>
  <c r="AM15" i="230" s="1"/>
  <c r="AG64" i="230"/>
  <c r="AG66" i="230" s="1"/>
  <c r="AG55" i="230"/>
  <c r="AG57" i="230" s="1"/>
  <c r="AG27" i="230"/>
  <c r="AG46" i="230"/>
  <c r="AW64" i="230"/>
  <c r="AW66" i="230" s="1"/>
  <c r="AW55" i="230"/>
  <c r="AW57" i="230" s="1"/>
  <c r="AW60" i="230"/>
  <c r="AW62" i="230" s="1"/>
  <c r="AO60" i="230"/>
  <c r="AO62" i="230" s="1"/>
  <c r="U7" i="246"/>
  <c r="P22" i="230" s="1"/>
  <c r="AP55" i="230"/>
  <c r="AP57" i="230" s="1"/>
  <c r="AP60" i="230"/>
  <c r="AP62" i="230" s="1"/>
  <c r="AP29" i="230"/>
  <c r="AP64" i="230"/>
  <c r="AP66" i="230" s="1"/>
  <c r="BN55" i="230"/>
  <c r="BN57" i="230" s="1"/>
  <c r="BO21" i="230"/>
  <c r="AA13" i="230"/>
  <c r="AA15" i="230" s="1"/>
  <c r="AA28" i="230" s="1"/>
  <c r="BO13" i="230"/>
  <c r="BO15" i="230" s="1"/>
  <c r="Y64" i="230"/>
  <c r="Y66" i="230" s="1"/>
  <c r="Y55" i="230"/>
  <c r="Y57" i="230" s="1"/>
  <c r="Y60" i="230"/>
  <c r="Y62" i="230" s="1"/>
  <c r="BH12" i="230"/>
  <c r="V46" i="230"/>
  <c r="V27" i="230"/>
  <c r="AD46" i="230"/>
  <c r="AD27" i="230"/>
  <c r="AD64" i="230"/>
  <c r="AD66" i="230" s="1"/>
  <c r="AD55" i="230"/>
  <c r="AD57" i="230" s="1"/>
  <c r="AL46" i="230"/>
  <c r="AL48" i="230" s="1"/>
  <c r="AL27" i="230"/>
  <c r="AL60" i="230"/>
  <c r="AL62" i="230" s="1"/>
  <c r="AT46" i="230"/>
  <c r="AT27" i="230"/>
  <c r="AT29" i="230"/>
  <c r="BB46" i="230"/>
  <c r="BB27" i="230"/>
  <c r="BB64" i="230"/>
  <c r="BB66" i="230" s="1"/>
  <c r="BB55" i="230"/>
  <c r="BB57" i="230" s="1"/>
  <c r="BJ27" i="230"/>
  <c r="BK21" i="230"/>
  <c r="AE13" i="230"/>
  <c r="AE15" i="230" s="1"/>
  <c r="AE28" i="230" s="1"/>
  <c r="AO13" i="230"/>
  <c r="AO15" i="230" s="1"/>
  <c r="AY13" i="230"/>
  <c r="AY15" i="230" s="1"/>
  <c r="S21" i="230"/>
  <c r="AO29" i="230"/>
  <c r="AD34" i="230"/>
  <c r="V60" i="230"/>
  <c r="V62" i="230" s="1"/>
  <c r="BM60" i="230"/>
  <c r="BM62" i="230" s="1"/>
  <c r="BF55" i="230"/>
  <c r="BF57" i="230" s="1"/>
  <c r="BF60" i="230"/>
  <c r="BF62" i="230" s="1"/>
  <c r="BG29" i="230"/>
  <c r="BF64" i="230"/>
  <c r="BF66" i="230" s="1"/>
  <c r="BF27" i="230"/>
  <c r="BF46" i="230"/>
  <c r="AF48" i="230"/>
  <c r="P21" i="230"/>
  <c r="O55" i="230" s="1"/>
  <c r="O57" i="230" s="1"/>
  <c r="P13" i="230"/>
  <c r="P15" i="230" s="1"/>
  <c r="P28" i="230" s="1"/>
  <c r="X21" i="230"/>
  <c r="X13" i="230"/>
  <c r="X15" i="230" s="1"/>
  <c r="X28" i="230" s="1"/>
  <c r="AF21" i="230"/>
  <c r="AF13" i="230"/>
  <c r="AF15" i="230" s="1"/>
  <c r="AF28" i="230" s="1"/>
  <c r="AN21" i="230"/>
  <c r="AN13" i="230"/>
  <c r="AN15" i="230" s="1"/>
  <c r="AV21" i="230"/>
  <c r="AV13" i="230"/>
  <c r="AV15" i="230" s="1"/>
  <c r="BD21" i="230"/>
  <c r="BD13" i="230"/>
  <c r="BD15" i="230" s="1"/>
  <c r="BK27" i="230"/>
  <c r="BL21" i="230"/>
  <c r="BL13" i="230"/>
  <c r="BL15" i="230" s="1"/>
  <c r="AG13" i="230"/>
  <c r="AG15" i="230" s="1"/>
  <c r="AG28" i="230" s="1"/>
  <c r="Y27" i="230"/>
  <c r="AT60" i="230"/>
  <c r="AT62" i="230" s="1"/>
  <c r="AO64" i="230"/>
  <c r="AO66" i="230" s="1"/>
  <c r="AO55" i="230"/>
  <c r="AO57" i="230" s="1"/>
  <c r="BV4" i="246"/>
  <c r="BU4" i="246"/>
  <c r="BN27" i="230"/>
  <c r="AR34" i="230"/>
  <c r="BI12" i="230"/>
  <c r="Y46" i="230"/>
  <c r="AO46" i="230"/>
  <c r="BO4" i="246"/>
  <c r="X27" i="230"/>
  <c r="X64" i="230"/>
  <c r="X66" i="230" s="1"/>
  <c r="X55" i="230"/>
  <c r="X57" i="230" s="1"/>
  <c r="X60" i="230"/>
  <c r="X62" i="230" s="1"/>
  <c r="AF27" i="230"/>
  <c r="AF64" i="230"/>
  <c r="AF66" i="230" s="1"/>
  <c r="AF34" i="230"/>
  <c r="AF55" i="230"/>
  <c r="AF57" i="230" s="1"/>
  <c r="AN27" i="230"/>
  <c r="AN64" i="230"/>
  <c r="AN66" i="230" s="1"/>
  <c r="AN55" i="230"/>
  <c r="AN57" i="230" s="1"/>
  <c r="AW21" i="230"/>
  <c r="AW13" i="230"/>
  <c r="AW15" i="230" s="1"/>
  <c r="BE21" i="230"/>
  <c r="BE13" i="230"/>
  <c r="BE15" i="230" s="1"/>
  <c r="BL27" i="230"/>
  <c r="BM21" i="230"/>
  <c r="BL55" i="230"/>
  <c r="BL57" i="230" s="1"/>
  <c r="BM13" i="230"/>
  <c r="BM15" i="230" s="1"/>
  <c r="Y13" i="230"/>
  <c r="Y15" i="230" s="1"/>
  <c r="Y28" i="230" s="1"/>
  <c r="AQ13" i="230"/>
  <c r="AQ15" i="230" s="1"/>
  <c r="BE64" i="230"/>
  <c r="BE66" i="230" s="1"/>
  <c r="BE55" i="230"/>
  <c r="BE57" i="230" s="1"/>
  <c r="BE27" i="230"/>
  <c r="AP27" i="230"/>
  <c r="AF46" i="230"/>
  <c r="CB5" i="246"/>
  <c r="BA7" i="246"/>
  <c r="AV22" i="230" s="1"/>
  <c r="Q64" i="230"/>
  <c r="Q66" i="230" s="1"/>
  <c r="Q55" i="230"/>
  <c r="Q57" i="230" s="1"/>
  <c r="T81" i="230"/>
  <c r="T83" i="230" s="1"/>
  <c r="T84" i="230" s="1"/>
  <c r="S7" i="246"/>
  <c r="N22" i="230" s="1"/>
  <c r="AA7" i="246"/>
  <c r="V22" i="230" s="1"/>
  <c r="AI7" i="246"/>
  <c r="AD22" i="230" s="1"/>
  <c r="AQ7" i="246"/>
  <c r="AL22" i="230" s="1"/>
  <c r="AY7" i="246"/>
  <c r="AT22" i="230" s="1"/>
  <c r="BG7" i="246"/>
  <c r="BB22" i="230" s="1"/>
  <c r="BO7" i="246"/>
  <c r="BJ22" i="230" s="1"/>
  <c r="AN7" i="246"/>
  <c r="AI22" i="230" s="1"/>
  <c r="BT7" i="246"/>
  <c r="BO22" i="230" s="1"/>
  <c r="AQ34" i="230"/>
  <c r="Y7" i="246"/>
  <c r="T22" i="230" s="1"/>
  <c r="AG7" i="246"/>
  <c r="AB22" i="230" s="1"/>
  <c r="AO7" i="246"/>
  <c r="AJ22" i="230" s="1"/>
  <c r="AW7" i="246"/>
  <c r="AR22" i="230" s="1"/>
  <c r="BE7" i="246"/>
  <c r="AZ22" i="230" s="1"/>
  <c r="BM7" i="246"/>
  <c r="BH22" i="230" s="1"/>
  <c r="BU7" i="246"/>
  <c r="BP22" i="230" s="1"/>
  <c r="Z7" i="246"/>
  <c r="U22" i="230" s="1"/>
  <c r="AH7" i="246"/>
  <c r="AC22" i="230" s="1"/>
  <c r="AP7" i="246"/>
  <c r="AK22" i="230" s="1"/>
  <c r="AX7" i="246"/>
  <c r="AS22" i="230" s="1"/>
  <c r="BF7" i="246"/>
  <c r="BA22" i="230" s="1"/>
  <c r="BV7" i="246"/>
  <c r="BQ22" i="230" s="1"/>
  <c r="AA53" i="246"/>
  <c r="BE53" i="246"/>
  <c r="BM53" i="246"/>
  <c r="AB53" i="246"/>
  <c r="BF53" i="246"/>
  <c r="BN53" i="246"/>
  <c r="BG53" i="246"/>
  <c r="U53" i="246"/>
  <c r="AD53" i="246"/>
  <c r="BP53" i="246"/>
  <c r="AM50" i="246"/>
  <c r="W53" i="246"/>
  <c r="AE53" i="246"/>
  <c r="AN53" i="246"/>
  <c r="BA53" i="246"/>
  <c r="BI53" i="246"/>
  <c r="BQ53" i="246"/>
  <c r="AI53" i="246"/>
  <c r="AR53" i="246"/>
  <c r="BU53" i="246"/>
  <c r="AI50" i="246"/>
  <c r="AJ53" i="246"/>
  <c r="AS53" i="246"/>
  <c r="BV53" i="246"/>
  <c r="S53" i="246"/>
  <c r="AK53" i="246"/>
  <c r="AZ53" i="246"/>
  <c r="E13" i="248"/>
  <c r="E18" i="248" s="1"/>
  <c r="F18" i="248" s="1"/>
  <c r="F24" i="248" s="1"/>
  <c r="AY48" i="246"/>
  <c r="X53" i="246"/>
  <c r="AF53" i="246"/>
  <c r="AO53" i="246"/>
  <c r="BB53" i="246"/>
  <c r="BJ53" i="246"/>
  <c r="BR53" i="246"/>
  <c r="BW10" i="246"/>
  <c r="AK50" i="246"/>
  <c r="AA48" i="246"/>
  <c r="Y53" i="246"/>
  <c r="AG53" i="246"/>
  <c r="AP53" i="246"/>
  <c r="BC53" i="246"/>
  <c r="BK53" i="246"/>
  <c r="BS53" i="246"/>
  <c r="BG50" i="246"/>
  <c r="AC53" i="246"/>
  <c r="BO53" i="246"/>
  <c r="AM53" i="246"/>
  <c r="BH53" i="246"/>
  <c r="AZ48" i="246"/>
  <c r="BN11" i="246"/>
  <c r="BJ8" i="232" s="1"/>
  <c r="BV48" i="246"/>
  <c r="Z53" i="246"/>
  <c r="AH53" i="246"/>
  <c r="AQ53" i="246"/>
  <c r="BD53" i="246"/>
  <c r="BL53" i="246"/>
  <c r="BT53" i="246"/>
  <c r="BC33" i="230"/>
  <c r="BC36" i="230"/>
  <c r="BC37" i="230" s="1"/>
  <c r="BC38" i="230" s="1"/>
  <c r="AL55" i="261"/>
  <c r="AL56" i="261" s="1"/>
  <c r="AL57" i="261" s="1"/>
  <c r="AL26" i="261"/>
  <c r="AL30" i="261"/>
  <c r="AL31" i="261" s="1"/>
  <c r="AL32" i="261" s="1"/>
  <c r="AL40" i="261"/>
  <c r="AL41" i="261" s="1"/>
  <c r="AL42" i="261" s="1"/>
  <c r="AP43" i="230"/>
  <c r="AP48" i="230"/>
  <c r="AP34" i="230"/>
  <c r="AM43" i="230"/>
  <c r="AM34" i="230"/>
  <c r="AG13" i="261"/>
  <c r="AG17" i="261" s="1"/>
  <c r="AG25" i="261" s="1"/>
  <c r="AG14" i="261"/>
  <c r="X48" i="230"/>
  <c r="X34" i="230"/>
  <c r="AF14" i="261"/>
  <c r="AF13" i="261"/>
  <c r="AF17" i="261" s="1"/>
  <c r="AF25" i="261" s="1"/>
  <c r="K14" i="261"/>
  <c r="K13" i="261"/>
  <c r="K17" i="261" s="1"/>
  <c r="K25" i="261" s="1"/>
  <c r="Z48" i="230"/>
  <c r="Z34" i="230"/>
  <c r="N13" i="255"/>
  <c r="N17" i="255" s="1"/>
  <c r="N25" i="255" s="1"/>
  <c r="N14" i="255"/>
  <c r="AB13" i="261"/>
  <c r="AB17" i="261"/>
  <c r="AB25" i="261" s="1"/>
  <c r="G13" i="242"/>
  <c r="G14" i="242" s="1"/>
  <c r="G34" i="242" s="1"/>
  <c r="G30" i="242"/>
  <c r="G31" i="242" s="1"/>
  <c r="BN23" i="232"/>
  <c r="N31" i="230"/>
  <c r="N32" i="230" s="1"/>
  <c r="M46" i="230"/>
  <c r="M48" i="230" s="1"/>
  <c r="BH33" i="230"/>
  <c r="BH36" i="230"/>
  <c r="BH37" i="230" s="1"/>
  <c r="BH38" i="230" s="1"/>
  <c r="P31" i="230"/>
  <c r="P32" i="230" s="1"/>
  <c r="BF36" i="230"/>
  <c r="BF37" i="230" s="1"/>
  <c r="BF38" i="230" s="1"/>
  <c r="BF33" i="230"/>
  <c r="U34" i="230"/>
  <c r="BA33" i="230"/>
  <c r="J14" i="261"/>
  <c r="J17" i="261" s="1"/>
  <c r="J25" i="261" s="1"/>
  <c r="J13" i="261"/>
  <c r="BM13" i="261"/>
  <c r="BM17" i="261"/>
  <c r="BM25" i="261" s="1"/>
  <c r="BM14" i="261"/>
  <c r="L13" i="261"/>
  <c r="L17" i="261" s="1"/>
  <c r="L25" i="261" s="1"/>
  <c r="BH17" i="262"/>
  <c r="BH25" i="262" s="1"/>
  <c r="BH14" i="262"/>
  <c r="BH13" i="262"/>
  <c r="K14" i="262"/>
  <c r="K17" i="262"/>
  <c r="K25" i="262" s="1"/>
  <c r="K13" i="262"/>
  <c r="BF42" i="232"/>
  <c r="BF43" i="232" s="1"/>
  <c r="BF44" i="232" s="1"/>
  <c r="BF12" i="232"/>
  <c r="BF23" i="232"/>
  <c r="BF11" i="232"/>
  <c r="BF38" i="232"/>
  <c r="BF39" i="232" s="1"/>
  <c r="BF4" i="232"/>
  <c r="BL36" i="230"/>
  <c r="BL37" i="230" s="1"/>
  <c r="BL38" i="230" s="1"/>
  <c r="BL33" i="230"/>
  <c r="AK34" i="230"/>
  <c r="L17" i="255"/>
  <c r="L25" i="255" s="1"/>
  <c r="L13" i="255"/>
  <c r="L14" i="255"/>
  <c r="AP14" i="261"/>
  <c r="AP13" i="261"/>
  <c r="AP17" i="261" s="1"/>
  <c r="AP25" i="261" s="1"/>
  <c r="AT14" i="261"/>
  <c r="AV14" i="261"/>
  <c r="AV17" i="261" s="1"/>
  <c r="AV25" i="261" s="1"/>
  <c r="AV13" i="261"/>
  <c r="O30" i="261"/>
  <c r="O31" i="261" s="1"/>
  <c r="O55" i="261"/>
  <c r="O56" i="261" s="1"/>
  <c r="O57" i="261" s="1"/>
  <c r="O26" i="261"/>
  <c r="J13" i="262"/>
  <c r="J14" i="262"/>
  <c r="J17" i="262"/>
  <c r="J25" i="262" s="1"/>
  <c r="BC17" i="262"/>
  <c r="BC25" i="262" s="1"/>
  <c r="BC13" i="262"/>
  <c r="BC14" i="262"/>
  <c r="AJ14" i="262"/>
  <c r="AJ13" i="262"/>
  <c r="AJ17" i="262" s="1"/>
  <c r="AJ25" i="262" s="1"/>
  <c r="AL34" i="230"/>
  <c r="AL43" i="230"/>
  <c r="BP41" i="230"/>
  <c r="BP43" i="230"/>
  <c r="BP44" i="230" s="1"/>
  <c r="BP34" i="230"/>
  <c r="P14" i="261"/>
  <c r="P13" i="261"/>
  <c r="P17" i="261" s="1"/>
  <c r="P25" i="261" s="1"/>
  <c r="BJ14" i="261"/>
  <c r="BD17" i="261"/>
  <c r="BD25" i="261" s="1"/>
  <c r="BD14" i="261"/>
  <c r="BD13" i="261"/>
  <c r="AZ14" i="261"/>
  <c r="AZ13" i="261"/>
  <c r="AZ17" i="261" s="1"/>
  <c r="AZ25" i="261" s="1"/>
  <c r="BJ13" i="261"/>
  <c r="BJ17" i="261" s="1"/>
  <c r="BJ25" i="261" s="1"/>
  <c r="AG13" i="262"/>
  <c r="AG17" i="262" s="1"/>
  <c r="AG25" i="262" s="1"/>
  <c r="AG14" i="262"/>
  <c r="BF13" i="262"/>
  <c r="BF17" i="262" s="1"/>
  <c r="BF25" i="262" s="1"/>
  <c r="BF14" i="262"/>
  <c r="AO14" i="262"/>
  <c r="AO17" i="262" s="1"/>
  <c r="AO25" i="262" s="1"/>
  <c r="N42" i="242"/>
  <c r="N43" i="242" s="1"/>
  <c r="N44" i="242" s="1"/>
  <c r="N11" i="242"/>
  <c r="AV36" i="230"/>
  <c r="AV37" i="230" s="1"/>
  <c r="AV38" i="230" s="1"/>
  <c r="AV33" i="230"/>
  <c r="AN48" i="230"/>
  <c r="AN43" i="230"/>
  <c r="AN34" i="230"/>
  <c r="P14" i="255"/>
  <c r="P17" i="255" s="1"/>
  <c r="P25" i="255" s="1"/>
  <c r="P13" i="255"/>
  <c r="Q13" i="261"/>
  <c r="Q17" i="261"/>
  <c r="Q25" i="261" s="1"/>
  <c r="BH14" i="261"/>
  <c r="BH13" i="261"/>
  <c r="BH17" i="261"/>
  <c r="BH25" i="261" s="1"/>
  <c r="AA13" i="261"/>
  <c r="AA17" i="261"/>
  <c r="AA25" i="261" s="1"/>
  <c r="BE13" i="261"/>
  <c r="BE17" i="261"/>
  <c r="BE25" i="261" s="1"/>
  <c r="BE14" i="261"/>
  <c r="X13" i="262"/>
  <c r="X17" i="262" s="1"/>
  <c r="X25" i="262" s="1"/>
  <c r="BK17" i="262"/>
  <c r="BK25" i="262" s="1"/>
  <c r="BK14" i="262"/>
  <c r="BK13" i="262"/>
  <c r="AQ14" i="262"/>
  <c r="AQ17" i="262"/>
  <c r="AQ25" i="262" s="1"/>
  <c r="F42" i="242"/>
  <c r="F43" i="242" s="1"/>
  <c r="F44" i="242" s="1"/>
  <c r="F11" i="242"/>
  <c r="M45" i="242"/>
  <c r="M49" i="242"/>
  <c r="BG13" i="261"/>
  <c r="BG17" i="261" s="1"/>
  <c r="BG25" i="261" s="1"/>
  <c r="N14" i="262"/>
  <c r="N17" i="262"/>
  <c r="N25" i="262" s="1"/>
  <c r="N13" i="262"/>
  <c r="BE14" i="262"/>
  <c r="BE13" i="262"/>
  <c r="BE17" i="262" s="1"/>
  <c r="BE25" i="262" s="1"/>
  <c r="AH4" i="232"/>
  <c r="L13" i="242"/>
  <c r="L14" i="242" s="1"/>
  <c r="L34" i="242" s="1"/>
  <c r="L49" i="242"/>
  <c r="L45" i="242"/>
  <c r="H45" i="242"/>
  <c r="O49" i="242"/>
  <c r="BN12" i="232"/>
  <c r="BN26" i="232" s="1"/>
  <c r="BN38" i="232"/>
  <c r="BN39" i="232" s="1"/>
  <c r="AH48" i="230"/>
  <c r="AH34" i="230"/>
  <c r="BG33" i="230"/>
  <c r="BG36" i="230"/>
  <c r="BG37" i="230" s="1"/>
  <c r="BG38" i="230" s="1"/>
  <c r="BB34" i="230"/>
  <c r="BB43" i="230"/>
  <c r="BB44" i="230" s="1"/>
  <c r="BB48" i="230"/>
  <c r="AQ43" i="230"/>
  <c r="Z38" i="232"/>
  <c r="Z39" i="232" s="1"/>
  <c r="Z12" i="232"/>
  <c r="Z11" i="232"/>
  <c r="AX42" i="232"/>
  <c r="AX43" i="232" s="1"/>
  <c r="AX44" i="232" s="1"/>
  <c r="AX23" i="232"/>
  <c r="AX4" i="232"/>
  <c r="AX11" i="232"/>
  <c r="AP4" i="232"/>
  <c r="AU34" i="230"/>
  <c r="AU43" i="230"/>
  <c r="R14" i="255"/>
  <c r="R17" i="255" s="1"/>
  <c r="R25" i="255" s="1"/>
  <c r="T13" i="255"/>
  <c r="T17" i="255" s="1"/>
  <c r="T25" i="255" s="1"/>
  <c r="T14" i="255"/>
  <c r="AH17" i="261"/>
  <c r="AH25" i="261" s="1"/>
  <c r="AH13" i="261"/>
  <c r="BJ14" i="262"/>
  <c r="BJ13" i="262"/>
  <c r="BJ17" i="262" s="1"/>
  <c r="BJ25" i="262" s="1"/>
  <c r="O30" i="242"/>
  <c r="O31" i="242" s="1"/>
  <c r="N64" i="230"/>
  <c r="N66" i="230" s="1"/>
  <c r="O33" i="230"/>
  <c r="BK13" i="261"/>
  <c r="BK17" i="261" s="1"/>
  <c r="BK25" i="261" s="1"/>
  <c r="BK14" i="261"/>
  <c r="BG13" i="262"/>
  <c r="BG17" i="262" s="1"/>
  <c r="BG25" i="262" s="1"/>
  <c r="BG14" i="262"/>
  <c r="I13" i="242"/>
  <c r="I14" i="242" s="1"/>
  <c r="I34" i="242" s="1"/>
  <c r="I30" i="242"/>
  <c r="I31" i="242" s="1"/>
  <c r="M13" i="242"/>
  <c r="M14" i="242" s="1"/>
  <c r="M34" i="242" s="1"/>
  <c r="G42" i="242"/>
  <c r="G43" i="242" s="1"/>
  <c r="G44" i="242" s="1"/>
  <c r="BN4" i="232"/>
  <c r="P42" i="232"/>
  <c r="P43" i="232" s="1"/>
  <c r="P44" i="232" s="1"/>
  <c r="P38" i="232"/>
  <c r="P39" i="232" s="1"/>
  <c r="X42" i="232"/>
  <c r="X43" i="232" s="1"/>
  <c r="X44" i="232" s="1"/>
  <c r="X38" i="232"/>
  <c r="X39" i="232" s="1"/>
  <c r="X12" i="232"/>
  <c r="AF42" i="232"/>
  <c r="AF43" i="232" s="1"/>
  <c r="AF44" i="232" s="1"/>
  <c r="AF11" i="232"/>
  <c r="AF38" i="232"/>
  <c r="AF39" i="232" s="1"/>
  <c r="AF12" i="232"/>
  <c r="AN23" i="232"/>
  <c r="AN11" i="232"/>
  <c r="AN42" i="232"/>
  <c r="AN43" i="232" s="1"/>
  <c r="AN44" i="232" s="1"/>
  <c r="AN4" i="232"/>
  <c r="AN38" i="232"/>
  <c r="AN39" i="232" s="1"/>
  <c r="AV23" i="232"/>
  <c r="AV42" i="232"/>
  <c r="AV43" i="232" s="1"/>
  <c r="AV44" i="232" s="1"/>
  <c r="AV38" i="232"/>
  <c r="AV39" i="232" s="1"/>
  <c r="AV4" i="232"/>
  <c r="AV11" i="232"/>
  <c r="AV12" i="232"/>
  <c r="BD23" i="232"/>
  <c r="BD12" i="232"/>
  <c r="BD38" i="232"/>
  <c r="BD39" i="232" s="1"/>
  <c r="BD42" i="232"/>
  <c r="BD43" i="232" s="1"/>
  <c r="BD44" i="232" s="1"/>
  <c r="BL23" i="232"/>
  <c r="BL38" i="232"/>
  <c r="BL39" i="232" s="1"/>
  <c r="BL11" i="232"/>
  <c r="AR43" i="230"/>
  <c r="BJ33" i="230"/>
  <c r="BJ36" i="230"/>
  <c r="BJ37" i="230" s="1"/>
  <c r="BJ38" i="230" s="1"/>
  <c r="BI36" i="230"/>
  <c r="BI37" i="230" s="1"/>
  <c r="BI38" i="230" s="1"/>
  <c r="BI33" i="230"/>
  <c r="O14" i="262"/>
  <c r="O13" i="262"/>
  <c r="O17" i="262" s="1"/>
  <c r="O25" i="262" s="1"/>
  <c r="Y17" i="262"/>
  <c r="Y25" i="262" s="1"/>
  <c r="R42" i="232"/>
  <c r="R43" i="232" s="1"/>
  <c r="R44" i="232" s="1"/>
  <c r="R11" i="232"/>
  <c r="R38" i="232"/>
  <c r="R39" i="232" s="1"/>
  <c r="R12" i="232"/>
  <c r="AH42" i="232"/>
  <c r="AH43" i="232" s="1"/>
  <c r="AH44" i="232" s="1"/>
  <c r="AH38" i="232"/>
  <c r="AH39" i="232" s="1"/>
  <c r="AH12" i="232"/>
  <c r="AP42" i="232"/>
  <c r="AP43" i="232" s="1"/>
  <c r="AP44" i="232" s="1"/>
  <c r="AP38" i="232"/>
  <c r="AP39" i="232" s="1"/>
  <c r="AP11" i="232"/>
  <c r="AP12" i="232"/>
  <c r="BN11" i="232"/>
  <c r="AX38" i="232"/>
  <c r="AX39" i="232" s="1"/>
  <c r="AT34" i="230"/>
  <c r="AT48" i="230"/>
  <c r="AT43" i="230"/>
  <c r="BQ33" i="230"/>
  <c r="BQ36" i="230"/>
  <c r="BQ37" i="230" s="1"/>
  <c r="BQ38" i="230" s="1"/>
  <c r="O13" i="255"/>
  <c r="O17" i="255"/>
  <c r="O25" i="255" s="1"/>
  <c r="O14" i="255"/>
  <c r="S14" i="255"/>
  <c r="S13" i="255"/>
  <c r="S17" i="255" s="1"/>
  <c r="S25" i="255" s="1"/>
  <c r="AR13" i="261"/>
  <c r="AR17" i="261"/>
  <c r="AR25" i="261" s="1"/>
  <c r="AR14" i="261"/>
  <c r="T17" i="261"/>
  <c r="T25" i="261" s="1"/>
  <c r="S13" i="262"/>
  <c r="S17" i="262"/>
  <c r="S25" i="262" s="1"/>
  <c r="D49" i="242"/>
  <c r="D45" i="242"/>
  <c r="AZ43" i="230"/>
  <c r="Q13" i="255"/>
  <c r="Q17" i="255" s="1"/>
  <c r="Q25" i="255" s="1"/>
  <c r="Q14" i="255"/>
  <c r="R14" i="261"/>
  <c r="R13" i="261"/>
  <c r="R17" i="261" s="1"/>
  <c r="R25" i="261" s="1"/>
  <c r="AF49" i="262"/>
  <c r="AF50" i="262" s="1"/>
  <c r="AF51" i="262" s="1"/>
  <c r="AF30" i="262"/>
  <c r="AF31" i="262" s="1"/>
  <c r="AF32" i="262" s="1"/>
  <c r="AF26" i="262"/>
  <c r="AF36" i="262"/>
  <c r="AF37" i="262" s="1"/>
  <c r="AF38" i="262" s="1"/>
  <c r="AF43" i="261" s="1"/>
  <c r="BL42" i="232"/>
  <c r="BL43" i="232" s="1"/>
  <c r="BL44" i="232" s="1"/>
  <c r="BK43" i="230"/>
  <c r="BK44" i="230" s="1"/>
  <c r="BK41" i="230"/>
  <c r="V34" i="230"/>
  <c r="V48" i="230"/>
  <c r="BD36" i="230"/>
  <c r="BD37" i="230" s="1"/>
  <c r="BD38" i="230" s="1"/>
  <c r="BD33" i="230"/>
  <c r="AJ43" i="230"/>
  <c r="AJ34" i="230"/>
  <c r="BO33" i="230"/>
  <c r="AD48" i="230"/>
  <c r="AO13" i="261"/>
  <c r="AO17" i="261" s="1"/>
  <c r="AO25" i="261" s="1"/>
  <c r="AO14" i="261"/>
  <c r="AX13" i="261"/>
  <c r="AX17" i="261" s="1"/>
  <c r="AX25" i="261" s="1"/>
  <c r="AX14" i="261"/>
  <c r="S13" i="261"/>
  <c r="S17" i="261"/>
  <c r="S25" i="261" s="1"/>
  <c r="AD13" i="261"/>
  <c r="AD17" i="261" s="1"/>
  <c r="AD25" i="261" s="1"/>
  <c r="AU14" i="261"/>
  <c r="AU13" i="261"/>
  <c r="AU17" i="261" s="1"/>
  <c r="AU25" i="261" s="1"/>
  <c r="AQ14" i="261"/>
  <c r="AQ13" i="261"/>
  <c r="AQ17" i="261"/>
  <c r="AQ25" i="261" s="1"/>
  <c r="AT13" i="261"/>
  <c r="AT17" i="261" s="1"/>
  <c r="AT25" i="261" s="1"/>
  <c r="BG14" i="261"/>
  <c r="AU14" i="262"/>
  <c r="AU13" i="262"/>
  <c r="AU17" i="262" s="1"/>
  <c r="AU25" i="262" s="1"/>
  <c r="Q14" i="262"/>
  <c r="Q17" i="262" s="1"/>
  <c r="Q25" i="262" s="1"/>
  <c r="Q13" i="262"/>
  <c r="AW13" i="262"/>
  <c r="AW14" i="262"/>
  <c r="AW17" i="262"/>
  <c r="AW25" i="262" s="1"/>
  <c r="BL19" i="246"/>
  <c r="BY18" i="246"/>
  <c r="BY19" i="246" s="1"/>
  <c r="X48" i="246"/>
  <c r="V11" i="246"/>
  <c r="R8" i="232" s="1"/>
  <c r="M4" i="262"/>
  <c r="M5" i="262" s="1"/>
  <c r="M6" i="262" s="1"/>
  <c r="M10" i="262" s="1"/>
  <c r="M11" i="262" s="1"/>
  <c r="M4" i="261"/>
  <c r="M5" i="261" s="1"/>
  <c r="M6" i="261" s="1"/>
  <c r="M10" i="261" s="1"/>
  <c r="M11" i="261" s="1"/>
  <c r="Q10" i="230"/>
  <c r="AT11" i="246"/>
  <c r="AP8" i="232" s="1"/>
  <c r="AK4" i="262"/>
  <c r="AK5" i="262" s="1"/>
  <c r="AK6" i="262" s="1"/>
  <c r="AK10" i="262" s="1"/>
  <c r="AK11" i="262" s="1"/>
  <c r="AK4" i="261"/>
  <c r="AK5" i="261" s="1"/>
  <c r="AK6" i="261" s="1"/>
  <c r="AK10" i="261" s="1"/>
  <c r="AK11" i="261" s="1"/>
  <c r="AO10" i="230"/>
  <c r="AO31" i="230" s="1"/>
  <c r="AO32" i="230" s="1"/>
  <c r="AO33" i="230" s="1"/>
  <c r="BJ48" i="246"/>
  <c r="BK8" i="246"/>
  <c r="BA4" i="262"/>
  <c r="BA5" i="262" s="1"/>
  <c r="BA6" i="262" s="1"/>
  <c r="BA10" i="262" s="1"/>
  <c r="BA11" i="262" s="1"/>
  <c r="BJ11" i="246"/>
  <c r="BF8" i="232" s="1"/>
  <c r="BJ8" i="246"/>
  <c r="BA4" i="261"/>
  <c r="BA5" i="261" s="1"/>
  <c r="BA6" i="261" s="1"/>
  <c r="BA10" i="261" s="1"/>
  <c r="BA11" i="261" s="1"/>
  <c r="BE10" i="230"/>
  <c r="BE31" i="230" s="1"/>
  <c r="BE32" i="230" s="1"/>
  <c r="C9" i="242"/>
  <c r="J17" i="255"/>
  <c r="J25" i="255" s="1"/>
  <c r="BC14" i="261"/>
  <c r="BC17" i="261" s="1"/>
  <c r="BC25" i="261" s="1"/>
  <c r="BC13" i="261"/>
  <c r="AJ13" i="261"/>
  <c r="AJ17" i="261" s="1"/>
  <c r="AJ25" i="261" s="1"/>
  <c r="AA13" i="262"/>
  <c r="AA17" i="262" s="1"/>
  <c r="AA25" i="262" s="1"/>
  <c r="AL14" i="262"/>
  <c r="AL17" i="262" s="1"/>
  <c r="AL25" i="262" s="1"/>
  <c r="AL13" i="262"/>
  <c r="BH42" i="232"/>
  <c r="BH43" i="232" s="1"/>
  <c r="BH44" i="232" s="1"/>
  <c r="BH38" i="232"/>
  <c r="BH39" i="232" s="1"/>
  <c r="AB42" i="232"/>
  <c r="AB43" i="232" s="1"/>
  <c r="AB44" i="232" s="1"/>
  <c r="Z13" i="262"/>
  <c r="Z17" i="262"/>
  <c r="Z25" i="262" s="1"/>
  <c r="AI14" i="262"/>
  <c r="AI13" i="262"/>
  <c r="AI17" i="262" s="1"/>
  <c r="AI25" i="262" s="1"/>
  <c r="E13" i="242"/>
  <c r="E14" i="242" s="1"/>
  <c r="E34" i="242" s="1"/>
  <c r="U42" i="232"/>
  <c r="U43" i="232" s="1"/>
  <c r="U44" i="232" s="1"/>
  <c r="U11" i="232"/>
  <c r="AC42" i="232"/>
  <c r="AC43" i="232" s="1"/>
  <c r="AC44" i="232" s="1"/>
  <c r="AC11" i="232"/>
  <c r="AS42" i="232"/>
  <c r="AS43" i="232" s="1"/>
  <c r="AS44" i="232" s="1"/>
  <c r="AS38" i="232"/>
  <c r="AS39" i="232" s="1"/>
  <c r="AS11" i="232"/>
  <c r="AS4" i="232"/>
  <c r="BI42" i="232"/>
  <c r="BI43" i="232" s="1"/>
  <c r="BI44" i="232" s="1"/>
  <c r="BI11" i="232"/>
  <c r="BI4" i="232"/>
  <c r="BH11" i="232"/>
  <c r="AS12" i="232"/>
  <c r="BN43" i="230"/>
  <c r="BN44" i="230" s="1"/>
  <c r="BN41" i="230"/>
  <c r="AS43" i="230"/>
  <c r="AS34" i="230"/>
  <c r="BH4" i="232"/>
  <c r="AD38" i="232"/>
  <c r="AD39" i="232" s="1"/>
  <c r="AD12" i="232"/>
  <c r="AD42" i="232"/>
  <c r="AD43" i="232" s="1"/>
  <c r="AD44" i="232" s="1"/>
  <c r="AT38" i="232"/>
  <c r="AT39" i="232" s="1"/>
  <c r="AT12" i="232"/>
  <c r="AT23" i="232"/>
  <c r="BJ38" i="232"/>
  <c r="BJ39" i="232" s="1"/>
  <c r="BJ12" i="232"/>
  <c r="BJ23" i="232"/>
  <c r="K17" i="255"/>
  <c r="K25" i="255" s="1"/>
  <c r="AM13" i="261"/>
  <c r="AM17" i="261" s="1"/>
  <c r="AM25" i="261" s="1"/>
  <c r="AM14" i="261"/>
  <c r="AN14" i="261"/>
  <c r="AN13" i="261"/>
  <c r="AN17" i="261" s="1"/>
  <c r="AN25" i="261" s="1"/>
  <c r="AB17" i="262"/>
  <c r="AB25" i="262" s="1"/>
  <c r="AB13" i="262"/>
  <c r="BD14" i="262"/>
  <c r="BD13" i="262"/>
  <c r="BM13" i="262"/>
  <c r="BM17" i="262" s="1"/>
  <c r="BM25" i="262" s="1"/>
  <c r="BM14" i="262"/>
  <c r="AY13" i="262"/>
  <c r="AY17" i="262" s="1"/>
  <c r="AY25" i="262" s="1"/>
  <c r="AY14" i="262"/>
  <c r="BD17" i="262"/>
  <c r="BD25" i="262" s="1"/>
  <c r="Z17" i="261"/>
  <c r="Z25" i="261" s="1"/>
  <c r="BB13" i="261"/>
  <c r="BB17" i="261" s="1"/>
  <c r="BB25" i="261" s="1"/>
  <c r="BB14" i="261"/>
  <c r="AY14" i="261"/>
  <c r="AY17" i="261" s="1"/>
  <c r="AY25" i="261" s="1"/>
  <c r="N17" i="261"/>
  <c r="N25" i="261" s="1"/>
  <c r="N14" i="261"/>
  <c r="AH14" i="262"/>
  <c r="AH13" i="262"/>
  <c r="AH17" i="262" s="1"/>
  <c r="AH25" i="262" s="1"/>
  <c r="AD48" i="246"/>
  <c r="AD11" i="246"/>
  <c r="Z8" i="232" s="1"/>
  <c r="U4" i="262"/>
  <c r="U5" i="262" s="1"/>
  <c r="U6" i="262" s="1"/>
  <c r="U10" i="262" s="1"/>
  <c r="U11" i="262" s="1"/>
  <c r="U4" i="261"/>
  <c r="U5" i="261" s="1"/>
  <c r="U6" i="261" s="1"/>
  <c r="U10" i="261" s="1"/>
  <c r="U11" i="261" s="1"/>
  <c r="Y10" i="230"/>
  <c r="Y31" i="230" s="1"/>
  <c r="Y32" i="230" s="1"/>
  <c r="Y33" i="230" s="1"/>
  <c r="AM48" i="246"/>
  <c r="AC4" i="262"/>
  <c r="AC5" i="262" s="1"/>
  <c r="AC6" i="262" s="1"/>
  <c r="AC10" i="262" s="1"/>
  <c r="AC11" i="262" s="1"/>
  <c r="AL11" i="246"/>
  <c r="AH8" i="232" s="1"/>
  <c r="AC4" i="261"/>
  <c r="AC5" i="261" s="1"/>
  <c r="AC6" i="261" s="1"/>
  <c r="AC10" i="261" s="1"/>
  <c r="AC11" i="261" s="1"/>
  <c r="AG10" i="230"/>
  <c r="AG31" i="230" s="1"/>
  <c r="AG32" i="230" s="1"/>
  <c r="AG33" i="230" s="1"/>
  <c r="BB11" i="246"/>
  <c r="AX8" i="232" s="1"/>
  <c r="AS4" i="262"/>
  <c r="AS5" i="262" s="1"/>
  <c r="AS6" i="262" s="1"/>
  <c r="AS10" i="262" s="1"/>
  <c r="AS11" i="262" s="1"/>
  <c r="AS4" i="261"/>
  <c r="AS5" i="261" s="1"/>
  <c r="AS6" i="261" s="1"/>
  <c r="AS10" i="261" s="1"/>
  <c r="AS11" i="261" s="1"/>
  <c r="AW10" i="230"/>
  <c r="AW31" i="230" s="1"/>
  <c r="AW32" i="230" s="1"/>
  <c r="BR48" i="246"/>
  <c r="BR11" i="246"/>
  <c r="BN8" i="232" s="1"/>
  <c r="BI4" i="262"/>
  <c r="BI5" i="262" s="1"/>
  <c r="BI6" i="262" s="1"/>
  <c r="BI10" i="262" s="1"/>
  <c r="BI11" i="262" s="1"/>
  <c r="BS8" i="246"/>
  <c r="CA9" i="246"/>
  <c r="BX9" i="246"/>
  <c r="BR8" i="246"/>
  <c r="BI4" i="261"/>
  <c r="BI5" i="261" s="1"/>
  <c r="BI6" i="261" s="1"/>
  <c r="BI10" i="261" s="1"/>
  <c r="BI11" i="261" s="1"/>
  <c r="BM10" i="230"/>
  <c r="BM31" i="230" s="1"/>
  <c r="BM32" i="230" s="1"/>
  <c r="K9" i="242"/>
  <c r="I42" i="242"/>
  <c r="I43" i="242" s="1"/>
  <c r="I44" i="242" s="1"/>
  <c r="AR38" i="232"/>
  <c r="AR39" i="232" s="1"/>
  <c r="AR23" i="232"/>
  <c r="AR12" i="232"/>
  <c r="T12" i="232"/>
  <c r="BP12" i="232"/>
  <c r="BP26" i="232" s="1"/>
  <c r="BL17" i="261"/>
  <c r="BL25" i="261" s="1"/>
  <c r="BL14" i="261"/>
  <c r="BL13" i="261"/>
  <c r="BF17" i="261"/>
  <c r="BF25" i="261" s="1"/>
  <c r="AP13" i="262"/>
  <c r="AP17" i="262" s="1"/>
  <c r="AP25" i="262" s="1"/>
  <c r="AT14" i="262"/>
  <c r="AT13" i="262"/>
  <c r="AT17" i="262" s="1"/>
  <c r="AT25" i="262" s="1"/>
  <c r="L14" i="262"/>
  <c r="L13" i="262"/>
  <c r="L17" i="262" s="1"/>
  <c r="L25" i="262" s="1"/>
  <c r="J42" i="242"/>
  <c r="J43" i="242" s="1"/>
  <c r="J44" i="242" s="1"/>
  <c r="AK42" i="232"/>
  <c r="AK43" i="232" s="1"/>
  <c r="AK44" i="232" s="1"/>
  <c r="AK23" i="232"/>
  <c r="AK12" i="232"/>
  <c r="AK11" i="232"/>
  <c r="AK4" i="232"/>
  <c r="BA42" i="232"/>
  <c r="BA43" i="232" s="1"/>
  <c r="BA44" i="232" s="1"/>
  <c r="BA38" i="232"/>
  <c r="BA39" i="232" s="1"/>
  <c r="BA23" i="232"/>
  <c r="BA12" i="232"/>
  <c r="BA26" i="232" s="1"/>
  <c r="BA11" i="232"/>
  <c r="BA4" i="232"/>
  <c r="BQ42" i="232"/>
  <c r="BQ43" i="232" s="1"/>
  <c r="BQ44" i="232" s="1"/>
  <c r="BQ38" i="232"/>
  <c r="BQ39" i="232" s="1"/>
  <c r="BQ11" i="232"/>
  <c r="BQ4" i="232"/>
  <c r="AB11" i="232"/>
  <c r="U12" i="232"/>
  <c r="AR42" i="232"/>
  <c r="AR43" i="232" s="1"/>
  <c r="AR44" i="232" s="1"/>
  <c r="V38" i="232"/>
  <c r="V39" i="232" s="1"/>
  <c r="V12" i="232"/>
  <c r="AL38" i="232"/>
  <c r="AL39" i="232" s="1"/>
  <c r="AL12" i="232"/>
  <c r="BB38" i="232"/>
  <c r="BB39" i="232" s="1"/>
  <c r="BB12" i="232"/>
  <c r="BB26" i="232" s="1"/>
  <c r="BR38" i="232"/>
  <c r="BR39" i="232" s="1"/>
  <c r="BR12" i="232"/>
  <c r="BR26" i="232" s="1"/>
  <c r="BR42" i="232"/>
  <c r="BR43" i="232" s="1"/>
  <c r="BR44" i="232" s="1"/>
  <c r="AD11" i="232"/>
  <c r="BJ11" i="232"/>
  <c r="AJ23" i="232"/>
  <c r="BH23" i="232"/>
  <c r="T38" i="232"/>
  <c r="T39" i="232" s="1"/>
  <c r="AT42" i="232"/>
  <c r="AT43" i="232" s="1"/>
  <c r="AT44" i="232" s="1"/>
  <c r="BK36" i="230"/>
  <c r="BK37" i="230" s="1"/>
  <c r="BK38" i="230" s="1"/>
  <c r="BJ4" i="232"/>
  <c r="O42" i="232"/>
  <c r="O43" i="232" s="1"/>
  <c r="O44" i="232" s="1"/>
  <c r="O11" i="232"/>
  <c r="O38" i="232"/>
  <c r="O39" i="232" s="1"/>
  <c r="W42" i="232"/>
  <c r="W43" i="232" s="1"/>
  <c r="W44" i="232" s="1"/>
  <c r="W11" i="232"/>
  <c r="AM11" i="232"/>
  <c r="AM4" i="232"/>
  <c r="AM42" i="232"/>
  <c r="AM43" i="232" s="1"/>
  <c r="AM44" i="232" s="1"/>
  <c r="AU12" i="232"/>
  <c r="AU11" i="232"/>
  <c r="AU4" i="232"/>
  <c r="BC38" i="232"/>
  <c r="BC39" i="232" s="1"/>
  <c r="BC23" i="232"/>
  <c r="BC11" i="232"/>
  <c r="BC4" i="232"/>
  <c r="BK38" i="232"/>
  <c r="BK39" i="232" s="1"/>
  <c r="BK11" i="232"/>
  <c r="BK4" i="232"/>
  <c r="BK12" i="232"/>
  <c r="BK26" i="232" s="1"/>
  <c r="T11" i="232"/>
  <c r="BH12" i="232"/>
  <c r="AL23" i="232"/>
  <c r="BI23" i="232"/>
  <c r="U38" i="232"/>
  <c r="U39" i="232" s="1"/>
  <c r="BI38" i="232"/>
  <c r="BI39" i="232" s="1"/>
  <c r="AU42" i="232"/>
  <c r="AU43" i="232" s="1"/>
  <c r="AU44" i="232" s="1"/>
  <c r="BJ42" i="232"/>
  <c r="BJ43" i="232" s="1"/>
  <c r="BJ44" i="232" s="1"/>
  <c r="AY33" i="230"/>
  <c r="AY36" i="230"/>
  <c r="AY37" i="230" s="1"/>
  <c r="AY38" i="230" s="1"/>
  <c r="AX36" i="230"/>
  <c r="AX37" i="230" s="1"/>
  <c r="AX38" i="230" s="1"/>
  <c r="M4" i="255"/>
  <c r="M5" i="255" s="1"/>
  <c r="M6" i="255" s="1"/>
  <c r="M10" i="255" s="1"/>
  <c r="M11" i="255" s="1"/>
  <c r="AW13" i="261"/>
  <c r="AW17" i="261"/>
  <c r="AW25" i="261" s="1"/>
  <c r="N13" i="261"/>
  <c r="AI13" i="261"/>
  <c r="AI17" i="261" s="1"/>
  <c r="AI25" i="261" s="1"/>
  <c r="AD13" i="262"/>
  <c r="AD17" i="262" s="1"/>
  <c r="AD25" i="262" s="1"/>
  <c r="T13" i="262"/>
  <c r="T17" i="262" s="1"/>
  <c r="T25" i="262" s="1"/>
  <c r="P14" i="262"/>
  <c r="P17" i="262" s="1"/>
  <c r="P25" i="262" s="1"/>
  <c r="BT19" i="246"/>
  <c r="CB18" i="246"/>
  <c r="CB19" i="246" s="1"/>
  <c r="Q12" i="232"/>
  <c r="AI12" i="232"/>
  <c r="AI23" i="232"/>
  <c r="AE17" i="261"/>
  <c r="AE25" i="261" s="1"/>
  <c r="AM14" i="262"/>
  <c r="AM17" i="262" s="1"/>
  <c r="AM25" i="262" s="1"/>
  <c r="V13" i="262"/>
  <c r="V17" i="262"/>
  <c r="V25" i="262" s="1"/>
  <c r="AV14" i="262"/>
  <c r="AV13" i="262"/>
  <c r="BY6" i="246"/>
  <c r="BK7" i="246"/>
  <c r="BF22" i="230" s="1"/>
  <c r="AR14" i="262"/>
  <c r="AR17" i="262" s="1"/>
  <c r="AR25" i="262" s="1"/>
  <c r="AR13" i="262"/>
  <c r="BB13" i="262"/>
  <c r="BB17" i="262"/>
  <c r="BB25" i="262" s="1"/>
  <c r="AZ14" i="262"/>
  <c r="AZ13" i="262"/>
  <c r="AZ17" i="262" s="1"/>
  <c r="AZ25" i="262" s="1"/>
  <c r="R13" i="262"/>
  <c r="R14" i="262"/>
  <c r="BB14" i="262"/>
  <c r="AE36" i="262"/>
  <c r="AE37" i="262" s="1"/>
  <c r="AE38" i="262" s="1"/>
  <c r="AE43" i="261" s="1"/>
  <c r="AE26" i="262"/>
  <c r="AE30" i="262"/>
  <c r="AE31" i="262" s="1"/>
  <c r="AE32" i="262" s="1"/>
  <c r="AE49" i="262"/>
  <c r="AE50" i="262" s="1"/>
  <c r="AE51" i="262" s="1"/>
  <c r="BM12" i="232"/>
  <c r="BM26" i="232" s="1"/>
  <c r="BL13" i="262"/>
  <c r="BL17" i="262" s="1"/>
  <c r="BL25" i="262" s="1"/>
  <c r="W13" i="262"/>
  <c r="W17" i="262" s="1"/>
  <c r="W25" i="262" s="1"/>
  <c r="AX13" i="262"/>
  <c r="AX17" i="262" s="1"/>
  <c r="AX25" i="262" s="1"/>
  <c r="BL14" i="262"/>
  <c r="AN13" i="262"/>
  <c r="AN17" i="262" s="1"/>
  <c r="AN25" i="262" s="1"/>
  <c r="BN7" i="246"/>
  <c r="BI22" i="230" s="1"/>
  <c r="BZ6" i="246"/>
  <c r="BZ7" i="246" s="1"/>
  <c r="BY14" i="246"/>
  <c r="BY15" i="246" s="1"/>
  <c r="BX14" i="246"/>
  <c r="BX15" i="246" s="1"/>
  <c r="BK15" i="246"/>
  <c r="BG15" i="232" s="1"/>
  <c r="AS48" i="246"/>
  <c r="AR11" i="246"/>
  <c r="AN8" i="232" s="1"/>
  <c r="AZ11" i="246"/>
  <c r="AV8" i="232" s="1"/>
  <c r="BD48" i="246"/>
  <c r="BH48" i="246"/>
  <c r="BW9" i="246"/>
  <c r="BI8" i="246"/>
  <c r="BP48" i="246"/>
  <c r="BZ9" i="246"/>
  <c r="BP11" i="246"/>
  <c r="BL8" i="232" s="1"/>
  <c r="BH11" i="246"/>
  <c r="BD8" i="232" s="1"/>
  <c r="BT15" i="246"/>
  <c r="BP15" i="232" s="1"/>
  <c r="CB14" i="246"/>
  <c r="CB15" i="246" s="1"/>
  <c r="BN8" i="246"/>
  <c r="BM48" i="246"/>
  <c r="BV8" i="246"/>
  <c r="BU48" i="246"/>
  <c r="W11" i="246"/>
  <c r="S8" i="232" s="1"/>
  <c r="U11" i="246"/>
  <c r="Q8" i="232" s="1"/>
  <c r="AC48" i="246"/>
  <c r="AC11" i="246"/>
  <c r="Y8" i="232" s="1"/>
  <c r="AK11" i="246"/>
  <c r="AG8" i="232" s="1"/>
  <c r="BE48" i="246"/>
  <c r="BA11" i="246"/>
  <c r="AW8" i="232" s="1"/>
  <c r="BI11" i="246"/>
  <c r="BE8" i="232" s="1"/>
  <c r="BI48" i="246"/>
  <c r="Y11" i="246"/>
  <c r="U8" i="232" s="1"/>
  <c r="AG11" i="246"/>
  <c r="AC8" i="232" s="1"/>
  <c r="AO11" i="246"/>
  <c r="AK8" i="232" s="1"/>
  <c r="AW11" i="246"/>
  <c r="AS8" i="232" s="1"/>
  <c r="BE11" i="246"/>
  <c r="BA8" i="232" s="1"/>
  <c r="BM11" i="246"/>
  <c r="BI8" i="232" s="1"/>
  <c r="BU11" i="246"/>
  <c r="BQ8" i="232" s="1"/>
  <c r="BQ11" i="246"/>
  <c r="BM8" i="232" s="1"/>
  <c r="BZ18" i="246"/>
  <c r="BZ19" i="246" s="1"/>
  <c r="BL8" i="246"/>
  <c r="BK48" i="246"/>
  <c r="BS48" i="246"/>
  <c r="BT8" i="246"/>
  <c r="AR48" i="246"/>
  <c r="AQ11" i="246"/>
  <c r="AM8" i="232" s="1"/>
  <c r="CA10" i="246"/>
  <c r="CA11" i="246" s="1"/>
  <c r="BK11" i="246"/>
  <c r="BG8" i="232" s="1"/>
  <c r="BS11" i="246"/>
  <c r="BO8" i="232" s="1"/>
  <c r="BK36" i="246"/>
  <c r="BT11" i="246"/>
  <c r="BP8" i="232" s="1"/>
  <c r="CB10" i="246"/>
  <c r="CB11" i="246" s="1"/>
  <c r="BW6" i="246"/>
  <c r="BW7" i="246" s="1"/>
  <c r="CB9" i="246"/>
  <c r="Z11" i="246"/>
  <c r="V8" i="232" s="1"/>
  <c r="CB6" i="246"/>
  <c r="CB7" i="246" s="1"/>
  <c r="BJ7" i="246"/>
  <c r="BE22" i="230" s="1"/>
  <c r="AB11" i="246"/>
  <c r="X8" i="232" s="1"/>
  <c r="AJ11" i="246"/>
  <c r="AF8" i="232" s="1"/>
  <c r="BZ14" i="246"/>
  <c r="BZ15" i="246" s="1"/>
  <c r="CA14" i="246"/>
  <c r="CA15" i="246" s="1"/>
  <c r="BX6" i="246"/>
  <c r="BW14" i="246"/>
  <c r="BW15" i="246" s="1"/>
  <c r="BH15" i="246"/>
  <c r="BD15" i="232" s="1"/>
  <c r="BX18" i="246"/>
  <c r="BX19" i="246" s="1"/>
  <c r="BZ10" i="246"/>
  <c r="BD45" i="246"/>
  <c r="CA18" i="246"/>
  <c r="CA19" i="246" s="1"/>
  <c r="CA6" i="246"/>
  <c r="CA7" i="246" s="1"/>
  <c r="BX10" i="246"/>
  <c r="BX11" i="246" s="1"/>
  <c r="BW18" i="246"/>
  <c r="BW19" i="246" s="1"/>
  <c r="BY10" i="246"/>
  <c r="BY11" i="246" s="1"/>
  <c r="BH19" i="246"/>
  <c r="AB60" i="230" l="1"/>
  <c r="AB62" i="230" s="1"/>
  <c r="AB64" i="230"/>
  <c r="AB66" i="230" s="1"/>
  <c r="AB27" i="230"/>
  <c r="AB46" i="230"/>
  <c r="AB48" i="230" s="1"/>
  <c r="AB55" i="230"/>
  <c r="AB57" i="230" s="1"/>
  <c r="W46" i="230"/>
  <c r="W48" i="230" s="1"/>
  <c r="W27" i="230"/>
  <c r="W64" i="230"/>
  <c r="W66" i="230" s="1"/>
  <c r="W60" i="230"/>
  <c r="W62" i="230" s="1"/>
  <c r="W55" i="230"/>
  <c r="W57" i="230" s="1"/>
  <c r="AZ60" i="230"/>
  <c r="AZ62" i="230" s="1"/>
  <c r="BA29" i="230"/>
  <c r="AZ46" i="230"/>
  <c r="AZ48" i="230" s="1"/>
  <c r="AZ64" i="230"/>
  <c r="AZ66" i="230" s="1"/>
  <c r="AZ55" i="230"/>
  <c r="AZ57" i="230" s="1"/>
  <c r="AZ27" i="230"/>
  <c r="BH55" i="230"/>
  <c r="BH57" i="230" s="1"/>
  <c r="BH27" i="230"/>
  <c r="BI21" i="230"/>
  <c r="BI13" i="230"/>
  <c r="BI15" i="230" s="1"/>
  <c r="AU46" i="230"/>
  <c r="AU48" i="230" s="1"/>
  <c r="AU27" i="230"/>
  <c r="AU64" i="230"/>
  <c r="AU66" i="230" s="1"/>
  <c r="AU60" i="230"/>
  <c r="AU62" i="230" s="1"/>
  <c r="AV29" i="230"/>
  <c r="AU29" i="230"/>
  <c r="AU55" i="230"/>
  <c r="AU57" i="230" s="1"/>
  <c r="W34" i="230"/>
  <c r="BA46" i="230"/>
  <c r="BA48" i="230" s="1"/>
  <c r="BA60" i="230"/>
  <c r="BA62" i="230" s="1"/>
  <c r="BA64" i="230"/>
  <c r="BA66" i="230" s="1"/>
  <c r="BA55" i="230"/>
  <c r="BA57" i="230" s="1"/>
  <c r="BA27" i="230"/>
  <c r="BB29" i="230"/>
  <c r="U46" i="230"/>
  <c r="U48" i="230" s="1"/>
  <c r="U64" i="230"/>
  <c r="U66" i="230" s="1"/>
  <c r="U27" i="230"/>
  <c r="U55" i="230"/>
  <c r="U57" i="230" s="1"/>
  <c r="U60" i="230"/>
  <c r="U62" i="230" s="1"/>
  <c r="AR60" i="230"/>
  <c r="AR62" i="230" s="1"/>
  <c r="AR29" i="230"/>
  <c r="AR64" i="230"/>
  <c r="AR66" i="230" s="1"/>
  <c r="AR27" i="230"/>
  <c r="AR55" i="230"/>
  <c r="AR57" i="230" s="1"/>
  <c r="AR46" i="230"/>
  <c r="AR48" i="230" s="1"/>
  <c r="BH21" i="230"/>
  <c r="BH13" i="230"/>
  <c r="BH15" i="230" s="1"/>
  <c r="BJ21" i="230"/>
  <c r="BI55" i="230"/>
  <c r="BI57" i="230" s="1"/>
  <c r="BI27" i="230"/>
  <c r="BJ13" i="230"/>
  <c r="BJ15" i="230" s="1"/>
  <c r="AB34" i="230"/>
  <c r="R55" i="230"/>
  <c r="R57" i="230" s="1"/>
  <c r="R60" i="230"/>
  <c r="R62" i="230" s="1"/>
  <c r="R64" i="230"/>
  <c r="R66" i="230" s="1"/>
  <c r="R46" i="230"/>
  <c r="R48" i="230" s="1"/>
  <c r="BC46" i="230"/>
  <c r="BC27" i="230"/>
  <c r="BC64" i="230"/>
  <c r="BC66" i="230" s="1"/>
  <c r="BC55" i="230"/>
  <c r="BC57" i="230" s="1"/>
  <c r="BD29" i="230"/>
  <c r="BC60" i="230"/>
  <c r="BC62" i="230" s="1"/>
  <c r="BZ4" i="246"/>
  <c r="BY4" i="246"/>
  <c r="BO60" i="230"/>
  <c r="BO62" i="230" s="1"/>
  <c r="BP29" i="230"/>
  <c r="BO64" i="230"/>
  <c r="BO66" i="230" s="1"/>
  <c r="BO46" i="230"/>
  <c r="AC46" i="230"/>
  <c r="AC48" i="230" s="1"/>
  <c r="AC64" i="230"/>
  <c r="AC66" i="230" s="1"/>
  <c r="AC27" i="230"/>
  <c r="AC55" i="230"/>
  <c r="AC57" i="230" s="1"/>
  <c r="AC60" i="230"/>
  <c r="AC62" i="230" s="1"/>
  <c r="AA60" i="230"/>
  <c r="AA62" i="230" s="1"/>
  <c r="AA64" i="230"/>
  <c r="AA66" i="230" s="1"/>
  <c r="AA55" i="230"/>
  <c r="AA57" i="230" s="1"/>
  <c r="AA27" i="230"/>
  <c r="AA46" i="230"/>
  <c r="AA48" i="230" s="1"/>
  <c r="AA34" i="230"/>
  <c r="AV27" i="230"/>
  <c r="AV64" i="230"/>
  <c r="AV66" i="230" s="1"/>
  <c r="AV55" i="230"/>
  <c r="AV57" i="230" s="1"/>
  <c r="AV46" i="230"/>
  <c r="AV60" i="230"/>
  <c r="AV62" i="230" s="1"/>
  <c r="AW29" i="230"/>
  <c r="BJ46" i="230"/>
  <c r="BJ60" i="230"/>
  <c r="BJ62" i="230" s="1"/>
  <c r="BJ64" i="230"/>
  <c r="BJ66" i="230" s="1"/>
  <c r="BK29" i="230"/>
  <c r="BL64" i="230"/>
  <c r="BL66" i="230" s="1"/>
  <c r="BL60" i="230"/>
  <c r="BL62" i="230" s="1"/>
  <c r="BM29" i="230"/>
  <c r="BL46" i="230"/>
  <c r="AE46" i="230"/>
  <c r="AE48" i="230" s="1"/>
  <c r="AE27" i="230"/>
  <c r="AE64" i="230"/>
  <c r="AE66" i="230" s="1"/>
  <c r="AE34" i="230"/>
  <c r="AE55" i="230"/>
  <c r="AE57" i="230" s="1"/>
  <c r="AE60" i="230"/>
  <c r="AE62" i="230" s="1"/>
  <c r="AI60" i="230"/>
  <c r="AI62" i="230" s="1"/>
  <c r="AI27" i="230"/>
  <c r="AI64" i="230"/>
  <c r="AI66" i="230" s="1"/>
  <c r="AI55" i="230"/>
  <c r="AI57" i="230" s="1"/>
  <c r="AI46" i="230"/>
  <c r="AI48" i="230" s="1"/>
  <c r="S60" i="230"/>
  <c r="S62" i="230" s="1"/>
  <c r="S64" i="230"/>
  <c r="S66" i="230" s="1"/>
  <c r="S55" i="230"/>
  <c r="S57" i="230" s="1"/>
  <c r="S46" i="230"/>
  <c r="S48" i="230" s="1"/>
  <c r="BD27" i="230"/>
  <c r="BD64" i="230"/>
  <c r="BD66" i="230" s="1"/>
  <c r="BD55" i="230"/>
  <c r="BD57" i="230" s="1"/>
  <c r="BE29" i="230"/>
  <c r="BD46" i="230"/>
  <c r="BD60" i="230"/>
  <c r="BD62" i="230" s="1"/>
  <c r="BX7" i="246"/>
  <c r="AM46" i="230"/>
  <c r="AM48" i="230" s="1"/>
  <c r="AM27" i="230"/>
  <c r="AM64" i="230"/>
  <c r="AM66" i="230" s="1"/>
  <c r="AM60" i="230"/>
  <c r="AM62" i="230" s="1"/>
  <c r="AM29" i="230"/>
  <c r="AM55" i="230"/>
  <c r="AM57" i="230" s="1"/>
  <c r="BN60" i="230"/>
  <c r="BN62" i="230" s="1"/>
  <c r="BO29" i="230"/>
  <c r="BN46" i="230"/>
  <c r="BN48" i="230" s="1"/>
  <c r="BN64" i="230"/>
  <c r="BN66" i="230" s="1"/>
  <c r="AY60" i="230"/>
  <c r="AY62" i="230" s="1"/>
  <c r="AZ29" i="230"/>
  <c r="AY27" i="230"/>
  <c r="AY46" i="230"/>
  <c r="AY64" i="230"/>
  <c r="AY66" i="230" s="1"/>
  <c r="AY55" i="230"/>
  <c r="AY57" i="230" s="1"/>
  <c r="AS29" i="230"/>
  <c r="AS46" i="230"/>
  <c r="AS48" i="230" s="1"/>
  <c r="AS55" i="230"/>
  <c r="AS57" i="230" s="1"/>
  <c r="AS64" i="230"/>
  <c r="AS66" i="230" s="1"/>
  <c r="AS27" i="230"/>
  <c r="AS60" i="230"/>
  <c r="AS62" i="230" s="1"/>
  <c r="AJ60" i="230"/>
  <c r="AJ62" i="230" s="1"/>
  <c r="AJ64" i="230"/>
  <c r="AJ66" i="230" s="1"/>
  <c r="AJ55" i="230"/>
  <c r="AJ57" i="230" s="1"/>
  <c r="AJ46" i="230"/>
  <c r="AJ48" i="230" s="1"/>
  <c r="AJ27" i="230"/>
  <c r="T60" i="230"/>
  <c r="T62" i="230" s="1"/>
  <c r="T55" i="230"/>
  <c r="T57" i="230" s="1"/>
  <c r="T46" i="230"/>
  <c r="T48" i="230" s="1"/>
  <c r="T64" i="230"/>
  <c r="T66" i="230" s="1"/>
  <c r="T27" i="230"/>
  <c r="AZ34" i="230"/>
  <c r="BP60" i="230"/>
  <c r="BP62" i="230" s="1"/>
  <c r="BQ29" i="230"/>
  <c r="BP64" i="230"/>
  <c r="BP66" i="230" s="1"/>
  <c r="BP46" i="230"/>
  <c r="BP48" i="230" s="1"/>
  <c r="BY7" i="246"/>
  <c r="BK46" i="230"/>
  <c r="BK48" i="230" s="1"/>
  <c r="BK64" i="230"/>
  <c r="BK66" i="230" s="1"/>
  <c r="BK60" i="230"/>
  <c r="BK62" i="230" s="1"/>
  <c r="BL29" i="230"/>
  <c r="AC34" i="230"/>
  <c r="AK29" i="230"/>
  <c r="AK46" i="230"/>
  <c r="AK48" i="230" s="1"/>
  <c r="AK60" i="230"/>
  <c r="AK62" i="230" s="1"/>
  <c r="AK64" i="230"/>
  <c r="AK66" i="230" s="1"/>
  <c r="AK55" i="230"/>
  <c r="AK57" i="230" s="1"/>
  <c r="AK27" i="230"/>
  <c r="AQ60" i="230"/>
  <c r="AQ62" i="230" s="1"/>
  <c r="AQ29" i="230"/>
  <c r="AQ64" i="230"/>
  <c r="AQ66" i="230" s="1"/>
  <c r="AQ27" i="230"/>
  <c r="AQ55" i="230"/>
  <c r="AQ57" i="230" s="1"/>
  <c r="AQ46" i="230"/>
  <c r="AQ48" i="230" s="1"/>
  <c r="BW11" i="246"/>
  <c r="AT30" i="262"/>
  <c r="AT31" i="262" s="1"/>
  <c r="AT32" i="262" s="1"/>
  <c r="AT36" i="262"/>
  <c r="AT37" i="262" s="1"/>
  <c r="AT38" i="262" s="1"/>
  <c r="AT43" i="261" s="1"/>
  <c r="AT44" i="261" s="1"/>
  <c r="AT49" i="262"/>
  <c r="AT50" i="262" s="1"/>
  <c r="AT51" i="262" s="1"/>
  <c r="AT26" i="262"/>
  <c r="BJ26" i="261"/>
  <c r="BJ55" i="261"/>
  <c r="BJ56" i="261" s="1"/>
  <c r="BJ57" i="261" s="1"/>
  <c r="BJ30" i="261"/>
  <c r="BJ31" i="261" s="1"/>
  <c r="BJ32" i="261" s="1"/>
  <c r="BJ40" i="261"/>
  <c r="BJ41" i="261" s="1"/>
  <c r="BJ42" i="261" s="1"/>
  <c r="AM40" i="261"/>
  <c r="AM41" i="261" s="1"/>
  <c r="AM42" i="261" s="1"/>
  <c r="AM30" i="261"/>
  <c r="AM31" i="261" s="1"/>
  <c r="AM32" i="261" s="1"/>
  <c r="AM26" i="261"/>
  <c r="AM55" i="261"/>
  <c r="AM56" i="261" s="1"/>
  <c r="AM57" i="261" s="1"/>
  <c r="N42" i="255"/>
  <c r="N43" i="255" s="1"/>
  <c r="N44" i="255" s="1"/>
  <c r="N30" i="255"/>
  <c r="N31" i="255" s="1"/>
  <c r="N32" i="255" s="1"/>
  <c r="N26" i="255"/>
  <c r="AP49" i="262"/>
  <c r="AP50" i="262" s="1"/>
  <c r="AP51" i="262" s="1"/>
  <c r="AP26" i="262"/>
  <c r="AP36" i="262"/>
  <c r="AP37" i="262" s="1"/>
  <c r="AP38" i="262" s="1"/>
  <c r="AP43" i="261" s="1"/>
  <c r="AP44" i="261" s="1"/>
  <c r="AP30" i="262"/>
  <c r="AP31" i="262" s="1"/>
  <c r="AP32" i="262" s="1"/>
  <c r="AT55" i="261"/>
  <c r="AT56" i="261" s="1"/>
  <c r="AT57" i="261" s="1"/>
  <c r="AT30" i="261"/>
  <c r="AT31" i="261" s="1"/>
  <c r="AT32" i="261" s="1"/>
  <c r="AT26" i="261"/>
  <c r="AT40" i="261"/>
  <c r="AT41" i="261" s="1"/>
  <c r="AT42" i="261" s="1"/>
  <c r="BB26" i="261"/>
  <c r="BB40" i="261"/>
  <c r="BB41" i="261" s="1"/>
  <c r="BB42" i="261" s="1"/>
  <c r="BB30" i="261"/>
  <c r="BB31" i="261" s="1"/>
  <c r="BB32" i="261" s="1"/>
  <c r="BB55" i="261"/>
  <c r="BB56" i="261" s="1"/>
  <c r="BB57" i="261" s="1"/>
  <c r="Q26" i="255"/>
  <c r="Q42" i="255"/>
  <c r="Q43" i="255" s="1"/>
  <c r="Q44" i="255" s="1"/>
  <c r="Q30" i="255"/>
  <c r="Q31" i="255" s="1"/>
  <c r="Q32" i="255" s="1"/>
  <c r="P42" i="255"/>
  <c r="P43" i="255" s="1"/>
  <c r="P44" i="255" s="1"/>
  <c r="P30" i="255"/>
  <c r="P31" i="255" s="1"/>
  <c r="P32" i="255" s="1"/>
  <c r="P26" i="255"/>
  <c r="AO36" i="262"/>
  <c r="AO37" i="262" s="1"/>
  <c r="AO38" i="262" s="1"/>
  <c r="AO43" i="261" s="1"/>
  <c r="AO44" i="261" s="1"/>
  <c r="AO26" i="262"/>
  <c r="AO49" i="262"/>
  <c r="AO50" i="262" s="1"/>
  <c r="AO51" i="262" s="1"/>
  <c r="AO30" i="262"/>
  <c r="AO31" i="262" s="1"/>
  <c r="AO32" i="262" s="1"/>
  <c r="L30" i="261"/>
  <c r="L31" i="261" s="1"/>
  <c r="L26" i="261"/>
  <c r="L55" i="261"/>
  <c r="L56" i="261" s="1"/>
  <c r="L57" i="261" s="1"/>
  <c r="AG26" i="261"/>
  <c r="AG55" i="261"/>
  <c r="AG56" i="261" s="1"/>
  <c r="AG57" i="261" s="1"/>
  <c r="AG40" i="261"/>
  <c r="AG41" i="261" s="1"/>
  <c r="AG42" i="261" s="1"/>
  <c r="AG30" i="261"/>
  <c r="AG31" i="261" s="1"/>
  <c r="AG32" i="261" s="1"/>
  <c r="AN49" i="262"/>
  <c r="AN50" i="262" s="1"/>
  <c r="AN51" i="262" s="1"/>
  <c r="AN36" i="262"/>
  <c r="AN37" i="262" s="1"/>
  <c r="AN38" i="262" s="1"/>
  <c r="AN43" i="261" s="1"/>
  <c r="AN44" i="261" s="1"/>
  <c r="AN30" i="262"/>
  <c r="AN31" i="262" s="1"/>
  <c r="AN32" i="262" s="1"/>
  <c r="AN26" i="262"/>
  <c r="P49" i="262"/>
  <c r="P50" i="262" s="1"/>
  <c r="P51" i="262" s="1"/>
  <c r="P26" i="262"/>
  <c r="P30" i="262"/>
  <c r="P31" i="262" s="1"/>
  <c r="AX30" i="261"/>
  <c r="AX31" i="261" s="1"/>
  <c r="AX32" i="261" s="1"/>
  <c r="AX40" i="261"/>
  <c r="AX41" i="261" s="1"/>
  <c r="AX42" i="261" s="1"/>
  <c r="AX26" i="261"/>
  <c r="AX55" i="261"/>
  <c r="AX56" i="261" s="1"/>
  <c r="AX57" i="261" s="1"/>
  <c r="AV55" i="261"/>
  <c r="AV56" i="261" s="1"/>
  <c r="AV57" i="261" s="1"/>
  <c r="AV40" i="261"/>
  <c r="AV41" i="261" s="1"/>
  <c r="AV42" i="261" s="1"/>
  <c r="AV30" i="261"/>
  <c r="AV31" i="261" s="1"/>
  <c r="AV32" i="261" s="1"/>
  <c r="AV26" i="261"/>
  <c r="K55" i="261"/>
  <c r="K56" i="261" s="1"/>
  <c r="K57" i="261" s="1"/>
  <c r="K26" i="261"/>
  <c r="K30" i="261"/>
  <c r="K31" i="261" s="1"/>
  <c r="R30" i="261"/>
  <c r="R31" i="261" s="1"/>
  <c r="R55" i="261"/>
  <c r="R56" i="261" s="1"/>
  <c r="R57" i="261" s="1"/>
  <c r="R26" i="261"/>
  <c r="BM26" i="262"/>
  <c r="BM49" i="262"/>
  <c r="BM50" i="262" s="1"/>
  <c r="BM51" i="262" s="1"/>
  <c r="BM36" i="262"/>
  <c r="BM37" i="262" s="1"/>
  <c r="BM38" i="262" s="1"/>
  <c r="BM43" i="261" s="1"/>
  <c r="BM44" i="261" s="1"/>
  <c r="BM30" i="262"/>
  <c r="BM31" i="262" s="1"/>
  <c r="BM32" i="262" s="1"/>
  <c r="BF49" i="262"/>
  <c r="BF50" i="262" s="1"/>
  <c r="BF51" i="262" s="1"/>
  <c r="BF36" i="262"/>
  <c r="BF37" i="262" s="1"/>
  <c r="BF38" i="262" s="1"/>
  <c r="BF43" i="261" s="1"/>
  <c r="BF44" i="261" s="1"/>
  <c r="BF30" i="262"/>
  <c r="BF31" i="262" s="1"/>
  <c r="BF32" i="262" s="1"/>
  <c r="BF26" i="262"/>
  <c r="BL49" i="262"/>
  <c r="BL50" i="262" s="1"/>
  <c r="BL51" i="262" s="1"/>
  <c r="BL30" i="262"/>
  <c r="BL31" i="262" s="1"/>
  <c r="BL32" i="262" s="1"/>
  <c r="BL26" i="262"/>
  <c r="BL36" i="262"/>
  <c r="BL37" i="262" s="1"/>
  <c r="BL38" i="262" s="1"/>
  <c r="BL43" i="261" s="1"/>
  <c r="BL44" i="261" s="1"/>
  <c r="AD55" i="261"/>
  <c r="AD56" i="261" s="1"/>
  <c r="AD57" i="261" s="1"/>
  <c r="AD40" i="261"/>
  <c r="AD41" i="261" s="1"/>
  <c r="AD42" i="261" s="1"/>
  <c r="AD30" i="261"/>
  <c r="AD31" i="261" s="1"/>
  <c r="AD32" i="261" s="1"/>
  <c r="AD26" i="261"/>
  <c r="BE26" i="262"/>
  <c r="BE30" i="262"/>
  <c r="BE31" i="262" s="1"/>
  <c r="BE32" i="262" s="1"/>
  <c r="BE36" i="262"/>
  <c r="BE37" i="262" s="1"/>
  <c r="BE38" i="262" s="1"/>
  <c r="BE43" i="261" s="1"/>
  <c r="BE44" i="261" s="1"/>
  <c r="BE49" i="262"/>
  <c r="BE50" i="262" s="1"/>
  <c r="BE51" i="262" s="1"/>
  <c r="J30" i="261"/>
  <c r="J31" i="261" s="1"/>
  <c r="J55" i="261"/>
  <c r="J56" i="261" s="1"/>
  <c r="J57" i="261" s="1"/>
  <c r="J26" i="261"/>
  <c r="AY55" i="261"/>
  <c r="AY56" i="261" s="1"/>
  <c r="AY57" i="261" s="1"/>
  <c r="AY40" i="261"/>
  <c r="AY41" i="261" s="1"/>
  <c r="AY42" i="261" s="1"/>
  <c r="AY30" i="261"/>
  <c r="AY31" i="261" s="1"/>
  <c r="AY32" i="261" s="1"/>
  <c r="AY26" i="261"/>
  <c r="AI30" i="262"/>
  <c r="AI31" i="262" s="1"/>
  <c r="AI32" i="262" s="1"/>
  <c r="AI49" i="262"/>
  <c r="AI50" i="262" s="1"/>
  <c r="AI51" i="262" s="1"/>
  <c r="AI36" i="262"/>
  <c r="AI37" i="262" s="1"/>
  <c r="AI38" i="262" s="1"/>
  <c r="AI43" i="261" s="1"/>
  <c r="AI26" i="262"/>
  <c r="AZ26" i="261"/>
  <c r="AZ55" i="261"/>
  <c r="AZ56" i="261" s="1"/>
  <c r="AZ57" i="261" s="1"/>
  <c r="AZ40" i="261"/>
  <c r="AZ41" i="261" s="1"/>
  <c r="AZ42" i="261" s="1"/>
  <c r="AZ30" i="261"/>
  <c r="AZ31" i="261" s="1"/>
  <c r="AZ32" i="261" s="1"/>
  <c r="BJ36" i="262"/>
  <c r="BJ37" i="262" s="1"/>
  <c r="BJ38" i="262" s="1"/>
  <c r="BJ43" i="261" s="1"/>
  <c r="BJ44" i="261" s="1"/>
  <c r="BJ26" i="262"/>
  <c r="BJ49" i="262"/>
  <c r="BJ50" i="262" s="1"/>
  <c r="BJ51" i="262" s="1"/>
  <c r="BJ30" i="262"/>
  <c r="BJ31" i="262" s="1"/>
  <c r="BJ32" i="262" s="1"/>
  <c r="AM36" i="262"/>
  <c r="AM37" i="262" s="1"/>
  <c r="AM38" i="262" s="1"/>
  <c r="AM43" i="261" s="1"/>
  <c r="AM44" i="261" s="1"/>
  <c r="AM26" i="262"/>
  <c r="AM49" i="262"/>
  <c r="AM50" i="262" s="1"/>
  <c r="AM51" i="262" s="1"/>
  <c r="AM30" i="262"/>
  <c r="AM31" i="262" s="1"/>
  <c r="AM32" i="262" s="1"/>
  <c r="BC55" i="261"/>
  <c r="BC56" i="261" s="1"/>
  <c r="BC57" i="261" s="1"/>
  <c r="BC40" i="261"/>
  <c r="BC41" i="261" s="1"/>
  <c r="BC42" i="261" s="1"/>
  <c r="BC30" i="261"/>
  <c r="BC31" i="261" s="1"/>
  <c r="BC32" i="261" s="1"/>
  <c r="BC26" i="261"/>
  <c r="BG49" i="262"/>
  <c r="BG50" i="262" s="1"/>
  <c r="BG51" i="262" s="1"/>
  <c r="BG30" i="262"/>
  <c r="BG31" i="262" s="1"/>
  <c r="BG32" i="262" s="1"/>
  <c r="BG36" i="262"/>
  <c r="BG37" i="262" s="1"/>
  <c r="BG38" i="262" s="1"/>
  <c r="BG43" i="261" s="1"/>
  <c r="BG44" i="261" s="1"/>
  <c r="BG26" i="262"/>
  <c r="BG55" i="261"/>
  <c r="BG56" i="261" s="1"/>
  <c r="BG57" i="261" s="1"/>
  <c r="BG40" i="261"/>
  <c r="BG41" i="261" s="1"/>
  <c r="BG42" i="261" s="1"/>
  <c r="BG26" i="261"/>
  <c r="BG30" i="261"/>
  <c r="BG31" i="261" s="1"/>
  <c r="BG32" i="261" s="1"/>
  <c r="AX49" i="262"/>
  <c r="AX50" i="262" s="1"/>
  <c r="AX51" i="262" s="1"/>
  <c r="AX30" i="262"/>
  <c r="AX31" i="262" s="1"/>
  <c r="AX32" i="262" s="1"/>
  <c r="AX36" i="262"/>
  <c r="AX37" i="262" s="1"/>
  <c r="AX38" i="262" s="1"/>
  <c r="AX43" i="261" s="1"/>
  <c r="AX44" i="261" s="1"/>
  <c r="AX26" i="262"/>
  <c r="AR30" i="262"/>
  <c r="AR31" i="262" s="1"/>
  <c r="AR32" i="262" s="1"/>
  <c r="AR26" i="262"/>
  <c r="AR36" i="262"/>
  <c r="AR37" i="262" s="1"/>
  <c r="AR38" i="262" s="1"/>
  <c r="AR43" i="261" s="1"/>
  <c r="AR44" i="261" s="1"/>
  <c r="AR49" i="262"/>
  <c r="AR50" i="262" s="1"/>
  <c r="AR51" i="262" s="1"/>
  <c r="AD36" i="262"/>
  <c r="AD37" i="262" s="1"/>
  <c r="AD38" i="262" s="1"/>
  <c r="AD43" i="261" s="1"/>
  <c r="AD30" i="262"/>
  <c r="AD31" i="262" s="1"/>
  <c r="AD32" i="262" s="1"/>
  <c r="AD26" i="262"/>
  <c r="AD49" i="262"/>
  <c r="AD50" i="262" s="1"/>
  <c r="AD51" i="262" s="1"/>
  <c r="L49" i="262"/>
  <c r="L50" i="262" s="1"/>
  <c r="L51" i="262" s="1"/>
  <c r="L30" i="262"/>
  <c r="L31" i="262" s="1"/>
  <c r="L26" i="262"/>
  <c r="AN55" i="261"/>
  <c r="AN56" i="261" s="1"/>
  <c r="AN57" i="261" s="1"/>
  <c r="AN40" i="261"/>
  <c r="AN41" i="261" s="1"/>
  <c r="AN42" i="261" s="1"/>
  <c r="AN30" i="261"/>
  <c r="AN31" i="261" s="1"/>
  <c r="AN32" i="261" s="1"/>
  <c r="AN26" i="261"/>
  <c r="Q26" i="262"/>
  <c r="Q49" i="262"/>
  <c r="Q50" i="262" s="1"/>
  <c r="Q51" i="262" s="1"/>
  <c r="Q30" i="262"/>
  <c r="Q31" i="262" s="1"/>
  <c r="AU55" i="261"/>
  <c r="AU56" i="261" s="1"/>
  <c r="AU57" i="261" s="1"/>
  <c r="AU40" i="261"/>
  <c r="AU41" i="261" s="1"/>
  <c r="AU42" i="261" s="1"/>
  <c r="AU30" i="261"/>
  <c r="AU31" i="261" s="1"/>
  <c r="AU32" i="261" s="1"/>
  <c r="AU26" i="261"/>
  <c r="AO55" i="261"/>
  <c r="AO56" i="261" s="1"/>
  <c r="AO57" i="261" s="1"/>
  <c r="AO40" i="261"/>
  <c r="AO41" i="261" s="1"/>
  <c r="AO42" i="261" s="1"/>
  <c r="AO30" i="261"/>
  <c r="AO31" i="261" s="1"/>
  <c r="AO32" i="261" s="1"/>
  <c r="AO26" i="261"/>
  <c r="AP30" i="261"/>
  <c r="AP31" i="261" s="1"/>
  <c r="AP32" i="261" s="1"/>
  <c r="AP26" i="261"/>
  <c r="AP40" i="261"/>
  <c r="AP41" i="261" s="1"/>
  <c r="AP42" i="261" s="1"/>
  <c r="AP55" i="261"/>
  <c r="AP56" i="261" s="1"/>
  <c r="AP57" i="261" s="1"/>
  <c r="AF55" i="261"/>
  <c r="AF56" i="261" s="1"/>
  <c r="AF57" i="261" s="1"/>
  <c r="AF26" i="261"/>
  <c r="AF30" i="261"/>
  <c r="AF31" i="261" s="1"/>
  <c r="AF32" i="261" s="1"/>
  <c r="AF40" i="261"/>
  <c r="AF41" i="261" s="1"/>
  <c r="AF42" i="261" s="1"/>
  <c r="T42" i="255"/>
  <c r="T43" i="255" s="1"/>
  <c r="T44" i="255" s="1"/>
  <c r="T26" i="255"/>
  <c r="T30" i="255"/>
  <c r="T31" i="255" s="1"/>
  <c r="T32" i="255" s="1"/>
  <c r="AJ26" i="262"/>
  <c r="AJ36" i="262"/>
  <c r="AJ37" i="262" s="1"/>
  <c r="AJ38" i="262" s="1"/>
  <c r="AJ43" i="261" s="1"/>
  <c r="AJ49" i="262"/>
  <c r="AJ50" i="262" s="1"/>
  <c r="AJ51" i="262" s="1"/>
  <c r="AJ30" i="262"/>
  <c r="AJ31" i="262" s="1"/>
  <c r="AJ32" i="262" s="1"/>
  <c r="AZ49" i="262"/>
  <c r="AZ50" i="262" s="1"/>
  <c r="AZ51" i="262" s="1"/>
  <c r="AZ26" i="262"/>
  <c r="AZ36" i="262"/>
  <c r="AZ37" i="262" s="1"/>
  <c r="AZ38" i="262" s="1"/>
  <c r="AZ43" i="261" s="1"/>
  <c r="AZ44" i="261" s="1"/>
  <c r="AZ30" i="262"/>
  <c r="AZ31" i="262" s="1"/>
  <c r="AZ32" i="262" s="1"/>
  <c r="AL30" i="262"/>
  <c r="AL31" i="262" s="1"/>
  <c r="AL32" i="262" s="1"/>
  <c r="AL49" i="262"/>
  <c r="AL50" i="262" s="1"/>
  <c r="AL51" i="262" s="1"/>
  <c r="AL26" i="262"/>
  <c r="AL36" i="262"/>
  <c r="AL37" i="262" s="1"/>
  <c r="AL38" i="262" s="1"/>
  <c r="AL43" i="261" s="1"/>
  <c r="AL44" i="261" s="1"/>
  <c r="R42" i="255"/>
  <c r="R43" i="255" s="1"/>
  <c r="R44" i="255" s="1"/>
  <c r="R26" i="255"/>
  <c r="R30" i="255"/>
  <c r="R31" i="255" s="1"/>
  <c r="R32" i="255" s="1"/>
  <c r="AA49" i="262"/>
  <c r="AA50" i="262" s="1"/>
  <c r="AA51" i="262" s="1"/>
  <c r="AA26" i="262"/>
  <c r="AA30" i="262"/>
  <c r="AA31" i="262" s="1"/>
  <c r="AA32" i="262" s="1"/>
  <c r="AA36" i="262"/>
  <c r="AA37" i="262" s="1"/>
  <c r="AA38" i="262" s="1"/>
  <c r="AA43" i="261" s="1"/>
  <c r="AJ40" i="261"/>
  <c r="AJ41" i="261" s="1"/>
  <c r="AJ42" i="261" s="1"/>
  <c r="AJ30" i="261"/>
  <c r="AJ31" i="261" s="1"/>
  <c r="AJ32" i="261" s="1"/>
  <c r="AJ55" i="261"/>
  <c r="AJ56" i="261" s="1"/>
  <c r="AJ57" i="261" s="1"/>
  <c r="AJ26" i="261"/>
  <c r="T30" i="262"/>
  <c r="T31" i="262" s="1"/>
  <c r="T32" i="262" s="1"/>
  <c r="T26" i="262"/>
  <c r="T49" i="262"/>
  <c r="T50" i="262" s="1"/>
  <c r="T51" i="262" s="1"/>
  <c r="T36" i="262"/>
  <c r="T37" i="262" s="1"/>
  <c r="T38" i="262" s="1"/>
  <c r="T43" i="261" s="1"/>
  <c r="AH49" i="262"/>
  <c r="AH50" i="262" s="1"/>
  <c r="AH51" i="262" s="1"/>
  <c r="AH36" i="262"/>
  <c r="AH37" i="262" s="1"/>
  <c r="AH38" i="262" s="1"/>
  <c r="AH43" i="261" s="1"/>
  <c r="AH26" i="262"/>
  <c r="AH30" i="262"/>
  <c r="AH31" i="262" s="1"/>
  <c r="AH32" i="262" s="1"/>
  <c r="W36" i="262"/>
  <c r="W37" i="262" s="1"/>
  <c r="W38" i="262" s="1"/>
  <c r="W43" i="261" s="1"/>
  <c r="W30" i="262"/>
  <c r="W31" i="262" s="1"/>
  <c r="W32" i="262" s="1"/>
  <c r="W49" i="262"/>
  <c r="W50" i="262" s="1"/>
  <c r="W51" i="262" s="1"/>
  <c r="W26" i="262"/>
  <c r="AI55" i="261"/>
  <c r="AI56" i="261" s="1"/>
  <c r="AI57" i="261" s="1"/>
  <c r="AI30" i="261"/>
  <c r="AI31" i="261" s="1"/>
  <c r="AI32" i="261" s="1"/>
  <c r="AI26" i="261"/>
  <c r="AI40" i="261"/>
  <c r="AI41" i="261" s="1"/>
  <c r="AI42" i="261" s="1"/>
  <c r="AY36" i="262"/>
  <c r="AY37" i="262" s="1"/>
  <c r="AY38" i="262" s="1"/>
  <c r="AY43" i="261" s="1"/>
  <c r="AY44" i="261" s="1"/>
  <c r="AY49" i="262"/>
  <c r="AY50" i="262" s="1"/>
  <c r="AY51" i="262" s="1"/>
  <c r="AY26" i="262"/>
  <c r="AY30" i="262"/>
  <c r="AY31" i="262" s="1"/>
  <c r="AY32" i="262" s="1"/>
  <c r="AU36" i="262"/>
  <c r="AU37" i="262" s="1"/>
  <c r="AU38" i="262" s="1"/>
  <c r="AU43" i="261" s="1"/>
  <c r="AU44" i="261" s="1"/>
  <c r="AU49" i="262"/>
  <c r="AU50" i="262" s="1"/>
  <c r="AU51" i="262" s="1"/>
  <c r="AU30" i="262"/>
  <c r="AU31" i="262" s="1"/>
  <c r="AU32" i="262" s="1"/>
  <c r="AU26" i="262"/>
  <c r="S30" i="255"/>
  <c r="S31" i="255" s="1"/>
  <c r="S32" i="255" s="1"/>
  <c r="S42" i="255"/>
  <c r="S43" i="255" s="1"/>
  <c r="S44" i="255" s="1"/>
  <c r="S26" i="255"/>
  <c r="O49" i="262"/>
  <c r="O50" i="262" s="1"/>
  <c r="O51" i="262" s="1"/>
  <c r="O30" i="262"/>
  <c r="O31" i="262" s="1"/>
  <c r="O26" i="262"/>
  <c r="BK30" i="261"/>
  <c r="BK31" i="261" s="1"/>
  <c r="BK32" i="261" s="1"/>
  <c r="BK40" i="261"/>
  <c r="BK41" i="261" s="1"/>
  <c r="BK42" i="261" s="1"/>
  <c r="BK26" i="261"/>
  <c r="BK55" i="261"/>
  <c r="BK56" i="261" s="1"/>
  <c r="BK57" i="261" s="1"/>
  <c r="X49" i="262"/>
  <c r="X50" i="262" s="1"/>
  <c r="X51" i="262" s="1"/>
  <c r="X36" i="262"/>
  <c r="X37" i="262" s="1"/>
  <c r="X38" i="262" s="1"/>
  <c r="X43" i="261" s="1"/>
  <c r="X26" i="262"/>
  <c r="X30" i="262"/>
  <c r="X31" i="262" s="1"/>
  <c r="X32" i="262" s="1"/>
  <c r="AG26" i="262"/>
  <c r="AG30" i="262"/>
  <c r="AG31" i="262" s="1"/>
  <c r="AG32" i="262" s="1"/>
  <c r="AG49" i="262"/>
  <c r="AG50" i="262" s="1"/>
  <c r="AG51" i="262" s="1"/>
  <c r="AG36" i="262"/>
  <c r="AG37" i="262" s="1"/>
  <c r="AG38" i="262" s="1"/>
  <c r="AG43" i="261" s="1"/>
  <c r="P55" i="261"/>
  <c r="P56" i="261" s="1"/>
  <c r="P57" i="261" s="1"/>
  <c r="P26" i="261"/>
  <c r="P30" i="261"/>
  <c r="P31" i="261" s="1"/>
  <c r="AE40" i="261"/>
  <c r="AE41" i="261" s="1"/>
  <c r="AE42" i="261" s="1"/>
  <c r="AE30" i="261"/>
  <c r="AE31" i="261" s="1"/>
  <c r="AE32" i="261" s="1"/>
  <c r="AE26" i="261"/>
  <c r="AE55" i="261"/>
  <c r="AE56" i="261" s="1"/>
  <c r="AE57" i="261" s="1"/>
  <c r="AS13" i="262"/>
  <c r="AS17" i="262" s="1"/>
  <c r="AS25" i="262" s="1"/>
  <c r="AS14" i="262"/>
  <c r="U13" i="261"/>
  <c r="U17" i="261"/>
  <c r="U25" i="261" s="1"/>
  <c r="N26" i="261"/>
  <c r="N55" i="261"/>
  <c r="N56" i="261" s="1"/>
  <c r="N57" i="261" s="1"/>
  <c r="N30" i="261"/>
  <c r="N31" i="261" s="1"/>
  <c r="K42" i="255"/>
  <c r="K43" i="255" s="1"/>
  <c r="K44" i="255" s="1"/>
  <c r="K26" i="255"/>
  <c r="K30" i="255"/>
  <c r="K31" i="255" s="1"/>
  <c r="K32" i="255" s="1"/>
  <c r="M13" i="262"/>
  <c r="M17" i="262" s="1"/>
  <c r="M25" i="262" s="1"/>
  <c r="M14" i="262"/>
  <c r="AR30" i="261"/>
  <c r="AR31" i="261" s="1"/>
  <c r="AR32" i="261" s="1"/>
  <c r="AR26" i="261"/>
  <c r="AR40" i="261"/>
  <c r="AR41" i="261" s="1"/>
  <c r="AR42" i="261" s="1"/>
  <c r="AR55" i="261"/>
  <c r="AR56" i="261" s="1"/>
  <c r="AR57" i="261" s="1"/>
  <c r="AA55" i="261"/>
  <c r="AA56" i="261" s="1"/>
  <c r="AA57" i="261" s="1"/>
  <c r="AA40" i="261"/>
  <c r="AA41" i="261" s="1"/>
  <c r="AA42" i="261" s="1"/>
  <c r="AA26" i="261"/>
  <c r="AA30" i="261"/>
  <c r="AA31" i="261" s="1"/>
  <c r="AA32" i="261" s="1"/>
  <c r="N13" i="242"/>
  <c r="N14" i="242" s="1"/>
  <c r="N34" i="242" s="1"/>
  <c r="N30" i="242"/>
  <c r="N31" i="242" s="1"/>
  <c r="BD55" i="261"/>
  <c r="BD56" i="261" s="1"/>
  <c r="BD57" i="261" s="1"/>
  <c r="BD30" i="261"/>
  <c r="BD31" i="261" s="1"/>
  <c r="BD32" i="261" s="1"/>
  <c r="BD26" i="261"/>
  <c r="BD40" i="261"/>
  <c r="BD41" i="261" s="1"/>
  <c r="BD42" i="261" s="1"/>
  <c r="O40" i="261"/>
  <c r="O41" i="261" s="1"/>
  <c r="O42" i="261" s="1"/>
  <c r="O32" i="261"/>
  <c r="P33" i="230"/>
  <c r="O64" i="230"/>
  <c r="O66" i="230" s="1"/>
  <c r="AB55" i="261"/>
  <c r="AB56" i="261" s="1"/>
  <c r="AB57" i="261" s="1"/>
  <c r="AB40" i="261"/>
  <c r="AB41" i="261" s="1"/>
  <c r="AB42" i="261" s="1"/>
  <c r="AB30" i="261"/>
  <c r="AB31" i="261" s="1"/>
  <c r="AB32" i="261" s="1"/>
  <c r="AB26" i="261"/>
  <c r="AB30" i="262"/>
  <c r="AB31" i="262" s="1"/>
  <c r="AB32" i="262" s="1"/>
  <c r="AB26" i="262"/>
  <c r="AB49" i="262"/>
  <c r="AB50" i="262" s="1"/>
  <c r="AB51" i="262" s="1"/>
  <c r="AB36" i="262"/>
  <c r="AB37" i="262" s="1"/>
  <c r="AB38" i="262" s="1"/>
  <c r="AB43" i="261" s="1"/>
  <c r="AV17" i="262"/>
  <c r="AV25" i="262" s="1"/>
  <c r="J49" i="242"/>
  <c r="J45" i="242"/>
  <c r="U13" i="262"/>
  <c r="U17" i="262" s="1"/>
  <c r="U25" i="262" s="1"/>
  <c r="J26" i="255"/>
  <c r="J30" i="255"/>
  <c r="J31" i="255" s="1"/>
  <c r="J32" i="255" s="1"/>
  <c r="J42" i="255"/>
  <c r="J43" i="255" s="1"/>
  <c r="J44" i="255" s="1"/>
  <c r="BQ41" i="230"/>
  <c r="BQ48" i="230"/>
  <c r="BQ43" i="230"/>
  <c r="BQ44" i="230" s="1"/>
  <c r="BQ34" i="230"/>
  <c r="BI41" i="230"/>
  <c r="BI43" i="230"/>
  <c r="BI44" i="230" s="1"/>
  <c r="BI34" i="230"/>
  <c r="N49" i="242"/>
  <c r="N45" i="242"/>
  <c r="Z49" i="262"/>
  <c r="Z50" i="262" s="1"/>
  <c r="Z51" i="262" s="1"/>
  <c r="Z36" i="262"/>
  <c r="Z37" i="262" s="1"/>
  <c r="Z38" i="262" s="1"/>
  <c r="Z43" i="261" s="1"/>
  <c r="Z26" i="262"/>
  <c r="Z30" i="262"/>
  <c r="Z31" i="262" s="1"/>
  <c r="Z32" i="262" s="1"/>
  <c r="C11" i="242"/>
  <c r="C42" i="242"/>
  <c r="C43" i="242" s="1"/>
  <c r="C44" i="242" s="1"/>
  <c r="BO48" i="230"/>
  <c r="BO41" i="230"/>
  <c r="BO43" i="230"/>
  <c r="BO44" i="230" s="1"/>
  <c r="BO34" i="230"/>
  <c r="BK36" i="262"/>
  <c r="BK37" i="262" s="1"/>
  <c r="BK38" i="262" s="1"/>
  <c r="BK43" i="261" s="1"/>
  <c r="BK44" i="261" s="1"/>
  <c r="BK30" i="262"/>
  <c r="BK31" i="262" s="1"/>
  <c r="BK32" i="262" s="1"/>
  <c r="BK26" i="262"/>
  <c r="BK49" i="262"/>
  <c r="BK50" i="262" s="1"/>
  <c r="BK51" i="262" s="1"/>
  <c r="BH40" i="261"/>
  <c r="BH41" i="261" s="1"/>
  <c r="BH42" i="261" s="1"/>
  <c r="BH55" i="261"/>
  <c r="BH56" i="261" s="1"/>
  <c r="BH57" i="261" s="1"/>
  <c r="BH26" i="261"/>
  <c r="BH30" i="261"/>
  <c r="BH31" i="261" s="1"/>
  <c r="BH32" i="261" s="1"/>
  <c r="BC36" i="262"/>
  <c r="BC37" i="262" s="1"/>
  <c r="BC38" i="262" s="1"/>
  <c r="BC43" i="261" s="1"/>
  <c r="BC44" i="261" s="1"/>
  <c r="BC30" i="262"/>
  <c r="BC31" i="262" s="1"/>
  <c r="BC32" i="262" s="1"/>
  <c r="BC26" i="262"/>
  <c r="BC49" i="262"/>
  <c r="BC50" i="262" s="1"/>
  <c r="BC51" i="262" s="1"/>
  <c r="L30" i="255"/>
  <c r="L31" i="255" s="1"/>
  <c r="L32" i="255" s="1"/>
  <c r="L26" i="255"/>
  <c r="L42" i="255"/>
  <c r="L43" i="255" s="1"/>
  <c r="L44" i="255" s="1"/>
  <c r="V30" i="262"/>
  <c r="V31" i="262" s="1"/>
  <c r="V32" i="262" s="1"/>
  <c r="V36" i="262"/>
  <c r="V37" i="262" s="1"/>
  <c r="V38" i="262" s="1"/>
  <c r="V43" i="261" s="1"/>
  <c r="V26" i="262"/>
  <c r="V49" i="262"/>
  <c r="V50" i="262" s="1"/>
  <c r="V51" i="262" s="1"/>
  <c r="I45" i="242"/>
  <c r="I49" i="242"/>
  <c r="BI14" i="262"/>
  <c r="BI13" i="262"/>
  <c r="BI17" i="262" s="1"/>
  <c r="BI25" i="262" s="1"/>
  <c r="AC13" i="261"/>
  <c r="AC17" i="261"/>
  <c r="AC25" i="261" s="1"/>
  <c r="BE33" i="230"/>
  <c r="BE36" i="230"/>
  <c r="BE37" i="230" s="1"/>
  <c r="BE38" i="230" s="1"/>
  <c r="AK14" i="261"/>
  <c r="AK17" i="261" s="1"/>
  <c r="AK25" i="261" s="1"/>
  <c r="AK13" i="261"/>
  <c r="BA43" i="230"/>
  <c r="BA34" i="230"/>
  <c r="J49" i="262"/>
  <c r="J50" i="262" s="1"/>
  <c r="J51" i="262" s="1"/>
  <c r="J26" i="262"/>
  <c r="J30" i="262"/>
  <c r="J31" i="262" s="1"/>
  <c r="BZ11" i="246"/>
  <c r="K42" i="242"/>
  <c r="K43" i="242" s="1"/>
  <c r="K44" i="242" s="1"/>
  <c r="K11" i="242"/>
  <c r="BA14" i="261"/>
  <c r="BA13" i="261"/>
  <c r="BA17" i="261"/>
  <c r="BA25" i="261" s="1"/>
  <c r="AK14" i="262"/>
  <c r="AK13" i="262"/>
  <c r="AK17" i="262" s="1"/>
  <c r="AK25" i="262" s="1"/>
  <c r="S30" i="262"/>
  <c r="S31" i="262" s="1"/>
  <c r="S26" i="262"/>
  <c r="S49" i="262"/>
  <c r="S50" i="262" s="1"/>
  <c r="S51" i="262" s="1"/>
  <c r="BJ34" i="230"/>
  <c r="BJ43" i="230"/>
  <c r="BJ44" i="230" s="1"/>
  <c r="BJ48" i="230"/>
  <c r="BJ41" i="230"/>
  <c r="F13" i="242"/>
  <c r="F14" i="242" s="1"/>
  <c r="F34" i="242" s="1"/>
  <c r="F30" i="242"/>
  <c r="F31" i="242" s="1"/>
  <c r="N33" i="230"/>
  <c r="M64" i="230"/>
  <c r="M66" i="230" s="1"/>
  <c r="BL55" i="261"/>
  <c r="BL56" i="261" s="1"/>
  <c r="BL57" i="261" s="1"/>
  <c r="BL26" i="261"/>
  <c r="BL30" i="261"/>
  <c r="BL31" i="261" s="1"/>
  <c r="BL32" i="261" s="1"/>
  <c r="BL40" i="261"/>
  <c r="BL41" i="261" s="1"/>
  <c r="BL42" i="261" s="1"/>
  <c r="BM36" i="230"/>
  <c r="BM37" i="230" s="1"/>
  <c r="BM38" i="230" s="1"/>
  <c r="BM33" i="230"/>
  <c r="AC13" i="262"/>
  <c r="AC17" i="262" s="1"/>
  <c r="AC25" i="262" s="1"/>
  <c r="Z30" i="261"/>
  <c r="Z31" i="261" s="1"/>
  <c r="Z32" i="261" s="1"/>
  <c r="Z40" i="261"/>
  <c r="Z41" i="261" s="1"/>
  <c r="Z42" i="261" s="1"/>
  <c r="Z55" i="261"/>
  <c r="Z56" i="261" s="1"/>
  <c r="Z57" i="261" s="1"/>
  <c r="Z26" i="261"/>
  <c r="G45" i="242"/>
  <c r="G49" i="242"/>
  <c r="F45" i="242"/>
  <c r="F49" i="242"/>
  <c r="BL34" i="230"/>
  <c r="BL41" i="230"/>
  <c r="BL48" i="230"/>
  <c r="BL43" i="230"/>
  <c r="BL44" i="230" s="1"/>
  <c r="AY43" i="230"/>
  <c r="AY34" i="230"/>
  <c r="AY48" i="230"/>
  <c r="BF30" i="261"/>
  <c r="BF31" i="261" s="1"/>
  <c r="BF32" i="261" s="1"/>
  <c r="BF55" i="261"/>
  <c r="BF56" i="261" s="1"/>
  <c r="BF57" i="261" s="1"/>
  <c r="BF26" i="261"/>
  <c r="BF40" i="261"/>
  <c r="BF41" i="261" s="1"/>
  <c r="BF42" i="261" s="1"/>
  <c r="AG48" i="230"/>
  <c r="AG34" i="230"/>
  <c r="S55" i="261"/>
  <c r="S56" i="261" s="1"/>
  <c r="S57" i="261" s="1"/>
  <c r="S30" i="261"/>
  <c r="S31" i="261" s="1"/>
  <c r="S26" i="261"/>
  <c r="BH30" i="262"/>
  <c r="BH31" i="262" s="1"/>
  <c r="BH32" i="262" s="1"/>
  <c r="BH49" i="262"/>
  <c r="BH50" i="262" s="1"/>
  <c r="BH51" i="262" s="1"/>
  <c r="BH26" i="262"/>
  <c r="BH36" i="262"/>
  <c r="BH37" i="262" s="1"/>
  <c r="BH38" i="262" s="1"/>
  <c r="BH43" i="261" s="1"/>
  <c r="BH44" i="261" s="1"/>
  <c r="AW55" i="261"/>
  <c r="AW56" i="261" s="1"/>
  <c r="AW57" i="261" s="1"/>
  <c r="AW40" i="261"/>
  <c r="AW41" i="261" s="1"/>
  <c r="AW42" i="261" s="1"/>
  <c r="AW30" i="261"/>
  <c r="AW31" i="261" s="1"/>
  <c r="AW32" i="261" s="1"/>
  <c r="AW26" i="261"/>
  <c r="BI14" i="261"/>
  <c r="BI17" i="261" s="1"/>
  <c r="BI25" i="261" s="1"/>
  <c r="BI13" i="261"/>
  <c r="AW36" i="230"/>
  <c r="AW37" i="230" s="1"/>
  <c r="AW38" i="230" s="1"/>
  <c r="AW33" i="230"/>
  <c r="BD34" i="230"/>
  <c r="BD41" i="230"/>
  <c r="BD48" i="230"/>
  <c r="BD43" i="230"/>
  <c r="BD44" i="230" s="1"/>
  <c r="T55" i="261"/>
  <c r="T56" i="261" s="1"/>
  <c r="T57" i="261" s="1"/>
  <c r="T40" i="261"/>
  <c r="T41" i="261" s="1"/>
  <c r="T42" i="261" s="1"/>
  <c r="T30" i="261"/>
  <c r="T31" i="261" s="1"/>
  <c r="T32" i="261" s="1"/>
  <c r="T26" i="261"/>
  <c r="O30" i="255"/>
  <c r="O31" i="255" s="1"/>
  <c r="O32" i="255" s="1"/>
  <c r="O26" i="255"/>
  <c r="O42" i="255"/>
  <c r="O43" i="255" s="1"/>
  <c r="O44" i="255" s="1"/>
  <c r="AH30" i="261"/>
  <c r="AH31" i="261" s="1"/>
  <c r="AH32" i="261" s="1"/>
  <c r="AH26" i="261"/>
  <c r="AH55" i="261"/>
  <c r="AH56" i="261" s="1"/>
  <c r="AH57" i="261" s="1"/>
  <c r="AH40" i="261"/>
  <c r="AH41" i="261" s="1"/>
  <c r="AH42" i="261" s="1"/>
  <c r="N30" i="262"/>
  <c r="N31" i="262" s="1"/>
  <c r="N49" i="262"/>
  <c r="N50" i="262" s="1"/>
  <c r="N51" i="262" s="1"/>
  <c r="N26" i="262"/>
  <c r="AQ30" i="262"/>
  <c r="AQ31" i="262" s="1"/>
  <c r="AQ32" i="262" s="1"/>
  <c r="AQ26" i="262"/>
  <c r="AQ49" i="262"/>
  <c r="AQ50" i="262" s="1"/>
  <c r="AQ51" i="262" s="1"/>
  <c r="AQ36" i="262"/>
  <c r="AQ37" i="262" s="1"/>
  <c r="AQ38" i="262" s="1"/>
  <c r="AQ43" i="261" s="1"/>
  <c r="AQ44" i="261" s="1"/>
  <c r="BE40" i="261"/>
  <c r="BE41" i="261" s="1"/>
  <c r="BE42" i="261" s="1"/>
  <c r="BE30" i="261"/>
  <c r="BE31" i="261" s="1"/>
  <c r="BE32" i="261" s="1"/>
  <c r="BE26" i="261"/>
  <c r="BE55" i="261"/>
  <c r="BE56" i="261" s="1"/>
  <c r="BE57" i="261" s="1"/>
  <c r="Q55" i="261"/>
  <c r="Q56" i="261" s="1"/>
  <c r="Q57" i="261" s="1"/>
  <c r="Q30" i="261"/>
  <c r="Q31" i="261" s="1"/>
  <c r="Q26" i="261"/>
  <c r="AV48" i="230"/>
  <c r="AV43" i="230"/>
  <c r="AV34" i="230"/>
  <c r="K49" i="262"/>
  <c r="K50" i="262" s="1"/>
  <c r="K51" i="262" s="1"/>
  <c r="K26" i="262"/>
  <c r="K30" i="262"/>
  <c r="K31" i="262" s="1"/>
  <c r="BM55" i="261"/>
  <c r="BM56" i="261" s="1"/>
  <c r="BM57" i="261" s="1"/>
  <c r="BM30" i="261"/>
  <c r="BM31" i="261" s="1"/>
  <c r="BM32" i="261" s="1"/>
  <c r="BM40" i="261"/>
  <c r="BM41" i="261" s="1"/>
  <c r="BM42" i="261" s="1"/>
  <c r="BM26" i="261"/>
  <c r="BF43" i="230"/>
  <c r="BF44" i="230" s="1"/>
  <c r="BF48" i="230"/>
  <c r="BF34" i="230"/>
  <c r="BF41" i="230"/>
  <c r="BB30" i="262"/>
  <c r="BB31" i="262" s="1"/>
  <c r="BB32" i="262" s="1"/>
  <c r="BB26" i="262"/>
  <c r="BB49" i="262"/>
  <c r="BB50" i="262" s="1"/>
  <c r="BB51" i="262" s="1"/>
  <c r="BB36" i="262"/>
  <c r="BB37" i="262" s="1"/>
  <c r="BB38" i="262" s="1"/>
  <c r="BB43" i="261" s="1"/>
  <c r="BB44" i="261" s="1"/>
  <c r="AO43" i="230"/>
  <c r="AO34" i="230"/>
  <c r="AO48" i="230"/>
  <c r="AQ26" i="261"/>
  <c r="AQ30" i="261"/>
  <c r="AQ31" i="261" s="1"/>
  <c r="AQ32" i="261" s="1"/>
  <c r="AQ55" i="261"/>
  <c r="AQ56" i="261" s="1"/>
  <c r="AQ57" i="261" s="1"/>
  <c r="AQ40" i="261"/>
  <c r="AQ41" i="261" s="1"/>
  <c r="AQ42" i="261" s="1"/>
  <c r="Y26" i="262"/>
  <c r="Y30" i="262"/>
  <c r="Y31" i="262" s="1"/>
  <c r="Y32" i="262" s="1"/>
  <c r="Y36" i="262"/>
  <c r="Y37" i="262" s="1"/>
  <c r="Y38" i="262" s="1"/>
  <c r="Y43" i="261" s="1"/>
  <c r="Y49" i="262"/>
  <c r="Y50" i="262" s="1"/>
  <c r="Y51" i="262" s="1"/>
  <c r="BH43" i="230"/>
  <c r="BH44" i="230" s="1"/>
  <c r="BH41" i="230"/>
  <c r="BH34" i="230"/>
  <c r="R17" i="262"/>
  <c r="R25" i="262" s="1"/>
  <c r="BD49" i="262"/>
  <c r="BD50" i="262" s="1"/>
  <c r="BD51" i="262" s="1"/>
  <c r="BD30" i="262"/>
  <c r="BD31" i="262" s="1"/>
  <c r="BD32" i="262" s="1"/>
  <c r="BD26" i="262"/>
  <c r="BD36" i="262"/>
  <c r="BD37" i="262" s="1"/>
  <c r="BD38" i="262" s="1"/>
  <c r="BD43" i="261" s="1"/>
  <c r="BD44" i="261" s="1"/>
  <c r="P46" i="230"/>
  <c r="P48" i="230" s="1"/>
  <c r="Q31" i="230"/>
  <c r="Q32" i="230" s="1"/>
  <c r="AW26" i="262"/>
  <c r="AW30" i="262"/>
  <c r="AW31" i="262" s="1"/>
  <c r="AW32" i="262" s="1"/>
  <c r="AW36" i="262"/>
  <c r="AW37" i="262" s="1"/>
  <c r="AW38" i="262" s="1"/>
  <c r="AW43" i="261" s="1"/>
  <c r="AW44" i="261" s="1"/>
  <c r="AW49" i="262"/>
  <c r="AW50" i="262" s="1"/>
  <c r="AW51" i="262" s="1"/>
  <c r="M13" i="255"/>
  <c r="M17" i="255" s="1"/>
  <c r="M25" i="255" s="1"/>
  <c r="M14" i="255"/>
  <c r="AS13" i="261"/>
  <c r="AS17" i="261" s="1"/>
  <c r="AS25" i="261" s="1"/>
  <c r="AS14" i="261"/>
  <c r="Y48" i="230"/>
  <c r="Y34" i="230"/>
  <c r="BA14" i="262"/>
  <c r="BA13" i="262"/>
  <c r="BA17" i="262" s="1"/>
  <c r="BA25" i="262" s="1"/>
  <c r="M17" i="261"/>
  <c r="M25" i="261" s="1"/>
  <c r="M14" i="261"/>
  <c r="M13" i="261"/>
  <c r="BG43" i="230"/>
  <c r="BG44" i="230" s="1"/>
  <c r="BG41" i="230"/>
  <c r="BG34" i="230"/>
  <c r="BC34" i="230"/>
  <c r="BC41" i="230"/>
  <c r="BC48" i="230"/>
  <c r="BC43" i="230"/>
  <c r="BC44" i="230" s="1"/>
  <c r="BI46" i="230" l="1"/>
  <c r="BI48" i="230" s="1"/>
  <c r="BI64" i="230"/>
  <c r="BI66" i="230" s="1"/>
  <c r="BJ29" i="230"/>
  <c r="BI60" i="230"/>
  <c r="BI62" i="230" s="1"/>
  <c r="BH60" i="230"/>
  <c r="BH62" i="230" s="1"/>
  <c r="BI29" i="230"/>
  <c r="BH64" i="230"/>
  <c r="BH66" i="230" s="1"/>
  <c r="BH46" i="230"/>
  <c r="BH48" i="230" s="1"/>
  <c r="BG60" i="230"/>
  <c r="BG62" i="230" s="1"/>
  <c r="BH29" i="230"/>
  <c r="BG55" i="230"/>
  <c r="BG57" i="230" s="1"/>
  <c r="BG46" i="230"/>
  <c r="BG48" i="230" s="1"/>
  <c r="BG64" i="230"/>
  <c r="BG66" i="230" s="1"/>
  <c r="BG27" i="230"/>
  <c r="AS40" i="261"/>
  <c r="AS41" i="261" s="1"/>
  <c r="AS42" i="261" s="1"/>
  <c r="AS26" i="261"/>
  <c r="AS55" i="261"/>
  <c r="AS56" i="261" s="1"/>
  <c r="AS57" i="261" s="1"/>
  <c r="AS30" i="261"/>
  <c r="AS31" i="261" s="1"/>
  <c r="AS32" i="261" s="1"/>
  <c r="BA36" i="262"/>
  <c r="BA37" i="262" s="1"/>
  <c r="BA38" i="262" s="1"/>
  <c r="BA43" i="261" s="1"/>
  <c r="BA44" i="261" s="1"/>
  <c r="BA49" i="262"/>
  <c r="BA50" i="262" s="1"/>
  <c r="BA51" i="262" s="1"/>
  <c r="BA26" i="262"/>
  <c r="BA30" i="262"/>
  <c r="BA31" i="262" s="1"/>
  <c r="BA32" i="262" s="1"/>
  <c r="M30" i="262"/>
  <c r="M31" i="262" s="1"/>
  <c r="M26" i="262"/>
  <c r="M49" i="262"/>
  <c r="M50" i="262" s="1"/>
  <c r="M51" i="262" s="1"/>
  <c r="AK55" i="261"/>
  <c r="AK56" i="261" s="1"/>
  <c r="AK57" i="261" s="1"/>
  <c r="AK26" i="261"/>
  <c r="AK40" i="261"/>
  <c r="AK41" i="261" s="1"/>
  <c r="AK42" i="261" s="1"/>
  <c r="AK30" i="261"/>
  <c r="AK31" i="261" s="1"/>
  <c r="AK32" i="261" s="1"/>
  <c r="AK36" i="262"/>
  <c r="AK37" i="262" s="1"/>
  <c r="AK38" i="262" s="1"/>
  <c r="AK43" i="261" s="1"/>
  <c r="AK49" i="262"/>
  <c r="AK50" i="262" s="1"/>
  <c r="AK51" i="262" s="1"/>
  <c r="AK30" i="262"/>
  <c r="AK31" i="262" s="1"/>
  <c r="AK32" i="262" s="1"/>
  <c r="AK26" i="262"/>
  <c r="U36" i="262"/>
  <c r="U37" i="262" s="1"/>
  <c r="U38" i="262" s="1"/>
  <c r="U43" i="261" s="1"/>
  <c r="U26" i="262"/>
  <c r="U49" i="262"/>
  <c r="U50" i="262" s="1"/>
  <c r="U51" i="262" s="1"/>
  <c r="U30" i="262"/>
  <c r="U31" i="262" s="1"/>
  <c r="U32" i="262" s="1"/>
  <c r="AS36" i="262"/>
  <c r="AS37" i="262" s="1"/>
  <c r="AS38" i="262" s="1"/>
  <c r="AS43" i="261" s="1"/>
  <c r="AS44" i="261" s="1"/>
  <c r="AS26" i="262"/>
  <c r="AS30" i="262"/>
  <c r="AS31" i="262" s="1"/>
  <c r="AS32" i="262" s="1"/>
  <c r="AS49" i="262"/>
  <c r="AS50" i="262" s="1"/>
  <c r="AS51" i="262" s="1"/>
  <c r="BI40" i="261"/>
  <c r="BI41" i="261" s="1"/>
  <c r="BI42" i="261" s="1"/>
  <c r="BI26" i="261"/>
  <c r="BI55" i="261"/>
  <c r="BI56" i="261" s="1"/>
  <c r="BI57" i="261" s="1"/>
  <c r="BI30" i="261"/>
  <c r="BI31" i="261" s="1"/>
  <c r="BI32" i="261" s="1"/>
  <c r="AC36" i="262"/>
  <c r="AC37" i="262" s="1"/>
  <c r="AC38" i="262" s="1"/>
  <c r="AC43" i="261" s="1"/>
  <c r="AC49" i="262"/>
  <c r="AC50" i="262" s="1"/>
  <c r="AC51" i="262" s="1"/>
  <c r="AC26" i="262"/>
  <c r="AC30" i="262"/>
  <c r="AC31" i="262" s="1"/>
  <c r="AC32" i="262" s="1"/>
  <c r="M30" i="255"/>
  <c r="M31" i="255" s="1"/>
  <c r="M32" i="255" s="1"/>
  <c r="M26" i="255"/>
  <c r="M42" i="255"/>
  <c r="M43" i="255" s="1"/>
  <c r="M44" i="255" s="1"/>
  <c r="BI36" i="262"/>
  <c r="BI37" i="262" s="1"/>
  <c r="BI38" i="262" s="1"/>
  <c r="BI43" i="261" s="1"/>
  <c r="BI44" i="261" s="1"/>
  <c r="BI26" i="262"/>
  <c r="BI49" i="262"/>
  <c r="BI50" i="262" s="1"/>
  <c r="BI51" i="262" s="1"/>
  <c r="BI30" i="262"/>
  <c r="BI31" i="262" s="1"/>
  <c r="BI32" i="262" s="1"/>
  <c r="M26" i="261"/>
  <c r="M55" i="261"/>
  <c r="M56" i="261" s="1"/>
  <c r="M57" i="261" s="1"/>
  <c r="M30" i="261"/>
  <c r="M31" i="261" s="1"/>
  <c r="R32" i="261"/>
  <c r="R40" i="261"/>
  <c r="R41" i="261" s="1"/>
  <c r="R42" i="261" s="1"/>
  <c r="K32" i="262"/>
  <c r="K36" i="262"/>
  <c r="K37" i="262" s="1"/>
  <c r="K38" i="262" s="1"/>
  <c r="U26" i="261"/>
  <c r="U55" i="261"/>
  <c r="U56" i="261" s="1"/>
  <c r="U57" i="261" s="1"/>
  <c r="U30" i="261"/>
  <c r="U31" i="261" s="1"/>
  <c r="U32" i="261" s="1"/>
  <c r="U40" i="261"/>
  <c r="U41" i="261" s="1"/>
  <c r="U42" i="261" s="1"/>
  <c r="Q32" i="262"/>
  <c r="Q36" i="262"/>
  <c r="Q37" i="262" s="1"/>
  <c r="Q38" i="262" s="1"/>
  <c r="BM34" i="230"/>
  <c r="BM41" i="230"/>
  <c r="BM48" i="230"/>
  <c r="BM43" i="230"/>
  <c r="BM44" i="230" s="1"/>
  <c r="S36" i="262"/>
  <c r="S37" i="262" s="1"/>
  <c r="S38" i="262" s="1"/>
  <c r="S32" i="262"/>
  <c r="K49" i="242"/>
  <c r="K45" i="242"/>
  <c r="S32" i="261"/>
  <c r="S40" i="261"/>
  <c r="S41" i="261" s="1"/>
  <c r="S42" i="261" s="1"/>
  <c r="P32" i="262"/>
  <c r="P36" i="262"/>
  <c r="P37" i="262" s="1"/>
  <c r="P38" i="262" s="1"/>
  <c r="P64" i="230"/>
  <c r="P66" i="230" s="1"/>
  <c r="Q33" i="230"/>
  <c r="Q48" i="230" s="1"/>
  <c r="BE41" i="230"/>
  <c r="BE48" i="230"/>
  <c r="BE34" i="230"/>
  <c r="BE43" i="230"/>
  <c r="BE44" i="230" s="1"/>
  <c r="C13" i="242"/>
  <c r="C14" i="242" s="1"/>
  <c r="C34" i="242" s="1"/>
  <c r="C30" i="242"/>
  <c r="C31" i="242" s="1"/>
  <c r="Q40" i="261"/>
  <c r="Q41" i="261" s="1"/>
  <c r="Q42" i="261" s="1"/>
  <c r="Q32" i="261"/>
  <c r="L36" i="262"/>
  <c r="L37" i="262" s="1"/>
  <c r="L38" i="262" s="1"/>
  <c r="L32" i="262"/>
  <c r="J32" i="261"/>
  <c r="J40" i="261"/>
  <c r="J41" i="261" s="1"/>
  <c r="J42" i="261" s="1"/>
  <c r="K32" i="261"/>
  <c r="K40" i="261"/>
  <c r="K41" i="261" s="1"/>
  <c r="K42" i="261" s="1"/>
  <c r="L32" i="261"/>
  <c r="L40" i="261"/>
  <c r="L41" i="261" s="1"/>
  <c r="L42" i="261" s="1"/>
  <c r="P40" i="261"/>
  <c r="P41" i="261" s="1"/>
  <c r="P42" i="261" s="1"/>
  <c r="P32" i="261"/>
  <c r="O36" i="262"/>
  <c r="O37" i="262" s="1"/>
  <c r="O38" i="262" s="1"/>
  <c r="O32" i="262"/>
  <c r="AW48" i="230"/>
  <c r="AW43" i="230"/>
  <c r="AW34" i="230"/>
  <c r="R49" i="262"/>
  <c r="R50" i="262" s="1"/>
  <c r="R51" i="262" s="1"/>
  <c r="R26" i="262"/>
  <c r="R30" i="262"/>
  <c r="R31" i="262" s="1"/>
  <c r="J32" i="262"/>
  <c r="J36" i="262"/>
  <c r="J37" i="262" s="1"/>
  <c r="J38" i="262" s="1"/>
  <c r="AV49" i="262"/>
  <c r="AV50" i="262" s="1"/>
  <c r="AV51" i="262" s="1"/>
  <c r="AV36" i="262"/>
  <c r="AV37" i="262" s="1"/>
  <c r="AV38" i="262" s="1"/>
  <c r="AV43" i="261" s="1"/>
  <c r="AV44" i="261" s="1"/>
  <c r="AV26" i="262"/>
  <c r="AV30" i="262"/>
  <c r="AV31" i="262" s="1"/>
  <c r="AV32" i="262" s="1"/>
  <c r="BA40" i="261"/>
  <c r="BA41" i="261" s="1"/>
  <c r="BA42" i="261" s="1"/>
  <c r="BA26" i="261"/>
  <c r="BA55" i="261"/>
  <c r="BA56" i="261" s="1"/>
  <c r="BA57" i="261" s="1"/>
  <c r="BA30" i="261"/>
  <c r="BA31" i="261" s="1"/>
  <c r="BA32" i="261" s="1"/>
  <c r="AC26" i="261"/>
  <c r="AC40" i="261"/>
  <c r="AC41" i="261" s="1"/>
  <c r="AC42" i="261" s="1"/>
  <c r="AC55" i="261"/>
  <c r="AC56" i="261" s="1"/>
  <c r="AC57" i="261" s="1"/>
  <c r="AC30" i="261"/>
  <c r="AC31" i="261" s="1"/>
  <c r="AC32" i="261" s="1"/>
  <c r="K13" i="242"/>
  <c r="K14" i="242" s="1"/>
  <c r="K34" i="242" s="1"/>
  <c r="K30" i="242"/>
  <c r="K31" i="242" s="1"/>
  <c r="N32" i="262"/>
  <c r="N36" i="262"/>
  <c r="N37" i="262" s="1"/>
  <c r="N38" i="262" s="1"/>
  <c r="C49" i="242"/>
  <c r="C45" i="242"/>
  <c r="N40" i="261"/>
  <c r="N41" i="261" s="1"/>
  <c r="N42" i="261" s="1"/>
  <c r="N32" i="261"/>
  <c r="M40" i="261" l="1"/>
  <c r="M41" i="261" s="1"/>
  <c r="M42" i="261" s="1"/>
  <c r="M32" i="261"/>
  <c r="R32" i="262"/>
  <c r="R36" i="262"/>
  <c r="R37" i="262" s="1"/>
  <c r="R38" i="262" s="1"/>
  <c r="M36" i="262"/>
  <c r="M37" i="262" s="1"/>
  <c r="M38" i="262" s="1"/>
  <c r="M32" i="26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tc={EABD1E12-6CCB-47BE-86D2-963BCB10A882}</author>
  </authors>
  <commentList>
    <comment ref="B12" authorId="0" shapeId="0" xr:uid="{EABD1E12-6CCB-47BE-86D2-963BCB10A88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CHINA
Denatured Ethanol (includes fuel ethanol) pays 30% form all origins and US Ethanol has two additional tariffs: 15% and 25% making a total tariff of 70% on US Ethanol.  The 25% piece can be waived through request by the importers potentially leaving US Ethanol to only pay 45%.
Undenatured Ethanol pays 40% and if the origin is the US, it has an additional 25% tariff making a total tariff of 65% on US Ethanol.
ASEAN countries are exempted from import taxes on Ethanol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tc={FEA40478-CD3D-4899-8CE9-86DD8AD30B39}</author>
  </authors>
  <commentList>
    <comment ref="I10" authorId="0" shapeId="0" xr:uid="{FEA40478-CD3D-4899-8CE9-86DD8AD30B3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30/03/23 - publicado no Diário Oficial o Despacho Nº 11 de 28 de março de 2023, alterando as alíquotas de ICMS da gasolina e do etanol anidro, onde ambos terão valores uniformes em todo o território nacional de R$ 1,4527 / litro a vigorar a partir de 1º de julho.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tc={C878213B-5A87-435F-BB98-E61A32A972FF}</author>
    <author>tc={5DD48F2C-C8D2-4153-9583-46381389863C}</author>
  </authors>
  <commentList>
    <comment ref="BC4" authorId="0" shapeId="0" xr:uid="{C878213B-5A87-435F-BB98-E61A32A972F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BRAZIL
10kcbm = 55-56 pmt
15kcbm = 50-52 pmt
20kcbm = 46-48 pmt
USG
10kcbm = 56-58 pmt
15kcbm = 51-53 pmt (outsiders will be looking at mid/hi 50s pmt)
20kcbm = 43-45 pmt
Respuesta:
    19/6/24 - changed for MR freight at 50pmt</t>
      </text>
    </comment>
    <comment ref="BC5" authorId="1" shapeId="0" xr:uid="{5DD48F2C-C8D2-4153-9583-46381389863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Oct10 22, 10kcbm done at 111pmt
Respuesta:
    19/6/24 - changed for MR freight at 60pmt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tc={4C046BFD-EBA6-4901-8FF6-7CDF6315D23E}</author>
    <author>tc={93A4D607-5ECD-48DC-A89E-45A30B51A6C2}</author>
  </authors>
  <commentList>
    <comment ref="B9" authorId="0" shapeId="0" xr:uid="{4C046BFD-EBA6-4901-8FF6-7CDF6315D23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[7:34 PM, 8/8/2022] Priscilla Domingues: what USGC to NE Brazil? 10kcbm, 15kcbm and 20kcbm for Q4 loader?
[7:40 PM, 8/8/2022] Christian Poucket: 10kcbm = 93-97 pmt 
15kcbm = 88-93 pmt 
20kcbm = 83-88 pmt 
if looking at 20kcbm will be looking at a j19. and possibly 15kcbm  as p/c is very tight at the moment and don’t see letting up</t>
      </text>
    </comment>
    <comment ref="B16" authorId="1" shapeId="0" xr:uid="{93A4D607-5ECD-48DC-A89E-45A30B51A6C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Saiu a reducao do AFRMM pra 8% para todo território nacional.
Nesse caso os navios de casco duplo que antes tinham alíquota 0% agora pagarão 8% e os portos do Centro- Sul pararam caíram de 25% para 8%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tc={FB3C8BCD-73B8-43AE-8127-54DA12AB8E82}</author>
  </authors>
  <commentList>
    <comment ref="B16" authorId="0" shapeId="0" xr:uid="{FB3C8BCD-73B8-43AE-8127-54DA12AB8E8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Saiu a reducao do AFRMM pra 8% para todo território nacional.
Nesse caso os navios de casco duplo que antes tinham alíquota 0% agora pagarão 8% e os portos do Centro- Sul pararam caíram de 25% para 8%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tc={27B04DD1-59BD-4489-A7E3-4FFC4C11407E}</author>
  </authors>
  <commentList>
    <comment ref="B16" authorId="0" shapeId="0" xr:uid="{27B04DD1-59BD-4489-A7E3-4FFC4C11407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Saiu a reducao do AFRMM pra 8% para todo território nacional.
Nesse caso os navios de casco duplo que antes tinham alíquota 0% agora pagarão 8% e os portos do Centro- Sul pararam caíram de 25% para 8%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tc={F3E96F7D-4EC7-4410-BC51-482DCABEC87E}</author>
    <author>tc={5278C914-7E0A-4348-BBC9-BBCB2E2DB44D}</author>
    <author>tc={2A74AFEE-896F-49B0-8E29-B9C2752FACAD}</author>
  </authors>
  <commentList>
    <comment ref="BP44" authorId="0" shapeId="0" xr:uid="{F3E96F7D-4EC7-4410-BC51-482DCABEC87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880 liters of hydrous generates 1 Cbio === avg all cert plants JUN22</t>
      </text>
    </comment>
    <comment ref="BQ44" authorId="1" shapeId="0" xr:uid="{5278C914-7E0A-4348-BBC9-BBCB2E2DB44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852 liters of anhydrous generates 1 Cbio === avg all cert plants JUN22</t>
      </text>
    </comment>
    <comment ref="BR44" authorId="2" shapeId="0" xr:uid="{2A74AFEE-896F-49B0-8E29-B9C2752FACA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1096 liters of anhydrous generates 1 Cbio == avg 2 plants FS Bioenergia</t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tc={498434E4-D4B6-4C99-9CFD-5933A14A60B4}</author>
    <author>tc={F26708D3-D97B-4308-BD0C-80DD4168E93C}</author>
    <author>tc={97870FD6-8237-403C-8B65-043C27DFDA7D}</author>
    <author>tc={72A91F04-4906-401F-AC82-5F232E550330}</author>
    <author>tc={449F10BF-0653-43FE-8B01-07B82A2B30C4}</author>
    <author>tc={8832F4B5-76F4-47E4-8AFD-695583C833D4}</author>
    <author>tc={8984835A-3A70-4933-862C-4092AC4B5B70}</author>
    <author>tc={37E5D016-80A3-4B2F-9BA3-1BEE92A9A926}</author>
    <author>tc={6CF449AA-9CAC-40A1-832F-98B704695327}</author>
    <author>tc={A4DD07B8-B5F9-44BD-A548-68A522A90929}</author>
    <author>tc={225174F3-FC89-4D15-935B-C82A9EFAE059}</author>
    <author>tc={5621EC0C-ED88-4317-9032-EA01F516205A}</author>
    <author>tc={4CD07C21-9506-4B63-A8EB-B41A1C77BFD9}</author>
    <author>tc={E4E4515C-8342-4C54-A81C-F1D49825AE2D}</author>
    <author>tc={34A4D1E8-05BE-4C73-BCA1-3E93301FB4EB}</author>
    <author>tc={5FD2FFBA-A13F-4C9B-9C12-D3817843D23F}</author>
    <author>tc={6902910B-2FAB-4E5C-8EE7-00072B80D285}</author>
    <author>tc={E36B90DE-1D17-4B49-A8BD-2771674109DD}</author>
    <author>tc={D26F1C08-D64F-49C1-8D66-8C0B642CD72E}</author>
    <author>tc={440814FA-DB6D-411D-A165-560E8AE035A4}</author>
    <author>tc={C81E54C2-7AFD-4809-BBA6-2252E8406E8D}</author>
    <author>tc={69582A68-CB9E-412C-A38B-E42BECB24AEC}</author>
    <author>tc={E8FFDBAB-BD1B-401B-9684-E6B96124EB3D}</author>
    <author>tc={2B4D8E12-9AB9-4336-A5F2-8BFB74617793}</author>
    <author>tc={61A89CAB-A722-4FBC-821E-800D63B0A064}</author>
    <author>tc={E466249B-67FD-45BF-8164-D72627DF6491}</author>
    <author>tc={A984634A-837F-4A27-A509-F449AB2668AF}</author>
    <author>tc={B8526B91-42E0-4A76-AEE9-BE25A57D85CB}</author>
    <author>tc={CD64F378-B33B-4455-8442-A5D5890C8609}</author>
    <author>tc={113EB490-A9D8-4333-8008-D583F5247630}</author>
    <author>tc={B1D12EE5-1F47-4119-9703-C7ED5E11FEF6}</author>
    <author>tc={E8D689AF-A588-4C00-B076-1435F4EA3B77}</author>
  </authors>
  <commentList>
    <comment ref="C276" authorId="0" shapeId="0" xr:uid="{498434E4-D4B6-4C99-9CFD-5933A14A60B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easter monday</t>
      </text>
    </comment>
    <comment ref="A279" authorId="1" shapeId="0" xr:uid="{F26708D3-D97B-4308-BD0C-80DD4168E93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national holiday in Brazil</t>
      </text>
    </comment>
    <comment ref="A286" authorId="2" shapeId="0" xr:uid="{97870FD6-8237-403C-8B65-043C27DFDA7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bank holiday in UK</t>
      </text>
    </comment>
    <comment ref="A306" authorId="3" shapeId="0" xr:uid="{72A91F04-4906-401F-AC82-5F232E55033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Holiday US - Memorial day</t>
      </text>
    </comment>
    <comment ref="A309" authorId="4" shapeId="0" xr:uid="{449F10BF-0653-43FE-8B01-07B82A2B30C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Holiday in UK</t>
      </text>
    </comment>
    <comment ref="A310" authorId="5" shapeId="0" xr:uid="{8832F4B5-76F4-47E4-8AFD-695583C833D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Holiday in UK</t>
      </text>
    </comment>
    <comment ref="A321" authorId="6" shapeId="0" xr:uid="{8984835A-3A70-4933-862C-4092AC4B5B7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Holiday in USA - Juneteenth</t>
      </text>
    </comment>
    <comment ref="A331" authorId="7" shapeId="0" xr:uid="{37E5D016-80A3-4B2F-9BA3-1BEE92A9A92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holiday in USA - July 4th</t>
      </text>
    </comment>
    <comment ref="C371" authorId="8" shapeId="0" xr:uid="{6CF449AA-9CAC-40A1-832F-98B70469532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UK bank holiday</t>
      </text>
    </comment>
    <comment ref="A376" authorId="9" shapeId="0" xr:uid="{A4DD07B8-B5F9-44BD-A548-68A522A9092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Holiday USA - Labor day</t>
      </text>
    </comment>
    <comment ref="A386" authorId="10" shapeId="0" xr:uid="{225174F3-FC89-4D15-935B-C82A9EFAE05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Holiday in UK</t>
      </text>
    </comment>
    <comment ref="A471" authorId="11" shapeId="0" xr:uid="{5621EC0C-ED88-4317-9032-EA01F516205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Holiday in US - Mather Luther King</t>
      </text>
    </comment>
    <comment ref="A478" authorId="12" shapeId="0" xr:uid="{4CD07C21-9506-4B63-A8EB-B41A1C77BFD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Holiday SP Brazil</t>
      </text>
    </comment>
    <comment ref="A496" authorId="13" shapeId="0" xr:uid="{E4E4515C-8342-4C54-A81C-F1D49825AE2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Holiday in US and Brazil</t>
      </text>
    </comment>
    <comment ref="A497" authorId="14" shapeId="0" xr:uid="{34A4D1E8-05BE-4C73-BCA1-3E93301FB4E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Holiday in Brazil</t>
      </text>
    </comment>
    <comment ref="A530" authorId="15" shapeId="0" xr:uid="{5FD2FFBA-A13F-4C9B-9C12-D3817843D23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Holiday in UK</t>
      </text>
    </comment>
    <comment ref="A539" authorId="16" shapeId="0" xr:uid="{6902910B-2FAB-4E5C-8EE7-00072B80D285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Holiday in Brazil </t>
      </text>
    </comment>
    <comment ref="A545" authorId="17" shapeId="0" xr:uid="{E36B90DE-1D17-4B49-A8BD-2771674109D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Labour day in the world except USA</t>
      </text>
    </comment>
    <comment ref="A565" authorId="18" shapeId="0" xr:uid="{D26F1C08-D64F-49C1-8D66-8C0B642CD72E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Holiday in US - Memorial Day
Holiday in UK </t>
      </text>
    </comment>
    <comment ref="A573" authorId="19" shapeId="0" xr:uid="{440814FA-DB6D-411D-A165-560E8AE035A4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National holiday in Brazil </t>
      </text>
    </comment>
    <comment ref="A580" authorId="20" shapeId="0" xr:uid="{C81E54C2-7AFD-4809-BBA6-2252E8406E8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National Holiday in USA</t>
      </text>
    </comment>
    <comment ref="B590" authorId="21" shapeId="0" xr:uid="{69582A68-CB9E-412C-A38B-E42BECB24AE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Holiday bridge Platts</t>
      </text>
    </comment>
    <comment ref="A591" authorId="22" shapeId="0" xr:uid="{E8FFDBAB-BD1B-401B-9684-E6B96124EB3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National holiday in US - 4th of July</t>
      </text>
    </comment>
    <comment ref="A635" authorId="23" shapeId="0" xr:uid="{2B4D8E12-9AB9-4336-A5F2-8BFB7461779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USA National holiday - Labor day</t>
      </text>
    </comment>
    <comment ref="A822" authorId="24" shapeId="0" xr:uid="{61A89CAB-A722-4FBC-821E-800D63B0A06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Holiday in USA and UK</t>
      </text>
    </comment>
    <comment ref="A825" authorId="25" shapeId="0" xr:uid="{E466249B-67FD-45BF-8164-D72627DF649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Holiday in Brazil</t>
      </text>
    </comment>
    <comment ref="V829" authorId="26" shapeId="0" xr:uid="{A984634A-837F-4A27-A509-F449AB2668A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As from today, by Platts</t>
      </text>
    </comment>
    <comment ref="A839" authorId="27" shapeId="0" xr:uid="{B8526B91-42E0-4A76-AEE9-BE25A57D85CB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Holiday in USA </t>
      </text>
    </comment>
    <comment ref="A946" authorId="28" shapeId="0" xr:uid="{CD64F378-B33B-4455-8442-A5D5890C860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National Holiday Brazil</t>
      </text>
    </comment>
    <comment ref="A974" authorId="29" shapeId="0" xr:uid="{113EB490-A9D8-4333-8008-D583F524763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Holiday UK</t>
      </text>
    </comment>
    <comment ref="A1020" authorId="30" shapeId="0" xr:uid="{B1D12EE5-1F47-4119-9703-C7ED5E11FEF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Holiday in Brasil</t>
      </text>
    </comment>
    <comment ref="A1054" authorId="31" shapeId="0" xr:uid="{E8D689AF-A588-4C00-B076-1435F4EA3B77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Holiday UK and Brazil </t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tc={6468C5E2-0E8E-4B95-8D59-8A033443955E}</author>
  </authors>
  <commentList>
    <comment ref="A237" authorId="0" shapeId="0" xr:uid="{6468C5E2-0E8E-4B95-8D59-8A033443955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US President's day</t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tc={9F1CE89F-A048-41C9-BEC0-15636052D473}</author>
    <author>tc={20A2C193-D7A7-45A6-A123-FC364A243F02}</author>
    <author>tc={CDE7685F-EA98-4D5A-B70D-FD56E7C7EC98}</author>
  </authors>
  <commentList>
    <comment ref="A276" authorId="0" shapeId="0" xr:uid="{9F1CE89F-A048-41C9-BEC0-15636052D47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easter monday</t>
      </text>
    </comment>
    <comment ref="A286" authorId="1" shapeId="0" xr:uid="{20A2C193-D7A7-45A6-A123-FC364A243F0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bank holiday uk</t>
      </text>
    </comment>
    <comment ref="A550" authorId="2" shapeId="0" xr:uid="{CDE7685F-EA98-4D5A-B70D-FD56E7C7EC9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Holiday UK</t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tc={63C8EFC9-8307-4088-8A1B-A8F0A7A16447}</author>
    <author>tc={3B31F4D9-2926-4D17-B5BA-48BD361367FB}</author>
  </authors>
  <commentList>
    <comment ref="A279" authorId="0" shapeId="0" xr:uid="{63C8EFC9-8307-4088-8A1B-A8F0A7A1644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national holiday in Brazil</t>
      </text>
    </comment>
    <comment ref="A460" authorId="1" shapeId="0" xr:uid="{3B31F4D9-2926-4D17-B5BA-48BD361367F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Mkt closed</t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tc={7D6921CC-0EF2-4B4E-8F3F-A5D1AA86EFA3}</author>
  </authors>
  <commentList>
    <comment ref="A279" authorId="0" shapeId="0" xr:uid="{7D6921CC-0EF2-4B4E-8F3F-A5D1AA86EFA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national holiday in Brazil</t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tc={7711DFD8-5105-4EC2-A529-1DF2D8CEFD58}</author>
  </authors>
  <commentList>
    <comment ref="A3034" authorId="0" shapeId="0" xr:uid="{7711DFD8-5105-4EC2-A529-1DF2D8CEFD5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national holiday in Brazil</t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tc={581C6E1F-ED45-46A6-B32E-A480BC98A9B9}</author>
    <author>tc={C7DBB32B-F1C9-4057-A693-54D1DB6D5931}</author>
    <author>tc={1CD92014-5135-4A06-9D75-B943DAD15AF9}</author>
  </authors>
  <commentList>
    <comment ref="B130" authorId="0" shapeId="0" xr:uid="{581C6E1F-ED45-46A6-B32E-A480BC98A9B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[9:11 PM, 8/1/2022] Amance Boutin ~Argus: considera um Set -50/-55
[9:11 PM, 8/1/2022] Amance Boutin ~Argus: ¢/USG
agora deve subir até chegar em -10 em dezembro
By Amance ARGUS - 01/08/2022</t>
      </text>
    </comment>
    <comment ref="C450" authorId="1" shapeId="0" xr:uid="{C7DBB32B-F1C9-4057-A693-54D1DB6D593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Price cut as from 21/10/23</t>
      </text>
    </comment>
    <comment ref="C521" authorId="2" shapeId="0" xr:uid="{1CD92014-5135-4A06-9D75-B943DAD15AF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Para a gasolina, o imposto subirá de R$ 1,22 para R$ 1,37 por litro, um aumento de R$ 0,15. Já no caso do diesel, o valor irá de R$ 0,94 para R$ 1,06 por litro, uma alta de R$ 0,12. (31/1/24)</t>
      </text>
    </comment>
  </commentList>
</comments>
</file>

<file path=xl/sharedStrings.xml><?xml version="1.0" encoding="utf-8"?>
<sst xmlns="http://schemas.openxmlformats.org/spreadsheetml/2006/main" count="7117" uniqueCount="4668">
  <si>
    <t>Last update</t>
  </si>
  <si>
    <t>April 21</t>
  </si>
  <si>
    <t>Freight rates in USD/MT</t>
  </si>
  <si>
    <t>ex USGC</t>
  </si>
  <si>
    <t>  5kt </t>
  </si>
  <si>
    <t>  10kt </t>
  </si>
  <si>
    <t>20kt</t>
  </si>
  <si>
    <t>30kt</t>
  </si>
  <si>
    <t>40kt</t>
  </si>
  <si>
    <t>ARA</t>
  </si>
  <si>
    <t>France</t>
  </si>
  <si>
    <t>Baltics</t>
  </si>
  <si>
    <t>North Brazil</t>
  </si>
  <si>
    <t>Southeast Brazil</t>
  </si>
  <si>
    <t>-</t>
  </si>
  <si>
    <t>Colombia / Caribe</t>
  </si>
  <si>
    <t>Far East</t>
  </si>
  <si>
    <t>WCI/AG</t>
  </si>
  <si>
    <t>CHINA</t>
  </si>
  <si>
    <t>ex BRAZIL</t>
  </si>
  <si>
    <t>USG/USEC</t>
  </si>
  <si>
    <t>USWC</t>
  </si>
  <si>
    <t>ex KARACHI</t>
  </si>
  <si>
    <t>FAR EAST</t>
  </si>
  <si>
    <t>ex WCCAM/SAM</t>
  </si>
  <si>
    <t>FOB ORIGIN</t>
  </si>
  <si>
    <t>Cbios</t>
  </si>
  <si>
    <t>CBio unit</t>
  </si>
  <si>
    <t>per vol HYD</t>
  </si>
  <si>
    <t>per vol ANH</t>
  </si>
  <si>
    <t>USGC</t>
  </si>
  <si>
    <t>R$</t>
  </si>
  <si>
    <t>D-1</t>
  </si>
  <si>
    <t>U$</t>
  </si>
  <si>
    <t>CHIP</t>
  </si>
  <si>
    <t>FOB US IMTT - D12</t>
  </si>
  <si>
    <t>FOB US IMTT - U3</t>
  </si>
  <si>
    <t>BRAZIL CS</t>
  </si>
  <si>
    <t>inland</t>
  </si>
  <si>
    <t>B3 ETH Brazil</t>
  </si>
  <si>
    <t>brl/cbm</t>
  </si>
  <si>
    <t>BRL/USD</t>
  </si>
  <si>
    <t>ADD CBIO VALUE , factor for HYDROUS and ANHYDROUS</t>
  </si>
  <si>
    <t>HYD</t>
  </si>
  <si>
    <t>ANH</t>
  </si>
  <si>
    <t>Hydrous FOB BRZ</t>
  </si>
  <si>
    <t>cbio $/cbm</t>
  </si>
  <si>
    <t>Grade B FOB BRZ</t>
  </si>
  <si>
    <t>Anhydrous FOB BRZ</t>
  </si>
  <si>
    <t>hyd CHIP basis net back cpg</t>
  </si>
  <si>
    <t>ANH EU</t>
  </si>
  <si>
    <t>Grade B ind offer</t>
  </si>
  <si>
    <t>B3</t>
  </si>
  <si>
    <t>Fobbing</t>
  </si>
  <si>
    <t>Premium</t>
  </si>
  <si>
    <t>FOB Sts R$/cbm</t>
  </si>
  <si>
    <t>FOB Sts usd/cbm</t>
  </si>
  <si>
    <t>FOB Sts usd/gal</t>
  </si>
  <si>
    <t>grade b basis usg</t>
  </si>
  <si>
    <t>Grade B USA</t>
  </si>
  <si>
    <t>CHIP</t>
  </si>
  <si>
    <t>FOB USG usd/gal</t>
  </si>
  <si>
    <t>FOB USG usd/cbm</t>
  </si>
  <si>
    <t>pmt</t>
  </si>
  <si>
    <t>$/cbm</t>
  </si>
  <si>
    <t>Anhydrous CIF USGC</t>
  </si>
  <si>
    <t>10kcbm = USD 45-48 pmt</t>
  </si>
  <si>
    <t>10kcbm</t>
  </si>
  <si>
    <t>20kcbm = USD 33-35 pmt</t>
  </si>
  <si>
    <t>20kcbm</t>
  </si>
  <si>
    <t>40kcbm = USD 25-27 pmt (right now looking like low 30s pmt) *MR market fluctuates more</t>
  </si>
  <si>
    <t>40kcbm</t>
  </si>
  <si>
    <t>CHINA</t>
  </si>
  <si>
    <t>ST ROSE</t>
  </si>
  <si>
    <t>Freight</t>
  </si>
  <si>
    <t>usd/cbm</t>
  </si>
  <si>
    <t>Yangtze River ports</t>
  </si>
  <si>
    <t>SANTOS</t>
  </si>
  <si>
    <t>Volume</t>
  </si>
  <si>
    <t>cbm</t>
  </si>
  <si>
    <t>Basis</t>
  </si>
  <si>
    <t>cpg</t>
  </si>
  <si>
    <t>US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</si>
  <si>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</si>
  <si>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</si>
  <si>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</si>
  <si>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</si>
  <si>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</si>
  <si>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</si>
  <si>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</si>
  <si>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</si>
  <si>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</si>
  <si>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</si>
  <si>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</si>
  <si>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</si>
  <si>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FOB IMTT</t>
  </si>
  <si>
    <t>CIF China usd/cbm</t>
  </si>
  <si>
    <t>Import duty</t>
  </si>
  <si>
    <t>CIF usd/mt</t>
  </si>
  <si>
    <t>BRAZIL</t>
  </si>
  <si>
    <t>hydrous FOB BRZ</t>
  </si>
  <si>
    <t>grade B FOB BRZ</t>
  </si>
  <si>
    <t>anhydrous FOB BRZ</t>
  </si>
  <si>
    <t>CIF China</t>
  </si>
  <si>
    <t>China domestic price</t>
  </si>
  <si>
    <t>FREIGHT</t>
  </si>
  <si>
    <t>pmt</t>
  </si>
  <si>
    <t>Export + BonSucro premium</t>
  </si>
  <si>
    <t>USA</t>
  </si>
  <si>
    <t>Premiun EN Grade USA</t>
  </si>
  <si>
    <t>usd/gal</t>
  </si>
  <si>
    <t>BRZ</t>
  </si>
  <si>
    <t>T2 CIF discount</t>
  </si>
  <si>
    <t>eur/cbm</t>
  </si>
  <si>
    <t>EU import duty (den)</t>
  </si>
  <si>
    <t>EU import duty (und)</t>
  </si>
  <si>
    <t>T2 eur/cbm</t>
  </si>
  <si>
    <t>T1 eur/cbm - ind bid</t>
  </si>
  <si>
    <t>eur/usd</t>
  </si>
  <si>
    <t>T1 usd/cbm - ind bid</t>
  </si>
  <si>
    <t>CIF ARA - shipment from origin</t>
  </si>
  <si>
    <t>JAN'24</t>
  </si>
  <si>
    <t>FEB'24</t>
  </si>
  <si>
    <t>MAR'24</t>
  </si>
  <si>
    <t>APR'24</t>
  </si>
  <si>
    <t>T2 eur/cbm flat</t>
  </si>
  <si>
    <t>BRZ Origin</t>
  </si>
  <si>
    <t>Anhydrous BS FOB usd/cbm</t>
  </si>
  <si>
    <t>CIF ARA - T1 usd/cbm</t>
  </si>
  <si>
    <t>CIF ARA eur/cbm T2 DEN.</t>
  </si>
  <si>
    <t>BRZ DEN Arb M0 vs T2 M+1</t>
  </si>
  <si>
    <t>US Origin</t>
  </si>
  <si>
    <t>FOB IMTT usd/cbm (M0)</t>
  </si>
  <si>
    <t>CIF ARA - T1 usd/cbm</t>
  </si>
  <si>
    <t>CIF ARA eur/cbm T2 DEN.</t>
  </si>
  <si>
    <t>USA DEN Arb M0 vs T2 M+1</t>
  </si>
  <si>
    <t>Brazil premium over USA</t>
  </si>
  <si>
    <t>T2 M+1 eur/cbm disc</t>
  </si>
  <si>
    <t>ARB UISA/EU Denatured</t>
  </si>
  <si>
    <t>ARB BRZ/EU, Bon Sucro</t>
  </si>
  <si>
    <t>FOB Brazil, usd/cbm</t>
  </si>
  <si>
    <t>CIF ARA "T2" UND eur/cbm</t>
  </si>
  <si>
    <t>T2 M+1 eur/cbm flat</t>
  </si>
  <si>
    <t>ARB BRZ/EU Undenatured</t>
  </si>
  <si>
    <t>ARB BRZ/EU Undenatured</t>
  </si>
  <si>
    <t>ARB BRZ/EU Denatured</t>
  </si>
  <si>
    <t>Paraguay</t>
  </si>
  <si>
    <t>Brasil</t>
  </si>
  <si>
    <t>T2</t>
  </si>
  <si>
    <t>T2</t>
  </si>
  <si>
    <t>1H MAR</t>
  </si>
  <si>
    <t>&gt;&gt;&gt; ind offer from Green/Brazil</t>
  </si>
  <si>
    <t>freight</t>
  </si>
  <si>
    <t>CIF T1</t>
  </si>
  <si>
    <t>T1 CIF</t>
  </si>
  <si>
    <t>60pmt</t>
  </si>
  <si>
    <t>freight</t>
  </si>
  <si>
    <t>CIF T2</t>
  </si>
  <si>
    <t>FOB ARG</t>
  </si>
  <si>
    <t>FOB STS</t>
  </si>
  <si>
    <t>AUG arrival</t>
  </si>
  <si>
    <t>2H MAR arrival - CIF T2</t>
  </si>
  <si>
    <t>MEG ind bid</t>
  </si>
  <si>
    <t>SEP T2</t>
  </si>
  <si>
    <t>APR T2</t>
  </si>
  <si>
    <t>spread T1/T2 CIF vs T2</t>
  </si>
  <si>
    <t>Sucden</t>
  </si>
  <si>
    <t>JUNE load</t>
  </si>
  <si>
    <t>settle 28/3</t>
  </si>
  <si>
    <t>FOB basis</t>
  </si>
  <si>
    <t>cost</t>
  </si>
  <si>
    <t>demurrage</t>
  </si>
  <si>
    <t>margin</t>
  </si>
  <si>
    <t>CIF Rdam</t>
  </si>
  <si>
    <t>offer CIF</t>
  </si>
  <si>
    <t>eur/cbm</t>
  </si>
  <si>
    <t>ref price PAK FOB</t>
  </si>
  <si>
    <t>usd/ton</t>
  </si>
  <si>
    <t>PAK FOB</t>
  </si>
  <si>
    <t>usd/cbm</t>
  </si>
  <si>
    <t>CIF ARA</t>
  </si>
  <si>
    <t>replacement vs PAK</t>
  </si>
  <si>
    <t>INDIA</t>
  </si>
  <si>
    <t>SANTOS</t>
  </si>
  <si>
    <t>CIF INDIA usd/cbm</t>
  </si>
  <si>
    <t>India indicative bid anhydrous</t>
  </si>
  <si>
    <t>India indicative bid hydrous</t>
  </si>
  <si>
    <t>june</t>
  </si>
  <si>
    <t>Raizen 22/4/21 -- FX 5.44</t>
  </si>
  <si>
    <t>chip cbm</t>
  </si>
  <si>
    <t>usd/cbm FOB</t>
  </si>
  <si>
    <t>chip pmt</t>
  </si>
  <si>
    <t>usd/mt FOB</t>
  </si>
  <si>
    <t>bid premium pmt</t>
  </si>
  <si>
    <t>usd/mt CIF</t>
  </si>
  <si>
    <t>bid CIF WCI</t>
  </si>
  <si>
    <t>pmt fob</t>
  </si>
  <si>
    <t>anhydrous</t>
  </si>
  <si>
    <t>cbm fob</t>
  </si>
  <si>
    <t>hydrous</t>
  </si>
  <si>
    <t>Arbitrage Brazil to California</t>
  </si>
  <si>
    <t>Updated:</t>
  </si>
  <si>
    <t>Volume</t>
  </si>
  <si>
    <t>m3</t>
  </si>
  <si>
    <t>mln gal</t>
  </si>
  <si>
    <t>FOB Santos</t>
  </si>
  <si>
    <t>per m3</t>
  </si>
  <si>
    <t>JUNE</t>
  </si>
  <si>
    <t>loading</t>
  </si>
  <si>
    <t>per gallon</t>
  </si>
  <si>
    <t>05/02/2021: spi: $1.7-1.75 m as a guide</t>
  </si>
  <si>
    <t>Frt ($/mT)</t>
  </si>
  <si>
    <t>usd/mt</t>
  </si>
  <si>
    <t>usd lps</t>
  </si>
  <si>
    <t>400/400</t>
  </si>
  <si>
    <t>CIF Cali</t>
  </si>
  <si>
    <t>mt</t>
  </si>
  <si>
    <t>FOB</t>
  </si>
  <si>
    <t>CIF Cali ME importer of record</t>
  </si>
  <si>
    <t>USD/cbm</t>
  </si>
  <si>
    <t>LCSF Baseline</t>
  </si>
  <si>
    <t>CI value</t>
  </si>
  <si>
    <t>LCFS (Brazil)</t>
  </si>
  <si>
    <t>CIF SALE TO ME</t>
  </si>
  <si>
    <t>LCFS CI value</t>
  </si>
  <si>
    <t>FOB Santos</t>
  </si>
  <si>
    <t>LCFS ( Brazilian producer)</t>
  </si>
  <si>
    <t>Costings</t>
  </si>
  <si>
    <t>D6 2021</t>
  </si>
  <si>
    <t>D5 2021</t>
  </si>
  <si>
    <t>Demurrage</t>
  </si>
  <si>
    <t>D5-D6</t>
  </si>
  <si>
    <t>MEG</t>
  </si>
  <si>
    <t>Total CI+RIN pick-up</t>
  </si>
  <si>
    <t>OPIS spot</t>
  </si>
  <si>
    <t>Platts</t>
  </si>
  <si>
    <t>CIF Cali with Credit</t>
  </si>
  <si>
    <t>Argo</t>
  </si>
  <si>
    <t>Cali delivered (CHIP + differential)</t>
  </si>
  <si>
    <t>LA</t>
  </si>
  <si>
    <t>JULY</t>
  </si>
  <si>
    <t>arrival</t>
  </si>
  <si>
    <t>Bzl /Cali arb</t>
  </si>
  <si>
    <t>Duty Drawback (2.5%)</t>
  </si>
  <si>
    <t>FLORIDA / USGC</t>
  </si>
  <si>
    <t>LYB / Florida ind bid</t>
  </si>
  <si>
    <t>JULY arrival</t>
  </si>
  <si>
    <t>CIF USGC/USEC</t>
  </si>
  <si>
    <t>b3</t>
  </si>
  <si>
    <t>phys</t>
  </si>
  <si>
    <t>BRAZILIAN DOMESTIC MARKET</t>
  </si>
  <si>
    <t>Date</t>
  </si>
  <si>
    <t>Anhydrous premium over Hydrous</t>
  </si>
  <si>
    <t>FX</t>
  </si>
  <si>
    <t>EXPORTS</t>
  </si>
  <si>
    <t>IMPORTS</t>
  </si>
  <si>
    <t>BRL/cbm</t>
  </si>
  <si>
    <t>CS</t>
  </si>
  <si>
    <t>NE</t>
  </si>
  <si>
    <t>470 s/ICMS</t>
  </si>
  <si>
    <t>RS</t>
  </si>
  <si>
    <t>HYDROUS</t>
  </si>
  <si>
    <t>ANHYDROUS</t>
  </si>
  <si>
    <t>https://covid19.apple.com/mobility</t>
  </si>
  <si>
    <t>(-) INSS 2,85%</t>
  </si>
  <si>
    <t>(-) ICMS 12%</t>
  </si>
  <si>
    <t>(-) ICMS XX%</t>
  </si>
  <si>
    <t>(-) PIS/COFINS</t>
  </si>
  <si>
    <t>(+) CBIOS</t>
  </si>
  <si>
    <t>(+) Inland freight to port</t>
  </si>
  <si>
    <t>(+) Inland freight to hub</t>
  </si>
  <si>
    <t>(+) Terminal port</t>
  </si>
  <si>
    <t>(=) TOTAL</t>
  </si>
  <si>
    <t>(+) Port costs</t>
  </si>
  <si>
    <t>(+) Inspection</t>
  </si>
  <si>
    <t>(+) EXPORT premium B grade</t>
  </si>
  <si>
    <t>(+) other costs</t>
  </si>
  <si>
    <t>(+) PIS/COFINS on CFR</t>
  </si>
  <si>
    <t>(+) margin</t>
  </si>
  <si>
    <t>Suape Value with TRQ</t>
  </si>
  <si>
    <t>Suape Value w/o TRQ</t>
  </si>
  <si>
    <t>Import duty</t>
  </si>
  <si>
    <t>BRAZILIAN DOMESTIC MARKET -- basis B3</t>
  </si>
  <si>
    <t>Frete</t>
  </si>
  <si>
    <t>R$/cbm</t>
  </si>
  <si>
    <t>75 frete 14/6/21</t>
  </si>
  <si>
    <t>PIS/COFINS</t>
  </si>
  <si>
    <t>ICMS</t>
  </si>
  <si>
    <t>anh/hydrous</t>
  </si>
  <si>
    <t>ESALQ P</t>
  </si>
  <si>
    <t>Ex plant</t>
  </si>
  <si>
    <t>net tax</t>
  </si>
  <si>
    <t>Anhydrous ex mill equivalent</t>
  </si>
  <si>
    <t>ESALQ RB</t>
  </si>
  <si>
    <t>FX</t>
  </si>
  <si>
    <t>FOB (usd/gal)</t>
  </si>
  <si>
    <t>FOB usd/cbm</t>
  </si>
  <si>
    <t>cost (usd/cbm)</t>
  </si>
  <si>
    <t>freight usd/cbm</t>
  </si>
  <si>
    <t>CIF usd/cbm</t>
  </si>
  <si>
    <t>CIF brl/cbm</t>
  </si>
  <si>
    <t>Import duly</t>
  </si>
  <si>
    <t>antes 11.75%</t>
  </si>
  <si>
    <t>ICMS</t>
  </si>
  <si>
    <t>AFRMM</t>
  </si>
  <si>
    <t>Cargo Cleared usd/cbm</t>
  </si>
  <si>
    <t>Terminal cost (brl/cbm)</t>
  </si>
  <si>
    <t>Inspection (brl/cbm)</t>
  </si>
  <si>
    <t>Inland freight (brl/cbm)</t>
  </si>
  <si>
    <t>Other costs (brl/cbm)</t>
  </si>
  <si>
    <t>Margin (brl/cbm)</t>
  </si>
  <si>
    <t>EX Tank disport (brl/cbm)</t>
  </si>
  <si>
    <t>EX Tank disport (usd/cbm)</t>
  </si>
  <si>
    <t>NE BRZ (brl/cbm)</t>
  </si>
  <si>
    <t>0% import tax</t>
  </si>
  <si>
    <t>ARB (brl/cbm)</t>
  </si>
  <si>
    <t>ARB (usd/cbm)</t>
  </si>
  <si>
    <t>ARB (usd/gal)</t>
  </si>
  <si>
    <t>load mth+1</t>
  </si>
  <si>
    <t>B3 hyd</t>
  </si>
  <si>
    <t>B3 hyd ex plant</t>
  </si>
  <si>
    <t>B3 anydrous ex plant</t>
  </si>
  <si>
    <t>B3 CS to NE (brl/cbm)</t>
  </si>
  <si>
    <t>USA / NNE Brazil arbitrage</t>
  </si>
  <si>
    <t>NE incl mkt structure</t>
  </si>
  <si>
    <t>NE BRZ (brl/cbm)</t>
  </si>
  <si>
    <t>ARB (usd/gal) - 0% import duty</t>
  </si>
  <si>
    <t>A/H spread</t>
  </si>
  <si>
    <t>EU T1 bid (eur/cbm)</t>
  </si>
  <si>
    <t>Anhydrous CARB/ISCC premium (usd/cbm)</t>
  </si>
  <si>
    <t>EU T2 bid (eur/cbm)</t>
  </si>
  <si>
    <t>Grade B qlt premium (brl/cbm)</t>
  </si>
  <si>
    <t>EU import duty (eur/cbm)</t>
  </si>
  <si>
    <t>Freight RB-Santos (brl/cbm)</t>
  </si>
  <si>
    <t>EU extra import duty for US (eur/cbm)</t>
  </si>
  <si>
    <t>Freight RB-Paulinia (brl/cbm)</t>
  </si>
  <si>
    <t>Freight Paulinia-Santos (brl/cbm)</t>
  </si>
  <si>
    <t>Storage load port (brl/cbm)</t>
  </si>
  <si>
    <t>CS BRZ import cost (brl/cbm)</t>
  </si>
  <si>
    <t>PIS COFINS</t>
  </si>
  <si>
    <t>NE BRZ import cost (brl/cbm)</t>
  </si>
  <si>
    <t>ICMS SP</t>
  </si>
  <si>
    <t>Extra PIS/COFINS on imports BRZ (%)</t>
  </si>
  <si>
    <t>INSS</t>
  </si>
  <si>
    <t>Port  Costs + Inspection BRZ  (brl/cbm)</t>
  </si>
  <si>
    <t>USA basis U3 cert (cpg)</t>
  </si>
  <si>
    <t>Conversion factor gallons to cbm</t>
  </si>
  <si>
    <t>USA  basis ASTM (cpg)</t>
  </si>
  <si>
    <t>Conversion usd/mt to usd/cbm (anhydrous)</t>
  </si>
  <si>
    <t>USA  basis U5 (cpg)</t>
  </si>
  <si>
    <t>Conversion usd/mt to usd/cbm (hydrous)</t>
  </si>
  <si>
    <t>USA  basis PNS (cpg)</t>
  </si>
  <si>
    <t>USA  basis GRADE B (cpg)</t>
  </si>
  <si>
    <t>&gt;&gt; PEC 15-16, no Pis/COFINS?</t>
  </si>
  <si>
    <t>Last settlement date:</t>
  </si>
  <si>
    <t>EU T2 CME (Eur/cbm)</t>
  </si>
  <si>
    <t>Settlement</t>
  </si>
  <si>
    <t>Variation</t>
  </si>
  <si>
    <t>US CU CME (US$/gal)</t>
  </si>
  <si>
    <t>Last settlement</t>
  </si>
  <si>
    <t>day before D-1</t>
  </si>
  <si>
    <t>B3 ETH (R$/cbm)</t>
  </si>
  <si>
    <t>RBOB (US$/gal)</t>
  </si>
  <si>
    <t>Variation</t>
  </si>
  <si>
    <t>US CORN Fut. (US$/bu)</t>
  </si>
  <si>
    <t>Sugar #11  (US$/pound)</t>
  </si>
  <si>
    <t>USD/EUR</t>
  </si>
  <si>
    <t>BRL/USD</t>
  </si>
  <si>
    <t>SPOT PHYS</t>
  </si>
  <si>
    <t>Last</t>
  </si>
  <si>
    <t>Phys Spread CHICAGO</t>
  </si>
  <si>
    <t>RIN Opis</t>
  </si>
  <si>
    <t>D6</t>
  </si>
  <si>
    <t>D4</t>
  </si>
  <si>
    <t>D5</t>
  </si>
  <si>
    <t>CARB ($/CI)</t>
  </si>
  <si>
    <t>Cbio (R$/Cb)</t>
  </si>
  <si>
    <t>RIN Platts</t>
  </si>
  <si>
    <t>D6-P</t>
  </si>
  <si>
    <t>D4-P</t>
  </si>
  <si>
    <t>D5-P</t>
  </si>
  <si>
    <t>CARB ($/ton)</t>
  </si>
  <si>
    <t>OPIS Chicago</t>
  </si>
  <si>
    <t>New York</t>
  </si>
  <si>
    <t>OPIS New York</t>
  </si>
  <si>
    <t>Gulf Coast</t>
  </si>
  <si>
    <t>D-2</t>
  </si>
  <si>
    <t>OPIS Gulf Coast</t>
  </si>
  <si>
    <t>Florida</t>
  </si>
  <si>
    <t>OPIS Florida</t>
  </si>
  <si>
    <t>California</t>
  </si>
  <si>
    <t>OPIS California</t>
  </si>
  <si>
    <t>R11</t>
  </si>
  <si>
    <t>D5/D6 Opis</t>
  </si>
  <si>
    <t>D5/D6 Platts</t>
  </si>
  <si>
    <t>OPIS Rule 11</t>
  </si>
  <si>
    <t>Platts CHICAGO (cpg)</t>
  </si>
  <si>
    <t>Platts T2 (eur/cbm)</t>
  </si>
  <si>
    <t>PNYH vs PCHI</t>
  </si>
  <si>
    <t>ESALQ</t>
  </si>
  <si>
    <t>R$/cbm</t>
  </si>
  <si>
    <t>R$/liter</t>
  </si>
  <si>
    <t>CBios</t>
  </si>
  <si>
    <t>per cbm HYD</t>
  </si>
  <si>
    <t>per cbm ANH</t>
  </si>
  <si>
    <t>per vol CORN</t>
  </si>
  <si>
    <t>Platts FOB Brazil (usd/cbm)</t>
  </si>
  <si>
    <t>NYH</t>
  </si>
  <si>
    <t>CHI</t>
  </si>
  <si>
    <t>Δ cpg</t>
  </si>
  <si>
    <t>Paulinia</t>
  </si>
  <si>
    <t>Platts FOB Grade B (usd/cbm)</t>
  </si>
  <si>
    <t>Last</t>
  </si>
  <si>
    <t>Ribeirao</t>
  </si>
  <si>
    <t>Platts Anhydrous (brl/cbm)</t>
  </si>
  <si>
    <t>Platts Hydrous (brl/cbm)</t>
  </si>
  <si>
    <t>Δ</t>
  </si>
  <si>
    <t>plantas certificadas</t>
  </si>
  <si>
    <t>CHIP vs  NYH</t>
  </si>
  <si>
    <t>NYH (US$/gal)</t>
  </si>
  <si>
    <t>Platts</t>
  </si>
  <si>
    <t>Ethanol US phys spot - OPIS</t>
  </si>
  <si>
    <t>RINs current year - OPIS</t>
  </si>
  <si>
    <t>CBIOS</t>
  </si>
  <si>
    <t>RINs current year - Platts</t>
  </si>
  <si>
    <t>Hydrous ANP - FOB Santos/Paranagua ($/cu m)</t>
  </si>
  <si>
    <t>Anhydrous NNE Brazil delivered Suape* (R$/cu m)</t>
  </si>
  <si>
    <t>Spot Ex-mill Ribeirao Hydrous expressed as
Raw Sugar equivalent (basis 96 degrees pol) (¢/lb)</t>
  </si>
  <si>
    <t> 109.836383</t>
  </si>
  <si>
    <t>118..405569</t>
  </si>
  <si>
    <t> 105.761098</t>
  </si>
  <si>
    <t>CHIP - CU - Chicago Ethanol (Platts) Futures</t>
  </si>
  <si>
    <t>gallons/lot</t>
  </si>
  <si>
    <t>DATE</t>
  </si>
  <si>
    <t>volume</t>
  </si>
  <si>
    <t>JLY 21</t>
  </si>
  <si>
    <t>-</t>
  </si>
  <si>
    <t>NY ETHANOL (PLATTS) FUTURES</t>
  </si>
  <si>
    <t>Ethanol T2 FOB Rdam Including Duty (Platts) Futures</t>
  </si>
  <si>
    <t>B3 ETH - Hydrous</t>
  </si>
  <si>
    <t>#deals</t>
  </si>
  <si>
    <t>vol. cbm</t>
  </si>
  <si>
    <t>vol. lots</t>
  </si>
  <si>
    <t>CORN FUTURES - US</t>
  </si>
  <si>
    <t>JLY 26</t>
  </si>
  <si>
    <t>JLY 27</t>
  </si>
  <si>
    <t>RBOB GASOLINE FUTURES</t>
  </si>
  <si>
    <t>No. 11 Sugar</t>
  </si>
  <si>
    <t>JLY 22</t>
  </si>
  <si>
    <t>BRAZILIAN REAL FUTURES</t>
  </si>
  <si>
    <t>https://www.bcb.gov.br/</t>
  </si>
  <si>
    <t>EURO FX FUTURES</t>
  </si>
  <si>
    <t>https://www.ecb.europa.eu/stats/policy_and_exchange_rates/euro_reference_exchange_rates/html/eurofxref-graph-usd.en.html</t>
  </si>
  <si>
    <t>Mon</t>
  </si>
  <si>
    <t>Tue</t>
  </si>
  <si>
    <t>Wed</t>
  </si>
  <si>
    <t>Thu</t>
  </si>
  <si>
    <t>Fri</t>
  </si>
  <si>
    <t>Sat</t>
  </si>
  <si>
    <t>Sun</t>
  </si>
  <si>
    <t>Indicador Diário do Etanol Hidratado ESALQ/BM&amp;FBovespa Posto Paulínia (SP)</t>
  </si>
  <si>
    <t>Fonte: Cepea</t>
  </si>
  <si>
    <t>* Nota: CIF Paulínia, sem ICMS e sem PIS/Cofins.</t>
  </si>
  <si>
    <t>Data</t>
  </si>
  <si>
    <t>À vista R$</t>
  </si>
  <si>
    <t>À vista US$</t>
  </si>
  <si>
    <t>25/01/2010</t>
  </si>
  <si>
    <t>26/01/2010</t>
  </si>
  <si>
    <t>27/01/2010</t>
  </si>
  <si>
    <t>28/01/2010</t>
  </si>
  <si>
    <t>29/01/2010</t>
  </si>
  <si>
    <t>01/02/2010</t>
  </si>
  <si>
    <t>02/02/2010</t>
  </si>
  <si>
    <t>03/02/2010</t>
  </si>
  <si>
    <t>04/02/2010</t>
  </si>
  <si>
    <t>05/02/2010</t>
  </si>
  <si>
    <t>08/02/2010</t>
  </si>
  <si>
    <t>09/02/2010</t>
  </si>
  <si>
    <t>10/02/2010</t>
  </si>
  <si>
    <t>11/02/2010</t>
  </si>
  <si>
    <t>12/02/2010</t>
  </si>
  <si>
    <t>17/02/2010</t>
  </si>
  <si>
    <t>18/02/2010</t>
  </si>
  <si>
    <t>19/02/2010</t>
  </si>
  <si>
    <t>22/02/2010</t>
  </si>
  <si>
    <t>23/02/2010</t>
  </si>
  <si>
    <t>24/02/2010</t>
  </si>
  <si>
    <t>25/02/2010</t>
  </si>
  <si>
    <t>26/02/2010</t>
  </si>
  <si>
    <t>01/03/2010</t>
  </si>
  <si>
    <t>02/03/2010</t>
  </si>
  <si>
    <t>03/03/2010</t>
  </si>
  <si>
    <t>04/03/2010</t>
  </si>
  <si>
    <t>05/03/2010</t>
  </si>
  <si>
    <t>08/03/2010</t>
  </si>
  <si>
    <t>09/03/2010</t>
  </si>
  <si>
    <t>10/03/2010</t>
  </si>
  <si>
    <t>11/03/2010</t>
  </si>
  <si>
    <t>12/03/2010</t>
  </si>
  <si>
    <t>15/03/2010</t>
  </si>
  <si>
    <t>16/03/2010</t>
  </si>
  <si>
    <t>17/03/2010</t>
  </si>
  <si>
    <t>18/03/2010</t>
  </si>
  <si>
    <t>19/03/2010</t>
  </si>
  <si>
    <t>22/03/2010</t>
  </si>
  <si>
    <t>23/03/2010</t>
  </si>
  <si>
    <t>24/03/2010</t>
  </si>
  <si>
    <t>25/03/2010</t>
  </si>
  <si>
    <t>26/03/2010</t>
  </si>
  <si>
    <t>29/03/2010</t>
  </si>
  <si>
    <t>30/03/2010</t>
  </si>
  <si>
    <t>31/03/2010</t>
  </si>
  <si>
    <t>01/04/2010</t>
  </si>
  <si>
    <t>05/04/2010</t>
  </si>
  <si>
    <t>06/04/2010</t>
  </si>
  <si>
    <t>07/04/2010</t>
  </si>
  <si>
    <t>08/04/2010</t>
  </si>
  <si>
    <t>09/04/2010</t>
  </si>
  <si>
    <t>12/04/2010</t>
  </si>
  <si>
    <t>13/04/2010</t>
  </si>
  <si>
    <t>14/04/2010</t>
  </si>
  <si>
    <t>15/04/2010</t>
  </si>
  <si>
    <t>16/04/2010</t>
  </si>
  <si>
    <t>19/04/2010</t>
  </si>
  <si>
    <t>20/04/2010</t>
  </si>
  <si>
    <t>22/04/2010</t>
  </si>
  <si>
    <t>23/04/2010</t>
  </si>
  <si>
    <t>26/04/2010</t>
  </si>
  <si>
    <t>27/04/2010</t>
  </si>
  <si>
    <t>28/04/2010</t>
  </si>
  <si>
    <t>29/04/2010</t>
  </si>
  <si>
    <t>30/04/2010</t>
  </si>
  <si>
    <t>03/05/2010</t>
  </si>
  <si>
    <t>04/05/2010</t>
  </si>
  <si>
    <t>05/05/2010</t>
  </si>
  <si>
    <t>06/05/2010</t>
  </si>
  <si>
    <t>07/05/2010</t>
  </si>
  <si>
    <t>10/05/2010</t>
  </si>
  <si>
    <t>11/05/2010</t>
  </si>
  <si>
    <t>12/05/2010</t>
  </si>
  <si>
    <t>13/05/2010</t>
  </si>
  <si>
    <t>14/05/2010</t>
  </si>
  <si>
    <t>17/05/2010</t>
  </si>
  <si>
    <t>18/05/2010</t>
  </si>
  <si>
    <t>19/05/2010</t>
  </si>
  <si>
    <t>20/05/2010</t>
  </si>
  <si>
    <t>21/05/2010</t>
  </si>
  <si>
    <t>24/05/2010</t>
  </si>
  <si>
    <t>25/05/2010</t>
  </si>
  <si>
    <t>26/05/2010</t>
  </si>
  <si>
    <t>27/05/2010</t>
  </si>
  <si>
    <t>28/05/2010</t>
  </si>
  <si>
    <t>31/05/2010</t>
  </si>
  <si>
    <t>01/06/2010</t>
  </si>
  <si>
    <t>02/06/2010</t>
  </si>
  <si>
    <t>04/06/2010</t>
  </si>
  <si>
    <t>07/06/2010</t>
  </si>
  <si>
    <t>08/06/2010</t>
  </si>
  <si>
    <t>09/06/2010</t>
  </si>
  <si>
    <t>10/06/2010</t>
  </si>
  <si>
    <t>11/06/2010</t>
  </si>
  <si>
    <t>14/06/2010</t>
  </si>
  <si>
    <t>15/06/2010</t>
  </si>
  <si>
    <t>16/06/2010</t>
  </si>
  <si>
    <t>17/06/2010</t>
  </si>
  <si>
    <t>18/06/2010</t>
  </si>
  <si>
    <t>21/06/2010</t>
  </si>
  <si>
    <t>22/06/2010</t>
  </si>
  <si>
    <t>23/06/2010</t>
  </si>
  <si>
    <t>24/06/2010</t>
  </si>
  <si>
    <t>25/06/2010</t>
  </si>
  <si>
    <t>28/06/2010</t>
  </si>
  <si>
    <t>29/06/2010</t>
  </si>
  <si>
    <t>30/06/2010</t>
  </si>
  <si>
    <t>01/07/2010</t>
  </si>
  <si>
    <t>02/07/2010</t>
  </si>
  <si>
    <t>05/07/2010</t>
  </si>
  <si>
    <t>06/07/2010</t>
  </si>
  <si>
    <t>07/07/2010</t>
  </si>
  <si>
    <t>08/07/2010</t>
  </si>
  <si>
    <t>12/07/2010</t>
  </si>
  <si>
    <t>13/07/2010</t>
  </si>
  <si>
    <t>14/07/2010</t>
  </si>
  <si>
    <t>15/07/2010</t>
  </si>
  <si>
    <t>16/07/2010</t>
  </si>
  <si>
    <t>19/07/2010</t>
  </si>
  <si>
    <t>20/07/2010</t>
  </si>
  <si>
    <t>21/07/2010</t>
  </si>
  <si>
    <t>22/07/2010</t>
  </si>
  <si>
    <t>23/07/2010</t>
  </si>
  <si>
    <t>26/07/2010</t>
  </si>
  <si>
    <t>27/07/2010</t>
  </si>
  <si>
    <t>28/07/2010</t>
  </si>
  <si>
    <t>29/07/2010</t>
  </si>
  <si>
    <t>30/07/2010</t>
  </si>
  <si>
    <t>02/08/2010</t>
  </si>
  <si>
    <t>03/08/2010</t>
  </si>
  <si>
    <t>04/08/2010</t>
  </si>
  <si>
    <t>05/08/2010</t>
  </si>
  <si>
    <t>06/08/2010</t>
  </si>
  <si>
    <t>09/08/2010</t>
  </si>
  <si>
    <t>10/08/2010</t>
  </si>
  <si>
    <t>11/08/2010</t>
  </si>
  <si>
    <t>12/08/2010</t>
  </si>
  <si>
    <t>13/08/2010</t>
  </si>
  <si>
    <t>16/08/2010</t>
  </si>
  <si>
    <t>17/08/2010</t>
  </si>
  <si>
    <t>18/08/2010</t>
  </si>
  <si>
    <t>19/08/2010</t>
  </si>
  <si>
    <t>20/08/2010</t>
  </si>
  <si>
    <t>23/08/2010</t>
  </si>
  <si>
    <t>24/08/2010</t>
  </si>
  <si>
    <t>25/08/2010</t>
  </si>
  <si>
    <t>26/08/2010</t>
  </si>
  <si>
    <t>27/08/2010</t>
  </si>
  <si>
    <t>30/08/2010</t>
  </si>
  <si>
    <t>31/08/2010</t>
  </si>
  <si>
    <t>01/09/2010</t>
  </si>
  <si>
    <t>02/09/2010</t>
  </si>
  <si>
    <t>03/09/2010</t>
  </si>
  <si>
    <t>06/09/2010</t>
  </si>
  <si>
    <t>08/09/2010</t>
  </si>
  <si>
    <t>09/09/2010</t>
  </si>
  <si>
    <t>10/09/2010</t>
  </si>
  <si>
    <t>13/09/2010</t>
  </si>
  <si>
    <t>14/09/2010</t>
  </si>
  <si>
    <t>15/09/2010</t>
  </si>
  <si>
    <t>16/09/2010</t>
  </si>
  <si>
    <t>17/09/2010</t>
  </si>
  <si>
    <t>20/09/2010</t>
  </si>
  <si>
    <t>21/09/2010</t>
  </si>
  <si>
    <t>22/09/2010</t>
  </si>
  <si>
    <t>23/09/2010</t>
  </si>
  <si>
    <t>24/09/2010</t>
  </si>
  <si>
    <t>27/09/2010</t>
  </si>
  <si>
    <t>28/09/2010</t>
  </si>
  <si>
    <t>29/09/2010</t>
  </si>
  <si>
    <t>30/09/2010</t>
  </si>
  <si>
    <t>01/10/2010</t>
  </si>
  <si>
    <t>04/10/2010</t>
  </si>
  <si>
    <t>05/10/2010</t>
  </si>
  <si>
    <t>06/10/2010</t>
  </si>
  <si>
    <t>07/10/2010</t>
  </si>
  <si>
    <t>08/10/2010</t>
  </si>
  <si>
    <t>11/10/2010</t>
  </si>
  <si>
    <t>13/10/2010</t>
  </si>
  <si>
    <t>14/10/2010</t>
  </si>
  <si>
    <t>15/10/2010</t>
  </si>
  <si>
    <t>18/10/2010</t>
  </si>
  <si>
    <t>19/10/2010</t>
  </si>
  <si>
    <t>20/10/2010</t>
  </si>
  <si>
    <t>21/10/2010</t>
  </si>
  <si>
    <t>22/10/2010</t>
  </si>
  <si>
    <t>25/10/2010</t>
  </si>
  <si>
    <t>26/10/2010</t>
  </si>
  <si>
    <t>27/10/2010</t>
  </si>
  <si>
    <t>28/10/2010</t>
  </si>
  <si>
    <t>29/10/2010</t>
  </si>
  <si>
    <t>01/11/2010</t>
  </si>
  <si>
    <t>03/11/2010</t>
  </si>
  <si>
    <t>04/11/2010</t>
  </si>
  <si>
    <t>05/11/2010</t>
  </si>
  <si>
    <t>08/11/2010</t>
  </si>
  <si>
    <t>09/11/2010</t>
  </si>
  <si>
    <t>10/11/2010</t>
  </si>
  <si>
    <t>11/11/2010</t>
  </si>
  <si>
    <t>12/11/2010</t>
  </si>
  <si>
    <t>16/11/2010</t>
  </si>
  <si>
    <t>17/11/2010</t>
  </si>
  <si>
    <t>18/11/2010</t>
  </si>
  <si>
    <t>19/11/2010</t>
  </si>
  <si>
    <t>22/11/2010</t>
  </si>
  <si>
    <t>23/11/2010</t>
  </si>
  <si>
    <t>24/11/2010</t>
  </si>
  <si>
    <t>25/11/2010</t>
  </si>
  <si>
    <t>26/11/2010</t>
  </si>
  <si>
    <t>29/11/2010</t>
  </si>
  <si>
    <t>30/11/2010</t>
  </si>
  <si>
    <t>01/12/2010</t>
  </si>
  <si>
    <t>02/12/2010</t>
  </si>
  <si>
    <t>03/12/2010</t>
  </si>
  <si>
    <t>06/12/2010</t>
  </si>
  <si>
    <t>07/12/2010</t>
  </si>
  <si>
    <t>08/12/2010</t>
  </si>
  <si>
    <t>09/12/2010</t>
  </si>
  <si>
    <t>10/12/2010</t>
  </si>
  <si>
    <t>13/12/2010</t>
  </si>
  <si>
    <t>14/12/2010</t>
  </si>
  <si>
    <t>15/12/2010</t>
  </si>
  <si>
    <t>16/12/2010</t>
  </si>
  <si>
    <t>17/12/2010</t>
  </si>
  <si>
    <t>20/12/2010</t>
  </si>
  <si>
    <t>21/12/2010</t>
  </si>
  <si>
    <t>22/12/2010</t>
  </si>
  <si>
    <t>23/12/2010</t>
  </si>
  <si>
    <t>27/12/2010</t>
  </si>
  <si>
    <t>28/12/2010</t>
  </si>
  <si>
    <t>29/12/2010</t>
  </si>
  <si>
    <t>30/12/2010</t>
  </si>
  <si>
    <t>03/01/2011</t>
  </si>
  <si>
    <t>04/01/2011</t>
  </si>
  <si>
    <t>05/01/2011</t>
  </si>
  <si>
    <t>06/01/2011</t>
  </si>
  <si>
    <t>07/01/2011</t>
  </si>
  <si>
    <t>10/01/2011</t>
  </si>
  <si>
    <t>11/01/2011</t>
  </si>
  <si>
    <t>12/01/2011</t>
  </si>
  <si>
    <t>13/01/2011</t>
  </si>
  <si>
    <t>14/01/2011</t>
  </si>
  <si>
    <t>17/01/2011</t>
  </si>
  <si>
    <t>18/01/2011</t>
  </si>
  <si>
    <t>19/01/2011</t>
  </si>
  <si>
    <t>20/01/2011</t>
  </si>
  <si>
    <t>21/01/2011</t>
  </si>
  <si>
    <t>24/01/2011</t>
  </si>
  <si>
    <t>26/01/2011</t>
  </si>
  <si>
    <t>27/01/2011</t>
  </si>
  <si>
    <t>28/01/2011</t>
  </si>
  <si>
    <t>31/01/2011</t>
  </si>
  <si>
    <t>01/02/2011</t>
  </si>
  <si>
    <t>02/02/2011</t>
  </si>
  <si>
    <t>03/02/2011</t>
  </si>
  <si>
    <t>04/02/2011</t>
  </si>
  <si>
    <t>07/02/2011</t>
  </si>
  <si>
    <t>08/02/2011</t>
  </si>
  <si>
    <t>09/02/2011</t>
  </si>
  <si>
    <t>10/02/2011</t>
  </si>
  <si>
    <t>11/02/2011</t>
  </si>
  <si>
    <t>14/02/2011</t>
  </si>
  <si>
    <t>15/02/2011</t>
  </si>
  <si>
    <t>16/02/2011</t>
  </si>
  <si>
    <t>17/02/2011</t>
  </si>
  <si>
    <t>18/02/2011</t>
  </si>
  <si>
    <t>21/02/2011</t>
  </si>
  <si>
    <t>22/02/2011</t>
  </si>
  <si>
    <t>23/02/2011</t>
  </si>
  <si>
    <t>24/02/2011</t>
  </si>
  <si>
    <t>25/02/2011</t>
  </si>
  <si>
    <t>28/02/2011</t>
  </si>
  <si>
    <t>01/03/2011</t>
  </si>
  <si>
    <t>02/03/2011</t>
  </si>
  <si>
    <t>03/03/2011</t>
  </si>
  <si>
    <t>04/03/2011</t>
  </si>
  <si>
    <t>09/03/2011</t>
  </si>
  <si>
    <t>10/03/2011</t>
  </si>
  <si>
    <t>11/03/2011</t>
  </si>
  <si>
    <t>14/03/2011</t>
  </si>
  <si>
    <t>15/03/2011</t>
  </si>
  <si>
    <t>16/03/2011</t>
  </si>
  <si>
    <t>17/03/2011</t>
  </si>
  <si>
    <t>18/03/2011</t>
  </si>
  <si>
    <t>21/03/2011</t>
  </si>
  <si>
    <t>22/03/2011</t>
  </si>
  <si>
    <t>23/03/2011</t>
  </si>
  <si>
    <t>24/03/2011</t>
  </si>
  <si>
    <t>25/03/2011</t>
  </si>
  <si>
    <t>28/03/2011</t>
  </si>
  <si>
    <t>29/03/2011</t>
  </si>
  <si>
    <t>30/03/2011</t>
  </si>
  <si>
    <t>31/03/2011</t>
  </si>
  <si>
    <t>01/04/2011</t>
  </si>
  <si>
    <t>04/04/2011</t>
  </si>
  <si>
    <t>05/04/2011</t>
  </si>
  <si>
    <t>06/04/2011</t>
  </si>
  <si>
    <t>07/04/2011</t>
  </si>
  <si>
    <t>08/04/2011</t>
  </si>
  <si>
    <t>11/04/2011</t>
  </si>
  <si>
    <t>12/04/2011</t>
  </si>
  <si>
    <t>13/04/2011</t>
  </si>
  <si>
    <t>14/04/2011</t>
  </si>
  <si>
    <t>15/04/2011</t>
  </si>
  <si>
    <t>18/04/2011</t>
  </si>
  <si>
    <t>19/04/2011</t>
  </si>
  <si>
    <t>20/04/2011</t>
  </si>
  <si>
    <t>25/04/2011</t>
  </si>
  <si>
    <t>26/04/2011</t>
  </si>
  <si>
    <t>27/04/2011</t>
  </si>
  <si>
    <t>28/04/2011</t>
  </si>
  <si>
    <t>29/04/2011</t>
  </si>
  <si>
    <t>02/05/2011</t>
  </si>
  <si>
    <t>03/05/2011</t>
  </si>
  <si>
    <t>04/05/2011</t>
  </si>
  <si>
    <t>05/05/2011</t>
  </si>
  <si>
    <t>06/05/2011</t>
  </si>
  <si>
    <t>09/05/2011</t>
  </si>
  <si>
    <t>10/05/2011</t>
  </si>
  <si>
    <t>11/05/2011</t>
  </si>
  <si>
    <t>12/05/2011</t>
  </si>
  <si>
    <t>13/05/2011</t>
  </si>
  <si>
    <t>16/05/2011</t>
  </si>
  <si>
    <t>17/05/2011</t>
  </si>
  <si>
    <t>18/05/2011</t>
  </si>
  <si>
    <t>19/05/2011</t>
  </si>
  <si>
    <t>20/05/2011</t>
  </si>
  <si>
    <t>23/05/2011</t>
  </si>
  <si>
    <t>24/05/2011</t>
  </si>
  <si>
    <t>25/05/2011</t>
  </si>
  <si>
    <t>26/05/2011</t>
  </si>
  <si>
    <t>27/05/2011</t>
  </si>
  <si>
    <t>30/05/2011</t>
  </si>
  <si>
    <t>31/05/2011</t>
  </si>
  <si>
    <t>01/06/2011</t>
  </si>
  <si>
    <t>02/06/2011</t>
  </si>
  <si>
    <t>03/06/2011</t>
  </si>
  <si>
    <t>06/06/2011</t>
  </si>
  <si>
    <t>07/06/2011</t>
  </si>
  <si>
    <t>08/06/2011</t>
  </si>
  <si>
    <t>09/06/2011</t>
  </si>
  <si>
    <t>10/06/2011</t>
  </si>
  <si>
    <t>13/06/2011</t>
  </si>
  <si>
    <t>14/06/2011</t>
  </si>
  <si>
    <t>15/06/2011</t>
  </si>
  <si>
    <t>16/06/2011</t>
  </si>
  <si>
    <t>17/06/2011</t>
  </si>
  <si>
    <t>20/06/2011</t>
  </si>
  <si>
    <t>21/06/2011</t>
  </si>
  <si>
    <t>22/06/2011</t>
  </si>
  <si>
    <t>24/06/2011</t>
  </si>
  <si>
    <t>27/06/2011</t>
  </si>
  <si>
    <t>28/06/2011</t>
  </si>
  <si>
    <t>29/06/2011</t>
  </si>
  <si>
    <t>30/06/2011</t>
  </si>
  <si>
    <t>01/07/2011</t>
  </si>
  <si>
    <t>04/07/2011</t>
  </si>
  <si>
    <t>05/07/2011</t>
  </si>
  <si>
    <t>06/07/2011</t>
  </si>
  <si>
    <t>07/07/2011</t>
  </si>
  <si>
    <t>08/07/2011</t>
  </si>
  <si>
    <t>11/07/2011</t>
  </si>
  <si>
    <t>12/07/2011</t>
  </si>
  <si>
    <t>13/07/2011</t>
  </si>
  <si>
    <t>14/07/2011</t>
  </si>
  <si>
    <t>15/07/2011</t>
  </si>
  <si>
    <t>18/07/2011</t>
  </si>
  <si>
    <t>19/07/2011</t>
  </si>
  <si>
    <t>20/07/2011</t>
  </si>
  <si>
    <t>21/07/2011</t>
  </si>
  <si>
    <t>22/07/2011</t>
  </si>
  <si>
    <t>25/07/2011</t>
  </si>
  <si>
    <t>26/07/2011</t>
  </si>
  <si>
    <t>27/07/2011</t>
  </si>
  <si>
    <t>28/07/2011</t>
  </si>
  <si>
    <t>29/07/2011</t>
  </si>
  <si>
    <t>01/08/2011</t>
  </si>
  <si>
    <t>02/08/2011</t>
  </si>
  <si>
    <t>03/08/2011</t>
  </si>
  <si>
    <t>04/08/2011</t>
  </si>
  <si>
    <t>05/08/2011</t>
  </si>
  <si>
    <t>08/08/2011</t>
  </si>
  <si>
    <t>09/08/2011</t>
  </si>
  <si>
    <t>10/08/2011</t>
  </si>
  <si>
    <t>11/08/2011</t>
  </si>
  <si>
    <t>12/08/2011</t>
  </si>
  <si>
    <t>15/08/2011</t>
  </si>
  <si>
    <t>16/08/2011</t>
  </si>
  <si>
    <t>17/08/2011</t>
  </si>
  <si>
    <t>18/08/2011</t>
  </si>
  <si>
    <t>19/08/2011</t>
  </si>
  <si>
    <t>22/08/2011</t>
  </si>
  <si>
    <t>23/08/2011</t>
  </si>
  <si>
    <t>24/08/2011</t>
  </si>
  <si>
    <t>25/08/2011</t>
  </si>
  <si>
    <t>26/08/2011</t>
  </si>
  <si>
    <t>29/08/2011</t>
  </si>
  <si>
    <t>30/08/2011</t>
  </si>
  <si>
    <t>31/08/2011</t>
  </si>
  <si>
    <t>01/09/2011</t>
  </si>
  <si>
    <t>02/09/2011</t>
  </si>
  <si>
    <t>05/09/2011</t>
  </si>
  <si>
    <t>06/09/2011</t>
  </si>
  <si>
    <t>08/09/2011</t>
  </si>
  <si>
    <t>09/09/2011</t>
  </si>
  <si>
    <t>12/09/2011</t>
  </si>
  <si>
    <t>13/09/2011</t>
  </si>
  <si>
    <t>14/09/2011</t>
  </si>
  <si>
    <t>15/09/2011</t>
  </si>
  <si>
    <t>16/09/2011</t>
  </si>
  <si>
    <t>19/09/2011</t>
  </si>
  <si>
    <t>20/09/2011</t>
  </si>
  <si>
    <t>21/09/2011</t>
  </si>
  <si>
    <t>22/09/2011</t>
  </si>
  <si>
    <t>23/09/2011</t>
  </si>
  <si>
    <t>26/09/2011</t>
  </si>
  <si>
    <t>27/09/2011</t>
  </si>
  <si>
    <t>28/09/2011</t>
  </si>
  <si>
    <t>29/09/2011</t>
  </si>
  <si>
    <t>30/09/2011</t>
  </si>
  <si>
    <t>03/10/2011</t>
  </si>
  <si>
    <t>04/10/2011</t>
  </si>
  <si>
    <t>05/10/2011</t>
  </si>
  <si>
    <t>06/10/2011</t>
  </si>
  <si>
    <t>07/10/2011</t>
  </si>
  <si>
    <t>10/10/2011</t>
  </si>
  <si>
    <t>11/10/2011</t>
  </si>
  <si>
    <t>13/10/2011</t>
  </si>
  <si>
    <t>14/10/2011</t>
  </si>
  <si>
    <t>17/10/2011</t>
  </si>
  <si>
    <t>18/10/2011</t>
  </si>
  <si>
    <t>19/10/2011</t>
  </si>
  <si>
    <t>20/10/2011</t>
  </si>
  <si>
    <t>21/10/2011</t>
  </si>
  <si>
    <t>24/10/2011</t>
  </si>
  <si>
    <t>25/10/2011</t>
  </si>
  <si>
    <t>26/10/2011</t>
  </si>
  <si>
    <t>27/10/2011</t>
  </si>
  <si>
    <t>28/10/2011</t>
  </si>
  <si>
    <t>31/10/2011</t>
  </si>
  <si>
    <t>01/11/2011</t>
  </si>
  <si>
    <t>03/11/2011</t>
  </si>
  <si>
    <t>04/11/2011</t>
  </si>
  <si>
    <t>07/11/2011</t>
  </si>
  <si>
    <t>08/11/2011</t>
  </si>
  <si>
    <t>09/11/2011</t>
  </si>
  <si>
    <t>10/11/2011</t>
  </si>
  <si>
    <t>11/11/2011</t>
  </si>
  <si>
    <t>14/11/2011</t>
  </si>
  <si>
    <t>16/11/2011</t>
  </si>
  <si>
    <t>17/11/2011</t>
  </si>
  <si>
    <t>18/11/2011</t>
  </si>
  <si>
    <t>21/11/2011</t>
  </si>
  <si>
    <t>22/11/2011</t>
  </si>
  <si>
    <t>23/11/2011</t>
  </si>
  <si>
    <t>24/11/2011</t>
  </si>
  <si>
    <t>25/11/2011</t>
  </si>
  <si>
    <t>28/11/2011</t>
  </si>
  <si>
    <t>29/11/2011</t>
  </si>
  <si>
    <t>30/11/2011</t>
  </si>
  <si>
    <t>01/12/2011</t>
  </si>
  <si>
    <t>02/12/2011</t>
  </si>
  <si>
    <t>05/12/2011</t>
  </si>
  <si>
    <t>06/12/2011</t>
  </si>
  <si>
    <t>07/12/2011</t>
  </si>
  <si>
    <t>08/12/2011</t>
  </si>
  <si>
    <t>09/12/2011</t>
  </si>
  <si>
    <t>12/12/2011</t>
  </si>
  <si>
    <t>13/12/2011</t>
  </si>
  <si>
    <t>14/12/2011</t>
  </si>
  <si>
    <t>15/12/2011</t>
  </si>
  <si>
    <t>16/12/2011</t>
  </si>
  <si>
    <t>19/12/2011</t>
  </si>
  <si>
    <t>20/12/2011</t>
  </si>
  <si>
    <t>21/12/2011</t>
  </si>
  <si>
    <t>22/12/2011</t>
  </si>
  <si>
    <t>23/12/2011</t>
  </si>
  <si>
    <t>26/12/2011</t>
  </si>
  <si>
    <t>27/12/2011</t>
  </si>
  <si>
    <t>28/12/2011</t>
  </si>
  <si>
    <t>29/12/2011</t>
  </si>
  <si>
    <t>02/01/2012</t>
  </si>
  <si>
    <t>03/01/2012</t>
  </si>
  <si>
    <t>04/01/2012</t>
  </si>
  <si>
    <t>05/01/2012</t>
  </si>
  <si>
    <t>06/01/2012</t>
  </si>
  <si>
    <t>09/01/2012</t>
  </si>
  <si>
    <t>10/01/2012</t>
  </si>
  <si>
    <t>11/01/2012</t>
  </si>
  <si>
    <t>12/01/2012</t>
  </si>
  <si>
    <t>13/01/2012</t>
  </si>
  <si>
    <t>16/01/2012</t>
  </si>
  <si>
    <t>17/01/2012</t>
  </si>
  <si>
    <t>18/01/2012</t>
  </si>
  <si>
    <t>19/01/2012</t>
  </si>
  <si>
    <t>20/01/2012</t>
  </si>
  <si>
    <t>23/01/2012</t>
  </si>
  <si>
    <t>24/01/2012</t>
  </si>
  <si>
    <t>26/01/2012</t>
  </si>
  <si>
    <t>27/01/2012</t>
  </si>
  <si>
    <t>30/01/2012</t>
  </si>
  <si>
    <t>31/01/2012</t>
  </si>
  <si>
    <t>01/02/2012</t>
  </si>
  <si>
    <t>02/02/2012</t>
  </si>
  <si>
    <t>03/02/2012</t>
  </si>
  <si>
    <t>06/02/2012</t>
  </si>
  <si>
    <t>07/02/2012</t>
  </si>
  <si>
    <t>08/02/2012</t>
  </si>
  <si>
    <t>09/02/2012</t>
  </si>
  <si>
    <t>10/02/2012</t>
  </si>
  <si>
    <t>13/02/2012</t>
  </si>
  <si>
    <t>14/02/2012</t>
  </si>
  <si>
    <t>15/02/2012</t>
  </si>
  <si>
    <t>16/02/2012</t>
  </si>
  <si>
    <t>17/02/2012</t>
  </si>
  <si>
    <t>22/02/2012</t>
  </si>
  <si>
    <t>23/02/2012</t>
  </si>
  <si>
    <t>24/02/2012</t>
  </si>
  <si>
    <t>27/02/2012</t>
  </si>
  <si>
    <t>28/02/2012</t>
  </si>
  <si>
    <t>29/02/2012</t>
  </si>
  <si>
    <t>01/03/2012</t>
  </si>
  <si>
    <t>02/03/2012</t>
  </si>
  <si>
    <t>05/03/2012</t>
  </si>
  <si>
    <t>06/03/2012</t>
  </si>
  <si>
    <t>07/03/2012</t>
  </si>
  <si>
    <t>08/03/2012</t>
  </si>
  <si>
    <t>09/03/2012</t>
  </si>
  <si>
    <t>12/03/2012</t>
  </si>
  <si>
    <t>13/03/2012</t>
  </si>
  <si>
    <t>14/03/2012</t>
  </si>
  <si>
    <t>15/03/2012</t>
  </si>
  <si>
    <t>16/03/2012</t>
  </si>
  <si>
    <t>19/03/2012</t>
  </si>
  <si>
    <t>20/03/2012</t>
  </si>
  <si>
    <t>21/03/2012</t>
  </si>
  <si>
    <t>22/03/2012</t>
  </si>
  <si>
    <t>23/03/2012</t>
  </si>
  <si>
    <t>26/03/2012</t>
  </si>
  <si>
    <t>27/03/2012</t>
  </si>
  <si>
    <t>28/03/2012</t>
  </si>
  <si>
    <t>29/03/2012</t>
  </si>
  <si>
    <t>30/03/2012</t>
  </si>
  <si>
    <t>02/04/2012</t>
  </si>
  <si>
    <t>03/04/2012</t>
  </si>
  <si>
    <t>04/04/2012</t>
  </si>
  <si>
    <t>05/04/2012</t>
  </si>
  <si>
    <t>09/04/2012</t>
  </si>
  <si>
    <t>10/04/2012</t>
  </si>
  <si>
    <t>11/04/2012</t>
  </si>
  <si>
    <t>12/04/2012</t>
  </si>
  <si>
    <t>13/04/2012</t>
  </si>
  <si>
    <t>16/04/2012</t>
  </si>
  <si>
    <t>17/04/2012</t>
  </si>
  <si>
    <t>18/04/2012</t>
  </si>
  <si>
    <t>19/04/2012</t>
  </si>
  <si>
    <t>20/04/2012</t>
  </si>
  <si>
    <t>23/04/2012</t>
  </si>
  <si>
    <t>24/04/2012</t>
  </si>
  <si>
    <t>25/04/2012</t>
  </si>
  <si>
    <t>26/04/2012</t>
  </si>
  <si>
    <t>27/04/2012</t>
  </si>
  <si>
    <t>30/04/2012</t>
  </si>
  <si>
    <t>02/05/2012</t>
  </si>
  <si>
    <t>03/05/2012</t>
  </si>
  <si>
    <t>04/05/2012</t>
  </si>
  <si>
    <t>07/05/2012</t>
  </si>
  <si>
    <t>08/05/2012</t>
  </si>
  <si>
    <t>09/05/2012</t>
  </si>
  <si>
    <t>10/05/2012</t>
  </si>
  <si>
    <t>11/05/2012</t>
  </si>
  <si>
    <t>14/05/2012</t>
  </si>
  <si>
    <t>15/05/2012</t>
  </si>
  <si>
    <t>16/05/2012</t>
  </si>
  <si>
    <t>17/05/2012</t>
  </si>
  <si>
    <t>18/05/2012</t>
  </si>
  <si>
    <t>21/05/2012</t>
  </si>
  <si>
    <t>22/05/2012</t>
  </si>
  <si>
    <t>23/05/2012</t>
  </si>
  <si>
    <t>24/05/2012</t>
  </si>
  <si>
    <t>25/05/2012</t>
  </si>
  <si>
    <t>28/05/2012</t>
  </si>
  <si>
    <t>29/05/2012</t>
  </si>
  <si>
    <t>30/05/2012</t>
  </si>
  <si>
    <t>31/05/2012</t>
  </si>
  <si>
    <t>01/06/2012</t>
  </si>
  <si>
    <t>04/06/2012</t>
  </si>
  <si>
    <t>05/06/2012</t>
  </si>
  <si>
    <t>06/06/2012</t>
  </si>
  <si>
    <t>08/06/2012</t>
  </si>
  <si>
    <t>11/06/2012</t>
  </si>
  <si>
    <t>12/06/2012</t>
  </si>
  <si>
    <t>13/06/2012</t>
  </si>
  <si>
    <t>14/06/2012</t>
  </si>
  <si>
    <t>15/06/2012</t>
  </si>
  <si>
    <t>18/06/2012</t>
  </si>
  <si>
    <t>19/06/2012</t>
  </si>
  <si>
    <t>20/06/2012</t>
  </si>
  <si>
    <t>21/06/2012</t>
  </si>
  <si>
    <t>22/06/2012</t>
  </si>
  <si>
    <t>25/06/2012</t>
  </si>
  <si>
    <t>26/06/2012</t>
  </si>
  <si>
    <t>27/06/2012</t>
  </si>
  <si>
    <t>28/06/2012</t>
  </si>
  <si>
    <t>29/06/2012</t>
  </si>
  <si>
    <t>02/07/2012</t>
  </si>
  <si>
    <t>03/07/2012</t>
  </si>
  <si>
    <t>04/07/2012</t>
  </si>
  <si>
    <t>05/07/2012</t>
  </si>
  <si>
    <t>06/07/2012</t>
  </si>
  <si>
    <t>10/07/2012</t>
  </si>
  <si>
    <t>11/07/2012</t>
  </si>
  <si>
    <t>12/07/2012</t>
  </si>
  <si>
    <t>13/07/2012</t>
  </si>
  <si>
    <t>16/07/2012</t>
  </si>
  <si>
    <t>17/07/2012</t>
  </si>
  <si>
    <t>18/07/2012</t>
  </si>
  <si>
    <t>19/07/2012</t>
  </si>
  <si>
    <t>20/07/2012</t>
  </si>
  <si>
    <t>23/07/2012</t>
  </si>
  <si>
    <t>24/07/2012</t>
  </si>
  <si>
    <t>25/07/2012</t>
  </si>
  <si>
    <t>26/07/2012</t>
  </si>
  <si>
    <t>27/07/2012</t>
  </si>
  <si>
    <t>30/07/2012</t>
  </si>
  <si>
    <t>31/07/2012</t>
  </si>
  <si>
    <t>01/08/2012</t>
  </si>
  <si>
    <t>02/08/2012</t>
  </si>
  <si>
    <t>03/08/2012</t>
  </si>
  <si>
    <t>06/08/2012</t>
  </si>
  <si>
    <t>07/08/2012</t>
  </si>
  <si>
    <t>08/08/2012</t>
  </si>
  <si>
    <t>09/08/2012</t>
  </si>
  <si>
    <t>10/08/2012</t>
  </si>
  <si>
    <t>13/08/2012</t>
  </si>
  <si>
    <t>14/08/2012</t>
  </si>
  <si>
    <t>15/08/2012</t>
  </si>
  <si>
    <t>16/08/2012</t>
  </si>
  <si>
    <t>17/08/2012</t>
  </si>
  <si>
    <t>20/08/2012</t>
  </si>
  <si>
    <t>21/08/2012</t>
  </si>
  <si>
    <t>22/08/2012</t>
  </si>
  <si>
    <t>23/08/2012</t>
  </si>
  <si>
    <t>24/08/2012</t>
  </si>
  <si>
    <t>27/08/2012</t>
  </si>
  <si>
    <t>28/08/2012</t>
  </si>
  <si>
    <t>29/08/2012</t>
  </si>
  <si>
    <t>30/08/2012</t>
  </si>
  <si>
    <t>31/08/2012</t>
  </si>
  <si>
    <t>03/09/2012</t>
  </si>
  <si>
    <t>04/09/2012</t>
  </si>
  <si>
    <t>05/09/2012</t>
  </si>
  <si>
    <t>06/09/2012</t>
  </si>
  <si>
    <t>10/09/2012</t>
  </si>
  <si>
    <t>11/09/2012</t>
  </si>
  <si>
    <t>12/09/2012</t>
  </si>
  <si>
    <t>13/09/2012</t>
  </si>
  <si>
    <t>14/09/2012</t>
  </si>
  <si>
    <t>17/09/2012</t>
  </si>
  <si>
    <t>18/09/2012</t>
  </si>
  <si>
    <t>19/09/2012</t>
  </si>
  <si>
    <t>20/09/2012</t>
  </si>
  <si>
    <t>21/09/2012</t>
  </si>
  <si>
    <t>24/09/2012</t>
  </si>
  <si>
    <t>25/09/2012</t>
  </si>
  <si>
    <t>26/09/2012</t>
  </si>
  <si>
    <t>27/09/2012</t>
  </si>
  <si>
    <t>28/09/2012</t>
  </si>
  <si>
    <t>01/10/2012</t>
  </si>
  <si>
    <t>02/10/2012</t>
  </si>
  <si>
    <t>03/10/2012</t>
  </si>
  <si>
    <t>04/10/2012</t>
  </si>
  <si>
    <t>05/10/2012</t>
  </si>
  <si>
    <t>08/10/2012</t>
  </si>
  <si>
    <t>09/10/2012</t>
  </si>
  <si>
    <t>10/10/2012</t>
  </si>
  <si>
    <t>11/10/2012</t>
  </si>
  <si>
    <t>15/10/2012</t>
  </si>
  <si>
    <t>16/10/2012</t>
  </si>
  <si>
    <t>17/10/2012</t>
  </si>
  <si>
    <t>18/10/2012</t>
  </si>
  <si>
    <t>19/10/2012</t>
  </si>
  <si>
    <t>22/10/2012</t>
  </si>
  <si>
    <t>23/10/2012</t>
  </si>
  <si>
    <t>24/10/2012</t>
  </si>
  <si>
    <t>25/10/2012</t>
  </si>
  <si>
    <t>26/10/2012</t>
  </si>
  <si>
    <t>29/10/2012</t>
  </si>
  <si>
    <t>30/10/2012</t>
  </si>
  <si>
    <t>31/10/2012</t>
  </si>
  <si>
    <t>01/11/2012</t>
  </si>
  <si>
    <t>05/11/2012</t>
  </si>
  <si>
    <t>06/11/2012</t>
  </si>
  <si>
    <t>07/11/2012</t>
  </si>
  <si>
    <t>08/11/2012</t>
  </si>
  <si>
    <t>09/11/2012</t>
  </si>
  <si>
    <t>12/11/2012</t>
  </si>
  <si>
    <t>13/11/2012</t>
  </si>
  <si>
    <t>14/11/2012</t>
  </si>
  <si>
    <t>16/11/2012</t>
  </si>
  <si>
    <t>19/11/2012</t>
  </si>
  <si>
    <t>21/11/2012</t>
  </si>
  <si>
    <t>22/11/2012</t>
  </si>
  <si>
    <t>23/11/2012</t>
  </si>
  <si>
    <t>26/11/2012</t>
  </si>
  <si>
    <t>27/11/2012</t>
  </si>
  <si>
    <t>28/11/2012</t>
  </si>
  <si>
    <t>29/11/2012</t>
  </si>
  <si>
    <t>30/11/2012</t>
  </si>
  <si>
    <t>03/12/2012</t>
  </si>
  <si>
    <t>04/12/2012</t>
  </si>
  <si>
    <t>05/12/2012</t>
  </si>
  <si>
    <t>06/12/2012</t>
  </si>
  <si>
    <t>07/12/2012</t>
  </si>
  <si>
    <t>10/12/2012</t>
  </si>
  <si>
    <t>11/12/2012</t>
  </si>
  <si>
    <t>12/12/2012</t>
  </si>
  <si>
    <t>13/12/2012</t>
  </si>
  <si>
    <t>14/12/2012</t>
  </si>
  <si>
    <t>17/12/2012</t>
  </si>
  <si>
    <t>18/12/2012</t>
  </si>
  <si>
    <t>19/12/2012</t>
  </si>
  <si>
    <t>20/12/2012</t>
  </si>
  <si>
    <t>21/12/2012</t>
  </si>
  <si>
    <t>26/12/2012</t>
  </si>
  <si>
    <t>27/12/2012</t>
  </si>
  <si>
    <t>28/12/2012</t>
  </si>
  <si>
    <t>02/01/2013</t>
  </si>
  <si>
    <t>03/01/2013</t>
  </si>
  <si>
    <t>04/01/2013</t>
  </si>
  <si>
    <t>07/01/2013</t>
  </si>
  <si>
    <t>08/01/2013</t>
  </si>
  <si>
    <t>09/01/2013</t>
  </si>
  <si>
    <t>10/01/2013</t>
  </si>
  <si>
    <t>11/01/2013</t>
  </si>
  <si>
    <t>14/01/2013</t>
  </si>
  <si>
    <t>15/01/2013</t>
  </si>
  <si>
    <t>16/01/2013</t>
  </si>
  <si>
    <t>17/01/2013</t>
  </si>
  <si>
    <t>18/01/2013</t>
  </si>
  <si>
    <t>21/01/2013</t>
  </si>
  <si>
    <t>22/01/2013</t>
  </si>
  <si>
    <t>23/01/2013</t>
  </si>
  <si>
    <t>24/01/2013</t>
  </si>
  <si>
    <t>25/01/2013</t>
  </si>
  <si>
    <t>28/01/2013</t>
  </si>
  <si>
    <t>29/01/2013</t>
  </si>
  <si>
    <t>30/01/2013</t>
  </si>
  <si>
    <t>31/01/2013</t>
  </si>
  <si>
    <t>01/02/2013</t>
  </si>
  <si>
    <t>04/02/2013</t>
  </si>
  <si>
    <t>05/02/2013</t>
  </si>
  <si>
    <t>06/02/2013</t>
  </si>
  <si>
    <t>07/02/2013</t>
  </si>
  <si>
    <t>08/02/2013</t>
  </si>
  <si>
    <t>13/02/2013</t>
  </si>
  <si>
    <t>14/02/2013</t>
  </si>
  <si>
    <t>15/02/2013</t>
  </si>
  <si>
    <t>18/02/2013</t>
  </si>
  <si>
    <t>19/02/2013</t>
  </si>
  <si>
    <t>20/02/2013</t>
  </si>
  <si>
    <t>21/02/2013</t>
  </si>
  <si>
    <t>22/02/2013</t>
  </si>
  <si>
    <t>25/02/2013</t>
  </si>
  <si>
    <t>26/02/2013</t>
  </si>
  <si>
    <t>27/02/2013</t>
  </si>
  <si>
    <t>28/02/2013</t>
  </si>
  <si>
    <t>01/03/2013</t>
  </si>
  <si>
    <t>04/03/2013</t>
  </si>
  <si>
    <t>05/03/2013</t>
  </si>
  <si>
    <t>06/03/2013</t>
  </si>
  <si>
    <t>07/03/2013</t>
  </si>
  <si>
    <t>08/03/2013</t>
  </si>
  <si>
    <t>11/03/2013</t>
  </si>
  <si>
    <t>12/03/2013</t>
  </si>
  <si>
    <t>13/03/2013</t>
  </si>
  <si>
    <t>14/03/2013</t>
  </si>
  <si>
    <t>15/03/2013</t>
  </si>
  <si>
    <t>18/03/2013</t>
  </si>
  <si>
    <t>19/03/2013</t>
  </si>
  <si>
    <t>20/03/2013</t>
  </si>
  <si>
    <t>21/03/2013</t>
  </si>
  <si>
    <t>22/03/2013</t>
  </si>
  <si>
    <t>25/03/2013</t>
  </si>
  <si>
    <t>26/03/2013</t>
  </si>
  <si>
    <t>27/03/2013</t>
  </si>
  <si>
    <t>28/03/2013</t>
  </si>
  <si>
    <t>01/04/2013</t>
  </si>
  <si>
    <t>02/04/2013</t>
  </si>
  <si>
    <t>03/04/2013</t>
  </si>
  <si>
    <t>04/04/2013</t>
  </si>
  <si>
    <t>05/04/2013</t>
  </si>
  <si>
    <t>08/04/2013</t>
  </si>
  <si>
    <t>09/04/2013</t>
  </si>
  <si>
    <t>10/04/2013</t>
  </si>
  <si>
    <t>11/04/2013</t>
  </si>
  <si>
    <t>12/04/2013</t>
  </si>
  <si>
    <t>15/04/2013</t>
  </si>
  <si>
    <t>16/04/2013</t>
  </si>
  <si>
    <t>17/04/2013</t>
  </si>
  <si>
    <t>18/04/2013</t>
  </si>
  <si>
    <t>19/04/2013</t>
  </si>
  <si>
    <t>22/04/2013</t>
  </si>
  <si>
    <t>23/04/2013</t>
  </si>
  <si>
    <t>24/04/2013</t>
  </si>
  <si>
    <t>25/04/2013</t>
  </si>
  <si>
    <t>26/04/2013</t>
  </si>
  <si>
    <t>29/04/2013</t>
  </si>
  <si>
    <t>30/04/2013</t>
  </si>
  <si>
    <t>02/05/2013</t>
  </si>
  <si>
    <t>03/05/2013</t>
  </si>
  <si>
    <t>06/05/2013</t>
  </si>
  <si>
    <t>07/05/2013</t>
  </si>
  <si>
    <t>08/05/2013</t>
  </si>
  <si>
    <t>09/05/2013</t>
  </si>
  <si>
    <t>10/05/2013</t>
  </si>
  <si>
    <t>13/05/2013</t>
  </si>
  <si>
    <t>14/05/2013</t>
  </si>
  <si>
    <t>15/05/2013</t>
  </si>
  <si>
    <t>16/05/2013</t>
  </si>
  <si>
    <t>17/05/2013</t>
  </si>
  <si>
    <t>20/05/2013</t>
  </si>
  <si>
    <t>21/05/2013</t>
  </si>
  <si>
    <t>23/05/2013</t>
  </si>
  <si>
    <t>24/05/2013</t>
  </si>
  <si>
    <t>27/05/2013</t>
  </si>
  <si>
    <t>28/05/2013</t>
  </si>
  <si>
    <t>29/05/2013</t>
  </si>
  <si>
    <t>31/05/2013</t>
  </si>
  <si>
    <t>03/06/2013</t>
  </si>
  <si>
    <t>04/06/2013</t>
  </si>
  <si>
    <t>05/06/2013</t>
  </si>
  <si>
    <t>06/06/2013</t>
  </si>
  <si>
    <t>07/06/2013</t>
  </si>
  <si>
    <t>10/06/2013</t>
  </si>
  <si>
    <t>11/06/2013</t>
  </si>
  <si>
    <t>12/06/2013</t>
  </si>
  <si>
    <t>13/06/2013</t>
  </si>
  <si>
    <t>14/06/2013</t>
  </si>
  <si>
    <t>17/06/2013</t>
  </si>
  <si>
    <t>18/06/2013</t>
  </si>
  <si>
    <t>19/06/2013</t>
  </si>
  <si>
    <t>20/06/2013</t>
  </si>
  <si>
    <t>21/06/2013</t>
  </si>
  <si>
    <t>24/06/2013</t>
  </si>
  <si>
    <t>25/06/2013</t>
  </si>
  <si>
    <t>26/06/2013</t>
  </si>
  <si>
    <t>27/06/2013</t>
  </si>
  <si>
    <t>28/06/2013</t>
  </si>
  <si>
    <t>01/07/2013</t>
  </si>
  <si>
    <t>02/07/2013</t>
  </si>
  <si>
    <t>03/07/2013</t>
  </si>
  <si>
    <t>04/07/2013</t>
  </si>
  <si>
    <t>05/07/2013</t>
  </si>
  <si>
    <t>08/07/2013</t>
  </si>
  <si>
    <t>10/07/2013</t>
  </si>
  <si>
    <t>11/07/2013</t>
  </si>
  <si>
    <t>12/07/2013</t>
  </si>
  <si>
    <t>15/07/2013</t>
  </si>
  <si>
    <t>16/07/2013</t>
  </si>
  <si>
    <t>17/07/2013</t>
  </si>
  <si>
    <t>18/07/2013</t>
  </si>
  <si>
    <t>19/07/2013</t>
  </si>
  <si>
    <t>22/07/2013</t>
  </si>
  <si>
    <t>23/07/2013</t>
  </si>
  <si>
    <t>24/07/2013</t>
  </si>
  <si>
    <t>25/07/2013</t>
  </si>
  <si>
    <t>26/07/2013</t>
  </si>
  <si>
    <t>29/07/2013</t>
  </si>
  <si>
    <t>30/07/2013</t>
  </si>
  <si>
    <t>31/07/2013</t>
  </si>
  <si>
    <t>01/08/2013</t>
  </si>
  <si>
    <t>02/08/2013</t>
  </si>
  <si>
    <t>05/08/2013</t>
  </si>
  <si>
    <t>06/08/2013</t>
  </si>
  <si>
    <t>07/08/2013</t>
  </si>
  <si>
    <t>08/08/2013</t>
  </si>
  <si>
    <t>09/08/2013</t>
  </si>
  <si>
    <t>12/08/2013</t>
  </si>
  <si>
    <t>13/08/2013</t>
  </si>
  <si>
    <t>14/08/2013</t>
  </si>
  <si>
    <t>15/08/2013</t>
  </si>
  <si>
    <t>16/08/2013</t>
  </si>
  <si>
    <t>19/08/2013</t>
  </si>
  <si>
    <t>20/08/2013</t>
  </si>
  <si>
    <t>21/08/2013</t>
  </si>
  <si>
    <t>22/08/2013</t>
  </si>
  <si>
    <t>23/08/2013</t>
  </si>
  <si>
    <t>26/08/2013</t>
  </si>
  <si>
    <t>27/08/2013</t>
  </si>
  <si>
    <t>28/08/2013</t>
  </si>
  <si>
    <t>29/08/2013</t>
  </si>
  <si>
    <t>30/08/2013</t>
  </si>
  <si>
    <t>02/09/2013</t>
  </si>
  <si>
    <t>03/09/2013</t>
  </si>
  <si>
    <t>04/09/2013</t>
  </si>
  <si>
    <t>05/09/2013</t>
  </si>
  <si>
    <t>06/09/2013</t>
  </si>
  <si>
    <t>09/09/2013</t>
  </si>
  <si>
    <t>10/09/2013</t>
  </si>
  <si>
    <t>11/09/2013</t>
  </si>
  <si>
    <t>12/09/2013</t>
  </si>
  <si>
    <t>13/09/2013</t>
  </si>
  <si>
    <t>16/09/2013</t>
  </si>
  <si>
    <t>17/09/2013</t>
  </si>
  <si>
    <t>18/09/2013</t>
  </si>
  <si>
    <t>19/09/2013</t>
  </si>
  <si>
    <t>20/09/2013</t>
  </si>
  <si>
    <t>23/09/2013</t>
  </si>
  <si>
    <t>24/09/2013</t>
  </si>
  <si>
    <t>25/09/2013</t>
  </si>
  <si>
    <t>26/09/2013</t>
  </si>
  <si>
    <t>27/09/2013</t>
  </si>
  <si>
    <t>30/09/2013</t>
  </si>
  <si>
    <t>01/10/2013</t>
  </si>
  <si>
    <t>02/10/2013</t>
  </si>
  <si>
    <t>03/10/2013</t>
  </si>
  <si>
    <t>04/10/2013</t>
  </si>
  <si>
    <t>07/10/2013</t>
  </si>
  <si>
    <t>08/10/2013</t>
  </si>
  <si>
    <t>09/10/2013</t>
  </si>
  <si>
    <t>10/10/2013</t>
  </si>
  <si>
    <t>11/10/2013</t>
  </si>
  <si>
    <t>14/10/2013</t>
  </si>
  <si>
    <t>15/10/2013</t>
  </si>
  <si>
    <t>16/10/2013</t>
  </si>
  <si>
    <t>17/10/2013</t>
  </si>
  <si>
    <t>18/10/2013</t>
  </si>
  <si>
    <t>21/10/2013</t>
  </si>
  <si>
    <t>22/10/2013</t>
  </si>
  <si>
    <t>23/10/2013</t>
  </si>
  <si>
    <t>24/10/2013</t>
  </si>
  <si>
    <t>25/10/2013</t>
  </si>
  <si>
    <t>28/10/2013</t>
  </si>
  <si>
    <t>29/10/2013</t>
  </si>
  <si>
    <t>30/10/2013</t>
  </si>
  <si>
    <t>31/10/2013</t>
  </si>
  <si>
    <t>01/11/2013</t>
  </si>
  <si>
    <t>04/11/2013</t>
  </si>
  <si>
    <t>05/11/2013</t>
  </si>
  <si>
    <t>06/11/2013</t>
  </si>
  <si>
    <t>07/11/2013</t>
  </si>
  <si>
    <t>08/11/2013</t>
  </si>
  <si>
    <t>11/11/2013</t>
  </si>
  <si>
    <t>12/11/2013</t>
  </si>
  <si>
    <t>13/11/2013</t>
  </si>
  <si>
    <t>14/11/2013</t>
  </si>
  <si>
    <t>18/11/2013</t>
  </si>
  <si>
    <t>19/11/2013</t>
  </si>
  <si>
    <t>21/11/2013</t>
  </si>
  <si>
    <t>22/11/2013</t>
  </si>
  <si>
    <t>25/11/2013</t>
  </si>
  <si>
    <t>26/11/2013</t>
  </si>
  <si>
    <t>27/11/2013</t>
  </si>
  <si>
    <t>28/11/2013</t>
  </si>
  <si>
    <t>29/11/2013</t>
  </si>
  <si>
    <t>02/12/2013</t>
  </si>
  <si>
    <t>03/12/2013</t>
  </si>
  <si>
    <t>04/12/2013</t>
  </si>
  <si>
    <t>05/12/2013</t>
  </si>
  <si>
    <t>06/12/2013</t>
  </si>
  <si>
    <t>09/12/2013</t>
  </si>
  <si>
    <t>10/12/2013</t>
  </si>
  <si>
    <t>11/12/2013</t>
  </si>
  <si>
    <t>12/12/2013</t>
  </si>
  <si>
    <t>13/12/2013</t>
  </si>
  <si>
    <t>16/12/2013</t>
  </si>
  <si>
    <t>17/12/2013</t>
  </si>
  <si>
    <t>18/12/2013</t>
  </si>
  <si>
    <t>19/12/2013</t>
  </si>
  <si>
    <t>20/12/2013</t>
  </si>
  <si>
    <t>23/12/2013</t>
  </si>
  <si>
    <t>26/12/2013</t>
  </si>
  <si>
    <t>27/12/2013</t>
  </si>
  <si>
    <t>30/12/2013</t>
  </si>
  <si>
    <t>02/01/2014</t>
  </si>
  <si>
    <t>03/01/2014</t>
  </si>
  <si>
    <t>06/01/2014</t>
  </si>
  <si>
    <t>07/01/2014</t>
  </si>
  <si>
    <t>08/01/2014</t>
  </si>
  <si>
    <t>09/01/2014</t>
  </si>
  <si>
    <t>10/01/2014</t>
  </si>
  <si>
    <t>13/01/2014</t>
  </si>
  <si>
    <t>14/01/2014</t>
  </si>
  <si>
    <t>15/01/2014</t>
  </si>
  <si>
    <t>16/01/2014</t>
  </si>
  <si>
    <t>17/01/2014</t>
  </si>
  <si>
    <t>20/01/2014</t>
  </si>
  <si>
    <t>21/01/2014</t>
  </si>
  <si>
    <t>22/01/2014</t>
  </si>
  <si>
    <t>23/01/2014</t>
  </si>
  <si>
    <t>24/01/2014</t>
  </si>
  <si>
    <t>27/01/2014</t>
  </si>
  <si>
    <t>28/01/2014</t>
  </si>
  <si>
    <t>29/01/2014</t>
  </si>
  <si>
    <t>30/01/2014</t>
  </si>
  <si>
    <t>31/01/2014</t>
  </si>
  <si>
    <t>03/02/2014</t>
  </si>
  <si>
    <t>04/02/2014</t>
  </si>
  <si>
    <t>05/02/2014</t>
  </si>
  <si>
    <t>06/02/2014</t>
  </si>
  <si>
    <t>07/02/2014</t>
  </si>
  <si>
    <t>10/02/2014</t>
  </si>
  <si>
    <t>11/02/2014</t>
  </si>
  <si>
    <t>12/02/2014</t>
  </si>
  <si>
    <t>13/02/2014</t>
  </si>
  <si>
    <t>14/02/2014</t>
  </si>
  <si>
    <t>17/02/2014</t>
  </si>
  <si>
    <t>18/02/2014</t>
  </si>
  <si>
    <t>19/02/2014</t>
  </si>
  <si>
    <t>20/02/2014</t>
  </si>
  <si>
    <t>21/02/2014</t>
  </si>
  <si>
    <t>24/02/2014</t>
  </si>
  <si>
    <t>25/02/2014</t>
  </si>
  <si>
    <t>26/02/2014</t>
  </si>
  <si>
    <t>27/02/2014</t>
  </si>
  <si>
    <t>28/02/2014</t>
  </si>
  <si>
    <t>05/03/2014</t>
  </si>
  <si>
    <t>06/03/2014</t>
  </si>
  <si>
    <t>07/03/2014</t>
  </si>
  <si>
    <t>10/03/2014</t>
  </si>
  <si>
    <t>11/03/2014</t>
  </si>
  <si>
    <t>12/03/2014</t>
  </si>
  <si>
    <t>13/03/2014</t>
  </si>
  <si>
    <t>14/03/2014</t>
  </si>
  <si>
    <t>17/03/2014</t>
  </si>
  <si>
    <t>18/03/2014</t>
  </si>
  <si>
    <t>19/03/2014</t>
  </si>
  <si>
    <t>20/03/2014</t>
  </si>
  <si>
    <t>21/03/2014</t>
  </si>
  <si>
    <t>24/03/2014</t>
  </si>
  <si>
    <t>25/03/2014</t>
  </si>
  <si>
    <t>26/03/2014</t>
  </si>
  <si>
    <t>27/03/2014</t>
  </si>
  <si>
    <t>28/03/2014</t>
  </si>
  <si>
    <t>31/03/2014</t>
  </si>
  <si>
    <t>01/04/2014</t>
  </si>
  <si>
    <t>02/04/2014</t>
  </si>
  <si>
    <t>03/04/2014</t>
  </si>
  <si>
    <t>04/04/2014</t>
  </si>
  <si>
    <t>07/04/2014</t>
  </si>
  <si>
    <t>08/04/2014</t>
  </si>
  <si>
    <t>09/04/2014</t>
  </si>
  <si>
    <t>10/04/2014</t>
  </si>
  <si>
    <t>11/04/2014</t>
  </si>
  <si>
    <t>14/04/2014</t>
  </si>
  <si>
    <t>15/04/2014</t>
  </si>
  <si>
    <t>16/04/2014</t>
  </si>
  <si>
    <t>17/04/2014</t>
  </si>
  <si>
    <t>22/04/2014</t>
  </si>
  <si>
    <t>23/04/2014</t>
  </si>
  <si>
    <t>24/04/2014</t>
  </si>
  <si>
    <t>25/04/2014</t>
  </si>
  <si>
    <t>28/04/2014</t>
  </si>
  <si>
    <t>29/04/2014</t>
  </si>
  <si>
    <t>30/04/2014</t>
  </si>
  <si>
    <t>02/05/2014</t>
  </si>
  <si>
    <t>05/05/2014</t>
  </si>
  <si>
    <t>06/05/2014</t>
  </si>
  <si>
    <t>07/05/2014</t>
  </si>
  <si>
    <t>08/05/2014</t>
  </si>
  <si>
    <t>09/05/2014</t>
  </si>
  <si>
    <t>12/05/2014</t>
  </si>
  <si>
    <t>13/05/2014</t>
  </si>
  <si>
    <t>14/05/2014</t>
  </si>
  <si>
    <t>15/05/2014</t>
  </si>
  <si>
    <t>16/05/2014</t>
  </si>
  <si>
    <t>19/05/2014</t>
  </si>
  <si>
    <t>20/05/2014</t>
  </si>
  <si>
    <t>21/05/2014</t>
  </si>
  <si>
    <t>22/05/2014</t>
  </si>
  <si>
    <t>23/05/2014</t>
  </si>
  <si>
    <t>26/05/2014</t>
  </si>
  <si>
    <t>27/05/2014</t>
  </si>
  <si>
    <t>28/05/2014</t>
  </si>
  <si>
    <t>29/05/2014</t>
  </si>
  <si>
    <t>30/05/2014</t>
  </si>
  <si>
    <t>02/06/2014</t>
  </si>
  <si>
    <t>03/06/2014</t>
  </si>
  <si>
    <t>04/06/2014</t>
  </si>
  <si>
    <t>05/06/2014</t>
  </si>
  <si>
    <t>06/06/2014</t>
  </si>
  <si>
    <t>09/06/2014</t>
  </si>
  <si>
    <t>10/06/2014</t>
  </si>
  <si>
    <t>11/06/2014</t>
  </si>
  <si>
    <t>13/06/2014</t>
  </si>
  <si>
    <t>16/06/2014</t>
  </si>
  <si>
    <t>17/06/2014</t>
  </si>
  <si>
    <t>18/06/2014</t>
  </si>
  <si>
    <t>20/06/2014</t>
  </si>
  <si>
    <t>23/06/2014</t>
  </si>
  <si>
    <t>24/06/2014</t>
  </si>
  <si>
    <t>25/06/2014</t>
  </si>
  <si>
    <t>26/06/2014</t>
  </si>
  <si>
    <t>27/06/2014</t>
  </si>
  <si>
    <t>30/06/2014</t>
  </si>
  <si>
    <t>01/07/2014</t>
  </si>
  <si>
    <t>02/07/2014</t>
  </si>
  <si>
    <t>03/07/2014</t>
  </si>
  <si>
    <t>04/07/2014</t>
  </si>
  <si>
    <t>07/07/2014</t>
  </si>
  <si>
    <t>08/07/2014</t>
  </si>
  <si>
    <t>10/07/2014</t>
  </si>
  <si>
    <t>11/07/2014</t>
  </si>
  <si>
    <t>14/07/2014</t>
  </si>
  <si>
    <t>15/07/2014</t>
  </si>
  <si>
    <t>16/07/2014</t>
  </si>
  <si>
    <t>17/07/2014</t>
  </si>
  <si>
    <t>18/07/2014</t>
  </si>
  <si>
    <t>21/07/2014</t>
  </si>
  <si>
    <t>22/07/2014</t>
  </si>
  <si>
    <t>23/07/2014</t>
  </si>
  <si>
    <t>24/07/2014</t>
  </si>
  <si>
    <t>25/07/2014</t>
  </si>
  <si>
    <t>28/07/2014</t>
  </si>
  <si>
    <t>29/07/2014</t>
  </si>
  <si>
    <t>30/07/2014</t>
  </si>
  <si>
    <t>31/07/2014</t>
  </si>
  <si>
    <t>01/08/2014</t>
  </si>
  <si>
    <t>04/08/2014</t>
  </si>
  <si>
    <t>05/08/2014</t>
  </si>
  <si>
    <t>06/08/2014</t>
  </si>
  <si>
    <t>07/08/2014</t>
  </si>
  <si>
    <t>08/08/2014</t>
  </si>
  <si>
    <t>11/08/2014</t>
  </si>
  <si>
    <t>12/08/2014</t>
  </si>
  <si>
    <t>13/08/2014</t>
  </si>
  <si>
    <t>14/08/2014</t>
  </si>
  <si>
    <t>15/08/2014</t>
  </si>
  <si>
    <t>18/08/2014</t>
  </si>
  <si>
    <t>19/08/2014</t>
  </si>
  <si>
    <t>20/08/2014</t>
  </si>
  <si>
    <t>21/08/2014</t>
  </si>
  <si>
    <t>22/08/2014</t>
  </si>
  <si>
    <t>25/08/2014</t>
  </si>
  <si>
    <t>26/08/2014</t>
  </si>
  <si>
    <t>27/08/2014</t>
  </si>
  <si>
    <t>28/08/2014</t>
  </si>
  <si>
    <t>29/08/2014</t>
  </si>
  <si>
    <t>01/09/2014</t>
  </si>
  <si>
    <t>02/09/2014</t>
  </si>
  <si>
    <t>03/09/2014</t>
  </si>
  <si>
    <t>04/09/2014</t>
  </si>
  <si>
    <t>05/09/2014</t>
  </si>
  <si>
    <t>08/09/2014</t>
  </si>
  <si>
    <t>09/09/2014</t>
  </si>
  <si>
    <t>10/09/2014</t>
  </si>
  <si>
    <t>11/09/2014</t>
  </si>
  <si>
    <t>12/09/2014</t>
  </si>
  <si>
    <t>15/09/2014</t>
  </si>
  <si>
    <t>16/09/2014</t>
  </si>
  <si>
    <t>17/09/2014</t>
  </si>
  <si>
    <t>18/09/2014</t>
  </si>
  <si>
    <t>19/09/2014</t>
  </si>
  <si>
    <t>22/09/2014</t>
  </si>
  <si>
    <t>23/09/2014</t>
  </si>
  <si>
    <t>24/09/2014</t>
  </si>
  <si>
    <t>25/09/2014</t>
  </si>
  <si>
    <t>26/09/2014</t>
  </si>
  <si>
    <t>29/09/2014</t>
  </si>
  <si>
    <t>30/09/2014</t>
  </si>
  <si>
    <t>01/10/2014</t>
  </si>
  <si>
    <t>02/10/2014</t>
  </si>
  <si>
    <t>03/10/2014</t>
  </si>
  <si>
    <t>06/10/2014</t>
  </si>
  <si>
    <t>07/10/2014</t>
  </si>
  <si>
    <t>08/10/2014</t>
  </si>
  <si>
    <t>09/10/2014</t>
  </si>
  <si>
    <t>10/10/2014</t>
  </si>
  <si>
    <t>13/10/2014</t>
  </si>
  <si>
    <t>14/10/2014</t>
  </si>
  <si>
    <t>15/10/2014</t>
  </si>
  <si>
    <t>16/10/2014</t>
  </si>
  <si>
    <t>17/10/2014</t>
  </si>
  <si>
    <t>20/10/2014</t>
  </si>
  <si>
    <t>21/10/2014</t>
  </si>
  <si>
    <t>22/10/2014</t>
  </si>
  <si>
    <t>23/10/2014</t>
  </si>
  <si>
    <t>24/10/2014</t>
  </si>
  <si>
    <t>27/10/2014</t>
  </si>
  <si>
    <t>28/10/2014</t>
  </si>
  <si>
    <t>29/10/2014</t>
  </si>
  <si>
    <t>30/10/2014</t>
  </si>
  <si>
    <t>31/10/2014</t>
  </si>
  <si>
    <t>03/11/2014</t>
  </si>
  <si>
    <t>04/11/2014</t>
  </si>
  <si>
    <t>05/11/2014</t>
  </si>
  <si>
    <t>06/11/2014</t>
  </si>
  <si>
    <t>07/11/2014</t>
  </si>
  <si>
    <t>10/11/2014</t>
  </si>
  <si>
    <t>11/11/2014</t>
  </si>
  <si>
    <t>12/11/2014</t>
  </si>
  <si>
    <t>13/11/2014</t>
  </si>
  <si>
    <t>14/11/2014</t>
  </si>
  <si>
    <t>17/11/2014</t>
  </si>
  <si>
    <t>18/11/2014</t>
  </si>
  <si>
    <t>19/11/2014</t>
  </si>
  <si>
    <t>21/11/2014</t>
  </si>
  <si>
    <t>24/11/2014</t>
  </si>
  <si>
    <t>25/11/2014</t>
  </si>
  <si>
    <t>26/11/2014</t>
  </si>
  <si>
    <t>27/11/2014</t>
  </si>
  <si>
    <t>28/11/2014</t>
  </si>
  <si>
    <t>01/12/2014</t>
  </si>
  <si>
    <t>02/12/2014</t>
  </si>
  <si>
    <t>03/12/2014</t>
  </si>
  <si>
    <t>04/12/2014</t>
  </si>
  <si>
    <t>05/12/2014</t>
  </si>
  <si>
    <t>08/12/2014</t>
  </si>
  <si>
    <t>09/12/2014</t>
  </si>
  <si>
    <t>10/12/2014</t>
  </si>
  <si>
    <t>11/12/2014</t>
  </si>
  <si>
    <t>12/12/2014</t>
  </si>
  <si>
    <t>15/12/2014</t>
  </si>
  <si>
    <t>16/12/2014</t>
  </si>
  <si>
    <t>17/12/2014</t>
  </si>
  <si>
    <t>18/12/2014</t>
  </si>
  <si>
    <t>19/12/2014</t>
  </si>
  <si>
    <t>22/12/2014</t>
  </si>
  <si>
    <t>23/12/2014</t>
  </si>
  <si>
    <t>26/12/2014</t>
  </si>
  <si>
    <t>29/12/2014</t>
  </si>
  <si>
    <t>30/12/2014</t>
  </si>
  <si>
    <t>02/01/2015</t>
  </si>
  <si>
    <t>05/01/2015</t>
  </si>
  <si>
    <t>06/01/2015</t>
  </si>
  <si>
    <t>07/01/2015</t>
  </si>
  <si>
    <t>08/01/2015</t>
  </si>
  <si>
    <t>09/01/2015</t>
  </si>
  <si>
    <t>12/01/2015</t>
  </si>
  <si>
    <t>13/01/2015</t>
  </si>
  <si>
    <t>14/01/2015</t>
  </si>
  <si>
    <t>15/01/2015</t>
  </si>
  <si>
    <t>16/01/2015</t>
  </si>
  <si>
    <t>19/01/2015</t>
  </si>
  <si>
    <t>20/01/2015</t>
  </si>
  <si>
    <t>21/01/2015</t>
  </si>
  <si>
    <t>22/01/2015</t>
  </si>
  <si>
    <t>23/01/2015</t>
  </si>
  <si>
    <t>26/01/2015</t>
  </si>
  <si>
    <t>27/01/2015</t>
  </si>
  <si>
    <t>28/01/2015</t>
  </si>
  <si>
    <t>29/01/2015</t>
  </si>
  <si>
    <t>30/01/2015</t>
  </si>
  <si>
    <t>02/02/2015</t>
  </si>
  <si>
    <t>03/02/2015</t>
  </si>
  <si>
    <t>04/02/2015</t>
  </si>
  <si>
    <t>05/02/2015</t>
  </si>
  <si>
    <t>06/02/2015</t>
  </si>
  <si>
    <t>09/02/2015</t>
  </si>
  <si>
    <t>10/02/2015</t>
  </si>
  <si>
    <t>11/02/2015</t>
  </si>
  <si>
    <t>12/02/2015</t>
  </si>
  <si>
    <t>13/02/2015</t>
  </si>
  <si>
    <t>18/02/2015</t>
  </si>
  <si>
    <t>19/02/2015</t>
  </si>
  <si>
    <t>20/02/2015</t>
  </si>
  <si>
    <t>23/02/2015</t>
  </si>
  <si>
    <t>24/02/2015</t>
  </si>
  <si>
    <t>25/02/2015</t>
  </si>
  <si>
    <t>26/02/2015</t>
  </si>
  <si>
    <t>27/02/2015</t>
  </si>
  <si>
    <t>02/03/2015</t>
  </si>
  <si>
    <t>03/03/2015</t>
  </si>
  <si>
    <t>04/03/2015</t>
  </si>
  <si>
    <t>05/03/2015</t>
  </si>
  <si>
    <t>06/03/2015</t>
  </si>
  <si>
    <t>09/03/2015</t>
  </si>
  <si>
    <t>10/03/2015</t>
  </si>
  <si>
    <t>11/03/2015</t>
  </si>
  <si>
    <t>12/03/2015</t>
  </si>
  <si>
    <t>13/03/2015</t>
  </si>
  <si>
    <t>16/03/2015</t>
  </si>
  <si>
    <t>17/03/2015</t>
  </si>
  <si>
    <t>18/03/2015</t>
  </si>
  <si>
    <t>19/03/2015</t>
  </si>
  <si>
    <t>20/03/2015</t>
  </si>
  <si>
    <t>23/03/2015</t>
  </si>
  <si>
    <t>24/03/2015</t>
  </si>
  <si>
    <t>25/03/2015</t>
  </si>
  <si>
    <t>26/03/2015</t>
  </si>
  <si>
    <t>27/03/2015</t>
  </si>
  <si>
    <t>30/03/2015</t>
  </si>
  <si>
    <t>31/03/2015</t>
  </si>
  <si>
    <t>01/04/2015</t>
  </si>
  <si>
    <t>02/04/2015</t>
  </si>
  <si>
    <t>06/04/2015</t>
  </si>
  <si>
    <t>07/04/2015</t>
  </si>
  <si>
    <t>08/04/2015</t>
  </si>
  <si>
    <t>09/04/2015</t>
  </si>
  <si>
    <t>10/04/2015</t>
  </si>
  <si>
    <t>13/04/2015</t>
  </si>
  <si>
    <t>14/04/2015</t>
  </si>
  <si>
    <t>15/04/2015</t>
  </si>
  <si>
    <t>16/04/2015</t>
  </si>
  <si>
    <t>17/04/2015</t>
  </si>
  <si>
    <t>20/04/2015</t>
  </si>
  <si>
    <t>22/04/2015</t>
  </si>
  <si>
    <t>23/04/2015</t>
  </si>
  <si>
    <t>24/04/2015</t>
  </si>
  <si>
    <t>27/04/2015</t>
  </si>
  <si>
    <t>28/04/2015</t>
  </si>
  <si>
    <t>29/04/2015</t>
  </si>
  <si>
    <t>30/04/2015</t>
  </si>
  <si>
    <t>04/05/2015</t>
  </si>
  <si>
    <t>05/05/2015</t>
  </si>
  <si>
    <t>06/05/2015</t>
  </si>
  <si>
    <t>07/05/2015</t>
  </si>
  <si>
    <t>08/05/2015</t>
  </si>
  <si>
    <t>11/05/2015</t>
  </si>
  <si>
    <t>12/05/2015</t>
  </si>
  <si>
    <t>13/05/2015</t>
  </si>
  <si>
    <t>14/05/2015</t>
  </si>
  <si>
    <t>15/05/2015</t>
  </si>
  <si>
    <t>18/05/2015</t>
  </si>
  <si>
    <t>19/05/2015</t>
  </si>
  <si>
    <t>20/05/2015</t>
  </si>
  <si>
    <t>21/05/2015</t>
  </si>
  <si>
    <t>22/05/2015</t>
  </si>
  <si>
    <t>25/05/2015</t>
  </si>
  <si>
    <t>26/05/2015</t>
  </si>
  <si>
    <t>27/05/2015</t>
  </si>
  <si>
    <t>28/05/2015</t>
  </si>
  <si>
    <t>29/05/2015</t>
  </si>
  <si>
    <t>01/06/2015</t>
  </si>
  <si>
    <t>02/06/2015</t>
  </si>
  <si>
    <t>03/06/2015</t>
  </si>
  <si>
    <t>05/06/2015</t>
  </si>
  <si>
    <t>08/06/2015</t>
  </si>
  <si>
    <t>09/06/2015</t>
  </si>
  <si>
    <t>10/06/2015</t>
  </si>
  <si>
    <t>11/06/2015</t>
  </si>
  <si>
    <t>12/06/2015</t>
  </si>
  <si>
    <t>15/06/2015</t>
  </si>
  <si>
    <t>16/06/2015</t>
  </si>
  <si>
    <t>17/06/2015</t>
  </si>
  <si>
    <t>18/06/2015</t>
  </si>
  <si>
    <t>19/06/2015</t>
  </si>
  <si>
    <t>22/06/2015</t>
  </si>
  <si>
    <t>23/06/2015</t>
  </si>
  <si>
    <t>24/06/2015</t>
  </si>
  <si>
    <t>25/06/2015</t>
  </si>
  <si>
    <t>26/06/2015</t>
  </si>
  <si>
    <t>29/06/2015</t>
  </si>
  <si>
    <t>30/06/2015</t>
  </si>
  <si>
    <t>01/07/2015</t>
  </si>
  <si>
    <t>02/07/2015</t>
  </si>
  <si>
    <t>03/07/2015</t>
  </si>
  <si>
    <t>06/07/2015</t>
  </si>
  <si>
    <t>07/07/2015</t>
  </si>
  <si>
    <t>08/07/2015</t>
  </si>
  <si>
    <t>10/07/2015</t>
  </si>
  <si>
    <t>13/07/2015</t>
  </si>
  <si>
    <t>14/07/2015</t>
  </si>
  <si>
    <t>15/07/2015</t>
  </si>
  <si>
    <t>16/07/2015</t>
  </si>
  <si>
    <t>17/07/2015</t>
  </si>
  <si>
    <t>20/07/2015</t>
  </si>
  <si>
    <t>21/07/2015</t>
  </si>
  <si>
    <t>22/07/2015</t>
  </si>
  <si>
    <t>23/07/2015</t>
  </si>
  <si>
    <t>24/07/2015</t>
  </si>
  <si>
    <t>27/07/2015</t>
  </si>
  <si>
    <t>28/07/2015</t>
  </si>
  <si>
    <t>29/07/2015</t>
  </si>
  <si>
    <t>30/07/2015</t>
  </si>
  <si>
    <t>31/07/2015</t>
  </si>
  <si>
    <t>03/08/2015</t>
  </si>
  <si>
    <t>04/08/2015</t>
  </si>
  <si>
    <t>05/08/2015</t>
  </si>
  <si>
    <t>06/08/2015</t>
  </si>
  <si>
    <t>07/08/2015</t>
  </si>
  <si>
    <t>10/08/2015</t>
  </si>
  <si>
    <t>11/08/2015</t>
  </si>
  <si>
    <t>12/08/2015</t>
  </si>
  <si>
    <t>13/08/2015</t>
  </si>
  <si>
    <t>14/08/2015</t>
  </si>
  <si>
    <t>17/08/2015</t>
  </si>
  <si>
    <t>18/08/2015</t>
  </si>
  <si>
    <t>19/08/2015</t>
  </si>
  <si>
    <t>20/08/2015</t>
  </si>
  <si>
    <t>21/08/2015</t>
  </si>
  <si>
    <t>24/08/2015</t>
  </si>
  <si>
    <t>25/08/2015</t>
  </si>
  <si>
    <t>26/08/2015</t>
  </si>
  <si>
    <t>27/08/2015</t>
  </si>
  <si>
    <t>28/08/2015</t>
  </si>
  <si>
    <t>31/08/2015</t>
  </si>
  <si>
    <t>01/09/2015</t>
  </si>
  <si>
    <t>02/09/2015</t>
  </si>
  <si>
    <t>03/09/2015</t>
  </si>
  <si>
    <t>04/09/2015</t>
  </si>
  <si>
    <t>08/09/2015</t>
  </si>
  <si>
    <t>09/09/2015</t>
  </si>
  <si>
    <t>10/09/2015</t>
  </si>
  <si>
    <t>11/09/2015</t>
  </si>
  <si>
    <t>14/09/2015</t>
  </si>
  <si>
    <t>15/09/2015</t>
  </si>
  <si>
    <t>16/09/2015</t>
  </si>
  <si>
    <t>17/09/2015</t>
  </si>
  <si>
    <t>18/09/2015</t>
  </si>
  <si>
    <t>21/09/2015</t>
  </si>
  <si>
    <t>22/09/2015</t>
  </si>
  <si>
    <t>23/09/2015</t>
  </si>
  <si>
    <t>24/09/2015</t>
  </si>
  <si>
    <t>25/09/2015</t>
  </si>
  <si>
    <t>28/09/2015</t>
  </si>
  <si>
    <t>29/09/2015</t>
  </si>
  <si>
    <t>30/09/2015</t>
  </si>
  <si>
    <t>01/10/2015</t>
  </si>
  <si>
    <t>02/10/2015</t>
  </si>
  <si>
    <t>05/10/2015</t>
  </si>
  <si>
    <t>06/10/2015</t>
  </si>
  <si>
    <t>07/10/2015</t>
  </si>
  <si>
    <t>08/10/2015</t>
  </si>
  <si>
    <t>09/10/2015</t>
  </si>
  <si>
    <t>13/10/2015</t>
  </si>
  <si>
    <t>14/10/2015</t>
  </si>
  <si>
    <t>15/10/2015</t>
  </si>
  <si>
    <t>16/10/2015</t>
  </si>
  <si>
    <t>19/10/2015</t>
  </si>
  <si>
    <t>20/10/2015</t>
  </si>
  <si>
    <t>21/10/2015</t>
  </si>
  <si>
    <t>22/10/2015</t>
  </si>
  <si>
    <t>23/10/2015</t>
  </si>
  <si>
    <t>26/10/2015</t>
  </si>
  <si>
    <t>27/10/2015</t>
  </si>
  <si>
    <t>28/10/2015</t>
  </si>
  <si>
    <t>29/10/2015</t>
  </si>
  <si>
    <t>30/10/2015</t>
  </si>
  <si>
    <t>03/11/2015</t>
  </si>
  <si>
    <t>04/11/2015</t>
  </si>
  <si>
    <t>05/11/2015</t>
  </si>
  <si>
    <t>06/11/2015</t>
  </si>
  <si>
    <t>09/11/2015</t>
  </si>
  <si>
    <t>10/11/2015</t>
  </si>
  <si>
    <t>11/11/2015</t>
  </si>
  <si>
    <t>12/11/2015</t>
  </si>
  <si>
    <t>13/11/2015</t>
  </si>
  <si>
    <t>16/11/2015</t>
  </si>
  <si>
    <t>17/11/2015</t>
  </si>
  <si>
    <t>18/11/2015</t>
  </si>
  <si>
    <t>19/11/2015</t>
  </si>
  <si>
    <t>23/11/2015</t>
  </si>
  <si>
    <t>24/11/2015</t>
  </si>
  <si>
    <t>25/11/2015</t>
  </si>
  <si>
    <t>26/11/2015</t>
  </si>
  <si>
    <t>27/11/2015</t>
  </si>
  <si>
    <t>30/11/2015</t>
  </si>
  <si>
    <t>01/12/2015</t>
  </si>
  <si>
    <t>02/12/2015</t>
  </si>
  <si>
    <t>03/12/2015</t>
  </si>
  <si>
    <t>04/12/2015</t>
  </si>
  <si>
    <t>07/12/2015</t>
  </si>
  <si>
    <t>08/12/2015</t>
  </si>
  <si>
    <t>09/12/2015</t>
  </si>
  <si>
    <t>10/12/2015</t>
  </si>
  <si>
    <t>11/12/2015</t>
  </si>
  <si>
    <t>14/12/2015</t>
  </si>
  <si>
    <t>15/12/2015</t>
  </si>
  <si>
    <t>16/12/2015</t>
  </si>
  <si>
    <t>17/12/2015</t>
  </si>
  <si>
    <t>18/12/2015</t>
  </si>
  <si>
    <t>21/12/2015</t>
  </si>
  <si>
    <t>22/12/2015</t>
  </si>
  <si>
    <t>23/12/2015</t>
  </si>
  <si>
    <t>28/12/2015</t>
  </si>
  <si>
    <t>29/12/2015</t>
  </si>
  <si>
    <t>30/12/2015</t>
  </si>
  <si>
    <t>04/01/2016</t>
  </si>
  <si>
    <t>05/01/2016</t>
  </si>
  <si>
    <t>06/01/2016</t>
  </si>
  <si>
    <t>07/01/2016</t>
  </si>
  <si>
    <t>08/01/2016</t>
  </si>
  <si>
    <t>11/01/2016</t>
  </si>
  <si>
    <t>12/01/2016</t>
  </si>
  <si>
    <t>13/01/2016</t>
  </si>
  <si>
    <t>14/01/2016</t>
  </si>
  <si>
    <t>15/01/2016</t>
  </si>
  <si>
    <t>18/01/2016</t>
  </si>
  <si>
    <t>19/01/2016</t>
  </si>
  <si>
    <t>20/01/2016</t>
  </si>
  <si>
    <t>21/01/2016</t>
  </si>
  <si>
    <t>22/01/2016</t>
  </si>
  <si>
    <t>26/01/2016</t>
  </si>
  <si>
    <t>27/01/2016</t>
  </si>
  <si>
    <t>28/01/2016</t>
  </si>
  <si>
    <t>29/01/2016</t>
  </si>
  <si>
    <t>01/02/2016</t>
  </si>
  <si>
    <t>02/02/2016</t>
  </si>
  <si>
    <t>03/02/2016</t>
  </si>
  <si>
    <t>04/02/2016</t>
  </si>
  <si>
    <t>05/02/2016</t>
  </si>
  <si>
    <t>10/02/2016</t>
  </si>
  <si>
    <t>11/02/2016</t>
  </si>
  <si>
    <t>12/02/2016</t>
  </si>
  <si>
    <t>15/02/2016</t>
  </si>
  <si>
    <t>16/02/2016</t>
  </si>
  <si>
    <t>17/02/2016</t>
  </si>
  <si>
    <t>18/02/2016</t>
  </si>
  <si>
    <t>19/02/2016</t>
  </si>
  <si>
    <t>22/02/2016</t>
  </si>
  <si>
    <t>23/02/2016</t>
  </si>
  <si>
    <t>24/02/2016</t>
  </si>
  <si>
    <t>25/02/2016</t>
  </si>
  <si>
    <t>26/02/2016</t>
  </si>
  <si>
    <t>29/02/2016</t>
  </si>
  <si>
    <t>01/03/2016</t>
  </si>
  <si>
    <t>02/03/2016</t>
  </si>
  <si>
    <t>03/03/2016</t>
  </si>
  <si>
    <t>04/03/2016</t>
  </si>
  <si>
    <t>07/03/2016</t>
  </si>
  <si>
    <t>08/03/2016</t>
  </si>
  <si>
    <t>09/03/2016</t>
  </si>
  <si>
    <t>10/03/2016</t>
  </si>
  <si>
    <t>11/03/2016</t>
  </si>
  <si>
    <t>14/03/2016</t>
  </si>
  <si>
    <t>15/03/2016</t>
  </si>
  <si>
    <t>16/03/2016</t>
  </si>
  <si>
    <t>17/03/2016</t>
  </si>
  <si>
    <t>18/03/2016</t>
  </si>
  <si>
    <t>21/03/2016</t>
  </si>
  <si>
    <t>22/03/2016</t>
  </si>
  <si>
    <t>23/03/2016</t>
  </si>
  <si>
    <t>24/03/2016</t>
  </si>
  <si>
    <t>28/03/2016</t>
  </si>
  <si>
    <t>29/03/2016</t>
  </si>
  <si>
    <t>30/03/2016</t>
  </si>
  <si>
    <t>31/03/2016</t>
  </si>
  <si>
    <t>01/04/2016</t>
  </si>
  <si>
    <t>04/04/2016</t>
  </si>
  <si>
    <t>05/04/2016</t>
  </si>
  <si>
    <t>06/04/2016</t>
  </si>
  <si>
    <t>07/04/2016</t>
  </si>
  <si>
    <t>08/04/2016</t>
  </si>
  <si>
    <t>11/04/2016</t>
  </si>
  <si>
    <t>12/04/2016</t>
  </si>
  <si>
    <t>13/04/2016</t>
  </si>
  <si>
    <t>14/04/2016</t>
  </si>
  <si>
    <t>15/04/2016</t>
  </si>
  <si>
    <t>18/04/2016</t>
  </si>
  <si>
    <t>19/04/2016</t>
  </si>
  <si>
    <t>20/04/2016</t>
  </si>
  <si>
    <t>22/04/2016</t>
  </si>
  <si>
    <t>25/04/2016</t>
  </si>
  <si>
    <t>26/04/2016</t>
  </si>
  <si>
    <t>27/04/2016</t>
  </si>
  <si>
    <t>28/04/2016</t>
  </si>
  <si>
    <t>29/04/2016</t>
  </si>
  <si>
    <t>02/05/2016</t>
  </si>
  <si>
    <t>03/05/2016</t>
  </si>
  <si>
    <t>04/05/2016</t>
  </si>
  <si>
    <t>05/05/2016</t>
  </si>
  <si>
    <t>06/05/2016</t>
  </si>
  <si>
    <t>09/05/2016</t>
  </si>
  <si>
    <t>10/05/2016</t>
  </si>
  <si>
    <t>11/05/2016</t>
  </si>
  <si>
    <t>12/05/2016</t>
  </si>
  <si>
    <t>13/05/2016</t>
  </si>
  <si>
    <t>16/05/2016</t>
  </si>
  <si>
    <t>17/05/2016</t>
  </si>
  <si>
    <t>18/05/2016</t>
  </si>
  <si>
    <t>19/05/2016</t>
  </si>
  <si>
    <t>20/05/2016</t>
  </si>
  <si>
    <t>23/05/2016</t>
  </si>
  <si>
    <t>24/05/2016</t>
  </si>
  <si>
    <t>25/05/2016</t>
  </si>
  <si>
    <t>27/05/2016</t>
  </si>
  <si>
    <t>30/05/2016</t>
  </si>
  <si>
    <t>31/05/2016</t>
  </si>
  <si>
    <t>01/06/2016</t>
  </si>
  <si>
    <t>02/06/2016</t>
  </si>
  <si>
    <t>03/06/2016</t>
  </si>
  <si>
    <t>06/06/2016</t>
  </si>
  <si>
    <t>07/06/2016</t>
  </si>
  <si>
    <t>08/06/2016</t>
  </si>
  <si>
    <t>09/06/2016</t>
  </si>
  <si>
    <t>10/06/2016</t>
  </si>
  <si>
    <t>13/06/2016</t>
  </si>
  <si>
    <t>14/06/2016</t>
  </si>
  <si>
    <t>15/06/2016</t>
  </si>
  <si>
    <t>16/06/2016</t>
  </si>
  <si>
    <t>17/06/2016</t>
  </si>
  <si>
    <t>20/06/2016</t>
  </si>
  <si>
    <t>21/06/2016</t>
  </si>
  <si>
    <t>22/06/2016</t>
  </si>
  <si>
    <t>23/06/2016</t>
  </si>
  <si>
    <t>24/06/2016</t>
  </si>
  <si>
    <t>27/06/2016</t>
  </si>
  <si>
    <t>28/06/2016</t>
  </si>
  <si>
    <t>29/06/2016</t>
  </si>
  <si>
    <t>30/06/2016</t>
  </si>
  <si>
    <t>01/07/2016</t>
  </si>
  <si>
    <t>04/07/2016</t>
  </si>
  <si>
    <t>05/07/2016</t>
  </si>
  <si>
    <t>06/07/2016</t>
  </si>
  <si>
    <t>07/07/2016</t>
  </si>
  <si>
    <t>08/07/2016</t>
  </si>
  <si>
    <t>11/07/2016</t>
  </si>
  <si>
    <t>12/07/2016</t>
  </si>
  <si>
    <t>13/07/2016</t>
  </si>
  <si>
    <t>14/07/2016</t>
  </si>
  <si>
    <t>15/07/2016</t>
  </si>
  <si>
    <t>18/07/2016</t>
  </si>
  <si>
    <t>19/07/2016</t>
  </si>
  <si>
    <t>20/07/2016</t>
  </si>
  <si>
    <t>21/07/2016</t>
  </si>
  <si>
    <t>22/07/2016</t>
  </si>
  <si>
    <t>25/07/2016</t>
  </si>
  <si>
    <t>26/07/2016</t>
  </si>
  <si>
    <t>27/07/2016</t>
  </si>
  <si>
    <t>28/07/2016</t>
  </si>
  <si>
    <t>29/07/2016</t>
  </si>
  <si>
    <t>01/08/2016</t>
  </si>
  <si>
    <t>02/08/2016</t>
  </si>
  <si>
    <t>03/08/2016</t>
  </si>
  <si>
    <t>04/08/2016</t>
  </si>
  <si>
    <t>05/08/2016</t>
  </si>
  <si>
    <t>08/08/2016</t>
  </si>
  <si>
    <t>09/08/2016</t>
  </si>
  <si>
    <t>10/08/2016</t>
  </si>
  <si>
    <t>11/08/2016</t>
  </si>
  <si>
    <t>12/08/2016</t>
  </si>
  <si>
    <t>15/08/2016</t>
  </si>
  <si>
    <t>16/08/2016</t>
  </si>
  <si>
    <t>17/08/2016</t>
  </si>
  <si>
    <t>18/08/2016</t>
  </si>
  <si>
    <t>19/08/2016</t>
  </si>
  <si>
    <t>22/08/2016</t>
  </si>
  <si>
    <t>23/08/2016</t>
  </si>
  <si>
    <t>24/08/2016</t>
  </si>
  <si>
    <t>25/08/2016</t>
  </si>
  <si>
    <t>26/08/2016</t>
  </si>
  <si>
    <t>29/08/2016</t>
  </si>
  <si>
    <t>30/08/2016</t>
  </si>
  <si>
    <t>31/08/2016</t>
  </si>
  <si>
    <t>01/09/2016</t>
  </si>
  <si>
    <t>02/09/2016</t>
  </si>
  <si>
    <t>05/09/2016</t>
  </si>
  <si>
    <t>06/09/2016</t>
  </si>
  <si>
    <t>08/09/2016</t>
  </si>
  <si>
    <t>09/09/2016</t>
  </si>
  <si>
    <t>12/09/2016</t>
  </si>
  <si>
    <t>13/09/2016</t>
  </si>
  <si>
    <t>14/09/2016</t>
  </si>
  <si>
    <t>15/09/2016</t>
  </si>
  <si>
    <t>16/09/2016</t>
  </si>
  <si>
    <t>19/09/2016</t>
  </si>
  <si>
    <t>20/09/2016</t>
  </si>
  <si>
    <t>21/09/2016</t>
  </si>
  <si>
    <t>22/09/2016</t>
  </si>
  <si>
    <t>23/09/2016</t>
  </si>
  <si>
    <t>26/09/2016</t>
  </si>
  <si>
    <t>27/09/2016</t>
  </si>
  <si>
    <t>28/09/2016</t>
  </si>
  <si>
    <t>29/09/2016</t>
  </si>
  <si>
    <t>30/09/2016</t>
  </si>
  <si>
    <t>03/10/2016</t>
  </si>
  <si>
    <t>04/10/2016</t>
  </si>
  <si>
    <t>05/10/2016</t>
  </si>
  <si>
    <t>06/10/2016</t>
  </si>
  <si>
    <t>07/10/2016</t>
  </si>
  <si>
    <t>10/10/2016</t>
  </si>
  <si>
    <t>11/10/2016</t>
  </si>
  <si>
    <t>13/10/2016</t>
  </si>
  <si>
    <t>14/10/2016</t>
  </si>
  <si>
    <t>17/10/2016</t>
  </si>
  <si>
    <t>18/10/2016</t>
  </si>
  <si>
    <t>19/10/2016</t>
  </si>
  <si>
    <t>20/10/2016</t>
  </si>
  <si>
    <t>21/10/2016</t>
  </si>
  <si>
    <t>24/10/2016</t>
  </si>
  <si>
    <t>25/10/2016</t>
  </si>
  <si>
    <t>26/10/2016</t>
  </si>
  <si>
    <t>27/10/2016</t>
  </si>
  <si>
    <t>28/10/2016</t>
  </si>
  <si>
    <t>31/10/2016</t>
  </si>
  <si>
    <t>01/11/2016</t>
  </si>
  <si>
    <t>03/11/2016</t>
  </si>
  <si>
    <t>04/11/2016</t>
  </si>
  <si>
    <t>07/11/2016</t>
  </si>
  <si>
    <t>08/11/2016</t>
  </si>
  <si>
    <t>09/11/2016</t>
  </si>
  <si>
    <t>10/11/2016</t>
  </si>
  <si>
    <t>11/11/2016</t>
  </si>
  <si>
    <t>14/11/2016</t>
  </si>
  <si>
    <t>16/11/2016</t>
  </si>
  <si>
    <t>17/11/2016</t>
  </si>
  <si>
    <t>18/11/2016</t>
  </si>
  <si>
    <t>21/11/2016</t>
  </si>
  <si>
    <t>22/11/2016</t>
  </si>
  <si>
    <t>23/11/2016</t>
  </si>
  <si>
    <t>24/11/2016</t>
  </si>
  <si>
    <t>25/11/2016</t>
  </si>
  <si>
    <t>28/11/2016</t>
  </si>
  <si>
    <t>29/11/2016</t>
  </si>
  <si>
    <t>30/11/2016</t>
  </si>
  <si>
    <t>01/12/2016</t>
  </si>
  <si>
    <t>02/12/2016</t>
  </si>
  <si>
    <t>05/12/2016</t>
  </si>
  <si>
    <t>06/12/2016</t>
  </si>
  <si>
    <t>07/12/2016</t>
  </si>
  <si>
    <t>08/12/2016</t>
  </si>
  <si>
    <t>09/12/2016</t>
  </si>
  <si>
    <t>12/12/2016</t>
  </si>
  <si>
    <t>13/12/2016</t>
  </si>
  <si>
    <t>14/12/2016</t>
  </si>
  <si>
    <t>15/12/2016</t>
  </si>
  <si>
    <t>16/12/2016</t>
  </si>
  <si>
    <t>19/12/2016</t>
  </si>
  <si>
    <t>20/12/2016</t>
  </si>
  <si>
    <t>21/12/2016</t>
  </si>
  <si>
    <t>22/12/2016</t>
  </si>
  <si>
    <t>23/12/2016</t>
  </si>
  <si>
    <t>26/12/2016</t>
  </si>
  <si>
    <t>27/12/2016</t>
  </si>
  <si>
    <t>28/12/2016</t>
  </si>
  <si>
    <t>29/12/2016</t>
  </si>
  <si>
    <t>02/01/2017</t>
  </si>
  <si>
    <t>03/01/2017</t>
  </si>
  <si>
    <t>04/01/2017</t>
  </si>
  <si>
    <t>05/01/2017</t>
  </si>
  <si>
    <t>06/01/2017</t>
  </si>
  <si>
    <t>09/01/2017</t>
  </si>
  <si>
    <t>10/01/2017</t>
  </si>
  <si>
    <t>11/01/2017</t>
  </si>
  <si>
    <t>12/01/2017</t>
  </si>
  <si>
    <t>13/01/2017</t>
  </si>
  <si>
    <t>16/01/2017</t>
  </si>
  <si>
    <t>17/01/2017</t>
  </si>
  <si>
    <t>18/01/2017</t>
  </si>
  <si>
    <t>19/01/2017</t>
  </si>
  <si>
    <t>20/01/2017</t>
  </si>
  <si>
    <t>23/01/2017</t>
  </si>
  <si>
    <t>24/01/2017</t>
  </si>
  <si>
    <t>26/01/2017</t>
  </si>
  <si>
    <t>27/01/2017</t>
  </si>
  <si>
    <t>30/01/2017</t>
  </si>
  <si>
    <t>31/01/2017</t>
  </si>
  <si>
    <t>01/02/2017</t>
  </si>
  <si>
    <t>02/02/2017</t>
  </si>
  <si>
    <t>03/02/2017</t>
  </si>
  <si>
    <t>06/02/2017</t>
  </si>
  <si>
    <t>07/02/2017</t>
  </si>
  <si>
    <t>08/02/2017</t>
  </si>
  <si>
    <t>09/02/2017</t>
  </si>
  <si>
    <t>10/02/2017</t>
  </si>
  <si>
    <t>13/02/2017</t>
  </si>
  <si>
    <t>14/02/2017</t>
  </si>
  <si>
    <t>15/02/2017</t>
  </si>
  <si>
    <t>16/02/2017</t>
  </si>
  <si>
    <t>17/02/2017</t>
  </si>
  <si>
    <t>20/02/2017</t>
  </si>
  <si>
    <t>21/02/2017</t>
  </si>
  <si>
    <t>22/02/2017</t>
  </si>
  <si>
    <t>23/02/2017</t>
  </si>
  <si>
    <t>24/02/2017</t>
  </si>
  <si>
    <t>01/03/2017</t>
  </si>
  <si>
    <t>02/03/2017</t>
  </si>
  <si>
    <t>03/03/2017</t>
  </si>
  <si>
    <t>06/03/2017</t>
  </si>
  <si>
    <t>07/03/2017</t>
  </si>
  <si>
    <t>08/03/2017</t>
  </si>
  <si>
    <t>09/03/2017</t>
  </si>
  <si>
    <t>10/03/2017</t>
  </si>
  <si>
    <t>13/03/2017</t>
  </si>
  <si>
    <t>14/03/2017</t>
  </si>
  <si>
    <t>15/03/2017</t>
  </si>
  <si>
    <t>16/03/2017</t>
  </si>
  <si>
    <t>17/03/2017</t>
  </si>
  <si>
    <t>20/03/2017</t>
  </si>
  <si>
    <t>21/03/2017</t>
  </si>
  <si>
    <t>22/03/2017</t>
  </si>
  <si>
    <t>23/03/2017</t>
  </si>
  <si>
    <t>24/03/2017</t>
  </si>
  <si>
    <t>27/03/2017</t>
  </si>
  <si>
    <t>28/03/2017</t>
  </si>
  <si>
    <t>29/03/2017</t>
  </si>
  <si>
    <t>30/03/2017</t>
  </si>
  <si>
    <t>31/03/2017</t>
  </si>
  <si>
    <t>03/04/2017</t>
  </si>
  <si>
    <t>04/04/2017</t>
  </si>
  <si>
    <t>05/04/2017</t>
  </si>
  <si>
    <t>06/04/2017</t>
  </si>
  <si>
    <t>07/04/2017</t>
  </si>
  <si>
    <t>10/04/2017</t>
  </si>
  <si>
    <t>11/04/2017</t>
  </si>
  <si>
    <t>12/04/2017</t>
  </si>
  <si>
    <t>13/04/2017</t>
  </si>
  <si>
    <t>17/04/2017</t>
  </si>
  <si>
    <t>18/04/2017</t>
  </si>
  <si>
    <t>19/04/2017</t>
  </si>
  <si>
    <t>20/04/2017</t>
  </si>
  <si>
    <t>24/04/2017</t>
  </si>
  <si>
    <t>25/04/2017</t>
  </si>
  <si>
    <t>26/04/2017</t>
  </si>
  <si>
    <t>27/04/2017</t>
  </si>
  <si>
    <t>28/04/2017</t>
  </si>
  <si>
    <t>02/05/2017</t>
  </si>
  <si>
    <t>03/05/2017</t>
  </si>
  <si>
    <t>04/05/2017</t>
  </si>
  <si>
    <t>05/05/2017</t>
  </si>
  <si>
    <t>08/05/2017</t>
  </si>
  <si>
    <t>09/05/2017</t>
  </si>
  <si>
    <t>10/05/2017</t>
  </si>
  <si>
    <t>11/05/2017</t>
  </si>
  <si>
    <t>12/05/2017</t>
  </si>
  <si>
    <t>15/05/2017</t>
  </si>
  <si>
    <t>16/05/2017</t>
  </si>
  <si>
    <t>17/05/2017</t>
  </si>
  <si>
    <t>18/05/2017</t>
  </si>
  <si>
    <t>19/05/2017</t>
  </si>
  <si>
    <t>22/05/2017</t>
  </si>
  <si>
    <t>23/05/2017</t>
  </si>
  <si>
    <t>24/05/2017</t>
  </si>
  <si>
    <t>25/05/2017</t>
  </si>
  <si>
    <t>26/05/2017</t>
  </si>
  <si>
    <t>29/05/2017</t>
  </si>
  <si>
    <t>30/05/2017</t>
  </si>
  <si>
    <t>31/05/2017</t>
  </si>
  <si>
    <t>01/06/2017</t>
  </si>
  <si>
    <t>02/06/2017</t>
  </si>
  <si>
    <t>05/06/2017</t>
  </si>
  <si>
    <t>06/06/2017</t>
  </si>
  <si>
    <t>07/06/2017</t>
  </si>
  <si>
    <t>08/06/2017</t>
  </si>
  <si>
    <t>09/06/2017</t>
  </si>
  <si>
    <t>12/06/2017</t>
  </si>
  <si>
    <t>13/06/2017</t>
  </si>
  <si>
    <t>14/06/2017</t>
  </si>
  <si>
    <t>16/06/2017</t>
  </si>
  <si>
    <t>19/06/2017</t>
  </si>
  <si>
    <t>20/06/2017</t>
  </si>
  <si>
    <t>21/06/2017</t>
  </si>
  <si>
    <t>22/06/2017</t>
  </si>
  <si>
    <t>23/06/2017</t>
  </si>
  <si>
    <t>26/06/2017</t>
  </si>
  <si>
    <t>27/06/2017</t>
  </si>
  <si>
    <t>28/06/2017</t>
  </si>
  <si>
    <t>29/06/2017</t>
  </si>
  <si>
    <t>30/06/2017</t>
  </si>
  <si>
    <t>03/07/2017</t>
  </si>
  <si>
    <t>04/07/2017</t>
  </si>
  <si>
    <t>05/07/2017</t>
  </si>
  <si>
    <t>06/07/2017</t>
  </si>
  <si>
    <t>07/07/2017</t>
  </si>
  <si>
    <t>10/07/2017</t>
  </si>
  <si>
    <t>11/07/2017</t>
  </si>
  <si>
    <t>12/07/2017</t>
  </si>
  <si>
    <t>13/07/2017</t>
  </si>
  <si>
    <t>14/07/2017</t>
  </si>
  <si>
    <t>17/07/2017</t>
  </si>
  <si>
    <t>18/07/2017</t>
  </si>
  <si>
    <t>19/07/2017</t>
  </si>
  <si>
    <t>20/07/2017</t>
  </si>
  <si>
    <t>21/07/2017</t>
  </si>
  <si>
    <t>24/07/2017</t>
  </si>
  <si>
    <t>25/07/2017</t>
  </si>
  <si>
    <t>26/07/2017</t>
  </si>
  <si>
    <t>27/07/2017</t>
  </si>
  <si>
    <t>28/07/2017</t>
  </si>
  <si>
    <t>31/07/2017</t>
  </si>
  <si>
    <t>01/08/2017</t>
  </si>
  <si>
    <t>02/08/2017</t>
  </si>
  <si>
    <t>03/08/2017</t>
  </si>
  <si>
    <t>04/08/2017</t>
  </si>
  <si>
    <t>07/08/2017</t>
  </si>
  <si>
    <t>08/08/2017</t>
  </si>
  <si>
    <t>09/08/2017</t>
  </si>
  <si>
    <t>10/08/2017</t>
  </si>
  <si>
    <t>11/08/2017</t>
  </si>
  <si>
    <t>14/08/2017</t>
  </si>
  <si>
    <t>15/08/2017</t>
  </si>
  <si>
    <t>16/08/2017</t>
  </si>
  <si>
    <t>17/08/2017</t>
  </si>
  <si>
    <t>18/08/2017</t>
  </si>
  <si>
    <t>21/08/2017</t>
  </si>
  <si>
    <t>22/08/2017</t>
  </si>
  <si>
    <t>23/08/2017</t>
  </si>
  <si>
    <t>24/08/2017</t>
  </si>
  <si>
    <t>25/08/2017</t>
  </si>
  <si>
    <t>28/08/2017</t>
  </si>
  <si>
    <t>29/08/2017</t>
  </si>
  <si>
    <t>30/08/2017</t>
  </si>
  <si>
    <t>31/08/2017</t>
  </si>
  <si>
    <t>01/09/2017</t>
  </si>
  <si>
    <t>04/09/2017</t>
  </si>
  <si>
    <t>05/09/2017</t>
  </si>
  <si>
    <t>06/09/2017</t>
  </si>
  <si>
    <t>08/09/2017</t>
  </si>
  <si>
    <t>11/09/2017</t>
  </si>
  <si>
    <t>12/09/2017</t>
  </si>
  <si>
    <t>13/09/2017</t>
  </si>
  <si>
    <t>14/09/2017</t>
  </si>
  <si>
    <t>15/09/2017</t>
  </si>
  <si>
    <t>18/09/2017</t>
  </si>
  <si>
    <t>19/09/2017</t>
  </si>
  <si>
    <t>20/09/2017</t>
  </si>
  <si>
    <t>21/09/2017</t>
  </si>
  <si>
    <t>22/09/2017</t>
  </si>
  <si>
    <t>25/09/2017</t>
  </si>
  <si>
    <t>26/09/2017</t>
  </si>
  <si>
    <t>27/09/2017</t>
  </si>
  <si>
    <t>28/09/2017</t>
  </si>
  <si>
    <t>29/09/2017</t>
  </si>
  <si>
    <t>02/10/2017</t>
  </si>
  <si>
    <t>03/10/2017</t>
  </si>
  <si>
    <t>04/10/2017</t>
  </si>
  <si>
    <t>05/10/2017</t>
  </si>
  <si>
    <t>06/10/2017</t>
  </si>
  <si>
    <t>09/10/2017</t>
  </si>
  <si>
    <t>10/10/2017</t>
  </si>
  <si>
    <t>11/10/2017</t>
  </si>
  <si>
    <t>13/10/2017</t>
  </si>
  <si>
    <t>16/10/2017</t>
  </si>
  <si>
    <t>17/10/2017</t>
  </si>
  <si>
    <t>18/10/2017</t>
  </si>
  <si>
    <t>19/10/2017</t>
  </si>
  <si>
    <t>20/10/2017</t>
  </si>
  <si>
    <t>23/10/2017</t>
  </si>
  <si>
    <t>24/10/2017</t>
  </si>
  <si>
    <t>25/10/2017</t>
  </si>
  <si>
    <t>26/10/2017</t>
  </si>
  <si>
    <t>27/10/2017</t>
  </si>
  <si>
    <t>30/10/2017</t>
  </si>
  <si>
    <t>31/10/2017</t>
  </si>
  <si>
    <t>01/11/2017</t>
  </si>
  <si>
    <t>03/11/2017</t>
  </si>
  <si>
    <t>06/11/2017</t>
  </si>
  <si>
    <t>07/11/2017</t>
  </si>
  <si>
    <t>08/11/2017</t>
  </si>
  <si>
    <t>09/11/2017</t>
  </si>
  <si>
    <t>10/11/2017</t>
  </si>
  <si>
    <t>13/11/2017</t>
  </si>
  <si>
    <t>14/11/2017</t>
  </si>
  <si>
    <t>16/11/2017</t>
  </si>
  <si>
    <t>17/11/2017</t>
  </si>
  <si>
    <t>21/11/2017</t>
  </si>
  <si>
    <t>22/11/2017</t>
  </si>
  <si>
    <t>23/11/2017</t>
  </si>
  <si>
    <t>24/11/2017</t>
  </si>
  <si>
    <t>27/11/2017</t>
  </si>
  <si>
    <t>28/11/2017</t>
  </si>
  <si>
    <t>29/11/2017</t>
  </si>
  <si>
    <t>30/11/2017</t>
  </si>
  <si>
    <t>01/12/2017</t>
  </si>
  <si>
    <t>04/12/2017</t>
  </si>
  <si>
    <t>05/12/2017</t>
  </si>
  <si>
    <t>06/12/2017</t>
  </si>
  <si>
    <t>07/12/2017</t>
  </si>
  <si>
    <t>08/12/2017</t>
  </si>
  <si>
    <t>11/12/2017</t>
  </si>
  <si>
    <t>12/12/2017</t>
  </si>
  <si>
    <t>13/12/2017</t>
  </si>
  <si>
    <t>14/12/2017</t>
  </si>
  <si>
    <t>15/12/2017</t>
  </si>
  <si>
    <t>18/12/2017</t>
  </si>
  <si>
    <t>19/12/2017</t>
  </si>
  <si>
    <t>20/12/2017</t>
  </si>
  <si>
    <t>21/12/2017</t>
  </si>
  <si>
    <t>22/12/2017</t>
  </si>
  <si>
    <t>26/12/2017</t>
  </si>
  <si>
    <t>27/12/2017</t>
  </si>
  <si>
    <t>28/12/2017</t>
  </si>
  <si>
    <t>02/01/2018</t>
  </si>
  <si>
    <t>03/01/2018</t>
  </si>
  <si>
    <t>04/01/2018</t>
  </si>
  <si>
    <t>05/01/2018</t>
  </si>
  <si>
    <t>08/01/2018</t>
  </si>
  <si>
    <t>09/01/2018</t>
  </si>
  <si>
    <t>10/01/2018</t>
  </si>
  <si>
    <t>11/01/2018</t>
  </si>
  <si>
    <t>12/01/2018</t>
  </si>
  <si>
    <t>15/01/2018</t>
  </si>
  <si>
    <t>16/01/2018</t>
  </si>
  <si>
    <t>17/01/2018</t>
  </si>
  <si>
    <t>18/01/2018</t>
  </si>
  <si>
    <t>19/01/2018</t>
  </si>
  <si>
    <t>22/01/2018</t>
  </si>
  <si>
    <t>23/01/2018</t>
  </si>
  <si>
    <t>24/01/2018</t>
  </si>
  <si>
    <t>26/01/2018</t>
  </si>
  <si>
    <t>29/01/2018</t>
  </si>
  <si>
    <t>30/01/2018</t>
  </si>
  <si>
    <t>31/01/2018</t>
  </si>
  <si>
    <t>01/02/2018</t>
  </si>
  <si>
    <t>02/02/2018</t>
  </si>
  <si>
    <t>05/02/2018</t>
  </si>
  <si>
    <t>06/02/2018</t>
  </si>
  <si>
    <t>07/02/2018</t>
  </si>
  <si>
    <t>08/02/2018</t>
  </si>
  <si>
    <t>09/02/2018</t>
  </si>
  <si>
    <t>14/02/2018</t>
  </si>
  <si>
    <t>15/02/2018</t>
  </si>
  <si>
    <t>16/02/2018</t>
  </si>
  <si>
    <t>19/02/2018</t>
  </si>
  <si>
    <t>20/02/2018</t>
  </si>
  <si>
    <t>21/02/2018</t>
  </si>
  <si>
    <t>22/02/2018</t>
  </si>
  <si>
    <t>23/02/2018</t>
  </si>
  <si>
    <t>26/02/2018</t>
  </si>
  <si>
    <t>27/02/2018</t>
  </si>
  <si>
    <t>28/02/2018</t>
  </si>
  <si>
    <t>01/03/2018</t>
  </si>
  <si>
    <t>02/03/2018</t>
  </si>
  <si>
    <t>05/03/2018</t>
  </si>
  <si>
    <t>06/03/2018</t>
  </si>
  <si>
    <t>07/03/2018</t>
  </si>
  <si>
    <t>08/03/2018</t>
  </si>
  <si>
    <t>09/03/2018</t>
  </si>
  <si>
    <t>12/03/2018</t>
  </si>
  <si>
    <t>13/03/2018</t>
  </si>
  <si>
    <t>14/03/2018</t>
  </si>
  <si>
    <t>15/03/2018</t>
  </si>
  <si>
    <t>16/03/2018</t>
  </si>
  <si>
    <t>19/03/2018</t>
  </si>
  <si>
    <t>20/03/2018</t>
  </si>
  <si>
    <t>21/03/2018</t>
  </si>
  <si>
    <t>22/03/2018</t>
  </si>
  <si>
    <t>23/03/2018</t>
  </si>
  <si>
    <t>26/03/2018</t>
  </si>
  <si>
    <t>27/03/2018</t>
  </si>
  <si>
    <t>28/03/2018</t>
  </si>
  <si>
    <t>29/03/2018</t>
  </si>
  <si>
    <t>02/04/2018</t>
  </si>
  <si>
    <t>03/04/2018</t>
  </si>
  <si>
    <t>04/04/2018</t>
  </si>
  <si>
    <t>05/04/2018</t>
  </si>
  <si>
    <t>06/04/2018</t>
  </si>
  <si>
    <t>09/04/2018</t>
  </si>
  <si>
    <t>10/04/2018</t>
  </si>
  <si>
    <t>11/04/2018</t>
  </si>
  <si>
    <t>12/04/2018</t>
  </si>
  <si>
    <t>13/04/2018</t>
  </si>
  <si>
    <t>16/04/2018</t>
  </si>
  <si>
    <t>17/04/2018</t>
  </si>
  <si>
    <t>18/04/2018</t>
  </si>
  <si>
    <t>19/04/2018</t>
  </si>
  <si>
    <t>20/04/2018</t>
  </si>
  <si>
    <t>23/04/2018</t>
  </si>
  <si>
    <t>24/04/2018</t>
  </si>
  <si>
    <t>25/04/2018</t>
  </si>
  <si>
    <t>26/04/2018</t>
  </si>
  <si>
    <t>27/04/2018</t>
  </si>
  <si>
    <t>30/04/2018</t>
  </si>
  <si>
    <t>02/05/2018</t>
  </si>
  <si>
    <t>03/05/2018</t>
  </si>
  <si>
    <t>04/05/2018</t>
  </si>
  <si>
    <t>07/05/2018</t>
  </si>
  <si>
    <t>08/05/2018</t>
  </si>
  <si>
    <t>09/05/2018</t>
  </si>
  <si>
    <t>10/05/2018</t>
  </si>
  <si>
    <t>11/05/2018</t>
  </si>
  <si>
    <t>14/05/2018</t>
  </si>
  <si>
    <t>15/05/2018</t>
  </si>
  <si>
    <t>16/05/2018</t>
  </si>
  <si>
    <t>17/05/2018</t>
  </si>
  <si>
    <t>18/05/2018</t>
  </si>
  <si>
    <t>21/05/2018</t>
  </si>
  <si>
    <t>22/05/2018</t>
  </si>
  <si>
    <t>23/05/2018</t>
  </si>
  <si>
    <t>24/05/2018</t>
  </si>
  <si>
    <t>25/05/2018</t>
  </si>
  <si>
    <t>28/05/2018</t>
  </si>
  <si>
    <t>29/05/2018</t>
  </si>
  <si>
    <t>30/05/2018</t>
  </si>
  <si>
    <t>01/06/2018</t>
  </si>
  <si>
    <t>04/06/2018</t>
  </si>
  <si>
    <t>05/06/2018</t>
  </si>
  <si>
    <t>06/06/2018</t>
  </si>
  <si>
    <t>07/06/2018</t>
  </si>
  <si>
    <t>08/06/2018</t>
  </si>
  <si>
    <t>11/06/2018</t>
  </si>
  <si>
    <t>12/06/2018</t>
  </si>
  <si>
    <t>13/06/2018</t>
  </si>
  <si>
    <t>14/06/2018</t>
  </si>
  <si>
    <t>15/06/2018</t>
  </si>
  <si>
    <t>18/06/2018</t>
  </si>
  <si>
    <t>19/06/2018</t>
  </si>
  <si>
    <t>20/06/2018</t>
  </si>
  <si>
    <t>21/06/2018</t>
  </si>
  <si>
    <t>22/06/2018</t>
  </si>
  <si>
    <t>25/06/2018</t>
  </si>
  <si>
    <t>26/06/2018</t>
  </si>
  <si>
    <t>27/06/2018</t>
  </si>
  <si>
    <t>28/06/2018</t>
  </si>
  <si>
    <t>29/06/2018</t>
  </si>
  <si>
    <t>02/07/2018</t>
  </si>
  <si>
    <t>03/07/2018</t>
  </si>
  <si>
    <t>04/07/2018</t>
  </si>
  <si>
    <t>05/07/2018</t>
  </si>
  <si>
    <t>06/07/2018</t>
  </si>
  <si>
    <t>10/07/2018</t>
  </si>
  <si>
    <t>11/07/2018</t>
  </si>
  <si>
    <t>12/07/2018</t>
  </si>
  <si>
    <t>13/07/2018</t>
  </si>
  <si>
    <t>16/07/2018</t>
  </si>
  <si>
    <t>17/07/2018</t>
  </si>
  <si>
    <t>18/07/2018</t>
  </si>
  <si>
    <t>19/07/2018</t>
  </si>
  <si>
    <t>20/07/2018</t>
  </si>
  <si>
    <t>23/07/2018</t>
  </si>
  <si>
    <t>24/07/2018</t>
  </si>
  <si>
    <t>25/07/2018</t>
  </si>
  <si>
    <t>26/07/2018</t>
  </si>
  <si>
    <t>27/07/2018</t>
  </si>
  <si>
    <t>30/07/2018</t>
  </si>
  <si>
    <t>31/07/2018</t>
  </si>
  <si>
    <t>01/08/2018</t>
  </si>
  <si>
    <t>02/08/2018</t>
  </si>
  <si>
    <t>03/08/2018</t>
  </si>
  <si>
    <t>06/08/2018</t>
  </si>
  <si>
    <t>07/08/2018</t>
  </si>
  <si>
    <t>08/08/2018</t>
  </si>
  <si>
    <t>09/08/2018</t>
  </si>
  <si>
    <t>10/08/2018</t>
  </si>
  <si>
    <t>13/08/2018</t>
  </si>
  <si>
    <t>14/08/2018</t>
  </si>
  <si>
    <t>15/08/2018</t>
  </si>
  <si>
    <t>16/08/2018</t>
  </si>
  <si>
    <t>17/08/2018</t>
  </si>
  <si>
    <t>20/08/2018</t>
  </si>
  <si>
    <t>21/08/2018</t>
  </si>
  <si>
    <t>22/08/2018</t>
  </si>
  <si>
    <t>23/08/2018</t>
  </si>
  <si>
    <t>24/08/2018</t>
  </si>
  <si>
    <t>27/08/2018</t>
  </si>
  <si>
    <t>28/08/2018</t>
  </si>
  <si>
    <t>29/08/2018</t>
  </si>
  <si>
    <t>30/08/2018</t>
  </si>
  <si>
    <t>31/08/2018</t>
  </si>
  <si>
    <t>03/09/2018</t>
  </si>
  <si>
    <t>04/09/2018</t>
  </si>
  <si>
    <t>05/09/2018</t>
  </si>
  <si>
    <t>06/09/2018</t>
  </si>
  <si>
    <t>10/09/2018</t>
  </si>
  <si>
    <t>11/09/2018</t>
  </si>
  <si>
    <t>12/09/2018</t>
  </si>
  <si>
    <t>13/09/2018</t>
  </si>
  <si>
    <t>14/09/2018</t>
  </si>
  <si>
    <t>17/09/2018</t>
  </si>
  <si>
    <t>18/09/2018</t>
  </si>
  <si>
    <t>19/09/2018</t>
  </si>
  <si>
    <t>20/09/2018</t>
  </si>
  <si>
    <t>21/09/2018</t>
  </si>
  <si>
    <t>24/09/2018</t>
  </si>
  <si>
    <t>25/09/2018</t>
  </si>
  <si>
    <t>26/09/2018</t>
  </si>
  <si>
    <t>27/09/2018</t>
  </si>
  <si>
    <t>28/09/2018</t>
  </si>
  <si>
    <t>01/10/2018</t>
  </si>
  <si>
    <t>02/10/2018</t>
  </si>
  <si>
    <t>03/10/2018</t>
  </si>
  <si>
    <t>04/10/2018</t>
  </si>
  <si>
    <t>05/10/2018</t>
  </si>
  <si>
    <t>08/10/2018</t>
  </si>
  <si>
    <t>09/10/2018</t>
  </si>
  <si>
    <t>10/10/2018</t>
  </si>
  <si>
    <t>11/10/2018</t>
  </si>
  <si>
    <t>15/10/2018</t>
  </si>
  <si>
    <t>16/10/2018</t>
  </si>
  <si>
    <t>17/10/2018</t>
  </si>
  <si>
    <t>18/10/2018</t>
  </si>
  <si>
    <t>19/10/2018</t>
  </si>
  <si>
    <t>22/10/2018</t>
  </si>
  <si>
    <t>23/10/2018</t>
  </si>
  <si>
    <t>24/10/2018</t>
  </si>
  <si>
    <t>25/10/2018</t>
  </si>
  <si>
    <t>26/10/2018</t>
  </si>
  <si>
    <t>29/10/2018</t>
  </si>
  <si>
    <t>30/10/2018</t>
  </si>
  <si>
    <t>31/10/2018</t>
  </si>
  <si>
    <t>01/11/2018</t>
  </si>
  <si>
    <t>05/11/2018</t>
  </si>
  <si>
    <t>06/11/2018</t>
  </si>
  <si>
    <t>07/11/2018</t>
  </si>
  <si>
    <t>08/11/2018</t>
  </si>
  <si>
    <t>09/11/2018</t>
  </si>
  <si>
    <t>12/11/2018</t>
  </si>
  <si>
    <t>13/11/2018</t>
  </si>
  <si>
    <t>14/11/2018</t>
  </si>
  <si>
    <t>16/11/2018</t>
  </si>
  <si>
    <t>19/11/2018</t>
  </si>
  <si>
    <t>21/11/2018</t>
  </si>
  <si>
    <t>22/11/2018</t>
  </si>
  <si>
    <t>23/11/2018</t>
  </si>
  <si>
    <t>26/11/2018</t>
  </si>
  <si>
    <t>27/11/2018</t>
  </si>
  <si>
    <t>28/11/2018</t>
  </si>
  <si>
    <t>29/11/2018</t>
  </si>
  <si>
    <t>30/11/2018</t>
  </si>
  <si>
    <t>03/12/2018</t>
  </si>
  <si>
    <t>04/12/2018</t>
  </si>
  <si>
    <t>05/12/2018</t>
  </si>
  <si>
    <t>06/12/2018</t>
  </si>
  <si>
    <t>07/12/2018</t>
  </si>
  <si>
    <t>10/12/2018</t>
  </si>
  <si>
    <t>11/12/2018</t>
  </si>
  <si>
    <t>12/12/2018</t>
  </si>
  <si>
    <t>13/12/2018</t>
  </si>
  <si>
    <t>14/12/2018</t>
  </si>
  <si>
    <t>17/12/2018</t>
  </si>
  <si>
    <t>18/12/2018</t>
  </si>
  <si>
    <t>19/12/2018</t>
  </si>
  <si>
    <t>20/12/2018</t>
  </si>
  <si>
    <t>21/12/2018</t>
  </si>
  <si>
    <t>26/12/2018</t>
  </si>
  <si>
    <t>27/12/2018</t>
  </si>
  <si>
    <t>28/12/2018</t>
  </si>
  <si>
    <t>02/01/2019</t>
  </si>
  <si>
    <t>03/01/2019</t>
  </si>
  <si>
    <t>04/01/2019</t>
  </si>
  <si>
    <t>07/01/2019</t>
  </si>
  <si>
    <t>08/01/2019</t>
  </si>
  <si>
    <t>09/01/2019</t>
  </si>
  <si>
    <t>10/01/2019</t>
  </si>
  <si>
    <t>11/01/2019</t>
  </si>
  <si>
    <t>14/01/2019</t>
  </si>
  <si>
    <t>15/01/2019</t>
  </si>
  <si>
    <t>16/01/2019</t>
  </si>
  <si>
    <t>17/01/2019</t>
  </si>
  <si>
    <t>18/01/2019</t>
  </si>
  <si>
    <t>21/01/2019</t>
  </si>
  <si>
    <t>22/01/2019</t>
  </si>
  <si>
    <t>23/01/2019</t>
  </si>
  <si>
    <t>24/01/2019</t>
  </si>
  <si>
    <t>28/01/2019</t>
  </si>
  <si>
    <t>29/01/2019</t>
  </si>
  <si>
    <t>30/01/2019</t>
  </si>
  <si>
    <t>31/01/2019</t>
  </si>
  <si>
    <t>01/02/2019</t>
  </si>
  <si>
    <t>04/02/2019</t>
  </si>
  <si>
    <t>05/02/2019</t>
  </si>
  <si>
    <t>06/02/2019</t>
  </si>
  <si>
    <t>07/02/2019</t>
  </si>
  <si>
    <t>08/02/2019</t>
  </si>
  <si>
    <t>11/02/2019</t>
  </si>
  <si>
    <t>12/02/2019</t>
  </si>
  <si>
    <t>13/02/2019</t>
  </si>
  <si>
    <t>14/02/2019</t>
  </si>
  <si>
    <t>15/02/2019</t>
  </si>
  <si>
    <t>18/02/2019</t>
  </si>
  <si>
    <t>19/02/2019</t>
  </si>
  <si>
    <t>20/02/2019</t>
  </si>
  <si>
    <t>21/02/2019</t>
  </si>
  <si>
    <t>22/02/2019</t>
  </si>
  <si>
    <t>25/02/2019</t>
  </si>
  <si>
    <t>26/02/2019</t>
  </si>
  <si>
    <t>27/02/2019</t>
  </si>
  <si>
    <t>28/02/2019</t>
  </si>
  <si>
    <t>01/03/2019</t>
  </si>
  <si>
    <t>06/03/2019</t>
  </si>
  <si>
    <t>07/03/2019</t>
  </si>
  <si>
    <t>08/03/2019</t>
  </si>
  <si>
    <t>11/03/2019</t>
  </si>
  <si>
    <t>12/03/2019</t>
  </si>
  <si>
    <t>13/03/2019</t>
  </si>
  <si>
    <t>14/03/2019</t>
  </si>
  <si>
    <t>15/03/2019</t>
  </si>
  <si>
    <t>18/03/2019</t>
  </si>
  <si>
    <t>19/03/2019</t>
  </si>
  <si>
    <t>20/03/2019</t>
  </si>
  <si>
    <t>21/03/2019</t>
  </si>
  <si>
    <t>22/03/2019</t>
  </si>
  <si>
    <t>25/03/2019</t>
  </si>
  <si>
    <t>26/03/2019</t>
  </si>
  <si>
    <t>27/03/2019</t>
  </si>
  <si>
    <t>28/03/2019</t>
  </si>
  <si>
    <t>29/03/2019</t>
  </si>
  <si>
    <t>01/04/2019</t>
  </si>
  <si>
    <t>02/04/2019</t>
  </si>
  <si>
    <t>03/04/2019</t>
  </si>
  <si>
    <t>04/04/2019</t>
  </si>
  <si>
    <t>05/04/2019</t>
  </si>
  <si>
    <t>08/04/2019</t>
  </si>
  <si>
    <t>09/04/2019</t>
  </si>
  <si>
    <t>10/04/2019</t>
  </si>
  <si>
    <t>11/04/2019</t>
  </si>
  <si>
    <t>12/04/2019</t>
  </si>
  <si>
    <t>15/04/2019</t>
  </si>
  <si>
    <t>16/04/2019</t>
  </si>
  <si>
    <t>17/04/2019</t>
  </si>
  <si>
    <t>18/04/2019</t>
  </si>
  <si>
    <t>22/04/2019</t>
  </si>
  <si>
    <t>23/04/2019</t>
  </si>
  <si>
    <t>24/04/2019</t>
  </si>
  <si>
    <t>25/04/2019</t>
  </si>
  <si>
    <t>26/04/2019</t>
  </si>
  <si>
    <t>29/04/2019</t>
  </si>
  <si>
    <t>30/04/2019</t>
  </si>
  <si>
    <t>02/05/2019</t>
  </si>
  <si>
    <t>03/05/2019</t>
  </si>
  <si>
    <t>06/05/2019</t>
  </si>
  <si>
    <t>07/05/2019</t>
  </si>
  <si>
    <t>08/05/2019</t>
  </si>
  <si>
    <t>09/05/2019</t>
  </si>
  <si>
    <t>10/05/2019</t>
  </si>
  <si>
    <t>13/05/2019</t>
  </si>
  <si>
    <t>14/05/2019</t>
  </si>
  <si>
    <t>15/05/2019</t>
  </si>
  <si>
    <t>16/05/2019</t>
  </si>
  <si>
    <t>17/05/2019</t>
  </si>
  <si>
    <t>20/05/2019</t>
  </si>
  <si>
    <t>21/05/2019</t>
  </si>
  <si>
    <t>22/05/2019</t>
  </si>
  <si>
    <t>23/05/2019</t>
  </si>
  <si>
    <t>24/05/2019</t>
  </si>
  <si>
    <t>27/05/2019</t>
  </si>
  <si>
    <t>28/05/2019</t>
  </si>
  <si>
    <t>29/05/2019</t>
  </si>
  <si>
    <t>30/05/2019</t>
  </si>
  <si>
    <t>31/05/2019</t>
  </si>
  <si>
    <t>03/06/2019</t>
  </si>
  <si>
    <t>04/06/2019</t>
  </si>
  <si>
    <t>05/06/2019</t>
  </si>
  <si>
    <t>06/06/2019</t>
  </si>
  <si>
    <t>07/06/2019</t>
  </si>
  <si>
    <t>10/06/2019</t>
  </si>
  <si>
    <t>11/06/2019</t>
  </si>
  <si>
    <t>12/06/2019</t>
  </si>
  <si>
    <t>13/06/2019</t>
  </si>
  <si>
    <t>14/06/2019</t>
  </si>
  <si>
    <t>17/06/2019</t>
  </si>
  <si>
    <t>18/06/2019</t>
  </si>
  <si>
    <t>19/06/2019</t>
  </si>
  <si>
    <t>21/06/2019</t>
  </si>
  <si>
    <t>24/06/2019</t>
  </si>
  <si>
    <t>25/06/2019</t>
  </si>
  <si>
    <t>26/06/2019</t>
  </si>
  <si>
    <t>27/06/2019</t>
  </si>
  <si>
    <t>28/06/2019</t>
  </si>
  <si>
    <t>01/07/2019</t>
  </si>
  <si>
    <t>02/07/2019</t>
  </si>
  <si>
    <t>03/07/2019</t>
  </si>
  <si>
    <t>04/07/2019</t>
  </si>
  <si>
    <t>05/07/2019</t>
  </si>
  <si>
    <t>08/07/2019</t>
  </si>
  <si>
    <t>10/07/2019</t>
  </si>
  <si>
    <t>11/07/2019</t>
  </si>
  <si>
    <t>12/07/2019</t>
  </si>
  <si>
    <t>15/07/2019</t>
  </si>
  <si>
    <t>16/07/2019</t>
  </si>
  <si>
    <t>17/07/2019</t>
  </si>
  <si>
    <t>18/07/2019</t>
  </si>
  <si>
    <t>19/07/2019</t>
  </si>
  <si>
    <t>22/07/2019</t>
  </si>
  <si>
    <t>23/07/2019</t>
  </si>
  <si>
    <t>24/07/2019</t>
  </si>
  <si>
    <t>25/07/2019</t>
  </si>
  <si>
    <t>26/07/2019</t>
  </si>
  <si>
    <t>29/07/2019</t>
  </si>
  <si>
    <t>30/07/2019</t>
  </si>
  <si>
    <t>31/07/2019</t>
  </si>
  <si>
    <t>01/08/2019</t>
  </si>
  <si>
    <t>02/08/2019</t>
  </si>
  <si>
    <t>05/08/2019</t>
  </si>
  <si>
    <t>06/08/2019</t>
  </si>
  <si>
    <t>07/08/2019</t>
  </si>
  <si>
    <t>08/08/2019</t>
  </si>
  <si>
    <t>09/08/2019</t>
  </si>
  <si>
    <t>12/08/2019</t>
  </si>
  <si>
    <t>13/08/2019</t>
  </si>
  <si>
    <t>14/08/2019</t>
  </si>
  <si>
    <t>15/08/2019</t>
  </si>
  <si>
    <t>16/08/2019</t>
  </si>
  <si>
    <t>19/08/2019</t>
  </si>
  <si>
    <t>20/08/2019</t>
  </si>
  <si>
    <t>21/08/2019</t>
  </si>
  <si>
    <t>22/08/2019</t>
  </si>
  <si>
    <t>23/08/2019</t>
  </si>
  <si>
    <t>26/08/2019</t>
  </si>
  <si>
    <t>27/08/2019</t>
  </si>
  <si>
    <t>28/08/2019</t>
  </si>
  <si>
    <t>29/08/2019</t>
  </si>
  <si>
    <t>30/08/2019</t>
  </si>
  <si>
    <t>02/09/2019</t>
  </si>
  <si>
    <t>03/09/2019</t>
  </si>
  <si>
    <t>04/09/2019</t>
  </si>
  <si>
    <t>05/09/2019</t>
  </si>
  <si>
    <t>06/09/2019</t>
  </si>
  <si>
    <t>09/09/2019</t>
  </si>
  <si>
    <t>10/09/2019</t>
  </si>
  <si>
    <t>11/09/2019</t>
  </si>
  <si>
    <t>12/09/2019</t>
  </si>
  <si>
    <t>13/09/2019</t>
  </si>
  <si>
    <t>16/09/2019</t>
  </si>
  <si>
    <t>17/09/2019</t>
  </si>
  <si>
    <t>18/09/2019</t>
  </si>
  <si>
    <t>19/09/2019</t>
  </si>
  <si>
    <t>20/09/2019</t>
  </si>
  <si>
    <t>23/09/2019</t>
  </si>
  <si>
    <t>24/09/2019</t>
  </si>
  <si>
    <t>25/09/2019</t>
  </si>
  <si>
    <t>26/09/2019</t>
  </si>
  <si>
    <t>27/09/2019</t>
  </si>
  <si>
    <t>30/09/2019</t>
  </si>
  <si>
    <t>01/10/2019</t>
  </si>
  <si>
    <t>02/10/2019</t>
  </si>
  <si>
    <t>03/10/2019</t>
  </si>
  <si>
    <t>04/10/2019</t>
  </si>
  <si>
    <t>07/10/2019</t>
  </si>
  <si>
    <t>08/10/2019</t>
  </si>
  <si>
    <t>09/10/2019</t>
  </si>
  <si>
    <t>10/10/2019</t>
  </si>
  <si>
    <t>11/10/2019</t>
  </si>
  <si>
    <t>14/10/2019</t>
  </si>
  <si>
    <t>15/10/2019</t>
  </si>
  <si>
    <t>16/10/2019</t>
  </si>
  <si>
    <t>17/10/2019</t>
  </si>
  <si>
    <t>18/10/2019</t>
  </si>
  <si>
    <t>21/10/2019</t>
  </si>
  <si>
    <t>22/10/2019</t>
  </si>
  <si>
    <t>23/10/2019</t>
  </si>
  <si>
    <t>24/10/2019</t>
  </si>
  <si>
    <t>25/10/2019</t>
  </si>
  <si>
    <t>28/10/2019</t>
  </si>
  <si>
    <t>29/10/2019</t>
  </si>
  <si>
    <t>30/10/2019</t>
  </si>
  <si>
    <t>31/10/2019</t>
  </si>
  <si>
    <t>01/11/2019</t>
  </si>
  <si>
    <t>04/11/2019</t>
  </si>
  <si>
    <t>05/11/2019</t>
  </si>
  <si>
    <t>06/11/2019</t>
  </si>
  <si>
    <t>07/11/2019</t>
  </si>
  <si>
    <t>08/11/2019</t>
  </si>
  <si>
    <t>11/11/2019</t>
  </si>
  <si>
    <t>12/11/2019</t>
  </si>
  <si>
    <t>13/11/2019</t>
  </si>
  <si>
    <t>14/11/2019</t>
  </si>
  <si>
    <t>18/11/2019</t>
  </si>
  <si>
    <t>19/11/2019</t>
  </si>
  <si>
    <t>21/11/2019</t>
  </si>
  <si>
    <t>22/11/2019</t>
  </si>
  <si>
    <t>25/11/2019</t>
  </si>
  <si>
    <t>26/11/2019</t>
  </si>
  <si>
    <t>27/11/2019</t>
  </si>
  <si>
    <t>28/11/2019</t>
  </si>
  <si>
    <t>29/11/2019</t>
  </si>
  <si>
    <t>02/12/2019</t>
  </si>
  <si>
    <t>03/12/2019</t>
  </si>
  <si>
    <t>04/12/2019</t>
  </si>
  <si>
    <t>05/12/2019</t>
  </si>
  <si>
    <t>06/12/2019</t>
  </si>
  <si>
    <t>09/12/2019</t>
  </si>
  <si>
    <t>10/12/2019</t>
  </si>
  <si>
    <t>11/12/2019</t>
  </si>
  <si>
    <t>12/12/2019</t>
  </si>
  <si>
    <t>13/12/2019</t>
  </si>
  <si>
    <t>16/12/2019</t>
  </si>
  <si>
    <t>17/12/2019</t>
  </si>
  <si>
    <t>18/12/2019</t>
  </si>
  <si>
    <t>19/12/2019</t>
  </si>
  <si>
    <t>20/12/2019</t>
  </si>
  <si>
    <t>23/12/2019</t>
  </si>
  <si>
    <t>26/12/2019</t>
  </si>
  <si>
    <t>27/12/2019</t>
  </si>
  <si>
    <t>30/12/2019</t>
  </si>
  <si>
    <t>02/01/2020</t>
  </si>
  <si>
    <t>03/01/2020</t>
  </si>
  <si>
    <t>06/01/2020</t>
  </si>
  <si>
    <t>07/01/2020</t>
  </si>
  <si>
    <t>08/01/2020</t>
  </si>
  <si>
    <t>09/01/2020</t>
  </si>
  <si>
    <t>10/01/2020</t>
  </si>
  <si>
    <t>13/01/2020</t>
  </si>
  <si>
    <t>14/01/2020</t>
  </si>
  <si>
    <t>15/01/2020</t>
  </si>
  <si>
    <t>16/01/2020</t>
  </si>
  <si>
    <t>17/01/2020</t>
  </si>
  <si>
    <t>20/01/2020</t>
  </si>
  <si>
    <t>21/01/2020</t>
  </si>
  <si>
    <t>22/01/2020</t>
  </si>
  <si>
    <t>23/01/2020</t>
  </si>
  <si>
    <t>24/01/2020</t>
  </si>
  <si>
    <t>27/01/2020</t>
  </si>
  <si>
    <t>28/01/2020</t>
  </si>
  <si>
    <t>29/01/2020</t>
  </si>
  <si>
    <t>30/01/2020</t>
  </si>
  <si>
    <t>31/01/2020</t>
  </si>
  <si>
    <t>03/02/2020</t>
  </si>
  <si>
    <t>04/02/2020</t>
  </si>
  <si>
    <t>05/02/2020</t>
  </si>
  <si>
    <t>06/02/2020</t>
  </si>
  <si>
    <t>07/02/2020</t>
  </si>
  <si>
    <t>10/02/2020</t>
  </si>
  <si>
    <t>11/02/2020</t>
  </si>
  <si>
    <t>12/02/2020</t>
  </si>
  <si>
    <t>13/02/2020</t>
  </si>
  <si>
    <t>14/02/2020</t>
  </si>
  <si>
    <t>17/02/2020</t>
  </si>
  <si>
    <t>18/02/2020</t>
  </si>
  <si>
    <t>19/02/2020</t>
  </si>
  <si>
    <t>20/02/2020</t>
  </si>
  <si>
    <t>21/02/2020</t>
  </si>
  <si>
    <t>26/02/2020</t>
  </si>
  <si>
    <t>27/02/2020</t>
  </si>
  <si>
    <t>28/02/2020</t>
  </si>
  <si>
    <t>02/03/2020</t>
  </si>
  <si>
    <t>03/03/2020</t>
  </si>
  <si>
    <t>04/03/2020</t>
  </si>
  <si>
    <t>05/03/2020</t>
  </si>
  <si>
    <t>06/03/2020</t>
  </si>
  <si>
    <t>09/03/2020</t>
  </si>
  <si>
    <t>10/03/2020</t>
  </si>
  <si>
    <t>11/03/2020</t>
  </si>
  <si>
    <t>12/03/2020</t>
  </si>
  <si>
    <t>13/03/2020</t>
  </si>
  <si>
    <t>16/03/2020</t>
  </si>
  <si>
    <t>17/03/2020</t>
  </si>
  <si>
    <t>18/03/2020</t>
  </si>
  <si>
    <t>19/03/2020</t>
  </si>
  <si>
    <t>20/03/2020</t>
  </si>
  <si>
    <t>23/03/2020</t>
  </si>
  <si>
    <t>24/03/2020</t>
  </si>
  <si>
    <t>25/03/2020</t>
  </si>
  <si>
    <t>26/03/2020</t>
  </si>
  <si>
    <t>27/03/2020</t>
  </si>
  <si>
    <t>30/03/2020</t>
  </si>
  <si>
    <t>31/03/2020</t>
  </si>
  <si>
    <t>01/04/2020</t>
  </si>
  <si>
    <t>02/04/2020</t>
  </si>
  <si>
    <t>03/04/2020</t>
  </si>
  <si>
    <t>06/04/2020</t>
  </si>
  <si>
    <t>07/04/2020</t>
  </si>
  <si>
    <t>08/04/2020</t>
  </si>
  <si>
    <t>09/04/2020</t>
  </si>
  <si>
    <t>13/04/2020</t>
  </si>
  <si>
    <t>14/04/2020</t>
  </si>
  <si>
    <t>15/04/2020</t>
  </si>
  <si>
    <t>16/04/2020</t>
  </si>
  <si>
    <t>17/04/2020</t>
  </si>
  <si>
    <t>20/04/2020</t>
  </si>
  <si>
    <t>22/04/2020</t>
  </si>
  <si>
    <t>23/04/2020</t>
  </si>
  <si>
    <t>24/04/2020</t>
  </si>
  <si>
    <t>27/04/2020</t>
  </si>
  <si>
    <t>28/04/2020</t>
  </si>
  <si>
    <t>29/04/2020</t>
  </si>
  <si>
    <t>30/04/2020</t>
  </si>
  <si>
    <t>04/05/2020</t>
  </si>
  <si>
    <t>05/05/2020</t>
  </si>
  <si>
    <t>06/05/2020</t>
  </si>
  <si>
    <t>07/05/2020</t>
  </si>
  <si>
    <t>08/05/2020</t>
  </si>
  <si>
    <t>11/05/2020</t>
  </si>
  <si>
    <t>12/05/2020</t>
  </si>
  <si>
    <t>13/05/2020</t>
  </si>
  <si>
    <t>14/05/2020</t>
  </si>
  <si>
    <t>15/05/2020</t>
  </si>
  <si>
    <t>18/05/2020</t>
  </si>
  <si>
    <t>19/05/2020</t>
  </si>
  <si>
    <t>20/05/2020</t>
  </si>
  <si>
    <t>21/05/2020</t>
  </si>
  <si>
    <t>22/05/2020</t>
  </si>
  <si>
    <t>25/05/2020</t>
  </si>
  <si>
    <t>26/05/2020</t>
  </si>
  <si>
    <t>27/05/2020</t>
  </si>
  <si>
    <t>28/05/2020</t>
  </si>
  <si>
    <t>29/05/2020</t>
  </si>
  <si>
    <t>01/06/2020</t>
  </si>
  <si>
    <t>02/06/2020</t>
  </si>
  <si>
    <t>03/06/2020</t>
  </si>
  <si>
    <t>04/06/2020</t>
  </si>
  <si>
    <t>05/06/2020</t>
  </si>
  <si>
    <t>08/06/2020</t>
  </si>
  <si>
    <t>09/06/2020</t>
  </si>
  <si>
    <t>10/06/2020</t>
  </si>
  <si>
    <t>12/06/2020</t>
  </si>
  <si>
    <t>15/06/2020</t>
  </si>
  <si>
    <t>16/06/2020</t>
  </si>
  <si>
    <t>17/06/2020</t>
  </si>
  <si>
    <t>18/06/2020</t>
  </si>
  <si>
    <t>19/06/2020</t>
  </si>
  <si>
    <t>22/06/2020</t>
  </si>
  <si>
    <t>23/06/2020</t>
  </si>
  <si>
    <t>24/06/2020</t>
  </si>
  <si>
    <t>25/06/2020</t>
  </si>
  <si>
    <t>26/06/2020</t>
  </si>
  <si>
    <t>29/06/2020</t>
  </si>
  <si>
    <t>30/06/2020</t>
  </si>
  <si>
    <t>01/07/2020</t>
  </si>
  <si>
    <t>02/07/2020</t>
  </si>
  <si>
    <t>03/07/2020</t>
  </si>
  <si>
    <t>06/07/2020</t>
  </si>
  <si>
    <t>07/07/2020</t>
  </si>
  <si>
    <t>08/07/2020</t>
  </si>
  <si>
    <t>09/07/2020</t>
  </si>
  <si>
    <t>10/07/2020</t>
  </si>
  <si>
    <t>13/07/2020</t>
  </si>
  <si>
    <t>14/07/2020</t>
  </si>
  <si>
    <t>15/07/2020</t>
  </si>
  <si>
    <t>16/07/2020</t>
  </si>
  <si>
    <t>17/07/2020</t>
  </si>
  <si>
    <t>20/07/2020</t>
  </si>
  <si>
    <t>21/07/2020</t>
  </si>
  <si>
    <t>22/07/2020</t>
  </si>
  <si>
    <t>23/07/2020</t>
  </si>
  <si>
    <t>24/07/2020</t>
  </si>
  <si>
    <t>27/07/2020</t>
  </si>
  <si>
    <t>28/07/2020</t>
  </si>
  <si>
    <t>29/07/2020</t>
  </si>
  <si>
    <t>30/07/2020</t>
  </si>
  <si>
    <t>31/07/2020</t>
  </si>
  <si>
    <t>03/08/2020</t>
  </si>
  <si>
    <t>04/08/2020</t>
  </si>
  <si>
    <t>05/08/2020</t>
  </si>
  <si>
    <t>06/08/2020</t>
  </si>
  <si>
    <t>07/08/2020</t>
  </si>
  <si>
    <t>10/08/2020</t>
  </si>
  <si>
    <t>11/08/2020</t>
  </si>
  <si>
    <t>12/08/2020</t>
  </si>
  <si>
    <t>13/08/2020</t>
  </si>
  <si>
    <t>14/08/2020</t>
  </si>
  <si>
    <t>17/08/2020</t>
  </si>
  <si>
    <t>18/08/2020</t>
  </si>
  <si>
    <t>19/08/2020</t>
  </si>
  <si>
    <t>20/08/2020</t>
  </si>
  <si>
    <t>21/08/2020</t>
  </si>
  <si>
    <t>24/08/2020</t>
  </si>
  <si>
    <t>25/08/2020</t>
  </si>
  <si>
    <t>26/08/2020</t>
  </si>
  <si>
    <t>27/08/2020</t>
  </si>
  <si>
    <t>28/08/2020</t>
  </si>
  <si>
    <t>31/08/2020</t>
  </si>
  <si>
    <t>01/09/2020</t>
  </si>
  <si>
    <t>02/09/2020</t>
  </si>
  <si>
    <t>03/09/2020</t>
  </si>
  <si>
    <t>04/09/2020</t>
  </si>
  <si>
    <t>08/09/2020</t>
  </si>
  <si>
    <t>09/09/2020</t>
  </si>
  <si>
    <t>10/09/2020</t>
  </si>
  <si>
    <t>11/09/2020</t>
  </si>
  <si>
    <t>14/09/2020</t>
  </si>
  <si>
    <t>15/09/2020</t>
  </si>
  <si>
    <t>16/09/2020</t>
  </si>
  <si>
    <t>17/09/2020</t>
  </si>
  <si>
    <t>18/09/2020</t>
  </si>
  <si>
    <t>21/09/2020</t>
  </si>
  <si>
    <t>22/09/2020</t>
  </si>
  <si>
    <t>23/09/2020</t>
  </si>
  <si>
    <t>24/09/2020</t>
  </si>
  <si>
    <t>25/09/2020</t>
  </si>
  <si>
    <t>28/09/2020</t>
  </si>
  <si>
    <t>29/09/2020</t>
  </si>
  <si>
    <t>30/09/2020</t>
  </si>
  <si>
    <t>01/10/2020</t>
  </si>
  <si>
    <t>02/10/2020</t>
  </si>
  <si>
    <t>05/10/2020</t>
  </si>
  <si>
    <t>06/10/2020</t>
  </si>
  <si>
    <t>07/10/2020</t>
  </si>
  <si>
    <t>08/10/2020</t>
  </si>
  <si>
    <t>09/10/2020</t>
  </si>
  <si>
    <t>13/10/2020</t>
  </si>
  <si>
    <t>14/10/2020</t>
  </si>
  <si>
    <t>15/10/2020</t>
  </si>
  <si>
    <t>16/10/2020</t>
  </si>
  <si>
    <t>19/10/2020</t>
  </si>
  <si>
    <t>20/10/2020</t>
  </si>
  <si>
    <t>21/10/2020</t>
  </si>
  <si>
    <t>22/10/2020</t>
  </si>
  <si>
    <t>23/10/2020</t>
  </si>
  <si>
    <t>26/10/2020</t>
  </si>
  <si>
    <t>27/10/2020</t>
  </si>
  <si>
    <t>28/10/2020</t>
  </si>
  <si>
    <t>29/10/2020</t>
  </si>
  <si>
    <t>30/10/2020</t>
  </si>
  <si>
    <t>03/11/2020</t>
  </si>
  <si>
    <t>04/11/2020</t>
  </si>
  <si>
    <t>05/11/2020</t>
  </si>
  <si>
    <t>06/11/2020</t>
  </si>
  <si>
    <t>09/11/2020</t>
  </si>
  <si>
    <t>10/11/2020</t>
  </si>
  <si>
    <t>11/11/2020</t>
  </si>
  <si>
    <t>12/11/2020</t>
  </si>
  <si>
    <t>13/11/2020</t>
  </si>
  <si>
    <t>16/11/2020</t>
  </si>
  <si>
    <t>17/11/2020</t>
  </si>
  <si>
    <t>18/11/2020</t>
  </si>
  <si>
    <t>19/11/2020</t>
  </si>
  <si>
    <t>20/11/2020</t>
  </si>
  <si>
    <t>23/11/2020</t>
  </si>
  <si>
    <t>24/11/2020</t>
  </si>
  <si>
    <t>25/11/2020</t>
  </si>
  <si>
    <t>26/11/2020</t>
  </si>
  <si>
    <t>27/11/2020</t>
  </si>
  <si>
    <t>30/11/2020</t>
  </si>
  <si>
    <t>01/12/2020</t>
  </si>
  <si>
    <t>02/12/2020</t>
  </si>
  <si>
    <t>03/12/2020</t>
  </si>
  <si>
    <t>04/12/2020</t>
  </si>
  <si>
    <t>07/12/2020</t>
  </si>
  <si>
    <t>08/12/2020</t>
  </si>
  <si>
    <t>09/12/2020</t>
  </si>
  <si>
    <t>10/12/2020</t>
  </si>
  <si>
    <t>11/12/2020</t>
  </si>
  <si>
    <t>14/12/2020</t>
  </si>
  <si>
    <t>15/12/2020</t>
  </si>
  <si>
    <t>16/12/2020</t>
  </si>
  <si>
    <t>17/12/2020</t>
  </si>
  <si>
    <t>18/12/2020</t>
  </si>
  <si>
    <t>21/12/2020</t>
  </si>
  <si>
    <t>22/12/2020</t>
  </si>
  <si>
    <t>23/12/2020</t>
  </si>
  <si>
    <t>28/12/2020</t>
  </si>
  <si>
    <t>29/12/2020</t>
  </si>
  <si>
    <t>30/12/2020</t>
  </si>
  <si>
    <t>04/01/2021</t>
  </si>
  <si>
    <t>05/01/2021</t>
  </si>
  <si>
    <t>06/01/2021</t>
  </si>
  <si>
    <t>07/01/2021</t>
  </si>
  <si>
    <t>08/01/2021</t>
  </si>
  <si>
    <t>11/01/2021</t>
  </si>
  <si>
    <t>12/01/2021</t>
  </si>
  <si>
    <t>13/01/2021</t>
  </si>
  <si>
    <t>14/01/2021</t>
  </si>
  <si>
    <t>15/01/2021</t>
  </si>
  <si>
    <t>18/01/2021</t>
  </si>
  <si>
    <t>19/01/2021</t>
  </si>
  <si>
    <t>20/01/2021</t>
  </si>
  <si>
    <t>21/01/2021</t>
  </si>
  <si>
    <t>22/01/2021</t>
  </si>
  <si>
    <t>26/01/2021</t>
  </si>
  <si>
    <t>27/01/2021</t>
  </si>
  <si>
    <t>28/01/2021</t>
  </si>
  <si>
    <t>29/01/2021</t>
  </si>
  <si>
    <t>01/02/2021</t>
  </si>
  <si>
    <t>02/02/2021</t>
  </si>
  <si>
    <t>03/02/2021</t>
  </si>
  <si>
    <t>04/02/2021</t>
  </si>
  <si>
    <t>05/02/2021</t>
  </si>
  <si>
    <t>08/02/2021</t>
  </si>
  <si>
    <t>09/02/2021</t>
  </si>
  <si>
    <t>10/02/2021</t>
  </si>
  <si>
    <t>11/02/2021</t>
  </si>
  <si>
    <t>12/02/2021</t>
  </si>
  <si>
    <t>17/02/2021</t>
  </si>
  <si>
    <t>18/02/2021</t>
  </si>
  <si>
    <t>19/02/2021</t>
  </si>
  <si>
    <t>22/02/2021</t>
  </si>
  <si>
    <t>23/02/2021</t>
  </si>
  <si>
    <t>24/02/2021</t>
  </si>
  <si>
    <t>25/02/2021</t>
  </si>
  <si>
    <t>26/02/2021</t>
  </si>
  <si>
    <t>01/03/2021</t>
  </si>
  <si>
    <t>02/03/2021</t>
  </si>
  <si>
    <t>03/03/2021</t>
  </si>
  <si>
    <t>04/03/2021</t>
  </si>
  <si>
    <t>05/03/2021</t>
  </si>
  <si>
    <t>08/03/2021</t>
  </si>
  <si>
    <t>09/03/2021</t>
  </si>
  <si>
    <t>10/03/2021</t>
  </si>
  <si>
    <t>11/03/2021</t>
  </si>
  <si>
    <t>12/03/2021</t>
  </si>
  <si>
    <t>15/03/2021</t>
  </si>
  <si>
    <t>16/03/2021</t>
  </si>
  <si>
    <t>17/03/2021</t>
  </si>
  <si>
    <t>18/03/2021</t>
  </si>
  <si>
    <t>19/03/2021</t>
  </si>
  <si>
    <t>22/03/2021</t>
  </si>
  <si>
    <t>23/03/2021</t>
  </si>
  <si>
    <t>24/03/2021</t>
  </si>
  <si>
    <t>25/03/2021</t>
  </si>
  <si>
    <t>26/03/2021</t>
  </si>
  <si>
    <t>29/03/2021</t>
  </si>
  <si>
    <t>30/03/2021</t>
  </si>
  <si>
    <t>31/03/2021</t>
  </si>
  <si>
    <t>01/04/2021</t>
  </si>
  <si>
    <t>05/04/2021</t>
  </si>
  <si>
    <t>06/04/2021</t>
  </si>
  <si>
    <t>07/04/2021</t>
  </si>
  <si>
    <t>08/04/2021</t>
  </si>
  <si>
    <t>09/04/2021</t>
  </si>
  <si>
    <t>12/04/2021</t>
  </si>
  <si>
    <t>13/04/2021</t>
  </si>
  <si>
    <t>14/04/2021</t>
  </si>
  <si>
    <t>15/04/2021</t>
  </si>
  <si>
    <t>16/04/2021</t>
  </si>
  <si>
    <t>19/04/2021</t>
  </si>
  <si>
    <t>20/04/2021</t>
  </si>
  <si>
    <t>22/04/2021</t>
  </si>
  <si>
    <t>23/04/2021</t>
  </si>
  <si>
    <t>26/04/2021</t>
  </si>
  <si>
    <t>27/04/2021</t>
  </si>
  <si>
    <t>28/04/2021</t>
  </si>
  <si>
    <t>29/04/2021</t>
  </si>
  <si>
    <t>30/04/2021</t>
  </si>
  <si>
    <t>03/05/2021</t>
  </si>
  <si>
    <t>04/05/2021</t>
  </si>
  <si>
    <t>05/05/2021</t>
  </si>
  <si>
    <t>06/05/2021</t>
  </si>
  <si>
    <t>07/05/2021</t>
  </si>
  <si>
    <t>10/05/2021</t>
  </si>
  <si>
    <t>11/05/2021</t>
  </si>
  <si>
    <t>12/05/2021</t>
  </si>
  <si>
    <t>13/05/2021</t>
  </si>
  <si>
    <t>14/05/2021</t>
  </si>
  <si>
    <t>17/05/2021</t>
  </si>
  <si>
    <t>18/05/2021</t>
  </si>
  <si>
    <t>19/05/2021</t>
  </si>
  <si>
    <t>20/05/2021</t>
  </si>
  <si>
    <t>21/05/2021</t>
  </si>
  <si>
    <t>24/05/2021</t>
  </si>
  <si>
    <t>25/05/2021</t>
  </si>
  <si>
    <t>26/05/2021</t>
  </si>
  <si>
    <t>27/05/2021</t>
  </si>
  <si>
    <t>28/05/2021</t>
  </si>
  <si>
    <t>31/05/2021</t>
  </si>
  <si>
    <t>01/06/2021</t>
  </si>
  <si>
    <t>02/06/2021</t>
  </si>
  <si>
    <t>04/06/2021</t>
  </si>
  <si>
    <t>07/06/2021</t>
  </si>
  <si>
    <t>08/06/2021</t>
  </si>
  <si>
    <t>09/06/2021</t>
  </si>
  <si>
    <t>10/06/2021</t>
  </si>
  <si>
    <t>11/06/2021</t>
  </si>
  <si>
    <t>14/06/2021</t>
  </si>
  <si>
    <t>15/06/2021</t>
  </si>
  <si>
    <t>16/06/2021</t>
  </si>
  <si>
    <t>17/06/2021</t>
  </si>
  <si>
    <t>18/06/2021</t>
  </si>
  <si>
    <t>21/06/2021</t>
  </si>
  <si>
    <t>22/06/2021</t>
  </si>
  <si>
    <t>23/06/2021</t>
  </si>
  <si>
    <t>24/06/2021</t>
  </si>
  <si>
    <t>25/06/2021</t>
  </si>
  <si>
    <t>28/06/2021</t>
  </si>
  <si>
    <t>29/06/2021</t>
  </si>
  <si>
    <t>30/06/2021</t>
  </si>
  <si>
    <t>01/07/2021</t>
  </si>
  <si>
    <t>02/07/2021</t>
  </si>
  <si>
    <t>05/07/2021</t>
  </si>
  <si>
    <t>06/07/2021</t>
  </si>
  <si>
    <t>07/07/2021</t>
  </si>
  <si>
    <t>inclui imposto</t>
  </si>
  <si>
    <t>08/07/2021</t>
  </si>
  <si>
    <t>12/07/2021</t>
  </si>
  <si>
    <t>13/07/2021</t>
  </si>
  <si>
    <t>14/07/2021</t>
  </si>
  <si>
    <t>15/07/2021</t>
  </si>
  <si>
    <t>16/07/2021</t>
  </si>
  <si>
    <t>19/07/2021</t>
  </si>
  <si>
    <t>20/07/2021</t>
  </si>
  <si>
    <t>21/07/2021</t>
  </si>
  <si>
    <t>22/07/2021</t>
  </si>
  <si>
    <t>23/07/2021</t>
  </si>
  <si>
    <t>26/07/2021</t>
  </si>
  <si>
    <t>27/07/2021</t>
  </si>
  <si>
    <t>28/07/2021</t>
  </si>
  <si>
    <t>29/07/2021</t>
  </si>
  <si>
    <t>30/07/2021</t>
  </si>
  <si>
    <t>02/08/2021</t>
  </si>
  <si>
    <t>03/08/2021</t>
  </si>
  <si>
    <t>04/08/2021</t>
  </si>
  <si>
    <t>05/08/2021</t>
  </si>
  <si>
    <t>06/08/2021</t>
  </si>
  <si>
    <t>09/08/2021</t>
  </si>
  <si>
    <t>10/08/2021</t>
  </si>
  <si>
    <t>11/08/2021</t>
  </si>
  <si>
    <t>12/08/2021</t>
  </si>
  <si>
    <t>13/08/2021</t>
  </si>
  <si>
    <t>16/08/2021</t>
  </si>
  <si>
    <t>17/08/2021</t>
  </si>
  <si>
    <t>18/08/2021</t>
  </si>
  <si>
    <t>19/08/2021</t>
  </si>
  <si>
    <t>20/08/2021</t>
  </si>
  <si>
    <t>23/08/2021</t>
  </si>
  <si>
    <t>24/08/2021</t>
  </si>
  <si>
    <t>25/08/2021</t>
  </si>
  <si>
    <t>26/08/2021</t>
  </si>
  <si>
    <t>27/08/2021</t>
  </si>
  <si>
    <t>30/08/2021</t>
  </si>
  <si>
    <t>31/08/2021</t>
  </si>
  <si>
    <t>01/09/2021</t>
  </si>
  <si>
    <t>02/09/2021</t>
  </si>
  <si>
    <t>03/09/2021</t>
  </si>
  <si>
    <t>06/09/2021</t>
  </si>
  <si>
    <t>08/09/2021</t>
  </si>
  <si>
    <t>09/09/2021</t>
  </si>
  <si>
    <t>10/09/2021</t>
  </si>
  <si>
    <t>13/09/2021</t>
  </si>
  <si>
    <t>14/09/2021</t>
  </si>
  <si>
    <t>15/09/2021</t>
  </si>
  <si>
    <t>16/09/2021</t>
  </si>
  <si>
    <t>17/09/2021</t>
  </si>
  <si>
    <t>20/09/2021</t>
  </si>
  <si>
    <t>21/09/2021</t>
  </si>
  <si>
    <t>22/09/2021</t>
  </si>
  <si>
    <t>23/09/2021</t>
  </si>
  <si>
    <t>24/09/2021</t>
  </si>
  <si>
    <t>27/09/2021</t>
  </si>
  <si>
    <t>28/09/2021</t>
  </si>
  <si>
    <t>29/09/2021</t>
  </si>
  <si>
    <t>30/09/2021</t>
  </si>
  <si>
    <t>01/10/2021</t>
  </si>
  <si>
    <t>04/10/2021</t>
  </si>
  <si>
    <t>05/10/2021</t>
  </si>
  <si>
    <t>06/10/2021</t>
  </si>
  <si>
    <t>07/10/2021</t>
  </si>
  <si>
    <t>08/10/2021</t>
  </si>
  <si>
    <t>11/10/2021</t>
  </si>
  <si>
    <t>13/10/2021</t>
  </si>
  <si>
    <t>14/10/2021</t>
  </si>
  <si>
    <t>15/10/2021</t>
  </si>
  <si>
    <t>18/10/2021</t>
  </si>
  <si>
    <t>19/10/2021</t>
  </si>
  <si>
    <t>20/10/2021</t>
  </si>
  <si>
    <t>21/10/2021</t>
  </si>
  <si>
    <t>22/10/2021</t>
  </si>
  <si>
    <t>25/10/2021</t>
  </si>
  <si>
    <t>26/10/2021</t>
  </si>
  <si>
    <t>27/10/2021</t>
  </si>
  <si>
    <t>28/10/2021</t>
  </si>
  <si>
    <t>29/10/2021</t>
  </si>
  <si>
    <t>01/11/2021</t>
  </si>
  <si>
    <t>03/11/2021</t>
  </si>
  <si>
    <t>04/11/2021</t>
  </si>
  <si>
    <t>05/11/2021</t>
  </si>
  <si>
    <t>08/11/2021</t>
  </si>
  <si>
    <t>09/11/2021</t>
  </si>
  <si>
    <t>10/11/2021</t>
  </si>
  <si>
    <t>11/11/2021</t>
  </si>
  <si>
    <t>12/11/2021</t>
  </si>
  <si>
    <t>16/11/2021</t>
  </si>
  <si>
    <t>3.394,50</t>
  </si>
  <si>
    <t>-0,28%</t>
  </si>
  <si>
    <t>-0,04%</t>
  </si>
  <si>
    <t>3.404,00</t>
  </si>
  <si>
    <t>-0,18%</t>
  </si>
  <si>
    <t>0,24%</t>
  </si>
  <si>
    <t>3.410,00</t>
  </si>
  <si>
    <t>-0,07%</t>
  </si>
  <si>
    <t>0,41%</t>
  </si>
  <si>
    <t>3.412,50</t>
  </si>
  <si>
    <t>0,18%</t>
  </si>
  <si>
    <t>0,49%</t>
  </si>
  <si>
    <t>3.406,50</t>
  </si>
  <si>
    <t>-0,16%</t>
  </si>
  <si>
    <t>0,31%</t>
  </si>
  <si>
    <t>2.958,50</t>
  </si>
  <si>
    <t>0,96%</t>
  </si>
  <si>
    <t>-5,09%</t>
  </si>
  <si>
    <t>2.930,50</t>
  </si>
  <si>
    <t>-0,27%</t>
  </si>
  <si>
    <t>-5,98%</t>
  </si>
  <si>
    <t>2.944,00</t>
  </si>
  <si>
    <t>-0,94%</t>
  </si>
  <si>
    <t>-5,55%</t>
  </si>
  <si>
    <t>2.972,00</t>
  </si>
  <si>
    <t>0,03%</t>
  </si>
  <si>
    <t>-4,65%</t>
  </si>
  <si>
    <t>2.971,00</t>
  </si>
  <si>
    <t>-0,02%</t>
  </si>
  <si>
    <t>-4,68%</t>
  </si>
  <si>
    <t>2.971,50</t>
  </si>
  <si>
    <t>0,44%</t>
  </si>
  <si>
    <t>-4,67%</t>
  </si>
  <si>
    <t>INDICADOR SEMANAL DO ETANOL HIDRATADO COMBUSTÍVEL CEPEA/ESALQ - SÃO PAULO</t>
  </si>
  <si>
    <t>* Nota 1: Sem frete, sem ICMS e sem PIS/Cofins.</t>
  </si>
  <si>
    <t>Nota 2: Desde o dia 15/01/2021, a alíquota do ICMS (que era de 12%) passou a ser de 13,3%.</t>
  </si>
  <si>
    <t>as from 29/11/2002</t>
  </si>
  <si>
    <t>Cepea, 15/01/2021 – O valor do Indicador semanal do etanol hidratado combustível CEPEA/ESALQ – São Paulo divulgado em 15/01/2021 foi calculado com preços de negócios envolvendo alíquota de ICMS de 12% (incluindo negócios realizados com essa alíquota – vendas para destinação externa ao estado). A seguir, foi calculado Indicador com preços de negócios envolvendo somente a alíquota de ICMS de 13,3%, considerando negócios realizados na data de 15/01/2021 e para vendas internas: R$ 2,0625/litro. A partir de 22 de janeiro de 2021, o Indicador será estimado com preços praticados em vendas interna (13,3% de ICMS) e em vendas interestaduais (12% de ICMS). </t>
  </si>
  <si>
    <t>Notas cel 1050</t>
  </si>
  <si>
    <t>29/11/2002</t>
  </si>
  <si>
    <t>06/12/2002</t>
  </si>
  <si>
    <t>13/12/2002</t>
  </si>
  <si>
    <t>20/12/2002</t>
  </si>
  <si>
    <t>27/12/2002</t>
  </si>
  <si>
    <t>03/01/2003</t>
  </si>
  <si>
    <t>10/01/2003</t>
  </si>
  <si>
    <t>17/01/2003</t>
  </si>
  <si>
    <t>24/01/2003</t>
  </si>
  <si>
    <t>31/01/2003</t>
  </si>
  <si>
    <t>07/02/2003</t>
  </si>
  <si>
    <t>14/02/2003</t>
  </si>
  <si>
    <t>21/02/2003</t>
  </si>
  <si>
    <t>28/02/2003</t>
  </si>
  <si>
    <t>07/03/2003</t>
  </si>
  <si>
    <t>14/03/2003</t>
  </si>
  <si>
    <t>21/03/2003</t>
  </si>
  <si>
    <t>28/03/2003</t>
  </si>
  <si>
    <t>04/04/2003</t>
  </si>
  <si>
    <t>11/04/2003</t>
  </si>
  <si>
    <t>17/04/2003</t>
  </si>
  <si>
    <t>25/04/2003</t>
  </si>
  <si>
    <t>02/05/2003</t>
  </si>
  <si>
    <t>09/05/2003</t>
  </si>
  <si>
    <t>16/05/2003</t>
  </si>
  <si>
    <t>23/05/2003</t>
  </si>
  <si>
    <t>30/05/2003</t>
  </si>
  <si>
    <t>06/06/2003</t>
  </si>
  <si>
    <t>13/06/2003</t>
  </si>
  <si>
    <t>20/06/2003</t>
  </si>
  <si>
    <t>27/06/2003</t>
  </si>
  <si>
    <t>04/07/2003</t>
  </si>
  <si>
    <t>11/07/2003</t>
  </si>
  <si>
    <t>18/07/2003</t>
  </si>
  <si>
    <t>25/07/2003</t>
  </si>
  <si>
    <t>01/08/2003</t>
  </si>
  <si>
    <t>08/08/2003</t>
  </si>
  <si>
    <t>15/08/2003</t>
  </si>
  <si>
    <t>22/08/2003</t>
  </si>
  <si>
    <t>29/08/2003</t>
  </si>
  <si>
    <t>05/09/2003</t>
  </si>
  <si>
    <t>12/09/2003</t>
  </si>
  <si>
    <t>19/09/2003</t>
  </si>
  <si>
    <t>26/09/2003</t>
  </si>
  <si>
    <t>03/10/2003</t>
  </si>
  <si>
    <t>10/10/2003</t>
  </si>
  <si>
    <t>17/10/2003</t>
  </si>
  <si>
    <t>24/10/2003</t>
  </si>
  <si>
    <t>31/10/2003</t>
  </si>
  <si>
    <t>07/11/2003</t>
  </si>
  <si>
    <t>14/11/2003</t>
  </si>
  <si>
    <t>21/11/2003</t>
  </si>
  <si>
    <t>28/11/2003</t>
  </si>
  <si>
    <t>05/12/2003</t>
  </si>
  <si>
    <t>12/12/2003</t>
  </si>
  <si>
    <t>19/12/2003</t>
  </si>
  <si>
    <t>26/12/2003</t>
  </si>
  <si>
    <t>02/01/2004</t>
  </si>
  <si>
    <t>09/01/2004</t>
  </si>
  <si>
    <t>16/01/2004</t>
  </si>
  <si>
    <t>23/01/2004</t>
  </si>
  <si>
    <t>30/01/2004</t>
  </si>
  <si>
    <t>06/02/2004</t>
  </si>
  <si>
    <t>13/02/2004</t>
  </si>
  <si>
    <t>20/02/2004</t>
  </si>
  <si>
    <t>27/02/2004</t>
  </si>
  <si>
    <t>05/03/2004</t>
  </si>
  <si>
    <t>12/03/2004</t>
  </si>
  <si>
    <t>19/03/2004</t>
  </si>
  <si>
    <t>26/03/2004</t>
  </si>
  <si>
    <t>02/04/2004</t>
  </si>
  <si>
    <t>08/04/2004</t>
  </si>
  <si>
    <t>16/04/2004</t>
  </si>
  <si>
    <t>23/04/2004</t>
  </si>
  <si>
    <t>30/04/2004</t>
  </si>
  <si>
    <t>07/05/2004</t>
  </si>
  <si>
    <t>14/05/2004</t>
  </si>
  <si>
    <t>21/05/2004</t>
  </si>
  <si>
    <t>28/05/2004</t>
  </si>
  <si>
    <t>04/06/2004</t>
  </si>
  <si>
    <t>11/06/2004</t>
  </si>
  <si>
    <t>18/06/2004</t>
  </si>
  <si>
    <t>25/06/2004</t>
  </si>
  <si>
    <t>02/07/2004</t>
  </si>
  <si>
    <t>08/07/2004</t>
  </si>
  <si>
    <t>16/07/2004</t>
  </si>
  <si>
    <t>23/07/2004</t>
  </si>
  <si>
    <t>30/07/2004</t>
  </si>
  <si>
    <t>06/08/2004</t>
  </si>
  <si>
    <t>13/08/2004</t>
  </si>
  <si>
    <t>20/08/2004</t>
  </si>
  <si>
    <t>27/08/2004</t>
  </si>
  <si>
    <t>03/09/2004</t>
  </si>
  <si>
    <t>10/09/2004</t>
  </si>
  <si>
    <t>17/09/2004</t>
  </si>
  <si>
    <t>24/09/2004</t>
  </si>
  <si>
    <t>01/10/2004</t>
  </si>
  <si>
    <t>08/10/2004</t>
  </si>
  <si>
    <t>15/10/2004</t>
  </si>
  <si>
    <t>22/10/2004</t>
  </si>
  <si>
    <t>29/10/2004</t>
  </si>
  <si>
    <t>05/11/2004</t>
  </si>
  <si>
    <t>12/11/2004</t>
  </si>
  <si>
    <t>19/11/2004</t>
  </si>
  <si>
    <t>26/11/2004</t>
  </si>
  <si>
    <t>03/12/2004</t>
  </si>
  <si>
    <t>10/12/2004</t>
  </si>
  <si>
    <t>17/12/2004</t>
  </si>
  <si>
    <t>23/12/2004</t>
  </si>
  <si>
    <t>30/12/2004</t>
  </si>
  <si>
    <t>07/01/2005</t>
  </si>
  <si>
    <t>14/01/2005</t>
  </si>
  <si>
    <t>21/01/2005</t>
  </si>
  <si>
    <t>28/01/2005</t>
  </si>
  <si>
    <t>04/02/2005</t>
  </si>
  <si>
    <t>11/02/2005</t>
  </si>
  <si>
    <t>18/02/2005</t>
  </si>
  <si>
    <t>25/02/2005</t>
  </si>
  <si>
    <t>04/03/2005</t>
  </si>
  <si>
    <t>11/03/2005</t>
  </si>
  <si>
    <t>18/03/2005</t>
  </si>
  <si>
    <t>24/03/2005</t>
  </si>
  <si>
    <t>01/04/2005</t>
  </si>
  <si>
    <t>08/04/2005</t>
  </si>
  <si>
    <t>15/04/2005</t>
  </si>
  <si>
    <t>22/04/2005</t>
  </si>
  <si>
    <t>29/04/2005</t>
  </si>
  <si>
    <t>06/05/2005</t>
  </si>
  <si>
    <t>13/05/2005</t>
  </si>
  <si>
    <t>20/05/2005</t>
  </si>
  <si>
    <t>27/05/2005</t>
  </si>
  <si>
    <t>03/06/2005</t>
  </si>
  <si>
    <t>10/06/2005</t>
  </si>
  <si>
    <t>17/06/2005</t>
  </si>
  <si>
    <t>24/06/2005</t>
  </si>
  <si>
    <t>01/07/2005</t>
  </si>
  <si>
    <t>08/07/2005</t>
  </si>
  <si>
    <t>15/07/2005</t>
  </si>
  <si>
    <t>22/07/2005</t>
  </si>
  <si>
    <t>29/07/2005</t>
  </si>
  <si>
    <t>05/08/2005</t>
  </si>
  <si>
    <t>12/08/2005</t>
  </si>
  <si>
    <t>19/08/2005</t>
  </si>
  <si>
    <t>26/08/2005</t>
  </si>
  <si>
    <t>02/09/2005</t>
  </si>
  <si>
    <t>09/09/2005</t>
  </si>
  <si>
    <t>16/09/2005</t>
  </si>
  <si>
    <t>23/09/2005</t>
  </si>
  <si>
    <t>30/09/2005</t>
  </si>
  <si>
    <t>07/10/2005</t>
  </si>
  <si>
    <t>14/10/2005</t>
  </si>
  <si>
    <t>21/10/2005</t>
  </si>
  <si>
    <t>28/10/2005</t>
  </si>
  <si>
    <t>04/11/2005</t>
  </si>
  <si>
    <t>11/11/2005</t>
  </si>
  <si>
    <t>18/11/2005</t>
  </si>
  <si>
    <t>25/11/2005</t>
  </si>
  <si>
    <t>02/12/2005</t>
  </si>
  <si>
    <t>09/12/2005</t>
  </si>
  <si>
    <t>16/12/2005</t>
  </si>
  <si>
    <t>23/12/2005</t>
  </si>
  <si>
    <t>29/12/2005</t>
  </si>
  <si>
    <t>06/01/2006</t>
  </si>
  <si>
    <t>13/01/2006</t>
  </si>
  <si>
    <t>20/01/2006</t>
  </si>
  <si>
    <t>27/01/2006</t>
  </si>
  <si>
    <t>03/02/2006</t>
  </si>
  <si>
    <t>10/02/2006</t>
  </si>
  <si>
    <t>17/02/2006</t>
  </si>
  <si>
    <t>24/02/2006</t>
  </si>
  <si>
    <t>03/03/2006</t>
  </si>
  <si>
    <t>10/03/2006</t>
  </si>
  <si>
    <t>17/03/2006</t>
  </si>
  <si>
    <t>24/03/2006</t>
  </si>
  <si>
    <t>31/03/2006</t>
  </si>
  <si>
    <t>07/04/2006</t>
  </si>
  <si>
    <t>13/04/2006</t>
  </si>
  <si>
    <t>20/04/2006</t>
  </si>
  <si>
    <t>28/04/2006</t>
  </si>
  <si>
    <t>05/05/2006</t>
  </si>
  <si>
    <t>12/05/2006</t>
  </si>
  <si>
    <t>19/05/2006</t>
  </si>
  <si>
    <t>26/05/2006</t>
  </si>
  <si>
    <t>02/06/2006</t>
  </si>
  <si>
    <t>09/06/2006</t>
  </si>
  <si>
    <t>16/06/2006</t>
  </si>
  <si>
    <t>23/06/2006</t>
  </si>
  <si>
    <t>30/06/2006</t>
  </si>
  <si>
    <t>07/07/2006</t>
  </si>
  <si>
    <t>14/07/2006</t>
  </si>
  <si>
    <t>21/07/2006</t>
  </si>
  <si>
    <t>28/07/2006</t>
  </si>
  <si>
    <t>04/08/2006</t>
  </si>
  <si>
    <t>11/08/2006</t>
  </si>
  <si>
    <t>18/08/2006</t>
  </si>
  <si>
    <t>25/08/2006</t>
  </si>
  <si>
    <t>01/09/2006</t>
  </si>
  <si>
    <t>08/09/2006</t>
  </si>
  <si>
    <t>15/09/2006</t>
  </si>
  <si>
    <t>22/09/2006</t>
  </si>
  <si>
    <t>29/09/2006</t>
  </si>
  <si>
    <t>06/10/2006</t>
  </si>
  <si>
    <t>13/10/2006</t>
  </si>
  <si>
    <t>20/10/2006</t>
  </si>
  <si>
    <t>27/10/2006</t>
  </si>
  <si>
    <t>03/11/2006</t>
  </si>
  <si>
    <t>10/11/2006</t>
  </si>
  <si>
    <t>17/11/2006</t>
  </si>
  <si>
    <t>24/11/2006</t>
  </si>
  <si>
    <t>01/12/2006</t>
  </si>
  <si>
    <t>08/12/2006</t>
  </si>
  <si>
    <t>15/12/2006</t>
  </si>
  <si>
    <t>22/12/2006</t>
  </si>
  <si>
    <t>28/12/2006</t>
  </si>
  <si>
    <t>05/01/2007</t>
  </si>
  <si>
    <t>12/01/2007</t>
  </si>
  <si>
    <t>19/01/2007</t>
  </si>
  <si>
    <t>26/01/2007</t>
  </si>
  <si>
    <t>02/02/2007</t>
  </si>
  <si>
    <t>09/02/2007</t>
  </si>
  <si>
    <t>16/02/2007</t>
  </si>
  <si>
    <t>23/02/2007</t>
  </si>
  <si>
    <t>02/03/2007</t>
  </si>
  <si>
    <t>09/03/2007</t>
  </si>
  <si>
    <t>16/03/2007</t>
  </si>
  <si>
    <t>23/03/2007</t>
  </si>
  <si>
    <t>30/03/2007</t>
  </si>
  <si>
    <t>05/04/2007</t>
  </si>
  <si>
    <t>13/04/2007</t>
  </si>
  <si>
    <t>20/04/2007</t>
  </si>
  <si>
    <t>27/04/2007</t>
  </si>
  <si>
    <t>04/05/2007</t>
  </si>
  <si>
    <t>11/05/2007</t>
  </si>
  <si>
    <t>18/05/2007</t>
  </si>
  <si>
    <t>25/05/2007</t>
  </si>
  <si>
    <t>01/06/2007</t>
  </si>
  <si>
    <t>08/06/2007</t>
  </si>
  <si>
    <t>15/06/2007</t>
  </si>
  <si>
    <t>22/06/2007</t>
  </si>
  <si>
    <t>29/06/2007</t>
  </si>
  <si>
    <t>06/07/2007</t>
  </si>
  <si>
    <t>13/07/2007</t>
  </si>
  <si>
    <t>20/07/2007</t>
  </si>
  <si>
    <t>27/07/2007</t>
  </si>
  <si>
    <t>03/08/2007</t>
  </si>
  <si>
    <t>10/08/2007</t>
  </si>
  <si>
    <t>17/08/2007</t>
  </si>
  <si>
    <t>24/08/2007</t>
  </si>
  <si>
    <t>31/08/2007</t>
  </si>
  <si>
    <t>06/09/2007</t>
  </si>
  <si>
    <t>14/09/2007</t>
  </si>
  <si>
    <t>21/09/2007</t>
  </si>
  <si>
    <t>28/09/2007</t>
  </si>
  <si>
    <t>05/10/2007</t>
  </si>
  <si>
    <t>11/10/2007</t>
  </si>
  <si>
    <t>19/10/2007</t>
  </si>
  <si>
    <t>26/10/2007</t>
  </si>
  <si>
    <t>01/11/2007</t>
  </si>
  <si>
    <t>09/11/2007</t>
  </si>
  <si>
    <t>16/11/2007</t>
  </si>
  <si>
    <t>23/11/2007</t>
  </si>
  <si>
    <t>30/11/2007</t>
  </si>
  <si>
    <t>07/12/2007</t>
  </si>
  <si>
    <t>14/12/2007</t>
  </si>
  <si>
    <t>21/12/2007</t>
  </si>
  <si>
    <t>28/12/2007</t>
  </si>
  <si>
    <t>04/01/2008</t>
  </si>
  <si>
    <t>11/01/2008</t>
  </si>
  <si>
    <t>18/01/2008</t>
  </si>
  <si>
    <t>25/01/2008</t>
  </si>
  <si>
    <t>01/02/2008</t>
  </si>
  <si>
    <t>08/02/2008</t>
  </si>
  <si>
    <t>15/02/2008</t>
  </si>
  <si>
    <t>22/02/2008</t>
  </si>
  <si>
    <t>29/02/2008</t>
  </si>
  <si>
    <t>07/03/2008</t>
  </si>
  <si>
    <t>14/03/2008</t>
  </si>
  <si>
    <t>20/03/2008</t>
  </si>
  <si>
    <t>28/03/2008</t>
  </si>
  <si>
    <t>04/04/2008</t>
  </si>
  <si>
    <t>11/04/2008</t>
  </si>
  <si>
    <t>18/04/2008</t>
  </si>
  <si>
    <t>25/04/2008</t>
  </si>
  <si>
    <t>02/05/2008</t>
  </si>
  <si>
    <t>09/05/2008</t>
  </si>
  <si>
    <t>16/05/2008</t>
  </si>
  <si>
    <t>23/05/2008</t>
  </si>
  <si>
    <t>30/05/2008</t>
  </si>
  <si>
    <t>06/06/2008</t>
  </si>
  <si>
    <t>13/06/2008</t>
  </si>
  <si>
    <t>20/06/2008</t>
  </si>
  <si>
    <t>27/06/2008</t>
  </si>
  <si>
    <t>04/07/2008</t>
  </si>
  <si>
    <t>11/07/2008</t>
  </si>
  <si>
    <t>18/07/2008</t>
  </si>
  <si>
    <t>25/07/2008</t>
  </si>
  <si>
    <t>01/08/2008</t>
  </si>
  <si>
    <t>08/08/2008</t>
  </si>
  <si>
    <t>15/08/2008</t>
  </si>
  <si>
    <t>22/08/2008</t>
  </si>
  <si>
    <t>29/08/2008</t>
  </si>
  <si>
    <t>05/09/2008</t>
  </si>
  <si>
    <t>12/09/2008</t>
  </si>
  <si>
    <t>19/09/2008</t>
  </si>
  <si>
    <t>26/09/2008</t>
  </si>
  <si>
    <t>03/10/2008</t>
  </si>
  <si>
    <t>10/10/2008</t>
  </si>
  <si>
    <t>17/10/2008</t>
  </si>
  <si>
    <t>24/10/2008</t>
  </si>
  <si>
    <t>31/10/2008</t>
  </si>
  <si>
    <t>07/11/2008</t>
  </si>
  <si>
    <t>14/11/2008</t>
  </si>
  <si>
    <t>21/11/2008</t>
  </si>
  <si>
    <t>28/11/2008</t>
  </si>
  <si>
    <t>05/12/2008</t>
  </si>
  <si>
    <t>12/12/2008</t>
  </si>
  <si>
    <t>19/12/2008</t>
  </si>
  <si>
    <t>26/12/2008</t>
  </si>
  <si>
    <t>02/01/2009</t>
  </si>
  <si>
    <t>09/01/2009</t>
  </si>
  <si>
    <t>16/01/2009</t>
  </si>
  <si>
    <t>23/01/2009</t>
  </si>
  <si>
    <t>30/01/2009</t>
  </si>
  <si>
    <t>06/02/2009</t>
  </si>
  <si>
    <t>13/02/2009</t>
  </si>
  <si>
    <t>20/02/2009</t>
  </si>
  <si>
    <t>27/02/2009</t>
  </si>
  <si>
    <t>06/03/2009</t>
  </si>
  <si>
    <t>13/03/2009</t>
  </si>
  <si>
    <t>20/03/2009</t>
  </si>
  <si>
    <t>27/03/2009</t>
  </si>
  <si>
    <t>03/04/2009</t>
  </si>
  <si>
    <t>09/04/2009</t>
  </si>
  <si>
    <t>17/04/2009</t>
  </si>
  <si>
    <t>24/04/2009</t>
  </si>
  <si>
    <t>30/04/2009</t>
  </si>
  <si>
    <t>08/05/2009</t>
  </si>
  <si>
    <t>15/05/2009</t>
  </si>
  <si>
    <t>22/05/2009</t>
  </si>
  <si>
    <t>29/05/2009</t>
  </si>
  <si>
    <t>05/06/2009</t>
  </si>
  <si>
    <t>12/06/2009</t>
  </si>
  <si>
    <t>19/06/2009</t>
  </si>
  <si>
    <t>26/06/2009</t>
  </si>
  <si>
    <t>03/07/2009</t>
  </si>
  <si>
    <t>10/07/2009</t>
  </si>
  <si>
    <t>17/07/2009</t>
  </si>
  <si>
    <t>24/07/2009</t>
  </si>
  <si>
    <t>31/07/2009</t>
  </si>
  <si>
    <t>07/08/2009</t>
  </si>
  <si>
    <t>14/08/2009</t>
  </si>
  <si>
    <t>21/08/2009</t>
  </si>
  <si>
    <t>28/08/2009</t>
  </si>
  <si>
    <t>04/09/2009</t>
  </si>
  <si>
    <t>11/09/2009</t>
  </si>
  <si>
    <t>18/09/2009</t>
  </si>
  <si>
    <t>25/09/2009</t>
  </si>
  <si>
    <t>02/10/2009</t>
  </si>
  <si>
    <t>09/10/2009</t>
  </si>
  <si>
    <t>16/10/2009</t>
  </si>
  <si>
    <t>23/10/2009</t>
  </si>
  <si>
    <t>30/10/2009</t>
  </si>
  <si>
    <t>06/11/2009</t>
  </si>
  <si>
    <t>13/11/2009</t>
  </si>
  <si>
    <t>20/11/2009</t>
  </si>
  <si>
    <t>27/11/2009</t>
  </si>
  <si>
    <t>04/12/2009</t>
  </si>
  <si>
    <t>11/12/2009</t>
  </si>
  <si>
    <t>18/12/2009</t>
  </si>
  <si>
    <t>23/12/2009</t>
  </si>
  <si>
    <t>30/12/2009</t>
  </si>
  <si>
    <t>08/01/2010</t>
  </si>
  <si>
    <t>15/01/2010</t>
  </si>
  <si>
    <t>22/01/2010</t>
  </si>
  <si>
    <t>20/11/2015</t>
  </si>
  <si>
    <t>25/01/2019</t>
  </si>
  <si>
    <t>07 - 11/02/2022</t>
  </si>
  <si>
    <t>0,5419</t>
  </si>
  <si>
    <t>-2,37%</t>
  </si>
  <si>
    <t>31 - 04/02/2022</t>
  </si>
  <si>
    <t>0,5490</t>
  </si>
  <si>
    <t>-8,14%</t>
  </si>
  <si>
    <t>07 - 11/03/2022</t>
  </si>
  <si>
    <t>0,6267</t>
  </si>
  <si>
    <t>8,20%</t>
  </si>
  <si>
    <t>28 - 04/03/2022</t>
  </si>
  <si>
    <t>0,5760</t>
  </si>
  <si>
    <t>1,81%</t>
  </si>
  <si>
    <t>21 - 25/02/2022</t>
  </si>
  <si>
    <t>0,5640</t>
  </si>
  <si>
    <t>-0,46%</t>
  </si>
  <si>
    <t>14 - 18/02/2022</t>
  </si>
  <si>
    <t>0,5579</t>
  </si>
  <si>
    <t>1,56%</t>
  </si>
  <si>
    <t>28 - 01/04/2022</t>
  </si>
  <si>
    <t>0,7188</t>
  </si>
  <si>
    <t>4,26%</t>
  </si>
  <si>
    <t>04 - 08/04/2022</t>
  </si>
  <si>
    <t>0,7573</t>
  </si>
  <si>
    <t>4,00%</t>
  </si>
  <si>
    <t>11 - 14/04/2022</t>
  </si>
  <si>
    <t>0,8190</t>
  </si>
  <si>
    <t>8,07%</t>
  </si>
  <si>
    <t>18 - 22/04/2022</t>
  </si>
  <si>
    <t>0,8191</t>
  </si>
  <si>
    <t>0,09%</t>
  </si>
  <si>
    <t>25 - 29/04/2022</t>
  </si>
  <si>
    <t>0,7074</t>
  </si>
  <si>
    <t>-8,95%</t>
  </si>
  <si>
    <t>02 - 06/05/2022</t>
  </si>
  <si>
    <t>0,6628</t>
  </si>
  <si>
    <t>-5,05%</t>
  </si>
  <si>
    <t>09 - 13/05/2022</t>
  </si>
  <si>
    <t>0,6555</t>
  </si>
  <si>
    <t>1,17%</t>
  </si>
  <si>
    <t>16 - 20/05/2022</t>
  </si>
  <si>
    <t>0,6760</t>
  </si>
  <si>
    <t>-0,35%</t>
  </si>
  <si>
    <t>23 - 27/05/2022</t>
  </si>
  <si>
    <t>0,6784</t>
  </si>
  <si>
    <t>-2,94%</t>
  </si>
  <si>
    <t>30 - 03/06/2022</t>
  </si>
  <si>
    <t>0,6462</t>
  </si>
  <si>
    <t>-5,00%</t>
  </si>
  <si>
    <t>06 - 10/06/2022</t>
  </si>
  <si>
    <t>0,6308</t>
  </si>
  <si>
    <t>13 - 17/06/2022</t>
  </si>
  <si>
    <t>0,5897</t>
  </si>
  <si>
    <t>-2,35%</t>
  </si>
  <si>
    <t>20 - 24/06/2022</t>
  </si>
  <si>
    <t>0,5895</t>
  </si>
  <si>
    <t>1,75%</t>
  </si>
  <si>
    <t>27 - 01/07/2022</t>
  </si>
  <si>
    <t>0,5646</t>
  </si>
  <si>
    <t>-3,30%</t>
  </si>
  <si>
    <t>04 - 08/07/2022</t>
  </si>
  <si>
    <t>0,5425</t>
  </si>
  <si>
    <t>-2,10%</t>
  </si>
  <si>
    <t>11 - 15/07/2022</t>
  </si>
  <si>
    <t>0,5415</t>
  </si>
  <si>
    <t>0,99%</t>
  </si>
  <si>
    <t>18 - 22/07/2022</t>
  </si>
  <si>
    <t>0,5375</t>
  </si>
  <si>
    <t>0,15%</t>
  </si>
  <si>
    <t>25 - 29/07/2022</t>
  </si>
  <si>
    <t>0,5591</t>
  </si>
  <si>
    <t>0,28%</t>
  </si>
  <si>
    <t>01 - 05/08/2022</t>
  </si>
  <si>
    <t>0,5480</t>
  </si>
  <si>
    <t>-2,69%</t>
  </si>
  <si>
    <t>08 - 12/08/2022</t>
  </si>
  <si>
    <t>0,5484</t>
  </si>
  <si>
    <t>-2,05%</t>
  </si>
  <si>
    <t>15 - 19/08/2022</t>
  </si>
  <si>
    <t>0,5027</t>
  </si>
  <si>
    <t>-7,65%</t>
  </si>
  <si>
    <t>22 - 26/08/2022</t>
  </si>
  <si>
    <t>0,4719</t>
  </si>
  <si>
    <t>-6,83%</t>
  </si>
  <si>
    <t>29 - 02/09/2022</t>
  </si>
  <si>
    <t>0,4492</t>
  </si>
  <si>
    <t>-4,14%</t>
  </si>
  <si>
    <t>05 - 09/09/2022</t>
  </si>
  <si>
    <t>0,4293</t>
  </si>
  <si>
    <t>-3,71%</t>
  </si>
  <si>
    <t>12 - 16/09/2022</t>
  </si>
  <si>
    <t>0,4588</t>
  </si>
  <si>
    <t>6,93%</t>
  </si>
  <si>
    <t>19 - 23/09/2022</t>
  </si>
  <si>
    <t>0,4646</t>
  </si>
  <si>
    <t>0,85%</t>
  </si>
  <si>
    <t>26 - 30/09/2022</t>
  </si>
  <si>
    <t>0,4648</t>
  </si>
  <si>
    <t>4,07%</t>
  </si>
  <si>
    <t>03 - 07/10/2022</t>
  </si>
  <si>
    <t>0,5004</t>
  </si>
  <si>
    <t>3,90%</t>
  </si>
  <si>
    <t>10 - 14/10/2022</t>
  </si>
  <si>
    <t>0,5166</t>
  </si>
  <si>
    <t>4,71%</t>
  </si>
  <si>
    <t>17 - 21/10/2022</t>
  </si>
  <si>
    <t>0,5193</t>
  </si>
  <si>
    <t>0,04%</t>
  </si>
  <si>
    <t>24 - 28/10/2022</t>
  </si>
  <si>
    <t>0,5045</t>
  </si>
  <si>
    <t>-1,40%</t>
  </si>
  <si>
    <t>31 - 04/11/2022</t>
  </si>
  <si>
    <t>0,5623</t>
  </si>
  <si>
    <t>7,06%</t>
  </si>
  <si>
    <t>07 - 11/11/2022</t>
  </si>
  <si>
    <t>0,5409</t>
  </si>
  <si>
    <t>-1,17%</t>
  </si>
  <si>
    <t>14 - 18/11/2022</t>
  </si>
  <si>
    <t>0,5228</t>
  </si>
  <si>
    <t>-0,95%</t>
  </si>
  <si>
    <t>Nota 1: Sem frete, sem ICMS e sem PIS/Cofins (alíquota zerada). </t>
  </si>
  <si>
    <t>21 - 25/11/2022</t>
  </si>
  <si>
    <t>0,5244</t>
  </si>
  <si>
    <t>Nota 2: De acordo com a Lei Complementar nº 194, de 23 de junho de 2022, considera-se zerados PIS/Cofins a partir do dia 24 de junho de 2022 no cálculo dos Indicadores CEPEA/ESALQ de etanol hidratado e anidro, combustível e outros fins.  </t>
  </si>
  <si>
    <t>28 - 02/12/2022</t>
  </si>
  <si>
    <t>0,5278</t>
  </si>
  <si>
    <t>-1,20%</t>
  </si>
  <si>
    <t>Nota 3: De acordo com a Proposta de Emenda à Constituição (PEC) 15/2022, também chamada de PEC dos Auxílios, a Emenda 123/2022 estabelece alíquota do ICMS (que era de 13,3%) de 9,57% para vendas internas a partir do dia 15/07/2022.</t>
  </si>
  <si>
    <t>05 - 09/12/2022</t>
  </si>
  <si>
    <t>0,5180</t>
  </si>
  <si>
    <t>-2,17%</t>
  </si>
  <si>
    <t>12 - 16/12/2022</t>
  </si>
  <si>
    <t>0,5037</t>
  </si>
  <si>
    <t>-1,38%</t>
  </si>
  <si>
    <t>19 - 23/12/2022</t>
  </si>
  <si>
    <t>0,5400</t>
  </si>
  <si>
    <t>5,06%</t>
  </si>
  <si>
    <t>26 - 29/12/2022</t>
  </si>
  <si>
    <t>0,5497</t>
  </si>
  <si>
    <t>2,69%</t>
  </si>
  <si>
    <t>02 - 06/01/2023</t>
  </si>
  <si>
    <t>-2,77%</t>
  </si>
  <si>
    <t>09 - 13/01/2023</t>
  </si>
  <si>
    <t>0,5013</t>
  </si>
  <si>
    <t>-7,82%</t>
  </si>
  <si>
    <t>16 - 20/01/2023</t>
  </si>
  <si>
    <t>0,4961</t>
  </si>
  <si>
    <t>-1,15%</t>
  </si>
  <si>
    <t>23 - 27/01/2023</t>
  </si>
  <si>
    <t>0,5253</t>
  </si>
  <si>
    <t>5,08%</t>
  </si>
  <si>
    <t>30 - 03/02/2023</t>
  </si>
  <si>
    <t>0,5317</t>
  </si>
  <si>
    <t>0,64%</t>
  </si>
  <si>
    <t>06 - 10/02/2023</t>
  </si>
  <si>
    <t>0,5081</t>
  </si>
  <si>
    <t>-2,18%</t>
  </si>
  <si>
    <t>13 - 17/02/2023</t>
  </si>
  <si>
    <t>0,5192</t>
  </si>
  <si>
    <t>1,88%</t>
  </si>
  <si>
    <t>20 - 24/02/2023</t>
  </si>
  <si>
    <t>0,5248</t>
  </si>
  <si>
    <t>0,54%</t>
  </si>
  <si>
    <t>27 - 03/03/2023</t>
  </si>
  <si>
    <t>0,5295</t>
  </si>
  <si>
    <t>06 - 10/03/2023</t>
  </si>
  <si>
    <t>0,5210</t>
  </si>
  <si>
    <t>-2,22%</t>
  </si>
  <si>
    <t>13 - 17/03/2023</t>
  </si>
  <si>
    <t>0,5108</t>
  </si>
  <si>
    <t>-0,12%</t>
  </si>
  <si>
    <t>20 - 24/03/2023</t>
  </si>
  <si>
    <t>0,5112</t>
  </si>
  <si>
    <t>-0,29%</t>
  </si>
  <si>
    <t>27 - 31/03/2023</t>
  </si>
  <si>
    <t>0,5320</t>
  </si>
  <si>
    <t>03 - 06/04/2023</t>
  </si>
  <si>
    <t>0,5527</t>
  </si>
  <si>
    <t>2,51%</t>
  </si>
  <si>
    <t>10 - 14/04/2023</t>
  </si>
  <si>
    <t>0,5822</t>
  </si>
  <si>
    <t>3,34%</t>
  </si>
  <si>
    <t>17 - 20/04/2023</t>
  </si>
  <si>
    <t>0,6172</t>
  </si>
  <si>
    <t>6,78%</t>
  </si>
  <si>
    <t>24 - 28/04/2023</t>
  </si>
  <si>
    <t>0,5893</t>
  </si>
  <si>
    <t>-4,19%</t>
  </si>
  <si>
    <t>01 - 05/05/2023</t>
  </si>
  <si>
    <t>0,5540</t>
  </si>
  <si>
    <t>-6,61%</t>
  </si>
  <si>
    <t>08 - 12/05/2023</t>
  </si>
  <si>
    <t>0,5312</t>
  </si>
  <si>
    <t>15 - 19/05/2023</t>
  </si>
  <si>
    <t>0,4975</t>
  </si>
  <si>
    <t>-6,65%</t>
  </si>
  <si>
    <t>22 - 26/05/2023</t>
  </si>
  <si>
    <t>0,5073</t>
  </si>
  <si>
    <t>29 - 02/06/2023</t>
  </si>
  <si>
    <t>0,5121</t>
  </si>
  <si>
    <t>1,69%</t>
  </si>
  <si>
    <t>05 - 09/06/2023</t>
  </si>
  <si>
    <t>0,5154</t>
  </si>
  <si>
    <t>-1,56%</t>
  </si>
  <si>
    <t>12 - 16/06/2023</t>
  </si>
  <si>
    <t>0,5264</t>
  </si>
  <si>
    <t>0,58%</t>
  </si>
  <si>
    <t>19 - 23/06/2023</t>
  </si>
  <si>
    <t>0,5257</t>
  </si>
  <si>
    <t>-1,28%</t>
  </si>
  <si>
    <t>26 - 30/06/2023</t>
  </si>
  <si>
    <t>0,5270</t>
  </si>
  <si>
    <t>0,89%</t>
  </si>
  <si>
    <t>03 - 07/07/2023</t>
  </si>
  <si>
    <t>0,4615</t>
  </si>
  <si>
    <t>-11,65%</t>
  </si>
  <si>
    <t>10 - 14/07/2023</t>
  </si>
  <si>
    <t>0,4531</t>
  </si>
  <si>
    <t>-2,30%</t>
  </si>
  <si>
    <t>17 - 21/07/2023</t>
  </si>
  <si>
    <t>0,4370</t>
  </si>
  <si>
    <t>24 - 28/07/2023</t>
  </si>
  <si>
    <t>0,4447</t>
  </si>
  <si>
    <t>0,51%</t>
  </si>
  <si>
    <t>31 - 04/08/2023</t>
  </si>
  <si>
    <t>0,4421</t>
  </si>
  <si>
    <t>1,07%</t>
  </si>
  <si>
    <t>07 - 11/08/2023</t>
  </si>
  <si>
    <t>0,4247</t>
  </si>
  <si>
    <t>-2,36%</t>
  </si>
  <si>
    <t>14 - 18/08/2023</t>
  </si>
  <si>
    <t>0,4329</t>
  </si>
  <si>
    <t>3,66%</t>
  </si>
  <si>
    <t>21 - 25/08/2023</t>
  </si>
  <si>
    <t>0,4476</t>
  </si>
  <si>
    <t>1,82%</t>
  </si>
  <si>
    <t>28 - 01/09/2023</t>
  </si>
  <si>
    <t>0,4497</t>
  </si>
  <si>
    <t>0,34%</t>
  </si>
  <si>
    <t>04 - 08/09/2023</t>
  </si>
  <si>
    <t>0,4419</t>
  </si>
  <si>
    <t>-0,25%</t>
  </si>
  <si>
    <t>11 - 15/09/2023</t>
  </si>
  <si>
    <t>18 - 22/09/2023</t>
  </si>
  <si>
    <t>0,4455</t>
  </si>
  <si>
    <t>0,40%</t>
  </si>
  <si>
    <t>25 - 29/09/2023</t>
  </si>
  <si>
    <t>0,4345</t>
  </si>
  <si>
    <t>0,01%</t>
  </si>
  <si>
    <t>02 - 06/10/2023</t>
  </si>
  <si>
    <t>0,4224</t>
  </si>
  <si>
    <t>-0,36%</t>
  </si>
  <si>
    <t>09 - 13/10/2023</t>
  </si>
  <si>
    <t>0,4277</t>
  </si>
  <si>
    <t>0,17%</t>
  </si>
  <si>
    <t>16 - 20/10/2023</t>
  </si>
  <si>
    <t>0,4397</t>
  </si>
  <si>
    <t>1,93%</t>
  </si>
  <si>
    <t>23 - 27/10/2023</t>
  </si>
  <si>
    <t>0,4430</t>
  </si>
  <si>
    <t>-0,00%</t>
  </si>
  <si>
    <t>30 - 03/11/2023</t>
  </si>
  <si>
    <t>0,4424</t>
  </si>
  <si>
    <t>06 - 10/11/2023</t>
  </si>
  <si>
    <t>0,4460</t>
  </si>
  <si>
    <t>-0,96%</t>
  </si>
  <si>
    <t>13 - 17/11/2023</t>
  </si>
  <si>
    <t>0,4384</t>
  </si>
  <si>
    <t>-2,00%</t>
  </si>
  <si>
    <t>20 - 24/11/2023</t>
  </si>
  <si>
    <t>0,4268</t>
  </si>
  <si>
    <t>-2,54%</t>
  </si>
  <si>
    <t>27 - 01/12/2023</t>
  </si>
  <si>
    <t>0,4199</t>
  </si>
  <si>
    <t>-1,63%</t>
  </si>
  <si>
    <t>04 - 08/12/2023</t>
  </si>
  <si>
    <t>0,4022</t>
  </si>
  <si>
    <t>-3,57%</t>
  </si>
  <si>
    <t>11 - 15/12/2023</t>
  </si>
  <si>
    <t>0,3766</t>
  </si>
  <si>
    <t>-6,14%</t>
  </si>
  <si>
    <t>18 - 22/12/2023</t>
  </si>
  <si>
    <t>0,3856</t>
  </si>
  <si>
    <t>1,31%</t>
  </si>
  <si>
    <t>25 - 28/12/2023</t>
  </si>
  <si>
    <t>0,3929</t>
  </si>
  <si>
    <t>0,92%</t>
  </si>
  <si>
    <t>01 - 05/01/2024</t>
  </si>
  <si>
    <t>0,3823</t>
  </si>
  <si>
    <t>08 - 12/01/2024</t>
  </si>
  <si>
    <t>0,3778</t>
  </si>
  <si>
    <t>-1,64%</t>
  </si>
  <si>
    <t>15 - 19/01/2024</t>
  </si>
  <si>
    <t>0,3866</t>
  </si>
  <si>
    <t>3,14%</t>
  </si>
  <si>
    <t>22 - 26/01/2024</t>
  </si>
  <si>
    <t>0,4119</t>
  </si>
  <si>
    <t>7,08%</t>
  </si>
  <si>
    <t>29 - 02/02/2024</t>
  </si>
  <si>
    <t>0,4399</t>
  </si>
  <si>
    <t>6,85%</t>
  </si>
  <si>
    <t>05 - 09/02/2024</t>
  </si>
  <si>
    <t>0,4355</t>
  </si>
  <si>
    <t>-0,48%</t>
  </si>
  <si>
    <t>12 - 16/02/2024</t>
  </si>
  <si>
    <t>0,4287</t>
  </si>
  <si>
    <t>No mesmo período, o preço do barril Brent (cotado na Bolsa de Londres e usado como referência pela Petrobras na avaliação do mercado) saiu de US$ 55,10 em 15 de janeiro para US$ 73 nesta 3ª feira (14.dez.2021). Uma alta de 32,48%. O dólar avançou 7,75%, indo de R$ 5,29 para R$ 5,70. Os dados mostram que a cotação do barril tem pressionado muito mais os preços dos derivados do petróleo do que a variação da moeda americana....</t>
  </si>
  <si>
    <t>preços nas refinarias da Petrobras em 2021</t>
  </si>
  <si>
    <t>gasolina foi reajustada 16 vezes; diesel, 12 vezes</t>
  </si>
  <si>
    <t>data</t>
  </si>
  <si>
    <t>gasolina (R$/litro)</t>
  </si>
  <si>
    <t>reajuste (%)</t>
  </si>
  <si>
    <t>diesel (R$/litro)</t>
  </si>
  <si>
    <t>Rbob</t>
  </si>
  <si>
    <t>RBOB disc</t>
  </si>
  <si>
    <t>RBOB/liter</t>
  </si>
  <si>
    <t>brz cost USD</t>
  </si>
  <si>
    <t>Mogas cost USD/liter</t>
  </si>
  <si>
    <t>MOGAS BRL/L</t>
  </si>
  <si>
    <t>domestic vs intl</t>
  </si>
  <si>
    <t>%</t>
  </si>
  <si>
    <t>Gas pump</t>
  </si>
  <si>
    <t>Hydrous pump</t>
  </si>
  <si>
    <t>alta acumulada</t>
  </si>
  <si>
    <t>Current prices</t>
  </si>
  <si>
    <t>% domestic vs intl</t>
  </si>
  <si>
    <t>Gas pump (RBOB)</t>
  </si>
  <si>
    <t>Hydrous pump 70% parity (RBOB)</t>
  </si>
  <si>
    <t>Gas pump (domestic price)</t>
  </si>
  <si>
    <t>Hydrous pump 70% parity (domestic price)</t>
  </si>
  <si>
    <t>SP</t>
  </si>
  <si>
    <t>Gasoline</t>
  </si>
  <si>
    <t>Ethanol</t>
  </si>
  <si>
    <t>Hyd vs Gas</t>
  </si>
  <si>
    <t>nominal diference</t>
  </si>
  <si>
    <t>19 - 23/02/2024</t>
  </si>
  <si>
    <t>0,4327</t>
  </si>
  <si>
    <t>0,66%</t>
  </si>
  <si>
    <t>ARB (usd/gal) - 18% import duty</t>
  </si>
  <si>
    <t>26 - 01/03/2024</t>
  </si>
  <si>
    <t>-1,01%</t>
  </si>
  <si>
    <t>da cfr value</t>
  </si>
  <si>
    <t>04 - 08/03/2024</t>
  </si>
  <si>
    <t>0,4181</t>
  </si>
  <si>
    <t>-2,43%</t>
  </si>
  <si>
    <t>11 - 15/03/2024</t>
  </si>
  <si>
    <t>0,4144</t>
  </si>
  <si>
    <t>-0,30%</t>
  </si>
  <si>
    <t>18 - 22/03/2024</t>
  </si>
  <si>
    <t>0,4337</t>
  </si>
  <si>
    <t>5,04%</t>
  </si>
  <si>
    <t>25 - 28/03/2024</t>
  </si>
  <si>
    <t>0,4567</t>
  </si>
  <si>
    <t>diff anhydrous/hydrous</t>
  </si>
  <si>
    <t>01 - 05/04/2024</t>
  </si>
  <si>
    <t>0,4638</t>
  </si>
  <si>
    <t>2,93%</t>
  </si>
  <si>
    <t>Anhydrous FOB- flat hyd</t>
  </si>
  <si>
    <t>08 - 12/04/2024</t>
  </si>
  <si>
    <t>0,4678</t>
  </si>
  <si>
    <t>1,10%</t>
  </si>
  <si>
    <t>** Anhydrous flat Hydrous</t>
  </si>
  <si>
    <t>**BRZ DEN Arb M0 vs T2 M+1</t>
  </si>
  <si>
    <t>**CIF ARA eur/cbm T2 DEN.</t>
  </si>
  <si>
    <t>15 - 19/04/2024</t>
  </si>
  <si>
    <t>0,4700</t>
  </si>
  <si>
    <t>3,61%</t>
  </si>
  <si>
    <t>22 - 26/04/2024</t>
  </si>
  <si>
    <t>0,4466</t>
  </si>
  <si>
    <t>-6,42%</t>
  </si>
  <si>
    <t>29 - 03/05/2024</t>
  </si>
  <si>
    <t>0,4573</t>
  </si>
  <si>
    <t>1,92%</t>
  </si>
  <si>
    <t>06 - 10/05/2024</t>
  </si>
  <si>
    <t>0,4600</t>
  </si>
  <si>
    <t>0,32%</t>
  </si>
  <si>
    <t>13 - 17/05/2024</t>
  </si>
  <si>
    <t>0,4523</t>
  </si>
  <si>
    <t>-1,24%</t>
  </si>
  <si>
    <t>20 - 24/05/2024</t>
  </si>
  <si>
    <t>0,4383</t>
  </si>
  <si>
    <t>-2,89%</t>
  </si>
  <si>
    <t>27 - 31/05/2024</t>
  </si>
  <si>
    <t>0,4439</t>
  </si>
  <si>
    <t>2,41%</t>
  </si>
  <si>
    <t>03 - 07/06/2024</t>
  </si>
  <si>
    <t>-0,06%</t>
  </si>
  <si>
    <t>10 - 14/06/2024</t>
  </si>
  <si>
    <t>0,4350</t>
  </si>
  <si>
    <t>1,37%</t>
  </si>
  <si>
    <t>17 - 21/06/2024</t>
  </si>
  <si>
    <t>0,4438</t>
  </si>
  <si>
    <t>24 - 28/06/2024</t>
  </si>
  <si>
    <t>0,4493</t>
  </si>
  <si>
    <t>2,29%</t>
  </si>
  <si>
    <t>01 - 05/07/2024</t>
  </si>
  <si>
    <t>0,4556</t>
  </si>
  <si>
    <t>2,72%</t>
  </si>
  <si>
    <t>08 - 12/07/2024</t>
  </si>
  <si>
    <t>0,4886</t>
  </si>
  <si>
    <t>4,83%</t>
  </si>
  <si>
    <t>15 - 19/07/2024</t>
  </si>
  <si>
    <t>0,4822</t>
  </si>
  <si>
    <t>22 - 26/07/2024</t>
  </si>
  <si>
    <t>0,4562</t>
  </si>
  <si>
    <t>-3,39%</t>
  </si>
  <si>
    <t>Month</t>
  </si>
  <si>
    <t>Open</t>
  </si>
  <si>
    <t>High</t>
  </si>
  <si>
    <t>Low</t>
  </si>
  <si>
    <t>Change</t>
  </si>
  <si>
    <t>Settle</t>
  </si>
  <si>
    <t>Est. Volume</t>
  </si>
  <si>
    <t>Prior day OI</t>
  </si>
  <si>
    <t>V25</t>
  </si>
  <si>
    <t>29 - 02/08/2024</t>
  </si>
  <si>
    <t>0,4587</t>
  </si>
  <si>
    <t>1,39%</t>
  </si>
  <si>
    <t>05 - 09/08/2024</t>
  </si>
  <si>
    <t>0,4686</t>
  </si>
  <si>
    <t>1,19%</t>
  </si>
  <si>
    <t>Q4 25</t>
  </si>
  <si>
    <t>12 - 16/08/2024</t>
  </si>
  <si>
    <t>0,4743</t>
  </si>
  <si>
    <t>-1,35%</t>
  </si>
  <si>
    <t>19 - 23/08/2024</t>
  </si>
  <si>
    <t>0,4639</t>
  </si>
  <si>
    <t>-2,07%</t>
  </si>
  <si>
    <t>hectares</t>
  </si>
  <si>
    <t>kg de cana</t>
  </si>
  <si>
    <t>kg de cana perdida</t>
  </si>
  <si>
    <t>---</t>
  </si>
  <si>
    <t>---</t>
  </si>
  <si>
    <t>26 - 30/08/2024</t>
  </si>
  <si>
    <t>0,4596</t>
  </si>
  <si>
    <t>0,48%</t>
  </si>
  <si>
    <t>X25</t>
  </si>
  <si>
    <t>Z25</t>
  </si>
  <si>
    <t>02 - 06/09/2024</t>
  </si>
  <si>
    <t>0,4468</t>
  </si>
  <si>
    <t>-1,88%</t>
  </si>
  <si>
    <t>09 - 13/09/2024</t>
  </si>
  <si>
    <t>0,4285</t>
  </si>
  <si>
    <t>-4,07%</t>
  </si>
  <si>
    <t>16 - 20/09/2024</t>
  </si>
  <si>
    <t>0,4418</t>
  </si>
  <si>
    <t>23 - 27/09/2024</t>
  </si>
  <si>
    <t>0,4524</t>
  </si>
  <si>
    <t>2,28%</t>
  </si>
  <si>
    <t>ETBE Northwest Europe ($/mt) FOB ARA</t>
  </si>
  <si>
    <t>30 - 04/10/2024</t>
  </si>
  <si>
    <t>0,4505</t>
  </si>
  <si>
    <t>-0,65%</t>
  </si>
  <si>
    <t>ETBE Northwest Europe ($/mt) FOB ARA</t>
  </si>
  <si>
    <t>07 - 11/10/2024</t>
  </si>
  <si>
    <t>2,31%</t>
  </si>
  <si>
    <t>14 - 18/10/2024</t>
  </si>
  <si>
    <t>0,4514</t>
  </si>
  <si>
    <t>1,43%</t>
  </si>
  <si>
    <t>21 - 25/10/2024</t>
  </si>
  <si>
    <t>0,4494</t>
  </si>
  <si>
    <t>28 - 01/11/2024</t>
  </si>
  <si>
    <t>0,4504</t>
  </si>
  <si>
    <t>1,66%</t>
  </si>
  <si>
    <t>04 - 08/11/2024</t>
  </si>
  <si>
    <t>0,4543</t>
  </si>
  <si>
    <t>11 - 14/11/2024</t>
  </si>
  <si>
    <t>0,4547</t>
  </si>
  <si>
    <t>0,97%</t>
  </si>
  <si>
    <t>F26</t>
  </si>
  <si>
    <t>G26</t>
  </si>
  <si>
    <t>H26</t>
  </si>
  <si>
    <t>18 - 22/11/2024</t>
  </si>
  <si>
    <t>JLY 28</t>
  </si>
  <si>
    <t>25 - 29/11/2024</t>
  </si>
  <si>
    <t>0,4440</t>
  </si>
  <si>
    <t>02 - 06/12/2024</t>
  </si>
  <si>
    <t>0,4346</t>
  </si>
  <si>
    <t>09 - 13/12/2024</t>
  </si>
  <si>
    <t>0,4343</t>
  </si>
  <si>
    <t>-0,14%</t>
  </si>
  <si>
    <t>16 - 20/12/2024</t>
  </si>
  <si>
    <t>0,4302</t>
  </si>
  <si>
    <t>0,22%</t>
  </si>
  <si>
    <t>23 - 27/12/2024</t>
  </si>
  <si>
    <t>0,4275</t>
  </si>
  <si>
    <t>0,50%</t>
  </si>
  <si>
    <t>30 - 03/01/2025</t>
  </si>
  <si>
    <t>0,4325</t>
  </si>
  <si>
    <t>06 - 10/01/2025</t>
  </si>
  <si>
    <t>0,4490</t>
  </si>
  <si>
    <t>2,50%</t>
  </si>
  <si>
    <t>13 - 17/01/2025</t>
  </si>
  <si>
    <t>0,4606</t>
  </si>
  <si>
    <t>1,90%</t>
  </si>
  <si>
    <t>20 - 24/01/2025</t>
  </si>
  <si>
    <t>0,4715</t>
  </si>
  <si>
    <t>0,86%</t>
  </si>
  <si>
    <t>27 - 31/01/2025</t>
  </si>
  <si>
    <t>0,4806</t>
  </si>
  <si>
    <t>03 - 07/02/2025</t>
  </si>
  <si>
    <t>0,4898</t>
  </si>
  <si>
    <t>0,39%</t>
  </si>
  <si>
    <t>10 - 14/02/2025</t>
  </si>
  <si>
    <t>0,4957</t>
  </si>
  <si>
    <t>0,72%</t>
  </si>
  <si>
    <t>17 - 21/02/2025</t>
  </si>
  <si>
    <t>0,4991</t>
  </si>
  <si>
    <t>-0,13%</t>
  </si>
  <si>
    <t>https://www.b3.com.br/pt_br/market-data-e-indices/servicos-de-dados/market-data/consultas/boletim-diario/boletim-diario-do-mercado/</t>
  </si>
  <si>
    <t>24 - 28/02/2025</t>
  </si>
  <si>
    <t>0,4911</t>
  </si>
  <si>
    <t>0,07%</t>
  </si>
  <si>
    <t>USD vs BRZ</t>
  </si>
  <si>
    <t>&gt;&gt;&gt; don't have access to the settlement in the new platform</t>
  </si>
  <si>
    <t>Vencimento</t>
  </si>
  <si>
    <t>Contratos em Aberto</t>
  </si>
  <si>
    <t>Negócios Realizados</t>
  </si>
  <si>
    <t>Contratos Negociados</t>
  </si>
  <si>
    <t>Preço de Abertura</t>
  </si>
  <si>
    <t>Preço Mínimo</t>
  </si>
  <si>
    <t>Preço Máximo</t>
  </si>
  <si>
    <t>Preço Médio</t>
  </si>
  <si>
    <t>Último Preço</t>
  </si>
  <si>
    <t>Ajuste</t>
  </si>
  <si>
    <t>Variação em Pontos</t>
  </si>
  <si>
    <t>Última Oferta de Compra</t>
  </si>
  <si>
    <t>Última Oferta de Venda</t>
  </si>
  <si>
    <t>03 - 07/03/2025</t>
  </si>
  <si>
    <t>0,4922</t>
  </si>
  <si>
    <t>-0,41%</t>
  </si>
  <si>
    <t>10 - 14/03/2025</t>
  </si>
  <si>
    <t>0,4868</t>
  </si>
  <si>
    <t>-0,57%</t>
  </si>
  <si>
    <t>17 - 21/03/2025</t>
  </si>
  <si>
    <t>0,4857</t>
  </si>
  <si>
    <t>-2,38%</t>
  </si>
  <si>
    <t>24 - 28/03/2025</t>
  </si>
  <si>
    <t>0,4758</t>
  </si>
  <si>
    <t>31 - 04/04/2025</t>
  </si>
  <si>
    <t>0,4799</t>
  </si>
  <si>
    <t>07 - 11/04/2025</t>
  </si>
  <si>
    <t>0,4653</t>
  </si>
  <si>
    <t>0,23%</t>
  </si>
  <si>
    <t>14 - 17/04/2025</t>
  </si>
  <si>
    <t>0,4635</t>
  </si>
  <si>
    <t>21 - 25/04/2025</t>
  </si>
  <si>
    <t>0,4750</t>
  </si>
  <si>
    <t>-0,22%</t>
  </si>
  <si>
    <t>28 - 02/05/2025</t>
  </si>
  <si>
    <t>0,4809</t>
  </si>
  <si>
    <t>05 - 09/05/2025</t>
  </si>
  <si>
    <t>0,4781</t>
  </si>
  <si>
    <t>0,19%</t>
  </si>
  <si>
    <t>12 - 16/05/2025</t>
  </si>
  <si>
    <t>0,4791</t>
  </si>
  <si>
    <t>19 - 23/05/2025</t>
  </si>
  <si>
    <t>0,4749</t>
  </si>
  <si>
    <t>-0,81%</t>
  </si>
  <si>
    <t>Q1 26</t>
  </si>
  <si>
    <t>Q2 26</t>
  </si>
  <si>
    <t>K26</t>
  </si>
  <si>
    <t>26 - 30/05/2025</t>
  </si>
  <si>
    <t>0,4595</t>
  </si>
  <si>
    <t>-2,83%</t>
  </si>
  <si>
    <t>02 - 06/06/2025</t>
  </si>
  <si>
    <t>0,4532</t>
  </si>
  <si>
    <t>-2,33%</t>
  </si>
  <si>
    <t>09 - 13/06/2025</t>
  </si>
  <si>
    <t>0,4575</t>
  </si>
  <si>
    <t>16 - 20/06/2025</t>
  </si>
  <si>
    <t>0,4668</t>
  </si>
  <si>
    <t>1,15%</t>
  </si>
  <si>
    <t>23 - 27/06/2025</t>
  </si>
  <si>
    <t>0,4734</t>
  </si>
  <si>
    <t>1,57%</t>
  </si>
  <si>
    <t>NE based B3 -80+350</t>
  </si>
  <si>
    <t>30 - 04/07/2025</t>
  </si>
  <si>
    <t>0,4798</t>
  </si>
  <si>
    <t>-0,17%</t>
  </si>
  <si>
    <t>07 - 11/07/2025</t>
  </si>
  <si>
    <t>14 - 18/07/2025</t>
  </si>
  <si>
    <t>-1,10%</t>
  </si>
  <si>
    <t>21 - 25/07/2025</t>
  </si>
  <si>
    <t>0,83%</t>
  </si>
  <si>
    <t>28 - 01/08/2025</t>
  </si>
  <si>
    <t>0,4704</t>
  </si>
  <si>
    <t>3,11%</t>
  </si>
  <si>
    <t>J26</t>
  </si>
  <si>
    <t>M26</t>
  </si>
  <si>
    <t>N26</t>
  </si>
  <si>
    <t>Q26</t>
  </si>
  <si>
    <t>U26</t>
  </si>
  <si>
    <t>04 - 08/08/2025</t>
  </si>
  <si>
    <t>0,4807</t>
  </si>
  <si>
    <t>CAL 26</t>
  </si>
  <si>
    <t>Q3 26</t>
  </si>
  <si>
    <t>Q4 26</t>
  </si>
  <si>
    <t>11 - 15/08/2025</t>
  </si>
  <si>
    <t>0,4907</t>
  </si>
  <si>
    <t>18 - 22/08/2025</t>
  </si>
  <si>
    <t>0,4912</t>
  </si>
  <si>
    <t>1,05%</t>
  </si>
  <si>
    <t>25 - 29/08/2025</t>
  </si>
  <si>
    <t>0,5058</t>
  </si>
  <si>
    <t>2,17%</t>
  </si>
  <si>
    <t>V26</t>
  </si>
  <si>
    <t>X26</t>
  </si>
  <si>
    <t>Z26</t>
  </si>
  <si>
    <t>F27</t>
  </si>
  <si>
    <t>G27</t>
  </si>
  <si>
    <t>H27</t>
  </si>
  <si>
    <t>01 - 05/09/2025</t>
  </si>
  <si>
    <t>0,5109</t>
  </si>
  <si>
    <t>1,52%</t>
  </si>
  <si>
    <t>08 - 12/09/2025</t>
  </si>
  <si>
    <t>0,5149</t>
  </si>
  <si>
    <t>15 - 19/09/2025</t>
  </si>
  <si>
    <t>0,5174</t>
  </si>
  <si>
    <t>-1,23%</t>
  </si>
  <si>
    <t>SEPT</t>
  </si>
  <si>
    <t>ARB FAVORABLE TO:</t>
  </si>
  <si>
    <t>GALVESTON</t>
  </si>
  <si>
    <t>costs</t>
  </si>
  <si>
    <t>CIF India usd/mt</t>
  </si>
  <si>
    <t>FOB US usd/mt</t>
  </si>
  <si>
    <t>FOB US usd/cbm</t>
  </si>
  <si>
    <t>FOB US cpg CHIP</t>
  </si>
  <si>
    <t>water discount</t>
  </si>
  <si>
    <t>FOB BRZ usd/cbm</t>
  </si>
  <si>
    <t>Anhydrous CIF INDIA usd/mt</t>
  </si>
  <si>
    <t>hydrous CIF INDIA usd/mt</t>
  </si>
  <si>
    <t>hydrous net back value compared to anhydrous US</t>
  </si>
  <si>
    <t>diff Brazilian FOB vs US</t>
  </si>
  <si>
    <t>CIF vs CIF pmt</t>
  </si>
  <si>
    <t>22 - 26/09/2025</t>
  </si>
  <si>
    <t>0,5142</t>
  </si>
  <si>
    <t>-0,20%</t>
  </si>
  <si>
    <t>29 - 03/10/2025</t>
  </si>
  <si>
    <t>0,5118</t>
  </si>
  <si>
    <t>-0,55%</t>
  </si>
  <si>
    <t>442'6</t>
  </si>
  <si>
    <t>06 - 10/10/2025</t>
  </si>
  <si>
    <t>0,5051</t>
  </si>
  <si>
    <t>-0,40%</t>
  </si>
  <si>
    <t>Prior day open interest totals870</t>
  </si>
  <si>
    <t>+2'0</t>
  </si>
  <si>
    <t>441'0</t>
  </si>
  <si>
    <t>462'2</t>
  </si>
  <si>
    <t>416'6</t>
  </si>
  <si>
    <t>432'2</t>
  </si>
  <si>
    <t>442'4</t>
  </si>
  <si>
    <t>+2'4</t>
  </si>
  <si>
    <t>465'0</t>
  </si>
  <si>
    <t>+1'6</t>
  </si>
  <si>
    <t>474'6</t>
  </si>
  <si>
    <t>478'0</t>
  </si>
  <si>
    <t>463'0</t>
  </si>
  <si>
    <t>467'0</t>
  </si>
  <si>
    <t>Prior day open interest totals43,622</t>
  </si>
  <si>
    <t>Prior day open interest totals5,555</t>
  </si>
  <si>
    <t>2.860,00</t>
  </si>
  <si>
    <t>3,00</t>
  </si>
  <si>
    <t>2.840,00</t>
  </si>
  <si>
    <t>2.905,00</t>
  </si>
  <si>
    <t>2.900,00</t>
  </si>
  <si>
    <t>2,50</t>
  </si>
  <si>
    <t>2.895,00</t>
  </si>
  <si>
    <t>2.920,00</t>
  </si>
  <si>
    <t>-7,50</t>
  </si>
  <si>
    <t>0,00</t>
  </si>
  <si>
    <t>2.940,00</t>
  </si>
  <si>
    <t>2.950,00</t>
  </si>
  <si>
    <t>3.010,00</t>
  </si>
  <si>
    <t>Prior day open interest totals1,649,468</t>
  </si>
  <si>
    <t>423'4</t>
  </si>
  <si>
    <t>416'2</t>
  </si>
  <si>
    <t>422'0</t>
  </si>
  <si>
    <t>+5'0</t>
  </si>
  <si>
    <t>421'6</t>
  </si>
  <si>
    <t>437'4</t>
  </si>
  <si>
    <t>431'6</t>
  </si>
  <si>
    <t>436'0</t>
  </si>
  <si>
    <t>+3'2</t>
  </si>
  <si>
    <t>435'4</t>
  </si>
  <si>
    <t>446'0</t>
  </si>
  <si>
    <t>440'2</t>
  </si>
  <si>
    <t>444'2</t>
  </si>
  <si>
    <t>+2'6</t>
  </si>
  <si>
    <t>443'6</t>
  </si>
  <si>
    <t>446'4</t>
  </si>
  <si>
    <t>451'6</t>
  </si>
  <si>
    <t>445'6</t>
  </si>
  <si>
    <t>450'2</t>
  </si>
  <si>
    <t>449'4</t>
  </si>
  <si>
    <t>447'6</t>
  </si>
  <si>
    <t>446'6</t>
  </si>
  <si>
    <t>446'2</t>
  </si>
  <si>
    <t>454'2</t>
  </si>
  <si>
    <t>458'4</t>
  </si>
  <si>
    <t>453'6</t>
  </si>
  <si>
    <t>457'6</t>
  </si>
  <si>
    <t>457'2</t>
  </si>
  <si>
    <t>471'0</t>
  </si>
  <si>
    <t>470'6</t>
  </si>
  <si>
    <t>470'2</t>
  </si>
  <si>
    <t>474'0A</t>
  </si>
  <si>
    <t>477'2</t>
  </si>
  <si>
    <t>476'6</t>
  </si>
  <si>
    <t>480'0</t>
  </si>
  <si>
    <t>481'2</t>
  </si>
  <si>
    <t>477'6A</t>
  </si>
  <si>
    <t>479'6</t>
  </si>
  <si>
    <t>460'0A</t>
  </si>
  <si>
    <t>466'0B</t>
  </si>
  <si>
    <t>462'4A</t>
  </si>
  <si>
    <t>465'4</t>
  </si>
  <si>
    <t>483'0B</t>
  </si>
  <si>
    <t>483'2B</t>
  </si>
  <si>
    <t>483'0</t>
  </si>
  <si>
    <t>468'2</t>
  </si>
  <si>
    <t>+'2</t>
  </si>
  <si>
    <t>Prior day open interest totals360,200</t>
  </si>
  <si>
    <t>1.8118B</t>
  </si>
  <si>
    <t>1.7608A</t>
  </si>
  <si>
    <t>1.7368B</t>
  </si>
  <si>
    <t>1.7435A</t>
  </si>
  <si>
    <t>1.7624B</t>
  </si>
  <si>
    <t>1.9990B</t>
  </si>
  <si>
    <t>1.9624A</t>
  </si>
  <si>
    <t>1.9678A</t>
  </si>
  <si>
    <t>1.9721B</t>
  </si>
  <si>
    <t>1.9922B</t>
  </si>
  <si>
    <t>1.9571A</t>
  </si>
  <si>
    <t>1.9632A</t>
  </si>
  <si>
    <t>1.9465B</t>
  </si>
  <si>
    <t>1.9147A</t>
  </si>
  <si>
    <t>1.9236A</t>
  </si>
  <si>
    <t>1.9180B</t>
  </si>
  <si>
    <t>1.8898A</t>
  </si>
  <si>
    <t>1.9073B</t>
  </si>
  <si>
    <t>1.7550A</t>
  </si>
  <si>
    <t>1.7251B</t>
  </si>
  <si>
    <t>1.7000B</t>
  </si>
  <si>
    <t>1.6840A</t>
  </si>
  <si>
    <t>.182500B</t>
  </si>
  <si>
    <t>.181350A</t>
  </si>
  <si>
    <t>.181900A</t>
  </si>
  <si>
    <t>1.171400B</t>
  </si>
  <si>
    <t>1.166400A</t>
  </si>
  <si>
    <t>1.175300B</t>
  </si>
  <si>
    <t>1.170500A</t>
  </si>
  <si>
    <t>1.173450B</t>
  </si>
  <si>
    <t>1.176700B</t>
  </si>
  <si>
    <t>1.178100A</t>
  </si>
  <si>
    <t>1.182400B</t>
  </si>
  <si>
    <t>1.186300B</t>
  </si>
  <si>
    <t>1.190500B</t>
  </si>
  <si>
    <t>1.190000B</t>
  </si>
  <si>
    <t>1.194100B</t>
  </si>
  <si>
    <t>${table:CU.date}</t>
  </si>
  <si>
    <t>${table:CU.volume}</t>
  </si>
  <si>
    <t>${table:CU.month1}</t>
  </si>
  <si>
    <t>${table:CU.month2}</t>
  </si>
  <si>
    <t>${table:CU.month3}</t>
  </si>
  <si>
    <t>${table:CU.month4}</t>
  </si>
  <si>
    <t>${table:CU.month5}</t>
  </si>
  <si>
    <t>${table:CU.month6}</t>
  </si>
  <si>
    <t>${table:CU.month7}</t>
  </si>
  <si>
    <t>${table:CU.month8}</t>
  </si>
  <si>
    <t>${table:CU.month9}</t>
  </si>
  <si>
    <t>${table:CU.month10}</t>
  </si>
  <si>
    <t>${table:CU.month11}</t>
  </si>
  <si>
    <t>${table:CU.month12}</t>
  </si>
  <si>
    <t>${table:CU.month13}</t>
  </si>
  <si>
    <t>${table:CU.month14}</t>
  </si>
  <si>
    <t>${table:CU.month15}</t>
  </si>
  <si>
    <t>${table:NYH.date}</t>
  </si>
  <si>
    <t>${table:NYH.volume}</t>
  </si>
  <si>
    <t>${table:NYH.month1}</t>
  </si>
  <si>
    <t>${table:NYH.month2}</t>
  </si>
  <si>
    <t>${table:NYH.month3}</t>
  </si>
  <si>
    <t>${table:T2.date}</t>
  </si>
  <si>
    <t>${table:T2.volume}</t>
  </si>
  <si>
    <t>${table:T2.month1}</t>
  </si>
  <si>
    <t>${table:T2.month2}</t>
  </si>
  <si>
    <t>${table:T2.month3}</t>
  </si>
  <si>
    <t>${table:T2.month4}</t>
  </si>
  <si>
    <t>${table:T2.month5}</t>
  </si>
  <si>
    <t>${table:T2.month6}</t>
  </si>
  <si>
    <t>${table:T2.month7}</t>
  </si>
  <si>
    <t>${table:T2.month8}</t>
  </si>
  <si>
    <t>${table:T2.month9}</t>
  </si>
  <si>
    <t>${table:T2.month10}</t>
  </si>
  <si>
    <t>${table:T2.month11}</t>
  </si>
  <si>
    <t>${table:T2.month12}</t>
  </si>
  <si>
    <t>${table:T2.month13}</t>
  </si>
  <si>
    <t>${table:T2.month14}</t>
  </si>
  <si>
    <t>${table:T2.month15}</t>
  </si>
  <si>
    <t>${table:CORN.date}</t>
  </si>
  <si>
    <t>${table:CORN.volume}</t>
  </si>
  <si>
    <t>${table:CORN.month1}</t>
  </si>
  <si>
    <t>${table:CORN.month2}</t>
  </si>
  <si>
    <t>${table:CORN.month3}</t>
  </si>
  <si>
    <t>${table:CORN.month4}</t>
  </si>
  <si>
    <t>${table:CORN.month5}</t>
  </si>
  <si>
    <t>${table:CORN.month6}</t>
  </si>
  <si>
    <t>${table:CORN.month7}</t>
  </si>
  <si>
    <t>${table:CORN.month8}</t>
  </si>
  <si>
    <t>${table:CORN.month9}</t>
  </si>
  <si>
    <t>${table:CORN.month10}</t>
  </si>
  <si>
    <t>${table:CORN.month11}</t>
  </si>
  <si>
    <t>${table:CORN.month12}</t>
  </si>
  <si>
    <t>${table:CORN.month13}</t>
  </si>
  <si>
    <t>${table:RBOB.date}</t>
  </si>
  <si>
    <t>${table:RBOB.volume}</t>
  </si>
  <si>
    <t>${table:RBOB.month1}</t>
  </si>
  <si>
    <t>${table:RBOB.month2}</t>
  </si>
  <si>
    <t>${table:RBOB.month3}</t>
  </si>
  <si>
    <t>${table:RBOB.month4}</t>
  </si>
  <si>
    <t>${table:RBOB.month5}</t>
  </si>
  <si>
    <t>${table:RBOB.month6}</t>
  </si>
  <si>
    <t>${table:RBOB.month7}</t>
  </si>
  <si>
    <t>${table:RBOB.month8}</t>
  </si>
  <si>
    <t>${table:RBOB.month9}</t>
  </si>
  <si>
    <t>${table:RBOB.month10}</t>
  </si>
  <si>
    <t>${table:RBOB.month11}</t>
  </si>
  <si>
    <t>${table:RBOB.month12}</t>
  </si>
  <si>
    <t>${table:RBOB.month13}</t>
  </si>
  <si>
    <t>${table:RBOB.month14}</t>
  </si>
  <si>
    <t>${table:RBOB.month15}</t>
  </si>
  <si>
    <t>${table:RBOB.month16}</t>
  </si>
  <si>
    <t>${table:RBOB.month17}</t>
  </si>
  <si>
    <t>${table:RBOB.month18}</t>
  </si>
  <si>
    <t>${table:RBOB.month19}</t>
  </si>
  <si>
    <t>${table:RBOB.month20}</t>
  </si>
  <si>
    <t>${table:RBOB.month21}</t>
  </si>
  <si>
    <t>${table:RBOB.month22}</t>
  </si>
  <si>
    <t>${table:RBOB.month23}</t>
  </si>
  <si>
    <t>${table:RBOB.month24}</t>
  </si>
  <si>
    <t>${table:RBOB.month25}</t>
  </si>
  <si>
    <t>${table:RBOB.month26}</t>
  </si>
  <si>
    <t>${table:RBOB.month27}</t>
  </si>
  <si>
    <t>${table:RBOB.month28}</t>
  </si>
  <si>
    <t>${table:RBOB.month29}</t>
  </si>
  <si>
    <t>${table:RBOB.month30}</t>
  </si>
  <si>
    <t>${table:RBOB.month31}</t>
  </si>
  <si>
    <t>${table:RBOB.month32}</t>
  </si>
  <si>
    <t>${table:RBOB.month33}</t>
  </si>
  <si>
    <t>${table:RBOB.month34}</t>
  </si>
  <si>
    <t>${table:RBOB.month35}</t>
  </si>
  <si>
    <t>${table:RBOB.month36}</t>
  </si>
  <si>
    <t>${table:RBOB.month37}</t>
  </si>
  <si>
    <t>${table:RBOB.month38}</t>
  </si>
  <si>
    <t>${table:RBOB.month39}</t>
  </si>
  <si>
    <t>${table:Sugar 11.date}</t>
  </si>
  <si>
    <t>${table:Sugar 11.month1}</t>
  </si>
  <si>
    <t>${table:Sugar 11.month2}</t>
  </si>
  <si>
    <t>${table:Sugar 11.month3}</t>
  </si>
  <si>
    <t>${table:Sugar 11.month4}</t>
  </si>
  <si>
    <t>${table:Sugar 11.month5}</t>
  </si>
  <si>
    <t>${table:Sugar 11.month6}</t>
  </si>
  <si>
    <t>${table:Sugar 11.month7}</t>
  </si>
  <si>
    <t>${table:Sugar 11.month8}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</si>
</sst>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6">
    <numFmt numFmtId="43" formatCode="_-* #,##0.00_-;\-* #,##0.00_-;_-* &quot;-&quot;??_-;_-@_-"/>
    <numFmt numFmtId="164" formatCode="_-* #,##0.00\ &quot;XDR&quot;_-;\-* #,##0.00\ &quot;XDR&quot;_-;_-* &quot;-&quot;??\ &quot;XDR&quot;_-;_-@_-"/>
    <numFmt numFmtId="165" formatCode="_(* #,##0.00_);_(* \(#,##0.00\);_(* &quot;-&quot;??_);_(@_)"/>
    <numFmt numFmtId="166" formatCode="_-* #,##0.00\ _€_-;\-* #,##0.00\ _€_-;_-* &quot;-&quot;??\ _€_-;_-@_-"/>
    <numFmt numFmtId="167" formatCode="0.0000"/>
    <numFmt numFmtId="168" formatCode="_-* #,##0.0000_-;\-* #,##0.0000_-;_-* &quot;-&quot;??_-;_-@_-"/>
    <numFmt numFmtId="169" formatCode="mm/dd/yyyy\ hh:mm:ss"/>
    <numFmt numFmtId="170" formatCode="_(* #,##0.0000_);_(* \(#,##0.0000\);_(* &quot;-&quot;??_);_(@_)"/>
    <numFmt numFmtId="171" formatCode="_(* #,##0.0_);_(* \(#,##0.0\);_(* &quot;-&quot;??_);_(@_)"/>
    <numFmt numFmtId="172" formatCode="0.000"/>
    <numFmt numFmtId="173" formatCode="_(* #,##0_);_(* \(#,##0\);_(* &quot;-&quot;??_);_(@_)"/>
    <numFmt numFmtId="174" formatCode="_-* #,##0.00\ _X_D_R_-;\-* #,##0.00\ _X_D_R_-;_-* &quot;-&quot;??\ _X_D_R_-;_-@_-"/>
    <numFmt numFmtId="175" formatCode="_(* #,##0.000_);_(* \(#,##0.000\);_(* &quot;-&quot;??_);_(@_)"/>
    <numFmt numFmtId="176" formatCode="[$-409]mmmm\ d\,\ yyyy;@"/>
    <numFmt numFmtId="177" formatCode="0.00_ ;[Red]\-0.00\ "/>
    <numFmt numFmtId="178" formatCode="0.0000_ ;[Red]\-0.0000\ "/>
    <numFmt numFmtId="179" formatCode="#,##0.0"/>
    <numFmt numFmtId="180" formatCode="#,##0.00_ ;[Red]\-#,##0.00\ "/>
    <numFmt numFmtId="181" formatCode="#,##0.0000_ ;[Red]\-#,##0.0000\ "/>
    <numFmt numFmtId="182" formatCode="#,##0.0000"/>
    <numFmt numFmtId="183" formatCode="_-* #,##0_-;\-* #,##0_-;_-* &quot;-&quot;??_-;_-@_-"/>
    <numFmt numFmtId="184" formatCode="_-&quot;$&quot;* #,##0.00_-;\-&quot;$&quot;* #,##0.00_-;_-&quot;$&quot;* &quot;-&quot;??_-;_-@_-"/>
    <numFmt numFmtId="185" formatCode="_-* #,##0.00000_-;\-* #,##0.00000_-;_-* &quot;-&quot;??_-;_-@_-"/>
    <numFmt numFmtId="186" formatCode="_-&quot;$&quot;* #,##0.0000_-;\-&quot;$&quot;* #,##0.0000_-;_-&quot;$&quot;* &quot;-&quot;??_-;_-@_-"/>
    <numFmt numFmtId="187" formatCode="_-&quot;$&quot;* #,##0_-;\-&quot;$&quot;* #,##0_-;_-&quot;$&quot;* &quot;-&quot;??_-;_-@_-"/>
    <numFmt numFmtId="188" formatCode="_-&quot;$&quot;* #,##0.00000_-;\-&quot;$&quot;* #,##0.00000_-;_-&quot;$&quot;* &quot;-&quot;??_-;_-@_-"/>
    <numFmt numFmtId="189" formatCode="#,##0.000"/>
    <numFmt numFmtId="190" formatCode="#,##0.000000"/>
    <numFmt numFmtId="191" formatCode="[$$-409]#,##0.00_ ;[Red]\-[$$-409]#,##0.00\ "/>
    <numFmt numFmtId="192" formatCode="[$€-2]\ #,##0.00;[Red]\-[$€-2]\ #,##0.00"/>
    <numFmt numFmtId="193" formatCode="_-* #,##0.0000\ _X_D_R_-;\-* #,##0.0000\ _X_D_R_-;_-* &quot;-&quot;??\ _X_D_R_-;_-@_-"/>
    <numFmt numFmtId="194" formatCode="#,##0_ ;[Red]\-#,##0\ "/>
    <numFmt numFmtId="195" formatCode="[$-409]d\-mmm\-yy;@"/>
    <numFmt numFmtId="196" formatCode="#,##0.00000"/>
    <numFmt numFmtId="197" formatCode="0.00000"/>
    <numFmt numFmtId="198" formatCode="0.000000"/>
  </numFmts>
  <fonts count="152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i/>
      <sz val="10"/>
      <color rgb="FFFF0000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2"/>
      <name val="Calibri"/>
      <family val="2"/>
      <scheme val="minor"/>
    </font>
    <font>
      <i/>
      <sz val="11"/>
      <color rgb="FF0070C0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i/>
      <sz val="10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1"/>
      <name val="Calibri"/>
      <family val="2"/>
      <scheme val="minor"/>
    </font>
    <font>
      <b/>
      <i/>
      <sz val="9"/>
      <name val="Calibri"/>
      <family val="2"/>
      <scheme val="minor"/>
    </font>
    <font>
      <sz val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name val="Calibri"/>
      <family val="2"/>
      <scheme val="minor"/>
    </font>
    <font>
      <b/>
      <i/>
      <sz val="10"/>
      <name val="Calibri"/>
      <family val="2"/>
      <scheme val="minor"/>
    </font>
    <font>
      <sz val="10"/>
      <name val="Arial"/>
      <family val="2"/>
    </font>
    <font>
      <i/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</font>
    <font>
      <u/>
      <sz val="11"/>
      <color indexed="12"/>
      <name val="Calibri"/>
      <family val="2"/>
    </font>
    <font>
      <sz val="10"/>
      <color rgb="FF000000"/>
      <name val="Arial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0"/>
      <color rgb="FF000000"/>
      <name val="Arial"/>
      <family val="2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Times New Roman"/>
      <family val="1"/>
    </font>
    <font>
      <sz val="9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i/>
      <sz val="8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i/>
      <sz val="11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u/>
      <sz val="8"/>
      <color theme="1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9"/>
      <color theme="9" tint="-0.499984740745262"/>
      <name val="Calibri"/>
      <family val="2"/>
      <scheme val="minor"/>
    </font>
    <font>
      <b/>
      <sz val="13"/>
      <color indexed="8"/>
      <name val="Calibri"/>
      <family val="2"/>
    </font>
    <font>
      <sz val="13"/>
      <color indexed="9"/>
      <name val="Calibri"/>
      <family val="2"/>
    </font>
    <font>
      <b/>
      <sz val="7"/>
      <color rgb="FF333333"/>
      <name val="Open Sans"/>
      <family val="2"/>
    </font>
    <font>
      <b/>
      <sz val="8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sz val="8"/>
      <color rgb="FF0070C0"/>
      <name val="Calibri"/>
      <family val="2"/>
      <scheme val="minor"/>
    </font>
    <font>
      <sz val="10"/>
      <color rgb="FF187E02"/>
      <name val="Roboto-Mono-Light"/>
    </font>
    <font>
      <sz val="10"/>
      <color rgb="FF112B4A"/>
      <name val="Averta-Bold"/>
    </font>
    <font>
      <sz val="11"/>
      <color rgb="FF25323C"/>
      <name val="Roboto-Mono-Regular"/>
    </font>
    <font>
      <sz val="10"/>
      <color rgb="FF25323C"/>
      <name val="Roboto-Mono-Regular"/>
    </font>
    <font>
      <i/>
      <sz val="8"/>
      <color theme="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9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color rgb="FF333333"/>
      <name val="Open Sans"/>
      <family val="2"/>
    </font>
    <font>
      <i/>
      <u/>
      <sz val="11"/>
      <color theme="10"/>
      <name val="Calibri"/>
      <family val="2"/>
      <scheme val="minor"/>
    </font>
    <font>
      <b/>
      <i/>
      <sz val="11"/>
      <color rgb="FF0070C0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1"/>
      <name val="Calibri"/>
      <family val="2"/>
    </font>
    <font>
      <b/>
      <i/>
      <sz val="8"/>
      <name val="Calibri"/>
      <family val="2"/>
      <scheme val="minor"/>
    </font>
    <font>
      <sz val="10"/>
      <color rgb="FF212529"/>
      <name val="Calibri"/>
      <family val="2"/>
      <scheme val="minor"/>
    </font>
    <font>
      <sz val="10"/>
      <color rgb="FF00427A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FFFFFF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12"/>
      <color indexed="9"/>
      <name val="Calibri"/>
      <family val="2"/>
    </font>
    <font>
      <sz val="11"/>
      <color rgb="FF262626"/>
      <name val="Calibri"/>
      <family val="2"/>
      <scheme val="minor"/>
    </font>
    <font>
      <sz val="8"/>
      <color indexed="9"/>
      <name val="Calibri"/>
      <family val="2"/>
    </font>
    <font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7"/>
      <color rgb="FF333333"/>
      <name val="Open Sans"/>
      <family val="2"/>
    </font>
    <font>
      <b/>
      <sz val="12"/>
      <color theme="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i/>
      <sz val="12"/>
      <name val="Calibri"/>
      <family val="2"/>
      <scheme val="minor"/>
    </font>
    <font>
      <sz val="11"/>
      <color rgb="FF336600"/>
      <name val="Calibri"/>
      <family val="2"/>
      <scheme val="minor"/>
    </font>
    <font>
      <i/>
      <sz val="11"/>
      <color rgb="FF336600"/>
      <name val="Calibri"/>
      <family val="2"/>
      <scheme val="minor"/>
    </font>
    <font>
      <b/>
      <sz val="9"/>
      <color rgb="FF336600"/>
      <name val="Calibri"/>
      <family val="2"/>
      <scheme val="minor"/>
    </font>
    <font>
      <b/>
      <sz val="11"/>
      <color rgb="FF336600"/>
      <name val="Calibri"/>
      <family val="2"/>
      <scheme val="minor"/>
    </font>
    <font>
      <b/>
      <sz val="8"/>
      <name val="Calibri"/>
      <family val="2"/>
      <scheme val="minor"/>
    </font>
    <font>
      <b/>
      <sz val="10"/>
      <color rgb="FF212529"/>
      <name val="Calibri"/>
      <family val="2"/>
      <scheme val="minor"/>
    </font>
    <font>
      <sz val="8"/>
      <color rgb="FF25323C"/>
      <name val="Roboto-Mono-Regular"/>
    </font>
    <font>
      <sz val="9"/>
      <color rgb="FFFF0000"/>
      <name val="Calibri"/>
      <family val="2"/>
      <scheme val="minor"/>
    </font>
    <font>
      <b/>
      <sz val="9"/>
      <color rgb="FF0070C0"/>
      <name val="Calibri"/>
      <family val="2"/>
      <scheme val="minor"/>
    </font>
    <font>
      <b/>
      <sz val="6"/>
      <color rgb="FF333333"/>
      <name val="Open Sans"/>
      <family val="2"/>
    </font>
    <font>
      <b/>
      <sz val="11"/>
      <color rgb="FF002060"/>
      <name val="Calibri"/>
      <family val="2"/>
      <scheme val="minor"/>
    </font>
    <font>
      <sz val="9"/>
      <color rgb="FF003299"/>
      <name val="Inherit"/>
    </font>
    <font>
      <sz val="9"/>
      <color theme="1"/>
      <name val="Open Sans"/>
      <family val="2"/>
    </font>
    <font>
      <b/>
      <sz val="9"/>
      <color theme="1"/>
      <name val="Inherit"/>
    </font>
    <font>
      <sz val="8"/>
      <color rgb="FF003299"/>
      <name val="Inherit"/>
    </font>
    <font>
      <sz val="8"/>
      <color theme="1"/>
      <name val="Open Sans"/>
      <family val="2"/>
    </font>
    <font>
      <b/>
      <sz val="8"/>
      <color theme="1"/>
      <name val="Inherit"/>
    </font>
    <font>
      <b/>
      <sz val="8"/>
      <color rgb="FF003299"/>
      <name val="Open Sans"/>
      <family val="2"/>
    </font>
    <font>
      <i/>
      <sz val="8"/>
      <name val="Calibri"/>
      <family val="2"/>
      <scheme val="minor"/>
    </font>
    <font>
      <b/>
      <sz val="9"/>
      <color theme="1"/>
      <name val="Open Sans"/>
      <family val="2"/>
    </font>
    <font>
      <b/>
      <sz val="8"/>
      <color theme="1"/>
      <name val="Open Sans"/>
      <family val="2"/>
    </font>
    <font>
      <sz val="8"/>
      <color rgb="FF003299"/>
      <name val="Open Sans"/>
      <family val="2"/>
    </font>
    <font>
      <sz val="11"/>
      <color rgb="FFC2CACE"/>
      <name val="Averta"/>
    </font>
    <font>
      <sz val="11"/>
      <color rgb="FF25323C"/>
      <name val="Roboto-Mono"/>
    </font>
    <font>
      <sz val="9"/>
      <color rgb="FF003299"/>
      <name val="Open Sans"/>
      <family val="2"/>
    </font>
    <font>
      <sz val="8"/>
      <color rgb="FFC2CACE"/>
      <name val="Averta"/>
    </font>
    <font>
      <sz val="8"/>
      <color rgb="FF25323C"/>
      <name val="Roboto-Mono"/>
    </font>
    <font>
      <sz val="8"/>
      <color rgb="FF003299"/>
      <name val="Verdana"/>
      <family val="2"/>
    </font>
    <font>
      <sz val="8"/>
      <color theme="1"/>
      <name val="Verdana"/>
      <family val="2"/>
    </font>
    <font>
      <sz val="7"/>
      <color rgb="FF333333"/>
      <name val="Arial"/>
      <family val="2"/>
    </font>
    <font>
      <b/>
      <i/>
      <sz val="8"/>
      <color rgb="FF0070C0"/>
      <name val="Calibri"/>
      <family val="2"/>
      <scheme val="minor"/>
    </font>
    <font>
      <sz val="8"/>
      <color rgb="FF003299"/>
      <name val="Open Sans"/>
      <family val="2"/>
    </font>
    <font>
      <sz val="8"/>
      <color rgb="FF003299"/>
      <name val="Open Sans"/>
      <family val="2"/>
    </font>
    <font>
      <sz val="9"/>
      <color rgb="FF0070C0"/>
      <name val="Calibri"/>
      <family val="2"/>
      <scheme val="minor"/>
    </font>
    <font>
      <b/>
      <i/>
      <sz val="9"/>
      <color rgb="FF0070C0"/>
      <name val="Calibri"/>
      <family val="2"/>
      <scheme val="minor"/>
    </font>
    <font>
      <sz val="8"/>
      <color rgb="FF003299"/>
      <name val="Open Sans"/>
      <family val="2"/>
    </font>
    <font>
      <sz val="8"/>
      <color rgb="FF003299"/>
      <name val="Open Sans"/>
      <family val="2"/>
    </font>
    <font>
      <sz val="8"/>
      <color rgb="FF003299"/>
      <name val="Open Sans"/>
      <family val="2"/>
    </font>
    <font>
      <sz val="8"/>
      <color rgb="FF003299"/>
      <name val="Open Sans"/>
      <family val="2"/>
    </font>
    <font>
      <sz val="9"/>
      <color rgb="FF003299"/>
      <name val="Open Sans"/>
      <family val="2"/>
    </font>
    <font>
      <sz val="8"/>
      <color rgb="FF003299"/>
      <name val="Open Sans"/>
      <family val="2"/>
    </font>
    <font>
      <sz val="8"/>
      <color rgb="FF003299"/>
      <name val="Open Sans"/>
      <family val="2"/>
    </font>
    <font>
      <sz val="8"/>
      <color rgb="FF003299"/>
      <name val="Open Sans"/>
      <family val="2"/>
    </font>
    <font>
      <sz val="8"/>
      <color rgb="FF003299"/>
      <name val="Open Sans"/>
      <family val="2"/>
    </font>
    <font>
      <sz val="9"/>
      <color rgb="FF003299"/>
      <name val="Open Sans"/>
      <family val="2"/>
    </font>
    <font>
      <i/>
      <sz val="9"/>
      <color rgb="FF0070C0"/>
      <name val="Calibri"/>
      <family val="2"/>
      <scheme val="minor"/>
    </font>
    <font>
      <sz val="9"/>
      <color rgb="FF003299"/>
      <name val="Open Sans"/>
      <family val="2"/>
    </font>
    <font>
      <sz val="9"/>
      <color rgb="FF003299"/>
      <name val="Open Sans"/>
      <family val="2"/>
    </font>
    <font>
      <sz val="8"/>
      <color rgb="FF003299"/>
      <name val="Open Sans"/>
      <family val="2"/>
    </font>
    <font>
      <sz val="8"/>
      <color rgb="FF003299"/>
      <name val="Open Sans"/>
      <family val="2"/>
    </font>
    <font>
      <i/>
      <sz val="11"/>
      <color rgb="FFEE0000"/>
      <name val="Calibri"/>
      <family val="2"/>
      <scheme val="minor"/>
    </font>
    <font>
      <sz val="11"/>
      <color rgb="FFEE0000"/>
      <name val="Calibri"/>
      <family val="2"/>
      <scheme val="minor"/>
    </font>
    <font>
      <b/>
      <sz val="11"/>
      <color rgb="FFEE0000"/>
      <name val="Calibri"/>
      <family val="2"/>
      <scheme val="minor"/>
    </font>
    <font>
      <b/>
      <i/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187E02"/>
      <name val="Roboto-Mono"/>
    </font>
    <font>
      <b/>
      <sz val="10"/>
      <color rgb="FF112B4A"/>
      <name val="Averta"/>
    </font>
    <font>
      <sz val="9"/>
      <color rgb="FF003299"/>
      <name val="Open Sans"/>
      <family val="2"/>
    </font>
    <font>
      <sz val="8"/>
      <color rgb="FF187E02"/>
      <name val="Roboto-Mono"/>
    </font>
    <font>
      <b/>
      <sz val="8"/>
      <color rgb="FF112B4A"/>
      <name val="Averta"/>
    </font>
  </fonts>
  <fills count="2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1F5F7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112B4A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indexed="10"/>
        <bgColor indexed="8"/>
      </patternFill>
    </fill>
    <fill>
      <patternFill patternType="solid">
        <fgColor rgb="FF0070C0"/>
        <bgColor indexed="64"/>
      </patternFill>
    </fill>
    <fill>
      <patternFill patternType="solid">
        <fgColor rgb="FFEBF9FF"/>
        <bgColor indexed="64"/>
      </patternFill>
    </fill>
    <fill>
      <patternFill patternType="solid">
        <fgColor rgb="FF00427A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FC000"/>
        <bgColor indexed="64"/>
      </patternFill>
    </fill>
  </fills>
  <borders count="8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auto="1"/>
      </left>
      <right style="medium">
        <color theme="1" tint="0.34998626667073579"/>
      </right>
      <top style="medium">
        <color auto="1"/>
      </top>
      <bottom/>
      <diagonal/>
    </border>
    <border>
      <left style="medium">
        <color auto="1"/>
      </left>
      <right style="medium">
        <color theme="1" tint="0.34998626667073579"/>
      </right>
      <top/>
      <bottom style="medium">
        <color auto="1"/>
      </bottom>
      <diagonal/>
    </border>
    <border>
      <left style="medium">
        <color auto="1"/>
      </left>
      <right style="medium">
        <color theme="1" tint="0.34998626667073579"/>
      </right>
      <top/>
      <bottom/>
      <diagonal/>
    </border>
    <border>
      <left style="medium">
        <color auto="1"/>
      </left>
      <right style="medium">
        <color theme="1" tint="0.34998626667073579"/>
      </right>
      <top/>
      <bottom style="medium">
        <color theme="1" tint="0.34998626667073579"/>
      </bottom>
      <diagonal/>
    </border>
    <border>
      <left/>
      <right/>
      <top/>
      <bottom style="medium">
        <color theme="1" tint="0.34998626667073579"/>
      </bottom>
      <diagonal/>
    </border>
    <border>
      <left style="medium">
        <color auto="1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theme="1" tint="0.34998626667073579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auto="1"/>
      </top>
      <bottom/>
      <diagonal/>
    </border>
    <border>
      <left style="thin">
        <color indexed="64"/>
      </left>
      <right/>
      <top/>
      <bottom style="medium">
        <color auto="1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auto="1"/>
      </left>
      <right style="medium">
        <color theme="1" tint="0.34998626667073579"/>
      </right>
      <top/>
      <bottom style="thin">
        <color indexed="64"/>
      </bottom>
      <diagonal/>
    </border>
    <border>
      <left style="medium">
        <color indexed="64"/>
      </left>
      <right style="medium">
        <color auto="1"/>
      </right>
      <top/>
      <bottom style="thin">
        <color indexed="64"/>
      </bottom>
      <diagonal/>
    </border>
    <border>
      <left/>
      <right/>
      <top/>
      <bottom style="medium">
        <color rgb="FFEDE7B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BBBBBB"/>
      </left>
      <right/>
      <top/>
      <bottom/>
      <diagonal/>
    </border>
    <border>
      <left style="medium">
        <color rgb="FFBBBBBB"/>
      </left>
      <right style="medium">
        <color rgb="FFBBBBBB"/>
      </right>
      <top/>
      <bottom/>
      <diagonal/>
    </border>
    <border>
      <left style="medium">
        <color rgb="FFBBBBBB"/>
      </left>
      <right/>
      <top/>
      <bottom style="medium">
        <color indexed="64"/>
      </bottom>
      <diagonal/>
    </border>
    <border>
      <left style="medium">
        <color rgb="FFBBBBBB"/>
      </left>
      <right style="medium">
        <color rgb="FFBBBBBB"/>
      </right>
      <top/>
      <bottom style="medium">
        <color indexed="64"/>
      </bottom>
      <diagonal/>
    </border>
    <border>
      <left style="medium">
        <color rgb="FFBBBBBB"/>
      </left>
      <right/>
      <top/>
      <bottom style="medium">
        <color rgb="FFAAAAAA"/>
      </bottom>
      <diagonal/>
    </border>
    <border>
      <left style="medium">
        <color rgb="FFBBBBBB"/>
      </left>
      <right style="medium">
        <color rgb="FFBBBBBB"/>
      </right>
      <top/>
      <bottom style="medium">
        <color rgb="FFAAAAAA"/>
      </bottom>
      <diagonal/>
    </border>
    <border>
      <left/>
      <right/>
      <top/>
      <bottom style="medium">
        <color rgb="FFE5E5E5"/>
      </bottom>
      <diagonal/>
    </border>
    <border>
      <left/>
      <right style="thin">
        <color indexed="64"/>
      </right>
      <top/>
      <bottom style="medium">
        <color auto="1"/>
      </bottom>
      <diagonal/>
    </border>
    <border>
      <left style="medium">
        <color rgb="FFC2CACE"/>
      </left>
      <right style="medium">
        <color rgb="FF000000"/>
      </right>
      <top style="medium">
        <color rgb="FFC2CACE"/>
      </top>
      <bottom style="medium">
        <color rgb="FFC2CACE"/>
      </bottom>
      <diagonal/>
    </border>
    <border>
      <left style="medium">
        <color rgb="FFC2CACE"/>
      </left>
      <right style="medium">
        <color rgb="FF000000"/>
      </right>
      <top style="medium">
        <color rgb="FFC2CACE"/>
      </top>
      <bottom style="medium">
        <color rgb="FF000000"/>
      </bottom>
      <diagonal/>
    </border>
    <border>
      <left/>
      <right style="medium">
        <color rgb="FFE4E4E4"/>
      </right>
      <top/>
      <bottom/>
      <diagonal/>
    </border>
    <border>
      <left/>
      <right/>
      <top style="medium">
        <color rgb="FFE4E4E4"/>
      </top>
      <bottom/>
      <diagonal/>
    </border>
    <border>
      <left/>
      <right/>
      <top/>
      <bottom style="medium">
        <color rgb="FFE4E4E4"/>
      </bottom>
      <diagonal/>
    </border>
    <border>
      <left style="medium">
        <color rgb="FFC2CACE"/>
      </left>
      <right style="medium">
        <color rgb="FFC2CACE"/>
      </right>
      <top style="medium">
        <color rgb="FFC2CACE"/>
      </top>
      <bottom style="medium">
        <color rgb="FF000000"/>
      </bottom>
      <diagonal/>
    </border>
    <border>
      <left style="medium">
        <color auto="1"/>
      </left>
      <right style="medium">
        <color auto="1"/>
      </right>
      <top style="dashed">
        <color auto="1"/>
      </top>
      <bottom style="medium">
        <color auto="1"/>
      </bottom>
      <diagonal/>
    </border>
    <border>
      <left style="medium">
        <color auto="1"/>
      </left>
      <right/>
      <top style="dashed">
        <color auto="1"/>
      </top>
      <bottom style="medium">
        <color auto="1"/>
      </bottom>
      <diagonal/>
    </border>
    <border>
      <left/>
      <right/>
      <top style="dashed">
        <color auto="1"/>
      </top>
      <bottom style="medium">
        <color auto="1"/>
      </bottom>
      <diagonal/>
    </border>
    <border>
      <left/>
      <right style="medium">
        <color auto="1"/>
      </right>
      <top style="dashed">
        <color auto="1"/>
      </top>
      <bottom style="medium">
        <color auto="1"/>
      </bottom>
      <diagonal/>
    </border>
    <border>
      <left style="medium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medium">
        <color auto="1"/>
      </right>
      <top style="double">
        <color auto="1"/>
      </top>
      <bottom/>
      <diagonal/>
    </border>
    <border>
      <left style="medium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medium">
        <color auto="1"/>
      </right>
      <top/>
      <bottom style="double">
        <color auto="1"/>
      </bottom>
      <diagonal/>
    </border>
    <border>
      <left style="thin">
        <color indexed="64"/>
      </left>
      <right/>
      <top/>
      <bottom style="medium">
        <color theme="1" tint="0.34998626667073579"/>
      </bottom>
      <diagonal/>
    </border>
    <border>
      <left/>
      <right style="medium">
        <color indexed="64"/>
      </right>
      <top/>
      <bottom style="medium">
        <color theme="1" tint="0.34998626667073579"/>
      </bottom>
      <diagonal/>
    </border>
    <border>
      <left style="medium">
        <color auto="1"/>
      </left>
      <right/>
      <top style="medium">
        <color indexed="64"/>
      </top>
      <bottom style="double">
        <color auto="1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auto="1"/>
      </right>
      <top style="medium">
        <color indexed="64"/>
      </top>
      <bottom style="double">
        <color indexed="64"/>
      </bottom>
      <diagonal/>
    </border>
    <border>
      <left style="thick">
        <color auto="1"/>
      </left>
      <right/>
      <top style="medium">
        <color auto="1"/>
      </top>
      <bottom/>
      <diagonal/>
    </border>
    <border>
      <left style="thick">
        <color auto="1"/>
      </left>
      <right/>
      <top/>
      <bottom style="medium">
        <color auto="1"/>
      </bottom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 style="medium">
        <color theme="1" tint="0.34998626667073579"/>
      </bottom>
      <diagonal/>
    </border>
    <border>
      <left style="double">
        <color auto="1"/>
      </left>
      <right/>
      <top style="medium">
        <color auto="1"/>
      </top>
      <bottom/>
      <diagonal/>
    </border>
    <border>
      <left style="double">
        <color auto="1"/>
      </left>
      <right/>
      <top/>
      <bottom/>
      <diagonal/>
    </border>
    <border>
      <left style="double">
        <color auto="1"/>
      </left>
      <right/>
      <top/>
      <bottom style="medium">
        <color theme="1" tint="0.34998626667073579"/>
      </bottom>
      <diagonal/>
    </border>
    <border>
      <left style="double">
        <color auto="1"/>
      </left>
      <right/>
      <top/>
      <bottom style="medium">
        <color auto="1"/>
      </bottom>
      <diagonal/>
    </border>
    <border>
      <left style="double">
        <color auto="1"/>
      </left>
      <right style="medium">
        <color auto="1"/>
      </right>
      <top style="medium">
        <color auto="1"/>
      </top>
      <bottom/>
      <diagonal/>
    </border>
    <border>
      <left style="double">
        <color auto="1"/>
      </left>
      <right style="medium">
        <color auto="1"/>
      </right>
      <top/>
      <bottom/>
      <diagonal/>
    </border>
    <border>
      <left style="double">
        <color auto="1"/>
      </left>
      <right style="medium">
        <color auto="1"/>
      </right>
      <top/>
      <bottom style="medium">
        <color theme="1" tint="0.34998626667073579"/>
      </bottom>
      <diagonal/>
    </border>
    <border>
      <left style="double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</borders>
  <cellStyleXfs count="162">
    <xf numFmtId="0" fontId="0" fillId="0" borderId="0"/>
    <xf numFmtId="165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0" fillId="0" borderId="0" applyNumberFormat="0" applyFont="0" applyFill="0" applyBorder="0" applyProtection="0">
      <alignment wrapText="1"/>
    </xf>
    <xf numFmtId="0" fontId="20" fillId="0" borderId="0"/>
    <xf numFmtId="0" fontId="20" fillId="4" borderId="0" applyNumberFormat="0" applyFont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169" fontId="20" fillId="0" borderId="0" applyFont="0" applyFill="0" applyBorder="0" applyProtection="0">
      <alignment wrapText="1"/>
    </xf>
    <xf numFmtId="0" fontId="23" fillId="0" borderId="0"/>
    <xf numFmtId="43" fontId="23" fillId="0" borderId="0" applyFont="0" applyFill="0" applyBorder="0" applyAlignment="0" applyProtection="0"/>
    <xf numFmtId="0" fontId="3" fillId="0" borderId="0"/>
    <xf numFmtId="0" fontId="23" fillId="0" borderId="0"/>
    <xf numFmtId="9" fontId="2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43" fontId="24" fillId="0" borderId="0" applyFont="0" applyFill="0" applyBorder="0" applyAlignment="0" applyProtection="0"/>
    <xf numFmtId="0" fontId="25" fillId="0" borderId="0" applyNumberFormat="0" applyFill="0" applyBorder="0" applyAlignment="0" applyProtection="0">
      <alignment vertical="top"/>
      <protection locked="0"/>
    </xf>
    <xf numFmtId="9" fontId="24" fillId="0" borderId="0" applyFont="0" applyFill="0" applyBorder="0" applyAlignment="0" applyProtection="0"/>
    <xf numFmtId="0" fontId="3" fillId="0" borderId="0"/>
    <xf numFmtId="0" fontId="26" fillId="0" borderId="0"/>
    <xf numFmtId="0" fontId="20" fillId="0" borderId="0"/>
    <xf numFmtId="0" fontId="26" fillId="0" borderId="0"/>
    <xf numFmtId="0" fontId="27" fillId="0" borderId="0" applyNumberFormat="0" applyFill="0" applyBorder="0" applyAlignment="0" applyProtection="0">
      <alignment vertical="top"/>
      <protection locked="0"/>
    </xf>
    <xf numFmtId="0" fontId="20" fillId="0" borderId="0"/>
    <xf numFmtId="0" fontId="20" fillId="4" borderId="0" applyNumberFormat="0" applyFont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169" fontId="20" fillId="0" borderId="0" applyFont="0" applyFill="0" applyBorder="0" applyProtection="0">
      <alignment wrapText="1"/>
    </xf>
    <xf numFmtId="0" fontId="20" fillId="0" borderId="0"/>
    <xf numFmtId="0" fontId="20" fillId="4" borderId="0" applyNumberFormat="0" applyFont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169" fontId="20" fillId="0" borderId="0" applyFont="0" applyFill="0" applyBorder="0" applyProtection="0">
      <alignment wrapText="1"/>
    </xf>
    <xf numFmtId="0" fontId="26" fillId="0" borderId="0"/>
    <xf numFmtId="0" fontId="20" fillId="0" borderId="0"/>
    <xf numFmtId="0" fontId="20" fillId="4" borderId="0" applyNumberFormat="0" applyFont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169" fontId="20" fillId="0" borderId="0" applyFont="0" applyFill="0" applyBorder="0" applyProtection="0">
      <alignment wrapText="1"/>
    </xf>
    <xf numFmtId="0" fontId="26" fillId="0" borderId="0"/>
    <xf numFmtId="0" fontId="20" fillId="0" borderId="0"/>
    <xf numFmtId="0" fontId="20" fillId="4" borderId="0" applyNumberFormat="0" applyFont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169" fontId="20" fillId="0" borderId="0" applyFont="0" applyFill="0" applyBorder="0" applyProtection="0">
      <alignment wrapText="1"/>
    </xf>
    <xf numFmtId="0" fontId="26" fillId="0" borderId="0"/>
    <xf numFmtId="0" fontId="26" fillId="0" borderId="0"/>
    <xf numFmtId="0" fontId="26" fillId="0" borderId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26" fillId="0" borderId="0"/>
    <xf numFmtId="0" fontId="20" fillId="0" borderId="0"/>
    <xf numFmtId="0" fontId="20" fillId="4" borderId="0" applyNumberFormat="0" applyFont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169" fontId="20" fillId="0" borderId="0" applyFont="0" applyFill="0" applyBorder="0" applyProtection="0">
      <alignment wrapText="1"/>
    </xf>
    <xf numFmtId="0" fontId="20" fillId="0" borderId="0"/>
    <xf numFmtId="0" fontId="20" fillId="4" borderId="0" applyNumberFormat="0" applyFont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169" fontId="20" fillId="0" borderId="0" applyFont="0" applyFill="0" applyBorder="0" applyProtection="0">
      <alignment wrapText="1"/>
    </xf>
    <xf numFmtId="0" fontId="26" fillId="0" borderId="0"/>
    <xf numFmtId="0" fontId="20" fillId="0" borderId="0"/>
    <xf numFmtId="0" fontId="20" fillId="4" borderId="0" applyNumberFormat="0" applyFont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169" fontId="20" fillId="0" borderId="0" applyFont="0" applyFill="0" applyBorder="0" applyProtection="0">
      <alignment wrapText="1"/>
    </xf>
    <xf numFmtId="0" fontId="26" fillId="0" borderId="0"/>
    <xf numFmtId="0" fontId="20" fillId="0" borderId="0"/>
    <xf numFmtId="0" fontId="20" fillId="4" borderId="0" applyNumberFormat="0" applyFont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169" fontId="20" fillId="0" borderId="0" applyFont="0" applyFill="0" applyBorder="0" applyProtection="0">
      <alignment wrapText="1"/>
    </xf>
    <xf numFmtId="0" fontId="26" fillId="0" borderId="0"/>
    <xf numFmtId="0" fontId="26" fillId="0" borderId="0"/>
    <xf numFmtId="0" fontId="26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26" fillId="0" borderId="0"/>
    <xf numFmtId="0" fontId="30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26" fillId="0" borderId="0"/>
    <xf numFmtId="0" fontId="3" fillId="0" borderId="0"/>
    <xf numFmtId="166" fontId="3" fillId="0" borderId="0" applyFont="0" applyFill="0" applyBorder="0" applyAlignment="0" applyProtection="0"/>
    <xf numFmtId="0" fontId="26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26" fillId="0" borderId="0"/>
    <xf numFmtId="0" fontId="26" fillId="0" borderId="0"/>
    <xf numFmtId="0" fontId="20" fillId="0" borderId="0"/>
    <xf numFmtId="0" fontId="20" fillId="4" borderId="0" applyNumberFormat="0" applyFont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169" fontId="20" fillId="0" borderId="0" applyFont="0" applyFill="0" applyBorder="0" applyProtection="0">
      <alignment wrapText="1"/>
    </xf>
    <xf numFmtId="0" fontId="26" fillId="0" borderId="0"/>
    <xf numFmtId="0" fontId="23" fillId="0" borderId="0"/>
    <xf numFmtId="43" fontId="23" fillId="0" borderId="0" applyFont="0" applyFill="0" applyBorder="0" applyAlignment="0" applyProtection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3" fillId="0" borderId="0"/>
    <xf numFmtId="166" fontId="3" fillId="0" borderId="0" applyFont="0" applyFill="0" applyBorder="0" applyAlignment="0" applyProtection="0"/>
    <xf numFmtId="0" fontId="28" fillId="0" borderId="0" applyNumberFormat="0" applyFill="0" applyBorder="0" applyAlignment="0" applyProtection="0"/>
    <xf numFmtId="164" fontId="3" fillId="0" borderId="0" applyFont="0" applyFill="0" applyBorder="0" applyAlignment="0" applyProtection="0"/>
    <xf numFmtId="0" fontId="24" fillId="0" borderId="0" applyFill="0" applyProtection="0"/>
    <xf numFmtId="43" fontId="3" fillId="0" borderId="0" applyFont="0" applyFill="0" applyBorder="0" applyAlignment="0" applyProtection="0"/>
  </cellStyleXfs>
  <cellXfs count="1225">
    <xf numFmtId="0" fontId="0" fillId="0" borderId="0" xfId="0"/>
    <xf numFmtId="0" fontId="0" fillId="2" borderId="0" xfId="0" applyFill="1"/>
    <xf numFmtId="0" fontId="0" fillId="2" borderId="0" xfId="0" applyFill="1" applyAlignment="1">
      <alignment horizontal="right"/>
    </xf>
    <xf numFmtId="0" fontId="0" fillId="2" borderId="5" xfId="0" applyFill="1" applyBorder="1"/>
    <xf numFmtId="0" fontId="0" fillId="2" borderId="0" xfId="0" applyFill="1" applyAlignment="1">
      <alignment horizontal="center"/>
    </xf>
    <xf numFmtId="0" fontId="0" fillId="2" borderId="8" xfId="0" applyFill="1" applyBorder="1"/>
    <xf numFmtId="0" fontId="7" fillId="2" borderId="0" xfId="0" applyFont="1" applyFill="1" applyAlignment="1">
      <alignment horizontal="center"/>
    </xf>
    <xf numFmtId="2" fontId="11" fillId="3" borderId="0" xfId="0" applyNumberFormat="1" applyFont="1" applyFill="1" applyAlignment="1">
      <alignment horizontal="center"/>
    </xf>
    <xf numFmtId="0" fontId="6" fillId="2" borderId="0" xfId="0" applyFont="1" applyFill="1" applyAlignment="1">
      <alignment horizontal="right"/>
    </xf>
    <xf numFmtId="0" fontId="9" fillId="2" borderId="0" xfId="0" applyFont="1" applyFill="1" applyAlignment="1">
      <alignment horizontal="right"/>
    </xf>
    <xf numFmtId="0" fontId="1" fillId="2" borderId="0" xfId="0" applyFont="1" applyFill="1"/>
    <xf numFmtId="0" fontId="12" fillId="2" borderId="0" xfId="0" applyFont="1" applyFill="1" applyAlignment="1">
      <alignment horizontal="right"/>
    </xf>
    <xf numFmtId="0" fontId="13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3" fillId="3" borderId="0" xfId="0" applyFont="1" applyFill="1" applyAlignment="1">
      <alignment horizontal="center"/>
    </xf>
    <xf numFmtId="2" fontId="13" fillId="2" borderId="0" xfId="0" applyNumberFormat="1" applyFont="1" applyFill="1" applyAlignment="1">
      <alignment horizontal="center"/>
    </xf>
    <xf numFmtId="10" fontId="13" fillId="3" borderId="0" xfId="2" applyNumberFormat="1" applyFont="1" applyFill="1" applyAlignment="1">
      <alignment horizontal="center"/>
    </xf>
    <xf numFmtId="2" fontId="13" fillId="3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right"/>
    </xf>
    <xf numFmtId="0" fontId="16" fillId="2" borderId="0" xfId="0" applyFont="1" applyFill="1" applyAlignment="1">
      <alignment horizontal="center"/>
    </xf>
    <xf numFmtId="1" fontId="16" fillId="2" borderId="0" xfId="0" applyNumberFormat="1" applyFont="1" applyFill="1"/>
    <xf numFmtId="0" fontId="16" fillId="2" borderId="0" xfId="0" applyFont="1" applyFill="1"/>
    <xf numFmtId="0" fontId="21" fillId="2" borderId="0" xfId="0" applyFont="1" applyFill="1" applyAlignment="1">
      <alignment horizontal="right"/>
    </xf>
    <xf numFmtId="49" fontId="19" fillId="2" borderId="0" xfId="0" applyNumberFormat="1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 vertical="center" wrapText="1"/>
    </xf>
    <xf numFmtId="165" fontId="2" fillId="2" borderId="0" xfId="0" applyNumberFormat="1" applyFont="1" applyFill="1" applyAlignment="1">
      <alignment horizontal="center" vertical="center"/>
    </xf>
    <xf numFmtId="168" fontId="8" fillId="2" borderId="0" xfId="1" applyNumberFormat="1" applyFont="1" applyFill="1" applyBorder="1" applyAlignment="1">
      <alignment horizontal="center" vertical="center"/>
    </xf>
    <xf numFmtId="0" fontId="2" fillId="0" borderId="0" xfId="0" applyFont="1"/>
    <xf numFmtId="165" fontId="0" fillId="0" borderId="0" xfId="1" applyFont="1"/>
    <xf numFmtId="170" fontId="0" fillId="0" borderId="0" xfId="1" applyNumberFormat="1" applyFont="1"/>
    <xf numFmtId="171" fontId="0" fillId="0" borderId="0" xfId="1" applyNumberFormat="1" applyFont="1" applyAlignment="1">
      <alignment horizontal="center"/>
    </xf>
    <xf numFmtId="0" fontId="0" fillId="0" borderId="7" xfId="0" applyBorder="1"/>
    <xf numFmtId="171" fontId="0" fillId="0" borderId="0" xfId="1" applyNumberFormat="1" applyFont="1" applyBorder="1" applyAlignment="1">
      <alignment horizontal="center"/>
    </xf>
    <xf numFmtId="171" fontId="0" fillId="0" borderId="8" xfId="1" applyNumberFormat="1" applyFont="1" applyBorder="1" applyAlignment="1">
      <alignment horizontal="center"/>
    </xf>
    <xf numFmtId="171" fontId="17" fillId="0" borderId="0" xfId="1" applyNumberFormat="1" applyFont="1" applyBorder="1" applyAlignment="1">
      <alignment horizontal="center"/>
    </xf>
    <xf numFmtId="171" fontId="17" fillId="0" borderId="8" xfId="1" applyNumberFormat="1" applyFont="1" applyBorder="1" applyAlignment="1">
      <alignment horizontal="center"/>
    </xf>
    <xf numFmtId="171" fontId="0" fillId="6" borderId="0" xfId="1" applyNumberFormat="1" applyFont="1" applyFill="1" applyBorder="1" applyAlignment="1">
      <alignment horizontal="center"/>
    </xf>
    <xf numFmtId="171" fontId="0" fillId="6" borderId="8" xfId="1" applyNumberFormat="1" applyFont="1" applyFill="1" applyBorder="1" applyAlignment="1">
      <alignment horizontal="center"/>
    </xf>
    <xf numFmtId="0" fontId="0" fillId="0" borderId="3" xfId="0" applyBorder="1"/>
    <xf numFmtId="171" fontId="0" fillId="0" borderId="5" xfId="1" applyNumberFormat="1" applyFont="1" applyBorder="1" applyAlignment="1">
      <alignment horizontal="center"/>
    </xf>
    <xf numFmtId="171" fontId="0" fillId="0" borderId="4" xfId="1" applyNumberFormat="1" applyFont="1" applyBorder="1" applyAlignment="1">
      <alignment horizontal="center"/>
    </xf>
    <xf numFmtId="171" fontId="17" fillId="6" borderId="5" xfId="1" applyNumberFormat="1" applyFont="1" applyFill="1" applyBorder="1" applyAlignment="1">
      <alignment horizontal="center"/>
    </xf>
    <xf numFmtId="171" fontId="17" fillId="6" borderId="4" xfId="1" applyNumberFormat="1" applyFont="1" applyFill="1" applyBorder="1" applyAlignment="1">
      <alignment horizontal="center"/>
    </xf>
    <xf numFmtId="171" fontId="0" fillId="6" borderId="5" xfId="1" applyNumberFormat="1" applyFont="1" applyFill="1" applyBorder="1" applyAlignment="1">
      <alignment horizontal="center"/>
    </xf>
    <xf numFmtId="171" fontId="0" fillId="6" borderId="4" xfId="1" applyNumberFormat="1" applyFont="1" applyFill="1" applyBorder="1" applyAlignment="1">
      <alignment horizontal="center"/>
    </xf>
    <xf numFmtId="0" fontId="17" fillId="0" borderId="3" xfId="0" applyFont="1" applyBorder="1"/>
    <xf numFmtId="0" fontId="17" fillId="0" borderId="7" xfId="0" applyFont="1" applyBorder="1"/>
    <xf numFmtId="171" fontId="0" fillId="0" borderId="7" xfId="1" applyNumberFormat="1" applyFont="1" applyBorder="1" applyAlignment="1">
      <alignment horizontal="center"/>
    </xf>
    <xf numFmtId="171" fontId="17" fillId="0" borderId="7" xfId="1" applyNumberFormat="1" applyFont="1" applyBorder="1" applyAlignment="1">
      <alignment horizontal="center"/>
    </xf>
    <xf numFmtId="171" fontId="17" fillId="6" borderId="3" xfId="1" applyNumberFormat="1" applyFont="1" applyFill="1" applyBorder="1" applyAlignment="1">
      <alignment horizontal="center"/>
    </xf>
    <xf numFmtId="171" fontId="0" fillId="6" borderId="7" xfId="1" applyNumberFormat="1" applyFont="1" applyFill="1" applyBorder="1" applyAlignment="1">
      <alignment horizontal="center"/>
    </xf>
    <xf numFmtId="171" fontId="0" fillId="6" borderId="3" xfId="1" applyNumberFormat="1" applyFont="1" applyFill="1" applyBorder="1" applyAlignment="1">
      <alignment horizontal="center"/>
    </xf>
    <xf numFmtId="171" fontId="0" fillId="0" borderId="3" xfId="1" applyNumberFormat="1" applyFont="1" applyBorder="1" applyAlignment="1">
      <alignment horizontal="center"/>
    </xf>
    <xf numFmtId="0" fontId="2" fillId="5" borderId="1" xfId="0" applyFont="1" applyFill="1" applyBorder="1"/>
    <xf numFmtId="17" fontId="0" fillId="7" borderId="0" xfId="0" applyNumberFormat="1" applyFill="1" applyAlignment="1">
      <alignment horizontal="center" vertical="center"/>
    </xf>
    <xf numFmtId="0" fontId="28" fillId="0" borderId="0" xfId="158"/>
    <xf numFmtId="16" fontId="0" fillId="0" borderId="0" xfId="0" applyNumberFormat="1"/>
    <xf numFmtId="0" fontId="15" fillId="2" borderId="0" xfId="0" applyFont="1" applyFill="1" applyAlignment="1">
      <alignment horizontal="center"/>
    </xf>
    <xf numFmtId="167" fontId="0" fillId="0" borderId="0" xfId="0" applyNumberFormat="1" applyAlignment="1">
      <alignment horizontal="left"/>
    </xf>
    <xf numFmtId="2" fontId="0" fillId="0" borderId="0" xfId="0" applyNumberFormat="1"/>
    <xf numFmtId="2" fontId="0" fillId="0" borderId="13" xfId="0" applyNumberFormat="1" applyBorder="1"/>
    <xf numFmtId="0" fontId="0" fillId="3" borderId="0" xfId="0" applyFill="1"/>
    <xf numFmtId="0" fontId="32" fillId="0" borderId="0" xfId="0" applyFont="1"/>
    <xf numFmtId="0" fontId="0" fillId="0" borderId="0" xfId="0" applyAlignment="1">
      <alignment horizontal="right"/>
    </xf>
    <xf numFmtId="165" fontId="1" fillId="0" borderId="0" xfId="1" applyFont="1"/>
    <xf numFmtId="165" fontId="0" fillId="0" borderId="0" xfId="0" applyNumberFormat="1"/>
    <xf numFmtId="0" fontId="1" fillId="8" borderId="0" xfId="0" applyFont="1" applyFill="1"/>
    <xf numFmtId="165" fontId="1" fillId="8" borderId="0" xfId="1" applyFont="1" applyFill="1"/>
    <xf numFmtId="0" fontId="0" fillId="8" borderId="0" xfId="0" applyFill="1"/>
    <xf numFmtId="165" fontId="0" fillId="8" borderId="0" xfId="1" applyFont="1" applyFill="1"/>
    <xf numFmtId="0" fontId="2" fillId="0" borderId="0" xfId="0" applyFont="1" applyAlignment="1">
      <alignment horizontal="right"/>
    </xf>
    <xf numFmtId="165" fontId="2" fillId="0" borderId="0" xfId="1" applyFont="1"/>
    <xf numFmtId="170" fontId="1" fillId="0" borderId="0" xfId="1" applyNumberFormat="1" applyFont="1"/>
    <xf numFmtId="1" fontId="0" fillId="0" borderId="0" xfId="0" applyNumberFormat="1"/>
    <xf numFmtId="0" fontId="0" fillId="0" borderId="0" xfId="0" applyAlignment="1">
      <alignment horizontal="center"/>
    </xf>
    <xf numFmtId="173" fontId="0" fillId="8" borderId="0" xfId="1" applyNumberFormat="1" applyFont="1" applyFill="1"/>
    <xf numFmtId="171" fontId="35" fillId="6" borderId="5" xfId="1" applyNumberFormat="1" applyFont="1" applyFill="1" applyBorder="1" applyAlignment="1">
      <alignment horizontal="center"/>
    </xf>
    <xf numFmtId="173" fontId="0" fillId="0" borderId="0" xfId="1" applyNumberFormat="1" applyFont="1"/>
    <xf numFmtId="173" fontId="2" fillId="0" borderId="0" xfId="1" applyNumberFormat="1" applyFont="1"/>
    <xf numFmtId="0" fontId="33" fillId="0" borderId="0" xfId="0" applyFont="1" applyAlignment="1">
      <alignment horizontal="center"/>
    </xf>
    <xf numFmtId="1" fontId="36" fillId="0" borderId="0" xfId="0" applyNumberFormat="1" applyFont="1"/>
    <xf numFmtId="0" fontId="0" fillId="0" borderId="0" xfId="0" applyAlignment="1">
      <alignment vertical="center"/>
    </xf>
    <xf numFmtId="165" fontId="0" fillId="0" borderId="0" xfId="1" applyFont="1" applyFill="1"/>
    <xf numFmtId="0" fontId="0" fillId="2" borderId="11" xfId="0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7" xfId="0" applyFill="1" applyBorder="1" applyAlignment="1">
      <alignment horizontal="right"/>
    </xf>
    <xf numFmtId="17" fontId="0" fillId="5" borderId="11" xfId="0" applyNumberFormat="1" applyFill="1" applyBorder="1" applyAlignment="1">
      <alignment horizontal="center" vertical="center"/>
    </xf>
    <xf numFmtId="17" fontId="0" fillId="5" borderId="12" xfId="0" applyNumberForma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1" fontId="0" fillId="2" borderId="0" xfId="0" applyNumberFormat="1" applyFill="1" applyAlignment="1">
      <alignment horizontal="center" vertical="center"/>
    </xf>
    <xf numFmtId="165" fontId="0" fillId="8" borderId="0" xfId="1" applyFont="1" applyFill="1" applyBorder="1" applyAlignment="1">
      <alignment horizontal="center" vertical="center"/>
    </xf>
    <xf numFmtId="14" fontId="0" fillId="0" borderId="0" xfId="0" applyNumberFormat="1"/>
    <xf numFmtId="0" fontId="0" fillId="0" borderId="0" xfId="0" applyAlignment="1">
      <alignment horizontal="center" vertical="center"/>
    </xf>
    <xf numFmtId="17" fontId="0" fillId="0" borderId="0" xfId="0" applyNumberFormat="1" applyAlignment="1">
      <alignment horizontal="center" vertical="center"/>
    </xf>
    <xf numFmtId="0" fontId="0" fillId="11" borderId="0" xfId="0" applyFill="1" applyAlignment="1">
      <alignment horizontal="center" vertical="center" wrapText="1"/>
    </xf>
    <xf numFmtId="165" fontId="39" fillId="13" borderId="0" xfId="1" applyFont="1" applyFill="1" applyBorder="1" applyAlignment="1">
      <alignment vertical="center" wrapText="1"/>
    </xf>
    <xf numFmtId="165" fontId="18" fillId="13" borderId="0" xfId="1" applyFont="1" applyFill="1" applyBorder="1" applyAlignment="1">
      <alignment horizontal="center" vertical="center" wrapText="1"/>
    </xf>
    <xf numFmtId="165" fontId="16" fillId="13" borderId="0" xfId="1" applyFont="1" applyFill="1" applyBorder="1" applyAlignment="1">
      <alignment horizontal="center" vertical="center" wrapText="1"/>
    </xf>
    <xf numFmtId="167" fontId="0" fillId="0" borderId="0" xfId="0" applyNumberFormat="1"/>
    <xf numFmtId="14" fontId="17" fillId="0" borderId="0" xfId="0" applyNumberFormat="1" applyFont="1"/>
    <xf numFmtId="0" fontId="35" fillId="0" borderId="0" xfId="0" applyFont="1"/>
    <xf numFmtId="0" fontId="0" fillId="13" borderId="0" xfId="0" applyFill="1"/>
    <xf numFmtId="165" fontId="0" fillId="13" borderId="0" xfId="1" applyFont="1" applyFill="1"/>
    <xf numFmtId="165" fontId="35" fillId="0" borderId="0" xfId="1" applyFont="1"/>
    <xf numFmtId="17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73" fontId="0" fillId="0" borderId="0" xfId="1" applyNumberFormat="1" applyFont="1" applyFill="1"/>
    <xf numFmtId="173" fontId="35" fillId="0" borderId="0" xfId="1" applyNumberFormat="1" applyFont="1"/>
    <xf numFmtId="170" fontId="0" fillId="0" borderId="0" xfId="0" applyNumberFormat="1"/>
    <xf numFmtId="170" fontId="35" fillId="0" borderId="0" xfId="1" applyNumberFormat="1" applyFont="1"/>
    <xf numFmtId="170" fontId="0" fillId="0" borderId="0" xfId="1" applyNumberFormat="1" applyFont="1" applyFill="1"/>
    <xf numFmtId="0" fontId="34" fillId="0" borderId="0" xfId="0" applyFont="1" applyAlignment="1">
      <alignment horizontal="center" vertical="center"/>
    </xf>
    <xf numFmtId="0" fontId="37" fillId="0" borderId="0" xfId="0" applyFont="1"/>
    <xf numFmtId="0" fontId="34" fillId="0" borderId="0" xfId="0" applyFont="1" applyAlignment="1">
      <alignment vertical="center"/>
    </xf>
    <xf numFmtId="2" fontId="0" fillId="8" borderId="13" xfId="0" applyNumberFormat="1" applyFill="1" applyBorder="1"/>
    <xf numFmtId="167" fontId="1" fillId="8" borderId="0" xfId="0" applyNumberFormat="1" applyFont="1" applyFill="1"/>
    <xf numFmtId="0" fontId="40" fillId="15" borderId="14" xfId="0" applyFont="1" applyFill="1" applyBorder="1"/>
    <xf numFmtId="49" fontId="41" fillId="15" borderId="6" xfId="0" applyNumberFormat="1" applyFont="1" applyFill="1" applyBorder="1" applyAlignment="1">
      <alignment horizontal="center" vertical="center"/>
    </xf>
    <xf numFmtId="17" fontId="42" fillId="15" borderId="5" xfId="0" applyNumberFormat="1" applyFont="1" applyFill="1" applyBorder="1" applyAlignment="1">
      <alignment horizontal="center" vertical="center"/>
    </xf>
    <xf numFmtId="0" fontId="18" fillId="5" borderId="14" xfId="0" applyFont="1" applyFill="1" applyBorder="1"/>
    <xf numFmtId="0" fontId="38" fillId="5" borderId="6" xfId="0" applyFont="1" applyFill="1" applyBorder="1" applyAlignment="1">
      <alignment horizontal="center" vertical="center"/>
    </xf>
    <xf numFmtId="0" fontId="43" fillId="5" borderId="6" xfId="0" applyFont="1" applyFill="1" applyBorder="1" applyAlignment="1">
      <alignment horizontal="center" vertical="center"/>
    </xf>
    <xf numFmtId="177" fontId="43" fillId="2" borderId="18" xfId="0" applyNumberFormat="1" applyFont="1" applyFill="1" applyBorder="1" applyAlignment="1">
      <alignment horizontal="center" vertical="center"/>
    </xf>
    <xf numFmtId="177" fontId="43" fillId="2" borderId="5" xfId="0" applyNumberFormat="1" applyFont="1" applyFill="1" applyBorder="1" applyAlignment="1">
      <alignment horizontal="center" vertical="center"/>
    </xf>
    <xf numFmtId="178" fontId="43" fillId="2" borderId="5" xfId="0" applyNumberFormat="1" applyFont="1" applyFill="1" applyBorder="1" applyAlignment="1">
      <alignment horizontal="center" vertical="center"/>
    </xf>
    <xf numFmtId="0" fontId="16" fillId="2" borderId="15" xfId="0" applyFont="1" applyFill="1" applyBorder="1"/>
    <xf numFmtId="180" fontId="43" fillId="2" borderId="5" xfId="0" applyNumberFormat="1" applyFont="1" applyFill="1" applyBorder="1" applyAlignment="1">
      <alignment horizontal="center" vertical="center"/>
    </xf>
    <xf numFmtId="181" fontId="43" fillId="2" borderId="5" xfId="0" applyNumberFormat="1" applyFont="1" applyFill="1" applyBorder="1" applyAlignment="1">
      <alignment horizontal="center" vertical="center"/>
    </xf>
    <xf numFmtId="182" fontId="43" fillId="2" borderId="0" xfId="0" applyNumberFormat="1" applyFont="1" applyFill="1" applyAlignment="1">
      <alignment horizontal="center" vertical="center"/>
    </xf>
    <xf numFmtId="179" fontId="43" fillId="2" borderId="0" xfId="1" applyNumberFormat="1" applyFont="1" applyFill="1" applyAlignment="1">
      <alignment horizontal="center" vertical="center"/>
    </xf>
    <xf numFmtId="182" fontId="43" fillId="2" borderId="5" xfId="0" applyNumberFormat="1" applyFont="1" applyFill="1" applyBorder="1" applyAlignment="1">
      <alignment horizontal="center" vertical="center"/>
    </xf>
    <xf numFmtId="0" fontId="43" fillId="5" borderId="0" xfId="0" applyFont="1" applyFill="1" applyAlignment="1">
      <alignment horizontal="center" vertical="center"/>
    </xf>
    <xf numFmtId="179" fontId="43" fillId="2" borderId="5" xfId="1" applyNumberFormat="1" applyFont="1" applyFill="1" applyBorder="1" applyAlignment="1">
      <alignment horizontal="center" vertical="center"/>
    </xf>
    <xf numFmtId="0" fontId="16" fillId="2" borderId="16" xfId="0" applyFont="1" applyFill="1" applyBorder="1" applyAlignment="1">
      <alignment horizontal="right"/>
    </xf>
    <xf numFmtId="0" fontId="16" fillId="2" borderId="17" xfId="0" applyFont="1" applyFill="1" applyBorder="1" applyAlignment="1">
      <alignment horizontal="right"/>
    </xf>
    <xf numFmtId="0" fontId="18" fillId="5" borderId="14" xfId="0" applyFont="1" applyFill="1" applyBorder="1" applyAlignment="1">
      <alignment horizontal="right"/>
    </xf>
    <xf numFmtId="0" fontId="16" fillId="2" borderId="15" xfId="0" applyFont="1" applyFill="1" applyBorder="1" applyAlignment="1">
      <alignment horizontal="right"/>
    </xf>
    <xf numFmtId="0" fontId="16" fillId="2" borderId="7" xfId="0" applyFont="1" applyFill="1" applyBorder="1" applyAlignment="1">
      <alignment horizontal="left"/>
    </xf>
    <xf numFmtId="167" fontId="16" fillId="2" borderId="19" xfId="0" applyNumberFormat="1" applyFont="1" applyFill="1" applyBorder="1"/>
    <xf numFmtId="0" fontId="16" fillId="2" borderId="3" xfId="0" applyFont="1" applyFill="1" applyBorder="1" applyAlignment="1">
      <alignment horizontal="left"/>
    </xf>
    <xf numFmtId="167" fontId="16" fillId="2" borderId="9" xfId="0" applyNumberFormat="1" applyFont="1" applyFill="1" applyBorder="1"/>
    <xf numFmtId="0" fontId="45" fillId="5" borderId="6" xfId="0" applyFont="1" applyFill="1" applyBorder="1" applyAlignment="1">
      <alignment horizontal="center" vertical="center"/>
    </xf>
    <xf numFmtId="0" fontId="44" fillId="5" borderId="6" xfId="0" applyFont="1" applyFill="1" applyBorder="1" applyAlignment="1">
      <alignment horizontal="center" vertical="center"/>
    </xf>
    <xf numFmtId="0" fontId="45" fillId="5" borderId="2" xfId="0" applyFont="1" applyFill="1" applyBorder="1" applyAlignment="1">
      <alignment horizontal="center" vertical="center"/>
    </xf>
    <xf numFmtId="182" fontId="43" fillId="2" borderId="4" xfId="0" applyNumberFormat="1" applyFont="1" applyFill="1" applyBorder="1" applyAlignment="1">
      <alignment horizontal="center" vertical="center"/>
    </xf>
    <xf numFmtId="2" fontId="43" fillId="3" borderId="0" xfId="0" applyNumberFormat="1" applyFont="1" applyFill="1" applyAlignment="1">
      <alignment horizontal="center" vertical="center"/>
    </xf>
    <xf numFmtId="167" fontId="43" fillId="3" borderId="0" xfId="0" applyNumberFormat="1" applyFont="1" applyFill="1" applyAlignment="1">
      <alignment horizontal="center" vertical="center"/>
    </xf>
    <xf numFmtId="179" fontId="43" fillId="3" borderId="0" xfId="0" applyNumberFormat="1" applyFont="1" applyFill="1" applyAlignment="1">
      <alignment horizontal="center" vertical="center"/>
    </xf>
    <xf numFmtId="182" fontId="43" fillId="3" borderId="0" xfId="0" applyNumberFormat="1" applyFont="1" applyFill="1" applyAlignment="1">
      <alignment horizontal="center" vertical="center"/>
    </xf>
    <xf numFmtId="182" fontId="43" fillId="3" borderId="5" xfId="0" applyNumberFormat="1" applyFont="1" applyFill="1" applyBorder="1" applyAlignment="1">
      <alignment horizontal="center" vertical="center"/>
    </xf>
    <xf numFmtId="167" fontId="16" fillId="3" borderId="7" xfId="0" applyNumberFormat="1" applyFont="1" applyFill="1" applyBorder="1"/>
    <xf numFmtId="167" fontId="16" fillId="3" borderId="0" xfId="0" applyNumberFormat="1" applyFont="1" applyFill="1"/>
    <xf numFmtId="49" fontId="0" fillId="0" borderId="0" xfId="1" applyNumberFormat="1" applyFont="1" applyAlignment="1">
      <alignment horizontal="center"/>
    </xf>
    <xf numFmtId="0" fontId="12" fillId="2" borderId="6" xfId="0" applyFont="1" applyFill="1" applyBorder="1" applyAlignment="1">
      <alignment horizontal="right"/>
    </xf>
    <xf numFmtId="0" fontId="1" fillId="2" borderId="8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6" fillId="2" borderId="8" xfId="0" applyFont="1" applyFill="1" applyBorder="1" applyAlignment="1">
      <alignment horizontal="center"/>
    </xf>
    <xf numFmtId="10" fontId="13" fillId="3" borderId="0" xfId="2" applyNumberFormat="1" applyFont="1" applyFill="1" applyBorder="1" applyAlignment="1">
      <alignment horizontal="center"/>
    </xf>
    <xf numFmtId="0" fontId="1" fillId="2" borderId="5" xfId="0" applyFont="1" applyFill="1" applyBorder="1" applyAlignment="1">
      <alignment horizontal="right"/>
    </xf>
    <xf numFmtId="2" fontId="13" fillId="3" borderId="5" xfId="0" applyNumberFormat="1" applyFont="1" applyFill="1" applyBorder="1" applyAlignment="1">
      <alignment horizontal="center"/>
    </xf>
    <xf numFmtId="172" fontId="31" fillId="2" borderId="4" xfId="0" applyNumberFormat="1" applyFont="1" applyFill="1" applyBorder="1" applyAlignment="1">
      <alignment horizontal="left"/>
    </xf>
    <xf numFmtId="0" fontId="2" fillId="2" borderId="1" xfId="0" applyFont="1" applyFill="1" applyBorder="1"/>
    <xf numFmtId="171" fontId="0" fillId="3" borderId="8" xfId="1" applyNumberFormat="1" applyFont="1" applyFill="1" applyBorder="1" applyAlignment="1">
      <alignment horizontal="center"/>
    </xf>
    <xf numFmtId="0" fontId="7" fillId="0" borderId="0" xfId="0" applyFont="1"/>
    <xf numFmtId="167" fontId="0" fillId="8" borderId="0" xfId="0" applyNumberFormat="1" applyFill="1"/>
    <xf numFmtId="182" fontId="43" fillId="2" borderId="0" xfId="1" applyNumberFormat="1" applyFont="1" applyFill="1" applyAlignment="1">
      <alignment horizontal="center" vertical="center"/>
    </xf>
    <xf numFmtId="182" fontId="43" fillId="0" borderId="0" xfId="0" applyNumberFormat="1" applyFont="1" applyAlignment="1">
      <alignment horizontal="center" vertical="center"/>
    </xf>
    <xf numFmtId="0" fontId="18" fillId="5" borderId="10" xfId="0" applyFont="1" applyFill="1" applyBorder="1"/>
    <xf numFmtId="0" fontId="45" fillId="5" borderId="10" xfId="0" applyFont="1" applyFill="1" applyBorder="1" applyAlignment="1">
      <alignment horizontal="center" vertical="center"/>
    </xf>
    <xf numFmtId="0" fontId="44" fillId="5" borderId="11" xfId="0" applyFont="1" applyFill="1" applyBorder="1" applyAlignment="1">
      <alignment horizontal="center" vertical="center"/>
    </xf>
    <xf numFmtId="0" fontId="45" fillId="5" borderId="12" xfId="0" applyFont="1" applyFill="1" applyBorder="1" applyAlignment="1">
      <alignment horizontal="center" vertical="center"/>
    </xf>
    <xf numFmtId="2" fontId="7" fillId="2" borderId="6" xfId="0" applyNumberFormat="1" applyFont="1" applyFill="1" applyBorder="1" applyAlignment="1">
      <alignment horizontal="center" vertical="center"/>
    </xf>
    <xf numFmtId="0" fontId="1" fillId="0" borderId="0" xfId="0" applyFont="1"/>
    <xf numFmtId="173" fontId="1" fillId="0" borderId="0" xfId="1" applyNumberFormat="1" applyFont="1"/>
    <xf numFmtId="170" fontId="1" fillId="0" borderId="0" xfId="0" applyNumberFormat="1" applyFont="1"/>
    <xf numFmtId="0" fontId="17" fillId="2" borderId="0" xfId="0" applyFont="1" applyFill="1" applyAlignment="1">
      <alignment horizontal="center" vertical="center"/>
    </xf>
    <xf numFmtId="0" fontId="17" fillId="2" borderId="8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right"/>
    </xf>
    <xf numFmtId="1" fontId="2" fillId="0" borderId="11" xfId="0" applyNumberFormat="1" applyFont="1" applyBorder="1"/>
    <xf numFmtId="1" fontId="2" fillId="0" borderId="12" xfId="0" applyNumberFormat="1" applyFont="1" applyBorder="1"/>
    <xf numFmtId="1" fontId="36" fillId="0" borderId="11" xfId="0" applyNumberFormat="1" applyFont="1" applyBorder="1"/>
    <xf numFmtId="1" fontId="36" fillId="0" borderId="12" xfId="0" applyNumberFormat="1" applyFont="1" applyBorder="1"/>
    <xf numFmtId="1" fontId="2" fillId="2" borderId="8" xfId="0" applyNumberFormat="1" applyFont="1" applyFill="1" applyBorder="1" applyAlignment="1">
      <alignment horizontal="center"/>
    </xf>
    <xf numFmtId="1" fontId="0" fillId="2" borderId="8" xfId="0" applyNumberFormat="1" applyFill="1" applyBorder="1" applyAlignment="1">
      <alignment horizontal="center" vertical="center"/>
    </xf>
    <xf numFmtId="174" fontId="0" fillId="0" borderId="0" xfId="0" applyNumberFormat="1"/>
    <xf numFmtId="0" fontId="17" fillId="0" borderId="0" xfId="0" applyFont="1"/>
    <xf numFmtId="0" fontId="46" fillId="0" borderId="0" xfId="0" applyFont="1" applyAlignment="1">
      <alignment horizontal="center" vertical="center"/>
    </xf>
    <xf numFmtId="0" fontId="47" fillId="0" borderId="0" xfId="0" applyFont="1"/>
    <xf numFmtId="16" fontId="0" fillId="0" borderId="0" xfId="0" applyNumberFormat="1" applyAlignment="1">
      <alignment vertical="center"/>
    </xf>
    <xf numFmtId="183" fontId="38" fillId="0" borderId="0" xfId="1" applyNumberFormat="1" applyFont="1"/>
    <xf numFmtId="184" fontId="2" fillId="17" borderId="0" xfId="0" applyNumberFormat="1" applyFont="1" applyFill="1" applyAlignment="1">
      <alignment vertical="center"/>
    </xf>
    <xf numFmtId="165" fontId="48" fillId="0" borderId="0" xfId="1" applyFont="1"/>
    <xf numFmtId="174" fontId="0" fillId="0" borderId="0" xfId="0" applyNumberFormat="1" applyAlignment="1">
      <alignment vertical="center"/>
    </xf>
    <xf numFmtId="165" fontId="32" fillId="0" borderId="0" xfId="1" applyFont="1"/>
    <xf numFmtId="168" fontId="0" fillId="0" borderId="0" xfId="1" applyNumberFormat="1" applyFont="1"/>
    <xf numFmtId="185" fontId="32" fillId="0" borderId="0" xfId="1" applyNumberFormat="1" applyFont="1"/>
    <xf numFmtId="186" fontId="2" fillId="0" borderId="0" xfId="159" applyNumberFormat="1" applyFont="1" applyAlignment="1">
      <alignment vertical="center"/>
    </xf>
    <xf numFmtId="185" fontId="0" fillId="0" borderId="0" xfId="1" applyNumberFormat="1" applyFont="1"/>
    <xf numFmtId="187" fontId="0" fillId="0" borderId="0" xfId="159" applyNumberFormat="1" applyFont="1" applyAlignment="1">
      <alignment vertical="center"/>
    </xf>
    <xf numFmtId="186" fontId="14" fillId="17" borderId="0" xfId="0" applyNumberFormat="1" applyFont="1" applyFill="1" applyAlignment="1">
      <alignment vertical="center"/>
    </xf>
    <xf numFmtId="168" fontId="0" fillId="0" borderId="0" xfId="0" applyNumberFormat="1"/>
    <xf numFmtId="186" fontId="21" fillId="0" borderId="0" xfId="159" applyNumberFormat="1" applyFont="1" applyFill="1" applyAlignment="1">
      <alignment vertical="center"/>
    </xf>
    <xf numFmtId="0" fontId="1" fillId="0" borderId="0" xfId="0" applyFont="1" applyAlignment="1">
      <alignment vertical="center"/>
    </xf>
    <xf numFmtId="165" fontId="0" fillId="0" borderId="0" xfId="1" applyFont="1" applyAlignment="1">
      <alignment horizontal="right"/>
    </xf>
    <xf numFmtId="186" fontId="1" fillId="18" borderId="0" xfId="0" applyNumberFormat="1" applyFont="1" applyFill="1" applyAlignment="1">
      <alignment vertical="center"/>
    </xf>
    <xf numFmtId="174" fontId="32" fillId="0" borderId="0" xfId="0" applyNumberFormat="1" applyFont="1" applyAlignment="1">
      <alignment vertical="center"/>
    </xf>
    <xf numFmtId="165" fontId="2" fillId="0" borderId="0" xfId="1" applyFont="1" applyFill="1" applyAlignment="1">
      <alignment horizontal="right"/>
    </xf>
    <xf numFmtId="0" fontId="0" fillId="0" borderId="1" xfId="0" applyBorder="1"/>
    <xf numFmtId="186" fontId="0" fillId="0" borderId="6" xfId="0" applyNumberFormat="1" applyBorder="1" applyAlignment="1">
      <alignment vertical="center"/>
    </xf>
    <xf numFmtId="0" fontId="0" fillId="0" borderId="2" xfId="0" applyBorder="1"/>
    <xf numFmtId="184" fontId="0" fillId="0" borderId="5" xfId="0" applyNumberFormat="1" applyBorder="1" applyAlignment="1">
      <alignment vertical="center"/>
    </xf>
    <xf numFmtId="0" fontId="0" fillId="0" borderId="4" xfId="0" applyBorder="1"/>
    <xf numFmtId="165" fontId="2" fillId="0" borderId="0" xfId="1" applyFont="1" applyAlignment="1">
      <alignment horizontal="right"/>
    </xf>
    <xf numFmtId="184" fontId="0" fillId="0" borderId="0" xfId="0" applyNumberFormat="1"/>
    <xf numFmtId="165" fontId="0" fillId="0" borderId="0" xfId="1" applyFont="1" applyAlignment="1">
      <alignment vertical="center"/>
    </xf>
    <xf numFmtId="184" fontId="49" fillId="0" borderId="0" xfId="0" applyNumberFormat="1" applyFont="1" applyAlignment="1">
      <alignment vertical="center"/>
    </xf>
    <xf numFmtId="186" fontId="35" fillId="0" borderId="0" xfId="159" applyNumberFormat="1" applyFont="1" applyAlignment="1">
      <alignment vertical="center"/>
    </xf>
    <xf numFmtId="184" fontId="0" fillId="0" borderId="5" xfId="0" applyNumberFormat="1" applyBorder="1"/>
    <xf numFmtId="184" fontId="2" fillId="17" borderId="0" xfId="0" applyNumberFormat="1" applyFont="1" applyFill="1"/>
    <xf numFmtId="167" fontId="50" fillId="0" borderId="0" xfId="0" applyNumberFormat="1" applyFont="1"/>
    <xf numFmtId="188" fontId="0" fillId="0" borderId="0" xfId="159" applyNumberFormat="1" applyFont="1" applyFill="1" applyAlignment="1">
      <alignment vertical="center"/>
    </xf>
    <xf numFmtId="186" fontId="2" fillId="0" borderId="0" xfId="159" applyNumberFormat="1" applyFont="1" applyFill="1" applyAlignment="1">
      <alignment vertical="center"/>
    </xf>
    <xf numFmtId="186" fontId="0" fillId="0" borderId="0" xfId="159" applyNumberFormat="1" applyFont="1" applyFill="1" applyAlignment="1">
      <alignment vertical="center"/>
    </xf>
    <xf numFmtId="168" fontId="0" fillId="0" borderId="0" xfId="1" applyNumberFormat="1" applyFont="1" applyFill="1"/>
    <xf numFmtId="168" fontId="0" fillId="0" borderId="13" xfId="1" applyNumberFormat="1" applyFont="1" applyFill="1" applyBorder="1"/>
    <xf numFmtId="165" fontId="2" fillId="0" borderId="0" xfId="1" applyFont="1" applyFill="1" applyAlignment="1">
      <alignment horizontal="right" vertical="center"/>
    </xf>
    <xf numFmtId="165" fontId="0" fillId="0" borderId="0" xfId="1" applyFont="1" applyFill="1" applyAlignment="1">
      <alignment vertical="center"/>
    </xf>
    <xf numFmtId="165" fontId="38" fillId="0" borderId="0" xfId="1" applyFont="1" applyFill="1"/>
    <xf numFmtId="0" fontId="33" fillId="0" borderId="0" xfId="0" applyFont="1"/>
    <xf numFmtId="183" fontId="0" fillId="8" borderId="0" xfId="1" applyNumberFormat="1" applyFont="1" applyFill="1" applyAlignment="1">
      <alignment vertical="center"/>
    </xf>
    <xf numFmtId="184" fontId="36" fillId="8" borderId="0" xfId="159" applyNumberFormat="1" applyFont="1" applyFill="1" applyAlignment="1">
      <alignment vertical="center"/>
    </xf>
    <xf numFmtId="165" fontId="36" fillId="8" borderId="0" xfId="1" applyFont="1" applyFill="1" applyAlignment="1">
      <alignment horizontal="center" vertical="center"/>
    </xf>
    <xf numFmtId="0" fontId="36" fillId="8" borderId="0" xfId="0" applyFont="1" applyFill="1" applyAlignment="1">
      <alignment vertical="center"/>
    </xf>
    <xf numFmtId="186" fontId="14" fillId="13" borderId="0" xfId="159" applyNumberFormat="1" applyFont="1" applyFill="1" applyAlignment="1">
      <alignment vertical="center"/>
    </xf>
    <xf numFmtId="168" fontId="0" fillId="13" borderId="0" xfId="1" applyNumberFormat="1" applyFont="1" applyFill="1"/>
    <xf numFmtId="14" fontId="1" fillId="0" borderId="0" xfId="0" applyNumberFormat="1" applyFont="1"/>
    <xf numFmtId="170" fontId="1" fillId="0" borderId="0" xfId="1" applyNumberFormat="1" applyFont="1" applyFill="1"/>
    <xf numFmtId="9" fontId="0" fillId="8" borderId="0" xfId="0" applyNumberFormat="1" applyFill="1"/>
    <xf numFmtId="2" fontId="17" fillId="0" borderId="0" xfId="0" applyNumberFormat="1" applyFont="1"/>
    <xf numFmtId="0" fontId="38" fillId="0" borderId="0" xfId="1" applyNumberFormat="1" applyFont="1" applyFill="1"/>
    <xf numFmtId="165" fontId="17" fillId="0" borderId="0" xfId="1" applyFont="1"/>
    <xf numFmtId="2" fontId="0" fillId="17" borderId="0" xfId="0" applyNumberFormat="1" applyFill="1"/>
    <xf numFmtId="0" fontId="33" fillId="2" borderId="0" xfId="0" applyFont="1" applyFill="1"/>
    <xf numFmtId="16" fontId="0" fillId="2" borderId="0" xfId="0" applyNumberFormat="1" applyFill="1" applyAlignment="1">
      <alignment horizontal="center"/>
    </xf>
    <xf numFmtId="10" fontId="0" fillId="2" borderId="0" xfId="2" applyNumberFormat="1" applyFont="1" applyFill="1"/>
    <xf numFmtId="182" fontId="0" fillId="6" borderId="0" xfId="0" applyNumberFormat="1" applyFill="1" applyAlignment="1">
      <alignment horizontal="center"/>
    </xf>
    <xf numFmtId="4" fontId="0" fillId="2" borderId="0" xfId="0" applyNumberFormat="1" applyFill="1"/>
    <xf numFmtId="4" fontId="0" fillId="2" borderId="0" xfId="0" applyNumberFormat="1" applyFill="1" applyAlignment="1">
      <alignment horizontal="center"/>
    </xf>
    <xf numFmtId="182" fontId="0" fillId="2" borderId="0" xfId="0" applyNumberFormat="1" applyFill="1" applyAlignment="1">
      <alignment horizontal="center"/>
    </xf>
    <xf numFmtId="0" fontId="51" fillId="2" borderId="0" xfId="0" applyFont="1" applyFill="1"/>
    <xf numFmtId="4" fontId="52" fillId="2" borderId="0" xfId="0" applyNumberFormat="1" applyFont="1" applyFill="1" applyAlignment="1">
      <alignment horizontal="center" vertical="center"/>
    </xf>
    <xf numFmtId="0" fontId="0" fillId="2" borderId="23" xfId="0" applyFill="1" applyBorder="1"/>
    <xf numFmtId="0" fontId="2" fillId="2" borderId="0" xfId="0" applyFont="1" applyFill="1" applyAlignment="1">
      <alignment horizontal="right"/>
    </xf>
    <xf numFmtId="4" fontId="52" fillId="2" borderId="24" xfId="0" applyNumberFormat="1" applyFont="1" applyFill="1" applyBorder="1" applyAlignment="1">
      <alignment horizontal="center" vertical="center"/>
    </xf>
    <xf numFmtId="4" fontId="2" fillId="6" borderId="0" xfId="0" applyNumberFormat="1" applyFont="1" applyFill="1" applyAlignment="1">
      <alignment horizontal="center"/>
    </xf>
    <xf numFmtId="4" fontId="14" fillId="6" borderId="0" xfId="0" applyNumberFormat="1" applyFont="1" applyFill="1" applyAlignment="1">
      <alignment horizontal="center"/>
    </xf>
    <xf numFmtId="0" fontId="0" fillId="2" borderId="24" xfId="0" applyFill="1" applyBorder="1"/>
    <xf numFmtId="4" fontId="0" fillId="2" borderId="24" xfId="0" applyNumberFormat="1" applyFill="1" applyBorder="1" applyAlignment="1">
      <alignment horizontal="center"/>
    </xf>
    <xf numFmtId="0" fontId="0" fillId="2" borderId="0" xfId="0" applyFill="1" applyAlignment="1">
      <alignment horizontal="left"/>
    </xf>
    <xf numFmtId="4" fontId="0" fillId="2" borderId="13" xfId="0" applyNumberFormat="1" applyFill="1" applyBorder="1" applyAlignment="1">
      <alignment horizontal="center"/>
    </xf>
    <xf numFmtId="0" fontId="17" fillId="2" borderId="0" xfId="0" applyFont="1" applyFill="1" applyAlignment="1">
      <alignment horizontal="right"/>
    </xf>
    <xf numFmtId="4" fontId="17" fillId="2" borderId="13" xfId="0" applyNumberFormat="1" applyFont="1" applyFill="1" applyBorder="1" applyAlignment="1">
      <alignment horizontal="center"/>
    </xf>
    <xf numFmtId="189" fontId="0" fillId="2" borderId="24" xfId="0" applyNumberFormat="1" applyFill="1" applyBorder="1" applyAlignment="1">
      <alignment horizontal="center"/>
    </xf>
    <xf numFmtId="4" fontId="0" fillId="6" borderId="0" xfId="0" applyNumberFormat="1" applyFill="1" applyAlignment="1">
      <alignment horizontal="center"/>
    </xf>
    <xf numFmtId="4" fontId="0" fillId="6" borderId="25" xfId="0" applyNumberFormat="1" applyFill="1" applyBorder="1" applyAlignment="1">
      <alignment horizontal="center"/>
    </xf>
    <xf numFmtId="4" fontId="0" fillId="6" borderId="26" xfId="0" applyNumberFormat="1" applyFill="1" applyBorder="1" applyAlignment="1">
      <alignment horizontal="center"/>
    </xf>
    <xf numFmtId="2" fontId="17" fillId="6" borderId="0" xfId="0" applyNumberFormat="1" applyFont="1" applyFill="1" applyAlignment="1">
      <alignment horizontal="center"/>
    </xf>
    <xf numFmtId="4" fontId="17" fillId="2" borderId="0" xfId="0" applyNumberFormat="1" applyFont="1" applyFill="1" applyAlignment="1">
      <alignment horizontal="center"/>
    </xf>
    <xf numFmtId="0" fontId="0" fillId="2" borderId="24" xfId="0" applyFill="1" applyBorder="1" applyAlignment="1">
      <alignment horizontal="center"/>
    </xf>
    <xf numFmtId="4" fontId="0" fillId="2" borderId="26" xfId="0" applyNumberFormat="1" applyFill="1" applyBorder="1" applyAlignment="1">
      <alignment horizontal="center"/>
    </xf>
    <xf numFmtId="4" fontId="2" fillId="2" borderId="0" xfId="0" applyNumberFormat="1" applyFont="1" applyFill="1" applyAlignment="1">
      <alignment horizontal="center"/>
    </xf>
    <xf numFmtId="43" fontId="17" fillId="2" borderId="0" xfId="0" applyNumberFormat="1" applyFont="1" applyFill="1"/>
    <xf numFmtId="4" fontId="17" fillId="6" borderId="0" xfId="0" applyNumberFormat="1" applyFont="1" applyFill="1" applyAlignment="1">
      <alignment horizontal="center"/>
    </xf>
    <xf numFmtId="0" fontId="17" fillId="2" borderId="0" xfId="0" applyFont="1" applyFill="1"/>
    <xf numFmtId="10" fontId="0" fillId="2" borderId="0" xfId="0" applyNumberFormat="1" applyFill="1"/>
    <xf numFmtId="4" fontId="0" fillId="17" borderId="27" xfId="0" applyNumberFormat="1" applyFill="1" applyBorder="1" applyAlignment="1">
      <alignment horizontal="center"/>
    </xf>
    <xf numFmtId="4" fontId="0" fillId="17" borderId="0" xfId="0" applyNumberFormat="1" applyFill="1" applyAlignment="1">
      <alignment horizontal="center"/>
    </xf>
    <xf numFmtId="0" fontId="2" fillId="2" borderId="0" xfId="0" applyFont="1" applyFill="1" applyAlignment="1">
      <alignment horizontal="left"/>
    </xf>
    <xf numFmtId="4" fontId="2" fillId="17" borderId="0" xfId="0" applyNumberFormat="1" applyFont="1" applyFill="1" applyAlignment="1">
      <alignment horizontal="center"/>
    </xf>
    <xf numFmtId="9" fontId="0" fillId="2" borderId="0" xfId="0" applyNumberFormat="1" applyFill="1"/>
    <xf numFmtId="0" fontId="32" fillId="2" borderId="0" xfId="0" applyFont="1" applyFill="1"/>
    <xf numFmtId="4" fontId="52" fillId="2" borderId="0" xfId="0" applyNumberFormat="1" applyFont="1" applyFill="1"/>
    <xf numFmtId="2" fontId="0" fillId="2" borderId="0" xfId="0" applyNumberFormat="1" applyFill="1"/>
    <xf numFmtId="0" fontId="2" fillId="3" borderId="0" xfId="0" applyFont="1" applyFill="1" applyAlignment="1">
      <alignment horizontal="right"/>
    </xf>
    <xf numFmtId="4" fontId="2" fillId="3" borderId="0" xfId="0" applyNumberFormat="1" applyFont="1" applyFill="1" applyAlignment="1">
      <alignment horizontal="center"/>
    </xf>
    <xf numFmtId="4" fontId="2" fillId="3" borderId="24" xfId="0" applyNumberFormat="1" applyFont="1" applyFill="1" applyBorder="1" applyAlignment="1">
      <alignment horizontal="center"/>
    </xf>
    <xf numFmtId="1" fontId="16" fillId="2" borderId="8" xfId="0" applyNumberFormat="1" applyFont="1" applyFill="1" applyBorder="1" applyAlignment="1">
      <alignment horizontal="left"/>
    </xf>
    <xf numFmtId="2" fontId="17" fillId="6" borderId="24" xfId="0" applyNumberFormat="1" applyFont="1" applyFill="1" applyBorder="1" applyAlignment="1">
      <alignment horizontal="center"/>
    </xf>
    <xf numFmtId="0" fontId="17" fillId="0" borderId="0" xfId="0" applyFont="1" applyAlignment="1">
      <alignment horizontal="right"/>
    </xf>
    <xf numFmtId="0" fontId="36" fillId="0" borderId="0" xfId="0" applyFont="1"/>
    <xf numFmtId="183" fontId="17" fillId="0" borderId="0" xfId="1" applyNumberFormat="1" applyFont="1"/>
    <xf numFmtId="2" fontId="36" fillId="8" borderId="0" xfId="0" applyNumberFormat="1" applyFont="1" applyFill="1"/>
    <xf numFmtId="0" fontId="53" fillId="0" borderId="0" xfId="158" applyFont="1"/>
    <xf numFmtId="0" fontId="54" fillId="0" borderId="0" xfId="0" applyFont="1"/>
    <xf numFmtId="0" fontId="54" fillId="0" borderId="0" xfId="0" applyFont="1" applyAlignment="1">
      <alignment horizontal="center" vertical="center"/>
    </xf>
    <xf numFmtId="173" fontId="54" fillId="0" borderId="0" xfId="1" applyNumberFormat="1" applyFont="1"/>
    <xf numFmtId="10" fontId="0" fillId="0" borderId="0" xfId="0" applyNumberFormat="1"/>
    <xf numFmtId="0" fontId="0" fillId="0" borderId="13" xfId="0" applyBorder="1"/>
    <xf numFmtId="0" fontId="16" fillId="2" borderId="28" xfId="0" applyFont="1" applyFill="1" applyBorder="1"/>
    <xf numFmtId="182" fontId="43" fillId="2" borderId="12" xfId="0" applyNumberFormat="1" applyFont="1" applyFill="1" applyBorder="1" applyAlignment="1">
      <alignment horizontal="center" vertical="center"/>
    </xf>
    <xf numFmtId="173" fontId="31" fillId="0" borderId="0" xfId="1" applyNumberFormat="1" applyFont="1"/>
    <xf numFmtId="165" fontId="1" fillId="8" borderId="0" xfId="1" applyFont="1" applyFill="1" applyBorder="1" applyAlignment="1">
      <alignment horizontal="center" vertical="center"/>
    </xf>
    <xf numFmtId="0" fontId="1" fillId="9" borderId="0" xfId="0" applyFont="1" applyFill="1"/>
    <xf numFmtId="0" fontId="48" fillId="2" borderId="7" xfId="0" applyFont="1" applyFill="1" applyBorder="1" applyAlignment="1">
      <alignment horizontal="right"/>
    </xf>
    <xf numFmtId="2" fontId="2" fillId="8" borderId="7" xfId="0" applyNumberFormat="1" applyFont="1" applyFill="1" applyBorder="1" applyAlignment="1">
      <alignment horizontal="right"/>
    </xf>
    <xf numFmtId="3" fontId="0" fillId="2" borderId="13" xfId="0" applyNumberForma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right"/>
    </xf>
    <xf numFmtId="3" fontId="2" fillId="2" borderId="11" xfId="1" applyNumberFormat="1" applyFont="1" applyFill="1" applyBorder="1" applyAlignment="1">
      <alignment horizontal="center" vertical="center"/>
    </xf>
    <xf numFmtId="3" fontId="2" fillId="2" borderId="12" xfId="1" applyNumberFormat="1" applyFont="1" applyFill="1" applyBorder="1" applyAlignment="1">
      <alignment horizontal="center" vertical="center"/>
    </xf>
    <xf numFmtId="3" fontId="0" fillId="2" borderId="8" xfId="0" applyNumberFormat="1" applyFill="1" applyBorder="1" applyAlignment="1">
      <alignment horizontal="center" vertical="center"/>
    </xf>
    <xf numFmtId="3" fontId="0" fillId="2" borderId="13" xfId="1" applyNumberFormat="1" applyFont="1" applyFill="1" applyBorder="1" applyAlignment="1">
      <alignment horizontal="center" vertical="center"/>
    </xf>
    <xf numFmtId="3" fontId="0" fillId="2" borderId="29" xfId="1" applyNumberFormat="1" applyFont="1" applyFill="1" applyBorder="1" applyAlignment="1">
      <alignment horizontal="center" vertical="center"/>
    </xf>
    <xf numFmtId="3" fontId="0" fillId="2" borderId="0" xfId="1" applyNumberFormat="1" applyFont="1" applyFill="1" applyBorder="1" applyAlignment="1">
      <alignment horizontal="center" vertical="center"/>
    </xf>
    <xf numFmtId="3" fontId="0" fillId="2" borderId="8" xfId="1" applyNumberFormat="1" applyFont="1" applyFill="1" applyBorder="1" applyAlignment="1">
      <alignment horizontal="center" vertical="center"/>
    </xf>
    <xf numFmtId="3" fontId="0" fillId="2" borderId="29" xfId="0" applyNumberFormat="1" applyFill="1" applyBorder="1" applyAlignment="1">
      <alignment horizontal="center" vertical="center"/>
    </xf>
    <xf numFmtId="3" fontId="0" fillId="7" borderId="6" xfId="0" applyNumberFormat="1" applyFill="1" applyBorder="1" applyAlignment="1">
      <alignment horizontal="center" vertical="center"/>
    </xf>
    <xf numFmtId="3" fontId="0" fillId="7" borderId="2" xfId="0" applyNumberFormat="1" applyFill="1" applyBorder="1" applyAlignment="1">
      <alignment horizontal="center" vertical="center"/>
    </xf>
    <xf numFmtId="3" fontId="4" fillId="2" borderId="5" xfId="0" applyNumberFormat="1" applyFont="1" applyFill="1" applyBorder="1" applyAlignment="1">
      <alignment horizontal="center" vertical="center"/>
    </xf>
    <xf numFmtId="4" fontId="21" fillId="2" borderId="0" xfId="0" applyNumberFormat="1" applyFont="1" applyFill="1" applyAlignment="1">
      <alignment horizontal="center" vertical="center"/>
    </xf>
    <xf numFmtId="173" fontId="0" fillId="0" borderId="13" xfId="1" applyNumberFormat="1" applyFont="1" applyBorder="1"/>
    <xf numFmtId="0" fontId="22" fillId="2" borderId="11" xfId="0" applyFont="1" applyFill="1" applyBorder="1"/>
    <xf numFmtId="0" fontId="22" fillId="2" borderId="12" xfId="0" applyFont="1" applyFill="1" applyBorder="1"/>
    <xf numFmtId="2" fontId="55" fillId="5" borderId="6" xfId="0" applyNumberFormat="1" applyFont="1" applyFill="1" applyBorder="1" applyAlignment="1">
      <alignment horizontal="center" vertical="center"/>
    </xf>
    <xf numFmtId="167" fontId="55" fillId="5" borderId="6" xfId="0" applyNumberFormat="1" applyFont="1" applyFill="1" applyBorder="1" applyAlignment="1">
      <alignment horizontal="center" vertical="center"/>
    </xf>
    <xf numFmtId="172" fontId="55" fillId="5" borderId="6" xfId="0" applyNumberFormat="1" applyFont="1" applyFill="1" applyBorder="1" applyAlignment="1">
      <alignment horizontal="center" vertical="center"/>
    </xf>
    <xf numFmtId="0" fontId="0" fillId="19" borderId="0" xfId="0" applyFill="1"/>
    <xf numFmtId="0" fontId="24" fillId="0" borderId="0" xfId="160" applyFill="1" applyProtection="1"/>
    <xf numFmtId="0" fontId="57" fillId="20" borderId="0" xfId="160" applyFont="1" applyFill="1" applyProtection="1"/>
    <xf numFmtId="0" fontId="24" fillId="0" borderId="0" xfId="160" applyFill="1" applyAlignment="1" applyProtection="1">
      <alignment horizontal="right"/>
    </xf>
    <xf numFmtId="0" fontId="57" fillId="20" borderId="0" xfId="0" applyFont="1" applyFill="1"/>
    <xf numFmtId="0" fontId="58" fillId="0" borderId="0" xfId="0" applyFont="1"/>
    <xf numFmtId="0" fontId="0" fillId="6" borderId="0" xfId="0" applyFill="1" applyAlignment="1">
      <alignment horizontal="right"/>
    </xf>
    <xf numFmtId="0" fontId="59" fillId="5" borderId="30" xfId="0" applyFont="1" applyFill="1" applyBorder="1" applyAlignment="1">
      <alignment horizontal="center" vertical="center"/>
    </xf>
    <xf numFmtId="190" fontId="0" fillId="0" borderId="0" xfId="1" applyNumberFormat="1" applyFont="1"/>
    <xf numFmtId="0" fontId="17" fillId="2" borderId="23" xfId="0" applyFont="1" applyFill="1" applyBorder="1"/>
    <xf numFmtId="2" fontId="0" fillId="2" borderId="0" xfId="0" applyNumberFormat="1" applyFill="1" applyAlignment="1">
      <alignment horizontal="center"/>
    </xf>
    <xf numFmtId="0" fontId="38" fillId="5" borderId="0" xfId="0" applyFont="1" applyFill="1" applyAlignment="1">
      <alignment horizontal="center" vertical="center"/>
    </xf>
    <xf numFmtId="49" fontId="41" fillId="15" borderId="31" xfId="0" applyNumberFormat="1" applyFont="1" applyFill="1" applyBorder="1" applyAlignment="1">
      <alignment horizontal="center" vertical="center"/>
    </xf>
    <xf numFmtId="17" fontId="42" fillId="15" borderId="32" xfId="0" applyNumberFormat="1" applyFont="1" applyFill="1" applyBorder="1" applyAlignment="1">
      <alignment horizontal="center" vertical="center"/>
    </xf>
    <xf numFmtId="0" fontId="38" fillId="5" borderId="31" xfId="0" applyFont="1" applyFill="1" applyBorder="1" applyAlignment="1">
      <alignment horizontal="center" vertical="center"/>
    </xf>
    <xf numFmtId="179" fontId="43" fillId="2" borderId="23" xfId="1" applyNumberFormat="1" applyFont="1" applyFill="1" applyBorder="1" applyAlignment="1">
      <alignment horizontal="center" vertical="center"/>
    </xf>
    <xf numFmtId="177" fontId="43" fillId="2" borderId="32" xfId="0" applyNumberFormat="1" applyFont="1" applyFill="1" applyBorder="1" applyAlignment="1">
      <alignment horizontal="center" vertical="center"/>
    </xf>
    <xf numFmtId="0" fontId="38" fillId="5" borderId="23" xfId="0" applyFont="1" applyFill="1" applyBorder="1" applyAlignment="1">
      <alignment horizontal="center" vertical="center"/>
    </xf>
    <xf numFmtId="182" fontId="43" fillId="0" borderId="5" xfId="0" applyNumberFormat="1" applyFont="1" applyBorder="1" applyAlignment="1">
      <alignment horizontal="center" vertical="center"/>
    </xf>
    <xf numFmtId="17" fontId="0" fillId="2" borderId="0" xfId="0" applyNumberFormat="1" applyFill="1"/>
    <xf numFmtId="165" fontId="1" fillId="8" borderId="7" xfId="1" applyFont="1" applyFill="1" applyBorder="1" applyAlignment="1">
      <alignment horizontal="center" vertical="center"/>
    </xf>
    <xf numFmtId="1" fontId="0" fillId="2" borderId="7" xfId="0" applyNumberFormat="1" applyFill="1" applyBorder="1" applyAlignment="1">
      <alignment horizontal="center" vertical="center"/>
    </xf>
    <xf numFmtId="1" fontId="2" fillId="2" borderId="7" xfId="0" applyNumberFormat="1" applyFont="1" applyFill="1" applyBorder="1" applyAlignment="1">
      <alignment horizontal="center"/>
    </xf>
    <xf numFmtId="2" fontId="0" fillId="8" borderId="0" xfId="0" applyNumberFormat="1" applyFill="1"/>
    <xf numFmtId="3" fontId="0" fillId="7" borderId="1" xfId="0" applyNumberFormat="1" applyFill="1" applyBorder="1" applyAlignment="1">
      <alignment horizontal="center" vertical="center"/>
    </xf>
    <xf numFmtId="3" fontId="2" fillId="2" borderId="10" xfId="1" applyNumberFormat="1" applyFont="1" applyFill="1" applyBorder="1" applyAlignment="1">
      <alignment horizontal="center" vertical="center"/>
    </xf>
    <xf numFmtId="3" fontId="0" fillId="2" borderId="33" xfId="1" applyNumberFormat="1" applyFont="1" applyFill="1" applyBorder="1" applyAlignment="1">
      <alignment horizontal="center" vertical="center"/>
    </xf>
    <xf numFmtId="3" fontId="0" fillId="2" borderId="7" xfId="1" applyNumberFormat="1" applyFont="1" applyFill="1" applyBorder="1" applyAlignment="1">
      <alignment horizontal="center" vertical="center"/>
    </xf>
    <xf numFmtId="1" fontId="14" fillId="2" borderId="5" xfId="0" applyNumberFormat="1" applyFont="1" applyFill="1" applyBorder="1" applyAlignment="1">
      <alignment horizontal="center" vertical="center"/>
    </xf>
    <xf numFmtId="1" fontId="14" fillId="2" borderId="3" xfId="0" applyNumberFormat="1" applyFont="1" applyFill="1" applyBorder="1" applyAlignment="1">
      <alignment horizontal="center" vertical="center"/>
    </xf>
    <xf numFmtId="190" fontId="1" fillId="0" borderId="0" xfId="0" applyNumberFormat="1" applyFont="1"/>
    <xf numFmtId="4" fontId="0" fillId="0" borderId="0" xfId="0" applyNumberFormat="1"/>
    <xf numFmtId="2" fontId="52" fillId="5" borderId="6" xfId="0" applyNumberFormat="1" applyFont="1" applyFill="1" applyBorder="1" applyAlignment="1">
      <alignment horizontal="center" vertical="center"/>
    </xf>
    <xf numFmtId="167" fontId="52" fillId="5" borderId="6" xfId="0" applyNumberFormat="1" applyFont="1" applyFill="1" applyBorder="1" applyAlignment="1">
      <alignment horizontal="center" vertical="center"/>
    </xf>
    <xf numFmtId="181" fontId="7" fillId="2" borderId="1" xfId="0" applyNumberFormat="1" applyFont="1" applyFill="1" applyBorder="1" applyAlignment="1">
      <alignment horizontal="center" vertical="center"/>
    </xf>
    <xf numFmtId="181" fontId="7" fillId="2" borderId="6" xfId="0" applyNumberFormat="1" applyFont="1" applyFill="1" applyBorder="1" applyAlignment="1">
      <alignment horizontal="center" vertical="center"/>
    </xf>
    <xf numFmtId="181" fontId="7" fillId="2" borderId="2" xfId="0" applyNumberFormat="1" applyFont="1" applyFill="1" applyBorder="1" applyAlignment="1">
      <alignment horizontal="center" vertical="center"/>
    </xf>
    <xf numFmtId="180" fontId="7" fillId="2" borderId="6" xfId="0" applyNumberFormat="1" applyFont="1" applyFill="1" applyBorder="1" applyAlignment="1">
      <alignment horizontal="center" vertical="center"/>
    </xf>
    <xf numFmtId="180" fontId="7" fillId="2" borderId="2" xfId="0" applyNumberFormat="1" applyFont="1" applyFill="1" applyBorder="1" applyAlignment="1">
      <alignment horizontal="center" vertical="center"/>
    </xf>
    <xf numFmtId="180" fontId="7" fillId="2" borderId="1" xfId="0" applyNumberFormat="1" applyFont="1" applyFill="1" applyBorder="1" applyAlignment="1">
      <alignment horizontal="center" vertical="center"/>
    </xf>
    <xf numFmtId="167" fontId="17" fillId="0" borderId="0" xfId="0" applyNumberFormat="1" applyFont="1"/>
    <xf numFmtId="173" fontId="60" fillId="0" borderId="0" xfId="1" applyNumberFormat="1" applyFont="1"/>
    <xf numFmtId="170" fontId="17" fillId="0" borderId="0" xfId="1" applyNumberFormat="1" applyFont="1"/>
    <xf numFmtId="170" fontId="17" fillId="0" borderId="0" xfId="0" applyNumberFormat="1" applyFont="1"/>
    <xf numFmtId="0" fontId="56" fillId="0" borderId="0" xfId="160" applyFont="1" applyFill="1" applyAlignment="1" applyProtection="1">
      <alignment horizontal="left"/>
    </xf>
    <xf numFmtId="0" fontId="57" fillId="20" borderId="0" xfId="160" applyFont="1" applyFill="1" applyAlignment="1" applyProtection="1">
      <alignment horizontal="left"/>
    </xf>
    <xf numFmtId="0" fontId="24" fillId="0" borderId="0" xfId="160" applyFill="1" applyAlignment="1" applyProtection="1">
      <alignment horizontal="left"/>
    </xf>
    <xf numFmtId="14" fontId="24" fillId="0" borderId="0" xfId="160" applyNumberFormat="1" applyFill="1" applyAlignment="1" applyProtection="1">
      <alignment horizontal="left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28" fillId="0" borderId="0" xfId="158" applyFill="1"/>
    <xf numFmtId="167" fontId="43" fillId="0" borderId="0" xfId="0" applyNumberFormat="1" applyFont="1" applyAlignment="1">
      <alignment horizontal="center" vertical="center"/>
    </xf>
    <xf numFmtId="181" fontId="43" fillId="0" borderId="5" xfId="0" applyNumberFormat="1" applyFont="1" applyBorder="1" applyAlignment="1">
      <alignment horizontal="center" vertical="center"/>
    </xf>
    <xf numFmtId="0" fontId="18" fillId="5" borderId="28" xfId="0" applyFont="1" applyFill="1" applyBorder="1" applyAlignment="1">
      <alignment horizontal="right"/>
    </xf>
    <xf numFmtId="0" fontId="0" fillId="0" borderId="11" xfId="0" applyBorder="1"/>
    <xf numFmtId="167" fontId="43" fillId="0" borderId="11" xfId="0" applyNumberFormat="1" applyFont="1" applyBorder="1" applyAlignment="1">
      <alignment horizontal="center" vertical="center"/>
    </xf>
    <xf numFmtId="167" fontId="43" fillId="3" borderId="11" xfId="0" applyNumberFormat="1" applyFont="1" applyFill="1" applyBorder="1" applyAlignment="1">
      <alignment horizontal="center" vertical="center"/>
    </xf>
    <xf numFmtId="14" fontId="35" fillId="0" borderId="0" xfId="0" applyNumberFormat="1" applyFont="1"/>
    <xf numFmtId="0" fontId="61" fillId="0" borderId="0" xfId="0" applyFont="1"/>
    <xf numFmtId="3" fontId="62" fillId="0" borderId="0" xfId="0" applyNumberFormat="1" applyFont="1" applyAlignment="1">
      <alignment horizontal="left" vertical="center" wrapText="1"/>
    </xf>
    <xf numFmtId="0" fontId="63" fillId="0" borderId="0" xfId="0" applyFont="1" applyAlignment="1">
      <alignment horizontal="left" vertical="center" wrapText="1"/>
    </xf>
    <xf numFmtId="17" fontId="64" fillId="9" borderId="0" xfId="0" applyNumberFormat="1" applyFont="1" applyFill="1" applyAlignment="1">
      <alignment horizontal="left" vertical="center" wrapText="1"/>
    </xf>
    <xf numFmtId="0" fontId="64" fillId="10" borderId="0" xfId="0" applyFont="1" applyFill="1" applyAlignment="1">
      <alignment horizontal="left" vertical="center" wrapText="1"/>
    </xf>
    <xf numFmtId="17" fontId="64" fillId="10" borderId="0" xfId="0" applyNumberFormat="1" applyFont="1" applyFill="1" applyAlignment="1">
      <alignment horizontal="left" vertical="center" wrapText="1"/>
    </xf>
    <xf numFmtId="17" fontId="64" fillId="22" borderId="0" xfId="0" applyNumberFormat="1" applyFont="1" applyFill="1" applyAlignment="1">
      <alignment horizontal="left" vertical="center" wrapText="1"/>
    </xf>
    <xf numFmtId="0" fontId="64" fillId="22" borderId="0" xfId="0" applyFont="1" applyFill="1" applyAlignment="1">
      <alignment horizontal="left" vertical="center" wrapText="1"/>
    </xf>
    <xf numFmtId="0" fontId="65" fillId="9" borderId="0" xfId="0" applyFont="1" applyFill="1" applyAlignment="1">
      <alignment horizontal="left" vertical="center" wrapText="1"/>
    </xf>
    <xf numFmtId="0" fontId="65" fillId="10" borderId="0" xfId="0" applyFont="1" applyFill="1" applyAlignment="1">
      <alignment horizontal="left" vertical="center" wrapText="1"/>
    </xf>
    <xf numFmtId="0" fontId="65" fillId="22" borderId="0" xfId="0" applyFont="1" applyFill="1" applyAlignment="1">
      <alignment horizontal="left" vertical="center" wrapText="1"/>
    </xf>
    <xf numFmtId="0" fontId="0" fillId="6" borderId="0" xfId="0" applyFill="1"/>
    <xf numFmtId="0" fontId="60" fillId="0" borderId="0" xfId="0" applyFont="1"/>
    <xf numFmtId="0" fontId="52" fillId="2" borderId="0" xfId="0" applyFont="1" applyFill="1"/>
    <xf numFmtId="190" fontId="17" fillId="0" borderId="0" xfId="0" applyNumberFormat="1" applyFont="1"/>
    <xf numFmtId="172" fontId="55" fillId="2" borderId="6" xfId="0" applyNumberFormat="1" applyFont="1" applyFill="1" applyBorder="1" applyAlignment="1">
      <alignment horizontal="center" vertical="center"/>
    </xf>
    <xf numFmtId="167" fontId="55" fillId="2" borderId="6" xfId="0" applyNumberFormat="1" applyFont="1" applyFill="1" applyBorder="1" applyAlignment="1">
      <alignment horizontal="center" vertical="center"/>
    </xf>
    <xf numFmtId="2" fontId="55" fillId="2" borderId="6" xfId="0" applyNumberFormat="1" applyFont="1" applyFill="1" applyBorder="1" applyAlignment="1">
      <alignment horizontal="center" vertical="center"/>
    </xf>
    <xf numFmtId="0" fontId="62" fillId="0" borderId="0" xfId="0" applyFont="1" applyAlignment="1">
      <alignment horizontal="left" vertical="center" wrapText="1"/>
    </xf>
    <xf numFmtId="182" fontId="44" fillId="2" borderId="8" xfId="0" applyNumberFormat="1" applyFont="1" applyFill="1" applyBorder="1" applyAlignment="1">
      <alignment horizontal="center" vertical="center"/>
    </xf>
    <xf numFmtId="4" fontId="44" fillId="2" borderId="8" xfId="0" applyNumberFormat="1" applyFont="1" applyFill="1" applyBorder="1" applyAlignment="1">
      <alignment horizontal="center" vertical="center"/>
    </xf>
    <xf numFmtId="0" fontId="1" fillId="6" borderId="0" xfId="0" applyFont="1" applyFill="1"/>
    <xf numFmtId="182" fontId="43" fillId="8" borderId="8" xfId="0" applyNumberFormat="1" applyFont="1" applyFill="1" applyBorder="1" applyAlignment="1">
      <alignment horizontal="center" vertical="center"/>
    </xf>
    <xf numFmtId="182" fontId="43" fillId="8" borderId="29" xfId="0" applyNumberFormat="1" applyFont="1" applyFill="1" applyBorder="1" applyAlignment="1">
      <alignment horizontal="center" vertical="center"/>
    </xf>
    <xf numFmtId="9" fontId="0" fillId="0" borderId="0" xfId="2" applyFont="1"/>
    <xf numFmtId="0" fontId="54" fillId="0" borderId="0" xfId="0" applyFont="1" applyAlignment="1">
      <alignment horizontal="center" vertical="center" wrapText="1"/>
    </xf>
    <xf numFmtId="10" fontId="0" fillId="0" borderId="0" xfId="2" applyNumberFormat="1" applyFont="1"/>
    <xf numFmtId="172" fontId="0" fillId="0" borderId="0" xfId="0" applyNumberFormat="1"/>
    <xf numFmtId="0" fontId="66" fillId="0" borderId="0" xfId="0" applyFont="1"/>
    <xf numFmtId="9" fontId="0" fillId="0" borderId="0" xfId="0" applyNumberFormat="1"/>
    <xf numFmtId="180" fontId="0" fillId="0" borderId="0" xfId="0" applyNumberFormat="1"/>
    <xf numFmtId="180" fontId="2" fillId="0" borderId="0" xfId="0" applyNumberFormat="1" applyFont="1"/>
    <xf numFmtId="0" fontId="32" fillId="0" borderId="0" xfId="0" applyFont="1" applyAlignment="1">
      <alignment horizontal="right"/>
    </xf>
    <xf numFmtId="167" fontId="32" fillId="0" borderId="0" xfId="0" applyNumberFormat="1" applyFont="1"/>
    <xf numFmtId="4" fontId="44" fillId="2" borderId="35" xfId="0" applyNumberFormat="1" applyFont="1" applyFill="1" applyBorder="1" applyAlignment="1">
      <alignment horizontal="center" vertical="center"/>
    </xf>
    <xf numFmtId="167" fontId="38" fillId="5" borderId="6" xfId="0" applyNumberFormat="1" applyFont="1" applyFill="1" applyBorder="1" applyAlignment="1">
      <alignment horizontal="center" vertical="center"/>
    </xf>
    <xf numFmtId="180" fontId="2" fillId="5" borderId="0" xfId="0" applyNumberFormat="1" applyFont="1" applyFill="1"/>
    <xf numFmtId="167" fontId="1" fillId="8" borderId="8" xfId="0" applyNumberFormat="1" applyFont="1" applyFill="1" applyBorder="1" applyAlignment="1">
      <alignment horizontal="center"/>
    </xf>
    <xf numFmtId="167" fontId="1" fillId="8" borderId="7" xfId="0" applyNumberFormat="1" applyFont="1" applyFill="1" applyBorder="1" applyAlignment="1">
      <alignment horizontal="center"/>
    </xf>
    <xf numFmtId="17" fontId="0" fillId="5" borderId="10" xfId="0" applyNumberFormat="1" applyFill="1" applyBorder="1" applyAlignment="1">
      <alignment horizontal="center" vertical="center"/>
    </xf>
    <xf numFmtId="0" fontId="17" fillId="2" borderId="7" xfId="0" applyFont="1" applyFill="1" applyBorder="1" applyAlignment="1">
      <alignment horizontal="center" vertical="center"/>
    </xf>
    <xf numFmtId="173" fontId="0" fillId="0" borderId="0" xfId="0" applyNumberFormat="1"/>
    <xf numFmtId="14" fontId="67" fillId="0" borderId="0" xfId="0" applyNumberFormat="1" applyFont="1"/>
    <xf numFmtId="167" fontId="32" fillId="2" borderId="0" xfId="0" applyNumberFormat="1" applyFont="1" applyFill="1" applyAlignment="1">
      <alignment horizontal="right" vertical="center"/>
    </xf>
    <xf numFmtId="0" fontId="32" fillId="2" borderId="0" xfId="0" applyFont="1" applyFill="1" applyAlignment="1">
      <alignment horizontal="left"/>
    </xf>
    <xf numFmtId="191" fontId="0" fillId="2" borderId="13" xfId="1" applyNumberFormat="1" applyFont="1" applyFill="1" applyBorder="1" applyAlignment="1">
      <alignment horizontal="right" vertical="center"/>
    </xf>
    <xf numFmtId="191" fontId="2" fillId="2" borderId="0" xfId="1" applyNumberFormat="1" applyFont="1" applyFill="1" applyAlignment="1">
      <alignment horizontal="right" vertical="center"/>
    </xf>
    <xf numFmtId="192" fontId="0" fillId="2" borderId="0" xfId="1" applyNumberFormat="1" applyFont="1" applyFill="1" applyAlignment="1">
      <alignment horizontal="right" vertical="center"/>
    </xf>
    <xf numFmtId="192" fontId="0" fillId="2" borderId="13" xfId="1" applyNumberFormat="1" applyFont="1" applyFill="1" applyBorder="1" applyAlignment="1">
      <alignment horizontal="right" vertical="center"/>
    </xf>
    <xf numFmtId="180" fontId="2" fillId="2" borderId="0" xfId="0" applyNumberFormat="1" applyFont="1" applyFill="1"/>
    <xf numFmtId="180" fontId="0" fillId="2" borderId="0" xfId="0" applyNumberFormat="1" applyFill="1"/>
    <xf numFmtId="177" fontId="44" fillId="2" borderId="18" xfId="0" applyNumberFormat="1" applyFont="1" applyFill="1" applyBorder="1" applyAlignment="1">
      <alignment horizontal="center" vertical="center"/>
    </xf>
    <xf numFmtId="178" fontId="44" fillId="2" borderId="5" xfId="0" applyNumberFormat="1" applyFont="1" applyFill="1" applyBorder="1" applyAlignment="1">
      <alignment horizontal="center" vertical="center"/>
    </xf>
    <xf numFmtId="180" fontId="44" fillId="2" borderId="5" xfId="0" applyNumberFormat="1" applyFont="1" applyFill="1" applyBorder="1" applyAlignment="1">
      <alignment horizontal="center" vertical="center"/>
    </xf>
    <xf numFmtId="181" fontId="44" fillId="2" borderId="5" xfId="0" applyNumberFormat="1" applyFont="1" applyFill="1" applyBorder="1" applyAlignment="1">
      <alignment horizontal="center" vertical="center"/>
    </xf>
    <xf numFmtId="180" fontId="68" fillId="2" borderId="0" xfId="0" applyNumberFormat="1" applyFont="1" applyFill="1"/>
    <xf numFmtId="173" fontId="17" fillId="17" borderId="13" xfId="1" applyNumberFormat="1" applyFont="1" applyFill="1" applyBorder="1"/>
    <xf numFmtId="173" fontId="0" fillId="17" borderId="13" xfId="1" applyNumberFormat="1" applyFont="1" applyFill="1" applyBorder="1"/>
    <xf numFmtId="192" fontId="2" fillId="2" borderId="0" xfId="1" applyNumberFormat="1" applyFont="1" applyFill="1" applyAlignment="1">
      <alignment horizontal="right" vertical="center"/>
    </xf>
    <xf numFmtId="191" fontId="1" fillId="2" borderId="0" xfId="1" applyNumberFormat="1" applyFont="1" applyFill="1" applyAlignment="1">
      <alignment horizontal="right" vertical="center"/>
    </xf>
    <xf numFmtId="4" fontId="69" fillId="2" borderId="0" xfId="0" applyNumberFormat="1" applyFont="1" applyFill="1" applyAlignment="1">
      <alignment horizontal="center" vertical="center"/>
    </xf>
    <xf numFmtId="4" fontId="69" fillId="2" borderId="8" xfId="0" applyNumberFormat="1" applyFont="1" applyFill="1" applyBorder="1" applyAlignment="1">
      <alignment horizontal="center" vertical="center"/>
    </xf>
    <xf numFmtId="17" fontId="38" fillId="7" borderId="0" xfId="0" applyNumberFormat="1" applyFont="1" applyFill="1" applyAlignment="1">
      <alignment horizontal="center" vertical="center"/>
    </xf>
    <xf numFmtId="165" fontId="43" fillId="8" borderId="0" xfId="1" applyFont="1" applyFill="1"/>
    <xf numFmtId="165" fontId="38" fillId="0" borderId="0" xfId="0" applyNumberFormat="1" applyFont="1"/>
    <xf numFmtId="167" fontId="38" fillId="0" borderId="0" xfId="0" applyNumberFormat="1" applyFont="1"/>
    <xf numFmtId="167" fontId="38" fillId="8" borderId="0" xfId="0" applyNumberFormat="1" applyFont="1" applyFill="1"/>
    <xf numFmtId="173" fontId="45" fillId="0" borderId="0" xfId="1" applyNumberFormat="1" applyFont="1"/>
    <xf numFmtId="180" fontId="14" fillId="2" borderId="0" xfId="0" applyNumberFormat="1" applyFont="1" applyFill="1"/>
    <xf numFmtId="0" fontId="4" fillId="2" borderId="7" xfId="0" applyFont="1" applyFill="1" applyBorder="1" applyAlignment="1">
      <alignment horizontal="right"/>
    </xf>
    <xf numFmtId="3" fontId="4" fillId="2" borderId="8" xfId="0" applyNumberFormat="1" applyFont="1" applyFill="1" applyBorder="1" applyAlignment="1">
      <alignment horizontal="center" vertical="center"/>
    </xf>
    <xf numFmtId="3" fontId="4" fillId="2" borderId="7" xfId="0" applyNumberFormat="1" applyFont="1" applyFill="1" applyBorder="1" applyAlignment="1">
      <alignment horizontal="center" vertical="center"/>
    </xf>
    <xf numFmtId="0" fontId="32" fillId="2" borderId="3" xfId="0" applyFont="1" applyFill="1" applyBorder="1" applyAlignment="1">
      <alignment horizontal="right"/>
    </xf>
    <xf numFmtId="180" fontId="32" fillId="2" borderId="5" xfId="0" applyNumberFormat="1" applyFont="1" applyFill="1" applyBorder="1" applyAlignment="1">
      <alignment horizontal="center" vertical="center"/>
    </xf>
    <xf numFmtId="180" fontId="32" fillId="2" borderId="4" xfId="0" applyNumberFormat="1" applyFont="1" applyFill="1" applyBorder="1" applyAlignment="1">
      <alignment horizontal="center" vertical="center"/>
    </xf>
    <xf numFmtId="180" fontId="32" fillId="2" borderId="3" xfId="0" applyNumberFormat="1" applyFont="1" applyFill="1" applyBorder="1" applyAlignment="1">
      <alignment horizontal="center" vertical="center"/>
    </xf>
    <xf numFmtId="0" fontId="0" fillId="17" borderId="0" xfId="0" applyFill="1"/>
    <xf numFmtId="180" fontId="0" fillId="5" borderId="0" xfId="0" applyNumberFormat="1" applyFill="1"/>
    <xf numFmtId="193" fontId="0" fillId="0" borderId="0" xfId="0" applyNumberFormat="1"/>
    <xf numFmtId="165" fontId="1" fillId="0" borderId="0" xfId="1" applyFont="1" applyAlignment="1">
      <alignment horizontal="right"/>
    </xf>
    <xf numFmtId="0" fontId="14" fillId="6" borderId="0" xfId="0" applyFont="1" applyFill="1"/>
    <xf numFmtId="165" fontId="1" fillId="17" borderId="0" xfId="1" applyFont="1" applyFill="1"/>
    <xf numFmtId="165" fontId="0" fillId="17" borderId="0" xfId="1" applyFont="1" applyFill="1"/>
    <xf numFmtId="0" fontId="71" fillId="0" borderId="36" xfId="0" applyFont="1" applyBorder="1" applyAlignment="1">
      <alignment horizontal="center" vertical="center" wrapText="1"/>
    </xf>
    <xf numFmtId="3" fontId="71" fillId="0" borderId="36" xfId="0" applyNumberFormat="1" applyFont="1" applyBorder="1" applyAlignment="1">
      <alignment horizontal="center" vertical="center" wrapText="1"/>
    </xf>
    <xf numFmtId="14" fontId="0" fillId="8" borderId="0" xfId="0" applyNumberFormat="1" applyFill="1"/>
    <xf numFmtId="14" fontId="71" fillId="0" borderId="36" xfId="0" applyNumberFormat="1" applyFont="1" applyBorder="1" applyAlignment="1">
      <alignment horizontal="center" vertical="center" wrapText="1"/>
    </xf>
    <xf numFmtId="0" fontId="32" fillId="0" borderId="0" xfId="0" applyFont="1" applyAlignment="1">
      <alignment horizontal="center" vertical="center"/>
    </xf>
    <xf numFmtId="0" fontId="21" fillId="0" borderId="0" xfId="0" applyFont="1"/>
    <xf numFmtId="0" fontId="50" fillId="0" borderId="0" xfId="0" applyFont="1"/>
    <xf numFmtId="0" fontId="32" fillId="9" borderId="0" xfId="0" applyFont="1" applyFill="1"/>
    <xf numFmtId="3" fontId="32" fillId="0" borderId="0" xfId="0" applyNumberFormat="1" applyFont="1"/>
    <xf numFmtId="0" fontId="9" fillId="0" borderId="0" xfId="0" applyFont="1"/>
    <xf numFmtId="0" fontId="4" fillId="0" borderId="0" xfId="0" applyFont="1" applyAlignment="1">
      <alignment horizontal="center" vertical="center"/>
    </xf>
    <xf numFmtId="173" fontId="32" fillId="0" borderId="0" xfId="1" applyNumberFormat="1" applyFont="1" applyFill="1"/>
    <xf numFmtId="173" fontId="21" fillId="0" borderId="0" xfId="1" applyNumberFormat="1" applyFont="1"/>
    <xf numFmtId="173" fontId="50" fillId="0" borderId="0" xfId="1" applyNumberFormat="1" applyFont="1"/>
    <xf numFmtId="192" fontId="0" fillId="0" borderId="0" xfId="0" applyNumberFormat="1"/>
    <xf numFmtId="173" fontId="72" fillId="0" borderId="0" xfId="1" applyNumberFormat="1" applyFont="1"/>
    <xf numFmtId="173" fontId="32" fillId="0" borderId="0" xfId="1" applyNumberFormat="1" applyFont="1"/>
    <xf numFmtId="173" fontId="32" fillId="0" borderId="0" xfId="1" applyNumberFormat="1" applyFont="1" applyAlignment="1">
      <alignment horizontal="center" vertical="center"/>
    </xf>
    <xf numFmtId="3" fontId="32" fillId="0" borderId="0" xfId="0" applyNumberFormat="1" applyFont="1" applyAlignment="1">
      <alignment horizontal="center" vertical="center"/>
    </xf>
    <xf numFmtId="3" fontId="28" fillId="0" borderId="0" xfId="158" applyNumberFormat="1" applyAlignment="1">
      <alignment horizontal="center"/>
    </xf>
    <xf numFmtId="3" fontId="0" fillId="0" borderId="0" xfId="0" applyNumberFormat="1" applyAlignment="1">
      <alignment horizontal="center"/>
    </xf>
    <xf numFmtId="3" fontId="1" fillId="0" borderId="0" xfId="0" applyNumberFormat="1" applyFont="1" applyAlignment="1">
      <alignment horizontal="center"/>
    </xf>
    <xf numFmtId="3" fontId="17" fillId="0" borderId="0" xfId="0" applyNumberFormat="1" applyFont="1" applyAlignment="1">
      <alignment horizontal="center"/>
    </xf>
    <xf numFmtId="182" fontId="0" fillId="0" borderId="0" xfId="0" applyNumberFormat="1"/>
    <xf numFmtId="0" fontId="2" fillId="0" borderId="10" xfId="0" applyFont="1" applyBorder="1" applyAlignment="1">
      <alignment horizontal="center" vertical="center"/>
    </xf>
    <xf numFmtId="0" fontId="18" fillId="5" borderId="37" xfId="0" applyFont="1" applyFill="1" applyBorder="1"/>
    <xf numFmtId="165" fontId="48" fillId="2" borderId="8" xfId="1" applyFont="1" applyFill="1" applyBorder="1"/>
    <xf numFmtId="165" fontId="48" fillId="2" borderId="5" xfId="1" applyFont="1" applyFill="1" applyBorder="1"/>
    <xf numFmtId="165" fontId="48" fillId="3" borderId="0" xfId="1" applyFont="1" applyFill="1" applyBorder="1"/>
    <xf numFmtId="170" fontId="48" fillId="3" borderId="4" xfId="1" applyNumberFormat="1" applyFont="1" applyFill="1" applyBorder="1"/>
    <xf numFmtId="180" fontId="0" fillId="0" borderId="0" xfId="0" applyNumberFormat="1" applyAlignment="1">
      <alignment horizontal="center" vertical="center"/>
    </xf>
    <xf numFmtId="17" fontId="48" fillId="5" borderId="11" xfId="0" applyNumberFormat="1" applyFont="1" applyFill="1" applyBorder="1" applyAlignment="1">
      <alignment horizontal="center" vertical="center"/>
    </xf>
    <xf numFmtId="17" fontId="48" fillId="5" borderId="12" xfId="0" applyNumberFormat="1" applyFont="1" applyFill="1" applyBorder="1" applyAlignment="1">
      <alignment horizontal="center" vertical="center"/>
    </xf>
    <xf numFmtId="180" fontId="48" fillId="0" borderId="0" xfId="1" applyNumberFormat="1" applyFont="1" applyAlignment="1">
      <alignment horizontal="center" vertical="center"/>
    </xf>
    <xf numFmtId="180" fontId="48" fillId="0" borderId="0" xfId="0" applyNumberFormat="1" applyFont="1" applyAlignment="1">
      <alignment horizontal="center" vertical="center"/>
    </xf>
    <xf numFmtId="180" fontId="74" fillId="0" borderId="13" xfId="1" applyNumberFormat="1" applyFont="1" applyBorder="1" applyAlignment="1">
      <alignment horizontal="center" vertical="center"/>
    </xf>
    <xf numFmtId="0" fontId="2" fillId="2" borderId="0" xfId="0" applyFont="1" applyFill="1" applyAlignment="1">
      <alignment horizontal="right" vertical="center"/>
    </xf>
    <xf numFmtId="0" fontId="0" fillId="2" borderId="0" xfId="0" applyFill="1" applyAlignment="1">
      <alignment horizontal="right" vertical="center"/>
    </xf>
    <xf numFmtId="165" fontId="0" fillId="2" borderId="0" xfId="0" applyNumberFormat="1" applyFill="1" applyAlignment="1">
      <alignment horizontal="center" vertical="center"/>
    </xf>
    <xf numFmtId="0" fontId="32" fillId="2" borderId="0" xfId="0" applyFont="1" applyFill="1" applyAlignment="1">
      <alignment horizontal="right" vertical="center"/>
    </xf>
    <xf numFmtId="167" fontId="0" fillId="2" borderId="0" xfId="0" applyNumberFormat="1" applyFill="1" applyAlignment="1">
      <alignment horizontal="center" vertical="center"/>
    </xf>
    <xf numFmtId="165" fontId="17" fillId="2" borderId="0" xfId="1" applyFont="1" applyFill="1" applyBorder="1" applyAlignment="1">
      <alignment horizontal="center" vertical="center"/>
    </xf>
    <xf numFmtId="2" fontId="32" fillId="2" borderId="0" xfId="0" applyNumberFormat="1" applyFont="1" applyFill="1" applyAlignment="1">
      <alignment horizontal="right" vertical="center"/>
    </xf>
    <xf numFmtId="17" fontId="4" fillId="2" borderId="0" xfId="0" applyNumberFormat="1" applyFont="1" applyFill="1" applyAlignment="1">
      <alignment horizontal="center" vertical="center"/>
    </xf>
    <xf numFmtId="173" fontId="2" fillId="13" borderId="0" xfId="0" applyNumberFormat="1" applyFont="1" applyFill="1" applyAlignment="1">
      <alignment horizontal="center" vertical="center"/>
    </xf>
    <xf numFmtId="0" fontId="2" fillId="13" borderId="0" xfId="0" applyFont="1" applyFill="1" applyAlignment="1">
      <alignment horizontal="right" vertical="center"/>
    </xf>
    <xf numFmtId="0" fontId="2" fillId="13" borderId="0" xfId="0" applyFont="1" applyFill="1" applyAlignment="1">
      <alignment horizontal="center" vertical="center"/>
    </xf>
    <xf numFmtId="165" fontId="2" fillId="13" borderId="0" xfId="0" applyNumberFormat="1" applyFont="1" applyFill="1" applyAlignment="1">
      <alignment horizontal="center" vertical="center"/>
    </xf>
    <xf numFmtId="1" fontId="2" fillId="13" borderId="0" xfId="0" applyNumberFormat="1" applyFont="1" applyFill="1" applyAlignment="1">
      <alignment horizontal="center" vertical="center"/>
    </xf>
    <xf numFmtId="194" fontId="2" fillId="13" borderId="0" xfId="0" applyNumberFormat="1" applyFont="1" applyFill="1" applyAlignment="1">
      <alignment horizontal="center" vertical="center"/>
    </xf>
    <xf numFmtId="194" fontId="2" fillId="13" borderId="10" xfId="0" applyNumberFormat="1" applyFont="1" applyFill="1" applyBorder="1" applyAlignment="1">
      <alignment horizontal="center" vertical="center"/>
    </xf>
    <xf numFmtId="194" fontId="2" fillId="13" borderId="11" xfId="0" applyNumberFormat="1" applyFont="1" applyFill="1" applyBorder="1" applyAlignment="1">
      <alignment horizontal="center" vertical="center"/>
    </xf>
    <xf numFmtId="194" fontId="2" fillId="13" borderId="12" xfId="0" applyNumberFormat="1" applyFont="1" applyFill="1" applyBorder="1" applyAlignment="1">
      <alignment horizontal="center" vertical="center"/>
    </xf>
    <xf numFmtId="17" fontId="32" fillId="2" borderId="0" xfId="0" applyNumberFormat="1" applyFont="1" applyFill="1" applyAlignment="1">
      <alignment horizontal="center" vertical="center"/>
    </xf>
    <xf numFmtId="0" fontId="16" fillId="2" borderId="16" xfId="0" applyFont="1" applyFill="1" applyBorder="1" applyAlignment="1">
      <alignment horizontal="center"/>
    </xf>
    <xf numFmtId="0" fontId="75" fillId="2" borderId="15" xfId="0" applyFont="1" applyFill="1" applyBorder="1" applyAlignment="1">
      <alignment horizontal="center"/>
    </xf>
    <xf numFmtId="182" fontId="69" fillId="2" borderId="4" xfId="0" applyNumberFormat="1" applyFont="1" applyFill="1" applyBorder="1" applyAlignment="1">
      <alignment horizontal="center" vertical="center"/>
    </xf>
    <xf numFmtId="182" fontId="15" fillId="2" borderId="4" xfId="0" applyNumberFormat="1" applyFont="1" applyFill="1" applyBorder="1" applyAlignment="1">
      <alignment horizontal="center" vertical="center"/>
    </xf>
    <xf numFmtId="181" fontId="0" fillId="2" borderId="0" xfId="0" applyNumberFormat="1" applyFill="1" applyAlignment="1">
      <alignment horizontal="center" vertical="center"/>
    </xf>
    <xf numFmtId="181" fontId="4" fillId="2" borderId="0" xfId="0" applyNumberFormat="1" applyFont="1" applyFill="1" applyAlignment="1">
      <alignment horizontal="center" vertical="center"/>
    </xf>
    <xf numFmtId="167" fontId="21" fillId="2" borderId="0" xfId="0" applyNumberFormat="1" applyFont="1" applyFill="1" applyAlignment="1">
      <alignment horizontal="right" vertical="center"/>
    </xf>
    <xf numFmtId="0" fontId="21" fillId="2" borderId="0" xfId="0" applyFont="1" applyFill="1" applyAlignment="1">
      <alignment horizontal="left"/>
    </xf>
    <xf numFmtId="191" fontId="1" fillId="2" borderId="13" xfId="1" applyNumberFormat="1" applyFont="1" applyFill="1" applyBorder="1" applyAlignment="1">
      <alignment horizontal="right" vertical="center"/>
    </xf>
    <xf numFmtId="191" fontId="14" fillId="2" borderId="0" xfId="1" applyNumberFormat="1" applyFont="1" applyFill="1" applyAlignment="1">
      <alignment horizontal="right" vertical="center"/>
    </xf>
    <xf numFmtId="192" fontId="1" fillId="2" borderId="0" xfId="1" applyNumberFormat="1" applyFont="1" applyFill="1" applyAlignment="1">
      <alignment horizontal="right" vertical="center"/>
    </xf>
    <xf numFmtId="192" fontId="1" fillId="2" borderId="13" xfId="1" applyNumberFormat="1" applyFont="1" applyFill="1" applyBorder="1" applyAlignment="1">
      <alignment horizontal="right" vertical="center"/>
    </xf>
    <xf numFmtId="192" fontId="14" fillId="2" borderId="0" xfId="0" applyNumberFormat="1" applyFont="1" applyFill="1"/>
    <xf numFmtId="165" fontId="0" fillId="2" borderId="0" xfId="1" applyFont="1" applyFill="1"/>
    <xf numFmtId="0" fontId="32" fillId="2" borderId="0" xfId="0" applyFont="1" applyFill="1" applyAlignment="1">
      <alignment horizontal="right"/>
    </xf>
    <xf numFmtId="182" fontId="69" fillId="2" borderId="8" xfId="0" applyNumberFormat="1" applyFont="1" applyFill="1" applyBorder="1" applyAlignment="1">
      <alignment horizontal="center" vertical="center"/>
    </xf>
    <xf numFmtId="18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48" fillId="0" borderId="0" xfId="0" applyFont="1" applyAlignment="1">
      <alignment horizontal="right"/>
    </xf>
    <xf numFmtId="3" fontId="48" fillId="0" borderId="0" xfId="0" applyNumberFormat="1" applyFont="1" applyAlignment="1">
      <alignment horizontal="right"/>
    </xf>
    <xf numFmtId="180" fontId="1" fillId="8" borderId="0" xfId="1" applyNumberFormat="1" applyFont="1" applyFill="1" applyBorder="1" applyAlignment="1">
      <alignment horizontal="center"/>
    </xf>
    <xf numFmtId="180" fontId="1" fillId="8" borderId="8" xfId="1" applyNumberFormat="1" applyFont="1" applyFill="1" applyBorder="1" applyAlignment="1">
      <alignment horizontal="center"/>
    </xf>
    <xf numFmtId="0" fontId="2" fillId="2" borderId="10" xfId="0" applyFont="1" applyFill="1" applyBorder="1" applyAlignment="1">
      <alignment horizontal="left"/>
    </xf>
    <xf numFmtId="0" fontId="0" fillId="2" borderId="3" xfId="0" applyFill="1" applyBorder="1" applyAlignment="1">
      <alignment horizontal="right"/>
    </xf>
    <xf numFmtId="17" fontId="32" fillId="2" borderId="11" xfId="0" applyNumberFormat="1" applyFont="1" applyFill="1" applyBorder="1" applyAlignment="1">
      <alignment horizontal="center" vertical="center"/>
    </xf>
    <xf numFmtId="17" fontId="32" fillId="2" borderId="12" xfId="0" applyNumberFormat="1" applyFont="1" applyFill="1" applyBorder="1" applyAlignment="1">
      <alignment horizontal="center" vertical="center"/>
    </xf>
    <xf numFmtId="1" fontId="0" fillId="2" borderId="0" xfId="0" applyNumberFormat="1" applyFill="1"/>
    <xf numFmtId="1" fontId="0" fillId="2" borderId="8" xfId="0" applyNumberFormat="1" applyFill="1" applyBorder="1"/>
    <xf numFmtId="1" fontId="0" fillId="2" borderId="5" xfId="0" applyNumberFormat="1" applyFill="1" applyBorder="1"/>
    <xf numFmtId="1" fontId="0" fillId="2" borderId="4" xfId="0" applyNumberFormat="1" applyFill="1" applyBorder="1"/>
    <xf numFmtId="1" fontId="2" fillId="2" borderId="0" xfId="0" applyNumberFormat="1" applyFont="1" applyFill="1"/>
    <xf numFmtId="1" fontId="2" fillId="2" borderId="8" xfId="0" applyNumberFormat="1" applyFont="1" applyFill="1" applyBorder="1"/>
    <xf numFmtId="2" fontId="48" fillId="2" borderId="4" xfId="1" applyNumberFormat="1" applyFont="1" applyFill="1" applyBorder="1" applyAlignment="1">
      <alignment horizontal="center"/>
    </xf>
    <xf numFmtId="2" fontId="48" fillId="3" borderId="8" xfId="1" applyNumberFormat="1" applyFont="1" applyFill="1" applyBorder="1" applyAlignment="1">
      <alignment horizontal="center"/>
    </xf>
    <xf numFmtId="2" fontId="32" fillId="0" borderId="0" xfId="0" applyNumberFormat="1" applyFont="1" applyAlignment="1">
      <alignment horizontal="center"/>
    </xf>
    <xf numFmtId="195" fontId="76" fillId="5" borderId="12" xfId="0" applyNumberFormat="1" applyFont="1" applyFill="1" applyBorder="1" applyAlignment="1">
      <alignment horizontal="center"/>
    </xf>
    <xf numFmtId="2" fontId="48" fillId="2" borderId="8" xfId="1" applyNumberFormat="1" applyFont="1" applyFill="1" applyBorder="1" applyAlignment="1">
      <alignment horizontal="center"/>
    </xf>
    <xf numFmtId="2" fontId="74" fillId="2" borderId="4" xfId="1" applyNumberFormat="1" applyFont="1" applyFill="1" applyBorder="1" applyAlignment="1">
      <alignment horizontal="center"/>
    </xf>
    <xf numFmtId="2" fontId="11" fillId="0" borderId="0" xfId="0" applyNumberFormat="1" applyFont="1" applyAlignment="1">
      <alignment horizontal="center"/>
    </xf>
    <xf numFmtId="0" fontId="18" fillId="5" borderId="37" xfId="0" applyFont="1" applyFill="1" applyBorder="1" applyAlignment="1">
      <alignment horizontal="center"/>
    </xf>
    <xf numFmtId="0" fontId="48" fillId="2" borderId="19" xfId="0" applyFont="1" applyFill="1" applyBorder="1" applyAlignment="1">
      <alignment horizontal="center"/>
    </xf>
    <xf numFmtId="0" fontId="48" fillId="2" borderId="9" xfId="0" applyFont="1" applyFill="1" applyBorder="1" applyAlignment="1">
      <alignment horizontal="center"/>
    </xf>
    <xf numFmtId="2" fontId="0" fillId="2" borderId="0" xfId="0" applyNumberFormat="1" applyFill="1" applyAlignment="1">
      <alignment horizontal="center" vertical="center"/>
    </xf>
    <xf numFmtId="0" fontId="4" fillId="2" borderId="0" xfId="0" applyFont="1" applyFill="1" applyAlignment="1">
      <alignment horizontal="right"/>
    </xf>
    <xf numFmtId="2" fontId="36" fillId="8" borderId="7" xfId="0" applyNumberFormat="1" applyFont="1" applyFill="1" applyBorder="1" applyAlignment="1">
      <alignment horizontal="right"/>
    </xf>
    <xf numFmtId="0" fontId="4" fillId="2" borderId="3" xfId="0" applyFont="1" applyFill="1" applyBorder="1" applyAlignment="1">
      <alignment horizontal="right"/>
    </xf>
    <xf numFmtId="0" fontId="0" fillId="0" borderId="5" xfId="0" applyBorder="1"/>
    <xf numFmtId="1" fontId="0" fillId="2" borderId="0" xfId="0" applyNumberFormat="1" applyFill="1" applyAlignment="1">
      <alignment horizontal="center"/>
    </xf>
    <xf numFmtId="1" fontId="0" fillId="2" borderId="8" xfId="0" applyNumberFormat="1" applyFill="1" applyBorder="1" applyAlignment="1">
      <alignment horizontal="center"/>
    </xf>
    <xf numFmtId="3" fontId="0" fillId="2" borderId="0" xfId="0" applyNumberFormat="1" applyFill="1" applyAlignment="1">
      <alignment horizontal="center"/>
    </xf>
    <xf numFmtId="3" fontId="0" fillId="2" borderId="8" xfId="0" applyNumberFormat="1" applyFill="1" applyBorder="1" applyAlignment="1">
      <alignment horizontal="center"/>
    </xf>
    <xf numFmtId="0" fontId="2" fillId="2" borderId="10" xfId="0" applyFont="1" applyFill="1" applyBorder="1"/>
    <xf numFmtId="3" fontId="0" fillId="7" borderId="11" xfId="0" applyNumberFormat="1" applyFill="1" applyBorder="1" applyAlignment="1">
      <alignment horizontal="center" vertical="center"/>
    </xf>
    <xf numFmtId="3" fontId="0" fillId="7" borderId="12" xfId="0" applyNumberFormat="1" applyFill="1" applyBorder="1" applyAlignment="1">
      <alignment horizontal="center" vertical="center"/>
    </xf>
    <xf numFmtId="194" fontId="2" fillId="2" borderId="5" xfId="0" applyNumberFormat="1" applyFont="1" applyFill="1" applyBorder="1" applyAlignment="1">
      <alignment horizontal="center"/>
    </xf>
    <xf numFmtId="194" fontId="2" fillId="8" borderId="5" xfId="0" applyNumberFormat="1" applyFont="1" applyFill="1" applyBorder="1" applyAlignment="1">
      <alignment horizontal="center"/>
    </xf>
    <xf numFmtId="194" fontId="2" fillId="2" borderId="4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right"/>
    </xf>
    <xf numFmtId="0" fontId="0" fillId="2" borderId="6" xfId="0" applyFill="1" applyBorder="1" applyAlignment="1">
      <alignment horizontal="center"/>
    </xf>
    <xf numFmtId="0" fontId="0" fillId="2" borderId="1" xfId="0" applyFill="1" applyBorder="1"/>
    <xf numFmtId="0" fontId="0" fillId="2" borderId="6" xfId="0" applyFill="1" applyBorder="1"/>
    <xf numFmtId="0" fontId="0" fillId="2" borderId="2" xfId="0" applyFill="1" applyBorder="1" applyAlignment="1">
      <alignment horizontal="right"/>
    </xf>
    <xf numFmtId="2" fontId="2" fillId="8" borderId="1" xfId="0" applyNumberFormat="1" applyFont="1" applyFill="1" applyBorder="1" applyAlignment="1">
      <alignment horizontal="right"/>
    </xf>
    <xf numFmtId="0" fontId="0" fillId="2" borderId="2" xfId="0" applyFill="1" applyBorder="1"/>
    <xf numFmtId="0" fontId="0" fillId="2" borderId="5" xfId="0" applyFill="1" applyBorder="1" applyAlignment="1">
      <alignment horizontal="right"/>
    </xf>
    <xf numFmtId="2" fontId="2" fillId="8" borderId="3" xfId="0" applyNumberFormat="1" applyFont="1" applyFill="1" applyBorder="1" applyAlignment="1">
      <alignment horizontal="right"/>
    </xf>
    <xf numFmtId="167" fontId="15" fillId="3" borderId="11" xfId="0" applyNumberFormat="1" applyFont="1" applyFill="1" applyBorder="1" applyAlignment="1">
      <alignment horizontal="center" vertical="center"/>
    </xf>
    <xf numFmtId="0" fontId="43" fillId="5" borderId="31" xfId="0" applyFont="1" applyFill="1" applyBorder="1" applyAlignment="1">
      <alignment horizontal="center" vertical="center"/>
    </xf>
    <xf numFmtId="0" fontId="43" fillId="5" borderId="23" xfId="0" applyFont="1" applyFill="1" applyBorder="1" applyAlignment="1">
      <alignment horizontal="center" vertical="center"/>
    </xf>
    <xf numFmtId="182" fontId="43" fillId="3" borderId="19" xfId="0" applyNumberFormat="1" applyFont="1" applyFill="1" applyBorder="1" applyAlignment="1">
      <alignment horizontal="center" vertical="center"/>
    </xf>
    <xf numFmtId="0" fontId="43" fillId="2" borderId="28" xfId="0" applyFont="1" applyFill="1" applyBorder="1"/>
    <xf numFmtId="167" fontId="15" fillId="2" borderId="11" xfId="0" applyNumberFormat="1" applyFont="1" applyFill="1" applyBorder="1" applyAlignment="1">
      <alignment horizontal="center" vertical="center"/>
    </xf>
    <xf numFmtId="167" fontId="24" fillId="0" borderId="0" xfId="160" applyNumberFormat="1" applyFill="1" applyProtection="1"/>
    <xf numFmtId="177" fontId="16" fillId="2" borderId="8" xfId="0" applyNumberFormat="1" applyFont="1" applyFill="1" applyBorder="1"/>
    <xf numFmtId="177" fontId="16" fillId="2" borderId="4" xfId="0" applyNumberFormat="1" applyFont="1" applyFill="1" applyBorder="1"/>
    <xf numFmtId="178" fontId="16" fillId="2" borderId="8" xfId="0" applyNumberFormat="1" applyFont="1" applyFill="1" applyBorder="1"/>
    <xf numFmtId="181" fontId="0" fillId="0" borderId="0" xfId="0" applyNumberFormat="1" applyAlignment="1">
      <alignment horizontal="right"/>
    </xf>
    <xf numFmtId="181" fontId="0" fillId="0" borderId="0" xfId="0" applyNumberFormat="1"/>
    <xf numFmtId="190" fontId="0" fillId="0" borderId="0" xfId="0" applyNumberFormat="1"/>
    <xf numFmtId="180" fontId="0" fillId="16" borderId="0" xfId="0" applyNumberFormat="1" applyFill="1"/>
    <xf numFmtId="194" fontId="0" fillId="2" borderId="0" xfId="0" applyNumberFormat="1" applyFill="1" applyAlignment="1">
      <alignment horizontal="center"/>
    </xf>
    <xf numFmtId="180" fontId="0" fillId="16" borderId="0" xfId="0" applyNumberFormat="1" applyFill="1" applyAlignment="1">
      <alignment horizontal="center"/>
    </xf>
    <xf numFmtId="180" fontId="2" fillId="16" borderId="0" xfId="0" applyNumberFormat="1" applyFont="1" applyFill="1" applyAlignment="1">
      <alignment horizontal="center"/>
    </xf>
    <xf numFmtId="0" fontId="48" fillId="0" borderId="0" xfId="0" applyFont="1"/>
    <xf numFmtId="0" fontId="77" fillId="0" borderId="0" xfId="0" applyFont="1"/>
    <xf numFmtId="0" fontId="78" fillId="0" borderId="0" xfId="0" applyFont="1" applyAlignment="1">
      <alignment horizontal="left" vertical="center" wrapText="1"/>
    </xf>
    <xf numFmtId="0" fontId="79" fillId="0" borderId="0" xfId="0" applyFont="1" applyAlignment="1">
      <alignment vertical="center" wrapText="1"/>
    </xf>
    <xf numFmtId="9" fontId="48" fillId="0" borderId="0" xfId="0" applyNumberFormat="1" applyFont="1"/>
    <xf numFmtId="0" fontId="80" fillId="23" borderId="0" xfId="0" applyFont="1" applyFill="1" applyAlignment="1">
      <alignment horizontal="center" vertical="center" wrapText="1"/>
    </xf>
    <xf numFmtId="0" fontId="81" fillId="23" borderId="0" xfId="158" applyFont="1" applyFill="1" applyAlignment="1">
      <alignment horizontal="center" vertical="center" wrapText="1"/>
    </xf>
    <xf numFmtId="14" fontId="16" fillId="0" borderId="38" xfId="0" applyNumberFormat="1" applyFont="1" applyBorder="1" applyAlignment="1">
      <alignment horizontal="center" vertical="center" wrapText="1"/>
    </xf>
    <xf numFmtId="0" fontId="48" fillId="0" borderId="38" xfId="0" applyFont="1" applyBorder="1" applyAlignment="1">
      <alignment horizontal="right" vertical="center" wrapText="1"/>
    </xf>
    <xf numFmtId="180" fontId="48" fillId="0" borderId="38" xfId="0" applyNumberFormat="1" applyFont="1" applyBorder="1" applyAlignment="1">
      <alignment horizontal="right" vertical="center" wrapText="1"/>
    </xf>
    <xf numFmtId="180" fontId="48" fillId="0" borderId="39" xfId="0" applyNumberFormat="1" applyFont="1" applyBorder="1" applyAlignment="1">
      <alignment horizontal="right" vertical="center" wrapText="1"/>
    </xf>
    <xf numFmtId="182" fontId="77" fillId="0" borderId="0" xfId="0" applyNumberFormat="1" applyFont="1"/>
    <xf numFmtId="182" fontId="48" fillId="0" borderId="0" xfId="0" applyNumberFormat="1" applyFont="1"/>
    <xf numFmtId="180" fontId="48" fillId="0" borderId="0" xfId="0" applyNumberFormat="1" applyFont="1"/>
    <xf numFmtId="14" fontId="16" fillId="24" borderId="38" xfId="0" applyNumberFormat="1" applyFont="1" applyFill="1" applyBorder="1" applyAlignment="1">
      <alignment horizontal="center" vertical="center" wrapText="1"/>
    </xf>
    <xf numFmtId="0" fontId="48" fillId="24" borderId="38" xfId="0" applyFont="1" applyFill="1" applyBorder="1" applyAlignment="1">
      <alignment horizontal="right" vertical="center" wrapText="1"/>
    </xf>
    <xf numFmtId="180" fontId="48" fillId="24" borderId="38" xfId="0" applyNumberFormat="1" applyFont="1" applyFill="1" applyBorder="1" applyAlignment="1">
      <alignment horizontal="right" vertical="center" wrapText="1"/>
    </xf>
    <xf numFmtId="180" fontId="48" fillId="24" borderId="39" xfId="0" applyNumberFormat="1" applyFont="1" applyFill="1" applyBorder="1" applyAlignment="1">
      <alignment horizontal="right" vertical="center" wrapText="1"/>
    </xf>
    <xf numFmtId="14" fontId="48" fillId="0" borderId="38" xfId="0" applyNumberFormat="1" applyFont="1" applyBorder="1" applyAlignment="1">
      <alignment horizontal="center" vertical="center" wrapText="1"/>
    </xf>
    <xf numFmtId="14" fontId="48" fillId="24" borderId="38" xfId="0" applyNumberFormat="1" applyFont="1" applyFill="1" applyBorder="1" applyAlignment="1">
      <alignment horizontal="center" vertical="center" wrapText="1"/>
    </xf>
    <xf numFmtId="14" fontId="48" fillId="24" borderId="40" xfId="0" applyNumberFormat="1" applyFont="1" applyFill="1" applyBorder="1" applyAlignment="1">
      <alignment horizontal="center" vertical="center" wrapText="1"/>
    </xf>
    <xf numFmtId="0" fontId="48" fillId="24" borderId="40" xfId="0" applyFont="1" applyFill="1" applyBorder="1" applyAlignment="1">
      <alignment horizontal="right" vertical="center" wrapText="1"/>
    </xf>
    <xf numFmtId="180" fontId="48" fillId="24" borderId="40" xfId="0" applyNumberFormat="1" applyFont="1" applyFill="1" applyBorder="1" applyAlignment="1">
      <alignment horizontal="right" vertical="center" wrapText="1"/>
    </xf>
    <xf numFmtId="180" fontId="48" fillId="24" borderId="41" xfId="0" applyNumberFormat="1" applyFont="1" applyFill="1" applyBorder="1" applyAlignment="1">
      <alignment horizontal="right" vertical="center" wrapText="1"/>
    </xf>
    <xf numFmtId="0" fontId="48" fillId="0" borderId="13" xfId="0" applyFont="1" applyBorder="1"/>
    <xf numFmtId="0" fontId="48" fillId="0" borderId="42" xfId="0" applyFont="1" applyBorder="1" applyAlignment="1">
      <alignment horizontal="center" vertical="center" wrapText="1"/>
    </xf>
    <xf numFmtId="0" fontId="48" fillId="0" borderId="42" xfId="0" applyFont="1" applyBorder="1" applyAlignment="1">
      <alignment horizontal="right" vertical="center" wrapText="1"/>
    </xf>
    <xf numFmtId="0" fontId="48" fillId="0" borderId="43" xfId="0" applyFont="1" applyBorder="1" applyAlignment="1">
      <alignment horizontal="right" vertical="center" wrapText="1"/>
    </xf>
    <xf numFmtId="0" fontId="74" fillId="0" borderId="0" xfId="0" applyFont="1" applyAlignment="1">
      <alignment horizontal="left"/>
    </xf>
    <xf numFmtId="16" fontId="48" fillId="0" borderId="0" xfId="0" applyNumberFormat="1" applyFont="1"/>
    <xf numFmtId="182" fontId="74" fillId="0" borderId="0" xfId="0" applyNumberFormat="1" applyFont="1"/>
    <xf numFmtId="181" fontId="48" fillId="0" borderId="0" xfId="0" applyNumberFormat="1" applyFont="1" applyAlignment="1">
      <alignment horizontal="right"/>
    </xf>
    <xf numFmtId="0" fontId="74" fillId="0" borderId="0" xfId="0" applyFont="1"/>
    <xf numFmtId="172" fontId="48" fillId="0" borderId="0" xfId="0" applyNumberFormat="1" applyFont="1"/>
    <xf numFmtId="180" fontId="74" fillId="0" borderId="0" xfId="0" applyNumberFormat="1" applyFont="1"/>
    <xf numFmtId="182" fontId="48" fillId="6" borderId="0" xfId="0" applyNumberFormat="1" applyFont="1" applyFill="1" applyAlignment="1">
      <alignment horizontal="center"/>
    </xf>
    <xf numFmtId="9" fontId="0" fillId="6" borderId="0" xfId="0" applyNumberFormat="1" applyFill="1"/>
    <xf numFmtId="10" fontId="0" fillId="6" borderId="0" xfId="2" applyNumberFormat="1" applyFont="1" applyFill="1"/>
    <xf numFmtId="0" fontId="2" fillId="16" borderId="0" xfId="0" applyFont="1" applyFill="1" applyAlignment="1">
      <alignment horizontal="right"/>
    </xf>
    <xf numFmtId="180" fontId="0" fillId="17" borderId="0" xfId="0" applyNumberFormat="1" applyFill="1"/>
    <xf numFmtId="182" fontId="0" fillId="0" borderId="0" xfId="0" applyNumberFormat="1" applyAlignment="1">
      <alignment horizontal="right"/>
    </xf>
    <xf numFmtId="2" fontId="2" fillId="0" borderId="0" xfId="0" applyNumberFormat="1" applyFont="1" applyAlignment="1">
      <alignment horizontal="center"/>
    </xf>
    <xf numFmtId="194" fontId="2" fillId="2" borderId="0" xfId="0" applyNumberFormat="1" applyFont="1" applyFill="1" applyAlignment="1">
      <alignment horizontal="center"/>
    </xf>
    <xf numFmtId="182" fontId="0" fillId="0" borderId="13" xfId="0" applyNumberFormat="1" applyBorder="1" applyAlignment="1">
      <alignment horizontal="center"/>
    </xf>
    <xf numFmtId="0" fontId="17" fillId="0" borderId="0" xfId="0" applyFont="1" applyAlignment="1">
      <alignment horizontal="center"/>
    </xf>
    <xf numFmtId="167" fontId="48" fillId="0" borderId="0" xfId="0" applyNumberFormat="1" applyFont="1" applyAlignment="1">
      <alignment horizontal="right"/>
    </xf>
    <xf numFmtId="10" fontId="48" fillId="0" borderId="0" xfId="0" applyNumberFormat="1" applyFont="1" applyAlignment="1">
      <alignment horizontal="right"/>
    </xf>
    <xf numFmtId="0" fontId="48" fillId="0" borderId="0" xfId="0" applyFont="1" applyAlignment="1">
      <alignment horizontal="left"/>
    </xf>
    <xf numFmtId="2" fontId="0" fillId="0" borderId="13" xfId="0" applyNumberFormat="1" applyBorder="1" applyAlignment="1">
      <alignment horizontal="center"/>
    </xf>
    <xf numFmtId="0" fontId="74" fillId="0" borderId="0" xfId="0" applyFont="1" applyAlignment="1">
      <alignment horizontal="right"/>
    </xf>
    <xf numFmtId="0" fontId="38" fillId="0" borderId="0" xfId="0" applyFont="1"/>
    <xf numFmtId="0" fontId="36" fillId="6" borderId="0" xfId="0" applyFont="1" applyFill="1"/>
    <xf numFmtId="43" fontId="0" fillId="0" borderId="0" xfId="161" applyFont="1"/>
    <xf numFmtId="167" fontId="36" fillId="6" borderId="13" xfId="0" applyNumberFormat="1" applyFont="1" applyFill="1" applyBorder="1"/>
    <xf numFmtId="0" fontId="82" fillId="20" borderId="0" xfId="160" applyFont="1" applyFill="1" applyProtection="1"/>
    <xf numFmtId="0" fontId="14" fillId="0" borderId="0" xfId="0" applyFont="1"/>
    <xf numFmtId="0" fontId="19" fillId="5" borderId="12" xfId="0" applyFont="1" applyFill="1" applyBorder="1" applyAlignment="1">
      <alignment horizontal="center"/>
    </xf>
    <xf numFmtId="0" fontId="19" fillId="5" borderId="11" xfId="0" applyFont="1" applyFill="1" applyBorder="1" applyAlignment="1">
      <alignment horizontal="center"/>
    </xf>
    <xf numFmtId="17" fontId="65" fillId="9" borderId="0" xfId="0" applyNumberFormat="1" applyFont="1" applyFill="1" applyAlignment="1">
      <alignment horizontal="left" vertical="center" wrapText="1"/>
    </xf>
    <xf numFmtId="17" fontId="65" fillId="10" borderId="0" xfId="0" applyNumberFormat="1" applyFont="1" applyFill="1" applyAlignment="1">
      <alignment horizontal="left" vertical="center" wrapText="1"/>
    </xf>
    <xf numFmtId="17" fontId="65" fillId="22" borderId="0" xfId="0" applyNumberFormat="1" applyFont="1" applyFill="1" applyAlignment="1">
      <alignment horizontal="left" vertical="center" wrapText="1"/>
    </xf>
    <xf numFmtId="0" fontId="83" fillId="9" borderId="44" xfId="0" applyFont="1" applyFill="1" applyBorder="1" applyAlignment="1">
      <alignment horizontal="right" vertical="top" wrapText="1"/>
    </xf>
    <xf numFmtId="0" fontId="71" fillId="0" borderId="0" xfId="0" applyFont="1" applyAlignment="1">
      <alignment horizontal="center" vertical="center" wrapText="1"/>
    </xf>
    <xf numFmtId="0" fontId="84" fillId="20" borderId="0" xfId="160" applyFont="1" applyFill="1" applyAlignment="1" applyProtection="1">
      <alignment horizontal="center" vertical="center" wrapText="1"/>
    </xf>
    <xf numFmtId="14" fontId="0" fillId="2" borderId="0" xfId="0" applyNumberFormat="1" applyFill="1"/>
    <xf numFmtId="0" fontId="0" fillId="0" borderId="0" xfId="1" applyNumberFormat="1" applyFont="1"/>
    <xf numFmtId="0" fontId="48" fillId="17" borderId="0" xfId="0" applyFont="1" applyFill="1"/>
    <xf numFmtId="172" fontId="85" fillId="0" borderId="0" xfId="0" applyNumberFormat="1" applyFont="1"/>
    <xf numFmtId="0" fontId="85" fillId="0" borderId="0" xfId="0" applyFont="1"/>
    <xf numFmtId="182" fontId="85" fillId="6" borderId="0" xfId="0" applyNumberFormat="1" applyFont="1" applyFill="1" applyAlignment="1">
      <alignment horizontal="center"/>
    </xf>
    <xf numFmtId="182" fontId="85" fillId="0" borderId="0" xfId="0" applyNumberFormat="1" applyFont="1"/>
    <xf numFmtId="180" fontId="86" fillId="0" borderId="0" xfId="0" applyNumberFormat="1" applyFont="1"/>
    <xf numFmtId="181" fontId="85" fillId="0" borderId="0" xfId="0" applyNumberFormat="1" applyFont="1" applyAlignment="1">
      <alignment horizontal="right"/>
    </xf>
    <xf numFmtId="180" fontId="85" fillId="0" borderId="0" xfId="0" applyNumberFormat="1" applyFont="1"/>
    <xf numFmtId="180" fontId="70" fillId="2" borderId="0" xfId="0" applyNumberFormat="1" applyFont="1" applyFill="1"/>
    <xf numFmtId="182" fontId="85" fillId="17" borderId="0" xfId="0" applyNumberFormat="1" applyFont="1" applyFill="1"/>
    <xf numFmtId="14" fontId="2" fillId="0" borderId="0" xfId="0" applyNumberFormat="1" applyFont="1"/>
    <xf numFmtId="182" fontId="77" fillId="17" borderId="0" xfId="0" applyNumberFormat="1" applyFont="1" applyFill="1"/>
    <xf numFmtId="180" fontId="1" fillId="8" borderId="7" xfId="1" applyNumberFormat="1" applyFont="1" applyFill="1" applyBorder="1" applyAlignment="1">
      <alignment horizontal="center"/>
    </xf>
    <xf numFmtId="3" fontId="0" fillId="7" borderId="10" xfId="0" applyNumberFormat="1" applyFill="1" applyBorder="1" applyAlignment="1">
      <alignment horizontal="center" vertical="center"/>
    </xf>
    <xf numFmtId="3" fontId="0" fillId="2" borderId="7" xfId="0" applyNumberFormat="1" applyFill="1" applyBorder="1" applyAlignment="1">
      <alignment horizontal="center"/>
    </xf>
    <xf numFmtId="1" fontId="0" fillId="2" borderId="7" xfId="0" applyNumberFormat="1" applyFill="1" applyBorder="1" applyAlignment="1">
      <alignment horizontal="center"/>
    </xf>
    <xf numFmtId="194" fontId="2" fillId="2" borderId="3" xfId="0" applyNumberFormat="1" applyFont="1" applyFill="1" applyBorder="1" applyAlignment="1">
      <alignment horizontal="center"/>
    </xf>
    <xf numFmtId="0" fontId="87" fillId="0" borderId="36" xfId="0" applyFont="1" applyBorder="1" applyAlignment="1">
      <alignment horizontal="center" vertical="center" wrapText="1"/>
    </xf>
    <xf numFmtId="3" fontId="87" fillId="0" borderId="36" xfId="0" applyNumberFormat="1" applyFont="1" applyBorder="1" applyAlignment="1">
      <alignment horizontal="center" vertical="center" wrapText="1"/>
    </xf>
    <xf numFmtId="10" fontId="17" fillId="0" borderId="0" xfId="2" applyNumberFormat="1" applyFont="1"/>
    <xf numFmtId="4" fontId="38" fillId="2" borderId="13" xfId="0" applyNumberFormat="1" applyFont="1" applyFill="1" applyBorder="1" applyAlignment="1">
      <alignment horizontal="center"/>
    </xf>
    <xf numFmtId="167" fontId="43" fillId="3" borderId="24" xfId="0" applyNumberFormat="1" applyFont="1" applyFill="1" applyBorder="1" applyAlignment="1">
      <alignment horizontal="center" vertical="center"/>
    </xf>
    <xf numFmtId="182" fontId="43" fillId="2" borderId="24" xfId="0" applyNumberFormat="1" applyFont="1" applyFill="1" applyBorder="1" applyAlignment="1">
      <alignment horizontal="center" vertical="center"/>
    </xf>
    <xf numFmtId="4" fontId="16" fillId="3" borderId="7" xfId="0" applyNumberFormat="1" applyFont="1" applyFill="1" applyBorder="1"/>
    <xf numFmtId="4" fontId="16" fillId="3" borderId="0" xfId="0" applyNumberFormat="1" applyFont="1" applyFill="1"/>
    <xf numFmtId="4" fontId="16" fillId="3" borderId="3" xfId="0" applyNumberFormat="1" applyFont="1" applyFill="1" applyBorder="1"/>
    <xf numFmtId="4" fontId="16" fillId="3" borderId="5" xfId="0" applyNumberFormat="1" applyFont="1" applyFill="1" applyBorder="1"/>
    <xf numFmtId="182" fontId="43" fillId="3" borderId="8" xfId="0" applyNumberFormat="1" applyFont="1" applyFill="1" applyBorder="1" applyAlignment="1">
      <alignment horizontal="center" vertical="center"/>
    </xf>
    <xf numFmtId="167" fontId="43" fillId="2" borderId="0" xfId="0" applyNumberFormat="1" applyFont="1" applyFill="1" applyAlignment="1">
      <alignment horizontal="center" vertical="center"/>
    </xf>
    <xf numFmtId="167" fontId="43" fillId="2" borderId="24" xfId="0" applyNumberFormat="1" applyFont="1" applyFill="1" applyBorder="1" applyAlignment="1">
      <alignment horizontal="center" vertical="center"/>
    </xf>
    <xf numFmtId="17" fontId="44" fillId="17" borderId="5" xfId="0" applyNumberFormat="1" applyFont="1" applyFill="1" applyBorder="1" applyAlignment="1">
      <alignment horizontal="center" vertical="center"/>
    </xf>
    <xf numFmtId="0" fontId="16" fillId="2" borderId="7" xfId="0" applyFont="1" applyFill="1" applyBorder="1"/>
    <xf numFmtId="0" fontId="16" fillId="2" borderId="3" xfId="0" applyFont="1" applyFill="1" applyBorder="1"/>
    <xf numFmtId="0" fontId="1" fillId="2" borderId="16" xfId="0" applyFont="1" applyFill="1" applyBorder="1" applyAlignment="1">
      <alignment horizontal="center"/>
    </xf>
    <xf numFmtId="0" fontId="1" fillId="2" borderId="34" xfId="0" applyFont="1" applyFill="1" applyBorder="1" applyAlignment="1">
      <alignment horizontal="center"/>
    </xf>
    <xf numFmtId="0" fontId="16" fillId="2" borderId="16" xfId="0" applyFont="1" applyFill="1" applyBorder="1"/>
    <xf numFmtId="0" fontId="48" fillId="2" borderId="19" xfId="0" applyFont="1" applyFill="1" applyBorder="1"/>
    <xf numFmtId="0" fontId="48" fillId="2" borderId="9" xfId="0" applyFont="1" applyFill="1" applyBorder="1"/>
    <xf numFmtId="165" fontId="31" fillId="13" borderId="0" xfId="1" applyFont="1" applyFill="1" applyBorder="1" applyAlignment="1">
      <alignment horizontal="center" vertical="center" wrapText="1"/>
    </xf>
    <xf numFmtId="0" fontId="16" fillId="13" borderId="7" xfId="0" applyFont="1" applyFill="1" applyBorder="1" applyAlignment="1">
      <alignment horizontal="center" vertical="center" wrapText="1"/>
    </xf>
    <xf numFmtId="0" fontId="16" fillId="13" borderId="3" xfId="0" applyFont="1" applyFill="1" applyBorder="1" applyAlignment="1">
      <alignment horizontal="center" vertical="center" wrapText="1"/>
    </xf>
    <xf numFmtId="0" fontId="41" fillId="12" borderId="7" xfId="0" applyFont="1" applyFill="1" applyBorder="1" applyAlignment="1">
      <alignment horizontal="center" vertical="center" wrapText="1"/>
    </xf>
    <xf numFmtId="0" fontId="89" fillId="21" borderId="0" xfId="158" applyFont="1" applyFill="1" applyAlignment="1">
      <alignment horizontal="center"/>
    </xf>
    <xf numFmtId="0" fontId="90" fillId="12" borderId="30" xfId="0" applyFont="1" applyFill="1" applyBorder="1" applyAlignment="1">
      <alignment horizontal="center" vertical="center"/>
    </xf>
    <xf numFmtId="167" fontId="31" fillId="2" borderId="8" xfId="0" applyNumberFormat="1" applyFont="1" applyFill="1" applyBorder="1" applyAlignment="1">
      <alignment horizontal="left"/>
    </xf>
    <xf numFmtId="190" fontId="17" fillId="17" borderId="0" xfId="0" applyNumberFormat="1" applyFont="1" applyFill="1"/>
    <xf numFmtId="14" fontId="2" fillId="17" borderId="0" xfId="0" applyNumberFormat="1" applyFont="1" applyFill="1"/>
    <xf numFmtId="0" fontId="36" fillId="17" borderId="0" xfId="0" applyFont="1" applyFill="1"/>
    <xf numFmtId="0" fontId="92" fillId="0" borderId="0" xfId="0" applyFont="1"/>
    <xf numFmtId="167" fontId="93" fillId="0" borderId="0" xfId="0" applyNumberFormat="1" applyFont="1"/>
    <xf numFmtId="17" fontId="94" fillId="15" borderId="5" xfId="0" applyNumberFormat="1" applyFont="1" applyFill="1" applyBorder="1" applyAlignment="1">
      <alignment horizontal="center" vertical="center"/>
    </xf>
    <xf numFmtId="167" fontId="92" fillId="0" borderId="0" xfId="0" applyNumberFormat="1" applyFont="1"/>
    <xf numFmtId="180" fontId="95" fillId="0" borderId="0" xfId="0" applyNumberFormat="1" applyFont="1"/>
    <xf numFmtId="180" fontId="92" fillId="0" borderId="0" xfId="0" applyNumberFormat="1" applyFont="1"/>
    <xf numFmtId="180" fontId="95" fillId="5" borderId="0" xfId="0" applyNumberFormat="1" applyFont="1" applyFill="1"/>
    <xf numFmtId="180" fontId="92" fillId="5" borderId="0" xfId="0" applyNumberFormat="1" applyFont="1" applyFill="1"/>
    <xf numFmtId="180" fontId="92" fillId="17" borderId="0" xfId="0" applyNumberFormat="1" applyFont="1" applyFill="1"/>
    <xf numFmtId="180" fontId="92" fillId="2" borderId="0" xfId="0" applyNumberFormat="1" applyFont="1" applyFill="1"/>
    <xf numFmtId="194" fontId="92" fillId="2" borderId="0" xfId="0" applyNumberFormat="1" applyFont="1" applyFill="1" applyAlignment="1">
      <alignment horizontal="center"/>
    </xf>
    <xf numFmtId="180" fontId="95" fillId="16" borderId="0" xfId="0" applyNumberFormat="1" applyFont="1" applyFill="1" applyAlignment="1">
      <alignment horizontal="center"/>
    </xf>
    <xf numFmtId="194" fontId="95" fillId="2" borderId="0" xfId="0" applyNumberFormat="1" applyFont="1" applyFill="1" applyAlignment="1">
      <alignment horizontal="center"/>
    </xf>
    <xf numFmtId="180" fontId="92" fillId="16" borderId="0" xfId="0" applyNumberFormat="1" applyFont="1" applyFill="1" applyAlignment="1">
      <alignment horizontal="center"/>
    </xf>
    <xf numFmtId="167" fontId="21" fillId="0" borderId="0" xfId="0" applyNumberFormat="1" applyFont="1"/>
    <xf numFmtId="17" fontId="44" fillId="15" borderId="5" xfId="0" applyNumberFormat="1" applyFont="1" applyFill="1" applyBorder="1" applyAlignment="1">
      <alignment horizontal="center" vertical="center"/>
    </xf>
    <xf numFmtId="167" fontId="1" fillId="0" borderId="0" xfId="0" applyNumberFormat="1" applyFont="1"/>
    <xf numFmtId="180" fontId="14" fillId="0" borderId="0" xfId="0" applyNumberFormat="1" applyFont="1"/>
    <xf numFmtId="180" fontId="1" fillId="0" borderId="0" xfId="0" applyNumberFormat="1" applyFont="1"/>
    <xf numFmtId="180" fontId="14" fillId="5" borderId="0" xfId="0" applyNumberFormat="1" applyFont="1" applyFill="1"/>
    <xf numFmtId="180" fontId="1" fillId="5" borderId="0" xfId="0" applyNumberFormat="1" applyFont="1" applyFill="1"/>
    <xf numFmtId="180" fontId="1" fillId="17" borderId="0" xfId="0" applyNumberFormat="1" applyFont="1" applyFill="1"/>
    <xf numFmtId="180" fontId="1" fillId="2" borderId="0" xfId="0" applyNumberFormat="1" applyFont="1" applyFill="1"/>
    <xf numFmtId="194" fontId="1" fillId="2" borderId="0" xfId="0" applyNumberFormat="1" applyFont="1" applyFill="1" applyAlignment="1">
      <alignment horizontal="center"/>
    </xf>
    <xf numFmtId="180" fontId="14" fillId="16" borderId="0" xfId="0" applyNumberFormat="1" applyFont="1" applyFill="1" applyAlignment="1">
      <alignment horizontal="center"/>
    </xf>
    <xf numFmtId="194" fontId="14" fillId="2" borderId="0" xfId="0" applyNumberFormat="1" applyFont="1" applyFill="1" applyAlignment="1">
      <alignment horizontal="center"/>
    </xf>
    <xf numFmtId="180" fontId="1" fillId="16" borderId="0" xfId="0" applyNumberFormat="1" applyFont="1" applyFill="1" applyAlignment="1">
      <alignment horizontal="center"/>
    </xf>
    <xf numFmtId="0" fontId="50" fillId="2" borderId="0" xfId="0" applyFont="1" applyFill="1" applyAlignment="1">
      <alignment horizontal="right" vertical="center"/>
    </xf>
    <xf numFmtId="0" fontId="4" fillId="0" borderId="0" xfId="0" applyFont="1" applyAlignment="1">
      <alignment horizontal="right"/>
    </xf>
    <xf numFmtId="194" fontId="2" fillId="0" borderId="0" xfId="0" applyNumberFormat="1" applyFont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0" fillId="0" borderId="6" xfId="0" applyBorder="1"/>
    <xf numFmtId="3" fontId="0" fillId="2" borderId="6" xfId="0" applyNumberFormat="1" applyFill="1" applyBorder="1" applyAlignment="1">
      <alignment horizontal="center"/>
    </xf>
    <xf numFmtId="3" fontId="0" fillId="2" borderId="2" xfId="0" applyNumberFormat="1" applyFill="1" applyBorder="1" applyAlignment="1">
      <alignment horizontal="center"/>
    </xf>
    <xf numFmtId="194" fontId="2" fillId="8" borderId="4" xfId="0" applyNumberFormat="1" applyFont="1" applyFill="1" applyBorder="1" applyAlignment="1">
      <alignment horizontal="center"/>
    </xf>
    <xf numFmtId="3" fontId="0" fillId="2" borderId="1" xfId="0" applyNumberFormat="1" applyFill="1" applyBorder="1" applyAlignment="1">
      <alignment horizontal="center"/>
    </xf>
    <xf numFmtId="194" fontId="2" fillId="8" borderId="3" xfId="0" applyNumberFormat="1" applyFont="1" applyFill="1" applyBorder="1" applyAlignment="1">
      <alignment horizontal="center"/>
    </xf>
    <xf numFmtId="0" fontId="2" fillId="8" borderId="7" xfId="0" applyFont="1" applyFill="1" applyBorder="1"/>
    <xf numFmtId="3" fontId="2" fillId="2" borderId="0" xfId="1" applyNumberFormat="1" applyFont="1" applyFill="1" applyBorder="1" applyAlignment="1">
      <alignment horizontal="center" vertical="center"/>
    </xf>
    <xf numFmtId="0" fontId="17" fillId="17" borderId="0" xfId="0" applyFont="1" applyFill="1"/>
    <xf numFmtId="172" fontId="74" fillId="17" borderId="0" xfId="0" applyNumberFormat="1" applyFont="1" applyFill="1"/>
    <xf numFmtId="2" fontId="36" fillId="8" borderId="7" xfId="1" applyNumberFormat="1" applyFont="1" applyFill="1" applyBorder="1" applyAlignment="1">
      <alignment horizontal="center" vertical="center"/>
    </xf>
    <xf numFmtId="179" fontId="43" fillId="2" borderId="0" xfId="1" applyNumberFormat="1" applyFont="1" applyFill="1" applyBorder="1" applyAlignment="1">
      <alignment horizontal="center" vertical="center"/>
    </xf>
    <xf numFmtId="190" fontId="1" fillId="17" borderId="0" xfId="0" applyNumberFormat="1" applyFont="1" applyFill="1"/>
    <xf numFmtId="17" fontId="17" fillId="0" borderId="0" xfId="0" applyNumberFormat="1" applyFont="1" applyAlignment="1">
      <alignment horizontal="center" vertical="center"/>
    </xf>
    <xf numFmtId="190" fontId="35" fillId="0" borderId="0" xfId="0" applyNumberFormat="1" applyFont="1"/>
    <xf numFmtId="0" fontId="66" fillId="0" borderId="0" xfId="0" applyFont="1" applyAlignment="1">
      <alignment horizontal="right"/>
    </xf>
    <xf numFmtId="176" fontId="91" fillId="7" borderId="15" xfId="0" applyNumberFormat="1" applyFont="1" applyFill="1" applyBorder="1" applyAlignment="1">
      <alignment horizontal="center" vertical="center"/>
    </xf>
    <xf numFmtId="182" fontId="97" fillId="17" borderId="0" xfId="0" applyNumberFormat="1" applyFont="1" applyFill="1"/>
    <xf numFmtId="182" fontId="74" fillId="6" borderId="0" xfId="0" applyNumberFormat="1" applyFont="1" applyFill="1" applyAlignment="1">
      <alignment horizontal="center"/>
    </xf>
    <xf numFmtId="182" fontId="97" fillId="0" borderId="0" xfId="0" applyNumberFormat="1" applyFont="1"/>
    <xf numFmtId="165" fontId="38" fillId="2" borderId="0" xfId="0" applyNumberFormat="1" applyFont="1" applyFill="1" applyAlignment="1">
      <alignment horizontal="center" vertical="center"/>
    </xf>
    <xf numFmtId="0" fontId="38" fillId="2" borderId="0" xfId="0" applyFont="1" applyFill="1" applyAlignment="1">
      <alignment horizontal="center" vertical="center"/>
    </xf>
    <xf numFmtId="2" fontId="38" fillId="2" borderId="0" xfId="0" applyNumberFormat="1" applyFont="1" applyFill="1" applyAlignment="1">
      <alignment horizontal="center" vertical="center"/>
    </xf>
    <xf numFmtId="0" fontId="45" fillId="0" borderId="0" xfId="1" applyNumberFormat="1" applyFont="1"/>
    <xf numFmtId="17" fontId="64" fillId="22" borderId="46" xfId="0" applyNumberFormat="1" applyFont="1" applyFill="1" applyBorder="1" applyAlignment="1">
      <alignment horizontal="left" vertical="center" wrapText="1"/>
    </xf>
    <xf numFmtId="0" fontId="64" fillId="22" borderId="46" xfId="0" applyFont="1" applyFill="1" applyBorder="1" applyAlignment="1">
      <alignment horizontal="left" vertical="center" wrapText="1"/>
    </xf>
    <xf numFmtId="17" fontId="98" fillId="22" borderId="46" xfId="0" applyNumberFormat="1" applyFont="1" applyFill="1" applyBorder="1" applyAlignment="1">
      <alignment horizontal="left" vertical="center" wrapText="1"/>
    </xf>
    <xf numFmtId="173" fontId="45" fillId="5" borderId="3" xfId="1" applyNumberFormat="1" applyFont="1" applyFill="1" applyBorder="1" applyAlignment="1">
      <alignment horizontal="center"/>
    </xf>
    <xf numFmtId="194" fontId="45" fillId="5" borderId="5" xfId="1" applyNumberFormat="1" applyFont="1" applyFill="1" applyBorder="1" applyAlignment="1">
      <alignment horizontal="center" vertical="center"/>
    </xf>
    <xf numFmtId="194" fontId="45" fillId="5" borderId="4" xfId="1" applyNumberFormat="1" applyFont="1" applyFill="1" applyBorder="1" applyAlignment="1">
      <alignment horizontal="center" vertical="center"/>
    </xf>
    <xf numFmtId="0" fontId="52" fillId="0" borderId="7" xfId="0" applyFont="1" applyBorder="1" applyAlignment="1">
      <alignment horizontal="right"/>
    </xf>
    <xf numFmtId="194" fontId="45" fillId="5" borderId="3" xfId="1" applyNumberFormat="1" applyFont="1" applyFill="1" applyBorder="1" applyAlignment="1">
      <alignment horizontal="center" vertical="center"/>
    </xf>
    <xf numFmtId="167" fontId="52" fillId="8" borderId="7" xfId="0" applyNumberFormat="1" applyFont="1" applyFill="1" applyBorder="1" applyAlignment="1">
      <alignment horizontal="center"/>
    </xf>
    <xf numFmtId="167" fontId="52" fillId="8" borderId="8" xfId="0" applyNumberFormat="1" applyFont="1" applyFill="1" applyBorder="1" applyAlignment="1">
      <alignment horizontal="center"/>
    </xf>
    <xf numFmtId="0" fontId="38" fillId="5" borderId="5" xfId="0" applyFont="1" applyFill="1" applyBorder="1" applyAlignment="1">
      <alignment horizontal="center"/>
    </xf>
    <xf numFmtId="0" fontId="99" fillId="5" borderId="5" xfId="0" applyFont="1" applyFill="1" applyBorder="1" applyAlignment="1">
      <alignment horizontal="center"/>
    </xf>
    <xf numFmtId="2" fontId="73" fillId="3" borderId="0" xfId="0" applyNumberFormat="1" applyFont="1" applyFill="1" applyAlignment="1">
      <alignment horizontal="center"/>
    </xf>
    <xf numFmtId="182" fontId="43" fillId="2" borderId="45" xfId="0" applyNumberFormat="1" applyFont="1" applyFill="1" applyBorder="1" applyAlignment="1">
      <alignment horizontal="center" vertical="center"/>
    </xf>
    <xf numFmtId="0" fontId="86" fillId="0" borderId="0" xfId="0" applyFont="1"/>
    <xf numFmtId="0" fontId="86" fillId="17" borderId="0" xfId="0" applyFont="1" applyFill="1"/>
    <xf numFmtId="172" fontId="86" fillId="17" borderId="0" xfId="0" applyNumberFormat="1" applyFont="1" applyFill="1"/>
    <xf numFmtId="196" fontId="43" fillId="3" borderId="0" xfId="0" applyNumberFormat="1" applyFont="1" applyFill="1" applyAlignment="1">
      <alignment horizontal="center" vertical="center"/>
    </xf>
    <xf numFmtId="0" fontId="101" fillId="0" borderId="0" xfId="0" applyFont="1" applyAlignment="1">
      <alignment vertical="center" wrapText="1"/>
    </xf>
    <xf numFmtId="167" fontId="99" fillId="3" borderId="0" xfId="0" applyNumberFormat="1" applyFont="1" applyFill="1" applyAlignment="1">
      <alignment horizontal="center" vertical="center"/>
    </xf>
    <xf numFmtId="0" fontId="16" fillId="0" borderId="0" xfId="0" applyFont="1"/>
    <xf numFmtId="0" fontId="18" fillId="0" borderId="0" xfId="0" applyFont="1"/>
    <xf numFmtId="167" fontId="52" fillId="8" borderId="1" xfId="0" applyNumberFormat="1" applyFont="1" applyFill="1" applyBorder="1" applyAlignment="1">
      <alignment horizontal="center"/>
    </xf>
    <xf numFmtId="167" fontId="52" fillId="8" borderId="6" xfId="0" applyNumberFormat="1" applyFont="1" applyFill="1" applyBorder="1" applyAlignment="1">
      <alignment horizontal="center"/>
    </xf>
    <xf numFmtId="167" fontId="52" fillId="8" borderId="2" xfId="0" applyNumberFormat="1" applyFont="1" applyFill="1" applyBorder="1" applyAlignment="1">
      <alignment horizontal="center"/>
    </xf>
    <xf numFmtId="196" fontId="43" fillId="0" borderId="24" xfId="0" applyNumberFormat="1" applyFont="1" applyBorder="1" applyAlignment="1">
      <alignment horizontal="center" vertical="center"/>
    </xf>
    <xf numFmtId="0" fontId="22" fillId="2" borderId="10" xfId="0" applyFont="1" applyFill="1" applyBorder="1" applyAlignment="1">
      <alignment horizontal="left" vertical="center"/>
    </xf>
    <xf numFmtId="4" fontId="1" fillId="6" borderId="0" xfId="0" applyNumberFormat="1" applyFont="1" applyFill="1" applyAlignment="1">
      <alignment horizontal="center"/>
    </xf>
    <xf numFmtId="10" fontId="17" fillId="6" borderId="0" xfId="2" applyNumberFormat="1" applyFont="1" applyFill="1"/>
    <xf numFmtId="0" fontId="2" fillId="17" borderId="0" xfId="0" applyFont="1" applyFill="1"/>
    <xf numFmtId="196" fontId="43" fillId="2" borderId="0" xfId="0" applyNumberFormat="1" applyFont="1" applyFill="1" applyAlignment="1">
      <alignment horizontal="center" vertical="center"/>
    </xf>
    <xf numFmtId="180" fontId="0" fillId="0" borderId="0" xfId="0" applyNumberFormat="1" applyAlignment="1">
      <alignment horizontal="center"/>
    </xf>
    <xf numFmtId="180" fontId="2" fillId="0" borderId="0" xfId="0" applyNumberFormat="1" applyFont="1" applyAlignment="1">
      <alignment horizontal="center"/>
    </xf>
    <xf numFmtId="180" fontId="14" fillId="0" borderId="0" xfId="0" applyNumberFormat="1" applyFont="1" applyAlignment="1">
      <alignment horizontal="center"/>
    </xf>
    <xf numFmtId="2" fontId="1" fillId="0" borderId="0" xfId="0" applyNumberFormat="1" applyFont="1"/>
    <xf numFmtId="0" fontId="102" fillId="0" borderId="0" xfId="0" applyFont="1"/>
    <xf numFmtId="180" fontId="14" fillId="2" borderId="0" xfId="0" applyNumberFormat="1" applyFont="1" applyFill="1" applyAlignment="1">
      <alignment horizontal="center"/>
    </xf>
    <xf numFmtId="180" fontId="0" fillId="2" borderId="0" xfId="0" applyNumberFormat="1" applyFill="1" applyAlignment="1">
      <alignment horizontal="center"/>
    </xf>
    <xf numFmtId="180" fontId="2" fillId="2" borderId="0" xfId="0" applyNumberFormat="1" applyFont="1" applyFill="1" applyAlignment="1">
      <alignment horizontal="center"/>
    </xf>
    <xf numFmtId="0" fontId="22" fillId="2" borderId="0" xfId="0" applyFont="1" applyFill="1" applyAlignment="1">
      <alignment horizontal="left"/>
    </xf>
    <xf numFmtId="17" fontId="43" fillId="5" borderId="5" xfId="0" applyNumberFormat="1" applyFont="1" applyFill="1" applyBorder="1" applyAlignment="1">
      <alignment horizontal="center" vertical="center"/>
    </xf>
    <xf numFmtId="0" fontId="102" fillId="25" borderId="0" xfId="0" applyFont="1" applyFill="1"/>
    <xf numFmtId="0" fontId="0" fillId="25" borderId="0" xfId="0" applyFill="1"/>
    <xf numFmtId="180" fontId="32" fillId="16" borderId="0" xfId="0" applyNumberFormat="1" applyFont="1" applyFill="1"/>
    <xf numFmtId="180" fontId="32" fillId="16" borderId="0" xfId="0" applyNumberFormat="1" applyFont="1" applyFill="1" applyAlignment="1">
      <alignment horizontal="center"/>
    </xf>
    <xf numFmtId="180" fontId="4" fillId="16" borderId="0" xfId="0" applyNumberFormat="1" applyFont="1" applyFill="1" applyAlignment="1">
      <alignment horizontal="center"/>
    </xf>
    <xf numFmtId="180" fontId="13" fillId="16" borderId="0" xfId="0" applyNumberFormat="1" applyFont="1" applyFill="1" applyAlignment="1">
      <alignment horizontal="center"/>
    </xf>
    <xf numFmtId="180" fontId="21" fillId="2" borderId="0" xfId="0" applyNumberFormat="1" applyFont="1" applyFill="1" applyAlignment="1">
      <alignment horizontal="center"/>
    </xf>
    <xf numFmtId="180" fontId="2" fillId="16" borderId="0" xfId="0" applyNumberFormat="1" applyFont="1" applyFill="1"/>
    <xf numFmtId="0" fontId="103" fillId="9" borderId="48" xfId="0" applyFont="1" applyFill="1" applyBorder="1" applyAlignment="1">
      <alignment horizontal="left" vertical="center" wrapText="1"/>
    </xf>
    <xf numFmtId="0" fontId="103" fillId="9" borderId="0" xfId="0" applyFont="1" applyFill="1" applyAlignment="1">
      <alignment horizontal="left" vertical="center" wrapText="1"/>
    </xf>
    <xf numFmtId="0" fontId="104" fillId="0" borderId="0" xfId="0" applyFont="1" applyAlignment="1">
      <alignment horizontal="left" vertical="center" wrapText="1"/>
    </xf>
    <xf numFmtId="0" fontId="105" fillId="0" borderId="49" xfId="0" applyFont="1" applyBorder="1" applyAlignment="1">
      <alignment horizontal="left" vertical="center" wrapText="1"/>
    </xf>
    <xf numFmtId="0" fontId="83" fillId="9" borderId="0" xfId="0" applyFont="1" applyFill="1" applyAlignment="1">
      <alignment horizontal="right" vertical="top" wrapText="1"/>
    </xf>
    <xf numFmtId="0" fontId="106" fillId="9" borderId="48" xfId="0" applyFont="1" applyFill="1" applyBorder="1" applyAlignment="1">
      <alignment horizontal="left" vertical="center" wrapText="1"/>
    </xf>
    <xf numFmtId="0" fontId="106" fillId="9" borderId="0" xfId="0" applyFont="1" applyFill="1" applyAlignment="1">
      <alignment horizontal="left" vertical="center" wrapText="1"/>
    </xf>
    <xf numFmtId="0" fontId="107" fillId="0" borderId="0" xfId="0" applyFont="1" applyAlignment="1">
      <alignment horizontal="left" vertical="center" wrapText="1"/>
    </xf>
    <xf numFmtId="0" fontId="108" fillId="0" borderId="49" xfId="0" applyFont="1" applyBorder="1" applyAlignment="1">
      <alignment horizontal="left" vertical="center" wrapText="1"/>
    </xf>
    <xf numFmtId="0" fontId="1" fillId="2" borderId="7" xfId="0" applyFont="1" applyFill="1" applyBorder="1"/>
    <xf numFmtId="180" fontId="1" fillId="2" borderId="0" xfId="0" applyNumberFormat="1" applyFont="1" applyFill="1" applyAlignment="1">
      <alignment horizontal="center"/>
    </xf>
    <xf numFmtId="167" fontId="52" fillId="8" borderId="0" xfId="0" applyNumberFormat="1" applyFont="1" applyFill="1"/>
    <xf numFmtId="167" fontId="52" fillId="0" borderId="0" xfId="0" applyNumberFormat="1" applyFont="1"/>
    <xf numFmtId="167" fontId="52" fillId="8" borderId="0" xfId="0" applyNumberFormat="1" applyFont="1" applyFill="1" applyAlignment="1">
      <alignment horizontal="center"/>
    </xf>
    <xf numFmtId="3" fontId="4" fillId="2" borderId="0" xfId="0" applyNumberFormat="1" applyFont="1" applyFill="1" applyAlignment="1">
      <alignment horizontal="center" vertical="center"/>
    </xf>
    <xf numFmtId="3" fontId="0" fillId="2" borderId="0" xfId="0" applyNumberFormat="1" applyFill="1" applyAlignment="1">
      <alignment horizontal="center" vertical="center"/>
    </xf>
    <xf numFmtId="17" fontId="109" fillId="0" borderId="0" xfId="0" applyNumberFormat="1" applyFont="1" applyAlignment="1">
      <alignment horizontal="left" vertical="center" wrapText="1" indent="1"/>
    </xf>
    <xf numFmtId="172" fontId="17" fillId="0" borderId="0" xfId="0" applyNumberFormat="1" applyFont="1"/>
    <xf numFmtId="0" fontId="66" fillId="2" borderId="0" xfId="0" applyFont="1" applyFill="1" applyAlignment="1">
      <alignment horizontal="center"/>
    </xf>
    <xf numFmtId="167" fontId="66" fillId="2" borderId="0" xfId="0" applyNumberFormat="1" applyFont="1" applyFill="1" applyAlignment="1">
      <alignment horizontal="center"/>
    </xf>
    <xf numFmtId="167" fontId="110" fillId="2" borderId="0" xfId="0" applyNumberFormat="1" applyFont="1" applyFill="1" applyAlignment="1">
      <alignment horizontal="center"/>
    </xf>
    <xf numFmtId="167" fontId="7" fillId="2" borderId="0" xfId="0" applyNumberFormat="1" applyFont="1" applyFill="1" applyAlignment="1">
      <alignment horizontal="center" vertical="center"/>
    </xf>
    <xf numFmtId="181" fontId="7" fillId="2" borderId="0" xfId="0" applyNumberFormat="1" applyFont="1" applyFill="1" applyAlignment="1">
      <alignment horizontal="center" vertical="center"/>
    </xf>
    <xf numFmtId="0" fontId="1" fillId="8" borderId="0" xfId="0" applyFont="1" applyFill="1" applyAlignment="1">
      <alignment horizontal="center"/>
    </xf>
    <xf numFmtId="167" fontId="1" fillId="8" borderId="0" xfId="0" applyNumberFormat="1" applyFont="1" applyFill="1" applyAlignment="1">
      <alignment horizontal="center"/>
    </xf>
    <xf numFmtId="1" fontId="2" fillId="2" borderId="0" xfId="0" applyNumberFormat="1" applyFont="1" applyFill="1" applyAlignment="1">
      <alignment horizontal="center"/>
    </xf>
    <xf numFmtId="1" fontId="14" fillId="2" borderId="0" xfId="0" applyNumberFormat="1" applyFont="1" applyFill="1" applyAlignment="1">
      <alignment horizontal="center"/>
    </xf>
    <xf numFmtId="167" fontId="2" fillId="0" borderId="0" xfId="0" applyNumberFormat="1" applyFont="1"/>
    <xf numFmtId="0" fontId="111" fillId="0" borderId="0" xfId="0" applyFont="1" applyAlignment="1">
      <alignment horizontal="left" vertical="center" wrapText="1"/>
    </xf>
    <xf numFmtId="0" fontId="112" fillId="0" borderId="0" xfId="0" applyFont="1" applyAlignment="1">
      <alignment horizontal="left" vertical="center" wrapText="1"/>
    </xf>
    <xf numFmtId="167" fontId="36" fillId="0" borderId="0" xfId="0" applyNumberFormat="1" applyFont="1"/>
    <xf numFmtId="17" fontId="113" fillId="0" borderId="0" xfId="0" applyNumberFormat="1" applyFont="1" applyAlignment="1">
      <alignment horizontal="left" vertical="center" wrapText="1" indent="1"/>
    </xf>
    <xf numFmtId="14" fontId="28" fillId="0" borderId="0" xfId="158" applyNumberFormat="1"/>
    <xf numFmtId="0" fontId="114" fillId="14" borderId="46" xfId="0" applyFont="1" applyFill="1" applyBorder="1" applyAlignment="1">
      <alignment horizontal="center" vertical="center" wrapText="1"/>
    </xf>
    <xf numFmtId="0" fontId="114" fillId="14" borderId="0" xfId="0" applyFont="1" applyFill="1" applyAlignment="1">
      <alignment horizontal="center" vertical="center" wrapText="1"/>
    </xf>
    <xf numFmtId="17" fontId="115" fillId="9" borderId="47" xfId="0" applyNumberFormat="1" applyFont="1" applyFill="1" applyBorder="1" applyAlignment="1">
      <alignment horizontal="left" vertical="center" wrapText="1"/>
    </xf>
    <xf numFmtId="0" fontId="115" fillId="9" borderId="47" xfId="0" applyFont="1" applyFill="1" applyBorder="1" applyAlignment="1">
      <alignment horizontal="left" vertical="center" wrapText="1"/>
    </xf>
    <xf numFmtId="3" fontId="115" fillId="9" borderId="47" xfId="0" applyNumberFormat="1" applyFont="1" applyFill="1" applyBorder="1" applyAlignment="1">
      <alignment horizontal="left" vertical="center" wrapText="1"/>
    </xf>
    <xf numFmtId="0" fontId="115" fillId="10" borderId="47" xfId="0" applyFont="1" applyFill="1" applyBorder="1" applyAlignment="1">
      <alignment horizontal="left" vertical="center" wrapText="1"/>
    </xf>
    <xf numFmtId="3" fontId="115" fillId="10" borderId="47" xfId="0" applyNumberFormat="1" applyFont="1" applyFill="1" applyBorder="1" applyAlignment="1">
      <alignment horizontal="left" vertical="center" wrapText="1"/>
    </xf>
    <xf numFmtId="17" fontId="115" fillId="10" borderId="47" xfId="0" applyNumberFormat="1" applyFont="1" applyFill="1" applyBorder="1" applyAlignment="1">
      <alignment horizontal="left" vertical="center" wrapText="1"/>
    </xf>
    <xf numFmtId="17" fontId="115" fillId="22" borderId="46" xfId="0" applyNumberFormat="1" applyFont="1" applyFill="1" applyBorder="1" applyAlignment="1">
      <alignment horizontal="left" vertical="center" wrapText="1"/>
    </xf>
    <xf numFmtId="0" fontId="115" fillId="22" borderId="46" xfId="0" applyFont="1" applyFill="1" applyBorder="1" applyAlignment="1">
      <alignment horizontal="left" vertical="center" wrapText="1"/>
    </xf>
    <xf numFmtId="0" fontId="112" fillId="5" borderId="0" xfId="0" applyFont="1" applyFill="1" applyAlignment="1">
      <alignment horizontal="left" vertical="center" wrapText="1"/>
    </xf>
    <xf numFmtId="196" fontId="43" fillId="17" borderId="0" xfId="0" applyNumberFormat="1" applyFont="1" applyFill="1" applyAlignment="1">
      <alignment horizontal="center" vertical="center"/>
    </xf>
    <xf numFmtId="0" fontId="0" fillId="2" borderId="1" xfId="0" applyFill="1" applyBorder="1" applyAlignment="1">
      <alignment horizontal="right"/>
    </xf>
    <xf numFmtId="173" fontId="0" fillId="8" borderId="3" xfId="1" applyNumberFormat="1" applyFont="1" applyFill="1" applyBorder="1" applyAlignment="1">
      <alignment horizontal="right"/>
    </xf>
    <xf numFmtId="3" fontId="115" fillId="9" borderId="51" xfId="0" applyNumberFormat="1" applyFont="1" applyFill="1" applyBorder="1" applyAlignment="1">
      <alignment horizontal="left" vertical="center" wrapText="1"/>
    </xf>
    <xf numFmtId="3" fontId="115" fillId="10" borderId="51" xfId="0" applyNumberFormat="1" applyFont="1" applyFill="1" applyBorder="1" applyAlignment="1">
      <alignment horizontal="left" vertical="center" wrapText="1"/>
    </xf>
    <xf numFmtId="0" fontId="115" fillId="9" borderId="51" xfId="0" applyFont="1" applyFill="1" applyBorder="1" applyAlignment="1">
      <alignment horizontal="left" vertical="center" wrapText="1"/>
    </xf>
    <xf numFmtId="0" fontId="115" fillId="10" borderId="51" xfId="0" applyFont="1" applyFill="1" applyBorder="1" applyAlignment="1">
      <alignment horizontal="left" vertical="center" wrapText="1"/>
    </xf>
    <xf numFmtId="0" fontId="115" fillId="22" borderId="0" xfId="0" applyFont="1" applyFill="1" applyAlignment="1">
      <alignment horizontal="left" vertical="center" wrapText="1"/>
    </xf>
    <xf numFmtId="17" fontId="116" fillId="0" borderId="0" xfId="0" applyNumberFormat="1" applyFont="1" applyAlignment="1">
      <alignment horizontal="left" vertical="center" wrapText="1" indent="1"/>
    </xf>
    <xf numFmtId="196" fontId="2" fillId="0" borderId="0" xfId="0" applyNumberFormat="1" applyFont="1"/>
    <xf numFmtId="0" fontId="0" fillId="17" borderId="0" xfId="0" applyFill="1" applyAlignment="1">
      <alignment horizontal="right"/>
    </xf>
    <xf numFmtId="175" fontId="17" fillId="0" borderId="0" xfId="1" applyNumberFormat="1" applyFont="1"/>
    <xf numFmtId="196" fontId="0" fillId="0" borderId="0" xfId="0" applyNumberFormat="1"/>
    <xf numFmtId="196" fontId="17" fillId="0" borderId="0" xfId="0" applyNumberFormat="1" applyFont="1"/>
    <xf numFmtId="167" fontId="52" fillId="2" borderId="6" xfId="0" applyNumberFormat="1" applyFont="1" applyFill="1" applyBorder="1" applyAlignment="1">
      <alignment horizontal="center" vertical="center"/>
    </xf>
    <xf numFmtId="0" fontId="7" fillId="2" borderId="30" xfId="0" applyFont="1" applyFill="1" applyBorder="1" applyAlignment="1">
      <alignment horizontal="right" vertical="center"/>
    </xf>
    <xf numFmtId="0" fontId="0" fillId="2" borderId="19" xfId="0" applyFill="1" applyBorder="1" applyAlignment="1">
      <alignment horizontal="right"/>
    </xf>
    <xf numFmtId="0" fontId="0" fillId="2" borderId="19" xfId="0" applyFill="1" applyBorder="1"/>
    <xf numFmtId="0" fontId="0" fillId="0" borderId="19" xfId="0" applyBorder="1" applyAlignment="1">
      <alignment horizontal="right"/>
    </xf>
    <xf numFmtId="0" fontId="2" fillId="2" borderId="19" xfId="0" applyFont="1" applyFill="1" applyBorder="1" applyAlignment="1">
      <alignment horizontal="right"/>
    </xf>
    <xf numFmtId="0" fontId="0" fillId="2" borderId="9" xfId="0" applyFill="1" applyBorder="1"/>
    <xf numFmtId="10" fontId="13" fillId="17" borderId="6" xfId="0" applyNumberFormat="1" applyFont="1" applyFill="1" applyBorder="1" applyAlignment="1">
      <alignment horizontal="center"/>
    </xf>
    <xf numFmtId="172" fontId="31" fillId="17" borderId="2" xfId="0" applyNumberFormat="1" applyFont="1" applyFill="1" applyBorder="1" applyAlignment="1">
      <alignment horizontal="left"/>
    </xf>
    <xf numFmtId="197" fontId="0" fillId="0" borderId="0" xfId="0" applyNumberFormat="1"/>
    <xf numFmtId="0" fontId="117" fillId="0" borderId="0" xfId="0" applyFont="1" applyAlignment="1">
      <alignment horizontal="center" vertical="center" wrapText="1"/>
    </xf>
    <xf numFmtId="3" fontId="118" fillId="0" borderId="0" xfId="0" applyNumberFormat="1" applyFont="1" applyAlignment="1">
      <alignment horizontal="left" vertical="center" wrapText="1"/>
    </xf>
    <xf numFmtId="0" fontId="118" fillId="0" borderId="0" xfId="0" applyFont="1" applyAlignment="1">
      <alignment horizontal="left" vertical="center" wrapText="1"/>
    </xf>
    <xf numFmtId="198" fontId="17" fillId="0" borderId="0" xfId="0" applyNumberFormat="1" applyFont="1"/>
    <xf numFmtId="198" fontId="1" fillId="0" borderId="0" xfId="0" applyNumberFormat="1" applyFont="1"/>
    <xf numFmtId="197" fontId="55" fillId="2" borderId="6" xfId="0" applyNumberFormat="1" applyFont="1" applyFill="1" applyBorder="1" applyAlignment="1">
      <alignment horizontal="center" vertical="center"/>
    </xf>
    <xf numFmtId="165" fontId="43" fillId="8" borderId="0" xfId="1" applyFont="1" applyFill="1" applyAlignment="1">
      <alignment horizontal="center"/>
    </xf>
    <xf numFmtId="165" fontId="38" fillId="0" borderId="0" xfId="0" applyNumberFormat="1" applyFont="1" applyAlignment="1">
      <alignment horizontal="center"/>
    </xf>
    <xf numFmtId="167" fontId="38" fillId="8" borderId="0" xfId="0" applyNumberFormat="1" applyFont="1" applyFill="1" applyAlignment="1">
      <alignment horizontal="center"/>
    </xf>
    <xf numFmtId="173" fontId="45" fillId="0" borderId="0" xfId="1" applyNumberFormat="1" applyFont="1" applyAlignment="1">
      <alignment horizontal="center"/>
    </xf>
    <xf numFmtId="194" fontId="1" fillId="8" borderId="8" xfId="1" applyNumberFormat="1" applyFont="1" applyFill="1" applyBorder="1" applyAlignment="1">
      <alignment horizontal="center"/>
    </xf>
    <xf numFmtId="194" fontId="1" fillId="8" borderId="0" xfId="1" applyNumberFormat="1" applyFont="1" applyFill="1" applyBorder="1" applyAlignment="1">
      <alignment horizontal="center"/>
    </xf>
    <xf numFmtId="165" fontId="0" fillId="2" borderId="0" xfId="1" applyFont="1" applyFill="1" applyBorder="1"/>
    <xf numFmtId="17" fontId="119" fillId="0" borderId="0" xfId="0" applyNumberFormat="1" applyFont="1" applyAlignment="1">
      <alignment horizontal="left" vertical="center" wrapText="1" indent="1"/>
    </xf>
    <xf numFmtId="0" fontId="120" fillId="0" borderId="0" xfId="0" applyFont="1" applyAlignment="1">
      <alignment horizontal="left" vertical="center" wrapText="1"/>
    </xf>
    <xf numFmtId="0" fontId="121" fillId="0" borderId="36" xfId="0" applyFont="1" applyBorder="1" applyAlignment="1">
      <alignment horizontal="center" vertical="center" wrapText="1"/>
    </xf>
    <xf numFmtId="3" fontId="121" fillId="0" borderId="36" xfId="0" applyNumberFormat="1" applyFont="1" applyBorder="1" applyAlignment="1">
      <alignment horizontal="center" vertical="center" wrapText="1"/>
    </xf>
    <xf numFmtId="0" fontId="4" fillId="0" borderId="0" xfId="0" applyFont="1"/>
    <xf numFmtId="1" fontId="14" fillId="2" borderId="0" xfId="0" applyNumberFormat="1" applyFont="1" applyFill="1" applyAlignment="1">
      <alignment horizontal="center" vertical="center"/>
    </xf>
    <xf numFmtId="1" fontId="14" fillId="2" borderId="7" xfId="0" applyNumberFormat="1" applyFont="1" applyFill="1" applyBorder="1" applyAlignment="1">
      <alignment horizontal="center" vertical="center"/>
    </xf>
    <xf numFmtId="1" fontId="14" fillId="2" borderId="8" xfId="0" applyNumberFormat="1" applyFont="1" applyFill="1" applyBorder="1" applyAlignment="1">
      <alignment horizontal="center" vertical="center"/>
    </xf>
    <xf numFmtId="1" fontId="14" fillId="5" borderId="8" xfId="0" applyNumberFormat="1" applyFont="1" applyFill="1" applyBorder="1" applyAlignment="1">
      <alignment horizontal="center" vertical="center"/>
    </xf>
    <xf numFmtId="1" fontId="14" fillId="0" borderId="8" xfId="0" applyNumberFormat="1" applyFont="1" applyBorder="1" applyAlignment="1">
      <alignment horizontal="center" vertical="center"/>
    </xf>
    <xf numFmtId="1" fontId="14" fillId="5" borderId="0" xfId="0" applyNumberFormat="1" applyFont="1" applyFill="1" applyAlignment="1">
      <alignment horizontal="center" vertical="center"/>
    </xf>
    <xf numFmtId="0" fontId="122" fillId="2" borderId="52" xfId="0" applyFont="1" applyFill="1" applyBorder="1" applyAlignment="1">
      <alignment horizontal="right"/>
    </xf>
    <xf numFmtId="0" fontId="73" fillId="2" borderId="52" xfId="0" applyFont="1" applyFill="1" applyBorder="1"/>
    <xf numFmtId="1" fontId="73" fillId="2" borderId="52" xfId="0" applyNumberFormat="1" applyFont="1" applyFill="1" applyBorder="1"/>
    <xf numFmtId="4" fontId="122" fillId="2" borderId="53" xfId="0" applyNumberFormat="1" applyFont="1" applyFill="1" applyBorder="1" applyAlignment="1">
      <alignment horizontal="center"/>
    </xf>
    <xf numFmtId="4" fontId="122" fillId="2" borderId="54" xfId="0" applyNumberFormat="1" applyFont="1" applyFill="1" applyBorder="1" applyAlignment="1">
      <alignment horizontal="center"/>
    </xf>
    <xf numFmtId="4" fontId="122" fillId="2" borderId="55" xfId="0" applyNumberFormat="1" applyFont="1" applyFill="1" applyBorder="1" applyAlignment="1">
      <alignment horizontal="center"/>
    </xf>
    <xf numFmtId="4" fontId="54" fillId="0" borderId="0" xfId="0" applyNumberFormat="1" applyFont="1" applyAlignment="1">
      <alignment horizontal="center"/>
    </xf>
    <xf numFmtId="0" fontId="45" fillId="2" borderId="0" xfId="0" applyFont="1" applyFill="1" applyAlignment="1">
      <alignment horizontal="right"/>
    </xf>
    <xf numFmtId="0" fontId="96" fillId="5" borderId="2" xfId="0" applyFont="1" applyFill="1" applyBorder="1" applyAlignment="1">
      <alignment horizontal="center" vertical="center"/>
    </xf>
    <xf numFmtId="167" fontId="32" fillId="0" borderId="0" xfId="0" applyNumberFormat="1" applyFont="1" applyAlignment="1">
      <alignment horizontal="center"/>
    </xf>
    <xf numFmtId="17" fontId="123" fillId="0" borderId="0" xfId="0" applyNumberFormat="1" applyFont="1" applyAlignment="1">
      <alignment horizontal="left" vertical="center" wrapText="1" indent="1"/>
    </xf>
    <xf numFmtId="17" fontId="124" fillId="0" borderId="0" xfId="0" applyNumberFormat="1" applyFont="1" applyAlignment="1">
      <alignment horizontal="left" vertical="center" wrapText="1" indent="1"/>
    </xf>
    <xf numFmtId="167" fontId="7" fillId="0" borderId="0" xfId="0" applyNumberFormat="1" applyFont="1" applyAlignment="1">
      <alignment horizontal="center"/>
    </xf>
    <xf numFmtId="1" fontId="7" fillId="0" borderId="0" xfId="0" applyNumberFormat="1" applyFont="1" applyAlignment="1">
      <alignment horizontal="center"/>
    </xf>
    <xf numFmtId="0" fontId="122" fillId="2" borderId="0" xfId="0" applyFont="1" applyFill="1" applyAlignment="1">
      <alignment horizontal="right"/>
    </xf>
    <xf numFmtId="0" fontId="73" fillId="2" borderId="0" xfId="0" applyFont="1" applyFill="1"/>
    <xf numFmtId="1" fontId="73" fillId="2" borderId="0" xfId="0" applyNumberFormat="1" applyFont="1" applyFill="1"/>
    <xf numFmtId="4" fontId="122" fillId="2" borderId="0" xfId="0" applyNumberFormat="1" applyFont="1" applyFill="1" applyAlignment="1">
      <alignment horizontal="center"/>
    </xf>
    <xf numFmtId="0" fontId="38" fillId="2" borderId="0" xfId="0" applyFont="1" applyFill="1" applyAlignment="1">
      <alignment horizontal="center"/>
    </xf>
    <xf numFmtId="0" fontId="99" fillId="2" borderId="0" xfId="0" applyFont="1" applyFill="1" applyAlignment="1">
      <alignment horizontal="center"/>
    </xf>
    <xf numFmtId="194" fontId="45" fillId="2" borderId="0" xfId="1" applyNumberFormat="1" applyFont="1" applyFill="1" applyBorder="1" applyAlignment="1">
      <alignment horizontal="center" vertical="center"/>
    </xf>
    <xf numFmtId="173" fontId="100" fillId="2" borderId="0" xfId="1" applyNumberFormat="1" applyFont="1" applyFill="1" applyBorder="1" applyAlignment="1">
      <alignment horizontal="left"/>
    </xf>
    <xf numFmtId="0" fontId="100" fillId="2" borderId="56" xfId="0" applyFont="1" applyFill="1" applyBorder="1" applyAlignment="1">
      <alignment horizontal="right"/>
    </xf>
    <xf numFmtId="3" fontId="45" fillId="2" borderId="57" xfId="1" applyNumberFormat="1" applyFont="1" applyFill="1" applyBorder="1" applyAlignment="1">
      <alignment horizontal="center" vertical="center"/>
    </xf>
    <xf numFmtId="3" fontId="45" fillId="2" borderId="56" xfId="1" applyNumberFormat="1" applyFont="1" applyFill="1" applyBorder="1" applyAlignment="1">
      <alignment horizontal="center" vertical="center"/>
    </xf>
    <xf numFmtId="3" fontId="45" fillId="2" borderId="58" xfId="1" applyNumberFormat="1" applyFont="1" applyFill="1" applyBorder="1" applyAlignment="1">
      <alignment horizontal="center" vertical="center"/>
    </xf>
    <xf numFmtId="3" fontId="100" fillId="2" borderId="56" xfId="1" applyNumberFormat="1" applyFont="1" applyFill="1" applyBorder="1" applyAlignment="1">
      <alignment horizontal="center" vertical="center"/>
    </xf>
    <xf numFmtId="3" fontId="100" fillId="2" borderId="57" xfId="1" applyNumberFormat="1" applyFont="1" applyFill="1" applyBorder="1" applyAlignment="1">
      <alignment horizontal="center" vertical="center"/>
    </xf>
    <xf numFmtId="3" fontId="100" fillId="2" borderId="58" xfId="1" applyNumberFormat="1" applyFont="1" applyFill="1" applyBorder="1" applyAlignment="1">
      <alignment horizontal="center" vertical="center"/>
    </xf>
    <xf numFmtId="173" fontId="100" fillId="5" borderId="59" xfId="1" applyNumberFormat="1" applyFont="1" applyFill="1" applyBorder="1" applyAlignment="1">
      <alignment horizontal="center"/>
    </xf>
    <xf numFmtId="0" fontId="125" fillId="5" borderId="60" xfId="0" applyFont="1" applyFill="1" applyBorder="1" applyAlignment="1">
      <alignment horizontal="center"/>
    </xf>
    <xf numFmtId="194" fontId="100" fillId="5" borderId="60" xfId="1" applyNumberFormat="1" applyFont="1" applyFill="1" applyBorder="1" applyAlignment="1">
      <alignment horizontal="center" vertical="center"/>
    </xf>
    <xf numFmtId="194" fontId="100" fillId="5" borderId="59" xfId="1" applyNumberFormat="1" applyFont="1" applyFill="1" applyBorder="1" applyAlignment="1">
      <alignment horizontal="center" vertical="center"/>
    </xf>
    <xf numFmtId="194" fontId="100" fillId="5" borderId="61" xfId="1" applyNumberFormat="1" applyFont="1" applyFill="1" applyBorder="1" applyAlignment="1">
      <alignment horizontal="center" vertical="center"/>
    </xf>
    <xf numFmtId="194" fontId="126" fillId="5" borderId="61" xfId="1" applyNumberFormat="1" applyFont="1" applyFill="1" applyBorder="1" applyAlignment="1">
      <alignment horizontal="center" vertical="center"/>
    </xf>
    <xf numFmtId="0" fontId="39" fillId="8" borderId="1" xfId="0" applyFont="1" applyFill="1" applyBorder="1" applyAlignment="1">
      <alignment horizontal="right"/>
    </xf>
    <xf numFmtId="0" fontId="39" fillId="8" borderId="6" xfId="0" applyFont="1" applyFill="1" applyBorder="1"/>
    <xf numFmtId="0" fontId="39" fillId="8" borderId="2" xfId="0" applyFont="1" applyFill="1" applyBorder="1"/>
    <xf numFmtId="0" fontId="39" fillId="8" borderId="1" xfId="0" applyFont="1" applyFill="1" applyBorder="1"/>
    <xf numFmtId="0" fontId="22" fillId="8" borderId="7" xfId="0" applyFont="1" applyFill="1" applyBorder="1" applyAlignment="1">
      <alignment horizontal="right"/>
    </xf>
    <xf numFmtId="0" fontId="22" fillId="8" borderId="0" xfId="0" applyFont="1" applyFill="1"/>
    <xf numFmtId="0" fontId="22" fillId="8" borderId="8" xfId="0" applyFont="1" applyFill="1" applyBorder="1"/>
    <xf numFmtId="0" fontId="22" fillId="8" borderId="7" xfId="0" applyFont="1" applyFill="1" applyBorder="1"/>
    <xf numFmtId="0" fontId="48" fillId="2" borderId="33" xfId="0" applyFont="1" applyFill="1" applyBorder="1" applyAlignment="1">
      <alignment horizontal="right"/>
    </xf>
    <xf numFmtId="17" fontId="127" fillId="0" borderId="0" xfId="0" applyNumberFormat="1" applyFont="1" applyAlignment="1">
      <alignment horizontal="left" vertical="center" wrapText="1" indent="1"/>
    </xf>
    <xf numFmtId="1" fontId="14" fillId="0" borderId="0" xfId="0" applyNumberFormat="1" applyFont="1" applyAlignment="1">
      <alignment horizontal="center" vertical="center"/>
    </xf>
    <xf numFmtId="194" fontId="1" fillId="8" borderId="7" xfId="1" applyNumberFormat="1" applyFont="1" applyFill="1" applyBorder="1" applyAlignment="1">
      <alignment horizontal="center"/>
    </xf>
    <xf numFmtId="0" fontId="1" fillId="17" borderId="0" xfId="0" applyFont="1" applyFill="1"/>
    <xf numFmtId="17" fontId="128" fillId="0" borderId="0" xfId="0" applyNumberFormat="1" applyFont="1" applyAlignment="1">
      <alignment horizontal="left" vertical="center" wrapText="1" indent="1"/>
    </xf>
    <xf numFmtId="17" fontId="129" fillId="0" borderId="0" xfId="0" applyNumberFormat="1" applyFont="1" applyAlignment="1">
      <alignment horizontal="left" vertical="center" wrapText="1" indent="1"/>
    </xf>
    <xf numFmtId="172" fontId="44" fillId="3" borderId="0" xfId="0" applyNumberFormat="1" applyFont="1" applyFill="1" applyAlignment="1">
      <alignment horizontal="center" vertical="center"/>
    </xf>
    <xf numFmtId="17" fontId="130" fillId="0" borderId="0" xfId="0" applyNumberFormat="1" applyFont="1" applyAlignment="1">
      <alignment horizontal="left" vertical="center" wrapText="1" indent="1"/>
    </xf>
    <xf numFmtId="0" fontId="32" fillId="17" borderId="0" xfId="0" applyFont="1" applyFill="1"/>
    <xf numFmtId="180" fontId="74" fillId="17" borderId="0" xfId="0" applyNumberFormat="1" applyFont="1" applyFill="1"/>
    <xf numFmtId="14" fontId="0" fillId="17" borderId="0" xfId="0" applyNumberFormat="1" applyFill="1"/>
    <xf numFmtId="0" fontId="43" fillId="2" borderId="6" xfId="0" applyFont="1" applyFill="1" applyBorder="1" applyAlignment="1">
      <alignment horizontal="center" vertical="center"/>
    </xf>
    <xf numFmtId="0" fontId="43" fillId="2" borderId="0" xfId="0" applyFont="1" applyFill="1" applyAlignment="1">
      <alignment horizontal="center" vertical="center"/>
    </xf>
    <xf numFmtId="167" fontId="44" fillId="2" borderId="18" xfId="0" applyNumberFormat="1" applyFont="1" applyFill="1" applyBorder="1" applyAlignment="1">
      <alignment horizontal="center" vertical="center"/>
    </xf>
    <xf numFmtId="2" fontId="43" fillId="3" borderId="23" xfId="0" applyNumberFormat="1" applyFont="1" applyFill="1" applyBorder="1" applyAlignment="1">
      <alignment horizontal="center" vertical="center"/>
    </xf>
    <xf numFmtId="177" fontId="44" fillId="2" borderId="62" xfId="0" applyNumberFormat="1" applyFont="1" applyFill="1" applyBorder="1" applyAlignment="1">
      <alignment horizontal="center" vertical="center"/>
    </xf>
    <xf numFmtId="167" fontId="43" fillId="3" borderId="23" xfId="0" applyNumberFormat="1" applyFont="1" applyFill="1" applyBorder="1" applyAlignment="1">
      <alignment horizontal="center" vertical="center"/>
    </xf>
    <xf numFmtId="178" fontId="44" fillId="2" borderId="32" xfId="0" applyNumberFormat="1" applyFont="1" applyFill="1" applyBorder="1" applyAlignment="1">
      <alignment horizontal="center" vertical="center"/>
    </xf>
    <xf numFmtId="179" fontId="43" fillId="3" borderId="23" xfId="0" applyNumberFormat="1" applyFont="1" applyFill="1" applyBorder="1" applyAlignment="1">
      <alignment horizontal="center" vertical="center"/>
    </xf>
    <xf numFmtId="180" fontId="44" fillId="2" borderId="32" xfId="0" applyNumberFormat="1" applyFont="1" applyFill="1" applyBorder="1" applyAlignment="1">
      <alignment horizontal="center" vertical="center"/>
    </xf>
    <xf numFmtId="181" fontId="44" fillId="2" borderId="32" xfId="0" applyNumberFormat="1" applyFont="1" applyFill="1" applyBorder="1" applyAlignment="1">
      <alignment horizontal="center" vertical="center"/>
    </xf>
    <xf numFmtId="167" fontId="52" fillId="2" borderId="31" xfId="0" applyNumberFormat="1" applyFont="1" applyFill="1" applyBorder="1" applyAlignment="1">
      <alignment horizontal="center" vertical="center"/>
    </xf>
    <xf numFmtId="167" fontId="43" fillId="2" borderId="23" xfId="0" applyNumberFormat="1" applyFont="1" applyFill="1" applyBorder="1" applyAlignment="1">
      <alignment horizontal="center" vertical="center"/>
    </xf>
    <xf numFmtId="181" fontId="43" fillId="2" borderId="32" xfId="0" applyNumberFormat="1" applyFont="1" applyFill="1" applyBorder="1" applyAlignment="1">
      <alignment horizontal="center" vertical="center"/>
    </xf>
    <xf numFmtId="0" fontId="43" fillId="2" borderId="31" xfId="0" applyFont="1" applyFill="1" applyBorder="1" applyAlignment="1">
      <alignment horizontal="center" vertical="center"/>
    </xf>
    <xf numFmtId="182" fontId="43" fillId="2" borderId="23" xfId="0" applyNumberFormat="1" applyFont="1" applyFill="1" applyBorder="1" applyAlignment="1">
      <alignment horizontal="center" vertical="center"/>
    </xf>
    <xf numFmtId="0" fontId="43" fillId="2" borderId="23" xfId="0" applyFont="1" applyFill="1" applyBorder="1" applyAlignment="1">
      <alignment horizontal="center" vertical="center"/>
    </xf>
    <xf numFmtId="182" fontId="43" fillId="3" borderId="32" xfId="0" applyNumberFormat="1" applyFont="1" applyFill="1" applyBorder="1" applyAlignment="1">
      <alignment horizontal="center" vertical="center"/>
    </xf>
    <xf numFmtId="0" fontId="44" fillId="5" borderId="10" xfId="0" applyFont="1" applyFill="1" applyBorder="1"/>
    <xf numFmtId="0" fontId="44" fillId="5" borderId="12" xfId="0" applyFont="1" applyFill="1" applyBorder="1"/>
    <xf numFmtId="0" fontId="44" fillId="5" borderId="11" xfId="0" applyFont="1" applyFill="1" applyBorder="1"/>
    <xf numFmtId="49" fontId="41" fillId="15" borderId="2" xfId="0" applyNumberFormat="1" applyFont="1" applyFill="1" applyBorder="1" applyAlignment="1">
      <alignment horizontal="center" vertical="center"/>
    </xf>
    <xf numFmtId="49" fontId="41" fillId="15" borderId="8" xfId="0" applyNumberFormat="1" applyFont="1" applyFill="1" applyBorder="1" applyAlignment="1">
      <alignment horizontal="center" vertical="center"/>
    </xf>
    <xf numFmtId="2" fontId="52" fillId="5" borderId="2" xfId="0" applyNumberFormat="1" applyFont="1" applyFill="1" applyBorder="1" applyAlignment="1">
      <alignment horizontal="center" vertical="center"/>
    </xf>
    <xf numFmtId="2" fontId="43" fillId="3" borderId="8" xfId="0" applyNumberFormat="1" applyFont="1" applyFill="1" applyBorder="1" applyAlignment="1">
      <alignment horizontal="center" vertical="center"/>
    </xf>
    <xf numFmtId="177" fontId="44" fillId="2" borderId="63" xfId="0" applyNumberFormat="1" applyFont="1" applyFill="1" applyBorder="1" applyAlignment="1">
      <alignment horizontal="center" vertical="center"/>
    </xf>
    <xf numFmtId="167" fontId="52" fillId="5" borderId="2" xfId="0" applyNumberFormat="1" applyFont="1" applyFill="1" applyBorder="1" applyAlignment="1">
      <alignment horizontal="center" vertical="center"/>
    </xf>
    <xf numFmtId="167" fontId="43" fillId="3" borderId="8" xfId="0" applyNumberFormat="1" applyFont="1" applyFill="1" applyBorder="1" applyAlignment="1">
      <alignment horizontal="center" vertical="center"/>
    </xf>
    <xf numFmtId="167" fontId="44" fillId="2" borderId="63" xfId="0" applyNumberFormat="1" applyFont="1" applyFill="1" applyBorder="1" applyAlignment="1">
      <alignment horizontal="center" vertical="center"/>
    </xf>
    <xf numFmtId="179" fontId="43" fillId="3" borderId="8" xfId="0" applyNumberFormat="1" applyFont="1" applyFill="1" applyBorder="1" applyAlignment="1">
      <alignment horizontal="center" vertical="center"/>
    </xf>
    <xf numFmtId="180" fontId="44" fillId="2" borderId="4" xfId="0" applyNumberFormat="1" applyFont="1" applyFill="1" applyBorder="1" applyAlignment="1">
      <alignment horizontal="center" vertical="center"/>
    </xf>
    <xf numFmtId="0" fontId="43" fillId="2" borderId="2" xfId="0" applyFont="1" applyFill="1" applyBorder="1" applyAlignment="1">
      <alignment horizontal="center" vertical="center"/>
    </xf>
    <xf numFmtId="179" fontId="43" fillId="2" borderId="8" xfId="1" applyNumberFormat="1" applyFont="1" applyFill="1" applyBorder="1" applyAlignment="1">
      <alignment horizontal="center" vertical="center"/>
    </xf>
    <xf numFmtId="177" fontId="43" fillId="2" borderId="4" xfId="0" applyNumberFormat="1" applyFont="1" applyFill="1" applyBorder="1" applyAlignment="1">
      <alignment horizontal="center" vertical="center"/>
    </xf>
    <xf numFmtId="0" fontId="43" fillId="2" borderId="8" xfId="0" applyFont="1" applyFill="1" applyBorder="1" applyAlignment="1">
      <alignment horizontal="center" vertical="center"/>
    </xf>
    <xf numFmtId="179" fontId="43" fillId="2" borderId="4" xfId="1" applyNumberFormat="1" applyFont="1" applyFill="1" applyBorder="1" applyAlignment="1">
      <alignment horizontal="center" vertical="center"/>
    </xf>
    <xf numFmtId="181" fontId="44" fillId="2" borderId="4" xfId="0" applyNumberFormat="1" applyFont="1" applyFill="1" applyBorder="1" applyAlignment="1">
      <alignment horizontal="center" vertical="center"/>
    </xf>
    <xf numFmtId="17" fontId="2" fillId="5" borderId="11" xfId="0" applyNumberFormat="1" applyFont="1" applyFill="1" applyBorder="1" applyAlignment="1">
      <alignment horizontal="center" vertical="center"/>
    </xf>
    <xf numFmtId="17" fontId="2" fillId="5" borderId="12" xfId="0" applyNumberFormat="1" applyFont="1" applyFill="1" applyBorder="1" applyAlignment="1">
      <alignment horizontal="center" vertical="center"/>
    </xf>
    <xf numFmtId="17" fontId="2" fillId="5" borderId="10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/>
    </xf>
    <xf numFmtId="194" fontId="45" fillId="5" borderId="64" xfId="1" applyNumberFormat="1" applyFont="1" applyFill="1" applyBorder="1" applyAlignment="1">
      <alignment horizontal="center" vertical="center"/>
    </xf>
    <xf numFmtId="173" fontId="45" fillId="5" borderId="64" xfId="1" applyNumberFormat="1" applyFont="1" applyFill="1" applyBorder="1" applyAlignment="1">
      <alignment horizontal="center"/>
    </xf>
    <xf numFmtId="0" fontId="38" fillId="5" borderId="65" xfId="0" applyFont="1" applyFill="1" applyBorder="1" applyAlignment="1">
      <alignment horizontal="center"/>
    </xf>
    <xf numFmtId="0" fontId="99" fillId="5" borderId="65" xfId="0" applyFont="1" applyFill="1" applyBorder="1" applyAlignment="1">
      <alignment horizontal="center"/>
    </xf>
    <xf numFmtId="194" fontId="45" fillId="5" borderId="65" xfId="1" applyNumberFormat="1" applyFont="1" applyFill="1" applyBorder="1" applyAlignment="1">
      <alignment horizontal="center" vertical="center"/>
    </xf>
    <xf numFmtId="194" fontId="45" fillId="5" borderId="66" xfId="1" applyNumberFormat="1" applyFont="1" applyFill="1" applyBorder="1" applyAlignment="1">
      <alignment horizontal="center" vertical="center"/>
    </xf>
    <xf numFmtId="194" fontId="46" fillId="5" borderId="66" xfId="1" applyNumberFormat="1" applyFont="1" applyFill="1" applyBorder="1" applyAlignment="1">
      <alignment horizontal="center" vertical="center"/>
    </xf>
    <xf numFmtId="173" fontId="45" fillId="2" borderId="0" xfId="1" applyNumberFormat="1" applyFont="1" applyFill="1" applyBorder="1" applyAlignment="1">
      <alignment horizontal="center"/>
    </xf>
    <xf numFmtId="182" fontId="0" fillId="2" borderId="0" xfId="0" applyNumberFormat="1" applyFill="1"/>
    <xf numFmtId="4" fontId="54" fillId="2" borderId="0" xfId="0" applyNumberFormat="1" applyFont="1" applyFill="1" applyAlignment="1">
      <alignment horizontal="center"/>
    </xf>
    <xf numFmtId="0" fontId="7" fillId="2" borderId="0" xfId="0" applyFont="1" applyFill="1"/>
    <xf numFmtId="173" fontId="2" fillId="2" borderId="0" xfId="1" applyNumberFormat="1" applyFont="1" applyFill="1"/>
    <xf numFmtId="173" fontId="45" fillId="2" borderId="0" xfId="1" applyNumberFormat="1" applyFont="1" applyFill="1"/>
    <xf numFmtId="0" fontId="45" fillId="2" borderId="0" xfId="1" applyNumberFormat="1" applyFont="1" applyFill="1"/>
    <xf numFmtId="194" fontId="2" fillId="8" borderId="0" xfId="0" applyNumberFormat="1" applyFont="1" applyFill="1" applyAlignment="1">
      <alignment horizontal="center"/>
    </xf>
    <xf numFmtId="0" fontId="50" fillId="0" borderId="0" xfId="0" quotePrefix="1" applyFont="1" applyAlignment="1">
      <alignment horizontal="center"/>
    </xf>
    <xf numFmtId="0" fontId="50" fillId="0" borderId="0" xfId="0" applyFont="1" applyAlignment="1">
      <alignment horizontal="center"/>
    </xf>
    <xf numFmtId="180" fontId="110" fillId="2" borderId="0" xfId="0" applyNumberFormat="1" applyFont="1" applyFill="1" applyAlignment="1">
      <alignment horizontal="center"/>
    </xf>
    <xf numFmtId="17" fontId="131" fillId="0" borderId="0" xfId="0" applyNumberFormat="1" applyFont="1" applyAlignment="1">
      <alignment horizontal="left" vertical="center" wrapText="1" indent="1"/>
    </xf>
    <xf numFmtId="4" fontId="43" fillId="3" borderId="37" xfId="0" applyNumberFormat="1" applyFont="1" applyFill="1" applyBorder="1" applyAlignment="1">
      <alignment horizontal="center" vertical="center"/>
    </xf>
    <xf numFmtId="177" fontId="16" fillId="2" borderId="0" xfId="0" applyNumberFormat="1" applyFont="1" applyFill="1"/>
    <xf numFmtId="0" fontId="75" fillId="2" borderId="0" xfId="0" applyFont="1" applyFill="1" applyAlignment="1">
      <alignment horizontal="center"/>
    </xf>
    <xf numFmtId="182" fontId="69" fillId="2" borderId="0" xfId="0" applyNumberFormat="1" applyFont="1" applyFill="1" applyAlignment="1">
      <alignment horizontal="center" vertical="center"/>
    </xf>
    <xf numFmtId="182" fontId="15" fillId="2" borderId="0" xfId="0" applyNumberFormat="1" applyFont="1" applyFill="1" applyAlignment="1">
      <alignment horizontal="center" vertical="center"/>
    </xf>
    <xf numFmtId="0" fontId="18" fillId="5" borderId="0" xfId="0" applyFont="1" applyFill="1"/>
    <xf numFmtId="4" fontId="43" fillId="3" borderId="0" xfId="0" applyNumberFormat="1" applyFont="1" applyFill="1" applyAlignment="1">
      <alignment horizontal="center" vertical="center"/>
    </xf>
    <xf numFmtId="17" fontId="132" fillId="0" borderId="0" xfId="0" applyNumberFormat="1" applyFont="1" applyAlignment="1">
      <alignment horizontal="left" vertical="center" wrapText="1" indent="1"/>
    </xf>
    <xf numFmtId="167" fontId="55" fillId="2" borderId="31" xfId="0" applyNumberFormat="1" applyFont="1" applyFill="1" applyBorder="1" applyAlignment="1">
      <alignment horizontal="center" vertical="center"/>
    </xf>
    <xf numFmtId="17" fontId="133" fillId="0" borderId="0" xfId="0" applyNumberFormat="1" applyFont="1" applyAlignment="1">
      <alignment horizontal="left" vertical="center" wrapText="1" indent="1"/>
    </xf>
    <xf numFmtId="17" fontId="134" fillId="0" borderId="0" xfId="0" applyNumberFormat="1" applyFont="1" applyAlignment="1">
      <alignment horizontal="left" vertical="center" wrapText="1" indent="1"/>
    </xf>
    <xf numFmtId="167" fontId="112" fillId="5" borderId="0" xfId="0" applyNumberFormat="1" applyFont="1" applyFill="1" applyAlignment="1">
      <alignment horizontal="left" vertical="center" wrapText="1"/>
    </xf>
    <xf numFmtId="172" fontId="55" fillId="2" borderId="31" xfId="0" applyNumberFormat="1" applyFont="1" applyFill="1" applyBorder="1" applyAlignment="1">
      <alignment horizontal="center" vertical="center"/>
    </xf>
    <xf numFmtId="2" fontId="55" fillId="2" borderId="31" xfId="0" applyNumberFormat="1" applyFont="1" applyFill="1" applyBorder="1" applyAlignment="1">
      <alignment horizontal="center" vertical="center"/>
    </xf>
    <xf numFmtId="4" fontId="0" fillId="0" borderId="0" xfId="0" applyNumberFormat="1" applyAlignment="1">
      <alignment horizontal="center"/>
    </xf>
    <xf numFmtId="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1" fontId="14" fillId="0" borderId="7" xfId="0" applyNumberFormat="1" applyFont="1" applyBorder="1" applyAlignment="1">
      <alignment horizontal="center" vertical="center"/>
    </xf>
    <xf numFmtId="2" fontId="2" fillId="0" borderId="0" xfId="0" applyNumberFormat="1" applyFont="1"/>
    <xf numFmtId="17" fontId="135" fillId="0" borderId="0" xfId="0" applyNumberFormat="1" applyFont="1" applyAlignment="1">
      <alignment horizontal="left" vertical="center" wrapText="1" indent="1"/>
    </xf>
    <xf numFmtId="17" fontId="136" fillId="0" borderId="0" xfId="0" applyNumberFormat="1" applyFont="1" applyAlignment="1">
      <alignment horizontal="left" vertical="center" wrapText="1" indent="1"/>
    </xf>
    <xf numFmtId="167" fontId="112" fillId="0" borderId="0" xfId="0" applyNumberFormat="1" applyFont="1" applyAlignment="1">
      <alignment horizontal="left" vertical="center" wrapText="1"/>
    </xf>
    <xf numFmtId="3" fontId="0" fillId="0" borderId="0" xfId="0" applyNumberFormat="1"/>
    <xf numFmtId="173" fontId="126" fillId="2" borderId="0" xfId="1" applyNumberFormat="1" applyFont="1" applyFill="1" applyBorder="1" applyAlignment="1">
      <alignment horizontal="center"/>
    </xf>
    <xf numFmtId="0" fontId="137" fillId="2" borderId="0" xfId="0" applyFont="1" applyFill="1" applyAlignment="1">
      <alignment horizontal="center"/>
    </xf>
    <xf numFmtId="194" fontId="126" fillId="2" borderId="0" xfId="1" applyNumberFormat="1" applyFont="1" applyFill="1" applyBorder="1" applyAlignment="1">
      <alignment horizontal="center" vertical="center"/>
    </xf>
    <xf numFmtId="181" fontId="45" fillId="2" borderId="0" xfId="1" applyNumberFormat="1" applyFont="1" applyFill="1" applyBorder="1" applyAlignment="1">
      <alignment horizontal="center" vertical="center"/>
    </xf>
    <xf numFmtId="172" fontId="2" fillId="0" borderId="0" xfId="0" applyNumberFormat="1" applyFont="1"/>
    <xf numFmtId="17" fontId="138" fillId="0" borderId="0" xfId="0" applyNumberFormat="1" applyFont="1" applyAlignment="1">
      <alignment horizontal="left" vertical="center" wrapText="1" indent="1"/>
    </xf>
    <xf numFmtId="17" fontId="139" fillId="0" borderId="0" xfId="0" applyNumberFormat="1" applyFont="1" applyAlignment="1">
      <alignment horizontal="left" vertical="center" wrapText="1" indent="1"/>
    </xf>
    <xf numFmtId="1" fontId="14" fillId="0" borderId="0" xfId="0" applyNumberFormat="1" applyFont="1" applyAlignment="1">
      <alignment horizontal="center"/>
    </xf>
    <xf numFmtId="49" fontId="41" fillId="15" borderId="0" xfId="0" applyNumberFormat="1" applyFont="1" applyFill="1" applyAlignment="1">
      <alignment horizontal="center" vertical="center"/>
    </xf>
    <xf numFmtId="49" fontId="41" fillId="15" borderId="67" xfId="0" applyNumberFormat="1" applyFont="1" applyFill="1" applyBorder="1" applyAlignment="1">
      <alignment horizontal="center" vertical="center"/>
    </xf>
    <xf numFmtId="17" fontId="42" fillId="15" borderId="68" xfId="0" applyNumberFormat="1" applyFont="1" applyFill="1" applyBorder="1" applyAlignment="1">
      <alignment horizontal="center" vertical="center"/>
    </xf>
    <xf numFmtId="2" fontId="52" fillId="5" borderId="67" xfId="0" applyNumberFormat="1" applyFont="1" applyFill="1" applyBorder="1" applyAlignment="1">
      <alignment horizontal="center" vertical="center"/>
    </xf>
    <xf numFmtId="2" fontId="43" fillId="3" borderId="69" xfId="0" applyNumberFormat="1" applyFont="1" applyFill="1" applyBorder="1" applyAlignment="1">
      <alignment horizontal="center" vertical="center"/>
    </xf>
    <xf numFmtId="177" fontId="44" fillId="2" borderId="70" xfId="0" applyNumberFormat="1" applyFont="1" applyFill="1" applyBorder="1" applyAlignment="1">
      <alignment horizontal="center" vertical="center"/>
    </xf>
    <xf numFmtId="167" fontId="52" fillId="5" borderId="67" xfId="0" applyNumberFormat="1" applyFont="1" applyFill="1" applyBorder="1" applyAlignment="1">
      <alignment horizontal="center" vertical="center"/>
    </xf>
    <xf numFmtId="167" fontId="43" fillId="3" borderId="69" xfId="0" applyNumberFormat="1" applyFont="1" applyFill="1" applyBorder="1" applyAlignment="1">
      <alignment horizontal="center" vertical="center"/>
    </xf>
    <xf numFmtId="179" fontId="43" fillId="3" borderId="69" xfId="0" applyNumberFormat="1" applyFont="1" applyFill="1" applyBorder="1" applyAlignment="1">
      <alignment horizontal="center" vertical="center"/>
    </xf>
    <xf numFmtId="180" fontId="44" fillId="2" borderId="68" xfId="0" applyNumberFormat="1" applyFont="1" applyFill="1" applyBorder="1" applyAlignment="1">
      <alignment horizontal="center" vertical="center"/>
    </xf>
    <xf numFmtId="181" fontId="44" fillId="2" borderId="68" xfId="0" applyNumberFormat="1" applyFont="1" applyFill="1" applyBorder="1" applyAlignment="1">
      <alignment horizontal="center" vertical="center"/>
    </xf>
    <xf numFmtId="0" fontId="43" fillId="2" borderId="67" xfId="0" applyFont="1" applyFill="1" applyBorder="1" applyAlignment="1">
      <alignment horizontal="center" vertical="center"/>
    </xf>
    <xf numFmtId="179" fontId="43" fillId="2" borderId="69" xfId="1" applyNumberFormat="1" applyFont="1" applyFill="1" applyBorder="1" applyAlignment="1">
      <alignment horizontal="center" vertical="center"/>
    </xf>
    <xf numFmtId="177" fontId="43" fillId="2" borderId="68" xfId="0" applyNumberFormat="1" applyFont="1" applyFill="1" applyBorder="1" applyAlignment="1">
      <alignment horizontal="center" vertical="center"/>
    </xf>
    <xf numFmtId="0" fontId="43" fillId="2" borderId="69" xfId="0" applyFont="1" applyFill="1" applyBorder="1" applyAlignment="1">
      <alignment horizontal="center" vertical="center"/>
    </xf>
    <xf numFmtId="182" fontId="43" fillId="3" borderId="68" xfId="0" applyNumberFormat="1" applyFont="1" applyFill="1" applyBorder="1" applyAlignment="1">
      <alignment horizontal="center" vertical="center"/>
    </xf>
    <xf numFmtId="178" fontId="44" fillId="2" borderId="68" xfId="0" applyNumberFormat="1" applyFont="1" applyFill="1" applyBorder="1" applyAlignment="1">
      <alignment horizontal="center" vertical="center"/>
    </xf>
    <xf numFmtId="2" fontId="52" fillId="5" borderId="71" xfId="0" applyNumberFormat="1" applyFont="1" applyFill="1" applyBorder="1" applyAlignment="1">
      <alignment horizontal="center" vertical="center"/>
    </xf>
    <xf numFmtId="2" fontId="43" fillId="3" borderId="72" xfId="0" applyNumberFormat="1" applyFont="1" applyFill="1" applyBorder="1" applyAlignment="1">
      <alignment horizontal="center" vertical="center"/>
    </xf>
    <xf numFmtId="177" fontId="44" fillId="2" borderId="73" xfId="0" applyNumberFormat="1" applyFont="1" applyFill="1" applyBorder="1" applyAlignment="1">
      <alignment horizontal="center" vertical="center"/>
    </xf>
    <xf numFmtId="167" fontId="52" fillId="5" borderId="71" xfId="0" applyNumberFormat="1" applyFont="1" applyFill="1" applyBorder="1" applyAlignment="1">
      <alignment horizontal="center" vertical="center"/>
    </xf>
    <xf numFmtId="167" fontId="43" fillId="3" borderId="72" xfId="0" applyNumberFormat="1" applyFont="1" applyFill="1" applyBorder="1" applyAlignment="1">
      <alignment horizontal="center" vertical="center"/>
    </xf>
    <xf numFmtId="167" fontId="44" fillId="2" borderId="73" xfId="0" applyNumberFormat="1" applyFont="1" applyFill="1" applyBorder="1" applyAlignment="1">
      <alignment horizontal="center" vertical="center"/>
    </xf>
    <xf numFmtId="179" fontId="43" fillId="3" borderId="72" xfId="0" applyNumberFormat="1" applyFont="1" applyFill="1" applyBorder="1" applyAlignment="1">
      <alignment horizontal="center" vertical="center"/>
    </xf>
    <xf numFmtId="180" fontId="44" fillId="2" borderId="74" xfId="0" applyNumberFormat="1" applyFont="1" applyFill="1" applyBorder="1" applyAlignment="1">
      <alignment horizontal="center" vertical="center"/>
    </xf>
    <xf numFmtId="181" fontId="44" fillId="2" borderId="74" xfId="0" applyNumberFormat="1" applyFont="1" applyFill="1" applyBorder="1" applyAlignment="1">
      <alignment horizontal="center" vertical="center"/>
    </xf>
    <xf numFmtId="17" fontId="140" fillId="0" borderId="0" xfId="0" applyNumberFormat="1" applyFont="1" applyAlignment="1">
      <alignment horizontal="left" vertical="center" wrapText="1" indent="1"/>
    </xf>
    <xf numFmtId="1" fontId="14" fillId="2" borderId="8" xfId="0" applyNumberFormat="1" applyFont="1" applyFill="1" applyBorder="1" applyAlignment="1">
      <alignment horizontal="center"/>
    </xf>
    <xf numFmtId="17" fontId="141" fillId="0" borderId="0" xfId="0" applyNumberFormat="1" applyFont="1" applyAlignment="1">
      <alignment horizontal="left" vertical="center" wrapText="1" indent="1"/>
    </xf>
    <xf numFmtId="0" fontId="2" fillId="17" borderId="0" xfId="0" applyFont="1" applyFill="1" applyAlignment="1">
      <alignment horizontal="right"/>
    </xf>
    <xf numFmtId="180" fontId="0" fillId="17" borderId="0" xfId="0" applyNumberFormat="1" applyFill="1" applyAlignment="1">
      <alignment horizontal="center"/>
    </xf>
    <xf numFmtId="180" fontId="2" fillId="17" borderId="0" xfId="0" applyNumberFormat="1" applyFont="1" applyFill="1" applyAlignment="1">
      <alignment horizontal="center"/>
    </xf>
    <xf numFmtId="180" fontId="14" fillId="17" borderId="0" xfId="0" applyNumberFormat="1" applyFont="1" applyFill="1" applyAlignment="1">
      <alignment horizontal="center"/>
    </xf>
    <xf numFmtId="0" fontId="142" fillId="0" borderId="0" xfId="0" applyFont="1"/>
    <xf numFmtId="0" fontId="143" fillId="0" borderId="0" xfId="0" applyFont="1"/>
    <xf numFmtId="0" fontId="144" fillId="0" borderId="0" xfId="0" applyFont="1"/>
    <xf numFmtId="1" fontId="2" fillId="5" borderId="7" xfId="0" applyNumberFormat="1" applyFont="1" applyFill="1" applyBorder="1" applyAlignment="1">
      <alignment horizontal="center"/>
    </xf>
    <xf numFmtId="1" fontId="14" fillId="5" borderId="7" xfId="0" applyNumberFormat="1" applyFont="1" applyFill="1" applyBorder="1" applyAlignment="1">
      <alignment horizontal="center" vertical="center"/>
    </xf>
    <xf numFmtId="49" fontId="41" fillId="15" borderId="75" xfId="0" applyNumberFormat="1" applyFont="1" applyFill="1" applyBorder="1" applyAlignment="1">
      <alignment horizontal="center" vertical="center"/>
    </xf>
    <xf numFmtId="49" fontId="41" fillId="15" borderId="76" xfId="0" applyNumberFormat="1" applyFont="1" applyFill="1" applyBorder="1" applyAlignment="1">
      <alignment horizontal="center" vertical="center"/>
    </xf>
    <xf numFmtId="2" fontId="52" fillId="5" borderId="75" xfId="0" applyNumberFormat="1" applyFont="1" applyFill="1" applyBorder="1" applyAlignment="1">
      <alignment horizontal="center" vertical="center"/>
    </xf>
    <xf numFmtId="2" fontId="43" fillId="3" borderId="76" xfId="0" applyNumberFormat="1" applyFont="1" applyFill="1" applyBorder="1" applyAlignment="1">
      <alignment horizontal="center" vertical="center"/>
    </xf>
    <xf numFmtId="177" fontId="44" fillId="2" borderId="77" xfId="0" applyNumberFormat="1" applyFont="1" applyFill="1" applyBorder="1" applyAlignment="1">
      <alignment horizontal="center" vertical="center"/>
    </xf>
    <xf numFmtId="167" fontId="52" fillId="5" borderId="75" xfId="0" applyNumberFormat="1" applyFont="1" applyFill="1" applyBorder="1" applyAlignment="1">
      <alignment horizontal="center" vertical="center"/>
    </xf>
    <xf numFmtId="167" fontId="43" fillId="3" borderId="76" xfId="0" applyNumberFormat="1" applyFont="1" applyFill="1" applyBorder="1" applyAlignment="1">
      <alignment horizontal="center" vertical="center"/>
    </xf>
    <xf numFmtId="167" fontId="44" fillId="2" borderId="77" xfId="0" applyNumberFormat="1" applyFont="1" applyFill="1" applyBorder="1" applyAlignment="1">
      <alignment horizontal="center" vertical="center"/>
    </xf>
    <xf numFmtId="179" fontId="43" fillId="3" borderId="76" xfId="0" applyNumberFormat="1" applyFont="1" applyFill="1" applyBorder="1" applyAlignment="1">
      <alignment horizontal="center" vertical="center"/>
    </xf>
    <xf numFmtId="180" fontId="44" fillId="2" borderId="78" xfId="0" applyNumberFormat="1" applyFont="1" applyFill="1" applyBorder="1" applyAlignment="1">
      <alignment horizontal="center" vertical="center"/>
    </xf>
    <xf numFmtId="181" fontId="44" fillId="2" borderId="78" xfId="0" applyNumberFormat="1" applyFont="1" applyFill="1" applyBorder="1" applyAlignment="1">
      <alignment horizontal="center" vertical="center"/>
    </xf>
    <xf numFmtId="0" fontId="43" fillId="2" borderId="75" xfId="0" applyFont="1" applyFill="1" applyBorder="1" applyAlignment="1">
      <alignment horizontal="center" vertical="center"/>
    </xf>
    <xf numFmtId="179" fontId="43" fillId="2" borderId="76" xfId="1" applyNumberFormat="1" applyFont="1" applyFill="1" applyBorder="1" applyAlignment="1">
      <alignment horizontal="center" vertical="center"/>
    </xf>
    <xf numFmtId="177" fontId="43" fillId="2" borderId="78" xfId="0" applyNumberFormat="1" applyFont="1" applyFill="1" applyBorder="1" applyAlignment="1">
      <alignment horizontal="center" vertical="center"/>
    </xf>
    <xf numFmtId="0" fontId="43" fillId="2" borderId="76" xfId="0" applyFont="1" applyFill="1" applyBorder="1" applyAlignment="1">
      <alignment horizontal="center" vertical="center"/>
    </xf>
    <xf numFmtId="179" fontId="43" fillId="2" borderId="78" xfId="1" applyNumberFormat="1" applyFont="1" applyFill="1" applyBorder="1" applyAlignment="1">
      <alignment horizontal="center" vertical="center"/>
    </xf>
    <xf numFmtId="1" fontId="145" fillId="2" borderId="7" xfId="0" applyNumberFormat="1" applyFont="1" applyFill="1" applyBorder="1" applyAlignment="1">
      <alignment horizontal="center"/>
    </xf>
    <xf numFmtId="1" fontId="145" fillId="2" borderId="0" xfId="0" applyNumberFormat="1" applyFont="1" applyFill="1" applyAlignment="1">
      <alignment horizontal="center"/>
    </xf>
    <xf numFmtId="1" fontId="145" fillId="2" borderId="8" xfId="0" applyNumberFormat="1" applyFont="1" applyFill="1" applyBorder="1" applyAlignment="1">
      <alignment horizontal="center"/>
    </xf>
    <xf numFmtId="2" fontId="146" fillId="2" borderId="0" xfId="0" applyNumberFormat="1" applyFont="1" applyFill="1" applyAlignment="1">
      <alignment horizontal="left"/>
    </xf>
    <xf numFmtId="1" fontId="0" fillId="2" borderId="7" xfId="1" applyNumberFormat="1" applyFont="1" applyFill="1" applyBorder="1" applyAlignment="1">
      <alignment horizontal="right" vertical="center" indent="1"/>
    </xf>
    <xf numFmtId="196" fontId="43" fillId="3" borderId="69" xfId="0" applyNumberFormat="1" applyFont="1" applyFill="1" applyBorder="1" applyAlignment="1">
      <alignment horizontal="center" vertical="center"/>
    </xf>
    <xf numFmtId="1" fontId="7" fillId="17" borderId="0" xfId="0" applyNumberFormat="1" applyFont="1" applyFill="1" applyAlignment="1">
      <alignment horizontal="center"/>
    </xf>
    <xf numFmtId="1" fontId="2" fillId="5" borderId="0" xfId="0" applyNumberFormat="1" applyFont="1" applyFill="1" applyAlignment="1">
      <alignment horizontal="center"/>
    </xf>
    <xf numFmtId="189" fontId="54" fillId="0" borderId="0" xfId="0" applyNumberFormat="1" applyFont="1" applyAlignment="1">
      <alignment horizontal="center"/>
    </xf>
    <xf numFmtId="0" fontId="148" fillId="0" borderId="0" xfId="0" applyFont="1" applyAlignment="1">
      <alignment horizontal="left" vertical="center" wrapText="1"/>
    </xf>
    <xf numFmtId="0" fontId="147" fillId="0" borderId="0" xfId="0" applyFont="1" applyAlignment="1">
      <alignment horizontal="left" vertical="center" wrapText="1"/>
    </xf>
    <xf numFmtId="194" fontId="126" fillId="5" borderId="66" xfId="1" applyNumberFormat="1" applyFont="1" applyFill="1" applyBorder="1" applyAlignment="1">
      <alignment horizontal="center" vertical="center"/>
    </xf>
    <xf numFmtId="194" fontId="100" fillId="5" borderId="4" xfId="1" applyNumberFormat="1" applyFont="1" applyFill="1" applyBorder="1" applyAlignment="1">
      <alignment horizontal="center" vertical="center"/>
    </xf>
    <xf numFmtId="17" fontId="149" fillId="0" borderId="0" xfId="0" applyNumberFormat="1" applyFont="1" applyAlignment="1">
      <alignment horizontal="left" vertical="center" wrapText="1" indent="1"/>
    </xf>
    <xf numFmtId="173" fontId="45" fillId="2" borderId="0" xfId="1" applyNumberFormat="1" applyFont="1" applyFill="1" applyAlignment="1">
      <alignment horizontal="center"/>
    </xf>
    <xf numFmtId="0" fontId="45" fillId="2" borderId="0" xfId="1" applyNumberFormat="1" applyFont="1" applyFill="1" applyAlignment="1">
      <alignment horizontal="center"/>
    </xf>
    <xf numFmtId="0" fontId="45" fillId="2" borderId="0" xfId="0" applyFont="1" applyFill="1" applyAlignment="1">
      <alignment horizontal="center"/>
    </xf>
    <xf numFmtId="0" fontId="38" fillId="2" borderId="79" xfId="0" applyFont="1" applyFill="1" applyBorder="1" applyAlignment="1">
      <alignment horizontal="center"/>
    </xf>
    <xf numFmtId="0" fontId="99" fillId="2" borderId="79" xfId="0" applyFont="1" applyFill="1" applyBorder="1" applyAlignment="1">
      <alignment horizontal="center"/>
    </xf>
    <xf numFmtId="194" fontId="45" fillId="2" borderId="79" xfId="1" applyNumberFormat="1" applyFont="1" applyFill="1" applyBorder="1" applyAlignment="1">
      <alignment horizontal="center" vertical="center"/>
    </xf>
    <xf numFmtId="17" fontId="54" fillId="16" borderId="79" xfId="0" applyNumberFormat="1" applyFont="1" applyFill="1" applyBorder="1" applyAlignment="1">
      <alignment horizontal="center" vertical="center"/>
    </xf>
    <xf numFmtId="173" fontId="46" fillId="2" borderId="80" xfId="1" applyNumberFormat="1" applyFont="1" applyFill="1" applyBorder="1" applyAlignment="1">
      <alignment horizontal="center"/>
    </xf>
    <xf numFmtId="0" fontId="52" fillId="2" borderId="80" xfId="0" applyFont="1" applyFill="1" applyBorder="1" applyAlignment="1">
      <alignment horizontal="center"/>
    </xf>
    <xf numFmtId="0" fontId="46" fillId="2" borderId="80" xfId="1" applyNumberFormat="1" applyFont="1" applyFill="1" applyBorder="1" applyAlignment="1">
      <alignment horizontal="center"/>
    </xf>
    <xf numFmtId="17" fontId="54" fillId="16" borderId="1" xfId="0" applyNumberFormat="1" applyFont="1" applyFill="1" applyBorder="1" applyAlignment="1">
      <alignment horizontal="center" vertical="center"/>
    </xf>
    <xf numFmtId="17" fontId="54" fillId="16" borderId="6" xfId="0" applyNumberFormat="1" applyFont="1" applyFill="1" applyBorder="1" applyAlignment="1">
      <alignment horizontal="center" vertical="center"/>
    </xf>
    <xf numFmtId="17" fontId="54" fillId="16" borderId="2" xfId="0" applyNumberFormat="1" applyFont="1" applyFill="1" applyBorder="1" applyAlignment="1">
      <alignment horizontal="center" vertical="center"/>
    </xf>
    <xf numFmtId="0" fontId="52" fillId="2" borderId="3" xfId="0" applyFont="1" applyFill="1" applyBorder="1" applyAlignment="1">
      <alignment horizontal="center"/>
    </xf>
    <xf numFmtId="0" fontId="52" fillId="2" borderId="5" xfId="0" applyFont="1" applyFill="1" applyBorder="1" applyAlignment="1">
      <alignment horizontal="center"/>
    </xf>
    <xf numFmtId="0" fontId="52" fillId="2" borderId="4" xfId="0" applyFont="1" applyFill="1" applyBorder="1" applyAlignment="1">
      <alignment horizontal="center"/>
    </xf>
    <xf numFmtId="0" fontId="46" fillId="2" borderId="3" xfId="0" applyFont="1" applyFill="1" applyBorder="1" applyAlignment="1">
      <alignment horizontal="right"/>
    </xf>
    <xf numFmtId="173" fontId="100" fillId="2" borderId="1" xfId="1" applyNumberFormat="1" applyFont="1" applyFill="1" applyBorder="1" applyAlignment="1">
      <alignment horizontal="left"/>
    </xf>
    <xf numFmtId="3" fontId="146" fillId="2" borderId="33" xfId="1" applyNumberFormat="1" applyFont="1" applyFill="1" applyBorder="1" applyAlignment="1">
      <alignment horizontal="center" vertical="center"/>
    </xf>
    <xf numFmtId="3" fontId="146" fillId="2" borderId="13" xfId="1" applyNumberFormat="1" applyFont="1" applyFill="1" applyBorder="1" applyAlignment="1">
      <alignment horizontal="center" vertical="center"/>
    </xf>
    <xf numFmtId="3" fontId="146" fillId="2" borderId="29" xfId="1" applyNumberFormat="1" applyFont="1" applyFill="1" applyBorder="1" applyAlignment="1">
      <alignment horizontal="center" vertical="center"/>
    </xf>
    <xf numFmtId="0" fontId="52" fillId="0" borderId="0" xfId="0" applyFont="1"/>
    <xf numFmtId="0" fontId="32" fillId="0" borderId="0" xfId="0" applyFont="1" applyAlignment="1">
      <alignment horizontal="center"/>
    </xf>
    <xf numFmtId="2" fontId="4" fillId="5" borderId="0" xfId="0" applyNumberFormat="1" applyFont="1" applyFill="1" applyAlignment="1">
      <alignment horizontal="center"/>
    </xf>
    <xf numFmtId="172" fontId="4" fillId="5" borderId="0" xfId="0" applyNumberFormat="1" applyFont="1" applyFill="1" applyAlignment="1">
      <alignment horizontal="center"/>
    </xf>
    <xf numFmtId="167" fontId="4" fillId="5" borderId="0" xfId="0" applyNumberFormat="1" applyFont="1" applyFill="1" applyAlignment="1">
      <alignment horizontal="center"/>
    </xf>
    <xf numFmtId="0" fontId="1" fillId="0" borderId="0" xfId="0" applyFont="1" applyAlignment="1">
      <alignment horizontal="right"/>
    </xf>
    <xf numFmtId="4" fontId="4" fillId="5" borderId="0" xfId="0" applyNumberFormat="1" applyFont="1" applyFill="1" applyAlignment="1">
      <alignment horizontal="center"/>
    </xf>
    <xf numFmtId="3" fontId="4" fillId="5" borderId="0" xfId="0" applyNumberFormat="1" applyFont="1" applyFill="1" applyAlignment="1">
      <alignment horizontal="center"/>
    </xf>
    <xf numFmtId="4" fontId="17" fillId="0" borderId="0" xfId="0" applyNumberFormat="1" applyFont="1" applyAlignment="1">
      <alignment horizontal="center"/>
    </xf>
    <xf numFmtId="4" fontId="1" fillId="0" borderId="0" xfId="0" applyNumberFormat="1" applyFont="1" applyAlignment="1">
      <alignment horizontal="center"/>
    </xf>
    <xf numFmtId="4" fontId="17" fillId="0" borderId="0" xfId="1" applyNumberFormat="1" applyFont="1" applyAlignment="1">
      <alignment horizontal="center"/>
    </xf>
    <xf numFmtId="4" fontId="1" fillId="0" borderId="0" xfId="1" applyNumberFormat="1" applyFont="1" applyAlignment="1">
      <alignment horizontal="center"/>
    </xf>
    <xf numFmtId="4" fontId="14" fillId="0" borderId="0" xfId="0" applyNumberFormat="1" applyFont="1" applyAlignment="1">
      <alignment horizontal="center"/>
    </xf>
    <xf numFmtId="4" fontId="4" fillId="0" borderId="0" xfId="0" applyNumberFormat="1" applyFont="1" applyAlignment="1">
      <alignment horizontal="center"/>
    </xf>
    <xf numFmtId="3" fontId="4" fillId="0" borderId="0" xfId="0" applyNumberFormat="1" applyFont="1" applyAlignment="1">
      <alignment horizontal="center"/>
    </xf>
    <xf numFmtId="3" fontId="1" fillId="0" borderId="0" xfId="1" applyNumberFormat="1" applyFont="1" applyAlignment="1">
      <alignment horizontal="center"/>
    </xf>
    <xf numFmtId="0" fontId="32" fillId="0" borderId="0" xfId="0" applyFont="1" applyAlignment="1">
      <alignment horizontal="left"/>
    </xf>
    <xf numFmtId="0" fontId="52" fillId="0" borderId="0" xfId="0" applyFont="1" applyAlignment="1">
      <alignment horizontal="right"/>
    </xf>
    <xf numFmtId="4" fontId="69" fillId="0" borderId="0" xfId="1" applyNumberFormat="1" applyFont="1" applyAlignment="1">
      <alignment horizontal="center"/>
    </xf>
    <xf numFmtId="182" fontId="69" fillId="0" borderId="0" xfId="1" applyNumberFormat="1" applyFont="1" applyAlignment="1">
      <alignment horizontal="center"/>
    </xf>
    <xf numFmtId="0" fontId="49" fillId="0" borderId="0" xfId="0" applyFont="1" applyAlignment="1">
      <alignment horizontal="right"/>
    </xf>
    <xf numFmtId="1" fontId="49" fillId="0" borderId="0" xfId="0" applyNumberFormat="1" applyFont="1"/>
    <xf numFmtId="1" fontId="49" fillId="0" borderId="0" xfId="0" applyNumberFormat="1" applyFont="1" applyAlignment="1">
      <alignment horizontal="center"/>
    </xf>
    <xf numFmtId="3" fontId="14" fillId="0" borderId="0" xfId="1" applyNumberFormat="1" applyFont="1" applyAlignment="1">
      <alignment horizontal="center"/>
    </xf>
    <xf numFmtId="17" fontId="118" fillId="22" borderId="46" xfId="0" applyNumberFormat="1" applyFont="1" applyFill="1" applyBorder="1" applyAlignment="1">
      <alignment horizontal="left" vertical="center" wrapText="1"/>
    </xf>
    <xf numFmtId="0" fontId="118" fillId="22" borderId="46" xfId="0" applyFont="1" applyFill="1" applyBorder="1" applyAlignment="1">
      <alignment horizontal="left" vertical="center" wrapText="1"/>
    </xf>
    <xf numFmtId="0" fontId="118" fillId="22" borderId="0" xfId="0" applyFont="1" applyFill="1" applyAlignment="1">
      <alignment horizontal="left" vertical="center" wrapText="1"/>
    </xf>
    <xf numFmtId="3" fontId="150" fillId="0" borderId="0" xfId="0" applyNumberFormat="1" applyFont="1" applyAlignment="1">
      <alignment horizontal="left" vertical="center" wrapText="1"/>
    </xf>
    <xf numFmtId="0" fontId="151" fillId="0" borderId="0" xfId="0" applyFont="1" applyAlignment="1">
      <alignment horizontal="left" vertical="center" wrapText="1"/>
    </xf>
    <xf numFmtId="0" fontId="150" fillId="0" borderId="0" xfId="0" applyFont="1" applyAlignment="1">
      <alignment horizontal="left" vertical="center" wrapText="1"/>
    </xf>
    <xf numFmtId="0" fontId="117" fillId="14" borderId="46" xfId="0" applyFont="1" applyFill="1" applyBorder="1" applyAlignment="1">
      <alignment horizontal="center" vertical="center" wrapText="1"/>
    </xf>
    <xf numFmtId="0" fontId="117" fillId="14" borderId="0" xfId="0" applyFont="1" applyFill="1" applyAlignment="1">
      <alignment horizontal="center" vertical="center" wrapText="1"/>
    </xf>
    <xf numFmtId="17" fontId="118" fillId="9" borderId="47" xfId="0" applyNumberFormat="1" applyFont="1" applyFill="1" applyBorder="1" applyAlignment="1">
      <alignment horizontal="left" vertical="center" wrapText="1"/>
    </xf>
    <xf numFmtId="0" fontId="118" fillId="9" borderId="47" xfId="0" applyFont="1" applyFill="1" applyBorder="1" applyAlignment="1">
      <alignment horizontal="left" vertical="center" wrapText="1"/>
    </xf>
    <xf numFmtId="0" fontId="118" fillId="9" borderId="51" xfId="0" applyFont="1" applyFill="1" applyBorder="1" applyAlignment="1">
      <alignment horizontal="left" vertical="center" wrapText="1"/>
    </xf>
    <xf numFmtId="17" fontId="118" fillId="10" borderId="47" xfId="0" applyNumberFormat="1" applyFont="1" applyFill="1" applyBorder="1" applyAlignment="1">
      <alignment horizontal="left" vertical="center" wrapText="1"/>
    </xf>
    <xf numFmtId="0" fontId="118" fillId="10" borderId="47" xfId="0" applyFont="1" applyFill="1" applyBorder="1" applyAlignment="1">
      <alignment horizontal="left" vertical="center" wrapText="1"/>
    </xf>
    <xf numFmtId="0" fontId="118" fillId="10" borderId="51" xfId="0" applyFont="1" applyFill="1" applyBorder="1" applyAlignment="1">
      <alignment horizontal="left" vertical="center" wrapText="1"/>
    </xf>
    <xf numFmtId="3" fontId="118" fillId="9" borderId="47" xfId="0" applyNumberFormat="1" applyFont="1" applyFill="1" applyBorder="1" applyAlignment="1">
      <alignment horizontal="left" vertical="center" wrapText="1"/>
    </xf>
    <xf numFmtId="3" fontId="118" fillId="9" borderId="51" xfId="0" applyNumberFormat="1" applyFont="1" applyFill="1" applyBorder="1" applyAlignment="1">
      <alignment horizontal="left" vertical="center" wrapText="1"/>
    </xf>
    <xf numFmtId="17" fontId="118" fillId="22" borderId="47" xfId="0" applyNumberFormat="1" applyFont="1" applyFill="1" applyBorder="1" applyAlignment="1">
      <alignment horizontal="left" vertical="center" wrapText="1"/>
    </xf>
    <xf numFmtId="0" fontId="118" fillId="22" borderId="47" xfId="0" applyFont="1" applyFill="1" applyBorder="1" applyAlignment="1">
      <alignment horizontal="left" vertical="center" wrapText="1"/>
    </xf>
    <xf numFmtId="0" fontId="118" fillId="22" borderId="51" xfId="0" applyFont="1" applyFill="1" applyBorder="1" applyAlignment="1">
      <alignment horizontal="left" vertical="center" wrapText="1"/>
    </xf>
    <xf numFmtId="3" fontId="118" fillId="10" borderId="47" xfId="0" applyNumberFormat="1" applyFont="1" applyFill="1" applyBorder="1" applyAlignment="1">
      <alignment horizontal="left" vertical="center" wrapText="1"/>
    </xf>
    <xf numFmtId="3" fontId="118" fillId="10" borderId="51" xfId="0" applyNumberFormat="1" applyFont="1" applyFill="1" applyBorder="1" applyAlignment="1">
      <alignment horizontal="left" vertical="center" wrapText="1"/>
    </xf>
    <xf numFmtId="0" fontId="33" fillId="0" borderId="10" xfId="0" applyFont="1" applyBorder="1" applyAlignment="1">
      <alignment horizontal="left"/>
    </xf>
    <xf numFmtId="0" fontId="33" fillId="0" borderId="11" xfId="0" applyFont="1" applyBorder="1" applyAlignment="1">
      <alignment horizontal="left"/>
    </xf>
    <xf numFmtId="0" fontId="33" fillId="0" borderId="12" xfId="0" applyFont="1" applyBorder="1" applyAlignment="1">
      <alignment horizontal="left"/>
    </xf>
    <xf numFmtId="171" fontId="32" fillId="5" borderId="1" xfId="1" applyNumberFormat="1" applyFont="1" applyFill="1" applyBorder="1" applyAlignment="1">
      <alignment horizontal="center"/>
    </xf>
    <xf numFmtId="171" fontId="32" fillId="5" borderId="2" xfId="1" applyNumberFormat="1" applyFont="1" applyFill="1" applyBorder="1" applyAlignment="1">
      <alignment horizontal="center"/>
    </xf>
    <xf numFmtId="171" fontId="32" fillId="5" borderId="6" xfId="1" applyNumberFormat="1" applyFont="1" applyFill="1" applyBorder="1" applyAlignment="1">
      <alignment horizontal="center"/>
    </xf>
    <xf numFmtId="0" fontId="33" fillId="2" borderId="20" xfId="0" applyFont="1" applyFill="1" applyBorder="1" applyAlignment="1">
      <alignment horizontal="center"/>
    </xf>
    <xf numFmtId="0" fontId="33" fillId="2" borderId="21" xfId="0" applyFont="1" applyFill="1" applyBorder="1" applyAlignment="1">
      <alignment horizontal="center"/>
    </xf>
    <xf numFmtId="0" fontId="33" fillId="2" borderId="22" xfId="0" applyFont="1" applyFill="1" applyBorder="1" applyAlignment="1">
      <alignment horizontal="center"/>
    </xf>
    <xf numFmtId="0" fontId="22" fillId="11" borderId="0" xfId="0" applyFont="1" applyFill="1" applyAlignment="1">
      <alignment horizontal="center"/>
    </xf>
    <xf numFmtId="0" fontId="88" fillId="12" borderId="0" xfId="0" applyFont="1" applyFill="1" applyAlignment="1">
      <alignment horizontal="center"/>
    </xf>
    <xf numFmtId="0" fontId="108" fillId="0" borderId="49" xfId="0" applyFont="1" applyBorder="1" applyAlignment="1">
      <alignment horizontal="left" vertical="center" wrapText="1"/>
    </xf>
    <xf numFmtId="0" fontId="108" fillId="0" borderId="0" xfId="0" applyFont="1" applyAlignment="1">
      <alignment horizontal="left" vertical="center" wrapText="1"/>
    </xf>
    <xf numFmtId="0" fontId="107" fillId="0" borderId="49" xfId="0" applyFont="1" applyBorder="1" applyAlignment="1">
      <alignment horizontal="left" vertical="center" wrapText="1"/>
    </xf>
    <xf numFmtId="0" fontId="107" fillId="0" borderId="50" xfId="0" applyFont="1" applyBorder="1" applyAlignment="1">
      <alignment horizontal="left" vertical="center" wrapText="1"/>
    </xf>
    <xf numFmtId="0" fontId="108" fillId="0" borderId="50" xfId="0" applyFont="1" applyBorder="1" applyAlignment="1">
      <alignment horizontal="left" vertical="center" wrapText="1"/>
    </xf>
    <xf numFmtId="0" fontId="107" fillId="0" borderId="0" xfId="0" applyFont="1" applyAlignment="1">
      <alignment horizontal="left" vertical="center" wrapText="1"/>
    </xf>
    <xf numFmtId="0" fontId="104" fillId="0" borderId="49" xfId="0" applyFont="1" applyBorder="1" applyAlignment="1">
      <alignment horizontal="left" vertical="center" wrapText="1"/>
    </xf>
    <xf numFmtId="0" fontId="104" fillId="0" borderId="50" xfId="0" applyFont="1" applyBorder="1" applyAlignment="1">
      <alignment horizontal="left" vertical="center" wrapText="1"/>
    </xf>
    <xf numFmtId="0" fontId="105" fillId="0" borderId="49" xfId="0" applyFont="1" applyBorder="1" applyAlignment="1">
      <alignment horizontal="left" vertical="center" wrapText="1"/>
    </xf>
    <xf numFmtId="0" fontId="105" fillId="0" borderId="50" xfId="0" applyFont="1" applyBorder="1" applyAlignment="1">
      <alignment horizontal="left" vertical="center" wrapText="1"/>
    </xf>
    <xf numFmtId="0" fontId="120" fillId="0" borderId="49" xfId="0" applyFont="1" applyBorder="1" applyAlignment="1">
      <alignment horizontal="left" vertical="center" wrapText="1"/>
    </xf>
    <xf numFmtId="0" fontId="120" fillId="0" borderId="50" xfId="0" applyFont="1" applyBorder="1" applyAlignment="1">
      <alignment horizontal="left" vertical="center" wrapText="1"/>
    </xf>
    <xf numFmtId="0" fontId="105" fillId="0" borderId="0" xfId="0" applyFont="1" applyAlignment="1">
      <alignment horizontal="left" vertical="center" wrapText="1"/>
    </xf>
    <xf numFmtId="0" fontId="104" fillId="0" borderId="0" xfId="0" applyFont="1" applyAlignment="1">
      <alignment horizontal="left" vertical="center" wrapText="1"/>
    </xf>
    <xf numFmtId="0" fontId="28" fillId="0" borderId="0" xfId="158" applyAlignment="1"/>
    <xf numFmtId="0" fontId="0" fillId="0" borderId="0" xfId="0"/>
    <xf numFmtId="0" fontId="28" fillId="0" borderId="0" xfId="158" applyFill="1" applyAlignment="1" applyProtection="1"/>
    <xf numFmtId="0" fontId="24" fillId="0" borderId="0" xfId="160" applyFill="1" applyProtection="1"/>
  </cellXfs>
  <cellStyles count="162">
    <cellStyle name="Comma 2" xfId="161" xr:uid="{B85F28F6-EA61-40E2-8BAA-CE6E900E0E71}"/>
    <cellStyle name="Hipervínculo" xfId="60" builtinId="8" hidden="1"/>
    <cellStyle name="Hipervínculo" xfId="56" builtinId="8" hidden="1"/>
    <cellStyle name="Hipervínculo" xfId="58" builtinId="8" hidden="1"/>
    <cellStyle name="Hipervínculo" xfId="54" builtinId="8" hidden="1"/>
    <cellStyle name="Hipervínculo" xfId="158" builtinId="8"/>
    <cellStyle name="Hipervínculo 2" xfId="18" xr:uid="{00000000-0005-0000-0000-000004000000}"/>
    <cellStyle name="Hipervínculo 3" xfId="24" xr:uid="{00000000-0005-0000-0000-000005000000}"/>
    <cellStyle name="Hipervínculo visitado" xfId="59" builtinId="9" hidden="1"/>
    <cellStyle name="Hipervínculo visitado" xfId="61" builtinId="9" hidden="1"/>
    <cellStyle name="Hipervínculo visitado" xfId="57" builtinId="9" hidden="1"/>
    <cellStyle name="Hipervínculo visitado" xfId="55" builtinId="9" hidden="1"/>
    <cellStyle name="Millares" xfId="1" builtinId="3"/>
    <cellStyle name="Millares 2" xfId="15" xr:uid="{00000000-0005-0000-0000-00000B000000}"/>
    <cellStyle name="Millares 2 2" xfId="63" xr:uid="{00000000-0005-0000-0000-00000C000000}"/>
    <cellStyle name="Millares 2 2 2" xfId="103" xr:uid="{00000000-0005-0000-0000-00000D000000}"/>
    <cellStyle name="Millares 2 2 2 2" xfId="109" xr:uid="{00000000-0005-0000-0000-00000E000000}"/>
    <cellStyle name="Millares 2 2 2 2 2" xfId="145" xr:uid="{00000000-0005-0000-0000-00000F000000}"/>
    <cellStyle name="Millares 2 2 2 3" xfId="115" xr:uid="{00000000-0005-0000-0000-000010000000}"/>
    <cellStyle name="Millares 2 2 3" xfId="135" xr:uid="{00000000-0005-0000-0000-000011000000}"/>
    <cellStyle name="Millares 2 3" xfId="98" xr:uid="{00000000-0005-0000-0000-000012000000}"/>
    <cellStyle name="Millares 2 3 2" xfId="108" xr:uid="{00000000-0005-0000-0000-000013000000}"/>
    <cellStyle name="Millares 2 3 2 2" xfId="140" xr:uid="{00000000-0005-0000-0000-000014000000}"/>
    <cellStyle name="Millares 2 3 3" xfId="114" xr:uid="{00000000-0005-0000-0000-000015000000}"/>
    <cellStyle name="Millares 2 4" xfId="130" xr:uid="{00000000-0005-0000-0000-000016000000}"/>
    <cellStyle name="Millares 3" xfId="17" xr:uid="{00000000-0005-0000-0000-000017000000}"/>
    <cellStyle name="Millares 4" xfId="10" xr:uid="{00000000-0005-0000-0000-000018000000}"/>
    <cellStyle name="Millares 4 2" xfId="112" xr:uid="{00000000-0005-0000-0000-000019000000}"/>
    <cellStyle name="Millares 4 2 2" xfId="149" xr:uid="{00000000-0005-0000-0000-00001A000000}"/>
    <cellStyle name="Millares 4 3" xfId="116" xr:uid="{00000000-0005-0000-0000-00001B000000}"/>
    <cellStyle name="Millares 5" xfId="127" xr:uid="{00000000-0005-0000-0000-00001C000000}"/>
    <cellStyle name="Millares 6" xfId="157" xr:uid="{00000000-0005-0000-0000-00001D000000}"/>
    <cellStyle name="Moneda" xfId="159" builtinId="4"/>
    <cellStyle name="Normal" xfId="0" builtinId="0"/>
    <cellStyle name="Normal 10" xfId="25" xr:uid="{00000000-0005-0000-0000-00001F000000}"/>
    <cellStyle name="Normal 10 2" xfId="67" xr:uid="{00000000-0005-0000-0000-000020000000}"/>
    <cellStyle name="Normal 11" xfId="31" xr:uid="{00000000-0005-0000-0000-000021000000}"/>
    <cellStyle name="Normal 11 2" xfId="73" xr:uid="{00000000-0005-0000-0000-000022000000}"/>
    <cellStyle name="Normal 12" xfId="37" xr:uid="{00000000-0005-0000-0000-000023000000}"/>
    <cellStyle name="Normal 12 2" xfId="79" xr:uid="{00000000-0005-0000-0000-000024000000}"/>
    <cellStyle name="Normal 13" xfId="38" xr:uid="{00000000-0005-0000-0000-000025000000}"/>
    <cellStyle name="Normal 13 2" xfId="80" xr:uid="{00000000-0005-0000-0000-000026000000}"/>
    <cellStyle name="Normal 14" xfId="44" xr:uid="{00000000-0005-0000-0000-000027000000}"/>
    <cellStyle name="Normal 14 2" xfId="86" xr:uid="{00000000-0005-0000-0000-000028000000}"/>
    <cellStyle name="Normal 15" xfId="45" xr:uid="{00000000-0005-0000-0000-000029000000}"/>
    <cellStyle name="Normal 15 2" xfId="87" xr:uid="{00000000-0005-0000-0000-00002A000000}"/>
    <cellStyle name="Normal 16" xfId="51" xr:uid="{00000000-0005-0000-0000-00002B000000}"/>
    <cellStyle name="Normal 16 2" xfId="93" xr:uid="{00000000-0005-0000-0000-00002C000000}"/>
    <cellStyle name="Normal 17" xfId="52" xr:uid="{00000000-0005-0000-0000-00002D000000}"/>
    <cellStyle name="Normal 17 2" xfId="94" xr:uid="{00000000-0005-0000-0000-00002E000000}"/>
    <cellStyle name="Normal 18" xfId="53" xr:uid="{00000000-0005-0000-0000-00002F000000}"/>
    <cellStyle name="Normal 18 2" xfId="95" xr:uid="{00000000-0005-0000-0000-000030000000}"/>
    <cellStyle name="Normal 19" xfId="9" xr:uid="{00000000-0005-0000-0000-000031000000}"/>
    <cellStyle name="Normal 19 2" xfId="106" xr:uid="{00000000-0005-0000-0000-000032000000}"/>
    <cellStyle name="Normal 2" xfId="4" xr:uid="{00000000-0005-0000-0000-000033000000}"/>
    <cellStyle name="Normal 2 2" xfId="11" xr:uid="{00000000-0005-0000-0000-000034000000}"/>
    <cellStyle name="Normal 2 2 2" xfId="101" xr:uid="{00000000-0005-0000-0000-000035000000}"/>
    <cellStyle name="Normal 2 2 2 2" xfId="143" xr:uid="{00000000-0005-0000-0000-000036000000}"/>
    <cellStyle name="Normal 2 2 3" xfId="133" xr:uid="{00000000-0005-0000-0000-000037000000}"/>
    <cellStyle name="Normal 2 3" xfId="96" xr:uid="{00000000-0005-0000-0000-000038000000}"/>
    <cellStyle name="Normal 2 3 2" xfId="138" xr:uid="{00000000-0005-0000-0000-000039000000}"/>
    <cellStyle name="Normal 2 4" xfId="128" xr:uid="{00000000-0005-0000-0000-00003A000000}"/>
    <cellStyle name="Normal 20" xfId="107" xr:uid="{00000000-0005-0000-0000-00003B000000}"/>
    <cellStyle name="Normal 20 2" xfId="110" xr:uid="{00000000-0005-0000-0000-00003C000000}"/>
    <cellStyle name="Normal 21" xfId="111" xr:uid="{00000000-0005-0000-0000-00003D000000}"/>
    <cellStyle name="Normal 21 2" xfId="148" xr:uid="{00000000-0005-0000-0000-00003E000000}"/>
    <cellStyle name="Normal 22" xfId="113" xr:uid="{00000000-0005-0000-0000-00003F000000}"/>
    <cellStyle name="Normal 22 2" xfId="150" xr:uid="{00000000-0005-0000-0000-000040000000}"/>
    <cellStyle name="Normal 23" xfId="117" xr:uid="{00000000-0005-0000-0000-000041000000}"/>
    <cellStyle name="Normal 23 2" xfId="151" xr:uid="{00000000-0005-0000-0000-000042000000}"/>
    <cellStyle name="Normal 24" xfId="118" xr:uid="{00000000-0005-0000-0000-000043000000}"/>
    <cellStyle name="Normal 24 2" xfId="152" xr:uid="{00000000-0005-0000-0000-000044000000}"/>
    <cellStyle name="Normal 25" xfId="119" xr:uid="{00000000-0005-0000-0000-000045000000}"/>
    <cellStyle name="Normal 26" xfId="125" xr:uid="{00000000-0005-0000-0000-000046000000}"/>
    <cellStyle name="Normal 27" xfId="126" xr:uid="{00000000-0005-0000-0000-000047000000}"/>
    <cellStyle name="Normal 28" xfId="153" xr:uid="{00000000-0005-0000-0000-000048000000}"/>
    <cellStyle name="Normal 29" xfId="154" xr:uid="{00000000-0005-0000-0000-000049000000}"/>
    <cellStyle name="Normal 3" xfId="12" xr:uid="{00000000-0005-0000-0000-00004A000000}"/>
    <cellStyle name="Normal 30" xfId="155" xr:uid="{00000000-0005-0000-0000-00004B000000}"/>
    <cellStyle name="Normal 31" xfId="156" xr:uid="{00000000-0005-0000-0000-00004C000000}"/>
    <cellStyle name="Normal 32" xfId="160" xr:uid="{8F456A56-6E48-473A-B5B1-D5EB1F40E01D}"/>
    <cellStyle name="Normal 4" xfId="14" xr:uid="{00000000-0005-0000-0000-00004D000000}"/>
    <cellStyle name="Normal 4 2" xfId="62" xr:uid="{00000000-0005-0000-0000-00004E000000}"/>
    <cellStyle name="Normal 4 2 2" xfId="102" xr:uid="{00000000-0005-0000-0000-00004F000000}"/>
    <cellStyle name="Normal 4 2 2 2" xfId="144" xr:uid="{00000000-0005-0000-0000-000050000000}"/>
    <cellStyle name="Normal 4 2 3" xfId="134" xr:uid="{00000000-0005-0000-0000-000051000000}"/>
    <cellStyle name="Normal 4 3" xfId="97" xr:uid="{00000000-0005-0000-0000-000052000000}"/>
    <cellStyle name="Normal 4 3 2" xfId="139" xr:uid="{00000000-0005-0000-0000-000053000000}"/>
    <cellStyle name="Normal 4 4" xfId="129" xr:uid="{00000000-0005-0000-0000-000054000000}"/>
    <cellStyle name="Normal 5" xfId="16" xr:uid="{00000000-0005-0000-0000-000055000000}"/>
    <cellStyle name="Normal 5 2" xfId="64" xr:uid="{00000000-0005-0000-0000-000056000000}"/>
    <cellStyle name="Normal 5 2 2" xfId="104" xr:uid="{00000000-0005-0000-0000-000057000000}"/>
    <cellStyle name="Normal 5 2 2 2" xfId="146" xr:uid="{00000000-0005-0000-0000-000058000000}"/>
    <cellStyle name="Normal 5 2 3" xfId="136" xr:uid="{00000000-0005-0000-0000-000059000000}"/>
    <cellStyle name="Normal 5 3" xfId="99" xr:uid="{00000000-0005-0000-0000-00005A000000}"/>
    <cellStyle name="Normal 5 3 2" xfId="141" xr:uid="{00000000-0005-0000-0000-00005B000000}"/>
    <cellStyle name="Normal 5 4" xfId="131" xr:uid="{00000000-0005-0000-0000-00005C000000}"/>
    <cellStyle name="Normal 6" xfId="20" xr:uid="{00000000-0005-0000-0000-00005D000000}"/>
    <cellStyle name="Normal 6 2" xfId="65" xr:uid="{00000000-0005-0000-0000-00005E000000}"/>
    <cellStyle name="Normal 6 2 2" xfId="105" xr:uid="{00000000-0005-0000-0000-00005F000000}"/>
    <cellStyle name="Normal 6 2 2 2" xfId="147" xr:uid="{00000000-0005-0000-0000-000060000000}"/>
    <cellStyle name="Normal 6 2 3" xfId="137" xr:uid="{00000000-0005-0000-0000-000061000000}"/>
    <cellStyle name="Normal 6 3" xfId="100" xr:uid="{00000000-0005-0000-0000-000062000000}"/>
    <cellStyle name="Normal 6 3 2" xfId="142" xr:uid="{00000000-0005-0000-0000-000063000000}"/>
    <cellStyle name="Normal 6 4" xfId="132" xr:uid="{00000000-0005-0000-0000-000064000000}"/>
    <cellStyle name="Normal 7" xfId="21" xr:uid="{00000000-0005-0000-0000-000065000000}"/>
    <cellStyle name="Normal 8" xfId="22" xr:uid="{00000000-0005-0000-0000-000066000000}"/>
    <cellStyle name="Normal 9" xfId="23" xr:uid="{00000000-0005-0000-0000-000067000000}"/>
    <cellStyle name="Normal 9 2" xfId="66" xr:uid="{00000000-0005-0000-0000-000068000000}"/>
    <cellStyle name="Porcentaje" xfId="2" builtinId="5"/>
    <cellStyle name="Porcentaje 2" xfId="19" xr:uid="{00000000-0005-0000-0000-00006A000000}"/>
    <cellStyle name="Porcentaje 3" xfId="13" xr:uid="{00000000-0005-0000-0000-00006B000000}"/>
    <cellStyle name="XLConnect.Boolean" xfId="7" xr:uid="{00000000-0005-0000-0000-00006C000000}"/>
    <cellStyle name="XLConnect.Boolean 2" xfId="29" xr:uid="{00000000-0005-0000-0000-00006D000000}"/>
    <cellStyle name="XLConnect.Boolean 2 2" xfId="71" xr:uid="{00000000-0005-0000-0000-00006E000000}"/>
    <cellStyle name="XLConnect.Boolean 3" xfId="35" xr:uid="{00000000-0005-0000-0000-00006F000000}"/>
    <cellStyle name="XLConnect.Boolean 3 2" xfId="77" xr:uid="{00000000-0005-0000-0000-000070000000}"/>
    <cellStyle name="XLConnect.Boolean 4" xfId="42" xr:uid="{00000000-0005-0000-0000-000071000000}"/>
    <cellStyle name="XLConnect.Boolean 4 2" xfId="84" xr:uid="{00000000-0005-0000-0000-000072000000}"/>
    <cellStyle name="XLConnect.Boolean 5" xfId="49" xr:uid="{00000000-0005-0000-0000-000073000000}"/>
    <cellStyle name="XLConnect.Boolean 5 2" xfId="91" xr:uid="{00000000-0005-0000-0000-000074000000}"/>
    <cellStyle name="XLConnect.Boolean 6" xfId="123" xr:uid="{00000000-0005-0000-0000-000075000000}"/>
    <cellStyle name="XLConnect.DateTime" xfId="8" xr:uid="{00000000-0005-0000-0000-000076000000}"/>
    <cellStyle name="XLConnect.DateTime 2" xfId="30" xr:uid="{00000000-0005-0000-0000-000077000000}"/>
    <cellStyle name="XLConnect.DateTime 2 2" xfId="72" xr:uid="{00000000-0005-0000-0000-000078000000}"/>
    <cellStyle name="XLConnect.DateTime 3" xfId="36" xr:uid="{00000000-0005-0000-0000-000079000000}"/>
    <cellStyle name="XLConnect.DateTime 3 2" xfId="78" xr:uid="{00000000-0005-0000-0000-00007A000000}"/>
    <cellStyle name="XLConnect.DateTime 4" xfId="43" xr:uid="{00000000-0005-0000-0000-00007B000000}"/>
    <cellStyle name="XLConnect.DateTime 4 2" xfId="85" xr:uid="{00000000-0005-0000-0000-00007C000000}"/>
    <cellStyle name="XLConnect.DateTime 5" xfId="50" xr:uid="{00000000-0005-0000-0000-00007D000000}"/>
    <cellStyle name="XLConnect.DateTime 5 2" xfId="92" xr:uid="{00000000-0005-0000-0000-00007E000000}"/>
    <cellStyle name="XLConnect.DateTime 6" xfId="124" xr:uid="{00000000-0005-0000-0000-00007F000000}"/>
    <cellStyle name="XLConnect.Header" xfId="5" xr:uid="{00000000-0005-0000-0000-000080000000}"/>
    <cellStyle name="XLConnect.Header 2" xfId="26" xr:uid="{00000000-0005-0000-0000-000081000000}"/>
    <cellStyle name="XLConnect.Header 2 2" xfId="68" xr:uid="{00000000-0005-0000-0000-000082000000}"/>
    <cellStyle name="XLConnect.Header 3" xfId="32" xr:uid="{00000000-0005-0000-0000-000083000000}"/>
    <cellStyle name="XLConnect.Header 3 2" xfId="74" xr:uid="{00000000-0005-0000-0000-000084000000}"/>
    <cellStyle name="XLConnect.Header 4" xfId="39" xr:uid="{00000000-0005-0000-0000-000085000000}"/>
    <cellStyle name="XLConnect.Header 4 2" xfId="81" xr:uid="{00000000-0005-0000-0000-000086000000}"/>
    <cellStyle name="XLConnect.Header 5" xfId="46" xr:uid="{00000000-0005-0000-0000-000087000000}"/>
    <cellStyle name="XLConnect.Header 5 2" xfId="88" xr:uid="{00000000-0005-0000-0000-000088000000}"/>
    <cellStyle name="XLConnect.Header 6" xfId="120" xr:uid="{00000000-0005-0000-0000-000089000000}"/>
    <cellStyle name="XLConnect.Numeric" xfId="6" xr:uid="{00000000-0005-0000-0000-00008A000000}"/>
    <cellStyle name="XLConnect.Numeric 2" xfId="28" xr:uid="{00000000-0005-0000-0000-00008B000000}"/>
    <cellStyle name="XLConnect.Numeric 2 2" xfId="70" xr:uid="{00000000-0005-0000-0000-00008C000000}"/>
    <cellStyle name="XLConnect.Numeric 3" xfId="34" xr:uid="{00000000-0005-0000-0000-00008D000000}"/>
    <cellStyle name="XLConnect.Numeric 3 2" xfId="76" xr:uid="{00000000-0005-0000-0000-00008E000000}"/>
    <cellStyle name="XLConnect.Numeric 4" xfId="41" xr:uid="{00000000-0005-0000-0000-00008F000000}"/>
    <cellStyle name="XLConnect.Numeric 4 2" xfId="83" xr:uid="{00000000-0005-0000-0000-000090000000}"/>
    <cellStyle name="XLConnect.Numeric 5" xfId="48" xr:uid="{00000000-0005-0000-0000-000091000000}"/>
    <cellStyle name="XLConnect.Numeric 5 2" xfId="90" xr:uid="{00000000-0005-0000-0000-000092000000}"/>
    <cellStyle name="XLConnect.Numeric 6" xfId="122" xr:uid="{00000000-0005-0000-0000-000093000000}"/>
    <cellStyle name="XLConnect.String" xfId="3" xr:uid="{00000000-0005-0000-0000-000094000000}"/>
    <cellStyle name="XLConnect.String 2" xfId="27" xr:uid="{00000000-0005-0000-0000-000095000000}"/>
    <cellStyle name="XLConnect.String 2 2" xfId="69" xr:uid="{00000000-0005-0000-0000-000096000000}"/>
    <cellStyle name="XLConnect.String 3" xfId="33" xr:uid="{00000000-0005-0000-0000-000097000000}"/>
    <cellStyle name="XLConnect.String 3 2" xfId="75" xr:uid="{00000000-0005-0000-0000-000098000000}"/>
    <cellStyle name="XLConnect.String 4" xfId="40" xr:uid="{00000000-0005-0000-0000-000099000000}"/>
    <cellStyle name="XLConnect.String 4 2" xfId="82" xr:uid="{00000000-0005-0000-0000-00009A000000}"/>
    <cellStyle name="XLConnect.String 5" xfId="47" xr:uid="{00000000-0005-0000-0000-00009B000000}"/>
    <cellStyle name="XLConnect.String 5 2" xfId="89" xr:uid="{00000000-0005-0000-0000-00009C000000}"/>
    <cellStyle name="XLConnect.String 6" xfId="121" xr:uid="{00000000-0005-0000-0000-00009D000000}"/>
  </cellStyles>
  <dxfs count="3">
    <dxf>
      <font>
        <b val="0"/>
        <i/>
      </font>
      <fill>
        <patternFill>
          <bgColor theme="6" tint="0.79998168889431442"/>
        </patternFill>
      </fill>
    </dxf>
    <dxf>
      <font>
        <b/>
        <i/>
      </font>
      <fill>
        <patternFill>
          <bgColor theme="9" tint="0.79998168889431442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BAFF75"/>
      <color rgb="FF33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4.xml"/><Relationship Id="rId21" Type="http://schemas.openxmlformats.org/officeDocument/2006/relationships/worksheet" Target="worksheets/sheet21.xml"/><Relationship Id="rId34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38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37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2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90</xdr:col>
      <xdr:colOff>480751</xdr:colOff>
      <xdr:row>31</xdr:row>
      <xdr:rowOff>149283</xdr:rowOff>
    </xdr:from>
    <xdr:to>
      <xdr:col>94</xdr:col>
      <xdr:colOff>486590</xdr:colOff>
      <xdr:row>43</xdr:row>
      <xdr:rowOff>142992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053EA8B-9AA8-012D-82E2-C8A1906A6A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300342" y="5979738"/>
          <a:ext cx="2449031" cy="2258523"/>
        </a:xfrm>
        <a:prstGeom prst="rect">
          <a:avLst/>
        </a:prstGeom>
      </xdr:spPr>
    </xdr:pic>
    <xdr:clientData/>
  </xdr:twoCellAnchor>
  <xdr:twoCellAnchor editAs="oneCell">
    <xdr:from>
      <xdr:col>67</xdr:col>
      <xdr:colOff>495300</xdr:colOff>
      <xdr:row>54</xdr:row>
      <xdr:rowOff>44450</xdr:rowOff>
    </xdr:from>
    <xdr:to>
      <xdr:col>71</xdr:col>
      <xdr:colOff>533526</xdr:colOff>
      <xdr:row>66</xdr:row>
      <xdr:rowOff>92191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9CD4328-E2DE-CB81-9899-2946D39FB7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922500" y="9893300"/>
          <a:ext cx="2476627" cy="225436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PLATTt%20&amp;%20OPIt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ESALr%20Paulini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TTt &amp; OPIt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ALr Paulinia"/>
    </sheetNames>
    <sheetDataSet>
      <sheetData sheetId="0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Priscilla Domingues" id="{F185F5E5-0E1E-4BD7-A616-438F13DB21AD}" userId="S::priscilladomingues@marquisinc.com::b2a01eb9-19aa-43e3-b818-26bae0251911" providerId="AD"/>
  <person displayName="Priscilla Domingues" id="{C025E45C-7CBF-4641-8321-A2C76AC5F7B8}" userId="S::priscilladomingues@marquisenergy.com::b2a01eb9-19aa-43e3-b818-26bae0251911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2" dT="2021-03-29T18:04:25.93" personId="{C025E45C-7CBF-4641-8321-A2C76AC5F7B8}" id="{EABD1E12-6CCB-47BE-86D2-963BCB10A882}">
    <text>CHINA
Denatured Ethanol (includes fuel ethanol) pays 30% form all origins and US Ethanol has two additional tariffs: 15% and 25% making a total tariff of 70% on US Ethanol.  The 25% piece can be waived through request by the importers potentially leaving US Ethanol to only pay 45%.
Undenatured Ethanol pays 40% and if the origin is the US, it has an additional 25% tariff making a total tariff of 65% on US Ethanol.
ASEAN countries are exempted from import taxes on Ethanol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I10" dT="2023-03-30T10:35:29.97" personId="{C025E45C-7CBF-4641-8321-A2C76AC5F7B8}" id="{FEA40478-CD3D-4899-8CE9-86DD8AD30B39}">
    <text>30/03/23 - publicado no Diário Oficial o Despacho Nº 11 de 28 de março de 2023, alterando as alíquotas de ICMS da gasolina e do etanol anidro, onde ambos terão valores uniformes em todo o território nacional de R$ 1,4527 / litro a vigorar a partir de 1º de julho.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BC4" dT="2022-03-01T21:42:07.46" personId="{C025E45C-7CBF-4641-8321-A2C76AC5F7B8}" id="{C878213B-5A87-435F-BB98-E61A32A972FF}">
    <text>BRAZIL
10kcbm = 55-56 pmt
15kcbm = 50-52 pmt
20kcbm = 46-48 pmt
USG
10kcbm = 56-58 pmt
15kcbm = 51-53 pmt (outsiders will be looking at mid/hi 50s pmt)
20kcbm = 43-45 pmt</text>
  </threadedComment>
  <threadedComment ref="BC4" dT="2024-06-19T03:14:59.73" personId="{F185F5E5-0E1E-4BD7-A616-438F13DB21AD}" id="{304F28EF-114C-49E2-A624-C613A8FC3D60}" parentId="{C878213B-5A87-435F-BB98-E61A32A972FF}">
    <text>19/6/24 - changed for MR freight at 50pmt</text>
  </threadedComment>
  <threadedComment ref="BC5" dT="2022-10-17T09:53:31.12" personId="{C025E45C-7CBF-4641-8321-A2C76AC5F7B8}" id="{5DD48F2C-C8D2-4153-9583-46381389863C}">
    <text>Oct10 22, 10kcbm done at 111pmt</text>
  </threadedComment>
  <threadedComment ref="BC5" dT="2024-06-19T03:15:24.91" personId="{F185F5E5-0E1E-4BD7-A616-438F13DB21AD}" id="{91809B77-0E75-4AAB-BCE3-89C627A42110}" parentId="{5DD48F2C-C8D2-4153-9583-46381389863C}">
    <text>19/6/24 - changed for MR freight at 60pmt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B9" dT="2022-08-09T09:28:05.20" personId="{C025E45C-7CBF-4641-8321-A2C76AC5F7B8}" id="{4C046BFD-EBA6-4901-8FF6-7CDF6315D23E}">
    <text>[7:34 PM, 8/8/2022] Priscilla Domingues: what USGC to NE Brazil? 10kcbm, 15kcbm and 20kcbm for Q4 loader?
[7:40 PM, 8/8/2022] Christian Poucket: 10kcbm = 93-97 pmt 
15kcbm = 88-93 pmt 
20kcbm = 83-88 pmt 
if looking at 20kcbm will be looking at a j19. and possibly 15kcbm  as p/c is very tight at the moment and don’t see letting up</text>
  </threadedComment>
  <threadedComment ref="B16" dT="2022-03-27T21:23:20.96" personId="{C025E45C-7CBF-4641-8321-A2C76AC5F7B8}" id="{93A4D607-5ECD-48DC-A89E-45A30B51A6C2}">
    <text>Saiu a reducao do AFRMM pra 8% para todo território nacional.
Nesse caso os navios de casco duplo que antes tinham alíquota 0% agora pagarão 8% e os portos do Centro- Sul pararam caíram de 25% para 8%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B16" dT="2022-03-27T21:23:20.96" personId="{C025E45C-7CBF-4641-8321-A2C76AC5F7B8}" id="{FB3C8BCD-73B8-43AE-8127-54DA12AB8E82}">
    <text>Saiu a reducao do AFRMM pra 8% para todo território nacional.
Nesse caso os navios de casco duplo que antes tinham alíquota 0% agora pagarão 8% e os portos do Centro- Sul pararam caíram de 25% para 8%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B16" dT="2022-03-27T21:23:20.96" personId="{C025E45C-7CBF-4641-8321-A2C76AC5F7B8}" id="{27B04DD1-59BD-4489-A7E3-4FFC4C11407E}">
    <text>Saiu a reducao do AFRMM pra 8% para todo território nacional.
Nesse caso os navios de casco duplo que antes tinham alíquota 0% agora pagarão 8% e os portos do Centro- Sul pararam caíram de 25% para 8%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BP44" dT="2022-02-24T10:46:53.74" personId="{C025E45C-7CBF-4641-8321-A2C76AC5F7B8}" id="{F3E96F7D-4EC7-4410-BC51-482DCABEC87E}">
    <text>880 liters of hydrous generates 1 Cbio === avg all cert plants JUN22</text>
  </threadedComment>
  <threadedComment ref="BQ44" dT="2022-02-24T10:46:53.74" personId="{C025E45C-7CBF-4641-8321-A2C76AC5F7B8}" id="{5278C914-7E0A-4348-BBC9-BBCB2E2DB44D}">
    <text>852 liters of anhydrous generates 1 Cbio === avg all cert plants JUN22</text>
  </threadedComment>
  <threadedComment ref="BR44" dT="2022-02-24T10:46:53.74" personId="{C025E45C-7CBF-4641-8321-A2C76AC5F7B8}" id="{2A74AFEE-896F-49B0-8E29-B9C2752FACAD}">
    <text>1096 liters of anhydrous generates 1 Cbio == avg 2 plants FS Bioenergia</text>
  </threadedComment>
</ThreadedComments>
</file>

<file path=xl/threadedComments/threadedComment8.xml><?xml version="1.0" encoding="utf-8"?>
<ThreadedComments xmlns="http://schemas.microsoft.com/office/spreadsheetml/2018/threadedcomments" xmlns:x="http://schemas.openxmlformats.org/spreadsheetml/2006/main">
  <threadedComment ref="C276" dT="2022-04-19T07:12:00.94" personId="{C025E45C-7CBF-4641-8321-A2C76AC5F7B8}" id="{498434E4-D4B6-4C99-9CFD-5933A14A60B4}">
    <text>easter monday</text>
  </threadedComment>
  <threadedComment ref="A279" dT="2022-04-22T07:35:02.92" personId="{C025E45C-7CBF-4641-8321-A2C76AC5F7B8}" id="{F26708D3-D97B-4308-BD0C-80DD4168E93C}">
    <text>national holiday in Brazil</text>
  </threadedComment>
  <threadedComment ref="A286" dT="2022-05-03T07:50:55.98" personId="{C025E45C-7CBF-4641-8321-A2C76AC5F7B8}" id="{97870FD6-8237-403C-8B65-043C27DFDA7D}">
    <text>bank holiday in UK</text>
  </threadedComment>
  <threadedComment ref="A306" dT="2022-05-31T05:50:44.16" personId="{C025E45C-7CBF-4641-8321-A2C76AC5F7B8}" id="{72A91F04-4906-401F-AC82-5F232E550330}">
    <text>Holiday US - Memorial day</text>
  </threadedComment>
  <threadedComment ref="A309" dT="2022-06-03T08:53:16.34" personId="{C025E45C-7CBF-4641-8321-A2C76AC5F7B8}" id="{449F10BF-0653-43FE-8B01-07B82A2B30C4}">
    <text>Holiday in UK</text>
  </threadedComment>
  <threadedComment ref="A310" dT="2022-06-03T08:53:16.34" personId="{C025E45C-7CBF-4641-8321-A2C76AC5F7B8}" id="{8832F4B5-76F4-47E4-8AFD-695583C833D4}">
    <text>Holiday in UK</text>
  </threadedComment>
  <threadedComment ref="A321" dT="2022-06-21T07:12:25.26" personId="{C025E45C-7CBF-4641-8321-A2C76AC5F7B8}" id="{8984835A-3A70-4933-862C-4092AC4B5B70}">
    <text>Holiday in USA - Juneteenth</text>
  </threadedComment>
  <threadedComment ref="A331" dT="2022-07-04T21:08:13.34" personId="{C025E45C-7CBF-4641-8321-A2C76AC5F7B8}" id="{37E5D016-80A3-4B2F-9BA3-1BEE92A9A926}">
    <text>holiday in USA - July 4th</text>
  </threadedComment>
  <threadedComment ref="C371" dT="2022-08-30T09:26:54.09" personId="{C025E45C-7CBF-4641-8321-A2C76AC5F7B8}" id="{6CF449AA-9CAC-40A1-832F-98B704695327}">
    <text>UK bank holiday</text>
  </threadedComment>
  <threadedComment ref="A376" dT="2022-09-07T06:40:32.07" personId="{C025E45C-7CBF-4641-8321-A2C76AC5F7B8}" id="{A4DD07B8-B5F9-44BD-A548-68A522A90929}">
    <text>Holiday USA - Labor day</text>
  </threadedComment>
  <threadedComment ref="A386" dT="2022-09-20T10:36:34.80" personId="{C025E45C-7CBF-4641-8321-A2C76AC5F7B8}" id="{225174F3-FC89-4D15-935B-C82A9EFAE059}">
    <text>Holiday in UK</text>
  </threadedComment>
  <threadedComment ref="A471" dT="2023-01-17T06:46:37.33" personId="{C025E45C-7CBF-4641-8321-A2C76AC5F7B8}" id="{5621EC0C-ED88-4317-9032-EA01F516205A}">
    <text>Holiday in US - Mather Luther King</text>
  </threadedComment>
  <threadedComment ref="A478" dT="2023-01-26T08:08:53.07" personId="{C025E45C-7CBF-4641-8321-A2C76AC5F7B8}" id="{4CD07C21-9506-4B63-A8EB-B41A1C77BFD9}">
    <text>Holiday SP Brazil</text>
  </threadedComment>
  <threadedComment ref="A496" dT="2023-02-21T07:10:13.50" personId="{C025E45C-7CBF-4641-8321-A2C76AC5F7B8}" id="{E4E4515C-8342-4C54-A81C-F1D49825AE2D}">
    <text>Holiday in US and Brazil</text>
  </threadedComment>
  <threadedComment ref="A497" dT="2023-02-22T06:42:08.33" personId="{C025E45C-7CBF-4641-8321-A2C76AC5F7B8}" id="{34A4D1E8-05BE-4C73-BCA1-3E93301FB4EB}">
    <text>Holiday in Brazil</text>
  </threadedComment>
  <threadedComment ref="A530" dT="2023-04-11T06:32:45.64" personId="{C025E45C-7CBF-4641-8321-A2C76AC5F7B8}" id="{5FD2FFBA-A13F-4C9B-9C12-D3817843D23F}">
    <text>Holiday in UK</text>
  </threadedComment>
  <threadedComment ref="A539" dT="2023-04-24T05:51:31.01" personId="{C025E45C-7CBF-4641-8321-A2C76AC5F7B8}" id="{6902910B-2FAB-4E5C-8EE7-00072B80D285}">
    <text xml:space="preserve">Holiday in Brazil </text>
  </threadedComment>
  <threadedComment ref="A545" dT="2023-05-02T06:38:24.80" personId="{C025E45C-7CBF-4641-8321-A2C76AC5F7B8}" id="{E36B90DE-1D17-4B49-A8BD-2771674109DD}">
    <text>Labour day in the world except USA</text>
  </threadedComment>
  <threadedComment ref="A565" dT="2023-05-30T05:55:38.51" personId="{C025E45C-7CBF-4641-8321-A2C76AC5F7B8}" id="{D26F1C08-D64F-49C1-8D66-8C0B642CD72E}">
    <text xml:space="preserve">Holiday in US - Memorial Day
Holiday in UK </text>
  </threadedComment>
  <threadedComment ref="A573" dT="2023-06-09T05:48:30.43" personId="{C025E45C-7CBF-4641-8321-A2C76AC5F7B8}" id="{440814FA-DB6D-411D-A165-560E8AE035A4}">
    <text xml:space="preserve">National holiday in Brazil </text>
  </threadedComment>
  <threadedComment ref="A580" dT="2023-06-20T02:47:10.30" personId="{C025E45C-7CBF-4641-8321-A2C76AC5F7B8}" id="{C81E54C2-7AFD-4809-BBA6-2252E8406E8D}">
    <text>National Holiday in USA</text>
  </threadedComment>
  <threadedComment ref="B590" dT="2023-07-04T07:44:53.87" personId="{C025E45C-7CBF-4641-8321-A2C76AC5F7B8}" id="{69582A68-CB9E-412C-A38B-E42BECB24AEC}">
    <text>Holiday bridge Platts</text>
  </threadedComment>
  <threadedComment ref="A591" dT="2023-07-05T07:37:35.59" personId="{C025E45C-7CBF-4641-8321-A2C76AC5F7B8}" id="{E8FFDBAB-BD1B-401B-9684-E6B96124EB3D}">
    <text>National holiday in US - 4th of July</text>
  </threadedComment>
  <threadedComment ref="A635" dT="2023-09-05T06:53:30.25" personId="{F185F5E5-0E1E-4BD7-A616-438F13DB21AD}" id="{2B4D8E12-9AB9-4336-A5F2-8BFB74617793}">
    <text>USA National holiday - Labor day</text>
  </threadedComment>
  <threadedComment ref="A822" dT="2024-05-28T07:23:52.33" personId="{F185F5E5-0E1E-4BD7-A616-438F13DB21AD}" id="{61A89CAB-A722-4FBC-821E-800D63B0A064}">
    <text>Holiday in USA and UK</text>
  </threadedComment>
  <threadedComment ref="A825" dT="2024-05-31T07:54:57.96" personId="{F185F5E5-0E1E-4BD7-A616-438F13DB21AD}" id="{E466249B-67FD-45BF-8164-D72627DF6491}">
    <text>Holiday in Brazil</text>
  </threadedComment>
  <threadedComment ref="V829" dT="2024-06-07T17:30:21.06" personId="{C025E45C-7CBF-4641-8321-A2C76AC5F7B8}" id="{A984634A-837F-4A27-A509-F449AB2668AF}">
    <text>As from today, by Platts</text>
  </threadedComment>
  <threadedComment ref="A839" dT="2024-06-20T03:43:33.06" personId="{F185F5E5-0E1E-4BD7-A616-438F13DB21AD}" id="{B8526B91-42E0-4A76-AEE9-BE25A57D85CB}">
    <text xml:space="preserve">Holiday in USA </text>
  </threadedComment>
  <threadedComment ref="A946" dT="2024-11-19T17:33:58.12" personId="{F185F5E5-0E1E-4BD7-A616-438F13DB21AD}" id="{CD64F378-B33B-4455-8442-A5D5890C8609}">
    <text>National Holiday Brazil</text>
  </threadedComment>
  <threadedComment ref="A974" dT="2024-12-28T20:45:52.63" personId="{F185F5E5-0E1E-4BD7-A616-438F13DB21AD}" id="{113EB490-A9D8-4333-8008-D583F5247630}">
    <text>Holiday UK</text>
  </threadedComment>
  <threadedComment ref="A1020" dT="2025-03-04T08:03:22.63" personId="{F185F5E5-0E1E-4BD7-A616-438F13DB21AD}" id="{B1D12EE5-1F47-4119-9703-C7ED5E11FEF6}">
    <text>Holiday in Brasil</text>
  </threadedComment>
  <threadedComment ref="A1054" dT="2025-04-22T06:54:57.91" personId="{F185F5E5-0E1E-4BD7-A616-438F13DB21AD}" id="{E8D689AF-A588-4C00-B076-1435F4EA3B77}">
    <text xml:space="preserve">Holiday UK and Brazil </text>
  </threadedComment>
</ThreadedComments>
</file>

<file path=xl/threadedComments/threadedComment9.xml><?xml version="1.0" encoding="utf-8"?>
<ThreadedComments xmlns="http://schemas.microsoft.com/office/spreadsheetml/2018/threadedcomments" xmlns:x="http://schemas.openxmlformats.org/spreadsheetml/2006/main">
  <threadedComment ref="A237" dT="2022-02-21T22:59:07.30" personId="{C025E45C-7CBF-4641-8321-A2C76AC5F7B8}" id="{6468C5E2-0E8E-4B95-8D59-8A033443955E}">
    <text>US President's day</text>
  </threadedComment>
</ThreadedComments>
</file>

<file path=xl/threadedComments/threadedComment10.xml><?xml version="1.0" encoding="utf-8"?>
<ThreadedComments xmlns="http://schemas.microsoft.com/office/spreadsheetml/2018/threadedcomments" xmlns:x="http://schemas.openxmlformats.org/spreadsheetml/2006/main">
  <threadedComment ref="A276" dT="2022-04-19T07:18:21.31" personId="{C025E45C-7CBF-4641-8321-A2C76AC5F7B8}" id="{9F1CE89F-A048-41C9-BEC0-15636052D473}">
    <text>easter monday</text>
  </threadedComment>
  <threadedComment ref="A286" dT="2022-05-03T08:04:14.72" personId="{C025E45C-7CBF-4641-8321-A2C76AC5F7B8}" id="{20A2C193-D7A7-45A6-A123-FC364A243F02}">
    <text>bank holiday uk</text>
  </threadedComment>
  <threadedComment ref="A550" dT="2023-05-09T05:44:39.74" personId="{C025E45C-7CBF-4641-8321-A2C76AC5F7B8}" id="{CDE7685F-EA98-4D5A-B70D-FD56E7C7EC98}">
    <text>Holiday UK</text>
  </threadedComment>
</ThreadedComments>
</file>

<file path=xl/threadedComments/threadedComment11.xml><?xml version="1.0" encoding="utf-8"?>
<ThreadedComments xmlns="http://schemas.microsoft.com/office/spreadsheetml/2018/threadedcomments" xmlns:x="http://schemas.openxmlformats.org/spreadsheetml/2006/main">
  <threadedComment ref="A279" dT="2022-04-22T07:27:32.23" personId="{C025E45C-7CBF-4641-8321-A2C76AC5F7B8}" id="{63C8EFC9-8307-4088-8A1B-A8F0A7A16447}">
    <text>national holiday in Brazil</text>
  </threadedComment>
  <threadedComment ref="A460" dT="2023-01-02T19:06:06.34" personId="{C025E45C-7CBF-4641-8321-A2C76AC5F7B8}" id="{3B31F4D9-2926-4D17-B5BA-48BD361367FB}">
    <text>Mkt closed</text>
  </threadedComment>
</ThreadedComments>
</file>

<file path=xl/threadedComments/threadedComment12.xml><?xml version="1.0" encoding="utf-8"?>
<ThreadedComments xmlns="http://schemas.microsoft.com/office/spreadsheetml/2018/threadedcomments" xmlns:x="http://schemas.openxmlformats.org/spreadsheetml/2006/main">
  <threadedComment ref="A279" dT="2022-04-22T07:27:55.21" personId="{C025E45C-7CBF-4641-8321-A2C76AC5F7B8}" id="{7D6921CC-0EF2-4B4E-8F3F-A5D1AA86EFA3}">
    <text>national holiday in Brazil</text>
  </threadedComment>
</ThreadedComments>
</file>

<file path=xl/threadedComments/threadedComment13.xml><?xml version="1.0" encoding="utf-8"?>
<ThreadedComments xmlns="http://schemas.microsoft.com/office/spreadsheetml/2018/threadedcomments" xmlns:x="http://schemas.openxmlformats.org/spreadsheetml/2006/main">
  <threadedComment ref="A3034" dT="2022-04-22T07:32:36.14" personId="{C025E45C-7CBF-4641-8321-A2C76AC5F7B8}" id="{7711DFD8-5105-4EC2-A529-1DF2D8CEFD58}">
    <text>national holiday in Brazil</text>
  </threadedComment>
</ThreadedComments>
</file>

<file path=xl/threadedComments/threadedComment14.xml><?xml version="1.0" encoding="utf-8"?>
<ThreadedComments xmlns="http://schemas.microsoft.com/office/spreadsheetml/2018/threadedcomments" xmlns:x="http://schemas.openxmlformats.org/spreadsheetml/2006/main">
  <threadedComment ref="B130" dT="2022-08-02T10:27:13.52" personId="{C025E45C-7CBF-4641-8321-A2C76AC5F7B8}" id="{581C6E1F-ED45-46A6-B32E-A480BC98A9B9}">
    <text>[9:11 PM, 8/1/2022] Amance Boutin ~Argus: considera um Set -50/-55
[9:11 PM, 8/1/2022] Amance Boutin ~Argus: ¢/USG
agora deve subir até chegar em -10 em dezembro
By Amance ARGUS - 01/08/2022</text>
  </threadedComment>
  <threadedComment ref="C450" dT="2023-10-20T08:18:59.08" personId="{F185F5E5-0E1E-4BD7-A616-438F13DB21AD}" id="{C7DBB32B-F1C9-4057-A693-54D1DB6D5931}">
    <text>Price cut as from 21/10/23</text>
  </threadedComment>
  <threadedComment ref="C521" dT="2024-01-31T11:14:08.36" personId="{F185F5E5-0E1E-4BD7-A616-438F13DB21AD}" id="{1CD92014-5135-4A06-9D75-B943DAD15AF9}">
    <text>Para a gasolina, o imposto subirá de R$ 1,22 para R$ 1,37 por litro, um aumento de R$ 0,15. Já no caso do diesel, o valor irá de R$ 0,94 para R$ 1,06 por litro, uma alta de R$ 0,12. (31/1/24)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3.xml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9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5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6.xml"/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Relationship Id="rId5" Type="http://schemas.microsoft.com/office/2017/10/relationships/threadedComment" Target="../threadedComments/threadedComment7.xml"/><Relationship Id="rId4" Type="http://schemas.openxmlformats.org/officeDocument/2006/relationships/comments" Target="../comments7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b3.com.br/pt_br/market-data-e-indices/servicos-de-dados/market-data/historico/renda-fixa/" TargetMode="External"/><Relationship Id="rId5" Type="http://schemas.microsoft.com/office/2017/10/relationships/threadedComment" Target="../threadedComments/threadedComment8.xml"/><Relationship Id="rId4" Type="http://schemas.openxmlformats.org/officeDocument/2006/relationships/comments" Target="../comments8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s://www.cmegroup.com/trading/energy/ethanol/chicago-ethanol-platts-swap_quotes_settlements_futures.html" TargetMode="External"/><Relationship Id="rId5" Type="http://schemas.microsoft.com/office/2017/10/relationships/threadedComment" Target="../threadedComments/threadedComment9.xml"/><Relationship Id="rId4" Type="http://schemas.openxmlformats.org/officeDocument/2006/relationships/comments" Target="../comments9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s://www.cmegroup.com/trading/energy/ethanol/new-york-ethanol-platts-swap_quotes_settlements_futures.html" TargetMode="Externa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s://www.cmegroup.com/trading/energy/ethanol/ethanol-platts-t2-fob-rotterdam-including-duty-swap-futures_quotes_settlements_futures.html" TargetMode="External"/><Relationship Id="rId5" Type="http://schemas.microsoft.com/office/2017/10/relationships/threadedComment" Target="../threadedComments/threadedComment10.xml"/><Relationship Id="rId4" Type="http://schemas.openxmlformats.org/officeDocument/2006/relationships/comments" Target="../comments10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0.bin"/><Relationship Id="rId2" Type="http://schemas.openxmlformats.org/officeDocument/2006/relationships/hyperlink" Target="https://www.b3.com.br/pt_br/market-data-e-indices/servicos-de-dados/market-data/consultas/boletim-diario/boletim-diario-do-mercado/" TargetMode="External"/><Relationship Id="rId1" Type="http://schemas.openxmlformats.org/officeDocument/2006/relationships/hyperlink" Target="https://www.b3.com.br/pt_br/market-data-e-indices/servicos-de-dados/market-data/historico/derivativos/resumo-estatistico/sistema-pregao/" TargetMode="External"/><Relationship Id="rId6" Type="http://schemas.microsoft.com/office/2017/10/relationships/threadedComment" Target="../threadedComments/threadedComment11.xml"/><Relationship Id="rId5" Type="http://schemas.openxmlformats.org/officeDocument/2006/relationships/comments" Target="../comments11.xml"/><Relationship Id="rId4" Type="http://schemas.openxmlformats.org/officeDocument/2006/relationships/vmlDrawing" Target="../drawings/vmlDrawing11.v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hyperlink" Target="http://www2.bmf.com.br/pages/portal/bmfbovespa/boletim1/SistemaPregao1.asp?pagetype=pop&amp;caminho=Resumo%20Estat%C3%ADstico%20-%20Sistema%20Preg%C3%A3o&amp;Data=&amp;Mercadoria=ETH" TargetMode="External"/><Relationship Id="rId4" Type="http://schemas.microsoft.com/office/2017/10/relationships/threadedComment" Target="../threadedComments/threadedComment12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s://www.cmegroup.com/trading/agricultural/grain-and-oilseed/corn_quotes_settlements_futures.html" TargetMode="Externa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s://www.cmegroup.com/trading/energy/refined-products/rbob-gasoline_quotes_settlements_futures.html?optionProductId=195&amp;optionExpiration=195-J1" TargetMode="Externa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s://www.cmegroup.com/trading/agricultural/softs/sugar-no11_quotes_settlements_futures.html" TargetMode="Externa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4.bin"/><Relationship Id="rId2" Type="http://schemas.openxmlformats.org/officeDocument/2006/relationships/hyperlink" Target="https://www.bcb.gov.br/" TargetMode="External"/><Relationship Id="rId1" Type="http://schemas.openxmlformats.org/officeDocument/2006/relationships/hyperlink" Target="https://www.cmegroup.com/trading/fx/emerging-market/brazilian-real_quotes_settlements_futures.html" TargetMode="Externa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5.bin"/><Relationship Id="rId2" Type="http://schemas.openxmlformats.org/officeDocument/2006/relationships/hyperlink" Target="https://www.ecb.europa.eu/stats/policy_and_exchange_rates/euro_reference_exchange_rates/html/eurofxref-graph-usd.en.html" TargetMode="External"/><Relationship Id="rId1" Type="http://schemas.openxmlformats.org/officeDocument/2006/relationships/hyperlink" Target="https://www.cmegroup.com/trading/fx/g10/euro-fx_quotes_settlements_futures.html" TargetMode="Externa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.vml"/><Relationship Id="rId2" Type="http://schemas.openxmlformats.org/officeDocument/2006/relationships/printerSettings" Target="../printerSettings/printerSettings16.bin"/><Relationship Id="rId1" Type="http://schemas.openxmlformats.org/officeDocument/2006/relationships/hyperlink" Target="https://www.cepea.esalq.usp.br/br/indicador/etanol-diario-paulinia.aspx" TargetMode="External"/><Relationship Id="rId5" Type="http://schemas.microsoft.com/office/2017/10/relationships/threadedComment" Target="../threadedComments/threadedComment13.xml"/><Relationship Id="rId4" Type="http://schemas.openxmlformats.org/officeDocument/2006/relationships/comments" Target="../comments13.x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7.bin"/><Relationship Id="rId1" Type="http://schemas.openxmlformats.org/officeDocument/2006/relationships/hyperlink" Target="https://www.cepea.esalq.usp.br/br/indicador/etanol.aspx" TargetMode="Externa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8.bin"/><Relationship Id="rId2" Type="http://schemas.openxmlformats.org/officeDocument/2006/relationships/hyperlink" Target="https://valor.globo.com/brasil/noticia/2023/06/02/preco-da-gasolina-sobe-ate-r-033-por-litro-apos-alta-do-icms-aponta-pesquisa.ghtml" TargetMode="External"/><Relationship Id="rId1" Type="http://schemas.openxmlformats.org/officeDocument/2006/relationships/hyperlink" Target="https://br.investing.com/currencies/usd-brl-historical-data" TargetMode="External"/><Relationship Id="rId6" Type="http://schemas.microsoft.com/office/2017/10/relationships/threadedComment" Target="../threadedComments/threadedComment14.xml"/><Relationship Id="rId5" Type="http://schemas.openxmlformats.org/officeDocument/2006/relationships/comments" Target="../comments14.xml"/><Relationship Id="rId4" Type="http://schemas.openxmlformats.org/officeDocument/2006/relationships/vmlDrawing" Target="../drawings/vmlDrawing14.v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13C8F-1DBB-44AA-AD09-944A6405488E}">
  <dimension ref="A1:N31"/>
  <sheetViews>
    <sheetView workbookViewId="0">
      <selection activeCell="G30" sqref="G30"/>
    </sheetView>
  </sheetViews>
  <sheetFormatPr baseColWidth="10" defaultColWidth="9.06640625" defaultRowHeight="14.25"/>
  <cols>
    <col min="2" max="2" width="19.9296875" customWidth="1"/>
    <col min="3" max="4" width="11.53125" bestFit="1" customWidth="1"/>
    <col min="15" max="15" width="9.53125" bestFit="1" customWidth="1"/>
  </cols>
  <sheetData>
    <row r="1" spans="1:14" ht="18">
      <c r="A1" s="57">
        <v>44284</v>
      </c>
      <c r="B1" s="80" t="s">
        <v>72</v>
      </c>
    </row>
    <row r="2" spans="1:14">
      <c r="B2" s="64" t="s">
        <v>73</v>
      </c>
      <c r="C2" t="s">
        <v>74</v>
      </c>
      <c r="D2" s="70">
        <f>1500000/D4</f>
        <v>50</v>
      </c>
      <c r="E2" t="s">
        <v>75</v>
      </c>
      <c r="F2" t="s">
        <v>76</v>
      </c>
    </row>
    <row r="3" spans="1:14">
      <c r="A3">
        <v>264.17200000000003</v>
      </c>
      <c r="B3" s="64" t="s">
        <v>77</v>
      </c>
      <c r="C3" t="s">
        <v>74</v>
      </c>
      <c r="D3" s="70">
        <f>(+'Freight matrix'!J24)*A4</f>
        <v>43.395000000000003</v>
      </c>
      <c r="E3" t="s">
        <v>75</v>
      </c>
    </row>
    <row r="4" spans="1:14" ht="18.7" customHeight="1">
      <c r="A4">
        <v>0.78900000000000003</v>
      </c>
      <c r="C4" t="s">
        <v>78</v>
      </c>
      <c r="D4" s="76">
        <v>30000</v>
      </c>
      <c r="E4" t="s">
        <v>79</v>
      </c>
    </row>
    <row r="6" spans="1:14">
      <c r="C6" t="s">
        <v>80</v>
      </c>
      <c r="D6" s="70">
        <v>0.1</v>
      </c>
      <c r="E6" t="s">
        <v>81</v>
      </c>
    </row>
    <row r="7" spans="1:14">
      <c r="B7" s="28" t="s">
        <v>82</v>
      </c>
      <c r="C7" s="55" t="s">
        <v>83</v>
      </c>
      <c r="D7" s="55" t="s">
        <v>84</v>
      </c>
      <c r="E7" s="55" t="s">
        <v>85</v>
      </c>
      <c r="F7" s="55" t="s">
        <v>86</v>
      </c>
      <c r="G7" s="55" t="s">
        <v>87</v>
      </c>
      <c r="H7" s="55" t="s">
        <v>88</v>
      </c>
      <c r="I7" s="55" t="s">
        <v>89</v>
      </c>
      <c r="J7" s="55" t="s">
        <v>90</v>
      </c>
      <c r="K7" s="55" t="s">
        <v>91</v>
      </c>
      <c r="L7" s="55" t="s">
        <v>92</v>
      </c>
      <c r="M7" s="55" t="s">
        <v>93</v>
      </c>
      <c r="N7" s="55" t="s">
        <v>94</v>
      </c>
    </row>
    <row r="8" spans="1:14">
      <c r="B8" s="64" t="s">
        <v>34</v>
      </c>
      <c r="C8" s="119">
        <f>+'settlement day'!F9</f>
        <v>0</v>
      </c>
      <c r="D8" s="119">
        <f>+'settlement day'!G9</f>
        <v>0</v>
      </c>
      <c r="E8" s="119">
        <f>+'settlement day'!H9</f>
        <v>0</v>
      </c>
      <c r="F8" s="119">
        <f>+'settlement day'!I9</f>
        <v>0</v>
      </c>
      <c r="G8" s="119">
        <f>+'settlement day'!J9</f>
        <v>0</v>
      </c>
      <c r="H8" s="119">
        <f>+'settlement day'!K9</f>
        <v>0</v>
      </c>
      <c r="I8" s="119">
        <f>+'settlement day'!L9</f>
        <v>0</v>
      </c>
      <c r="J8" s="119">
        <f>+'settlement day'!M9</f>
        <v>0</v>
      </c>
      <c r="K8" s="119">
        <f>+'settlement day'!N9</f>
        <v>0</v>
      </c>
      <c r="L8" s="67"/>
      <c r="M8" s="67"/>
      <c r="N8" s="67"/>
    </row>
    <row r="9" spans="1:14" ht="14.65" thickBot="1">
      <c r="B9" s="64"/>
    </row>
    <row r="10" spans="1:14" ht="14.65" thickBot="1">
      <c r="B10" s="181" t="s">
        <v>95</v>
      </c>
      <c r="C10" s="182">
        <f t="shared" ref="C10:K10" si="0">+(C8+$D$6)*$A$3</f>
        <v>26.417200000000005</v>
      </c>
      <c r="D10" s="182">
        <f t="shared" si="0"/>
        <v>26.417200000000005</v>
      </c>
      <c r="E10" s="182">
        <f t="shared" si="0"/>
        <v>26.417200000000005</v>
      </c>
      <c r="F10" s="182">
        <f t="shared" si="0"/>
        <v>26.417200000000005</v>
      </c>
      <c r="G10" s="182">
        <f t="shared" si="0"/>
        <v>26.417200000000005</v>
      </c>
      <c r="H10" s="182">
        <f t="shared" si="0"/>
        <v>26.417200000000005</v>
      </c>
      <c r="I10" s="182">
        <f t="shared" si="0"/>
        <v>26.417200000000005</v>
      </c>
      <c r="J10" s="182">
        <f t="shared" si="0"/>
        <v>26.417200000000005</v>
      </c>
      <c r="K10" s="183">
        <f t="shared" si="0"/>
        <v>26.417200000000005</v>
      </c>
      <c r="L10" s="28"/>
      <c r="M10" s="28"/>
      <c r="N10" s="28"/>
    </row>
    <row r="11" spans="1:14">
      <c r="B11" s="64" t="s">
        <v>96</v>
      </c>
      <c r="C11" s="78">
        <f t="shared" ref="C11:K11" si="1">+C10+$D$2</f>
        <v>76.417200000000008</v>
      </c>
      <c r="D11" s="78">
        <f t="shared" si="1"/>
        <v>76.417200000000008</v>
      </c>
      <c r="E11" s="78">
        <f t="shared" si="1"/>
        <v>76.417200000000008</v>
      </c>
      <c r="F11" s="78">
        <f t="shared" si="1"/>
        <v>76.417200000000008</v>
      </c>
      <c r="G11" s="78">
        <f t="shared" si="1"/>
        <v>76.417200000000008</v>
      </c>
      <c r="H11" s="78">
        <f t="shared" si="1"/>
        <v>76.417200000000008</v>
      </c>
      <c r="I11" s="78">
        <f t="shared" si="1"/>
        <v>76.417200000000008</v>
      </c>
      <c r="J11" s="78">
        <f t="shared" si="1"/>
        <v>76.417200000000008</v>
      </c>
      <c r="K11" s="78">
        <f t="shared" si="1"/>
        <v>76.417200000000008</v>
      </c>
    </row>
    <row r="12" spans="1:14">
      <c r="A12" s="29">
        <v>1.45</v>
      </c>
      <c r="B12" s="64" t="s">
        <v>97</v>
      </c>
      <c r="C12" s="78">
        <f t="shared" ref="C12:K12" si="2">+C11*$A$12</f>
        <v>110.80494</v>
      </c>
      <c r="D12" s="78">
        <f t="shared" si="2"/>
        <v>110.80494</v>
      </c>
      <c r="E12" s="78">
        <f t="shared" si="2"/>
        <v>110.80494</v>
      </c>
      <c r="F12" s="78">
        <f t="shared" si="2"/>
        <v>110.80494</v>
      </c>
      <c r="G12" s="78">
        <f t="shared" si="2"/>
        <v>110.80494</v>
      </c>
      <c r="H12" s="78">
        <f t="shared" si="2"/>
        <v>110.80494</v>
      </c>
      <c r="I12" s="78">
        <f t="shared" si="2"/>
        <v>110.80494</v>
      </c>
      <c r="J12" s="78">
        <f t="shared" si="2"/>
        <v>110.80494</v>
      </c>
      <c r="K12" s="78">
        <f t="shared" si="2"/>
        <v>110.80494</v>
      </c>
    </row>
    <row r="13" spans="1:14">
      <c r="C13" s="78"/>
      <c r="D13" s="78"/>
      <c r="E13" s="78"/>
      <c r="F13" s="78"/>
      <c r="G13" s="78"/>
      <c r="H13" s="78"/>
      <c r="I13" s="78"/>
      <c r="J13" s="78"/>
      <c r="K13" s="78"/>
    </row>
    <row r="14" spans="1:14">
      <c r="B14" s="71" t="s">
        <v>98</v>
      </c>
      <c r="C14" s="79">
        <f t="shared" ref="C14:K14" si="3">+C12/$A$4</f>
        <v>140.43718631178706</v>
      </c>
      <c r="D14" s="79">
        <f t="shared" si="3"/>
        <v>140.43718631178706</v>
      </c>
      <c r="E14" s="79">
        <f t="shared" si="3"/>
        <v>140.43718631178706</v>
      </c>
      <c r="F14" s="79">
        <f t="shared" si="3"/>
        <v>140.43718631178706</v>
      </c>
      <c r="G14" s="79">
        <f t="shared" si="3"/>
        <v>140.43718631178706</v>
      </c>
      <c r="H14" s="79">
        <f t="shared" si="3"/>
        <v>140.43718631178706</v>
      </c>
      <c r="I14" s="79">
        <f t="shared" si="3"/>
        <v>140.43718631178706</v>
      </c>
      <c r="J14" s="79">
        <f t="shared" si="3"/>
        <v>140.43718631178706</v>
      </c>
      <c r="K14" s="79">
        <f t="shared" si="3"/>
        <v>140.43718631178706</v>
      </c>
    </row>
    <row r="17" spans="1:14">
      <c r="A17" s="75" t="s">
        <v>38</v>
      </c>
      <c r="B17" s="28" t="s">
        <v>99</v>
      </c>
      <c r="C17" s="55" t="s">
        <v>83</v>
      </c>
      <c r="D17" s="55" t="s">
        <v>84</v>
      </c>
      <c r="E17" s="55" t="s">
        <v>85</v>
      </c>
      <c r="F17" s="55" t="s">
        <v>86</v>
      </c>
      <c r="G17" s="55" t="s">
        <v>87</v>
      </c>
      <c r="H17" s="55" t="s">
        <v>88</v>
      </c>
      <c r="I17" s="55" t="s">
        <v>89</v>
      </c>
      <c r="J17" s="55" t="s">
        <v>90</v>
      </c>
      <c r="K17" s="55" t="s">
        <v>91</v>
      </c>
      <c r="L17" s="55" t="s">
        <v>92</v>
      </c>
      <c r="M17" s="55" t="s">
        <v>93</v>
      </c>
      <c r="N17" s="55" t="s">
        <v>94</v>
      </c>
    </row>
    <row r="18" spans="1:14">
      <c r="A18" s="60">
        <f>+'mkt data'!G6+'mkt data'!G8</f>
        <v>90</v>
      </c>
      <c r="B18" s="64" t="s">
        <v>52</v>
      </c>
      <c r="C18" s="67">
        <f>+'settlement day'!F13</f>
        <v>0</v>
      </c>
      <c r="D18" s="67">
        <f>+'settlement day'!G13</f>
        <v>0</v>
      </c>
      <c r="E18" s="67">
        <f>+'settlement day'!H13</f>
        <v>0</v>
      </c>
      <c r="F18" s="67">
        <f>+'settlement day'!I13</f>
        <v>0</v>
      </c>
      <c r="G18" s="67">
        <f>+'settlement day'!J13</f>
        <v>0</v>
      </c>
      <c r="H18" s="67">
        <f>+'settlement day'!K13</f>
        <v>0</v>
      </c>
      <c r="I18" s="67">
        <f>+'settlement day'!L13</f>
        <v>0</v>
      </c>
      <c r="J18" s="67">
        <f>+'settlement day'!M13</f>
        <v>0</v>
      </c>
      <c r="K18" s="67">
        <f>+'settlement day'!N13</f>
        <v>0</v>
      </c>
      <c r="L18" s="67"/>
      <c r="M18" s="67"/>
      <c r="N18" s="67"/>
    </row>
    <row r="19" spans="1:14">
      <c r="A19" t="s">
        <v>40</v>
      </c>
      <c r="B19" s="64" t="s">
        <v>41</v>
      </c>
      <c r="C19" s="29">
        <f>+D19</f>
        <v>0</v>
      </c>
      <c r="D19" s="29">
        <f>+'settlement day'!G30</f>
        <v>0</v>
      </c>
      <c r="E19" s="29">
        <f>+'settlement day'!H30</f>
        <v>0</v>
      </c>
      <c r="F19" s="29">
        <f>+'settlement day'!I30</f>
        <v>0</v>
      </c>
      <c r="G19" s="29">
        <f>+'settlement day'!J30</f>
        <v>0</v>
      </c>
      <c r="H19" s="29">
        <f>+'settlement day'!K30</f>
        <v>0</v>
      </c>
      <c r="I19" s="29">
        <f>+'settlement day'!L30</f>
        <v>0</v>
      </c>
      <c r="J19" s="29">
        <f>+'settlement day'!M30</f>
        <v>0</v>
      </c>
      <c r="K19" s="29">
        <f>+'settlement day'!N30</f>
        <v>0</v>
      </c>
      <c r="L19" s="29"/>
      <c r="M19" s="29"/>
      <c r="N19" s="29"/>
    </row>
    <row r="20" spans="1:14">
      <c r="B20" s="64" t="s">
        <v>100</v>
      </c>
      <c r="C20" s="74" t="e">
        <f t="shared" ref="C20:K20" si="4">+(C18+$A$18)/C19</f>
        <v>#DIV/0!</v>
      </c>
      <c r="D20" s="74" t="e">
        <f t="shared" si="4"/>
        <v>#DIV/0!</v>
      </c>
      <c r="E20" s="74" t="e">
        <f t="shared" si="4"/>
        <v>#DIV/0!</v>
      </c>
      <c r="F20" s="74" t="e">
        <f t="shared" si="4"/>
        <v>#DIV/0!</v>
      </c>
      <c r="G20" s="74" t="e">
        <f t="shared" si="4"/>
        <v>#DIV/0!</v>
      </c>
      <c r="H20" s="74" t="e">
        <f t="shared" si="4"/>
        <v>#DIV/0!</v>
      </c>
      <c r="I20" s="74" t="e">
        <f t="shared" si="4"/>
        <v>#DIV/0!</v>
      </c>
      <c r="J20" s="74" t="e">
        <f t="shared" si="4"/>
        <v>#DIV/0!</v>
      </c>
      <c r="K20" s="74" t="e">
        <f t="shared" si="4"/>
        <v>#DIV/0!</v>
      </c>
      <c r="L20" s="74"/>
      <c r="M20" s="74"/>
      <c r="N20" s="74"/>
    </row>
    <row r="21" spans="1:14" ht="14.65" thickBot="1">
      <c r="A21">
        <v>100</v>
      </c>
      <c r="B21" s="64" t="s">
        <v>101</v>
      </c>
      <c r="C21" s="74" t="e">
        <f t="shared" ref="C21:K21" si="5">+C20+($A$21/C19)</f>
        <v>#DIV/0!</v>
      </c>
      <c r="D21" s="74" t="e">
        <f t="shared" si="5"/>
        <v>#DIV/0!</v>
      </c>
      <c r="E21" s="74" t="e">
        <f t="shared" si="5"/>
        <v>#DIV/0!</v>
      </c>
      <c r="F21" s="74" t="e">
        <f t="shared" si="5"/>
        <v>#DIV/0!</v>
      </c>
      <c r="G21" s="74" t="e">
        <f t="shared" si="5"/>
        <v>#DIV/0!</v>
      </c>
      <c r="H21" s="74" t="e">
        <f t="shared" si="5"/>
        <v>#DIV/0!</v>
      </c>
      <c r="I21" s="74" t="e">
        <f t="shared" si="5"/>
        <v>#DIV/0!</v>
      </c>
      <c r="J21" s="74" t="e">
        <f t="shared" si="5"/>
        <v>#DIV/0!</v>
      </c>
      <c r="K21" s="74" t="e">
        <f t="shared" si="5"/>
        <v>#DIV/0!</v>
      </c>
      <c r="L21" s="74"/>
      <c r="M21" s="74"/>
      <c r="N21" s="74"/>
    </row>
    <row r="22" spans="1:14" ht="14.65" thickBot="1">
      <c r="A22" s="29">
        <v>1.1200000000000001</v>
      </c>
      <c r="B22" s="181" t="s">
        <v>102</v>
      </c>
      <c r="C22" s="184" t="e">
        <f t="shared" ref="C22:K22" si="6">+C20*$A$22</f>
        <v>#DIV/0!</v>
      </c>
      <c r="D22" s="184" t="e">
        <f t="shared" si="6"/>
        <v>#DIV/0!</v>
      </c>
      <c r="E22" s="184" t="e">
        <f t="shared" si="6"/>
        <v>#DIV/0!</v>
      </c>
      <c r="F22" s="184" t="e">
        <f t="shared" si="6"/>
        <v>#DIV/0!</v>
      </c>
      <c r="G22" s="184" t="e">
        <f t="shared" si="6"/>
        <v>#DIV/0!</v>
      </c>
      <c r="H22" s="184" t="e">
        <f t="shared" si="6"/>
        <v>#DIV/0!</v>
      </c>
      <c r="I22" s="184" t="e">
        <f t="shared" si="6"/>
        <v>#DIV/0!</v>
      </c>
      <c r="J22" s="184" t="e">
        <f t="shared" si="6"/>
        <v>#DIV/0!</v>
      </c>
      <c r="K22" s="185" t="e">
        <f t="shared" si="6"/>
        <v>#DIV/0!</v>
      </c>
      <c r="L22" s="81"/>
      <c r="M22" s="81"/>
      <c r="N22" s="81"/>
    </row>
    <row r="23" spans="1:14">
      <c r="C23" s="74"/>
      <c r="D23" s="74"/>
      <c r="E23" s="74"/>
      <c r="F23" s="74"/>
      <c r="G23" s="74"/>
      <c r="H23" s="74"/>
      <c r="I23" s="74"/>
      <c r="J23" s="74"/>
      <c r="K23" s="74"/>
      <c r="L23" s="74"/>
      <c r="M23" s="74"/>
      <c r="N23" s="74"/>
    </row>
    <row r="24" spans="1:14">
      <c r="B24" s="64" t="s">
        <v>103</v>
      </c>
      <c r="C24" s="78" t="e">
        <f t="shared" ref="C24:K24" si="7">+C22+$D$3</f>
        <v>#DIV/0!</v>
      </c>
      <c r="D24" s="78" t="e">
        <f t="shared" si="7"/>
        <v>#DIV/0!</v>
      </c>
      <c r="E24" s="78" t="e">
        <f t="shared" si="7"/>
        <v>#DIV/0!</v>
      </c>
      <c r="F24" s="78" t="e">
        <f t="shared" si="7"/>
        <v>#DIV/0!</v>
      </c>
      <c r="G24" s="78" t="e">
        <f t="shared" si="7"/>
        <v>#DIV/0!</v>
      </c>
      <c r="H24" s="78" t="e">
        <f t="shared" si="7"/>
        <v>#DIV/0!</v>
      </c>
      <c r="I24" s="78" t="e">
        <f t="shared" si="7"/>
        <v>#DIV/0!</v>
      </c>
      <c r="J24" s="78" t="e">
        <f t="shared" si="7"/>
        <v>#DIV/0!</v>
      </c>
      <c r="K24" s="78" t="e">
        <f t="shared" si="7"/>
        <v>#DIV/0!</v>
      </c>
      <c r="L24" s="78"/>
      <c r="M24" s="78"/>
      <c r="N24" s="78"/>
    </row>
    <row r="25" spans="1:14">
      <c r="A25" s="29">
        <v>1.3</v>
      </c>
      <c r="B25" s="64" t="s">
        <v>97</v>
      </c>
      <c r="C25" s="672" t="e">
        <f>+C24*$A$25</f>
        <v>#DIV/0!</v>
      </c>
      <c r="D25" s="78" t="e">
        <f t="shared" ref="D25:K25" si="8">+D24*$A$25</f>
        <v>#DIV/0!</v>
      </c>
      <c r="E25" s="78" t="e">
        <f t="shared" si="8"/>
        <v>#DIV/0!</v>
      </c>
      <c r="F25" s="78" t="e">
        <f t="shared" si="8"/>
        <v>#DIV/0!</v>
      </c>
      <c r="G25" s="78" t="e">
        <f t="shared" si="8"/>
        <v>#DIV/0!</v>
      </c>
      <c r="H25" s="78" t="e">
        <f t="shared" si="8"/>
        <v>#DIV/0!</v>
      </c>
      <c r="I25" s="78" t="e">
        <f t="shared" si="8"/>
        <v>#DIV/0!</v>
      </c>
      <c r="J25" s="78" t="e">
        <f t="shared" si="8"/>
        <v>#DIV/0!</v>
      </c>
      <c r="K25" s="78" t="e">
        <f t="shared" si="8"/>
        <v>#DIV/0!</v>
      </c>
      <c r="L25" s="78"/>
      <c r="M25" s="78"/>
      <c r="N25" s="78"/>
    </row>
    <row r="27" spans="1:14">
      <c r="B27" s="71" t="s">
        <v>98</v>
      </c>
      <c r="C27" s="79" t="e">
        <f t="shared" ref="C27:K27" si="9">+C25/$A$4</f>
        <v>#DIV/0!</v>
      </c>
      <c r="D27" s="79" t="e">
        <f t="shared" si="9"/>
        <v>#DIV/0!</v>
      </c>
      <c r="E27" s="79" t="e">
        <f t="shared" si="9"/>
        <v>#DIV/0!</v>
      </c>
      <c r="F27" s="79" t="e">
        <f t="shared" si="9"/>
        <v>#DIV/0!</v>
      </c>
      <c r="G27" s="79" t="e">
        <f t="shared" si="9"/>
        <v>#DIV/0!</v>
      </c>
      <c r="H27" s="79" t="e">
        <f t="shared" si="9"/>
        <v>#DIV/0!</v>
      </c>
      <c r="I27" s="79" t="e">
        <f t="shared" si="9"/>
        <v>#DIV/0!</v>
      </c>
      <c r="J27" s="79" t="e">
        <f t="shared" si="9"/>
        <v>#DIV/0!</v>
      </c>
      <c r="K27" s="79" t="e">
        <f t="shared" si="9"/>
        <v>#DIV/0!</v>
      </c>
      <c r="L27" s="79"/>
      <c r="M27" s="79"/>
      <c r="N27" s="79"/>
    </row>
    <row r="31" spans="1:14">
      <c r="B31" s="292" t="s">
        <v>104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CC85E-2B1A-4270-A6EE-B23E067DC5F4}">
  <dimension ref="B1:R43"/>
  <sheetViews>
    <sheetView workbookViewId="0">
      <selection activeCell="E35" sqref="E35"/>
    </sheetView>
  </sheetViews>
  <sheetFormatPr baseColWidth="10" defaultColWidth="9.06640625" defaultRowHeight="14.25"/>
  <cols>
    <col min="2" max="2" width="33.53125" customWidth="1"/>
    <col min="3" max="3" width="10.46484375" bestFit="1" customWidth="1"/>
    <col min="4" max="4" width="11" customWidth="1"/>
    <col min="6" max="6" width="9.53125" bestFit="1" customWidth="1"/>
    <col min="9" max="9" width="10.06640625" customWidth="1"/>
    <col min="11" max="11" width="10.46484375" customWidth="1"/>
  </cols>
  <sheetData>
    <row r="1" spans="2:18">
      <c r="C1" s="192"/>
    </row>
    <row r="3" spans="2:18">
      <c r="C3" s="190">
        <v>264.17200000000003</v>
      </c>
      <c r="E3" s="29"/>
      <c r="F3" s="29"/>
    </row>
    <row r="4" spans="2:18" ht="23.25">
      <c r="B4" s="191" t="s">
        <v>200</v>
      </c>
      <c r="C4" s="190"/>
      <c r="E4" s="29"/>
      <c r="F4" s="29"/>
      <c r="H4">
        <v>3000</v>
      </c>
    </row>
    <row r="5" spans="2:18">
      <c r="B5" t="s">
        <v>201</v>
      </c>
      <c r="C5" s="192">
        <v>44286</v>
      </c>
      <c r="E5" s="29"/>
      <c r="F5" s="29"/>
      <c r="H5" s="74" t="e">
        <f>+H4/I5</f>
        <v>#DIV/0!</v>
      </c>
      <c r="I5">
        <f>+'settlement day'!H30</f>
        <v>0</v>
      </c>
    </row>
    <row r="6" spans="2:18">
      <c r="C6" s="190"/>
      <c r="E6" s="29"/>
      <c r="F6" s="29"/>
    </row>
    <row r="7" spans="2:18">
      <c r="B7" t="s">
        <v>202</v>
      </c>
      <c r="C7" s="233">
        <v>40000</v>
      </c>
      <c r="D7" t="s">
        <v>203</v>
      </c>
      <c r="E7" s="193">
        <f>(+C7*C3)/1000</f>
        <v>10566.880000000001</v>
      </c>
      <c r="F7" s="29" t="s">
        <v>204</v>
      </c>
      <c r="Q7">
        <v>2.4824999999999999</v>
      </c>
    </row>
    <row r="8" spans="2:18">
      <c r="B8" t="s">
        <v>205</v>
      </c>
      <c r="C8" s="234">
        <v>545</v>
      </c>
      <c r="D8" t="s">
        <v>206</v>
      </c>
      <c r="E8" s="229" t="s">
        <v>207</v>
      </c>
      <c r="F8" s="72" t="s">
        <v>208</v>
      </c>
      <c r="I8" s="293" t="s">
        <v>105</v>
      </c>
      <c r="J8" s="189"/>
      <c r="K8" s="189"/>
      <c r="Q8">
        <v>0.36499999999999999</v>
      </c>
    </row>
    <row r="9" spans="2:18">
      <c r="B9" t="s">
        <v>205</v>
      </c>
      <c r="C9" s="218">
        <f>C8/264.172</f>
        <v>2.0630498311706007</v>
      </c>
      <c r="D9" t="s">
        <v>209</v>
      </c>
      <c r="E9" s="29"/>
      <c r="F9" s="29"/>
      <c r="I9" s="103" t="s">
        <v>210</v>
      </c>
      <c r="J9" s="189"/>
      <c r="K9" s="189"/>
      <c r="Q9" s="28">
        <f>+Q7+Q8</f>
        <v>2.8475000000000001</v>
      </c>
    </row>
    <row r="10" spans="2:18">
      <c r="B10" t="s">
        <v>211</v>
      </c>
      <c r="C10" s="218">
        <f>E10/334</f>
        <v>0.16601777433725706</v>
      </c>
      <c r="D10" t="s">
        <v>209</v>
      </c>
      <c r="E10" s="235">
        <f>+I12</f>
        <v>55.449936628643854</v>
      </c>
      <c r="F10" s="29" t="s">
        <v>212</v>
      </c>
      <c r="I10" s="294">
        <v>1750000</v>
      </c>
      <c r="J10" s="189" t="s">
        <v>213</v>
      </c>
      <c r="K10" s="189" t="s">
        <v>214</v>
      </c>
      <c r="Q10">
        <f>+Q9*264.172</f>
        <v>752.22977000000014</v>
      </c>
    </row>
    <row r="11" spans="2:18">
      <c r="B11" t="s">
        <v>215</v>
      </c>
      <c r="C11" s="219">
        <f>C9+C10</f>
        <v>2.2290676055078578</v>
      </c>
      <c r="D11" t="s">
        <v>209</v>
      </c>
      <c r="E11" s="29"/>
      <c r="F11" s="29"/>
      <c r="I11" s="294">
        <f>40000*0.789</f>
        <v>31560</v>
      </c>
      <c r="J11" s="189" t="s">
        <v>216</v>
      </c>
      <c r="K11" s="189"/>
      <c r="P11" t="s">
        <v>217</v>
      </c>
      <c r="Q11">
        <f>+Q10/1.1</f>
        <v>683.84524545454553</v>
      </c>
      <c r="R11" t="s">
        <v>175</v>
      </c>
    </row>
    <row r="12" spans="2:18">
      <c r="B12" s="28" t="s">
        <v>218</v>
      </c>
      <c r="C12" s="194">
        <f>C11*1.025</f>
        <v>2.284794295645554</v>
      </c>
      <c r="D12" t="s">
        <v>209</v>
      </c>
      <c r="E12" s="195">
        <f>+C12*C3</f>
        <v>603.57867866927734</v>
      </c>
      <c r="F12" s="29" t="s">
        <v>219</v>
      </c>
      <c r="I12" s="295">
        <f>+I10/I11</f>
        <v>55.449936628643854</v>
      </c>
      <c r="J12" s="189" t="s">
        <v>212</v>
      </c>
      <c r="K12" s="189"/>
    </row>
    <row r="13" spans="2:18">
      <c r="C13" s="196"/>
      <c r="E13" s="29"/>
      <c r="F13" s="29"/>
      <c r="L13">
        <f>+I12*0.789</f>
        <v>43.75</v>
      </c>
    </row>
    <row r="14" spans="2:18">
      <c r="C14" s="82"/>
      <c r="E14" s="29"/>
      <c r="F14" s="197"/>
    </row>
    <row r="15" spans="2:18">
      <c r="B15" t="s">
        <v>220</v>
      </c>
      <c r="C15" s="82">
        <v>79.900000000000006</v>
      </c>
      <c r="D15" t="s">
        <v>221</v>
      </c>
      <c r="E15" s="29"/>
      <c r="F15" s="197"/>
    </row>
    <row r="16" spans="2:18">
      <c r="B16" t="s">
        <v>222</v>
      </c>
      <c r="C16" s="236">
        <v>58</v>
      </c>
      <c r="D16" t="s">
        <v>221</v>
      </c>
      <c r="E16" s="198"/>
      <c r="F16" s="199"/>
      <c r="I16" s="28" t="s">
        <v>223</v>
      </c>
    </row>
    <row r="17" spans="2:11">
      <c r="B17" t="s">
        <v>224</v>
      </c>
      <c r="C17" s="224">
        <f>+'settlement day'!BJ34</f>
        <v>0</v>
      </c>
      <c r="D17" t="s">
        <v>209</v>
      </c>
      <c r="E17" s="198"/>
      <c r="F17" s="199"/>
      <c r="I17" s="217">
        <f>+C9</f>
        <v>2.0630498311706007</v>
      </c>
      <c r="J17" t="s">
        <v>225</v>
      </c>
    </row>
    <row r="18" spans="2:11">
      <c r="B18" t="s">
        <v>226</v>
      </c>
      <c r="C18" s="225">
        <f>(C15-C16)*C17</f>
        <v>0</v>
      </c>
      <c r="D18" t="s">
        <v>209</v>
      </c>
      <c r="E18" s="198"/>
      <c r="F18" s="199"/>
      <c r="I18" s="217">
        <v>5.0000000000000001E-3</v>
      </c>
      <c r="J18" t="s">
        <v>227</v>
      </c>
    </row>
    <row r="19" spans="2:11">
      <c r="B19" t="s">
        <v>228</v>
      </c>
      <c r="C19" s="226">
        <f>+'settlement day'!BG34</f>
        <v>0</v>
      </c>
      <c r="D19" t="s">
        <v>209</v>
      </c>
      <c r="E19" s="198"/>
      <c r="F19" s="199"/>
      <c r="I19" s="217">
        <f>+C10</f>
        <v>0.16601777433725706</v>
      </c>
      <c r="J19" t="s">
        <v>74</v>
      </c>
    </row>
    <row r="20" spans="2:11">
      <c r="B20" t="s">
        <v>229</v>
      </c>
      <c r="C20" s="226">
        <f>+'settlement day'!BI34</f>
        <v>0</v>
      </c>
      <c r="D20" t="s">
        <v>209</v>
      </c>
      <c r="E20" s="198"/>
      <c r="F20" s="199"/>
      <c r="I20" s="217">
        <v>0.01</v>
      </c>
      <c r="J20" t="s">
        <v>230</v>
      </c>
    </row>
    <row r="21" spans="2:11" ht="14.65" thickBot="1">
      <c r="B21" t="s">
        <v>231</v>
      </c>
      <c r="C21" s="200">
        <f>C20-C19</f>
        <v>0</v>
      </c>
      <c r="D21" t="s">
        <v>209</v>
      </c>
      <c r="E21" s="198"/>
      <c r="F21" s="201"/>
      <c r="I21" s="221">
        <v>0.01</v>
      </c>
      <c r="J21" t="s">
        <v>232</v>
      </c>
    </row>
    <row r="22" spans="2:11">
      <c r="B22" t="s">
        <v>233</v>
      </c>
      <c r="C22" s="220">
        <f>(C21+C18)*E22</f>
        <v>0</v>
      </c>
      <c r="D22" t="s">
        <v>209</v>
      </c>
      <c r="E22" s="241">
        <v>1</v>
      </c>
      <c r="F22" s="29"/>
      <c r="I22" s="222">
        <f>SUM(I17:I21)</f>
        <v>2.2540676055078572</v>
      </c>
      <c r="J22" s="195">
        <f>+I22*C3</f>
        <v>595.4615474822217</v>
      </c>
      <c r="K22" s="29" t="s">
        <v>219</v>
      </c>
    </row>
    <row r="23" spans="2:11">
      <c r="B23" t="s">
        <v>233</v>
      </c>
      <c r="C23" s="202">
        <f>C22*$C$3</f>
        <v>0</v>
      </c>
      <c r="D23" t="s">
        <v>206</v>
      </c>
      <c r="E23" s="198"/>
      <c r="F23" s="29"/>
    </row>
    <row r="24" spans="2:11">
      <c r="C24" s="82"/>
      <c r="E24" s="71" t="s">
        <v>234</v>
      </c>
      <c r="F24" s="29"/>
      <c r="G24" s="63" t="s">
        <v>235</v>
      </c>
    </row>
    <row r="25" spans="2:11">
      <c r="B25" t="s">
        <v>236</v>
      </c>
      <c r="C25" s="203">
        <f>C12-C22</f>
        <v>2.284794295645554</v>
      </c>
      <c r="E25" s="64" t="s">
        <v>237</v>
      </c>
      <c r="F25" s="227">
        <f>+'settlement day'!AY34</f>
        <v>0</v>
      </c>
      <c r="G25" s="223"/>
    </row>
    <row r="26" spans="2:11">
      <c r="B26" t="s">
        <v>238</v>
      </c>
      <c r="C26" s="237">
        <f>+F28+G27</f>
        <v>0.18</v>
      </c>
      <c r="E26" s="64" t="s">
        <v>239</v>
      </c>
      <c r="F26" s="228">
        <f>+'settlement day'!AY38</f>
        <v>0</v>
      </c>
      <c r="H26" s="204">
        <f>+F25+G27</f>
        <v>0.18</v>
      </c>
    </row>
    <row r="27" spans="2:11">
      <c r="C27" s="205"/>
      <c r="D27" s="189"/>
      <c r="E27" s="64"/>
      <c r="F27" s="227">
        <f>+F26-F25</f>
        <v>0</v>
      </c>
      <c r="G27" s="105">
        <v>0.18</v>
      </c>
    </row>
    <row r="28" spans="2:11">
      <c r="C28" s="206"/>
      <c r="E28" s="207" t="s">
        <v>34</v>
      </c>
      <c r="F28" s="238">
        <f>+'settlement day'!I9</f>
        <v>0</v>
      </c>
      <c r="G28" s="28" t="s">
        <v>240</v>
      </c>
      <c r="H28" t="s">
        <v>241</v>
      </c>
    </row>
    <row r="29" spans="2:11">
      <c r="B29" t="s">
        <v>242</v>
      </c>
      <c r="C29" s="208">
        <f>C26-C25</f>
        <v>-2.1047942956455539</v>
      </c>
      <c r="D29" s="60">
        <f>+C29*C3</f>
        <v>-556.02771866927731</v>
      </c>
      <c r="E29" s="29"/>
      <c r="F29" s="29">
        <f>+F28-C25</f>
        <v>-2.284794295645554</v>
      </c>
    </row>
    <row r="30" spans="2:11" ht="14.65" thickBot="1">
      <c r="C30" s="209"/>
      <c r="E30" s="210"/>
      <c r="F30" s="83"/>
    </row>
    <row r="31" spans="2:11">
      <c r="B31" s="211" t="s">
        <v>243</v>
      </c>
      <c r="C31" s="212">
        <f>C11*0.025</f>
        <v>5.5726690137696447E-2</v>
      </c>
      <c r="D31" s="213" t="s">
        <v>209</v>
      </c>
      <c r="E31" s="29"/>
      <c r="F31" s="198"/>
    </row>
    <row r="32" spans="2:11" ht="14.65" thickBot="1">
      <c r="B32" s="39" t="s">
        <v>243</v>
      </c>
      <c r="C32" s="214">
        <f>C31*264.172</f>
        <v>14.721431187055547</v>
      </c>
      <c r="D32" s="215" t="s">
        <v>206</v>
      </c>
      <c r="E32" s="216"/>
      <c r="F32" s="198"/>
    </row>
    <row r="39" spans="2:6" ht="18">
      <c r="B39" s="232" t="s">
        <v>244</v>
      </c>
    </row>
    <row r="40" spans="2:6">
      <c r="B40" s="71">
        <v>0.12</v>
      </c>
      <c r="D40" s="96" t="s">
        <v>75</v>
      </c>
    </row>
    <row r="41" spans="2:6">
      <c r="B41" s="64" t="s">
        <v>245</v>
      </c>
      <c r="D41" s="230">
        <f>(+'settlement day'!I9+B40)*C3</f>
        <v>31.700640000000003</v>
      </c>
      <c r="F41" t="s">
        <v>246</v>
      </c>
    </row>
    <row r="42" spans="2:6">
      <c r="B42" s="64" t="s">
        <v>247</v>
      </c>
      <c r="C42" s="231" t="e">
        <f>+D41-D42</f>
        <v>#REF!</v>
      </c>
      <c r="D42" s="230" t="e">
        <f>+('FOB origin'!#REF!)+('Freight matrix'!H16*0.789)</f>
        <v>#REF!</v>
      </c>
      <c r="E42" t="s">
        <v>248</v>
      </c>
    </row>
    <row r="43" spans="2:6">
      <c r="C43" s="243" t="e">
        <f>+D41-D43</f>
        <v>#REF!</v>
      </c>
      <c r="D43" s="230" t="e">
        <f>+'FOB origin'!#REF!+('Freight matrix'!$H$16*0.789)</f>
        <v>#REF!</v>
      </c>
      <c r="E43" t="s">
        <v>249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2521A-1490-49C7-BC54-D34A8EFC7FC7}">
  <dimension ref="B1:V34"/>
  <sheetViews>
    <sheetView workbookViewId="0">
      <selection activeCell="G12" sqref="G12"/>
    </sheetView>
  </sheetViews>
  <sheetFormatPr baseColWidth="10" defaultColWidth="9.06640625" defaultRowHeight="14.25"/>
  <cols>
    <col min="1" max="1" width="4.06640625" customWidth="1"/>
    <col min="2" max="2" width="18.53125" customWidth="1"/>
    <col min="3" max="3" width="9.06640625" style="31" bestFit="1" customWidth="1"/>
    <col min="4" max="4" width="5.53125" style="31" bestFit="1" customWidth="1"/>
    <col min="5" max="5" width="7.46484375" style="31" bestFit="1" customWidth="1"/>
    <col min="6" max="12" width="5.53125" style="31" bestFit="1" customWidth="1"/>
    <col min="17" max="17" width="9.9296875" customWidth="1"/>
    <col min="18" max="25" width="12.9296875" customWidth="1"/>
  </cols>
  <sheetData>
    <row r="1" spans="2:22">
      <c r="B1" t="s">
        <v>0</v>
      </c>
      <c r="C1" s="156" t="s">
        <v>1</v>
      </c>
    </row>
    <row r="2" spans="2:22" ht="14.65" thickBot="1"/>
    <row r="3" spans="2:22" ht="18.399999999999999" thickBot="1">
      <c r="B3" s="1196" t="s">
        <v>2</v>
      </c>
      <c r="C3" s="1197"/>
      <c r="D3" s="1197"/>
      <c r="E3" s="1197"/>
      <c r="F3" s="1197"/>
      <c r="G3" s="1197"/>
      <c r="H3" s="1197"/>
      <c r="I3" s="1197"/>
      <c r="J3" s="1197"/>
      <c r="K3" s="1197"/>
      <c r="L3" s="1198"/>
    </row>
    <row r="4" spans="2:22">
      <c r="B4" s="54" t="s">
        <v>3</v>
      </c>
      <c r="C4" s="1199" t="s">
        <v>4</v>
      </c>
      <c r="D4" s="1200"/>
      <c r="E4" s="1201" t="s">
        <v>5</v>
      </c>
      <c r="F4" s="1201"/>
      <c r="G4" s="1199" t="s">
        <v>6</v>
      </c>
      <c r="H4" s="1200"/>
      <c r="I4" s="1201" t="s">
        <v>7</v>
      </c>
      <c r="J4" s="1201"/>
      <c r="K4" s="1199" t="s">
        <v>8</v>
      </c>
      <c r="L4" s="1200"/>
    </row>
    <row r="5" spans="2:22">
      <c r="B5" s="32" t="s">
        <v>9</v>
      </c>
      <c r="C5" s="48">
        <v>57</v>
      </c>
      <c r="D5" s="34">
        <v>60</v>
      </c>
      <c r="E5" s="33">
        <v>47</v>
      </c>
      <c r="F5" s="33">
        <v>55</v>
      </c>
      <c r="G5" s="48">
        <v>39</v>
      </c>
      <c r="H5" s="166">
        <v>42</v>
      </c>
      <c r="I5" s="33">
        <v>32</v>
      </c>
      <c r="J5" s="33">
        <v>35</v>
      </c>
      <c r="K5" s="48">
        <v>29</v>
      </c>
      <c r="L5" s="34">
        <v>32</v>
      </c>
    </row>
    <row r="6" spans="2:22">
      <c r="B6" s="32" t="s">
        <v>10</v>
      </c>
      <c r="C6" s="49">
        <v>57</v>
      </c>
      <c r="D6" s="36">
        <v>60</v>
      </c>
      <c r="E6" s="35">
        <v>47</v>
      </c>
      <c r="F6" s="35">
        <v>55</v>
      </c>
      <c r="G6" s="49">
        <v>39</v>
      </c>
      <c r="H6" s="36">
        <v>42</v>
      </c>
      <c r="I6" s="35">
        <v>32</v>
      </c>
      <c r="J6" s="35">
        <v>35</v>
      </c>
      <c r="K6" s="49">
        <v>29</v>
      </c>
      <c r="L6" s="36">
        <v>32</v>
      </c>
    </row>
    <row r="7" spans="2:22">
      <c r="B7" s="32" t="s">
        <v>11</v>
      </c>
      <c r="C7" s="49">
        <v>57</v>
      </c>
      <c r="D7" s="36">
        <v>60</v>
      </c>
      <c r="E7" s="35">
        <v>47</v>
      </c>
      <c r="F7" s="35">
        <v>60</v>
      </c>
      <c r="G7" s="49">
        <v>39</v>
      </c>
      <c r="H7" s="36">
        <v>42</v>
      </c>
      <c r="I7" s="35">
        <v>32</v>
      </c>
      <c r="J7" s="35">
        <v>35</v>
      </c>
      <c r="K7" s="49">
        <v>29</v>
      </c>
      <c r="L7" s="36">
        <v>32</v>
      </c>
    </row>
    <row r="8" spans="2:22">
      <c r="B8" s="32" t="s">
        <v>12</v>
      </c>
      <c r="C8" s="48">
        <v>65</v>
      </c>
      <c r="D8" s="34">
        <v>68</v>
      </c>
      <c r="E8" s="33">
        <v>55</v>
      </c>
      <c r="F8" s="33">
        <v>57</v>
      </c>
      <c r="G8" s="48">
        <v>40</v>
      </c>
      <c r="H8" s="34">
        <v>42</v>
      </c>
      <c r="I8" s="33">
        <v>37</v>
      </c>
      <c r="J8" s="33">
        <v>39</v>
      </c>
      <c r="K8" s="48">
        <v>30</v>
      </c>
      <c r="L8" s="34">
        <v>33</v>
      </c>
    </row>
    <row r="9" spans="2:22">
      <c r="B9" s="32" t="s">
        <v>13</v>
      </c>
      <c r="C9" s="48" t="s">
        <v>14</v>
      </c>
      <c r="D9" s="34" t="s">
        <v>14</v>
      </c>
      <c r="E9" s="33" t="s">
        <v>14</v>
      </c>
      <c r="F9" s="33" t="s">
        <v>14</v>
      </c>
      <c r="G9" s="48">
        <v>47</v>
      </c>
      <c r="H9" s="34">
        <v>49</v>
      </c>
      <c r="I9" s="33">
        <v>44</v>
      </c>
      <c r="J9" s="33">
        <v>46</v>
      </c>
      <c r="K9" s="48">
        <v>37</v>
      </c>
      <c r="L9" s="34">
        <v>40</v>
      </c>
    </row>
    <row r="10" spans="2:22">
      <c r="B10" s="32" t="s">
        <v>15</v>
      </c>
      <c r="C10" s="48"/>
      <c r="D10" s="34">
        <v>60</v>
      </c>
      <c r="E10" s="33"/>
      <c r="F10" s="33">
        <v>50</v>
      </c>
      <c r="G10" s="48"/>
      <c r="H10" s="34"/>
      <c r="I10" s="33"/>
      <c r="J10" s="33"/>
      <c r="K10" s="48"/>
      <c r="L10" s="34"/>
    </row>
    <row r="11" spans="2:22">
      <c r="B11" s="32" t="s">
        <v>16</v>
      </c>
      <c r="C11" s="48">
        <v>80</v>
      </c>
      <c r="D11" s="34">
        <v>83</v>
      </c>
      <c r="E11" s="33">
        <v>72</v>
      </c>
      <c r="F11" s="33">
        <v>75</v>
      </c>
      <c r="G11" s="48">
        <v>62</v>
      </c>
      <c r="H11" s="34">
        <v>65</v>
      </c>
      <c r="I11" s="33">
        <v>52</v>
      </c>
      <c r="J11" s="33">
        <v>55</v>
      </c>
      <c r="K11" s="48">
        <v>47</v>
      </c>
      <c r="L11" s="34">
        <v>50</v>
      </c>
      <c r="P11">
        <v>35</v>
      </c>
    </row>
    <row r="12" spans="2:22">
      <c r="B12" s="32" t="s">
        <v>17</v>
      </c>
      <c r="C12" s="48">
        <v>81</v>
      </c>
      <c r="D12" s="34">
        <v>85</v>
      </c>
      <c r="E12" s="33">
        <v>74</v>
      </c>
      <c r="F12" s="33">
        <v>78</v>
      </c>
      <c r="G12" s="48">
        <v>65</v>
      </c>
      <c r="H12" s="34">
        <v>70</v>
      </c>
      <c r="I12" s="33">
        <v>60</v>
      </c>
      <c r="J12" s="33">
        <v>65</v>
      </c>
      <c r="K12" s="48">
        <v>55</v>
      </c>
      <c r="L12" s="34">
        <v>60</v>
      </c>
      <c r="P12">
        <f>+P11*0.789</f>
        <v>27.615000000000002</v>
      </c>
    </row>
    <row r="13" spans="2:22" ht="14.65" thickBot="1">
      <c r="B13" s="46" t="s">
        <v>18</v>
      </c>
      <c r="C13" s="50"/>
      <c r="D13" s="43"/>
      <c r="E13" s="42"/>
      <c r="F13" s="42"/>
      <c r="G13" s="50"/>
      <c r="H13" s="43"/>
      <c r="I13" s="42"/>
      <c r="J13" s="42"/>
      <c r="K13" s="50"/>
      <c r="L13" s="43"/>
    </row>
    <row r="14" spans="2:22" ht="14.65" thickBot="1">
      <c r="B14" s="32"/>
      <c r="C14" s="33"/>
      <c r="D14" s="33"/>
      <c r="E14" s="33"/>
      <c r="F14" s="33"/>
      <c r="G14" s="33"/>
      <c r="H14" s="33"/>
      <c r="I14" s="33"/>
      <c r="J14" s="33"/>
      <c r="K14" s="33"/>
      <c r="L14" s="34"/>
      <c r="Q14" s="115"/>
      <c r="R14" s="116"/>
      <c r="S14" s="116"/>
      <c r="T14" s="116"/>
      <c r="U14" s="116"/>
      <c r="V14" s="116"/>
    </row>
    <row r="15" spans="2:22">
      <c r="B15" s="54" t="s">
        <v>19</v>
      </c>
      <c r="C15" s="1199" t="s">
        <v>4</v>
      </c>
      <c r="D15" s="1200"/>
      <c r="E15" s="1201" t="s">
        <v>5</v>
      </c>
      <c r="F15" s="1201"/>
      <c r="G15" s="1199" t="s">
        <v>6</v>
      </c>
      <c r="H15" s="1200"/>
      <c r="I15" s="1201" t="s">
        <v>7</v>
      </c>
      <c r="J15" s="1201"/>
      <c r="K15" s="1199" t="s">
        <v>8</v>
      </c>
      <c r="L15" s="1200"/>
      <c r="Q15" s="115"/>
      <c r="R15" s="115"/>
      <c r="S15" s="115"/>
      <c r="T15" s="115"/>
      <c r="U15" s="115"/>
      <c r="V15" s="115"/>
    </row>
    <row r="16" spans="2:22">
      <c r="B16" s="32" t="s">
        <v>20</v>
      </c>
      <c r="C16" s="48">
        <v>50</v>
      </c>
      <c r="D16" s="34">
        <v>53</v>
      </c>
      <c r="E16" s="33">
        <v>43</v>
      </c>
      <c r="F16" s="33">
        <v>46</v>
      </c>
      <c r="G16" s="48">
        <v>32</v>
      </c>
      <c r="H16" s="34">
        <v>35</v>
      </c>
      <c r="I16" s="33">
        <v>26</v>
      </c>
      <c r="J16" s="33">
        <v>28</v>
      </c>
      <c r="K16" s="48">
        <v>22</v>
      </c>
      <c r="L16" s="34">
        <v>25</v>
      </c>
      <c r="Q16" s="115"/>
      <c r="R16" s="115"/>
      <c r="S16" s="115"/>
      <c r="T16" s="115"/>
      <c r="U16" s="115"/>
      <c r="V16" s="115"/>
    </row>
    <row r="17" spans="2:22">
      <c r="B17" s="32" t="s">
        <v>21</v>
      </c>
      <c r="C17" s="48" t="s">
        <v>14</v>
      </c>
      <c r="D17" s="34" t="s">
        <v>14</v>
      </c>
      <c r="E17" s="33" t="s">
        <v>14</v>
      </c>
      <c r="F17" s="33" t="s">
        <v>14</v>
      </c>
      <c r="G17" s="48">
        <v>70</v>
      </c>
      <c r="H17" s="34">
        <v>73</v>
      </c>
      <c r="I17" s="33">
        <v>53</v>
      </c>
      <c r="J17" s="33">
        <v>56</v>
      </c>
      <c r="K17" s="48">
        <v>39</v>
      </c>
      <c r="L17" s="34">
        <v>41</v>
      </c>
      <c r="Q17" s="115"/>
      <c r="R17" s="115"/>
      <c r="S17" s="115"/>
      <c r="T17" s="115"/>
      <c r="U17" s="115"/>
      <c r="V17" s="115"/>
    </row>
    <row r="18" spans="2:22">
      <c r="B18" s="32" t="s">
        <v>9</v>
      </c>
      <c r="C18" s="48">
        <v>65</v>
      </c>
      <c r="D18" s="34">
        <v>68</v>
      </c>
      <c r="E18" s="33">
        <v>50</v>
      </c>
      <c r="F18" s="33">
        <v>53</v>
      </c>
      <c r="G18" s="48">
        <v>40</v>
      </c>
      <c r="H18" s="166">
        <v>43</v>
      </c>
      <c r="I18" s="33">
        <v>32</v>
      </c>
      <c r="J18" s="33">
        <v>35</v>
      </c>
      <c r="K18" s="48" t="s">
        <v>14</v>
      </c>
      <c r="L18" s="34" t="s">
        <v>14</v>
      </c>
      <c r="Q18" s="115"/>
      <c r="R18" s="115"/>
      <c r="S18" s="115"/>
      <c r="T18" s="115"/>
      <c r="U18" s="115"/>
      <c r="V18" s="115"/>
    </row>
    <row r="19" spans="2:22">
      <c r="B19" s="32" t="s">
        <v>10</v>
      </c>
      <c r="C19" s="49">
        <v>65</v>
      </c>
      <c r="D19" s="36">
        <v>68</v>
      </c>
      <c r="E19" s="35">
        <v>50</v>
      </c>
      <c r="F19" s="35">
        <v>53</v>
      </c>
      <c r="G19" s="49">
        <v>40</v>
      </c>
      <c r="H19" s="36">
        <v>43</v>
      </c>
      <c r="I19" s="35">
        <v>32</v>
      </c>
      <c r="J19" s="35">
        <v>35</v>
      </c>
      <c r="K19" s="49" t="s">
        <v>14</v>
      </c>
      <c r="L19" s="36" t="s">
        <v>14</v>
      </c>
      <c r="Q19" s="116"/>
      <c r="R19" s="116"/>
      <c r="S19" s="116"/>
      <c r="T19" s="116"/>
      <c r="U19" s="116"/>
      <c r="V19" s="116"/>
    </row>
    <row r="20" spans="2:22">
      <c r="B20" s="32" t="s">
        <v>11</v>
      </c>
      <c r="C20" s="49">
        <v>65</v>
      </c>
      <c r="D20" s="36">
        <v>68</v>
      </c>
      <c r="E20" s="35">
        <v>50</v>
      </c>
      <c r="F20" s="35">
        <v>53</v>
      </c>
      <c r="G20" s="49">
        <v>40</v>
      </c>
      <c r="H20" s="36">
        <v>43</v>
      </c>
      <c r="I20" s="35">
        <v>32</v>
      </c>
      <c r="J20" s="35">
        <v>35</v>
      </c>
      <c r="K20" s="49" t="s">
        <v>14</v>
      </c>
      <c r="L20" s="36" t="s">
        <v>14</v>
      </c>
      <c r="Q20" s="115"/>
      <c r="R20" s="116"/>
      <c r="S20" s="116"/>
      <c r="T20" s="116"/>
      <c r="U20" s="116"/>
      <c r="V20" s="116"/>
    </row>
    <row r="21" spans="2:22">
      <c r="B21" s="47" t="s">
        <v>15</v>
      </c>
      <c r="C21" s="51"/>
      <c r="D21" s="38"/>
      <c r="E21" s="37"/>
      <c r="F21" s="37"/>
      <c r="G21" s="51"/>
      <c r="H21" s="38"/>
      <c r="I21" s="37"/>
      <c r="J21" s="37"/>
      <c r="K21" s="51"/>
      <c r="L21" s="38"/>
      <c r="Q21" s="115"/>
      <c r="R21" s="115"/>
      <c r="S21" s="115"/>
      <c r="T21" s="115"/>
      <c r="U21" s="115"/>
      <c r="V21" s="115"/>
    </row>
    <row r="22" spans="2:22">
      <c r="B22" s="32" t="s">
        <v>16</v>
      </c>
      <c r="C22" s="48">
        <v>80</v>
      </c>
      <c r="D22" s="34">
        <v>83</v>
      </c>
      <c r="E22" s="33">
        <v>85</v>
      </c>
      <c r="F22" s="33">
        <v>90</v>
      </c>
      <c r="G22" s="48">
        <v>64</v>
      </c>
      <c r="H22" s="34">
        <v>68</v>
      </c>
      <c r="I22" s="33">
        <v>52</v>
      </c>
      <c r="J22" s="33">
        <v>55</v>
      </c>
      <c r="K22" s="48">
        <v>46</v>
      </c>
      <c r="L22" s="34">
        <v>49</v>
      </c>
      <c r="Q22" s="115"/>
      <c r="R22" s="115"/>
      <c r="S22" s="115"/>
      <c r="T22" s="115"/>
      <c r="U22" s="115"/>
      <c r="V22" s="115"/>
    </row>
    <row r="23" spans="2:22">
      <c r="B23" s="32" t="s">
        <v>17</v>
      </c>
      <c r="C23" s="48" t="s">
        <v>14</v>
      </c>
      <c r="D23" s="34" t="s">
        <v>14</v>
      </c>
      <c r="E23" s="33">
        <v>70</v>
      </c>
      <c r="F23" s="33">
        <v>73</v>
      </c>
      <c r="G23" s="48">
        <v>53</v>
      </c>
      <c r="H23" s="34">
        <v>56</v>
      </c>
      <c r="I23" s="33">
        <v>55</v>
      </c>
      <c r="J23" s="33">
        <v>58</v>
      </c>
      <c r="K23" s="48">
        <v>48</v>
      </c>
      <c r="L23" s="34">
        <v>51</v>
      </c>
      <c r="Q23" s="115"/>
      <c r="R23" s="115"/>
      <c r="S23" s="115"/>
      <c r="T23" s="115"/>
      <c r="U23" s="115"/>
      <c r="V23" s="115"/>
    </row>
    <row r="24" spans="2:22" ht="14.65" thickBot="1">
      <c r="B24" s="46" t="s">
        <v>18</v>
      </c>
      <c r="C24" s="52"/>
      <c r="D24" s="45"/>
      <c r="E24" s="44"/>
      <c r="F24" s="44"/>
      <c r="G24" s="52"/>
      <c r="H24" s="45">
        <v>58</v>
      </c>
      <c r="I24" s="44"/>
      <c r="J24" s="77">
        <v>55</v>
      </c>
      <c r="K24" s="52"/>
      <c r="L24" s="45"/>
      <c r="Q24" s="115"/>
      <c r="R24" s="115"/>
      <c r="S24" s="115"/>
      <c r="T24" s="115"/>
      <c r="U24" s="115"/>
      <c r="V24" s="115"/>
    </row>
    <row r="25" spans="2:22" ht="14.65" thickBot="1">
      <c r="B25" s="32"/>
      <c r="C25" s="33"/>
      <c r="D25" s="33"/>
      <c r="E25" s="33"/>
      <c r="F25" s="33"/>
      <c r="G25" s="33"/>
      <c r="H25" s="33"/>
      <c r="I25" s="33"/>
      <c r="J25" s="33"/>
      <c r="K25" s="33"/>
      <c r="L25" s="34"/>
      <c r="Q25" s="116"/>
      <c r="R25" s="116"/>
      <c r="S25" s="116"/>
      <c r="T25" s="116"/>
      <c r="U25" s="116"/>
      <c r="V25" s="116"/>
    </row>
    <row r="26" spans="2:22">
      <c r="B26" s="54" t="s">
        <v>22</v>
      </c>
      <c r="C26" s="1199" t="s">
        <v>4</v>
      </c>
      <c r="D26" s="1200"/>
      <c r="E26" s="1201" t="s">
        <v>5</v>
      </c>
      <c r="F26" s="1201"/>
      <c r="G26" s="1199" t="s">
        <v>6</v>
      </c>
      <c r="H26" s="1200"/>
      <c r="I26" s="1201" t="s">
        <v>7</v>
      </c>
      <c r="J26" s="1201"/>
      <c r="K26" s="1199" t="s">
        <v>8</v>
      </c>
      <c r="L26" s="1200"/>
      <c r="Q26" s="115"/>
      <c r="R26" s="116"/>
      <c r="S26" s="116"/>
      <c r="T26" s="116"/>
      <c r="U26" s="116"/>
      <c r="V26" s="116"/>
    </row>
    <row r="27" spans="2:22">
      <c r="B27" s="32" t="s">
        <v>9</v>
      </c>
      <c r="C27" s="48">
        <v>85</v>
      </c>
      <c r="D27" s="34">
        <v>88</v>
      </c>
      <c r="E27" s="33">
        <v>73</v>
      </c>
      <c r="F27" s="33">
        <v>76</v>
      </c>
      <c r="G27" s="48">
        <v>65</v>
      </c>
      <c r="H27" s="34">
        <v>68</v>
      </c>
      <c r="I27" s="48">
        <v>55</v>
      </c>
      <c r="J27" s="34">
        <v>58</v>
      </c>
      <c r="K27" s="48">
        <v>45</v>
      </c>
      <c r="L27" s="34">
        <v>48</v>
      </c>
    </row>
    <row r="28" spans="2:22" ht="14.65" thickBot="1">
      <c r="B28" s="39" t="s">
        <v>23</v>
      </c>
      <c r="C28" s="53">
        <v>57</v>
      </c>
      <c r="D28" s="41">
        <v>60</v>
      </c>
      <c r="E28" s="40">
        <v>50</v>
      </c>
      <c r="F28" s="40">
        <v>53</v>
      </c>
      <c r="G28" s="53">
        <v>42</v>
      </c>
      <c r="H28" s="41">
        <v>45</v>
      </c>
      <c r="I28" s="53">
        <v>36</v>
      </c>
      <c r="J28" s="41">
        <v>39</v>
      </c>
      <c r="K28" s="53">
        <v>31</v>
      </c>
      <c r="L28" s="41">
        <v>33</v>
      </c>
    </row>
    <row r="29" spans="2:22" ht="17.45" customHeight="1" thickBot="1">
      <c r="B29" s="32"/>
      <c r="C29" s="33"/>
      <c r="D29" s="33"/>
      <c r="E29" s="33"/>
      <c r="F29" s="33"/>
      <c r="G29" s="33"/>
      <c r="H29" s="33"/>
      <c r="I29" s="33"/>
      <c r="J29" s="33"/>
      <c r="K29" s="33"/>
      <c r="L29" s="34"/>
    </row>
    <row r="30" spans="2:22">
      <c r="B30" s="54" t="s">
        <v>24</v>
      </c>
      <c r="C30" s="1199" t="s">
        <v>4</v>
      </c>
      <c r="D30" s="1200"/>
      <c r="E30" s="1201" t="s">
        <v>5</v>
      </c>
      <c r="F30" s="1201"/>
      <c r="G30" s="1199" t="s">
        <v>6</v>
      </c>
      <c r="H30" s="1200"/>
      <c r="I30" s="1201" t="s">
        <v>7</v>
      </c>
      <c r="J30" s="1201"/>
      <c r="K30" s="1199" t="s">
        <v>8</v>
      </c>
      <c r="L30" s="1200"/>
    </row>
    <row r="31" spans="2:22">
      <c r="B31" s="32" t="s">
        <v>12</v>
      </c>
      <c r="C31" s="48">
        <v>71</v>
      </c>
      <c r="D31" s="34">
        <v>73</v>
      </c>
      <c r="E31" s="33">
        <v>60</v>
      </c>
      <c r="F31" s="33">
        <v>63</v>
      </c>
      <c r="G31" s="48">
        <v>49</v>
      </c>
      <c r="H31" s="34">
        <v>52</v>
      </c>
      <c r="I31" s="33" t="s">
        <v>14</v>
      </c>
      <c r="J31" s="33" t="s">
        <v>14</v>
      </c>
      <c r="K31" s="48" t="s">
        <v>14</v>
      </c>
      <c r="L31" s="34" t="s">
        <v>14</v>
      </c>
      <c r="Q31" s="82"/>
    </row>
    <row r="32" spans="2:22">
      <c r="B32" s="32" t="s">
        <v>9</v>
      </c>
      <c r="C32" s="48">
        <v>83</v>
      </c>
      <c r="D32" s="34">
        <v>86</v>
      </c>
      <c r="E32" s="33">
        <v>73</v>
      </c>
      <c r="F32" s="33">
        <v>76</v>
      </c>
      <c r="G32" s="48">
        <v>63</v>
      </c>
      <c r="H32" s="34">
        <v>66</v>
      </c>
      <c r="I32" s="33">
        <v>53</v>
      </c>
      <c r="J32" s="33">
        <v>56</v>
      </c>
      <c r="K32" s="48">
        <v>41</v>
      </c>
      <c r="L32" s="34">
        <v>45</v>
      </c>
    </row>
    <row r="33" spans="2:12" ht="14.65" thickBot="1">
      <c r="B33" s="39" t="s">
        <v>23</v>
      </c>
      <c r="C33" s="53">
        <v>85</v>
      </c>
      <c r="D33" s="41">
        <v>88</v>
      </c>
      <c r="E33" s="40">
        <v>75</v>
      </c>
      <c r="F33" s="40">
        <v>79</v>
      </c>
      <c r="G33" s="53">
        <v>67</v>
      </c>
      <c r="H33" s="41">
        <v>70</v>
      </c>
      <c r="I33" s="40">
        <v>59</v>
      </c>
      <c r="J33" s="40">
        <v>62</v>
      </c>
      <c r="K33" s="53">
        <v>50</v>
      </c>
      <c r="L33" s="41">
        <v>53</v>
      </c>
    </row>
    <row r="34" spans="2:12" ht="14.65" thickBot="1">
      <c r="B34" s="39"/>
      <c r="C34" s="40"/>
      <c r="D34" s="40"/>
      <c r="E34" s="40"/>
      <c r="F34" s="40"/>
      <c r="G34" s="40"/>
      <c r="H34" s="40"/>
      <c r="I34" s="40"/>
      <c r="J34" s="40"/>
      <c r="K34" s="40"/>
      <c r="L34" s="41"/>
    </row>
  </sheetData>
  <mergeCells count="21">
    <mergeCell ref="C30:D30"/>
    <mergeCell ref="E30:F30"/>
    <mergeCell ref="G30:H30"/>
    <mergeCell ref="I30:J30"/>
    <mergeCell ref="K30:L30"/>
    <mergeCell ref="C15:D15"/>
    <mergeCell ref="E15:F15"/>
    <mergeCell ref="G15:H15"/>
    <mergeCell ref="I15:J15"/>
    <mergeCell ref="K15:L15"/>
    <mergeCell ref="C26:D26"/>
    <mergeCell ref="E26:F26"/>
    <mergeCell ref="G26:H26"/>
    <mergeCell ref="I26:J26"/>
    <mergeCell ref="K26:L26"/>
    <mergeCell ref="B3:L3"/>
    <mergeCell ref="C4:D4"/>
    <mergeCell ref="E4:F4"/>
    <mergeCell ref="G4:H4"/>
    <mergeCell ref="I4:J4"/>
    <mergeCell ref="K4:L4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0A0D2-C157-4CA0-9DC0-73F4E87BAB67}">
  <dimension ref="B1:U55"/>
  <sheetViews>
    <sheetView workbookViewId="0">
      <selection activeCell="J5" sqref="J5"/>
    </sheetView>
  </sheetViews>
  <sheetFormatPr baseColWidth="10" defaultColWidth="9.06640625" defaultRowHeight="14.25"/>
  <cols>
    <col min="1" max="1" width="1.9296875" customWidth="1"/>
    <col min="2" max="2" width="5.53125" customWidth="1"/>
    <col min="4" max="4" width="11.53125" bestFit="1" customWidth="1"/>
    <col min="5" max="8" width="9.06640625" bestFit="1" customWidth="1"/>
    <col min="9" max="9" width="11" bestFit="1" customWidth="1"/>
    <col min="10" max="15" width="9.06640625" bestFit="1" customWidth="1"/>
  </cols>
  <sheetData>
    <row r="1" spans="2:21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2:21" ht="18">
      <c r="B2" s="1"/>
      <c r="C2" s="1"/>
      <c r="D2" s="246" t="s">
        <v>250</v>
      </c>
      <c r="E2" s="1"/>
      <c r="F2" s="4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2:21" ht="18">
      <c r="B3" s="1"/>
      <c r="C3" s="1"/>
      <c r="D3" s="246"/>
      <c r="E3" s="1"/>
      <c r="F3" s="1"/>
      <c r="G3" s="1"/>
      <c r="H3" s="1"/>
      <c r="I3" s="2" t="s">
        <v>251</v>
      </c>
      <c r="J3" s="247">
        <f>+'settlement day'!B3</f>
        <v>45946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2:21">
      <c r="B4" s="1"/>
      <c r="C4" s="1"/>
      <c r="D4" s="1"/>
      <c r="E4" s="2" t="s">
        <v>252</v>
      </c>
      <c r="F4" s="248">
        <f>100%-(+E12/I12)</f>
        <v>7.8169014084507049E-2</v>
      </c>
      <c r="G4" s="1"/>
      <c r="H4" s="1"/>
      <c r="I4" s="2" t="s">
        <v>253</v>
      </c>
      <c r="J4" s="249">
        <f>'settlement day'!BA30</f>
        <v>5.7416</v>
      </c>
      <c r="K4" s="1"/>
      <c r="L4" s="1"/>
      <c r="M4" s="250"/>
      <c r="N4" s="1"/>
      <c r="O4" s="1"/>
      <c r="P4" s="1"/>
      <c r="Q4" s="1"/>
      <c r="R4" s="1"/>
      <c r="S4" s="1"/>
      <c r="T4" s="1"/>
      <c r="U4" s="1"/>
    </row>
    <row r="5" spans="2:21">
      <c r="B5" s="1"/>
      <c r="C5" s="1"/>
      <c r="D5" s="1"/>
      <c r="E5" s="1"/>
      <c r="F5" s="251"/>
      <c r="G5" s="1"/>
      <c r="H5" s="1"/>
      <c r="I5" s="2"/>
      <c r="J5" s="252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2:21" ht="18">
      <c r="B6" s="253"/>
      <c r="C6" s="1202" t="s">
        <v>254</v>
      </c>
      <c r="D6" s="1203"/>
      <c r="E6" s="1203"/>
      <c r="F6" s="1203"/>
      <c r="G6" s="1203"/>
      <c r="H6" s="1203"/>
      <c r="I6" s="1203"/>
      <c r="J6" s="1204"/>
      <c r="K6" s="1202" t="s">
        <v>255</v>
      </c>
      <c r="L6" s="1203"/>
      <c r="M6" s="1203"/>
      <c r="N6" s="1203"/>
      <c r="O6" s="1203"/>
      <c r="P6" s="1203"/>
      <c r="Q6" s="1203"/>
      <c r="R6" s="1203"/>
      <c r="S6" s="1203"/>
      <c r="T6" s="1204"/>
      <c r="U6" s="253"/>
    </row>
    <row r="7" spans="2:21">
      <c r="B7" s="1"/>
      <c r="C7" s="1"/>
      <c r="D7" s="1"/>
      <c r="E7" s="254" t="s">
        <v>256</v>
      </c>
      <c r="F7" s="254" t="s">
        <v>219</v>
      </c>
      <c r="G7" s="255"/>
      <c r="H7" s="256" t="s">
        <v>257</v>
      </c>
      <c r="I7" s="254" t="s">
        <v>256</v>
      </c>
      <c r="J7" s="257" t="s">
        <v>219</v>
      </c>
      <c r="K7" s="1"/>
      <c r="L7" s="256" t="s">
        <v>258</v>
      </c>
      <c r="M7" s="254" t="s">
        <v>256</v>
      </c>
      <c r="N7" s="254" t="s">
        <v>219</v>
      </c>
      <c r="O7" s="1">
        <f>470/0.867</f>
        <v>542.09919261822381</v>
      </c>
      <c r="P7" s="400" t="s">
        <v>259</v>
      </c>
      <c r="Q7" s="1">
        <v>190</v>
      </c>
      <c r="R7" s="256" t="s">
        <v>260</v>
      </c>
      <c r="S7" s="254" t="s">
        <v>256</v>
      </c>
      <c r="T7" s="254" t="s">
        <v>219</v>
      </c>
      <c r="U7" s="1"/>
    </row>
    <row r="8" spans="2:21">
      <c r="B8" s="1"/>
      <c r="C8" s="1"/>
      <c r="D8" s="256" t="s">
        <v>261</v>
      </c>
      <c r="E8" s="258">
        <f>+'settlement day'!AY45</f>
        <v>0</v>
      </c>
      <c r="F8" s="251"/>
      <c r="G8" s="255"/>
      <c r="H8" s="256" t="s">
        <v>262</v>
      </c>
      <c r="I8" s="259">
        <f>+'settlement day'!AY44</f>
        <v>0</v>
      </c>
      <c r="J8" s="260"/>
      <c r="K8" s="1"/>
      <c r="L8" s="256" t="s">
        <v>262</v>
      </c>
      <c r="M8" s="259">
        <f>+'PLATTS&amp;OPIS'!I256</f>
        <v>3900</v>
      </c>
      <c r="N8" s="1"/>
      <c r="O8" s="285"/>
      <c r="P8" s="1"/>
      <c r="Q8" s="1" t="s">
        <v>263</v>
      </c>
      <c r="R8" s="256" t="s">
        <v>262</v>
      </c>
      <c r="S8" s="259">
        <f>+I8+Q7</f>
        <v>190</v>
      </c>
      <c r="T8" s="1"/>
      <c r="U8" s="1"/>
    </row>
    <row r="9" spans="2:21">
      <c r="B9" s="1"/>
      <c r="C9" s="1"/>
      <c r="D9" s="2" t="s">
        <v>264</v>
      </c>
      <c r="E9" s="251">
        <f>+E8*2.85%</f>
        <v>0</v>
      </c>
      <c r="F9" s="251"/>
      <c r="G9" s="255"/>
      <c r="H9" s="2"/>
      <c r="I9" s="251">
        <f>+I8*2.85%</f>
        <v>0</v>
      </c>
      <c r="J9" s="261"/>
      <c r="K9" s="1"/>
      <c r="L9" s="1"/>
      <c r="M9" s="251">
        <v>0</v>
      </c>
      <c r="N9" s="251"/>
      <c r="O9" s="262" t="s">
        <v>264</v>
      </c>
      <c r="P9" s="1"/>
      <c r="Q9" s="1"/>
      <c r="R9" s="1"/>
      <c r="S9" s="251">
        <v>0</v>
      </c>
      <c r="T9" s="251"/>
      <c r="U9" s="1"/>
    </row>
    <row r="10" spans="2:21">
      <c r="B10" s="1"/>
      <c r="C10" s="1"/>
      <c r="D10" s="2" t="s">
        <v>265</v>
      </c>
      <c r="E10" s="251">
        <f>+E8*12%</f>
        <v>0</v>
      </c>
      <c r="F10" s="251"/>
      <c r="G10" s="255"/>
      <c r="H10" s="2"/>
      <c r="I10" s="251">
        <v>122</v>
      </c>
      <c r="J10" s="261"/>
      <c r="K10" s="1"/>
      <c r="L10" s="2"/>
      <c r="M10" s="251"/>
      <c r="N10" s="251"/>
      <c r="O10" s="262" t="s">
        <v>266</v>
      </c>
      <c r="P10" s="1"/>
      <c r="Q10" s="1"/>
      <c r="R10" s="2"/>
      <c r="S10" s="251"/>
      <c r="T10" s="251"/>
      <c r="U10" s="1"/>
    </row>
    <row r="11" spans="2:21">
      <c r="B11" s="693">
        <v>130.9</v>
      </c>
      <c r="C11" s="1"/>
      <c r="D11" s="2" t="s">
        <v>267</v>
      </c>
      <c r="E11" s="263">
        <v>130.9</v>
      </c>
      <c r="F11" s="251"/>
      <c r="G11" s="255"/>
      <c r="H11" s="2"/>
      <c r="I11" s="263">
        <v>20</v>
      </c>
      <c r="J11" s="261"/>
      <c r="K11" s="1"/>
      <c r="L11" s="264">
        <v>131</v>
      </c>
      <c r="M11" s="265">
        <v>0</v>
      </c>
      <c r="N11" s="251"/>
      <c r="O11" s="262" t="s">
        <v>267</v>
      </c>
      <c r="P11" s="1"/>
      <c r="Q11" s="1"/>
      <c r="R11" s="264"/>
      <c r="S11" s="265">
        <v>149</v>
      </c>
      <c r="T11" s="251"/>
      <c r="U11" s="1"/>
    </row>
    <row r="12" spans="2:21">
      <c r="B12" s="1"/>
      <c r="C12" s="1"/>
      <c r="D12" s="2"/>
      <c r="E12" s="251">
        <f>+E8-(E9+E10+E11)</f>
        <v>-130.9</v>
      </c>
      <c r="F12" s="251"/>
      <c r="G12" s="255"/>
      <c r="H12" s="2"/>
      <c r="I12" s="251">
        <f>+I8-(I9+I10+I11)</f>
        <v>-142</v>
      </c>
      <c r="J12" s="266">
        <f>+I12/E12</f>
        <v>1.0847975553857907</v>
      </c>
      <c r="K12" s="1"/>
      <c r="L12" s="2"/>
      <c r="M12" s="251">
        <f>+M8-(M9+M10+M11)</f>
        <v>3900</v>
      </c>
      <c r="N12" s="251"/>
      <c r="O12" s="262"/>
      <c r="P12" s="1"/>
      <c r="Q12" s="1"/>
      <c r="R12" s="2"/>
      <c r="S12" s="251">
        <f>+S8-(S9+S10+S11)</f>
        <v>41</v>
      </c>
      <c r="T12" s="251"/>
      <c r="U12" s="1"/>
    </row>
    <row r="13" spans="2:21">
      <c r="B13" s="1"/>
      <c r="C13" s="277">
        <v>1</v>
      </c>
      <c r="D13" s="2" t="s">
        <v>268</v>
      </c>
      <c r="E13" s="251">
        <f ca="1">+'settlement day'!BK34*'BRAZIL domestic'!C13</f>
        <v>41.25</v>
      </c>
      <c r="F13" s="251"/>
      <c r="G13" s="338">
        <v>1.2</v>
      </c>
      <c r="H13" s="2"/>
      <c r="I13" s="251">
        <f ca="1">+'settlement day'!BK34*'BRAZIL domestic'!G13</f>
        <v>49.5</v>
      </c>
      <c r="J13" s="266"/>
      <c r="K13" s="1"/>
      <c r="L13" s="2"/>
      <c r="M13" s="251"/>
      <c r="N13" s="251"/>
      <c r="O13" s="262"/>
      <c r="P13" s="1"/>
      <c r="Q13" s="1"/>
      <c r="R13" s="2"/>
      <c r="S13" s="251"/>
      <c r="T13" s="251"/>
      <c r="U13" s="1"/>
    </row>
    <row r="14" spans="2:21">
      <c r="B14" s="1"/>
      <c r="C14" s="1"/>
      <c r="D14" s="2"/>
      <c r="E14" s="251"/>
      <c r="F14" s="251"/>
      <c r="G14" s="255"/>
      <c r="H14" s="2"/>
      <c r="I14" s="251"/>
      <c r="J14" s="261"/>
      <c r="K14" s="1"/>
      <c r="L14" s="2"/>
      <c r="M14" s="251"/>
      <c r="N14" s="251"/>
      <c r="O14" s="262"/>
      <c r="P14" s="1"/>
      <c r="Q14" s="1"/>
      <c r="R14" s="2"/>
      <c r="S14" s="251"/>
      <c r="T14" s="251"/>
      <c r="U14" s="1"/>
    </row>
    <row r="15" spans="2:21">
      <c r="B15" s="1"/>
      <c r="C15" s="1"/>
      <c r="D15" s="2" t="s">
        <v>269</v>
      </c>
      <c r="E15" s="267">
        <f>+'mkt data'!G5</f>
        <v>300</v>
      </c>
      <c r="F15" s="251"/>
      <c r="G15" s="255"/>
      <c r="H15" s="2"/>
      <c r="I15" s="251">
        <f>+E15</f>
        <v>300</v>
      </c>
      <c r="J15" s="261"/>
      <c r="K15" s="1"/>
      <c r="L15" s="2"/>
      <c r="M15" s="267">
        <v>50</v>
      </c>
      <c r="N15" s="251"/>
      <c r="O15" s="262" t="s">
        <v>270</v>
      </c>
      <c r="P15" s="1"/>
      <c r="Q15" s="1"/>
      <c r="R15" s="2"/>
      <c r="S15" s="267">
        <v>0</v>
      </c>
      <c r="T15" s="251"/>
      <c r="U15" s="1"/>
    </row>
    <row r="16" spans="2:21">
      <c r="B16" s="1"/>
      <c r="C16" s="1"/>
      <c r="D16" s="2" t="s">
        <v>271</v>
      </c>
      <c r="E16" s="803">
        <f>+'mkt data'!H8</f>
        <v>100</v>
      </c>
      <c r="F16" s="251"/>
      <c r="G16" s="255"/>
      <c r="H16" s="2"/>
      <c r="I16" s="251">
        <f>+E16</f>
        <v>100</v>
      </c>
      <c r="J16" s="261"/>
      <c r="K16" s="1"/>
      <c r="L16" s="2"/>
      <c r="M16" s="251">
        <v>0</v>
      </c>
      <c r="N16" s="251"/>
      <c r="O16" s="1"/>
      <c r="P16" s="1"/>
      <c r="Q16" s="1"/>
      <c r="R16" s="2"/>
      <c r="S16" s="251">
        <v>0</v>
      </c>
      <c r="T16" s="251"/>
      <c r="U16" s="1"/>
    </row>
    <row r="17" spans="2:21">
      <c r="B17" s="1"/>
      <c r="C17" s="1"/>
      <c r="D17" s="2"/>
      <c r="E17" s="251"/>
      <c r="F17" s="251"/>
      <c r="G17" s="255"/>
      <c r="H17" s="2"/>
      <c r="I17" s="251"/>
      <c r="J17" s="261"/>
      <c r="K17" s="1"/>
      <c r="L17" s="2"/>
      <c r="M17" s="251"/>
      <c r="N17" s="251"/>
      <c r="O17" s="1"/>
      <c r="P17" s="1"/>
      <c r="Q17" s="1"/>
      <c r="R17" s="2"/>
      <c r="S17" s="251"/>
      <c r="T17" s="251"/>
      <c r="U17" s="1"/>
    </row>
    <row r="18" spans="2:21">
      <c r="B18" s="1"/>
      <c r="C18" s="1"/>
      <c r="D18" s="2" t="s">
        <v>272</v>
      </c>
      <c r="E18" s="251">
        <f ca="1">+E12+E13+E15+E16</f>
        <v>310.35000000000002</v>
      </c>
      <c r="F18" s="251">
        <f ca="1">+E18/$J$4</f>
        <v>54.052877246760488</v>
      </c>
      <c r="G18" s="255"/>
      <c r="H18" s="2"/>
      <c r="I18" s="251">
        <f ca="1">+I12+I13+I15+I16</f>
        <v>307.5</v>
      </c>
      <c r="J18" s="261">
        <f ca="1">+I18/$J$4</f>
        <v>53.556499930333011</v>
      </c>
      <c r="K18" s="1"/>
      <c r="L18" s="2"/>
      <c r="M18" s="251">
        <f>+M12+M15+M16</f>
        <v>3950</v>
      </c>
      <c r="N18" s="251">
        <f>+M18/$J$4</f>
        <v>687.96154382053783</v>
      </c>
      <c r="O18" s="1"/>
      <c r="P18" s="1"/>
      <c r="Q18" s="1"/>
      <c r="R18" s="2"/>
      <c r="S18" s="251">
        <f>+S12+S15+S16</f>
        <v>41</v>
      </c>
      <c r="T18" s="251">
        <f>+S18/$J$4</f>
        <v>7.1408666573777344</v>
      </c>
      <c r="U18" s="1"/>
    </row>
    <row r="19" spans="2:21">
      <c r="B19" s="1"/>
      <c r="C19" s="1"/>
      <c r="D19" s="2"/>
      <c r="E19" s="251"/>
      <c r="F19" s="251"/>
      <c r="G19" s="255"/>
      <c r="H19" s="2"/>
      <c r="I19" s="251"/>
      <c r="J19" s="261"/>
      <c r="K19" s="1"/>
      <c r="L19" s="2"/>
      <c r="M19" s="251"/>
      <c r="N19" s="251"/>
      <c r="O19" s="1"/>
      <c r="P19" s="1"/>
      <c r="Q19" s="1"/>
      <c r="R19" s="2"/>
      <c r="S19" s="251"/>
      <c r="T19" s="251"/>
      <c r="U19" s="1"/>
    </row>
    <row r="20" spans="2:21">
      <c r="B20" s="1"/>
      <c r="C20" s="1"/>
      <c r="D20" s="2" t="s">
        <v>273</v>
      </c>
      <c r="E20" s="251">
        <v>10</v>
      </c>
      <c r="F20" s="251">
        <f>+E20/J4</f>
        <v>1.7416747944823743</v>
      </c>
      <c r="G20" s="255"/>
      <c r="H20" s="2"/>
      <c r="I20" s="251"/>
      <c r="J20" s="261">
        <f>+F20</f>
        <v>1.7416747944823743</v>
      </c>
      <c r="K20" s="1"/>
      <c r="L20" s="2"/>
      <c r="M20" s="268">
        <v>70</v>
      </c>
      <c r="N20" s="251">
        <f>+M20/$J$4</f>
        <v>12.19172356137662</v>
      </c>
      <c r="O20" s="262" t="s">
        <v>273</v>
      </c>
      <c r="P20" s="1"/>
      <c r="Q20" s="1"/>
      <c r="R20" s="2"/>
      <c r="S20" s="267">
        <v>65</v>
      </c>
      <c r="T20" s="251">
        <f>+S20/$J$4</f>
        <v>11.320886164135432</v>
      </c>
      <c r="U20" s="1"/>
    </row>
    <row r="21" spans="2:21">
      <c r="B21" s="1"/>
      <c r="C21" s="1"/>
      <c r="D21" s="2" t="s">
        <v>274</v>
      </c>
      <c r="E21" s="251">
        <v>5</v>
      </c>
      <c r="F21" s="251">
        <f>+E21/J4</f>
        <v>0.87083739724118714</v>
      </c>
      <c r="G21" s="255"/>
      <c r="H21" s="2"/>
      <c r="I21" s="251"/>
      <c r="J21" s="261">
        <f>+F21</f>
        <v>0.87083739724118714</v>
      </c>
      <c r="K21" s="1"/>
      <c r="L21" s="2"/>
      <c r="M21" s="269">
        <v>15</v>
      </c>
      <c r="N21" s="251">
        <f>+M21/$J$4</f>
        <v>2.6125121917235612</v>
      </c>
      <c r="O21" s="262" t="s">
        <v>274</v>
      </c>
      <c r="P21" s="1"/>
      <c r="Q21" s="1"/>
      <c r="R21" s="2"/>
      <c r="S21" s="267">
        <v>36</v>
      </c>
      <c r="T21" s="251">
        <f>+S21/$J$4</f>
        <v>6.270029260136547</v>
      </c>
      <c r="U21" s="1"/>
    </row>
    <row r="22" spans="2:21">
      <c r="B22" s="1"/>
      <c r="C22" s="1"/>
      <c r="D22" s="2" t="s">
        <v>275</v>
      </c>
      <c r="E22" s="339">
        <f>+'mkt data'!G4</f>
        <v>150</v>
      </c>
      <c r="F22" s="270">
        <f>+E22/J4</f>
        <v>26.125121917235614</v>
      </c>
      <c r="G22" s="255"/>
      <c r="H22" s="2"/>
      <c r="I22" s="4"/>
      <c r="J22" s="291">
        <v>0</v>
      </c>
      <c r="K22" s="1"/>
      <c r="L22" s="2"/>
      <c r="M22" s="269">
        <v>25</v>
      </c>
      <c r="N22" s="271">
        <f>+M22/$J$4</f>
        <v>4.3541869862059359</v>
      </c>
      <c r="O22" s="262" t="s">
        <v>270</v>
      </c>
      <c r="P22" s="1"/>
      <c r="Q22" s="1"/>
      <c r="R22" s="2"/>
      <c r="S22" s="267">
        <v>65</v>
      </c>
      <c r="T22" s="271">
        <f>+S22/$J$4</f>
        <v>11.320886164135432</v>
      </c>
      <c r="U22" s="1"/>
    </row>
    <row r="23" spans="2:21">
      <c r="B23" s="1"/>
      <c r="C23" s="1"/>
      <c r="D23" s="2"/>
      <c r="E23" s="4"/>
      <c r="F23" s="4"/>
      <c r="G23" s="255"/>
      <c r="H23" s="2"/>
      <c r="I23" s="4"/>
      <c r="J23" s="272"/>
      <c r="K23" s="348">
        <v>44593</v>
      </c>
      <c r="L23" s="2"/>
      <c r="M23" s="273">
        <f>+N23*J4</f>
        <v>5.7416</v>
      </c>
      <c r="N23" s="251">
        <v>1</v>
      </c>
      <c r="O23" s="1" t="s">
        <v>276</v>
      </c>
      <c r="P23" s="1"/>
      <c r="Q23" s="1"/>
      <c r="R23" s="2"/>
      <c r="S23" s="251">
        <v>10</v>
      </c>
      <c r="T23" s="251">
        <f>+S23/J4</f>
        <v>1.7416747944823743</v>
      </c>
      <c r="U23" s="1"/>
    </row>
    <row r="24" spans="2:21">
      <c r="B24" s="1"/>
      <c r="C24" s="1"/>
      <c r="D24" s="62"/>
      <c r="E24" s="287" t="s">
        <v>225</v>
      </c>
      <c r="F24" s="288">
        <f ca="1">+F18+F20+F21+F22</f>
        <v>82.790511355719659</v>
      </c>
      <c r="G24" s="255"/>
      <c r="H24" s="62"/>
      <c r="I24" s="287" t="s">
        <v>225</v>
      </c>
      <c r="J24" s="289">
        <f ca="1">+J18+J20+J21+J22</f>
        <v>56.169012122056571</v>
      </c>
      <c r="K24" s="275">
        <v>765</v>
      </c>
      <c r="L24" s="1"/>
      <c r="M24" s="273">
        <f>+N24*J4</f>
        <v>516.09806999999989</v>
      </c>
      <c r="N24" s="276">
        <f>+K24*K25</f>
        <v>89.887499999999989</v>
      </c>
      <c r="O24" s="277" t="s">
        <v>277</v>
      </c>
      <c r="P24" s="1"/>
      <c r="Q24" s="1"/>
      <c r="R24" s="275">
        <f>(+'settlement day'!M9+0.33+0.03)*264.172</f>
        <v>95.101920000000007</v>
      </c>
      <c r="S24" s="251">
        <f>+T24*J4</f>
        <v>64.159369104960007</v>
      </c>
      <c r="T24" s="276">
        <f>+R24*R25</f>
        <v>11.174475600000001</v>
      </c>
      <c r="U24" s="1"/>
    </row>
    <row r="25" spans="2:21">
      <c r="B25" s="1"/>
      <c r="C25" s="1"/>
      <c r="D25" s="1"/>
      <c r="E25" s="1"/>
      <c r="F25" s="1"/>
      <c r="G25" s="255"/>
      <c r="H25" s="1"/>
      <c r="I25" s="1"/>
      <c r="J25" s="260"/>
      <c r="K25" s="278">
        <v>0.11749999999999999</v>
      </c>
      <c r="L25" s="1"/>
      <c r="M25" s="279">
        <v>100</v>
      </c>
      <c r="N25" s="251">
        <f>+M25/$J$4</f>
        <v>17.416747944823744</v>
      </c>
      <c r="O25" s="1" t="s">
        <v>278</v>
      </c>
      <c r="P25" s="250"/>
      <c r="Q25" s="1"/>
      <c r="R25" s="278">
        <v>0.11749999999999999</v>
      </c>
      <c r="S25" s="280">
        <v>100</v>
      </c>
      <c r="T25" s="251">
        <f>+S25/$J$4</f>
        <v>17.416747944823744</v>
      </c>
      <c r="U25" s="1"/>
    </row>
    <row r="26" spans="2:21">
      <c r="B26" s="1"/>
      <c r="C26" s="1"/>
      <c r="D26" s="1"/>
      <c r="E26" s="1"/>
      <c r="F26" s="1"/>
      <c r="G26" s="255"/>
      <c r="H26" s="1"/>
      <c r="I26" s="1"/>
      <c r="J26" s="260"/>
      <c r="K26" s="1"/>
      <c r="L26" s="1"/>
      <c r="M26" s="250">
        <f>SUM(M20:M25)</f>
        <v>731.83966999999984</v>
      </c>
      <c r="N26" s="1"/>
      <c r="O26" s="1"/>
      <c r="P26" s="1"/>
      <c r="Q26" s="1"/>
      <c r="R26" s="1"/>
      <c r="S26" s="1"/>
      <c r="T26" s="1"/>
      <c r="U26" s="1"/>
    </row>
    <row r="27" spans="2:21">
      <c r="B27" s="1"/>
      <c r="C27" s="1"/>
      <c r="D27" s="1"/>
      <c r="E27" s="1"/>
      <c r="F27" s="1"/>
      <c r="G27" s="255"/>
      <c r="H27" s="1"/>
      <c r="I27" s="1"/>
      <c r="J27" s="260"/>
      <c r="K27" s="1"/>
      <c r="L27" s="1"/>
      <c r="M27" s="250"/>
      <c r="N27" s="274">
        <f>+N18-(N20+N21+N22+N23+N24+N25)</f>
        <v>560.49887313640795</v>
      </c>
      <c r="O27" s="281" t="s">
        <v>279</v>
      </c>
      <c r="P27" s="1"/>
      <c r="Q27" s="1"/>
      <c r="R27" s="1"/>
      <c r="S27" s="250"/>
      <c r="T27" s="274">
        <f>+T18-(T20+T21+T22+T23+T24+T25)</f>
        <v>-52.103833270335791</v>
      </c>
      <c r="U27" s="1"/>
    </row>
    <row r="28" spans="2:21">
      <c r="B28" s="1"/>
      <c r="C28" s="1"/>
      <c r="D28" s="1"/>
      <c r="E28" s="1"/>
      <c r="F28" s="1"/>
      <c r="G28" s="255"/>
      <c r="H28" s="1"/>
      <c r="I28" s="1"/>
      <c r="J28" s="260"/>
      <c r="K28" s="1"/>
      <c r="L28" s="1"/>
      <c r="M28" s="1"/>
      <c r="N28" s="282">
        <f>+N18-(N20+N21+N22+N23+N24+N25)-N29</f>
        <v>560.49887313640795</v>
      </c>
      <c r="O28" s="281" t="s">
        <v>280</v>
      </c>
      <c r="P28" s="1"/>
      <c r="Q28" s="1"/>
      <c r="R28" s="1"/>
      <c r="S28" s="1"/>
      <c r="T28" s="274">
        <f>+T18-(T20+T21+T22+T23+T24+T25)-T29</f>
        <v>-71.124217270335791</v>
      </c>
      <c r="U28" s="1"/>
    </row>
    <row r="29" spans="2:21">
      <c r="B29" s="1"/>
      <c r="C29" s="1"/>
      <c r="D29" s="1"/>
      <c r="E29" s="1"/>
      <c r="F29" s="1"/>
      <c r="G29" s="255"/>
      <c r="H29" s="1"/>
      <c r="I29" s="1"/>
      <c r="J29" s="260"/>
      <c r="K29" s="283">
        <v>0</v>
      </c>
      <c r="L29" s="1"/>
      <c r="M29" s="286">
        <f>+N29*J4</f>
        <v>0</v>
      </c>
      <c r="N29" s="251">
        <f>+K29*K24</f>
        <v>0</v>
      </c>
      <c r="O29" s="284" t="s">
        <v>281</v>
      </c>
      <c r="P29" s="1"/>
      <c r="Q29" s="283">
        <v>0.2</v>
      </c>
      <c r="R29" s="1"/>
      <c r="S29" s="286">
        <f>+T29*J4</f>
        <v>109.20743677440002</v>
      </c>
      <c r="T29" s="251">
        <f>+Q29*R24</f>
        <v>19.020384000000004</v>
      </c>
      <c r="U29" s="1"/>
    </row>
    <row r="30" spans="2:21">
      <c r="B30" s="1"/>
      <c r="C30" s="1"/>
      <c r="D30" s="1"/>
      <c r="E30" s="1"/>
      <c r="F30" s="1"/>
      <c r="G30" s="255"/>
      <c r="H30" s="1"/>
      <c r="I30" s="1"/>
      <c r="J30" s="260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r="32" spans="2:21" ht="18">
      <c r="C32" s="246" t="s">
        <v>282</v>
      </c>
      <c r="L32" s="189"/>
    </row>
    <row r="34" spans="3:21">
      <c r="E34" s="412" t="s">
        <v>283</v>
      </c>
      <c r="F34">
        <v>65</v>
      </c>
      <c r="G34" t="s">
        <v>284</v>
      </c>
      <c r="H34">
        <v>65</v>
      </c>
      <c r="I34" t="s">
        <v>285</v>
      </c>
    </row>
    <row r="35" spans="3:21">
      <c r="E35" s="412" t="s">
        <v>286</v>
      </c>
      <c r="F35">
        <v>130.9</v>
      </c>
      <c r="G35" t="s">
        <v>284</v>
      </c>
    </row>
    <row r="36" spans="3:21">
      <c r="D36">
        <v>30</v>
      </c>
      <c r="E36" s="412" t="s">
        <v>287</v>
      </c>
      <c r="F36" s="413">
        <v>0.13300000000000001</v>
      </c>
      <c r="G36" s="414">
        <v>0.86699999999999999</v>
      </c>
    </row>
    <row r="37" spans="3:21">
      <c r="E37" s="412" t="s">
        <v>288</v>
      </c>
      <c r="F37" s="413">
        <v>0.14000000000000001</v>
      </c>
      <c r="G37" s="414">
        <v>1.1399999999999999</v>
      </c>
    </row>
    <row r="39" spans="3:21" ht="14.65" thickBot="1">
      <c r="U39">
        <v>264.17200000000003</v>
      </c>
    </row>
    <row r="40" spans="3:21" ht="14.65" thickBot="1">
      <c r="D40" s="501">
        <v>44621</v>
      </c>
      <c r="E40" s="501">
        <v>44652</v>
      </c>
      <c r="F40" s="501">
        <v>44682</v>
      </c>
      <c r="G40" s="501">
        <v>44713</v>
      </c>
      <c r="H40" s="501">
        <v>44743</v>
      </c>
      <c r="I40" s="501">
        <v>44774</v>
      </c>
      <c r="J40" s="501">
        <v>44805</v>
      </c>
      <c r="K40" s="501">
        <v>44835</v>
      </c>
      <c r="L40" s="501">
        <v>44866</v>
      </c>
      <c r="M40" s="501">
        <v>44896</v>
      </c>
      <c r="N40" s="501">
        <v>44927</v>
      </c>
      <c r="O40" s="501">
        <v>44958</v>
      </c>
      <c r="P40" s="502">
        <v>44986</v>
      </c>
      <c r="S40">
        <v>750</v>
      </c>
    </row>
    <row r="41" spans="3:21">
      <c r="C41" s="412" t="s">
        <v>52</v>
      </c>
      <c r="D41" s="503">
        <f>+'settlement day'!Q13</f>
        <v>0</v>
      </c>
      <c r="E41" s="503">
        <f>+'settlement day'!R13</f>
        <v>0</v>
      </c>
      <c r="F41" s="503">
        <f>+'settlement day'!S13</f>
        <v>0</v>
      </c>
      <c r="G41" s="503">
        <f>+'settlement day'!T13</f>
        <v>0</v>
      </c>
      <c r="H41" s="503">
        <f>+'settlement day'!U13</f>
        <v>0</v>
      </c>
      <c r="I41" s="503">
        <f>+'settlement day'!V13</f>
        <v>0</v>
      </c>
      <c r="J41" s="503">
        <f>+'settlement day'!W13</f>
        <v>0</v>
      </c>
      <c r="K41" s="503">
        <f>+'settlement day'!X13</f>
        <v>0</v>
      </c>
      <c r="L41" s="503">
        <f>+'settlement day'!Y13</f>
        <v>0</v>
      </c>
      <c r="M41" s="503">
        <f>+'settlement day'!Z13</f>
        <v>0</v>
      </c>
      <c r="N41" s="503">
        <f>+'settlement day'!AA13</f>
        <v>0</v>
      </c>
      <c r="O41" s="503">
        <f>+'settlement day'!AB13</f>
        <v>0</v>
      </c>
      <c r="P41" s="503">
        <f>+'settlement day'!AC13</f>
        <v>0</v>
      </c>
      <c r="S41">
        <f>+S40/U39</f>
        <v>2.8390594006934875</v>
      </c>
    </row>
    <row r="42" spans="3:21">
      <c r="C42" s="412" t="s">
        <v>289</v>
      </c>
      <c r="D42" s="505">
        <f>+'settlement day'!BI42</f>
        <v>2856.5</v>
      </c>
      <c r="E42" s="504"/>
      <c r="F42" s="504"/>
      <c r="G42" s="504"/>
      <c r="H42" s="504"/>
      <c r="I42" s="504"/>
      <c r="J42" s="504"/>
      <c r="K42" s="504"/>
      <c r="L42" s="504"/>
      <c r="M42" s="504"/>
      <c r="N42" s="504"/>
      <c r="O42" s="504"/>
      <c r="P42" s="504"/>
    </row>
    <row r="43" spans="3:21">
      <c r="D43" s="504">
        <f>+D41-D42</f>
        <v>-2856.5</v>
      </c>
      <c r="E43" s="504"/>
      <c r="F43" s="504"/>
      <c r="G43" s="504"/>
      <c r="H43" s="504"/>
      <c r="I43" s="504"/>
      <c r="J43" s="504"/>
      <c r="K43" s="504"/>
      <c r="L43" s="504"/>
      <c r="M43" s="504"/>
      <c r="N43" s="504"/>
      <c r="O43" s="504"/>
      <c r="P43" s="504"/>
    </row>
    <row r="44" spans="3:21">
      <c r="D44" s="504"/>
      <c r="E44" s="504"/>
      <c r="F44" s="504"/>
      <c r="G44" s="504"/>
      <c r="H44" s="504"/>
      <c r="I44" s="504"/>
      <c r="J44" s="504"/>
      <c r="K44" s="504"/>
      <c r="L44" s="504"/>
      <c r="M44" s="504"/>
      <c r="N44" s="504"/>
      <c r="O44" s="504"/>
      <c r="P44" s="504"/>
    </row>
    <row r="45" spans="3:21" s="82" customFormat="1">
      <c r="C45" s="412" t="s">
        <v>290</v>
      </c>
      <c r="D45" s="504">
        <f>+(D41-$F$34+$F$35)/$G$36</f>
        <v>76.009227220299891</v>
      </c>
      <c r="E45" s="504">
        <f t="shared" ref="E45:M45" si="0">+(E41-$F$34+$F$35)/$G$36</f>
        <v>76.009227220299891</v>
      </c>
      <c r="F45" s="504">
        <f t="shared" si="0"/>
        <v>76.009227220299891</v>
      </c>
      <c r="G45" s="504">
        <f t="shared" si="0"/>
        <v>76.009227220299891</v>
      </c>
      <c r="H45" s="504">
        <f t="shared" si="0"/>
        <v>76.009227220299891</v>
      </c>
      <c r="I45" s="504">
        <f t="shared" si="0"/>
        <v>76.009227220299891</v>
      </c>
      <c r="J45" s="504">
        <f t="shared" si="0"/>
        <v>76.009227220299891</v>
      </c>
      <c r="K45" s="504">
        <f t="shared" si="0"/>
        <v>76.009227220299891</v>
      </c>
      <c r="L45" s="504">
        <f t="shared" si="0"/>
        <v>76.009227220299891</v>
      </c>
      <c r="M45" s="504">
        <f t="shared" si="0"/>
        <v>76.009227220299891</v>
      </c>
      <c r="N45" s="504">
        <f t="shared" ref="N45:O45" si="1">+(N41-$F$34+$F$35)/$G$36</f>
        <v>76.009227220299891</v>
      </c>
      <c r="O45" s="504">
        <f t="shared" si="1"/>
        <v>76.009227220299891</v>
      </c>
      <c r="P45" s="504">
        <f>+(P41-$F$34+$F$35)/$G$36</f>
        <v>76.009227220299891</v>
      </c>
    </row>
    <row r="46" spans="3:21">
      <c r="C46" s="412" t="s">
        <v>291</v>
      </c>
      <c r="D46" s="504">
        <f>D41-$F$34</f>
        <v>-65</v>
      </c>
      <c r="E46" s="504"/>
      <c r="F46" s="504"/>
      <c r="G46" s="504"/>
      <c r="H46" s="504"/>
      <c r="I46" s="504"/>
      <c r="J46" s="504"/>
      <c r="K46" s="504"/>
      <c r="L46" s="504"/>
      <c r="M46" s="504"/>
      <c r="N46" s="504"/>
      <c r="O46" s="504"/>
      <c r="P46" s="504"/>
    </row>
    <row r="47" spans="3:21" ht="21">
      <c r="C47" s="412" t="s">
        <v>292</v>
      </c>
      <c r="D47" s="504">
        <f>((D41-$F$34)*$G$37)+$F$35</f>
        <v>56.800000000000011</v>
      </c>
      <c r="E47" s="504">
        <f t="shared" ref="E47:M47" si="2">((E41-$F$34)*$G$37)+$F$35</f>
        <v>56.800000000000011</v>
      </c>
      <c r="F47" s="504">
        <f t="shared" si="2"/>
        <v>56.800000000000011</v>
      </c>
      <c r="G47" s="504">
        <f t="shared" si="2"/>
        <v>56.800000000000011</v>
      </c>
      <c r="H47" s="504">
        <f t="shared" si="2"/>
        <v>56.800000000000011</v>
      </c>
      <c r="I47" s="504">
        <f t="shared" si="2"/>
        <v>56.800000000000011</v>
      </c>
      <c r="J47" s="504">
        <f t="shared" si="2"/>
        <v>56.800000000000011</v>
      </c>
      <c r="K47" s="504">
        <f t="shared" si="2"/>
        <v>56.800000000000011</v>
      </c>
      <c r="L47" s="504">
        <f t="shared" si="2"/>
        <v>56.800000000000011</v>
      </c>
      <c r="M47" s="504">
        <f t="shared" si="2"/>
        <v>56.800000000000011</v>
      </c>
      <c r="N47" s="504">
        <f t="shared" ref="N47:P47" si="3">((N41-$F$34)*$G$37)+$F$35</f>
        <v>56.800000000000011</v>
      </c>
      <c r="O47" s="504">
        <f t="shared" si="3"/>
        <v>56.800000000000011</v>
      </c>
      <c r="P47" s="504">
        <f t="shared" si="3"/>
        <v>56.800000000000011</v>
      </c>
    </row>
    <row r="48" spans="3:21">
      <c r="D48" s="504"/>
      <c r="E48" s="504"/>
      <c r="F48" s="504"/>
      <c r="G48" s="504"/>
      <c r="H48" s="504"/>
      <c r="I48" s="504"/>
      <c r="J48" s="504"/>
      <c r="K48" s="504"/>
      <c r="L48" s="504"/>
      <c r="M48" s="504"/>
    </row>
    <row r="49" spans="3:15">
      <c r="C49" s="412" t="s">
        <v>293</v>
      </c>
      <c r="D49" s="505">
        <f>+'settlement day'!$BI$43</f>
        <v>0</v>
      </c>
      <c r="E49" s="504"/>
      <c r="F49" s="504"/>
      <c r="G49" s="504"/>
      <c r="H49" s="504"/>
      <c r="I49" s="504"/>
      <c r="J49" s="504"/>
      <c r="K49" s="504"/>
      <c r="L49" s="504"/>
      <c r="M49" s="504"/>
    </row>
    <row r="50" spans="3:15">
      <c r="D50" s="504">
        <f>+D46-D49</f>
        <v>-65</v>
      </c>
      <c r="E50" s="504"/>
      <c r="F50" s="504"/>
      <c r="G50" s="504"/>
      <c r="H50" s="504"/>
      <c r="I50" s="504"/>
      <c r="J50" s="504"/>
      <c r="K50" s="504"/>
      <c r="L50" s="504"/>
      <c r="M50" s="504"/>
    </row>
    <row r="51" spans="3:15">
      <c r="D51" s="500"/>
      <c r="E51" s="500"/>
      <c r="F51" s="500"/>
      <c r="G51" s="500"/>
      <c r="H51" s="500"/>
      <c r="I51" s="500"/>
      <c r="J51" s="500"/>
      <c r="K51" s="500"/>
      <c r="L51" s="500"/>
      <c r="M51" s="500"/>
    </row>
    <row r="52" spans="3:15">
      <c r="D52" s="504">
        <f>+((D49+$F$35)/$G$36)+H34</f>
        <v>215.98039215686276</v>
      </c>
      <c r="E52" s="500"/>
      <c r="F52" s="500"/>
      <c r="G52" s="500"/>
      <c r="H52" s="500"/>
      <c r="I52" s="500"/>
      <c r="J52" s="500"/>
      <c r="K52" s="500"/>
      <c r="L52" s="500"/>
      <c r="M52" s="500"/>
    </row>
    <row r="53" spans="3:15">
      <c r="D53" s="500"/>
      <c r="E53" s="500"/>
      <c r="F53" s="500"/>
      <c r="G53" s="500"/>
      <c r="H53" s="500"/>
      <c r="I53" s="500"/>
      <c r="J53" s="500"/>
      <c r="K53" s="500"/>
      <c r="L53" s="500"/>
      <c r="M53" s="500"/>
      <c r="N53" s="500"/>
      <c r="O53" s="500"/>
    </row>
    <row r="54" spans="3:15">
      <c r="D54" s="500"/>
      <c r="E54" s="500"/>
      <c r="F54" s="500"/>
      <c r="G54" s="500"/>
      <c r="H54" s="500"/>
      <c r="I54" s="500"/>
      <c r="J54" s="500"/>
      <c r="K54" s="500"/>
      <c r="L54" s="500"/>
      <c r="M54" s="500"/>
      <c r="N54" s="500"/>
      <c r="O54" s="500"/>
    </row>
    <row r="55" spans="3:15">
      <c r="D55" s="500"/>
      <c r="E55" s="500"/>
      <c r="F55" s="500"/>
      <c r="G55" s="500"/>
      <c r="H55" s="500"/>
      <c r="I55" s="500"/>
      <c r="J55" s="500"/>
      <c r="K55" s="500"/>
      <c r="L55" s="500"/>
      <c r="M55" s="500"/>
      <c r="N55" s="500"/>
      <c r="O55" s="500"/>
    </row>
  </sheetData>
  <mergeCells count="2">
    <mergeCell ref="C6:J6"/>
    <mergeCell ref="K6:T6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CCB0B-7703-4A62-BD91-F54C61D7A070}">
  <dimension ref="A1:S73"/>
  <sheetViews>
    <sheetView topLeftCell="A6" workbookViewId="0">
      <selection activeCell="Q35" sqref="Q35"/>
    </sheetView>
  </sheetViews>
  <sheetFormatPr baseColWidth="10" defaultColWidth="9.06640625" defaultRowHeight="14.25"/>
  <cols>
    <col min="1" max="1" width="10.796875" customWidth="1"/>
    <col min="2" max="2" width="31.06640625" customWidth="1"/>
    <col min="3" max="4" width="11.53125" bestFit="1" customWidth="1"/>
    <col min="5" max="5" width="9.53125" bestFit="1" customWidth="1"/>
    <col min="6" max="6" width="9.796875" bestFit="1" customWidth="1"/>
    <col min="7" max="15" width="9.53125" bestFit="1" customWidth="1"/>
  </cols>
  <sheetData>
    <row r="1" spans="1:15" ht="18">
      <c r="A1" s="57">
        <f>'settlement day'!B3</f>
        <v>45946</v>
      </c>
      <c r="B1" s="80" t="s">
        <v>182</v>
      </c>
    </row>
    <row r="2" spans="1:15">
      <c r="B2" s="64" t="s">
        <v>73</v>
      </c>
      <c r="C2" t="s">
        <v>74</v>
      </c>
      <c r="D2" s="1164">
        <f>F2/$A$5</f>
        <v>0</v>
      </c>
      <c r="E2" t="s">
        <v>75</v>
      </c>
      <c r="F2" s="1157"/>
      <c r="G2" t="s">
        <v>63</v>
      </c>
    </row>
    <row r="3" spans="1:15">
      <c r="B3" s="64" t="s">
        <v>4426</v>
      </c>
      <c r="C3" t="s">
        <v>74</v>
      </c>
      <c r="D3" s="1164">
        <f t="shared" ref="D3:D4" si="0">F3/$A$5</f>
        <v>82.382762991128004</v>
      </c>
      <c r="E3" t="s">
        <v>75</v>
      </c>
      <c r="F3" s="1157">
        <v>65</v>
      </c>
      <c r="G3" t="s">
        <v>63</v>
      </c>
    </row>
    <row r="4" spans="1:15">
      <c r="A4" s="1151">
        <v>264.17200000000003</v>
      </c>
      <c r="B4" s="64" t="s">
        <v>183</v>
      </c>
      <c r="C4" t="s">
        <v>74</v>
      </c>
      <c r="D4" s="1164">
        <f t="shared" si="0"/>
        <v>0</v>
      </c>
      <c r="E4" t="s">
        <v>75</v>
      </c>
      <c r="F4" s="1157"/>
      <c r="G4" t="s">
        <v>63</v>
      </c>
    </row>
    <row r="5" spans="1:15" ht="18.7" customHeight="1">
      <c r="A5" s="1151">
        <v>0.78900000000000003</v>
      </c>
      <c r="C5" t="s">
        <v>78</v>
      </c>
      <c r="D5" s="1158">
        <v>20000</v>
      </c>
      <c r="E5" t="s">
        <v>79</v>
      </c>
      <c r="F5" s="1165">
        <f>D5*A5</f>
        <v>15780</v>
      </c>
      <c r="G5" t="s">
        <v>216</v>
      </c>
    </row>
    <row r="7" spans="1:15">
      <c r="A7" s="1154">
        <v>0.18</v>
      </c>
      <c r="B7" s="1167" t="s">
        <v>81</v>
      </c>
    </row>
    <row r="8" spans="1:15" ht="14.65" thickBot="1">
      <c r="A8" s="1152" t="s">
        <v>80</v>
      </c>
      <c r="B8" s="71" t="s">
        <v>82</v>
      </c>
      <c r="C8" s="122">
        <v>45992</v>
      </c>
      <c r="D8" s="1064">
        <v>46023</v>
      </c>
      <c r="E8" s="122">
        <v>46054</v>
      </c>
      <c r="F8" s="122">
        <v>46082</v>
      </c>
      <c r="G8" s="122">
        <v>46113</v>
      </c>
      <c r="H8" s="122">
        <v>46143</v>
      </c>
      <c r="I8" s="122">
        <v>46174</v>
      </c>
      <c r="J8" s="122">
        <v>46204</v>
      </c>
      <c r="K8" s="122">
        <v>46235</v>
      </c>
      <c r="L8" s="122">
        <v>46266</v>
      </c>
      <c r="M8" s="122">
        <v>46296</v>
      </c>
      <c r="N8" s="122">
        <v>46327</v>
      </c>
      <c r="O8" s="122">
        <v>46357</v>
      </c>
    </row>
    <row r="9" spans="1:15">
      <c r="B9" s="1168" t="s">
        <v>34</v>
      </c>
      <c r="C9" s="1170">
        <f>'settlement day'!BJ9</f>
        <v>1.63</v>
      </c>
      <c r="D9" s="1170">
        <f>'settlement day'!BK9</f>
        <v>1.5774999999999999</v>
      </c>
      <c r="E9" s="1170">
        <f>'settlement day'!BL9</f>
        <v>1.5825</v>
      </c>
      <c r="F9" s="1170">
        <f>'settlement day'!BM9</f>
        <v>1.6074999999999999</v>
      </c>
      <c r="G9" s="1170">
        <f>'settlement day'!BN9</f>
        <v>1.6325000000000001</v>
      </c>
      <c r="H9" s="1170">
        <f>'settlement day'!BO9</f>
        <v>1.655</v>
      </c>
      <c r="I9" s="1170">
        <f>'settlement day'!BP9</f>
        <v>1.6675</v>
      </c>
      <c r="J9" s="1170">
        <f>'settlement day'!BQ9</f>
        <v>1.6725000000000001</v>
      </c>
      <c r="K9" s="1170">
        <f>'settlement day'!BR9</f>
        <v>1.6675</v>
      </c>
      <c r="L9" s="1170">
        <f>'settlement day'!BS9</f>
        <v>1.6625000000000001</v>
      </c>
      <c r="M9" s="1170">
        <f>'settlement day'!BT9</f>
        <v>1.6375</v>
      </c>
      <c r="N9" s="1170">
        <f>'settlement day'!BU9</f>
        <v>1.605</v>
      </c>
      <c r="O9" s="1170">
        <f>'settlement day'!BV9</f>
        <v>1.5825</v>
      </c>
    </row>
    <row r="10" spans="1:15" ht="7.8" customHeight="1">
      <c r="B10" s="64"/>
    </row>
    <row r="11" spans="1:15">
      <c r="B11" s="1171" t="s">
        <v>4430</v>
      </c>
      <c r="C11" s="1172">
        <f t="shared" ref="C11:O11" si="1">+(C9+$A$7)*$A$4</f>
        <v>478.15132</v>
      </c>
      <c r="D11" s="1172">
        <f t="shared" si="1"/>
        <v>464.28228999999999</v>
      </c>
      <c r="E11" s="1172">
        <f t="shared" si="1"/>
        <v>465.60315000000003</v>
      </c>
      <c r="F11" s="1172">
        <f t="shared" si="1"/>
        <v>472.20744999999999</v>
      </c>
      <c r="G11" s="1172">
        <f t="shared" si="1"/>
        <v>478.81175000000007</v>
      </c>
      <c r="H11" s="1172">
        <f t="shared" si="1"/>
        <v>484.75562000000002</v>
      </c>
      <c r="I11" s="1172">
        <f t="shared" si="1"/>
        <v>488.05777</v>
      </c>
      <c r="J11" s="1172">
        <f t="shared" si="1"/>
        <v>489.37863000000004</v>
      </c>
      <c r="K11" s="1172">
        <f t="shared" si="1"/>
        <v>488.05777</v>
      </c>
      <c r="L11" s="1172">
        <f t="shared" si="1"/>
        <v>486.73691000000008</v>
      </c>
      <c r="M11" s="1172">
        <f t="shared" si="1"/>
        <v>480.13261</v>
      </c>
      <c r="N11" s="1172">
        <f t="shared" si="1"/>
        <v>471.54702000000003</v>
      </c>
      <c r="O11" s="1172">
        <f t="shared" si="1"/>
        <v>465.60315000000003</v>
      </c>
    </row>
    <row r="12" spans="1:15" ht="10.8" customHeight="1">
      <c r="B12" s="1171"/>
      <c r="C12" s="1172"/>
      <c r="D12" s="1172"/>
      <c r="E12" s="1172"/>
      <c r="F12" s="1172"/>
      <c r="G12" s="1172"/>
      <c r="H12" s="1172"/>
      <c r="I12" s="1172"/>
      <c r="J12" s="1172"/>
      <c r="K12" s="1172"/>
      <c r="L12" s="1172"/>
      <c r="M12" s="1172"/>
      <c r="N12" s="1172"/>
      <c r="O12" s="1172"/>
    </row>
    <row r="13" spans="1:15">
      <c r="B13" s="64" t="s">
        <v>184</v>
      </c>
      <c r="C13" s="78">
        <f>+C11+$D$2</f>
        <v>478.15132</v>
      </c>
      <c r="D13" s="78">
        <f t="shared" ref="D13:J13" si="2">+D11+$D$2</f>
        <v>464.28228999999999</v>
      </c>
      <c r="E13" s="78">
        <f t="shared" si="2"/>
        <v>465.60315000000003</v>
      </c>
      <c r="F13" s="78">
        <f t="shared" si="2"/>
        <v>472.20744999999999</v>
      </c>
      <c r="G13" s="78">
        <f t="shared" si="2"/>
        <v>478.81175000000007</v>
      </c>
      <c r="H13" s="78">
        <f t="shared" si="2"/>
        <v>484.75562000000002</v>
      </c>
      <c r="I13" s="78">
        <f t="shared" si="2"/>
        <v>488.05777</v>
      </c>
      <c r="J13" s="78">
        <f t="shared" si="2"/>
        <v>489.37863000000004</v>
      </c>
      <c r="K13" s="78">
        <f>+K11+$D$2</f>
        <v>488.05777</v>
      </c>
      <c r="L13" s="78">
        <f t="shared" ref="L13:O13" si="3">+L11+$D$2</f>
        <v>486.73691000000008</v>
      </c>
      <c r="M13" s="78">
        <f t="shared" si="3"/>
        <v>480.13261</v>
      </c>
      <c r="N13" s="78">
        <f t="shared" si="3"/>
        <v>471.54702000000003</v>
      </c>
      <c r="O13" s="78">
        <f t="shared" si="3"/>
        <v>465.60315000000003</v>
      </c>
    </row>
    <row r="14" spans="1:15">
      <c r="B14" s="71" t="s">
        <v>4434</v>
      </c>
      <c r="C14" s="79">
        <f t="shared" ref="C14:K14" si="4">+C13/$A$5</f>
        <v>606.02195183776928</v>
      </c>
      <c r="D14" s="79">
        <f t="shared" si="4"/>
        <v>588.44396704689473</v>
      </c>
      <c r="E14" s="79">
        <f t="shared" si="4"/>
        <v>590.11806083650185</v>
      </c>
      <c r="F14" s="79">
        <f t="shared" si="4"/>
        <v>598.48852978453738</v>
      </c>
      <c r="G14" s="79">
        <f t="shared" si="4"/>
        <v>606.8589987325729</v>
      </c>
      <c r="H14" s="79">
        <f t="shared" si="4"/>
        <v>614.3924207858048</v>
      </c>
      <c r="I14" s="79">
        <f t="shared" si="4"/>
        <v>618.57765525982256</v>
      </c>
      <c r="J14" s="79">
        <f t="shared" si="4"/>
        <v>620.25174904942969</v>
      </c>
      <c r="K14" s="79">
        <f t="shared" si="4"/>
        <v>618.57765525982256</v>
      </c>
      <c r="L14" s="79">
        <f t="shared" ref="L14:O14" si="5">+L13/$A$5</f>
        <v>616.90356147021555</v>
      </c>
      <c r="M14" s="79">
        <f t="shared" si="5"/>
        <v>608.53309252217991</v>
      </c>
      <c r="N14" s="79">
        <f t="shared" si="5"/>
        <v>597.65148288973387</v>
      </c>
      <c r="O14" s="79">
        <f t="shared" si="5"/>
        <v>590.11806083650185</v>
      </c>
    </row>
    <row r="15" spans="1:15">
      <c r="B15" s="71"/>
      <c r="C15" s="79"/>
      <c r="D15" s="79"/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</row>
    <row r="17" spans="1:15">
      <c r="A17" s="1152" t="s">
        <v>38</v>
      </c>
    </row>
    <row r="18" spans="1:15" ht="14.65" thickBot="1">
      <c r="A18" s="1153">
        <f>+'mkt data'!G6+'mkt data'!G8</f>
        <v>90</v>
      </c>
      <c r="B18" s="71" t="s">
        <v>99</v>
      </c>
      <c r="C18" s="122">
        <v>45992</v>
      </c>
      <c r="D18" s="1064">
        <v>46023</v>
      </c>
      <c r="E18" s="122">
        <v>46054</v>
      </c>
      <c r="F18" s="122">
        <v>46082</v>
      </c>
      <c r="G18" s="122">
        <v>46113</v>
      </c>
      <c r="H18" s="122">
        <v>46143</v>
      </c>
      <c r="I18" s="122">
        <v>46174</v>
      </c>
      <c r="J18" s="122">
        <v>46204</v>
      </c>
      <c r="K18" s="122">
        <v>46235</v>
      </c>
      <c r="L18" s="122">
        <v>46266</v>
      </c>
      <c r="M18" s="122">
        <v>46296</v>
      </c>
      <c r="N18" s="122">
        <v>46327</v>
      </c>
      <c r="O18" s="122">
        <v>46357</v>
      </c>
    </row>
    <row r="19" spans="1:15">
      <c r="A19" s="1152" t="s">
        <v>40</v>
      </c>
      <c r="B19" s="1168" t="s">
        <v>52</v>
      </c>
      <c r="C19" s="1169">
        <f>'settlement day'!BJ13</f>
        <v>2904.5</v>
      </c>
      <c r="D19" s="1169">
        <f>'settlement day'!BK13</f>
        <v>2930</v>
      </c>
      <c r="E19" s="1169">
        <f>'settlement day'!BL13</f>
        <v>2950</v>
      </c>
      <c r="F19" s="1169">
        <f>'settlement day'!BM13</f>
        <v>2975</v>
      </c>
      <c r="G19" s="1169">
        <f>'settlement day'!BN13</f>
        <v>2700</v>
      </c>
      <c r="H19" s="1169">
        <f>'settlement day'!BO13</f>
        <v>2420</v>
      </c>
      <c r="I19" s="1169">
        <f>'settlement day'!BP13</f>
        <v>2390</v>
      </c>
      <c r="J19" s="1169">
        <f>'settlement day'!BQ13</f>
        <v>2485</v>
      </c>
      <c r="K19" s="1169">
        <f>'settlement day'!BR13</f>
        <v>2485</v>
      </c>
      <c r="L19" s="1169">
        <f>'settlement day'!BS13</f>
        <v>2485</v>
      </c>
      <c r="M19" s="1169">
        <f>'settlement day'!BT13</f>
        <v>2575</v>
      </c>
      <c r="N19" s="1169">
        <f>'settlement day'!BU13</f>
        <v>2585</v>
      </c>
      <c r="O19" s="1169">
        <f>'settlement day'!BV13</f>
        <v>2605</v>
      </c>
    </row>
    <row r="20" spans="1:15">
      <c r="B20" s="1168" t="s">
        <v>41</v>
      </c>
      <c r="C20" s="1169">
        <f>'settlement day'!BJ30</f>
        <v>5.5005500550055011</v>
      </c>
      <c r="D20" s="1169">
        <f>'settlement day'!BK30</f>
        <v>5.5386319579063974</v>
      </c>
      <c r="E20" s="1169">
        <f>'settlement day'!BL30</f>
        <v>5.5741360089186172</v>
      </c>
      <c r="F20" s="1169">
        <f>'settlement day'!BM30</f>
        <v>5.6132472635419592</v>
      </c>
      <c r="G20" s="1169">
        <f>'settlement day'!BN30</f>
        <v>5.6561085972850673</v>
      </c>
      <c r="H20" s="1169">
        <f>'settlement day'!BO30</f>
        <v>5.6963827969239533</v>
      </c>
      <c r="I20" s="1169">
        <f>'settlement day'!BP30</f>
        <v>5.7355893318038431</v>
      </c>
      <c r="J20" s="1169">
        <f>'settlement day'!BQ30</f>
        <v>5.7786766830395839</v>
      </c>
      <c r="K20" s="1169">
        <f>'settlement day'!BR30</f>
        <v>5.8190282222868781</v>
      </c>
      <c r="L20" s="1169">
        <f>'settlement day'!BS30</f>
        <v>5.8599472604746561</v>
      </c>
      <c r="M20" s="1169">
        <f>'settlement day'!BT30</f>
        <v>5.8997050147492622</v>
      </c>
      <c r="N20" s="1169">
        <f>'settlement day'!BU30</f>
        <v>5.9382422802850359</v>
      </c>
      <c r="O20" s="1169">
        <f>'settlement day'!BV30</f>
        <v>5.9772863120143453</v>
      </c>
    </row>
    <row r="21" spans="1:15">
      <c r="B21" s="1168"/>
      <c r="C21" s="1169"/>
      <c r="D21" s="1169"/>
      <c r="E21" s="1169"/>
      <c r="F21" s="1169"/>
      <c r="G21" s="1169"/>
      <c r="H21" s="1169"/>
      <c r="I21" s="1169"/>
      <c r="J21" s="1169"/>
      <c r="K21" s="1169"/>
      <c r="L21" s="1169"/>
      <c r="M21" s="1169"/>
      <c r="N21" s="1169"/>
      <c r="O21" s="1169"/>
    </row>
    <row r="22" spans="1:15">
      <c r="B22" s="1171" t="s">
        <v>100</v>
      </c>
      <c r="C22" s="1173">
        <f>'FOB origin'!BF20</f>
        <v>553.27324481094934</v>
      </c>
      <c r="D22" s="1173">
        <f>'FOB origin'!BG20</f>
        <v>554.13414481094935</v>
      </c>
      <c r="E22" s="1173">
        <f>'FOB origin'!BH20</f>
        <v>554.24914481094947</v>
      </c>
      <c r="F22" s="1173">
        <f>'FOB origin'!BI20</f>
        <v>554.90289481094942</v>
      </c>
      <c r="G22" s="1173">
        <f>'FOB origin'!BJ20</f>
        <v>502.14514481094949</v>
      </c>
      <c r="H22" s="1173">
        <f>'FOB origin'!BK20</f>
        <v>449.50364481094942</v>
      </c>
      <c r="I22" s="1173">
        <f>'FOB origin'!BL20</f>
        <v>441.26114481094942</v>
      </c>
      <c r="J22" s="1173">
        <f>'FOB origin'!BM20</f>
        <v>454.47689481094943</v>
      </c>
      <c r="K22" s="1173">
        <f>'FOB origin'!BN20</f>
        <v>451.38689481094946</v>
      </c>
      <c r="L22" s="1173">
        <f>'FOB origin'!BO20</f>
        <v>448.29689481094942</v>
      </c>
      <c r="M22" s="1173">
        <f>'FOB origin'!BP20</f>
        <v>460.59064481094947</v>
      </c>
      <c r="N22" s="1173">
        <f>'FOB origin'!BQ20</f>
        <v>459.34314481094941</v>
      </c>
      <c r="O22" s="1173">
        <f>'FOB origin'!BR20</f>
        <v>459.74664481094948</v>
      </c>
    </row>
    <row r="23" spans="1:15">
      <c r="A23" s="1153">
        <v>100</v>
      </c>
      <c r="B23" s="64" t="s">
        <v>101</v>
      </c>
      <c r="C23" s="1166">
        <f>'FOB origin'!BF21</f>
        <v>636.90124481094927</v>
      </c>
      <c r="D23" s="1166">
        <f>'FOB origin'!BG21</f>
        <v>637.18714481094935</v>
      </c>
      <c r="E23" s="1166">
        <f>'FOB origin'!BH21</f>
        <v>636.77314481094947</v>
      </c>
      <c r="F23" s="1166">
        <f>'FOB origin'!BI21</f>
        <v>636.85189481094937</v>
      </c>
      <c r="G23" s="1166">
        <f>'FOB origin'!BJ21</f>
        <v>583.47314481094952</v>
      </c>
      <c r="H23" s="1166">
        <f>'FOB origin'!BK21</f>
        <v>530.25664481094941</v>
      </c>
      <c r="I23" s="1166">
        <f>'FOB origin'!BL21</f>
        <v>521.46214481094944</v>
      </c>
      <c r="J23" s="1166">
        <f>'FOB origin'!BM21</f>
        <v>534.07989481094944</v>
      </c>
      <c r="K23" s="1166">
        <f>'FOB origin'!BN21</f>
        <v>530.4378948109495</v>
      </c>
      <c r="L23" s="1166">
        <f>'FOB origin'!BO21</f>
        <v>526.79589481094945</v>
      </c>
      <c r="M23" s="1166">
        <f>'FOB origin'!BP21</f>
        <v>538.5606448109495</v>
      </c>
      <c r="N23" s="1166">
        <f>'FOB origin'!BQ21</f>
        <v>536.80714481094947</v>
      </c>
      <c r="O23" s="1166">
        <f>'FOB origin'!BR21</f>
        <v>536.7046448109495</v>
      </c>
    </row>
    <row r="24" spans="1:15">
      <c r="A24" s="1155">
        <v>1.125</v>
      </c>
      <c r="B24" s="64" t="s">
        <v>102</v>
      </c>
      <c r="C24" s="1166">
        <f>'FOB origin'!BF22</f>
        <v>622.5092183427895</v>
      </c>
      <c r="D24" s="1166">
        <f>'FOB origin'!BG22</f>
        <v>623.47773084278958</v>
      </c>
      <c r="E24" s="1166">
        <f>'FOB origin'!BH22</f>
        <v>623.60710584278968</v>
      </c>
      <c r="F24" s="1166">
        <f>'FOB origin'!BI22</f>
        <v>624.34257459278956</v>
      </c>
      <c r="G24" s="1166">
        <f>'FOB origin'!BJ22</f>
        <v>564.9901058427896</v>
      </c>
      <c r="H24" s="1166">
        <f>'FOB origin'!BK22</f>
        <v>505.76841834278957</v>
      </c>
      <c r="I24" s="1166">
        <f>'FOB origin'!BL22</f>
        <v>496.49560584278953</v>
      </c>
      <c r="J24" s="1166">
        <f>'FOB origin'!BM22</f>
        <v>511.36332459278958</v>
      </c>
      <c r="K24" s="1166">
        <f>'FOB origin'!BN22</f>
        <v>507.88707459278959</v>
      </c>
      <c r="L24" s="1166">
        <f>'FOB origin'!BO22</f>
        <v>504.41082459278954</v>
      </c>
      <c r="M24" s="1166">
        <f>'FOB origin'!BP22</f>
        <v>518.24129334278962</v>
      </c>
      <c r="N24" s="1166">
        <f>'FOB origin'!BQ22</f>
        <v>516.83785584278951</v>
      </c>
      <c r="O24" s="1166">
        <f>'FOB origin'!BR22</f>
        <v>517.29179334278956</v>
      </c>
    </row>
    <row r="25" spans="1:15">
      <c r="C25" s="1166"/>
      <c r="D25" s="1166"/>
      <c r="E25" s="1166"/>
      <c r="F25" s="1166"/>
      <c r="G25" s="1166"/>
      <c r="H25" s="1166"/>
      <c r="I25" s="1166"/>
      <c r="J25" s="1166"/>
      <c r="K25" s="1166"/>
      <c r="L25" s="1166"/>
      <c r="M25" s="1166"/>
      <c r="N25" s="1166"/>
      <c r="O25" s="1166"/>
    </row>
    <row r="26" spans="1:15">
      <c r="B26" s="64" t="s">
        <v>184</v>
      </c>
      <c r="C26" s="1166">
        <f>+C22+$D$4</f>
        <v>553.27324481094934</v>
      </c>
      <c r="D26" s="1166">
        <f t="shared" ref="D26:O26" si="6">+D22+$D$4</f>
        <v>554.13414481094935</v>
      </c>
      <c r="E26" s="1166">
        <f t="shared" si="6"/>
        <v>554.24914481094947</v>
      </c>
      <c r="F26" s="1166">
        <f t="shared" si="6"/>
        <v>554.90289481094942</v>
      </c>
      <c r="G26" s="1166">
        <f t="shared" si="6"/>
        <v>502.14514481094949</v>
      </c>
      <c r="H26" s="1166">
        <f t="shared" si="6"/>
        <v>449.50364481094942</v>
      </c>
      <c r="I26" s="1166">
        <f t="shared" si="6"/>
        <v>441.26114481094942</v>
      </c>
      <c r="J26" s="1166">
        <f t="shared" si="6"/>
        <v>454.47689481094943</v>
      </c>
      <c r="K26" s="1166">
        <f t="shared" si="6"/>
        <v>451.38689481094946</v>
      </c>
      <c r="L26" s="1166">
        <f t="shared" si="6"/>
        <v>448.29689481094942</v>
      </c>
      <c r="M26" s="1166">
        <f t="shared" si="6"/>
        <v>460.59064481094947</v>
      </c>
      <c r="N26" s="1166">
        <f t="shared" si="6"/>
        <v>459.34314481094941</v>
      </c>
      <c r="O26" s="1166">
        <f t="shared" si="6"/>
        <v>459.74664481094948</v>
      </c>
    </row>
    <row r="27" spans="1:15">
      <c r="B27" s="71" t="s">
        <v>4435</v>
      </c>
      <c r="C27" s="1174">
        <f t="shared" ref="C27:K27" si="7">+C26/$A$5</f>
        <v>701.23351687065815</v>
      </c>
      <c r="D27" s="1174">
        <f t="shared" si="7"/>
        <v>702.32464488079768</v>
      </c>
      <c r="E27" s="1174">
        <f t="shared" si="7"/>
        <v>702.47039899993592</v>
      </c>
      <c r="F27" s="1174">
        <f t="shared" si="7"/>
        <v>703.29897948155815</v>
      </c>
      <c r="G27" s="1174">
        <f t="shared" si="7"/>
        <v>636.43237618624778</v>
      </c>
      <c r="H27" s="1174">
        <f t="shared" si="7"/>
        <v>569.71311129397895</v>
      </c>
      <c r="I27" s="1174">
        <f t="shared" si="7"/>
        <v>559.26634323314249</v>
      </c>
      <c r="J27" s="1174">
        <f t="shared" si="7"/>
        <v>576.01634323314249</v>
      </c>
      <c r="K27" s="1174">
        <f t="shared" si="7"/>
        <v>572.09999342325659</v>
      </c>
      <c r="L27" s="1174">
        <f t="shared" ref="L27:O27" si="8">+L26/$A$5</f>
        <v>568.18364361337058</v>
      </c>
      <c r="M27" s="1174">
        <f t="shared" si="8"/>
        <v>583.76507580601958</v>
      </c>
      <c r="N27" s="1174">
        <f t="shared" si="8"/>
        <v>582.18396047015131</v>
      </c>
      <c r="O27" s="1174">
        <f t="shared" si="8"/>
        <v>582.69536731425785</v>
      </c>
    </row>
    <row r="28" spans="1:15">
      <c r="B28" s="71"/>
      <c r="C28" s="1166"/>
      <c r="D28" s="1166"/>
      <c r="E28" s="1166"/>
      <c r="F28" s="1166"/>
      <c r="G28" s="1166"/>
      <c r="H28" s="1166"/>
      <c r="I28" s="1166"/>
      <c r="J28" s="1166"/>
      <c r="K28" s="1166"/>
      <c r="L28" s="1166"/>
      <c r="M28" s="1166"/>
      <c r="N28" s="1166"/>
      <c r="O28" s="1166"/>
    </row>
    <row r="29" spans="1:15">
      <c r="A29" s="1153">
        <v>1.07</v>
      </c>
      <c r="B29" s="378" t="s">
        <v>4432</v>
      </c>
      <c r="C29" s="1166"/>
      <c r="D29" s="1166"/>
      <c r="E29" s="1166"/>
      <c r="F29" s="1166"/>
      <c r="G29" s="1166"/>
      <c r="H29" s="1166"/>
      <c r="I29" s="1166"/>
      <c r="J29" s="1166"/>
      <c r="K29" s="1166"/>
      <c r="L29" s="1166"/>
      <c r="M29" s="1166"/>
      <c r="N29" s="1166"/>
      <c r="O29" s="1166"/>
    </row>
    <row r="30" spans="1:15">
      <c r="B30" s="64" t="s">
        <v>4436</v>
      </c>
      <c r="C30" s="1166">
        <f t="shared" ref="C30:O30" si="9">C11/$A$29</f>
        <v>446.87039252336444</v>
      </c>
      <c r="D30" s="1166">
        <f t="shared" si="9"/>
        <v>433.90868224299061</v>
      </c>
      <c r="E30" s="1166">
        <f t="shared" si="9"/>
        <v>435.14313084112149</v>
      </c>
      <c r="F30" s="1166">
        <f t="shared" si="9"/>
        <v>441.31537383177567</v>
      </c>
      <c r="G30" s="1166">
        <f t="shared" si="9"/>
        <v>447.48761682242997</v>
      </c>
      <c r="H30" s="1166">
        <f t="shared" si="9"/>
        <v>453.04263551401868</v>
      </c>
      <c r="I30" s="1166">
        <f t="shared" si="9"/>
        <v>456.12875700934575</v>
      </c>
      <c r="J30" s="1166">
        <f t="shared" si="9"/>
        <v>457.36320560747663</v>
      </c>
      <c r="K30" s="1166">
        <f t="shared" si="9"/>
        <v>456.12875700934575</v>
      </c>
      <c r="L30" s="1166">
        <f t="shared" si="9"/>
        <v>454.89430841121498</v>
      </c>
      <c r="M30" s="1166">
        <f t="shared" si="9"/>
        <v>448.72206542056074</v>
      </c>
      <c r="N30" s="1166">
        <f t="shared" si="9"/>
        <v>440.69814953271026</v>
      </c>
      <c r="O30" s="1166">
        <f t="shared" si="9"/>
        <v>435.14313084112149</v>
      </c>
    </row>
    <row r="31" spans="1:15">
      <c r="B31" s="1171" t="s">
        <v>4437</v>
      </c>
      <c r="C31" s="1173">
        <f t="shared" ref="C31:O31" si="10">C22-C30</f>
        <v>106.40285228758489</v>
      </c>
      <c r="D31" s="1173">
        <f t="shared" si="10"/>
        <v>120.22546256795874</v>
      </c>
      <c r="E31" s="1173">
        <f t="shared" si="10"/>
        <v>119.10601396982798</v>
      </c>
      <c r="F31" s="1173">
        <f t="shared" si="10"/>
        <v>113.58752097917375</v>
      </c>
      <c r="G31" s="1173">
        <f t="shared" si="10"/>
        <v>54.657527988519519</v>
      </c>
      <c r="H31" s="1173">
        <f t="shared" si="10"/>
        <v>-3.5389907030692598</v>
      </c>
      <c r="I31" s="1173">
        <f t="shared" si="10"/>
        <v>-14.86761219839633</v>
      </c>
      <c r="J31" s="1173">
        <f t="shared" si="10"/>
        <v>-2.8863107965271979</v>
      </c>
      <c r="K31" s="1173">
        <f t="shared" si="10"/>
        <v>-4.7418621983962908</v>
      </c>
      <c r="L31" s="1173">
        <f t="shared" si="10"/>
        <v>-6.5974136002655541</v>
      </c>
      <c r="M31" s="1173">
        <f t="shared" si="10"/>
        <v>11.868579390388732</v>
      </c>
      <c r="N31" s="1173">
        <f t="shared" si="10"/>
        <v>18.644995278239151</v>
      </c>
      <c r="O31" s="1173">
        <f t="shared" si="10"/>
        <v>24.603513969827986</v>
      </c>
    </row>
    <row r="32" spans="1:15">
      <c r="C32" s="78"/>
      <c r="D32" s="79"/>
      <c r="E32" s="79"/>
      <c r="F32" s="79"/>
      <c r="G32" s="79"/>
      <c r="H32" s="79"/>
      <c r="I32" s="79"/>
      <c r="J32" s="79"/>
      <c r="K32" s="79"/>
      <c r="L32" s="79"/>
      <c r="M32" s="79"/>
      <c r="N32" s="79"/>
    </row>
    <row r="33" spans="1:19">
      <c r="D33" s="1166"/>
      <c r="E33" s="1166"/>
      <c r="F33" s="1166"/>
      <c r="G33" s="1166"/>
      <c r="H33" s="1166"/>
      <c r="I33" s="1166"/>
      <c r="J33" s="1166"/>
      <c r="K33" s="1166"/>
      <c r="L33" s="1166"/>
      <c r="M33" s="1166"/>
      <c r="N33" s="1166"/>
      <c r="O33" s="1166"/>
    </row>
    <row r="34" spans="1:19">
      <c r="B34" s="71" t="s">
        <v>4438</v>
      </c>
      <c r="C34" s="1174">
        <f>C27-C14</f>
        <v>95.211565032888871</v>
      </c>
      <c r="D34" s="1174">
        <f t="shared" ref="D34:O34" si="11">D27-D14</f>
        <v>113.88067783390295</v>
      </c>
      <c r="E34" s="1174">
        <f t="shared" si="11"/>
        <v>112.35233816343407</v>
      </c>
      <c r="F34" s="1174">
        <f t="shared" si="11"/>
        <v>104.81044969702077</v>
      </c>
      <c r="G34" s="1174">
        <f t="shared" si="11"/>
        <v>29.57337745367488</v>
      </c>
      <c r="H34" s="1174">
        <f t="shared" si="11"/>
        <v>-44.679309491825848</v>
      </c>
      <c r="I34" s="1174">
        <f t="shared" si="11"/>
        <v>-59.311312026680071</v>
      </c>
      <c r="J34" s="1174">
        <f t="shared" si="11"/>
        <v>-44.235405816287198</v>
      </c>
      <c r="K34" s="1174">
        <f t="shared" si="11"/>
        <v>-46.477661836565971</v>
      </c>
      <c r="L34" s="1174">
        <f t="shared" si="11"/>
        <v>-48.719917856844972</v>
      </c>
      <c r="M34" s="1174">
        <f t="shared" si="11"/>
        <v>-24.768016716160332</v>
      </c>
      <c r="N34" s="1174">
        <f t="shared" si="11"/>
        <v>-15.467522419582565</v>
      </c>
      <c r="O34" s="1174">
        <f t="shared" si="11"/>
        <v>-7.4226935222440034</v>
      </c>
    </row>
    <row r="35" spans="1:19">
      <c r="B35" s="71"/>
      <c r="C35" s="1174"/>
      <c r="D35" s="1174"/>
      <c r="E35" s="1174"/>
      <c r="F35" s="1174"/>
      <c r="G35" s="1174"/>
      <c r="H35" s="1174"/>
      <c r="I35" s="1174"/>
      <c r="J35" s="1174"/>
      <c r="K35" s="1174"/>
      <c r="L35" s="1174"/>
      <c r="M35" s="1174"/>
      <c r="N35" s="1174"/>
      <c r="O35" s="1174"/>
    </row>
    <row r="36" spans="1:19">
      <c r="B36" s="71"/>
      <c r="C36" s="1174"/>
      <c r="D36" s="1174"/>
      <c r="E36" s="1174"/>
      <c r="F36" s="1174"/>
      <c r="G36" s="1174"/>
      <c r="H36" s="1174"/>
      <c r="I36" s="1174"/>
      <c r="J36" s="1174"/>
      <c r="K36" s="1174"/>
      <c r="L36" s="1174"/>
      <c r="M36" s="1174"/>
      <c r="N36" s="1174"/>
      <c r="O36" s="1174"/>
    </row>
    <row r="37" spans="1:19">
      <c r="B37" s="71"/>
      <c r="C37" s="1174"/>
      <c r="D37" s="1174"/>
      <c r="E37" s="1174"/>
      <c r="F37" s="1174"/>
      <c r="G37" s="1174"/>
      <c r="H37" s="1174"/>
      <c r="I37" s="1174"/>
      <c r="J37" s="1174"/>
      <c r="K37" s="1174"/>
      <c r="L37" s="1174"/>
      <c r="M37" s="1174"/>
      <c r="N37" s="1174"/>
      <c r="O37" s="1174"/>
    </row>
    <row r="39" spans="1:19">
      <c r="A39" s="1153">
        <v>100</v>
      </c>
      <c r="B39" s="378" t="s">
        <v>193</v>
      </c>
      <c r="C39" s="1045"/>
      <c r="D39" s="1045"/>
      <c r="E39" s="1045"/>
      <c r="F39" s="1045"/>
      <c r="G39" s="1045"/>
      <c r="H39" s="1045"/>
      <c r="I39" s="1045"/>
      <c r="J39" s="1045"/>
      <c r="K39" s="1045"/>
      <c r="L39" s="1045"/>
      <c r="M39" s="1045"/>
      <c r="N39" s="1045"/>
      <c r="O39" s="1045"/>
      <c r="P39" s="1045"/>
      <c r="Q39" s="1045"/>
      <c r="R39" s="1045"/>
      <c r="S39" s="1045"/>
    </row>
    <row r="40" spans="1:19">
      <c r="A40" s="1153">
        <v>9</v>
      </c>
      <c r="B40" t="s">
        <v>4427</v>
      </c>
      <c r="C40" s="1045"/>
      <c r="D40" s="1159"/>
      <c r="E40" s="1159"/>
      <c r="F40" s="1159"/>
      <c r="G40" s="1159"/>
      <c r="H40" s="1159"/>
      <c r="I40" s="1159"/>
      <c r="J40" s="1159"/>
      <c r="K40" s="1159"/>
      <c r="L40" s="1045"/>
      <c r="M40" s="1045"/>
      <c r="N40" s="1045"/>
      <c r="O40" s="1045"/>
      <c r="P40" s="1045"/>
      <c r="Q40" s="1045"/>
      <c r="R40" s="1045"/>
      <c r="S40" s="1045"/>
    </row>
    <row r="41" spans="1:19">
      <c r="A41" s="189"/>
      <c r="B41" s="1156" t="s">
        <v>185</v>
      </c>
      <c r="C41" s="1160"/>
      <c r="D41" s="1161"/>
      <c r="E41" s="1161"/>
      <c r="F41" s="1161"/>
      <c r="G41" s="1161"/>
      <c r="H41" s="1161"/>
      <c r="I41" s="1161"/>
      <c r="J41" s="1161"/>
      <c r="K41" s="1161"/>
      <c r="L41" s="1045"/>
      <c r="M41" s="1045"/>
      <c r="N41" s="1045"/>
      <c r="O41" s="1045"/>
      <c r="P41" s="1045"/>
      <c r="Q41" s="1045"/>
      <c r="R41" s="1045"/>
      <c r="S41" s="1045"/>
    </row>
    <row r="42" spans="1:19">
      <c r="B42" s="64" t="s">
        <v>4428</v>
      </c>
      <c r="C42" s="1162">
        <f>((C9*$A$4)/$A$5)+$A$39</f>
        <v>645.75457541191383</v>
      </c>
      <c r="D42" s="1162">
        <f t="shared" ref="D42:O42" si="12">((D9*$A$4)/$A$5)+$A$39</f>
        <v>628.17659062103928</v>
      </c>
      <c r="E42" s="1162">
        <f t="shared" si="12"/>
        <v>629.85068441064641</v>
      </c>
      <c r="F42" s="1162">
        <f t="shared" si="12"/>
        <v>638.22115335868193</v>
      </c>
      <c r="G42" s="1162">
        <f t="shared" si="12"/>
        <v>646.59162230671734</v>
      </c>
      <c r="H42" s="1162">
        <f t="shared" si="12"/>
        <v>654.12504435994936</v>
      </c>
      <c r="I42" s="1162">
        <f t="shared" si="12"/>
        <v>658.310278833967</v>
      </c>
      <c r="J42" s="1162">
        <f t="shared" si="12"/>
        <v>659.98437262357425</v>
      </c>
      <c r="K42" s="1162">
        <f t="shared" si="12"/>
        <v>658.310278833967</v>
      </c>
      <c r="L42" s="1162">
        <f t="shared" si="12"/>
        <v>656.63618504435999</v>
      </c>
      <c r="M42" s="1162">
        <f t="shared" si="12"/>
        <v>648.26571609632447</v>
      </c>
      <c r="N42" s="1162">
        <f t="shared" si="12"/>
        <v>637.38410646387842</v>
      </c>
      <c r="O42" s="1162">
        <f t="shared" si="12"/>
        <v>629.85068441064641</v>
      </c>
      <c r="P42" s="1045"/>
      <c r="Q42" s="1045"/>
      <c r="R42" s="1045"/>
      <c r="S42" s="1045"/>
    </row>
    <row r="43" spans="1:19">
      <c r="A43" s="189"/>
      <c r="B43" s="64" t="s">
        <v>4429</v>
      </c>
      <c r="C43" s="1160">
        <f>C42+$A$40+$F$3</f>
        <v>719.75457541191383</v>
      </c>
      <c r="D43" s="1160">
        <f t="shared" ref="D43:O43" si="13">D42+$A$40+$F$3</f>
        <v>702.17659062103928</v>
      </c>
      <c r="E43" s="1160">
        <f t="shared" si="13"/>
        <v>703.85068441064641</v>
      </c>
      <c r="F43" s="1160">
        <f t="shared" si="13"/>
        <v>712.22115335868193</v>
      </c>
      <c r="G43" s="1160">
        <f t="shared" si="13"/>
        <v>720.59162230671734</v>
      </c>
      <c r="H43" s="1160">
        <f t="shared" si="13"/>
        <v>728.12504435994936</v>
      </c>
      <c r="I43" s="1160">
        <f t="shared" si="13"/>
        <v>732.310278833967</v>
      </c>
      <c r="J43" s="1160">
        <f t="shared" si="13"/>
        <v>733.98437262357425</v>
      </c>
      <c r="K43" s="1160">
        <f t="shared" si="13"/>
        <v>732.310278833967</v>
      </c>
      <c r="L43" s="1160">
        <f t="shared" si="13"/>
        <v>730.63618504435999</v>
      </c>
      <c r="M43" s="1160">
        <f t="shared" si="13"/>
        <v>722.26571609632447</v>
      </c>
      <c r="N43" s="1160">
        <f t="shared" si="13"/>
        <v>711.38410646387842</v>
      </c>
      <c r="O43" s="1160">
        <f t="shared" si="13"/>
        <v>703.85068441064641</v>
      </c>
      <c r="P43" s="1045"/>
      <c r="Q43" s="1045"/>
      <c r="R43" s="1045"/>
      <c r="S43" s="1045"/>
    </row>
    <row r="44" spans="1:19">
      <c r="B44" s="71" t="s">
        <v>4430</v>
      </c>
      <c r="C44" s="1163">
        <f>C43*$A$5</f>
        <v>567.88636000000008</v>
      </c>
      <c r="D44" s="1163">
        <f t="shared" ref="D44:O44" si="14">D43*$A$5</f>
        <v>554.01733000000002</v>
      </c>
      <c r="E44" s="1163">
        <f t="shared" si="14"/>
        <v>555.33819000000005</v>
      </c>
      <c r="F44" s="1163">
        <f t="shared" si="14"/>
        <v>561.94249000000002</v>
      </c>
      <c r="G44" s="1163">
        <f t="shared" si="14"/>
        <v>568.54678999999999</v>
      </c>
      <c r="H44" s="1163">
        <f t="shared" si="14"/>
        <v>574.49066000000005</v>
      </c>
      <c r="I44" s="1163">
        <f t="shared" si="14"/>
        <v>577.79281000000003</v>
      </c>
      <c r="J44" s="1163">
        <f t="shared" si="14"/>
        <v>579.11367000000007</v>
      </c>
      <c r="K44" s="1163">
        <f t="shared" si="14"/>
        <v>577.79281000000003</v>
      </c>
      <c r="L44" s="1163">
        <f t="shared" si="14"/>
        <v>576.47195000000011</v>
      </c>
      <c r="M44" s="1163">
        <f t="shared" si="14"/>
        <v>569.86765000000003</v>
      </c>
      <c r="N44" s="1163">
        <f t="shared" si="14"/>
        <v>561.28206000000011</v>
      </c>
      <c r="O44" s="1163">
        <f t="shared" si="14"/>
        <v>555.33819000000005</v>
      </c>
      <c r="P44" s="1045"/>
      <c r="Q44" s="1045"/>
      <c r="R44" s="1045"/>
      <c r="S44" s="1045"/>
    </row>
    <row r="45" spans="1:19">
      <c r="B45" s="64" t="s">
        <v>4431</v>
      </c>
      <c r="C45" s="1160">
        <f>(C44/$A$4)-C9</f>
        <v>0.51968414517814177</v>
      </c>
      <c r="D45" s="1160">
        <f t="shared" ref="D45:O45" si="15">(D44/$A$4)-D9</f>
        <v>0.51968414517814154</v>
      </c>
      <c r="E45" s="1160">
        <f t="shared" si="15"/>
        <v>0.51968414517814132</v>
      </c>
      <c r="F45" s="1160">
        <f t="shared" si="15"/>
        <v>0.51968414517814132</v>
      </c>
      <c r="G45" s="1160">
        <f t="shared" si="15"/>
        <v>0.5196841451781411</v>
      </c>
      <c r="H45" s="1160">
        <f t="shared" si="15"/>
        <v>0.51968414517814154</v>
      </c>
      <c r="I45" s="1160">
        <f t="shared" si="15"/>
        <v>0.51968414517814132</v>
      </c>
      <c r="J45" s="1160">
        <f t="shared" si="15"/>
        <v>0.51968414517814154</v>
      </c>
      <c r="K45" s="1160">
        <f t="shared" si="15"/>
        <v>0.51968414517814132</v>
      </c>
      <c r="L45" s="1160">
        <f t="shared" si="15"/>
        <v>0.51968414517814177</v>
      </c>
      <c r="M45" s="1160">
        <f t="shared" si="15"/>
        <v>0.51968414517814154</v>
      </c>
      <c r="N45" s="1160">
        <f t="shared" si="15"/>
        <v>0.51968414517814177</v>
      </c>
      <c r="O45" s="1160">
        <f t="shared" si="15"/>
        <v>0.51968414517814132</v>
      </c>
      <c r="P45" s="1045"/>
      <c r="Q45" s="1045"/>
      <c r="R45" s="1045"/>
      <c r="S45" s="1045"/>
    </row>
    <row r="46" spans="1:19">
      <c r="C46" s="1160"/>
      <c r="D46" s="1160"/>
      <c r="E46" s="1160"/>
      <c r="F46" s="1160"/>
      <c r="G46" s="1160"/>
      <c r="H46" s="1160"/>
      <c r="I46" s="1160"/>
      <c r="J46" s="1160"/>
      <c r="K46" s="1160"/>
      <c r="L46" s="1160"/>
      <c r="M46" s="1160"/>
      <c r="N46" s="1160"/>
      <c r="O46" s="1160"/>
      <c r="P46" s="1045"/>
      <c r="Q46" s="1045"/>
      <c r="R46" s="1045"/>
      <c r="S46" s="1045"/>
    </row>
    <row r="47" spans="1:19">
      <c r="A47" s="1153">
        <v>1.07</v>
      </c>
      <c r="B47" s="378" t="s">
        <v>4432</v>
      </c>
      <c r="C47" s="1160"/>
      <c r="D47" s="1160"/>
      <c r="E47" s="1160"/>
      <c r="F47" s="1160"/>
      <c r="G47" s="1160"/>
      <c r="H47" s="1160"/>
      <c r="I47" s="1160"/>
      <c r="J47" s="1160"/>
      <c r="K47" s="1160"/>
      <c r="L47" s="1160"/>
      <c r="M47" s="1160"/>
      <c r="N47" s="1160"/>
      <c r="O47" s="1160"/>
      <c r="P47" s="1045"/>
      <c r="Q47" s="1045"/>
      <c r="R47" s="1045"/>
      <c r="S47" s="1045"/>
    </row>
    <row r="48" spans="1:19">
      <c r="B48" s="1156" t="s">
        <v>186</v>
      </c>
      <c r="P48" s="1045"/>
      <c r="Q48" s="1045"/>
      <c r="R48" s="1045"/>
      <c r="S48" s="1045"/>
    </row>
    <row r="49" spans="2:19">
      <c r="B49" s="71" t="s">
        <v>4433</v>
      </c>
      <c r="C49" s="1163">
        <f>C44/$A$47</f>
        <v>530.73491588785055</v>
      </c>
      <c r="D49" s="1163">
        <f t="shared" ref="D49:O49" si="16">D44/$A$47</f>
        <v>517.7732056074766</v>
      </c>
      <c r="E49" s="1163">
        <f t="shared" si="16"/>
        <v>519.00765420560754</v>
      </c>
      <c r="F49" s="1163">
        <f t="shared" si="16"/>
        <v>525.17989719626166</v>
      </c>
      <c r="G49" s="1163">
        <f t="shared" si="16"/>
        <v>531.35214018691579</v>
      </c>
      <c r="H49" s="1163">
        <f t="shared" si="16"/>
        <v>536.90715887850467</v>
      </c>
      <c r="I49" s="1163">
        <f t="shared" si="16"/>
        <v>539.99328037383179</v>
      </c>
      <c r="J49" s="1163">
        <f t="shared" si="16"/>
        <v>541.22772897196262</v>
      </c>
      <c r="K49" s="1163">
        <f t="shared" si="16"/>
        <v>539.99328037383179</v>
      </c>
      <c r="L49" s="1163">
        <f t="shared" si="16"/>
        <v>538.75883177570097</v>
      </c>
      <c r="M49" s="1163">
        <f t="shared" si="16"/>
        <v>532.58658878504673</v>
      </c>
      <c r="N49" s="1163">
        <f t="shared" si="16"/>
        <v>524.56267289719631</v>
      </c>
      <c r="O49" s="1163">
        <f t="shared" si="16"/>
        <v>519.00765420560754</v>
      </c>
      <c r="P49" s="1045"/>
      <c r="Q49" s="1045"/>
      <c r="R49" s="1045"/>
      <c r="S49" s="1045"/>
    </row>
    <row r="50" spans="2:19">
      <c r="C50" s="1160"/>
      <c r="D50" s="1045"/>
      <c r="E50" s="1045"/>
      <c r="F50" s="1045"/>
      <c r="G50" s="1045"/>
      <c r="H50" s="1045"/>
      <c r="I50" s="1045"/>
      <c r="J50" s="1045"/>
      <c r="K50" s="1045"/>
      <c r="L50" s="1045"/>
      <c r="M50" s="1045"/>
      <c r="N50" s="1045"/>
      <c r="O50" s="1045"/>
      <c r="P50" s="1045"/>
      <c r="Q50" s="1045"/>
      <c r="R50" s="1045"/>
      <c r="S50" s="1045"/>
    </row>
    <row r="51" spans="2:19">
      <c r="C51" s="1045"/>
      <c r="D51" s="1045"/>
      <c r="E51" s="1045"/>
      <c r="F51" s="1045"/>
      <c r="G51" s="1045"/>
      <c r="H51" s="1045"/>
      <c r="I51" s="1045"/>
      <c r="J51" s="1045"/>
      <c r="K51" s="1045"/>
      <c r="L51" s="1045"/>
      <c r="M51" s="1045"/>
      <c r="N51" s="1045"/>
      <c r="O51" s="1045"/>
      <c r="P51" s="1045"/>
      <c r="Q51" s="1045"/>
      <c r="R51" s="1045"/>
      <c r="S51" s="1045"/>
    </row>
    <row r="52" spans="2:19">
      <c r="C52" s="1045"/>
      <c r="D52" s="1045"/>
      <c r="E52" s="1045"/>
      <c r="F52" s="1045"/>
      <c r="G52" s="1045"/>
      <c r="H52" s="1045"/>
      <c r="I52" s="1045"/>
      <c r="J52" s="1045"/>
      <c r="K52" s="1045"/>
      <c r="L52" s="1045"/>
      <c r="M52" s="1045"/>
      <c r="N52" s="1045"/>
      <c r="O52" s="1045"/>
      <c r="P52" s="1045"/>
      <c r="Q52" s="1045"/>
      <c r="R52" s="1045"/>
      <c r="S52" s="1045"/>
    </row>
    <row r="53" spans="2:19">
      <c r="C53" s="1045"/>
      <c r="D53" s="1045"/>
      <c r="E53" s="1045"/>
      <c r="F53" s="1045"/>
      <c r="G53" s="1045"/>
      <c r="H53" s="1045"/>
      <c r="I53" s="1045"/>
      <c r="J53" s="1045"/>
      <c r="K53" s="1045"/>
      <c r="L53" s="1045"/>
      <c r="M53" s="1045"/>
      <c r="N53" s="1045"/>
      <c r="O53" s="1045"/>
      <c r="P53" s="1045"/>
      <c r="Q53" s="1045"/>
      <c r="R53" s="1045"/>
      <c r="S53" s="1045"/>
    </row>
    <row r="54" spans="2:19">
      <c r="C54" s="1045"/>
      <c r="D54" s="1045"/>
      <c r="E54" s="1045"/>
      <c r="F54" s="1045"/>
      <c r="G54" s="1045"/>
      <c r="H54" s="1045"/>
      <c r="I54" s="1045"/>
      <c r="J54" s="1045"/>
      <c r="K54" s="1045"/>
      <c r="L54" s="1045"/>
      <c r="M54" s="1045"/>
      <c r="N54" s="1045"/>
      <c r="O54" s="1045"/>
      <c r="P54" s="1045"/>
      <c r="Q54" s="1045"/>
      <c r="R54" s="1045"/>
      <c r="S54" s="1045"/>
    </row>
    <row r="55" spans="2:19">
      <c r="C55" s="1045"/>
      <c r="D55" s="1045"/>
      <c r="E55" s="1045"/>
      <c r="F55" s="1045"/>
      <c r="G55" s="1045"/>
      <c r="H55" s="1045"/>
      <c r="I55" s="1045"/>
      <c r="J55" s="1045"/>
      <c r="K55" s="1045"/>
      <c r="L55" s="1045"/>
      <c r="M55" s="1045"/>
      <c r="N55" s="1045"/>
      <c r="O55" s="1045"/>
      <c r="P55" s="1045"/>
      <c r="Q55" s="1045"/>
      <c r="R55" s="1045"/>
      <c r="S55" s="1045"/>
    </row>
    <row r="56" spans="2:19">
      <c r="C56" s="1045"/>
      <c r="D56" s="1045"/>
      <c r="E56" s="1045"/>
      <c r="F56" s="1045"/>
      <c r="G56" s="1045"/>
      <c r="H56" s="1045"/>
      <c r="I56" s="1045"/>
      <c r="J56" s="1045"/>
      <c r="K56" s="1045"/>
      <c r="L56" s="1045"/>
      <c r="M56" s="1045"/>
      <c r="N56" s="1045"/>
      <c r="O56" s="1045"/>
      <c r="P56" s="1045"/>
      <c r="Q56" s="1045"/>
      <c r="R56" s="1045"/>
      <c r="S56" s="1045"/>
    </row>
    <row r="59" spans="2:19">
      <c r="C59" s="63">
        <v>0.78900000000000003</v>
      </c>
      <c r="F59" s="117"/>
    </row>
    <row r="60" spans="2:19">
      <c r="C60" s="63">
        <v>264.17200000000003</v>
      </c>
      <c r="E60" t="s">
        <v>187</v>
      </c>
      <c r="F60" s="117"/>
      <c r="I60" t="s">
        <v>188</v>
      </c>
    </row>
    <row r="61" spans="2:19">
      <c r="C61" s="64" t="s">
        <v>189</v>
      </c>
      <c r="D61" s="60">
        <f>+E61*C60</f>
        <v>418.05219000000005</v>
      </c>
      <c r="E61" s="62">
        <f>+E9</f>
        <v>1.5825</v>
      </c>
      <c r="F61" s="117"/>
      <c r="I61">
        <v>629</v>
      </c>
      <c r="J61" t="s">
        <v>190</v>
      </c>
    </row>
    <row r="62" spans="2:19">
      <c r="C62" s="64" t="s">
        <v>191</v>
      </c>
      <c r="D62" s="60">
        <f>+D61/C59</f>
        <v>529.85068441064641</v>
      </c>
      <c r="F62" s="117"/>
      <c r="I62" s="74">
        <f>+I61/A5</f>
        <v>797.21166032953101</v>
      </c>
      <c r="J62" t="s">
        <v>192</v>
      </c>
    </row>
    <row r="63" spans="2:19">
      <c r="C63" s="64" t="s">
        <v>193</v>
      </c>
      <c r="D63" s="118">
        <v>100</v>
      </c>
      <c r="I63" s="74">
        <f>+I62+45</f>
        <v>842.21166032953101</v>
      </c>
      <c r="J63" t="s">
        <v>194</v>
      </c>
    </row>
    <row r="64" spans="2:19">
      <c r="C64" t="s">
        <v>195</v>
      </c>
      <c r="D64" s="60">
        <f>+D62+D63</f>
        <v>629.85068441064641</v>
      </c>
      <c r="E64" t="s">
        <v>63</v>
      </c>
    </row>
    <row r="65" spans="3:6">
      <c r="D65" s="60">
        <f>+'Freight matrix'!G12</f>
        <v>65</v>
      </c>
      <c r="E65" t="s">
        <v>63</v>
      </c>
    </row>
    <row r="66" spans="3:6">
      <c r="D66" s="61">
        <v>9</v>
      </c>
      <c r="E66" t="s">
        <v>63</v>
      </c>
    </row>
    <row r="67" spans="3:6">
      <c r="D67" s="60">
        <f>+D64-D65-D66</f>
        <v>555.85068441064641</v>
      </c>
      <c r="E67" t="s">
        <v>196</v>
      </c>
    </row>
    <row r="69" spans="3:6">
      <c r="C69" t="s">
        <v>197</v>
      </c>
      <c r="D69" s="60">
        <f>+D67*0.789</f>
        <v>438.56619000000006</v>
      </c>
      <c r="E69" t="s">
        <v>198</v>
      </c>
      <c r="F69" s="59">
        <f>+D69/C60</f>
        <v>1.6601539527277684</v>
      </c>
    </row>
    <row r="70" spans="3:6">
      <c r="D70" s="60"/>
      <c r="F70" s="59">
        <f>+F69-E61</f>
        <v>7.7653952727768427E-2</v>
      </c>
    </row>
    <row r="71" spans="3:6">
      <c r="C71" t="s">
        <v>199</v>
      </c>
      <c r="D71" s="60">
        <f>+D69/1.07</f>
        <v>409.87494392523365</v>
      </c>
      <c r="E71" t="s">
        <v>198</v>
      </c>
    </row>
    <row r="73" spans="3:6">
      <c r="D73">
        <f>130/5.65</f>
        <v>23.008849557522122</v>
      </c>
    </row>
  </sheetData>
  <conditionalFormatting sqref="C31:O31">
    <cfRule type="cellIs" dxfId="2" priority="1" operator="lessThan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239F4-31FC-4B62-891D-739A7433C874}">
  <dimension ref="A1:BY50"/>
  <sheetViews>
    <sheetView topLeftCell="A3" zoomScaleNormal="100" workbookViewId="0">
      <selection activeCell="BT25" sqref="BT25"/>
    </sheetView>
  </sheetViews>
  <sheetFormatPr baseColWidth="10" defaultColWidth="9.06640625" defaultRowHeight="14.25"/>
  <cols>
    <col min="1" max="1" width="6.06640625" customWidth="1"/>
    <col min="2" max="2" width="8" bestFit="1" customWidth="1"/>
    <col min="3" max="3" width="18" customWidth="1"/>
    <col min="4" max="6" width="9" hidden="1" customWidth="1"/>
    <col min="7" max="7" width="9.53125" hidden="1" customWidth="1"/>
    <col min="8" max="16" width="9" hidden="1" customWidth="1"/>
    <col min="17" max="39" width="0" hidden="1" customWidth="1"/>
    <col min="40" max="55" width="8.46484375" hidden="1" customWidth="1"/>
    <col min="56" max="70" width="8.46484375" customWidth="1"/>
    <col min="71" max="71" width="7" bestFit="1" customWidth="1"/>
  </cols>
  <sheetData>
    <row r="1" spans="1:75" ht="18">
      <c r="B1" s="57"/>
      <c r="C1" s="80" t="s">
        <v>25</v>
      </c>
    </row>
    <row r="2" spans="1:75">
      <c r="B2">
        <v>264.17200000000003</v>
      </c>
      <c r="C2" s="64"/>
      <c r="D2" s="83"/>
    </row>
    <row r="3" spans="1:75">
      <c r="B3">
        <v>0.78900000000000003</v>
      </c>
      <c r="C3" s="64"/>
      <c r="D3" s="83"/>
    </row>
    <row r="4" spans="1:75">
      <c r="B4" s="69">
        <v>0.1</v>
      </c>
      <c r="C4" s="64"/>
      <c r="D4" s="83"/>
      <c r="AH4" s="186">
        <f>+(AH9+$B$4)*$B$2</f>
        <v>26.417200000000005</v>
      </c>
      <c r="AI4" s="186">
        <f t="shared" ref="AI4:AT4" si="0">+(AI9+$B$4)*$B$2</f>
        <v>26.417200000000005</v>
      </c>
      <c r="AJ4" s="186">
        <f>+(AJ9+$B$4)*$B$2</f>
        <v>26.417200000000005</v>
      </c>
      <c r="AK4" s="186">
        <f t="shared" si="0"/>
        <v>26.417200000000005</v>
      </c>
      <c r="AL4" s="186">
        <f>+(AL9+$B$4)*$B$2</f>
        <v>26.417200000000005</v>
      </c>
      <c r="AM4" s="186">
        <f t="shared" si="0"/>
        <v>26.417200000000005</v>
      </c>
      <c r="AN4" s="186">
        <f t="shared" si="0"/>
        <v>26.417200000000005</v>
      </c>
      <c r="AO4" s="186">
        <f t="shared" si="0"/>
        <v>26.417200000000005</v>
      </c>
      <c r="AP4" s="186">
        <f t="shared" si="0"/>
        <v>26.417200000000005</v>
      </c>
      <c r="AQ4" s="186">
        <f t="shared" si="0"/>
        <v>26.417200000000005</v>
      </c>
      <c r="AR4" s="186">
        <f t="shared" si="0"/>
        <v>26.417200000000005</v>
      </c>
      <c r="AS4" s="186">
        <f t="shared" si="0"/>
        <v>26.417200000000005</v>
      </c>
      <c r="AT4" s="186">
        <f t="shared" si="0"/>
        <v>26.417200000000005</v>
      </c>
      <c r="AU4" s="186">
        <f t="shared" ref="AU4:AV4" si="1">+(AU9+$B$4)*$B$2</f>
        <v>26.417200000000005</v>
      </c>
      <c r="AV4" s="186">
        <f t="shared" si="1"/>
        <v>26.417200000000005</v>
      </c>
      <c r="AW4" s="186">
        <f>+(AW9+$B$4)*$B$2</f>
        <v>26.417200000000005</v>
      </c>
      <c r="AX4" s="186">
        <f t="shared" ref="AX4:BC4" si="2">+(AX9+$B$4)*$B$2</f>
        <v>26.417200000000005</v>
      </c>
      <c r="AY4" s="186">
        <f t="shared" si="2"/>
        <v>26.417200000000005</v>
      </c>
      <c r="AZ4" s="186">
        <f t="shared" si="2"/>
        <v>26.417200000000005</v>
      </c>
      <c r="BA4" s="186">
        <f t="shared" si="2"/>
        <v>26.417200000000005</v>
      </c>
      <c r="BB4" s="186">
        <f t="shared" si="2"/>
        <v>26.417200000000005</v>
      </c>
      <c r="BC4" s="186">
        <f t="shared" si="2"/>
        <v>26.417200000000005</v>
      </c>
      <c r="BD4" s="186">
        <f t="shared" ref="BD4:BF4" si="3">+(BD9+$B$4)*$B$2</f>
        <v>507.21024000000011</v>
      </c>
      <c r="BE4" s="186">
        <f t="shared" si="3"/>
        <v>472.86788000000007</v>
      </c>
      <c r="BF4" s="186">
        <f t="shared" si="3"/>
        <v>457.01756000000006</v>
      </c>
      <c r="BG4" s="186">
        <f t="shared" ref="BG4:BI4" si="4">+(BG9+$B$4)*$B$2</f>
        <v>443.14853000000005</v>
      </c>
      <c r="BH4" s="186">
        <f t="shared" si="4"/>
        <v>444.46939000000009</v>
      </c>
      <c r="BI4" s="186">
        <f t="shared" si="4"/>
        <v>451.07369000000006</v>
      </c>
      <c r="BJ4" s="186">
        <f t="shared" ref="BJ4:BL4" si="5">+(BJ9+$B$4)*$B$2</f>
        <v>457.67799000000008</v>
      </c>
      <c r="BK4" s="186">
        <f t="shared" si="5"/>
        <v>463.62186000000008</v>
      </c>
      <c r="BL4" s="186">
        <f t="shared" si="5"/>
        <v>466.92401000000007</v>
      </c>
      <c r="BM4" s="186">
        <f t="shared" ref="BM4:BR4" si="6">+(BM9+$B$4)*$B$2</f>
        <v>468.24487000000011</v>
      </c>
      <c r="BN4" s="186">
        <f t="shared" si="6"/>
        <v>466.92401000000007</v>
      </c>
      <c r="BO4" s="186">
        <f t="shared" si="6"/>
        <v>465.60315000000008</v>
      </c>
      <c r="BP4" s="186">
        <f t="shared" si="6"/>
        <v>458.99885000000006</v>
      </c>
      <c r="BQ4" s="186">
        <f t="shared" si="6"/>
        <v>450.41326000000004</v>
      </c>
      <c r="BR4" s="186">
        <f t="shared" si="6"/>
        <v>444.46939000000009</v>
      </c>
    </row>
    <row r="5" spans="1:75" ht="14.65" thickBot="1">
      <c r="B5" s="1"/>
      <c r="C5" s="2"/>
      <c r="D5" s="905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850"/>
      <c r="AI5" s="850"/>
      <c r="AJ5" s="850"/>
      <c r="AK5" s="850"/>
      <c r="AL5" s="850"/>
      <c r="AM5" s="850"/>
      <c r="AN5" s="850"/>
      <c r="AO5" s="850"/>
      <c r="AP5" s="850"/>
      <c r="AQ5" s="850"/>
      <c r="AR5" s="850"/>
      <c r="AS5" s="850"/>
      <c r="AT5" s="850"/>
      <c r="AU5" s="850"/>
      <c r="AV5" s="850"/>
      <c r="AW5" s="850"/>
      <c r="AX5" s="850"/>
      <c r="AY5" s="850"/>
      <c r="AZ5" s="850"/>
      <c r="BA5" s="850"/>
      <c r="BB5" s="850"/>
      <c r="BC5" s="850"/>
      <c r="BD5" s="850"/>
      <c r="BE5" s="850"/>
      <c r="BF5" s="850"/>
      <c r="BG5" s="850"/>
      <c r="BH5" s="850"/>
      <c r="BI5" s="850"/>
      <c r="BJ5" s="850"/>
      <c r="BK5" s="850"/>
      <c r="BL5" s="850"/>
      <c r="BM5" s="850"/>
      <c r="BN5" s="850"/>
      <c r="BO5" s="850"/>
      <c r="BP5" s="850"/>
      <c r="BQ5" s="850"/>
      <c r="BR5" s="850"/>
    </row>
    <row r="6" spans="1:75" ht="18.7" customHeight="1" thickBot="1">
      <c r="C6" s="494" t="s">
        <v>25</v>
      </c>
      <c r="D6" s="90">
        <v>44317</v>
      </c>
      <c r="E6" s="90">
        <v>44378</v>
      </c>
      <c r="F6" s="90">
        <v>44409</v>
      </c>
      <c r="G6" s="90">
        <v>44440</v>
      </c>
      <c r="H6" s="90">
        <v>44470</v>
      </c>
      <c r="I6" s="90">
        <v>44501</v>
      </c>
      <c r="J6" s="90">
        <v>44531</v>
      </c>
      <c r="K6" s="426">
        <v>44562</v>
      </c>
      <c r="L6" s="90">
        <v>44593</v>
      </c>
      <c r="M6" s="90">
        <v>44621</v>
      </c>
      <c r="N6" s="90">
        <v>44652</v>
      </c>
      <c r="O6" s="90">
        <v>44682</v>
      </c>
      <c r="P6" s="90">
        <v>44713</v>
      </c>
      <c r="Q6" s="90">
        <v>44743</v>
      </c>
      <c r="R6" s="90">
        <v>44774</v>
      </c>
      <c r="S6" s="90">
        <v>44805</v>
      </c>
      <c r="T6" s="90">
        <v>44835</v>
      </c>
      <c r="U6" s="90">
        <v>44866</v>
      </c>
      <c r="V6" s="91">
        <v>44896</v>
      </c>
      <c r="W6" s="426">
        <v>44927</v>
      </c>
      <c r="X6" s="90">
        <v>44958</v>
      </c>
      <c r="Y6" s="91">
        <v>44986</v>
      </c>
      <c r="Z6" s="426">
        <v>45017</v>
      </c>
      <c r="AA6" s="90">
        <v>45047</v>
      </c>
      <c r="AB6" s="91">
        <v>45078</v>
      </c>
      <c r="AC6" s="426">
        <v>45108</v>
      </c>
      <c r="AD6" s="90">
        <v>45139</v>
      </c>
      <c r="AE6" s="91">
        <v>45170</v>
      </c>
      <c r="AF6" s="426">
        <v>45200</v>
      </c>
      <c r="AG6" s="90">
        <v>45231</v>
      </c>
      <c r="AH6" s="91">
        <v>45261</v>
      </c>
      <c r="AI6" s="426">
        <v>45292</v>
      </c>
      <c r="AJ6" s="90">
        <v>45323</v>
      </c>
      <c r="AK6" s="91">
        <v>45352</v>
      </c>
      <c r="AL6" s="426">
        <v>45383</v>
      </c>
      <c r="AM6" s="90">
        <v>45413</v>
      </c>
      <c r="AN6" s="91">
        <v>45444</v>
      </c>
      <c r="AO6" s="426">
        <v>45474</v>
      </c>
      <c r="AP6" s="1008">
        <v>45505</v>
      </c>
      <c r="AQ6" s="1009">
        <v>45536</v>
      </c>
      <c r="AR6" s="1010">
        <v>45566</v>
      </c>
      <c r="AS6" s="1008">
        <v>45597</v>
      </c>
      <c r="AT6" s="1009">
        <v>45627</v>
      </c>
      <c r="AU6" s="1010">
        <v>45658</v>
      </c>
      <c r="AV6" s="1008">
        <v>45689</v>
      </c>
      <c r="AW6" s="1009">
        <v>45717</v>
      </c>
      <c r="AX6" s="1010">
        <v>45748</v>
      </c>
      <c r="AY6" s="1008">
        <v>45778</v>
      </c>
      <c r="AZ6" s="1009">
        <v>45809</v>
      </c>
      <c r="BA6" s="1010">
        <v>45839</v>
      </c>
      <c r="BB6" s="1008">
        <v>45870</v>
      </c>
      <c r="BC6" s="1009">
        <v>45901</v>
      </c>
      <c r="BD6" s="1010">
        <v>45931</v>
      </c>
      <c r="BE6" s="1008">
        <v>45962</v>
      </c>
      <c r="BF6" s="1009">
        <v>45992</v>
      </c>
      <c r="BG6" s="1010">
        <v>46023</v>
      </c>
      <c r="BH6" s="1008">
        <v>46054</v>
      </c>
      <c r="BI6" s="1009">
        <v>46082</v>
      </c>
      <c r="BJ6" s="1010">
        <v>46113</v>
      </c>
      <c r="BK6" s="1008">
        <v>46143</v>
      </c>
      <c r="BL6" s="1009">
        <v>46174</v>
      </c>
      <c r="BM6" s="1010">
        <v>46204</v>
      </c>
      <c r="BN6" s="1008">
        <v>46235</v>
      </c>
      <c r="BO6" s="1009">
        <v>46266</v>
      </c>
      <c r="BP6" s="1010">
        <v>46296</v>
      </c>
      <c r="BQ6" s="1008">
        <v>46327</v>
      </c>
      <c r="BR6" s="1009">
        <v>46357</v>
      </c>
      <c r="BT6" s="563" t="s">
        <v>26</v>
      </c>
      <c r="BU6" s="559" t="s">
        <v>27</v>
      </c>
      <c r="BV6" s="559" t="s">
        <v>28</v>
      </c>
      <c r="BW6" s="559" t="s">
        <v>29</v>
      </c>
    </row>
    <row r="7" spans="1:75" ht="14.65" thickBot="1">
      <c r="C7" s="1011" t="s">
        <v>30</v>
      </c>
      <c r="D7" s="84"/>
      <c r="E7" s="84"/>
      <c r="F7" s="84"/>
      <c r="G7" s="84"/>
      <c r="H7" s="84"/>
      <c r="I7" s="84"/>
      <c r="J7" s="84"/>
      <c r="K7" s="84"/>
      <c r="L7" s="84"/>
      <c r="M7" s="84"/>
      <c r="N7" s="84"/>
      <c r="O7" s="84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  <c r="AA7" s="84"/>
      <c r="AB7" s="84"/>
      <c r="AC7" s="84"/>
      <c r="AD7" s="84"/>
      <c r="AE7" s="84"/>
      <c r="AF7" s="84"/>
      <c r="AG7" s="84"/>
      <c r="AH7" s="84"/>
      <c r="AI7" s="84"/>
      <c r="AJ7" s="84"/>
      <c r="AK7" s="84"/>
      <c r="AL7" s="84"/>
      <c r="AM7" s="84"/>
      <c r="AN7" s="84"/>
      <c r="AO7" s="84"/>
      <c r="AP7" s="84"/>
      <c r="AQ7" s="84"/>
      <c r="AR7" s="84"/>
      <c r="AS7" s="84"/>
      <c r="AT7" s="84"/>
      <c r="AU7" s="84"/>
      <c r="AV7" s="84"/>
      <c r="AW7" s="84"/>
      <c r="AX7" s="84"/>
      <c r="AY7" s="84"/>
      <c r="AZ7" s="84"/>
      <c r="BA7" s="84"/>
      <c r="BB7" s="84"/>
      <c r="BC7" s="85"/>
      <c r="BD7" s="84"/>
      <c r="BE7" s="84"/>
      <c r="BF7" s="85"/>
      <c r="BG7" s="84"/>
      <c r="BH7" s="84"/>
      <c r="BI7" s="85"/>
      <c r="BJ7" s="84"/>
      <c r="BK7" s="84"/>
      <c r="BL7" s="85"/>
      <c r="BM7" s="84"/>
      <c r="BN7" s="84"/>
      <c r="BO7" s="85"/>
      <c r="BP7" s="84"/>
      <c r="BQ7" s="84"/>
      <c r="BR7" s="85"/>
      <c r="BT7" s="564" t="s">
        <v>31</v>
      </c>
      <c r="BU7" s="557">
        <f>+'settlement day'!BO42</f>
        <v>41.25</v>
      </c>
      <c r="BV7" s="560">
        <f>+'settlement day'!BP42</f>
        <v>44.212218649517688</v>
      </c>
      <c r="BW7" s="560">
        <f>+'settlement day'!BQ42</f>
        <v>50.121506682867562</v>
      </c>
    </row>
    <row r="8" spans="1:75" ht="14.65" thickBot="1">
      <c r="C8" s="884" t="s">
        <v>32</v>
      </c>
      <c r="D8" s="846">
        <f>+'settlement day'!G11</f>
        <v>0</v>
      </c>
      <c r="E8" s="847">
        <f>+'settlement day'!I11</f>
        <v>0</v>
      </c>
      <c r="F8" s="847">
        <f>+'settlement day'!J11</f>
        <v>0</v>
      </c>
      <c r="G8" s="847">
        <f>+'settlement day'!K11</f>
        <v>0</v>
      </c>
      <c r="H8" s="847">
        <f>+'settlement day'!L11</f>
        <v>0</v>
      </c>
      <c r="I8" s="847">
        <f>+'settlement day'!M11</f>
        <v>0</v>
      </c>
      <c r="J8" s="847">
        <f>+'settlement day'!N11</f>
        <v>0</v>
      </c>
      <c r="K8" s="363">
        <f>+'settlement day'!O11</f>
        <v>0</v>
      </c>
      <c r="L8" s="364">
        <f>+'settlement day'!P11</f>
        <v>0</v>
      </c>
      <c r="M8" s="364">
        <f>+'settlement day'!Q11</f>
        <v>0</v>
      </c>
      <c r="N8" s="364">
        <f>+'settlement day'!R11</f>
        <v>0</v>
      </c>
      <c r="O8" s="364">
        <f ca="1">+'settlement day'!S11</f>
        <v>0</v>
      </c>
      <c r="P8" s="364">
        <f ca="1">+'settlement day'!T11</f>
        <v>0</v>
      </c>
      <c r="Q8" s="364">
        <f ca="1">+'settlement day'!U11</f>
        <v>0</v>
      </c>
      <c r="R8" s="364">
        <f ca="1">+'settlement day'!V11</f>
        <v>0</v>
      </c>
      <c r="S8" s="364">
        <f ca="1">+'settlement day'!W11</f>
        <v>0</v>
      </c>
      <c r="T8" s="364">
        <f ca="1">+'settlement day'!X11</f>
        <v>0</v>
      </c>
      <c r="U8" s="364">
        <f ca="1">+'settlement day'!Y11</f>
        <v>0</v>
      </c>
      <c r="V8" s="365">
        <f ca="1">+'settlement day'!Z11</f>
        <v>0</v>
      </c>
      <c r="W8" s="363">
        <f ca="1">+'settlement day'!AA11</f>
        <v>0</v>
      </c>
      <c r="X8" s="364">
        <f ca="1">+'settlement day'!AB11</f>
        <v>0</v>
      </c>
      <c r="Y8" s="365">
        <f ca="1">+'settlement day'!AC11</f>
        <v>0</v>
      </c>
      <c r="Z8" s="363">
        <f ca="1">+'settlement day'!AD11</f>
        <v>0</v>
      </c>
      <c r="AA8" s="364">
        <f ca="1">+'settlement day'!AE11</f>
        <v>0</v>
      </c>
      <c r="AB8" s="365">
        <f ca="1">+'settlement day'!AF11</f>
        <v>0</v>
      </c>
      <c r="AC8" s="363">
        <f ca="1">+'settlement day'!AG11</f>
        <v>0</v>
      </c>
      <c r="AD8" s="364">
        <f ca="1">+'settlement day'!AH11</f>
        <v>0</v>
      </c>
      <c r="AE8" s="365">
        <f ca="1">+'settlement day'!AI11</f>
        <v>0</v>
      </c>
      <c r="AF8" s="363">
        <f ca="1">+'settlement day'!AJ11</f>
        <v>0</v>
      </c>
      <c r="AG8" s="364">
        <f ca="1">+'settlement day'!AK11</f>
        <v>0</v>
      </c>
      <c r="AH8" s="365">
        <f ca="1">+'settlement day'!AL11</f>
        <v>0</v>
      </c>
      <c r="AI8" s="363">
        <f ca="1">+'settlement day'!AM11</f>
        <v>0</v>
      </c>
      <c r="AJ8" s="364">
        <f ca="1">+'settlement day'!AN11</f>
        <v>0</v>
      </c>
      <c r="AK8" s="365">
        <f ca="1">+'settlement day'!AO11</f>
        <v>0</v>
      </c>
      <c r="AL8" s="363">
        <f ca="1">+'settlement day'!AP11</f>
        <v>0</v>
      </c>
      <c r="AM8" s="364">
        <f ca="1">+'settlement day'!AQ11</f>
        <v>0</v>
      </c>
      <c r="AN8" s="365">
        <f ca="1">+'settlement day'!AR11</f>
        <v>0</v>
      </c>
      <c r="AO8" s="363">
        <f ca="1">+'settlement day'!AS11</f>
        <v>0</v>
      </c>
      <c r="AP8" s="364">
        <f ca="1">+'settlement day'!AT11</f>
        <v>0</v>
      </c>
      <c r="AQ8" s="365">
        <f ca="1">+'settlement day'!AU11</f>
        <v>0</v>
      </c>
      <c r="AR8" s="363">
        <f ca="1">+'settlement day'!AV11</f>
        <v>0</v>
      </c>
      <c r="AS8" s="364">
        <f ca="1">+'settlement day'!AW11</f>
        <v>0</v>
      </c>
      <c r="AT8" s="365">
        <f ca="1">+'settlement day'!AX11</f>
        <v>0</v>
      </c>
      <c r="AU8" s="363">
        <f ca="1">+'settlement day'!AY11</f>
        <v>0</v>
      </c>
      <c r="AV8" s="364">
        <f ca="1">+'settlement day'!AZ11</f>
        <v>0</v>
      </c>
      <c r="AW8" s="365">
        <f ca="1">+'settlement day'!BA11</f>
        <v>0</v>
      </c>
      <c r="AX8" s="363">
        <f ca="1">+'settlement day'!BB11</f>
        <v>0</v>
      </c>
      <c r="AY8" s="364">
        <f ca="1">+'settlement day'!BC11</f>
        <v>0</v>
      </c>
      <c r="AZ8" s="365">
        <f ca="1">+'settlement day'!BD11</f>
        <v>0</v>
      </c>
      <c r="BA8" s="363">
        <f ca="1">+'settlement day'!BE11</f>
        <v>0</v>
      </c>
      <c r="BB8" s="364">
        <f ca="1">+'settlement day'!BF11</f>
        <v>0</v>
      </c>
      <c r="BC8" s="365">
        <f ca="1">+'settlement day'!BG11</f>
        <v>0</v>
      </c>
      <c r="BD8" s="363">
        <f ca="1">+'settlement day'!BH11</f>
        <v>-7.4999999999998401E-3</v>
      </c>
      <c r="BE8" s="364">
        <f ca="1">+'settlement day'!BI11</f>
        <v>-2.0000000000000018E-2</v>
      </c>
      <c r="BF8" s="365">
        <f ca="1">+'settlement day'!BJ11</f>
        <v>-1.0000000000000009E-2</v>
      </c>
      <c r="BG8" s="363">
        <f ca="1">+'settlement day'!BK11</f>
        <v>-2.5000000000001688E-3</v>
      </c>
      <c r="BH8" s="364">
        <f ca="1">+'settlement day'!BL11</f>
        <v>-2.4999999999999467E-3</v>
      </c>
      <c r="BI8" s="365">
        <f ca="1">+'settlement day'!BM11</f>
        <v>-2.5000000000001688E-3</v>
      </c>
      <c r="BJ8" s="363">
        <f ca="1">+'settlement day'!BN11</f>
        <v>-2.4999999999999467E-3</v>
      </c>
      <c r="BK8" s="364">
        <f ca="1">+'settlement day'!BO11</f>
        <v>0</v>
      </c>
      <c r="BL8" s="365">
        <f ca="1">+'settlement day'!BP11</f>
        <v>0</v>
      </c>
      <c r="BM8" s="363">
        <f ca="1">+'settlement day'!BQ11</f>
        <v>0</v>
      </c>
      <c r="BN8" s="364">
        <f ca="1">+'settlement day'!BR11</f>
        <v>0</v>
      </c>
      <c r="BO8" s="365">
        <f ca="1">+'settlement day'!BS11</f>
        <v>0</v>
      </c>
      <c r="BP8" s="363">
        <f ca="1">+'settlement day'!BT11</f>
        <v>0</v>
      </c>
      <c r="BQ8" s="364">
        <f ca="1">+'settlement day'!BU11</f>
        <v>0</v>
      </c>
      <c r="BR8" s="365">
        <f ca="1">+'settlement day'!BV11</f>
        <v>0</v>
      </c>
      <c r="BT8" s="565" t="s">
        <v>33</v>
      </c>
      <c r="BU8" s="556">
        <f>+'settlement day'!BO43</f>
        <v>8.2786441086158096</v>
      </c>
      <c r="BV8" s="561">
        <f>+'settlement day'!BP43</f>
        <v>8.8731448109494213</v>
      </c>
      <c r="BW8" s="561">
        <f>+'settlement day'!BQ43</f>
        <v>10.059105842789563</v>
      </c>
    </row>
    <row r="9" spans="1:75">
      <c r="C9" s="887" t="s">
        <v>34</v>
      </c>
      <c r="D9" s="848">
        <f>+'settlement day'!G9</f>
        <v>0</v>
      </c>
      <c r="E9" s="848">
        <f>+'settlement day'!I9</f>
        <v>0</v>
      </c>
      <c r="F9" s="848">
        <f>+'settlement day'!J9</f>
        <v>0</v>
      </c>
      <c r="G9" s="849">
        <f>+'settlement day'!K9</f>
        <v>0</v>
      </c>
      <c r="H9" s="849">
        <f>+'settlement day'!L9</f>
        <v>0</v>
      </c>
      <c r="I9" s="849">
        <f>+'settlement day'!M9</f>
        <v>0</v>
      </c>
      <c r="J9" s="849">
        <f>+'settlement day'!N9</f>
        <v>0</v>
      </c>
      <c r="K9" s="425">
        <f>+'settlement day'!O9</f>
        <v>0</v>
      </c>
      <c r="L9" s="849">
        <f>+'settlement day'!P9</f>
        <v>0</v>
      </c>
      <c r="M9" s="849">
        <f>+'settlement day'!Q9</f>
        <v>0</v>
      </c>
      <c r="N9" s="849">
        <f>+'settlement day'!R9</f>
        <v>0</v>
      </c>
      <c r="O9" s="849">
        <f>+'settlement day'!S9</f>
        <v>0</v>
      </c>
      <c r="P9" s="849">
        <f>+'settlement day'!T9</f>
        <v>0</v>
      </c>
      <c r="Q9" s="849">
        <f>+'settlement day'!U9</f>
        <v>0</v>
      </c>
      <c r="R9" s="849">
        <f>+'settlement day'!V9</f>
        <v>0</v>
      </c>
      <c r="S9" s="849">
        <f>+'settlement day'!W9</f>
        <v>0</v>
      </c>
      <c r="T9" s="849">
        <f>+'settlement day'!X9</f>
        <v>0</v>
      </c>
      <c r="U9" s="849">
        <f>+'settlement day'!Y9</f>
        <v>0</v>
      </c>
      <c r="V9" s="424">
        <f>+'settlement day'!Z9</f>
        <v>0</v>
      </c>
      <c r="W9" s="425">
        <f>+'settlement day'!AA9</f>
        <v>0</v>
      </c>
      <c r="X9" s="849">
        <f>+'settlement day'!AB9</f>
        <v>0</v>
      </c>
      <c r="Y9" s="424">
        <f>+'settlement day'!AC9</f>
        <v>0</v>
      </c>
      <c r="Z9" s="425">
        <f>+'settlement day'!AD9</f>
        <v>0</v>
      </c>
      <c r="AA9" s="849">
        <f>+'settlement day'!AE9</f>
        <v>0</v>
      </c>
      <c r="AB9" s="424">
        <f>+'settlement day'!AF9</f>
        <v>0</v>
      </c>
      <c r="AC9" s="425">
        <f>+'settlement day'!AG9</f>
        <v>0</v>
      </c>
      <c r="AD9" s="849">
        <f>+'settlement day'!AH9</f>
        <v>0</v>
      </c>
      <c r="AE9" s="424">
        <f>+'settlement day'!AI9</f>
        <v>0</v>
      </c>
      <c r="AF9" s="425">
        <f>+'settlement day'!AJ9</f>
        <v>0</v>
      </c>
      <c r="AG9" s="849">
        <f>+'settlement day'!AK9</f>
        <v>0</v>
      </c>
      <c r="AH9" s="424">
        <f>+'settlement day'!AL9</f>
        <v>0</v>
      </c>
      <c r="AI9" s="425">
        <f>+'settlement day'!AM9</f>
        <v>0</v>
      </c>
      <c r="AJ9" s="849">
        <f>+'settlement day'!AN9</f>
        <v>0</v>
      </c>
      <c r="AK9" s="424">
        <f>+'settlement day'!AO9</f>
        <v>0</v>
      </c>
      <c r="AL9" s="425">
        <f>+'settlement day'!AP9</f>
        <v>0</v>
      </c>
      <c r="AM9" s="849">
        <f>+'settlement day'!AQ9</f>
        <v>0</v>
      </c>
      <c r="AN9" s="424">
        <f>+'settlement day'!AR9</f>
        <v>0</v>
      </c>
      <c r="AO9" s="425">
        <f>+'settlement day'!AS9</f>
        <v>0</v>
      </c>
      <c r="AP9" s="849">
        <f>+'settlement day'!AT9</f>
        <v>0</v>
      </c>
      <c r="AQ9" s="424">
        <f>+'settlement day'!AU9</f>
        <v>0</v>
      </c>
      <c r="AR9" s="425">
        <f>+'settlement day'!AV9</f>
        <v>0</v>
      </c>
      <c r="AS9" s="849">
        <f>+'settlement day'!AW9</f>
        <v>0</v>
      </c>
      <c r="AT9" s="424">
        <f>+'settlement day'!AX9</f>
        <v>0</v>
      </c>
      <c r="AU9" s="425">
        <f>+'settlement day'!AY9</f>
        <v>0</v>
      </c>
      <c r="AV9" s="849">
        <f>+'settlement day'!AZ9</f>
        <v>0</v>
      </c>
      <c r="AW9" s="424">
        <f>+'settlement day'!BA9</f>
        <v>0</v>
      </c>
      <c r="AX9" s="425">
        <f>+'settlement day'!BB9</f>
        <v>0</v>
      </c>
      <c r="AY9" s="849">
        <f>+'settlement day'!BC9</f>
        <v>0</v>
      </c>
      <c r="AZ9" s="424">
        <f>+'settlement day'!BD9</f>
        <v>0</v>
      </c>
      <c r="BA9" s="425">
        <f>+'settlement day'!BE9</f>
        <v>0</v>
      </c>
      <c r="BB9" s="849">
        <f>+'settlement day'!BF9</f>
        <v>0</v>
      </c>
      <c r="BC9" s="424">
        <f>+'settlement day'!BG9</f>
        <v>0</v>
      </c>
      <c r="BD9" s="425">
        <f>+'settlement day'!BH9</f>
        <v>1.82</v>
      </c>
      <c r="BE9" s="849">
        <f>+'settlement day'!BI9</f>
        <v>1.69</v>
      </c>
      <c r="BF9" s="424">
        <f>+'settlement day'!BJ9</f>
        <v>1.63</v>
      </c>
      <c r="BG9" s="425">
        <f>+'settlement day'!BK9</f>
        <v>1.5774999999999999</v>
      </c>
      <c r="BH9" s="849">
        <f>+'settlement day'!BL9</f>
        <v>1.5825</v>
      </c>
      <c r="BI9" s="424">
        <f>+'settlement day'!BM9</f>
        <v>1.6074999999999999</v>
      </c>
      <c r="BJ9" s="425">
        <f>+'settlement day'!BN9</f>
        <v>1.6325000000000001</v>
      </c>
      <c r="BK9" s="849">
        <f>+'settlement day'!BO9</f>
        <v>1.655</v>
      </c>
      <c r="BL9" s="424">
        <f>+'settlement day'!BP9</f>
        <v>1.6675</v>
      </c>
      <c r="BM9" s="425">
        <f>+'settlement day'!BQ9</f>
        <v>1.6725000000000001</v>
      </c>
      <c r="BN9" s="849">
        <f>+'settlement day'!BR9</f>
        <v>1.6675</v>
      </c>
      <c r="BO9" s="424">
        <f>+'settlement day'!BS9</f>
        <v>1.6625000000000001</v>
      </c>
      <c r="BP9" s="425">
        <f>+'settlement day'!BT9</f>
        <v>1.6375</v>
      </c>
      <c r="BQ9" s="849">
        <f>+'settlement day'!BU9</f>
        <v>1.605</v>
      </c>
      <c r="BR9" s="424">
        <f>+'settlement day'!BV9</f>
        <v>1.5825</v>
      </c>
      <c r="BV9" s="60">
        <f>+BW8-BV8</f>
        <v>1.1859610318401419</v>
      </c>
    </row>
    <row r="10" spans="1:75" ht="5.45" customHeight="1">
      <c r="C10" s="886"/>
      <c r="D10" s="1"/>
      <c r="E10" s="1"/>
      <c r="F10" s="1"/>
      <c r="G10" s="1"/>
      <c r="H10" s="1"/>
      <c r="I10" s="1"/>
      <c r="J10" s="1"/>
      <c r="K10" s="86"/>
      <c r="L10" s="1"/>
      <c r="M10" s="1"/>
      <c r="N10" s="1"/>
      <c r="O10" s="1"/>
      <c r="P10" s="1"/>
      <c r="Q10" s="1"/>
      <c r="R10" s="1"/>
      <c r="S10" s="1"/>
      <c r="T10" s="1"/>
      <c r="U10" s="1"/>
      <c r="V10" s="5"/>
      <c r="W10" s="86"/>
      <c r="X10" s="1"/>
      <c r="Y10" s="5"/>
      <c r="Z10" s="86"/>
      <c r="AA10" s="1"/>
      <c r="AB10" s="5"/>
      <c r="AC10" s="86"/>
      <c r="AD10" s="1"/>
      <c r="AE10" s="5"/>
      <c r="AF10" s="86"/>
      <c r="AG10" s="1"/>
      <c r="AH10" s="5"/>
      <c r="AI10" s="86"/>
      <c r="AJ10" s="1"/>
      <c r="AK10" s="5"/>
      <c r="AL10" s="86"/>
      <c r="AM10" s="1"/>
      <c r="AN10" s="5"/>
      <c r="AO10" s="86"/>
      <c r="AP10" s="1"/>
      <c r="AQ10" s="5"/>
      <c r="AR10" s="86"/>
      <c r="AS10" s="1"/>
      <c r="AT10" s="5"/>
      <c r="AU10" s="86"/>
      <c r="AV10" s="1"/>
      <c r="AW10" s="5"/>
      <c r="AX10" s="86"/>
      <c r="AY10" s="1"/>
      <c r="AZ10" s="5"/>
      <c r="BA10" s="86"/>
      <c r="BB10" s="1"/>
      <c r="BC10" s="5"/>
      <c r="BD10" s="86"/>
      <c r="BE10" s="1"/>
      <c r="BF10" s="5"/>
      <c r="BG10" s="86"/>
      <c r="BH10" s="1"/>
      <c r="BI10" s="5"/>
      <c r="BJ10" s="86"/>
      <c r="BK10" s="1"/>
      <c r="BL10" s="5"/>
      <c r="BM10" s="86"/>
      <c r="BN10" s="1"/>
      <c r="BO10" s="5"/>
      <c r="BP10" s="86"/>
      <c r="BQ10" s="1"/>
      <c r="BR10" s="5"/>
    </row>
    <row r="11" spans="1:75">
      <c r="B11" s="69">
        <v>0.1</v>
      </c>
      <c r="C11" s="888" t="s">
        <v>35</v>
      </c>
      <c r="D11" s="850">
        <f t="shared" ref="D11:AB11" si="7">+(D9+$B$11)*$B$2</f>
        <v>26.417200000000005</v>
      </c>
      <c r="E11" s="851">
        <f t="shared" si="7"/>
        <v>26.417200000000005</v>
      </c>
      <c r="F11" s="851">
        <f t="shared" si="7"/>
        <v>26.417200000000005</v>
      </c>
      <c r="G11" s="850">
        <f t="shared" si="7"/>
        <v>26.417200000000005</v>
      </c>
      <c r="H11" s="850">
        <f t="shared" si="7"/>
        <v>26.417200000000005</v>
      </c>
      <c r="I11" s="850">
        <f t="shared" si="7"/>
        <v>26.417200000000005</v>
      </c>
      <c r="J11" s="850">
        <f t="shared" si="7"/>
        <v>26.417200000000005</v>
      </c>
      <c r="K11" s="351">
        <f t="shared" si="7"/>
        <v>26.417200000000005</v>
      </c>
      <c r="L11" s="850">
        <f t="shared" si="7"/>
        <v>26.417200000000005</v>
      </c>
      <c r="M11" s="850">
        <f t="shared" si="7"/>
        <v>26.417200000000005</v>
      </c>
      <c r="N11" s="850">
        <f t="shared" si="7"/>
        <v>26.417200000000005</v>
      </c>
      <c r="O11" s="850">
        <f t="shared" si="7"/>
        <v>26.417200000000005</v>
      </c>
      <c r="P11" s="850">
        <f t="shared" si="7"/>
        <v>26.417200000000005</v>
      </c>
      <c r="Q11" s="850">
        <f t="shared" si="7"/>
        <v>26.417200000000005</v>
      </c>
      <c r="R11" s="850">
        <f t="shared" si="7"/>
        <v>26.417200000000005</v>
      </c>
      <c r="S11" s="850">
        <f t="shared" si="7"/>
        <v>26.417200000000005</v>
      </c>
      <c r="T11" s="850">
        <f t="shared" si="7"/>
        <v>26.417200000000005</v>
      </c>
      <c r="U11" s="850">
        <f t="shared" si="7"/>
        <v>26.417200000000005</v>
      </c>
      <c r="V11" s="186">
        <f t="shared" si="7"/>
        <v>26.417200000000005</v>
      </c>
      <c r="W11" s="351">
        <f t="shared" si="7"/>
        <v>26.417200000000005</v>
      </c>
      <c r="X11" s="850">
        <f t="shared" si="7"/>
        <v>26.417200000000005</v>
      </c>
      <c r="Y11" s="186">
        <f t="shared" si="7"/>
        <v>26.417200000000005</v>
      </c>
      <c r="Z11" s="351">
        <f t="shared" si="7"/>
        <v>26.417200000000005</v>
      </c>
      <c r="AA11" s="850">
        <f t="shared" si="7"/>
        <v>26.417200000000005</v>
      </c>
      <c r="AB11" s="186">
        <f t="shared" si="7"/>
        <v>26.417200000000005</v>
      </c>
      <c r="AC11" s="351">
        <f t="shared" ref="AC11:AE11" si="8">+(AC9+$B$11)*$B$2</f>
        <v>26.417200000000005</v>
      </c>
      <c r="AD11" s="850">
        <f t="shared" si="8"/>
        <v>26.417200000000005</v>
      </c>
      <c r="AE11" s="186">
        <f t="shared" si="8"/>
        <v>26.417200000000005</v>
      </c>
      <c r="AF11" s="351">
        <f>+(AF9+$B$11)*$B$2</f>
        <v>26.417200000000005</v>
      </c>
      <c r="AG11" s="850">
        <f>+(AG9+$B$11)*$B$2</f>
        <v>26.417200000000005</v>
      </c>
      <c r="AH11" s="186">
        <f>+(AH9+$B$11)*$B$2</f>
        <v>26.417200000000005</v>
      </c>
      <c r="AI11" s="351">
        <f t="shared" ref="AI11:AN11" si="9">+(AI9+$B$11)*$B$2</f>
        <v>26.417200000000005</v>
      </c>
      <c r="AJ11" s="850">
        <f>+(AJ9+$B$11)*$B$2</f>
        <v>26.417200000000005</v>
      </c>
      <c r="AK11" s="186">
        <f t="shared" si="9"/>
        <v>26.417200000000005</v>
      </c>
      <c r="AL11" s="351">
        <f t="shared" si="9"/>
        <v>26.417200000000005</v>
      </c>
      <c r="AM11" s="850">
        <f t="shared" si="9"/>
        <v>26.417200000000005</v>
      </c>
      <c r="AN11" s="186">
        <f t="shared" si="9"/>
        <v>26.417200000000005</v>
      </c>
      <c r="AO11" s="351">
        <f t="shared" ref="AO11:AT11" si="10">+(AO9+$B$11)*$B$2</f>
        <v>26.417200000000005</v>
      </c>
      <c r="AP11" s="850">
        <f t="shared" si="10"/>
        <v>26.417200000000005</v>
      </c>
      <c r="AQ11" s="186">
        <f t="shared" si="10"/>
        <v>26.417200000000005</v>
      </c>
      <c r="AR11" s="351">
        <f t="shared" si="10"/>
        <v>26.417200000000005</v>
      </c>
      <c r="AS11" s="850">
        <f t="shared" si="10"/>
        <v>26.417200000000005</v>
      </c>
      <c r="AT11" s="186">
        <f t="shared" si="10"/>
        <v>26.417200000000005</v>
      </c>
      <c r="AU11" s="351">
        <f t="shared" ref="AU11:AW11" si="11">+(AU9+$B$11)*$B$2</f>
        <v>26.417200000000005</v>
      </c>
      <c r="AV11" s="850">
        <f t="shared" si="11"/>
        <v>26.417200000000005</v>
      </c>
      <c r="AW11" s="186">
        <f t="shared" si="11"/>
        <v>26.417200000000005</v>
      </c>
      <c r="AX11" s="351">
        <f t="shared" ref="AX11:BC11" si="12">+(AX9+$B$11)*$B$2</f>
        <v>26.417200000000005</v>
      </c>
      <c r="AY11" s="850">
        <f t="shared" si="12"/>
        <v>26.417200000000005</v>
      </c>
      <c r="AZ11" s="186">
        <f t="shared" si="12"/>
        <v>26.417200000000005</v>
      </c>
      <c r="BA11" s="351">
        <f t="shared" si="12"/>
        <v>26.417200000000005</v>
      </c>
      <c r="BB11" s="850">
        <f t="shared" si="12"/>
        <v>26.417200000000005</v>
      </c>
      <c r="BC11" s="186">
        <f t="shared" si="12"/>
        <v>26.417200000000005</v>
      </c>
      <c r="BD11" s="351">
        <f t="shared" ref="BD11:BF11" si="13">+(BD9+$B$11)*$B$2</f>
        <v>507.21024000000011</v>
      </c>
      <c r="BE11" s="850">
        <f t="shared" si="13"/>
        <v>472.86788000000007</v>
      </c>
      <c r="BF11" s="186">
        <f t="shared" si="13"/>
        <v>457.01756000000006</v>
      </c>
      <c r="BG11" s="351">
        <f t="shared" ref="BG11:BI11" si="14">+(BG9+$B$11)*$B$2</f>
        <v>443.14853000000005</v>
      </c>
      <c r="BH11" s="850">
        <f t="shared" si="14"/>
        <v>444.46939000000009</v>
      </c>
      <c r="BI11" s="186">
        <f t="shared" si="14"/>
        <v>451.07369000000006</v>
      </c>
      <c r="BJ11" s="351">
        <f t="shared" ref="BJ11:BL11" si="15">+(BJ9+$B$11)*$B$2</f>
        <v>457.67799000000008</v>
      </c>
      <c r="BK11" s="850">
        <f t="shared" si="15"/>
        <v>463.62186000000008</v>
      </c>
      <c r="BL11" s="186">
        <f t="shared" si="15"/>
        <v>466.92401000000007</v>
      </c>
      <c r="BM11" s="351">
        <f t="shared" ref="BM11:BR11" si="16">+(BM9+$B$11)*$B$2</f>
        <v>468.24487000000011</v>
      </c>
      <c r="BN11" s="850">
        <f t="shared" si="16"/>
        <v>466.92401000000007</v>
      </c>
      <c r="BO11" s="186">
        <f t="shared" si="16"/>
        <v>465.60315000000008</v>
      </c>
      <c r="BP11" s="351">
        <f t="shared" si="16"/>
        <v>458.99885000000006</v>
      </c>
      <c r="BQ11" s="850">
        <f t="shared" si="16"/>
        <v>450.41326000000004</v>
      </c>
      <c r="BR11" s="186">
        <f t="shared" si="16"/>
        <v>444.46939000000009</v>
      </c>
    </row>
    <row r="12" spans="1:75">
      <c r="A12">
        <v>0.08</v>
      </c>
      <c r="B12" s="352">
        <f>+'mkt data'!G14</f>
        <v>0.27</v>
      </c>
      <c r="C12" s="888" t="s">
        <v>36</v>
      </c>
      <c r="D12" s="850">
        <f t="shared" ref="D12:AB12" si="17">+(D9+$B$12)*$B$2</f>
        <v>71.326440000000005</v>
      </c>
      <c r="E12" s="850">
        <f t="shared" si="17"/>
        <v>71.326440000000005</v>
      </c>
      <c r="F12" s="850">
        <f t="shared" si="17"/>
        <v>71.326440000000005</v>
      </c>
      <c r="G12" s="850">
        <f t="shared" si="17"/>
        <v>71.326440000000005</v>
      </c>
      <c r="H12" s="850">
        <f t="shared" si="17"/>
        <v>71.326440000000005</v>
      </c>
      <c r="I12" s="850">
        <f t="shared" si="17"/>
        <v>71.326440000000005</v>
      </c>
      <c r="J12" s="850">
        <f t="shared" si="17"/>
        <v>71.326440000000005</v>
      </c>
      <c r="K12" s="351">
        <f t="shared" si="17"/>
        <v>71.326440000000005</v>
      </c>
      <c r="L12" s="850">
        <f t="shared" si="17"/>
        <v>71.326440000000005</v>
      </c>
      <c r="M12" s="850">
        <f t="shared" si="17"/>
        <v>71.326440000000005</v>
      </c>
      <c r="N12" s="850">
        <f t="shared" si="17"/>
        <v>71.326440000000005</v>
      </c>
      <c r="O12" s="850">
        <f t="shared" si="17"/>
        <v>71.326440000000005</v>
      </c>
      <c r="P12" s="850">
        <f t="shared" si="17"/>
        <v>71.326440000000005</v>
      </c>
      <c r="Q12" s="850">
        <f t="shared" si="17"/>
        <v>71.326440000000005</v>
      </c>
      <c r="R12" s="850">
        <f t="shared" si="17"/>
        <v>71.326440000000005</v>
      </c>
      <c r="S12" s="850">
        <f t="shared" si="17"/>
        <v>71.326440000000005</v>
      </c>
      <c r="T12" s="850">
        <f t="shared" si="17"/>
        <v>71.326440000000005</v>
      </c>
      <c r="U12" s="850">
        <f t="shared" si="17"/>
        <v>71.326440000000005</v>
      </c>
      <c r="V12" s="186">
        <f t="shared" si="17"/>
        <v>71.326440000000005</v>
      </c>
      <c r="W12" s="351">
        <f t="shared" si="17"/>
        <v>71.326440000000005</v>
      </c>
      <c r="X12" s="850">
        <f t="shared" si="17"/>
        <v>71.326440000000005</v>
      </c>
      <c r="Y12" s="186">
        <f t="shared" si="17"/>
        <v>71.326440000000005</v>
      </c>
      <c r="Z12" s="351">
        <f t="shared" si="17"/>
        <v>71.326440000000005</v>
      </c>
      <c r="AA12" s="850">
        <f t="shared" si="17"/>
        <v>71.326440000000005</v>
      </c>
      <c r="AB12" s="186">
        <f t="shared" si="17"/>
        <v>71.326440000000005</v>
      </c>
      <c r="AC12" s="351">
        <f t="shared" ref="AC12:AE12" si="18">+(AC9+$B$12)*$B$2</f>
        <v>71.326440000000005</v>
      </c>
      <c r="AD12" s="850">
        <f t="shared" si="18"/>
        <v>71.326440000000005</v>
      </c>
      <c r="AE12" s="186">
        <f t="shared" si="18"/>
        <v>71.326440000000005</v>
      </c>
      <c r="AF12" s="351">
        <f t="shared" ref="AF12:AH12" si="19">+(AF9+$B$12)*$B$2</f>
        <v>71.326440000000005</v>
      </c>
      <c r="AG12" s="850">
        <f t="shared" si="19"/>
        <v>71.326440000000005</v>
      </c>
      <c r="AH12" s="186">
        <f t="shared" si="19"/>
        <v>71.326440000000005</v>
      </c>
      <c r="AI12" s="351">
        <f t="shared" ref="AI12:AN12" si="20">+(AI9+$B$12)*$B$2</f>
        <v>71.326440000000005</v>
      </c>
      <c r="AJ12" s="850">
        <f t="shared" si="20"/>
        <v>71.326440000000005</v>
      </c>
      <c r="AK12" s="186">
        <f t="shared" si="20"/>
        <v>71.326440000000005</v>
      </c>
      <c r="AL12" s="351">
        <f t="shared" si="20"/>
        <v>71.326440000000005</v>
      </c>
      <c r="AM12" s="850">
        <f t="shared" si="20"/>
        <v>71.326440000000005</v>
      </c>
      <c r="AN12" s="186">
        <f t="shared" si="20"/>
        <v>71.326440000000005</v>
      </c>
      <c r="AO12" s="351">
        <f t="shared" ref="AO12:AT12" si="21">+(AO9+$B$12)*$B$2</f>
        <v>71.326440000000005</v>
      </c>
      <c r="AP12" s="850">
        <f t="shared" si="21"/>
        <v>71.326440000000005</v>
      </c>
      <c r="AQ12" s="186">
        <f t="shared" si="21"/>
        <v>71.326440000000005</v>
      </c>
      <c r="AR12" s="351">
        <f t="shared" si="21"/>
        <v>71.326440000000005</v>
      </c>
      <c r="AS12" s="850">
        <f t="shared" si="21"/>
        <v>71.326440000000005</v>
      </c>
      <c r="AT12" s="186">
        <f t="shared" si="21"/>
        <v>71.326440000000005</v>
      </c>
      <c r="AU12" s="351">
        <f t="shared" ref="AU12:AW12" si="22">+(AU9+$B$12)*$B$2</f>
        <v>71.326440000000005</v>
      </c>
      <c r="AV12" s="850">
        <f t="shared" si="22"/>
        <v>71.326440000000005</v>
      </c>
      <c r="AW12" s="186">
        <f t="shared" si="22"/>
        <v>71.326440000000005</v>
      </c>
      <c r="AX12" s="351">
        <f t="shared" ref="AX12:BB12" si="23">+(AX9+$B$12)*$B$2</f>
        <v>71.326440000000005</v>
      </c>
      <c r="AY12" s="1061">
        <f t="shared" si="23"/>
        <v>71.326440000000005</v>
      </c>
      <c r="AZ12" s="1089">
        <f t="shared" si="23"/>
        <v>71.326440000000005</v>
      </c>
      <c r="BA12" s="351">
        <f t="shared" si="23"/>
        <v>71.326440000000005</v>
      </c>
      <c r="BB12" s="850">
        <f t="shared" si="23"/>
        <v>71.326440000000005</v>
      </c>
      <c r="BC12" s="186">
        <f>+(BC9+$B$12)*$B$2</f>
        <v>71.326440000000005</v>
      </c>
      <c r="BD12" s="1098">
        <f t="shared" ref="BD12:BF12" si="24">+(BD9+$B$12)*$B$2</f>
        <v>552.11948000000007</v>
      </c>
      <c r="BE12" s="1123">
        <f t="shared" si="24"/>
        <v>517.77712000000008</v>
      </c>
      <c r="BF12" s="186">
        <f t="shared" si="24"/>
        <v>501.92680000000001</v>
      </c>
      <c r="BG12" s="1116">
        <f>+(BG9+$B$12+$A$12)*$B$2</f>
        <v>509.19153000000006</v>
      </c>
      <c r="BH12" s="1117">
        <f t="shared" ref="BH12:BL12" si="25">+(BH9+$B$12+$A$12)*$B$2</f>
        <v>510.5123900000001</v>
      </c>
      <c r="BI12" s="1118">
        <f t="shared" si="25"/>
        <v>517.11669000000006</v>
      </c>
      <c r="BJ12" s="1116">
        <f t="shared" si="25"/>
        <v>523.72099000000014</v>
      </c>
      <c r="BK12" s="1117">
        <f t="shared" si="25"/>
        <v>529.66485999999998</v>
      </c>
      <c r="BL12" s="1118">
        <f t="shared" si="25"/>
        <v>532.96701000000007</v>
      </c>
      <c r="BM12" s="1116">
        <f t="shared" ref="BM12:BQ12" si="26">+(BM9+$B$12+$A$12)*$B$2</f>
        <v>534.28787</v>
      </c>
      <c r="BN12" s="1117">
        <f t="shared" si="26"/>
        <v>532.96701000000007</v>
      </c>
      <c r="BO12" s="1118">
        <f t="shared" si="26"/>
        <v>531.64615000000015</v>
      </c>
      <c r="BP12" s="1116">
        <f t="shared" si="26"/>
        <v>525.04185000000007</v>
      </c>
      <c r="BQ12" s="1117">
        <f t="shared" si="26"/>
        <v>516.45626000000004</v>
      </c>
      <c r="BR12" s="1118">
        <f>+(BR9+$B$12+$A$12)*$B$2</f>
        <v>510.5123900000001</v>
      </c>
    </row>
    <row r="13" spans="1:75" ht="7.45" customHeight="1" thickBot="1">
      <c r="C13" s="889"/>
      <c r="D13" s="3"/>
      <c r="E13" s="3"/>
      <c r="F13" s="3"/>
      <c r="G13" s="3"/>
      <c r="H13" s="3"/>
      <c r="I13" s="3"/>
      <c r="J13" s="3"/>
      <c r="K13" s="87"/>
      <c r="L13" s="3"/>
      <c r="M13" s="3"/>
      <c r="N13" s="3"/>
      <c r="O13" s="3"/>
      <c r="P13" s="3"/>
      <c r="Q13" s="3"/>
      <c r="R13" s="3"/>
      <c r="S13" s="3"/>
      <c r="T13" s="3"/>
      <c r="U13" s="3"/>
      <c r="V13" s="88"/>
      <c r="W13" s="87"/>
      <c r="X13" s="3"/>
      <c r="Y13" s="88"/>
      <c r="Z13" s="87"/>
      <c r="AA13" s="3"/>
      <c r="AB13" s="88"/>
      <c r="AC13" s="87"/>
      <c r="AD13" s="3"/>
      <c r="AE13" s="88"/>
      <c r="AF13" s="87"/>
      <c r="AG13" s="3"/>
      <c r="AH13" s="88"/>
      <c r="AI13" s="87"/>
      <c r="AJ13" s="3"/>
      <c r="AK13" s="88"/>
      <c r="AL13" s="87"/>
      <c r="AM13" s="3"/>
      <c r="AN13" s="88"/>
      <c r="AO13" s="87"/>
      <c r="AP13" s="3"/>
      <c r="AQ13" s="88"/>
      <c r="AR13" s="87"/>
      <c r="AS13" s="3"/>
      <c r="AT13" s="88"/>
      <c r="AU13" s="87"/>
      <c r="AV13" s="3"/>
      <c r="AW13" s="88"/>
      <c r="AX13" s="87"/>
      <c r="AY13" s="3"/>
      <c r="AZ13" s="88"/>
      <c r="BA13" s="87"/>
      <c r="BB13" s="3"/>
      <c r="BC13" s="88"/>
      <c r="BD13" s="87"/>
      <c r="BE13" s="3"/>
      <c r="BF13" s="88"/>
      <c r="BG13" s="87"/>
      <c r="BH13" s="3"/>
      <c r="BI13" s="88"/>
      <c r="BJ13" s="87"/>
      <c r="BK13" s="3"/>
      <c r="BL13" s="88"/>
      <c r="BM13" s="87"/>
      <c r="BN13" s="3"/>
      <c r="BO13" s="88"/>
      <c r="BP13" s="87"/>
      <c r="BQ13" s="3"/>
      <c r="BR13" s="88"/>
    </row>
    <row r="14" spans="1:75" ht="14.65" thickBot="1">
      <c r="C14" s="1011" t="s">
        <v>37</v>
      </c>
      <c r="D14" s="84"/>
      <c r="E14" s="84"/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4"/>
      <c r="AF14" s="84"/>
      <c r="AG14" s="84"/>
      <c r="AH14" s="84"/>
      <c r="AI14" s="84"/>
      <c r="AJ14" s="84"/>
      <c r="AK14" s="84"/>
      <c r="AL14" s="84"/>
      <c r="AM14" s="84"/>
      <c r="AN14" s="84"/>
      <c r="AO14" s="84"/>
      <c r="AP14" s="84"/>
      <c r="AQ14" s="84"/>
      <c r="AR14" s="84"/>
      <c r="AS14" s="84"/>
      <c r="AT14" s="84"/>
      <c r="AU14" s="84"/>
      <c r="AV14" s="84"/>
      <c r="AW14" s="84"/>
      <c r="AX14" s="84"/>
      <c r="AY14" s="84"/>
      <c r="AZ14" s="84"/>
      <c r="BA14" s="84"/>
      <c r="BB14" s="84"/>
      <c r="BC14" s="85"/>
      <c r="BD14" s="84"/>
      <c r="BE14" s="84"/>
      <c r="BF14" s="85"/>
      <c r="BG14" s="84"/>
      <c r="BH14" s="84"/>
      <c r="BI14" s="85"/>
      <c r="BJ14" s="84"/>
      <c r="BK14" s="84"/>
      <c r="BL14" s="85"/>
      <c r="BM14" s="84"/>
      <c r="BN14" s="84"/>
      <c r="BO14" s="85"/>
      <c r="BP14" s="84"/>
      <c r="BQ14" s="84"/>
      <c r="BR14" s="85"/>
    </row>
    <row r="15" spans="1:75">
      <c r="B15" s="75" t="s">
        <v>38</v>
      </c>
      <c r="C15" s="884" t="s">
        <v>32</v>
      </c>
      <c r="D15" s="175">
        <f>+'settlement day'!G15</f>
        <v>0</v>
      </c>
      <c r="E15" s="366">
        <f>+'settlement day'!I15</f>
        <v>0</v>
      </c>
      <c r="F15" s="366">
        <f>+'settlement day'!J15</f>
        <v>0</v>
      </c>
      <c r="G15" s="366">
        <f>+'settlement day'!K15</f>
        <v>0</v>
      </c>
      <c r="H15" s="366">
        <f>+'settlement day'!L15</f>
        <v>0</v>
      </c>
      <c r="I15" s="366">
        <f>+'settlement day'!M15</f>
        <v>0</v>
      </c>
      <c r="J15" s="366">
        <f>+'settlement day'!N15</f>
        <v>0</v>
      </c>
      <c r="K15" s="368">
        <f>+'settlement day'!O15</f>
        <v>0</v>
      </c>
      <c r="L15" s="366">
        <f>+'settlement day'!P15</f>
        <v>0</v>
      </c>
      <c r="M15" s="366">
        <f>+'settlement day'!Q15</f>
        <v>0</v>
      </c>
      <c r="N15" s="366">
        <f>+'settlement day'!R15</f>
        <v>0</v>
      </c>
      <c r="O15" s="366">
        <f ca="1">+'settlement day'!S15</f>
        <v>0</v>
      </c>
      <c r="P15" s="366">
        <f ca="1">+'settlement day'!T15</f>
        <v>0</v>
      </c>
      <c r="Q15" s="366">
        <f ca="1">+'settlement day'!U15</f>
        <v>0</v>
      </c>
      <c r="R15" s="366">
        <f ca="1">+'settlement day'!V15</f>
        <v>0</v>
      </c>
      <c r="S15" s="366">
        <f ca="1">+'settlement day'!W15</f>
        <v>0</v>
      </c>
      <c r="T15" s="366">
        <f ca="1">+'settlement day'!X15</f>
        <v>0</v>
      </c>
      <c r="U15" s="366">
        <f ca="1">+'settlement day'!Y15</f>
        <v>0</v>
      </c>
      <c r="V15" s="367">
        <f ca="1">+'settlement day'!Z15</f>
        <v>0</v>
      </c>
      <c r="W15" s="368">
        <f ca="1">+'settlement day'!AA15</f>
        <v>0</v>
      </c>
      <c r="X15" s="366">
        <f ca="1">+'settlement day'!AB15</f>
        <v>0</v>
      </c>
      <c r="Y15" s="367">
        <f ca="1">+'settlement day'!AC15</f>
        <v>0</v>
      </c>
      <c r="Z15" s="368">
        <f ca="1">+'settlement day'!AD15</f>
        <v>0</v>
      </c>
      <c r="AA15" s="366">
        <f ca="1">+'settlement day'!AE15</f>
        <v>0</v>
      </c>
      <c r="AB15" s="366">
        <f ca="1">+'settlement day'!AF15</f>
        <v>0</v>
      </c>
      <c r="AC15" s="368">
        <f ca="1">+'settlement day'!AG15</f>
        <v>0</v>
      </c>
      <c r="AD15" s="366">
        <f ca="1">+'settlement day'!AH15</f>
        <v>0</v>
      </c>
      <c r="AE15" s="367">
        <f ca="1">+'settlement day'!AI15</f>
        <v>0</v>
      </c>
      <c r="AF15" s="366">
        <f ca="1">+'settlement day'!AJ15</f>
        <v>0</v>
      </c>
      <c r="AG15" s="366">
        <f ca="1">+'settlement day'!AK15</f>
        <v>0</v>
      </c>
      <c r="AH15" s="367">
        <f ca="1">+'settlement day'!AL15</f>
        <v>0</v>
      </c>
      <c r="AI15" s="366">
        <f ca="1">+'settlement day'!AM15</f>
        <v>0</v>
      </c>
      <c r="AJ15" s="366">
        <f ca="1">+'settlement day'!AN15</f>
        <v>0</v>
      </c>
      <c r="AK15" s="367">
        <f ca="1">+'settlement day'!AO15</f>
        <v>0</v>
      </c>
      <c r="AL15" s="366">
        <f ca="1">+'settlement day'!AP15</f>
        <v>0</v>
      </c>
      <c r="AM15" s="366">
        <f ca="1">+'settlement day'!AQ15</f>
        <v>0</v>
      </c>
      <c r="AN15" s="367">
        <f ca="1">+'settlement day'!AR15</f>
        <v>0</v>
      </c>
      <c r="AO15" s="366">
        <f ca="1">+'settlement day'!AS15</f>
        <v>0</v>
      </c>
      <c r="AP15" s="366">
        <f ca="1">+'settlement day'!AT15</f>
        <v>0</v>
      </c>
      <c r="AQ15" s="367">
        <f ca="1">+'settlement day'!AU15</f>
        <v>0</v>
      </c>
      <c r="AR15" s="366">
        <f ca="1">+'settlement day'!AV15</f>
        <v>0</v>
      </c>
      <c r="AS15" s="366">
        <f ca="1">+'settlement day'!AW15</f>
        <v>0</v>
      </c>
      <c r="AT15" s="367">
        <f ca="1">+'settlement day'!AX15</f>
        <v>0</v>
      </c>
      <c r="AU15" s="368">
        <f ca="1">+'settlement day'!AY15</f>
        <v>0</v>
      </c>
      <c r="AV15" s="366">
        <f ca="1">+'settlement day'!AZ15</f>
        <v>0</v>
      </c>
      <c r="AW15" s="367">
        <f ca="1">+'settlement day'!BA15</f>
        <v>0</v>
      </c>
      <c r="AX15" s="368">
        <f ca="1">+'settlement day'!BB15</f>
        <v>0</v>
      </c>
      <c r="AY15" s="366">
        <f ca="1">+'settlement day'!BC15</f>
        <v>0</v>
      </c>
      <c r="AZ15" s="367">
        <f ca="1">+'settlement day'!BD15</f>
        <v>0</v>
      </c>
      <c r="BA15" s="368">
        <f ca="1">+'settlement day'!BE15</f>
        <v>0</v>
      </c>
      <c r="BB15" s="366">
        <f ca="1">+'settlement day'!BF15</f>
        <v>0</v>
      </c>
      <c r="BC15" s="367">
        <f ca="1">+'settlement day'!BG15</f>
        <v>0</v>
      </c>
      <c r="BD15" s="368">
        <f ca="1">+'settlement day'!BH15</f>
        <v>3</v>
      </c>
      <c r="BE15" s="366">
        <f ca="1">+'settlement day'!BI15</f>
        <v>2.5</v>
      </c>
      <c r="BF15" s="367">
        <f ca="1">+'settlement day'!BJ15</f>
        <v>-7.5</v>
      </c>
      <c r="BG15" s="368">
        <f ca="1">+'settlement day'!BK15</f>
        <v>0</v>
      </c>
      <c r="BH15" s="366">
        <f ca="1">+'settlement day'!BL15</f>
        <v>0</v>
      </c>
      <c r="BI15" s="367">
        <f ca="1">+'settlement day'!BM15</f>
        <v>0</v>
      </c>
      <c r="BJ15" s="368">
        <f ca="1">+'settlement day'!BN15</f>
        <v>0</v>
      </c>
      <c r="BK15" s="366">
        <f ca="1">+'settlement day'!BO15</f>
        <v>0</v>
      </c>
      <c r="BL15" s="367">
        <f ca="1">+'settlement day'!BP15</f>
        <v>0</v>
      </c>
      <c r="BM15" s="368">
        <f ca="1">+'settlement day'!BQ15</f>
        <v>0</v>
      </c>
      <c r="BN15" s="366">
        <f ca="1">+'settlement day'!BR15</f>
        <v>0</v>
      </c>
      <c r="BO15" s="367">
        <f ca="1">+'settlement day'!BS15</f>
        <v>0</v>
      </c>
      <c r="BP15" s="368">
        <f ca="1">+'settlement day'!BT15</f>
        <v>0</v>
      </c>
      <c r="BQ15" s="366">
        <f ca="1">+'settlement day'!BU15</f>
        <v>0</v>
      </c>
      <c r="BR15" s="367">
        <f ca="1">+'settlement day'!BV15</f>
        <v>0</v>
      </c>
    </row>
    <row r="16" spans="1:75">
      <c r="B16" s="242">
        <f>+'mkt data'!G23</f>
        <v>90</v>
      </c>
      <c r="C16" s="885" t="s">
        <v>39</v>
      </c>
      <c r="D16" s="305">
        <f>+'settlement day'!G13</f>
        <v>0</v>
      </c>
      <c r="E16" s="305">
        <f>+'settlement day'!I13</f>
        <v>0</v>
      </c>
      <c r="F16" s="305">
        <f>+'settlement day'!J13</f>
        <v>0</v>
      </c>
      <c r="G16" s="305">
        <f>+'settlement day'!K13</f>
        <v>0</v>
      </c>
      <c r="H16" s="305">
        <f>+'settlement day'!L13</f>
        <v>0</v>
      </c>
      <c r="I16" s="305">
        <f>+'settlement day'!M13</f>
        <v>0</v>
      </c>
      <c r="J16" s="305">
        <f>+'settlement day'!N13</f>
        <v>0</v>
      </c>
      <c r="K16" s="349">
        <f>+'settlement day'!O13</f>
        <v>0</v>
      </c>
      <c r="L16" s="544">
        <f>+'settlement day'!P13</f>
        <v>0</v>
      </c>
      <c r="M16" s="544">
        <f>+'settlement day'!Q13</f>
        <v>0</v>
      </c>
      <c r="N16" s="544">
        <f>+'settlement day'!R13</f>
        <v>0</v>
      </c>
      <c r="O16" s="544">
        <f>+'settlement day'!S13</f>
        <v>0</v>
      </c>
      <c r="P16" s="544">
        <f>+'settlement day'!T13</f>
        <v>0</v>
      </c>
      <c r="Q16" s="544">
        <f>+'settlement day'!U13</f>
        <v>0</v>
      </c>
      <c r="R16" s="544">
        <f>+'settlement day'!V13</f>
        <v>0</v>
      </c>
      <c r="S16" s="544">
        <f>+'settlement day'!W13</f>
        <v>0</v>
      </c>
      <c r="T16" s="544">
        <f>+'settlement day'!X13</f>
        <v>0</v>
      </c>
      <c r="U16" s="544">
        <f>+'settlement day'!Y13</f>
        <v>0</v>
      </c>
      <c r="V16" s="545">
        <f>+'settlement day'!Z13</f>
        <v>0</v>
      </c>
      <c r="W16" s="685">
        <f>+'settlement day'!AA13</f>
        <v>0</v>
      </c>
      <c r="X16" s="544">
        <f>+'settlement day'!AB13</f>
        <v>0</v>
      </c>
      <c r="Y16" s="545">
        <f>+'settlement day'!AC13</f>
        <v>0</v>
      </c>
      <c r="Z16" s="685">
        <f>+'settlement day'!AD13</f>
        <v>0</v>
      </c>
      <c r="AA16" s="544">
        <f>+'settlement day'!AE13</f>
        <v>0</v>
      </c>
      <c r="AB16" s="544">
        <f>+'settlement day'!AF13</f>
        <v>0</v>
      </c>
      <c r="AC16" s="685">
        <f>+'settlement day'!AG13</f>
        <v>0</v>
      </c>
      <c r="AD16" s="544">
        <f>+'settlement day'!AH13</f>
        <v>0</v>
      </c>
      <c r="AE16" s="545">
        <f>+'settlement day'!AI13</f>
        <v>0</v>
      </c>
      <c r="AF16" s="544">
        <f>+'settlement day'!AJ13</f>
        <v>0</v>
      </c>
      <c r="AG16" s="544">
        <f>+'settlement day'!AK13</f>
        <v>0</v>
      </c>
      <c r="AH16" s="903">
        <f>+'settlement day'!AL13</f>
        <v>0</v>
      </c>
      <c r="AI16" s="904">
        <f>+'settlement day'!AM13</f>
        <v>0</v>
      </c>
      <c r="AJ16" s="904">
        <f>+'settlement day'!AN13</f>
        <v>0</v>
      </c>
      <c r="AK16" s="903">
        <f>+'settlement day'!AO13</f>
        <v>0</v>
      </c>
      <c r="AL16" s="904">
        <f>+'settlement day'!AP13</f>
        <v>0</v>
      </c>
      <c r="AM16" s="904">
        <f>+'settlement day'!AQ13</f>
        <v>0</v>
      </c>
      <c r="AN16" s="903">
        <f>+'settlement day'!AR13</f>
        <v>0</v>
      </c>
      <c r="AO16" s="904">
        <f>+'settlement day'!AS13</f>
        <v>0</v>
      </c>
      <c r="AP16" s="904">
        <f>+'settlement day'!AT13</f>
        <v>0</v>
      </c>
      <c r="AQ16" s="903">
        <f>+'settlement day'!AU13</f>
        <v>0</v>
      </c>
      <c r="AR16" s="904">
        <f>+'settlement day'!AV13</f>
        <v>0</v>
      </c>
      <c r="AS16" s="904">
        <f>+'settlement day'!AW13</f>
        <v>0</v>
      </c>
      <c r="AT16" s="903">
        <f>+'settlement day'!AX13</f>
        <v>0</v>
      </c>
      <c r="AU16" s="963">
        <f>+'settlement day'!AY13</f>
        <v>0</v>
      </c>
      <c r="AV16" s="904">
        <f>+'settlement day'!AZ13</f>
        <v>0</v>
      </c>
      <c r="AW16" s="903">
        <f>+'settlement day'!BA13</f>
        <v>0</v>
      </c>
      <c r="AX16" s="963">
        <f>+'settlement day'!BB13</f>
        <v>0</v>
      </c>
      <c r="AY16" s="904">
        <f>+'settlement day'!BC13</f>
        <v>0</v>
      </c>
      <c r="AZ16" s="903">
        <f>+'settlement day'!BD13</f>
        <v>0</v>
      </c>
      <c r="BA16" s="963">
        <f>+'settlement day'!BE13</f>
        <v>0</v>
      </c>
      <c r="BB16" s="904">
        <f>+'settlement day'!BF13</f>
        <v>0</v>
      </c>
      <c r="BC16" s="903">
        <f>+'settlement day'!BG13</f>
        <v>0</v>
      </c>
      <c r="BD16" s="963">
        <f>+'settlement day'!BH13</f>
        <v>2843.5</v>
      </c>
      <c r="BE16" s="904">
        <f>+'settlement day'!BI13</f>
        <v>2900</v>
      </c>
      <c r="BF16" s="903">
        <f>+'settlement day'!BJ13</f>
        <v>2904.5</v>
      </c>
      <c r="BG16" s="963">
        <f>+'settlement day'!BK13</f>
        <v>2930</v>
      </c>
      <c r="BH16" s="904">
        <f>+'settlement day'!BL13</f>
        <v>2950</v>
      </c>
      <c r="BI16" s="903">
        <f>+'settlement day'!BM13</f>
        <v>2975</v>
      </c>
      <c r="BJ16" s="963">
        <f>+'settlement day'!BN13</f>
        <v>2700</v>
      </c>
      <c r="BK16" s="904">
        <f>+'settlement day'!BO13</f>
        <v>2420</v>
      </c>
      <c r="BL16" s="903">
        <f>+'settlement day'!BP13</f>
        <v>2390</v>
      </c>
      <c r="BM16" s="963">
        <f>+'settlement day'!BQ13</f>
        <v>2485</v>
      </c>
      <c r="BN16" s="904">
        <f>+'settlement day'!BR13</f>
        <v>2485</v>
      </c>
      <c r="BO16" s="903">
        <f>+'settlement day'!BS13</f>
        <v>2485</v>
      </c>
      <c r="BP16" s="963">
        <f>+'settlement day'!BT13</f>
        <v>2575</v>
      </c>
      <c r="BQ16" s="904">
        <f>+'settlement day'!BU13</f>
        <v>2585</v>
      </c>
      <c r="BR16" s="903">
        <f>+'settlement day'!BV13</f>
        <v>2605</v>
      </c>
    </row>
    <row r="17" spans="2:77">
      <c r="B17" t="s">
        <v>40</v>
      </c>
      <c r="C17" s="885" t="s">
        <v>41</v>
      </c>
      <c r="D17" s="94">
        <f>+'settlement day'!G30</f>
        <v>0</v>
      </c>
      <c r="E17" s="94">
        <f>+'settlement day'!I30</f>
        <v>0</v>
      </c>
      <c r="F17" s="94">
        <f>+'settlement day'!J30</f>
        <v>0</v>
      </c>
      <c r="G17" s="94">
        <f>+'settlement day'!K30</f>
        <v>0</v>
      </c>
      <c r="H17" s="305">
        <f>+'settlement day'!L30</f>
        <v>0</v>
      </c>
      <c r="I17" s="305">
        <f>+'settlement day'!M30</f>
        <v>0</v>
      </c>
      <c r="J17" s="305">
        <f>+'settlement day'!N30</f>
        <v>0</v>
      </c>
      <c r="K17" s="349">
        <f>+'settlement day'!O30</f>
        <v>0</v>
      </c>
      <c r="L17" s="544">
        <f>+'settlement day'!P30</f>
        <v>0</v>
      </c>
      <c r="M17" s="544">
        <f>+'settlement day'!Q30</f>
        <v>0</v>
      </c>
      <c r="N17" s="544">
        <f>+'settlement day'!R30</f>
        <v>0</v>
      </c>
      <c r="O17" s="544">
        <f>+'settlement day'!S30</f>
        <v>0</v>
      </c>
      <c r="P17" s="544">
        <f>+'settlement day'!T30</f>
        <v>0</v>
      </c>
      <c r="Q17" s="544">
        <f>+'settlement day'!U30</f>
        <v>0</v>
      </c>
      <c r="R17" s="544">
        <f>+'settlement day'!V30</f>
        <v>0</v>
      </c>
      <c r="S17" s="544">
        <f>+'settlement day'!W30</f>
        <v>0</v>
      </c>
      <c r="T17" s="544">
        <f>+'settlement day'!X30</f>
        <v>0</v>
      </c>
      <c r="U17" s="544">
        <f>+'settlement day'!Y30</f>
        <v>0</v>
      </c>
      <c r="V17" s="545">
        <f>+'settlement day'!Z30</f>
        <v>0</v>
      </c>
      <c r="W17" s="685">
        <f>+'settlement day'!AA30</f>
        <v>0</v>
      </c>
      <c r="X17" s="544">
        <f>+'settlement day'!AB30</f>
        <v>0</v>
      </c>
      <c r="Y17" s="545">
        <f>+'settlement day'!AC30</f>
        <v>0</v>
      </c>
      <c r="Z17" s="685">
        <f>+'settlement day'!AD30</f>
        <v>0</v>
      </c>
      <c r="AA17" s="544">
        <f>+'settlement day'!AE30</f>
        <v>0</v>
      </c>
      <c r="AB17" s="544">
        <f>+'settlement day'!AF30</f>
        <v>0</v>
      </c>
      <c r="AC17" s="685">
        <f>+'settlement day'!AG30</f>
        <v>0</v>
      </c>
      <c r="AD17" s="544">
        <f>+'settlement day'!AH30</f>
        <v>0</v>
      </c>
      <c r="AE17" s="545">
        <f>+'settlement day'!AI30</f>
        <v>0</v>
      </c>
      <c r="AF17" s="544">
        <f>+'settlement day'!AJ30</f>
        <v>0</v>
      </c>
      <c r="AG17" s="544">
        <f>+'settlement day'!AK30</f>
        <v>0</v>
      </c>
      <c r="AH17" s="545">
        <f>+'settlement day'!AL30</f>
        <v>4.8412997999999998</v>
      </c>
      <c r="AI17" s="544">
        <f>+'settlement day'!AM30</f>
        <v>4.9528999999999996</v>
      </c>
      <c r="AJ17" s="544">
        <f>+'settlement day'!AN30</f>
        <v>4.9827000000000004</v>
      </c>
      <c r="AK17" s="545">
        <f>+'settlement day'!AO30</f>
        <v>4.9955999999999996</v>
      </c>
      <c r="AL17" s="544">
        <f>+'settlement day'!AP30</f>
        <v>5.1711999999999998</v>
      </c>
      <c r="AM17" s="544">
        <f>+'settlement day'!AQ30</f>
        <v>5.2409999999999997</v>
      </c>
      <c r="AN17" s="545">
        <f>+'settlement day'!AR30</f>
        <v>5.5583</v>
      </c>
      <c r="AO17" s="544">
        <f>+'settlement day'!AS30</f>
        <v>5.6615000000000002</v>
      </c>
      <c r="AP17" s="544">
        <f>+'settlement day'!AT30</f>
        <v>5.6555999999999997</v>
      </c>
      <c r="AQ17" s="545">
        <f>+'settlement day'!AU30</f>
        <v>5.4474999999999998</v>
      </c>
      <c r="AR17" s="544">
        <f>+'settlement day'!AV30</f>
        <v>5.8067000000000002</v>
      </c>
      <c r="AS17" s="544">
        <f>+'settlement day'!AW30</f>
        <v>6.0529000000000002</v>
      </c>
      <c r="AT17" s="545">
        <f>+'settlement day'!AX30</f>
        <v>6.1917</v>
      </c>
      <c r="AU17" s="685">
        <f>+'settlement day'!AY30</f>
        <v>5.8295000000000003</v>
      </c>
      <c r="AV17" s="544">
        <f>+'settlement day'!AZ30</f>
        <v>5.8482000000000003</v>
      </c>
      <c r="AW17" s="545">
        <f>+'settlement day'!BA30</f>
        <v>5.7416</v>
      </c>
      <c r="AX17" s="685">
        <f>+'settlement day'!BB30</f>
        <v>5.6601999999999997</v>
      </c>
      <c r="AY17" s="544">
        <f>+'settlement day'!BC30</f>
        <v>5.7081</v>
      </c>
      <c r="AZ17" s="545">
        <f>+'settlement day'!BD30</f>
        <v>5.4565000000000001</v>
      </c>
      <c r="BA17" s="685">
        <f>+'settlement day'!BE30</f>
        <v>5.6014999999999997</v>
      </c>
      <c r="BB17" s="544">
        <f>+'settlement day'!BF30</f>
        <v>5.4371999999999998</v>
      </c>
      <c r="BC17" s="545">
        <f>+'settlement day'!BG30</f>
        <v>5.3179999999999996</v>
      </c>
      <c r="BD17" s="685">
        <f>+'settlement day'!BH30</f>
        <v>5.4348000000000001</v>
      </c>
      <c r="BE17" s="544">
        <f>+'settlement day'!BI30</f>
        <v>5.4659743099207434</v>
      </c>
      <c r="BF17" s="545">
        <f>+'settlement day'!BJ30</f>
        <v>5.5005500550055011</v>
      </c>
      <c r="BG17" s="685">
        <f>+'settlement day'!BK30</f>
        <v>5.5386319579063974</v>
      </c>
      <c r="BH17" s="544">
        <f>+'settlement day'!BL30</f>
        <v>5.5741360089186172</v>
      </c>
      <c r="BI17" s="545">
        <f>+'settlement day'!BM30</f>
        <v>5.6132472635419592</v>
      </c>
      <c r="BJ17" s="685">
        <f>+'settlement day'!BN30</f>
        <v>5.6561085972850673</v>
      </c>
      <c r="BK17" s="544">
        <f>+'settlement day'!BO30</f>
        <v>5.6963827969239533</v>
      </c>
      <c r="BL17" s="545">
        <f>+'settlement day'!BP30</f>
        <v>5.7355893318038431</v>
      </c>
      <c r="BM17" s="685">
        <f>+'settlement day'!BQ30</f>
        <v>5.7786766830395839</v>
      </c>
      <c r="BN17" s="544">
        <f>+'settlement day'!BR30</f>
        <v>5.8190282222868781</v>
      </c>
      <c r="BO17" s="545">
        <f>+'settlement day'!BS30</f>
        <v>5.8599472604746561</v>
      </c>
      <c r="BP17" s="685">
        <f>+'settlement day'!BT30</f>
        <v>5.8997050147492622</v>
      </c>
      <c r="BQ17" s="544">
        <f>+'settlement day'!BU30</f>
        <v>5.9382422802850359</v>
      </c>
      <c r="BR17" s="545">
        <f>+'settlement day'!BV30</f>
        <v>5.9772863120143453</v>
      </c>
      <c r="BT17" s="293" t="s">
        <v>42</v>
      </c>
    </row>
    <row r="18" spans="2:77" ht="12.7" customHeight="1">
      <c r="C18" s="886"/>
      <c r="D18" s="92"/>
      <c r="E18" s="92"/>
      <c r="F18" s="92"/>
      <c r="G18" s="92"/>
      <c r="H18" s="92"/>
      <c r="I18" s="92"/>
      <c r="J18" s="92"/>
      <c r="K18" s="427"/>
      <c r="L18" s="179"/>
      <c r="M18" s="179"/>
      <c r="N18" s="179"/>
      <c r="O18" s="179"/>
      <c r="P18" s="179"/>
      <c r="Q18" s="179"/>
      <c r="R18" s="179"/>
      <c r="S18" s="179"/>
      <c r="T18" s="179"/>
      <c r="U18" s="179"/>
      <c r="V18" s="180"/>
      <c r="W18" s="427"/>
      <c r="X18" s="179"/>
      <c r="Y18" s="180"/>
      <c r="Z18" s="427"/>
      <c r="AA18" s="179"/>
      <c r="AB18" s="179"/>
      <c r="AC18" s="427"/>
      <c r="AD18" s="179"/>
      <c r="AE18" s="180"/>
      <c r="AF18" s="179"/>
      <c r="AG18" s="179"/>
      <c r="AH18" s="180"/>
      <c r="AI18" s="179"/>
      <c r="AJ18" s="179"/>
      <c r="AK18" s="180"/>
      <c r="AL18" s="179"/>
      <c r="AM18" s="179"/>
      <c r="AN18" s="180"/>
      <c r="AO18" s="179"/>
      <c r="AP18" s="179"/>
      <c r="AQ18" s="180"/>
      <c r="AR18" s="179"/>
      <c r="AS18" s="179"/>
      <c r="AT18" s="180"/>
      <c r="AU18" s="427"/>
      <c r="AV18" s="179"/>
      <c r="AW18" s="180"/>
      <c r="AX18" s="427"/>
      <c r="AY18" s="179"/>
      <c r="AZ18" s="180"/>
      <c r="BA18" s="427"/>
      <c r="BB18" s="179"/>
      <c r="BC18" s="180"/>
      <c r="BD18" s="427"/>
      <c r="BE18" s="179"/>
      <c r="BF18" s="180"/>
      <c r="BG18" s="427"/>
      <c r="BH18" s="179"/>
      <c r="BI18" s="180"/>
      <c r="BJ18" s="427"/>
      <c r="BK18" s="179"/>
      <c r="BL18" s="180"/>
      <c r="BM18" s="427"/>
      <c r="BN18" s="179"/>
      <c r="BO18" s="180"/>
      <c r="BP18" s="427"/>
      <c r="BQ18" s="179"/>
      <c r="BR18" s="180"/>
      <c r="BV18" t="s">
        <v>43</v>
      </c>
      <c r="BW18" t="s">
        <v>44</v>
      </c>
    </row>
    <row r="19" spans="2:77" ht="6" customHeight="1">
      <c r="C19" s="886"/>
      <c r="D19" s="92"/>
      <c r="E19" s="92"/>
      <c r="F19" s="92"/>
      <c r="G19" s="92"/>
      <c r="H19" s="92"/>
      <c r="I19" s="92"/>
      <c r="J19" s="92"/>
      <c r="K19" s="427"/>
      <c r="L19" s="179"/>
      <c r="M19" s="179"/>
      <c r="N19" s="179"/>
      <c r="O19" s="179"/>
      <c r="P19" s="179"/>
      <c r="Q19" s="179"/>
      <c r="R19" s="179"/>
      <c r="S19" s="179"/>
      <c r="T19" s="179"/>
      <c r="U19" s="179"/>
      <c r="V19" s="180"/>
      <c r="W19" s="427"/>
      <c r="X19" s="179"/>
      <c r="Y19" s="180"/>
      <c r="Z19" s="427"/>
      <c r="AA19" s="179"/>
      <c r="AB19" s="179"/>
      <c r="AC19" s="427"/>
      <c r="AD19" s="179"/>
      <c r="AE19" s="180"/>
      <c r="AF19" s="179"/>
      <c r="AG19" s="179"/>
      <c r="AH19" s="180"/>
      <c r="AI19" s="179"/>
      <c r="AJ19" s="179"/>
      <c r="AK19" s="180"/>
      <c r="AL19" s="179"/>
      <c r="AM19" s="179"/>
      <c r="AN19" s="180"/>
      <c r="AO19" s="179"/>
      <c r="AP19" s="179"/>
      <c r="AQ19" s="180"/>
      <c r="AR19" s="179"/>
      <c r="AS19" s="179"/>
      <c r="AT19" s="180"/>
      <c r="AU19" s="427"/>
      <c r="AV19" s="179"/>
      <c r="AW19" s="180"/>
      <c r="AX19" s="427"/>
      <c r="AY19" s="179"/>
      <c r="AZ19" s="180"/>
      <c r="BA19" s="427"/>
      <c r="BB19" s="179"/>
      <c r="BC19" s="180"/>
      <c r="BD19" s="427"/>
      <c r="BE19" s="179"/>
      <c r="BF19" s="180"/>
      <c r="BG19" s="427"/>
      <c r="BH19" s="179"/>
      <c r="BI19" s="180"/>
      <c r="BJ19" s="427"/>
      <c r="BK19" s="179"/>
      <c r="BL19" s="180"/>
      <c r="BM19" s="427"/>
      <c r="BN19" s="179"/>
      <c r="BO19" s="180"/>
      <c r="BP19" s="427"/>
      <c r="BQ19" s="179"/>
      <c r="BR19" s="180"/>
    </row>
    <row r="20" spans="2:77" ht="15" customHeight="1">
      <c r="B20" s="245">
        <f>+(B31+B32)-B16</f>
        <v>460</v>
      </c>
      <c r="C20" s="885" t="s">
        <v>45</v>
      </c>
      <c r="D20" s="93" t="e">
        <f>+(D16+$B$16)/D17</f>
        <v>#DIV/0!</v>
      </c>
      <c r="E20" s="93" t="e">
        <f>+(E16+$B$16)/E17</f>
        <v>#DIV/0!</v>
      </c>
      <c r="F20" s="93" t="e">
        <f t="shared" ref="F20:H20" si="27">+(F16+$B$16)/F17</f>
        <v>#DIV/0!</v>
      </c>
      <c r="G20" s="93" t="e">
        <f>+(G16+$B$16)/G17</f>
        <v>#DIV/0!</v>
      </c>
      <c r="H20" s="93" t="e">
        <f t="shared" si="27"/>
        <v>#DIV/0!</v>
      </c>
      <c r="I20" s="93" t="e">
        <f>+(I16+$B$16)/I17</f>
        <v>#DIV/0!</v>
      </c>
      <c r="J20" s="93" t="e">
        <f>+(J16+$B$16)/J17</f>
        <v>#DIV/0!</v>
      </c>
      <c r="K20" s="350" t="e">
        <f>+(K16+$B$16)/K17</f>
        <v>#DIV/0!</v>
      </c>
      <c r="L20" s="93" t="e">
        <f>+((L16+$B$16)/L17)+BV8</f>
        <v>#DIV/0!</v>
      </c>
      <c r="M20" s="93" t="e">
        <f t="shared" ref="M20:AR20" si="28">+((M16+$B$16)/M17)+$BV$8</f>
        <v>#DIV/0!</v>
      </c>
      <c r="N20" s="93" t="e">
        <f t="shared" si="28"/>
        <v>#DIV/0!</v>
      </c>
      <c r="O20" s="93" t="e">
        <f t="shared" si="28"/>
        <v>#DIV/0!</v>
      </c>
      <c r="P20" s="93" t="e">
        <f t="shared" si="28"/>
        <v>#DIV/0!</v>
      </c>
      <c r="Q20" s="93" t="e">
        <f t="shared" si="28"/>
        <v>#DIV/0!</v>
      </c>
      <c r="R20" s="93" t="e">
        <f t="shared" si="28"/>
        <v>#DIV/0!</v>
      </c>
      <c r="S20" s="93" t="e">
        <f t="shared" si="28"/>
        <v>#DIV/0!</v>
      </c>
      <c r="T20" s="93" t="e">
        <f t="shared" si="28"/>
        <v>#DIV/0!</v>
      </c>
      <c r="U20" s="93" t="e">
        <f t="shared" si="28"/>
        <v>#DIV/0!</v>
      </c>
      <c r="V20" s="187" t="e">
        <f t="shared" si="28"/>
        <v>#DIV/0!</v>
      </c>
      <c r="W20" s="350" t="e">
        <f t="shared" si="28"/>
        <v>#DIV/0!</v>
      </c>
      <c r="X20" s="93" t="e">
        <f t="shared" si="28"/>
        <v>#DIV/0!</v>
      </c>
      <c r="Y20" s="187" t="e">
        <f t="shared" si="28"/>
        <v>#DIV/0!</v>
      </c>
      <c r="Z20" s="350" t="e">
        <f t="shared" si="28"/>
        <v>#DIV/0!</v>
      </c>
      <c r="AA20" s="93" t="e">
        <f t="shared" si="28"/>
        <v>#DIV/0!</v>
      </c>
      <c r="AB20" s="93" t="e">
        <f t="shared" si="28"/>
        <v>#DIV/0!</v>
      </c>
      <c r="AC20" s="350" t="e">
        <f t="shared" si="28"/>
        <v>#DIV/0!</v>
      </c>
      <c r="AD20" s="93" t="e">
        <f t="shared" si="28"/>
        <v>#DIV/0!</v>
      </c>
      <c r="AE20" s="187" t="e">
        <f t="shared" si="28"/>
        <v>#DIV/0!</v>
      </c>
      <c r="AF20" s="93" t="e">
        <f t="shared" si="28"/>
        <v>#DIV/0!</v>
      </c>
      <c r="AG20" s="93" t="e">
        <f t="shared" si="28"/>
        <v>#DIV/0!</v>
      </c>
      <c r="AH20" s="187">
        <f t="shared" si="28"/>
        <v>27.463193706496028</v>
      </c>
      <c r="AI20" s="93">
        <f t="shared" si="28"/>
        <v>27.044317255375923</v>
      </c>
      <c r="AJ20" s="93">
        <f t="shared" si="28"/>
        <v>26.935641047929373</v>
      </c>
      <c r="AK20" s="187">
        <f t="shared" si="28"/>
        <v>26.888998762426723</v>
      </c>
      <c r="AL20" s="93">
        <f t="shared" si="28"/>
        <v>26.277228969365261</v>
      </c>
      <c r="AM20" s="93">
        <f t="shared" si="28"/>
        <v>26.045440174429672</v>
      </c>
      <c r="AN20" s="187">
        <f t="shared" si="28"/>
        <v>25.065145962380612</v>
      </c>
      <c r="AO20" s="93">
        <f t="shared" si="28"/>
        <v>24.769991936269566</v>
      </c>
      <c r="AP20" s="93">
        <f t="shared" si="28"/>
        <v>24.78657574665916</v>
      </c>
      <c r="AQ20" s="187">
        <f t="shared" si="28"/>
        <v>25.394484875199076</v>
      </c>
      <c r="AR20" s="93">
        <f t="shared" si="28"/>
        <v>24.372481783756697</v>
      </c>
      <c r="AS20" s="93">
        <f t="shared" ref="AS20:BL20" si="29">+((AS16+$B$16)/AS17)+$BV$8</f>
        <v>23.742050624691593</v>
      </c>
      <c r="AT20" s="187">
        <f t="shared" si="29"/>
        <v>23.408732775482587</v>
      </c>
      <c r="AU20" s="350">
        <f t="shared" si="29"/>
        <v>24.311861682036135</v>
      </c>
      <c r="AV20" s="93">
        <f t="shared" si="29"/>
        <v>24.262495380355389</v>
      </c>
      <c r="AW20" s="187">
        <f t="shared" si="29"/>
        <v>24.548217961290788</v>
      </c>
      <c r="AX20" s="350">
        <f t="shared" si="29"/>
        <v>24.77364302656018</v>
      </c>
      <c r="AY20" s="93">
        <f t="shared" si="29"/>
        <v>24.640212661898076</v>
      </c>
      <c r="AZ20" s="187">
        <f t="shared" si="29"/>
        <v>25.367234428836348</v>
      </c>
      <c r="BA20" s="350">
        <f t="shared" si="29"/>
        <v>24.940269688214443</v>
      </c>
      <c r="BB20" s="93">
        <f t="shared" si="29"/>
        <v>25.42578219783973</v>
      </c>
      <c r="BC20" s="187">
        <f t="shared" si="29"/>
        <v>25.796800320539496</v>
      </c>
      <c r="BD20" s="350">
        <f>+((BD16+$B$16)/BD17)+$BV$8</f>
        <v>548.6354175716765</v>
      </c>
      <c r="BE20" s="93">
        <f t="shared" si="29"/>
        <v>555.89364481094935</v>
      </c>
      <c r="BF20" s="187">
        <f t="shared" si="29"/>
        <v>553.27324481094934</v>
      </c>
      <c r="BG20" s="350">
        <f t="shared" si="29"/>
        <v>554.13414481094935</v>
      </c>
      <c r="BH20" s="93">
        <f t="shared" si="29"/>
        <v>554.24914481094947</v>
      </c>
      <c r="BI20" s="187">
        <f t="shared" si="29"/>
        <v>554.90289481094942</v>
      </c>
      <c r="BJ20" s="350">
        <f t="shared" si="29"/>
        <v>502.14514481094949</v>
      </c>
      <c r="BK20" s="93">
        <f t="shared" si="29"/>
        <v>449.50364481094942</v>
      </c>
      <c r="BL20" s="187">
        <f t="shared" si="29"/>
        <v>441.26114481094942</v>
      </c>
      <c r="BM20" s="350">
        <f t="shared" ref="BM20:BR20" si="30">+((BM16+$B$16)/BM17)+$BV$8</f>
        <v>454.47689481094943</v>
      </c>
      <c r="BN20" s="93">
        <f t="shared" si="30"/>
        <v>451.38689481094946</v>
      </c>
      <c r="BO20" s="187">
        <f t="shared" si="30"/>
        <v>448.29689481094942</v>
      </c>
      <c r="BP20" s="350">
        <f t="shared" si="30"/>
        <v>460.59064481094947</v>
      </c>
      <c r="BQ20" s="93">
        <f t="shared" si="30"/>
        <v>459.34314481094941</v>
      </c>
      <c r="BR20" s="187">
        <f t="shared" si="30"/>
        <v>459.74664481094948</v>
      </c>
      <c r="BU20" t="s">
        <v>46</v>
      </c>
      <c r="BV20" s="60">
        <v>23.533119309375</v>
      </c>
      <c r="BW20" s="60">
        <v>24.6097979705882</v>
      </c>
    </row>
    <row r="21" spans="2:77">
      <c r="B21" s="880">
        <f>+'mkt data'!H2</f>
        <v>1.125</v>
      </c>
      <c r="C21" s="885" t="s">
        <v>47</v>
      </c>
      <c r="D21" s="93" t="e">
        <f>+D20+($B$20/D17)</f>
        <v>#DIV/0!</v>
      </c>
      <c r="E21" s="93" t="e">
        <f t="shared" ref="E21:I21" si="31">+E20+($B$20/E17)</f>
        <v>#DIV/0!</v>
      </c>
      <c r="F21" s="93" t="e">
        <f t="shared" si="31"/>
        <v>#DIV/0!</v>
      </c>
      <c r="G21" s="93" t="e">
        <f t="shared" si="31"/>
        <v>#DIV/0!</v>
      </c>
      <c r="H21" s="93" t="e">
        <f>+H20+($B$20/H17)</f>
        <v>#DIV/0!</v>
      </c>
      <c r="I21" s="93" t="e">
        <f t="shared" si="31"/>
        <v>#DIV/0!</v>
      </c>
      <c r="J21" s="93" t="e">
        <f>+J20+($B$20/J17)</f>
        <v>#DIV/0!</v>
      </c>
      <c r="K21" s="350" t="e">
        <f>+K20+($B$20/K17)</f>
        <v>#DIV/0!</v>
      </c>
      <c r="L21" s="93" t="e">
        <f>+L20+($B$20/L17)</f>
        <v>#DIV/0!</v>
      </c>
      <c r="M21" s="93" t="e">
        <f t="shared" ref="M21" si="32">+M20+($B$20/M17)</f>
        <v>#DIV/0!</v>
      </c>
      <c r="N21" s="93" t="e">
        <f t="shared" ref="N21:O21" si="33">+N20+($B$20/N17)</f>
        <v>#DIV/0!</v>
      </c>
      <c r="O21" s="93" t="e">
        <f t="shared" si="33"/>
        <v>#DIV/0!</v>
      </c>
      <c r="P21" s="93" t="e">
        <f>+P20+($B$20/P17)</f>
        <v>#DIV/0!</v>
      </c>
      <c r="Q21" s="93" t="e">
        <f t="shared" ref="Q21:S21" si="34">+Q20+($B$20/Q17)</f>
        <v>#DIV/0!</v>
      </c>
      <c r="R21" s="93" t="e">
        <f t="shared" si="34"/>
        <v>#DIV/0!</v>
      </c>
      <c r="S21" s="93" t="e">
        <f t="shared" si="34"/>
        <v>#DIV/0!</v>
      </c>
      <c r="T21" s="93" t="e">
        <f t="shared" ref="T21" si="35">+T20+($B$20/T17)</f>
        <v>#DIV/0!</v>
      </c>
      <c r="U21" s="93" t="e">
        <f t="shared" ref="U21" si="36">+U20+($B$20/U17)</f>
        <v>#DIV/0!</v>
      </c>
      <c r="V21" s="187" t="e">
        <f t="shared" ref="V21:Y21" si="37">+V20+($B$20/V17)</f>
        <v>#DIV/0!</v>
      </c>
      <c r="W21" s="350" t="e">
        <f t="shared" si="37"/>
        <v>#DIV/0!</v>
      </c>
      <c r="X21" s="93" t="e">
        <f t="shared" si="37"/>
        <v>#DIV/0!</v>
      </c>
      <c r="Y21" s="187" t="e">
        <f t="shared" si="37"/>
        <v>#DIV/0!</v>
      </c>
      <c r="Z21" s="350" t="e">
        <f t="shared" ref="Z21:AB21" si="38">+Z20+($B$20/Z17)</f>
        <v>#DIV/0!</v>
      </c>
      <c r="AA21" s="93" t="e">
        <f t="shared" si="38"/>
        <v>#DIV/0!</v>
      </c>
      <c r="AB21" s="93" t="e">
        <f t="shared" si="38"/>
        <v>#DIV/0!</v>
      </c>
      <c r="AC21" s="350" t="e">
        <f t="shared" ref="AC21:AE21" si="39">+AC20+($B$20/AC17)</f>
        <v>#DIV/0!</v>
      </c>
      <c r="AD21" s="93" t="e">
        <f t="shared" si="39"/>
        <v>#DIV/0!</v>
      </c>
      <c r="AE21" s="187" t="e">
        <f t="shared" si="39"/>
        <v>#DIV/0!</v>
      </c>
      <c r="AF21" s="93" t="e">
        <f t="shared" ref="AF21:AH21" si="40">+AF20+($B$20/AF17)</f>
        <v>#DIV/0!</v>
      </c>
      <c r="AG21" s="93" t="e">
        <f t="shared" si="40"/>
        <v>#DIV/0!</v>
      </c>
      <c r="AH21" s="187">
        <f t="shared" si="40"/>
        <v>122.47899917262312</v>
      </c>
      <c r="AI21" s="93">
        <f t="shared" ref="AI21:AN21" si="41">+AI20+($B$20/AI17)</f>
        <v>119.91919863800024</v>
      </c>
      <c r="AJ21" s="93">
        <f>+AJ20+($B$20/AJ17)</f>
        <v>119.25506625916023</v>
      </c>
      <c r="AK21" s="187">
        <f t="shared" si="41"/>
        <v>118.97003006997737</v>
      </c>
      <c r="AL21" s="93">
        <f>+AL20+($B$20/AL17)</f>
        <v>115.23143689015734</v>
      </c>
      <c r="AM21" s="93">
        <f t="shared" si="41"/>
        <v>113.81494980999541</v>
      </c>
      <c r="AN21" s="187">
        <f t="shared" si="41"/>
        <v>107.82426295858448</v>
      </c>
      <c r="AO21" s="93">
        <f t="shared" ref="AO21:AT21" si="42">+AO20+($B$20/AO17)</f>
        <v>106.02054391012808</v>
      </c>
      <c r="AP21" s="93">
        <f t="shared" si="42"/>
        <v>106.12188941806448</v>
      </c>
      <c r="AQ21" s="187">
        <f t="shared" si="42"/>
        <v>109.83688964803065</v>
      </c>
      <c r="AR21" s="93">
        <f t="shared" si="42"/>
        <v>103.5913152003272</v>
      </c>
      <c r="AS21" s="93">
        <f t="shared" si="42"/>
        <v>99.738680339373815</v>
      </c>
      <c r="AT21" s="187">
        <f t="shared" si="42"/>
        <v>97.701737927540989</v>
      </c>
      <c r="AU21" s="350">
        <f t="shared" ref="AU21:AW21" si="43">+AU20+($B$20/AU17)</f>
        <v>103.22085902314601</v>
      </c>
      <c r="AV21" s="93">
        <f t="shared" si="43"/>
        <v>102.91917606843035</v>
      </c>
      <c r="AW21" s="187">
        <f t="shared" si="43"/>
        <v>104.66525850748</v>
      </c>
      <c r="AX21" s="350">
        <f t="shared" ref="AX21:BC21" si="44">+AX20+($B$20/AX17)</f>
        <v>106.04285612857072</v>
      </c>
      <c r="AY21" s="93">
        <f t="shared" si="44"/>
        <v>105.22744834452452</v>
      </c>
      <c r="AZ21" s="187">
        <f t="shared" si="44"/>
        <v>109.67035914248063</v>
      </c>
      <c r="BA21" s="350">
        <f t="shared" si="44"/>
        <v>107.06113017201343</v>
      </c>
      <c r="BB21" s="93">
        <f t="shared" si="44"/>
        <v>110.02815106416799</v>
      </c>
      <c r="BC21" s="187">
        <f t="shared" si="44"/>
        <v>112.29548403622209</v>
      </c>
      <c r="BD21" s="350">
        <f>+BD20+($B$20/BD17)</f>
        <v>633.27514672454322</v>
      </c>
      <c r="BE21" s="93">
        <f t="shared" ref="BE21:BF21" si="45">+BE20+($B$20/BE17)</f>
        <v>640.05064481094939</v>
      </c>
      <c r="BF21" s="187">
        <f t="shared" si="45"/>
        <v>636.90124481094927</v>
      </c>
      <c r="BG21" s="350">
        <f t="shared" ref="BG21:BI21" si="46">+BG20+($B$20/BG17)</f>
        <v>637.18714481094935</v>
      </c>
      <c r="BH21" s="93">
        <f t="shared" si="46"/>
        <v>636.77314481094947</v>
      </c>
      <c r="BI21" s="187">
        <f t="shared" si="46"/>
        <v>636.85189481094937</v>
      </c>
      <c r="BJ21" s="350">
        <f t="shared" ref="BJ21:BL21" si="47">+BJ20+($B$20/BJ17)</f>
        <v>583.47314481094952</v>
      </c>
      <c r="BK21" s="93">
        <f t="shared" si="47"/>
        <v>530.25664481094941</v>
      </c>
      <c r="BL21" s="187">
        <f t="shared" si="47"/>
        <v>521.46214481094944</v>
      </c>
      <c r="BM21" s="350">
        <f t="shared" ref="BM21:BR21" si="48">+BM20+($B$20/BM17)</f>
        <v>534.07989481094944</v>
      </c>
      <c r="BN21" s="93">
        <f t="shared" si="48"/>
        <v>530.4378948109495</v>
      </c>
      <c r="BO21" s="187">
        <f t="shared" si="48"/>
        <v>526.79589481094945</v>
      </c>
      <c r="BP21" s="350">
        <f t="shared" si="48"/>
        <v>538.5606448109495</v>
      </c>
      <c r="BQ21" s="93">
        <f t="shared" si="48"/>
        <v>536.80714481094947</v>
      </c>
      <c r="BR21" s="187">
        <f t="shared" si="48"/>
        <v>536.7046448109495</v>
      </c>
    </row>
    <row r="22" spans="2:77">
      <c r="B22" s="242">
        <f>+EU!BG3</f>
        <v>0</v>
      </c>
      <c r="C22" s="888" t="s">
        <v>48</v>
      </c>
      <c r="D22" s="911" t="e">
        <f t="shared" ref="D22:F24" si="49">+D20*$B$21</f>
        <v>#DIV/0!</v>
      </c>
      <c r="E22" s="911" t="e">
        <f>+E20*$B$21</f>
        <v>#DIV/0!</v>
      </c>
      <c r="F22" s="911" t="e">
        <f t="shared" si="49"/>
        <v>#DIV/0!</v>
      </c>
      <c r="G22" s="911" t="e">
        <f>+G20*$B$21</f>
        <v>#DIV/0!</v>
      </c>
      <c r="H22" s="911" t="e">
        <f>+H20*$B$21+$B$22</f>
        <v>#DIV/0!</v>
      </c>
      <c r="I22" s="911" t="e">
        <f>+I20*$B$21+$B$22</f>
        <v>#DIV/0!</v>
      </c>
      <c r="J22" s="911" t="e">
        <f>+J20*$B$21+$B$22</f>
        <v>#DIV/0!</v>
      </c>
      <c r="K22" s="912" t="e">
        <f>+K20*$B$21+$B$22</f>
        <v>#DIV/0!</v>
      </c>
      <c r="L22" s="911" t="e">
        <f t="shared" ref="L22:W22" si="50">+L20*$B$21+$B$22+$BW$8</f>
        <v>#DIV/0!</v>
      </c>
      <c r="M22" s="911" t="e">
        <f t="shared" si="50"/>
        <v>#DIV/0!</v>
      </c>
      <c r="N22" s="911" t="e">
        <f t="shared" si="50"/>
        <v>#DIV/0!</v>
      </c>
      <c r="O22" s="911" t="e">
        <f t="shared" si="50"/>
        <v>#DIV/0!</v>
      </c>
      <c r="P22" s="911" t="e">
        <f t="shared" si="50"/>
        <v>#DIV/0!</v>
      </c>
      <c r="Q22" s="911" t="e">
        <f t="shared" si="50"/>
        <v>#DIV/0!</v>
      </c>
      <c r="R22" s="911" t="e">
        <f t="shared" si="50"/>
        <v>#DIV/0!</v>
      </c>
      <c r="S22" s="911" t="e">
        <f t="shared" si="50"/>
        <v>#DIV/0!</v>
      </c>
      <c r="T22" s="911" t="e">
        <f t="shared" si="50"/>
        <v>#DIV/0!</v>
      </c>
      <c r="U22" s="911" t="e">
        <f t="shared" si="50"/>
        <v>#DIV/0!</v>
      </c>
      <c r="V22" s="913" t="e">
        <f t="shared" si="50"/>
        <v>#DIV/0!</v>
      </c>
      <c r="W22" s="912" t="e">
        <f t="shared" si="50"/>
        <v>#DIV/0!</v>
      </c>
      <c r="X22" s="911" t="e">
        <f t="shared" ref="X22:BL22" si="51">+(X20-$BV$8)*$B$21+$B$22+$BW$8</f>
        <v>#DIV/0!</v>
      </c>
      <c r="Y22" s="911" t="e">
        <f t="shared" si="51"/>
        <v>#DIV/0!</v>
      </c>
      <c r="Z22" s="911" t="e">
        <f t="shared" si="51"/>
        <v>#DIV/0!</v>
      </c>
      <c r="AA22" s="911" t="e">
        <f t="shared" si="51"/>
        <v>#DIV/0!</v>
      </c>
      <c r="AB22" s="911" t="e">
        <f t="shared" si="51"/>
        <v>#DIV/0!</v>
      </c>
      <c r="AC22" s="912" t="e">
        <f t="shared" si="51"/>
        <v>#DIV/0!</v>
      </c>
      <c r="AD22" s="911" t="e">
        <f t="shared" si="51"/>
        <v>#DIV/0!</v>
      </c>
      <c r="AE22" s="914" t="e">
        <f t="shared" si="51"/>
        <v>#DIV/0!</v>
      </c>
      <c r="AF22" s="911" t="e">
        <f t="shared" si="51"/>
        <v>#DIV/0!</v>
      </c>
      <c r="AG22" s="911" t="e">
        <f t="shared" si="51"/>
        <v>#DIV/0!</v>
      </c>
      <c r="AH22" s="915">
        <f t="shared" si="51"/>
        <v>30.972910850279497</v>
      </c>
      <c r="AI22" s="916">
        <f t="shared" si="51"/>
        <v>30.501674842769379</v>
      </c>
      <c r="AJ22" s="911">
        <f t="shared" si="51"/>
        <v>30.379414109392009</v>
      </c>
      <c r="AK22" s="913">
        <f t="shared" si="51"/>
        <v>30.326941538201531</v>
      </c>
      <c r="AL22" s="911">
        <f t="shared" si="51"/>
        <v>29.638700521007387</v>
      </c>
      <c r="AM22" s="962">
        <f t="shared" si="51"/>
        <v>29.377938126704848</v>
      </c>
      <c r="AN22" s="913">
        <f t="shared" si="51"/>
        <v>28.275107138149654</v>
      </c>
      <c r="AO22" s="911">
        <f t="shared" si="51"/>
        <v>27.943058858774727</v>
      </c>
      <c r="AP22" s="911">
        <f t="shared" si="51"/>
        <v>27.96171564546302</v>
      </c>
      <c r="AQ22" s="913">
        <f t="shared" si="51"/>
        <v>28.645613415070429</v>
      </c>
      <c r="AR22" s="911">
        <f t="shared" si="51"/>
        <v>27.49585993719775</v>
      </c>
      <c r="AS22" s="916">
        <f t="shared" si="51"/>
        <v>26.786624883249505</v>
      </c>
      <c r="AT22" s="915">
        <f t="shared" si="51"/>
        <v>26.411642302889376</v>
      </c>
      <c r="AU22" s="1048">
        <f t="shared" si="51"/>
        <v>27.427662322762117</v>
      </c>
      <c r="AV22" s="911">
        <f t="shared" si="51"/>
        <v>27.372125233371278</v>
      </c>
      <c r="AW22" s="915">
        <f t="shared" si="51"/>
        <v>27.693563136923601</v>
      </c>
      <c r="AX22" s="912">
        <f t="shared" si="51"/>
        <v>27.947166335351667</v>
      </c>
      <c r="AY22" s="911">
        <f t="shared" si="51"/>
        <v>27.797057175106801</v>
      </c>
      <c r="AZ22" s="913">
        <f t="shared" si="51"/>
        <v>28.614956662912356</v>
      </c>
      <c r="BA22" s="912">
        <f t="shared" si="51"/>
        <v>28.134621329712715</v>
      </c>
      <c r="BB22" s="911">
        <f t="shared" si="51"/>
        <v>28.680822903041161</v>
      </c>
      <c r="BC22" s="913">
        <f t="shared" si="51"/>
        <v>29.0982182910784</v>
      </c>
      <c r="BD22" s="1099">
        <f>+(BD20-$BV$8)*$B$21+$B$22+$BW$8</f>
        <v>617.29166269860752</v>
      </c>
      <c r="BE22" s="916">
        <f t="shared" si="51"/>
        <v>625.45716834278949</v>
      </c>
      <c r="BF22" s="913">
        <f t="shared" si="51"/>
        <v>622.5092183427895</v>
      </c>
      <c r="BG22" s="912">
        <f t="shared" si="51"/>
        <v>623.47773084278958</v>
      </c>
      <c r="BH22" s="911">
        <f t="shared" si="51"/>
        <v>623.60710584278968</v>
      </c>
      <c r="BI22" s="913">
        <f t="shared" si="51"/>
        <v>624.34257459278956</v>
      </c>
      <c r="BJ22" s="912">
        <f t="shared" si="51"/>
        <v>564.9901058427896</v>
      </c>
      <c r="BK22" s="911">
        <f t="shared" si="51"/>
        <v>505.76841834278957</v>
      </c>
      <c r="BL22" s="913">
        <f t="shared" si="51"/>
        <v>496.49560584278953</v>
      </c>
      <c r="BM22" s="912">
        <f t="shared" ref="BM22:BR22" si="52">+(BM20-$BV$8)*$B$21+$B$22+$BW$8</f>
        <v>511.36332459278958</v>
      </c>
      <c r="BN22" s="911">
        <f t="shared" si="52"/>
        <v>507.88707459278959</v>
      </c>
      <c r="BO22" s="913">
        <f t="shared" si="52"/>
        <v>504.41082459278954</v>
      </c>
      <c r="BP22" s="912">
        <f t="shared" si="52"/>
        <v>518.24129334278962</v>
      </c>
      <c r="BQ22" s="911">
        <f t="shared" si="52"/>
        <v>516.83785584278951</v>
      </c>
      <c r="BR22" s="913">
        <f t="shared" si="52"/>
        <v>517.29179334278956</v>
      </c>
      <c r="BY22">
        <v>520</v>
      </c>
    </row>
    <row r="23" spans="2:77" ht="14.65" thickBot="1">
      <c r="C23" s="917" t="s">
        <v>49</v>
      </c>
      <c r="D23" s="918"/>
      <c r="E23" s="918"/>
      <c r="F23" s="919"/>
      <c r="G23" s="918"/>
      <c r="H23" s="918"/>
      <c r="I23" s="918"/>
      <c r="J23" s="918"/>
      <c r="K23" s="918"/>
      <c r="L23" s="918"/>
      <c r="M23" s="918"/>
      <c r="N23" s="918"/>
      <c r="O23" s="918"/>
      <c r="P23" s="918"/>
      <c r="Q23" s="918"/>
      <c r="R23" s="918"/>
      <c r="S23" s="918"/>
      <c r="T23" s="918"/>
      <c r="U23" s="918"/>
      <c r="V23" s="918"/>
      <c r="W23" s="918"/>
      <c r="X23" s="918"/>
      <c r="Y23" s="918"/>
      <c r="Z23" s="918"/>
      <c r="AA23" s="918"/>
      <c r="AB23" s="918"/>
      <c r="AC23" s="918"/>
      <c r="AD23" s="918"/>
      <c r="AE23" s="918"/>
      <c r="AF23" s="918"/>
      <c r="AG23" s="918"/>
      <c r="AH23" s="918"/>
      <c r="AI23" s="920">
        <f>+((AI20/264.172)-AI9)*100</f>
        <v>10.237389751894947</v>
      </c>
      <c r="AJ23" s="921">
        <f>+((AJ20/264.172)-AJ9)*100</f>
        <v>10.196251324110568</v>
      </c>
      <c r="AK23" s="922">
        <f t="shared" ref="AK23:AT23" si="53">+((AK20/264.172)-AK9)*100</f>
        <v>10.178595294893752</v>
      </c>
      <c r="AL23" s="920">
        <f>+((AL20/264.172)-AL9)*100</f>
        <v>9.947015190620224</v>
      </c>
      <c r="AM23" s="921">
        <f t="shared" si="53"/>
        <v>9.8592735696552509</v>
      </c>
      <c r="AN23" s="922">
        <f t="shared" si="53"/>
        <v>9.4881917699001441</v>
      </c>
      <c r="AO23" s="920">
        <f t="shared" si="53"/>
        <v>9.3764637949023975</v>
      </c>
      <c r="AP23" s="921">
        <f t="shared" si="53"/>
        <v>9.3827414512738514</v>
      </c>
      <c r="AQ23" s="922">
        <f t="shared" si="53"/>
        <v>9.6128601347603357</v>
      </c>
      <c r="AR23" s="920">
        <f t="shared" si="53"/>
        <v>9.2259898035206973</v>
      </c>
      <c r="AS23" s="921">
        <f>+((AS20/264.172)-AS9)*100</f>
        <v>8.9873456023695137</v>
      </c>
      <c r="AT23" s="922">
        <f t="shared" si="53"/>
        <v>8.8611710459407451</v>
      </c>
      <c r="AU23" s="920">
        <f>+((AU20/264.172)-AU9)*100</f>
        <v>9.2030425942325955</v>
      </c>
      <c r="AV23" s="921">
        <f t="shared" ref="AV23:AW23" si="54">+((AV20/264.172)-AV9)*100</f>
        <v>9.1843554125173696</v>
      </c>
      <c r="AW23" s="922">
        <f t="shared" si="54"/>
        <v>9.29251319643671</v>
      </c>
      <c r="AX23" s="920">
        <f t="shared" ref="AX23:BC23" si="55">+((AX20/264.172)-AX9)*100</f>
        <v>9.3778458831973772</v>
      </c>
      <c r="AY23" s="921">
        <f t="shared" si="55"/>
        <v>9.3273369857131243</v>
      </c>
      <c r="AZ23" s="922">
        <f>+((AZ20/264.172)-AZ9)*100</f>
        <v>9.6025447166377766</v>
      </c>
      <c r="BA23" s="920">
        <f t="shared" si="55"/>
        <v>9.4409209485541385</v>
      </c>
      <c r="BB23" s="921">
        <f t="shared" si="55"/>
        <v>9.6247074625016005</v>
      </c>
      <c r="BC23" s="922">
        <f t="shared" si="55"/>
        <v>9.7651531277120558</v>
      </c>
      <c r="BD23" s="920">
        <f t="shared" ref="BD23:BF23" si="56">+((BD20/264.172)-BD9)*100</f>
        <v>25.681138641368651</v>
      </c>
      <c r="BE23" s="921">
        <f t="shared" si="56"/>
        <v>41.428677078172306</v>
      </c>
      <c r="BF23" s="922">
        <f t="shared" si="56"/>
        <v>46.436747577695314</v>
      </c>
      <c r="BG23" s="920">
        <f t="shared" ref="BG23:BI23" si="57">+((BG20/264.172)-BG9)*100</f>
        <v>52.012633742769609</v>
      </c>
      <c r="BH23" s="921">
        <f t="shared" si="57"/>
        <v>51.556165986913612</v>
      </c>
      <c r="BI23" s="922">
        <f t="shared" si="57"/>
        <v>49.303637331340731</v>
      </c>
      <c r="BJ23" s="920">
        <f>+((BJ20/264.172)-BJ9)*100</f>
        <v>26.832652518415824</v>
      </c>
      <c r="BK23" s="921">
        <f t="shared" ref="BK23" si="58">+((BK20/264.172)-BK9)*100</f>
        <v>4.6556731262016315</v>
      </c>
      <c r="BL23" s="922">
        <f>+((BL20/264.172)-BL9)*100</f>
        <v>0.28554684483950155</v>
      </c>
      <c r="BM23" s="920">
        <f t="shared" ref="BM23:BR23" si="59">+((BM20/264.172)-BM9)*100</f>
        <v>4.7882534148014688</v>
      </c>
      <c r="BN23" s="921">
        <f t="shared" si="59"/>
        <v>4.1185609417157876</v>
      </c>
      <c r="BO23" s="922">
        <f t="shared" si="59"/>
        <v>3.4488684686300397</v>
      </c>
      <c r="BP23" s="920">
        <f t="shared" si="59"/>
        <v>10.602560002933492</v>
      </c>
      <c r="BQ23" s="921">
        <f t="shared" si="59"/>
        <v>13.380329789284783</v>
      </c>
      <c r="BR23" s="922">
        <f t="shared" si="59"/>
        <v>15.783071185042097</v>
      </c>
      <c r="BY23">
        <f>40*0.789</f>
        <v>31.560000000000002</v>
      </c>
    </row>
    <row r="24" spans="2:77">
      <c r="B24" s="880">
        <v>1</v>
      </c>
      <c r="C24" s="931" t="s">
        <v>4161</v>
      </c>
      <c r="D24" s="932" t="e">
        <f t="shared" si="49"/>
        <v>#DIV/0!</v>
      </c>
      <c r="E24" s="932" t="e">
        <f>+E22*$B$21</f>
        <v>#DIV/0!</v>
      </c>
      <c r="F24" s="933" t="e">
        <f t="shared" si="49"/>
        <v>#DIV/0!</v>
      </c>
      <c r="G24" s="932" t="e">
        <f>+G22*$B$21</f>
        <v>#DIV/0!</v>
      </c>
      <c r="H24" s="932" t="e">
        <f>+H22*$B$21+$B$22</f>
        <v>#DIV/0!</v>
      </c>
      <c r="I24" s="932" t="e">
        <f>+I22*$B$21+$B$22</f>
        <v>#DIV/0!</v>
      </c>
      <c r="J24" s="932" t="e">
        <f>+J22*$B$21+$B$22</f>
        <v>#DIV/0!</v>
      </c>
      <c r="K24" s="932" t="e">
        <f>+K22*$B$21+$B$22</f>
        <v>#DIV/0!</v>
      </c>
      <c r="L24" s="932" t="e">
        <f t="shared" ref="L24:W24" si="60">+L22*$B$21+$B$22+$BW$8</f>
        <v>#DIV/0!</v>
      </c>
      <c r="M24" s="932" t="e">
        <f t="shared" si="60"/>
        <v>#DIV/0!</v>
      </c>
      <c r="N24" s="932" t="e">
        <f t="shared" si="60"/>
        <v>#DIV/0!</v>
      </c>
      <c r="O24" s="932" t="e">
        <f t="shared" si="60"/>
        <v>#DIV/0!</v>
      </c>
      <c r="P24" s="932" t="e">
        <f t="shared" si="60"/>
        <v>#DIV/0!</v>
      </c>
      <c r="Q24" s="932" t="e">
        <f t="shared" si="60"/>
        <v>#DIV/0!</v>
      </c>
      <c r="R24" s="932" t="e">
        <f t="shared" si="60"/>
        <v>#DIV/0!</v>
      </c>
      <c r="S24" s="932" t="e">
        <f t="shared" si="60"/>
        <v>#DIV/0!</v>
      </c>
      <c r="T24" s="932" t="e">
        <f t="shared" si="60"/>
        <v>#DIV/0!</v>
      </c>
      <c r="U24" s="932" t="e">
        <f t="shared" si="60"/>
        <v>#DIV/0!</v>
      </c>
      <c r="V24" s="932" t="e">
        <f t="shared" si="60"/>
        <v>#DIV/0!</v>
      </c>
      <c r="W24" s="932" t="e">
        <f t="shared" si="60"/>
        <v>#DIV/0!</v>
      </c>
      <c r="X24" s="932" t="e">
        <f t="shared" ref="X24:AK24" si="61">+(X22-$BV$8)*$B$21+$B$22+$BW$8</f>
        <v>#DIV/0!</v>
      </c>
      <c r="Y24" s="932" t="e">
        <f t="shared" si="61"/>
        <v>#DIV/0!</v>
      </c>
      <c r="Z24" s="932" t="e">
        <f t="shared" si="61"/>
        <v>#DIV/0!</v>
      </c>
      <c r="AA24" s="932" t="e">
        <f t="shared" si="61"/>
        <v>#DIV/0!</v>
      </c>
      <c r="AB24" s="932" t="e">
        <f t="shared" si="61"/>
        <v>#DIV/0!</v>
      </c>
      <c r="AC24" s="932" t="e">
        <f t="shared" si="61"/>
        <v>#DIV/0!</v>
      </c>
      <c r="AD24" s="932" t="e">
        <f t="shared" si="61"/>
        <v>#DIV/0!</v>
      </c>
      <c r="AE24" s="932" t="e">
        <f t="shared" si="61"/>
        <v>#DIV/0!</v>
      </c>
      <c r="AF24" s="932" t="e">
        <f t="shared" si="61"/>
        <v>#DIV/0!</v>
      </c>
      <c r="AG24" s="932" t="e">
        <f t="shared" si="61"/>
        <v>#DIV/0!</v>
      </c>
      <c r="AH24" s="932">
        <f t="shared" si="61"/>
        <v>34.921342637035899</v>
      </c>
      <c r="AI24" s="934">
        <f t="shared" si="61"/>
        <v>34.391202128587011</v>
      </c>
      <c r="AJ24" s="934">
        <f t="shared" si="61"/>
        <v>34.253658803537476</v>
      </c>
      <c r="AK24" s="934">
        <f t="shared" si="61"/>
        <v>34.194627160948187</v>
      </c>
      <c r="AL24" s="934">
        <f t="shared" ref="AL24:BL24" si="62">+(AL20-$BV$8)*$B$24+$B$22+$BW$8</f>
        <v>27.463190001205405</v>
      </c>
      <c r="AM24" s="934">
        <f t="shared" si="62"/>
        <v>27.231401206269815</v>
      </c>
      <c r="AN24" s="934">
        <f t="shared" si="62"/>
        <v>26.251106994220756</v>
      </c>
      <c r="AO24" s="934">
        <f t="shared" si="62"/>
        <v>25.955952968109706</v>
      </c>
      <c r="AP24" s="934">
        <f t="shared" si="62"/>
        <v>25.972536778499304</v>
      </c>
      <c r="AQ24" s="934">
        <f t="shared" si="62"/>
        <v>26.58044590703922</v>
      </c>
      <c r="AR24" s="934">
        <f t="shared" si="62"/>
        <v>25.558442815596841</v>
      </c>
      <c r="AS24" s="934">
        <f t="shared" si="62"/>
        <v>24.928011656531737</v>
      </c>
      <c r="AT24" s="934">
        <f t="shared" si="62"/>
        <v>24.594693807322727</v>
      </c>
      <c r="AU24" s="934">
        <f t="shared" si="62"/>
        <v>25.497822713876275</v>
      </c>
      <c r="AV24" s="934">
        <f t="shared" si="62"/>
        <v>25.448456412195533</v>
      </c>
      <c r="AW24" s="934">
        <f t="shared" si="62"/>
        <v>25.734178993130932</v>
      </c>
      <c r="AX24" s="934">
        <f t="shared" si="62"/>
        <v>25.959604058400323</v>
      </c>
      <c r="AY24" s="934">
        <f t="shared" si="62"/>
        <v>25.82617369373822</v>
      </c>
      <c r="AZ24" s="934">
        <f t="shared" si="62"/>
        <v>26.553195460676491</v>
      </c>
      <c r="BA24" s="934">
        <f t="shared" si="62"/>
        <v>26.126230720054586</v>
      </c>
      <c r="BB24" s="934">
        <f t="shared" si="62"/>
        <v>26.611743229679874</v>
      </c>
      <c r="BC24" s="934">
        <f t="shared" si="62"/>
        <v>26.98276135237964</v>
      </c>
      <c r="BD24" s="934">
        <f t="shared" si="62"/>
        <v>549.82137860351668</v>
      </c>
      <c r="BE24" s="934">
        <f t="shared" si="62"/>
        <v>557.07960584278953</v>
      </c>
      <c r="BF24" s="934">
        <f t="shared" si="62"/>
        <v>554.45920584278952</v>
      </c>
      <c r="BG24" s="934">
        <f t="shared" si="62"/>
        <v>555.32010584278953</v>
      </c>
      <c r="BH24" s="934">
        <f t="shared" si="62"/>
        <v>555.43510584278965</v>
      </c>
      <c r="BI24" s="934">
        <f t="shared" si="62"/>
        <v>556.0888558427896</v>
      </c>
      <c r="BJ24" s="934">
        <f t="shared" si="62"/>
        <v>503.33110584278961</v>
      </c>
      <c r="BK24" s="934">
        <f t="shared" si="62"/>
        <v>450.68960584278955</v>
      </c>
      <c r="BL24" s="934">
        <f t="shared" si="62"/>
        <v>442.44710584278954</v>
      </c>
      <c r="BM24" s="934">
        <f t="shared" ref="BM24:BR24" si="63">+(BM20-$BV$8)*$B$24+$B$22+$BW$8</f>
        <v>455.66285584278955</v>
      </c>
      <c r="BN24" s="934">
        <f t="shared" si="63"/>
        <v>452.57285584278958</v>
      </c>
      <c r="BO24" s="934">
        <f t="shared" si="63"/>
        <v>449.48285584278955</v>
      </c>
      <c r="BP24" s="934">
        <f t="shared" si="63"/>
        <v>461.77660584278959</v>
      </c>
      <c r="BQ24" s="934">
        <f t="shared" si="63"/>
        <v>460.52910584278953</v>
      </c>
      <c r="BR24" s="934">
        <f t="shared" si="63"/>
        <v>460.9326058427896</v>
      </c>
      <c r="BY24">
        <f>+BY22+BY23</f>
        <v>551.55999999999995</v>
      </c>
    </row>
    <row r="25" spans="2:77">
      <c r="F25" s="74"/>
      <c r="BY25">
        <f>+BY24/264.172</f>
        <v>2.0878821373953329</v>
      </c>
    </row>
    <row r="26" spans="2:77">
      <c r="C26" s="167" t="s">
        <v>4157</v>
      </c>
      <c r="D26" s="167"/>
      <c r="E26" s="167"/>
      <c r="F26" s="167"/>
      <c r="G26" s="167"/>
      <c r="H26" s="167"/>
      <c r="I26" s="167"/>
      <c r="J26" s="167"/>
      <c r="K26" s="167"/>
      <c r="L26" s="167"/>
      <c r="M26" s="167"/>
      <c r="N26" s="167"/>
      <c r="O26" s="167"/>
      <c r="P26" s="167"/>
      <c r="Q26" s="167"/>
      <c r="R26" s="167"/>
      <c r="S26" s="167"/>
      <c r="T26" s="167"/>
      <c r="U26" s="167"/>
      <c r="V26" s="167"/>
      <c r="W26" s="167"/>
      <c r="X26" s="167"/>
      <c r="Y26" s="167"/>
      <c r="Z26" s="167"/>
      <c r="AA26" s="167"/>
      <c r="AB26" s="167"/>
      <c r="AC26" s="167"/>
      <c r="AD26" s="167"/>
      <c r="AE26" s="167"/>
      <c r="AF26" s="167"/>
      <c r="AG26" s="167"/>
      <c r="AH26" s="167"/>
      <c r="AI26" s="167"/>
      <c r="AJ26" s="167"/>
      <c r="AK26" s="929"/>
      <c r="AL26" s="167"/>
      <c r="AM26" s="930">
        <f>+AM22-AM20</f>
        <v>3.3324979522751761</v>
      </c>
      <c r="AN26" s="930">
        <f t="shared" ref="AN26:AT26" si="64">+AN22-AN20</f>
        <v>3.2099611757690418</v>
      </c>
      <c r="AO26" s="930">
        <f t="shared" si="64"/>
        <v>3.1730669225051606</v>
      </c>
      <c r="AP26" s="930">
        <f t="shared" si="64"/>
        <v>3.1751398988038595</v>
      </c>
      <c r="AQ26" s="930">
        <f t="shared" si="64"/>
        <v>3.2511285398713525</v>
      </c>
      <c r="AR26" s="930">
        <f>+AR22-AR20</f>
        <v>3.1233781534410525</v>
      </c>
      <c r="AS26" s="930">
        <f t="shared" si="64"/>
        <v>3.0445742585579119</v>
      </c>
      <c r="AT26" s="930">
        <f t="shared" si="64"/>
        <v>3.0029095274067892</v>
      </c>
      <c r="AU26" s="930">
        <f>+AU22-AU20</f>
        <v>3.1158006407259826</v>
      </c>
      <c r="AV26" s="930">
        <f t="shared" ref="AV26:AW26" si="65">+AV22-AV20</f>
        <v>3.109629853015889</v>
      </c>
      <c r="AW26" s="930">
        <f t="shared" si="65"/>
        <v>3.1453451756328121</v>
      </c>
      <c r="AX26" s="930"/>
      <c r="AY26" s="930"/>
      <c r="AZ26" s="930">
        <f>AZ22-AZ12</f>
        <v>-42.71148333708765</v>
      </c>
      <c r="BA26" s="930">
        <f t="shared" ref="BA26:BC26" si="66">BA22-BA12</f>
        <v>-43.19181867028729</v>
      </c>
      <c r="BB26" s="930">
        <f t="shared" si="66"/>
        <v>-42.645617096958844</v>
      </c>
      <c r="BC26" s="930">
        <f t="shared" si="66"/>
        <v>-42.228221708921609</v>
      </c>
      <c r="BD26" s="930"/>
      <c r="BE26" s="930"/>
      <c r="BF26" s="930"/>
      <c r="BG26" s="930"/>
      <c r="BH26" s="930"/>
      <c r="BI26" s="930"/>
      <c r="BJ26" s="930"/>
      <c r="BK26" s="1122">
        <f>BK12-BK22</f>
        <v>23.896441657210403</v>
      </c>
      <c r="BL26" s="1122">
        <f>BL12-BL22</f>
        <v>36.471404157210543</v>
      </c>
      <c r="BM26" s="930">
        <f t="shared" ref="BM26:BR26" si="67">BM12-BM22</f>
        <v>22.924545407210417</v>
      </c>
      <c r="BN26" s="1122">
        <f t="shared" si="67"/>
        <v>25.079935407210485</v>
      </c>
      <c r="BO26" s="1122">
        <f t="shared" si="67"/>
        <v>27.23532540721061</v>
      </c>
      <c r="BP26" s="930">
        <f t="shared" si="67"/>
        <v>6.8005566572104499</v>
      </c>
      <c r="BQ26" s="1122">
        <f t="shared" si="67"/>
        <v>-0.38159584278946568</v>
      </c>
      <c r="BR26" s="1122">
        <f t="shared" si="67"/>
        <v>-6.7794033427894647</v>
      </c>
      <c r="BY26" s="102">
        <f>+BY25-BK9</f>
        <v>0.43288213739533288</v>
      </c>
    </row>
    <row r="27" spans="2:77">
      <c r="BU27" t="s">
        <v>50</v>
      </c>
      <c r="BV27" s="60">
        <f>750+BW20</f>
        <v>774.60979797058815</v>
      </c>
      <c r="BW27">
        <f>+BV27/264.172</f>
        <v>2.9322176383969083</v>
      </c>
    </row>
    <row r="28" spans="2:77">
      <c r="B28" s="1"/>
      <c r="C28" s="1"/>
      <c r="D28" s="1"/>
      <c r="E28" s="1"/>
      <c r="F28" s="1"/>
      <c r="G28" s="1"/>
      <c r="H28" s="1"/>
      <c r="I28" s="1"/>
      <c r="J28" s="1"/>
      <c r="K28" s="523">
        <v>44562</v>
      </c>
      <c r="L28" s="523">
        <v>44593</v>
      </c>
      <c r="M28" s="523">
        <v>44621</v>
      </c>
      <c r="N28" s="523">
        <v>44652</v>
      </c>
      <c r="O28" s="523">
        <v>44682</v>
      </c>
      <c r="P28" s="523">
        <v>44713</v>
      </c>
      <c r="Q28" s="523">
        <v>44743</v>
      </c>
      <c r="R28" s="523">
        <v>44774</v>
      </c>
      <c r="S28" s="523">
        <v>44805</v>
      </c>
      <c r="T28" s="523">
        <v>44835</v>
      </c>
      <c r="U28" s="523">
        <v>44866</v>
      </c>
      <c r="V28" s="523">
        <v>44896</v>
      </c>
      <c r="W28" s="523">
        <v>44927</v>
      </c>
      <c r="X28" s="523">
        <v>44958</v>
      </c>
      <c r="Y28" s="523">
        <v>44986</v>
      </c>
      <c r="Z28" s="523">
        <v>45017</v>
      </c>
      <c r="AA28" s="523">
        <v>45047</v>
      </c>
      <c r="AB28" s="523">
        <v>45078</v>
      </c>
      <c r="AC28" s="523">
        <v>45108</v>
      </c>
      <c r="AD28" s="523">
        <v>45139</v>
      </c>
      <c r="AE28" s="523">
        <v>45170</v>
      </c>
      <c r="AF28" s="523">
        <v>45200</v>
      </c>
      <c r="AG28" s="523">
        <v>45231</v>
      </c>
      <c r="AH28" s="523">
        <v>45261</v>
      </c>
      <c r="AI28" s="523">
        <v>45292</v>
      </c>
      <c r="AJ28" s="523">
        <v>45323</v>
      </c>
      <c r="AK28" s="523">
        <v>45352</v>
      </c>
      <c r="AL28" s="523">
        <v>45383</v>
      </c>
      <c r="AM28" s="523">
        <v>45413</v>
      </c>
      <c r="AN28" s="523">
        <v>45444</v>
      </c>
      <c r="AO28" s="523">
        <v>45474</v>
      </c>
      <c r="AP28" s="523">
        <v>45505</v>
      </c>
      <c r="AQ28" s="523">
        <v>45536</v>
      </c>
      <c r="AR28" s="523">
        <v>45566</v>
      </c>
      <c r="AS28" s="523">
        <v>45597</v>
      </c>
      <c r="AT28" s="523">
        <v>45627</v>
      </c>
      <c r="AU28" s="523">
        <v>45658</v>
      </c>
      <c r="AV28" s="523">
        <v>45689</v>
      </c>
      <c r="AW28" s="523">
        <v>45717</v>
      </c>
      <c r="AX28" s="523">
        <v>45748</v>
      </c>
      <c r="AY28" s="523">
        <v>45778</v>
      </c>
      <c r="AZ28" s="523">
        <v>45809</v>
      </c>
      <c r="BA28" s="523">
        <v>45839</v>
      </c>
      <c r="BB28" s="523">
        <v>45870</v>
      </c>
      <c r="BC28" s="523">
        <v>45901</v>
      </c>
      <c r="BD28" s="523">
        <v>45931</v>
      </c>
      <c r="BE28" s="523">
        <v>45962</v>
      </c>
      <c r="BF28" s="523">
        <v>45992</v>
      </c>
      <c r="BG28" s="523">
        <v>46023</v>
      </c>
      <c r="BH28" s="523">
        <v>46054</v>
      </c>
      <c r="BI28" s="523">
        <v>46082</v>
      </c>
      <c r="BJ28" s="523">
        <v>46113</v>
      </c>
      <c r="BK28" s="523">
        <v>46143</v>
      </c>
      <c r="BL28" s="523">
        <v>46174</v>
      </c>
      <c r="BM28" s="523">
        <v>46204</v>
      </c>
      <c r="BN28" s="523">
        <v>46235</v>
      </c>
      <c r="BO28" s="523">
        <v>46266</v>
      </c>
      <c r="BP28" s="523">
        <v>46296</v>
      </c>
      <c r="BQ28" s="523">
        <v>46327</v>
      </c>
      <c r="BR28" s="523">
        <v>46357</v>
      </c>
    </row>
    <row r="29" spans="2:77">
      <c r="B29" s="92"/>
      <c r="C29" s="506" t="s">
        <v>51</v>
      </c>
      <c r="D29" s="92"/>
      <c r="E29" s="92"/>
      <c r="F29" s="92"/>
      <c r="G29" s="92"/>
      <c r="H29" s="92"/>
      <c r="I29" s="92"/>
      <c r="J29" s="92"/>
      <c r="K29" s="92"/>
      <c r="L29" s="92"/>
      <c r="M29" s="92"/>
      <c r="N29" s="92"/>
      <c r="O29" s="92"/>
      <c r="P29" s="92"/>
      <c r="Q29" s="92"/>
      <c r="R29" s="92"/>
      <c r="S29" s="92"/>
      <c r="T29" s="92"/>
      <c r="U29" s="92"/>
      <c r="V29" s="92"/>
      <c r="W29" s="92"/>
      <c r="X29" s="92"/>
      <c r="Y29" s="92"/>
      <c r="Z29" s="92"/>
      <c r="AA29" s="92"/>
      <c r="AB29" s="92"/>
      <c r="AC29" s="92"/>
      <c r="AD29" s="92"/>
      <c r="AE29" s="92"/>
      <c r="AF29" s="92"/>
      <c r="AG29" s="92"/>
      <c r="AH29" s="92"/>
      <c r="AI29" s="92"/>
      <c r="AJ29" s="92"/>
      <c r="AK29" s="92"/>
      <c r="AL29" s="92"/>
      <c r="AM29" s="92"/>
      <c r="AN29" s="92"/>
      <c r="AO29" s="92"/>
      <c r="AP29" s="92"/>
      <c r="AQ29" s="92"/>
      <c r="AR29" s="92"/>
      <c r="AS29" s="92"/>
      <c r="AT29" s="92"/>
      <c r="AU29" s="92"/>
      <c r="AV29" s="92"/>
      <c r="AW29" s="92"/>
      <c r="AX29" s="92"/>
      <c r="AY29" s="92"/>
      <c r="AZ29" s="92"/>
      <c r="BA29" s="92"/>
      <c r="BB29" s="92"/>
      <c r="BC29" s="92"/>
      <c r="BD29" s="92"/>
      <c r="BE29" s="92"/>
      <c r="BF29" s="92"/>
      <c r="BG29" s="92"/>
      <c r="BH29" s="92"/>
      <c r="BI29" s="92"/>
      <c r="BJ29" s="92"/>
      <c r="BK29" s="92"/>
      <c r="BL29" s="92"/>
      <c r="BM29" s="92"/>
      <c r="BN29" s="92"/>
      <c r="BO29" s="92"/>
      <c r="BP29" s="92"/>
      <c r="BQ29" s="92"/>
      <c r="BR29" s="92"/>
    </row>
    <row r="30" spans="2:77" ht="15" customHeight="1">
      <c r="B30" s="92"/>
      <c r="C30" s="507" t="s">
        <v>52</v>
      </c>
      <c r="D30" s="92"/>
      <c r="E30" s="92"/>
      <c r="F30" s="92"/>
      <c r="G30" s="92"/>
      <c r="H30" s="92"/>
      <c r="I30" s="92"/>
      <c r="J30" s="92"/>
      <c r="K30" s="508">
        <f>+K16</f>
        <v>0</v>
      </c>
      <c r="L30" s="508">
        <f t="shared" ref="L30:V30" si="68">+L16</f>
        <v>0</v>
      </c>
      <c r="M30" s="508">
        <f t="shared" ref="M30" si="69">+M16</f>
        <v>0</v>
      </c>
      <c r="N30" s="508">
        <f t="shared" si="68"/>
        <v>0</v>
      </c>
      <c r="O30" s="508">
        <f t="shared" si="68"/>
        <v>0</v>
      </c>
      <c r="P30" s="508">
        <f t="shared" si="68"/>
        <v>0</v>
      </c>
      <c r="Q30" s="508">
        <f t="shared" si="68"/>
        <v>0</v>
      </c>
      <c r="R30" s="508">
        <f t="shared" si="68"/>
        <v>0</v>
      </c>
      <c r="S30" s="772">
        <f>+S16</f>
        <v>0</v>
      </c>
      <c r="T30" s="772">
        <f t="shared" si="68"/>
        <v>0</v>
      </c>
      <c r="U30" s="772">
        <f t="shared" si="68"/>
        <v>0</v>
      </c>
      <c r="V30" s="772">
        <f t="shared" si="68"/>
        <v>0</v>
      </c>
      <c r="W30" s="772">
        <f t="shared" ref="W30:Y30" si="70">+W16</f>
        <v>0</v>
      </c>
      <c r="X30" s="772">
        <f t="shared" si="70"/>
        <v>0</v>
      </c>
      <c r="Y30" s="772">
        <f t="shared" si="70"/>
        <v>0</v>
      </c>
      <c r="Z30" s="772">
        <f t="shared" ref="Z30:AB30" si="71">+Z16</f>
        <v>0</v>
      </c>
      <c r="AA30" s="772">
        <f t="shared" si="71"/>
        <v>0</v>
      </c>
      <c r="AB30" s="772">
        <f t="shared" si="71"/>
        <v>0</v>
      </c>
      <c r="AC30" s="772">
        <f t="shared" ref="AC30:AE30" si="72">+AC16</f>
        <v>0</v>
      </c>
      <c r="AD30" s="772">
        <f t="shared" si="72"/>
        <v>0</v>
      </c>
      <c r="AE30" s="772">
        <f t="shared" si="72"/>
        <v>0</v>
      </c>
      <c r="AF30" s="772">
        <f t="shared" ref="AF30:AN30" si="73">+AF16</f>
        <v>0</v>
      </c>
      <c r="AG30" s="772">
        <f t="shared" si="73"/>
        <v>0</v>
      </c>
      <c r="AH30" s="772">
        <f t="shared" si="73"/>
        <v>0</v>
      </c>
      <c r="AI30" s="772">
        <f t="shared" si="73"/>
        <v>0</v>
      </c>
      <c r="AJ30" s="772">
        <f t="shared" si="73"/>
        <v>0</v>
      </c>
      <c r="AK30" s="772">
        <f t="shared" si="73"/>
        <v>0</v>
      </c>
      <c r="AL30" s="772">
        <f t="shared" si="73"/>
        <v>0</v>
      </c>
      <c r="AM30" s="772">
        <f t="shared" si="73"/>
        <v>0</v>
      </c>
      <c r="AN30" s="772">
        <f t="shared" si="73"/>
        <v>0</v>
      </c>
      <c r="AO30" s="772">
        <f t="shared" ref="AO30:AT30" si="74">+AO16</f>
        <v>0</v>
      </c>
      <c r="AP30" s="772">
        <f t="shared" si="74"/>
        <v>0</v>
      </c>
      <c r="AQ30" s="772">
        <f t="shared" si="74"/>
        <v>0</v>
      </c>
      <c r="AR30" s="772">
        <f t="shared" si="74"/>
        <v>0</v>
      </c>
      <c r="AS30" s="772">
        <f t="shared" si="74"/>
        <v>0</v>
      </c>
      <c r="AT30" s="772">
        <f t="shared" si="74"/>
        <v>0</v>
      </c>
      <c r="AU30" s="772">
        <f t="shared" ref="AU30:AW30" si="75">+AU16</f>
        <v>0</v>
      </c>
      <c r="AV30" s="772">
        <f t="shared" si="75"/>
        <v>0</v>
      </c>
      <c r="AW30" s="772">
        <f t="shared" si="75"/>
        <v>0</v>
      </c>
      <c r="AX30" s="772">
        <f t="shared" ref="AX30:BC30" si="76">+AX16</f>
        <v>0</v>
      </c>
      <c r="AY30" s="772">
        <f t="shared" si="76"/>
        <v>0</v>
      </c>
      <c r="AZ30" s="772">
        <f t="shared" si="76"/>
        <v>0</v>
      </c>
      <c r="BA30" s="772">
        <f t="shared" si="76"/>
        <v>0</v>
      </c>
      <c r="BB30" s="772">
        <f t="shared" si="76"/>
        <v>0</v>
      </c>
      <c r="BC30" s="772">
        <f t="shared" si="76"/>
        <v>0</v>
      </c>
      <c r="BD30" s="772">
        <f t="shared" ref="BD30:BF30" si="77">+BD16</f>
        <v>2843.5</v>
      </c>
      <c r="BE30" s="772">
        <f t="shared" si="77"/>
        <v>2900</v>
      </c>
      <c r="BF30" s="772">
        <f t="shared" si="77"/>
        <v>2904.5</v>
      </c>
      <c r="BG30" s="772">
        <f t="shared" ref="BG30:BI30" si="78">+BG16</f>
        <v>2930</v>
      </c>
      <c r="BH30" s="772">
        <f t="shared" si="78"/>
        <v>2950</v>
      </c>
      <c r="BI30" s="772">
        <f t="shared" si="78"/>
        <v>2975</v>
      </c>
      <c r="BJ30" s="772">
        <f t="shared" ref="BJ30:BL30" si="79">+BJ16</f>
        <v>2700</v>
      </c>
      <c r="BK30" s="772">
        <f t="shared" si="79"/>
        <v>2420</v>
      </c>
      <c r="BL30" s="772">
        <f t="shared" si="79"/>
        <v>2390</v>
      </c>
      <c r="BM30" s="772">
        <f t="shared" ref="BM30:BR30" si="80">+BM16</f>
        <v>2485</v>
      </c>
      <c r="BN30" s="772">
        <f t="shared" si="80"/>
        <v>2485</v>
      </c>
      <c r="BO30" s="772">
        <f t="shared" si="80"/>
        <v>2485</v>
      </c>
      <c r="BP30" s="772">
        <f t="shared" si="80"/>
        <v>2575</v>
      </c>
      <c r="BQ30" s="772">
        <f t="shared" si="80"/>
        <v>2585</v>
      </c>
      <c r="BR30" s="772">
        <f t="shared" si="80"/>
        <v>2605</v>
      </c>
      <c r="BS30" s="416"/>
    </row>
    <row r="31" spans="2:77" ht="15" customHeight="1">
      <c r="B31" s="748">
        <v>300</v>
      </c>
      <c r="C31" s="507" t="s">
        <v>53</v>
      </c>
      <c r="D31" s="93"/>
      <c r="E31" s="93"/>
      <c r="F31" s="93"/>
      <c r="G31" s="92"/>
      <c r="H31" s="92"/>
      <c r="I31" s="92"/>
      <c r="J31" s="93"/>
      <c r="K31" s="92">
        <f>+$B$31</f>
        <v>300</v>
      </c>
      <c r="L31" s="92">
        <f t="shared" ref="L31:BR31" si="81">+$B$31</f>
        <v>300</v>
      </c>
      <c r="M31" s="92">
        <f t="shared" si="81"/>
        <v>300</v>
      </c>
      <c r="N31" s="92">
        <f t="shared" si="81"/>
        <v>300</v>
      </c>
      <c r="O31" s="92">
        <f t="shared" si="81"/>
        <v>300</v>
      </c>
      <c r="P31" s="92">
        <f t="shared" si="81"/>
        <v>300</v>
      </c>
      <c r="Q31" s="92">
        <f t="shared" si="81"/>
        <v>300</v>
      </c>
      <c r="R31" s="92">
        <f t="shared" si="81"/>
        <v>300</v>
      </c>
      <c r="S31" s="773">
        <f t="shared" si="81"/>
        <v>300</v>
      </c>
      <c r="T31" s="773">
        <f>+$B$31</f>
        <v>300</v>
      </c>
      <c r="U31" s="773">
        <f t="shared" si="81"/>
        <v>300</v>
      </c>
      <c r="V31" s="773">
        <f t="shared" si="81"/>
        <v>300</v>
      </c>
      <c r="W31" s="773">
        <f t="shared" si="81"/>
        <v>300</v>
      </c>
      <c r="X31" s="773">
        <f t="shared" si="81"/>
        <v>300</v>
      </c>
      <c r="Y31" s="773">
        <f t="shared" si="81"/>
        <v>300</v>
      </c>
      <c r="Z31" s="773">
        <f t="shared" si="81"/>
        <v>300</v>
      </c>
      <c r="AA31" s="773">
        <f t="shared" si="81"/>
        <v>300</v>
      </c>
      <c r="AB31" s="773">
        <f t="shared" si="81"/>
        <v>300</v>
      </c>
      <c r="AC31" s="773">
        <f t="shared" si="81"/>
        <v>300</v>
      </c>
      <c r="AD31" s="773">
        <f t="shared" si="81"/>
        <v>300</v>
      </c>
      <c r="AE31" s="773">
        <f t="shared" si="81"/>
        <v>300</v>
      </c>
      <c r="AF31" s="773">
        <f t="shared" si="81"/>
        <v>300</v>
      </c>
      <c r="AG31" s="773">
        <f t="shared" si="81"/>
        <v>300</v>
      </c>
      <c r="AH31" s="773">
        <f t="shared" si="81"/>
        <v>300</v>
      </c>
      <c r="AI31" s="773">
        <f t="shared" si="81"/>
        <v>300</v>
      </c>
      <c r="AJ31" s="773">
        <f t="shared" si="81"/>
        <v>300</v>
      </c>
      <c r="AK31" s="773">
        <f t="shared" si="81"/>
        <v>300</v>
      </c>
      <c r="AL31" s="773">
        <f t="shared" si="81"/>
        <v>300</v>
      </c>
      <c r="AM31" s="773">
        <f t="shared" si="81"/>
        <v>300</v>
      </c>
      <c r="AN31" s="773">
        <f t="shared" si="81"/>
        <v>300</v>
      </c>
      <c r="AO31" s="773">
        <f t="shared" si="81"/>
        <v>300</v>
      </c>
      <c r="AP31" s="773">
        <f t="shared" si="81"/>
        <v>300</v>
      </c>
      <c r="AQ31" s="773">
        <f t="shared" si="81"/>
        <v>300</v>
      </c>
      <c r="AR31" s="773">
        <f t="shared" si="81"/>
        <v>300</v>
      </c>
      <c r="AS31" s="773">
        <f t="shared" si="81"/>
        <v>300</v>
      </c>
      <c r="AT31" s="773">
        <f t="shared" si="81"/>
        <v>300</v>
      </c>
      <c r="AU31" s="773">
        <f t="shared" si="81"/>
        <v>300</v>
      </c>
      <c r="AV31" s="773">
        <f t="shared" si="81"/>
        <v>300</v>
      </c>
      <c r="AW31" s="773">
        <f t="shared" si="81"/>
        <v>300</v>
      </c>
      <c r="AX31" s="773">
        <f t="shared" si="81"/>
        <v>300</v>
      </c>
      <c r="AY31" s="773">
        <f t="shared" si="81"/>
        <v>300</v>
      </c>
      <c r="AZ31" s="773">
        <f t="shared" si="81"/>
        <v>300</v>
      </c>
      <c r="BA31" s="773">
        <f t="shared" si="81"/>
        <v>300</v>
      </c>
      <c r="BB31" s="773">
        <f t="shared" si="81"/>
        <v>300</v>
      </c>
      <c r="BC31" s="773">
        <f t="shared" si="81"/>
        <v>300</v>
      </c>
      <c r="BD31" s="773">
        <f t="shared" si="81"/>
        <v>300</v>
      </c>
      <c r="BE31" s="773">
        <f t="shared" si="81"/>
        <v>300</v>
      </c>
      <c r="BF31" s="773">
        <f t="shared" si="81"/>
        <v>300</v>
      </c>
      <c r="BG31" s="773">
        <f t="shared" si="81"/>
        <v>300</v>
      </c>
      <c r="BH31" s="773">
        <f t="shared" si="81"/>
        <v>300</v>
      </c>
      <c r="BI31" s="773">
        <f t="shared" si="81"/>
        <v>300</v>
      </c>
      <c r="BJ31" s="773">
        <f t="shared" si="81"/>
        <v>300</v>
      </c>
      <c r="BK31" s="773">
        <f t="shared" si="81"/>
        <v>300</v>
      </c>
      <c r="BL31" s="773">
        <f t="shared" si="81"/>
        <v>300</v>
      </c>
      <c r="BM31" s="773">
        <f t="shared" si="81"/>
        <v>300</v>
      </c>
      <c r="BN31" s="773">
        <f t="shared" si="81"/>
        <v>300</v>
      </c>
      <c r="BO31" s="773">
        <f t="shared" si="81"/>
        <v>300</v>
      </c>
      <c r="BP31" s="773">
        <f t="shared" si="81"/>
        <v>300</v>
      </c>
      <c r="BQ31" s="773">
        <f t="shared" si="81"/>
        <v>300</v>
      </c>
      <c r="BR31" s="773">
        <f t="shared" si="81"/>
        <v>300</v>
      </c>
    </row>
    <row r="32" spans="2:77" ht="15" customHeight="1">
      <c r="B32" s="748">
        <v>250</v>
      </c>
      <c r="C32" s="507" t="s">
        <v>54</v>
      </c>
      <c r="D32" s="92"/>
      <c r="E32" s="92"/>
      <c r="F32" s="92"/>
      <c r="G32" s="92"/>
      <c r="H32" s="92"/>
      <c r="I32" s="92"/>
      <c r="J32" s="92"/>
      <c r="K32" s="92">
        <f>+$B$32</f>
        <v>250</v>
      </c>
      <c r="L32" s="92">
        <f>+$B$32</f>
        <v>250</v>
      </c>
      <c r="M32" s="92">
        <f t="shared" ref="M32:BR32" si="82">+$B$32</f>
        <v>250</v>
      </c>
      <c r="N32" s="92">
        <f t="shared" si="82"/>
        <v>250</v>
      </c>
      <c r="O32" s="92">
        <f t="shared" si="82"/>
        <v>250</v>
      </c>
      <c r="P32" s="92">
        <f t="shared" si="82"/>
        <v>250</v>
      </c>
      <c r="Q32" s="92">
        <f t="shared" si="82"/>
        <v>250</v>
      </c>
      <c r="R32" s="92">
        <f t="shared" si="82"/>
        <v>250</v>
      </c>
      <c r="S32" s="773">
        <f t="shared" si="82"/>
        <v>250</v>
      </c>
      <c r="T32" s="773">
        <f t="shared" si="82"/>
        <v>250</v>
      </c>
      <c r="U32" s="773">
        <f t="shared" si="82"/>
        <v>250</v>
      </c>
      <c r="V32" s="773">
        <f t="shared" si="82"/>
        <v>250</v>
      </c>
      <c r="W32" s="773">
        <f t="shared" si="82"/>
        <v>250</v>
      </c>
      <c r="X32" s="773">
        <f t="shared" si="82"/>
        <v>250</v>
      </c>
      <c r="Y32" s="773">
        <f t="shared" si="82"/>
        <v>250</v>
      </c>
      <c r="Z32" s="773">
        <f t="shared" si="82"/>
        <v>250</v>
      </c>
      <c r="AA32" s="773">
        <f t="shared" si="82"/>
        <v>250</v>
      </c>
      <c r="AB32" s="773">
        <f t="shared" si="82"/>
        <v>250</v>
      </c>
      <c r="AC32" s="773">
        <f t="shared" si="82"/>
        <v>250</v>
      </c>
      <c r="AD32" s="773">
        <f t="shared" si="82"/>
        <v>250</v>
      </c>
      <c r="AE32" s="773">
        <f t="shared" si="82"/>
        <v>250</v>
      </c>
      <c r="AF32" s="773">
        <f t="shared" si="82"/>
        <v>250</v>
      </c>
      <c r="AG32" s="773">
        <f t="shared" si="82"/>
        <v>250</v>
      </c>
      <c r="AH32" s="773">
        <f t="shared" si="82"/>
        <v>250</v>
      </c>
      <c r="AI32" s="773">
        <f t="shared" si="82"/>
        <v>250</v>
      </c>
      <c r="AJ32" s="773">
        <f t="shared" si="82"/>
        <v>250</v>
      </c>
      <c r="AK32" s="773">
        <f t="shared" si="82"/>
        <v>250</v>
      </c>
      <c r="AL32" s="773">
        <f t="shared" si="82"/>
        <v>250</v>
      </c>
      <c r="AM32" s="773">
        <f t="shared" si="82"/>
        <v>250</v>
      </c>
      <c r="AN32" s="773">
        <f t="shared" si="82"/>
        <v>250</v>
      </c>
      <c r="AO32" s="773">
        <f t="shared" si="82"/>
        <v>250</v>
      </c>
      <c r="AP32" s="773">
        <f t="shared" si="82"/>
        <v>250</v>
      </c>
      <c r="AQ32" s="773">
        <f t="shared" si="82"/>
        <v>250</v>
      </c>
      <c r="AR32" s="773">
        <f t="shared" si="82"/>
        <v>250</v>
      </c>
      <c r="AS32" s="773">
        <f t="shared" si="82"/>
        <v>250</v>
      </c>
      <c r="AT32" s="773">
        <f t="shared" si="82"/>
        <v>250</v>
      </c>
      <c r="AU32" s="773">
        <f t="shared" si="82"/>
        <v>250</v>
      </c>
      <c r="AV32" s="773">
        <f t="shared" si="82"/>
        <v>250</v>
      </c>
      <c r="AW32" s="773">
        <f t="shared" si="82"/>
        <v>250</v>
      </c>
      <c r="AX32" s="773">
        <f t="shared" si="82"/>
        <v>250</v>
      </c>
      <c r="AY32" s="773">
        <f t="shared" si="82"/>
        <v>250</v>
      </c>
      <c r="AZ32" s="773">
        <f t="shared" si="82"/>
        <v>250</v>
      </c>
      <c r="BA32" s="773">
        <f t="shared" si="82"/>
        <v>250</v>
      </c>
      <c r="BB32" s="773">
        <f t="shared" si="82"/>
        <v>250</v>
      </c>
      <c r="BC32" s="773">
        <f t="shared" si="82"/>
        <v>250</v>
      </c>
      <c r="BD32" s="773">
        <f t="shared" si="82"/>
        <v>250</v>
      </c>
      <c r="BE32" s="773">
        <f t="shared" si="82"/>
        <v>250</v>
      </c>
      <c r="BF32" s="773">
        <f t="shared" si="82"/>
        <v>250</v>
      </c>
      <c r="BG32" s="773">
        <f t="shared" si="82"/>
        <v>250</v>
      </c>
      <c r="BH32" s="773">
        <f t="shared" si="82"/>
        <v>250</v>
      </c>
      <c r="BI32" s="773">
        <f t="shared" si="82"/>
        <v>250</v>
      </c>
      <c r="BJ32" s="773">
        <f t="shared" si="82"/>
        <v>250</v>
      </c>
      <c r="BK32" s="773">
        <f t="shared" si="82"/>
        <v>250</v>
      </c>
      <c r="BL32" s="773">
        <f t="shared" si="82"/>
        <v>250</v>
      </c>
      <c r="BM32" s="773">
        <f t="shared" si="82"/>
        <v>250</v>
      </c>
      <c r="BN32" s="773">
        <f t="shared" si="82"/>
        <v>250</v>
      </c>
      <c r="BO32" s="773">
        <f t="shared" si="82"/>
        <v>250</v>
      </c>
      <c r="BP32" s="773">
        <f t="shared" si="82"/>
        <v>250</v>
      </c>
      <c r="BQ32" s="773">
        <f t="shared" si="82"/>
        <v>250</v>
      </c>
      <c r="BR32" s="773">
        <f t="shared" si="82"/>
        <v>250</v>
      </c>
    </row>
    <row r="33" spans="1:73" ht="15" customHeight="1">
      <c r="B33" s="512">
        <f>+BV7</f>
        <v>44.212218649517688</v>
      </c>
      <c r="C33" s="507" t="s">
        <v>26</v>
      </c>
      <c r="D33" s="92"/>
      <c r="E33" s="92"/>
      <c r="F33" s="92"/>
      <c r="G33" s="92"/>
      <c r="H33" s="92"/>
      <c r="I33" s="92"/>
      <c r="J33" s="92"/>
      <c r="K33" s="92"/>
      <c r="L33" s="566">
        <f>+$B$33</f>
        <v>44.212218649517688</v>
      </c>
      <c r="M33" s="566">
        <f t="shared" ref="M33:BR33" si="83">+$B$33</f>
        <v>44.212218649517688</v>
      </c>
      <c r="N33" s="566">
        <f t="shared" si="83"/>
        <v>44.212218649517688</v>
      </c>
      <c r="O33" s="566">
        <f t="shared" si="83"/>
        <v>44.212218649517688</v>
      </c>
      <c r="P33" s="566">
        <f t="shared" si="83"/>
        <v>44.212218649517688</v>
      </c>
      <c r="Q33" s="566">
        <f t="shared" si="83"/>
        <v>44.212218649517688</v>
      </c>
      <c r="R33" s="566">
        <f t="shared" si="83"/>
        <v>44.212218649517688</v>
      </c>
      <c r="S33" s="774">
        <f t="shared" si="83"/>
        <v>44.212218649517688</v>
      </c>
      <c r="T33" s="774">
        <f t="shared" si="83"/>
        <v>44.212218649517688</v>
      </c>
      <c r="U33" s="774">
        <f t="shared" si="83"/>
        <v>44.212218649517688</v>
      </c>
      <c r="V33" s="774">
        <f t="shared" si="83"/>
        <v>44.212218649517688</v>
      </c>
      <c r="W33" s="774">
        <f t="shared" si="83"/>
        <v>44.212218649517688</v>
      </c>
      <c r="X33" s="774">
        <f t="shared" si="83"/>
        <v>44.212218649517688</v>
      </c>
      <c r="Y33" s="774">
        <f t="shared" si="83"/>
        <v>44.212218649517688</v>
      </c>
      <c r="Z33" s="774">
        <f t="shared" si="83"/>
        <v>44.212218649517688</v>
      </c>
      <c r="AA33" s="774">
        <f t="shared" si="83"/>
        <v>44.212218649517688</v>
      </c>
      <c r="AB33" s="774">
        <f t="shared" si="83"/>
        <v>44.212218649517688</v>
      </c>
      <c r="AC33" s="774">
        <f t="shared" si="83"/>
        <v>44.212218649517688</v>
      </c>
      <c r="AD33" s="774">
        <f t="shared" si="83"/>
        <v>44.212218649517688</v>
      </c>
      <c r="AE33" s="774">
        <f t="shared" si="83"/>
        <v>44.212218649517688</v>
      </c>
      <c r="AF33" s="774">
        <f t="shared" si="83"/>
        <v>44.212218649517688</v>
      </c>
      <c r="AG33" s="774">
        <f t="shared" si="83"/>
        <v>44.212218649517688</v>
      </c>
      <c r="AH33" s="774">
        <f t="shared" si="83"/>
        <v>44.212218649517688</v>
      </c>
      <c r="AI33" s="774">
        <f t="shared" si="83"/>
        <v>44.212218649517688</v>
      </c>
      <c r="AJ33" s="774">
        <f t="shared" si="83"/>
        <v>44.212218649517688</v>
      </c>
      <c r="AK33" s="774">
        <f t="shared" si="83"/>
        <v>44.212218649517688</v>
      </c>
      <c r="AL33" s="774">
        <f t="shared" si="83"/>
        <v>44.212218649517688</v>
      </c>
      <c r="AM33" s="774">
        <f t="shared" si="83"/>
        <v>44.212218649517688</v>
      </c>
      <c r="AN33" s="774">
        <f t="shared" si="83"/>
        <v>44.212218649517688</v>
      </c>
      <c r="AO33" s="774">
        <f t="shared" si="83"/>
        <v>44.212218649517688</v>
      </c>
      <c r="AP33" s="774">
        <f t="shared" si="83"/>
        <v>44.212218649517688</v>
      </c>
      <c r="AQ33" s="774">
        <f t="shared" si="83"/>
        <v>44.212218649517688</v>
      </c>
      <c r="AR33" s="774">
        <f t="shared" si="83"/>
        <v>44.212218649517688</v>
      </c>
      <c r="AS33" s="774">
        <f t="shared" si="83"/>
        <v>44.212218649517688</v>
      </c>
      <c r="AT33" s="774">
        <f t="shared" si="83"/>
        <v>44.212218649517688</v>
      </c>
      <c r="AU33" s="774">
        <f t="shared" si="83"/>
        <v>44.212218649517688</v>
      </c>
      <c r="AV33" s="774">
        <f t="shared" si="83"/>
        <v>44.212218649517688</v>
      </c>
      <c r="AW33" s="774">
        <f t="shared" si="83"/>
        <v>44.212218649517688</v>
      </c>
      <c r="AX33" s="774">
        <f t="shared" si="83"/>
        <v>44.212218649517688</v>
      </c>
      <c r="AY33" s="774">
        <f t="shared" si="83"/>
        <v>44.212218649517688</v>
      </c>
      <c r="AZ33" s="774">
        <f t="shared" si="83"/>
        <v>44.212218649517688</v>
      </c>
      <c r="BA33" s="774">
        <f t="shared" si="83"/>
        <v>44.212218649517688</v>
      </c>
      <c r="BB33" s="774">
        <f t="shared" si="83"/>
        <v>44.212218649517688</v>
      </c>
      <c r="BC33" s="774">
        <f t="shared" si="83"/>
        <v>44.212218649517688</v>
      </c>
      <c r="BD33" s="774">
        <f t="shared" si="83"/>
        <v>44.212218649517688</v>
      </c>
      <c r="BE33" s="774">
        <f t="shared" si="83"/>
        <v>44.212218649517688</v>
      </c>
      <c r="BF33" s="774">
        <f t="shared" si="83"/>
        <v>44.212218649517688</v>
      </c>
      <c r="BG33" s="774">
        <f t="shared" si="83"/>
        <v>44.212218649517688</v>
      </c>
      <c r="BH33" s="774">
        <f t="shared" si="83"/>
        <v>44.212218649517688</v>
      </c>
      <c r="BI33" s="774">
        <f t="shared" si="83"/>
        <v>44.212218649517688</v>
      </c>
      <c r="BJ33" s="774">
        <f t="shared" si="83"/>
        <v>44.212218649517688</v>
      </c>
      <c r="BK33" s="774">
        <f t="shared" si="83"/>
        <v>44.212218649517688</v>
      </c>
      <c r="BL33" s="774">
        <f t="shared" si="83"/>
        <v>44.212218649517688</v>
      </c>
      <c r="BM33" s="774">
        <f t="shared" si="83"/>
        <v>44.212218649517688</v>
      </c>
      <c r="BN33" s="774">
        <f t="shared" si="83"/>
        <v>44.212218649517688</v>
      </c>
      <c r="BO33" s="774">
        <f t="shared" si="83"/>
        <v>44.212218649517688</v>
      </c>
      <c r="BP33" s="774">
        <f t="shared" si="83"/>
        <v>44.212218649517688</v>
      </c>
      <c r="BQ33" s="774">
        <f t="shared" si="83"/>
        <v>44.212218649517688</v>
      </c>
      <c r="BR33" s="774">
        <f t="shared" si="83"/>
        <v>44.212218649517688</v>
      </c>
    </row>
    <row r="34" spans="1:73" ht="15" customHeight="1">
      <c r="B34" s="509"/>
      <c r="C34" s="507" t="s">
        <v>55</v>
      </c>
      <c r="D34" s="92"/>
      <c r="E34" s="92"/>
      <c r="F34" s="508"/>
      <c r="G34" s="92"/>
      <c r="H34" s="92"/>
      <c r="I34" s="92"/>
      <c r="J34" s="92"/>
      <c r="K34" s="508">
        <f>SUM(K30:K32)</f>
        <v>550</v>
      </c>
      <c r="L34" s="508">
        <f>SUM(L30:L33)</f>
        <v>594.21221864951769</v>
      </c>
      <c r="M34" s="508">
        <f t="shared" ref="M34:V34" si="84">SUM(M30:M33)</f>
        <v>594.21221864951769</v>
      </c>
      <c r="N34" s="508">
        <f t="shared" si="84"/>
        <v>594.21221864951769</v>
      </c>
      <c r="O34" s="508">
        <f t="shared" si="84"/>
        <v>594.21221864951769</v>
      </c>
      <c r="P34" s="508">
        <f t="shared" si="84"/>
        <v>594.21221864951769</v>
      </c>
      <c r="Q34" s="508">
        <f t="shared" si="84"/>
        <v>594.21221864951769</v>
      </c>
      <c r="R34" s="508">
        <f t="shared" si="84"/>
        <v>594.21221864951769</v>
      </c>
      <c r="S34" s="772">
        <f t="shared" si="84"/>
        <v>594.21221864951769</v>
      </c>
      <c r="T34" s="772">
        <f>SUM(T30:T33)</f>
        <v>594.21221864951769</v>
      </c>
      <c r="U34" s="772">
        <f t="shared" si="84"/>
        <v>594.21221864951769</v>
      </c>
      <c r="V34" s="772">
        <f t="shared" si="84"/>
        <v>594.21221864951769</v>
      </c>
      <c r="W34" s="772">
        <f t="shared" ref="W34:Y34" si="85">SUM(W30:W33)</f>
        <v>594.21221864951769</v>
      </c>
      <c r="X34" s="772">
        <f t="shared" si="85"/>
        <v>594.21221864951769</v>
      </c>
      <c r="Y34" s="772">
        <f t="shared" si="85"/>
        <v>594.21221864951769</v>
      </c>
      <c r="Z34" s="772">
        <f t="shared" ref="Z34:AB34" si="86">SUM(Z30:Z33)</f>
        <v>594.21221864951769</v>
      </c>
      <c r="AA34" s="772">
        <f t="shared" si="86"/>
        <v>594.21221864951769</v>
      </c>
      <c r="AB34" s="772">
        <f t="shared" si="86"/>
        <v>594.21221864951769</v>
      </c>
      <c r="AC34" s="772">
        <f t="shared" ref="AC34:AE34" si="87">SUM(AC30:AC33)</f>
        <v>594.21221864951769</v>
      </c>
      <c r="AD34" s="772">
        <f t="shared" si="87"/>
        <v>594.21221864951769</v>
      </c>
      <c r="AE34" s="772">
        <f t="shared" si="87"/>
        <v>594.21221864951769</v>
      </c>
      <c r="AF34" s="772">
        <f t="shared" ref="AF34:AN34" si="88">SUM(AF30:AF33)</f>
        <v>594.21221864951769</v>
      </c>
      <c r="AG34" s="772">
        <f t="shared" si="88"/>
        <v>594.21221864951769</v>
      </c>
      <c r="AH34" s="772">
        <f t="shared" si="88"/>
        <v>594.21221864951769</v>
      </c>
      <c r="AI34" s="772">
        <f t="shared" si="88"/>
        <v>594.21221864951769</v>
      </c>
      <c r="AJ34" s="772">
        <f t="shared" si="88"/>
        <v>594.21221864951769</v>
      </c>
      <c r="AK34" s="772">
        <f t="shared" si="88"/>
        <v>594.21221864951769</v>
      </c>
      <c r="AL34" s="772">
        <f t="shared" si="88"/>
        <v>594.21221864951769</v>
      </c>
      <c r="AM34" s="772">
        <f t="shared" si="88"/>
        <v>594.21221864951769</v>
      </c>
      <c r="AN34" s="772">
        <f t="shared" si="88"/>
        <v>594.21221864951769</v>
      </c>
      <c r="AO34" s="772">
        <f t="shared" ref="AO34:AT34" si="89">SUM(AO30:AO33)</f>
        <v>594.21221864951769</v>
      </c>
      <c r="AP34" s="772">
        <f t="shared" si="89"/>
        <v>594.21221864951769</v>
      </c>
      <c r="AQ34" s="772">
        <f t="shared" si="89"/>
        <v>594.21221864951769</v>
      </c>
      <c r="AR34" s="772">
        <f t="shared" si="89"/>
        <v>594.21221864951769</v>
      </c>
      <c r="AS34" s="772">
        <f t="shared" si="89"/>
        <v>594.21221864951769</v>
      </c>
      <c r="AT34" s="772">
        <f t="shared" si="89"/>
        <v>594.21221864951769</v>
      </c>
      <c r="AU34" s="772">
        <f t="shared" ref="AU34:AW34" si="90">SUM(AU30:AU33)</f>
        <v>594.21221864951769</v>
      </c>
      <c r="AV34" s="772">
        <f t="shared" si="90"/>
        <v>594.21221864951769</v>
      </c>
      <c r="AW34" s="772">
        <f t="shared" si="90"/>
        <v>594.21221864951769</v>
      </c>
      <c r="AX34" s="772">
        <f t="shared" ref="AX34:BC34" si="91">SUM(AX30:AX33)</f>
        <v>594.21221864951769</v>
      </c>
      <c r="AY34" s="772">
        <f t="shared" si="91"/>
        <v>594.21221864951769</v>
      </c>
      <c r="AZ34" s="772">
        <f t="shared" si="91"/>
        <v>594.21221864951769</v>
      </c>
      <c r="BA34" s="772">
        <f t="shared" si="91"/>
        <v>594.21221864951769</v>
      </c>
      <c r="BB34" s="772">
        <f t="shared" si="91"/>
        <v>594.21221864951769</v>
      </c>
      <c r="BC34" s="772">
        <f t="shared" si="91"/>
        <v>594.21221864951769</v>
      </c>
      <c r="BD34" s="772">
        <f t="shared" ref="BD34:BF34" si="92">SUM(BD30:BD33)</f>
        <v>3437.7122186495176</v>
      </c>
      <c r="BE34" s="772">
        <f t="shared" si="92"/>
        <v>3494.2122186495176</v>
      </c>
      <c r="BF34" s="772">
        <f t="shared" si="92"/>
        <v>3498.7122186495176</v>
      </c>
      <c r="BG34" s="772">
        <f t="shared" ref="BG34:BI34" si="93">SUM(BG30:BG33)</f>
        <v>3524.2122186495176</v>
      </c>
      <c r="BH34" s="772">
        <f t="shared" si="93"/>
        <v>3544.2122186495176</v>
      </c>
      <c r="BI34" s="772">
        <f t="shared" si="93"/>
        <v>3569.2122186495176</v>
      </c>
      <c r="BJ34" s="772">
        <f t="shared" ref="BJ34:BL34" si="94">SUM(BJ30:BJ33)</f>
        <v>3294.2122186495176</v>
      </c>
      <c r="BK34" s="772">
        <f t="shared" si="94"/>
        <v>3014.2122186495176</v>
      </c>
      <c r="BL34" s="772">
        <f t="shared" si="94"/>
        <v>2984.2122186495176</v>
      </c>
      <c r="BM34" s="772">
        <f t="shared" ref="BM34:BR34" si="95">SUM(BM30:BM33)</f>
        <v>3079.2122186495176</v>
      </c>
      <c r="BN34" s="772">
        <f t="shared" si="95"/>
        <v>3079.2122186495176</v>
      </c>
      <c r="BO34" s="772">
        <f t="shared" si="95"/>
        <v>3079.2122186495176</v>
      </c>
      <c r="BP34" s="772">
        <f t="shared" si="95"/>
        <v>3169.2122186495176</v>
      </c>
      <c r="BQ34" s="772">
        <f t="shared" si="95"/>
        <v>3179.2122186495176</v>
      </c>
      <c r="BR34" s="772">
        <f t="shared" si="95"/>
        <v>3199.2122186495176</v>
      </c>
    </row>
    <row r="35" spans="1:73" ht="14.65" thickBot="1">
      <c r="B35" s="509"/>
      <c r="C35" s="507"/>
      <c r="D35" s="92"/>
      <c r="E35" s="92"/>
      <c r="F35" s="508"/>
      <c r="G35" s="92"/>
      <c r="H35" s="92"/>
      <c r="I35" s="92"/>
      <c r="J35" s="92"/>
      <c r="K35" s="92"/>
      <c r="L35" s="92"/>
      <c r="M35" s="92"/>
      <c r="N35" s="92"/>
      <c r="O35" s="92"/>
      <c r="P35" s="92"/>
      <c r="Q35" s="92"/>
      <c r="R35" s="92"/>
      <c r="S35" s="92"/>
      <c r="T35" s="92"/>
      <c r="U35" s="92"/>
      <c r="V35" s="92"/>
      <c r="W35" s="92"/>
      <c r="X35" s="92"/>
      <c r="Y35" s="92"/>
      <c r="Z35" s="92"/>
      <c r="AA35" s="92"/>
      <c r="AB35" s="92"/>
      <c r="AC35" s="92"/>
      <c r="AD35" s="92"/>
      <c r="AE35" s="92"/>
      <c r="AF35" s="92"/>
      <c r="AG35" s="92"/>
      <c r="AH35" s="92"/>
      <c r="AI35" s="92"/>
      <c r="AJ35" s="92"/>
      <c r="AK35" s="92"/>
      <c r="AL35" s="92"/>
      <c r="AM35" s="92"/>
      <c r="AN35" s="92"/>
      <c r="AO35" s="92"/>
      <c r="AP35" s="92"/>
      <c r="AQ35" s="92"/>
      <c r="AR35" s="92"/>
      <c r="AS35" s="92"/>
      <c r="AT35" s="92"/>
      <c r="AU35" s="92"/>
      <c r="AV35" s="92"/>
      <c r="AW35" s="92"/>
      <c r="AX35" s="92"/>
      <c r="AY35" s="92"/>
      <c r="AZ35" s="92"/>
      <c r="BA35" s="92"/>
      <c r="BB35" s="92"/>
      <c r="BC35" s="92"/>
      <c r="BD35" s="92"/>
      <c r="BE35" s="92"/>
      <c r="BF35" s="92"/>
      <c r="BG35" s="92"/>
      <c r="BH35" s="92"/>
      <c r="BI35" s="92"/>
      <c r="BJ35" s="92"/>
      <c r="BK35" s="92"/>
      <c r="BL35" s="92"/>
      <c r="BM35" s="92"/>
      <c r="BN35" s="92"/>
      <c r="BO35" s="92"/>
      <c r="BP35" s="92"/>
      <c r="BQ35" s="92"/>
      <c r="BR35" s="92"/>
    </row>
    <row r="36" spans="1:73" ht="14.65" thickBot="1">
      <c r="B36" s="509"/>
      <c r="C36" s="515" t="s">
        <v>56</v>
      </c>
      <c r="D36" s="516"/>
      <c r="E36" s="516"/>
      <c r="F36" s="517"/>
      <c r="G36" s="516"/>
      <c r="H36" s="516"/>
      <c r="I36" s="516"/>
      <c r="J36" s="516"/>
      <c r="K36" s="514" t="e">
        <f t="shared" ref="K36:V36" si="96">+K34/K17</f>
        <v>#DIV/0!</v>
      </c>
      <c r="L36" s="514" t="e">
        <f t="shared" si="96"/>
        <v>#DIV/0!</v>
      </c>
      <c r="M36" s="514" t="e">
        <f t="shared" si="96"/>
        <v>#DIV/0!</v>
      </c>
      <c r="N36" s="519" t="e">
        <f t="shared" si="96"/>
        <v>#DIV/0!</v>
      </c>
      <c r="O36" s="519" t="e">
        <f t="shared" si="96"/>
        <v>#DIV/0!</v>
      </c>
      <c r="P36" s="519" t="e">
        <f t="shared" si="96"/>
        <v>#DIV/0!</v>
      </c>
      <c r="Q36" s="520" t="e">
        <f>+Q34/Q17</f>
        <v>#DIV/0!</v>
      </c>
      <c r="R36" s="521" t="e">
        <f t="shared" si="96"/>
        <v>#DIV/0!</v>
      </c>
      <c r="S36" s="522" t="e">
        <f t="shared" si="96"/>
        <v>#DIV/0!</v>
      </c>
      <c r="T36" s="519" t="e">
        <f>+T34/T17</f>
        <v>#DIV/0!</v>
      </c>
      <c r="U36" s="519" t="e">
        <f>+U34/U17</f>
        <v>#DIV/0!</v>
      </c>
      <c r="V36" s="519" t="e">
        <f t="shared" si="96"/>
        <v>#DIV/0!</v>
      </c>
      <c r="W36" s="519" t="e">
        <f t="shared" ref="W36:Y36" si="97">+W34/W17</f>
        <v>#DIV/0!</v>
      </c>
      <c r="X36" s="519" t="e">
        <f t="shared" si="97"/>
        <v>#DIV/0!</v>
      </c>
      <c r="Y36" s="519" t="e">
        <f t="shared" si="97"/>
        <v>#DIV/0!</v>
      </c>
      <c r="Z36" s="519" t="e">
        <f t="shared" ref="Z36:AB36" si="98">+Z34/Z17</f>
        <v>#DIV/0!</v>
      </c>
      <c r="AA36" s="519" t="e">
        <f t="shared" si="98"/>
        <v>#DIV/0!</v>
      </c>
      <c r="AB36" s="519" t="e">
        <f t="shared" si="98"/>
        <v>#DIV/0!</v>
      </c>
      <c r="AC36" s="519" t="e">
        <f t="shared" ref="AC36:AE36" si="99">+AC34/AC17</f>
        <v>#DIV/0!</v>
      </c>
      <c r="AD36" s="519" t="e">
        <f t="shared" si="99"/>
        <v>#DIV/0!</v>
      </c>
      <c r="AE36" s="519" t="e">
        <f t="shared" si="99"/>
        <v>#DIV/0!</v>
      </c>
      <c r="AF36" s="519" t="e">
        <f t="shared" ref="AF36:AN36" si="100">+AF34/AF17</f>
        <v>#DIV/0!</v>
      </c>
      <c r="AG36" s="519" t="e">
        <f t="shared" si="100"/>
        <v>#DIV/0!</v>
      </c>
      <c r="AH36" s="519">
        <f t="shared" si="100"/>
        <v>122.73815776695294</v>
      </c>
      <c r="AI36" s="519">
        <f>+AI34/AI17</f>
        <v>119.97258548517388</v>
      </c>
      <c r="AJ36" s="519">
        <f t="shared" si="100"/>
        <v>119.25506625916023</v>
      </c>
      <c r="AK36" s="519">
        <f t="shared" si="100"/>
        <v>118.94711719303342</v>
      </c>
      <c r="AL36" s="519">
        <f t="shared" si="100"/>
        <v>114.90799401483558</v>
      </c>
      <c r="AM36" s="519">
        <f t="shared" si="100"/>
        <v>113.3776414137603</v>
      </c>
      <c r="AN36" s="519">
        <f t="shared" si="100"/>
        <v>106.90538809519416</v>
      </c>
      <c r="AO36" s="519">
        <f t="shared" ref="AO36:AT36" si="101">+AO34/AO17</f>
        <v>104.95667555409656</v>
      </c>
      <c r="AP36" s="519">
        <f t="shared" si="101"/>
        <v>105.06616780704394</v>
      </c>
      <c r="AQ36" s="519">
        <f t="shared" si="101"/>
        <v>109.07980149601059</v>
      </c>
      <c r="AR36" s="519">
        <f t="shared" si="101"/>
        <v>102.33217122453678</v>
      </c>
      <c r="AS36" s="519">
        <f t="shared" si="101"/>
        <v>98.169839027493879</v>
      </c>
      <c r="AT36" s="519">
        <f t="shared" si="101"/>
        <v>95.969155264227552</v>
      </c>
      <c r="AU36" s="519">
        <f t="shared" ref="AU36:AW36" si="102">+AU34/AU17</f>
        <v>101.93193561189084</v>
      </c>
      <c r="AV36" s="519">
        <f t="shared" si="102"/>
        <v>101.60600161579933</v>
      </c>
      <c r="AW36" s="519">
        <f t="shared" si="102"/>
        <v>103.49244437953143</v>
      </c>
      <c r="AX36" s="519">
        <f t="shared" ref="AX36:BC36" si="103">+AX34/AX17</f>
        <v>104.98078135923072</v>
      </c>
      <c r="AY36" s="519">
        <f t="shared" si="103"/>
        <v>104.09982632566313</v>
      </c>
      <c r="AZ36" s="519">
        <f t="shared" si="103"/>
        <v>108.89988429387294</v>
      </c>
      <c r="BA36" s="519">
        <f t="shared" si="103"/>
        <v>106.08091022931674</v>
      </c>
      <c r="BB36" s="519">
        <f t="shared" si="103"/>
        <v>109.28643762405608</v>
      </c>
      <c r="BC36" s="519">
        <f t="shared" si="103"/>
        <v>111.73603208904056</v>
      </c>
      <c r="BD36" s="519">
        <f t="shared" ref="BD36:BF36" si="104">+BD34/BD17</f>
        <v>632.53702411303402</v>
      </c>
      <c r="BE36" s="519">
        <f t="shared" si="104"/>
        <v>639.26612540192923</v>
      </c>
      <c r="BF36" s="519">
        <f t="shared" si="104"/>
        <v>636.06588135048219</v>
      </c>
      <c r="BG36" s="519">
        <f t="shared" ref="BG36:BI36" si="105">+BG34/BG17</f>
        <v>636.29651607717039</v>
      </c>
      <c r="BH36" s="519">
        <f t="shared" si="105"/>
        <v>635.83167202572349</v>
      </c>
      <c r="BI36" s="519">
        <f t="shared" si="105"/>
        <v>635.85515675241152</v>
      </c>
      <c r="BJ36" s="519">
        <f t="shared" ref="BJ36:BL36" si="106">+BJ34/BJ17</f>
        <v>582.41672025723472</v>
      </c>
      <c r="BK36" s="519">
        <f t="shared" si="106"/>
        <v>529.14495498392284</v>
      </c>
      <c r="BL36" s="519">
        <f t="shared" si="106"/>
        <v>520.29740032154336</v>
      </c>
      <c r="BM36" s="519">
        <f t="shared" ref="BM36:BR36" si="107">+BM34/BM17</f>
        <v>532.85767443729901</v>
      </c>
      <c r="BN36" s="519">
        <f t="shared" si="107"/>
        <v>529.16261977491956</v>
      </c>
      <c r="BO36" s="519">
        <f t="shared" si="107"/>
        <v>525.46756511254011</v>
      </c>
      <c r="BP36" s="519">
        <f t="shared" si="107"/>
        <v>537.18147106109325</v>
      </c>
      <c r="BQ36" s="519">
        <f t="shared" si="107"/>
        <v>535.37933762057878</v>
      </c>
      <c r="BR36" s="519">
        <f t="shared" si="107"/>
        <v>535.22820418006427</v>
      </c>
      <c r="BT36" s="60" t="e">
        <f>AVERAGE(Q36:S36)</f>
        <v>#DIV/0!</v>
      </c>
      <c r="BU36" s="102" t="e">
        <f>+BT36/264.172</f>
        <v>#DIV/0!</v>
      </c>
    </row>
    <row r="37" spans="1:73" hidden="1">
      <c r="B37" s="509"/>
      <c r="C37" s="507" t="s">
        <v>57</v>
      </c>
      <c r="D37" s="92"/>
      <c r="E37" s="92"/>
      <c r="F37" s="179"/>
      <c r="G37" s="92"/>
      <c r="H37" s="92"/>
      <c r="I37" s="92"/>
      <c r="J37" s="92"/>
      <c r="K37" s="510" t="e">
        <f>+K36/$B$2</f>
        <v>#DIV/0!</v>
      </c>
      <c r="L37" s="510" t="e">
        <f t="shared" ref="L37:V37" si="108">+L36/$B$2</f>
        <v>#DIV/0!</v>
      </c>
      <c r="M37" s="510" t="e">
        <f t="shared" ref="M37" si="109">+M36/$B$2</f>
        <v>#DIV/0!</v>
      </c>
      <c r="N37" s="528" t="e">
        <f t="shared" si="108"/>
        <v>#DIV/0!</v>
      </c>
      <c r="O37" s="528" t="e">
        <f t="shared" si="108"/>
        <v>#DIV/0!</v>
      </c>
      <c r="P37" s="528" t="e">
        <f t="shared" si="108"/>
        <v>#DIV/0!</v>
      </c>
      <c r="Q37" s="528" t="e">
        <f t="shared" si="108"/>
        <v>#DIV/0!</v>
      </c>
      <c r="R37" s="528" t="e">
        <f t="shared" si="108"/>
        <v>#DIV/0!</v>
      </c>
      <c r="S37" s="528" t="e">
        <f>+S36/$B$2</f>
        <v>#DIV/0!</v>
      </c>
      <c r="T37" s="528" t="e">
        <f>+T36/$B$2</f>
        <v>#DIV/0!</v>
      </c>
      <c r="U37" s="528" t="e">
        <f t="shared" si="108"/>
        <v>#DIV/0!</v>
      </c>
      <c r="V37" s="528" t="e">
        <f t="shared" si="108"/>
        <v>#DIV/0!</v>
      </c>
      <c r="W37" s="528" t="e">
        <f t="shared" ref="W37:Y37" si="110">+W36/$B$2</f>
        <v>#DIV/0!</v>
      </c>
      <c r="X37" s="528" t="e">
        <f t="shared" si="110"/>
        <v>#DIV/0!</v>
      </c>
      <c r="Y37" s="528" t="e">
        <f t="shared" si="110"/>
        <v>#DIV/0!</v>
      </c>
      <c r="Z37" s="528" t="e">
        <f t="shared" ref="Z37:AB37" si="111">+Z36/$B$2</f>
        <v>#DIV/0!</v>
      </c>
      <c r="AA37" s="528" t="e">
        <f t="shared" si="111"/>
        <v>#DIV/0!</v>
      </c>
      <c r="AB37" s="528" t="e">
        <f t="shared" si="111"/>
        <v>#DIV/0!</v>
      </c>
      <c r="AC37" s="528" t="e">
        <f t="shared" ref="AC37:AE37" si="112">+AC36/$B$2</f>
        <v>#DIV/0!</v>
      </c>
      <c r="AD37" s="528" t="e">
        <f t="shared" si="112"/>
        <v>#DIV/0!</v>
      </c>
      <c r="AE37" s="528" t="e">
        <f t="shared" si="112"/>
        <v>#DIV/0!</v>
      </c>
      <c r="AF37" s="528" t="e">
        <f t="shared" ref="AF37:AN37" si="113">+AF36/$B$2</f>
        <v>#DIV/0!</v>
      </c>
      <c r="AG37" s="528" t="e">
        <f t="shared" si="113"/>
        <v>#DIV/0!</v>
      </c>
      <c r="AH37" s="528">
        <f t="shared" si="113"/>
        <v>0.46461456084275748</v>
      </c>
      <c r="AI37" s="528">
        <f t="shared" si="113"/>
        <v>0.4541457288629146</v>
      </c>
      <c r="AJ37" s="528">
        <f t="shared" si="113"/>
        <v>0.4514296225911914</v>
      </c>
      <c r="AK37" s="528">
        <f t="shared" si="113"/>
        <v>0.45026390833636193</v>
      </c>
      <c r="AL37" s="528">
        <f t="shared" si="113"/>
        <v>0.43497416083019991</v>
      </c>
      <c r="AM37" s="528">
        <f t="shared" si="113"/>
        <v>0.42918114491225523</v>
      </c>
      <c r="AN37" s="528">
        <f t="shared" si="113"/>
        <v>0.40468099607526214</v>
      </c>
      <c r="AO37" s="528">
        <f t="shared" ref="AO37:AT37" si="114">+AO36/$B$2</f>
        <v>0.39730431519652559</v>
      </c>
      <c r="AP37" s="528">
        <f t="shared" si="114"/>
        <v>0.39771878854323672</v>
      </c>
      <c r="AQ37" s="528">
        <f t="shared" si="114"/>
        <v>0.41291204781737118</v>
      </c>
      <c r="AR37" s="528">
        <f t="shared" si="114"/>
        <v>0.38736948361119561</v>
      </c>
      <c r="AS37" s="528">
        <f t="shared" si="114"/>
        <v>0.37161333914076383</v>
      </c>
      <c r="AT37" s="528">
        <f t="shared" si="114"/>
        <v>0.3632828432393575</v>
      </c>
      <c r="AU37" s="528">
        <f t="shared" ref="AU37:AW37" si="115">+AU36/$B$2</f>
        <v>0.38585442670642922</v>
      </c>
      <c r="AV37" s="528">
        <f t="shared" si="115"/>
        <v>0.38462063207228364</v>
      </c>
      <c r="AW37" s="528">
        <f t="shared" si="115"/>
        <v>0.39176159615527545</v>
      </c>
      <c r="AX37" s="528">
        <f t="shared" ref="AX37:BC37" si="116">+AX36/$B$2</f>
        <v>0.39739556561342876</v>
      </c>
      <c r="AY37" s="528">
        <f t="shared" si="116"/>
        <v>0.39406078738724437</v>
      </c>
      <c r="AZ37" s="528">
        <f t="shared" si="116"/>
        <v>0.41223098698527072</v>
      </c>
      <c r="BA37" s="528">
        <f t="shared" si="116"/>
        <v>0.40156000722755147</v>
      </c>
      <c r="BB37" s="528">
        <f t="shared" si="116"/>
        <v>0.41369425080650513</v>
      </c>
      <c r="BC37" s="528">
        <f t="shared" si="116"/>
        <v>0.42296697639810638</v>
      </c>
      <c r="BD37" s="528">
        <f t="shared" ref="BD37:BF37" si="117">+BD36/$B$2</f>
        <v>2.394413579459723</v>
      </c>
      <c r="BE37" s="528">
        <f t="shared" si="117"/>
        <v>2.4198860038229983</v>
      </c>
      <c r="BF37" s="528">
        <f t="shared" si="117"/>
        <v>2.4077717598779662</v>
      </c>
      <c r="BG37" s="528">
        <f t="shared" ref="BG37:BI37" si="118">+BG36/$B$2</f>
        <v>2.4086448074632072</v>
      </c>
      <c r="BH37" s="528">
        <f t="shared" si="118"/>
        <v>2.4068851809643848</v>
      </c>
      <c r="BI37" s="528">
        <f t="shared" si="118"/>
        <v>2.406974080343153</v>
      </c>
      <c r="BJ37" s="528">
        <f t="shared" ref="BJ37:BL37" si="119">+BJ36/$B$2</f>
        <v>2.2046875530231618</v>
      </c>
      <c r="BK37" s="528">
        <f t="shared" si="119"/>
        <v>2.0030319450355178</v>
      </c>
      <c r="BL37" s="528">
        <f t="shared" si="119"/>
        <v>1.9695403007190138</v>
      </c>
      <c r="BM37" s="528">
        <f t="shared" ref="BM37:BR37" si="120">+BM36/$B$2</f>
        <v>2.0170861197905112</v>
      </c>
      <c r="BN37" s="528">
        <f t="shared" si="120"/>
        <v>2.0030988135567718</v>
      </c>
      <c r="BO37" s="528">
        <f t="shared" si="120"/>
        <v>1.9891115073230321</v>
      </c>
      <c r="BP37" s="528">
        <f t="shared" si="120"/>
        <v>2.0334534737258045</v>
      </c>
      <c r="BQ37" s="528">
        <f t="shared" si="120"/>
        <v>2.0266316552116757</v>
      </c>
      <c r="BR37" s="528">
        <f t="shared" si="120"/>
        <v>2.0260595527916063</v>
      </c>
    </row>
    <row r="38" spans="1:73" hidden="1">
      <c r="B38" s="509"/>
      <c r="C38" s="507" t="s">
        <v>34</v>
      </c>
      <c r="D38" s="92"/>
      <c r="E38" s="92"/>
      <c r="F38" s="508"/>
      <c r="G38" s="92"/>
      <c r="H38" s="92"/>
      <c r="I38" s="92"/>
      <c r="J38" s="92"/>
      <c r="K38" s="510">
        <f>+K9</f>
        <v>0</v>
      </c>
      <c r="L38" s="510">
        <f t="shared" ref="L38:V38" si="121">+L9</f>
        <v>0</v>
      </c>
      <c r="M38" s="510">
        <f t="shared" ref="M38" si="122">+M9</f>
        <v>0</v>
      </c>
      <c r="N38" s="528">
        <f t="shared" si="121"/>
        <v>0</v>
      </c>
      <c r="O38" s="528">
        <f t="shared" si="121"/>
        <v>0</v>
      </c>
      <c r="P38" s="528">
        <f t="shared" si="121"/>
        <v>0</v>
      </c>
      <c r="Q38" s="528">
        <f t="shared" si="121"/>
        <v>0</v>
      </c>
      <c r="R38" s="528">
        <f t="shared" si="121"/>
        <v>0</v>
      </c>
      <c r="S38" s="528">
        <f t="shared" si="121"/>
        <v>0</v>
      </c>
      <c r="T38" s="528">
        <f t="shared" si="121"/>
        <v>0</v>
      </c>
      <c r="U38" s="528">
        <f t="shared" si="121"/>
        <v>0</v>
      </c>
      <c r="V38" s="528">
        <f t="shared" si="121"/>
        <v>0</v>
      </c>
      <c r="W38" s="528">
        <f t="shared" ref="W38:Y38" si="123">+W9</f>
        <v>0</v>
      </c>
      <c r="X38" s="528">
        <f t="shared" si="123"/>
        <v>0</v>
      </c>
      <c r="Y38" s="528">
        <f t="shared" si="123"/>
        <v>0</v>
      </c>
      <c r="Z38" s="528">
        <f t="shared" ref="Z38:AB38" si="124">+Z9</f>
        <v>0</v>
      </c>
      <c r="AA38" s="528">
        <f t="shared" si="124"/>
        <v>0</v>
      </c>
      <c r="AB38" s="528">
        <f t="shared" si="124"/>
        <v>0</v>
      </c>
      <c r="AC38" s="528">
        <f t="shared" ref="AC38:AE38" si="125">+AC9</f>
        <v>0</v>
      </c>
      <c r="AD38" s="528">
        <f t="shared" si="125"/>
        <v>0</v>
      </c>
      <c r="AE38" s="528">
        <f t="shared" si="125"/>
        <v>0</v>
      </c>
      <c r="AF38" s="528">
        <f t="shared" ref="AF38:AN38" si="126">+AF9</f>
        <v>0</v>
      </c>
      <c r="AG38" s="528">
        <f t="shared" si="126"/>
        <v>0</v>
      </c>
      <c r="AH38" s="528">
        <f t="shared" si="126"/>
        <v>0</v>
      </c>
      <c r="AI38" s="528">
        <f t="shared" si="126"/>
        <v>0</v>
      </c>
      <c r="AJ38" s="528">
        <f t="shared" si="126"/>
        <v>0</v>
      </c>
      <c r="AK38" s="528">
        <f t="shared" si="126"/>
        <v>0</v>
      </c>
      <c r="AL38" s="528">
        <f t="shared" si="126"/>
        <v>0</v>
      </c>
      <c r="AM38" s="528">
        <f t="shared" si="126"/>
        <v>0</v>
      </c>
      <c r="AN38" s="528">
        <f t="shared" si="126"/>
        <v>0</v>
      </c>
      <c r="AO38" s="528">
        <f t="shared" ref="AO38:AT38" si="127">+AO9</f>
        <v>0</v>
      </c>
      <c r="AP38" s="528">
        <f t="shared" si="127"/>
        <v>0</v>
      </c>
      <c r="AQ38" s="528">
        <f t="shared" si="127"/>
        <v>0</v>
      </c>
      <c r="AR38" s="528">
        <f t="shared" si="127"/>
        <v>0</v>
      </c>
      <c r="AS38" s="528">
        <f t="shared" si="127"/>
        <v>0</v>
      </c>
      <c r="AT38" s="528">
        <f t="shared" si="127"/>
        <v>0</v>
      </c>
      <c r="AU38" s="528">
        <f t="shared" ref="AU38:AW38" si="128">+AU9</f>
        <v>0</v>
      </c>
      <c r="AV38" s="528">
        <f t="shared" si="128"/>
        <v>0</v>
      </c>
      <c r="AW38" s="528">
        <f t="shared" si="128"/>
        <v>0</v>
      </c>
      <c r="AX38" s="528">
        <f t="shared" ref="AX38:BC38" si="129">+AX9</f>
        <v>0</v>
      </c>
      <c r="AY38" s="528">
        <f t="shared" si="129"/>
        <v>0</v>
      </c>
      <c r="AZ38" s="528">
        <f t="shared" si="129"/>
        <v>0</v>
      </c>
      <c r="BA38" s="528">
        <f t="shared" si="129"/>
        <v>0</v>
      </c>
      <c r="BB38" s="528">
        <f t="shared" si="129"/>
        <v>0</v>
      </c>
      <c r="BC38" s="528">
        <f t="shared" si="129"/>
        <v>0</v>
      </c>
      <c r="BD38" s="528">
        <f t="shared" ref="BD38:BF38" si="130">+BD9</f>
        <v>1.82</v>
      </c>
      <c r="BE38" s="528">
        <f t="shared" si="130"/>
        <v>1.69</v>
      </c>
      <c r="BF38" s="528">
        <f t="shared" si="130"/>
        <v>1.63</v>
      </c>
      <c r="BG38" s="528">
        <f t="shared" ref="BG38:BI38" si="131">+BG9</f>
        <v>1.5774999999999999</v>
      </c>
      <c r="BH38" s="528">
        <f t="shared" si="131"/>
        <v>1.5825</v>
      </c>
      <c r="BI38" s="528">
        <f t="shared" si="131"/>
        <v>1.6074999999999999</v>
      </c>
      <c r="BJ38" s="528">
        <f t="shared" ref="BJ38:BL38" si="132">+BJ9</f>
        <v>1.6325000000000001</v>
      </c>
      <c r="BK38" s="528">
        <f t="shared" si="132"/>
        <v>1.655</v>
      </c>
      <c r="BL38" s="528">
        <f t="shared" si="132"/>
        <v>1.6675</v>
      </c>
      <c r="BM38" s="528">
        <f t="shared" ref="BM38:BR38" si="133">+BM9</f>
        <v>1.6725000000000001</v>
      </c>
      <c r="BN38" s="528">
        <f t="shared" si="133"/>
        <v>1.6675</v>
      </c>
      <c r="BO38" s="528">
        <f t="shared" si="133"/>
        <v>1.6625000000000001</v>
      </c>
      <c r="BP38" s="528">
        <f t="shared" si="133"/>
        <v>1.6375</v>
      </c>
      <c r="BQ38" s="528">
        <f t="shared" si="133"/>
        <v>1.605</v>
      </c>
      <c r="BR38" s="528">
        <f t="shared" si="133"/>
        <v>1.5825</v>
      </c>
    </row>
    <row r="39" spans="1:73" hidden="1">
      <c r="B39" s="509"/>
      <c r="C39" s="507" t="s">
        <v>58</v>
      </c>
      <c r="D39" s="92"/>
      <c r="E39" s="92"/>
      <c r="F39" s="508"/>
      <c r="G39" s="92"/>
      <c r="H39" s="92"/>
      <c r="I39" s="92"/>
      <c r="J39" s="92"/>
      <c r="K39" s="510" t="e">
        <f>+K37-K38</f>
        <v>#DIV/0!</v>
      </c>
      <c r="L39" s="510" t="e">
        <f t="shared" ref="L39:V39" si="134">+L37-L38</f>
        <v>#DIV/0!</v>
      </c>
      <c r="M39" s="510" t="e">
        <f t="shared" ref="M39" si="135">+M37-M38</f>
        <v>#DIV/0!</v>
      </c>
      <c r="N39" s="528" t="e">
        <f t="shared" si="134"/>
        <v>#DIV/0!</v>
      </c>
      <c r="O39" s="528" t="e">
        <f t="shared" si="134"/>
        <v>#DIV/0!</v>
      </c>
      <c r="P39" s="528" t="e">
        <f t="shared" si="134"/>
        <v>#DIV/0!</v>
      </c>
      <c r="Q39" s="529" t="e">
        <f t="shared" si="134"/>
        <v>#DIV/0!</v>
      </c>
      <c r="R39" s="529" t="e">
        <f t="shared" si="134"/>
        <v>#DIV/0!</v>
      </c>
      <c r="S39" s="529" t="e">
        <f t="shared" si="134"/>
        <v>#DIV/0!</v>
      </c>
      <c r="T39" s="528" t="e">
        <f>+T37-T38</f>
        <v>#DIV/0!</v>
      </c>
      <c r="U39" s="528" t="e">
        <f t="shared" si="134"/>
        <v>#DIV/0!</v>
      </c>
      <c r="V39" s="528" t="e">
        <f t="shared" si="134"/>
        <v>#DIV/0!</v>
      </c>
      <c r="W39" s="528" t="e">
        <f t="shared" ref="W39:Y39" si="136">+W37-W38</f>
        <v>#DIV/0!</v>
      </c>
      <c r="X39" s="528" t="e">
        <f t="shared" si="136"/>
        <v>#DIV/0!</v>
      </c>
      <c r="Y39" s="528" t="e">
        <f t="shared" si="136"/>
        <v>#DIV/0!</v>
      </c>
      <c r="Z39" s="528" t="e">
        <f t="shared" ref="Z39:AB39" si="137">+Z37-Z38</f>
        <v>#DIV/0!</v>
      </c>
      <c r="AA39" s="528" t="e">
        <f t="shared" si="137"/>
        <v>#DIV/0!</v>
      </c>
      <c r="AB39" s="528" t="e">
        <f t="shared" si="137"/>
        <v>#DIV/0!</v>
      </c>
      <c r="AC39" s="528" t="e">
        <f t="shared" ref="AC39:AE39" si="138">+AC37-AC38</f>
        <v>#DIV/0!</v>
      </c>
      <c r="AD39" s="528" t="e">
        <f t="shared" si="138"/>
        <v>#DIV/0!</v>
      </c>
      <c r="AE39" s="528" t="e">
        <f t="shared" si="138"/>
        <v>#DIV/0!</v>
      </c>
      <c r="AF39" s="528" t="e">
        <f t="shared" ref="AF39:AN39" si="139">+AF37-AF38</f>
        <v>#DIV/0!</v>
      </c>
      <c r="AG39" s="528" t="e">
        <f t="shared" si="139"/>
        <v>#DIV/0!</v>
      </c>
      <c r="AH39" s="528">
        <f t="shared" si="139"/>
        <v>0.46461456084275748</v>
      </c>
      <c r="AI39" s="528">
        <f t="shared" si="139"/>
        <v>0.4541457288629146</v>
      </c>
      <c r="AJ39" s="528">
        <f t="shared" si="139"/>
        <v>0.4514296225911914</v>
      </c>
      <c r="AK39" s="528">
        <f t="shared" si="139"/>
        <v>0.45026390833636193</v>
      </c>
      <c r="AL39" s="528">
        <f t="shared" si="139"/>
        <v>0.43497416083019991</v>
      </c>
      <c r="AM39" s="528">
        <f t="shared" si="139"/>
        <v>0.42918114491225523</v>
      </c>
      <c r="AN39" s="528">
        <f t="shared" si="139"/>
        <v>0.40468099607526214</v>
      </c>
      <c r="AO39" s="528">
        <f t="shared" ref="AO39:AT39" si="140">+AO37-AO38</f>
        <v>0.39730431519652559</v>
      </c>
      <c r="AP39" s="528">
        <f t="shared" si="140"/>
        <v>0.39771878854323672</v>
      </c>
      <c r="AQ39" s="528">
        <f t="shared" si="140"/>
        <v>0.41291204781737118</v>
      </c>
      <c r="AR39" s="528">
        <f t="shared" si="140"/>
        <v>0.38736948361119561</v>
      </c>
      <c r="AS39" s="528">
        <f t="shared" si="140"/>
        <v>0.37161333914076383</v>
      </c>
      <c r="AT39" s="528">
        <f t="shared" si="140"/>
        <v>0.3632828432393575</v>
      </c>
      <c r="AU39" s="528">
        <f t="shared" ref="AU39:AW39" si="141">+AU37-AU38</f>
        <v>0.38585442670642922</v>
      </c>
      <c r="AV39" s="528">
        <f t="shared" si="141"/>
        <v>0.38462063207228364</v>
      </c>
      <c r="AW39" s="528">
        <f t="shared" si="141"/>
        <v>0.39176159615527545</v>
      </c>
      <c r="AX39" s="528">
        <f t="shared" ref="AX39:BC39" si="142">+AX37-AX38</f>
        <v>0.39739556561342876</v>
      </c>
      <c r="AY39" s="528">
        <f t="shared" si="142"/>
        <v>0.39406078738724437</v>
      </c>
      <c r="AZ39" s="528">
        <f t="shared" si="142"/>
        <v>0.41223098698527072</v>
      </c>
      <c r="BA39" s="528">
        <f t="shared" si="142"/>
        <v>0.40156000722755147</v>
      </c>
      <c r="BB39" s="528">
        <f t="shared" si="142"/>
        <v>0.41369425080650513</v>
      </c>
      <c r="BC39" s="528">
        <f t="shared" si="142"/>
        <v>0.42296697639810638</v>
      </c>
      <c r="BD39" s="528">
        <f t="shared" ref="BD39:BF39" si="143">+BD37-BD38</f>
        <v>0.57441357945972293</v>
      </c>
      <c r="BE39" s="528">
        <f t="shared" si="143"/>
        <v>0.7298860038229984</v>
      </c>
      <c r="BF39" s="528">
        <f t="shared" si="143"/>
        <v>0.77777175987796632</v>
      </c>
      <c r="BG39" s="528">
        <f t="shared" ref="BG39:BI39" si="144">+BG37-BG38</f>
        <v>0.83114480746320729</v>
      </c>
      <c r="BH39" s="528">
        <f t="shared" si="144"/>
        <v>0.82438518096438473</v>
      </c>
      <c r="BI39" s="528">
        <f t="shared" si="144"/>
        <v>0.79947408034315304</v>
      </c>
      <c r="BJ39" s="528">
        <f t="shared" ref="BJ39:BL39" si="145">+BJ37-BJ38</f>
        <v>0.57218755302316171</v>
      </c>
      <c r="BK39" s="528">
        <f t="shared" si="145"/>
        <v>0.34803194503551782</v>
      </c>
      <c r="BL39" s="528">
        <f t="shared" si="145"/>
        <v>0.30204030071901378</v>
      </c>
      <c r="BM39" s="528">
        <f t="shared" ref="BM39:BR39" si="146">+BM37-BM38</f>
        <v>0.34458611979051113</v>
      </c>
      <c r="BN39" s="528">
        <f t="shared" si="146"/>
        <v>0.33559881355677179</v>
      </c>
      <c r="BO39" s="528">
        <f t="shared" si="146"/>
        <v>0.32661150732303201</v>
      </c>
      <c r="BP39" s="528">
        <f t="shared" si="146"/>
        <v>0.39595347372580458</v>
      </c>
      <c r="BQ39" s="528">
        <f t="shared" si="146"/>
        <v>0.42163165521167567</v>
      </c>
      <c r="BR39" s="528">
        <f t="shared" si="146"/>
        <v>0.4435595527916063</v>
      </c>
    </row>
    <row r="40" spans="1:73">
      <c r="B40" s="509"/>
      <c r="C40" s="507"/>
      <c r="D40" s="92"/>
      <c r="E40" s="92"/>
      <c r="F40" s="511"/>
      <c r="G40" s="92"/>
      <c r="H40" s="92"/>
      <c r="I40" s="92"/>
      <c r="J40" s="92"/>
      <c r="K40" s="92"/>
      <c r="L40" s="92"/>
      <c r="M40" s="92"/>
      <c r="N40" s="528"/>
      <c r="O40" s="528"/>
      <c r="P40" s="528"/>
      <c r="Q40" s="528"/>
      <c r="R40" s="528"/>
      <c r="S40" s="528"/>
      <c r="T40" s="528"/>
      <c r="U40" s="528"/>
      <c r="V40" s="528"/>
      <c r="W40" s="528"/>
      <c r="X40" s="528"/>
      <c r="Y40" s="528"/>
      <c r="Z40" s="528"/>
      <c r="AA40" s="528"/>
      <c r="AB40" s="528"/>
      <c r="AC40" s="528"/>
      <c r="AD40" s="528"/>
      <c r="AE40" s="528"/>
      <c r="AF40" s="528"/>
      <c r="AG40" s="528"/>
      <c r="AH40" s="528"/>
      <c r="AI40" s="528"/>
      <c r="AJ40" s="528"/>
      <c r="AK40" s="528"/>
      <c r="AL40" s="528"/>
      <c r="AM40" s="528"/>
      <c r="AN40" s="528"/>
      <c r="AO40" s="528"/>
      <c r="AP40" s="528"/>
      <c r="AQ40" s="528"/>
      <c r="AR40" s="528"/>
      <c r="AS40" s="528"/>
      <c r="AT40" s="528"/>
      <c r="AU40" s="528"/>
      <c r="AV40" s="528"/>
      <c r="AW40" s="528"/>
      <c r="AX40" s="528"/>
      <c r="AY40" s="528"/>
      <c r="AZ40" s="528"/>
      <c r="BA40" s="528"/>
      <c r="BB40" s="528"/>
      <c r="BC40" s="528"/>
      <c r="BD40" s="528"/>
      <c r="BE40" s="528"/>
      <c r="BF40" s="528"/>
      <c r="BG40" s="528"/>
      <c r="BH40" s="528"/>
      <c r="BI40" s="528"/>
      <c r="BJ40" s="528"/>
      <c r="BK40" s="528"/>
      <c r="BL40" s="528"/>
      <c r="BM40" s="528"/>
      <c r="BN40" s="528"/>
      <c r="BO40" s="528"/>
      <c r="BP40" s="528"/>
      <c r="BQ40" s="528"/>
      <c r="BR40" s="528"/>
    </row>
    <row r="41" spans="1:73" ht="14.65" thickBot="1">
      <c r="B41" s="512">
        <f>+'mkt data'!G18</f>
        <v>0.3</v>
      </c>
      <c r="C41" s="506" t="s">
        <v>59</v>
      </c>
      <c r="D41" s="92"/>
      <c r="E41" s="92"/>
      <c r="F41" s="508"/>
      <c r="G41" s="92"/>
      <c r="H41" s="92"/>
      <c r="I41" s="92"/>
      <c r="J41" s="92"/>
      <c r="K41" s="513"/>
      <c r="L41" s="513"/>
      <c r="M41" s="513"/>
      <c r="N41" s="529"/>
      <c r="O41" s="529"/>
      <c r="P41" s="529"/>
      <c r="Q41" s="529"/>
      <c r="R41" s="529"/>
      <c r="S41" s="529"/>
      <c r="T41" s="529"/>
      <c r="U41" s="529"/>
      <c r="V41" s="529"/>
      <c r="W41" s="529"/>
      <c r="X41" s="529"/>
      <c r="Y41" s="529"/>
      <c r="Z41" s="529"/>
      <c r="AA41" s="529"/>
      <c r="AB41" s="529"/>
      <c r="AC41" s="529"/>
      <c r="AD41" s="529"/>
      <c r="AE41" s="529"/>
      <c r="AF41" s="529"/>
      <c r="AG41" s="529"/>
      <c r="AH41" s="529"/>
      <c r="AI41" s="529"/>
      <c r="AJ41" s="529"/>
      <c r="AK41" s="529"/>
      <c r="AL41" s="529"/>
      <c r="AM41" s="529"/>
      <c r="AN41" s="529"/>
      <c r="AO41" s="529"/>
      <c r="AP41" s="529"/>
      <c r="AQ41" s="529"/>
      <c r="AR41" s="529"/>
      <c r="AS41" s="529"/>
      <c r="AT41" s="529"/>
      <c r="AU41" s="529"/>
      <c r="AV41" s="529"/>
      <c r="AW41" s="529"/>
      <c r="AX41" s="529"/>
      <c r="AY41" s="529"/>
      <c r="AZ41" s="529"/>
      <c r="BA41" s="529"/>
      <c r="BB41" s="529"/>
      <c r="BC41" s="529"/>
      <c r="BD41" s="529"/>
      <c r="BE41" s="529"/>
      <c r="BF41" s="529"/>
      <c r="BG41" s="529"/>
      <c r="BH41" s="529"/>
      <c r="BI41" s="529"/>
      <c r="BJ41" s="529"/>
      <c r="BK41" s="529"/>
      <c r="BL41" s="529"/>
      <c r="BM41" s="529"/>
      <c r="BN41" s="529"/>
      <c r="BO41" s="529"/>
      <c r="BP41" s="529"/>
      <c r="BQ41" s="529"/>
      <c r="BR41" s="529"/>
    </row>
    <row r="42" spans="1:73" ht="14.65" hidden="1" thickBot="1">
      <c r="B42" s="509"/>
      <c r="C42" s="507" t="s">
        <v>60</v>
      </c>
      <c r="D42" s="92"/>
      <c r="E42" s="92"/>
      <c r="F42" s="92"/>
      <c r="G42" s="92"/>
      <c r="H42" s="92"/>
      <c r="I42" s="92"/>
      <c r="J42" s="92"/>
      <c r="K42" s="510">
        <f>+K9</f>
        <v>0</v>
      </c>
      <c r="L42" s="510">
        <f t="shared" ref="L42:V42" si="147">+L9</f>
        <v>0</v>
      </c>
      <c r="M42" s="510">
        <f t="shared" ref="M42" si="148">+M9</f>
        <v>0</v>
      </c>
      <c r="N42" s="528">
        <f t="shared" si="147"/>
        <v>0</v>
      </c>
      <c r="O42" s="528">
        <f t="shared" si="147"/>
        <v>0</v>
      </c>
      <c r="P42" s="528">
        <f t="shared" si="147"/>
        <v>0</v>
      </c>
      <c r="Q42" s="528">
        <f t="shared" si="147"/>
        <v>0</v>
      </c>
      <c r="R42" s="528">
        <f t="shared" si="147"/>
        <v>0</v>
      </c>
      <c r="S42" s="528">
        <f t="shared" si="147"/>
        <v>0</v>
      </c>
      <c r="T42" s="528">
        <f t="shared" si="147"/>
        <v>0</v>
      </c>
      <c r="U42" s="528">
        <f t="shared" si="147"/>
        <v>0</v>
      </c>
      <c r="V42" s="528">
        <f t="shared" si="147"/>
        <v>0</v>
      </c>
      <c r="W42" s="528">
        <f t="shared" ref="W42:Y42" si="149">+W9</f>
        <v>0</v>
      </c>
      <c r="X42" s="528">
        <f t="shared" si="149"/>
        <v>0</v>
      </c>
      <c r="Y42" s="528">
        <f t="shared" si="149"/>
        <v>0</v>
      </c>
      <c r="Z42" s="528">
        <f t="shared" ref="Z42:AB42" si="150">+Z9</f>
        <v>0</v>
      </c>
      <c r="AA42" s="528">
        <f t="shared" si="150"/>
        <v>0</v>
      </c>
      <c r="AB42" s="528">
        <f t="shared" si="150"/>
        <v>0</v>
      </c>
      <c r="AC42" s="528">
        <f t="shared" ref="AC42:AE42" si="151">+AC9</f>
        <v>0</v>
      </c>
      <c r="AD42" s="528">
        <f t="shared" si="151"/>
        <v>0</v>
      </c>
      <c r="AE42" s="528">
        <f t="shared" si="151"/>
        <v>0</v>
      </c>
      <c r="AF42" s="528">
        <f t="shared" ref="AF42:AN42" si="152">+AF9</f>
        <v>0</v>
      </c>
      <c r="AG42" s="528">
        <f t="shared" si="152"/>
        <v>0</v>
      </c>
      <c r="AH42" s="528">
        <f t="shared" si="152"/>
        <v>0</v>
      </c>
      <c r="AI42" s="528">
        <f t="shared" si="152"/>
        <v>0</v>
      </c>
      <c r="AJ42" s="528">
        <f t="shared" si="152"/>
        <v>0</v>
      </c>
      <c r="AK42" s="528">
        <f t="shared" si="152"/>
        <v>0</v>
      </c>
      <c r="AL42" s="528">
        <f t="shared" si="152"/>
        <v>0</v>
      </c>
      <c r="AM42" s="528">
        <f t="shared" si="152"/>
        <v>0</v>
      </c>
      <c r="AN42" s="528">
        <f t="shared" si="152"/>
        <v>0</v>
      </c>
      <c r="AO42" s="528">
        <f t="shared" ref="AO42:AT42" si="153">+AO9</f>
        <v>0</v>
      </c>
      <c r="AP42" s="528">
        <f t="shared" si="153"/>
        <v>0</v>
      </c>
      <c r="AQ42" s="528">
        <f t="shared" si="153"/>
        <v>0</v>
      </c>
      <c r="AR42" s="528">
        <f t="shared" si="153"/>
        <v>0</v>
      </c>
      <c r="AS42" s="528">
        <f t="shared" si="153"/>
        <v>0</v>
      </c>
      <c r="AT42" s="528">
        <f t="shared" si="153"/>
        <v>0</v>
      </c>
      <c r="AU42" s="528">
        <f t="shared" ref="AU42:AW42" si="154">+AU9</f>
        <v>0</v>
      </c>
      <c r="AV42" s="528">
        <f t="shared" si="154"/>
        <v>0</v>
      </c>
      <c r="AW42" s="528">
        <f t="shared" si="154"/>
        <v>0</v>
      </c>
      <c r="AX42" s="528">
        <f t="shared" ref="AX42:BC42" si="155">+AX9</f>
        <v>0</v>
      </c>
      <c r="AY42" s="528">
        <f t="shared" si="155"/>
        <v>0</v>
      </c>
      <c r="AZ42" s="528">
        <f t="shared" si="155"/>
        <v>0</v>
      </c>
      <c r="BA42" s="528">
        <f t="shared" si="155"/>
        <v>0</v>
      </c>
      <c r="BB42" s="528">
        <f t="shared" si="155"/>
        <v>0</v>
      </c>
      <c r="BC42" s="528">
        <f t="shared" si="155"/>
        <v>0</v>
      </c>
      <c r="BD42" s="528">
        <f t="shared" ref="BD42:BF42" si="156">+BD9</f>
        <v>1.82</v>
      </c>
      <c r="BE42" s="528">
        <f t="shared" si="156"/>
        <v>1.69</v>
      </c>
      <c r="BF42" s="528">
        <f t="shared" si="156"/>
        <v>1.63</v>
      </c>
      <c r="BG42" s="528">
        <f t="shared" ref="BG42:BI42" si="157">+BG9</f>
        <v>1.5774999999999999</v>
      </c>
      <c r="BH42" s="528">
        <f t="shared" si="157"/>
        <v>1.5825</v>
      </c>
      <c r="BI42" s="528">
        <f t="shared" si="157"/>
        <v>1.6074999999999999</v>
      </c>
      <c r="BJ42" s="528">
        <f t="shared" ref="BJ42:BL42" si="158">+BJ9</f>
        <v>1.6325000000000001</v>
      </c>
      <c r="BK42" s="528">
        <f t="shared" si="158"/>
        <v>1.655</v>
      </c>
      <c r="BL42" s="528">
        <f t="shared" si="158"/>
        <v>1.6675</v>
      </c>
      <c r="BM42" s="528">
        <f t="shared" ref="BM42:BR42" si="159">+BM9</f>
        <v>1.6725000000000001</v>
      </c>
      <c r="BN42" s="528">
        <f t="shared" si="159"/>
        <v>1.6675</v>
      </c>
      <c r="BO42" s="528">
        <f t="shared" si="159"/>
        <v>1.6625000000000001</v>
      </c>
      <c r="BP42" s="528">
        <f t="shared" si="159"/>
        <v>1.6375</v>
      </c>
      <c r="BQ42" s="528">
        <f t="shared" si="159"/>
        <v>1.605</v>
      </c>
      <c r="BR42" s="528">
        <f t="shared" si="159"/>
        <v>1.5825</v>
      </c>
    </row>
    <row r="43" spans="1:73" ht="14.65" hidden="1" thickBot="1">
      <c r="B43" s="507"/>
      <c r="C43" s="507" t="s">
        <v>61</v>
      </c>
      <c r="D43" s="92"/>
      <c r="E43" s="92"/>
      <c r="F43" s="92"/>
      <c r="G43" s="92"/>
      <c r="H43" s="92"/>
      <c r="I43" s="92"/>
      <c r="J43" s="92"/>
      <c r="K43" s="510">
        <f t="shared" ref="K43:V43" si="160">+K42+$B$41</f>
        <v>0.3</v>
      </c>
      <c r="L43" s="510">
        <f t="shared" si="160"/>
        <v>0.3</v>
      </c>
      <c r="M43" s="510">
        <f t="shared" ref="M43" si="161">+M42+$B$41</f>
        <v>0.3</v>
      </c>
      <c r="N43" s="528">
        <f t="shared" si="160"/>
        <v>0.3</v>
      </c>
      <c r="O43" s="528">
        <f t="shared" si="160"/>
        <v>0.3</v>
      </c>
      <c r="P43" s="528">
        <f t="shared" si="160"/>
        <v>0.3</v>
      </c>
      <c r="Q43" s="528">
        <f t="shared" si="160"/>
        <v>0.3</v>
      </c>
      <c r="R43" s="528">
        <f t="shared" si="160"/>
        <v>0.3</v>
      </c>
      <c r="S43" s="528">
        <f t="shared" si="160"/>
        <v>0.3</v>
      </c>
      <c r="T43" s="528">
        <f t="shared" si="160"/>
        <v>0.3</v>
      </c>
      <c r="U43" s="528">
        <f t="shared" si="160"/>
        <v>0.3</v>
      </c>
      <c r="V43" s="528">
        <f t="shared" si="160"/>
        <v>0.3</v>
      </c>
      <c r="W43" s="528">
        <f t="shared" ref="W43:Y43" si="162">+W42+$B$41</f>
        <v>0.3</v>
      </c>
      <c r="X43" s="528">
        <f t="shared" si="162"/>
        <v>0.3</v>
      </c>
      <c r="Y43" s="528">
        <f t="shared" si="162"/>
        <v>0.3</v>
      </c>
      <c r="Z43" s="528">
        <f t="shared" ref="Z43:AB43" si="163">+Z42+$B$41</f>
        <v>0.3</v>
      </c>
      <c r="AA43" s="528">
        <f t="shared" si="163"/>
        <v>0.3</v>
      </c>
      <c r="AB43" s="528">
        <f t="shared" si="163"/>
        <v>0.3</v>
      </c>
      <c r="AC43" s="528">
        <f t="shared" ref="AC43:AE43" si="164">+AC42+$B$41</f>
        <v>0.3</v>
      </c>
      <c r="AD43" s="528">
        <f t="shared" si="164"/>
        <v>0.3</v>
      </c>
      <c r="AE43" s="528">
        <f t="shared" si="164"/>
        <v>0.3</v>
      </c>
      <c r="AF43" s="528">
        <f t="shared" ref="AF43:AN43" si="165">+AF42+$B$41</f>
        <v>0.3</v>
      </c>
      <c r="AG43" s="528">
        <f t="shared" si="165"/>
        <v>0.3</v>
      </c>
      <c r="AH43" s="528">
        <f t="shared" si="165"/>
        <v>0.3</v>
      </c>
      <c r="AI43" s="528">
        <f t="shared" si="165"/>
        <v>0.3</v>
      </c>
      <c r="AJ43" s="528">
        <f t="shared" si="165"/>
        <v>0.3</v>
      </c>
      <c r="AK43" s="528">
        <f t="shared" si="165"/>
        <v>0.3</v>
      </c>
      <c r="AL43" s="528">
        <f t="shared" si="165"/>
        <v>0.3</v>
      </c>
      <c r="AM43" s="528">
        <f t="shared" si="165"/>
        <v>0.3</v>
      </c>
      <c r="AN43" s="528">
        <f t="shared" si="165"/>
        <v>0.3</v>
      </c>
      <c r="AO43" s="528">
        <f t="shared" ref="AO43:AT43" si="166">+AO42+$B$41</f>
        <v>0.3</v>
      </c>
      <c r="AP43" s="528">
        <f t="shared" si="166"/>
        <v>0.3</v>
      </c>
      <c r="AQ43" s="528">
        <f t="shared" si="166"/>
        <v>0.3</v>
      </c>
      <c r="AR43" s="528">
        <f t="shared" si="166"/>
        <v>0.3</v>
      </c>
      <c r="AS43" s="528">
        <f t="shared" si="166"/>
        <v>0.3</v>
      </c>
      <c r="AT43" s="528">
        <f t="shared" si="166"/>
        <v>0.3</v>
      </c>
      <c r="AU43" s="528">
        <f t="shared" ref="AU43:AW43" si="167">+AU42+$B$41</f>
        <v>0.3</v>
      </c>
      <c r="AV43" s="528">
        <f t="shared" si="167"/>
        <v>0.3</v>
      </c>
      <c r="AW43" s="528">
        <f t="shared" si="167"/>
        <v>0.3</v>
      </c>
      <c r="AX43" s="528">
        <f t="shared" ref="AX43:BC43" si="168">+AX42+$B$41</f>
        <v>0.3</v>
      </c>
      <c r="AY43" s="528">
        <f t="shared" si="168"/>
        <v>0.3</v>
      </c>
      <c r="AZ43" s="528">
        <f t="shared" si="168"/>
        <v>0.3</v>
      </c>
      <c r="BA43" s="528">
        <f t="shared" si="168"/>
        <v>0.3</v>
      </c>
      <c r="BB43" s="528">
        <f t="shared" si="168"/>
        <v>0.3</v>
      </c>
      <c r="BC43" s="528">
        <f t="shared" si="168"/>
        <v>0.3</v>
      </c>
      <c r="BD43" s="528">
        <f t="shared" ref="BD43:BF43" si="169">+BD42+$B$41</f>
        <v>2.12</v>
      </c>
      <c r="BE43" s="528">
        <f t="shared" si="169"/>
        <v>1.99</v>
      </c>
      <c r="BF43" s="528">
        <f t="shared" si="169"/>
        <v>1.93</v>
      </c>
      <c r="BG43" s="528">
        <f t="shared" ref="BG43:BI43" si="170">+BG42+$B$41</f>
        <v>1.8774999999999999</v>
      </c>
      <c r="BH43" s="528">
        <f t="shared" si="170"/>
        <v>1.8825000000000001</v>
      </c>
      <c r="BI43" s="528">
        <f t="shared" si="170"/>
        <v>1.9075</v>
      </c>
      <c r="BJ43" s="528">
        <f t="shared" ref="BJ43:BL43" si="171">+BJ42+$B$41</f>
        <v>1.9325000000000001</v>
      </c>
      <c r="BK43" s="528">
        <f t="shared" si="171"/>
        <v>1.9550000000000001</v>
      </c>
      <c r="BL43" s="528">
        <f t="shared" si="171"/>
        <v>1.9675</v>
      </c>
      <c r="BM43" s="528">
        <f t="shared" ref="BM43:BR43" si="172">+BM42+$B$41</f>
        <v>1.9725000000000001</v>
      </c>
      <c r="BN43" s="528">
        <f t="shared" si="172"/>
        <v>1.9675</v>
      </c>
      <c r="BO43" s="528">
        <f t="shared" si="172"/>
        <v>1.9625000000000001</v>
      </c>
      <c r="BP43" s="528">
        <f t="shared" si="172"/>
        <v>1.9375</v>
      </c>
      <c r="BQ43" s="528">
        <f t="shared" si="172"/>
        <v>1.905</v>
      </c>
      <c r="BR43" s="528">
        <f t="shared" si="172"/>
        <v>1.8825000000000001</v>
      </c>
    </row>
    <row r="44" spans="1:73" ht="14.65" thickBot="1">
      <c r="B44" s="507"/>
      <c r="C44" s="515" t="s">
        <v>62</v>
      </c>
      <c r="D44" s="516"/>
      <c r="E44" s="516"/>
      <c r="F44" s="516"/>
      <c r="G44" s="516"/>
      <c r="H44" s="516"/>
      <c r="I44" s="516"/>
      <c r="J44" s="516"/>
      <c r="K44" s="518">
        <f>+K43*$B$2</f>
        <v>79.25160000000001</v>
      </c>
      <c r="L44" s="518">
        <f t="shared" ref="L44:U44" si="173">+L43*$B$2</f>
        <v>79.25160000000001</v>
      </c>
      <c r="M44" s="518">
        <f t="shared" ref="M44" si="174">+M43*$B$2</f>
        <v>79.25160000000001</v>
      </c>
      <c r="N44" s="519">
        <f t="shared" si="173"/>
        <v>79.25160000000001</v>
      </c>
      <c r="O44" s="519">
        <f t="shared" si="173"/>
        <v>79.25160000000001</v>
      </c>
      <c r="P44" s="519">
        <f t="shared" si="173"/>
        <v>79.25160000000001</v>
      </c>
      <c r="Q44" s="520">
        <f t="shared" si="173"/>
        <v>79.25160000000001</v>
      </c>
      <c r="R44" s="521">
        <f t="shared" si="173"/>
        <v>79.25160000000001</v>
      </c>
      <c r="S44" s="522">
        <f t="shared" si="173"/>
        <v>79.25160000000001</v>
      </c>
      <c r="T44" s="519">
        <f t="shared" si="173"/>
        <v>79.25160000000001</v>
      </c>
      <c r="U44" s="519">
        <f t="shared" si="173"/>
        <v>79.25160000000001</v>
      </c>
      <c r="V44" s="519">
        <f>+V43*$B$2</f>
        <v>79.25160000000001</v>
      </c>
      <c r="W44" s="519">
        <f t="shared" ref="W44:Y44" si="175">+W43*$B$2</f>
        <v>79.25160000000001</v>
      </c>
      <c r="X44" s="519">
        <f t="shared" si="175"/>
        <v>79.25160000000001</v>
      </c>
      <c r="Y44" s="519">
        <f t="shared" si="175"/>
        <v>79.25160000000001</v>
      </c>
      <c r="Z44" s="519">
        <f t="shared" ref="Z44:AB44" si="176">+Z43*$B$2</f>
        <v>79.25160000000001</v>
      </c>
      <c r="AA44" s="519">
        <f t="shared" si="176"/>
        <v>79.25160000000001</v>
      </c>
      <c r="AB44" s="519">
        <f t="shared" si="176"/>
        <v>79.25160000000001</v>
      </c>
      <c r="AC44" s="519">
        <f t="shared" ref="AC44:AE44" si="177">+AC43*$B$2</f>
        <v>79.25160000000001</v>
      </c>
      <c r="AD44" s="519">
        <f t="shared" si="177"/>
        <v>79.25160000000001</v>
      </c>
      <c r="AE44" s="519">
        <f t="shared" si="177"/>
        <v>79.25160000000001</v>
      </c>
      <c r="AF44" s="519">
        <f t="shared" ref="AF44:AN44" si="178">+AF43*$B$2</f>
        <v>79.25160000000001</v>
      </c>
      <c r="AG44" s="519">
        <f t="shared" si="178"/>
        <v>79.25160000000001</v>
      </c>
      <c r="AH44" s="519">
        <f t="shared" si="178"/>
        <v>79.25160000000001</v>
      </c>
      <c r="AI44" s="519">
        <f t="shared" si="178"/>
        <v>79.25160000000001</v>
      </c>
      <c r="AJ44" s="519">
        <f t="shared" si="178"/>
        <v>79.25160000000001</v>
      </c>
      <c r="AK44" s="519">
        <f t="shared" si="178"/>
        <v>79.25160000000001</v>
      </c>
      <c r="AL44" s="519">
        <f t="shared" si="178"/>
        <v>79.25160000000001</v>
      </c>
      <c r="AM44" s="519">
        <f t="shared" si="178"/>
        <v>79.25160000000001</v>
      </c>
      <c r="AN44" s="519">
        <f t="shared" si="178"/>
        <v>79.25160000000001</v>
      </c>
      <c r="AO44" s="519">
        <f t="shared" ref="AO44:AT44" si="179">+AO43*$B$2</f>
        <v>79.25160000000001</v>
      </c>
      <c r="AP44" s="519">
        <f t="shared" si="179"/>
        <v>79.25160000000001</v>
      </c>
      <c r="AQ44" s="519">
        <f t="shared" si="179"/>
        <v>79.25160000000001</v>
      </c>
      <c r="AR44" s="519">
        <f t="shared" si="179"/>
        <v>79.25160000000001</v>
      </c>
      <c r="AS44" s="519">
        <f t="shared" si="179"/>
        <v>79.25160000000001</v>
      </c>
      <c r="AT44" s="519">
        <f t="shared" si="179"/>
        <v>79.25160000000001</v>
      </c>
      <c r="AU44" s="519">
        <f t="shared" ref="AU44:AW44" si="180">+AU43*$B$2</f>
        <v>79.25160000000001</v>
      </c>
      <c r="AV44" s="519">
        <f t="shared" si="180"/>
        <v>79.25160000000001</v>
      </c>
      <c r="AW44" s="519">
        <f t="shared" si="180"/>
        <v>79.25160000000001</v>
      </c>
      <c r="AX44" s="519">
        <f t="shared" ref="AX44:BC44" si="181">+AX43*$B$2</f>
        <v>79.25160000000001</v>
      </c>
      <c r="AY44" s="519">
        <f t="shared" si="181"/>
        <v>79.25160000000001</v>
      </c>
      <c r="AZ44" s="519">
        <f t="shared" si="181"/>
        <v>79.25160000000001</v>
      </c>
      <c r="BA44" s="519">
        <f t="shared" si="181"/>
        <v>79.25160000000001</v>
      </c>
      <c r="BB44" s="519">
        <f t="shared" si="181"/>
        <v>79.25160000000001</v>
      </c>
      <c r="BC44" s="519">
        <f t="shared" si="181"/>
        <v>79.25160000000001</v>
      </c>
      <c r="BD44" s="519">
        <f t="shared" ref="BD44:BF44" si="182">+BD43*$B$2</f>
        <v>560.04464000000007</v>
      </c>
      <c r="BE44" s="519">
        <f t="shared" si="182"/>
        <v>525.70228000000009</v>
      </c>
      <c r="BF44" s="519">
        <f t="shared" si="182"/>
        <v>509.85196000000002</v>
      </c>
      <c r="BG44" s="519">
        <f t="shared" ref="BG44:BI44" si="183">+BG43*$B$2</f>
        <v>495.98293000000001</v>
      </c>
      <c r="BH44" s="519">
        <f t="shared" si="183"/>
        <v>497.30379000000005</v>
      </c>
      <c r="BI44" s="519">
        <f t="shared" si="183"/>
        <v>503.90809000000002</v>
      </c>
      <c r="BJ44" s="519">
        <f t="shared" ref="BJ44:BL44" si="184">+BJ43*$B$2</f>
        <v>510.5123900000001</v>
      </c>
      <c r="BK44" s="519">
        <f t="shared" si="184"/>
        <v>516.45626000000004</v>
      </c>
      <c r="BL44" s="519">
        <f t="shared" si="184"/>
        <v>519.75841000000003</v>
      </c>
      <c r="BM44" s="519">
        <f t="shared" ref="BM44:BR44" si="185">+BM43*$B$2</f>
        <v>521.07927000000007</v>
      </c>
      <c r="BN44" s="519">
        <f t="shared" si="185"/>
        <v>519.75841000000003</v>
      </c>
      <c r="BO44" s="519">
        <f t="shared" si="185"/>
        <v>518.4375500000001</v>
      </c>
      <c r="BP44" s="519">
        <f t="shared" si="185"/>
        <v>511.83325000000002</v>
      </c>
      <c r="BQ44" s="519">
        <f t="shared" si="185"/>
        <v>503.24766000000005</v>
      </c>
      <c r="BR44" s="519">
        <f t="shared" si="185"/>
        <v>497.30379000000005</v>
      </c>
    </row>
    <row r="45" spans="1:73" ht="31.7" customHeight="1"/>
    <row r="46" spans="1:73" ht="14.65" thickBot="1"/>
    <row r="47" spans="1:73" ht="14.65" thickBot="1">
      <c r="A47" s="1" t="s">
        <v>63</v>
      </c>
      <c r="B47" s="1" t="s">
        <v>64</v>
      </c>
      <c r="C47" s="546" t="s">
        <v>65</v>
      </c>
      <c r="D47" s="84"/>
      <c r="E47" s="84"/>
      <c r="F47" s="84"/>
      <c r="G47" s="84"/>
      <c r="H47" s="84"/>
      <c r="I47" s="84"/>
      <c r="J47" s="84"/>
      <c r="K47" s="84"/>
      <c r="L47" s="548">
        <v>44593</v>
      </c>
      <c r="M47" s="548">
        <v>44621</v>
      </c>
      <c r="N47" s="548">
        <v>44652</v>
      </c>
      <c r="O47" s="548">
        <v>44682</v>
      </c>
      <c r="P47" s="548">
        <v>44713</v>
      </c>
      <c r="Q47" s="548">
        <v>44743</v>
      </c>
      <c r="R47" s="548">
        <v>44774</v>
      </c>
      <c r="S47" s="548">
        <v>44805</v>
      </c>
      <c r="T47" s="548">
        <v>44835</v>
      </c>
      <c r="U47" s="548">
        <v>44866</v>
      </c>
      <c r="V47" s="549">
        <v>44896</v>
      </c>
      <c r="W47" s="523"/>
      <c r="X47" s="523"/>
      <c r="Y47" s="523"/>
      <c r="Z47" s="523"/>
      <c r="AA47" s="523"/>
      <c r="AB47" s="1" t="s">
        <v>63</v>
      </c>
      <c r="AC47" s="1" t="s">
        <v>64</v>
      </c>
      <c r="AD47" t="s">
        <v>66</v>
      </c>
      <c r="AF47" s="523"/>
      <c r="AG47" s="523"/>
      <c r="AH47" s="523"/>
      <c r="AI47" s="523"/>
      <c r="AJ47" s="523"/>
      <c r="AK47" s="523"/>
      <c r="AL47" s="523"/>
      <c r="AM47" s="523"/>
      <c r="AN47" s="523"/>
    </row>
    <row r="48" spans="1:73">
      <c r="A48" s="69">
        <v>48</v>
      </c>
      <c r="B48" s="1">
        <f>+A48*$B$3</f>
        <v>37.872</v>
      </c>
      <c r="C48" s="89" t="s">
        <v>67</v>
      </c>
      <c r="D48" s="1"/>
      <c r="E48" s="1"/>
      <c r="F48" s="1"/>
      <c r="G48" s="1"/>
      <c r="H48" s="1"/>
      <c r="I48" s="1"/>
      <c r="J48" s="1"/>
      <c r="K48" s="1"/>
      <c r="L48" s="550" t="e">
        <f>+$L$22+B48</f>
        <v>#DIV/0!</v>
      </c>
      <c r="M48" s="550" t="e">
        <f>+$M$22+B48</f>
        <v>#DIV/0!</v>
      </c>
      <c r="N48" s="550" t="e">
        <f>+$N$22+$B$48</f>
        <v>#DIV/0!</v>
      </c>
      <c r="O48" s="550" t="e">
        <f>+$O$22+$B$48</f>
        <v>#DIV/0!</v>
      </c>
      <c r="P48" s="550" t="e">
        <f>+$P$22+$B$48</f>
        <v>#DIV/0!</v>
      </c>
      <c r="Q48" s="550" t="e">
        <f>+$Q$22+$B$48</f>
        <v>#DIV/0!</v>
      </c>
      <c r="R48" s="550" t="e">
        <f>+$R$22+$B$48</f>
        <v>#DIV/0!</v>
      </c>
      <c r="S48" s="550" t="e">
        <f>+$S$22+$B$48</f>
        <v>#DIV/0!</v>
      </c>
      <c r="T48" s="550" t="e">
        <f>+$T$22+$B$48</f>
        <v>#DIV/0!</v>
      </c>
      <c r="U48" s="550" t="e">
        <f>+$U$22+$B$48</f>
        <v>#DIV/0!</v>
      </c>
      <c r="V48" s="551" t="e">
        <f>+$V$22+$B$48</f>
        <v>#DIV/0!</v>
      </c>
      <c r="W48" s="550"/>
      <c r="X48" s="550"/>
      <c r="Y48" s="550"/>
      <c r="Z48" s="550"/>
      <c r="AA48" s="550"/>
      <c r="AB48" s="277">
        <v>48</v>
      </c>
      <c r="AC48" s="1">
        <f>+AB48*$B$3</f>
        <v>37.872</v>
      </c>
      <c r="AD48" t="s">
        <v>68</v>
      </c>
      <c r="AF48" s="550"/>
      <c r="AG48" s="550"/>
      <c r="AH48" s="550"/>
      <c r="AI48" s="550"/>
      <c r="AJ48" s="550"/>
      <c r="AK48" s="550"/>
      <c r="AL48" s="550"/>
      <c r="AM48" s="550"/>
      <c r="AN48" s="550"/>
    </row>
    <row r="49" spans="1:40">
      <c r="A49" s="69">
        <v>35</v>
      </c>
      <c r="B49" s="1">
        <f t="shared" ref="B49:B50" si="186">+A49*$B$3</f>
        <v>27.615000000000002</v>
      </c>
      <c r="C49" s="89" t="s">
        <v>69</v>
      </c>
      <c r="D49" s="1"/>
      <c r="E49" s="1"/>
      <c r="F49" s="1"/>
      <c r="G49" s="1"/>
      <c r="H49" s="1"/>
      <c r="I49" s="1"/>
      <c r="J49" s="1"/>
      <c r="K49" s="1"/>
      <c r="L49" s="554" t="e">
        <f>+$L$22+B49</f>
        <v>#DIV/0!</v>
      </c>
      <c r="M49" s="554" t="e">
        <f>+$M$22+B49</f>
        <v>#DIV/0!</v>
      </c>
      <c r="N49" s="554" t="e">
        <f>+$N$22+$B$49</f>
        <v>#DIV/0!</v>
      </c>
      <c r="O49" s="554" t="e">
        <f>+$O$22+$B$49</f>
        <v>#DIV/0!</v>
      </c>
      <c r="P49" s="554" t="e">
        <f>+$P$22+$B$49</f>
        <v>#DIV/0!</v>
      </c>
      <c r="Q49" s="554" t="e">
        <f>+$Q$22+$B$49</f>
        <v>#DIV/0!</v>
      </c>
      <c r="R49" s="554" t="e">
        <f>+$R$22+$B$49</f>
        <v>#DIV/0!</v>
      </c>
      <c r="S49" s="554" t="e">
        <f>+$S$22+$B$49</f>
        <v>#DIV/0!</v>
      </c>
      <c r="T49" s="554" t="e">
        <f>+$T$22+$B$49</f>
        <v>#DIV/0!</v>
      </c>
      <c r="U49" s="554" t="e">
        <f>+$U$22+$B$49</f>
        <v>#DIV/0!</v>
      </c>
      <c r="V49" s="555" t="e">
        <f>+$V$22+$B$49</f>
        <v>#DIV/0!</v>
      </c>
      <c r="W49" s="554"/>
      <c r="X49" s="554"/>
      <c r="Y49" s="554"/>
      <c r="Z49" s="554"/>
      <c r="AA49" s="554"/>
      <c r="AB49" s="277">
        <v>35</v>
      </c>
      <c r="AC49" s="1">
        <f t="shared" ref="AC49:AC50" si="187">+AB49*$B$3</f>
        <v>27.615000000000002</v>
      </c>
      <c r="AD49" t="s">
        <v>70</v>
      </c>
      <c r="AF49" s="554"/>
      <c r="AG49" s="554"/>
      <c r="AH49" s="554"/>
      <c r="AI49" s="554"/>
      <c r="AJ49" s="554"/>
      <c r="AK49" s="554"/>
      <c r="AL49" s="554"/>
      <c r="AM49" s="554"/>
      <c r="AN49" s="554"/>
    </row>
    <row r="50" spans="1:40" ht="14.65" thickBot="1">
      <c r="A50" s="69">
        <v>27</v>
      </c>
      <c r="B50" s="1">
        <f t="shared" si="186"/>
        <v>21.303000000000001</v>
      </c>
      <c r="C50" s="547" t="s">
        <v>71</v>
      </c>
      <c r="D50" s="357"/>
      <c r="E50" s="357"/>
      <c r="F50" s="357"/>
      <c r="G50" s="357"/>
      <c r="H50" s="357"/>
      <c r="I50" s="357"/>
      <c r="J50" s="357"/>
      <c r="K50" s="358"/>
      <c r="L50" s="552" t="e">
        <f t="shared" ref="L50" si="188">+$L$22+B50</f>
        <v>#DIV/0!</v>
      </c>
      <c r="M50" s="552" t="e">
        <f>+$M$22+B50</f>
        <v>#DIV/0!</v>
      </c>
      <c r="N50" s="552" t="e">
        <f>+$N$22+$B$50</f>
        <v>#DIV/0!</v>
      </c>
      <c r="O50" s="552" t="e">
        <f>+$O$22+$B$50</f>
        <v>#DIV/0!</v>
      </c>
      <c r="P50" s="552" t="e">
        <f>+$P$22+$B$50</f>
        <v>#DIV/0!</v>
      </c>
      <c r="Q50" s="552" t="e">
        <f>+$Q$22+$B$50</f>
        <v>#DIV/0!</v>
      </c>
      <c r="R50" s="552" t="e">
        <f>+$R$22+$B$50</f>
        <v>#DIV/0!</v>
      </c>
      <c r="S50" s="552" t="e">
        <f>+$S$22+$B$50</f>
        <v>#DIV/0!</v>
      </c>
      <c r="T50" s="552" t="e">
        <f>+$T$22+$B$50</f>
        <v>#DIV/0!</v>
      </c>
      <c r="U50" s="552" t="e">
        <f>+$U$22+$B$50</f>
        <v>#DIV/0!</v>
      </c>
      <c r="V50" s="553" t="e">
        <f>+$V$22+$B$50</f>
        <v>#DIV/0!</v>
      </c>
      <c r="W50" s="550"/>
      <c r="X50" s="550"/>
      <c r="Y50" s="550"/>
      <c r="Z50" s="550"/>
      <c r="AA50" s="550"/>
      <c r="AB50" s="277">
        <v>27</v>
      </c>
      <c r="AC50" s="1">
        <f t="shared" si="187"/>
        <v>21.303000000000001</v>
      </c>
      <c r="AF50" s="550"/>
      <c r="AG50" s="550"/>
      <c r="AH50" s="550"/>
      <c r="AI50" s="550"/>
      <c r="AJ50" s="550"/>
      <c r="AK50" s="550"/>
      <c r="AL50" s="550"/>
      <c r="AM50" s="550"/>
      <c r="AN50" s="550"/>
    </row>
  </sheetData>
  <pageMargins left="0.7" right="0.7" top="0.75" bottom="0.75" header="0.3" footer="0.3"/>
  <pageSetup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A059F-F92E-4BD0-B399-E3A475703F94}">
  <dimension ref="A1:BR110"/>
  <sheetViews>
    <sheetView zoomScaleNormal="100" workbookViewId="0">
      <selection activeCell="BL3" sqref="BL3"/>
    </sheetView>
  </sheetViews>
  <sheetFormatPr baseColWidth="10" defaultColWidth="9.06640625" defaultRowHeight="14.25"/>
  <cols>
    <col min="1" max="1" width="3.06640625" customWidth="1"/>
    <col min="2" max="2" width="8.9296875" style="1"/>
    <col min="3" max="3" width="23.9296875" customWidth="1"/>
    <col min="4" max="4" width="9.53125" hidden="1" customWidth="1"/>
    <col min="5" max="5" width="11.53125" hidden="1" customWidth="1"/>
    <col min="6" max="7" width="8.9296875" hidden="1" customWidth="1"/>
    <col min="8" max="15" width="8.46484375" hidden="1" customWidth="1"/>
    <col min="16" max="39" width="8.9296875" hidden="1" customWidth="1"/>
    <col min="40" max="54" width="0" hidden="1" customWidth="1"/>
  </cols>
  <sheetData>
    <row r="1" spans="1:70" ht="14.65" thickBot="1">
      <c r="A1" s="57"/>
      <c r="B1" s="1022">
        <v>264.17200000000003</v>
      </c>
    </row>
    <row r="2" spans="1:70" ht="14.65" thickBot="1">
      <c r="B2" s="1022">
        <v>0.78900000000000003</v>
      </c>
      <c r="C2" s="1"/>
      <c r="D2" s="1"/>
      <c r="E2" s="1"/>
      <c r="F2" s="1"/>
      <c r="G2" s="1"/>
      <c r="H2" s="1"/>
      <c r="I2" s="1"/>
      <c r="J2" s="1"/>
      <c r="N2" s="1"/>
      <c r="R2" s="1"/>
      <c r="X2" s="1"/>
      <c r="AA2" s="1"/>
      <c r="AV2" s="1"/>
      <c r="BC2" s="1"/>
      <c r="BD2" s="583"/>
      <c r="BE2" s="584"/>
      <c r="BF2" s="585" t="s">
        <v>26</v>
      </c>
      <c r="BG2" s="586">
        <f>+'FOB origin'!BW8</f>
        <v>10.059105842789563</v>
      </c>
      <c r="BH2" s="587" t="s">
        <v>75</v>
      </c>
      <c r="BI2" s="1"/>
    </row>
    <row r="3" spans="1:70">
      <c r="C3" s="870" t="s">
        <v>75</v>
      </c>
      <c r="D3" s="1"/>
      <c r="E3" s="1"/>
      <c r="F3" s="1"/>
      <c r="G3" s="1"/>
      <c r="H3" s="1"/>
      <c r="I3" s="1"/>
      <c r="J3" s="1"/>
      <c r="X3" s="1"/>
      <c r="AV3" s="581" t="s">
        <v>105</v>
      </c>
      <c r="BC3" s="582" t="s">
        <v>106</v>
      </c>
      <c r="BD3" s="86"/>
      <c r="BE3" s="1"/>
      <c r="BF3" s="89" t="s">
        <v>107</v>
      </c>
      <c r="BG3" s="568">
        <v>0</v>
      </c>
      <c r="BH3" s="5" t="s">
        <v>75</v>
      </c>
      <c r="BI3" s="1"/>
    </row>
    <row r="4" spans="1:70">
      <c r="A4" s="167"/>
      <c r="B4" s="1" t="s">
        <v>108</v>
      </c>
      <c r="C4" s="1120">
        <f>+BC4*B2</f>
        <v>35.505000000000003</v>
      </c>
      <c r="D4" s="1"/>
      <c r="E4" s="1"/>
      <c r="F4" s="1"/>
      <c r="G4" s="1"/>
      <c r="H4" s="1"/>
      <c r="I4" s="1"/>
      <c r="J4" s="1"/>
      <c r="AV4" s="89" t="s">
        <v>73</v>
      </c>
      <c r="BC4" s="762">
        <v>45</v>
      </c>
      <c r="BD4" s="86"/>
      <c r="BE4" s="1"/>
      <c r="BF4" s="2" t="s">
        <v>109</v>
      </c>
      <c r="BG4" s="308">
        <f>+'mkt data'!G14</f>
        <v>0.27</v>
      </c>
      <c r="BH4" s="5" t="s">
        <v>110</v>
      </c>
      <c r="BI4" s="1119">
        <f>'FOB origin'!A12</f>
        <v>0.08</v>
      </c>
      <c r="BJ4" s="60">
        <f>BG4+BI4</f>
        <v>0.35000000000000003</v>
      </c>
    </row>
    <row r="5" spans="1:70">
      <c r="B5" s="1" t="s">
        <v>111</v>
      </c>
      <c r="C5" s="1120">
        <f>+BC5*B2</f>
        <v>43.395000000000003</v>
      </c>
      <c r="D5" s="1"/>
      <c r="E5" s="1"/>
      <c r="F5" s="1"/>
      <c r="G5" s="1"/>
      <c r="H5" s="1"/>
      <c r="I5" s="1"/>
      <c r="J5" s="1"/>
      <c r="AV5" s="89" t="s">
        <v>77</v>
      </c>
      <c r="BC5" s="762">
        <v>55</v>
      </c>
      <c r="BD5" s="86"/>
      <c r="BE5" s="1"/>
      <c r="BF5" s="2" t="s">
        <v>112</v>
      </c>
      <c r="BG5" s="308">
        <v>0</v>
      </c>
      <c r="BH5" s="5" t="s">
        <v>113</v>
      </c>
      <c r="BI5" s="1"/>
    </row>
    <row r="6" spans="1:70" ht="14.65" thickBot="1">
      <c r="C6" s="871">
        <v>20000</v>
      </c>
      <c r="D6" s="1"/>
      <c r="E6" s="1"/>
      <c r="F6" s="1"/>
      <c r="G6" s="1"/>
      <c r="H6" s="1"/>
      <c r="I6" s="1"/>
      <c r="J6" s="1"/>
      <c r="X6" s="1"/>
      <c r="AV6" s="39"/>
      <c r="BC6" s="3" t="s">
        <v>79</v>
      </c>
      <c r="BD6" s="86"/>
      <c r="BE6" s="1"/>
      <c r="BF6" s="2" t="s">
        <v>114</v>
      </c>
      <c r="BG6" s="308">
        <v>102</v>
      </c>
      <c r="BH6" s="5" t="s">
        <v>113</v>
      </c>
      <c r="BI6" s="1"/>
    </row>
    <row r="7" spans="1:70" ht="14.65" thickBot="1">
      <c r="C7" s="1"/>
      <c r="D7" s="1"/>
      <c r="E7" s="1"/>
      <c r="F7" s="1"/>
      <c r="G7" s="1"/>
      <c r="H7" s="1"/>
      <c r="I7" s="1"/>
      <c r="J7" s="1"/>
      <c r="N7" s="1"/>
      <c r="R7" s="1"/>
      <c r="X7" s="1"/>
      <c r="AA7" s="1"/>
      <c r="AV7" s="1"/>
      <c r="BC7" s="1"/>
      <c r="BD7" s="87"/>
      <c r="BE7" s="3"/>
      <c r="BF7" s="588" t="s">
        <v>115</v>
      </c>
      <c r="BG7" s="589">
        <v>192</v>
      </c>
      <c r="BH7" s="88" t="s">
        <v>113</v>
      </c>
      <c r="BI7" s="1"/>
    </row>
    <row r="8" spans="1:70"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D8" s="1"/>
      <c r="AE8" s="1"/>
      <c r="AI8" s="1"/>
    </row>
    <row r="9" spans="1:70">
      <c r="C9" s="2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spans="1:70">
      <c r="C10" s="538" t="s">
        <v>34</v>
      </c>
      <c r="D10" s="322">
        <f>+'settlement day'!I9</f>
        <v>0</v>
      </c>
      <c r="E10" s="322">
        <f>+'settlement day'!J9</f>
        <v>0</v>
      </c>
      <c r="F10" s="322">
        <f>+'settlement day'!K9</f>
        <v>0</v>
      </c>
      <c r="G10" s="322">
        <f>+'settlement day'!L9</f>
        <v>0</v>
      </c>
      <c r="H10" s="447">
        <f>+'settlement day'!M9</f>
        <v>0</v>
      </c>
      <c r="I10" s="448">
        <f>+'settlement day'!N9</f>
        <v>0</v>
      </c>
      <c r="J10" s="448">
        <f>+'settlement day'!O9</f>
        <v>0</v>
      </c>
      <c r="K10" s="539">
        <f>+'settlement day'!P9</f>
        <v>0</v>
      </c>
      <c r="L10" s="539">
        <f>+'settlement day'!Q9</f>
        <v>0</v>
      </c>
      <c r="M10" s="539">
        <f>+'settlement day'!R9</f>
        <v>0</v>
      </c>
      <c r="N10" s="539">
        <f>+'settlement day'!S9</f>
        <v>0</v>
      </c>
      <c r="O10" s="539">
        <f>+'settlement day'!T9</f>
        <v>0</v>
      </c>
      <c r="P10" s="539">
        <f>+'settlement day'!U9</f>
        <v>0</v>
      </c>
      <c r="Q10" s="539">
        <f>+'settlement day'!V9</f>
        <v>0</v>
      </c>
      <c r="R10" s="539">
        <f>+'settlement day'!W9</f>
        <v>0</v>
      </c>
      <c r="S10" s="539">
        <f>+'settlement day'!X9</f>
        <v>0</v>
      </c>
      <c r="T10" s="539">
        <f>+'settlement day'!Y9</f>
        <v>0</v>
      </c>
      <c r="U10" s="539">
        <f>+'settlement day'!Z9</f>
        <v>0</v>
      </c>
      <c r="V10" s="539">
        <f>+'settlement day'!AA9</f>
        <v>0</v>
      </c>
      <c r="W10" s="539">
        <f>+'settlement day'!AB9</f>
        <v>0</v>
      </c>
      <c r="X10" s="539">
        <f>+'settlement day'!AC9</f>
        <v>0</v>
      </c>
      <c r="Y10" s="539">
        <f>+'settlement day'!AD9</f>
        <v>0</v>
      </c>
      <c r="Z10" s="539">
        <f>+'settlement day'!AE9</f>
        <v>0</v>
      </c>
      <c r="AA10" s="539">
        <f>+'settlement day'!AF9</f>
        <v>0</v>
      </c>
      <c r="AB10" s="539">
        <f>+'settlement day'!AG9</f>
        <v>0</v>
      </c>
      <c r="AC10" s="539">
        <f>+'settlement day'!AH9</f>
        <v>0</v>
      </c>
      <c r="AD10" s="539">
        <f>+'settlement day'!AI9</f>
        <v>0</v>
      </c>
      <c r="AE10" s="539">
        <f>+'settlement day'!AJ9</f>
        <v>0</v>
      </c>
      <c r="AF10" s="539">
        <f>+'settlement day'!AK9</f>
        <v>0</v>
      </c>
      <c r="AG10" s="539">
        <f>+'settlement day'!AL9</f>
        <v>0</v>
      </c>
      <c r="AH10" s="539">
        <f>+'settlement day'!AM9</f>
        <v>0</v>
      </c>
      <c r="AI10" s="539">
        <f>+'settlement day'!AN9</f>
        <v>0</v>
      </c>
      <c r="AJ10" s="539">
        <f>+'settlement day'!AO9</f>
        <v>0</v>
      </c>
      <c r="AK10" s="539">
        <f>+'settlement day'!AP9</f>
        <v>0</v>
      </c>
      <c r="AL10" s="539">
        <f>+'settlement day'!AQ9</f>
        <v>0</v>
      </c>
      <c r="AM10" s="539">
        <f>+'settlement day'!AR9</f>
        <v>0</v>
      </c>
      <c r="AN10" s="539">
        <f>+'settlement day'!AS9</f>
        <v>0</v>
      </c>
      <c r="AO10" s="539">
        <f>+'settlement day'!AT9</f>
        <v>0</v>
      </c>
      <c r="AP10" s="539">
        <f>+'settlement day'!AU9</f>
        <v>0</v>
      </c>
      <c r="AQ10" s="539">
        <f>+'settlement day'!AV9</f>
        <v>0</v>
      </c>
      <c r="AR10" s="539">
        <f>+'settlement day'!AW9</f>
        <v>0</v>
      </c>
      <c r="AS10" s="539">
        <f>+'settlement day'!AX9</f>
        <v>0</v>
      </c>
      <c r="AT10" s="539">
        <f>+'settlement day'!AY9</f>
        <v>0</v>
      </c>
      <c r="AU10" s="539">
        <f>+'settlement day'!AZ9</f>
        <v>0</v>
      </c>
      <c r="AV10" s="539">
        <f>+'settlement day'!BA9</f>
        <v>0</v>
      </c>
      <c r="AW10" s="539">
        <f>+'settlement day'!BB9</f>
        <v>0</v>
      </c>
      <c r="AX10" s="539">
        <f>+'settlement day'!BC9</f>
        <v>0</v>
      </c>
      <c r="AY10" s="539">
        <f>+'settlement day'!BD9</f>
        <v>0</v>
      </c>
      <c r="AZ10" s="539">
        <f>+'settlement day'!BE9</f>
        <v>0</v>
      </c>
      <c r="BA10" s="539">
        <f>+'settlement day'!BF9</f>
        <v>0</v>
      </c>
      <c r="BB10" s="539">
        <f>+'settlement day'!BG9</f>
        <v>0</v>
      </c>
      <c r="BC10" s="539">
        <f>+'settlement day'!BH9</f>
        <v>1.82</v>
      </c>
      <c r="BD10" s="539">
        <f>+'settlement day'!BI9</f>
        <v>1.69</v>
      </c>
      <c r="BE10" s="539">
        <f>+'settlement day'!BJ9</f>
        <v>1.63</v>
      </c>
      <c r="BF10" s="539">
        <f>+'settlement day'!BK9</f>
        <v>1.5774999999999999</v>
      </c>
      <c r="BG10" s="539">
        <f>+'settlement day'!BL9</f>
        <v>1.5825</v>
      </c>
      <c r="BH10" s="539">
        <f>+'settlement day'!BM9</f>
        <v>1.6074999999999999</v>
      </c>
      <c r="BI10" s="539">
        <f>+'settlement day'!BN9</f>
        <v>1.6325000000000001</v>
      </c>
      <c r="BJ10" s="539">
        <f>+'settlement day'!BO9</f>
        <v>1.655</v>
      </c>
      <c r="BK10" s="539">
        <f>+'settlement day'!BP9</f>
        <v>1.6675</v>
      </c>
      <c r="BL10" s="539">
        <f>+'settlement day'!BQ9</f>
        <v>1.6725000000000001</v>
      </c>
      <c r="BM10" s="539">
        <f>+'settlement day'!BR9</f>
        <v>1.6675</v>
      </c>
      <c r="BN10" s="539">
        <f>+'settlement day'!BS9</f>
        <v>1.6625000000000001</v>
      </c>
      <c r="BO10" s="539">
        <f>+'settlement day'!BT9</f>
        <v>1.6375</v>
      </c>
      <c r="BP10" s="539">
        <f>+'settlement day'!BU9</f>
        <v>1.605</v>
      </c>
      <c r="BQ10" s="539">
        <f>+'settlement day'!BV9</f>
        <v>1.5825</v>
      </c>
      <c r="BR10" s="539"/>
    </row>
    <row r="11" spans="1:70">
      <c r="D11" s="55" t="s">
        <v>86</v>
      </c>
      <c r="E11" s="55" t="s">
        <v>87</v>
      </c>
      <c r="F11" s="55" t="s">
        <v>88</v>
      </c>
      <c r="G11" s="55" t="s">
        <v>89</v>
      </c>
      <c r="H11" s="449" t="s">
        <v>90</v>
      </c>
      <c r="I11" s="449" t="s">
        <v>91</v>
      </c>
      <c r="J11" s="449" t="s">
        <v>92</v>
      </c>
      <c r="K11" s="449" t="s">
        <v>93</v>
      </c>
      <c r="L11" s="449" t="s">
        <v>94</v>
      </c>
      <c r="M11" s="449" t="s">
        <v>83</v>
      </c>
      <c r="N11" s="449" t="s">
        <v>84</v>
      </c>
      <c r="O11" s="449" t="s">
        <v>85</v>
      </c>
      <c r="P11" s="449" t="s">
        <v>86</v>
      </c>
      <c r="Q11" s="449" t="s">
        <v>87</v>
      </c>
      <c r="R11" s="449" t="s">
        <v>88</v>
      </c>
      <c r="S11" s="449" t="s">
        <v>89</v>
      </c>
      <c r="T11" s="449" t="s">
        <v>90</v>
      </c>
      <c r="U11" s="449" t="s">
        <v>91</v>
      </c>
      <c r="V11" s="449" t="s">
        <v>92</v>
      </c>
      <c r="W11" s="449" t="s">
        <v>93</v>
      </c>
      <c r="X11" s="449" t="s">
        <v>94</v>
      </c>
      <c r="Y11" s="449" t="s">
        <v>83</v>
      </c>
      <c r="Z11" s="449" t="s">
        <v>84</v>
      </c>
      <c r="AA11" s="449" t="s">
        <v>85</v>
      </c>
      <c r="AB11" s="449" t="s">
        <v>86</v>
      </c>
      <c r="AC11" s="449" t="s">
        <v>87</v>
      </c>
      <c r="AD11" s="449" t="s">
        <v>88</v>
      </c>
      <c r="AE11" s="449" t="s">
        <v>89</v>
      </c>
      <c r="AF11" s="449" t="s">
        <v>90</v>
      </c>
      <c r="AG11" s="449" t="s">
        <v>91</v>
      </c>
      <c r="AH11" s="449" t="s">
        <v>92</v>
      </c>
      <c r="AI11" s="449" t="s">
        <v>93</v>
      </c>
      <c r="AJ11" s="449" t="s">
        <v>94</v>
      </c>
      <c r="AK11" s="449" t="s">
        <v>83</v>
      </c>
      <c r="AL11" s="449" t="s">
        <v>84</v>
      </c>
      <c r="AM11" s="449" t="s">
        <v>85</v>
      </c>
      <c r="AN11" s="449" t="s">
        <v>86</v>
      </c>
      <c r="AO11" s="449" t="s">
        <v>87</v>
      </c>
      <c r="AP11" s="449" t="s">
        <v>88</v>
      </c>
      <c r="AQ11" s="449" t="s">
        <v>89</v>
      </c>
      <c r="AR11" s="449" t="s">
        <v>90</v>
      </c>
      <c r="AS11" s="449" t="s">
        <v>91</v>
      </c>
      <c r="AT11" s="449" t="s">
        <v>92</v>
      </c>
      <c r="AU11" s="449" t="s">
        <v>93</v>
      </c>
      <c r="AV11" s="449" t="s">
        <v>94</v>
      </c>
      <c r="AW11" s="449" t="s">
        <v>83</v>
      </c>
      <c r="AX11" s="449" t="s">
        <v>84</v>
      </c>
      <c r="AY11" s="449" t="s">
        <v>85</v>
      </c>
      <c r="AZ11" s="449" t="s">
        <v>86</v>
      </c>
      <c r="BA11" s="449" t="s">
        <v>87</v>
      </c>
      <c r="BB11" s="449" t="s">
        <v>88</v>
      </c>
      <c r="BC11" s="449" t="s">
        <v>89</v>
      </c>
      <c r="BD11" s="449" t="s">
        <v>90</v>
      </c>
      <c r="BE11" s="449" t="s">
        <v>91</v>
      </c>
      <c r="BF11" s="449" t="s">
        <v>92</v>
      </c>
      <c r="BG11" s="449" t="s">
        <v>93</v>
      </c>
      <c r="BH11" s="449" t="s">
        <v>94</v>
      </c>
      <c r="BI11" s="449" t="s">
        <v>83</v>
      </c>
      <c r="BJ11" s="449" t="s">
        <v>84</v>
      </c>
      <c r="BK11" s="449" t="s">
        <v>85</v>
      </c>
      <c r="BL11" s="449" t="s">
        <v>86</v>
      </c>
      <c r="BM11" s="449" t="s">
        <v>87</v>
      </c>
      <c r="BN11" s="449" t="s">
        <v>4424</v>
      </c>
      <c r="BO11" s="449" t="s">
        <v>89</v>
      </c>
      <c r="BP11" s="449" t="s">
        <v>90</v>
      </c>
      <c r="BQ11" s="449" t="s">
        <v>91</v>
      </c>
      <c r="BR11" s="449"/>
    </row>
    <row r="12" spans="1:70">
      <c r="C12" s="64" t="s">
        <v>116</v>
      </c>
      <c r="D12" s="68">
        <f>+'settlement day'!I5</f>
        <v>0</v>
      </c>
      <c r="E12" s="68">
        <f>+'settlement day'!J5</f>
        <v>0</v>
      </c>
      <c r="F12" s="68">
        <f>+'settlement day'!K5</f>
        <v>0</v>
      </c>
      <c r="G12" s="68">
        <f>+'settlement day'!L5</f>
        <v>0</v>
      </c>
      <c r="H12" s="450">
        <f>+'settlement day'!M5</f>
        <v>0</v>
      </c>
      <c r="I12" s="450">
        <f>+'settlement day'!N5</f>
        <v>0</v>
      </c>
      <c r="J12" s="450">
        <f>+'settlement day'!O5</f>
        <v>0</v>
      </c>
      <c r="K12" s="450">
        <f>+'settlement day'!P5</f>
        <v>0</v>
      </c>
      <c r="L12" s="450">
        <f>+'settlement day'!Q5</f>
        <v>0</v>
      </c>
      <c r="M12" s="450">
        <f>+'settlement day'!R5</f>
        <v>0</v>
      </c>
      <c r="N12" s="450">
        <f>+'settlement day'!S5</f>
        <v>0</v>
      </c>
      <c r="O12" s="450">
        <f>+'settlement day'!T5</f>
        <v>0</v>
      </c>
      <c r="P12" s="450">
        <f>+'settlement day'!U5</f>
        <v>0</v>
      </c>
      <c r="Q12" s="450">
        <f>+'settlement day'!V5</f>
        <v>0</v>
      </c>
      <c r="R12" s="450">
        <f>+'settlement day'!W5</f>
        <v>0</v>
      </c>
      <c r="S12" s="450">
        <f>+'settlement day'!X5</f>
        <v>0</v>
      </c>
      <c r="T12" s="450">
        <f>+'settlement day'!Y5</f>
        <v>0</v>
      </c>
      <c r="U12" s="450">
        <f>+'settlement day'!Z5</f>
        <v>0</v>
      </c>
      <c r="V12" s="450">
        <f>+'settlement day'!AA5</f>
        <v>0</v>
      </c>
      <c r="W12" s="450">
        <f>+'settlement day'!AB5</f>
        <v>0</v>
      </c>
      <c r="X12" s="450">
        <f>+'settlement day'!AC5</f>
        <v>0</v>
      </c>
      <c r="Y12" s="450">
        <f>+'settlement day'!AD5</f>
        <v>0</v>
      </c>
      <c r="Z12" s="450">
        <f>+'settlement day'!AE5</f>
        <v>0</v>
      </c>
      <c r="AA12" s="450">
        <f>+'settlement day'!AF5</f>
        <v>0</v>
      </c>
      <c r="AB12" s="450">
        <f>+'settlement day'!AG5</f>
        <v>0</v>
      </c>
      <c r="AC12" s="450">
        <f>+'settlement day'!AH5</f>
        <v>0</v>
      </c>
      <c r="AD12" s="450">
        <f>+'settlement day'!AI5</f>
        <v>0</v>
      </c>
      <c r="AE12" s="450">
        <f>+'settlement day'!AJ5</f>
        <v>0</v>
      </c>
      <c r="AF12" s="450">
        <f>+'settlement day'!AK5</f>
        <v>0</v>
      </c>
      <c r="AG12" s="450">
        <f>+'settlement day'!AL5</f>
        <v>0</v>
      </c>
      <c r="AH12" s="450">
        <f>+'settlement day'!AM5</f>
        <v>0</v>
      </c>
      <c r="AI12" s="450">
        <f>+'settlement day'!AN5</f>
        <v>0</v>
      </c>
      <c r="AJ12" s="450">
        <f>+'settlement day'!AO5</f>
        <v>0</v>
      </c>
      <c r="AK12" s="450">
        <f>+'settlement day'!AP5</f>
        <v>0</v>
      </c>
      <c r="AL12" s="450">
        <f>+'settlement day'!AQ5</f>
        <v>0</v>
      </c>
      <c r="AM12" s="450">
        <f>+'settlement day'!AR5</f>
        <v>0</v>
      </c>
      <c r="AN12" s="899">
        <f>+'settlement day'!AS5</f>
        <v>0</v>
      </c>
      <c r="AO12" s="899">
        <f>+'settlement day'!AT5</f>
        <v>0</v>
      </c>
      <c r="AP12" s="899">
        <f>+'settlement day'!AU5</f>
        <v>0</v>
      </c>
      <c r="AQ12" s="899">
        <f>+'settlement day'!AV5</f>
        <v>0</v>
      </c>
      <c r="AR12" s="899">
        <f>+'settlement day'!AW5</f>
        <v>0</v>
      </c>
      <c r="AS12" s="899">
        <f>+'settlement day'!AX5</f>
        <v>0</v>
      </c>
      <c r="AT12" s="899">
        <f>+'settlement day'!AY5</f>
        <v>0</v>
      </c>
      <c r="AU12" s="899">
        <f>+'settlement day'!AZ5</f>
        <v>0</v>
      </c>
      <c r="AV12" s="899">
        <f>+'settlement day'!BA5</f>
        <v>0</v>
      </c>
      <c r="AW12" s="899">
        <f>+'settlement day'!BB5</f>
        <v>0</v>
      </c>
      <c r="AX12" s="899">
        <f>+'settlement day'!BC5</f>
        <v>0</v>
      </c>
      <c r="AY12" s="899">
        <f>+'settlement day'!BD5</f>
        <v>0</v>
      </c>
      <c r="AZ12" s="899">
        <f>+'settlement day'!BE5</f>
        <v>0</v>
      </c>
      <c r="BA12" s="899">
        <f>+'settlement day'!BF5</f>
        <v>0</v>
      </c>
      <c r="BB12" s="899">
        <f>+'settlement day'!BG5</f>
        <v>0</v>
      </c>
      <c r="BC12" s="899">
        <f>+'settlement day'!BH5</f>
        <v>780</v>
      </c>
      <c r="BD12" s="899">
        <f>+'settlement day'!BI5</f>
        <v>680</v>
      </c>
      <c r="BE12" s="899">
        <f>+'settlement day'!BJ5</f>
        <v>628</v>
      </c>
      <c r="BF12" s="899">
        <f>+'settlement day'!BK5</f>
        <v>604</v>
      </c>
      <c r="BG12" s="899">
        <f>+'settlement day'!BL5</f>
        <v>612</v>
      </c>
      <c r="BH12" s="899">
        <f>+'settlement day'!BM5</f>
        <v>622</v>
      </c>
      <c r="BI12" s="899">
        <f>+'settlement day'!BN5</f>
        <v>634</v>
      </c>
      <c r="BJ12" s="899">
        <f>+'settlement day'!BO5</f>
        <v>635</v>
      </c>
      <c r="BK12" s="899">
        <f>+'settlement day'!BP5</f>
        <v>635</v>
      </c>
      <c r="BL12" s="899">
        <f>+'settlement day'!BQ5</f>
        <v>630</v>
      </c>
      <c r="BM12" s="899">
        <f>+'settlement day'!BR5</f>
        <v>628</v>
      </c>
      <c r="BN12" s="899">
        <f>+'settlement day'!BS5</f>
        <v>626</v>
      </c>
      <c r="BO12" s="899">
        <f>+'settlement day'!BT5</f>
        <v>615</v>
      </c>
      <c r="BP12" s="899">
        <f>+'settlement day'!BU5</f>
        <v>610</v>
      </c>
      <c r="BQ12" s="899">
        <f>+'settlement day'!BV5</f>
        <v>610</v>
      </c>
      <c r="BR12" s="899"/>
    </row>
    <row r="13" spans="1:70">
      <c r="C13" s="64" t="s">
        <v>117</v>
      </c>
      <c r="D13" s="66">
        <f t="shared" ref="D13:AI13" si="0">+D12-$BG$6-$BG$5</f>
        <v>-102</v>
      </c>
      <c r="E13" s="66">
        <f t="shared" si="0"/>
        <v>-102</v>
      </c>
      <c r="F13" s="66">
        <f t="shared" si="0"/>
        <v>-102</v>
      </c>
      <c r="G13" s="66">
        <f t="shared" si="0"/>
        <v>-102</v>
      </c>
      <c r="H13" s="451">
        <f t="shared" si="0"/>
        <v>-102</v>
      </c>
      <c r="I13" s="451">
        <f t="shared" si="0"/>
        <v>-102</v>
      </c>
      <c r="J13" s="451">
        <f t="shared" si="0"/>
        <v>-102</v>
      </c>
      <c r="K13" s="451">
        <f t="shared" si="0"/>
        <v>-102</v>
      </c>
      <c r="L13" s="451">
        <f t="shared" si="0"/>
        <v>-102</v>
      </c>
      <c r="M13" s="451">
        <f t="shared" si="0"/>
        <v>-102</v>
      </c>
      <c r="N13" s="451">
        <f t="shared" si="0"/>
        <v>-102</v>
      </c>
      <c r="O13" s="451">
        <f t="shared" si="0"/>
        <v>-102</v>
      </c>
      <c r="P13" s="657">
        <f t="shared" si="0"/>
        <v>-102</v>
      </c>
      <c r="Q13" s="451">
        <f t="shared" si="0"/>
        <v>-102</v>
      </c>
      <c r="R13" s="451">
        <f t="shared" si="0"/>
        <v>-102</v>
      </c>
      <c r="S13" s="451">
        <f t="shared" si="0"/>
        <v>-102</v>
      </c>
      <c r="T13" s="451">
        <f t="shared" si="0"/>
        <v>-102</v>
      </c>
      <c r="U13" s="451">
        <f t="shared" si="0"/>
        <v>-102</v>
      </c>
      <c r="V13" s="451">
        <f t="shared" si="0"/>
        <v>-102</v>
      </c>
      <c r="W13" s="451">
        <f t="shared" si="0"/>
        <v>-102</v>
      </c>
      <c r="X13" s="451">
        <f t="shared" si="0"/>
        <v>-102</v>
      </c>
      <c r="Y13" s="451">
        <f t="shared" si="0"/>
        <v>-102</v>
      </c>
      <c r="Z13" s="451">
        <f t="shared" si="0"/>
        <v>-102</v>
      </c>
      <c r="AA13" s="451">
        <f t="shared" si="0"/>
        <v>-102</v>
      </c>
      <c r="AB13" s="451">
        <f t="shared" si="0"/>
        <v>-102</v>
      </c>
      <c r="AC13" s="451">
        <f t="shared" si="0"/>
        <v>-102</v>
      </c>
      <c r="AD13" s="451">
        <f t="shared" si="0"/>
        <v>-102</v>
      </c>
      <c r="AE13" s="451">
        <f t="shared" si="0"/>
        <v>-102</v>
      </c>
      <c r="AF13" s="451">
        <f t="shared" si="0"/>
        <v>-102</v>
      </c>
      <c r="AG13" s="451">
        <f t="shared" si="0"/>
        <v>-102</v>
      </c>
      <c r="AH13" s="451">
        <f t="shared" si="0"/>
        <v>-102</v>
      </c>
      <c r="AI13" s="451">
        <f t="shared" si="0"/>
        <v>-102</v>
      </c>
      <c r="AJ13" s="451">
        <f t="shared" ref="AJ13:BO13" si="1">+AJ12-$BG$6-$BG$5</f>
        <v>-102</v>
      </c>
      <c r="AK13" s="451">
        <f t="shared" si="1"/>
        <v>-102</v>
      </c>
      <c r="AL13" s="451">
        <f t="shared" si="1"/>
        <v>-102</v>
      </c>
      <c r="AM13" s="451">
        <f t="shared" si="1"/>
        <v>-102</v>
      </c>
      <c r="AN13" s="900">
        <f t="shared" si="1"/>
        <v>-102</v>
      </c>
      <c r="AO13" s="900">
        <f t="shared" si="1"/>
        <v>-102</v>
      </c>
      <c r="AP13" s="900">
        <f t="shared" si="1"/>
        <v>-102</v>
      </c>
      <c r="AQ13" s="900">
        <f t="shared" si="1"/>
        <v>-102</v>
      </c>
      <c r="AR13" s="900">
        <f t="shared" si="1"/>
        <v>-102</v>
      </c>
      <c r="AS13" s="900">
        <f t="shared" si="1"/>
        <v>-102</v>
      </c>
      <c r="AT13" s="900">
        <f t="shared" si="1"/>
        <v>-102</v>
      </c>
      <c r="AU13" s="900">
        <f t="shared" si="1"/>
        <v>-102</v>
      </c>
      <c r="AV13" s="900">
        <f t="shared" si="1"/>
        <v>-102</v>
      </c>
      <c r="AW13" s="900">
        <f t="shared" si="1"/>
        <v>-102</v>
      </c>
      <c r="AX13" s="900">
        <f t="shared" si="1"/>
        <v>-102</v>
      </c>
      <c r="AY13" s="900">
        <f t="shared" si="1"/>
        <v>-102</v>
      </c>
      <c r="AZ13" s="900">
        <f t="shared" si="1"/>
        <v>-102</v>
      </c>
      <c r="BA13" s="900">
        <f t="shared" si="1"/>
        <v>-102</v>
      </c>
      <c r="BB13" s="900">
        <f t="shared" si="1"/>
        <v>-102</v>
      </c>
      <c r="BC13" s="900">
        <f t="shared" si="1"/>
        <v>678</v>
      </c>
      <c r="BD13" s="900">
        <f t="shared" si="1"/>
        <v>578</v>
      </c>
      <c r="BE13" s="900">
        <f t="shared" si="1"/>
        <v>526</v>
      </c>
      <c r="BF13" s="900">
        <f t="shared" si="1"/>
        <v>502</v>
      </c>
      <c r="BG13" s="900">
        <f t="shared" si="1"/>
        <v>510</v>
      </c>
      <c r="BH13" s="900">
        <f t="shared" si="1"/>
        <v>520</v>
      </c>
      <c r="BI13" s="900">
        <f t="shared" si="1"/>
        <v>532</v>
      </c>
      <c r="BJ13" s="900">
        <f t="shared" si="1"/>
        <v>533</v>
      </c>
      <c r="BK13" s="900">
        <f t="shared" si="1"/>
        <v>533</v>
      </c>
      <c r="BL13" s="900">
        <f t="shared" si="1"/>
        <v>528</v>
      </c>
      <c r="BM13" s="900">
        <f t="shared" si="1"/>
        <v>526</v>
      </c>
      <c r="BN13" s="900">
        <f t="shared" si="1"/>
        <v>524</v>
      </c>
      <c r="BO13" s="900">
        <f t="shared" si="1"/>
        <v>513</v>
      </c>
      <c r="BP13" s="900">
        <f t="shared" ref="BP13:BQ13" si="2">+BP12-$BG$6-$BG$5</f>
        <v>508</v>
      </c>
      <c r="BQ13" s="900">
        <f t="shared" si="2"/>
        <v>508</v>
      </c>
      <c r="BR13" s="900"/>
    </row>
    <row r="14" spans="1:70">
      <c r="C14" s="64" t="s">
        <v>118</v>
      </c>
      <c r="D14" s="168">
        <f>+'settlement day'!I29</f>
        <v>0</v>
      </c>
      <c r="E14" s="102">
        <f>+F14</f>
        <v>0</v>
      </c>
      <c r="F14" s="168">
        <f>+'settlement day'!K29</f>
        <v>0</v>
      </c>
      <c r="G14" s="102">
        <f>+I14</f>
        <v>0</v>
      </c>
      <c r="H14" s="452">
        <f>+I14</f>
        <v>0</v>
      </c>
      <c r="I14" s="453">
        <f>+'settlement day'!O29</f>
        <v>0</v>
      </c>
      <c r="J14" s="452">
        <f>+I14</f>
        <v>0</v>
      </c>
      <c r="K14" s="453">
        <f>+L14</f>
        <v>0</v>
      </c>
      <c r="L14" s="453">
        <f>+'settlement day'!Q29</f>
        <v>0</v>
      </c>
      <c r="M14" s="453">
        <f>+'settlement day'!R29</f>
        <v>0</v>
      </c>
      <c r="N14" s="453">
        <f>+'settlement day'!S29</f>
        <v>0</v>
      </c>
      <c r="O14" s="453">
        <f>+'settlement day'!T29</f>
        <v>0</v>
      </c>
      <c r="P14" s="453">
        <f>+'settlement day'!U29</f>
        <v>0</v>
      </c>
      <c r="Q14" s="453">
        <f>+R14</f>
        <v>0</v>
      </c>
      <c r="R14" s="453">
        <f>+'settlement day'!W29</f>
        <v>0</v>
      </c>
      <c r="S14" s="453">
        <f>+'settlement day'!W29</f>
        <v>0</v>
      </c>
      <c r="T14" s="453">
        <f>+'settlement day'!W29</f>
        <v>0</v>
      </c>
      <c r="U14" s="453">
        <f>+'settlement day'!Z29</f>
        <v>0</v>
      </c>
      <c r="V14" s="453">
        <f>+'settlement day'!AA29</f>
        <v>0</v>
      </c>
      <c r="W14" s="453">
        <f>+'settlement day'!AB29</f>
        <v>0</v>
      </c>
      <c r="X14" s="453">
        <f>+'settlement day'!AC29</f>
        <v>0</v>
      </c>
      <c r="Y14" s="453">
        <f>+'settlement day'!AD29</f>
        <v>0</v>
      </c>
      <c r="Z14" s="453">
        <f>+'settlement day'!AE29</f>
        <v>0</v>
      </c>
      <c r="AA14" s="453">
        <f>+'settlement day'!AF29</f>
        <v>0</v>
      </c>
      <c r="AB14" s="453">
        <f>+'settlement day'!AG29</f>
        <v>0</v>
      </c>
      <c r="AC14" s="453">
        <f>+'settlement day'!AH29</f>
        <v>0</v>
      </c>
      <c r="AD14" s="453">
        <f>+'settlement day'!AI29</f>
        <v>0</v>
      </c>
      <c r="AE14" s="453">
        <f>+'settlement day'!AJ29</f>
        <v>0</v>
      </c>
      <c r="AF14" s="453">
        <f>+'settlement day'!AK29</f>
        <v>0</v>
      </c>
      <c r="AG14" s="453">
        <f>+'settlement day'!AL29</f>
        <v>0</v>
      </c>
      <c r="AH14" s="453">
        <f>+'settlement day'!AM29</f>
        <v>1.0837000000000001</v>
      </c>
      <c r="AI14" s="453">
        <f>+'settlement day'!AN29</f>
        <v>1.0826</v>
      </c>
      <c r="AJ14" s="453">
        <f>+'settlement day'!AO29</f>
        <v>1.0810999999999999</v>
      </c>
      <c r="AK14" s="453">
        <f>+'settlement day'!AP29</f>
        <v>1.0718000000000001</v>
      </c>
      <c r="AL14" s="453">
        <f>+'settlement day'!AQ29</f>
        <v>1.0851999999999999</v>
      </c>
      <c r="AM14" s="453">
        <f>+'settlement day'!AR29</f>
        <v>1.0705</v>
      </c>
      <c r="AN14" s="901">
        <f>+'settlement day'!AS29</f>
        <v>1.0828</v>
      </c>
      <c r="AO14" s="901">
        <f>+'settlement day'!AT29</f>
        <v>1.1034999999999999</v>
      </c>
      <c r="AP14" s="901">
        <f>+'settlement day'!AU29</f>
        <v>1.1195999999999999</v>
      </c>
      <c r="AQ14" s="901">
        <f>+'settlement day'!AV29</f>
        <v>1.0882000000000001</v>
      </c>
      <c r="AR14" s="901">
        <f>+'settlement day'!AW29</f>
        <v>1.0562</v>
      </c>
      <c r="AS14" s="901">
        <f>+'settlement day'!AX29</f>
        <v>1.0388999999999999</v>
      </c>
      <c r="AT14" s="901">
        <f>+'settlement day'!AY29</f>
        <v>1.0392999999999999</v>
      </c>
      <c r="AU14" s="901">
        <f>+'settlement day'!AZ29</f>
        <v>1.0410999999999999</v>
      </c>
      <c r="AV14" s="901">
        <f>+'settlement day'!BA29</f>
        <v>1.0814999999999999</v>
      </c>
      <c r="AW14" s="901">
        <f>+'settlement day'!BB29</f>
        <v>1.1373</v>
      </c>
      <c r="AX14" s="901">
        <f>+'settlement day'!BC29</f>
        <v>1.1338999999999999</v>
      </c>
      <c r="AY14" s="901">
        <f>+'settlement day'!BD29</f>
        <v>1.1719999999999999</v>
      </c>
      <c r="AZ14" s="901">
        <f>+'settlement day'!BE29</f>
        <v>1.1446000000000001</v>
      </c>
      <c r="BA14" s="901">
        <f>+'settlement day'!BF29</f>
        <v>1.1715</v>
      </c>
      <c r="BB14" s="901">
        <f>+'settlement day'!BG29</f>
        <v>1.1740999999999999</v>
      </c>
      <c r="BC14" s="901">
        <f>+'settlement day'!BH29</f>
        <v>1.1649</v>
      </c>
      <c r="BD14" s="901">
        <f>+'settlement day'!BI29</f>
        <v>1.171</v>
      </c>
      <c r="BE14" s="901">
        <f>+'settlement day'!BJ29</f>
        <v>1.17275</v>
      </c>
      <c r="BF14" s="901">
        <f>+'settlement day'!BK29</f>
        <v>1.1749000000000001</v>
      </c>
      <c r="BG14" s="901">
        <f>+'settlement day'!BL29</f>
        <v>1.17625</v>
      </c>
      <c r="BH14" s="901">
        <f>+'settlement day'!BM29</f>
        <v>1.17625</v>
      </c>
      <c r="BI14" s="901">
        <f>+'settlement day'!BN29</f>
        <v>1.1778999999999999</v>
      </c>
      <c r="BJ14" s="901">
        <f>+'settlement day'!BO29</f>
        <v>1.1778999999999999</v>
      </c>
      <c r="BK14" s="901">
        <f>+'settlement day'!BP29</f>
        <v>1.1778999999999999</v>
      </c>
      <c r="BL14" s="901">
        <f>+'settlement day'!BQ29</f>
        <v>1.1825000000000001</v>
      </c>
      <c r="BM14" s="901">
        <f>+'settlement day'!BR29</f>
        <v>1.1825000000000001</v>
      </c>
      <c r="BN14" s="901">
        <f>+'settlement day'!BS29</f>
        <v>1.1825000000000001</v>
      </c>
      <c r="BO14" s="901">
        <f>+'settlement day'!BT29</f>
        <v>1.1866000000000001</v>
      </c>
      <c r="BP14" s="901">
        <f>+'settlement day'!BU29</f>
        <v>1.1866000000000001</v>
      </c>
      <c r="BQ14" s="901">
        <f>+'settlement day'!BV29</f>
        <v>1.1866000000000001</v>
      </c>
      <c r="BR14" s="901"/>
    </row>
    <row r="15" spans="1:70">
      <c r="C15" s="71" t="s">
        <v>119</v>
      </c>
      <c r="D15" s="79">
        <f>+D14*D13</f>
        <v>0</v>
      </c>
      <c r="E15" s="79">
        <f>+D14*E13</f>
        <v>0</v>
      </c>
      <c r="F15" s="79">
        <f>+F14*F13</f>
        <v>0</v>
      </c>
      <c r="G15" s="79">
        <f>+F14*G13</f>
        <v>0</v>
      </c>
      <c r="H15" s="454">
        <f>+F14*H13</f>
        <v>0</v>
      </c>
      <c r="I15" s="454">
        <f t="shared" ref="I15" si="3">+I14*I13</f>
        <v>0</v>
      </c>
      <c r="J15" s="454">
        <f t="shared" ref="J15:K15" si="4">+J14*J13</f>
        <v>0</v>
      </c>
      <c r="K15" s="454">
        <f t="shared" si="4"/>
        <v>0</v>
      </c>
      <c r="L15" s="454">
        <f>+L14*L13</f>
        <v>0</v>
      </c>
      <c r="M15" s="454">
        <f t="shared" ref="M15:O15" si="5">+M14*M13</f>
        <v>0</v>
      </c>
      <c r="N15" s="454">
        <f t="shared" si="5"/>
        <v>0</v>
      </c>
      <c r="O15" s="454">
        <f t="shared" si="5"/>
        <v>0</v>
      </c>
      <c r="P15" s="454">
        <f>+P14*P13</f>
        <v>0</v>
      </c>
      <c r="Q15" s="454">
        <f t="shared" ref="Q15:T15" si="6">+Q14*Q13</f>
        <v>0</v>
      </c>
      <c r="R15" s="454">
        <f t="shared" si="6"/>
        <v>0</v>
      </c>
      <c r="S15" s="454">
        <f t="shared" si="6"/>
        <v>0</v>
      </c>
      <c r="T15" s="454">
        <f t="shared" si="6"/>
        <v>0</v>
      </c>
      <c r="U15" s="454">
        <f t="shared" ref="U15:X15" si="7">+U14*U13</f>
        <v>0</v>
      </c>
      <c r="V15" s="454">
        <f t="shared" si="7"/>
        <v>0</v>
      </c>
      <c r="W15" s="454">
        <f t="shared" si="7"/>
        <v>0</v>
      </c>
      <c r="X15" s="454">
        <f t="shared" si="7"/>
        <v>0</v>
      </c>
      <c r="Y15" s="775">
        <f>+Y14*Y13</f>
        <v>0</v>
      </c>
      <c r="Z15" s="454">
        <f t="shared" ref="Z15:AA15" si="8">+Z14*Z13</f>
        <v>0</v>
      </c>
      <c r="AA15" s="454">
        <f t="shared" si="8"/>
        <v>0</v>
      </c>
      <c r="AB15" s="454">
        <f t="shared" ref="AB15:AD15" si="9">+AB14*AB13</f>
        <v>0</v>
      </c>
      <c r="AC15" s="454">
        <f t="shared" si="9"/>
        <v>0</v>
      </c>
      <c r="AD15" s="454">
        <f t="shared" si="9"/>
        <v>0</v>
      </c>
      <c r="AE15" s="454">
        <f t="shared" ref="AE15" si="10">+AE14*AE13</f>
        <v>0</v>
      </c>
      <c r="AF15" s="454">
        <f t="shared" ref="AF15:AG15" si="11">+AF14*AF13</f>
        <v>0</v>
      </c>
      <c r="AG15" s="454">
        <f t="shared" si="11"/>
        <v>0</v>
      </c>
      <c r="AH15" s="454">
        <f t="shared" ref="AH15:AM15" si="12">+AH14*AH13</f>
        <v>-110.53740000000001</v>
      </c>
      <c r="AI15" s="454">
        <f t="shared" si="12"/>
        <v>-110.4252</v>
      </c>
      <c r="AJ15" s="454">
        <f t="shared" si="12"/>
        <v>-110.2722</v>
      </c>
      <c r="AK15" s="454">
        <f t="shared" si="12"/>
        <v>-109.32360000000001</v>
      </c>
      <c r="AL15" s="454">
        <f t="shared" si="12"/>
        <v>-110.6904</v>
      </c>
      <c r="AM15" s="454">
        <f t="shared" si="12"/>
        <v>-109.191</v>
      </c>
      <c r="AN15" s="902">
        <f>+AN14*AN13</f>
        <v>-110.4456</v>
      </c>
      <c r="AO15" s="902">
        <f t="shared" ref="AO15:AS15" si="13">+AO14*AO13</f>
        <v>-112.55699999999999</v>
      </c>
      <c r="AP15" s="902">
        <f t="shared" si="13"/>
        <v>-114.19919999999999</v>
      </c>
      <c r="AQ15" s="902">
        <f t="shared" si="13"/>
        <v>-110.99640000000001</v>
      </c>
      <c r="AR15" s="902">
        <f t="shared" si="13"/>
        <v>-107.7324</v>
      </c>
      <c r="AS15" s="902">
        <f t="shared" si="13"/>
        <v>-105.9678</v>
      </c>
      <c r="AT15" s="902">
        <f t="shared" ref="AT15:AV15" si="14">+AT14*AT13</f>
        <v>-106.00859999999999</v>
      </c>
      <c r="AU15" s="902">
        <f t="shared" si="14"/>
        <v>-106.19219999999999</v>
      </c>
      <c r="AV15" s="902">
        <f t="shared" si="14"/>
        <v>-110.31299999999999</v>
      </c>
      <c r="AW15" s="902">
        <f t="shared" ref="AW15:BB15" si="15">+AW14*AW13</f>
        <v>-116.0046</v>
      </c>
      <c r="AX15" s="902">
        <f t="shared" si="15"/>
        <v>-115.65779999999999</v>
      </c>
      <c r="AY15" s="902">
        <f t="shared" si="15"/>
        <v>-119.544</v>
      </c>
      <c r="AZ15" s="902">
        <f t="shared" si="15"/>
        <v>-116.7492</v>
      </c>
      <c r="BA15" s="902">
        <f t="shared" si="15"/>
        <v>-119.49299999999999</v>
      </c>
      <c r="BB15" s="902">
        <f t="shared" si="15"/>
        <v>-119.75819999999999</v>
      </c>
      <c r="BC15" s="902">
        <f t="shared" ref="BC15:BE15" si="16">+BC14*BC13</f>
        <v>789.80220000000008</v>
      </c>
      <c r="BD15" s="902">
        <f t="shared" si="16"/>
        <v>676.83800000000008</v>
      </c>
      <c r="BE15" s="902">
        <f t="shared" si="16"/>
        <v>616.86649999999997</v>
      </c>
      <c r="BF15" s="902">
        <f t="shared" ref="BF15:BH15" si="17">+BF14*BF13</f>
        <v>589.7998</v>
      </c>
      <c r="BG15" s="902">
        <f t="shared" si="17"/>
        <v>599.88750000000005</v>
      </c>
      <c r="BH15" s="902">
        <f t="shared" si="17"/>
        <v>611.65</v>
      </c>
      <c r="BI15" s="902">
        <f t="shared" ref="BI15" si="18">+BI14*BI13</f>
        <v>626.64279999999997</v>
      </c>
      <c r="BJ15" s="902">
        <f t="shared" ref="BJ15:BK15" si="19">+BJ14*BJ13</f>
        <v>627.82069999999999</v>
      </c>
      <c r="BK15" s="902">
        <f t="shared" si="19"/>
        <v>627.82069999999999</v>
      </c>
      <c r="BL15" s="902">
        <f t="shared" ref="BL15:BQ15" si="20">+BL14*BL13</f>
        <v>624.36</v>
      </c>
      <c r="BM15" s="902">
        <f t="shared" si="20"/>
        <v>621.995</v>
      </c>
      <c r="BN15" s="902">
        <f t="shared" si="20"/>
        <v>619.63000000000011</v>
      </c>
      <c r="BO15" s="902">
        <f t="shared" si="20"/>
        <v>608.72580000000005</v>
      </c>
      <c r="BP15" s="902">
        <f t="shared" si="20"/>
        <v>602.79280000000006</v>
      </c>
      <c r="BQ15" s="902">
        <f t="shared" si="20"/>
        <v>602.79280000000006</v>
      </c>
      <c r="BR15" s="902"/>
    </row>
    <row r="16" spans="1:70" s="1" customFormat="1">
      <c r="C16" s="256"/>
      <c r="D16" s="1023"/>
      <c r="E16" s="1023"/>
      <c r="F16" s="1023"/>
      <c r="G16" s="1023"/>
      <c r="H16" s="1024"/>
      <c r="I16" s="1024"/>
      <c r="J16" s="1024"/>
      <c r="K16" s="1024"/>
      <c r="L16" s="1024"/>
      <c r="M16" s="1024"/>
      <c r="N16" s="1024"/>
      <c r="O16" s="1024"/>
      <c r="P16" s="1024"/>
      <c r="Q16" s="1024"/>
      <c r="R16" s="1024"/>
      <c r="S16" s="1024"/>
      <c r="U16" s="1024"/>
      <c r="V16" s="1024"/>
      <c r="W16" s="1024"/>
      <c r="X16" s="1024"/>
      <c r="Y16" s="1025"/>
      <c r="Z16" s="1024"/>
      <c r="AA16" s="1024"/>
    </row>
    <row r="17" spans="3:69" s="1" customFormat="1" ht="14.65" thickBot="1"/>
    <row r="18" spans="3:69" ht="16.149999999999999" thickBot="1">
      <c r="C18" s="802" t="s">
        <v>120</v>
      </c>
      <c r="D18" s="324"/>
      <c r="E18" s="324"/>
      <c r="F18" s="324"/>
      <c r="G18" s="324"/>
      <c r="H18" s="324"/>
      <c r="I18" s="324"/>
      <c r="J18" s="324"/>
      <c r="K18" s="324"/>
      <c r="L18" s="324"/>
      <c r="M18" s="324"/>
      <c r="N18" s="324"/>
      <c r="O18" s="324"/>
      <c r="P18" s="324"/>
      <c r="Q18" s="324"/>
      <c r="R18" s="324"/>
      <c r="S18" s="324"/>
      <c r="T18" s="324"/>
      <c r="U18" s="324"/>
      <c r="V18" s="324"/>
      <c r="W18" s="324"/>
      <c r="X18" s="324"/>
      <c r="Y18" s="324"/>
      <c r="Z18" s="324"/>
      <c r="AA18" s="324"/>
      <c r="AB18" s="324"/>
      <c r="AC18" s="324"/>
      <c r="AD18" s="324"/>
      <c r="AE18" s="324"/>
      <c r="AF18" s="324"/>
      <c r="AG18" s="324"/>
      <c r="AH18" s="324"/>
      <c r="AI18" s="324"/>
      <c r="AJ18" s="324"/>
      <c r="AK18" s="324"/>
      <c r="AL18" s="324"/>
      <c r="AM18" s="324"/>
      <c r="AN18" s="324"/>
      <c r="AO18" s="324"/>
      <c r="AP18" s="324"/>
      <c r="AQ18" s="324"/>
      <c r="AR18" s="324"/>
      <c r="AS18" s="324"/>
      <c r="AT18" s="324"/>
      <c r="AU18" s="324"/>
      <c r="AV18" s="324"/>
      <c r="AW18" s="324"/>
      <c r="AX18" s="324"/>
      <c r="AY18" s="324"/>
      <c r="AZ18" s="324"/>
      <c r="BA18" s="324"/>
      <c r="BB18" s="325"/>
      <c r="BC18" s="324"/>
      <c r="BD18" s="324"/>
      <c r="BE18" s="325"/>
      <c r="BF18" s="324"/>
      <c r="BG18" s="324"/>
      <c r="BH18" s="325"/>
      <c r="BI18" s="324"/>
      <c r="BJ18" s="324"/>
      <c r="BK18" s="325"/>
      <c r="BL18" s="324"/>
      <c r="BM18" s="324"/>
      <c r="BN18" s="325"/>
      <c r="BO18" s="324"/>
      <c r="BP18" s="324"/>
      <c r="BQ18" s="325"/>
    </row>
    <row r="19" spans="3:69" ht="14.65" thickBot="1">
      <c r="C19" s="782" t="s">
        <v>118</v>
      </c>
      <c r="D19" s="836">
        <f>+'settlement day'!I34</f>
        <v>0</v>
      </c>
      <c r="E19" s="837">
        <f>+F19</f>
        <v>0</v>
      </c>
      <c r="F19" s="836">
        <f>+'settlement day'!K34</f>
        <v>0</v>
      </c>
      <c r="G19" s="837">
        <f>+I19</f>
        <v>0</v>
      </c>
      <c r="H19" s="837">
        <f>+I19</f>
        <v>0</v>
      </c>
      <c r="I19" s="836">
        <f>+'settlement day'!O34</f>
        <v>0</v>
      </c>
      <c r="J19" s="837">
        <f>+I19</f>
        <v>0</v>
      </c>
      <c r="K19" s="836">
        <f>+L19</f>
        <v>0</v>
      </c>
      <c r="L19" s="836">
        <f>+'settlement day'!Q34</f>
        <v>0</v>
      </c>
      <c r="M19" s="836">
        <f>+'settlement day'!R34</f>
        <v>0</v>
      </c>
      <c r="N19" s="836">
        <f>+'settlement day'!S34</f>
        <v>0</v>
      </c>
      <c r="O19" s="836">
        <f>+'settlement day'!T34</f>
        <v>0</v>
      </c>
      <c r="P19" s="836">
        <f>+'settlement day'!U34</f>
        <v>0</v>
      </c>
      <c r="Q19" s="836">
        <f>+R19</f>
        <v>0</v>
      </c>
      <c r="R19" s="836">
        <f>+'settlement day'!W34</f>
        <v>0</v>
      </c>
      <c r="S19" s="836">
        <f>+'settlement day'!W34</f>
        <v>0</v>
      </c>
      <c r="T19" s="838">
        <f t="shared" ref="T19:AY19" si="21">+T14</f>
        <v>0</v>
      </c>
      <c r="U19" s="838">
        <f t="shared" si="21"/>
        <v>0</v>
      </c>
      <c r="V19" s="784">
        <f t="shared" si="21"/>
        <v>0</v>
      </c>
      <c r="W19" s="838">
        <f t="shared" si="21"/>
        <v>0</v>
      </c>
      <c r="X19" s="785">
        <f t="shared" si="21"/>
        <v>0</v>
      </c>
      <c r="Y19" s="838">
        <f t="shared" si="21"/>
        <v>0</v>
      </c>
      <c r="Z19" s="838">
        <f t="shared" si="21"/>
        <v>0</v>
      </c>
      <c r="AA19" s="785">
        <f t="shared" si="21"/>
        <v>0</v>
      </c>
      <c r="AB19" s="798">
        <f t="shared" si="21"/>
        <v>0</v>
      </c>
      <c r="AC19" s="799">
        <f t="shared" si="21"/>
        <v>0</v>
      </c>
      <c r="AD19" s="800">
        <f t="shared" si="21"/>
        <v>0</v>
      </c>
      <c r="AE19" s="798">
        <f t="shared" si="21"/>
        <v>0</v>
      </c>
      <c r="AF19" s="799">
        <f t="shared" si="21"/>
        <v>0</v>
      </c>
      <c r="AG19" s="800">
        <f t="shared" si="21"/>
        <v>0</v>
      </c>
      <c r="AH19" s="798">
        <f t="shared" si="21"/>
        <v>1.0837000000000001</v>
      </c>
      <c r="AI19" s="799">
        <f t="shared" si="21"/>
        <v>1.0826</v>
      </c>
      <c r="AJ19" s="800">
        <f t="shared" si="21"/>
        <v>1.0810999999999999</v>
      </c>
      <c r="AK19" s="798">
        <f t="shared" si="21"/>
        <v>1.0718000000000001</v>
      </c>
      <c r="AL19" s="799">
        <f t="shared" si="21"/>
        <v>1.0851999999999999</v>
      </c>
      <c r="AM19" s="800">
        <f t="shared" si="21"/>
        <v>1.0705</v>
      </c>
      <c r="AN19" s="798">
        <f t="shared" si="21"/>
        <v>1.0828</v>
      </c>
      <c r="AO19" s="799">
        <f t="shared" si="21"/>
        <v>1.1034999999999999</v>
      </c>
      <c r="AP19" s="800">
        <f t="shared" si="21"/>
        <v>1.1195999999999999</v>
      </c>
      <c r="AQ19" s="798">
        <f t="shared" si="21"/>
        <v>1.0882000000000001</v>
      </c>
      <c r="AR19" s="799">
        <f t="shared" si="21"/>
        <v>1.0562</v>
      </c>
      <c r="AS19" s="799">
        <f t="shared" si="21"/>
        <v>1.0388999999999999</v>
      </c>
      <c r="AT19" s="798">
        <f t="shared" si="21"/>
        <v>1.0392999999999999</v>
      </c>
      <c r="AU19" s="799">
        <f t="shared" si="21"/>
        <v>1.0410999999999999</v>
      </c>
      <c r="AV19" s="800">
        <f t="shared" si="21"/>
        <v>1.0814999999999999</v>
      </c>
      <c r="AW19" s="798">
        <f t="shared" si="21"/>
        <v>1.1373</v>
      </c>
      <c r="AX19" s="799">
        <f t="shared" si="21"/>
        <v>1.1338999999999999</v>
      </c>
      <c r="AY19" s="800">
        <f t="shared" si="21"/>
        <v>1.1719999999999999</v>
      </c>
      <c r="AZ19" s="798">
        <f t="shared" ref="AZ19:BQ19" si="22">+AZ14</f>
        <v>1.1446000000000001</v>
      </c>
      <c r="BA19" s="799">
        <f t="shared" si="22"/>
        <v>1.1715</v>
      </c>
      <c r="BB19" s="800">
        <f t="shared" si="22"/>
        <v>1.1740999999999999</v>
      </c>
      <c r="BC19" s="798">
        <f t="shared" si="22"/>
        <v>1.1649</v>
      </c>
      <c r="BD19" s="799">
        <f t="shared" si="22"/>
        <v>1.171</v>
      </c>
      <c r="BE19" s="800">
        <f t="shared" si="22"/>
        <v>1.17275</v>
      </c>
      <c r="BF19" s="798">
        <f t="shared" si="22"/>
        <v>1.1749000000000001</v>
      </c>
      <c r="BG19" s="799">
        <f t="shared" si="22"/>
        <v>1.17625</v>
      </c>
      <c r="BH19" s="800">
        <f t="shared" si="22"/>
        <v>1.17625</v>
      </c>
      <c r="BI19" s="798">
        <f t="shared" si="22"/>
        <v>1.1778999999999999</v>
      </c>
      <c r="BJ19" s="799">
        <f t="shared" si="22"/>
        <v>1.1778999999999999</v>
      </c>
      <c r="BK19" s="800">
        <f t="shared" si="22"/>
        <v>1.1778999999999999</v>
      </c>
      <c r="BL19" s="798">
        <f t="shared" si="22"/>
        <v>1.1825000000000001</v>
      </c>
      <c r="BM19" s="799">
        <f t="shared" si="22"/>
        <v>1.1825000000000001</v>
      </c>
      <c r="BN19" s="800">
        <f t="shared" si="22"/>
        <v>1.1825000000000001</v>
      </c>
      <c r="BO19" s="798">
        <f t="shared" si="22"/>
        <v>1.1866000000000001</v>
      </c>
      <c r="BP19" s="799">
        <f t="shared" si="22"/>
        <v>1.1866000000000001</v>
      </c>
      <c r="BQ19" s="800">
        <f t="shared" si="22"/>
        <v>1.1866000000000001</v>
      </c>
    </row>
    <row r="20" spans="3:69" ht="14.65" thickBot="1">
      <c r="C20" s="211"/>
      <c r="D20" s="319" t="s">
        <v>86</v>
      </c>
      <c r="E20" s="319" t="s">
        <v>87</v>
      </c>
      <c r="F20" s="319" t="s">
        <v>88</v>
      </c>
      <c r="G20" s="319" t="s">
        <v>89</v>
      </c>
      <c r="H20" s="319" t="s">
        <v>90</v>
      </c>
      <c r="I20" s="320" t="s">
        <v>91</v>
      </c>
      <c r="J20" s="353" t="s">
        <v>92</v>
      </c>
      <c r="K20" s="319" t="s">
        <v>93</v>
      </c>
      <c r="L20" s="319" t="s">
        <v>94</v>
      </c>
      <c r="M20" s="319" t="s">
        <v>83</v>
      </c>
      <c r="N20" s="319" t="s">
        <v>84</v>
      </c>
      <c r="O20" s="319" t="s">
        <v>85</v>
      </c>
      <c r="P20" s="319" t="s">
        <v>86</v>
      </c>
      <c r="Q20" s="319" t="s">
        <v>87</v>
      </c>
      <c r="R20" s="319" t="s">
        <v>88</v>
      </c>
      <c r="S20" s="319" t="s">
        <v>89</v>
      </c>
      <c r="T20" s="319" t="s">
        <v>90</v>
      </c>
      <c r="U20" s="319" t="s">
        <v>91</v>
      </c>
      <c r="V20" s="353" t="s">
        <v>92</v>
      </c>
      <c r="W20" s="319" t="s">
        <v>93</v>
      </c>
      <c r="X20" s="320" t="s">
        <v>94</v>
      </c>
      <c r="Y20" s="319" t="s">
        <v>83</v>
      </c>
      <c r="Z20" s="319" t="s">
        <v>84</v>
      </c>
      <c r="AA20" s="320" t="s">
        <v>85</v>
      </c>
      <c r="AB20" s="353" t="s">
        <v>86</v>
      </c>
      <c r="AC20" s="319" t="s">
        <v>87</v>
      </c>
      <c r="AD20" s="320" t="s">
        <v>88</v>
      </c>
      <c r="AE20" s="353" t="s">
        <v>89</v>
      </c>
      <c r="AF20" s="319" t="s">
        <v>90</v>
      </c>
      <c r="AG20" s="320" t="s">
        <v>91</v>
      </c>
      <c r="AH20" s="353" t="s">
        <v>121</v>
      </c>
      <c r="AI20" s="319" t="s">
        <v>122</v>
      </c>
      <c r="AJ20" s="320" t="s">
        <v>123</v>
      </c>
      <c r="AK20" s="353" t="s">
        <v>124</v>
      </c>
      <c r="AL20" s="90">
        <v>45413</v>
      </c>
      <c r="AM20" s="91">
        <v>45444</v>
      </c>
      <c r="AN20" s="426">
        <v>45474</v>
      </c>
      <c r="AO20" s="90">
        <v>45505</v>
      </c>
      <c r="AP20" s="91">
        <v>45536</v>
      </c>
      <c r="AQ20" s="426">
        <v>45566</v>
      </c>
      <c r="AR20" s="90">
        <v>45597</v>
      </c>
      <c r="AS20" s="90">
        <v>45627</v>
      </c>
      <c r="AT20" s="426">
        <v>45658</v>
      </c>
      <c r="AU20" s="90">
        <v>45689</v>
      </c>
      <c r="AV20" s="91">
        <v>45717</v>
      </c>
      <c r="AW20" s="426">
        <v>45748</v>
      </c>
      <c r="AX20" s="90">
        <v>45778</v>
      </c>
      <c r="AY20" s="91">
        <v>45809</v>
      </c>
      <c r="AZ20" s="426">
        <v>45839</v>
      </c>
      <c r="BA20" s="90">
        <v>45870</v>
      </c>
      <c r="BB20" s="91">
        <v>45901</v>
      </c>
      <c r="BC20" s="426">
        <v>45931</v>
      </c>
      <c r="BD20" s="90">
        <v>45962</v>
      </c>
      <c r="BE20" s="91">
        <v>45992</v>
      </c>
      <c r="BF20" s="426">
        <v>46023</v>
      </c>
      <c r="BG20" s="90">
        <v>46054</v>
      </c>
      <c r="BH20" s="91">
        <v>46082</v>
      </c>
      <c r="BI20" s="426">
        <v>46113</v>
      </c>
      <c r="BJ20" s="90">
        <v>46143</v>
      </c>
      <c r="BK20" s="91">
        <v>46174</v>
      </c>
      <c r="BL20" s="426">
        <v>46204</v>
      </c>
      <c r="BM20" s="90">
        <v>46235</v>
      </c>
      <c r="BN20" s="91">
        <v>46266</v>
      </c>
      <c r="BO20" s="426">
        <v>46296</v>
      </c>
      <c r="BP20" s="90">
        <v>46327</v>
      </c>
      <c r="BQ20" s="91">
        <v>46357</v>
      </c>
    </row>
    <row r="21" spans="3:69">
      <c r="C21" s="456" t="s">
        <v>125</v>
      </c>
      <c r="D21" s="839">
        <f t="shared" ref="D21:I21" si="23">+D12-$BG$5</f>
        <v>0</v>
      </c>
      <c r="E21" s="839">
        <f t="shared" si="23"/>
        <v>0</v>
      </c>
      <c r="F21" s="839">
        <f t="shared" si="23"/>
        <v>0</v>
      </c>
      <c r="G21" s="839">
        <f t="shared" si="23"/>
        <v>0</v>
      </c>
      <c r="H21" s="839">
        <f t="shared" si="23"/>
        <v>0</v>
      </c>
      <c r="I21" s="457">
        <f t="shared" si="23"/>
        <v>0</v>
      </c>
      <c r="J21" s="458">
        <f t="shared" ref="J21:AO21" si="24">+J12-$BG$5-$BI$5</f>
        <v>0</v>
      </c>
      <c r="K21" s="839">
        <f t="shared" si="24"/>
        <v>0</v>
      </c>
      <c r="L21" s="839">
        <f t="shared" si="24"/>
        <v>0</v>
      </c>
      <c r="M21" s="839">
        <f t="shared" si="24"/>
        <v>0</v>
      </c>
      <c r="N21" s="839">
        <f t="shared" si="24"/>
        <v>0</v>
      </c>
      <c r="O21" s="839">
        <f t="shared" si="24"/>
        <v>0</v>
      </c>
      <c r="P21" s="839">
        <f t="shared" si="24"/>
        <v>0</v>
      </c>
      <c r="Q21" s="839">
        <f t="shared" si="24"/>
        <v>0</v>
      </c>
      <c r="R21" s="839">
        <f t="shared" si="24"/>
        <v>0</v>
      </c>
      <c r="S21" s="839">
        <f t="shared" si="24"/>
        <v>0</v>
      </c>
      <c r="T21" s="839">
        <f t="shared" si="24"/>
        <v>0</v>
      </c>
      <c r="U21" s="839">
        <f t="shared" si="24"/>
        <v>0</v>
      </c>
      <c r="V21" s="458">
        <f t="shared" si="24"/>
        <v>0</v>
      </c>
      <c r="W21" s="839">
        <f t="shared" si="24"/>
        <v>0</v>
      </c>
      <c r="X21" s="457">
        <f t="shared" si="24"/>
        <v>0</v>
      </c>
      <c r="Y21" s="839">
        <f t="shared" si="24"/>
        <v>0</v>
      </c>
      <c r="Z21" s="839">
        <f t="shared" si="24"/>
        <v>0</v>
      </c>
      <c r="AA21" s="457">
        <f t="shared" si="24"/>
        <v>0</v>
      </c>
      <c r="AB21" s="458">
        <f t="shared" si="24"/>
        <v>0</v>
      </c>
      <c r="AC21" s="839">
        <f t="shared" si="24"/>
        <v>0</v>
      </c>
      <c r="AD21" s="457">
        <f t="shared" si="24"/>
        <v>0</v>
      </c>
      <c r="AE21" s="458">
        <f t="shared" si="24"/>
        <v>0</v>
      </c>
      <c r="AF21" s="839">
        <f t="shared" si="24"/>
        <v>0</v>
      </c>
      <c r="AG21" s="457">
        <f t="shared" si="24"/>
        <v>0</v>
      </c>
      <c r="AH21" s="458">
        <f t="shared" si="24"/>
        <v>0</v>
      </c>
      <c r="AI21" s="839">
        <f t="shared" si="24"/>
        <v>0</v>
      </c>
      <c r="AJ21" s="457">
        <f t="shared" si="24"/>
        <v>0</v>
      </c>
      <c r="AK21" s="458">
        <f t="shared" si="24"/>
        <v>0</v>
      </c>
      <c r="AL21" s="839">
        <f t="shared" si="24"/>
        <v>0</v>
      </c>
      <c r="AM21" s="457">
        <f t="shared" si="24"/>
        <v>0</v>
      </c>
      <c r="AN21" s="458">
        <f t="shared" si="24"/>
        <v>0</v>
      </c>
      <c r="AO21" s="839">
        <f t="shared" si="24"/>
        <v>0</v>
      </c>
      <c r="AP21" s="457">
        <f t="shared" ref="AP21:BQ21" si="25">+AP12-$BG$5-$BI$5</f>
        <v>0</v>
      </c>
      <c r="AQ21" s="458">
        <f t="shared" si="25"/>
        <v>0</v>
      </c>
      <c r="AR21" s="839">
        <f t="shared" si="25"/>
        <v>0</v>
      </c>
      <c r="AS21" s="839">
        <f t="shared" si="25"/>
        <v>0</v>
      </c>
      <c r="AT21" s="458">
        <f t="shared" si="25"/>
        <v>0</v>
      </c>
      <c r="AU21" s="839">
        <f t="shared" si="25"/>
        <v>0</v>
      </c>
      <c r="AV21" s="457">
        <f t="shared" si="25"/>
        <v>0</v>
      </c>
      <c r="AW21" s="458">
        <f t="shared" si="25"/>
        <v>0</v>
      </c>
      <c r="AX21" s="839">
        <f t="shared" si="25"/>
        <v>0</v>
      </c>
      <c r="AY21" s="457">
        <f t="shared" si="25"/>
        <v>0</v>
      </c>
      <c r="AZ21" s="458">
        <f t="shared" si="25"/>
        <v>0</v>
      </c>
      <c r="BA21" s="839">
        <f t="shared" si="25"/>
        <v>0</v>
      </c>
      <c r="BB21" s="457">
        <f t="shared" si="25"/>
        <v>0</v>
      </c>
      <c r="BC21" s="458">
        <f t="shared" si="25"/>
        <v>780</v>
      </c>
      <c r="BD21" s="839">
        <f t="shared" si="25"/>
        <v>680</v>
      </c>
      <c r="BE21" s="457">
        <f t="shared" si="25"/>
        <v>628</v>
      </c>
      <c r="BF21" s="458">
        <f t="shared" si="25"/>
        <v>604</v>
      </c>
      <c r="BG21" s="839">
        <f t="shared" si="25"/>
        <v>612</v>
      </c>
      <c r="BH21" s="457">
        <f t="shared" si="25"/>
        <v>622</v>
      </c>
      <c r="BI21" s="458">
        <f t="shared" si="25"/>
        <v>634</v>
      </c>
      <c r="BJ21" s="839">
        <f t="shared" si="25"/>
        <v>635</v>
      </c>
      <c r="BK21" s="457">
        <f t="shared" si="25"/>
        <v>635</v>
      </c>
      <c r="BL21" s="458">
        <f t="shared" si="25"/>
        <v>630</v>
      </c>
      <c r="BM21" s="839">
        <f t="shared" si="25"/>
        <v>628</v>
      </c>
      <c r="BN21" s="457">
        <f t="shared" si="25"/>
        <v>626</v>
      </c>
      <c r="BO21" s="458">
        <f t="shared" si="25"/>
        <v>615</v>
      </c>
      <c r="BP21" s="839">
        <f t="shared" si="25"/>
        <v>610</v>
      </c>
      <c r="BQ21" s="457">
        <f t="shared" si="25"/>
        <v>610</v>
      </c>
    </row>
    <row r="22" spans="3:69" ht="14.65" thickBot="1">
      <c r="C22" s="459" t="s">
        <v>32</v>
      </c>
      <c r="D22" s="321"/>
      <c r="E22" s="321"/>
      <c r="F22" s="321"/>
      <c r="G22" s="321"/>
      <c r="H22" s="460">
        <f>+'settlement day'!M7</f>
        <v>0</v>
      </c>
      <c r="I22" s="461">
        <f>+'settlement day'!N7</f>
        <v>0</v>
      </c>
      <c r="J22" s="462">
        <f>+'settlement day'!O7</f>
        <v>0</v>
      </c>
      <c r="K22" s="460">
        <f>+'settlement day'!P7</f>
        <v>0</v>
      </c>
      <c r="L22" s="460">
        <f>+'settlement day'!Q7</f>
        <v>0</v>
      </c>
      <c r="M22" s="460">
        <f>+'settlement day'!R7</f>
        <v>0</v>
      </c>
      <c r="N22" s="460">
        <f ca="1">+'settlement day'!S7</f>
        <v>0</v>
      </c>
      <c r="O22" s="460">
        <f ca="1">+'settlement day'!T7</f>
        <v>0</v>
      </c>
      <c r="P22" s="460">
        <f ca="1">+'settlement day'!U7</f>
        <v>0</v>
      </c>
      <c r="Q22" s="460">
        <f ca="1">+'settlement day'!V7</f>
        <v>0</v>
      </c>
      <c r="R22" s="460">
        <f ca="1">+'settlement day'!W7</f>
        <v>0</v>
      </c>
      <c r="S22" s="460">
        <f ca="1">+'settlement day'!X7</f>
        <v>0</v>
      </c>
      <c r="T22" s="460">
        <f ca="1">+'settlement day'!Y7</f>
        <v>0</v>
      </c>
      <c r="U22" s="460">
        <f ca="1">+'settlement day'!Z7</f>
        <v>0</v>
      </c>
      <c r="V22" s="462">
        <f ca="1">+'settlement day'!AA7</f>
        <v>0</v>
      </c>
      <c r="W22" s="460">
        <f ca="1">+'settlement day'!AB7</f>
        <v>0</v>
      </c>
      <c r="X22" s="461">
        <f ca="1">+'settlement day'!AC7</f>
        <v>0</v>
      </c>
      <c r="Y22" s="460">
        <f ca="1">+'settlement day'!AD7</f>
        <v>0</v>
      </c>
      <c r="Z22" s="460">
        <f ca="1">+'settlement day'!AE7</f>
        <v>0</v>
      </c>
      <c r="AA22" s="461">
        <f ca="1">+'settlement day'!AF7</f>
        <v>0</v>
      </c>
      <c r="AB22" s="462">
        <f ca="1">+'settlement day'!AG7</f>
        <v>0</v>
      </c>
      <c r="AC22" s="460">
        <f ca="1">+'settlement day'!AH7</f>
        <v>0</v>
      </c>
      <c r="AD22" s="461">
        <f ca="1">+'settlement day'!AI7</f>
        <v>0</v>
      </c>
      <c r="AE22" s="462">
        <f ca="1">+'settlement day'!AJ7</f>
        <v>0</v>
      </c>
      <c r="AF22" s="460">
        <f ca="1">+'settlement day'!AK7</f>
        <v>0</v>
      </c>
      <c r="AG22" s="461">
        <f ca="1">+'settlement day'!AL7</f>
        <v>0</v>
      </c>
      <c r="AH22" s="462">
        <f ca="1">+'settlement day'!AM7</f>
        <v>0</v>
      </c>
      <c r="AI22" s="460">
        <f ca="1">+'settlement day'!AN7</f>
        <v>0</v>
      </c>
      <c r="AJ22" s="461">
        <f ca="1">+'settlement day'!AO7</f>
        <v>0</v>
      </c>
      <c r="AK22" s="462">
        <f ca="1">+'settlement day'!AP7</f>
        <v>0</v>
      </c>
      <c r="AL22" s="460">
        <f ca="1">+'settlement day'!AQ7</f>
        <v>0</v>
      </c>
      <c r="AM22" s="461">
        <f ca="1">+'settlement day'!AR7</f>
        <v>0</v>
      </c>
      <c r="AN22" s="462">
        <f ca="1">+'settlement day'!AS7</f>
        <v>0</v>
      </c>
      <c r="AO22" s="460">
        <f ca="1">+'settlement day'!AT7</f>
        <v>0</v>
      </c>
      <c r="AP22" s="461">
        <f ca="1">+'settlement day'!AU7</f>
        <v>0</v>
      </c>
      <c r="AQ22" s="462">
        <f ca="1">+'settlement day'!AV7</f>
        <v>0</v>
      </c>
      <c r="AR22" s="460">
        <f ca="1">+'settlement day'!AW7</f>
        <v>0</v>
      </c>
      <c r="AS22" s="460">
        <f ca="1">+'settlement day'!AX7</f>
        <v>0</v>
      </c>
      <c r="AT22" s="462">
        <f ca="1">+'settlement day'!AY7</f>
        <v>0</v>
      </c>
      <c r="AU22" s="460">
        <f ca="1">+'settlement day'!AZ7</f>
        <v>0</v>
      </c>
      <c r="AV22" s="461">
        <f ca="1">+'settlement day'!BA7</f>
        <v>0</v>
      </c>
      <c r="AW22" s="462">
        <f ca="1">+'settlement day'!BB7</f>
        <v>0</v>
      </c>
      <c r="AX22" s="460">
        <f ca="1">+'settlement day'!BC7</f>
        <v>0</v>
      </c>
      <c r="AY22" s="461">
        <f ca="1">+'settlement day'!BD7</f>
        <v>0</v>
      </c>
      <c r="AZ22" s="462">
        <f ca="1">+'settlement day'!BE7</f>
        <v>0</v>
      </c>
      <c r="BA22" s="460">
        <f ca="1">+'settlement day'!BF7</f>
        <v>0</v>
      </c>
      <c r="BB22" s="461">
        <f ca="1">+'settlement day'!BG7</f>
        <v>0</v>
      </c>
      <c r="BC22" s="462">
        <f ca="1">+'settlement day'!BH7</f>
        <v>10</v>
      </c>
      <c r="BD22" s="460">
        <f ca="1">+'settlement day'!BI7</f>
        <v>8</v>
      </c>
      <c r="BE22" s="461">
        <f ca="1">+'settlement day'!BJ7</f>
        <v>-2</v>
      </c>
      <c r="BF22" s="462">
        <f ca="1">+'settlement day'!BK7</f>
        <v>2</v>
      </c>
      <c r="BG22" s="460">
        <f ca="1">+'settlement day'!BL7</f>
        <v>0</v>
      </c>
      <c r="BH22" s="461">
        <f ca="1">+'settlement day'!BM7</f>
        <v>0</v>
      </c>
      <c r="BI22" s="462">
        <f ca="1">+'settlement day'!BN7</f>
        <v>0</v>
      </c>
      <c r="BJ22" s="460">
        <f ca="1">+'settlement day'!BO7</f>
        <v>1</v>
      </c>
      <c r="BK22" s="461">
        <f ca="1">+'settlement day'!BP7</f>
        <v>1</v>
      </c>
      <c r="BL22" s="462">
        <f ca="1">+'settlement day'!BQ7</f>
        <v>4</v>
      </c>
      <c r="BM22" s="460">
        <f ca="1">+'settlement day'!BR7</f>
        <v>2</v>
      </c>
      <c r="BN22" s="461">
        <f ca="1">+'settlement day'!BS7</f>
        <v>0</v>
      </c>
      <c r="BO22" s="462">
        <f ca="1">+'settlement day'!BT7</f>
        <v>11</v>
      </c>
      <c r="BP22" s="460">
        <f ca="1">+'settlement day'!BU7</f>
        <v>6</v>
      </c>
      <c r="BQ22" s="461">
        <f ca="1">+'settlement day'!BV7</f>
        <v>6</v>
      </c>
    </row>
    <row r="23" spans="3:69" ht="15.75">
      <c r="C23" s="952" t="s">
        <v>126</v>
      </c>
      <c r="D23" s="953"/>
      <c r="E23" s="953"/>
      <c r="F23" s="953"/>
      <c r="G23" s="953"/>
      <c r="H23" s="953"/>
      <c r="I23" s="954"/>
      <c r="J23" s="955"/>
      <c r="K23" s="953"/>
      <c r="L23" s="953"/>
      <c r="M23" s="953"/>
      <c r="N23" s="953"/>
      <c r="O23" s="953"/>
      <c r="P23" s="953"/>
      <c r="Q23" s="953"/>
      <c r="R23" s="953"/>
      <c r="S23" s="953"/>
      <c r="T23" s="953"/>
      <c r="U23" s="953"/>
      <c r="V23" s="955"/>
      <c r="W23" s="953"/>
      <c r="X23" s="954"/>
      <c r="Y23" s="953"/>
      <c r="Z23" s="953"/>
      <c r="AA23" s="954"/>
      <c r="AB23" s="955"/>
      <c r="AC23" s="953"/>
      <c r="AD23" s="954"/>
      <c r="AE23" s="955"/>
      <c r="AF23" s="953"/>
      <c r="AG23" s="954"/>
      <c r="AH23" s="955"/>
      <c r="AI23" s="953"/>
      <c r="AJ23" s="954"/>
      <c r="AK23" s="955"/>
      <c r="AL23" s="953"/>
      <c r="AM23" s="954"/>
      <c r="AN23" s="955"/>
      <c r="AO23" s="953"/>
      <c r="AP23" s="954"/>
      <c r="AQ23" s="955"/>
      <c r="AR23" s="953"/>
      <c r="AS23" s="953"/>
      <c r="AT23" s="955"/>
      <c r="AU23" s="953"/>
      <c r="AV23" s="954"/>
      <c r="AW23" s="955"/>
      <c r="AX23" s="953"/>
      <c r="AY23" s="954"/>
      <c r="AZ23" s="955"/>
      <c r="BA23" s="953"/>
      <c r="BB23" s="954"/>
      <c r="BC23" s="955"/>
      <c r="BD23" s="953"/>
      <c r="BE23" s="954"/>
      <c r="BF23" s="955"/>
      <c r="BG23" s="953"/>
      <c r="BH23" s="954"/>
      <c r="BI23" s="955"/>
      <c r="BJ23" s="953"/>
      <c r="BK23" s="954"/>
      <c r="BL23" s="955"/>
      <c r="BM23" s="953"/>
      <c r="BN23" s="954"/>
      <c r="BO23" s="955"/>
      <c r="BP23" s="953"/>
      <c r="BQ23" s="954"/>
    </row>
    <row r="24" spans="3:69">
      <c r="C24" s="960" t="s">
        <v>127</v>
      </c>
      <c r="D24" s="309" t="e">
        <f>+'FOB origin'!E22+$BG$3</f>
        <v>#DIV/0!</v>
      </c>
      <c r="E24" s="309" t="e">
        <f>+'FOB origin'!F22+$BG$3</f>
        <v>#DIV/0!</v>
      </c>
      <c r="F24" s="309" t="e">
        <f>+'FOB origin'!G22+$BG$3</f>
        <v>#DIV/0!</v>
      </c>
      <c r="G24" s="309" t="e">
        <f>+'FOB origin'!H22+$BG$3</f>
        <v>#DIV/0!</v>
      </c>
      <c r="H24" s="309" t="e">
        <f>+'FOB origin'!I22+$BG$3</f>
        <v>#DIV/0!</v>
      </c>
      <c r="I24" s="318" t="e">
        <f>+'FOB origin'!J22+$BG$3</f>
        <v>#DIV/0!</v>
      </c>
      <c r="J24" s="355" t="e">
        <f>+'FOB origin'!K22+$BG$3</f>
        <v>#DIV/0!</v>
      </c>
      <c r="K24" s="314" t="e">
        <f>+'FOB origin'!L22+$BG$3</f>
        <v>#DIV/0!</v>
      </c>
      <c r="L24" s="314" t="e">
        <f>+'FOB origin'!M22+$BG$3</f>
        <v>#DIV/0!</v>
      </c>
      <c r="M24" s="314" t="e">
        <f>+'FOB origin'!N22+$BG$3</f>
        <v>#DIV/0!</v>
      </c>
      <c r="N24" s="314" t="e">
        <f>+'FOB origin'!O22+$BG$3</f>
        <v>#DIV/0!</v>
      </c>
      <c r="O24" s="314" t="e">
        <f>+'FOB origin'!P22+$BG$3</f>
        <v>#DIV/0!</v>
      </c>
      <c r="P24" s="314" t="e">
        <f>+'FOB origin'!Q22+$BG$3</f>
        <v>#DIV/0!</v>
      </c>
      <c r="Q24" s="314" t="e">
        <f>+'FOB origin'!R22+$BG$3</f>
        <v>#DIV/0!</v>
      </c>
      <c r="R24" s="314" t="e">
        <f>+'FOB origin'!S22+$BG$3</f>
        <v>#DIV/0!</v>
      </c>
      <c r="S24" s="314" t="e">
        <f>+'FOB origin'!T22+$BG$3</f>
        <v>#DIV/0!</v>
      </c>
      <c r="T24" s="314" t="e">
        <f>+'FOB origin'!U22+$BG$3</f>
        <v>#DIV/0!</v>
      </c>
      <c r="U24" s="314" t="e">
        <f>+'FOB origin'!V22+$BG$3</f>
        <v>#DIV/0!</v>
      </c>
      <c r="V24" s="355" t="e">
        <f>+'FOB origin'!W22+$BG$3</f>
        <v>#DIV/0!</v>
      </c>
      <c r="W24" s="314" t="e">
        <f>+'FOB origin'!X22+$BG$3</f>
        <v>#DIV/0!</v>
      </c>
      <c r="X24" s="315" t="e">
        <f>+'FOB origin'!Y22+$BG$3</f>
        <v>#DIV/0!</v>
      </c>
      <c r="Y24" s="314" t="e">
        <f>+'FOB origin'!Z22+$BG$3</f>
        <v>#DIV/0!</v>
      </c>
      <c r="Z24" s="314" t="e">
        <f>+'FOB origin'!AA22+$BG$3</f>
        <v>#DIV/0!</v>
      </c>
      <c r="AA24" s="315" t="e">
        <f>+'FOB origin'!AB22+$BG$3</f>
        <v>#DIV/0!</v>
      </c>
      <c r="AB24" s="355" t="e">
        <f>+'FOB origin'!AC22+$BG$3</f>
        <v>#DIV/0!</v>
      </c>
      <c r="AC24" s="314" t="e">
        <f>+'FOB origin'!AD22+$BG$3</f>
        <v>#DIV/0!</v>
      </c>
      <c r="AD24" s="315" t="e">
        <f>+'FOB origin'!AE22+$BG$3</f>
        <v>#DIV/0!</v>
      </c>
      <c r="AE24" s="355" t="e">
        <f>+'FOB origin'!AF22+$BG$3</f>
        <v>#DIV/0!</v>
      </c>
      <c r="AF24" s="314" t="e">
        <f>+'FOB origin'!AG22+$BG$3</f>
        <v>#DIV/0!</v>
      </c>
      <c r="AG24" s="315">
        <f>+'FOB origin'!AH22+$BG$3</f>
        <v>30.972910850279497</v>
      </c>
      <c r="AH24" s="355">
        <f>+'FOB origin'!AI22+$BG$3</f>
        <v>30.501674842769379</v>
      </c>
      <c r="AI24" s="314">
        <f>+'FOB origin'!AJ22+$BG$3</f>
        <v>30.379414109392009</v>
      </c>
      <c r="AJ24" s="315">
        <f>+'FOB origin'!AK22+$BG$3</f>
        <v>30.326941538201531</v>
      </c>
      <c r="AK24" s="355">
        <f>+'FOB origin'!AL22+$BG$3</f>
        <v>29.638700521007387</v>
      </c>
      <c r="AL24" s="314">
        <f>+'FOB origin'!AM22+$BG$3</f>
        <v>29.377938126704848</v>
      </c>
      <c r="AM24" s="315">
        <f>+'FOB origin'!AN22+$BG$3</f>
        <v>28.275107138149654</v>
      </c>
      <c r="AN24" s="355">
        <f>+'FOB origin'!AO22+$BG$3</f>
        <v>27.943058858774727</v>
      </c>
      <c r="AO24" s="314">
        <f>+'FOB origin'!AP22+$BG$3</f>
        <v>27.96171564546302</v>
      </c>
      <c r="AP24" s="315">
        <f>+'FOB origin'!AQ22+$BG$3</f>
        <v>28.645613415070429</v>
      </c>
      <c r="AQ24" s="355">
        <f>+'FOB origin'!AR22+$BG$3</f>
        <v>27.49585993719775</v>
      </c>
      <c r="AR24" s="314">
        <f>+'FOB origin'!AS22+$BG$3</f>
        <v>26.786624883249505</v>
      </c>
      <c r="AS24" s="314">
        <f>+'FOB origin'!AT22+$BG$3</f>
        <v>26.411642302889376</v>
      </c>
      <c r="AT24" s="355">
        <f>+'FOB origin'!AU22+$BG$3</f>
        <v>27.427662322762117</v>
      </c>
      <c r="AU24" s="314">
        <f>+'FOB origin'!AV22+$BG$3</f>
        <v>27.372125233371278</v>
      </c>
      <c r="AV24" s="315">
        <f>+'FOB origin'!AW22+$BG$3</f>
        <v>27.693563136923601</v>
      </c>
      <c r="AW24" s="355">
        <f>+'FOB origin'!AX22+$BG$3</f>
        <v>27.947166335351667</v>
      </c>
      <c r="AX24" s="314">
        <f>+'FOB origin'!AY22+$BG$3</f>
        <v>27.797057175106801</v>
      </c>
      <c r="AY24" s="315">
        <f>+'FOB origin'!AZ22+$BG$3</f>
        <v>28.614956662912356</v>
      </c>
      <c r="AZ24" s="355">
        <f>+'FOB origin'!BA22+$BG$3</f>
        <v>28.134621329712715</v>
      </c>
      <c r="BA24" s="314">
        <f>+'FOB origin'!BB22+$BG$3</f>
        <v>28.680822903041161</v>
      </c>
      <c r="BB24" s="315">
        <f>+'FOB origin'!BC22+$BG$3</f>
        <v>29.0982182910784</v>
      </c>
      <c r="BC24" s="355">
        <f>+'FOB origin'!BD22+$BG$3</f>
        <v>617.29166269860752</v>
      </c>
      <c r="BD24" s="314">
        <f>+'FOB origin'!BE22+$BG$3</f>
        <v>625.45716834278949</v>
      </c>
      <c r="BE24" s="315">
        <f>+'FOB origin'!BF22+$BG$3</f>
        <v>622.5092183427895</v>
      </c>
      <c r="BF24" s="355">
        <f>+'FOB origin'!BG22+$BG$3</f>
        <v>623.47773084278958</v>
      </c>
      <c r="BG24" s="314">
        <f>+'FOB origin'!BH22+$BG$3</f>
        <v>623.60710584278968</v>
      </c>
      <c r="BH24" s="315">
        <f>+'FOB origin'!BI22+$BG$3</f>
        <v>624.34257459278956</v>
      </c>
      <c r="BI24" s="355">
        <f>+'FOB origin'!BJ22+$BG$3</f>
        <v>564.9901058427896</v>
      </c>
      <c r="BJ24" s="314">
        <f>+'FOB origin'!BK22+$BG$3</f>
        <v>505.76841834278957</v>
      </c>
      <c r="BK24" s="315">
        <f>+'FOB origin'!BL22+$BG$3</f>
        <v>496.49560584278953</v>
      </c>
      <c r="BL24" s="355">
        <f>+'FOB origin'!BM22+$BG$3</f>
        <v>511.36332459278958</v>
      </c>
      <c r="BM24" s="314">
        <f>+'FOB origin'!BN22+$BG$3</f>
        <v>507.88707459278959</v>
      </c>
      <c r="BN24" s="315">
        <f>+'FOB origin'!BO22+$BG$3</f>
        <v>504.41082459278954</v>
      </c>
      <c r="BO24" s="355">
        <f>+'FOB origin'!BP22+$BG$3</f>
        <v>518.24129334278962</v>
      </c>
      <c r="BP24" s="314">
        <f>+'FOB origin'!BQ22+$BG$3</f>
        <v>516.83785584278951</v>
      </c>
      <c r="BQ24" s="315">
        <f>+'FOB origin'!BR22+$BG$3</f>
        <v>517.29179334278956</v>
      </c>
    </row>
    <row r="25" spans="3:69" ht="14.65" thickBot="1">
      <c r="C25" s="307" t="s">
        <v>128</v>
      </c>
      <c r="D25" s="840" t="e">
        <f t="shared" ref="D25:AM25" si="26">+D24+$C$5</f>
        <v>#DIV/0!</v>
      </c>
      <c r="E25" s="840" t="e">
        <f t="shared" si="26"/>
        <v>#DIV/0!</v>
      </c>
      <c r="F25" s="840" t="e">
        <f t="shared" si="26"/>
        <v>#DIV/0!</v>
      </c>
      <c r="G25" s="840" t="e">
        <f t="shared" si="26"/>
        <v>#DIV/0!</v>
      </c>
      <c r="H25" s="840" t="e">
        <f t="shared" si="26"/>
        <v>#DIV/0!</v>
      </c>
      <c r="I25" s="313" t="e">
        <f t="shared" si="26"/>
        <v>#DIV/0!</v>
      </c>
      <c r="J25" s="356" t="e">
        <f t="shared" si="26"/>
        <v>#DIV/0!</v>
      </c>
      <c r="K25" s="316" t="e">
        <f t="shared" si="26"/>
        <v>#DIV/0!</v>
      </c>
      <c r="L25" s="316" t="e">
        <f t="shared" si="26"/>
        <v>#DIV/0!</v>
      </c>
      <c r="M25" s="316" t="e">
        <f t="shared" si="26"/>
        <v>#DIV/0!</v>
      </c>
      <c r="N25" s="316" t="e">
        <f t="shared" si="26"/>
        <v>#DIV/0!</v>
      </c>
      <c r="O25" s="316" t="e">
        <f t="shared" si="26"/>
        <v>#DIV/0!</v>
      </c>
      <c r="P25" s="316" t="e">
        <f t="shared" si="26"/>
        <v>#DIV/0!</v>
      </c>
      <c r="Q25" s="316" t="e">
        <f t="shared" si="26"/>
        <v>#DIV/0!</v>
      </c>
      <c r="R25" s="316" t="e">
        <f t="shared" si="26"/>
        <v>#DIV/0!</v>
      </c>
      <c r="S25" s="316" t="e">
        <f t="shared" si="26"/>
        <v>#DIV/0!</v>
      </c>
      <c r="T25" s="316" t="e">
        <f t="shared" si="26"/>
        <v>#DIV/0!</v>
      </c>
      <c r="U25" s="316" t="e">
        <f t="shared" si="26"/>
        <v>#DIV/0!</v>
      </c>
      <c r="V25" s="356" t="e">
        <f t="shared" si="26"/>
        <v>#DIV/0!</v>
      </c>
      <c r="W25" s="316" t="e">
        <f t="shared" si="26"/>
        <v>#DIV/0!</v>
      </c>
      <c r="X25" s="317" t="e">
        <f t="shared" si="26"/>
        <v>#DIV/0!</v>
      </c>
      <c r="Y25" s="316" t="e">
        <f t="shared" si="26"/>
        <v>#DIV/0!</v>
      </c>
      <c r="Z25" s="316" t="e">
        <f t="shared" si="26"/>
        <v>#DIV/0!</v>
      </c>
      <c r="AA25" s="317" t="e">
        <f t="shared" si="26"/>
        <v>#DIV/0!</v>
      </c>
      <c r="AB25" s="356" t="e">
        <f t="shared" si="26"/>
        <v>#DIV/0!</v>
      </c>
      <c r="AC25" s="316" t="e">
        <f t="shared" si="26"/>
        <v>#DIV/0!</v>
      </c>
      <c r="AD25" s="317" t="e">
        <f t="shared" si="26"/>
        <v>#DIV/0!</v>
      </c>
      <c r="AE25" s="356" t="e">
        <f t="shared" si="26"/>
        <v>#DIV/0!</v>
      </c>
      <c r="AF25" s="316" t="e">
        <f t="shared" si="26"/>
        <v>#DIV/0!</v>
      </c>
      <c r="AG25" s="317">
        <f t="shared" si="26"/>
        <v>74.3679108502795</v>
      </c>
      <c r="AH25" s="356">
        <f t="shared" si="26"/>
        <v>73.896674842769386</v>
      </c>
      <c r="AI25" s="316">
        <f>+AI24+$C$5</f>
        <v>73.774414109392012</v>
      </c>
      <c r="AJ25" s="317">
        <f t="shared" si="26"/>
        <v>73.721941538201534</v>
      </c>
      <c r="AK25" s="356">
        <f>+AK24+$C$5</f>
        <v>73.03370052100739</v>
      </c>
      <c r="AL25" s="316">
        <f t="shared" si="26"/>
        <v>72.772938126704844</v>
      </c>
      <c r="AM25" s="317">
        <f t="shared" si="26"/>
        <v>71.67010713814966</v>
      </c>
      <c r="AN25" s="356">
        <f t="shared" ref="AN25:AS25" si="27">+AN24+$C$5</f>
        <v>71.33805885877473</v>
      </c>
      <c r="AO25" s="316">
        <f t="shared" si="27"/>
        <v>71.356715645463026</v>
      </c>
      <c r="AP25" s="317">
        <f t="shared" si="27"/>
        <v>72.040613415070425</v>
      </c>
      <c r="AQ25" s="356">
        <f t="shared" si="27"/>
        <v>70.890859937197746</v>
      </c>
      <c r="AR25" s="316">
        <f t="shared" si="27"/>
        <v>70.181624883249512</v>
      </c>
      <c r="AS25" s="316">
        <f t="shared" si="27"/>
        <v>69.806642302889372</v>
      </c>
      <c r="AT25" s="356">
        <f t="shared" ref="AT25:AV25" si="28">+AT24+$C$5</f>
        <v>70.822662322762113</v>
      </c>
      <c r="AU25" s="316">
        <f t="shared" si="28"/>
        <v>70.767125233371274</v>
      </c>
      <c r="AV25" s="317">
        <f t="shared" si="28"/>
        <v>71.088563136923597</v>
      </c>
      <c r="AW25" s="356">
        <f t="shared" ref="AW25:BB25" si="29">+AW24+$C$5</f>
        <v>71.342166335351664</v>
      </c>
      <c r="AX25" s="316">
        <f t="shared" si="29"/>
        <v>71.192057175106811</v>
      </c>
      <c r="AY25" s="317">
        <f t="shared" si="29"/>
        <v>72.009956662912359</v>
      </c>
      <c r="AZ25" s="356">
        <f t="shared" si="29"/>
        <v>71.529621329712711</v>
      </c>
      <c r="BA25" s="316">
        <f>+BA24+$C$5</f>
        <v>72.075822903041171</v>
      </c>
      <c r="BB25" s="317">
        <f t="shared" si="29"/>
        <v>72.493218291078406</v>
      </c>
      <c r="BC25" s="356">
        <f t="shared" ref="BC25:BE25" si="30">+BC24+$C$5</f>
        <v>660.68666269860751</v>
      </c>
      <c r="BD25" s="316">
        <f t="shared" si="30"/>
        <v>668.85216834278947</v>
      </c>
      <c r="BE25" s="317">
        <f t="shared" si="30"/>
        <v>665.90421834278948</v>
      </c>
      <c r="BF25" s="356">
        <f t="shared" ref="BF25:BH25" si="31">+BF24+$C$5</f>
        <v>666.87273084278957</v>
      </c>
      <c r="BG25" s="316">
        <f t="shared" si="31"/>
        <v>667.00210584278966</v>
      </c>
      <c r="BH25" s="317">
        <f t="shared" si="31"/>
        <v>667.73757459278954</v>
      </c>
      <c r="BI25" s="356">
        <f t="shared" ref="BI25:BJ25" si="32">+BI24+$C$5</f>
        <v>608.38510584278959</v>
      </c>
      <c r="BJ25" s="316">
        <f t="shared" si="32"/>
        <v>549.16341834278956</v>
      </c>
      <c r="BK25" s="317">
        <f t="shared" ref="BK25:BQ25" si="33">+BK24+$C$5</f>
        <v>539.89060584278957</v>
      </c>
      <c r="BL25" s="356">
        <f t="shared" si="33"/>
        <v>554.75832459278956</v>
      </c>
      <c r="BM25" s="316">
        <f t="shared" si="33"/>
        <v>551.28207459278963</v>
      </c>
      <c r="BN25" s="317">
        <f t="shared" si="33"/>
        <v>547.80582459278958</v>
      </c>
      <c r="BO25" s="356">
        <f t="shared" si="33"/>
        <v>561.6362933427896</v>
      </c>
      <c r="BP25" s="316">
        <f t="shared" si="33"/>
        <v>560.23285584278949</v>
      </c>
      <c r="BQ25" s="317">
        <f t="shared" si="33"/>
        <v>560.68679334278954</v>
      </c>
    </row>
    <row r="26" spans="3:69" ht="14.65" thickBot="1">
      <c r="C26" s="310" t="s">
        <v>129</v>
      </c>
      <c r="D26" s="311" t="e">
        <f t="shared" ref="D26:AI26" si="34">+(D25/D14)+$BG$6</f>
        <v>#DIV/0!</v>
      </c>
      <c r="E26" s="311" t="e">
        <f t="shared" si="34"/>
        <v>#DIV/0!</v>
      </c>
      <c r="F26" s="311" t="e">
        <f t="shared" si="34"/>
        <v>#DIV/0!</v>
      </c>
      <c r="G26" s="311" t="e">
        <f t="shared" si="34"/>
        <v>#DIV/0!</v>
      </c>
      <c r="H26" s="311" t="e">
        <f t="shared" si="34"/>
        <v>#DIV/0!</v>
      </c>
      <c r="I26" s="312" t="e">
        <f t="shared" si="34"/>
        <v>#DIV/0!</v>
      </c>
      <c r="J26" s="354" t="e">
        <f t="shared" si="34"/>
        <v>#DIV/0!</v>
      </c>
      <c r="K26" s="311" t="e">
        <f t="shared" si="34"/>
        <v>#DIV/0!</v>
      </c>
      <c r="L26" s="311" t="e">
        <f t="shared" si="34"/>
        <v>#DIV/0!</v>
      </c>
      <c r="M26" s="311" t="e">
        <f t="shared" si="34"/>
        <v>#DIV/0!</v>
      </c>
      <c r="N26" s="311" t="e">
        <f t="shared" si="34"/>
        <v>#DIV/0!</v>
      </c>
      <c r="O26" s="311" t="e">
        <f t="shared" si="34"/>
        <v>#DIV/0!</v>
      </c>
      <c r="P26" s="311" t="e">
        <f t="shared" si="34"/>
        <v>#DIV/0!</v>
      </c>
      <c r="Q26" s="311" t="e">
        <f t="shared" si="34"/>
        <v>#DIV/0!</v>
      </c>
      <c r="R26" s="311" t="e">
        <f t="shared" si="34"/>
        <v>#DIV/0!</v>
      </c>
      <c r="S26" s="311" t="e">
        <f t="shared" si="34"/>
        <v>#DIV/0!</v>
      </c>
      <c r="T26" s="311" t="e">
        <f t="shared" si="34"/>
        <v>#DIV/0!</v>
      </c>
      <c r="U26" s="311" t="e">
        <f t="shared" si="34"/>
        <v>#DIV/0!</v>
      </c>
      <c r="V26" s="354" t="e">
        <f t="shared" si="34"/>
        <v>#DIV/0!</v>
      </c>
      <c r="W26" s="311" t="e">
        <f t="shared" si="34"/>
        <v>#DIV/0!</v>
      </c>
      <c r="X26" s="312" t="e">
        <f t="shared" si="34"/>
        <v>#DIV/0!</v>
      </c>
      <c r="Y26" s="311" t="e">
        <f t="shared" si="34"/>
        <v>#DIV/0!</v>
      </c>
      <c r="Z26" s="311" t="e">
        <f t="shared" si="34"/>
        <v>#DIV/0!</v>
      </c>
      <c r="AA26" s="312" t="e">
        <f t="shared" si="34"/>
        <v>#DIV/0!</v>
      </c>
      <c r="AB26" s="354" t="e">
        <f t="shared" si="34"/>
        <v>#DIV/0!</v>
      </c>
      <c r="AC26" s="311" t="e">
        <f t="shared" si="34"/>
        <v>#DIV/0!</v>
      </c>
      <c r="AD26" s="312" t="e">
        <f t="shared" si="34"/>
        <v>#DIV/0!</v>
      </c>
      <c r="AE26" s="354" t="e">
        <f t="shared" si="34"/>
        <v>#DIV/0!</v>
      </c>
      <c r="AF26" s="311" t="e">
        <f t="shared" si="34"/>
        <v>#DIV/0!</v>
      </c>
      <c r="AG26" s="312" t="e">
        <f t="shared" si="34"/>
        <v>#DIV/0!</v>
      </c>
      <c r="AH26" s="354">
        <f t="shared" si="34"/>
        <v>170.18923580582208</v>
      </c>
      <c r="AI26" s="311">
        <f t="shared" si="34"/>
        <v>170.14558849934605</v>
      </c>
      <c r="AJ26" s="312">
        <f t="shared" ref="AJ26:BO26" si="35">+(AJ25/AJ14)+$BG$6</f>
        <v>170.19160256979146</v>
      </c>
      <c r="AK26" s="354">
        <f t="shared" si="35"/>
        <v>170.14116488244764</v>
      </c>
      <c r="AL26" s="311">
        <f t="shared" si="35"/>
        <v>169.05947118199856</v>
      </c>
      <c r="AM26" s="312">
        <f t="shared" si="35"/>
        <v>168.95012343591748</v>
      </c>
      <c r="AN26" s="354">
        <f t="shared" si="35"/>
        <v>167.88295055298738</v>
      </c>
      <c r="AO26" s="311">
        <f t="shared" si="35"/>
        <v>166.66399242905575</v>
      </c>
      <c r="AP26" s="312">
        <f t="shared" si="35"/>
        <v>166.34495660510044</v>
      </c>
      <c r="AQ26" s="354">
        <f t="shared" si="35"/>
        <v>167.14506518764725</v>
      </c>
      <c r="AR26" s="311">
        <f t="shared" si="35"/>
        <v>168.44728733502131</v>
      </c>
      <c r="AS26" s="311">
        <f t="shared" si="35"/>
        <v>169.19284079592779</v>
      </c>
      <c r="AT26" s="354">
        <f t="shared" si="35"/>
        <v>170.14458031633035</v>
      </c>
      <c r="AU26" s="311">
        <f t="shared" si="35"/>
        <v>169.97341776329966</v>
      </c>
      <c r="AV26" s="312">
        <f t="shared" si="35"/>
        <v>167.73144996479297</v>
      </c>
      <c r="AW26" s="354">
        <f t="shared" si="35"/>
        <v>164.72941733522524</v>
      </c>
      <c r="AX26" s="311">
        <f t="shared" si="35"/>
        <v>164.78512847262266</v>
      </c>
      <c r="AY26" s="312">
        <f t="shared" si="35"/>
        <v>163.44194254514707</v>
      </c>
      <c r="AZ26" s="354">
        <f t="shared" si="35"/>
        <v>164.49311666059123</v>
      </c>
      <c r="BA26" s="311">
        <f t="shared" si="35"/>
        <v>163.52439001540006</v>
      </c>
      <c r="BB26" s="312">
        <f t="shared" si="35"/>
        <v>163.74364900015195</v>
      </c>
      <c r="BC26" s="354">
        <f t="shared" si="35"/>
        <v>669.16169859954289</v>
      </c>
      <c r="BD26" s="311">
        <f t="shared" si="35"/>
        <v>673.18033163346661</v>
      </c>
      <c r="BE26" s="312">
        <f t="shared" si="35"/>
        <v>669.81429830977572</v>
      </c>
      <c r="BF26" s="354">
        <f t="shared" si="35"/>
        <v>669.5995666378326</v>
      </c>
      <c r="BG26" s="311">
        <f t="shared" si="35"/>
        <v>669.05811336262673</v>
      </c>
      <c r="BH26" s="312">
        <f t="shared" si="35"/>
        <v>669.68337903744066</v>
      </c>
      <c r="BI26" s="354">
        <f t="shared" si="35"/>
        <v>618.49979271821849</v>
      </c>
      <c r="BJ26" s="311">
        <f t="shared" si="35"/>
        <v>568.22244532030697</v>
      </c>
      <c r="BK26" s="312">
        <f t="shared" si="35"/>
        <v>560.35011957109225</v>
      </c>
      <c r="BL26" s="354">
        <f t="shared" si="35"/>
        <v>571.14023221377556</v>
      </c>
      <c r="BM26" s="311">
        <f t="shared" si="35"/>
        <v>568.20048591356408</v>
      </c>
      <c r="BN26" s="312">
        <f t="shared" si="35"/>
        <v>565.2607396133526</v>
      </c>
      <c r="BO26" s="354">
        <f t="shared" si="35"/>
        <v>575.31560200808156</v>
      </c>
      <c r="BP26" s="311">
        <f t="shared" ref="BP26:BQ26" si="36">+(BP25/BP14)+$BG$6</f>
        <v>574.1328635115367</v>
      </c>
      <c r="BQ26" s="312">
        <f t="shared" si="36"/>
        <v>574.51541660440716</v>
      </c>
    </row>
    <row r="27" spans="3:69" ht="14.65" thickBot="1">
      <c r="C27" s="1013" t="s">
        <v>130</v>
      </c>
      <c r="D27" s="1014"/>
      <c r="E27" s="1014"/>
      <c r="F27" s="1014"/>
      <c r="G27" s="1014"/>
      <c r="H27" s="1014"/>
      <c r="I27" s="1014"/>
      <c r="J27" s="1014"/>
      <c r="K27" s="1014"/>
      <c r="L27" s="1014"/>
      <c r="M27" s="1014"/>
      <c r="N27" s="1014"/>
      <c r="O27" s="1014"/>
      <c r="P27" s="1014"/>
      <c r="Q27" s="1014"/>
      <c r="R27" s="1015"/>
      <c r="S27" s="1014"/>
      <c r="T27" s="1016" t="e">
        <f t="shared" ref="T27:AQ27" si="37">+U21-T26</f>
        <v>#DIV/0!</v>
      </c>
      <c r="U27" s="1016" t="e">
        <f t="shared" si="37"/>
        <v>#DIV/0!</v>
      </c>
      <c r="V27" s="1012" t="e">
        <f t="shared" si="37"/>
        <v>#DIV/0!</v>
      </c>
      <c r="W27" s="1016" t="e">
        <f t="shared" si="37"/>
        <v>#DIV/0!</v>
      </c>
      <c r="X27" s="1017" t="e">
        <f t="shared" si="37"/>
        <v>#DIV/0!</v>
      </c>
      <c r="Y27" s="1016" t="e">
        <f t="shared" si="37"/>
        <v>#DIV/0!</v>
      </c>
      <c r="Z27" s="1016" t="e">
        <f t="shared" si="37"/>
        <v>#DIV/0!</v>
      </c>
      <c r="AA27" s="1017" t="e">
        <f t="shared" si="37"/>
        <v>#DIV/0!</v>
      </c>
      <c r="AB27" s="1012" t="e">
        <f t="shared" si="37"/>
        <v>#DIV/0!</v>
      </c>
      <c r="AC27" s="1016" t="e">
        <f t="shared" si="37"/>
        <v>#DIV/0!</v>
      </c>
      <c r="AD27" s="1017" t="e">
        <f t="shared" si="37"/>
        <v>#DIV/0!</v>
      </c>
      <c r="AE27" s="1012" t="e">
        <f t="shared" si="37"/>
        <v>#DIV/0!</v>
      </c>
      <c r="AF27" s="1016" t="e">
        <f t="shared" si="37"/>
        <v>#DIV/0!</v>
      </c>
      <c r="AG27" s="1017" t="e">
        <f t="shared" si="37"/>
        <v>#DIV/0!</v>
      </c>
      <c r="AH27" s="1012">
        <f t="shared" si="37"/>
        <v>-170.18923580582208</v>
      </c>
      <c r="AI27" s="1016">
        <f t="shared" si="37"/>
        <v>-170.14558849934605</v>
      </c>
      <c r="AJ27" s="1017">
        <f t="shared" si="37"/>
        <v>-170.19160256979146</v>
      </c>
      <c r="AK27" s="1012">
        <f t="shared" si="37"/>
        <v>-170.14116488244764</v>
      </c>
      <c r="AL27" s="1016">
        <f t="shared" si="37"/>
        <v>-169.05947118199856</v>
      </c>
      <c r="AM27" s="1018">
        <f t="shared" si="37"/>
        <v>-168.95012343591748</v>
      </c>
      <c r="AN27" s="1012">
        <f>+AO21-AN26</f>
        <v>-167.88295055298738</v>
      </c>
      <c r="AO27" s="1016">
        <f t="shared" si="37"/>
        <v>-166.66399242905575</v>
      </c>
      <c r="AP27" s="1018">
        <f t="shared" si="37"/>
        <v>-166.34495660510044</v>
      </c>
      <c r="AQ27" s="1012">
        <f t="shared" si="37"/>
        <v>-167.14506518764725</v>
      </c>
      <c r="AR27" s="1016">
        <f t="shared" ref="AR27:AY27" si="38">+AS21-AR26</f>
        <v>-168.44728733502131</v>
      </c>
      <c r="AS27" s="1016">
        <f t="shared" si="38"/>
        <v>-169.19284079592779</v>
      </c>
      <c r="AT27" s="1012">
        <f t="shared" si="38"/>
        <v>-170.14458031633035</v>
      </c>
      <c r="AU27" s="1016">
        <f t="shared" si="38"/>
        <v>-169.97341776329966</v>
      </c>
      <c r="AV27" s="1018">
        <f t="shared" si="38"/>
        <v>-167.73144996479297</v>
      </c>
      <c r="AW27" s="1012">
        <f t="shared" si="38"/>
        <v>-164.72941733522524</v>
      </c>
      <c r="AX27" s="1016">
        <f t="shared" si="38"/>
        <v>-164.78512847262266</v>
      </c>
      <c r="AY27" s="1018">
        <f t="shared" si="38"/>
        <v>-163.44194254514707</v>
      </c>
      <c r="AZ27" s="1012">
        <f t="shared" ref="AZ27:BG27" si="39">+BA21-AZ26</f>
        <v>-164.49311666059123</v>
      </c>
      <c r="BA27" s="1016">
        <f t="shared" si="39"/>
        <v>-163.52439001540006</v>
      </c>
      <c r="BB27" s="1018">
        <f t="shared" si="39"/>
        <v>616.25635099984811</v>
      </c>
      <c r="BC27" s="1012">
        <f t="shared" si="39"/>
        <v>10.838301400457112</v>
      </c>
      <c r="BD27" s="1016">
        <f t="shared" si="39"/>
        <v>-45.180331633466608</v>
      </c>
      <c r="BE27" s="1018">
        <f t="shared" si="39"/>
        <v>-65.814298309775722</v>
      </c>
      <c r="BF27" s="1012">
        <f t="shared" si="39"/>
        <v>-57.599566637832595</v>
      </c>
      <c r="BG27" s="1016">
        <f t="shared" si="39"/>
        <v>-47.058113362626727</v>
      </c>
      <c r="BH27" s="1018">
        <f t="shared" ref="BH27:BP27" si="40">+BI12-BH26</f>
        <v>-35.683379037440659</v>
      </c>
      <c r="BI27" s="1012">
        <f t="shared" si="40"/>
        <v>16.500207281781513</v>
      </c>
      <c r="BJ27" s="1016">
        <f t="shared" si="40"/>
        <v>66.777554679693026</v>
      </c>
      <c r="BK27" s="1018">
        <f t="shared" si="40"/>
        <v>69.64988042890775</v>
      </c>
      <c r="BL27" s="1012">
        <f t="shared" si="40"/>
        <v>56.859767786224438</v>
      </c>
      <c r="BM27" s="1016">
        <f t="shared" si="40"/>
        <v>57.79951408643592</v>
      </c>
      <c r="BN27" s="1018">
        <f t="shared" si="40"/>
        <v>49.739260386647402</v>
      </c>
      <c r="BO27" s="1012">
        <f t="shared" si="40"/>
        <v>34.684397991918445</v>
      </c>
      <c r="BP27" s="1016">
        <f t="shared" si="40"/>
        <v>35.867136488463302</v>
      </c>
      <c r="BQ27" s="1127">
        <f>+BQ12-BQ26</f>
        <v>35.484583395592836</v>
      </c>
    </row>
    <row r="28" spans="3:69" ht="14.65" hidden="1" thickTop="1">
      <c r="C28" s="939" t="s">
        <v>4167</v>
      </c>
      <c r="D28" s="940" t="e">
        <f t="shared" ref="D28:AJ28" si="41">+(D26/D15)+$BG$6</f>
        <v>#DIV/0!</v>
      </c>
      <c r="E28" s="940" t="e">
        <f t="shared" si="41"/>
        <v>#DIV/0!</v>
      </c>
      <c r="F28" s="940" t="e">
        <f t="shared" si="41"/>
        <v>#DIV/0!</v>
      </c>
      <c r="G28" s="940" t="e">
        <f t="shared" si="41"/>
        <v>#DIV/0!</v>
      </c>
      <c r="H28" s="940" t="e">
        <f t="shared" si="41"/>
        <v>#DIV/0!</v>
      </c>
      <c r="I28" s="940" t="e">
        <f t="shared" si="41"/>
        <v>#DIV/0!</v>
      </c>
      <c r="J28" s="940" t="e">
        <f t="shared" si="41"/>
        <v>#DIV/0!</v>
      </c>
      <c r="K28" s="940" t="e">
        <f t="shared" si="41"/>
        <v>#DIV/0!</v>
      </c>
      <c r="L28" s="940" t="e">
        <f t="shared" si="41"/>
        <v>#DIV/0!</v>
      </c>
      <c r="M28" s="940" t="e">
        <f t="shared" si="41"/>
        <v>#DIV/0!</v>
      </c>
      <c r="N28" s="940" t="e">
        <f t="shared" si="41"/>
        <v>#DIV/0!</v>
      </c>
      <c r="O28" s="940" t="e">
        <f t="shared" si="41"/>
        <v>#DIV/0!</v>
      </c>
      <c r="P28" s="940" t="e">
        <f t="shared" si="41"/>
        <v>#DIV/0!</v>
      </c>
      <c r="Q28" s="940" t="e">
        <f t="shared" si="41"/>
        <v>#DIV/0!</v>
      </c>
      <c r="R28" s="940" t="e">
        <f t="shared" si="41"/>
        <v>#DIV/0!</v>
      </c>
      <c r="S28" s="940" t="e">
        <f t="shared" si="41"/>
        <v>#DIV/0!</v>
      </c>
      <c r="T28" s="940" t="e">
        <f t="shared" si="41"/>
        <v>#DIV/0!</v>
      </c>
      <c r="U28" s="940" t="e">
        <f t="shared" si="41"/>
        <v>#DIV/0!</v>
      </c>
      <c r="V28" s="941" t="e">
        <f t="shared" si="41"/>
        <v>#DIV/0!</v>
      </c>
      <c r="W28" s="940" t="e">
        <f t="shared" si="41"/>
        <v>#DIV/0!</v>
      </c>
      <c r="X28" s="942" t="e">
        <f t="shared" si="41"/>
        <v>#DIV/0!</v>
      </c>
      <c r="Y28" s="940" t="e">
        <f t="shared" si="41"/>
        <v>#DIV/0!</v>
      </c>
      <c r="Z28" s="940" t="e">
        <f t="shared" si="41"/>
        <v>#DIV/0!</v>
      </c>
      <c r="AA28" s="942" t="e">
        <f t="shared" si="41"/>
        <v>#DIV/0!</v>
      </c>
      <c r="AB28" s="941" t="e">
        <f t="shared" si="41"/>
        <v>#DIV/0!</v>
      </c>
      <c r="AC28" s="940" t="e">
        <f t="shared" si="41"/>
        <v>#DIV/0!</v>
      </c>
      <c r="AD28" s="942" t="e">
        <f t="shared" si="41"/>
        <v>#DIV/0!</v>
      </c>
      <c r="AE28" s="941" t="e">
        <f t="shared" si="41"/>
        <v>#DIV/0!</v>
      </c>
      <c r="AF28" s="940" t="e">
        <f t="shared" si="41"/>
        <v>#DIV/0!</v>
      </c>
      <c r="AG28" s="942" t="e">
        <f t="shared" si="41"/>
        <v>#DIV/0!</v>
      </c>
      <c r="AH28" s="941">
        <f t="shared" si="41"/>
        <v>100.46034703362101</v>
      </c>
      <c r="AI28" s="940">
        <f t="shared" si="41"/>
        <v>100.45917790052138</v>
      </c>
      <c r="AJ28" s="942">
        <f t="shared" si="41"/>
        <v>100.45662277011077</v>
      </c>
      <c r="AK28" s="943">
        <f>((('FOB origin'!AL24+EU!$C$5)/AK14)+$BG$6)</f>
        <v>168.11139205188039</v>
      </c>
      <c r="AL28" s="944">
        <f>((('FOB origin'!AM24+EU!$C$5)/AL14)+$BG$6)</f>
        <v>167.0814607503408</v>
      </c>
      <c r="AM28" s="945">
        <f>((('FOB origin'!AN24+EU!$C$5)/AM14)+$BG$6)</f>
        <v>167.05941802355977</v>
      </c>
      <c r="AN28" s="943">
        <f>((('FOB origin'!AO24+EU!$C$5)/AN14)+$BG$6)</f>
        <v>166.04779550065544</v>
      </c>
      <c r="AO28" s="944">
        <f>((('FOB origin'!AP24+EU!$C$5)/AO14)+$BG$6)</f>
        <v>164.86138357815977</v>
      </c>
      <c r="AP28" s="945">
        <f>((('FOB origin'!AQ24+EU!$C$5)/AP14)+$BG$6)</f>
        <v>164.50039827352555</v>
      </c>
      <c r="AQ28" s="943">
        <f>((('FOB origin'!AR24+EU!$C$5)/AQ14)+$BG$6)</f>
        <v>165.36467819849003</v>
      </c>
      <c r="AR28" s="944">
        <f>((('FOB origin'!AS24+EU!$C$5)/AR14)+$BG$6)</f>
        <v>166.68757021069092</v>
      </c>
      <c r="AS28" s="944">
        <f>((('FOB origin'!AT24+EU!$C$5)/AS14)+$BG$6)</f>
        <v>167.44392512014895</v>
      </c>
      <c r="AT28" s="943">
        <f>((('FOB origin'!AU24+EU!$C$5)/AT14)+$BG$6)</f>
        <v>168.28771549492569</v>
      </c>
      <c r="AU28" s="944">
        <f>((('FOB origin'!AV24+EU!$C$5)/AU14)+$BG$6)</f>
        <v>168.12569053135678</v>
      </c>
      <c r="AV28" s="945">
        <f>((('FOB origin'!AW24+EU!$C$5)/AV14)+$BG$6)</f>
        <v>165.91972167649647</v>
      </c>
      <c r="AW28" s="943">
        <f>((('FOB origin'!AX24+EU!$C$5)/AW14)+$BG$6)</f>
        <v>162.98180256607785</v>
      </c>
      <c r="AX28" s="944">
        <f>((('FOB origin'!AY24+EU!$C$5)/AX14)+$BG$6)</f>
        <v>163.04698270900275</v>
      </c>
      <c r="AY28" s="945">
        <f>((('FOB origin'!AZ24+EU!$C$5)/AY14)+$BG$6)</f>
        <v>161.68276063197652</v>
      </c>
      <c r="AZ28" s="943">
        <f>((('FOB origin'!BA24+EU!$C$5)/AZ14)+$BG$6)</f>
        <v>162.73845074266521</v>
      </c>
      <c r="BA28" s="944">
        <f>((('FOB origin'!BB24+EU!$C$5)/BA14)+$BG$6)</f>
        <v>161.75821018325212</v>
      </c>
      <c r="BB28" s="945">
        <f>((('FOB origin'!BC24+EU!$C$5)/BB14)+$BG$6)</f>
        <v>161.94188003779888</v>
      </c>
      <c r="BC28" s="943">
        <f>((('FOB origin'!BD24+EU!$C$5)/BC14)+$BG$6)</f>
        <v>611.24232003048905</v>
      </c>
      <c r="BD28" s="944">
        <f>((('FOB origin'!BE24+EU!$C$5)/BD14)+$BG$6)</f>
        <v>614.78787860186981</v>
      </c>
      <c r="BE28" s="945">
        <f>((('FOB origin'!BF24+EU!$C$5)/BE14)+$BG$6)</f>
        <v>611.78828040314602</v>
      </c>
      <c r="BF28" s="943">
        <f>((('FOB origin'!BG24+EU!$C$5)/BF14)+$BG$6)</f>
        <v>611.5881401334492</v>
      </c>
      <c r="BG28" s="944">
        <f>((('FOB origin'!BH24+EU!$C$5)/BG14)+$BG$6)</f>
        <v>611.10104641257362</v>
      </c>
      <c r="BH28" s="945">
        <f>((('FOB origin'!BI24+EU!$C$5)/BH14)+$BG$6)</f>
        <v>611.65683812351926</v>
      </c>
      <c r="BI28" s="943">
        <f>((('FOB origin'!BJ24+EU!$C$5)/BI14)+$BG$6)</f>
        <v>566.15324377518436</v>
      </c>
      <c r="BJ28" s="944">
        <f>((('FOB origin'!BK24+EU!$C$5)/BJ14)+$BG$6)</f>
        <v>521.46226831037393</v>
      </c>
      <c r="BK28" s="945">
        <f>((('FOB origin'!BL24+EU!$C$5)/BK14)+$BG$6)</f>
        <v>514.46464542218314</v>
      </c>
      <c r="BL28" s="943">
        <f>((('FOB origin'!BM24+EU!$C$5)/BL14)+$BG$6)</f>
        <v>524.03624172751756</v>
      </c>
      <c r="BM28" s="944">
        <f>((('FOB origin'!BN24+EU!$C$5)/BM14)+$BG$6)</f>
        <v>521.42313390510742</v>
      </c>
      <c r="BN28" s="945">
        <f>((('FOB origin'!BO24+EU!$C$5)/BN14)+$BG$6)</f>
        <v>518.81002608269728</v>
      </c>
      <c r="BO28" s="943">
        <f>((('FOB origin'!BP24+EU!$C$5)/BO14)+$BG$6)</f>
        <v>527.7303268521739</v>
      </c>
      <c r="BP28" s="944">
        <f>((('FOB origin'!BQ24+EU!$C$5)/BP14)+$BG$6)</f>
        <v>526.67900374413398</v>
      </c>
      <c r="BQ28" s="945">
        <f>((('FOB origin'!BR24+EU!$C$5)/BQ14)+$BG$6)</f>
        <v>527.01905093779669</v>
      </c>
    </row>
    <row r="29" spans="3:69" ht="15" hidden="1" thickTop="1" thickBot="1">
      <c r="C29" s="946" t="s">
        <v>4166</v>
      </c>
      <c r="D29" s="947"/>
      <c r="E29" s="947"/>
      <c r="F29" s="947"/>
      <c r="G29" s="947"/>
      <c r="H29" s="947"/>
      <c r="I29" s="947"/>
      <c r="J29" s="947"/>
      <c r="K29" s="947"/>
      <c r="L29" s="947"/>
      <c r="M29" s="947"/>
      <c r="N29" s="947"/>
      <c r="O29" s="947"/>
      <c r="P29" s="947"/>
      <c r="Q29" s="947"/>
      <c r="R29" s="947"/>
      <c r="S29" s="947"/>
      <c r="T29" s="948"/>
      <c r="U29" s="948"/>
      <c r="V29" s="949"/>
      <c r="W29" s="948"/>
      <c r="X29" s="950"/>
      <c r="Y29" s="948"/>
      <c r="Z29" s="948"/>
      <c r="AA29" s="950"/>
      <c r="AB29" s="949"/>
      <c r="AC29" s="948"/>
      <c r="AD29" s="950"/>
      <c r="AE29" s="949"/>
      <c r="AF29" s="948"/>
      <c r="AG29" s="950"/>
      <c r="AH29" s="949"/>
      <c r="AI29" s="948"/>
      <c r="AJ29" s="950"/>
      <c r="AK29" s="949">
        <f>+AL21-AK28</f>
        <v>-168.11139205188039</v>
      </c>
      <c r="AL29" s="948">
        <f t="shared" ref="AL29:AR29" si="42">+AM21-AL28</f>
        <v>-167.0814607503408</v>
      </c>
      <c r="AM29" s="951">
        <f t="shared" si="42"/>
        <v>-167.05941802355977</v>
      </c>
      <c r="AN29" s="949">
        <f t="shared" si="42"/>
        <v>-166.04779550065544</v>
      </c>
      <c r="AO29" s="948">
        <f t="shared" si="42"/>
        <v>-164.86138357815977</v>
      </c>
      <c r="AP29" s="951">
        <f t="shared" si="42"/>
        <v>-164.50039827352555</v>
      </c>
      <c r="AQ29" s="949">
        <f t="shared" si="42"/>
        <v>-165.36467819849003</v>
      </c>
      <c r="AR29" s="948">
        <f t="shared" si="42"/>
        <v>-166.68757021069092</v>
      </c>
      <c r="AS29" s="948">
        <f>+AT21-AS28</f>
        <v>-167.44392512014895</v>
      </c>
      <c r="AT29" s="949">
        <f>+AU21-AT28</f>
        <v>-168.28771549492569</v>
      </c>
      <c r="AU29" s="948">
        <f>+AV21-AU28</f>
        <v>-168.12569053135678</v>
      </c>
      <c r="AV29" s="951">
        <f>+AV21-AV28</f>
        <v>-165.91972167649647</v>
      </c>
      <c r="AW29" s="949">
        <f t="shared" ref="AW29:BB29" si="43">+AW21-AW28</f>
        <v>-162.98180256607785</v>
      </c>
      <c r="AX29" s="948">
        <f t="shared" si="43"/>
        <v>-163.04698270900275</v>
      </c>
      <c r="AY29" s="951">
        <f t="shared" si="43"/>
        <v>-161.68276063197652</v>
      </c>
      <c r="AZ29" s="949">
        <f t="shared" si="43"/>
        <v>-162.73845074266521</v>
      </c>
      <c r="BA29" s="948">
        <f t="shared" si="43"/>
        <v>-161.75821018325212</v>
      </c>
      <c r="BB29" s="951">
        <f t="shared" si="43"/>
        <v>-161.94188003779888</v>
      </c>
      <c r="BC29" s="949">
        <f t="shared" ref="BC29:BE29" si="44">+BC21-BC28</f>
        <v>168.75767996951095</v>
      </c>
      <c r="BD29" s="948">
        <f t="shared" si="44"/>
        <v>65.212121398130193</v>
      </c>
      <c r="BE29" s="951">
        <f t="shared" si="44"/>
        <v>16.211719596853982</v>
      </c>
      <c r="BF29" s="949">
        <f t="shared" ref="BF29:BH29" si="45">+BF21-BF28</f>
        <v>-7.5881401334492011</v>
      </c>
      <c r="BG29" s="948">
        <f t="shared" si="45"/>
        <v>0.89895358742637654</v>
      </c>
      <c r="BH29" s="951">
        <f t="shared" si="45"/>
        <v>10.343161876480735</v>
      </c>
      <c r="BI29" s="949">
        <f t="shared" ref="BI29:BJ29" si="46">+BI21-BI28</f>
        <v>67.846756224815636</v>
      </c>
      <c r="BJ29" s="948">
        <f t="shared" si="46"/>
        <v>113.53773168962607</v>
      </c>
      <c r="BK29" s="951">
        <f t="shared" ref="BK29:BQ29" si="47">+BK21-BK28</f>
        <v>120.53535457781686</v>
      </c>
      <c r="BL29" s="949">
        <f t="shared" si="47"/>
        <v>105.96375827248244</v>
      </c>
      <c r="BM29" s="948">
        <f t="shared" si="47"/>
        <v>106.57686609489258</v>
      </c>
      <c r="BN29" s="951">
        <f t="shared" si="47"/>
        <v>107.18997391730272</v>
      </c>
      <c r="BO29" s="949">
        <f t="shared" si="47"/>
        <v>87.269673147826097</v>
      </c>
      <c r="BP29" s="948">
        <f t="shared" si="47"/>
        <v>83.320996255866021</v>
      </c>
      <c r="BQ29" s="951">
        <f t="shared" si="47"/>
        <v>82.980949062203308</v>
      </c>
    </row>
    <row r="30" spans="3:69" ht="16.149999999999999" thickTop="1">
      <c r="C30" s="956" t="s">
        <v>131</v>
      </c>
      <c r="D30" s="957"/>
      <c r="E30" s="957"/>
      <c r="F30" s="957"/>
      <c r="G30" s="957"/>
      <c r="H30" s="957"/>
      <c r="I30" s="958"/>
      <c r="J30" s="959"/>
      <c r="K30" s="957"/>
      <c r="L30" s="957"/>
      <c r="M30" s="957"/>
      <c r="N30" s="957"/>
      <c r="O30" s="957"/>
      <c r="P30" s="957"/>
      <c r="Q30" s="957"/>
      <c r="R30" s="957"/>
      <c r="S30" s="957"/>
      <c r="T30" s="957"/>
      <c r="U30" s="957"/>
      <c r="V30" s="959"/>
      <c r="W30" s="957"/>
      <c r="X30" s="958"/>
      <c r="Y30" s="957"/>
      <c r="Z30" s="957"/>
      <c r="AA30" s="958"/>
      <c r="AB30" s="959"/>
      <c r="AC30" s="957"/>
      <c r="AD30" s="958"/>
      <c r="AE30" s="959"/>
      <c r="AF30" s="957"/>
      <c r="AG30" s="958"/>
      <c r="AH30" s="959"/>
      <c r="AI30" s="957"/>
      <c r="AJ30" s="958"/>
      <c r="AK30" s="959"/>
      <c r="AL30" s="957"/>
      <c r="AM30" s="958"/>
      <c r="AN30" s="959"/>
      <c r="AO30" s="957"/>
      <c r="AP30" s="958"/>
      <c r="AQ30" s="959"/>
      <c r="AR30" s="957"/>
      <c r="AS30" s="957"/>
      <c r="AT30" s="959"/>
      <c r="AU30" s="957"/>
      <c r="AV30" s="958"/>
      <c r="AW30" s="959"/>
      <c r="AX30" s="957"/>
      <c r="AY30" s="958"/>
      <c r="AZ30" s="959"/>
      <c r="BA30" s="957"/>
      <c r="BB30" s="958"/>
      <c r="BC30" s="959"/>
      <c r="BD30" s="957"/>
      <c r="BE30" s="958"/>
      <c r="BF30" s="959"/>
      <c r="BG30" s="957"/>
      <c r="BH30" s="958"/>
      <c r="BI30" s="959"/>
      <c r="BJ30" s="957"/>
      <c r="BK30" s="958"/>
      <c r="BL30" s="959"/>
      <c r="BM30" s="957"/>
      <c r="BN30" s="958"/>
      <c r="BO30" s="959"/>
      <c r="BP30" s="957"/>
      <c r="BQ30" s="958"/>
    </row>
    <row r="31" spans="3:69">
      <c r="C31" s="960" t="s">
        <v>132</v>
      </c>
      <c r="D31" s="314">
        <f t="shared" ref="D31:AI31" si="48">+(D10+$BG$4)*$B$1</f>
        <v>71.326440000000005</v>
      </c>
      <c r="E31" s="314">
        <f t="shared" si="48"/>
        <v>71.326440000000005</v>
      </c>
      <c r="F31" s="314">
        <f t="shared" si="48"/>
        <v>71.326440000000005</v>
      </c>
      <c r="G31" s="314">
        <f t="shared" si="48"/>
        <v>71.326440000000005</v>
      </c>
      <c r="H31" s="314">
        <f t="shared" si="48"/>
        <v>71.326440000000005</v>
      </c>
      <c r="I31" s="315">
        <f t="shared" si="48"/>
        <v>71.326440000000005</v>
      </c>
      <c r="J31" s="355">
        <f t="shared" si="48"/>
        <v>71.326440000000005</v>
      </c>
      <c r="K31" s="314">
        <f t="shared" si="48"/>
        <v>71.326440000000005</v>
      </c>
      <c r="L31" s="314">
        <f t="shared" si="48"/>
        <v>71.326440000000005</v>
      </c>
      <c r="M31" s="314">
        <f t="shared" si="48"/>
        <v>71.326440000000005</v>
      </c>
      <c r="N31" s="314">
        <f t="shared" si="48"/>
        <v>71.326440000000005</v>
      </c>
      <c r="O31" s="314">
        <f t="shared" si="48"/>
        <v>71.326440000000005</v>
      </c>
      <c r="P31" s="314">
        <f t="shared" si="48"/>
        <v>71.326440000000005</v>
      </c>
      <c r="Q31" s="314">
        <f t="shared" si="48"/>
        <v>71.326440000000005</v>
      </c>
      <c r="R31" s="314">
        <f t="shared" si="48"/>
        <v>71.326440000000005</v>
      </c>
      <c r="S31" s="314">
        <f t="shared" si="48"/>
        <v>71.326440000000005</v>
      </c>
      <c r="T31" s="314">
        <f t="shared" si="48"/>
        <v>71.326440000000005</v>
      </c>
      <c r="U31" s="314">
        <f t="shared" si="48"/>
        <v>71.326440000000005</v>
      </c>
      <c r="V31" s="355">
        <f t="shared" si="48"/>
        <v>71.326440000000005</v>
      </c>
      <c r="W31" s="314">
        <f t="shared" si="48"/>
        <v>71.326440000000005</v>
      </c>
      <c r="X31" s="315">
        <f t="shared" si="48"/>
        <v>71.326440000000005</v>
      </c>
      <c r="Y31" s="314">
        <f t="shared" si="48"/>
        <v>71.326440000000005</v>
      </c>
      <c r="Z31" s="314">
        <f t="shared" si="48"/>
        <v>71.326440000000005</v>
      </c>
      <c r="AA31" s="315">
        <f t="shared" si="48"/>
        <v>71.326440000000005</v>
      </c>
      <c r="AB31" s="355">
        <f t="shared" si="48"/>
        <v>71.326440000000005</v>
      </c>
      <c r="AC31" s="314">
        <f t="shared" si="48"/>
        <v>71.326440000000005</v>
      </c>
      <c r="AD31" s="315">
        <f t="shared" si="48"/>
        <v>71.326440000000005</v>
      </c>
      <c r="AE31" s="355">
        <f t="shared" si="48"/>
        <v>71.326440000000005</v>
      </c>
      <c r="AF31" s="314">
        <f t="shared" si="48"/>
        <v>71.326440000000005</v>
      </c>
      <c r="AG31" s="315">
        <f t="shared" si="48"/>
        <v>71.326440000000005</v>
      </c>
      <c r="AH31" s="355">
        <f t="shared" si="48"/>
        <v>71.326440000000005</v>
      </c>
      <c r="AI31" s="314">
        <f t="shared" si="48"/>
        <v>71.326440000000005</v>
      </c>
      <c r="AJ31" s="315">
        <f t="shared" ref="AJ31:BE31" si="49">+(AJ10+$BG$4)*$B$1</f>
        <v>71.326440000000005</v>
      </c>
      <c r="AK31" s="355">
        <f t="shared" si="49"/>
        <v>71.326440000000005</v>
      </c>
      <c r="AL31" s="314">
        <f t="shared" si="49"/>
        <v>71.326440000000005</v>
      </c>
      <c r="AM31" s="315">
        <f t="shared" si="49"/>
        <v>71.326440000000005</v>
      </c>
      <c r="AN31" s="355">
        <f t="shared" si="49"/>
        <v>71.326440000000005</v>
      </c>
      <c r="AO31" s="314">
        <f t="shared" si="49"/>
        <v>71.326440000000005</v>
      </c>
      <c r="AP31" s="315">
        <f t="shared" si="49"/>
        <v>71.326440000000005</v>
      </c>
      <c r="AQ31" s="355">
        <f t="shared" si="49"/>
        <v>71.326440000000005</v>
      </c>
      <c r="AR31" s="314">
        <f t="shared" si="49"/>
        <v>71.326440000000005</v>
      </c>
      <c r="AS31" s="314">
        <f t="shared" si="49"/>
        <v>71.326440000000005</v>
      </c>
      <c r="AT31" s="355">
        <f t="shared" si="49"/>
        <v>71.326440000000005</v>
      </c>
      <c r="AU31" s="314">
        <f t="shared" si="49"/>
        <v>71.326440000000005</v>
      </c>
      <c r="AV31" s="315">
        <f t="shared" si="49"/>
        <v>71.326440000000005</v>
      </c>
      <c r="AW31" s="355">
        <f t="shared" si="49"/>
        <v>71.326440000000005</v>
      </c>
      <c r="AX31" s="314">
        <f t="shared" si="49"/>
        <v>71.326440000000005</v>
      </c>
      <c r="AY31" s="315">
        <f t="shared" si="49"/>
        <v>71.326440000000005</v>
      </c>
      <c r="AZ31" s="355">
        <f t="shared" si="49"/>
        <v>71.326440000000005</v>
      </c>
      <c r="BA31" s="314">
        <f t="shared" si="49"/>
        <v>71.326440000000005</v>
      </c>
      <c r="BB31" s="315">
        <f t="shared" si="49"/>
        <v>71.326440000000005</v>
      </c>
      <c r="BC31" s="355">
        <f t="shared" si="49"/>
        <v>552.11948000000007</v>
      </c>
      <c r="BD31" s="314">
        <f t="shared" si="49"/>
        <v>517.77712000000008</v>
      </c>
      <c r="BE31" s="315">
        <f t="shared" si="49"/>
        <v>501.92680000000001</v>
      </c>
      <c r="BF31" s="1148">
        <f t="shared" ref="BF31:BQ31" si="50">+(BF10+$BG$4+$BI$4)*$B$1</f>
        <v>509.19153000000006</v>
      </c>
      <c r="BG31" s="1149">
        <f t="shared" si="50"/>
        <v>510.5123900000001</v>
      </c>
      <c r="BH31" s="1150">
        <f t="shared" si="50"/>
        <v>517.11669000000006</v>
      </c>
      <c r="BI31" s="1148">
        <f t="shared" si="50"/>
        <v>523.72099000000014</v>
      </c>
      <c r="BJ31" s="1149">
        <f t="shared" si="50"/>
        <v>529.66485999999998</v>
      </c>
      <c r="BK31" s="1150">
        <f t="shared" si="50"/>
        <v>532.96701000000007</v>
      </c>
      <c r="BL31" s="1148">
        <f t="shared" si="50"/>
        <v>534.28787</v>
      </c>
      <c r="BM31" s="1149">
        <f t="shared" si="50"/>
        <v>532.96701000000007</v>
      </c>
      <c r="BN31" s="1150">
        <f t="shared" si="50"/>
        <v>531.64615000000015</v>
      </c>
      <c r="BO31" s="1148">
        <f t="shared" si="50"/>
        <v>525.04185000000007</v>
      </c>
      <c r="BP31" s="1149">
        <f t="shared" si="50"/>
        <v>516.45626000000004</v>
      </c>
      <c r="BQ31" s="1150">
        <f t="shared" si="50"/>
        <v>510.5123900000001</v>
      </c>
    </row>
    <row r="32" spans="3:69" ht="14.65" thickBot="1">
      <c r="C32" s="307" t="s">
        <v>133</v>
      </c>
      <c r="D32" s="316">
        <f t="shared" ref="D32:AM32" si="51">+D31+$C$4</f>
        <v>106.83144000000001</v>
      </c>
      <c r="E32" s="316">
        <f t="shared" si="51"/>
        <v>106.83144000000001</v>
      </c>
      <c r="F32" s="316">
        <f t="shared" si="51"/>
        <v>106.83144000000001</v>
      </c>
      <c r="G32" s="316">
        <f t="shared" si="51"/>
        <v>106.83144000000001</v>
      </c>
      <c r="H32" s="316">
        <f t="shared" si="51"/>
        <v>106.83144000000001</v>
      </c>
      <c r="I32" s="317">
        <f t="shared" si="51"/>
        <v>106.83144000000001</v>
      </c>
      <c r="J32" s="356">
        <f t="shared" si="51"/>
        <v>106.83144000000001</v>
      </c>
      <c r="K32" s="316">
        <f t="shared" si="51"/>
        <v>106.83144000000001</v>
      </c>
      <c r="L32" s="316">
        <f t="shared" si="51"/>
        <v>106.83144000000001</v>
      </c>
      <c r="M32" s="316">
        <f t="shared" si="51"/>
        <v>106.83144000000001</v>
      </c>
      <c r="N32" s="316">
        <f t="shared" si="51"/>
        <v>106.83144000000001</v>
      </c>
      <c r="O32" s="316">
        <f t="shared" si="51"/>
        <v>106.83144000000001</v>
      </c>
      <c r="P32" s="316">
        <f t="shared" si="51"/>
        <v>106.83144000000001</v>
      </c>
      <c r="Q32" s="316">
        <f t="shared" si="51"/>
        <v>106.83144000000001</v>
      </c>
      <c r="R32" s="316">
        <f t="shared" si="51"/>
        <v>106.83144000000001</v>
      </c>
      <c r="S32" s="316">
        <f t="shared" si="51"/>
        <v>106.83144000000001</v>
      </c>
      <c r="T32" s="316">
        <f t="shared" si="51"/>
        <v>106.83144000000001</v>
      </c>
      <c r="U32" s="316">
        <f t="shared" si="51"/>
        <v>106.83144000000001</v>
      </c>
      <c r="V32" s="356">
        <f t="shared" si="51"/>
        <v>106.83144000000001</v>
      </c>
      <c r="W32" s="316">
        <f t="shared" si="51"/>
        <v>106.83144000000001</v>
      </c>
      <c r="X32" s="317">
        <f t="shared" si="51"/>
        <v>106.83144000000001</v>
      </c>
      <c r="Y32" s="316">
        <f t="shared" si="51"/>
        <v>106.83144000000001</v>
      </c>
      <c r="Z32" s="316">
        <f t="shared" si="51"/>
        <v>106.83144000000001</v>
      </c>
      <c r="AA32" s="317">
        <f t="shared" si="51"/>
        <v>106.83144000000001</v>
      </c>
      <c r="AB32" s="356">
        <f t="shared" si="51"/>
        <v>106.83144000000001</v>
      </c>
      <c r="AC32" s="316">
        <f t="shared" si="51"/>
        <v>106.83144000000001</v>
      </c>
      <c r="AD32" s="317">
        <f t="shared" si="51"/>
        <v>106.83144000000001</v>
      </c>
      <c r="AE32" s="356">
        <f t="shared" si="51"/>
        <v>106.83144000000001</v>
      </c>
      <c r="AF32" s="316">
        <f t="shared" si="51"/>
        <v>106.83144000000001</v>
      </c>
      <c r="AG32" s="317">
        <f t="shared" si="51"/>
        <v>106.83144000000001</v>
      </c>
      <c r="AH32" s="356">
        <f t="shared" si="51"/>
        <v>106.83144000000001</v>
      </c>
      <c r="AI32" s="316">
        <f t="shared" si="51"/>
        <v>106.83144000000001</v>
      </c>
      <c r="AJ32" s="317">
        <f t="shared" si="51"/>
        <v>106.83144000000001</v>
      </c>
      <c r="AK32" s="356">
        <f t="shared" si="51"/>
        <v>106.83144000000001</v>
      </c>
      <c r="AL32" s="316">
        <f t="shared" si="51"/>
        <v>106.83144000000001</v>
      </c>
      <c r="AM32" s="317">
        <f t="shared" si="51"/>
        <v>106.83144000000001</v>
      </c>
      <c r="AN32" s="356">
        <f t="shared" ref="AN32:AR32" si="52">+AN31+$C$4</f>
        <v>106.83144000000001</v>
      </c>
      <c r="AO32" s="316">
        <f t="shared" si="52"/>
        <v>106.83144000000001</v>
      </c>
      <c r="AP32" s="317">
        <f t="shared" si="52"/>
        <v>106.83144000000001</v>
      </c>
      <c r="AQ32" s="356">
        <f t="shared" si="52"/>
        <v>106.83144000000001</v>
      </c>
      <c r="AR32" s="316">
        <f t="shared" si="52"/>
        <v>106.83144000000001</v>
      </c>
      <c r="AS32" s="316">
        <f>+AS31+$C$4</f>
        <v>106.83144000000001</v>
      </c>
      <c r="AT32" s="356">
        <f t="shared" ref="AT32:AV32" si="53">+AT31+$C$4</f>
        <v>106.83144000000001</v>
      </c>
      <c r="AU32" s="316">
        <f t="shared" si="53"/>
        <v>106.83144000000001</v>
      </c>
      <c r="AV32" s="317">
        <f t="shared" si="53"/>
        <v>106.83144000000001</v>
      </c>
      <c r="AW32" s="356">
        <f t="shared" ref="AW32:BB32" si="54">+AW31+$C$4</f>
        <v>106.83144000000001</v>
      </c>
      <c r="AX32" s="316">
        <f t="shared" si="54"/>
        <v>106.83144000000001</v>
      </c>
      <c r="AY32" s="317">
        <f t="shared" si="54"/>
        <v>106.83144000000001</v>
      </c>
      <c r="AZ32" s="356">
        <f t="shared" si="54"/>
        <v>106.83144000000001</v>
      </c>
      <c r="BA32" s="316">
        <f t="shared" si="54"/>
        <v>106.83144000000001</v>
      </c>
      <c r="BB32" s="317">
        <f t="shared" si="54"/>
        <v>106.83144000000001</v>
      </c>
      <c r="BC32" s="356">
        <f t="shared" ref="BC32:BE32" si="55">+BC31+$C$4</f>
        <v>587.62448000000006</v>
      </c>
      <c r="BD32" s="316">
        <f t="shared" si="55"/>
        <v>553.28212000000008</v>
      </c>
      <c r="BE32" s="317">
        <f t="shared" si="55"/>
        <v>537.43180000000007</v>
      </c>
      <c r="BF32" s="356">
        <f>+BF31+$C$4</f>
        <v>544.69653000000005</v>
      </c>
      <c r="BG32" s="316">
        <f t="shared" ref="BG32:BH32" si="56">+BG31+$C$4</f>
        <v>546.01739000000009</v>
      </c>
      <c r="BH32" s="317">
        <f t="shared" si="56"/>
        <v>552.62169000000006</v>
      </c>
      <c r="BI32" s="356">
        <f t="shared" ref="BI32:BJ32" si="57">+BI31+$C$4</f>
        <v>559.22599000000014</v>
      </c>
      <c r="BJ32" s="316">
        <f t="shared" si="57"/>
        <v>565.16985999999997</v>
      </c>
      <c r="BK32" s="317">
        <f t="shared" ref="BK32:BP32" si="58">+BK31+$C$4</f>
        <v>568.47201000000007</v>
      </c>
      <c r="BL32" s="356">
        <f t="shared" si="58"/>
        <v>569.79286999999999</v>
      </c>
      <c r="BM32" s="316">
        <f t="shared" si="58"/>
        <v>568.47201000000007</v>
      </c>
      <c r="BN32" s="317">
        <f t="shared" si="58"/>
        <v>567.15115000000014</v>
      </c>
      <c r="BO32" s="356">
        <f t="shared" si="58"/>
        <v>560.54685000000006</v>
      </c>
      <c r="BP32" s="316">
        <f t="shared" si="58"/>
        <v>551.96126000000004</v>
      </c>
      <c r="BQ32" s="317">
        <f>+BQ31+$C$4</f>
        <v>546.01739000000009</v>
      </c>
    </row>
    <row r="33" spans="2:69" ht="14.65" thickBot="1">
      <c r="C33" s="310" t="s">
        <v>134</v>
      </c>
      <c r="D33" s="311" t="e">
        <f t="shared" ref="D33:AI33" si="59">+(D32/D14)+$BG$6</f>
        <v>#DIV/0!</v>
      </c>
      <c r="E33" s="311" t="e">
        <f t="shared" si="59"/>
        <v>#DIV/0!</v>
      </c>
      <c r="F33" s="311" t="e">
        <f t="shared" si="59"/>
        <v>#DIV/0!</v>
      </c>
      <c r="G33" s="311" t="e">
        <f t="shared" si="59"/>
        <v>#DIV/0!</v>
      </c>
      <c r="H33" s="311" t="e">
        <f t="shared" si="59"/>
        <v>#DIV/0!</v>
      </c>
      <c r="I33" s="312" t="e">
        <f t="shared" si="59"/>
        <v>#DIV/0!</v>
      </c>
      <c r="J33" s="354" t="e">
        <f t="shared" si="59"/>
        <v>#DIV/0!</v>
      </c>
      <c r="K33" s="311" t="e">
        <f t="shared" si="59"/>
        <v>#DIV/0!</v>
      </c>
      <c r="L33" s="311" t="e">
        <f t="shared" si="59"/>
        <v>#DIV/0!</v>
      </c>
      <c r="M33" s="311" t="e">
        <f t="shared" si="59"/>
        <v>#DIV/0!</v>
      </c>
      <c r="N33" s="311" t="e">
        <f t="shared" si="59"/>
        <v>#DIV/0!</v>
      </c>
      <c r="O33" s="311" t="e">
        <f t="shared" si="59"/>
        <v>#DIV/0!</v>
      </c>
      <c r="P33" s="311" t="e">
        <f t="shared" si="59"/>
        <v>#DIV/0!</v>
      </c>
      <c r="Q33" s="311" t="e">
        <f t="shared" si="59"/>
        <v>#DIV/0!</v>
      </c>
      <c r="R33" s="311" t="e">
        <f t="shared" si="59"/>
        <v>#DIV/0!</v>
      </c>
      <c r="S33" s="311" t="e">
        <f t="shared" si="59"/>
        <v>#DIV/0!</v>
      </c>
      <c r="T33" s="311" t="e">
        <f t="shared" si="59"/>
        <v>#DIV/0!</v>
      </c>
      <c r="U33" s="311" t="e">
        <f t="shared" si="59"/>
        <v>#DIV/0!</v>
      </c>
      <c r="V33" s="354" t="e">
        <f t="shared" si="59"/>
        <v>#DIV/0!</v>
      </c>
      <c r="W33" s="311" t="e">
        <f t="shared" si="59"/>
        <v>#DIV/0!</v>
      </c>
      <c r="X33" s="312" t="e">
        <f t="shared" si="59"/>
        <v>#DIV/0!</v>
      </c>
      <c r="Y33" s="311" t="e">
        <f t="shared" si="59"/>
        <v>#DIV/0!</v>
      </c>
      <c r="Z33" s="311" t="e">
        <f t="shared" si="59"/>
        <v>#DIV/0!</v>
      </c>
      <c r="AA33" s="312" t="e">
        <f t="shared" si="59"/>
        <v>#DIV/0!</v>
      </c>
      <c r="AB33" s="354" t="e">
        <f t="shared" si="59"/>
        <v>#DIV/0!</v>
      </c>
      <c r="AC33" s="311" t="e">
        <f t="shared" si="59"/>
        <v>#DIV/0!</v>
      </c>
      <c r="AD33" s="312" t="e">
        <f t="shared" si="59"/>
        <v>#DIV/0!</v>
      </c>
      <c r="AE33" s="354" t="e">
        <f t="shared" si="59"/>
        <v>#DIV/0!</v>
      </c>
      <c r="AF33" s="311" t="e">
        <f t="shared" si="59"/>
        <v>#DIV/0!</v>
      </c>
      <c r="AG33" s="312" t="e">
        <f t="shared" si="59"/>
        <v>#DIV/0!</v>
      </c>
      <c r="AH33" s="354">
        <f t="shared" si="59"/>
        <v>200.58027129279321</v>
      </c>
      <c r="AI33" s="311">
        <f t="shared" si="59"/>
        <v>200.68043598743765</v>
      </c>
      <c r="AJ33" s="312">
        <f t="shared" ref="AJ33:BO33" si="60">+(AJ32/AJ14)+$BG$6</f>
        <v>200.81735269632782</v>
      </c>
      <c r="AK33" s="354">
        <f t="shared" si="60"/>
        <v>201.67479007277478</v>
      </c>
      <c r="AL33" s="311">
        <f t="shared" si="60"/>
        <v>200.44401032067822</v>
      </c>
      <c r="AM33" s="312">
        <f t="shared" si="60"/>
        <v>201.79583372255956</v>
      </c>
      <c r="AN33" s="354">
        <f t="shared" si="60"/>
        <v>200.66220908755082</v>
      </c>
      <c r="AO33" s="311">
        <f t="shared" si="60"/>
        <v>198.81145446307207</v>
      </c>
      <c r="AP33" s="312">
        <f t="shared" si="60"/>
        <v>197.41929260450161</v>
      </c>
      <c r="AQ33" s="354">
        <f t="shared" si="60"/>
        <v>200.17261532806469</v>
      </c>
      <c r="AR33" s="311">
        <f t="shared" si="60"/>
        <v>203.14697973868587</v>
      </c>
      <c r="AS33" s="311">
        <f t="shared" si="60"/>
        <v>204.83130233901244</v>
      </c>
      <c r="AT33" s="354">
        <f t="shared" si="60"/>
        <v>204.79172519965363</v>
      </c>
      <c r="AU33" s="311">
        <f t="shared" si="60"/>
        <v>204.61400441840362</v>
      </c>
      <c r="AV33" s="312">
        <f t="shared" si="60"/>
        <v>200.7808044382802</v>
      </c>
      <c r="AW33" s="354">
        <f t="shared" si="60"/>
        <v>195.93426536533897</v>
      </c>
      <c r="AX33" s="311">
        <f t="shared" si="60"/>
        <v>196.21592733045244</v>
      </c>
      <c r="AY33" s="312">
        <f t="shared" si="60"/>
        <v>193.1531058020478</v>
      </c>
      <c r="AZ33" s="354">
        <f t="shared" si="60"/>
        <v>195.33517385986372</v>
      </c>
      <c r="BA33" s="311">
        <f t="shared" si="60"/>
        <v>193.19201024327788</v>
      </c>
      <c r="BB33" s="312">
        <f t="shared" si="60"/>
        <v>192.99006898901288</v>
      </c>
      <c r="BC33" s="354">
        <f t="shared" si="60"/>
        <v>606.44199502103186</v>
      </c>
      <c r="BD33" s="311">
        <f t="shared" si="60"/>
        <v>574.48686592655849</v>
      </c>
      <c r="BE33" s="312">
        <f t="shared" si="60"/>
        <v>560.26629716478374</v>
      </c>
      <c r="BF33" s="354">
        <f t="shared" si="60"/>
        <v>565.61097114648055</v>
      </c>
      <c r="BG33" s="311">
        <f t="shared" si="60"/>
        <v>566.20181934112657</v>
      </c>
      <c r="BH33" s="312">
        <f t="shared" si="60"/>
        <v>571.8165270988311</v>
      </c>
      <c r="BI33" s="354">
        <f t="shared" si="60"/>
        <v>576.76525171916137</v>
      </c>
      <c r="BJ33" s="311">
        <f t="shared" si="60"/>
        <v>581.81141013668389</v>
      </c>
      <c r="BK33" s="312">
        <f t="shared" si="60"/>
        <v>584.61483147975218</v>
      </c>
      <c r="BL33" s="354">
        <f t="shared" si="60"/>
        <v>583.85443551797039</v>
      </c>
      <c r="BM33" s="311">
        <f t="shared" si="60"/>
        <v>582.73742917547565</v>
      </c>
      <c r="BN33" s="312">
        <f t="shared" si="60"/>
        <v>581.62042283298103</v>
      </c>
      <c r="BO33" s="354">
        <f t="shared" si="60"/>
        <v>574.39748019551666</v>
      </c>
      <c r="BP33" s="311">
        <f t="shared" ref="BP33:BQ33" si="61">+(BP32/BP14)+$BG$6</f>
        <v>567.16202595651441</v>
      </c>
      <c r="BQ33" s="312">
        <f t="shared" si="61"/>
        <v>562.15286532951291</v>
      </c>
    </row>
    <row r="34" spans="2:69" ht="14.65" thickBot="1">
      <c r="C34" s="779" t="s">
        <v>135</v>
      </c>
      <c r="D34" s="786"/>
      <c r="E34" s="786"/>
      <c r="F34" s="786"/>
      <c r="G34" s="786"/>
      <c r="H34" s="786"/>
      <c r="I34" s="786"/>
      <c r="J34" s="786"/>
      <c r="K34" s="786"/>
      <c r="L34" s="786"/>
      <c r="M34" s="786"/>
      <c r="N34" s="786"/>
      <c r="O34" s="786"/>
      <c r="P34" s="786"/>
      <c r="Q34" s="786"/>
      <c r="R34" s="787"/>
      <c r="S34" s="786"/>
      <c r="T34" s="780" t="e">
        <f>+U26-T33</f>
        <v>#DIV/0!</v>
      </c>
      <c r="U34" s="780" t="e">
        <f t="shared" ref="U34:AA34" si="62">+V21-U33</f>
        <v>#DIV/0!</v>
      </c>
      <c r="V34" s="783" t="e">
        <f t="shared" si="62"/>
        <v>#DIV/0!</v>
      </c>
      <c r="W34" s="780" t="e">
        <f>+X21-W33</f>
        <v>#DIV/0!</v>
      </c>
      <c r="X34" s="781" t="e">
        <f t="shared" si="62"/>
        <v>#DIV/0!</v>
      </c>
      <c r="Y34" s="780" t="e">
        <f t="shared" si="62"/>
        <v>#DIV/0!</v>
      </c>
      <c r="Z34" s="780" t="e">
        <f t="shared" si="62"/>
        <v>#DIV/0!</v>
      </c>
      <c r="AA34" s="781" t="e">
        <f t="shared" si="62"/>
        <v>#DIV/0!</v>
      </c>
      <c r="AB34" s="783" t="e">
        <f t="shared" ref="AB34" si="63">+AC21-AB33</f>
        <v>#DIV/0!</v>
      </c>
      <c r="AC34" s="780" t="e">
        <f t="shared" ref="AC34" si="64">+AD21-AC33</f>
        <v>#DIV/0!</v>
      </c>
      <c r="AD34" s="781" t="e">
        <f t="shared" ref="AD34" si="65">+AE21-AD33</f>
        <v>#DIV/0!</v>
      </c>
      <c r="AE34" s="783" t="e">
        <f t="shared" ref="AE34" si="66">+AF21-AE33</f>
        <v>#DIV/0!</v>
      </c>
      <c r="AF34" s="780" t="e">
        <f t="shared" ref="AF34" si="67">+AG21-AF33</f>
        <v>#DIV/0!</v>
      </c>
      <c r="AG34" s="781" t="e">
        <f t="shared" ref="AG34" si="68">+AH21-AG33</f>
        <v>#DIV/0!</v>
      </c>
      <c r="AH34" s="783">
        <f t="shared" ref="AH34" si="69">+AI21-AH33</f>
        <v>-200.58027129279321</v>
      </c>
      <c r="AI34" s="780">
        <f t="shared" ref="AI34" si="70">+AJ21-AI33</f>
        <v>-200.68043598743765</v>
      </c>
      <c r="AJ34" s="781">
        <f t="shared" ref="AJ34" si="71">+AK21-AJ33</f>
        <v>-200.81735269632782</v>
      </c>
      <c r="AK34" s="783">
        <f t="shared" ref="AK34" si="72">+AL21-AK33</f>
        <v>-201.67479007277478</v>
      </c>
      <c r="AL34" s="780">
        <f t="shared" ref="AL34:AM34" si="73">+AM21-AL33</f>
        <v>-200.44401032067822</v>
      </c>
      <c r="AM34" s="781">
        <f t="shared" si="73"/>
        <v>-201.79583372255956</v>
      </c>
      <c r="AN34" s="783">
        <f t="shared" ref="AN34" si="74">+AO21-AN33</f>
        <v>-200.66220908755082</v>
      </c>
      <c r="AO34" s="780">
        <f t="shared" ref="AO34" si="75">+AP21-AO33</f>
        <v>-198.81145446307207</v>
      </c>
      <c r="AP34" s="781">
        <f t="shared" ref="AP34" si="76">+AQ21-AP33</f>
        <v>-197.41929260450161</v>
      </c>
      <c r="AQ34" s="783">
        <f t="shared" ref="AQ34" si="77">+AR21-AQ33</f>
        <v>-200.17261532806469</v>
      </c>
      <c r="AR34" s="780">
        <f t="shared" ref="AR34" si="78">+AS21-AR33</f>
        <v>-203.14697973868587</v>
      </c>
      <c r="AS34" s="780">
        <f t="shared" ref="AS34:BA34" si="79">+AT21-AS33</f>
        <v>-204.83130233901244</v>
      </c>
      <c r="AT34" s="783">
        <f t="shared" si="79"/>
        <v>-204.79172519965363</v>
      </c>
      <c r="AU34" s="780">
        <f t="shared" si="79"/>
        <v>-204.61400441840362</v>
      </c>
      <c r="AV34" s="781">
        <f t="shared" si="79"/>
        <v>-200.7808044382802</v>
      </c>
      <c r="AW34" s="783">
        <f t="shared" si="79"/>
        <v>-195.93426536533897</v>
      </c>
      <c r="AX34" s="780">
        <f t="shared" si="79"/>
        <v>-196.21592733045244</v>
      </c>
      <c r="AY34" s="781">
        <f t="shared" si="79"/>
        <v>-193.1531058020478</v>
      </c>
      <c r="AZ34" s="783">
        <f t="shared" si="79"/>
        <v>-195.33517385986372</v>
      </c>
      <c r="BA34" s="780">
        <f t="shared" si="79"/>
        <v>-193.19201024327788</v>
      </c>
      <c r="BB34" s="781">
        <f>+BC21-BB33</f>
        <v>587.00993101098709</v>
      </c>
      <c r="BC34" s="783">
        <f t="shared" ref="BC34" si="80">+BD21-BC33</f>
        <v>73.558004978968142</v>
      </c>
      <c r="BD34" s="780">
        <f>+BE21-BD33</f>
        <v>53.513134073441506</v>
      </c>
      <c r="BE34" s="781">
        <f>+BF21-BE33</f>
        <v>43.733702835216263</v>
      </c>
      <c r="BF34" s="783">
        <f t="shared" ref="BF34:BG34" si="81">+BF21-BF33</f>
        <v>38.389028853519449</v>
      </c>
      <c r="BG34" s="780">
        <f t="shared" si="81"/>
        <v>45.798180658873434</v>
      </c>
      <c r="BH34" s="781">
        <f t="shared" ref="BH34:BP34" si="82">+BI12-BH33</f>
        <v>62.183472901168898</v>
      </c>
      <c r="BI34" s="783">
        <f t="shared" si="82"/>
        <v>58.23474828083863</v>
      </c>
      <c r="BJ34" s="780">
        <f t="shared" si="82"/>
        <v>53.18858986331611</v>
      </c>
      <c r="BK34" s="781">
        <f t="shared" si="82"/>
        <v>45.385168520247817</v>
      </c>
      <c r="BL34" s="783">
        <f t="shared" si="82"/>
        <v>44.145564482029613</v>
      </c>
      <c r="BM34" s="780">
        <f t="shared" si="82"/>
        <v>43.262570824524346</v>
      </c>
      <c r="BN34" s="781">
        <f t="shared" si="82"/>
        <v>33.379577167018965</v>
      </c>
      <c r="BO34" s="783">
        <f t="shared" si="82"/>
        <v>35.602519804483336</v>
      </c>
      <c r="BP34" s="780">
        <f t="shared" si="82"/>
        <v>42.837974043485588</v>
      </c>
      <c r="BQ34" s="1128">
        <f>+BQ12-BQ33</f>
        <v>47.847134670487094</v>
      </c>
    </row>
    <row r="35" spans="2:69" s="1" customFormat="1" hidden="1">
      <c r="C35" s="1019"/>
      <c r="D35" s="935"/>
      <c r="E35" s="935"/>
      <c r="F35" s="935"/>
      <c r="G35" s="935"/>
      <c r="H35" s="935"/>
      <c r="I35" s="935"/>
      <c r="J35" s="935"/>
      <c r="K35" s="935"/>
      <c r="L35" s="935"/>
      <c r="M35" s="935"/>
      <c r="N35" s="935"/>
      <c r="O35" s="935"/>
      <c r="P35" s="935"/>
      <c r="Q35" s="935"/>
      <c r="R35" s="936"/>
      <c r="S35" s="935"/>
      <c r="T35" s="937"/>
      <c r="U35" s="937"/>
      <c r="V35" s="937"/>
      <c r="W35" s="937"/>
      <c r="X35" s="937"/>
      <c r="Y35" s="937"/>
      <c r="Z35" s="937"/>
      <c r="AA35" s="937"/>
      <c r="AB35" s="937"/>
      <c r="AC35" s="937"/>
      <c r="AD35" s="937"/>
      <c r="AE35" s="937"/>
      <c r="AF35" s="937"/>
      <c r="AG35" s="937"/>
      <c r="AH35" s="937"/>
      <c r="AI35" s="937"/>
      <c r="AJ35" s="937"/>
      <c r="AK35" s="937"/>
      <c r="AL35" s="937"/>
      <c r="AM35" s="937"/>
      <c r="AN35" s="937"/>
      <c r="AO35" s="937"/>
      <c r="AP35" s="937"/>
      <c r="AQ35" s="937"/>
      <c r="AR35" s="937"/>
      <c r="AS35" s="937"/>
      <c r="AT35" s="937"/>
      <c r="AU35" s="937"/>
      <c r="AV35" s="937"/>
      <c r="AW35" s="937"/>
      <c r="AX35" s="937"/>
      <c r="AY35" s="937"/>
      <c r="AZ35" s="937"/>
      <c r="BA35" s="937"/>
      <c r="BB35" s="937"/>
      <c r="BC35" s="937"/>
      <c r="BD35" s="937"/>
      <c r="BE35" s="937"/>
      <c r="BF35" s="937"/>
      <c r="BG35" s="937"/>
      <c r="BH35" s="937"/>
      <c r="BI35" s="937"/>
      <c r="BJ35" s="937"/>
      <c r="BK35" s="937"/>
      <c r="BL35" s="937"/>
      <c r="BM35" s="937"/>
      <c r="BN35" s="937"/>
      <c r="BO35" s="937"/>
      <c r="BP35" s="937"/>
      <c r="BQ35" s="937"/>
    </row>
    <row r="36" spans="2:69" s="1" customFormat="1" hidden="1">
      <c r="B36" s="286">
        <v>1.25</v>
      </c>
      <c r="C36" s="1019"/>
      <c r="D36" s="935"/>
      <c r="E36" s="935"/>
      <c r="F36" s="935"/>
      <c r="G36" s="935"/>
      <c r="H36" s="935"/>
      <c r="I36" s="935"/>
      <c r="J36" s="935"/>
      <c r="K36" s="935"/>
      <c r="L36" s="935"/>
      <c r="M36" s="935"/>
      <c r="N36" s="935"/>
      <c r="O36" s="935"/>
      <c r="P36" s="935"/>
      <c r="Q36" s="935"/>
      <c r="R36" s="936"/>
      <c r="S36" s="935"/>
      <c r="T36" s="937"/>
      <c r="U36" s="937"/>
      <c r="V36" s="937"/>
      <c r="W36" s="937"/>
      <c r="X36" s="937"/>
      <c r="Y36" s="937"/>
      <c r="Z36" s="937"/>
      <c r="AA36" s="937"/>
      <c r="AB36" s="937"/>
      <c r="AC36" s="937"/>
      <c r="AD36" s="937"/>
      <c r="AE36" s="937"/>
      <c r="AF36" s="937"/>
      <c r="AG36" s="937"/>
      <c r="AH36" s="937"/>
      <c r="AI36" s="937"/>
      <c r="AJ36" s="937"/>
      <c r="AK36" s="937"/>
      <c r="AL36" s="937"/>
      <c r="AM36" s="937"/>
      <c r="AN36" s="937"/>
      <c r="AO36" s="937"/>
      <c r="AP36" s="937"/>
      <c r="AQ36" s="937"/>
      <c r="AR36" s="937"/>
      <c r="AS36" s="937"/>
      <c r="AT36" s="937"/>
      <c r="AU36" s="937"/>
      <c r="AV36" s="937">
        <f>AV32*$B$36</f>
        <v>133.53930000000003</v>
      </c>
      <c r="AW36" s="937">
        <f t="shared" ref="AW36:BE36" si="83">AW32*$B$36</f>
        <v>133.53930000000003</v>
      </c>
      <c r="AX36" s="937">
        <f t="shared" si="83"/>
        <v>133.53930000000003</v>
      </c>
      <c r="AY36" s="937">
        <f t="shared" si="83"/>
        <v>133.53930000000003</v>
      </c>
      <c r="AZ36" s="937">
        <f>AZ32*$B$36</f>
        <v>133.53930000000003</v>
      </c>
      <c r="BA36" s="937">
        <f t="shared" si="83"/>
        <v>133.53930000000003</v>
      </c>
      <c r="BB36" s="937">
        <f t="shared" si="83"/>
        <v>133.53930000000003</v>
      </c>
      <c r="BC36" s="937">
        <f t="shared" si="83"/>
        <v>734.53060000000005</v>
      </c>
      <c r="BD36" s="937">
        <f t="shared" si="83"/>
        <v>691.60265000000004</v>
      </c>
      <c r="BE36" s="937">
        <f t="shared" si="83"/>
        <v>671.78975000000014</v>
      </c>
      <c r="BF36" s="937">
        <f t="shared" ref="BF36:BH36" si="84">BF32*$B$36</f>
        <v>680.87066250000009</v>
      </c>
      <c r="BG36" s="937">
        <f t="shared" si="84"/>
        <v>682.52173750000009</v>
      </c>
      <c r="BH36" s="937">
        <f t="shared" si="84"/>
        <v>690.77711250000004</v>
      </c>
      <c r="BI36" s="937">
        <f t="shared" ref="BI36:BJ36" si="85">BI32*$B$36</f>
        <v>699.03248750000012</v>
      </c>
      <c r="BJ36" s="937">
        <f t="shared" si="85"/>
        <v>706.46232499999996</v>
      </c>
      <c r="BK36" s="937">
        <f t="shared" ref="BK36:BQ36" si="86">BK32*$B$36</f>
        <v>710.59001250000006</v>
      </c>
      <c r="BL36" s="937">
        <f t="shared" si="86"/>
        <v>712.24108750000005</v>
      </c>
      <c r="BM36" s="937">
        <f t="shared" si="86"/>
        <v>710.59001250000006</v>
      </c>
      <c r="BN36" s="937">
        <f t="shared" si="86"/>
        <v>708.93893750000018</v>
      </c>
      <c r="BO36" s="937">
        <f t="shared" si="86"/>
        <v>700.68356250000011</v>
      </c>
      <c r="BP36" s="937">
        <f t="shared" si="86"/>
        <v>689.95157500000005</v>
      </c>
      <c r="BQ36" s="937">
        <f t="shared" si="86"/>
        <v>682.52173750000009</v>
      </c>
    </row>
    <row r="37" spans="2:69" s="1" customFormat="1" hidden="1">
      <c r="C37" s="1054" t="s">
        <v>4317</v>
      </c>
      <c r="D37" s="1055"/>
      <c r="E37" s="1055"/>
      <c r="F37" s="1055"/>
      <c r="G37" s="1055"/>
      <c r="H37" s="1055"/>
      <c r="I37" s="1055"/>
      <c r="J37" s="1055"/>
      <c r="K37" s="1055"/>
      <c r="L37" s="1055"/>
      <c r="M37" s="1055"/>
      <c r="N37" s="1055"/>
      <c r="O37" s="1055"/>
      <c r="P37" s="1055"/>
      <c r="Q37" s="1055"/>
      <c r="R37" s="1055"/>
      <c r="S37" s="1055"/>
      <c r="T37" s="1056"/>
      <c r="U37" s="1056"/>
      <c r="V37" s="1056"/>
      <c r="W37" s="1056"/>
      <c r="X37" s="1056"/>
      <c r="Y37" s="1056"/>
      <c r="Z37" s="1056"/>
      <c r="AA37" s="1056"/>
      <c r="AB37" s="1056"/>
      <c r="AC37" s="1056"/>
      <c r="AD37" s="1056"/>
      <c r="AE37" s="1056"/>
      <c r="AF37" s="1056"/>
      <c r="AG37" s="1056"/>
      <c r="AH37" s="1056"/>
      <c r="AI37" s="1056"/>
      <c r="AJ37" s="1056"/>
      <c r="AK37" s="1056"/>
      <c r="AL37" s="1056"/>
      <c r="AM37" s="1056"/>
      <c r="AN37" s="1056"/>
      <c r="AO37" s="1056"/>
      <c r="AP37" s="1056"/>
      <c r="AQ37" s="1056"/>
      <c r="AR37" s="1056"/>
      <c r="AS37" s="1056"/>
      <c r="AT37" s="1056"/>
      <c r="AU37" s="1056"/>
      <c r="AV37" s="1056">
        <f>AV36-AV25</f>
        <v>62.450736863076429</v>
      </c>
      <c r="AW37" s="1056">
        <f t="shared" ref="AW37:BE37" si="87">AW36-AW25</f>
        <v>62.197133664648362</v>
      </c>
      <c r="AX37" s="1056">
        <f t="shared" si="87"/>
        <v>62.347242824893215</v>
      </c>
      <c r="AY37" s="1056">
        <f t="shared" si="87"/>
        <v>61.529343337087667</v>
      </c>
      <c r="AZ37" s="1056">
        <f>AZ36-AZ25</f>
        <v>62.009678670287315</v>
      </c>
      <c r="BA37" s="1056">
        <f t="shared" si="87"/>
        <v>61.463477096958854</v>
      </c>
      <c r="BB37" s="1056">
        <f t="shared" si="87"/>
        <v>61.046081708921619</v>
      </c>
      <c r="BC37" s="1056">
        <f t="shared" si="87"/>
        <v>73.843937301392543</v>
      </c>
      <c r="BD37" s="1056">
        <f t="shared" si="87"/>
        <v>22.750481657210571</v>
      </c>
      <c r="BE37" s="1056">
        <f t="shared" si="87"/>
        <v>5.8855316572106631</v>
      </c>
      <c r="BF37" s="1056">
        <f t="shared" ref="BF37:BH37" si="88">BF36-BF25</f>
        <v>13.997931657210529</v>
      </c>
      <c r="BG37" s="1056">
        <f t="shared" si="88"/>
        <v>15.519631657210425</v>
      </c>
      <c r="BH37" s="1056">
        <f t="shared" si="88"/>
        <v>23.039537907210502</v>
      </c>
      <c r="BI37" s="1056">
        <f t="shared" ref="BI37:BJ37" si="89">BI36-BI25</f>
        <v>90.647381657210531</v>
      </c>
      <c r="BJ37" s="1056">
        <f t="shared" si="89"/>
        <v>157.29890665721041</v>
      </c>
      <c r="BK37" s="1056">
        <f t="shared" ref="BK37:BQ37" si="90">BK36-BK25</f>
        <v>170.69940665721049</v>
      </c>
      <c r="BL37" s="1056">
        <f t="shared" si="90"/>
        <v>157.48276290721049</v>
      </c>
      <c r="BM37" s="1056">
        <f t="shared" si="90"/>
        <v>159.30793790721043</v>
      </c>
      <c r="BN37" s="1056">
        <f t="shared" si="90"/>
        <v>161.1331129072106</v>
      </c>
      <c r="BO37" s="1056">
        <f t="shared" si="90"/>
        <v>139.04726915721051</v>
      </c>
      <c r="BP37" s="1056">
        <f t="shared" si="90"/>
        <v>129.71871915721056</v>
      </c>
      <c r="BQ37" s="1056">
        <f t="shared" si="90"/>
        <v>121.83494415721054</v>
      </c>
    </row>
    <row r="38" spans="2:69" s="1" customFormat="1" hidden="1">
      <c r="C38" s="1019"/>
      <c r="D38" s="935"/>
      <c r="E38" s="935"/>
      <c r="F38" s="935"/>
      <c r="G38" s="935"/>
      <c r="H38" s="935"/>
      <c r="I38" s="935"/>
      <c r="J38" s="935"/>
      <c r="K38" s="935"/>
      <c r="L38" s="935"/>
      <c r="M38" s="935"/>
      <c r="N38" s="935"/>
      <c r="O38" s="935"/>
      <c r="P38" s="935"/>
      <c r="Q38" s="935"/>
      <c r="R38" s="936"/>
      <c r="S38" s="935"/>
      <c r="T38" s="937"/>
      <c r="U38" s="937"/>
      <c r="V38" s="937"/>
      <c r="W38" s="937"/>
      <c r="X38" s="937"/>
      <c r="Y38" s="937"/>
      <c r="Z38" s="937"/>
      <c r="AA38" s="937"/>
      <c r="AB38" s="937"/>
      <c r="AC38" s="937"/>
      <c r="AD38" s="937"/>
      <c r="AE38" s="937"/>
      <c r="AF38" s="937"/>
      <c r="AG38" s="937"/>
      <c r="AH38" s="937"/>
      <c r="AI38" s="937"/>
      <c r="AJ38" s="937"/>
      <c r="AK38" s="937"/>
      <c r="AL38" s="937"/>
      <c r="AM38" s="937"/>
      <c r="AN38" s="937"/>
      <c r="AO38" s="937"/>
      <c r="AP38" s="937"/>
      <c r="AQ38" s="937"/>
      <c r="AR38" s="937"/>
      <c r="AS38" s="937"/>
      <c r="AT38" s="937"/>
      <c r="AU38" s="937"/>
      <c r="AV38" s="1057">
        <f>AV37/264.172</f>
        <v>0.23640180209513659</v>
      </c>
      <c r="AW38" s="1057">
        <f t="shared" ref="AW38:BE38" si="91">AW37/264.172</f>
        <v>0.23544180936907907</v>
      </c>
      <c r="AX38" s="1057">
        <f t="shared" si="91"/>
        <v>0.23601003446577687</v>
      </c>
      <c r="AY38" s="1057">
        <f t="shared" si="91"/>
        <v>0.23291394749287456</v>
      </c>
      <c r="AZ38" s="1057">
        <f t="shared" si="91"/>
        <v>0.23473221488381549</v>
      </c>
      <c r="BA38" s="1057">
        <f t="shared" si="91"/>
        <v>0.23266461660190652</v>
      </c>
      <c r="BB38" s="1057">
        <f t="shared" si="91"/>
        <v>0.23108460286828889</v>
      </c>
      <c r="BC38" s="1057">
        <f t="shared" si="91"/>
        <v>0.27952976583965194</v>
      </c>
      <c r="BD38" s="1057">
        <f t="shared" si="91"/>
        <v>8.6119958425611223E-2</v>
      </c>
      <c r="BE38" s="1057">
        <f t="shared" si="91"/>
        <v>2.2279165305977403E-2</v>
      </c>
      <c r="BF38" s="1057">
        <f t="shared" ref="BF38:BH38" si="92">BF37/264.172</f>
        <v>5.2987945948891356E-2</v>
      </c>
      <c r="BG38" s="1057">
        <f t="shared" si="92"/>
        <v>5.8748208202271335E-2</v>
      </c>
      <c r="BH38" s="1057">
        <f t="shared" si="92"/>
        <v>8.7214155577466576E-2</v>
      </c>
      <c r="BI38" s="1057">
        <f t="shared" ref="BI38:BJ38" si="93">BI37/264.172</f>
        <v>0.3431377347228719</v>
      </c>
      <c r="BJ38" s="1057">
        <f t="shared" si="93"/>
        <v>0.59544125288528083</v>
      </c>
      <c r="BK38" s="1057">
        <f t="shared" ref="BK38:BQ38" si="94">BK37/264.172</f>
        <v>0.64616767355060523</v>
      </c>
      <c r="BL38" s="1057">
        <f t="shared" si="94"/>
        <v>0.59613722463853269</v>
      </c>
      <c r="BM38" s="1057">
        <f t="shared" si="94"/>
        <v>0.60304626496074687</v>
      </c>
      <c r="BN38" s="1057">
        <f t="shared" si="94"/>
        <v>0.60995530528296182</v>
      </c>
      <c r="BO38" s="1057">
        <f t="shared" si="94"/>
        <v>0.52635127552204808</v>
      </c>
      <c r="BP38" s="1057">
        <f t="shared" si="94"/>
        <v>0.49103886542559599</v>
      </c>
      <c r="BQ38" s="1057">
        <f t="shared" si="94"/>
        <v>0.4611955247233262</v>
      </c>
    </row>
    <row r="39" spans="2:69" s="1" customFormat="1" hidden="1">
      <c r="C39" s="938" t="s">
        <v>4165</v>
      </c>
      <c r="D39" s="935"/>
      <c r="E39" s="935"/>
      <c r="F39" s="935"/>
      <c r="G39" s="935"/>
      <c r="H39" s="935"/>
      <c r="I39" s="935"/>
      <c r="J39" s="935"/>
      <c r="K39" s="935"/>
      <c r="L39" s="935"/>
      <c r="M39" s="935"/>
      <c r="N39" s="935"/>
      <c r="O39" s="935"/>
      <c r="P39" s="935"/>
      <c r="Q39" s="935"/>
      <c r="R39" s="936"/>
      <c r="S39" s="935"/>
      <c r="T39" s="937"/>
      <c r="U39" s="937"/>
      <c r="V39" s="937"/>
      <c r="W39" s="937"/>
      <c r="X39" s="937"/>
      <c r="Y39" s="937"/>
      <c r="Z39" s="937"/>
      <c r="AA39" s="937"/>
      <c r="AB39" s="937"/>
      <c r="AC39" s="937"/>
      <c r="AD39" s="937"/>
      <c r="AE39" s="937"/>
      <c r="AF39" s="937"/>
      <c r="AG39" s="937"/>
      <c r="AH39" s="937"/>
      <c r="AI39" s="937"/>
      <c r="AJ39" s="937"/>
      <c r="AK39" s="937"/>
      <c r="AL39" s="937"/>
      <c r="AM39" s="937"/>
      <c r="AN39" s="937"/>
      <c r="AO39" s="937"/>
      <c r="AP39" s="937"/>
      <c r="AQ39" s="937"/>
      <c r="AR39" s="937"/>
      <c r="AS39" s="937"/>
      <c r="AT39" s="937"/>
      <c r="AU39" s="937"/>
      <c r="AV39" s="937"/>
      <c r="AW39" s="937"/>
      <c r="AX39" s="937"/>
      <c r="AY39" s="937"/>
      <c r="AZ39" s="937"/>
      <c r="BA39" s="937"/>
      <c r="BB39" s="937"/>
      <c r="BC39" s="937"/>
      <c r="BD39" s="937"/>
      <c r="BE39" s="937"/>
      <c r="BF39" s="937"/>
      <c r="BG39" s="937"/>
      <c r="BH39" s="937"/>
      <c r="BI39" s="937"/>
      <c r="BJ39" s="937"/>
      <c r="BK39" s="937"/>
      <c r="BL39" s="937"/>
      <c r="BM39" s="937"/>
      <c r="BN39" s="937"/>
      <c r="BO39" s="937"/>
      <c r="BP39" s="937"/>
      <c r="BQ39" s="937"/>
    </row>
    <row r="40" spans="2:69" s="1" customFormat="1">
      <c r="C40" s="1147"/>
      <c r="D40" s="1133"/>
      <c r="E40" s="1133"/>
      <c r="F40" s="1133"/>
      <c r="G40" s="1133"/>
      <c r="H40" s="1133"/>
      <c r="I40" s="1133"/>
      <c r="J40" s="1133"/>
      <c r="K40" s="1133"/>
      <c r="L40" s="1133"/>
      <c r="M40" s="1133"/>
      <c r="N40" s="1133"/>
      <c r="O40" s="1133"/>
      <c r="P40" s="1133"/>
      <c r="Q40" s="1133"/>
      <c r="R40" s="1134"/>
      <c r="S40" s="1133"/>
      <c r="T40" s="1135"/>
      <c r="U40" s="1135"/>
      <c r="V40" s="1135"/>
      <c r="W40" s="1135"/>
      <c r="X40" s="1135"/>
      <c r="Y40" s="1135"/>
      <c r="Z40" s="1135"/>
      <c r="AA40" s="1135"/>
      <c r="AB40" s="1135"/>
      <c r="AC40" s="1135"/>
      <c r="AD40" s="1135"/>
      <c r="AE40" s="1135"/>
      <c r="AF40" s="1135"/>
      <c r="AG40" s="1135"/>
      <c r="AH40" s="1135"/>
      <c r="AI40" s="1135"/>
      <c r="AJ40" s="1135"/>
      <c r="AK40" s="1135"/>
      <c r="AL40" s="1135"/>
      <c r="AM40" s="1135"/>
      <c r="AN40" s="1135"/>
      <c r="AO40" s="1135"/>
      <c r="AP40" s="1135"/>
      <c r="AQ40" s="1135"/>
      <c r="AR40" s="1135"/>
      <c r="AS40" s="1135"/>
      <c r="AT40" s="1135"/>
      <c r="AU40" s="1135"/>
      <c r="AV40" s="1135"/>
      <c r="AW40" s="1135"/>
      <c r="AX40" s="1135"/>
      <c r="AY40" s="1135"/>
      <c r="AZ40" s="1135"/>
      <c r="BA40" s="1135"/>
      <c r="BB40" s="1136">
        <v>45901</v>
      </c>
      <c r="BC40" s="1140">
        <v>45931</v>
      </c>
      <c r="BD40" s="1141">
        <v>45962</v>
      </c>
      <c r="BE40" s="1142">
        <v>45992</v>
      </c>
      <c r="BF40" s="1140">
        <v>46023</v>
      </c>
      <c r="BG40" s="1141">
        <v>46054</v>
      </c>
      <c r="BH40" s="1142">
        <v>46082</v>
      </c>
      <c r="BI40" s="1140">
        <v>46113</v>
      </c>
      <c r="BJ40" s="1141">
        <v>46143</v>
      </c>
      <c r="BK40" s="1142">
        <v>46174</v>
      </c>
      <c r="BL40" s="1140">
        <v>46204</v>
      </c>
      <c r="BM40" s="1141">
        <v>46235</v>
      </c>
      <c r="BN40" s="1142">
        <v>46266</v>
      </c>
      <c r="BO40" s="1140">
        <v>46296</v>
      </c>
      <c r="BP40" s="1141">
        <v>46327</v>
      </c>
      <c r="BQ40" s="1142">
        <v>46357</v>
      </c>
    </row>
    <row r="41" spans="2:69" s="284" customFormat="1" ht="14.65" thickBot="1">
      <c r="C41" s="1146" t="s">
        <v>4425</v>
      </c>
      <c r="D41" s="1137"/>
      <c r="E41" s="1137"/>
      <c r="F41" s="1137"/>
      <c r="G41" s="1137"/>
      <c r="H41" s="1137"/>
      <c r="I41" s="1137"/>
      <c r="J41" s="1137"/>
      <c r="K41" s="1137"/>
      <c r="L41" s="1137"/>
      <c r="M41" s="1137"/>
      <c r="N41" s="1137"/>
      <c r="O41" s="1137"/>
      <c r="P41" s="1137"/>
      <c r="Q41" s="1137"/>
      <c r="R41" s="1137"/>
      <c r="S41" s="1137"/>
      <c r="T41" s="1138"/>
      <c r="U41" s="1137"/>
      <c r="V41" s="1137"/>
      <c r="W41" s="1137"/>
      <c r="X41" s="1137"/>
      <c r="Y41" s="1139"/>
      <c r="Z41" s="1137"/>
      <c r="AA41" s="1137"/>
      <c r="AB41" s="1138"/>
      <c r="AC41" s="1138"/>
      <c r="AD41" s="1138"/>
      <c r="AE41" s="1138"/>
      <c r="AF41" s="1138"/>
      <c r="AG41" s="1138"/>
      <c r="AH41" s="1138"/>
      <c r="AI41" s="1138"/>
      <c r="AJ41" s="1138"/>
      <c r="AK41" s="1138"/>
      <c r="AL41" s="1138"/>
      <c r="AM41" s="1138"/>
      <c r="AN41" s="1138"/>
      <c r="AO41" s="1138"/>
      <c r="AP41" s="1138"/>
      <c r="AQ41" s="1138"/>
      <c r="AR41" s="1138"/>
      <c r="AS41" s="1138"/>
      <c r="AT41" s="1138"/>
      <c r="AU41" s="1138"/>
      <c r="AV41" s="1138"/>
      <c r="AW41" s="1138"/>
      <c r="AX41" s="1138"/>
      <c r="AY41" s="1138"/>
      <c r="AZ41" s="1138"/>
      <c r="BA41" s="1138"/>
      <c r="BB41" s="1138"/>
      <c r="BC41" s="1143" t="str">
        <f>IF(BC26&gt;BC33, "USA", "BRZ")</f>
        <v>USA</v>
      </c>
      <c r="BD41" s="1144" t="str">
        <f t="shared" ref="BD41:BQ41" si="95">IF(BD26&gt;BD33, "USA", "BRZ")</f>
        <v>USA</v>
      </c>
      <c r="BE41" s="1145" t="str">
        <f t="shared" si="95"/>
        <v>USA</v>
      </c>
      <c r="BF41" s="1143" t="str">
        <f t="shared" si="95"/>
        <v>USA</v>
      </c>
      <c r="BG41" s="1144" t="str">
        <f t="shared" si="95"/>
        <v>USA</v>
      </c>
      <c r="BH41" s="1145" t="str">
        <f t="shared" si="95"/>
        <v>USA</v>
      </c>
      <c r="BI41" s="1143" t="str">
        <f t="shared" si="95"/>
        <v>USA</v>
      </c>
      <c r="BJ41" s="1144" t="str">
        <f t="shared" si="95"/>
        <v>BRZ</v>
      </c>
      <c r="BK41" s="1145" t="str">
        <f t="shared" si="95"/>
        <v>BRZ</v>
      </c>
      <c r="BL41" s="1143" t="str">
        <f t="shared" si="95"/>
        <v>BRZ</v>
      </c>
      <c r="BM41" s="1144" t="str">
        <f t="shared" si="95"/>
        <v>BRZ</v>
      </c>
      <c r="BN41" s="1145" t="str">
        <f t="shared" si="95"/>
        <v>BRZ</v>
      </c>
      <c r="BO41" s="1143" t="str">
        <f t="shared" si="95"/>
        <v>USA</v>
      </c>
      <c r="BP41" s="1144" t="str">
        <f t="shared" si="95"/>
        <v>USA</v>
      </c>
      <c r="BQ41" s="1145" t="str">
        <f t="shared" si="95"/>
        <v>USA</v>
      </c>
    </row>
    <row r="42" spans="2:69" s="1" customFormat="1">
      <c r="C42" s="1132"/>
      <c r="D42" s="1130"/>
      <c r="E42" s="1130"/>
      <c r="F42" s="1130"/>
      <c r="G42" s="1130"/>
      <c r="H42" s="1130"/>
      <c r="I42" s="1130"/>
      <c r="J42" s="1130"/>
      <c r="K42" s="1130"/>
      <c r="L42" s="1130"/>
      <c r="M42" s="1130"/>
      <c r="N42" s="1130"/>
      <c r="O42" s="1130"/>
      <c r="P42" s="1130"/>
      <c r="Q42" s="1130"/>
      <c r="R42" s="1130"/>
      <c r="S42" s="1130"/>
      <c r="T42" s="935"/>
      <c r="U42" s="1130"/>
      <c r="V42" s="1130"/>
      <c r="W42" s="1130"/>
      <c r="X42" s="1130"/>
      <c r="Y42" s="1131"/>
      <c r="Z42" s="1130"/>
      <c r="AA42" s="1130"/>
      <c r="AB42" s="935"/>
      <c r="AC42" s="935"/>
      <c r="AD42" s="935"/>
      <c r="AE42" s="935"/>
      <c r="AF42" s="935"/>
      <c r="AG42" s="935"/>
      <c r="AH42" s="935"/>
      <c r="AI42" s="935"/>
      <c r="AJ42" s="935"/>
      <c r="AK42" s="935"/>
      <c r="AL42" s="935"/>
      <c r="AM42" s="935"/>
      <c r="AN42" s="935"/>
      <c r="AO42" s="935"/>
      <c r="AP42" s="935"/>
      <c r="AQ42" s="935"/>
      <c r="AR42" s="935"/>
      <c r="AS42" s="935"/>
      <c r="AT42" s="935"/>
      <c r="AU42" s="935"/>
      <c r="AV42" s="935"/>
      <c r="AW42" s="935"/>
      <c r="AX42" s="935"/>
      <c r="AY42" s="935"/>
      <c r="AZ42" s="935"/>
      <c r="BA42" s="935"/>
      <c r="BB42" s="935"/>
      <c r="BC42" s="935"/>
      <c r="BD42" s="935"/>
      <c r="BE42" s="935"/>
      <c r="BF42" s="935"/>
      <c r="BG42" s="935"/>
      <c r="BH42" s="935"/>
      <c r="BI42" s="935"/>
      <c r="BJ42" s="935"/>
      <c r="BK42" s="935"/>
      <c r="BL42" s="935"/>
      <c r="BM42" s="935"/>
      <c r="BN42" s="935"/>
      <c r="BO42" s="935"/>
      <c r="BP42" s="935"/>
      <c r="BQ42" s="935"/>
    </row>
    <row r="43" spans="2:69" s="1" customFormat="1">
      <c r="C43" s="924" t="s">
        <v>136</v>
      </c>
      <c r="D43" s="759"/>
      <c r="E43" s="759"/>
      <c r="F43" s="759"/>
      <c r="G43" s="759"/>
      <c r="H43" s="759"/>
      <c r="I43" s="759"/>
      <c r="J43" s="759"/>
      <c r="K43" s="759"/>
      <c r="L43" s="759"/>
      <c r="M43" s="759"/>
      <c r="N43" s="759"/>
      <c r="O43" s="759"/>
      <c r="P43" s="759"/>
      <c r="Q43" s="759"/>
      <c r="R43" s="759"/>
      <c r="S43" s="759"/>
      <c r="T43" s="759"/>
      <c r="U43" s="759"/>
      <c r="V43" s="759"/>
      <c r="W43" s="759"/>
      <c r="X43" s="759"/>
      <c r="Y43" s="759"/>
      <c r="Z43" s="759"/>
      <c r="AA43" s="759"/>
      <c r="AE43" s="1020"/>
      <c r="AF43" s="1020"/>
      <c r="AG43" s="1020"/>
      <c r="AH43" s="1020"/>
      <c r="AI43" s="1021">
        <f>AI26-AI33</f>
        <v>-30.5348474880916</v>
      </c>
      <c r="AJ43" s="1021">
        <f t="shared" ref="AJ43:AS43" si="96">AJ26-AJ33</f>
        <v>-30.62575012653636</v>
      </c>
      <c r="AK43" s="1021">
        <f t="shared" si="96"/>
        <v>-31.533625190327143</v>
      </c>
      <c r="AL43" s="1021">
        <f>AL26-AL33</f>
        <v>-31.384539138679656</v>
      </c>
      <c r="AM43" s="1021">
        <f t="shared" si="96"/>
        <v>-32.845710286642088</v>
      </c>
      <c r="AN43" s="1021">
        <f t="shared" si="96"/>
        <v>-32.779258534563439</v>
      </c>
      <c r="AO43" s="1021">
        <f t="shared" si="96"/>
        <v>-32.147462034016314</v>
      </c>
      <c r="AP43" s="1021">
        <f t="shared" si="96"/>
        <v>-31.074335999401171</v>
      </c>
      <c r="AQ43" s="1021">
        <f t="shared" si="96"/>
        <v>-33.027550140417446</v>
      </c>
      <c r="AR43" s="1021">
        <f t="shared" si="96"/>
        <v>-34.699692403664557</v>
      </c>
      <c r="AS43" s="1021">
        <f t="shared" si="96"/>
        <v>-35.638461543084645</v>
      </c>
      <c r="AT43" s="1021">
        <f t="shared" ref="AT43:AV43" si="97">AT26-AT33</f>
        <v>-34.647144883323278</v>
      </c>
      <c r="AU43" s="1021">
        <f t="shared" si="97"/>
        <v>-34.640586655103959</v>
      </c>
      <c r="AV43" s="1021">
        <f t="shared" si="97"/>
        <v>-33.049354473487227</v>
      </c>
      <c r="AW43" s="1021">
        <f t="shared" ref="AW43:BA43" si="98">AW26-AW33</f>
        <v>-31.204848030113737</v>
      </c>
      <c r="AX43" s="1021">
        <f>AX26-AX33</f>
        <v>-31.430798857829785</v>
      </c>
      <c r="AY43" s="1021">
        <f t="shared" si="98"/>
        <v>-29.711163256900733</v>
      </c>
      <c r="AZ43" s="1021">
        <f t="shared" si="98"/>
        <v>-30.842057199272489</v>
      </c>
      <c r="BA43" s="1021">
        <f t="shared" si="98"/>
        <v>-29.667620227877819</v>
      </c>
      <c r="BB43" s="1021">
        <f>BB26-BB33</f>
        <v>-29.246419988860936</v>
      </c>
      <c r="BC43" s="1021">
        <f t="shared" ref="BC43:BE43" si="99">BC26-BC33</f>
        <v>62.71970357851103</v>
      </c>
      <c r="BD43" s="1021">
        <f t="shared" si="99"/>
        <v>98.693465706908114</v>
      </c>
      <c r="BE43" s="1021">
        <f t="shared" si="99"/>
        <v>109.54800114499199</v>
      </c>
      <c r="BF43" s="1021">
        <f t="shared" ref="BF43:BH43" si="100">BF26-BF33</f>
        <v>103.98859549135204</v>
      </c>
      <c r="BG43" s="1021">
        <f t="shared" si="100"/>
        <v>102.85629402150016</v>
      </c>
      <c r="BH43" s="1021">
        <f t="shared" si="100"/>
        <v>97.866851938609557</v>
      </c>
      <c r="BI43" s="1021">
        <f t="shared" ref="BI43:BJ43" si="101">BI26-BI33</f>
        <v>41.734540999057117</v>
      </c>
      <c r="BJ43" s="1021">
        <f t="shared" si="101"/>
        <v>-13.588964816376915</v>
      </c>
      <c r="BK43" s="1021">
        <f t="shared" ref="BK43:BQ43" si="102">BK26-BK33</f>
        <v>-24.264711908659933</v>
      </c>
      <c r="BL43" s="1021">
        <f t="shared" si="102"/>
        <v>-12.714203304194825</v>
      </c>
      <c r="BM43" s="1021">
        <f t="shared" si="102"/>
        <v>-14.536943261911574</v>
      </c>
      <c r="BN43" s="1021">
        <f t="shared" si="102"/>
        <v>-16.359683219628437</v>
      </c>
      <c r="BO43" s="1021">
        <f t="shared" si="102"/>
        <v>0.91812181256489112</v>
      </c>
      <c r="BP43" s="1021">
        <f t="shared" si="102"/>
        <v>6.9708375550222854</v>
      </c>
      <c r="BQ43" s="1021">
        <f t="shared" si="102"/>
        <v>12.362551274894258</v>
      </c>
    </row>
    <row r="44" spans="2:69">
      <c r="C44" s="924"/>
      <c r="D44" s="759"/>
      <c r="E44" s="759"/>
      <c r="F44" s="759"/>
      <c r="G44" s="759"/>
      <c r="H44" s="759"/>
      <c r="I44" s="759"/>
      <c r="J44" s="759"/>
      <c r="K44" s="759"/>
      <c r="L44" s="759"/>
      <c r="M44" s="759"/>
      <c r="N44" s="759"/>
      <c r="O44" s="759"/>
      <c r="P44" s="759"/>
      <c r="Q44" s="759"/>
      <c r="R44" s="759"/>
      <c r="S44" s="759"/>
      <c r="T44" s="759"/>
      <c r="U44" s="759"/>
      <c r="V44" s="759"/>
      <c r="W44" s="759"/>
      <c r="X44" s="759"/>
      <c r="Y44" s="759"/>
      <c r="Z44" s="759"/>
      <c r="AA44" s="759"/>
      <c r="AE44" s="493"/>
      <c r="AF44" s="493"/>
      <c r="AG44" s="493"/>
      <c r="AH44" s="493"/>
      <c r="AI44" s="923"/>
      <c r="AJ44" s="923"/>
      <c r="AK44" s="923"/>
      <c r="AL44" s="923"/>
      <c r="AM44" s="923"/>
      <c r="AN44" s="923"/>
      <c r="AO44" s="923"/>
      <c r="AP44" s="923"/>
      <c r="AQ44" s="923"/>
      <c r="AR44" s="923"/>
      <c r="AS44" s="923"/>
      <c r="AT44" s="923"/>
      <c r="AU44" s="923"/>
      <c r="AV44" s="923"/>
      <c r="AW44" s="923"/>
      <c r="AX44" s="923"/>
      <c r="AY44" s="923"/>
      <c r="AZ44" s="923"/>
      <c r="BA44" s="923"/>
      <c r="BB44" s="1124">
        <f>BB43/264.172</f>
        <v>-0.11070976480800741</v>
      </c>
      <c r="BC44" s="1124">
        <f t="shared" ref="BC44:BK44" si="103">BC43/264.172</f>
        <v>0.23741995207104094</v>
      </c>
      <c r="BD44" s="1124">
        <f t="shared" si="103"/>
        <v>0.3735954821362904</v>
      </c>
      <c r="BE44" s="1124">
        <f t="shared" si="103"/>
        <v>0.41468437663716057</v>
      </c>
      <c r="BF44" s="1124">
        <f t="shared" si="103"/>
        <v>0.3936397327928472</v>
      </c>
      <c r="BG44" s="1124">
        <f t="shared" si="103"/>
        <v>0.38935350461631119</v>
      </c>
      <c r="BH44" s="1124">
        <f t="shared" si="103"/>
        <v>0.37046640801678282</v>
      </c>
      <c r="BI44" s="1124">
        <f t="shared" si="103"/>
        <v>0.15798245460933449</v>
      </c>
      <c r="BJ44" s="1124">
        <f t="shared" si="103"/>
        <v>-5.1439837743503906E-2</v>
      </c>
      <c r="BK44" s="1124">
        <f t="shared" si="103"/>
        <v>-9.1851944599200264E-2</v>
      </c>
      <c r="BL44" s="1124">
        <f t="shared" ref="BL44:BQ44" si="104">BL43/264.172</f>
        <v>-4.8128504550803357E-2</v>
      </c>
      <c r="BM44" s="1124">
        <f t="shared" si="104"/>
        <v>-5.5028327233437202E-2</v>
      </c>
      <c r="BN44" s="1124">
        <f t="shared" si="104"/>
        <v>-6.1928149916071477E-2</v>
      </c>
      <c r="BO44" s="1124">
        <f t="shared" si="104"/>
        <v>3.4754698172587972E-3</v>
      </c>
      <c r="BP44" s="1124">
        <f t="shared" si="104"/>
        <v>2.6387495855057633E-2</v>
      </c>
      <c r="BQ44" s="1124">
        <f t="shared" si="104"/>
        <v>4.6797356551391736E-2</v>
      </c>
    </row>
    <row r="45" spans="2:69" ht="14.65" thickBot="1">
      <c r="C45" s="256"/>
      <c r="D45" s="759"/>
      <c r="E45" s="759"/>
      <c r="F45" s="759"/>
      <c r="G45" s="759"/>
      <c r="H45" s="759"/>
      <c r="I45" s="759"/>
      <c r="J45" s="759"/>
      <c r="K45" s="759"/>
      <c r="L45" s="759"/>
      <c r="M45" s="759"/>
      <c r="N45" s="759"/>
      <c r="O45" s="759"/>
      <c r="P45" s="759"/>
      <c r="Q45" s="759"/>
      <c r="R45" s="759"/>
      <c r="S45" s="759"/>
      <c r="T45" s="759"/>
      <c r="U45" s="759"/>
      <c r="V45" s="759"/>
      <c r="W45" s="759"/>
      <c r="X45" s="759"/>
      <c r="Y45" s="759"/>
      <c r="Z45" s="759"/>
      <c r="AA45" s="759"/>
      <c r="AE45" s="493"/>
      <c r="AF45" s="493"/>
      <c r="AG45" s="493"/>
      <c r="AH45" s="493"/>
      <c r="AI45" s="493"/>
      <c r="AJ45" s="493"/>
      <c r="AK45" s="493"/>
      <c r="AL45" s="493"/>
      <c r="AM45" s="493"/>
      <c r="AN45" s="493"/>
      <c r="AO45" s="493"/>
      <c r="AP45" s="493"/>
      <c r="AQ45" s="493"/>
      <c r="AR45" s="493"/>
      <c r="AS45" s="493"/>
      <c r="AT45" s="493"/>
      <c r="AU45" s="493"/>
      <c r="AV45" s="493"/>
      <c r="AW45" s="493"/>
      <c r="AX45" s="493"/>
      <c r="AY45" s="493"/>
      <c r="AZ45" s="493"/>
      <c r="BA45" s="493"/>
      <c r="BB45" s="493"/>
      <c r="BC45" s="493"/>
      <c r="BD45" s="493"/>
      <c r="BE45" s="493"/>
      <c r="BF45" s="493"/>
      <c r="BG45" s="493"/>
      <c r="BH45" s="493"/>
      <c r="BI45" s="493"/>
      <c r="BJ45" s="493"/>
      <c r="BK45" s="493"/>
      <c r="BL45" s="493"/>
      <c r="BM45" s="493"/>
      <c r="BN45" s="493"/>
      <c r="BO45" s="493"/>
      <c r="BP45" s="493"/>
      <c r="BQ45" s="493"/>
    </row>
    <row r="46" spans="2:69">
      <c r="C46" s="751" t="s">
        <v>137</v>
      </c>
      <c r="D46" s="752"/>
      <c r="E46" s="752"/>
      <c r="F46" s="752"/>
      <c r="G46" s="752"/>
      <c r="H46" s="752"/>
      <c r="I46" s="752"/>
      <c r="J46" s="752"/>
      <c r="K46" s="753">
        <f t="shared" ref="K46:P46" si="105">+L10</f>
        <v>0</v>
      </c>
      <c r="L46" s="753">
        <f t="shared" si="105"/>
        <v>0</v>
      </c>
      <c r="M46" s="753">
        <f t="shared" si="105"/>
        <v>0</v>
      </c>
      <c r="N46" s="753">
        <f t="shared" si="105"/>
        <v>0</v>
      </c>
      <c r="O46" s="753">
        <f t="shared" si="105"/>
        <v>0</v>
      </c>
      <c r="P46" s="753">
        <f t="shared" si="105"/>
        <v>0</v>
      </c>
      <c r="Q46" s="753">
        <f t="shared" ref="Q46:AA46" si="106">+R21+$C$47</f>
        <v>-130</v>
      </c>
      <c r="R46" s="753">
        <f t="shared" si="106"/>
        <v>-130</v>
      </c>
      <c r="S46" s="753">
        <f t="shared" si="106"/>
        <v>-130</v>
      </c>
      <c r="T46" s="753">
        <f t="shared" si="106"/>
        <v>-130</v>
      </c>
      <c r="U46" s="753">
        <f t="shared" si="106"/>
        <v>-130</v>
      </c>
      <c r="V46" s="756">
        <f t="shared" si="106"/>
        <v>-130</v>
      </c>
      <c r="W46" s="753">
        <f t="shared" si="106"/>
        <v>-130</v>
      </c>
      <c r="X46" s="754">
        <f t="shared" si="106"/>
        <v>-130</v>
      </c>
      <c r="Y46" s="756">
        <f t="shared" si="106"/>
        <v>-130</v>
      </c>
      <c r="Z46" s="753">
        <f t="shared" si="106"/>
        <v>-130</v>
      </c>
      <c r="AA46" s="754">
        <f t="shared" si="106"/>
        <v>-130</v>
      </c>
      <c r="AB46" s="753">
        <f t="shared" ref="AB46" si="107">+AC21+$C$47</f>
        <v>-130</v>
      </c>
      <c r="AC46" s="753">
        <f t="shared" ref="AC46" si="108">+AD21+$C$47</f>
        <v>-130</v>
      </c>
      <c r="AD46" s="754">
        <f t="shared" ref="AD46" si="109">+AE21+$C$47</f>
        <v>-130</v>
      </c>
      <c r="AE46" s="753">
        <f t="shared" ref="AE46" si="110">+AF21+$C$47</f>
        <v>-130</v>
      </c>
      <c r="AF46" s="753">
        <f t="shared" ref="AF46" si="111">+AG21+$C$47</f>
        <v>-130</v>
      </c>
      <c r="AG46" s="754">
        <f t="shared" ref="AG46" si="112">+AH21+$C$47</f>
        <v>-130</v>
      </c>
      <c r="AH46" s="753">
        <f t="shared" ref="AH46" si="113">+AI21+$C$47</f>
        <v>-130</v>
      </c>
      <c r="AI46" s="753">
        <f t="shared" ref="AI46" si="114">+AJ21+$C$47</f>
        <v>-130</v>
      </c>
      <c r="AJ46" s="754">
        <f t="shared" ref="AJ46" si="115">+AK21+$C$47</f>
        <v>-130</v>
      </c>
      <c r="AK46" s="753">
        <f t="shared" ref="AK46" si="116">+AL21+$C$47</f>
        <v>-130</v>
      </c>
      <c r="AL46" s="753">
        <f t="shared" ref="AL46:AM46" si="117">+AM21+$C$47</f>
        <v>-130</v>
      </c>
      <c r="AM46" s="754">
        <f t="shared" si="117"/>
        <v>-130</v>
      </c>
      <c r="AN46" s="753">
        <f t="shared" ref="AN46" si="118">+AO21+$C$47</f>
        <v>-130</v>
      </c>
      <c r="AO46" s="753">
        <f t="shared" ref="AO46" si="119">+AP21+$C$47</f>
        <v>-130</v>
      </c>
      <c r="AP46" s="754">
        <f t="shared" ref="AP46" si="120">+AQ21+$C$47</f>
        <v>-130</v>
      </c>
      <c r="AQ46" s="753">
        <f t="shared" ref="AQ46" si="121">+AR21+$C$47</f>
        <v>-130</v>
      </c>
      <c r="AR46" s="753">
        <f t="shared" ref="AR46" si="122">+AS21+$C$47</f>
        <v>-130</v>
      </c>
      <c r="AS46" s="754">
        <f t="shared" ref="AS46" si="123">+AT21+$C$47</f>
        <v>-130</v>
      </c>
      <c r="AT46" s="754">
        <f t="shared" ref="AT46" si="124">+AU21+$C$47</f>
        <v>-130</v>
      </c>
      <c r="AU46" s="754">
        <f t="shared" ref="AU46" si="125">+AV21+$C$47</f>
        <v>-130</v>
      </c>
      <c r="AV46" s="754">
        <f t="shared" ref="AV46" si="126">+AW21+$C$47</f>
        <v>-130</v>
      </c>
      <c r="AW46" s="754">
        <f t="shared" ref="AW46" si="127">+AX21+$C$47</f>
        <v>-130</v>
      </c>
      <c r="AX46" s="754">
        <f t="shared" ref="AX46" si="128">+AY21+$C$47</f>
        <v>-130</v>
      </c>
      <c r="AY46" s="754">
        <f t="shared" ref="AY46" si="129">+AZ21+$C$47</f>
        <v>-130</v>
      </c>
      <c r="AZ46" s="754">
        <f t="shared" ref="AZ46" si="130">+BA21+$C$47</f>
        <v>-130</v>
      </c>
      <c r="BA46" s="754">
        <f t="shared" ref="BA46" si="131">+BB21+$C$47</f>
        <v>-130</v>
      </c>
      <c r="BB46" s="754">
        <f t="shared" ref="BB46" si="132">+BC21+$C$47</f>
        <v>650</v>
      </c>
      <c r="BC46" s="754">
        <f t="shared" ref="BC46" si="133">+BD21+$C$47</f>
        <v>550</v>
      </c>
      <c r="BD46" s="754">
        <f t="shared" ref="BD46" si="134">+BE21+$C$47</f>
        <v>498</v>
      </c>
      <c r="BE46" s="754">
        <f t="shared" ref="BE46" si="135">+BF21+$C$47</f>
        <v>474</v>
      </c>
      <c r="BF46" s="754">
        <f t="shared" ref="BF46" si="136">+BG21+$C$47</f>
        <v>482</v>
      </c>
      <c r="BG46" s="754">
        <f t="shared" ref="BG46" si="137">+BH21+$C$47</f>
        <v>492</v>
      </c>
      <c r="BH46" s="754">
        <f t="shared" ref="BH46" si="138">+BI21+$C$47</f>
        <v>504</v>
      </c>
      <c r="BI46" s="754">
        <f t="shared" ref="BI46" si="139">+BJ21+$C$47</f>
        <v>505</v>
      </c>
      <c r="BJ46" s="754">
        <f t="shared" ref="BJ46:BK46" si="140">+BK21+$C$47</f>
        <v>505</v>
      </c>
      <c r="BK46" s="754">
        <f t="shared" si="140"/>
        <v>500</v>
      </c>
      <c r="BL46" s="754">
        <f t="shared" ref="BL46" si="141">+BM21+$C$47</f>
        <v>498</v>
      </c>
      <c r="BM46" s="754">
        <f t="shared" ref="BM46" si="142">+BN21+$C$47</f>
        <v>496</v>
      </c>
      <c r="BN46" s="754">
        <f t="shared" ref="BN46" si="143">+BO21+$C$47</f>
        <v>485</v>
      </c>
      <c r="BO46" s="754">
        <f t="shared" ref="BO46" si="144">+BP21+$C$47</f>
        <v>480</v>
      </c>
      <c r="BP46" s="754">
        <f t="shared" ref="BP46" si="145">+BQ21+$C$47</f>
        <v>480</v>
      </c>
      <c r="BQ46" s="754">
        <f t="shared" ref="BQ46" si="146">+BR21+$C$47</f>
        <v>-130</v>
      </c>
    </row>
    <row r="47" spans="2:69">
      <c r="C47" s="758">
        <v>-130</v>
      </c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86"/>
      <c r="W47" s="1"/>
      <c r="X47" s="5"/>
      <c r="Y47" s="86"/>
      <c r="Z47" s="1"/>
      <c r="AA47" s="5"/>
      <c r="AB47" s="1"/>
      <c r="AC47" s="1"/>
      <c r="AD47" s="5"/>
      <c r="AE47" s="1"/>
      <c r="AF47" s="1"/>
      <c r="AG47" s="5"/>
      <c r="AH47" s="1"/>
      <c r="AI47" s="1"/>
      <c r="AJ47" s="5"/>
      <c r="AK47" s="1"/>
      <c r="AL47" s="1"/>
      <c r="AM47" s="5"/>
      <c r="AN47" s="1"/>
      <c r="AO47" s="1"/>
      <c r="AP47" s="5"/>
      <c r="AQ47" s="1"/>
      <c r="AR47" s="1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</row>
    <row r="48" spans="2:69" ht="14.65" thickBot="1">
      <c r="C48" s="569" t="s">
        <v>138</v>
      </c>
      <c r="D48" s="570"/>
      <c r="E48" s="570"/>
      <c r="F48" s="570"/>
      <c r="G48" s="570"/>
      <c r="H48" s="570"/>
      <c r="I48" s="570"/>
      <c r="J48" s="570"/>
      <c r="K48" s="578">
        <f>+K46-K45</f>
        <v>0</v>
      </c>
      <c r="L48" s="578">
        <f t="shared" ref="L48:N48" si="147">+L46-L45</f>
        <v>0</v>
      </c>
      <c r="M48" s="579">
        <f t="shared" si="147"/>
        <v>0</v>
      </c>
      <c r="N48" s="579">
        <f t="shared" si="147"/>
        <v>0</v>
      </c>
      <c r="O48" s="579">
        <f>+O46-O45</f>
        <v>0</v>
      </c>
      <c r="P48" s="579">
        <f t="shared" ref="P48" si="148">+P46-P45</f>
        <v>0</v>
      </c>
      <c r="Q48" s="579" t="e">
        <f t="shared" ref="Q48:X48" si="149">+Q46-Q33</f>
        <v>#DIV/0!</v>
      </c>
      <c r="R48" s="579" t="e">
        <f t="shared" si="149"/>
        <v>#DIV/0!</v>
      </c>
      <c r="S48" s="579" t="e">
        <f t="shared" si="149"/>
        <v>#DIV/0!</v>
      </c>
      <c r="T48" s="579" t="e">
        <f t="shared" si="149"/>
        <v>#DIV/0!</v>
      </c>
      <c r="U48" s="579" t="e">
        <f t="shared" si="149"/>
        <v>#DIV/0!</v>
      </c>
      <c r="V48" s="757" t="e">
        <f t="shared" si="149"/>
        <v>#DIV/0!</v>
      </c>
      <c r="W48" s="579" t="e">
        <f t="shared" si="149"/>
        <v>#DIV/0!</v>
      </c>
      <c r="X48" s="755" t="e">
        <f t="shared" si="149"/>
        <v>#DIV/0!</v>
      </c>
      <c r="Y48" s="757" t="e">
        <f t="shared" ref="Y48:AA48" si="150">+Y46-Y33</f>
        <v>#DIV/0!</v>
      </c>
      <c r="Z48" s="579" t="e">
        <f t="shared" si="150"/>
        <v>#DIV/0!</v>
      </c>
      <c r="AA48" s="755" t="e">
        <f t="shared" si="150"/>
        <v>#DIV/0!</v>
      </c>
      <c r="AB48" s="579" t="e">
        <f t="shared" ref="AB48:AD48" si="151">+AB46-AB33</f>
        <v>#DIV/0!</v>
      </c>
      <c r="AC48" s="579" t="e">
        <f t="shared" si="151"/>
        <v>#DIV/0!</v>
      </c>
      <c r="AD48" s="755" t="e">
        <f t="shared" si="151"/>
        <v>#DIV/0!</v>
      </c>
      <c r="AE48" s="579" t="e">
        <f t="shared" ref="AE48:AG48" si="152">+AE46-AE33</f>
        <v>#DIV/0!</v>
      </c>
      <c r="AF48" s="579" t="e">
        <f t="shared" si="152"/>
        <v>#DIV/0!</v>
      </c>
      <c r="AG48" s="755" t="e">
        <f t="shared" si="152"/>
        <v>#DIV/0!</v>
      </c>
      <c r="AH48" s="579">
        <f t="shared" ref="AH48:AM48" si="153">+AH46-AH33</f>
        <v>-330.58027129279321</v>
      </c>
      <c r="AI48" s="579">
        <f t="shared" si="153"/>
        <v>-330.68043598743765</v>
      </c>
      <c r="AJ48" s="755">
        <f t="shared" si="153"/>
        <v>-330.81735269632782</v>
      </c>
      <c r="AK48" s="579">
        <f t="shared" si="153"/>
        <v>-331.67479007277478</v>
      </c>
      <c r="AL48" s="579">
        <f t="shared" si="153"/>
        <v>-330.44401032067822</v>
      </c>
      <c r="AM48" s="755">
        <f t="shared" si="153"/>
        <v>-331.79583372255956</v>
      </c>
      <c r="AN48" s="579">
        <f t="shared" ref="AN48:AQ48" si="154">+AN46-AN33</f>
        <v>-330.66220908755082</v>
      </c>
      <c r="AO48" s="579">
        <f t="shared" si="154"/>
        <v>-328.8114544630721</v>
      </c>
      <c r="AP48" s="755">
        <f t="shared" si="154"/>
        <v>-327.41929260450161</v>
      </c>
      <c r="AQ48" s="579">
        <f t="shared" si="154"/>
        <v>-330.17261532806469</v>
      </c>
      <c r="AR48" s="579">
        <f>+AR46-AR33</f>
        <v>-333.1469797386859</v>
      </c>
      <c r="AS48" s="755">
        <f>+AS46-AS33</f>
        <v>-334.83130233901244</v>
      </c>
      <c r="AT48" s="755">
        <f t="shared" ref="AT48:AV48" si="155">+AT46-AT33</f>
        <v>-334.79172519965363</v>
      </c>
      <c r="AU48" s="755">
        <f t="shared" si="155"/>
        <v>-334.61400441840362</v>
      </c>
      <c r="AV48" s="755">
        <f t="shared" si="155"/>
        <v>-330.7808044382802</v>
      </c>
      <c r="AW48" s="755">
        <f t="shared" ref="AW48:BB48" si="156">+AW46-AW33</f>
        <v>-325.934265365339</v>
      </c>
      <c r="AX48" s="755">
        <f t="shared" si="156"/>
        <v>-326.21592733045247</v>
      </c>
      <c r="AY48" s="755">
        <f t="shared" si="156"/>
        <v>-323.15310580204778</v>
      </c>
      <c r="AZ48" s="755">
        <f t="shared" si="156"/>
        <v>-325.33517385986374</v>
      </c>
      <c r="BA48" s="755">
        <f t="shared" si="156"/>
        <v>-323.19201024327788</v>
      </c>
      <c r="BB48" s="755">
        <f t="shared" si="156"/>
        <v>457.00993101098709</v>
      </c>
      <c r="BC48" s="755">
        <f t="shared" ref="BC48:BE48" si="157">+BC46-BC33</f>
        <v>-56.441995021031858</v>
      </c>
      <c r="BD48" s="755">
        <f t="shared" si="157"/>
        <v>-76.486865926558494</v>
      </c>
      <c r="BE48" s="755">
        <f t="shared" si="157"/>
        <v>-86.266297164783737</v>
      </c>
      <c r="BF48" s="755">
        <f t="shared" ref="BF48:BH48" si="158">+BF46-BF33</f>
        <v>-83.610971146480551</v>
      </c>
      <c r="BG48" s="755">
        <f t="shared" si="158"/>
        <v>-74.201819341126566</v>
      </c>
      <c r="BH48" s="755">
        <f t="shared" si="158"/>
        <v>-67.816527098831102</v>
      </c>
      <c r="BI48" s="755">
        <f t="shared" ref="BI48:BJ48" si="159">+BI46-BI33</f>
        <v>-71.76525171916137</v>
      </c>
      <c r="BJ48" s="755">
        <f t="shared" si="159"/>
        <v>-76.81141013668389</v>
      </c>
      <c r="BK48" s="755">
        <f t="shared" ref="BK48:BQ48" si="160">+BK46-BK33</f>
        <v>-84.614831479752183</v>
      </c>
      <c r="BL48" s="755">
        <f t="shared" si="160"/>
        <v>-85.854435517970387</v>
      </c>
      <c r="BM48" s="755">
        <f t="shared" si="160"/>
        <v>-86.737429175475654</v>
      </c>
      <c r="BN48" s="755">
        <f t="shared" si="160"/>
        <v>-96.620422832981035</v>
      </c>
      <c r="BO48" s="755">
        <f t="shared" si="160"/>
        <v>-94.397480195516664</v>
      </c>
      <c r="BP48" s="755">
        <f t="shared" si="160"/>
        <v>-87.162025956514412</v>
      </c>
      <c r="BQ48" s="755">
        <f t="shared" si="160"/>
        <v>-692.15286532951291</v>
      </c>
    </row>
    <row r="49" spans="3:69" s="1" customFormat="1"/>
    <row r="50" spans="3:69" s="1" customFormat="1" ht="14.65" thickBot="1"/>
    <row r="51" spans="3:69" ht="14.65" thickBot="1">
      <c r="C51" s="575" t="s">
        <v>139</v>
      </c>
      <c r="D51" s="383"/>
      <c r="E51" s="383"/>
      <c r="F51" s="383"/>
      <c r="G51" s="383"/>
      <c r="H51" s="383"/>
      <c r="I51" s="383"/>
      <c r="J51" s="383"/>
      <c r="K51" s="576" t="s">
        <v>93</v>
      </c>
      <c r="L51" s="576" t="s">
        <v>94</v>
      </c>
      <c r="M51" s="576" t="s">
        <v>83</v>
      </c>
      <c r="N51" s="576" t="s">
        <v>84</v>
      </c>
      <c r="O51" s="576" t="s">
        <v>85</v>
      </c>
      <c r="P51" s="576" t="s">
        <v>86</v>
      </c>
      <c r="Q51" s="576" t="s">
        <v>87</v>
      </c>
      <c r="R51" s="576" t="s">
        <v>88</v>
      </c>
      <c r="S51" s="576" t="s">
        <v>89</v>
      </c>
      <c r="T51" s="576" t="s">
        <v>90</v>
      </c>
      <c r="U51" s="577" t="s">
        <v>91</v>
      </c>
      <c r="V51" s="686" t="s">
        <v>92</v>
      </c>
      <c r="W51" s="576" t="s">
        <v>93</v>
      </c>
      <c r="X51" s="577" t="s">
        <v>94</v>
      </c>
      <c r="Y51" s="686" t="s">
        <v>83</v>
      </c>
      <c r="Z51" s="576" t="s">
        <v>84</v>
      </c>
      <c r="AA51" s="577" t="s">
        <v>85</v>
      </c>
      <c r="AB51" s="576" t="s">
        <v>86</v>
      </c>
      <c r="AC51" s="576" t="s">
        <v>87</v>
      </c>
      <c r="AD51" s="577" t="s">
        <v>88</v>
      </c>
      <c r="AE51" s="576" t="s">
        <v>89</v>
      </c>
      <c r="AF51" s="576" t="s">
        <v>90</v>
      </c>
      <c r="AG51" s="577" t="s">
        <v>91</v>
      </c>
      <c r="AH51" s="686" t="s">
        <v>121</v>
      </c>
      <c r="AI51" s="576" t="s">
        <v>122</v>
      </c>
      <c r="AJ51" s="577" t="s">
        <v>123</v>
      </c>
      <c r="AK51" s="686" t="s">
        <v>124</v>
      </c>
      <c r="AL51" s="90">
        <v>45413</v>
      </c>
      <c r="AM51" s="91">
        <v>45444</v>
      </c>
      <c r="AN51" s="426">
        <v>45474</v>
      </c>
      <c r="AO51" s="90">
        <v>45505</v>
      </c>
      <c r="AP51" s="91">
        <v>45536</v>
      </c>
      <c r="AQ51" s="426">
        <v>45566</v>
      </c>
      <c r="AR51" s="90">
        <v>45597</v>
      </c>
      <c r="AS51" s="91">
        <v>45627</v>
      </c>
      <c r="AT51" s="426">
        <v>45658</v>
      </c>
      <c r="AU51" s="90">
        <v>45689</v>
      </c>
      <c r="AV51" s="91">
        <v>45717</v>
      </c>
      <c r="AW51" s="426">
        <v>45748</v>
      </c>
      <c r="AX51" s="90">
        <v>45778</v>
      </c>
      <c r="AY51" s="91">
        <v>45809</v>
      </c>
      <c r="AZ51" s="426">
        <v>45839</v>
      </c>
      <c r="BA51" s="90">
        <v>45870</v>
      </c>
      <c r="BB51" s="91">
        <v>45901</v>
      </c>
      <c r="BC51" s="426">
        <v>45931</v>
      </c>
      <c r="BD51" s="90">
        <v>45962</v>
      </c>
      <c r="BE51" s="91">
        <v>45992</v>
      </c>
      <c r="BF51" s="426">
        <v>46023</v>
      </c>
      <c r="BG51" s="90">
        <v>46054</v>
      </c>
      <c r="BH51" s="91">
        <v>46082</v>
      </c>
      <c r="BI51" s="426">
        <v>46113</v>
      </c>
      <c r="BJ51" s="90">
        <v>46143</v>
      </c>
      <c r="BK51" s="91">
        <v>46174</v>
      </c>
      <c r="BL51" s="426">
        <v>46204</v>
      </c>
      <c r="BM51" s="90">
        <v>46235</v>
      </c>
      <c r="BN51" s="91">
        <v>46266</v>
      </c>
      <c r="BO51" s="426">
        <v>46296</v>
      </c>
      <c r="BP51" s="90">
        <v>46327</v>
      </c>
      <c r="BQ51" s="91">
        <v>46357</v>
      </c>
    </row>
    <row r="52" spans="3:69">
      <c r="C52" s="89" t="s">
        <v>140</v>
      </c>
      <c r="K52" s="573" t="e">
        <f t="shared" ref="K52:AA52" si="161">+K24</f>
        <v>#DIV/0!</v>
      </c>
      <c r="L52" s="573" t="e">
        <f t="shared" si="161"/>
        <v>#DIV/0!</v>
      </c>
      <c r="M52" s="573" t="e">
        <f t="shared" si="161"/>
        <v>#DIV/0!</v>
      </c>
      <c r="N52" s="573" t="e">
        <f t="shared" si="161"/>
        <v>#DIV/0!</v>
      </c>
      <c r="O52" s="573" t="e">
        <f t="shared" si="161"/>
        <v>#DIV/0!</v>
      </c>
      <c r="P52" s="573" t="e">
        <f t="shared" si="161"/>
        <v>#DIV/0!</v>
      </c>
      <c r="Q52" s="573" t="e">
        <f t="shared" si="161"/>
        <v>#DIV/0!</v>
      </c>
      <c r="R52" s="573" t="e">
        <f t="shared" si="161"/>
        <v>#DIV/0!</v>
      </c>
      <c r="S52" s="573" t="e">
        <f t="shared" si="161"/>
        <v>#DIV/0!</v>
      </c>
      <c r="T52" s="573" t="e">
        <f t="shared" si="161"/>
        <v>#DIV/0!</v>
      </c>
      <c r="U52" s="574" t="e">
        <f t="shared" si="161"/>
        <v>#DIV/0!</v>
      </c>
      <c r="V52" s="687" t="e">
        <f t="shared" si="161"/>
        <v>#DIV/0!</v>
      </c>
      <c r="W52" s="573" t="e">
        <f t="shared" si="161"/>
        <v>#DIV/0!</v>
      </c>
      <c r="X52" s="574" t="e">
        <f t="shared" si="161"/>
        <v>#DIV/0!</v>
      </c>
      <c r="Y52" s="687" t="e">
        <f t="shared" si="161"/>
        <v>#DIV/0!</v>
      </c>
      <c r="Z52" s="573" t="e">
        <f t="shared" si="161"/>
        <v>#DIV/0!</v>
      </c>
      <c r="AA52" s="574" t="e">
        <f t="shared" si="161"/>
        <v>#DIV/0!</v>
      </c>
      <c r="AB52" s="573" t="e">
        <f>+AB24</f>
        <v>#DIV/0!</v>
      </c>
      <c r="AC52" s="573" t="e">
        <f t="shared" ref="AC52:AD52" si="162">+AC24</f>
        <v>#DIV/0!</v>
      </c>
      <c r="AD52" s="574" t="e">
        <f t="shared" si="162"/>
        <v>#DIV/0!</v>
      </c>
      <c r="AE52" s="573" t="e">
        <f t="shared" ref="AE52:AG52" si="163">+AE24</f>
        <v>#DIV/0!</v>
      </c>
      <c r="AF52" s="573" t="e">
        <f t="shared" si="163"/>
        <v>#DIV/0!</v>
      </c>
      <c r="AG52" s="574">
        <f t="shared" si="163"/>
        <v>30.972910850279497</v>
      </c>
      <c r="AH52" s="573">
        <f t="shared" ref="AH52:AM52" si="164">+AH24</f>
        <v>30.501674842769379</v>
      </c>
      <c r="AI52" s="573">
        <f t="shared" si="164"/>
        <v>30.379414109392009</v>
      </c>
      <c r="AJ52" s="574">
        <f t="shared" si="164"/>
        <v>30.326941538201531</v>
      </c>
      <c r="AK52" s="573">
        <f t="shared" si="164"/>
        <v>29.638700521007387</v>
      </c>
      <c r="AL52" s="573">
        <f t="shared" si="164"/>
        <v>29.377938126704848</v>
      </c>
      <c r="AM52" s="574">
        <f t="shared" si="164"/>
        <v>28.275107138149654</v>
      </c>
      <c r="AN52" s="573">
        <f t="shared" ref="AN52:AS52" si="165">+AN24</f>
        <v>27.943058858774727</v>
      </c>
      <c r="AO52" s="573">
        <f t="shared" si="165"/>
        <v>27.96171564546302</v>
      </c>
      <c r="AP52" s="574">
        <f t="shared" si="165"/>
        <v>28.645613415070429</v>
      </c>
      <c r="AQ52" s="573">
        <f t="shared" si="165"/>
        <v>27.49585993719775</v>
      </c>
      <c r="AR52" s="573">
        <f t="shared" si="165"/>
        <v>26.786624883249505</v>
      </c>
      <c r="AS52" s="574">
        <f t="shared" si="165"/>
        <v>26.411642302889376</v>
      </c>
      <c r="AT52" s="687">
        <f>+AT24</f>
        <v>27.427662322762117</v>
      </c>
      <c r="AU52" s="573">
        <f t="shared" ref="AU52:AV52" si="166">+AU24</f>
        <v>27.372125233371278</v>
      </c>
      <c r="AV52" s="574">
        <f t="shared" si="166"/>
        <v>27.693563136923601</v>
      </c>
      <c r="AW52" s="687">
        <f t="shared" ref="AW52:BB52" si="167">+AW24</f>
        <v>27.947166335351667</v>
      </c>
      <c r="AX52" s="573">
        <f t="shared" si="167"/>
        <v>27.797057175106801</v>
      </c>
      <c r="AY52" s="574">
        <f t="shared" si="167"/>
        <v>28.614956662912356</v>
      </c>
      <c r="AZ52" s="687">
        <f t="shared" si="167"/>
        <v>28.134621329712715</v>
      </c>
      <c r="BA52" s="573">
        <f t="shared" si="167"/>
        <v>28.680822903041161</v>
      </c>
      <c r="BB52" s="574">
        <f t="shared" si="167"/>
        <v>29.0982182910784</v>
      </c>
      <c r="BC52" s="687">
        <f t="shared" ref="BC52:BE52" si="168">+BC24</f>
        <v>617.29166269860752</v>
      </c>
      <c r="BD52" s="573">
        <f t="shared" si="168"/>
        <v>625.45716834278949</v>
      </c>
      <c r="BE52" s="574">
        <f t="shared" si="168"/>
        <v>622.5092183427895</v>
      </c>
      <c r="BF52" s="687">
        <f t="shared" ref="BF52:BG52" si="169">+BF24</f>
        <v>623.47773084278958</v>
      </c>
      <c r="BG52" s="573">
        <f t="shared" si="169"/>
        <v>623.60710584278968</v>
      </c>
      <c r="BH52" s="574">
        <f>+BH24</f>
        <v>624.34257459278956</v>
      </c>
      <c r="BI52" s="687">
        <f t="shared" ref="BI52:BJ52" si="170">+BI24</f>
        <v>564.9901058427896</v>
      </c>
      <c r="BJ52" s="573">
        <f t="shared" si="170"/>
        <v>505.76841834278957</v>
      </c>
      <c r="BK52" s="574">
        <f>+BK24</f>
        <v>496.49560584278953</v>
      </c>
      <c r="BL52" s="687">
        <f t="shared" ref="BL52:BQ52" si="171">+BL24</f>
        <v>511.36332459278958</v>
      </c>
      <c r="BM52" s="573">
        <f t="shared" si="171"/>
        <v>507.88707459278959</v>
      </c>
      <c r="BN52" s="574">
        <f t="shared" si="171"/>
        <v>504.41082459278954</v>
      </c>
      <c r="BO52" s="687">
        <f t="shared" si="171"/>
        <v>518.24129334278962</v>
      </c>
      <c r="BP52" s="573">
        <f t="shared" si="171"/>
        <v>516.83785584278951</v>
      </c>
      <c r="BQ52" s="574">
        <f t="shared" si="171"/>
        <v>517.29179334278956</v>
      </c>
    </row>
    <row r="53" spans="3:69" ht="5.45" customHeight="1">
      <c r="C53" s="86"/>
      <c r="K53" s="1"/>
      <c r="L53" s="1"/>
      <c r="M53" s="1"/>
      <c r="N53" s="1"/>
      <c r="O53" s="1"/>
      <c r="P53" s="1"/>
      <c r="Q53" s="1"/>
      <c r="R53" s="1"/>
      <c r="S53" s="1"/>
      <c r="T53" s="1"/>
      <c r="U53" s="5"/>
      <c r="V53" s="86"/>
      <c r="W53" s="1"/>
      <c r="X53" s="5"/>
      <c r="Y53" s="86"/>
      <c r="Z53" s="1"/>
      <c r="AA53" s="5"/>
      <c r="AB53" s="1"/>
      <c r="AC53" s="1"/>
      <c r="AD53" s="5"/>
      <c r="AE53" s="1"/>
      <c r="AF53" s="1"/>
      <c r="AG53" s="5"/>
      <c r="AH53" s="1"/>
      <c r="AI53" s="1"/>
      <c r="AJ53" s="5"/>
      <c r="AK53" s="1"/>
      <c r="AL53" s="1"/>
      <c r="AM53" s="5"/>
      <c r="AN53" s="1"/>
      <c r="AO53" s="1"/>
      <c r="AP53" s="5"/>
      <c r="AQ53" s="1"/>
      <c r="AR53" s="1"/>
      <c r="AS53" s="5"/>
      <c r="AT53" s="86"/>
      <c r="AU53" s="1"/>
      <c r="AV53" s="5"/>
      <c r="AW53" s="86"/>
      <c r="AX53" s="1"/>
      <c r="AY53" s="5"/>
      <c r="AZ53" s="86"/>
      <c r="BA53" s="1"/>
      <c r="BB53" s="5"/>
      <c r="BC53" s="86"/>
      <c r="BD53" s="1"/>
      <c r="BE53" s="5"/>
      <c r="BF53" s="86"/>
      <c r="BG53" s="1"/>
      <c r="BH53" s="5"/>
      <c r="BI53" s="86"/>
      <c r="BJ53" s="1"/>
      <c r="BK53" s="5"/>
      <c r="BL53" s="86"/>
      <c r="BM53" s="1"/>
      <c r="BN53" s="5"/>
      <c r="BO53" s="86"/>
      <c r="BP53" s="1"/>
      <c r="BQ53" s="5"/>
    </row>
    <row r="54" spans="3:69">
      <c r="C54" s="86" t="s">
        <v>141</v>
      </c>
      <c r="K54" s="571" t="e">
        <f t="shared" ref="K54:AP54" si="172">+((K52+$C$5)/K14)+$BG$7</f>
        <v>#DIV/0!</v>
      </c>
      <c r="L54" s="571" t="e">
        <f t="shared" si="172"/>
        <v>#DIV/0!</v>
      </c>
      <c r="M54" s="571" t="e">
        <f t="shared" si="172"/>
        <v>#DIV/0!</v>
      </c>
      <c r="N54" s="571" t="e">
        <f t="shared" si="172"/>
        <v>#DIV/0!</v>
      </c>
      <c r="O54" s="571" t="e">
        <f t="shared" si="172"/>
        <v>#DIV/0!</v>
      </c>
      <c r="P54" s="571" t="e">
        <f t="shared" si="172"/>
        <v>#DIV/0!</v>
      </c>
      <c r="Q54" s="571" t="e">
        <f t="shared" si="172"/>
        <v>#DIV/0!</v>
      </c>
      <c r="R54" s="571" t="e">
        <f t="shared" si="172"/>
        <v>#DIV/0!</v>
      </c>
      <c r="S54" s="571" t="e">
        <f t="shared" si="172"/>
        <v>#DIV/0!</v>
      </c>
      <c r="T54" s="571" t="e">
        <f t="shared" si="172"/>
        <v>#DIV/0!</v>
      </c>
      <c r="U54" s="572" t="e">
        <f t="shared" si="172"/>
        <v>#DIV/0!</v>
      </c>
      <c r="V54" s="688" t="e">
        <f t="shared" si="172"/>
        <v>#DIV/0!</v>
      </c>
      <c r="W54" s="571" t="e">
        <f t="shared" si="172"/>
        <v>#DIV/0!</v>
      </c>
      <c r="X54" s="572" t="e">
        <f t="shared" si="172"/>
        <v>#DIV/0!</v>
      </c>
      <c r="Y54" s="688" t="e">
        <f t="shared" si="172"/>
        <v>#DIV/0!</v>
      </c>
      <c r="Z54" s="571" t="e">
        <f t="shared" si="172"/>
        <v>#DIV/0!</v>
      </c>
      <c r="AA54" s="572" t="e">
        <f t="shared" si="172"/>
        <v>#DIV/0!</v>
      </c>
      <c r="AB54" s="571" t="e">
        <f t="shared" si="172"/>
        <v>#DIV/0!</v>
      </c>
      <c r="AC54" s="571" t="e">
        <f t="shared" si="172"/>
        <v>#DIV/0!</v>
      </c>
      <c r="AD54" s="572" t="e">
        <f t="shared" si="172"/>
        <v>#DIV/0!</v>
      </c>
      <c r="AE54" s="571" t="e">
        <f t="shared" si="172"/>
        <v>#DIV/0!</v>
      </c>
      <c r="AF54" s="571" t="e">
        <f t="shared" si="172"/>
        <v>#DIV/0!</v>
      </c>
      <c r="AG54" s="572" t="e">
        <f t="shared" si="172"/>
        <v>#DIV/0!</v>
      </c>
      <c r="AH54" s="571">
        <f t="shared" si="172"/>
        <v>260.18923580582208</v>
      </c>
      <c r="AI54" s="571">
        <f t="shared" si="172"/>
        <v>260.14558849934605</v>
      </c>
      <c r="AJ54" s="572">
        <f t="shared" si="172"/>
        <v>260.19160256979148</v>
      </c>
      <c r="AK54" s="571">
        <f t="shared" si="172"/>
        <v>260.14116488244764</v>
      </c>
      <c r="AL54" s="571">
        <f t="shared" si="172"/>
        <v>259.05947118199856</v>
      </c>
      <c r="AM54" s="572">
        <f t="shared" si="172"/>
        <v>258.95012343591748</v>
      </c>
      <c r="AN54" s="571">
        <f t="shared" si="172"/>
        <v>257.88295055298738</v>
      </c>
      <c r="AO54" s="571">
        <f t="shared" si="172"/>
        <v>256.66399242905572</v>
      </c>
      <c r="AP54" s="572">
        <f t="shared" si="172"/>
        <v>256.34495660510044</v>
      </c>
      <c r="AQ54" s="571">
        <f t="shared" ref="AQ54:BQ54" si="173">+((AQ52+$C$5)/AQ14)+$BG$7</f>
        <v>257.14506518764722</v>
      </c>
      <c r="AR54" s="571">
        <f t="shared" si="173"/>
        <v>258.44728733502131</v>
      </c>
      <c r="AS54" s="572">
        <f t="shared" si="173"/>
        <v>259.19284079592779</v>
      </c>
      <c r="AT54" s="688">
        <f t="shared" si="173"/>
        <v>260.14458031633035</v>
      </c>
      <c r="AU54" s="571">
        <f t="shared" si="173"/>
        <v>259.97341776329966</v>
      </c>
      <c r="AV54" s="572">
        <f t="shared" si="173"/>
        <v>257.731449964793</v>
      </c>
      <c r="AW54" s="688">
        <f t="shared" si="173"/>
        <v>254.72941733522524</v>
      </c>
      <c r="AX54" s="571">
        <f t="shared" si="173"/>
        <v>254.78512847262266</v>
      </c>
      <c r="AY54" s="572">
        <f t="shared" si="173"/>
        <v>253.44194254514707</v>
      </c>
      <c r="AZ54" s="688">
        <f t="shared" si="173"/>
        <v>254.49311666059123</v>
      </c>
      <c r="BA54" s="571">
        <f t="shared" si="173"/>
        <v>253.52439001540006</v>
      </c>
      <c r="BB54" s="572">
        <f t="shared" si="173"/>
        <v>253.74364900015195</v>
      </c>
      <c r="BC54" s="688">
        <f t="shared" si="173"/>
        <v>759.16169859954289</v>
      </c>
      <c r="BD54" s="571">
        <f t="shared" si="173"/>
        <v>763.18033163346661</v>
      </c>
      <c r="BE54" s="572">
        <f t="shared" si="173"/>
        <v>759.81429830977572</v>
      </c>
      <c r="BF54" s="688">
        <f t="shared" si="173"/>
        <v>759.5995666378326</v>
      </c>
      <c r="BG54" s="571">
        <f t="shared" si="173"/>
        <v>759.05811336262673</v>
      </c>
      <c r="BH54" s="572">
        <f t="shared" si="173"/>
        <v>759.68337903744066</v>
      </c>
      <c r="BI54" s="688">
        <f t="shared" si="173"/>
        <v>708.49979271821849</v>
      </c>
      <c r="BJ54" s="571">
        <f t="shared" si="173"/>
        <v>658.22244532030697</v>
      </c>
      <c r="BK54" s="572">
        <f t="shared" si="173"/>
        <v>650.35011957109225</v>
      </c>
      <c r="BL54" s="688">
        <f t="shared" si="173"/>
        <v>661.14023221377556</v>
      </c>
      <c r="BM54" s="571">
        <f t="shared" si="173"/>
        <v>658.20048591356408</v>
      </c>
      <c r="BN54" s="572">
        <f t="shared" si="173"/>
        <v>655.2607396133526</v>
      </c>
      <c r="BO54" s="688">
        <f t="shared" si="173"/>
        <v>665.31560200808156</v>
      </c>
      <c r="BP54" s="571">
        <f t="shared" si="173"/>
        <v>664.1328635115367</v>
      </c>
      <c r="BQ54" s="572">
        <f t="shared" si="173"/>
        <v>664.51541660440716</v>
      </c>
    </row>
    <row r="55" spans="3:69">
      <c r="C55" s="456" t="s">
        <v>142</v>
      </c>
      <c r="K55" s="573">
        <f t="shared" ref="K55:AA55" si="174">+L21</f>
        <v>0</v>
      </c>
      <c r="L55" s="573">
        <f t="shared" si="174"/>
        <v>0</v>
      </c>
      <c r="M55" s="573">
        <f t="shared" si="174"/>
        <v>0</v>
      </c>
      <c r="N55" s="573">
        <f t="shared" si="174"/>
        <v>0</v>
      </c>
      <c r="O55" s="573">
        <f t="shared" si="174"/>
        <v>0</v>
      </c>
      <c r="P55" s="573">
        <f t="shared" si="174"/>
        <v>0</v>
      </c>
      <c r="Q55" s="573">
        <f t="shared" si="174"/>
        <v>0</v>
      </c>
      <c r="R55" s="573">
        <f t="shared" si="174"/>
        <v>0</v>
      </c>
      <c r="S55" s="573">
        <f t="shared" si="174"/>
        <v>0</v>
      </c>
      <c r="T55" s="573">
        <f t="shared" si="174"/>
        <v>0</v>
      </c>
      <c r="U55" s="574">
        <f t="shared" si="174"/>
        <v>0</v>
      </c>
      <c r="V55" s="687">
        <f t="shared" si="174"/>
        <v>0</v>
      </c>
      <c r="W55" s="573">
        <f t="shared" si="174"/>
        <v>0</v>
      </c>
      <c r="X55" s="574">
        <f t="shared" si="174"/>
        <v>0</v>
      </c>
      <c r="Y55" s="687">
        <f t="shared" si="174"/>
        <v>0</v>
      </c>
      <c r="Z55" s="573">
        <f t="shared" si="174"/>
        <v>0</v>
      </c>
      <c r="AA55" s="574">
        <f t="shared" si="174"/>
        <v>0</v>
      </c>
      <c r="AB55" s="573">
        <f t="shared" ref="AB55" si="175">+AC21</f>
        <v>0</v>
      </c>
      <c r="AC55" s="573">
        <f t="shared" ref="AC55" si="176">+AD21</f>
        <v>0</v>
      </c>
      <c r="AD55" s="574">
        <f t="shared" ref="AD55" si="177">+AE21</f>
        <v>0</v>
      </c>
      <c r="AE55" s="573">
        <f t="shared" ref="AE55" si="178">+AF21</f>
        <v>0</v>
      </c>
      <c r="AF55" s="573">
        <f t="shared" ref="AF55" si="179">+AG21</f>
        <v>0</v>
      </c>
      <c r="AG55" s="574">
        <f t="shared" ref="AG55" si="180">+AH21</f>
        <v>0</v>
      </c>
      <c r="AH55" s="573">
        <f t="shared" ref="AH55" si="181">+AI21</f>
        <v>0</v>
      </c>
      <c r="AI55" s="573">
        <f t="shared" ref="AI55" si="182">+AJ21</f>
        <v>0</v>
      </c>
      <c r="AJ55" s="574">
        <f t="shared" ref="AJ55" si="183">+AK21</f>
        <v>0</v>
      </c>
      <c r="AK55" s="573">
        <f t="shared" ref="AK55" si="184">+AL21</f>
        <v>0</v>
      </c>
      <c r="AL55" s="573">
        <f t="shared" ref="AL55:AM55" si="185">+AM21</f>
        <v>0</v>
      </c>
      <c r="AM55" s="574">
        <f t="shared" si="185"/>
        <v>0</v>
      </c>
      <c r="AN55" s="573">
        <f t="shared" ref="AN55" si="186">+AO21</f>
        <v>0</v>
      </c>
      <c r="AO55" s="573">
        <f t="shared" ref="AO55" si="187">+AP21</f>
        <v>0</v>
      </c>
      <c r="AP55" s="574">
        <f t="shared" ref="AP55" si="188">+AQ21</f>
        <v>0</v>
      </c>
      <c r="AQ55" s="573">
        <f t="shared" ref="AQ55" si="189">+AR21</f>
        <v>0</v>
      </c>
      <c r="AR55" s="573">
        <f>+AS21</f>
        <v>0</v>
      </c>
      <c r="AS55" s="574">
        <f>+AT21</f>
        <v>0</v>
      </c>
      <c r="AT55" s="687">
        <f>+AU21</f>
        <v>0</v>
      </c>
      <c r="AU55" s="573">
        <f>+AV21</f>
        <v>0</v>
      </c>
      <c r="AV55" s="574">
        <f>+AW21</f>
        <v>0</v>
      </c>
      <c r="AW55" s="687">
        <f t="shared" ref="AW55:BA55" si="190">+AX21</f>
        <v>0</v>
      </c>
      <c r="AX55" s="573">
        <f t="shared" si="190"/>
        <v>0</v>
      </c>
      <c r="AY55" s="574">
        <f t="shared" si="190"/>
        <v>0</v>
      </c>
      <c r="AZ55" s="687">
        <f t="shared" si="190"/>
        <v>0</v>
      </c>
      <c r="BA55" s="573">
        <f t="shared" si="190"/>
        <v>0</v>
      </c>
      <c r="BB55" s="574">
        <f>+BC21</f>
        <v>780</v>
      </c>
      <c r="BC55" s="687">
        <f t="shared" ref="BC55" si="191">+BD21</f>
        <v>680</v>
      </c>
      <c r="BD55" s="573">
        <f>+BE21</f>
        <v>628</v>
      </c>
      <c r="BE55" s="574">
        <f>+BF21</f>
        <v>604</v>
      </c>
      <c r="BF55" s="687">
        <f>+BG21</f>
        <v>612</v>
      </c>
      <c r="BG55" s="573">
        <f>+BH21</f>
        <v>622</v>
      </c>
      <c r="BH55" s="574">
        <f>+BI12</f>
        <v>634</v>
      </c>
      <c r="BI55" s="687">
        <f>+BJ12</f>
        <v>635</v>
      </c>
      <c r="BJ55" s="573">
        <f>+BK12</f>
        <v>635</v>
      </c>
      <c r="BK55" s="574">
        <f>+BL12</f>
        <v>630</v>
      </c>
      <c r="BL55" s="687">
        <f t="shared" ref="BL55:BP55" si="192">+BM12</f>
        <v>628</v>
      </c>
      <c r="BM55" s="573">
        <f t="shared" si="192"/>
        <v>626</v>
      </c>
      <c r="BN55" s="574">
        <f t="shared" si="192"/>
        <v>615</v>
      </c>
      <c r="BO55" s="687">
        <f t="shared" si="192"/>
        <v>610</v>
      </c>
      <c r="BP55" s="573">
        <f t="shared" si="192"/>
        <v>610</v>
      </c>
      <c r="BQ55" s="574">
        <f>+BQ12</f>
        <v>610</v>
      </c>
    </row>
    <row r="56" spans="3:69" ht="6" customHeight="1">
      <c r="C56" s="456"/>
      <c r="K56" s="1"/>
      <c r="L56" s="1"/>
      <c r="M56" s="1"/>
      <c r="N56" s="1"/>
      <c r="O56" s="1"/>
      <c r="P56" s="1"/>
      <c r="Q56" s="1"/>
      <c r="R56" s="1"/>
      <c r="S56" s="1"/>
      <c r="T56" s="1"/>
      <c r="U56" s="5"/>
      <c r="V56" s="86"/>
      <c r="W56" s="1"/>
      <c r="X56" s="5"/>
      <c r="Y56" s="86"/>
      <c r="Z56" s="1"/>
      <c r="AA56" s="5"/>
      <c r="AB56" s="1"/>
      <c r="AC56" s="1"/>
      <c r="AD56" s="5"/>
      <c r="AE56" s="1"/>
      <c r="AF56" s="1"/>
      <c r="AG56" s="5"/>
      <c r="AH56" s="1"/>
      <c r="AI56" s="1"/>
      <c r="AJ56" s="5"/>
      <c r="AK56" s="1"/>
      <c r="AL56" s="1"/>
      <c r="AM56" s="5"/>
      <c r="AN56" s="1"/>
      <c r="AO56" s="1"/>
      <c r="AP56" s="5"/>
      <c r="AQ56" s="1"/>
      <c r="AR56" s="1"/>
      <c r="AS56" s="5"/>
      <c r="AT56" s="86"/>
      <c r="AU56" s="1"/>
      <c r="AV56" s="5"/>
      <c r="AW56" s="86"/>
      <c r="AX56" s="1"/>
      <c r="AY56" s="5"/>
      <c r="AZ56" s="86"/>
      <c r="BA56" s="1"/>
      <c r="BB56" s="5"/>
      <c r="BC56" s="86"/>
      <c r="BD56" s="1"/>
      <c r="BE56" s="5"/>
      <c r="BF56" s="86"/>
      <c r="BG56" s="1"/>
      <c r="BH56" s="5"/>
      <c r="BI56" s="86"/>
      <c r="BJ56" s="1"/>
      <c r="BK56" s="5"/>
      <c r="BL56" s="86"/>
      <c r="BM56" s="1"/>
      <c r="BN56" s="5"/>
      <c r="BO56" s="86"/>
      <c r="BP56" s="1"/>
      <c r="BQ56" s="5"/>
    </row>
    <row r="57" spans="3:69" ht="14.65" thickBot="1">
      <c r="C57" s="569" t="s">
        <v>143</v>
      </c>
      <c r="D57" s="570"/>
      <c r="E57" s="570"/>
      <c r="F57" s="570"/>
      <c r="G57" s="570"/>
      <c r="H57" s="570"/>
      <c r="I57" s="570"/>
      <c r="J57" s="570"/>
      <c r="K57" s="578" t="e">
        <f>+K55-K54</f>
        <v>#DIV/0!</v>
      </c>
      <c r="L57" s="578" t="e">
        <f t="shared" ref="L57:U57" si="193">+L55-L54</f>
        <v>#DIV/0!</v>
      </c>
      <c r="M57" s="579" t="e">
        <f t="shared" si="193"/>
        <v>#DIV/0!</v>
      </c>
      <c r="N57" s="579" t="e">
        <f t="shared" si="193"/>
        <v>#DIV/0!</v>
      </c>
      <c r="O57" s="579" t="e">
        <f>+O55-O54</f>
        <v>#DIV/0!</v>
      </c>
      <c r="P57" s="579" t="e">
        <f t="shared" si="193"/>
        <v>#DIV/0!</v>
      </c>
      <c r="Q57" s="579" t="e">
        <f>+Q55-Q54</f>
        <v>#DIV/0!</v>
      </c>
      <c r="R57" s="579" t="e">
        <f t="shared" si="193"/>
        <v>#DIV/0!</v>
      </c>
      <c r="S57" s="578" t="e">
        <f t="shared" si="193"/>
        <v>#DIV/0!</v>
      </c>
      <c r="T57" s="578" t="e">
        <f t="shared" si="193"/>
        <v>#DIV/0!</v>
      </c>
      <c r="U57" s="580" t="e">
        <f t="shared" si="193"/>
        <v>#DIV/0!</v>
      </c>
      <c r="V57" s="689" t="e">
        <f>+V55-V54</f>
        <v>#DIV/0!</v>
      </c>
      <c r="W57" s="578" t="e">
        <f t="shared" ref="W57:X57" si="194">+W55-W54</f>
        <v>#DIV/0!</v>
      </c>
      <c r="X57" s="580" t="e">
        <f t="shared" si="194"/>
        <v>#DIV/0!</v>
      </c>
      <c r="Y57" s="689" t="e">
        <f t="shared" ref="Y57:AA57" si="195">+Y55-Y54</f>
        <v>#DIV/0!</v>
      </c>
      <c r="Z57" s="578" t="e">
        <f t="shared" si="195"/>
        <v>#DIV/0!</v>
      </c>
      <c r="AA57" s="580" t="e">
        <f t="shared" si="195"/>
        <v>#DIV/0!</v>
      </c>
      <c r="AB57" s="578" t="e">
        <f t="shared" ref="AB57:AD57" si="196">+AB55-AB54</f>
        <v>#DIV/0!</v>
      </c>
      <c r="AC57" s="578" t="e">
        <f t="shared" si="196"/>
        <v>#DIV/0!</v>
      </c>
      <c r="AD57" s="580" t="e">
        <f t="shared" si="196"/>
        <v>#DIV/0!</v>
      </c>
      <c r="AE57" s="578" t="e">
        <f t="shared" ref="AE57:AG57" si="197">+AE55-AE54</f>
        <v>#DIV/0!</v>
      </c>
      <c r="AF57" s="578" t="e">
        <f t="shared" si="197"/>
        <v>#DIV/0!</v>
      </c>
      <c r="AG57" s="580" t="e">
        <f t="shared" si="197"/>
        <v>#DIV/0!</v>
      </c>
      <c r="AH57" s="578">
        <f t="shared" ref="AH57:AM57" si="198">+AH55-AH54</f>
        <v>-260.18923580582208</v>
      </c>
      <c r="AI57" s="578">
        <f t="shared" si="198"/>
        <v>-260.14558849934605</v>
      </c>
      <c r="AJ57" s="580">
        <f t="shared" si="198"/>
        <v>-260.19160256979148</v>
      </c>
      <c r="AK57" s="578">
        <f t="shared" si="198"/>
        <v>-260.14116488244764</v>
      </c>
      <c r="AL57" s="578">
        <f t="shared" si="198"/>
        <v>-259.05947118199856</v>
      </c>
      <c r="AM57" s="580">
        <f t="shared" si="198"/>
        <v>-258.95012343591748</v>
      </c>
      <c r="AN57" s="578">
        <f t="shared" ref="AN57:AR57" si="199">+AN55-AN54</f>
        <v>-257.88295055298738</v>
      </c>
      <c r="AO57" s="578">
        <f t="shared" si="199"/>
        <v>-256.66399242905572</v>
      </c>
      <c r="AP57" s="580">
        <f t="shared" si="199"/>
        <v>-256.34495660510044</v>
      </c>
      <c r="AQ57" s="578">
        <f t="shared" si="199"/>
        <v>-257.14506518764722</v>
      </c>
      <c r="AR57" s="578">
        <f t="shared" si="199"/>
        <v>-258.44728733502131</v>
      </c>
      <c r="AS57" s="580">
        <f>+AS55-AS54</f>
        <v>-259.19284079592779</v>
      </c>
      <c r="AT57" s="689">
        <f>+AT55-AT54</f>
        <v>-260.14458031633035</v>
      </c>
      <c r="AU57" s="578">
        <f t="shared" ref="AU57" si="200">+AU55-AU54</f>
        <v>-259.97341776329966</v>
      </c>
      <c r="AV57" s="580">
        <f>+AV55-AV54</f>
        <v>-257.731449964793</v>
      </c>
      <c r="AW57" s="689">
        <f t="shared" ref="AW57:BB57" si="201">+AW55-AW54</f>
        <v>-254.72941733522524</v>
      </c>
      <c r="AX57" s="578">
        <f t="shared" si="201"/>
        <v>-254.78512847262266</v>
      </c>
      <c r="AY57" s="580">
        <f t="shared" si="201"/>
        <v>-253.44194254514707</v>
      </c>
      <c r="AZ57" s="689">
        <f t="shared" si="201"/>
        <v>-254.49311666059123</v>
      </c>
      <c r="BA57" s="578">
        <f t="shared" si="201"/>
        <v>-253.52439001540006</v>
      </c>
      <c r="BB57" s="580">
        <f t="shared" si="201"/>
        <v>526.25635099984811</v>
      </c>
      <c r="BC57" s="689">
        <f t="shared" ref="BC57:BE57" si="202">+BC55-BC54</f>
        <v>-79.161698599542888</v>
      </c>
      <c r="BD57" s="578">
        <f t="shared" si="202"/>
        <v>-135.18033163346661</v>
      </c>
      <c r="BE57" s="580">
        <f t="shared" si="202"/>
        <v>-155.81429830977572</v>
      </c>
      <c r="BF57" s="689">
        <f t="shared" ref="BF57:BG57" si="203">+BF55-BF54</f>
        <v>-147.5995666378326</v>
      </c>
      <c r="BG57" s="578">
        <f t="shared" si="203"/>
        <v>-137.05811336262673</v>
      </c>
      <c r="BH57" s="580">
        <f>+BH55-BH54</f>
        <v>-125.68337903744066</v>
      </c>
      <c r="BI57" s="689">
        <f t="shared" ref="BI57:BJ57" si="204">+BI55-BI54</f>
        <v>-73.499792718218487</v>
      </c>
      <c r="BJ57" s="578">
        <f t="shared" si="204"/>
        <v>-23.222445320306974</v>
      </c>
      <c r="BK57" s="580">
        <f>+BK55-BK54</f>
        <v>-20.35011957109225</v>
      </c>
      <c r="BL57" s="689">
        <f t="shared" ref="BL57:BO57" si="205">+BL55-BL54</f>
        <v>-33.140232213775562</v>
      </c>
      <c r="BM57" s="578">
        <f t="shared" si="205"/>
        <v>-32.20048591356408</v>
      </c>
      <c r="BN57" s="580">
        <f t="shared" si="205"/>
        <v>-40.260739613352598</v>
      </c>
      <c r="BO57" s="689">
        <f t="shared" si="205"/>
        <v>-55.315602008081555</v>
      </c>
      <c r="BP57" s="578">
        <f>+BP55-BP54</f>
        <v>-54.132863511536698</v>
      </c>
      <c r="BQ57" s="580">
        <f>+BQ55-BQ54</f>
        <v>-54.515416604407164</v>
      </c>
    </row>
    <row r="58" spans="3:69">
      <c r="C58" s="567"/>
      <c r="K58" s="649"/>
      <c r="L58" s="649"/>
      <c r="M58" s="1026"/>
      <c r="N58" s="1026"/>
      <c r="O58" s="1026"/>
      <c r="P58" s="1026"/>
      <c r="Q58" s="1026"/>
      <c r="R58" s="1026"/>
      <c r="S58" s="649"/>
      <c r="T58" s="649"/>
      <c r="U58" s="649"/>
      <c r="V58" s="649"/>
      <c r="W58" s="649"/>
      <c r="X58" s="649"/>
      <c r="Y58" s="649"/>
      <c r="Z58" s="649"/>
      <c r="AA58" s="649"/>
      <c r="AB58" s="649"/>
      <c r="AC58" s="649"/>
      <c r="AD58" s="649"/>
      <c r="AE58" s="649"/>
      <c r="AF58" s="649"/>
      <c r="AG58" s="649"/>
      <c r="AH58" s="649"/>
      <c r="AI58" s="649"/>
      <c r="AJ58" s="649"/>
      <c r="AK58" s="649"/>
      <c r="AL58" s="649"/>
      <c r="AM58" s="649"/>
      <c r="AN58" s="649"/>
      <c r="AO58" s="649"/>
      <c r="AP58" s="649"/>
      <c r="AQ58" s="649"/>
      <c r="AR58" s="649"/>
      <c r="AS58" s="649"/>
      <c r="AT58" s="649"/>
      <c r="AU58" s="649"/>
      <c r="AV58" s="649"/>
      <c r="AW58" s="649"/>
      <c r="AX58" s="649"/>
      <c r="AY58" s="649"/>
      <c r="AZ58" s="649"/>
      <c r="BA58" s="649"/>
      <c r="BB58" s="649"/>
      <c r="BC58" s="649"/>
      <c r="BD58" s="649"/>
      <c r="BE58" s="649"/>
      <c r="BF58" s="649"/>
      <c r="BG58" s="649"/>
      <c r="BH58" s="649"/>
      <c r="BI58" s="649"/>
      <c r="BJ58" s="649"/>
      <c r="BK58" s="649"/>
      <c r="BL58" s="649"/>
      <c r="BM58" s="649"/>
      <c r="BN58" s="649"/>
      <c r="BO58" s="649"/>
      <c r="BP58" s="649"/>
      <c r="BQ58" s="649"/>
    </row>
    <row r="59" spans="3:69" ht="14.65" thickBot="1">
      <c r="C59" s="567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</row>
    <row r="60" spans="3:69">
      <c r="C60" s="751" t="s">
        <v>137</v>
      </c>
      <c r="D60" s="752"/>
      <c r="E60" s="752"/>
      <c r="F60" s="752"/>
      <c r="G60" s="752"/>
      <c r="H60" s="752"/>
      <c r="I60" s="752"/>
      <c r="J60" s="752"/>
      <c r="K60" s="753" t="e">
        <f t="shared" ref="K60:P60" si="206">+L25</f>
        <v>#DIV/0!</v>
      </c>
      <c r="L60" s="753" t="e">
        <f t="shared" si="206"/>
        <v>#DIV/0!</v>
      </c>
      <c r="M60" s="753" t="e">
        <f t="shared" si="206"/>
        <v>#DIV/0!</v>
      </c>
      <c r="N60" s="753" t="e">
        <f t="shared" si="206"/>
        <v>#DIV/0!</v>
      </c>
      <c r="O60" s="753" t="e">
        <f t="shared" si="206"/>
        <v>#DIV/0!</v>
      </c>
      <c r="P60" s="753" t="e">
        <f t="shared" si="206"/>
        <v>#DIV/0!</v>
      </c>
      <c r="Q60" s="753">
        <f t="shared" ref="Q60:AA60" si="207">+R21+$C$61</f>
        <v>-130</v>
      </c>
      <c r="R60" s="753">
        <f t="shared" si="207"/>
        <v>-130</v>
      </c>
      <c r="S60" s="753">
        <f t="shared" si="207"/>
        <v>-130</v>
      </c>
      <c r="T60" s="753">
        <f t="shared" si="207"/>
        <v>-130</v>
      </c>
      <c r="U60" s="754">
        <f t="shared" si="207"/>
        <v>-130</v>
      </c>
      <c r="V60" s="756">
        <f t="shared" si="207"/>
        <v>-130</v>
      </c>
      <c r="W60" s="753">
        <f t="shared" si="207"/>
        <v>-130</v>
      </c>
      <c r="X60" s="754">
        <f t="shared" si="207"/>
        <v>-130</v>
      </c>
      <c r="Y60" s="756">
        <f t="shared" si="207"/>
        <v>-130</v>
      </c>
      <c r="Z60" s="753">
        <f t="shared" si="207"/>
        <v>-130</v>
      </c>
      <c r="AA60" s="754">
        <f t="shared" si="207"/>
        <v>-130</v>
      </c>
      <c r="AB60" s="753">
        <f t="shared" ref="AB60" si="208">+AC21+$C$61</f>
        <v>-130</v>
      </c>
      <c r="AC60" s="753">
        <f t="shared" ref="AC60" si="209">+AD21+$C$61</f>
        <v>-130</v>
      </c>
      <c r="AD60" s="754">
        <f t="shared" ref="AD60" si="210">+AE21+$C$61</f>
        <v>-130</v>
      </c>
      <c r="AE60" s="753">
        <f t="shared" ref="AE60" si="211">+AF21+$C$61</f>
        <v>-130</v>
      </c>
      <c r="AF60" s="753">
        <f t="shared" ref="AF60" si="212">+AG21+$C$61</f>
        <v>-130</v>
      </c>
      <c r="AG60" s="754">
        <f t="shared" ref="AG60" si="213">+AH21+$C$61</f>
        <v>-130</v>
      </c>
      <c r="AH60" s="753">
        <f t="shared" ref="AH60" si="214">+AI21+$C$61</f>
        <v>-130</v>
      </c>
      <c r="AI60" s="753">
        <f t="shared" ref="AI60" si="215">+AJ21+$C$61</f>
        <v>-130</v>
      </c>
      <c r="AJ60" s="754">
        <f t="shared" ref="AJ60" si="216">+AK21+$C$61</f>
        <v>-130</v>
      </c>
      <c r="AK60" s="753">
        <f t="shared" ref="AK60" si="217">+AL21+$C$61</f>
        <v>-130</v>
      </c>
      <c r="AL60" s="753">
        <f t="shared" ref="AL60:AM60" si="218">+AM21+$C$61</f>
        <v>-130</v>
      </c>
      <c r="AM60" s="754">
        <f t="shared" si="218"/>
        <v>-130</v>
      </c>
      <c r="AN60" s="753">
        <f t="shared" ref="AN60" si="219">+AO21+$C$61</f>
        <v>-130</v>
      </c>
      <c r="AO60" s="753">
        <f t="shared" ref="AO60" si="220">+AP21+$C$61</f>
        <v>-130</v>
      </c>
      <c r="AP60" s="754">
        <f t="shared" ref="AP60" si="221">+AQ21+$C$61</f>
        <v>-130</v>
      </c>
      <c r="AQ60" s="753">
        <f t="shared" ref="AQ60" si="222">+AR21+$C$61</f>
        <v>-130</v>
      </c>
      <c r="AR60" s="753">
        <f t="shared" ref="AR60" si="223">+AS21+$C$61</f>
        <v>-130</v>
      </c>
      <c r="AS60" s="754">
        <f t="shared" ref="AS60" si="224">+AT21+$C$61</f>
        <v>-130</v>
      </c>
      <c r="AT60" s="754">
        <f t="shared" ref="AT60" si="225">+AU21+$C$61</f>
        <v>-130</v>
      </c>
      <c r="AU60" s="754">
        <f t="shared" ref="AU60" si="226">+AV21+$C$61</f>
        <v>-130</v>
      </c>
      <c r="AV60" s="754">
        <f t="shared" ref="AV60" si="227">+AW21+$C$61</f>
        <v>-130</v>
      </c>
      <c r="AW60" s="754">
        <f t="shared" ref="AW60" si="228">+AX21+$C$61</f>
        <v>-130</v>
      </c>
      <c r="AX60" s="754">
        <f t="shared" ref="AX60" si="229">+AY21+$C$61</f>
        <v>-130</v>
      </c>
      <c r="AY60" s="754">
        <f t="shared" ref="AY60" si="230">+AZ21+$C$61</f>
        <v>-130</v>
      </c>
      <c r="AZ60" s="754">
        <f t="shared" ref="AZ60" si="231">+BA21+$C$61</f>
        <v>-130</v>
      </c>
      <c r="BA60" s="754">
        <f t="shared" ref="BA60" si="232">+BB21+$C$61</f>
        <v>-130</v>
      </c>
      <c r="BB60" s="754">
        <f t="shared" ref="BB60" si="233">+BC21+$C$61</f>
        <v>650</v>
      </c>
      <c r="BC60" s="754">
        <f t="shared" ref="BC60" si="234">+BD21+$C$61</f>
        <v>550</v>
      </c>
      <c r="BD60" s="754">
        <f t="shared" ref="BD60" si="235">+BE21+$C$61</f>
        <v>498</v>
      </c>
      <c r="BE60" s="754">
        <f t="shared" ref="BE60" si="236">+BF21+$C$61</f>
        <v>474</v>
      </c>
      <c r="BF60" s="754">
        <f t="shared" ref="BF60" si="237">+BG21+$C$61</f>
        <v>482</v>
      </c>
      <c r="BG60" s="754">
        <f t="shared" ref="BG60" si="238">+BH21+$C$61</f>
        <v>492</v>
      </c>
      <c r="BH60" s="754">
        <f t="shared" ref="BH60" si="239">+BI21+$C$61</f>
        <v>504</v>
      </c>
      <c r="BI60" s="754">
        <f t="shared" ref="BI60" si="240">+BJ21+$C$61</f>
        <v>505</v>
      </c>
      <c r="BJ60" s="754">
        <f t="shared" ref="BJ60:BK60" si="241">+BK21+$C$61</f>
        <v>505</v>
      </c>
      <c r="BK60" s="754">
        <f t="shared" si="241"/>
        <v>500</v>
      </c>
      <c r="BL60" s="754">
        <f t="shared" ref="BL60" si="242">+BM21+$C$61</f>
        <v>498</v>
      </c>
      <c r="BM60" s="754">
        <f t="shared" ref="BM60" si="243">+BN21+$C$61</f>
        <v>496</v>
      </c>
      <c r="BN60" s="754">
        <f t="shared" ref="BN60" si="244">+BO21+$C$61</f>
        <v>485</v>
      </c>
      <c r="BO60" s="754">
        <f t="shared" ref="BO60" si="245">+BP21+$C$61</f>
        <v>480</v>
      </c>
      <c r="BP60" s="754">
        <f t="shared" ref="BP60" si="246">+BQ21+$C$61</f>
        <v>480</v>
      </c>
      <c r="BQ60" s="754">
        <f t="shared" ref="BQ60" si="247">+BR21+$C$61</f>
        <v>-130</v>
      </c>
    </row>
    <row r="61" spans="3:69">
      <c r="C61" s="758">
        <f>+C47</f>
        <v>-130</v>
      </c>
      <c r="K61" s="1"/>
      <c r="L61" s="1"/>
      <c r="M61" s="1"/>
      <c r="N61" s="1"/>
      <c r="O61" s="1"/>
      <c r="P61" s="1"/>
      <c r="Q61" s="1"/>
      <c r="R61" s="1"/>
      <c r="S61" s="1"/>
      <c r="T61" s="1"/>
      <c r="U61" s="5"/>
      <c r="V61" s="86"/>
      <c r="W61" s="1"/>
      <c r="X61" s="5"/>
      <c r="Y61" s="86"/>
      <c r="Z61" s="1"/>
      <c r="AA61" s="5"/>
      <c r="AB61" s="1"/>
      <c r="AC61" s="1"/>
      <c r="AD61" s="5"/>
      <c r="AE61" s="1"/>
      <c r="AF61" s="1"/>
      <c r="AG61" s="5"/>
      <c r="AH61" s="1"/>
      <c r="AI61" s="1"/>
      <c r="AJ61" s="5"/>
      <c r="AK61" s="1"/>
      <c r="AL61" s="1"/>
      <c r="AM61" s="5"/>
      <c r="AN61" s="1"/>
      <c r="AO61" s="1"/>
      <c r="AP61" s="5"/>
      <c r="AQ61" s="1"/>
      <c r="AR61" s="1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</row>
    <row r="62" spans="3:69" ht="14.65" thickBot="1">
      <c r="C62" s="569" t="s">
        <v>144</v>
      </c>
      <c r="D62" s="570"/>
      <c r="E62" s="570"/>
      <c r="F62" s="570"/>
      <c r="G62" s="570"/>
      <c r="H62" s="570"/>
      <c r="I62" s="570"/>
      <c r="J62" s="570"/>
      <c r="K62" s="578" t="e">
        <f>+K60-K59</f>
        <v>#DIV/0!</v>
      </c>
      <c r="L62" s="578" t="e">
        <f t="shared" ref="L62:N62" si="248">+L60-L59</f>
        <v>#DIV/0!</v>
      </c>
      <c r="M62" s="579" t="e">
        <f t="shared" si="248"/>
        <v>#DIV/0!</v>
      </c>
      <c r="N62" s="579" t="e">
        <f t="shared" si="248"/>
        <v>#DIV/0!</v>
      </c>
      <c r="O62" s="579" t="e">
        <f>+O60-O59</f>
        <v>#DIV/0!</v>
      </c>
      <c r="P62" s="579" t="e">
        <f t="shared" ref="P62" si="249">+P60-P59</f>
        <v>#DIV/0!</v>
      </c>
      <c r="Q62" s="579" t="e">
        <f>+Q60-Q54</f>
        <v>#DIV/0!</v>
      </c>
      <c r="R62" s="579" t="e">
        <f t="shared" ref="R62:X62" si="250">+R60-R54</f>
        <v>#DIV/0!</v>
      </c>
      <c r="S62" s="579" t="e">
        <f t="shared" si="250"/>
        <v>#DIV/0!</v>
      </c>
      <c r="T62" s="579" t="e">
        <f t="shared" si="250"/>
        <v>#DIV/0!</v>
      </c>
      <c r="U62" s="755" t="e">
        <f>+U60-U54</f>
        <v>#DIV/0!</v>
      </c>
      <c r="V62" s="757" t="e">
        <f t="shared" si="250"/>
        <v>#DIV/0!</v>
      </c>
      <c r="W62" s="579" t="e">
        <f t="shared" si="250"/>
        <v>#DIV/0!</v>
      </c>
      <c r="X62" s="755" t="e">
        <f t="shared" si="250"/>
        <v>#DIV/0!</v>
      </c>
      <c r="Y62" s="757" t="e">
        <f t="shared" ref="Y62:AA62" si="251">+Y60-Y54</f>
        <v>#DIV/0!</v>
      </c>
      <c r="Z62" s="579" t="e">
        <f t="shared" si="251"/>
        <v>#DIV/0!</v>
      </c>
      <c r="AA62" s="755" t="e">
        <f t="shared" si="251"/>
        <v>#DIV/0!</v>
      </c>
      <c r="AB62" s="579" t="e">
        <f t="shared" ref="AB62:AD62" si="252">+AB60-AB54</f>
        <v>#DIV/0!</v>
      </c>
      <c r="AC62" s="579" t="e">
        <f t="shared" si="252"/>
        <v>#DIV/0!</v>
      </c>
      <c r="AD62" s="755" t="e">
        <f t="shared" si="252"/>
        <v>#DIV/0!</v>
      </c>
      <c r="AE62" s="579" t="e">
        <f t="shared" ref="AE62:AG62" si="253">+AE60-AE54</f>
        <v>#DIV/0!</v>
      </c>
      <c r="AF62" s="579" t="e">
        <f t="shared" si="253"/>
        <v>#DIV/0!</v>
      </c>
      <c r="AG62" s="755" t="e">
        <f t="shared" si="253"/>
        <v>#DIV/0!</v>
      </c>
      <c r="AH62" s="579">
        <f t="shared" ref="AH62:AM62" si="254">+AH60-AH54</f>
        <v>-390.18923580582208</v>
      </c>
      <c r="AI62" s="579">
        <f t="shared" si="254"/>
        <v>-390.14558849934605</v>
      </c>
      <c r="AJ62" s="755">
        <f t="shared" si="254"/>
        <v>-390.19160256979148</v>
      </c>
      <c r="AK62" s="579">
        <f t="shared" si="254"/>
        <v>-390.14116488244764</v>
      </c>
      <c r="AL62" s="579">
        <f t="shared" si="254"/>
        <v>-389.05947118199856</v>
      </c>
      <c r="AM62" s="755">
        <f t="shared" si="254"/>
        <v>-388.95012343591748</v>
      </c>
      <c r="AN62" s="579">
        <f t="shared" ref="AN62:AS62" si="255">+AN60-AN54</f>
        <v>-387.88295055298738</v>
      </c>
      <c r="AO62" s="579">
        <f t="shared" si="255"/>
        <v>-386.66399242905572</v>
      </c>
      <c r="AP62" s="755">
        <f t="shared" si="255"/>
        <v>-386.34495660510044</v>
      </c>
      <c r="AQ62" s="579">
        <f t="shared" si="255"/>
        <v>-387.14506518764722</v>
      </c>
      <c r="AR62" s="579">
        <f t="shared" si="255"/>
        <v>-388.44728733502131</v>
      </c>
      <c r="AS62" s="755">
        <f t="shared" si="255"/>
        <v>-389.19284079592779</v>
      </c>
      <c r="AT62" s="755">
        <f t="shared" ref="AT62:AV62" si="256">+AT60-AT54</f>
        <v>-390.14458031633035</v>
      </c>
      <c r="AU62" s="755">
        <f t="shared" si="256"/>
        <v>-389.97341776329966</v>
      </c>
      <c r="AV62" s="755">
        <f t="shared" si="256"/>
        <v>-387.731449964793</v>
      </c>
      <c r="AW62" s="755">
        <f t="shared" ref="AW62:BB62" si="257">+AW60-AW54</f>
        <v>-384.72941733522521</v>
      </c>
      <c r="AX62" s="755">
        <f t="shared" si="257"/>
        <v>-384.78512847262266</v>
      </c>
      <c r="AY62" s="755">
        <f t="shared" si="257"/>
        <v>-383.44194254514707</v>
      </c>
      <c r="AZ62" s="755">
        <f t="shared" si="257"/>
        <v>-384.49311666059123</v>
      </c>
      <c r="BA62" s="755">
        <f t="shared" si="257"/>
        <v>-383.52439001540006</v>
      </c>
      <c r="BB62" s="755">
        <f t="shared" si="257"/>
        <v>396.25635099984805</v>
      </c>
      <c r="BC62" s="755">
        <f t="shared" ref="BC62:BE62" si="258">+BC60-BC54</f>
        <v>-209.16169859954289</v>
      </c>
      <c r="BD62" s="755">
        <f t="shared" si="258"/>
        <v>-265.18033163346661</v>
      </c>
      <c r="BE62" s="755">
        <f t="shared" si="258"/>
        <v>-285.81429830977572</v>
      </c>
      <c r="BF62" s="755">
        <f t="shared" ref="BF62:BH62" si="259">+BF60-BF54</f>
        <v>-277.5995666378326</v>
      </c>
      <c r="BG62" s="755">
        <f t="shared" si="259"/>
        <v>-267.05811336262673</v>
      </c>
      <c r="BH62" s="755">
        <f t="shared" si="259"/>
        <v>-255.68337903744066</v>
      </c>
      <c r="BI62" s="755">
        <f t="shared" ref="BI62:BJ62" si="260">+BI60-BI54</f>
        <v>-203.49979271821849</v>
      </c>
      <c r="BJ62" s="755">
        <f t="shared" si="260"/>
        <v>-153.22244532030697</v>
      </c>
      <c r="BK62" s="755">
        <f t="shared" ref="BK62:BQ62" si="261">+BK60-BK54</f>
        <v>-150.35011957109225</v>
      </c>
      <c r="BL62" s="755">
        <f t="shared" si="261"/>
        <v>-163.14023221377556</v>
      </c>
      <c r="BM62" s="755">
        <f t="shared" si="261"/>
        <v>-162.20048591356408</v>
      </c>
      <c r="BN62" s="755">
        <f t="shared" si="261"/>
        <v>-170.2607396133526</v>
      </c>
      <c r="BO62" s="755">
        <f t="shared" si="261"/>
        <v>-185.31560200808156</v>
      </c>
      <c r="BP62" s="755">
        <f t="shared" si="261"/>
        <v>-184.1328635115367</v>
      </c>
      <c r="BQ62" s="755">
        <f t="shared" si="261"/>
        <v>-794.51541660440716</v>
      </c>
    </row>
    <row r="63" spans="3:69" ht="14.65" thickBot="1">
      <c r="C63" s="567"/>
      <c r="D63" s="1"/>
      <c r="E63" s="1"/>
      <c r="F63" s="1"/>
      <c r="G63" s="1"/>
      <c r="H63" s="1"/>
      <c r="I63" s="1"/>
      <c r="J63" s="1"/>
      <c r="K63" s="649"/>
      <c r="L63" s="649"/>
      <c r="M63" s="649"/>
      <c r="N63" s="649"/>
      <c r="O63" s="649"/>
      <c r="P63" s="649"/>
      <c r="Q63" s="649"/>
      <c r="R63" s="649"/>
      <c r="S63" s="649"/>
      <c r="T63" s="649"/>
      <c r="U63" s="649"/>
      <c r="V63" s="649"/>
      <c r="W63" s="649"/>
      <c r="X63" s="649"/>
      <c r="Y63" s="649"/>
      <c r="Z63" s="649"/>
      <c r="AA63" s="649"/>
      <c r="AB63" s="649"/>
      <c r="AC63" s="649"/>
      <c r="AD63" s="649"/>
      <c r="AE63" s="649"/>
      <c r="AF63" s="649"/>
      <c r="AG63" s="649"/>
      <c r="AH63" s="649"/>
      <c r="AI63" s="649"/>
      <c r="AJ63" s="649"/>
      <c r="AK63" s="649"/>
      <c r="AL63" s="649"/>
      <c r="AM63" s="649"/>
      <c r="AN63" s="649"/>
      <c r="AO63" s="649"/>
      <c r="AP63" s="649"/>
      <c r="AQ63" s="649"/>
      <c r="AR63" s="649"/>
      <c r="AS63" s="649"/>
      <c r="AT63" s="649"/>
      <c r="AU63" s="649"/>
      <c r="AV63" s="649"/>
      <c r="AW63" s="649"/>
      <c r="AX63" s="649"/>
      <c r="AY63" s="649"/>
      <c r="AZ63" s="649"/>
      <c r="BA63" s="649"/>
      <c r="BB63" s="649"/>
      <c r="BC63" s="649"/>
      <c r="BD63" s="649"/>
      <c r="BE63" s="649"/>
      <c r="BF63" s="649"/>
      <c r="BG63" s="649"/>
      <c r="BH63" s="649"/>
      <c r="BI63" s="649"/>
      <c r="BJ63" s="649"/>
      <c r="BK63" s="649"/>
      <c r="BL63" s="649"/>
      <c r="BM63" s="649"/>
      <c r="BN63" s="649"/>
      <c r="BO63" s="649"/>
      <c r="BP63" s="649"/>
      <c r="BQ63" s="649"/>
    </row>
    <row r="64" spans="3:69">
      <c r="C64" s="751" t="s">
        <v>137</v>
      </c>
      <c r="D64" s="752"/>
      <c r="E64" s="752"/>
      <c r="F64" s="752"/>
      <c r="G64" s="752"/>
      <c r="H64" s="752"/>
      <c r="I64" s="752"/>
      <c r="J64" s="752"/>
      <c r="K64" s="753">
        <f>+L32</f>
        <v>106.83144000000001</v>
      </c>
      <c r="L64" s="753">
        <f>+M32</f>
        <v>106.83144000000001</v>
      </c>
      <c r="M64" s="753">
        <f t="shared" ref="M64" si="262">+N32</f>
        <v>106.83144000000001</v>
      </c>
      <c r="N64" s="753">
        <f t="shared" ref="N64" si="263">+O32</f>
        <v>106.83144000000001</v>
      </c>
      <c r="O64" s="753">
        <f t="shared" ref="O64" si="264">+P32</f>
        <v>106.83144000000001</v>
      </c>
      <c r="P64" s="753">
        <f t="shared" ref="P64" si="265">+Q32</f>
        <v>106.83144000000001</v>
      </c>
      <c r="Q64" s="753">
        <f t="shared" ref="Q64:AA64" si="266">+R21+$C$61</f>
        <v>-130</v>
      </c>
      <c r="R64" s="753">
        <f t="shared" si="266"/>
        <v>-130</v>
      </c>
      <c r="S64" s="753">
        <f t="shared" si="266"/>
        <v>-130</v>
      </c>
      <c r="T64" s="753">
        <f t="shared" si="266"/>
        <v>-130</v>
      </c>
      <c r="U64" s="753">
        <f t="shared" si="266"/>
        <v>-130</v>
      </c>
      <c r="V64" s="756">
        <f t="shared" si="266"/>
        <v>-130</v>
      </c>
      <c r="W64" s="753">
        <f t="shared" si="266"/>
        <v>-130</v>
      </c>
      <c r="X64" s="754">
        <f t="shared" si="266"/>
        <v>-130</v>
      </c>
      <c r="Y64" s="756">
        <f t="shared" si="266"/>
        <v>-130</v>
      </c>
      <c r="Z64" s="753">
        <f t="shared" si="266"/>
        <v>-130</v>
      </c>
      <c r="AA64" s="754">
        <f t="shared" si="266"/>
        <v>-130</v>
      </c>
      <c r="AB64" s="753">
        <f t="shared" ref="AB64" si="267">+AC21+$C$61</f>
        <v>-130</v>
      </c>
      <c r="AC64" s="753">
        <f t="shared" ref="AC64" si="268">+AD21+$C$61</f>
        <v>-130</v>
      </c>
      <c r="AD64" s="754">
        <f t="shared" ref="AD64" si="269">+AE21+$C$61</f>
        <v>-130</v>
      </c>
      <c r="AE64" s="753">
        <f t="shared" ref="AE64" si="270">+AF21+$C$61</f>
        <v>-130</v>
      </c>
      <c r="AF64" s="753">
        <f t="shared" ref="AF64" si="271">+AG21+$C$61</f>
        <v>-130</v>
      </c>
      <c r="AG64" s="754">
        <f t="shared" ref="AG64" si="272">+AH21+$C$61</f>
        <v>-130</v>
      </c>
      <c r="AH64" s="753">
        <f t="shared" ref="AH64" si="273">+AI21+$C$61</f>
        <v>-130</v>
      </c>
      <c r="AI64" s="753">
        <f t="shared" ref="AI64" si="274">+AJ21+$C$61</f>
        <v>-130</v>
      </c>
      <c r="AJ64" s="754">
        <f t="shared" ref="AJ64" si="275">+AK21+$C$61</f>
        <v>-130</v>
      </c>
      <c r="AK64" s="753">
        <f t="shared" ref="AK64" si="276">+AL21+$C$61</f>
        <v>-130</v>
      </c>
      <c r="AL64" s="753">
        <f t="shared" ref="AL64:AM64" si="277">+AM21+$C$61</f>
        <v>-130</v>
      </c>
      <c r="AM64" s="754">
        <f t="shared" si="277"/>
        <v>-130</v>
      </c>
      <c r="AN64" s="753">
        <f t="shared" ref="AN64" si="278">+AO21+$C$61</f>
        <v>-130</v>
      </c>
      <c r="AO64" s="753">
        <f t="shared" ref="AO64" si="279">+AP21+$C$61</f>
        <v>-130</v>
      </c>
      <c r="AP64" s="754">
        <f t="shared" ref="AP64" si="280">+AQ21+$C$61</f>
        <v>-130</v>
      </c>
      <c r="AQ64" s="753">
        <f t="shared" ref="AQ64" si="281">+AR21+$C$61</f>
        <v>-130</v>
      </c>
      <c r="AR64" s="753">
        <f t="shared" ref="AR64" si="282">+AS21+$C$61</f>
        <v>-130</v>
      </c>
      <c r="AS64" s="754">
        <f t="shared" ref="AS64" si="283">+AT21+$C$61</f>
        <v>-130</v>
      </c>
      <c r="AT64" s="754">
        <f t="shared" ref="AT64" si="284">+AU21+$C$61</f>
        <v>-130</v>
      </c>
      <c r="AU64" s="754">
        <f t="shared" ref="AU64" si="285">+AV21+$C$61</f>
        <v>-130</v>
      </c>
      <c r="AV64" s="754">
        <f t="shared" ref="AV64" si="286">+AW21+$C$61</f>
        <v>-130</v>
      </c>
      <c r="AW64" s="754">
        <f t="shared" ref="AW64" si="287">+AX21+$C$61</f>
        <v>-130</v>
      </c>
      <c r="AX64" s="754">
        <f t="shared" ref="AX64" si="288">+AY21+$C$61</f>
        <v>-130</v>
      </c>
      <c r="AY64" s="754">
        <f t="shared" ref="AY64" si="289">+AZ21+$C$61</f>
        <v>-130</v>
      </c>
      <c r="AZ64" s="754">
        <f t="shared" ref="AZ64" si="290">+BA21+$C$61</f>
        <v>-130</v>
      </c>
      <c r="BA64" s="754">
        <f t="shared" ref="BA64" si="291">+BB21+$C$61</f>
        <v>-130</v>
      </c>
      <c r="BB64" s="754">
        <f t="shared" ref="BB64" si="292">+BC21+$C$61</f>
        <v>650</v>
      </c>
      <c r="BC64" s="754">
        <f t="shared" ref="BC64" si="293">+BD21+$C$61</f>
        <v>550</v>
      </c>
      <c r="BD64" s="754">
        <f t="shared" ref="BD64" si="294">+BE21+$C$61</f>
        <v>498</v>
      </c>
      <c r="BE64" s="754">
        <f t="shared" ref="BE64" si="295">+BF21+$C$61</f>
        <v>474</v>
      </c>
      <c r="BF64" s="754">
        <f t="shared" ref="BF64" si="296">+BG21+$C$61</f>
        <v>482</v>
      </c>
      <c r="BG64" s="754">
        <f t="shared" ref="BG64" si="297">+BH21+$C$61</f>
        <v>492</v>
      </c>
      <c r="BH64" s="754">
        <f t="shared" ref="BH64" si="298">+BI21+$C$61</f>
        <v>504</v>
      </c>
      <c r="BI64" s="754">
        <f t="shared" ref="BI64" si="299">+BJ21+$C$61</f>
        <v>505</v>
      </c>
      <c r="BJ64" s="754">
        <f t="shared" ref="BJ64:BK64" si="300">+BK21+$C$61</f>
        <v>505</v>
      </c>
      <c r="BK64" s="754">
        <f t="shared" si="300"/>
        <v>500</v>
      </c>
      <c r="BL64" s="754">
        <f t="shared" ref="BL64" si="301">+BM21+$C$61</f>
        <v>498</v>
      </c>
      <c r="BM64" s="754">
        <f t="shared" ref="BM64" si="302">+BN21+$C$61</f>
        <v>496</v>
      </c>
      <c r="BN64" s="754">
        <f t="shared" ref="BN64" si="303">+BO21+$C$61</f>
        <v>485</v>
      </c>
      <c r="BO64" s="754">
        <f t="shared" ref="BO64" si="304">+BP21+$C$61</f>
        <v>480</v>
      </c>
      <c r="BP64" s="754">
        <f t="shared" ref="BP64" si="305">+BQ21+$C$61</f>
        <v>480</v>
      </c>
      <c r="BQ64" s="754">
        <f t="shared" ref="BQ64" si="306">+BR21+$C$61</f>
        <v>-130</v>
      </c>
    </row>
    <row r="65" spans="3:69">
      <c r="C65" s="758">
        <f>+C47</f>
        <v>-130</v>
      </c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86"/>
      <c r="W65" s="1"/>
      <c r="X65" s="5"/>
      <c r="Y65" s="86"/>
      <c r="Z65" s="1"/>
      <c r="AA65" s="5"/>
      <c r="AB65" s="1"/>
      <c r="AC65" s="1"/>
      <c r="AD65" s="5"/>
      <c r="AE65" s="1"/>
      <c r="AF65" s="1"/>
      <c r="AG65" s="5"/>
      <c r="AH65" s="1"/>
      <c r="AI65" s="1"/>
      <c r="AJ65" s="5"/>
      <c r="AK65" s="1"/>
      <c r="AL65" s="1"/>
      <c r="AM65" s="5"/>
      <c r="AN65" s="1"/>
      <c r="AO65" s="1"/>
      <c r="AP65" s="5"/>
      <c r="AQ65" s="1"/>
      <c r="AR65" s="1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</row>
    <row r="66" spans="3:69" ht="14.65" thickBot="1">
      <c r="C66" s="569" t="s">
        <v>145</v>
      </c>
      <c r="D66" s="570"/>
      <c r="E66" s="570"/>
      <c r="F66" s="570"/>
      <c r="G66" s="570"/>
      <c r="H66" s="570"/>
      <c r="I66" s="570"/>
      <c r="J66" s="570"/>
      <c r="K66" s="578">
        <f>+K64-K63</f>
        <v>106.83144000000001</v>
      </c>
      <c r="L66" s="578">
        <f t="shared" ref="L66:N66" si="307">+L64-L63</f>
        <v>106.83144000000001</v>
      </c>
      <c r="M66" s="579">
        <f t="shared" si="307"/>
        <v>106.83144000000001</v>
      </c>
      <c r="N66" s="579">
        <f t="shared" si="307"/>
        <v>106.83144000000001</v>
      </c>
      <c r="O66" s="579">
        <f>+O64-O63</f>
        <v>106.83144000000001</v>
      </c>
      <c r="P66" s="579">
        <f t="shared" ref="P66" si="308">+P64-P63</f>
        <v>106.83144000000001</v>
      </c>
      <c r="Q66" s="579" t="e">
        <f t="shared" ref="Q66:AV66" si="309">+Q64-(Q54-$BG$7+$BG$6)</f>
        <v>#DIV/0!</v>
      </c>
      <c r="R66" s="579" t="e">
        <f t="shared" si="309"/>
        <v>#DIV/0!</v>
      </c>
      <c r="S66" s="579" t="e">
        <f t="shared" si="309"/>
        <v>#DIV/0!</v>
      </c>
      <c r="T66" s="579" t="e">
        <f t="shared" si="309"/>
        <v>#DIV/0!</v>
      </c>
      <c r="U66" s="579" t="e">
        <f t="shared" si="309"/>
        <v>#DIV/0!</v>
      </c>
      <c r="V66" s="757" t="e">
        <f t="shared" si="309"/>
        <v>#DIV/0!</v>
      </c>
      <c r="W66" s="579" t="e">
        <f t="shared" si="309"/>
        <v>#DIV/0!</v>
      </c>
      <c r="X66" s="755" t="e">
        <f t="shared" si="309"/>
        <v>#DIV/0!</v>
      </c>
      <c r="Y66" s="757" t="e">
        <f t="shared" si="309"/>
        <v>#DIV/0!</v>
      </c>
      <c r="Z66" s="579" t="e">
        <f t="shared" si="309"/>
        <v>#DIV/0!</v>
      </c>
      <c r="AA66" s="755" t="e">
        <f t="shared" si="309"/>
        <v>#DIV/0!</v>
      </c>
      <c r="AB66" s="579" t="e">
        <f t="shared" si="309"/>
        <v>#DIV/0!</v>
      </c>
      <c r="AC66" s="579" t="e">
        <f t="shared" si="309"/>
        <v>#DIV/0!</v>
      </c>
      <c r="AD66" s="755" t="e">
        <f t="shared" si="309"/>
        <v>#DIV/0!</v>
      </c>
      <c r="AE66" s="579" t="e">
        <f t="shared" si="309"/>
        <v>#DIV/0!</v>
      </c>
      <c r="AF66" s="579" t="e">
        <f t="shared" si="309"/>
        <v>#DIV/0!</v>
      </c>
      <c r="AG66" s="755" t="e">
        <f t="shared" si="309"/>
        <v>#DIV/0!</v>
      </c>
      <c r="AH66" s="579">
        <f t="shared" si="309"/>
        <v>-300.18923580582208</v>
      </c>
      <c r="AI66" s="579">
        <f t="shared" si="309"/>
        <v>-300.14558849934605</v>
      </c>
      <c r="AJ66" s="755">
        <f t="shared" si="309"/>
        <v>-300.19160256979148</v>
      </c>
      <c r="AK66" s="579">
        <f t="shared" si="309"/>
        <v>-300.14116488244764</v>
      </c>
      <c r="AL66" s="579">
        <f t="shared" si="309"/>
        <v>-299.05947118199856</v>
      </c>
      <c r="AM66" s="755">
        <f t="shared" si="309"/>
        <v>-298.95012343591748</v>
      </c>
      <c r="AN66" s="579">
        <f t="shared" si="309"/>
        <v>-297.88295055298738</v>
      </c>
      <c r="AO66" s="579">
        <f t="shared" si="309"/>
        <v>-296.66399242905572</v>
      </c>
      <c r="AP66" s="755">
        <f t="shared" si="309"/>
        <v>-296.34495660510044</v>
      </c>
      <c r="AQ66" s="579">
        <f t="shared" si="309"/>
        <v>-297.14506518764722</v>
      </c>
      <c r="AR66" s="579">
        <f t="shared" si="309"/>
        <v>-298.44728733502131</v>
      </c>
      <c r="AS66" s="755">
        <f t="shared" si="309"/>
        <v>-299.19284079592779</v>
      </c>
      <c r="AT66" s="755">
        <f t="shared" si="309"/>
        <v>-300.14458031633035</v>
      </c>
      <c r="AU66" s="755">
        <f t="shared" si="309"/>
        <v>-299.97341776329966</v>
      </c>
      <c r="AV66" s="755">
        <f t="shared" si="309"/>
        <v>-297.731449964793</v>
      </c>
      <c r="AW66" s="755">
        <f t="shared" ref="AW66:BQ66" si="310">+AW64-(AW54-$BG$7+$BG$6)</f>
        <v>-294.72941733522521</v>
      </c>
      <c r="AX66" s="755">
        <f t="shared" si="310"/>
        <v>-294.78512847262266</v>
      </c>
      <c r="AY66" s="755">
        <f t="shared" si="310"/>
        <v>-293.44194254514707</v>
      </c>
      <c r="AZ66" s="755">
        <f t="shared" si="310"/>
        <v>-294.49311666059123</v>
      </c>
      <c r="BA66" s="755">
        <f t="shared" si="310"/>
        <v>-293.52439001540006</v>
      </c>
      <c r="BB66" s="755">
        <f t="shared" si="310"/>
        <v>486.25635099984805</v>
      </c>
      <c r="BC66" s="755">
        <f t="shared" si="310"/>
        <v>-119.16169859954289</v>
      </c>
      <c r="BD66" s="755">
        <f t="shared" si="310"/>
        <v>-175.18033163346661</v>
      </c>
      <c r="BE66" s="755">
        <f t="shared" si="310"/>
        <v>-195.81429830977572</v>
      </c>
      <c r="BF66" s="755">
        <f t="shared" si="310"/>
        <v>-187.5995666378326</v>
      </c>
      <c r="BG66" s="755">
        <f t="shared" si="310"/>
        <v>-177.05811336262673</v>
      </c>
      <c r="BH66" s="755">
        <f t="shared" si="310"/>
        <v>-165.68337903744066</v>
      </c>
      <c r="BI66" s="755">
        <f t="shared" si="310"/>
        <v>-113.49979271821849</v>
      </c>
      <c r="BJ66" s="755">
        <f t="shared" si="310"/>
        <v>-63.222445320306974</v>
      </c>
      <c r="BK66" s="755">
        <f t="shared" si="310"/>
        <v>-60.35011957109225</v>
      </c>
      <c r="BL66" s="755">
        <f t="shared" si="310"/>
        <v>-73.140232213775562</v>
      </c>
      <c r="BM66" s="755">
        <f t="shared" si="310"/>
        <v>-72.20048591356408</v>
      </c>
      <c r="BN66" s="755">
        <f t="shared" si="310"/>
        <v>-80.260739613352598</v>
      </c>
      <c r="BO66" s="755">
        <f t="shared" si="310"/>
        <v>-95.315602008081555</v>
      </c>
      <c r="BP66" s="755">
        <f t="shared" si="310"/>
        <v>-94.132863511536698</v>
      </c>
      <c r="BQ66" s="755">
        <f t="shared" si="310"/>
        <v>-704.51541660440716</v>
      </c>
    </row>
    <row r="67" spans="3:69">
      <c r="C67" s="749"/>
      <c r="K67" s="750"/>
      <c r="L67" s="750"/>
      <c r="M67" s="750"/>
      <c r="N67" s="750"/>
      <c r="O67" s="750"/>
      <c r="P67" s="750"/>
      <c r="Q67" s="750"/>
      <c r="R67" s="750"/>
      <c r="S67" s="750"/>
      <c r="T67" s="750"/>
      <c r="U67" s="750"/>
      <c r="V67" s="750"/>
      <c r="W67" s="750"/>
      <c r="X67" s="750"/>
      <c r="Y67" s="750"/>
      <c r="Z67" s="750"/>
      <c r="AA67" s="750"/>
    </row>
    <row r="68" spans="3:69">
      <c r="C68" s="749"/>
      <c r="K68" s="750"/>
      <c r="L68" s="750"/>
      <c r="M68" s="750"/>
      <c r="N68" s="750"/>
      <c r="O68" s="750"/>
      <c r="P68" s="750"/>
      <c r="Q68" s="750"/>
      <c r="R68" s="750"/>
      <c r="S68" s="750"/>
      <c r="T68" s="750"/>
      <c r="U68" s="750"/>
      <c r="V68" s="750"/>
      <c r="W68" s="750"/>
      <c r="X68" s="750"/>
      <c r="Y68" s="750"/>
      <c r="Z68" s="750"/>
      <c r="AA68" s="750"/>
    </row>
    <row r="69" spans="3:69">
      <c r="C69" s="749"/>
      <c r="K69" s="750"/>
      <c r="L69" s="750"/>
      <c r="M69" s="750"/>
      <c r="N69" s="750"/>
      <c r="O69" s="750"/>
      <c r="P69" s="750"/>
      <c r="Q69" s="750"/>
      <c r="R69" s="750"/>
      <c r="S69" s="750"/>
      <c r="T69" s="750"/>
      <c r="U69" s="750"/>
      <c r="V69" s="750"/>
      <c r="W69" s="750"/>
      <c r="X69" s="750"/>
      <c r="Y69" s="750"/>
      <c r="Z69" s="750"/>
      <c r="AA69" s="750"/>
    </row>
    <row r="70" spans="3:69">
      <c r="C70" s="749"/>
      <c r="K70" s="750"/>
      <c r="L70" s="750"/>
      <c r="M70" s="750"/>
      <c r="N70" s="750"/>
      <c r="O70" s="750"/>
      <c r="P70" s="750"/>
      <c r="Q70" s="750"/>
      <c r="R70" s="750"/>
      <c r="S70" s="750"/>
      <c r="T70" s="750"/>
      <c r="U70" s="750"/>
      <c r="V70" s="750"/>
      <c r="W70" s="750"/>
      <c r="X70" s="750"/>
      <c r="Y70" s="750"/>
      <c r="Z70" s="750"/>
      <c r="AA70" s="750"/>
    </row>
    <row r="71" spans="3:69">
      <c r="K71" s="29"/>
    </row>
    <row r="72" spans="3:69">
      <c r="N72" s="64" t="s">
        <v>118</v>
      </c>
      <c r="Q72" s="102">
        <f>+J14</f>
        <v>0</v>
      </c>
      <c r="T72" s="430">
        <f>+Q72</f>
        <v>0</v>
      </c>
      <c r="U72" s="431" t="s">
        <v>118</v>
      </c>
      <c r="AI72" s="530">
        <f>+M14</f>
        <v>0</v>
      </c>
      <c r="AJ72" s="531" t="s">
        <v>118</v>
      </c>
      <c r="AK72" s="10"/>
      <c r="AL72" s="1"/>
      <c r="AM72" s="1"/>
    </row>
    <row r="73" spans="3:69">
      <c r="C73" t="s">
        <v>146</v>
      </c>
      <c r="Q73" t="s">
        <v>147</v>
      </c>
      <c r="T73" s="2"/>
      <c r="U73" s="1"/>
      <c r="AI73" s="10"/>
      <c r="AJ73" s="10"/>
      <c r="AK73" s="10"/>
      <c r="AL73" s="1"/>
      <c r="AM73" s="1"/>
    </row>
    <row r="74" spans="3:69">
      <c r="C74" s="78">
        <f>+E21</f>
        <v>0</v>
      </c>
      <c r="H74" t="s">
        <v>87</v>
      </c>
      <c r="I74" t="s">
        <v>148</v>
      </c>
      <c r="K74" t="s">
        <v>113</v>
      </c>
      <c r="M74" s="64" t="s">
        <v>86</v>
      </c>
      <c r="N74" t="s">
        <v>149</v>
      </c>
      <c r="Q74" s="78">
        <f>+R21</f>
        <v>0</v>
      </c>
      <c r="R74" t="s">
        <v>113</v>
      </c>
      <c r="T74" s="446">
        <v>710</v>
      </c>
      <c r="U74" s="1"/>
      <c r="AI74" s="446">
        <v>820</v>
      </c>
      <c r="AJ74" s="10" t="s">
        <v>150</v>
      </c>
      <c r="AK74" s="10" t="s">
        <v>151</v>
      </c>
      <c r="AL74" s="1"/>
      <c r="AM74" s="1"/>
    </row>
    <row r="75" spans="3:69">
      <c r="C75" s="323">
        <v>-150</v>
      </c>
      <c r="M75" s="64"/>
      <c r="Q75" s="443">
        <v>-102</v>
      </c>
      <c r="T75" s="432">
        <f>+-Q78</f>
        <v>47.34</v>
      </c>
      <c r="U75" s="1" t="s">
        <v>152</v>
      </c>
      <c r="AI75" s="532">
        <f>+-Q78</f>
        <v>47.34</v>
      </c>
      <c r="AJ75" s="10" t="s">
        <v>152</v>
      </c>
      <c r="AK75" s="10"/>
      <c r="AL75" s="1"/>
      <c r="AM75" s="1"/>
    </row>
    <row r="76" spans="3:69">
      <c r="C76" s="78">
        <f>+C74+C75</f>
        <v>-150</v>
      </c>
      <c r="M76" s="64"/>
      <c r="Q76" s="78">
        <f>+Q74+Q75</f>
        <v>-102</v>
      </c>
      <c r="T76" s="433">
        <f>+T74+T75</f>
        <v>757.34</v>
      </c>
      <c r="U76" s="1" t="s">
        <v>153</v>
      </c>
      <c r="AI76" s="533">
        <f>+AI74+AI75</f>
        <v>867.34</v>
      </c>
      <c r="AJ76" s="10" t="s">
        <v>153</v>
      </c>
      <c r="AK76" s="10"/>
      <c r="AL76" s="1"/>
      <c r="AM76" s="1"/>
    </row>
    <row r="77" spans="3:69">
      <c r="C77" s="78">
        <f>+C76*D14</f>
        <v>0</v>
      </c>
      <c r="I77" t="s">
        <v>154</v>
      </c>
      <c r="K77" t="s">
        <v>75</v>
      </c>
      <c r="M77" s="64"/>
      <c r="N77" t="s">
        <v>154</v>
      </c>
      <c r="Q77" s="78">
        <f>+Q76*Q72</f>
        <v>0</v>
      </c>
      <c r="R77" t="s">
        <v>75</v>
      </c>
      <c r="T77" s="2"/>
      <c r="U77" s="1"/>
      <c r="AI77" s="18"/>
      <c r="AJ77" s="10"/>
      <c r="AK77" s="10"/>
      <c r="AL77" s="1"/>
      <c r="AM77" s="1"/>
    </row>
    <row r="78" spans="3:69">
      <c r="C78" s="323">
        <f>-(70*0.789)</f>
        <v>-55.230000000000004</v>
      </c>
      <c r="M78" s="64" t="s">
        <v>155</v>
      </c>
      <c r="N78" t="s">
        <v>156</v>
      </c>
      <c r="Q78" s="444">
        <f>-(60*0.789)</f>
        <v>-47.34</v>
      </c>
      <c r="T78" s="434" t="e">
        <f>+T76/Q72</f>
        <v>#DIV/0!</v>
      </c>
      <c r="U78" s="1" t="s">
        <v>157</v>
      </c>
      <c r="AI78" s="534" t="e">
        <f>+AI76/AI72</f>
        <v>#DIV/0!</v>
      </c>
      <c r="AJ78" s="10" t="s">
        <v>157</v>
      </c>
      <c r="AK78" s="10"/>
      <c r="AL78" s="1"/>
      <c r="AM78" s="1"/>
    </row>
    <row r="79" spans="3:69">
      <c r="C79" s="78">
        <f>+C77+C78</f>
        <v>-55.230000000000004</v>
      </c>
      <c r="H79" t="s">
        <v>86</v>
      </c>
      <c r="I79" t="s">
        <v>158</v>
      </c>
      <c r="K79" t="s">
        <v>75</v>
      </c>
      <c r="M79" s="64" t="s">
        <v>85</v>
      </c>
      <c r="N79" t="s">
        <v>159</v>
      </c>
      <c r="Q79" s="78">
        <f>+Q77+Q78</f>
        <v>-47.34</v>
      </c>
      <c r="R79" t="s">
        <v>75</v>
      </c>
      <c r="T79" s="435">
        <v>102</v>
      </c>
      <c r="U79" s="1"/>
      <c r="AI79" s="535">
        <v>102</v>
      </c>
      <c r="AJ79" s="10"/>
      <c r="AK79" s="10"/>
      <c r="AL79" s="1"/>
      <c r="AM79" s="1"/>
    </row>
    <row r="80" spans="3:69">
      <c r="C80" s="78">
        <f>-(0.05*264.172)</f>
        <v>-13.208600000000002</v>
      </c>
      <c r="Q80" s="78">
        <f>-(0.03*264.172)</f>
        <v>-7.9251600000000009</v>
      </c>
      <c r="T80" s="434" t="e">
        <f>+T78+T79</f>
        <v>#DIV/0!</v>
      </c>
      <c r="U80" s="1" t="s">
        <v>160</v>
      </c>
      <c r="AI80" s="534" t="e">
        <f>+AI78+AI79</f>
        <v>#DIV/0!</v>
      </c>
      <c r="AJ80" s="10" t="s">
        <v>161</v>
      </c>
      <c r="AK80" s="10"/>
      <c r="AL80" s="1"/>
      <c r="AM80" s="1"/>
    </row>
    <row r="81" spans="3:42">
      <c r="C81" s="78">
        <f>+C79+C80</f>
        <v>-68.438600000000008</v>
      </c>
      <c r="I81" s="64" t="s">
        <v>162</v>
      </c>
      <c r="M81" s="28"/>
      <c r="N81" s="71" t="s">
        <v>162</v>
      </c>
      <c r="Q81" s="79">
        <f>+Q79+Q80</f>
        <v>-55.265160000000002</v>
      </c>
      <c r="R81" s="28" t="s">
        <v>75</v>
      </c>
      <c r="T81" s="434">
        <f>+R21</f>
        <v>0</v>
      </c>
      <c r="U81" s="1" t="s">
        <v>163</v>
      </c>
      <c r="AI81" s="1"/>
      <c r="AK81" s="10"/>
      <c r="AL81" s="1"/>
      <c r="AM81" s="1"/>
    </row>
    <row r="82" spans="3:42">
      <c r="J82" s="78"/>
      <c r="T82" s="301">
        <v>-35</v>
      </c>
      <c r="U82" s="1"/>
      <c r="AI82" s="535">
        <f>+M21</f>
        <v>0</v>
      </c>
      <c r="AJ82" s="10" t="s">
        <v>164</v>
      </c>
      <c r="AK82" s="10"/>
      <c r="AL82" s="537"/>
      <c r="AM82" s="1"/>
    </row>
    <row r="83" spans="3:42">
      <c r="T83" s="484">
        <f>+T81+T82</f>
        <v>-35</v>
      </c>
      <c r="AI83" s="536" t="e">
        <f>+AI82-AI80</f>
        <v>#DIV/0!</v>
      </c>
      <c r="AJ83" s="10" t="s">
        <v>165</v>
      </c>
      <c r="AK83" s="10"/>
      <c r="AL83" s="1"/>
      <c r="AM83" s="1"/>
    </row>
    <row r="84" spans="3:42">
      <c r="N84">
        <v>15000</v>
      </c>
      <c r="Q84" s="428">
        <f>+N84*-Q80</f>
        <v>118877.40000000001</v>
      </c>
      <c r="T84" s="445" t="e">
        <f>+T83-T80</f>
        <v>#DIV/0!</v>
      </c>
    </row>
    <row r="87" spans="3:42">
      <c r="T87" s="428"/>
    </row>
    <row r="88" spans="3:42">
      <c r="T88" s="60"/>
      <c r="AL88" s="109" t="s">
        <v>166</v>
      </c>
    </row>
    <row r="89" spans="3:42">
      <c r="T89" s="60"/>
      <c r="AK89" s="542" t="s">
        <v>167</v>
      </c>
      <c r="AL89" s="651">
        <v>2.3824999999999998</v>
      </c>
      <c r="AM89" s="540">
        <f>+'settlement day'!T9</f>
        <v>0</v>
      </c>
      <c r="AN89" s="654" t="s">
        <v>168</v>
      </c>
    </row>
    <row r="90" spans="3:42">
      <c r="AK90" s="542" t="s">
        <v>169</v>
      </c>
      <c r="AL90" s="540">
        <v>0.36499999999999999</v>
      </c>
      <c r="AM90" s="542"/>
    </row>
    <row r="91" spans="3:42">
      <c r="AK91" s="542" t="s">
        <v>170</v>
      </c>
      <c r="AL91" s="540">
        <v>0.01</v>
      </c>
      <c r="AM91" s="542"/>
    </row>
    <row r="92" spans="3:42">
      <c r="AK92" s="543" t="s">
        <v>171</v>
      </c>
      <c r="AL92" s="540">
        <v>0.01</v>
      </c>
      <c r="AM92" s="542"/>
    </row>
    <row r="93" spans="3:42">
      <c r="AJ93" s="493">
        <f>SUM(AL90:AL93)</f>
        <v>0.40500000000000003</v>
      </c>
      <c r="AK93" s="542" t="s">
        <v>172</v>
      </c>
      <c r="AL93" s="540">
        <v>0.02</v>
      </c>
      <c r="AM93" s="542"/>
    </row>
    <row r="94" spans="3:42">
      <c r="AJ94" s="493"/>
      <c r="AK94" s="542" t="s">
        <v>156</v>
      </c>
      <c r="AL94" s="650">
        <f>+AP94/264.172</f>
        <v>0.19883447148070196</v>
      </c>
      <c r="AM94" s="542"/>
      <c r="AO94">
        <v>65</v>
      </c>
      <c r="AP94">
        <f>+AO94*0.8081</f>
        <v>52.526500000000006</v>
      </c>
    </row>
    <row r="95" spans="3:42">
      <c r="AK95" s="542" t="s">
        <v>173</v>
      </c>
      <c r="AL95" s="540">
        <f>SUM(AL89:AL94)</f>
        <v>2.986334471480701</v>
      </c>
      <c r="AM95" s="654" t="s">
        <v>110</v>
      </c>
    </row>
    <row r="96" spans="3:42">
      <c r="AL96" s="541">
        <f>+AL95*264.172</f>
        <v>788.90594999999985</v>
      </c>
      <c r="AM96" s="654" t="s">
        <v>75</v>
      </c>
    </row>
    <row r="97" spans="37:42">
      <c r="AK97" s="542"/>
      <c r="AM97" s="654"/>
      <c r="AO97" s="60">
        <f>+AL98-AL96</f>
        <v>1.0940500000001521</v>
      </c>
      <c r="AP97">
        <f>+AO97/264.172</f>
        <v>4.141430583105522E-3</v>
      </c>
    </row>
    <row r="98" spans="37:42">
      <c r="AK98" s="656" t="s">
        <v>174</v>
      </c>
      <c r="AL98" s="648">
        <v>790</v>
      </c>
      <c r="AM98" s="635" t="s">
        <v>75</v>
      </c>
    </row>
    <row r="99" spans="37:42">
      <c r="AK99" s="652">
        <f>+O14</f>
        <v>0</v>
      </c>
      <c r="AL99" s="541" t="e">
        <f>+AL98/AK99</f>
        <v>#DIV/0!</v>
      </c>
      <c r="AM99" s="654" t="s">
        <v>175</v>
      </c>
    </row>
    <row r="100" spans="37:42">
      <c r="AK100" s="653">
        <v>0.06</v>
      </c>
      <c r="AL100" s="541">
        <v>192</v>
      </c>
      <c r="AM100" s="654" t="s">
        <v>175</v>
      </c>
    </row>
    <row r="101" spans="37:42">
      <c r="AK101" s="542"/>
      <c r="AL101" s="541" t="e">
        <f>+AL99+AL100</f>
        <v>#DIV/0!</v>
      </c>
      <c r="AM101" s="654" t="s">
        <v>175</v>
      </c>
    </row>
    <row r="102" spans="37:42">
      <c r="AK102" s="542"/>
      <c r="AL102" s="541"/>
      <c r="AM102" s="654"/>
    </row>
    <row r="103" spans="37:42">
      <c r="AK103" s="542" t="s">
        <v>176</v>
      </c>
      <c r="AL103" s="541">
        <v>900</v>
      </c>
      <c r="AM103" s="654" t="s">
        <v>177</v>
      </c>
    </row>
    <row r="104" spans="37:42">
      <c r="AK104" t="s">
        <v>178</v>
      </c>
      <c r="AL104" s="75">
        <f>+AL103*0.8081</f>
        <v>727.29000000000008</v>
      </c>
      <c r="AM104" s="654" t="s">
        <v>75</v>
      </c>
    </row>
    <row r="105" spans="37:42">
      <c r="AK105" s="542" t="s">
        <v>156</v>
      </c>
      <c r="AL105" s="655">
        <f>+AN105*0.8081</f>
        <v>64.647999999999996</v>
      </c>
      <c r="AM105" s="654" t="s">
        <v>179</v>
      </c>
      <c r="AN105">
        <v>80</v>
      </c>
    </row>
    <row r="106" spans="37:42">
      <c r="AK106" t="s">
        <v>180</v>
      </c>
      <c r="AL106" s="541">
        <f>+AL104+AL105</f>
        <v>791.9380000000001</v>
      </c>
      <c r="AM106" s="654" t="s">
        <v>179</v>
      </c>
    </row>
    <row r="107" spans="37:42">
      <c r="AL107" s="541" t="e">
        <f>+AL106/AK99</f>
        <v>#DIV/0!</v>
      </c>
      <c r="AM107" s="654" t="s">
        <v>175</v>
      </c>
    </row>
    <row r="110" spans="37:42">
      <c r="AK110" s="542" t="s">
        <v>181</v>
      </c>
      <c r="AL110" s="541" t="e">
        <f>+AL107-AL101</f>
        <v>#DIV/0!</v>
      </c>
    </row>
  </sheetData>
  <phoneticPr fontId="31" type="noConversion"/>
  <conditionalFormatting sqref="BC41:BQ42">
    <cfRule type="cellIs" dxfId="1" priority="1" operator="equal">
      <formula>"BRZ"</formula>
    </cfRule>
    <cfRule type="cellIs" dxfId="0" priority="2" operator="equal">
      <formula>"USA"</formula>
    </cfRule>
  </conditionalFormatting>
  <pageMargins left="0.7" right="0.7" top="0.75" bottom="0.75" header="0.3" footer="0.3"/>
  <pageSetup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DF013-A0FD-4437-9FF3-63D858EE9F92}">
  <dimension ref="A1:T44"/>
  <sheetViews>
    <sheetView workbookViewId="0">
      <selection activeCell="W35" sqref="W35"/>
    </sheetView>
  </sheetViews>
  <sheetFormatPr baseColWidth="10" defaultColWidth="8.9296875" defaultRowHeight="14.25"/>
  <cols>
    <col min="1" max="1" width="12" bestFit="1" customWidth="1"/>
    <col min="2" max="2" width="7" bestFit="1" customWidth="1"/>
    <col min="3" max="3" width="19.46484375" customWidth="1"/>
    <col min="4" max="4" width="9.06640625" hidden="1" customWidth="1"/>
    <col min="5" max="5" width="9.53125" hidden="1" customWidth="1"/>
    <col min="6" max="6" width="9.06640625" hidden="1" customWidth="1"/>
    <col min="7" max="11" width="8.9296875" hidden="1" customWidth="1"/>
    <col min="12" max="13" width="8.53125" hidden="1" customWidth="1"/>
    <col min="14" max="15" width="0" hidden="1" customWidth="1"/>
    <col min="18" max="20" width="8.9296875" style="721"/>
  </cols>
  <sheetData>
    <row r="1" spans="1:20">
      <c r="A1" s="415">
        <v>0.78900000000000003</v>
      </c>
      <c r="C1" s="64"/>
      <c r="E1" s="102">
        <f>+'settlement day'!M30</f>
        <v>0</v>
      </c>
    </row>
    <row r="2" spans="1:20">
      <c r="A2" s="415">
        <v>264.17200000000003</v>
      </c>
      <c r="C2" s="419" t="s">
        <v>294</v>
      </c>
      <c r="D2" s="420">
        <f>+'settlement day'!M30</f>
        <v>0</v>
      </c>
      <c r="E2" s="420">
        <f>+'settlement day'!N30</f>
        <v>0</v>
      </c>
      <c r="F2" s="420">
        <f>+'settlement day'!O30</f>
        <v>0</v>
      </c>
      <c r="G2" s="420">
        <f>+'settlement day'!P30</f>
        <v>0</v>
      </c>
      <c r="H2" s="420">
        <f>+'settlement day'!Q30</f>
        <v>0</v>
      </c>
      <c r="I2" s="420">
        <f>+'settlement day'!R30</f>
        <v>0</v>
      </c>
      <c r="J2" s="420">
        <f>+'settlement day'!S30</f>
        <v>0</v>
      </c>
      <c r="K2" s="420">
        <f>+'settlement day'!T30</f>
        <v>0</v>
      </c>
      <c r="L2" s="420">
        <f>+'settlement day'!U30</f>
        <v>0</v>
      </c>
      <c r="M2" s="420">
        <f>+'settlement day'!V30</f>
        <v>0</v>
      </c>
      <c r="N2" s="420">
        <f>+'settlement day'!W30</f>
        <v>0</v>
      </c>
      <c r="O2" s="420">
        <f>+'settlement day'!X30</f>
        <v>0</v>
      </c>
      <c r="P2" s="420">
        <f>+'settlement day'!Y30</f>
        <v>0</v>
      </c>
      <c r="Q2" s="420">
        <f>+'settlement day'!Z30</f>
        <v>0</v>
      </c>
      <c r="R2" s="722">
        <f>+'settlement day'!AA30</f>
        <v>0</v>
      </c>
      <c r="S2" s="722">
        <f>+'settlement day'!AB30</f>
        <v>0</v>
      </c>
      <c r="T2" s="722">
        <f>+'settlement day'!AC30</f>
        <v>0</v>
      </c>
    </row>
    <row r="3" spans="1:20" ht="14.65" thickBot="1">
      <c r="C3" s="64"/>
      <c r="D3" s="122">
        <v>44501</v>
      </c>
      <c r="E3" s="122">
        <v>44531</v>
      </c>
      <c r="F3" s="122">
        <v>44562</v>
      </c>
      <c r="G3" s="122">
        <v>44593</v>
      </c>
      <c r="H3" s="122">
        <v>44621</v>
      </c>
      <c r="I3" s="122">
        <v>44652</v>
      </c>
      <c r="J3" s="122">
        <v>44682</v>
      </c>
      <c r="K3" s="122">
        <v>44713</v>
      </c>
      <c r="L3" s="122">
        <v>44743</v>
      </c>
      <c r="M3" s="122">
        <v>44774</v>
      </c>
      <c r="N3" s="122">
        <v>44805</v>
      </c>
      <c r="O3" s="122">
        <v>44835</v>
      </c>
      <c r="P3" s="122">
        <v>44866</v>
      </c>
      <c r="Q3" s="122">
        <v>44896</v>
      </c>
      <c r="R3" s="723">
        <v>44927</v>
      </c>
      <c r="S3" s="723">
        <v>44958</v>
      </c>
      <c r="T3" s="723">
        <v>44986</v>
      </c>
    </row>
    <row r="4" spans="1:20">
      <c r="C4" s="64" t="s">
        <v>60</v>
      </c>
      <c r="D4" s="102">
        <f>+'settlement day'!M9</f>
        <v>0</v>
      </c>
      <c r="E4" s="102">
        <f>+'settlement day'!N9</f>
        <v>0</v>
      </c>
      <c r="F4" s="102">
        <f>+'settlement day'!O9</f>
        <v>0</v>
      </c>
      <c r="G4" s="102">
        <f>+'settlement day'!P9</f>
        <v>0</v>
      </c>
      <c r="H4" s="102">
        <f>+'settlement day'!Q9</f>
        <v>0</v>
      </c>
      <c r="I4" s="102">
        <f>+'settlement day'!R9</f>
        <v>0</v>
      </c>
      <c r="J4" s="102">
        <f>+'settlement day'!S9</f>
        <v>0</v>
      </c>
      <c r="K4" s="102">
        <f>+'settlement day'!T9</f>
        <v>0</v>
      </c>
      <c r="L4" s="102">
        <f>+'settlement day'!U9</f>
        <v>0</v>
      </c>
      <c r="M4" s="102">
        <f>+'settlement day'!V9</f>
        <v>0</v>
      </c>
      <c r="N4" s="102">
        <f>+'settlement day'!W9</f>
        <v>0</v>
      </c>
      <c r="O4" s="102">
        <f>+'settlement day'!X9</f>
        <v>0</v>
      </c>
      <c r="P4" s="102">
        <f>+'settlement day'!Y9</f>
        <v>0</v>
      </c>
      <c r="Q4" s="102">
        <f>+'settlement day'!Z9</f>
        <v>0</v>
      </c>
      <c r="R4" s="724">
        <f>+'settlement day'!AA9</f>
        <v>0</v>
      </c>
      <c r="S4" s="724">
        <f>+'settlement day'!AB9</f>
        <v>0</v>
      </c>
      <c r="T4" s="724">
        <f>+'settlement day'!AC9</f>
        <v>0</v>
      </c>
    </row>
    <row r="5" spans="1:20">
      <c r="B5" s="660">
        <v>0.13</v>
      </c>
      <c r="C5" s="64" t="s">
        <v>295</v>
      </c>
      <c r="D5" s="102">
        <f t="shared" ref="D5:K5" si="0">+D4+$B$5</f>
        <v>0.13</v>
      </c>
      <c r="E5" s="102">
        <f t="shared" si="0"/>
        <v>0.13</v>
      </c>
      <c r="F5" s="102">
        <f t="shared" si="0"/>
        <v>0.13</v>
      </c>
      <c r="G5" s="102">
        <f t="shared" si="0"/>
        <v>0.13</v>
      </c>
      <c r="H5" s="102">
        <f t="shared" si="0"/>
        <v>0.13</v>
      </c>
      <c r="I5" s="102">
        <f t="shared" si="0"/>
        <v>0.13</v>
      </c>
      <c r="J5" s="102">
        <f t="shared" si="0"/>
        <v>0.13</v>
      </c>
      <c r="K5" s="102">
        <f t="shared" si="0"/>
        <v>0.13</v>
      </c>
      <c r="L5" s="102">
        <f t="shared" ref="L5:Q5" si="1">+L4+$B$5</f>
        <v>0.13</v>
      </c>
      <c r="M5" s="102">
        <f t="shared" si="1"/>
        <v>0.13</v>
      </c>
      <c r="N5" s="102">
        <f t="shared" si="1"/>
        <v>0.13</v>
      </c>
      <c r="O5" s="102">
        <f t="shared" si="1"/>
        <v>0.13</v>
      </c>
      <c r="P5" s="102">
        <f t="shared" si="1"/>
        <v>0.13</v>
      </c>
      <c r="Q5" s="102">
        <f t="shared" si="1"/>
        <v>0.13</v>
      </c>
      <c r="R5" s="724">
        <f t="shared" ref="R5:T5" si="2">+R4+$B$5</f>
        <v>0.13</v>
      </c>
      <c r="S5" s="724">
        <f t="shared" si="2"/>
        <v>0.13</v>
      </c>
      <c r="T5" s="724">
        <f t="shared" si="2"/>
        <v>0.13</v>
      </c>
    </row>
    <row r="6" spans="1:20" s="28" customFormat="1">
      <c r="C6" s="71" t="s">
        <v>296</v>
      </c>
      <c r="D6" s="418">
        <f t="shared" ref="D6:K6" si="3">+D5*$A$2</f>
        <v>34.342360000000006</v>
      </c>
      <c r="E6" s="418">
        <f t="shared" si="3"/>
        <v>34.342360000000006</v>
      </c>
      <c r="F6" s="418">
        <f t="shared" si="3"/>
        <v>34.342360000000006</v>
      </c>
      <c r="G6" s="418">
        <f t="shared" si="3"/>
        <v>34.342360000000006</v>
      </c>
      <c r="H6" s="418">
        <f t="shared" si="3"/>
        <v>34.342360000000006</v>
      </c>
      <c r="I6" s="418">
        <f t="shared" si="3"/>
        <v>34.342360000000006</v>
      </c>
      <c r="J6" s="418">
        <f t="shared" si="3"/>
        <v>34.342360000000006</v>
      </c>
      <c r="K6" s="418">
        <f t="shared" si="3"/>
        <v>34.342360000000006</v>
      </c>
      <c r="L6" s="418">
        <f t="shared" ref="L6:Q6" si="4">+L5*$A$2</f>
        <v>34.342360000000006</v>
      </c>
      <c r="M6" s="418">
        <f t="shared" si="4"/>
        <v>34.342360000000006</v>
      </c>
      <c r="N6" s="418">
        <f t="shared" si="4"/>
        <v>34.342360000000006</v>
      </c>
      <c r="O6" s="418">
        <f t="shared" si="4"/>
        <v>34.342360000000006</v>
      </c>
      <c r="P6" s="418">
        <f t="shared" si="4"/>
        <v>34.342360000000006</v>
      </c>
      <c r="Q6" s="418">
        <f t="shared" si="4"/>
        <v>34.342360000000006</v>
      </c>
      <c r="R6" s="725">
        <f t="shared" ref="R6:T6" si="5">+R5*$A$2</f>
        <v>34.342360000000006</v>
      </c>
      <c r="S6" s="725">
        <f t="shared" si="5"/>
        <v>34.342360000000006</v>
      </c>
      <c r="T6" s="725">
        <f t="shared" si="5"/>
        <v>34.342360000000006</v>
      </c>
    </row>
    <row r="7" spans="1:20">
      <c r="C7" s="64"/>
      <c r="D7" s="417"/>
      <c r="E7" s="417"/>
      <c r="F7" s="417"/>
      <c r="G7" s="417"/>
      <c r="H7" s="417"/>
      <c r="I7" s="417"/>
      <c r="J7" s="417"/>
      <c r="K7" s="417"/>
      <c r="L7" s="417"/>
      <c r="M7" s="417"/>
      <c r="N7" s="417"/>
      <c r="O7" s="417"/>
      <c r="P7" s="417"/>
      <c r="Q7" s="417"/>
      <c r="R7" s="726"/>
      <c r="S7" s="726"/>
      <c r="T7" s="726"/>
    </row>
    <row r="8" spans="1:20">
      <c r="B8">
        <v>0.02</v>
      </c>
      <c r="C8" s="64" t="s">
        <v>297</v>
      </c>
      <c r="D8" s="417">
        <f>+$B$8*$A$2</f>
        <v>5.2834400000000006</v>
      </c>
      <c r="E8" s="417">
        <f>+D8</f>
        <v>5.2834400000000006</v>
      </c>
      <c r="F8" s="417">
        <f t="shared" ref="F8:K9" si="6">+E8</f>
        <v>5.2834400000000006</v>
      </c>
      <c r="G8" s="417">
        <f t="shared" si="6"/>
        <v>5.2834400000000006</v>
      </c>
      <c r="H8" s="417">
        <f t="shared" si="6"/>
        <v>5.2834400000000006</v>
      </c>
      <c r="I8" s="417">
        <f t="shared" si="6"/>
        <v>5.2834400000000006</v>
      </c>
      <c r="J8" s="417">
        <f t="shared" si="6"/>
        <v>5.2834400000000006</v>
      </c>
      <c r="K8" s="417">
        <f>+J8</f>
        <v>5.2834400000000006</v>
      </c>
      <c r="L8" s="417">
        <f t="shared" ref="L8:L9" si="7">+K8</f>
        <v>5.2834400000000006</v>
      </c>
      <c r="M8" s="417">
        <f t="shared" ref="M8:M9" si="8">+L8</f>
        <v>5.2834400000000006</v>
      </c>
      <c r="N8" s="417">
        <f t="shared" ref="N8:N9" si="9">+M8</f>
        <v>5.2834400000000006</v>
      </c>
      <c r="O8" s="417">
        <f t="shared" ref="O8:O9" si="10">+N8</f>
        <v>5.2834400000000006</v>
      </c>
      <c r="P8" s="417">
        <f t="shared" ref="P8:P9" si="11">+O8</f>
        <v>5.2834400000000006</v>
      </c>
      <c r="Q8" s="417">
        <f t="shared" ref="Q8:Q9" si="12">+P8</f>
        <v>5.2834400000000006</v>
      </c>
      <c r="R8" s="726">
        <f>+Q8</f>
        <v>5.2834400000000006</v>
      </c>
      <c r="S8" s="726">
        <f t="shared" ref="S8:S9" si="13">+R8</f>
        <v>5.2834400000000006</v>
      </c>
      <c r="T8" s="726">
        <f t="shared" ref="T8:T9" si="14">+S8</f>
        <v>5.2834400000000006</v>
      </c>
    </row>
    <row r="9" spans="1:20">
      <c r="A9" t="s">
        <v>69</v>
      </c>
      <c r="B9" s="658">
        <v>85</v>
      </c>
      <c r="C9" s="64" t="s">
        <v>298</v>
      </c>
      <c r="D9" s="417">
        <f>+$B$9*$A$1</f>
        <v>67.064999999999998</v>
      </c>
      <c r="E9" s="417">
        <f>+D9</f>
        <v>67.064999999999998</v>
      </c>
      <c r="F9" s="417">
        <f t="shared" si="6"/>
        <v>67.064999999999998</v>
      </c>
      <c r="G9" s="417">
        <f t="shared" si="6"/>
        <v>67.064999999999998</v>
      </c>
      <c r="H9" s="417">
        <f>+G9</f>
        <v>67.064999999999998</v>
      </c>
      <c r="I9" s="417">
        <f t="shared" si="6"/>
        <v>67.064999999999998</v>
      </c>
      <c r="J9" s="417">
        <f t="shared" si="6"/>
        <v>67.064999999999998</v>
      </c>
      <c r="K9" s="417">
        <f t="shared" si="6"/>
        <v>67.064999999999998</v>
      </c>
      <c r="L9" s="417">
        <f t="shared" si="7"/>
        <v>67.064999999999998</v>
      </c>
      <c r="M9" s="417">
        <f t="shared" si="8"/>
        <v>67.064999999999998</v>
      </c>
      <c r="N9" s="417">
        <f t="shared" si="9"/>
        <v>67.064999999999998</v>
      </c>
      <c r="O9" s="417">
        <f t="shared" si="10"/>
        <v>67.064999999999998</v>
      </c>
      <c r="P9" s="417">
        <f t="shared" si="11"/>
        <v>67.064999999999998</v>
      </c>
      <c r="Q9" s="417">
        <f t="shared" si="12"/>
        <v>67.064999999999998</v>
      </c>
      <c r="R9" s="726">
        <f t="shared" ref="R9" si="15">+Q9</f>
        <v>67.064999999999998</v>
      </c>
      <c r="S9" s="726">
        <f t="shared" si="13"/>
        <v>67.064999999999998</v>
      </c>
      <c r="T9" s="726">
        <f t="shared" si="14"/>
        <v>67.064999999999998</v>
      </c>
    </row>
    <row r="10" spans="1:20" s="28" customFormat="1">
      <c r="C10" s="71" t="s">
        <v>299</v>
      </c>
      <c r="D10" s="423">
        <f>SUM(D6:D9)</f>
        <v>106.6908</v>
      </c>
      <c r="E10" s="423">
        <f>SUM(E6:E9)</f>
        <v>106.6908</v>
      </c>
      <c r="F10" s="423">
        <f t="shared" ref="F10:K10" si="16">SUM(F6:F9)</f>
        <v>106.6908</v>
      </c>
      <c r="G10" s="423">
        <f t="shared" si="16"/>
        <v>106.6908</v>
      </c>
      <c r="H10" s="423">
        <f t="shared" si="16"/>
        <v>106.6908</v>
      </c>
      <c r="I10" s="423">
        <f t="shared" si="16"/>
        <v>106.6908</v>
      </c>
      <c r="J10" s="423">
        <f t="shared" si="16"/>
        <v>106.6908</v>
      </c>
      <c r="K10" s="423">
        <f t="shared" si="16"/>
        <v>106.6908</v>
      </c>
      <c r="L10" s="423">
        <f t="shared" ref="L10:Q10" si="17">SUM(L6:L9)</f>
        <v>106.6908</v>
      </c>
      <c r="M10" s="423">
        <f t="shared" si="17"/>
        <v>106.6908</v>
      </c>
      <c r="N10" s="423">
        <f t="shared" si="17"/>
        <v>106.6908</v>
      </c>
      <c r="O10" s="423">
        <f t="shared" si="17"/>
        <v>106.6908</v>
      </c>
      <c r="P10" s="423">
        <f t="shared" si="17"/>
        <v>106.6908</v>
      </c>
      <c r="Q10" s="423">
        <f t="shared" si="17"/>
        <v>106.6908</v>
      </c>
      <c r="R10" s="727">
        <f t="shared" ref="R10:T10" si="18">SUM(R6:R9)</f>
        <v>106.6908</v>
      </c>
      <c r="S10" s="727">
        <f t="shared" si="18"/>
        <v>106.6908</v>
      </c>
      <c r="T10" s="727">
        <f t="shared" si="18"/>
        <v>106.6908</v>
      </c>
    </row>
    <row r="11" spans="1:20" s="28" customFormat="1">
      <c r="C11" s="71" t="s">
        <v>300</v>
      </c>
      <c r="D11" s="423"/>
      <c r="E11" s="464">
        <f>+E10*E2</f>
        <v>0</v>
      </c>
      <c r="F11" s="464">
        <f t="shared" ref="F11:K11" si="19">+F10*F2</f>
        <v>0</v>
      </c>
      <c r="G11" s="464">
        <f t="shared" si="19"/>
        <v>0</v>
      </c>
      <c r="H11" s="464">
        <f t="shared" si="19"/>
        <v>0</v>
      </c>
      <c r="I11" s="464">
        <f t="shared" si="19"/>
        <v>0</v>
      </c>
      <c r="J11" s="464">
        <f t="shared" si="19"/>
        <v>0</v>
      </c>
      <c r="K11" s="464">
        <f t="shared" si="19"/>
        <v>0</v>
      </c>
      <c r="L11" s="464">
        <f t="shared" ref="L11:Q11" si="20">+L10*L2</f>
        <v>0</v>
      </c>
      <c r="M11" s="464">
        <f t="shared" si="20"/>
        <v>0</v>
      </c>
      <c r="N11" s="464">
        <f t="shared" si="20"/>
        <v>0</v>
      </c>
      <c r="O11" s="464">
        <f t="shared" si="20"/>
        <v>0</v>
      </c>
      <c r="P11" s="464">
        <f t="shared" si="20"/>
        <v>0</v>
      </c>
      <c r="Q11" s="464">
        <f t="shared" si="20"/>
        <v>0</v>
      </c>
      <c r="R11" s="728">
        <f t="shared" ref="R11:T11" si="21">+R10*R2</f>
        <v>0</v>
      </c>
      <c r="S11" s="728">
        <f t="shared" si="21"/>
        <v>0</v>
      </c>
      <c r="T11" s="728">
        <f t="shared" si="21"/>
        <v>0</v>
      </c>
    </row>
    <row r="12" spans="1:20">
      <c r="C12" s="64"/>
      <c r="D12" s="417"/>
      <c r="E12" s="417"/>
      <c r="F12" s="417"/>
      <c r="G12" s="417"/>
      <c r="H12" s="417"/>
      <c r="I12" s="417"/>
      <c r="J12" s="417"/>
      <c r="K12" s="417"/>
      <c r="L12" s="417"/>
      <c r="M12" s="417"/>
      <c r="N12" s="417"/>
      <c r="O12" s="417"/>
      <c r="P12" s="417"/>
      <c r="Q12" s="417"/>
      <c r="R12" s="726"/>
      <c r="S12" s="726"/>
      <c r="T12" s="726"/>
    </row>
    <row r="13" spans="1:20">
      <c r="B13" s="643">
        <v>0</v>
      </c>
      <c r="C13" s="64" t="s">
        <v>301</v>
      </c>
      <c r="D13" s="417">
        <f>+D10*$B$13</f>
        <v>0</v>
      </c>
      <c r="E13" s="417">
        <f>+E11*$B$13</f>
        <v>0</v>
      </c>
      <c r="F13" s="417">
        <f t="shared" ref="F13:K13" si="22">+F11*$B$13</f>
        <v>0</v>
      </c>
      <c r="G13" s="417">
        <f t="shared" si="22"/>
        <v>0</v>
      </c>
      <c r="H13" s="417">
        <f t="shared" si="22"/>
        <v>0</v>
      </c>
      <c r="I13" s="417">
        <f t="shared" si="22"/>
        <v>0</v>
      </c>
      <c r="J13" s="417">
        <f t="shared" si="22"/>
        <v>0</v>
      </c>
      <c r="K13" s="417">
        <f t="shared" si="22"/>
        <v>0</v>
      </c>
      <c r="L13" s="417">
        <f t="shared" ref="L13:Q13" si="23">+L11*$B$13</f>
        <v>0</v>
      </c>
      <c r="M13" s="417">
        <f t="shared" si="23"/>
        <v>0</v>
      </c>
      <c r="N13" s="417">
        <f t="shared" si="23"/>
        <v>0</v>
      </c>
      <c r="O13" s="417">
        <f t="shared" si="23"/>
        <v>0</v>
      </c>
      <c r="P13" s="417">
        <f t="shared" si="23"/>
        <v>0</v>
      </c>
      <c r="Q13" s="417">
        <f t="shared" si="23"/>
        <v>0</v>
      </c>
      <c r="R13" s="726">
        <f t="shared" ref="R13:T13" si="24">+R11*$B$13</f>
        <v>0</v>
      </c>
      <c r="S13" s="726">
        <f t="shared" si="24"/>
        <v>0</v>
      </c>
      <c r="T13" s="726">
        <f t="shared" si="24"/>
        <v>0</v>
      </c>
    </row>
    <row r="14" spans="1:20">
      <c r="A14" s="720" t="s">
        <v>302</v>
      </c>
      <c r="B14" s="644">
        <v>0</v>
      </c>
      <c r="C14" s="64" t="s">
        <v>286</v>
      </c>
      <c r="D14" s="417">
        <f>+D10*$B$14</f>
        <v>0</v>
      </c>
      <c r="E14" s="417">
        <f>+E11*$B$14</f>
        <v>0</v>
      </c>
      <c r="F14" s="417">
        <f t="shared" ref="F14:K14" si="25">+F11*$B$14</f>
        <v>0</v>
      </c>
      <c r="G14" s="417">
        <f t="shared" si="25"/>
        <v>0</v>
      </c>
      <c r="H14" s="417">
        <f>+H11*$B$14</f>
        <v>0</v>
      </c>
      <c r="I14" s="417">
        <f t="shared" si="25"/>
        <v>0</v>
      </c>
      <c r="J14" s="417">
        <f t="shared" si="25"/>
        <v>0</v>
      </c>
      <c r="K14" s="417">
        <f t="shared" si="25"/>
        <v>0</v>
      </c>
      <c r="L14" s="417">
        <f t="shared" ref="L14:Q14" si="26">+L11*$B$14</f>
        <v>0</v>
      </c>
      <c r="M14" s="417">
        <f t="shared" si="26"/>
        <v>0</v>
      </c>
      <c r="N14" s="417">
        <f t="shared" si="26"/>
        <v>0</v>
      </c>
      <c r="O14" s="417">
        <f t="shared" si="26"/>
        <v>0</v>
      </c>
      <c r="P14" s="417">
        <f t="shared" si="26"/>
        <v>0</v>
      </c>
      <c r="Q14" s="417">
        <f t="shared" si="26"/>
        <v>0</v>
      </c>
      <c r="R14" s="726">
        <f t="shared" ref="R14:T14" si="27">+R11*$B$14</f>
        <v>0</v>
      </c>
      <c r="S14" s="726">
        <f t="shared" si="27"/>
        <v>0</v>
      </c>
      <c r="T14" s="726">
        <f t="shared" si="27"/>
        <v>0</v>
      </c>
    </row>
    <row r="15" spans="1:20">
      <c r="C15" s="64" t="s">
        <v>303</v>
      </c>
      <c r="D15" s="417">
        <v>0</v>
      </c>
      <c r="E15" s="417">
        <v>0</v>
      </c>
      <c r="F15" s="417">
        <v>0</v>
      </c>
      <c r="G15" s="417">
        <v>0</v>
      </c>
      <c r="H15" s="417">
        <v>0</v>
      </c>
      <c r="I15" s="417">
        <v>0</v>
      </c>
      <c r="J15" s="417">
        <v>0</v>
      </c>
      <c r="K15" s="417">
        <v>0</v>
      </c>
      <c r="L15" s="417">
        <v>0</v>
      </c>
      <c r="M15" s="417">
        <v>0</v>
      </c>
      <c r="N15" s="417">
        <v>0</v>
      </c>
      <c r="O15" s="417">
        <v>0</v>
      </c>
      <c r="P15" s="417">
        <v>0</v>
      </c>
      <c r="Q15" s="417">
        <v>0</v>
      </c>
      <c r="R15" s="726">
        <v>1</v>
      </c>
      <c r="S15" s="726">
        <v>2</v>
      </c>
      <c r="T15" s="726">
        <v>3</v>
      </c>
    </row>
    <row r="16" spans="1:20">
      <c r="B16" s="644">
        <v>0.08</v>
      </c>
      <c r="C16" s="64" t="s">
        <v>304</v>
      </c>
      <c r="D16" s="417">
        <v>0</v>
      </c>
      <c r="E16" s="417">
        <v>0</v>
      </c>
      <c r="F16" s="417">
        <v>0</v>
      </c>
      <c r="G16" s="417">
        <v>0</v>
      </c>
      <c r="H16" s="417">
        <f>+H9*$B$16</f>
        <v>5.3651999999999997</v>
      </c>
      <c r="I16" s="417">
        <f t="shared" ref="I16:Q16" si="28">+I9*$B$16</f>
        <v>5.3651999999999997</v>
      </c>
      <c r="J16" s="417">
        <f t="shared" si="28"/>
        <v>5.3651999999999997</v>
      </c>
      <c r="K16" s="417">
        <f t="shared" si="28"/>
        <v>5.3651999999999997</v>
      </c>
      <c r="L16" s="417">
        <f t="shared" si="28"/>
        <v>5.3651999999999997</v>
      </c>
      <c r="M16" s="417">
        <f t="shared" si="28"/>
        <v>5.3651999999999997</v>
      </c>
      <c r="N16" s="417">
        <f t="shared" si="28"/>
        <v>5.3651999999999997</v>
      </c>
      <c r="O16" s="417">
        <f t="shared" si="28"/>
        <v>5.3651999999999997</v>
      </c>
      <c r="P16" s="417">
        <f t="shared" si="28"/>
        <v>5.3651999999999997</v>
      </c>
      <c r="Q16" s="417">
        <f t="shared" si="28"/>
        <v>5.3651999999999997</v>
      </c>
      <c r="R16" s="726">
        <f t="shared" ref="R16:T16" si="29">+R9*$B$16</f>
        <v>5.3651999999999997</v>
      </c>
      <c r="S16" s="726">
        <f t="shared" si="29"/>
        <v>5.3651999999999997</v>
      </c>
      <c r="T16" s="726">
        <f t="shared" si="29"/>
        <v>5.3651999999999997</v>
      </c>
    </row>
    <row r="17" spans="3:20">
      <c r="C17" s="71" t="s">
        <v>305</v>
      </c>
      <c r="D17" s="418">
        <f t="shared" ref="D17" si="30">SUM(D10:D16)</f>
        <v>106.6908</v>
      </c>
      <c r="E17" s="418">
        <f>SUM(E11:E16)</f>
        <v>0</v>
      </c>
      <c r="F17" s="418">
        <f t="shared" ref="F17:J17" si="31">SUM(F11:F16)</f>
        <v>0</v>
      </c>
      <c r="G17" s="418">
        <f t="shared" si="31"/>
        <v>0</v>
      </c>
      <c r="H17" s="418">
        <f t="shared" si="31"/>
        <v>5.3651999999999997</v>
      </c>
      <c r="I17" s="418">
        <f>SUM(I11:I16)</f>
        <v>5.3651999999999997</v>
      </c>
      <c r="J17" s="418">
        <f t="shared" si="31"/>
        <v>5.3651999999999997</v>
      </c>
      <c r="K17" s="418">
        <f>SUM(K11:K16)</f>
        <v>5.3651999999999997</v>
      </c>
      <c r="L17" s="418">
        <f t="shared" ref="L17:Q17" si="32">SUM(L11:L16)</f>
        <v>5.3651999999999997</v>
      </c>
      <c r="M17" s="418">
        <f t="shared" si="32"/>
        <v>5.3651999999999997</v>
      </c>
      <c r="N17" s="418">
        <f t="shared" si="32"/>
        <v>5.3651999999999997</v>
      </c>
      <c r="O17" s="418">
        <f t="shared" si="32"/>
        <v>5.3651999999999997</v>
      </c>
      <c r="P17" s="418">
        <f t="shared" si="32"/>
        <v>5.3651999999999997</v>
      </c>
      <c r="Q17" s="418">
        <f t="shared" si="32"/>
        <v>5.3651999999999997</v>
      </c>
      <c r="R17" s="725">
        <f t="shared" ref="R17:T17" si="33">SUM(R11:R16)</f>
        <v>6.3651999999999997</v>
      </c>
      <c r="S17" s="725">
        <f t="shared" si="33"/>
        <v>7.3651999999999997</v>
      </c>
      <c r="T17" s="725">
        <f t="shared" si="33"/>
        <v>8.3651999999999997</v>
      </c>
    </row>
    <row r="18" spans="3:20">
      <c r="C18" s="64"/>
      <c r="D18" s="417"/>
      <c r="E18" s="417"/>
      <c r="F18" s="417"/>
      <c r="G18" s="417"/>
      <c r="H18" s="417"/>
      <c r="I18" s="417"/>
      <c r="J18" s="417"/>
      <c r="K18" s="417"/>
      <c r="L18" s="417"/>
      <c r="M18" s="417"/>
      <c r="N18" s="417"/>
      <c r="O18" s="417"/>
      <c r="P18" s="417"/>
      <c r="Q18" s="417"/>
      <c r="R18" s="726"/>
      <c r="S18" s="726"/>
      <c r="T18" s="726"/>
    </row>
    <row r="19" spans="3:20">
      <c r="C19" s="64" t="s">
        <v>306</v>
      </c>
      <c r="D19" s="417">
        <v>80</v>
      </c>
      <c r="E19" s="417">
        <v>80</v>
      </c>
      <c r="F19" s="417">
        <v>80</v>
      </c>
      <c r="G19" s="417">
        <v>80</v>
      </c>
      <c r="H19" s="417">
        <v>80</v>
      </c>
      <c r="I19" s="417">
        <v>80</v>
      </c>
      <c r="J19" s="417">
        <v>80</v>
      </c>
      <c r="K19" s="417">
        <v>80</v>
      </c>
      <c r="L19" s="417">
        <v>80</v>
      </c>
      <c r="M19" s="417">
        <v>80</v>
      </c>
      <c r="N19" s="417">
        <v>80</v>
      </c>
      <c r="O19" s="417">
        <v>80</v>
      </c>
      <c r="P19" s="417">
        <v>80</v>
      </c>
      <c r="Q19" s="417">
        <v>80</v>
      </c>
      <c r="R19" s="726">
        <v>80</v>
      </c>
      <c r="S19" s="726">
        <v>80</v>
      </c>
      <c r="T19" s="726">
        <v>80</v>
      </c>
    </row>
    <row r="20" spans="3:20">
      <c r="C20" s="64" t="s">
        <v>307</v>
      </c>
      <c r="D20" s="417">
        <v>15</v>
      </c>
      <c r="E20" s="417">
        <v>15</v>
      </c>
      <c r="F20" s="417">
        <v>15</v>
      </c>
      <c r="G20" s="417">
        <v>15</v>
      </c>
      <c r="H20" s="417">
        <v>15</v>
      </c>
      <c r="I20" s="417">
        <v>15</v>
      </c>
      <c r="J20" s="417">
        <v>15</v>
      </c>
      <c r="K20" s="417">
        <v>15</v>
      </c>
      <c r="L20" s="417">
        <v>15</v>
      </c>
      <c r="M20" s="417">
        <v>15</v>
      </c>
      <c r="N20" s="417">
        <v>15</v>
      </c>
      <c r="O20" s="417">
        <v>15</v>
      </c>
      <c r="P20" s="417">
        <v>15</v>
      </c>
      <c r="Q20" s="417">
        <v>15</v>
      </c>
      <c r="R20" s="726">
        <v>15</v>
      </c>
      <c r="S20" s="726">
        <v>15</v>
      </c>
      <c r="T20" s="726">
        <v>15</v>
      </c>
    </row>
    <row r="21" spans="3:20">
      <c r="C21" s="64" t="s">
        <v>308</v>
      </c>
      <c r="D21" s="417">
        <v>25</v>
      </c>
      <c r="E21" s="417">
        <v>25</v>
      </c>
      <c r="F21" s="417">
        <v>25</v>
      </c>
      <c r="G21" s="417">
        <v>25</v>
      </c>
      <c r="H21" s="646">
        <v>25</v>
      </c>
      <c r="I21" s="646">
        <v>25</v>
      </c>
      <c r="J21" s="646">
        <v>25</v>
      </c>
      <c r="K21" s="646">
        <v>25</v>
      </c>
      <c r="L21" s="646">
        <v>25</v>
      </c>
      <c r="M21" s="646">
        <v>25</v>
      </c>
      <c r="N21" s="646">
        <v>25</v>
      </c>
      <c r="O21" s="646">
        <v>25</v>
      </c>
      <c r="P21" s="646">
        <v>25</v>
      </c>
      <c r="Q21" s="646">
        <v>25</v>
      </c>
      <c r="R21" s="729">
        <v>25</v>
      </c>
      <c r="S21" s="729">
        <v>25</v>
      </c>
      <c r="T21" s="729">
        <v>25</v>
      </c>
    </row>
    <row r="22" spans="3:20">
      <c r="C22" s="64" t="s">
        <v>309</v>
      </c>
      <c r="D22" s="417"/>
      <c r="E22" s="417"/>
      <c r="F22" s="417"/>
      <c r="G22" s="417"/>
      <c r="H22" s="417"/>
      <c r="I22" s="417"/>
      <c r="J22" s="417"/>
      <c r="K22" s="417"/>
      <c r="L22" s="417"/>
      <c r="M22" s="417"/>
      <c r="N22" s="417"/>
      <c r="O22" s="417"/>
      <c r="P22" s="417"/>
      <c r="Q22" s="417"/>
      <c r="R22" s="726"/>
      <c r="S22" s="726"/>
      <c r="T22" s="726"/>
    </row>
    <row r="23" spans="3:20">
      <c r="C23" s="64" t="s">
        <v>310</v>
      </c>
      <c r="D23" s="417"/>
      <c r="E23" s="417"/>
      <c r="F23" s="417"/>
      <c r="G23" s="417"/>
      <c r="H23" s="417"/>
      <c r="I23" s="417"/>
      <c r="J23" s="417"/>
      <c r="K23" s="417"/>
      <c r="L23" s="417"/>
      <c r="M23" s="417"/>
      <c r="N23" s="417"/>
      <c r="O23" s="417"/>
      <c r="P23" s="417"/>
      <c r="Q23" s="417"/>
      <c r="R23" s="726"/>
      <c r="S23" s="726"/>
      <c r="T23" s="726"/>
    </row>
    <row r="24" spans="3:20">
      <c r="C24" s="64"/>
      <c r="D24" s="417"/>
      <c r="E24" s="417"/>
      <c r="F24" s="417"/>
      <c r="G24" s="417"/>
      <c r="H24" s="417"/>
      <c r="I24" s="417"/>
      <c r="J24" s="417"/>
      <c r="K24" s="417"/>
      <c r="L24" s="417"/>
      <c r="M24" s="417"/>
      <c r="N24" s="417"/>
      <c r="O24" s="417"/>
      <c r="P24" s="417"/>
      <c r="Q24" s="417"/>
      <c r="R24" s="726"/>
      <c r="S24" s="726"/>
      <c r="T24" s="726"/>
    </row>
    <row r="25" spans="3:20" s="28" customFormat="1">
      <c r="C25" s="71" t="s">
        <v>311</v>
      </c>
      <c r="D25" s="423">
        <f>SUM(D19:D24)</f>
        <v>120</v>
      </c>
      <c r="E25" s="423">
        <f t="shared" ref="E25:K25" si="34">SUM(E17:E24)</f>
        <v>120</v>
      </c>
      <c r="F25" s="423">
        <f t="shared" si="34"/>
        <v>120</v>
      </c>
      <c r="G25" s="423">
        <f t="shared" si="34"/>
        <v>120</v>
      </c>
      <c r="H25" s="423">
        <f t="shared" si="34"/>
        <v>125.3652</v>
      </c>
      <c r="I25" s="423">
        <f>SUM(I17:I24)</f>
        <v>125.3652</v>
      </c>
      <c r="J25" s="423">
        <f t="shared" si="34"/>
        <v>125.3652</v>
      </c>
      <c r="K25" s="423">
        <f t="shared" si="34"/>
        <v>125.3652</v>
      </c>
      <c r="L25" s="423">
        <f t="shared" ref="L25:Q25" si="35">SUM(L17:L24)</f>
        <v>125.3652</v>
      </c>
      <c r="M25" s="423">
        <f t="shared" si="35"/>
        <v>125.3652</v>
      </c>
      <c r="N25" s="423">
        <f t="shared" si="35"/>
        <v>125.3652</v>
      </c>
      <c r="O25" s="423">
        <f t="shared" si="35"/>
        <v>125.3652</v>
      </c>
      <c r="P25" s="423">
        <f t="shared" si="35"/>
        <v>125.3652</v>
      </c>
      <c r="Q25" s="423">
        <f t="shared" si="35"/>
        <v>125.3652</v>
      </c>
      <c r="R25" s="727">
        <f t="shared" ref="R25:T25" si="36">SUM(R17:R24)</f>
        <v>126.3652</v>
      </c>
      <c r="S25" s="727">
        <f t="shared" si="36"/>
        <v>127.3652</v>
      </c>
      <c r="T25" s="727">
        <f t="shared" si="36"/>
        <v>128.36520000000002</v>
      </c>
    </row>
    <row r="26" spans="3:20" s="28" customFormat="1">
      <c r="C26" s="71" t="s">
        <v>312</v>
      </c>
      <c r="D26" s="423"/>
      <c r="E26" s="464" t="e">
        <f>+E25/E2</f>
        <v>#DIV/0!</v>
      </c>
      <c r="F26" s="464" t="e">
        <f t="shared" ref="F26:K26" si="37">+F25/F2</f>
        <v>#DIV/0!</v>
      </c>
      <c r="G26" s="464" t="e">
        <f t="shared" si="37"/>
        <v>#DIV/0!</v>
      </c>
      <c r="H26" s="464" t="e">
        <f t="shared" si="37"/>
        <v>#DIV/0!</v>
      </c>
      <c r="I26" s="464" t="e">
        <f>+I25/I2</f>
        <v>#DIV/0!</v>
      </c>
      <c r="J26" s="464" t="e">
        <f t="shared" si="37"/>
        <v>#DIV/0!</v>
      </c>
      <c r="K26" s="464" t="e">
        <f t="shared" si="37"/>
        <v>#DIV/0!</v>
      </c>
      <c r="L26" s="464" t="e">
        <f t="shared" ref="L26:Q26" si="38">+L25/L2</f>
        <v>#DIV/0!</v>
      </c>
      <c r="M26" s="464" t="e">
        <f t="shared" si="38"/>
        <v>#DIV/0!</v>
      </c>
      <c r="N26" s="464" t="e">
        <f t="shared" si="38"/>
        <v>#DIV/0!</v>
      </c>
      <c r="O26" s="464" t="e">
        <f t="shared" si="38"/>
        <v>#DIV/0!</v>
      </c>
      <c r="P26" s="464" t="e">
        <f t="shared" si="38"/>
        <v>#DIV/0!</v>
      </c>
      <c r="Q26" s="464" t="e">
        <f t="shared" si="38"/>
        <v>#DIV/0!</v>
      </c>
      <c r="R26" s="728" t="e">
        <f t="shared" ref="R26:T26" si="39">+R25/R2</f>
        <v>#DIV/0!</v>
      </c>
      <c r="S26" s="728" t="e">
        <f t="shared" si="39"/>
        <v>#DIV/0!</v>
      </c>
      <c r="T26" s="728" t="e">
        <f t="shared" si="39"/>
        <v>#DIV/0!</v>
      </c>
    </row>
    <row r="27" spans="3:20">
      <c r="C27" s="64"/>
      <c r="D27" s="417"/>
      <c r="E27" s="417"/>
      <c r="F27" s="417"/>
      <c r="G27" s="417"/>
      <c r="H27" s="417"/>
      <c r="I27" s="417"/>
      <c r="J27" s="417"/>
      <c r="K27" s="417"/>
      <c r="L27" s="417"/>
      <c r="M27" s="417"/>
      <c r="N27" s="417"/>
      <c r="O27" s="417"/>
      <c r="P27" s="417"/>
      <c r="Q27" s="417"/>
      <c r="R27" s="726"/>
      <c r="S27" s="726"/>
      <c r="T27" s="726"/>
    </row>
    <row r="28" spans="3:20" s="28" customFormat="1">
      <c r="C28" s="256" t="s">
        <v>313</v>
      </c>
      <c r="D28" s="436">
        <f>+'PLATTS&amp;OPIS'!I156</f>
        <v>4470</v>
      </c>
      <c r="E28" s="436">
        <f>+'PLATTS&amp;OPIS'!I171</f>
        <v>4480</v>
      </c>
      <c r="F28" s="436"/>
      <c r="G28" s="436">
        <f>+'PLATTS&amp;OPIS'!I236</f>
        <v>3565</v>
      </c>
      <c r="H28" s="436">
        <f>+'PLATTS&amp;OPIS'!I266</f>
        <v>4150</v>
      </c>
      <c r="I28" s="436">
        <f>+'PLATTS&amp;OPIS'!I285</f>
        <v>4195</v>
      </c>
      <c r="J28" s="436">
        <f>+'PLATTS&amp;OPIS'!I305</f>
        <v>4445</v>
      </c>
      <c r="K28" s="436">
        <f>+'PLATTS&amp;OPIS'!I330</f>
        <v>4045</v>
      </c>
      <c r="L28" s="436">
        <f>+'PLATTS&amp;OPIS'!I350</f>
        <v>4095</v>
      </c>
      <c r="M28" s="436">
        <f>+'PLATTS&amp;OPIS'!I370</f>
        <v>3495</v>
      </c>
      <c r="N28" s="436">
        <f>+'PLATTS&amp;OPIS'!I400</f>
        <v>3160</v>
      </c>
      <c r="O28" s="436">
        <f>+'PLATTS&amp;OPIS'!I415</f>
        <v>3245</v>
      </c>
      <c r="P28" s="436">
        <f>+'PLATTS&amp;OPIS'!I579</f>
        <v>3595</v>
      </c>
      <c r="Q28" s="442">
        <f t="shared" ref="Q28" si="40">+P28</f>
        <v>3595</v>
      </c>
      <c r="R28" s="442">
        <f t="shared" ref="R28" si="41">+Q28</f>
        <v>3595</v>
      </c>
      <c r="S28" s="442">
        <f t="shared" ref="S28" si="42">+R28</f>
        <v>3595</v>
      </c>
      <c r="T28" s="442">
        <f t="shared" ref="T28" si="43">+S28</f>
        <v>3595</v>
      </c>
    </row>
    <row r="29" spans="3:20" ht="14.65" thickBot="1">
      <c r="C29" s="538" t="s">
        <v>314</v>
      </c>
      <c r="D29" s="122">
        <v>44501</v>
      </c>
      <c r="E29" s="122">
        <v>44531</v>
      </c>
      <c r="F29" s="122">
        <v>44562</v>
      </c>
      <c r="G29" s="122">
        <v>44593</v>
      </c>
      <c r="H29" s="122">
        <v>44621</v>
      </c>
      <c r="I29" s="122">
        <v>44652</v>
      </c>
      <c r="J29" s="122">
        <v>44682</v>
      </c>
      <c r="K29" s="122">
        <v>44713</v>
      </c>
      <c r="L29" s="122">
        <v>44743</v>
      </c>
      <c r="M29" s="122">
        <v>44774</v>
      </c>
      <c r="N29" s="122">
        <v>44805</v>
      </c>
      <c r="O29" s="122">
        <v>44835</v>
      </c>
      <c r="P29" s="122">
        <v>44866</v>
      </c>
      <c r="Q29" s="122">
        <v>44896</v>
      </c>
      <c r="R29" s="723">
        <v>44927</v>
      </c>
      <c r="S29" s="723">
        <v>44958</v>
      </c>
      <c r="T29" s="723">
        <v>44986</v>
      </c>
    </row>
    <row r="30" spans="3:20" hidden="1">
      <c r="C30" s="2" t="s">
        <v>315</v>
      </c>
      <c r="D30" s="437">
        <f t="shared" ref="D30:G30" si="44">+D28-D25</f>
        <v>4350</v>
      </c>
      <c r="E30" s="437">
        <f t="shared" si="44"/>
        <v>4360</v>
      </c>
      <c r="F30" s="437">
        <f t="shared" si="44"/>
        <v>-120</v>
      </c>
      <c r="G30" s="437">
        <f t="shared" si="44"/>
        <v>3445</v>
      </c>
      <c r="H30" s="437">
        <f>+H28-H25</f>
        <v>4024.6347999999998</v>
      </c>
      <c r="I30" s="437">
        <f>+I28-I25</f>
        <v>4069.6347999999998</v>
      </c>
      <c r="J30" s="437">
        <f>+J28-J25</f>
        <v>4319.6347999999998</v>
      </c>
      <c r="K30" s="437">
        <f t="shared" ref="K30" si="45">+K28-K25</f>
        <v>3919.6347999999998</v>
      </c>
      <c r="L30" s="437">
        <f t="shared" ref="L30:Q30" si="46">+L28-L25</f>
        <v>3969.6347999999998</v>
      </c>
      <c r="M30" s="437">
        <f t="shared" si="46"/>
        <v>3369.6347999999998</v>
      </c>
      <c r="N30" s="437">
        <f t="shared" si="46"/>
        <v>3034.6347999999998</v>
      </c>
      <c r="O30" s="437">
        <f t="shared" si="46"/>
        <v>3119.6347999999998</v>
      </c>
      <c r="P30" s="437">
        <f t="shared" si="46"/>
        <v>3469.6347999999998</v>
      </c>
      <c r="Q30" s="437">
        <f t="shared" si="46"/>
        <v>3469.6347999999998</v>
      </c>
      <c r="R30" s="730">
        <f t="shared" ref="R30:T30" si="47">+R28-R25</f>
        <v>3468.6347999999998</v>
      </c>
      <c r="S30" s="730">
        <f t="shared" si="47"/>
        <v>3467.6347999999998</v>
      </c>
      <c r="T30" s="730">
        <f t="shared" si="47"/>
        <v>3466.6347999999998</v>
      </c>
    </row>
    <row r="31" spans="3:20">
      <c r="C31" s="2" t="s">
        <v>316</v>
      </c>
      <c r="D31" s="437" t="e">
        <f t="shared" ref="D31" si="48">+D30/$E$1</f>
        <v>#DIV/0!</v>
      </c>
      <c r="E31" s="437" t="e">
        <f>+E30/E2</f>
        <v>#DIV/0!</v>
      </c>
      <c r="F31" s="437" t="e">
        <f t="shared" ref="F31:K31" si="49">+F30/F2</f>
        <v>#DIV/0!</v>
      </c>
      <c r="G31" s="437" t="e">
        <f t="shared" si="49"/>
        <v>#DIV/0!</v>
      </c>
      <c r="H31" s="604" t="e">
        <f>+H30/H2</f>
        <v>#DIV/0!</v>
      </c>
      <c r="I31" s="604" t="e">
        <f>+I30/I2</f>
        <v>#DIV/0!</v>
      </c>
      <c r="J31" s="604" t="e">
        <f t="shared" si="49"/>
        <v>#DIV/0!</v>
      </c>
      <c r="K31" s="604" t="e">
        <f t="shared" si="49"/>
        <v>#DIV/0!</v>
      </c>
      <c r="L31" s="604" t="e">
        <f t="shared" ref="L31:Q31" si="50">+L30/L2</f>
        <v>#DIV/0!</v>
      </c>
      <c r="M31" s="604" t="e">
        <f t="shared" si="50"/>
        <v>#DIV/0!</v>
      </c>
      <c r="N31" s="604" t="e">
        <f t="shared" si="50"/>
        <v>#DIV/0!</v>
      </c>
      <c r="O31" s="604" t="e">
        <f t="shared" si="50"/>
        <v>#DIV/0!</v>
      </c>
      <c r="P31" s="604" t="e">
        <f t="shared" si="50"/>
        <v>#DIV/0!</v>
      </c>
      <c r="Q31" s="604" t="e">
        <f t="shared" si="50"/>
        <v>#DIV/0!</v>
      </c>
      <c r="R31" s="731" t="e">
        <f t="shared" ref="R31:T31" si="51">+R30/R2</f>
        <v>#DIV/0!</v>
      </c>
      <c r="S31" s="731" t="e">
        <f t="shared" si="51"/>
        <v>#DIV/0!</v>
      </c>
      <c r="T31" s="731" t="e">
        <f t="shared" si="51"/>
        <v>#DIV/0!</v>
      </c>
    </row>
    <row r="32" spans="3:20">
      <c r="C32" s="645" t="s">
        <v>317</v>
      </c>
      <c r="D32" s="603"/>
      <c r="E32" s="603"/>
      <c r="F32" s="603"/>
      <c r="G32" s="603"/>
      <c r="H32" s="605" t="e">
        <f>+H31/264.172</f>
        <v>#DIV/0!</v>
      </c>
      <c r="I32" s="606" t="e">
        <f>+I31/264.172</f>
        <v>#DIV/0!</v>
      </c>
      <c r="J32" s="606" t="e">
        <f t="shared" ref="J32:Q32" si="52">+J31/264.172</f>
        <v>#DIV/0!</v>
      </c>
      <c r="K32" s="606" t="e">
        <f t="shared" si="52"/>
        <v>#DIV/0!</v>
      </c>
      <c r="L32" s="606" t="e">
        <f t="shared" si="52"/>
        <v>#DIV/0!</v>
      </c>
      <c r="M32" s="606" t="e">
        <f t="shared" si="52"/>
        <v>#DIV/0!</v>
      </c>
      <c r="N32" s="606" t="e">
        <f t="shared" si="52"/>
        <v>#DIV/0!</v>
      </c>
      <c r="O32" s="606" t="e">
        <f t="shared" si="52"/>
        <v>#DIV/0!</v>
      </c>
      <c r="P32" s="606" t="e">
        <f t="shared" si="52"/>
        <v>#DIV/0!</v>
      </c>
      <c r="Q32" s="606" t="e">
        <f t="shared" si="52"/>
        <v>#DIV/0!</v>
      </c>
      <c r="R32" s="732" t="e">
        <f t="shared" ref="R32:T32" si="53">+R31/264.172</f>
        <v>#DIV/0!</v>
      </c>
      <c r="S32" s="732" t="e">
        <f t="shared" si="53"/>
        <v>#DIV/0!</v>
      </c>
      <c r="T32" s="732" t="e">
        <f t="shared" si="53"/>
        <v>#DIV/0!</v>
      </c>
    </row>
    <row r="33" spans="2:20">
      <c r="C33" s="64"/>
    </row>
    <row r="34" spans="2:20" ht="14.65" thickBot="1">
      <c r="C34" s="64" t="s">
        <v>318</v>
      </c>
      <c r="D34" s="122">
        <v>44531</v>
      </c>
      <c r="E34" s="342">
        <v>44562</v>
      </c>
      <c r="F34" s="122">
        <v>44593</v>
      </c>
      <c r="G34" s="122">
        <v>44621</v>
      </c>
      <c r="I34" s="122">
        <v>44652</v>
      </c>
      <c r="J34" s="122">
        <v>44682</v>
      </c>
      <c r="K34" s="122">
        <v>44713</v>
      </c>
      <c r="L34" s="122">
        <v>44743</v>
      </c>
      <c r="M34" s="122">
        <v>44774</v>
      </c>
      <c r="N34" s="122">
        <v>44805</v>
      </c>
      <c r="O34" s="122">
        <v>44835</v>
      </c>
      <c r="P34" s="122">
        <v>44866</v>
      </c>
      <c r="Q34" s="122">
        <v>44896</v>
      </c>
      <c r="R34" s="723">
        <v>44927</v>
      </c>
      <c r="S34" s="723">
        <v>44958</v>
      </c>
      <c r="T34" s="723">
        <v>44986</v>
      </c>
    </row>
    <row r="35" spans="2:20">
      <c r="C35" s="64" t="s">
        <v>319</v>
      </c>
      <c r="D35" s="417">
        <f>+'settlement day'!N13</f>
        <v>0</v>
      </c>
      <c r="E35" s="417">
        <f>+'settlement day'!O13</f>
        <v>0</v>
      </c>
      <c r="F35" s="417">
        <f>+'settlement day'!P13</f>
        <v>0</v>
      </c>
      <c r="G35" s="417">
        <f>+'settlement day'!Q13</f>
        <v>0</v>
      </c>
      <c r="I35" s="417">
        <f>+'settlement day'!R13</f>
        <v>0</v>
      </c>
      <c r="J35" s="417">
        <f>+'settlement day'!S13</f>
        <v>0</v>
      </c>
      <c r="K35" s="417">
        <f>+'settlement day'!T13</f>
        <v>0</v>
      </c>
      <c r="L35" s="417">
        <f>+'settlement day'!U13</f>
        <v>0</v>
      </c>
      <c r="M35" s="417">
        <f>+'settlement day'!V13</f>
        <v>0</v>
      </c>
      <c r="N35" s="417">
        <f>+'settlement day'!W13</f>
        <v>0</v>
      </c>
      <c r="O35" s="417">
        <f>+'settlement day'!X13</f>
        <v>0</v>
      </c>
      <c r="P35" s="417">
        <f>+'settlement day'!Y13</f>
        <v>0</v>
      </c>
      <c r="Q35" s="417">
        <f>+'settlement day'!Z13</f>
        <v>0</v>
      </c>
      <c r="R35" s="726">
        <f>+'settlement day'!AA13</f>
        <v>0</v>
      </c>
      <c r="S35" s="726">
        <f>+'settlement day'!AB13</f>
        <v>0</v>
      </c>
      <c r="T35" s="726">
        <f>+'settlement day'!AC13</f>
        <v>0</v>
      </c>
    </row>
    <row r="36" spans="2:20">
      <c r="C36" s="64" t="s">
        <v>320</v>
      </c>
      <c r="D36" s="417">
        <f>+(D35-'mkt data'!$G$23+'mkt data'!$G$24)/'mkt data'!$H$25</f>
        <v>-99.524494083821736</v>
      </c>
      <c r="E36" s="417">
        <f>+(E35-'mkt data'!$G$23+'mkt data'!$G$24)/'mkt data'!$H$25</f>
        <v>-99.524494083821736</v>
      </c>
      <c r="F36" s="417">
        <f>+(F35-'mkt data'!$G$23+'mkt data'!$G$24)/'mkt data'!$H$25</f>
        <v>-99.524494083821736</v>
      </c>
      <c r="G36" s="417">
        <f>+(G35-'mkt data'!$G$23+'mkt data'!$G$24)/'mkt data'!$H$25</f>
        <v>-99.524494083821736</v>
      </c>
      <c r="I36" s="417">
        <f>+(I35-'mkt data'!$G$23+'mkt data'!$G$24)/'mkt data'!$H$25</f>
        <v>-99.524494083821736</v>
      </c>
      <c r="J36" s="417">
        <f>+(J35-'mkt data'!$G$23+'mkt data'!$G$24)/'mkt data'!$H$25</f>
        <v>-99.524494083821736</v>
      </c>
      <c r="K36" s="417">
        <f>+(K35-'mkt data'!$G$23+'mkt data'!$G$24)/'mkt data'!$H$25</f>
        <v>-99.524494083821736</v>
      </c>
      <c r="L36" s="417">
        <f>+(L35-'mkt data'!$G$23+'mkt data'!$G$24)/'mkt data'!$H$25</f>
        <v>-99.524494083821736</v>
      </c>
      <c r="M36" s="417">
        <f>+(M35-'mkt data'!$G$23+'mkt data'!$G$24)/'mkt data'!$H$25</f>
        <v>-99.524494083821736</v>
      </c>
      <c r="N36" s="417">
        <f>+(N35-'mkt data'!$G$23+'mkt data'!$G$24)/'mkt data'!$H$25</f>
        <v>-99.524494083821736</v>
      </c>
      <c r="O36" s="417">
        <f>+(O35-'mkt data'!$G$23+'mkt data'!$G$24)/'mkt data'!$H$25</f>
        <v>-99.524494083821736</v>
      </c>
      <c r="P36" s="417">
        <f>+(P35-'mkt data'!$G$23+'mkt data'!$G$24)/'mkt data'!$H$25</f>
        <v>-99.524494083821736</v>
      </c>
      <c r="Q36" s="417">
        <f>+(Q35-'mkt data'!$G$23+'mkt data'!$G$24)/'mkt data'!$H$25</f>
        <v>-99.524494083821736</v>
      </c>
      <c r="R36" s="726">
        <f>+(R35-'mkt data'!$G$23+'mkt data'!$G$24)/'mkt data'!$H$25</f>
        <v>-99.524494083821736</v>
      </c>
      <c r="S36" s="726">
        <f>+(S35-'mkt data'!$G$23+'mkt data'!$G$24)/'mkt data'!$H$25</f>
        <v>-99.524494083821736</v>
      </c>
      <c r="T36" s="726">
        <f>+(T35-'mkt data'!$G$23+'mkt data'!$G$24)/'mkt data'!$H$25</f>
        <v>-99.524494083821736</v>
      </c>
    </row>
    <row r="37" spans="2:20">
      <c r="C37" s="64"/>
      <c r="D37" s="417"/>
      <c r="E37" s="417"/>
      <c r="F37" s="417"/>
      <c r="G37" s="417"/>
      <c r="I37" s="417"/>
      <c r="J37" s="417"/>
      <c r="K37" s="417"/>
      <c r="L37" s="417"/>
      <c r="M37" s="417"/>
      <c r="N37" s="417"/>
      <c r="O37" s="417"/>
      <c r="P37" s="417"/>
      <c r="Q37" s="417"/>
      <c r="R37" s="726"/>
      <c r="S37" s="726"/>
      <c r="T37" s="726"/>
    </row>
    <row r="38" spans="2:20">
      <c r="B38" s="411">
        <f>+'mkt data'!G26</f>
        <v>0.12</v>
      </c>
      <c r="C38" s="64" t="s">
        <v>321</v>
      </c>
      <c r="D38" s="417">
        <f>+((D35-'mkt data'!$G$23)*'mkt data'!$H$26)+('mkt data'!$G$24)</f>
        <v>-100.80000000000001</v>
      </c>
      <c r="E38" s="417">
        <f>+((E35-'mkt data'!$G$23)*'mkt data'!$H$26)+('mkt data'!$G$24)</f>
        <v>-100.80000000000001</v>
      </c>
      <c r="F38" s="417">
        <f>+((F35-'mkt data'!$G$23)*'mkt data'!$H$26)+('mkt data'!$G$24)</f>
        <v>-100.80000000000001</v>
      </c>
      <c r="G38" s="417">
        <f>+((G35-'mkt data'!$G$23)*'mkt data'!$H$26)+('mkt data'!$G$24)</f>
        <v>-100.80000000000001</v>
      </c>
      <c r="I38" s="417">
        <f>+((I35-'mkt data'!$G$23)*'mkt data'!$H$26)+('mkt data'!$G$24)</f>
        <v>-100.80000000000001</v>
      </c>
      <c r="J38" s="417">
        <f>+((J35-'mkt data'!$G$23)*'mkt data'!$H$26)+('mkt data'!$G$24)</f>
        <v>-100.80000000000001</v>
      </c>
      <c r="K38" s="417">
        <f>+((K35-'mkt data'!$G$23)*'mkt data'!$H$26)+('mkt data'!$G$24)</f>
        <v>-100.80000000000001</v>
      </c>
      <c r="L38" s="417">
        <f>+((L35-'mkt data'!$G$23)*'mkt data'!$H$26)+('mkt data'!$G$24)</f>
        <v>-100.80000000000001</v>
      </c>
      <c r="M38" s="417">
        <f>+((M35-'mkt data'!$G$23)*'mkt data'!$H$26)+('mkt data'!$G$24)</f>
        <v>-100.80000000000001</v>
      </c>
      <c r="N38" s="417">
        <f>+((N35-'mkt data'!$G$23)*'mkt data'!$H$26)+('mkt data'!$G$24)</f>
        <v>-100.80000000000001</v>
      </c>
      <c r="O38" s="417">
        <f>+((O35-'mkt data'!$G$23)*'mkt data'!$H$26)+('mkt data'!$G$24)</f>
        <v>-100.80000000000001</v>
      </c>
      <c r="P38" s="417">
        <f>+((P35-'mkt data'!$G$23)*'mkt data'!$H$26)+('mkt data'!$G$24)</f>
        <v>-100.80000000000001</v>
      </c>
      <c r="Q38" s="417">
        <f>+((Q35-'mkt data'!$G$23)*'mkt data'!$H$26)+('mkt data'!$G$24)</f>
        <v>-100.80000000000001</v>
      </c>
      <c r="R38" s="726">
        <f>+((R35-'mkt data'!$G$23)*'mkt data'!$H$26)+('mkt data'!$G$24)</f>
        <v>-100.80000000000001</v>
      </c>
      <c r="S38" s="726">
        <f>+((S35-'mkt data'!$G$23)*'mkt data'!$H$26)+('mkt data'!$G$24)</f>
        <v>-100.80000000000001</v>
      </c>
      <c r="T38" s="726">
        <f>+((T35-'mkt data'!$G$23)*'mkt data'!$H$26)+('mkt data'!$G$24)</f>
        <v>-100.80000000000001</v>
      </c>
    </row>
    <row r="39" spans="2:20">
      <c r="C39" s="64"/>
      <c r="D39" s="417"/>
      <c r="E39" s="417"/>
      <c r="F39" s="417"/>
      <c r="G39" s="417"/>
      <c r="I39" s="417"/>
      <c r="J39" s="417"/>
      <c r="K39" s="417"/>
      <c r="L39" s="417"/>
      <c r="M39" s="417"/>
      <c r="N39" s="417"/>
      <c r="O39" s="417"/>
      <c r="P39" s="417"/>
      <c r="Q39" s="417"/>
      <c r="R39" s="726"/>
      <c r="S39" s="726"/>
      <c r="T39" s="726"/>
    </row>
    <row r="40" spans="2:20">
      <c r="B40" s="60">
        <f>470/0.867</f>
        <v>542.09919261822381</v>
      </c>
      <c r="C40" s="256" t="s">
        <v>322</v>
      </c>
      <c r="D40" s="436">
        <f>+D38+$B$40</f>
        <v>441.2991926182238</v>
      </c>
      <c r="E40" s="436">
        <f>+E38+$B$40</f>
        <v>441.2991926182238</v>
      </c>
      <c r="F40" s="436">
        <f>+F38+$B$40</f>
        <v>441.2991926182238</v>
      </c>
      <c r="G40" s="436">
        <f>+G38+$B$40</f>
        <v>441.2991926182238</v>
      </c>
      <c r="I40" s="436">
        <f t="shared" ref="I40:T40" si="54">+I38+$B$40</f>
        <v>441.2991926182238</v>
      </c>
      <c r="J40" s="455">
        <f t="shared" si="54"/>
        <v>441.2991926182238</v>
      </c>
      <c r="K40" s="455">
        <f t="shared" si="54"/>
        <v>441.2991926182238</v>
      </c>
      <c r="L40" s="455">
        <f t="shared" si="54"/>
        <v>441.2991926182238</v>
      </c>
      <c r="M40" s="681">
        <f t="shared" si="54"/>
        <v>441.2991926182238</v>
      </c>
      <c r="N40" s="681">
        <f t="shared" si="54"/>
        <v>441.2991926182238</v>
      </c>
      <c r="O40" s="681">
        <f t="shared" si="54"/>
        <v>441.2991926182238</v>
      </c>
      <c r="P40" s="681">
        <f t="shared" si="54"/>
        <v>441.2991926182238</v>
      </c>
      <c r="Q40" s="681">
        <f t="shared" si="54"/>
        <v>441.2991926182238</v>
      </c>
      <c r="R40" s="681">
        <f t="shared" si="54"/>
        <v>441.2991926182238</v>
      </c>
      <c r="S40" s="681">
        <f t="shared" si="54"/>
        <v>441.2991926182238</v>
      </c>
      <c r="T40" s="681">
        <f t="shared" si="54"/>
        <v>441.2991926182238</v>
      </c>
    </row>
    <row r="41" spans="2:20" ht="14.65" thickBot="1">
      <c r="C41" s="2"/>
      <c r="D41" s="122">
        <v>44531</v>
      </c>
      <c r="E41" s="342">
        <v>44562</v>
      </c>
      <c r="F41" s="122">
        <v>44593</v>
      </c>
      <c r="G41" s="122">
        <v>44621</v>
      </c>
      <c r="I41" s="122">
        <v>44652</v>
      </c>
      <c r="J41" s="122">
        <v>44682</v>
      </c>
      <c r="K41" s="122">
        <v>44713</v>
      </c>
      <c r="L41" s="122">
        <v>44743</v>
      </c>
      <c r="M41" s="122">
        <v>44774</v>
      </c>
      <c r="N41" s="122">
        <v>44805</v>
      </c>
      <c r="O41" s="122">
        <v>44835</v>
      </c>
      <c r="P41" s="122">
        <v>44866</v>
      </c>
      <c r="Q41" s="122">
        <v>44896</v>
      </c>
      <c r="R41" s="723">
        <v>44927</v>
      </c>
      <c r="S41" s="723">
        <v>44958</v>
      </c>
      <c r="T41" s="723">
        <v>44986</v>
      </c>
    </row>
    <row r="42" spans="2:20" hidden="1">
      <c r="C42" s="2" t="s">
        <v>315</v>
      </c>
      <c r="D42" s="437">
        <f>+D40-D25</f>
        <v>321.2991926182238</v>
      </c>
      <c r="E42" s="437">
        <f>+E40-E25</f>
        <v>321.2991926182238</v>
      </c>
      <c r="F42" s="437">
        <f>+F40-F25</f>
        <v>321.2991926182238</v>
      </c>
      <c r="G42" s="437">
        <f>+G40-G25</f>
        <v>321.2991926182238</v>
      </c>
      <c r="I42" s="604">
        <f t="shared" ref="I42:T42" si="55">+I40-I25</f>
        <v>315.93399261822378</v>
      </c>
      <c r="J42" s="604">
        <f t="shared" si="55"/>
        <v>315.93399261822378</v>
      </c>
      <c r="K42" s="604">
        <f t="shared" si="55"/>
        <v>315.93399261822378</v>
      </c>
      <c r="L42" s="604">
        <f t="shared" si="55"/>
        <v>315.93399261822378</v>
      </c>
      <c r="M42" s="604">
        <f t="shared" si="55"/>
        <v>315.93399261822378</v>
      </c>
      <c r="N42" s="604">
        <f t="shared" si="55"/>
        <v>315.93399261822378</v>
      </c>
      <c r="O42" s="604">
        <f t="shared" si="55"/>
        <v>315.93399261822378</v>
      </c>
      <c r="P42" s="604">
        <f t="shared" si="55"/>
        <v>315.93399261822378</v>
      </c>
      <c r="Q42" s="604">
        <f t="shared" si="55"/>
        <v>315.93399261822378</v>
      </c>
      <c r="R42" s="731">
        <f t="shared" si="55"/>
        <v>314.93399261822378</v>
      </c>
      <c r="S42" s="731">
        <f t="shared" si="55"/>
        <v>313.93399261822378</v>
      </c>
      <c r="T42" s="731">
        <f t="shared" si="55"/>
        <v>312.93399261822378</v>
      </c>
    </row>
    <row r="43" spans="2:20">
      <c r="C43" s="2" t="s">
        <v>316</v>
      </c>
      <c r="D43" s="437" t="e">
        <f t="shared" ref="D43" si="56">+D42/$E$1</f>
        <v>#DIV/0!</v>
      </c>
      <c r="E43" s="437" t="e">
        <f>+E42/E2</f>
        <v>#DIV/0!</v>
      </c>
      <c r="F43" s="437" t="e">
        <f>+F42/F2</f>
        <v>#DIV/0!</v>
      </c>
      <c r="G43" s="437" t="e">
        <f>+G42/G2</f>
        <v>#DIV/0!</v>
      </c>
      <c r="I43" s="649" t="e">
        <f>+I42/H2</f>
        <v>#DIV/0!</v>
      </c>
      <c r="J43" s="649" t="e">
        <f>+J42/I2</f>
        <v>#DIV/0!</v>
      </c>
      <c r="K43" s="649" t="e">
        <f>+K42/J2</f>
        <v>#DIV/0!</v>
      </c>
      <c r="L43" s="649" t="e">
        <f t="shared" ref="L43:T43" si="57">+L42/L2</f>
        <v>#DIV/0!</v>
      </c>
      <c r="M43" s="649" t="e">
        <f t="shared" si="57"/>
        <v>#DIV/0!</v>
      </c>
      <c r="N43" s="649" t="e">
        <f t="shared" si="57"/>
        <v>#DIV/0!</v>
      </c>
      <c r="O43" s="649" t="e">
        <f t="shared" si="57"/>
        <v>#DIV/0!</v>
      </c>
      <c r="P43" s="649" t="e">
        <f t="shared" si="57"/>
        <v>#DIV/0!</v>
      </c>
      <c r="Q43" s="649" t="e">
        <f t="shared" si="57"/>
        <v>#DIV/0!</v>
      </c>
      <c r="R43" s="733" t="e">
        <f t="shared" si="57"/>
        <v>#DIV/0!</v>
      </c>
      <c r="S43" s="733" t="e">
        <f t="shared" si="57"/>
        <v>#DIV/0!</v>
      </c>
      <c r="T43" s="733" t="e">
        <f t="shared" si="57"/>
        <v>#DIV/0!</v>
      </c>
    </row>
    <row r="44" spans="2:20">
      <c r="C44" s="645" t="s">
        <v>317</v>
      </c>
      <c r="D44" s="603"/>
      <c r="E44" s="603"/>
      <c r="F44" s="603"/>
      <c r="G44" s="603"/>
      <c r="I44" s="605" t="e">
        <f>+I43/264.172</f>
        <v>#DIV/0!</v>
      </c>
      <c r="J44" s="605" t="e">
        <f t="shared" ref="J44:M44" si="58">+J43/264.172</f>
        <v>#DIV/0!</v>
      </c>
      <c r="K44" s="605" t="e">
        <f t="shared" si="58"/>
        <v>#DIV/0!</v>
      </c>
      <c r="L44" s="605" t="e">
        <f t="shared" si="58"/>
        <v>#DIV/0!</v>
      </c>
      <c r="M44" s="605" t="e">
        <f t="shared" si="58"/>
        <v>#DIV/0!</v>
      </c>
      <c r="N44" s="605" t="e">
        <f t="shared" ref="N44:T44" si="59">+N43/264.172</f>
        <v>#DIV/0!</v>
      </c>
      <c r="O44" s="605" t="e">
        <f t="shared" si="59"/>
        <v>#DIV/0!</v>
      </c>
      <c r="P44" s="605" t="e">
        <f t="shared" si="59"/>
        <v>#DIV/0!</v>
      </c>
      <c r="Q44" s="605" t="e">
        <f t="shared" si="59"/>
        <v>#DIV/0!</v>
      </c>
      <c r="R44" s="734" t="e">
        <f t="shared" si="59"/>
        <v>#DIV/0!</v>
      </c>
      <c r="S44" s="734" t="e">
        <f t="shared" si="59"/>
        <v>#DIV/0!</v>
      </c>
      <c r="T44" s="734" t="e">
        <f t="shared" si="59"/>
        <v>#DIV/0!</v>
      </c>
    </row>
  </sheetData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9B75F-0106-48F7-9608-FA556B4A0B63}">
  <dimension ref="A1:BM57"/>
  <sheetViews>
    <sheetView zoomScale="90" zoomScaleNormal="90" workbookViewId="0">
      <pane xSplit="3" ySplit="3" topLeftCell="AY26" activePane="bottomRight" state="frozen"/>
      <selection pane="topRight" activeCell="D1" sqref="D1"/>
      <selection pane="bottomLeft" activeCell="A4" sqref="A4"/>
      <selection pane="bottomRight" activeCell="AY29" sqref="AY29"/>
    </sheetView>
  </sheetViews>
  <sheetFormatPr baseColWidth="10" defaultColWidth="8.9296875" defaultRowHeight="14.25"/>
  <cols>
    <col min="1" max="1" width="12" bestFit="1" customWidth="1"/>
    <col min="2" max="2" width="7" bestFit="1" customWidth="1"/>
    <col min="3" max="3" width="28" customWidth="1"/>
    <col min="4" max="4" width="9.06640625" hidden="1" customWidth="1"/>
    <col min="5" max="5" width="9.53125" hidden="1" customWidth="1"/>
    <col min="6" max="6" width="9.06640625" hidden="1" customWidth="1"/>
    <col min="7" max="11" width="8.9296875" hidden="1" customWidth="1"/>
    <col min="12" max="13" width="8.53125" hidden="1" customWidth="1"/>
    <col min="14" max="17" width="8.9296875" hidden="1" customWidth="1"/>
    <col min="18" max="23" width="8.9296875" style="176" hidden="1" customWidth="1"/>
    <col min="24" max="35" width="8.9296875" hidden="1" customWidth="1"/>
    <col min="36" max="36" width="10.46484375" hidden="1" customWidth="1"/>
    <col min="37" max="37" width="11" hidden="1" customWidth="1"/>
    <col min="38" max="38" width="8.9296875" hidden="1" customWidth="1"/>
    <col min="39" max="44" width="0" hidden="1" customWidth="1"/>
    <col min="45" max="47" width="9.9296875" hidden="1" customWidth="1"/>
    <col min="48" max="50" width="9.46484375" hidden="1" customWidth="1"/>
  </cols>
  <sheetData>
    <row r="1" spans="1:65">
      <c r="A1" s="415">
        <v>0.78900000000000003</v>
      </c>
      <c r="C1" s="64"/>
      <c r="E1" s="102">
        <f>+'settlement day'!M30</f>
        <v>0</v>
      </c>
    </row>
    <row r="2" spans="1:65">
      <c r="A2" s="415">
        <v>264.17200000000003</v>
      </c>
      <c r="C2" s="419" t="s">
        <v>41</v>
      </c>
      <c r="D2" s="420">
        <f>+'settlement day'!M30</f>
        <v>0</v>
      </c>
      <c r="E2" s="420">
        <f>+'settlement day'!N30</f>
        <v>0</v>
      </c>
      <c r="F2" s="420">
        <f>+'settlement day'!O30</f>
        <v>0</v>
      </c>
      <c r="G2" s="420">
        <f>+'settlement day'!P30</f>
        <v>0</v>
      </c>
      <c r="H2" s="420">
        <f>+'settlement day'!Q30</f>
        <v>0</v>
      </c>
      <c r="I2" s="420">
        <f>+'settlement day'!R30</f>
        <v>0</v>
      </c>
      <c r="J2" s="420">
        <f>+'settlement day'!S30</f>
        <v>0</v>
      </c>
      <c r="K2" s="420">
        <f>+'settlement day'!T30</f>
        <v>0</v>
      </c>
      <c r="L2" s="420">
        <f>+'settlement day'!U30</f>
        <v>0</v>
      </c>
      <c r="M2" s="420">
        <f>+'settlement day'!V30</f>
        <v>0</v>
      </c>
      <c r="N2" s="420">
        <f>+'settlement day'!W30</f>
        <v>0</v>
      </c>
      <c r="O2" s="420">
        <f>+'settlement day'!X30</f>
        <v>0</v>
      </c>
      <c r="P2" s="420">
        <f>+'settlement day'!Y30</f>
        <v>0</v>
      </c>
      <c r="Q2" s="420">
        <f>+'settlement day'!Z30</f>
        <v>0</v>
      </c>
      <c r="R2" s="735">
        <f>+'settlement day'!AA30</f>
        <v>0</v>
      </c>
      <c r="S2" s="735">
        <f>+'settlement day'!AB30</f>
        <v>0</v>
      </c>
      <c r="T2" s="735">
        <f>+'settlement day'!AC30</f>
        <v>0</v>
      </c>
      <c r="U2" s="735">
        <f>+'settlement day'!AD30</f>
        <v>0</v>
      </c>
      <c r="V2" s="735">
        <f>+'settlement day'!AE30</f>
        <v>0</v>
      </c>
      <c r="W2" s="735">
        <f>+'settlement day'!AF30</f>
        <v>0</v>
      </c>
      <c r="X2" s="735">
        <f>+'settlement day'!AG30</f>
        <v>0</v>
      </c>
      <c r="Y2" s="735">
        <f>+'settlement day'!AH30</f>
        <v>0</v>
      </c>
      <c r="Z2" s="735">
        <f>+'settlement day'!AI30</f>
        <v>0</v>
      </c>
      <c r="AA2" s="735">
        <f>+'settlement day'!AJ30</f>
        <v>0</v>
      </c>
      <c r="AB2" s="735">
        <f>+'settlement day'!AK30</f>
        <v>0</v>
      </c>
      <c r="AC2" s="735">
        <f>+'settlement day'!AL30</f>
        <v>4.8412997999999998</v>
      </c>
      <c r="AD2" s="735">
        <f>+'settlement day'!AM30</f>
        <v>4.9528999999999996</v>
      </c>
      <c r="AE2" s="735">
        <f>+'settlement day'!AN30</f>
        <v>4.9827000000000004</v>
      </c>
      <c r="AF2" s="735">
        <f>+'settlement day'!AO30</f>
        <v>4.9955999999999996</v>
      </c>
      <c r="AG2" s="735">
        <f>+'settlement day'!AP30</f>
        <v>5.1711999999999998</v>
      </c>
      <c r="AH2" s="735">
        <f>+'settlement day'!AQ30</f>
        <v>5.2409999999999997</v>
      </c>
      <c r="AI2" s="735">
        <f>+'settlement day'!AR30</f>
        <v>5.5583</v>
      </c>
      <c r="AJ2" s="735">
        <f>+'settlement day'!AS30</f>
        <v>5.6615000000000002</v>
      </c>
      <c r="AK2" s="735">
        <f>+'settlement day'!AT30</f>
        <v>5.6555999999999997</v>
      </c>
      <c r="AL2" s="735">
        <f>+'settlement day'!AU30</f>
        <v>5.4474999999999998</v>
      </c>
      <c r="AM2" s="735">
        <f>+'settlement day'!AV30</f>
        <v>5.8067000000000002</v>
      </c>
      <c r="AN2" s="735">
        <f>+'settlement day'!AW30</f>
        <v>6.0529000000000002</v>
      </c>
      <c r="AO2" s="735">
        <f>+'settlement day'!AX30</f>
        <v>6.1917</v>
      </c>
      <c r="AP2" s="735">
        <f>+'settlement day'!AY30</f>
        <v>5.8295000000000003</v>
      </c>
      <c r="AQ2" s="735">
        <f>+'settlement day'!AZ30</f>
        <v>5.8482000000000003</v>
      </c>
      <c r="AR2" s="735">
        <f>+'settlement day'!BA30</f>
        <v>5.7416</v>
      </c>
      <c r="AS2" s="735">
        <f>+'settlement day'!BB30</f>
        <v>5.6601999999999997</v>
      </c>
      <c r="AT2" s="735">
        <f>+'settlement day'!BC30</f>
        <v>5.7081</v>
      </c>
      <c r="AU2" s="735">
        <f>+'settlement day'!BD30</f>
        <v>5.4565000000000001</v>
      </c>
      <c r="AV2" s="735">
        <f>+'settlement day'!BE30</f>
        <v>5.6014999999999997</v>
      </c>
      <c r="AW2" s="735">
        <f>+'settlement day'!BF30</f>
        <v>5.4371999999999998</v>
      </c>
      <c r="AX2" s="735">
        <f>+'settlement day'!BG30</f>
        <v>5.3179999999999996</v>
      </c>
      <c r="AY2" s="735">
        <f>+'settlement day'!BH30</f>
        <v>5.4348000000000001</v>
      </c>
      <c r="AZ2" s="735">
        <f>+'settlement day'!BI30</f>
        <v>5.4659743099207434</v>
      </c>
      <c r="BA2" s="735">
        <f>+'settlement day'!BJ30</f>
        <v>5.5005500550055011</v>
      </c>
      <c r="BB2" s="735">
        <f>+'settlement day'!BK30</f>
        <v>5.5386319579063974</v>
      </c>
      <c r="BC2" s="735">
        <f>+'settlement day'!BL30</f>
        <v>5.5741360089186172</v>
      </c>
      <c r="BD2" s="735">
        <f>+'settlement day'!BM30</f>
        <v>5.6132472635419592</v>
      </c>
      <c r="BE2" s="735">
        <f>+'settlement day'!BN30</f>
        <v>5.6561085972850673</v>
      </c>
      <c r="BF2" s="735">
        <f>+'settlement day'!BO30</f>
        <v>5.6963827969239533</v>
      </c>
      <c r="BG2" s="735">
        <f>+'settlement day'!BP30</f>
        <v>5.7355893318038431</v>
      </c>
      <c r="BH2" s="735">
        <f>+'settlement day'!BQ30</f>
        <v>5.7786766830395839</v>
      </c>
      <c r="BI2" s="735">
        <f>+'settlement day'!BR30</f>
        <v>5.8190282222868781</v>
      </c>
      <c r="BJ2" s="735">
        <f>+'settlement day'!BS30</f>
        <v>5.8599472604746561</v>
      </c>
      <c r="BK2" s="735">
        <f>+'settlement day'!BT30</f>
        <v>5.8997050147492622</v>
      </c>
      <c r="BL2" s="735">
        <f>+'settlement day'!BU30</f>
        <v>5.9382422802850359</v>
      </c>
      <c r="BM2" s="735">
        <f>+'settlement day'!BV30</f>
        <v>5.9772863120143453</v>
      </c>
    </row>
    <row r="3" spans="1:65" ht="14.65" thickBot="1">
      <c r="C3" s="64"/>
      <c r="D3" s="122">
        <v>44501</v>
      </c>
      <c r="E3" s="122">
        <v>44531</v>
      </c>
      <c r="F3" s="122">
        <v>44562</v>
      </c>
      <c r="G3" s="122">
        <v>44593</v>
      </c>
      <c r="H3" s="122">
        <v>44621</v>
      </c>
      <c r="I3" s="122">
        <v>44652</v>
      </c>
      <c r="J3" s="122">
        <v>44682</v>
      </c>
      <c r="K3" s="122">
        <v>44713</v>
      </c>
      <c r="L3" s="122">
        <v>44743</v>
      </c>
      <c r="M3" s="122">
        <v>44774</v>
      </c>
      <c r="N3" s="122">
        <v>44805</v>
      </c>
      <c r="O3" s="122">
        <v>44835</v>
      </c>
      <c r="P3" s="122">
        <v>44866</v>
      </c>
      <c r="Q3" s="122">
        <v>44896</v>
      </c>
      <c r="R3" s="736">
        <v>44927</v>
      </c>
      <c r="S3" s="736">
        <v>44958</v>
      </c>
      <c r="T3" s="736">
        <v>44986</v>
      </c>
      <c r="U3" s="736">
        <v>45017</v>
      </c>
      <c r="V3" s="736">
        <v>45047</v>
      </c>
      <c r="W3" s="736">
        <v>45078</v>
      </c>
      <c r="X3" s="736">
        <v>45108</v>
      </c>
      <c r="Y3" s="736">
        <v>45139</v>
      </c>
      <c r="Z3" s="736">
        <v>45170</v>
      </c>
      <c r="AA3" s="736">
        <v>45200</v>
      </c>
      <c r="AB3" s="736">
        <v>45231</v>
      </c>
      <c r="AC3" s="736">
        <v>45261</v>
      </c>
      <c r="AD3" s="736">
        <v>45292</v>
      </c>
      <c r="AE3" s="736">
        <v>45323</v>
      </c>
      <c r="AF3" s="736">
        <v>45352</v>
      </c>
      <c r="AG3" s="736">
        <v>45383</v>
      </c>
      <c r="AH3" s="736">
        <v>45413</v>
      </c>
      <c r="AI3" s="736">
        <v>45444</v>
      </c>
      <c r="AJ3" s="736">
        <v>45474</v>
      </c>
      <c r="AK3" s="736">
        <v>45505</v>
      </c>
      <c r="AL3" s="736">
        <v>45536</v>
      </c>
      <c r="AM3" s="736">
        <v>45566</v>
      </c>
      <c r="AN3" s="736">
        <v>45597</v>
      </c>
      <c r="AO3" s="736">
        <v>45627</v>
      </c>
      <c r="AP3" s="736">
        <v>45658</v>
      </c>
      <c r="AQ3" s="736">
        <v>45689</v>
      </c>
      <c r="AR3" s="736">
        <v>45717</v>
      </c>
      <c r="AS3" s="736">
        <v>45748</v>
      </c>
      <c r="AT3" s="736">
        <v>45778</v>
      </c>
      <c r="AU3" s="736">
        <v>45809</v>
      </c>
      <c r="AV3" s="736">
        <v>45839</v>
      </c>
      <c r="AW3" s="736">
        <v>45870</v>
      </c>
      <c r="AX3" s="736">
        <v>45901</v>
      </c>
      <c r="AY3" s="736">
        <v>45931</v>
      </c>
      <c r="AZ3" s="736">
        <v>45962</v>
      </c>
      <c r="BA3" s="736">
        <v>45992</v>
      </c>
      <c r="BB3" s="736">
        <v>46023</v>
      </c>
      <c r="BC3" s="736">
        <v>46054</v>
      </c>
      <c r="BD3" s="736">
        <v>46082</v>
      </c>
      <c r="BE3" s="736">
        <v>46113</v>
      </c>
      <c r="BF3" s="736">
        <v>46143</v>
      </c>
      <c r="BG3" s="736">
        <v>46174</v>
      </c>
      <c r="BH3" s="736">
        <v>46204</v>
      </c>
      <c r="BI3" s="736">
        <v>46235</v>
      </c>
      <c r="BJ3" s="736">
        <v>46266</v>
      </c>
      <c r="BK3" s="736">
        <v>46296</v>
      </c>
      <c r="BL3" s="736">
        <v>46327</v>
      </c>
      <c r="BM3" s="736">
        <v>46357</v>
      </c>
    </row>
    <row r="4" spans="1:65">
      <c r="C4" s="64" t="s">
        <v>60</v>
      </c>
      <c r="D4" s="102">
        <f>+'settlement day'!M9</f>
        <v>0</v>
      </c>
      <c r="E4" s="102">
        <f>+'settlement day'!N9</f>
        <v>0</v>
      </c>
      <c r="F4" s="102">
        <f>+'settlement day'!O9</f>
        <v>0</v>
      </c>
      <c r="G4" s="102">
        <f>+'settlement day'!P9</f>
        <v>0</v>
      </c>
      <c r="H4" s="102">
        <f>+'settlement day'!Q9</f>
        <v>0</v>
      </c>
      <c r="I4" s="102">
        <f>+'settlement day'!R9</f>
        <v>0</v>
      </c>
      <c r="J4" s="102">
        <f>+'settlement day'!S9</f>
        <v>0</v>
      </c>
      <c r="K4" s="102">
        <f>+'settlement day'!T9</f>
        <v>0</v>
      </c>
      <c r="L4" s="102">
        <f>+'settlement day'!U9</f>
        <v>0</v>
      </c>
      <c r="M4" s="102">
        <f>+'settlement day'!V9</f>
        <v>0</v>
      </c>
      <c r="N4" s="102">
        <f>+'settlement day'!W9</f>
        <v>0</v>
      </c>
      <c r="O4" s="102">
        <f>+'settlement day'!X9</f>
        <v>0</v>
      </c>
      <c r="P4" s="102">
        <f>+'settlement day'!Y9</f>
        <v>0</v>
      </c>
      <c r="Q4" s="102">
        <f>+'settlement day'!Z9</f>
        <v>0</v>
      </c>
      <c r="R4" s="737">
        <f>+'settlement day'!AA9</f>
        <v>0</v>
      </c>
      <c r="S4" s="737">
        <f>+'settlement day'!AB9</f>
        <v>0</v>
      </c>
      <c r="T4" s="737">
        <f>+'settlement day'!AC9</f>
        <v>0</v>
      </c>
      <c r="U4" s="737">
        <f>+'settlement day'!AD9</f>
        <v>0</v>
      </c>
      <c r="V4" s="737">
        <f>+'settlement day'!AE8</f>
        <v>2.4377300000000002</v>
      </c>
      <c r="W4" s="737">
        <f>+'settlement day'!AF8</f>
        <v>2.5071400000000001</v>
      </c>
      <c r="X4" s="737">
        <f>+'settlement day'!AG8</f>
        <v>2.4434200000000001</v>
      </c>
      <c r="Y4" s="737">
        <f>+'settlement day'!AH8</f>
        <v>2.1663000000000001</v>
      </c>
      <c r="Z4" s="737">
        <f>+'settlement day'!AI9</f>
        <v>0</v>
      </c>
      <c r="AA4" s="737">
        <f>+'settlement day'!AJ9</f>
        <v>0</v>
      </c>
      <c r="AB4" s="737">
        <f>+'settlement day'!AK9</f>
        <v>0</v>
      </c>
      <c r="AC4" s="737">
        <f>+'settlement day'!AL9</f>
        <v>0</v>
      </c>
      <c r="AD4" s="737">
        <f>+'settlement day'!AM9</f>
        <v>0</v>
      </c>
      <c r="AE4" s="737">
        <f>+'settlement day'!AN9</f>
        <v>0</v>
      </c>
      <c r="AF4" s="737">
        <f>+'settlement day'!AO9</f>
        <v>0</v>
      </c>
      <c r="AG4" s="737">
        <f>+'settlement day'!AP9</f>
        <v>0</v>
      </c>
      <c r="AH4" s="737">
        <f>+'settlement day'!AQ9</f>
        <v>0</v>
      </c>
      <c r="AI4" s="737">
        <f>+'settlement day'!AR9</f>
        <v>0</v>
      </c>
      <c r="AJ4" s="737">
        <f>+'settlement day'!AS9</f>
        <v>0</v>
      </c>
      <c r="AK4" s="737">
        <f>+'settlement day'!AT9</f>
        <v>0</v>
      </c>
      <c r="AL4" s="737">
        <f>+'settlement day'!AU9</f>
        <v>0</v>
      </c>
      <c r="AM4" s="737">
        <f>+'settlement day'!AV9</f>
        <v>0</v>
      </c>
      <c r="AN4" s="737">
        <f>+'settlement day'!AW9</f>
        <v>0</v>
      </c>
      <c r="AO4" s="737">
        <f>+'settlement day'!AX9</f>
        <v>0</v>
      </c>
      <c r="AP4" s="737">
        <f>+'settlement day'!AY9</f>
        <v>0</v>
      </c>
      <c r="AQ4" s="737">
        <f>+'settlement day'!AZ9</f>
        <v>0</v>
      </c>
      <c r="AR4" s="737">
        <f>+'settlement day'!BA9</f>
        <v>0</v>
      </c>
      <c r="AS4" s="737">
        <f>+'settlement day'!BB9</f>
        <v>0</v>
      </c>
      <c r="AT4" s="737">
        <f>+'settlement day'!BC9</f>
        <v>0</v>
      </c>
      <c r="AU4" s="737">
        <f>+'settlement day'!BD9</f>
        <v>0</v>
      </c>
      <c r="AV4" s="737">
        <f>+'settlement day'!BE9</f>
        <v>0</v>
      </c>
      <c r="AW4" s="737">
        <f>+'settlement day'!BF9</f>
        <v>0</v>
      </c>
      <c r="AX4" s="737">
        <f>+'settlement day'!BG9</f>
        <v>0</v>
      </c>
      <c r="AY4" s="737">
        <f>+'settlement day'!BH9</f>
        <v>1.82</v>
      </c>
      <c r="AZ4" s="737">
        <f>+'settlement day'!BI9</f>
        <v>1.69</v>
      </c>
      <c r="BA4" s="737">
        <f>+'settlement day'!BJ9</f>
        <v>1.63</v>
      </c>
      <c r="BB4" s="737">
        <f>+'settlement day'!BK9</f>
        <v>1.5774999999999999</v>
      </c>
      <c r="BC4" s="737">
        <f>+'settlement day'!BL9</f>
        <v>1.5825</v>
      </c>
      <c r="BD4" s="737">
        <f>+'settlement day'!BM9</f>
        <v>1.6074999999999999</v>
      </c>
      <c r="BE4" s="737">
        <f>+'settlement day'!BN9</f>
        <v>1.6325000000000001</v>
      </c>
      <c r="BF4" s="737">
        <f>+'settlement day'!BO9</f>
        <v>1.655</v>
      </c>
      <c r="BG4" s="737">
        <f>+'settlement day'!BP9</f>
        <v>1.6675</v>
      </c>
      <c r="BH4" s="737">
        <f>+'settlement day'!BQ9</f>
        <v>1.6725000000000001</v>
      </c>
      <c r="BI4" s="737">
        <f>+'settlement day'!BR9</f>
        <v>1.6675</v>
      </c>
      <c r="BJ4" s="737">
        <f>+'settlement day'!BS9</f>
        <v>1.6625000000000001</v>
      </c>
      <c r="BK4" s="737">
        <f>+'settlement day'!BT9</f>
        <v>1.6375</v>
      </c>
      <c r="BL4" s="737">
        <f>+'settlement day'!BU9</f>
        <v>1.605</v>
      </c>
      <c r="BM4" s="737">
        <f>+'settlement day'!BV9</f>
        <v>1.5825</v>
      </c>
    </row>
    <row r="5" spans="1:65">
      <c r="B5" s="660">
        <f>'mkt data'!G16</f>
        <v>0.12</v>
      </c>
      <c r="C5" s="64" t="s">
        <v>295</v>
      </c>
      <c r="D5" s="102">
        <f t="shared" ref="D5:T5" si="0">+D4+$B$5</f>
        <v>0.12</v>
      </c>
      <c r="E5" s="102">
        <f t="shared" si="0"/>
        <v>0.12</v>
      </c>
      <c r="F5" s="102">
        <f t="shared" si="0"/>
        <v>0.12</v>
      </c>
      <c r="G5" s="102">
        <f t="shared" si="0"/>
        <v>0.12</v>
      </c>
      <c r="H5" s="102">
        <f t="shared" si="0"/>
        <v>0.12</v>
      </c>
      <c r="I5" s="102">
        <f t="shared" si="0"/>
        <v>0.12</v>
      </c>
      <c r="J5" s="102">
        <f t="shared" si="0"/>
        <v>0.12</v>
      </c>
      <c r="K5" s="102">
        <f t="shared" si="0"/>
        <v>0.12</v>
      </c>
      <c r="L5" s="102">
        <f t="shared" si="0"/>
        <v>0.12</v>
      </c>
      <c r="M5" s="102">
        <f t="shared" si="0"/>
        <v>0.12</v>
      </c>
      <c r="N5" s="102">
        <f t="shared" si="0"/>
        <v>0.12</v>
      </c>
      <c r="O5" s="102">
        <f t="shared" si="0"/>
        <v>0.12</v>
      </c>
      <c r="P5" s="102">
        <f t="shared" si="0"/>
        <v>0.12</v>
      </c>
      <c r="Q5" s="102">
        <f t="shared" si="0"/>
        <v>0.12</v>
      </c>
      <c r="R5" s="737">
        <f t="shared" si="0"/>
        <v>0.12</v>
      </c>
      <c r="S5" s="737">
        <f t="shared" si="0"/>
        <v>0.12</v>
      </c>
      <c r="T5" s="737">
        <f t="shared" si="0"/>
        <v>0.12</v>
      </c>
      <c r="U5" s="737">
        <f t="shared" ref="U5:W5" si="1">+U4+$B$5</f>
        <v>0.12</v>
      </c>
      <c r="V5" s="737">
        <f>+V4+$B$5</f>
        <v>2.5577300000000003</v>
      </c>
      <c r="W5" s="737">
        <f t="shared" si="1"/>
        <v>2.6271400000000003</v>
      </c>
      <c r="X5" s="737">
        <f t="shared" ref="X5:AA5" si="2">+X4+$B$5</f>
        <v>2.5634200000000003</v>
      </c>
      <c r="Y5" s="737">
        <f t="shared" si="2"/>
        <v>2.2863000000000002</v>
      </c>
      <c r="Z5" s="737">
        <f t="shared" si="2"/>
        <v>0.12</v>
      </c>
      <c r="AA5" s="737">
        <f t="shared" si="2"/>
        <v>0.12</v>
      </c>
      <c r="AB5" s="737">
        <f t="shared" ref="AB5:AC5" si="3">+AB4+$B$5</f>
        <v>0.12</v>
      </c>
      <c r="AC5" s="737">
        <f t="shared" si="3"/>
        <v>0.12</v>
      </c>
      <c r="AD5" s="737">
        <f t="shared" ref="AD5:AI5" si="4">+AD4+$B$5</f>
        <v>0.12</v>
      </c>
      <c r="AE5" s="737">
        <f t="shared" si="4"/>
        <v>0.12</v>
      </c>
      <c r="AF5" s="737">
        <f t="shared" si="4"/>
        <v>0.12</v>
      </c>
      <c r="AG5" s="737">
        <f t="shared" si="4"/>
        <v>0.12</v>
      </c>
      <c r="AH5" s="737">
        <f t="shared" si="4"/>
        <v>0.12</v>
      </c>
      <c r="AI5" s="737">
        <f t="shared" si="4"/>
        <v>0.12</v>
      </c>
      <c r="AJ5" s="737">
        <f t="shared" ref="AJ5:AO5" si="5">+AJ4+$B$5</f>
        <v>0.12</v>
      </c>
      <c r="AK5" s="737">
        <f t="shared" si="5"/>
        <v>0.12</v>
      </c>
      <c r="AL5" s="737">
        <f t="shared" si="5"/>
        <v>0.12</v>
      </c>
      <c r="AM5" s="737">
        <f t="shared" si="5"/>
        <v>0.12</v>
      </c>
      <c r="AN5" s="737">
        <f t="shared" si="5"/>
        <v>0.12</v>
      </c>
      <c r="AO5" s="737">
        <f t="shared" si="5"/>
        <v>0.12</v>
      </c>
      <c r="AP5" s="737">
        <f t="shared" ref="AP5:AR5" si="6">+AP4+$B$5</f>
        <v>0.12</v>
      </c>
      <c r="AQ5" s="737">
        <f t="shared" si="6"/>
        <v>0.12</v>
      </c>
      <c r="AR5" s="737">
        <f t="shared" si="6"/>
        <v>0.12</v>
      </c>
      <c r="AS5" s="737">
        <f t="shared" ref="AS5:AX5" si="7">+AS4+$B$5</f>
        <v>0.12</v>
      </c>
      <c r="AT5" s="737">
        <f t="shared" si="7"/>
        <v>0.12</v>
      </c>
      <c r="AU5" s="737">
        <f t="shared" si="7"/>
        <v>0.12</v>
      </c>
      <c r="AV5" s="737">
        <f t="shared" si="7"/>
        <v>0.12</v>
      </c>
      <c r="AW5" s="737">
        <f t="shared" si="7"/>
        <v>0.12</v>
      </c>
      <c r="AX5" s="737">
        <f t="shared" si="7"/>
        <v>0.12</v>
      </c>
      <c r="AY5" s="737">
        <f t="shared" ref="AY5:BA5" si="8">+AY4+$B$5</f>
        <v>1.94</v>
      </c>
      <c r="AZ5" s="737">
        <f t="shared" si="8"/>
        <v>1.81</v>
      </c>
      <c r="BA5" s="737">
        <f t="shared" si="8"/>
        <v>1.75</v>
      </c>
      <c r="BB5" s="737">
        <f t="shared" ref="BB5:BG5" si="9">+BB4+$B$5</f>
        <v>1.6974999999999998</v>
      </c>
      <c r="BC5" s="737">
        <f t="shared" si="9"/>
        <v>1.7025000000000001</v>
      </c>
      <c r="BD5" s="737">
        <f t="shared" si="9"/>
        <v>1.7275</v>
      </c>
      <c r="BE5" s="737">
        <f t="shared" si="9"/>
        <v>1.7524999999999999</v>
      </c>
      <c r="BF5" s="737">
        <f t="shared" si="9"/>
        <v>1.7749999999999999</v>
      </c>
      <c r="BG5" s="737">
        <f t="shared" si="9"/>
        <v>1.7875000000000001</v>
      </c>
      <c r="BH5" s="737">
        <f t="shared" ref="BH5:BM5" si="10">+BH4+$B$5</f>
        <v>1.7925</v>
      </c>
      <c r="BI5" s="737">
        <f t="shared" si="10"/>
        <v>1.7875000000000001</v>
      </c>
      <c r="BJ5" s="737">
        <f t="shared" si="10"/>
        <v>1.7825000000000002</v>
      </c>
      <c r="BK5" s="737">
        <f t="shared" si="10"/>
        <v>1.7574999999999998</v>
      </c>
      <c r="BL5" s="737">
        <f t="shared" si="10"/>
        <v>1.7250000000000001</v>
      </c>
      <c r="BM5" s="737">
        <f t="shared" si="10"/>
        <v>1.7025000000000001</v>
      </c>
    </row>
    <row r="6" spans="1:65" s="28" customFormat="1">
      <c r="C6" s="71" t="s">
        <v>296</v>
      </c>
      <c r="D6" s="418">
        <f t="shared" ref="D6:T6" si="11">+D5*$A$2</f>
        <v>31.700640000000003</v>
      </c>
      <c r="E6" s="418">
        <f t="shared" si="11"/>
        <v>31.700640000000003</v>
      </c>
      <c r="F6" s="418">
        <f t="shared" si="11"/>
        <v>31.700640000000003</v>
      </c>
      <c r="G6" s="418">
        <f t="shared" si="11"/>
        <v>31.700640000000003</v>
      </c>
      <c r="H6" s="418">
        <f t="shared" si="11"/>
        <v>31.700640000000003</v>
      </c>
      <c r="I6" s="418">
        <f t="shared" si="11"/>
        <v>31.700640000000003</v>
      </c>
      <c r="J6" s="418">
        <f t="shared" si="11"/>
        <v>31.700640000000003</v>
      </c>
      <c r="K6" s="418">
        <f t="shared" si="11"/>
        <v>31.700640000000003</v>
      </c>
      <c r="L6" s="418">
        <f t="shared" si="11"/>
        <v>31.700640000000003</v>
      </c>
      <c r="M6" s="418">
        <f t="shared" si="11"/>
        <v>31.700640000000003</v>
      </c>
      <c r="N6" s="418">
        <f t="shared" si="11"/>
        <v>31.700640000000003</v>
      </c>
      <c r="O6" s="418">
        <f t="shared" si="11"/>
        <v>31.700640000000003</v>
      </c>
      <c r="P6" s="418">
        <f t="shared" si="11"/>
        <v>31.700640000000003</v>
      </c>
      <c r="Q6" s="418">
        <f t="shared" si="11"/>
        <v>31.700640000000003</v>
      </c>
      <c r="R6" s="738">
        <f t="shared" si="11"/>
        <v>31.700640000000003</v>
      </c>
      <c r="S6" s="738">
        <f t="shared" si="11"/>
        <v>31.700640000000003</v>
      </c>
      <c r="T6" s="738">
        <f t="shared" si="11"/>
        <v>31.700640000000003</v>
      </c>
      <c r="U6" s="738">
        <f t="shared" ref="U6:W6" si="12">+U5*$A$2</f>
        <v>31.700640000000003</v>
      </c>
      <c r="V6" s="738">
        <f>+V5*$A$2</f>
        <v>675.68064956000012</v>
      </c>
      <c r="W6" s="738">
        <f t="shared" si="12"/>
        <v>694.0168280800001</v>
      </c>
      <c r="X6" s="738">
        <f t="shared" ref="X6:AA6" si="13">+X5*$A$2</f>
        <v>677.18378824000013</v>
      </c>
      <c r="Y6" s="738">
        <f t="shared" si="13"/>
        <v>603.97644360000015</v>
      </c>
      <c r="Z6" s="738">
        <f t="shared" si="13"/>
        <v>31.700640000000003</v>
      </c>
      <c r="AA6" s="738">
        <f t="shared" si="13"/>
        <v>31.700640000000003</v>
      </c>
      <c r="AB6" s="738">
        <f t="shared" ref="AB6:AC6" si="14">+AB5*$A$2</f>
        <v>31.700640000000003</v>
      </c>
      <c r="AC6" s="738">
        <f t="shared" si="14"/>
        <v>31.700640000000003</v>
      </c>
      <c r="AD6" s="738">
        <f t="shared" ref="AD6:AI6" si="15">+AD5*$A$2</f>
        <v>31.700640000000003</v>
      </c>
      <c r="AE6" s="738">
        <f t="shared" si="15"/>
        <v>31.700640000000003</v>
      </c>
      <c r="AF6" s="738">
        <f t="shared" si="15"/>
        <v>31.700640000000003</v>
      </c>
      <c r="AG6" s="738">
        <f t="shared" si="15"/>
        <v>31.700640000000003</v>
      </c>
      <c r="AH6" s="738">
        <f t="shared" si="15"/>
        <v>31.700640000000003</v>
      </c>
      <c r="AI6" s="738">
        <f t="shared" si="15"/>
        <v>31.700640000000003</v>
      </c>
      <c r="AJ6" s="738">
        <f t="shared" ref="AJ6:AN6" si="16">+AJ5*$A$2</f>
        <v>31.700640000000003</v>
      </c>
      <c r="AK6" s="738">
        <f t="shared" si="16"/>
        <v>31.700640000000003</v>
      </c>
      <c r="AL6" s="738">
        <f t="shared" si="16"/>
        <v>31.700640000000003</v>
      </c>
      <c r="AM6" s="738">
        <f t="shared" si="16"/>
        <v>31.700640000000003</v>
      </c>
      <c r="AN6" s="738">
        <f t="shared" si="16"/>
        <v>31.700640000000003</v>
      </c>
      <c r="AO6" s="738">
        <f>+AO5*$A$2</f>
        <v>31.700640000000003</v>
      </c>
      <c r="AP6" s="738">
        <f t="shared" ref="AP6:AR6" si="17">+AP5*$A$2</f>
        <v>31.700640000000003</v>
      </c>
      <c r="AQ6" s="738">
        <f t="shared" si="17"/>
        <v>31.700640000000003</v>
      </c>
      <c r="AR6" s="738">
        <f t="shared" si="17"/>
        <v>31.700640000000003</v>
      </c>
      <c r="AS6" s="738">
        <f t="shared" ref="AS6:AX6" si="18">+AS5*$A$2</f>
        <v>31.700640000000003</v>
      </c>
      <c r="AT6" s="738">
        <f t="shared" si="18"/>
        <v>31.700640000000003</v>
      </c>
      <c r="AU6" s="738">
        <f t="shared" si="18"/>
        <v>31.700640000000003</v>
      </c>
      <c r="AV6" s="738">
        <f t="shared" si="18"/>
        <v>31.700640000000003</v>
      </c>
      <c r="AW6" s="738">
        <f t="shared" si="18"/>
        <v>31.700640000000003</v>
      </c>
      <c r="AX6" s="738">
        <f t="shared" si="18"/>
        <v>31.700640000000003</v>
      </c>
      <c r="AY6" s="738">
        <f t="shared" ref="AY6:BA6" si="19">+AY5*$A$2</f>
        <v>512.49368000000004</v>
      </c>
      <c r="AZ6" s="738">
        <f t="shared" si="19"/>
        <v>478.15132000000006</v>
      </c>
      <c r="BA6" s="738">
        <f t="shared" si="19"/>
        <v>462.30100000000004</v>
      </c>
      <c r="BB6" s="738">
        <f t="shared" ref="BB6:BG6" si="20">+BB5*$A$2</f>
        <v>448.43196999999998</v>
      </c>
      <c r="BC6" s="738">
        <f t="shared" si="20"/>
        <v>449.75283000000007</v>
      </c>
      <c r="BD6" s="738">
        <f t="shared" si="20"/>
        <v>456.35713000000004</v>
      </c>
      <c r="BE6" s="738">
        <f t="shared" si="20"/>
        <v>462.96143000000001</v>
      </c>
      <c r="BF6" s="738">
        <f t="shared" si="20"/>
        <v>468.90530000000001</v>
      </c>
      <c r="BG6" s="738">
        <f t="shared" si="20"/>
        <v>472.20745000000005</v>
      </c>
      <c r="BH6" s="738">
        <f t="shared" ref="BH6:BM6" si="21">+BH5*$A$2</f>
        <v>473.52831000000003</v>
      </c>
      <c r="BI6" s="738">
        <f t="shared" si="21"/>
        <v>472.20745000000005</v>
      </c>
      <c r="BJ6" s="738">
        <f t="shared" si="21"/>
        <v>470.88659000000007</v>
      </c>
      <c r="BK6" s="738">
        <f t="shared" si="21"/>
        <v>464.28228999999999</v>
      </c>
      <c r="BL6" s="738">
        <f t="shared" si="21"/>
        <v>455.69670000000008</v>
      </c>
      <c r="BM6" s="738">
        <f t="shared" si="21"/>
        <v>449.75283000000007</v>
      </c>
    </row>
    <row r="7" spans="1:65">
      <c r="C7" s="64"/>
      <c r="D7" s="417"/>
      <c r="E7" s="417"/>
      <c r="F7" s="417"/>
      <c r="G7" s="417"/>
      <c r="H7" s="417"/>
      <c r="I7" s="417"/>
      <c r="J7" s="417"/>
      <c r="K7" s="417"/>
      <c r="L7" s="417"/>
      <c r="M7" s="417"/>
      <c r="N7" s="417"/>
      <c r="O7" s="417"/>
      <c r="P7" s="417"/>
      <c r="Q7" s="417"/>
      <c r="R7" s="739"/>
      <c r="S7" s="739"/>
      <c r="T7" s="739"/>
      <c r="U7" s="739"/>
      <c r="V7" s="739"/>
      <c r="W7" s="739"/>
      <c r="X7" s="739"/>
      <c r="Y7" s="739"/>
      <c r="Z7" s="739"/>
      <c r="AA7" s="739"/>
      <c r="AB7" s="739"/>
      <c r="AC7" s="739"/>
      <c r="AD7" s="739"/>
      <c r="AE7" s="739"/>
      <c r="AF7" s="739"/>
      <c r="AG7" s="739"/>
      <c r="AH7" s="739"/>
      <c r="AI7" s="739"/>
      <c r="AJ7" s="739"/>
      <c r="AK7" s="739"/>
      <c r="AL7" s="739"/>
      <c r="AM7" s="739"/>
      <c r="AN7" s="739"/>
      <c r="AO7" s="739"/>
      <c r="AP7" s="739"/>
      <c r="AQ7" s="739"/>
      <c r="AR7" s="739"/>
      <c r="AS7" s="739"/>
      <c r="AT7" s="739"/>
      <c r="AU7" s="739"/>
      <c r="AV7" s="739"/>
      <c r="AW7" s="739"/>
      <c r="AX7" s="739"/>
      <c r="AY7" s="739"/>
      <c r="AZ7" s="739"/>
      <c r="BA7" s="739"/>
      <c r="BB7" s="739"/>
      <c r="BC7" s="739"/>
      <c r="BD7" s="739"/>
      <c r="BE7" s="739"/>
      <c r="BF7" s="739"/>
      <c r="BG7" s="739"/>
      <c r="BH7" s="739"/>
      <c r="BI7" s="739"/>
      <c r="BJ7" s="739"/>
      <c r="BK7" s="739"/>
      <c r="BL7" s="739"/>
      <c r="BM7" s="739"/>
    </row>
    <row r="8" spans="1:65">
      <c r="B8">
        <v>0.02</v>
      </c>
      <c r="C8" s="64" t="s">
        <v>297</v>
      </c>
      <c r="D8" s="417">
        <f>+$B$8*$A$2</f>
        <v>5.2834400000000006</v>
      </c>
      <c r="E8" s="417">
        <f>+D8</f>
        <v>5.2834400000000006</v>
      </c>
      <c r="F8" s="417">
        <f t="shared" ref="F8:J8" si="22">+E8</f>
        <v>5.2834400000000006</v>
      </c>
      <c r="G8" s="417">
        <f t="shared" si="22"/>
        <v>5.2834400000000006</v>
      </c>
      <c r="H8" s="417">
        <f t="shared" si="22"/>
        <v>5.2834400000000006</v>
      </c>
      <c r="I8" s="417">
        <f t="shared" si="22"/>
        <v>5.2834400000000006</v>
      </c>
      <c r="J8" s="417">
        <f t="shared" si="22"/>
        <v>5.2834400000000006</v>
      </c>
      <c r="K8" s="417">
        <f>+J8</f>
        <v>5.2834400000000006</v>
      </c>
      <c r="L8" s="417">
        <f t="shared" ref="L8:Q8" si="23">+K8</f>
        <v>5.2834400000000006</v>
      </c>
      <c r="M8" s="417">
        <f t="shared" si="23"/>
        <v>5.2834400000000006</v>
      </c>
      <c r="N8" s="417">
        <f t="shared" si="23"/>
        <v>5.2834400000000006</v>
      </c>
      <c r="O8" s="417">
        <f t="shared" si="23"/>
        <v>5.2834400000000006</v>
      </c>
      <c r="P8" s="417">
        <f t="shared" si="23"/>
        <v>5.2834400000000006</v>
      </c>
      <c r="Q8" s="417">
        <f t="shared" si="23"/>
        <v>5.2834400000000006</v>
      </c>
      <c r="R8" s="739">
        <f>+Q8</f>
        <v>5.2834400000000006</v>
      </c>
      <c r="S8" s="739">
        <f t="shared" ref="S8:T8" si="24">+R8</f>
        <v>5.2834400000000006</v>
      </c>
      <c r="T8" s="739">
        <f t="shared" si="24"/>
        <v>5.2834400000000006</v>
      </c>
      <c r="U8" s="739">
        <f t="shared" ref="U8" si="25">+T8</f>
        <v>5.2834400000000006</v>
      </c>
      <c r="V8" s="739">
        <f>+U8</f>
        <v>5.2834400000000006</v>
      </c>
      <c r="W8" s="739">
        <f t="shared" ref="W8" si="26">+V8</f>
        <v>5.2834400000000006</v>
      </c>
      <c r="X8" s="739">
        <f t="shared" ref="X8" si="27">+W8</f>
        <v>5.2834400000000006</v>
      </c>
      <c r="Y8" s="739">
        <f t="shared" ref="Y8" si="28">+X8</f>
        <v>5.2834400000000006</v>
      </c>
      <c r="Z8" s="739">
        <f t="shared" ref="Z8" si="29">+Y8</f>
        <v>5.2834400000000006</v>
      </c>
      <c r="AA8" s="739">
        <f t="shared" ref="AA8" si="30">+Z8</f>
        <v>5.2834400000000006</v>
      </c>
      <c r="AB8" s="739">
        <f t="shared" ref="AB8" si="31">+AA8</f>
        <v>5.2834400000000006</v>
      </c>
      <c r="AC8" s="739">
        <f t="shared" ref="AC8" si="32">+AB8</f>
        <v>5.2834400000000006</v>
      </c>
      <c r="AD8" s="739">
        <f t="shared" ref="AD8" si="33">+AC8</f>
        <v>5.2834400000000006</v>
      </c>
      <c r="AE8" s="739">
        <f t="shared" ref="AE8" si="34">+AD8</f>
        <v>5.2834400000000006</v>
      </c>
      <c r="AF8" s="739">
        <f t="shared" ref="AF8" si="35">+AE8</f>
        <v>5.2834400000000006</v>
      </c>
      <c r="AG8" s="739">
        <f t="shared" ref="AG8" si="36">+AF8</f>
        <v>5.2834400000000006</v>
      </c>
      <c r="AH8" s="739">
        <f t="shared" ref="AH8" si="37">+AG8</f>
        <v>5.2834400000000006</v>
      </c>
      <c r="AI8" s="739">
        <f t="shared" ref="AI8" si="38">+AH8</f>
        <v>5.2834400000000006</v>
      </c>
      <c r="AJ8" s="739">
        <f t="shared" ref="AJ8" si="39">+AI8</f>
        <v>5.2834400000000006</v>
      </c>
      <c r="AK8" s="739">
        <f t="shared" ref="AK8" si="40">+AJ8</f>
        <v>5.2834400000000006</v>
      </c>
      <c r="AL8" s="739">
        <f t="shared" ref="AL8" si="41">+AK8</f>
        <v>5.2834400000000006</v>
      </c>
      <c r="AM8" s="739">
        <f t="shared" ref="AM8" si="42">+AL8</f>
        <v>5.2834400000000006</v>
      </c>
      <c r="AN8" s="739">
        <f t="shared" ref="AN8" si="43">+AM8</f>
        <v>5.2834400000000006</v>
      </c>
      <c r="AO8" s="739">
        <f t="shared" ref="AO8" si="44">+AN8</f>
        <v>5.2834400000000006</v>
      </c>
      <c r="AP8" s="739">
        <f t="shared" ref="AP8" si="45">+AO8</f>
        <v>5.2834400000000006</v>
      </c>
      <c r="AQ8" s="739">
        <f t="shared" ref="AQ8" si="46">+AP8</f>
        <v>5.2834400000000006</v>
      </c>
      <c r="AR8" s="739">
        <f t="shared" ref="AR8" si="47">+AQ8</f>
        <v>5.2834400000000006</v>
      </c>
      <c r="AS8" s="739">
        <f t="shared" ref="AS8" si="48">+AR8</f>
        <v>5.2834400000000006</v>
      </c>
      <c r="AT8" s="739">
        <f t="shared" ref="AT8" si="49">+AS8</f>
        <v>5.2834400000000006</v>
      </c>
      <c r="AU8" s="739">
        <f t="shared" ref="AU8" si="50">+AT8</f>
        <v>5.2834400000000006</v>
      </c>
      <c r="AV8" s="739">
        <f t="shared" ref="AV8" si="51">+AU8</f>
        <v>5.2834400000000006</v>
      </c>
      <c r="AW8" s="739">
        <f t="shared" ref="AW8" si="52">+AV8</f>
        <v>5.2834400000000006</v>
      </c>
      <c r="AX8" s="739">
        <f t="shared" ref="AX8" si="53">+AW8</f>
        <v>5.2834400000000006</v>
      </c>
      <c r="AY8" s="739">
        <f>+AX8</f>
        <v>5.2834400000000006</v>
      </c>
      <c r="AZ8" s="739">
        <f t="shared" ref="AZ8" si="54">+AY8</f>
        <v>5.2834400000000006</v>
      </c>
      <c r="BA8" s="739">
        <f t="shared" ref="BA8" si="55">+AZ8</f>
        <v>5.2834400000000006</v>
      </c>
      <c r="BB8" s="739">
        <f t="shared" ref="BB8" si="56">+BA8</f>
        <v>5.2834400000000006</v>
      </c>
      <c r="BC8" s="739">
        <f t="shared" ref="BC8" si="57">+BB8</f>
        <v>5.2834400000000006</v>
      </c>
      <c r="BD8" s="739">
        <f t="shared" ref="BD8" si="58">+BC8</f>
        <v>5.2834400000000006</v>
      </c>
      <c r="BE8" s="739">
        <f t="shared" ref="BE8" si="59">+BD8</f>
        <v>5.2834400000000006</v>
      </c>
      <c r="BF8" s="739">
        <f t="shared" ref="BF8" si="60">+BE8</f>
        <v>5.2834400000000006</v>
      </c>
      <c r="BG8" s="739">
        <f t="shared" ref="BG8" si="61">+BF8</f>
        <v>5.2834400000000006</v>
      </c>
      <c r="BH8" s="739">
        <f t="shared" ref="BH8" si="62">+BG8</f>
        <v>5.2834400000000006</v>
      </c>
      <c r="BI8" s="739">
        <f t="shared" ref="BI8" si="63">+BH8</f>
        <v>5.2834400000000006</v>
      </c>
      <c r="BJ8" s="739">
        <f t="shared" ref="BJ8" si="64">+BI8</f>
        <v>5.2834400000000006</v>
      </c>
      <c r="BK8" s="739">
        <f t="shared" ref="BK8" si="65">+BJ8</f>
        <v>5.2834400000000006</v>
      </c>
      <c r="BL8" s="739">
        <f t="shared" ref="BL8" si="66">+BK8</f>
        <v>5.2834400000000006</v>
      </c>
      <c r="BM8" s="739">
        <f t="shared" ref="BM8" si="67">+BL8</f>
        <v>5.2834400000000006</v>
      </c>
    </row>
    <row r="9" spans="1:65">
      <c r="A9" t="s">
        <v>69</v>
      </c>
      <c r="B9" s="658">
        <f>75*0.789</f>
        <v>59.175000000000004</v>
      </c>
      <c r="C9" s="64" t="s">
        <v>298</v>
      </c>
      <c r="D9" s="417">
        <f>+$B$9*$A$1</f>
        <v>46.689075000000003</v>
      </c>
      <c r="E9" s="417">
        <f t="shared" ref="E9:AG9" si="68">+$B$9*$A$1</f>
        <v>46.689075000000003</v>
      </c>
      <c r="F9" s="417">
        <f t="shared" si="68"/>
        <v>46.689075000000003</v>
      </c>
      <c r="G9" s="417">
        <f t="shared" si="68"/>
        <v>46.689075000000003</v>
      </c>
      <c r="H9" s="417">
        <f t="shared" si="68"/>
        <v>46.689075000000003</v>
      </c>
      <c r="I9" s="417">
        <f t="shared" si="68"/>
        <v>46.689075000000003</v>
      </c>
      <c r="J9" s="417">
        <f t="shared" si="68"/>
        <v>46.689075000000003</v>
      </c>
      <c r="K9" s="417">
        <f t="shared" si="68"/>
        <v>46.689075000000003</v>
      </c>
      <c r="L9" s="417">
        <f t="shared" si="68"/>
        <v>46.689075000000003</v>
      </c>
      <c r="M9" s="417">
        <f t="shared" si="68"/>
        <v>46.689075000000003</v>
      </c>
      <c r="N9" s="417">
        <f t="shared" si="68"/>
        <v>46.689075000000003</v>
      </c>
      <c r="O9" s="417">
        <f t="shared" si="68"/>
        <v>46.689075000000003</v>
      </c>
      <c r="P9" s="417">
        <f t="shared" si="68"/>
        <v>46.689075000000003</v>
      </c>
      <c r="Q9" s="417">
        <f t="shared" si="68"/>
        <v>46.689075000000003</v>
      </c>
      <c r="R9" s="417">
        <f t="shared" si="68"/>
        <v>46.689075000000003</v>
      </c>
      <c r="S9" s="417">
        <f t="shared" si="68"/>
        <v>46.689075000000003</v>
      </c>
      <c r="T9" s="417">
        <f t="shared" si="68"/>
        <v>46.689075000000003</v>
      </c>
      <c r="U9" s="417">
        <f t="shared" si="68"/>
        <v>46.689075000000003</v>
      </c>
      <c r="V9" s="417">
        <f t="shared" si="68"/>
        <v>46.689075000000003</v>
      </c>
      <c r="W9" s="417">
        <f t="shared" si="68"/>
        <v>46.689075000000003</v>
      </c>
      <c r="X9" s="417">
        <f t="shared" si="68"/>
        <v>46.689075000000003</v>
      </c>
      <c r="Y9" s="417">
        <f t="shared" si="68"/>
        <v>46.689075000000003</v>
      </c>
      <c r="Z9" s="417">
        <f t="shared" si="68"/>
        <v>46.689075000000003</v>
      </c>
      <c r="AA9" s="417">
        <f t="shared" si="68"/>
        <v>46.689075000000003</v>
      </c>
      <c r="AB9" s="417">
        <f t="shared" si="68"/>
        <v>46.689075000000003</v>
      </c>
      <c r="AC9" s="417">
        <f t="shared" si="68"/>
        <v>46.689075000000003</v>
      </c>
      <c r="AD9" s="417">
        <f t="shared" si="68"/>
        <v>46.689075000000003</v>
      </c>
      <c r="AE9" s="417">
        <f t="shared" si="68"/>
        <v>46.689075000000003</v>
      </c>
      <c r="AF9" s="417">
        <f t="shared" si="68"/>
        <v>46.689075000000003</v>
      </c>
      <c r="AG9" s="417">
        <f t="shared" si="68"/>
        <v>46.689075000000003</v>
      </c>
      <c r="AH9" s="417">
        <f>+B9</f>
        <v>59.175000000000004</v>
      </c>
      <c r="AI9" s="417">
        <f>+$B$9</f>
        <v>59.175000000000004</v>
      </c>
      <c r="AJ9" s="417">
        <f t="shared" ref="AJ9:BM9" si="69">+$B$9</f>
        <v>59.175000000000004</v>
      </c>
      <c r="AK9" s="417">
        <f t="shared" si="69"/>
        <v>59.175000000000004</v>
      </c>
      <c r="AL9" s="417">
        <f t="shared" si="69"/>
        <v>59.175000000000004</v>
      </c>
      <c r="AM9" s="417">
        <f t="shared" si="69"/>
        <v>59.175000000000004</v>
      </c>
      <c r="AN9" s="417">
        <f t="shared" si="69"/>
        <v>59.175000000000004</v>
      </c>
      <c r="AO9" s="417">
        <f t="shared" si="69"/>
        <v>59.175000000000004</v>
      </c>
      <c r="AP9" s="417">
        <f t="shared" si="69"/>
        <v>59.175000000000004</v>
      </c>
      <c r="AQ9" s="417">
        <f t="shared" si="69"/>
        <v>59.175000000000004</v>
      </c>
      <c r="AR9" s="417">
        <f t="shared" si="69"/>
        <v>59.175000000000004</v>
      </c>
      <c r="AS9" s="417">
        <f t="shared" si="69"/>
        <v>59.175000000000004</v>
      </c>
      <c r="AT9" s="417">
        <f t="shared" si="69"/>
        <v>59.175000000000004</v>
      </c>
      <c r="AU9" s="417">
        <f t="shared" si="69"/>
        <v>59.175000000000004</v>
      </c>
      <c r="AV9" s="417">
        <f t="shared" si="69"/>
        <v>59.175000000000004</v>
      </c>
      <c r="AW9" s="417">
        <f t="shared" si="69"/>
        <v>59.175000000000004</v>
      </c>
      <c r="AX9" s="417">
        <f t="shared" si="69"/>
        <v>59.175000000000004</v>
      </c>
      <c r="AY9" s="417">
        <f>+$B$9</f>
        <v>59.175000000000004</v>
      </c>
      <c r="AZ9" s="417">
        <f t="shared" si="69"/>
        <v>59.175000000000004</v>
      </c>
      <c r="BA9" s="417">
        <f t="shared" si="69"/>
        <v>59.175000000000004</v>
      </c>
      <c r="BB9" s="417">
        <f t="shared" si="69"/>
        <v>59.175000000000004</v>
      </c>
      <c r="BC9" s="417">
        <f t="shared" si="69"/>
        <v>59.175000000000004</v>
      </c>
      <c r="BD9" s="417">
        <f t="shared" si="69"/>
        <v>59.175000000000004</v>
      </c>
      <c r="BE9" s="417">
        <f t="shared" si="69"/>
        <v>59.175000000000004</v>
      </c>
      <c r="BF9" s="417">
        <f t="shared" si="69"/>
        <v>59.175000000000004</v>
      </c>
      <c r="BG9" s="417">
        <f t="shared" si="69"/>
        <v>59.175000000000004</v>
      </c>
      <c r="BH9" s="417">
        <f t="shared" si="69"/>
        <v>59.175000000000004</v>
      </c>
      <c r="BI9" s="417">
        <f t="shared" si="69"/>
        <v>59.175000000000004</v>
      </c>
      <c r="BJ9" s="417">
        <f t="shared" si="69"/>
        <v>59.175000000000004</v>
      </c>
      <c r="BK9" s="417">
        <f t="shared" si="69"/>
        <v>59.175000000000004</v>
      </c>
      <c r="BL9" s="417">
        <f t="shared" si="69"/>
        <v>59.175000000000004</v>
      </c>
      <c r="BM9" s="417">
        <f t="shared" si="69"/>
        <v>59.175000000000004</v>
      </c>
    </row>
    <row r="10" spans="1:65" s="28" customFormat="1">
      <c r="C10" s="71" t="s">
        <v>299</v>
      </c>
      <c r="D10" s="423">
        <f>SUM(D6:D9)</f>
        <v>83.673155000000008</v>
      </c>
      <c r="E10" s="423">
        <f>SUM(E6:E9)</f>
        <v>83.673155000000008</v>
      </c>
      <c r="F10" s="423">
        <f t="shared" ref="F10:T10" si="70">SUM(F6:F9)</f>
        <v>83.673155000000008</v>
      </c>
      <c r="G10" s="423">
        <f t="shared" si="70"/>
        <v>83.673155000000008</v>
      </c>
      <c r="H10" s="423">
        <f t="shared" si="70"/>
        <v>83.673155000000008</v>
      </c>
      <c r="I10" s="423">
        <f t="shared" si="70"/>
        <v>83.673155000000008</v>
      </c>
      <c r="J10" s="423">
        <f t="shared" si="70"/>
        <v>83.673155000000008</v>
      </c>
      <c r="K10" s="423">
        <f t="shared" si="70"/>
        <v>83.673155000000008</v>
      </c>
      <c r="L10" s="423">
        <f t="shared" si="70"/>
        <v>83.673155000000008</v>
      </c>
      <c r="M10" s="423">
        <f t="shared" si="70"/>
        <v>83.673155000000008</v>
      </c>
      <c r="N10" s="423">
        <f t="shared" si="70"/>
        <v>83.673155000000008</v>
      </c>
      <c r="O10" s="423">
        <f t="shared" si="70"/>
        <v>83.673155000000008</v>
      </c>
      <c r="P10" s="423">
        <f t="shared" si="70"/>
        <v>83.673155000000008</v>
      </c>
      <c r="Q10" s="423">
        <f t="shared" si="70"/>
        <v>83.673155000000008</v>
      </c>
      <c r="R10" s="740">
        <f t="shared" si="70"/>
        <v>83.673155000000008</v>
      </c>
      <c r="S10" s="740">
        <f t="shared" si="70"/>
        <v>83.673155000000008</v>
      </c>
      <c r="T10" s="740">
        <f t="shared" si="70"/>
        <v>83.673155000000008</v>
      </c>
      <c r="U10" s="740">
        <f t="shared" ref="U10:W10" si="71">SUM(U6:U9)</f>
        <v>83.673155000000008</v>
      </c>
      <c r="V10" s="740">
        <f>SUM(V6:V9)</f>
        <v>727.65316456000016</v>
      </c>
      <c r="W10" s="740">
        <f t="shared" si="71"/>
        <v>745.98934308000014</v>
      </c>
      <c r="X10" s="740">
        <f t="shared" ref="X10:AA10" si="72">SUM(X6:X9)</f>
        <v>729.15630324000017</v>
      </c>
      <c r="Y10" s="740">
        <f t="shared" si="72"/>
        <v>655.9489586000002</v>
      </c>
      <c r="Z10" s="740">
        <f t="shared" si="72"/>
        <v>83.673155000000008</v>
      </c>
      <c r="AA10" s="740">
        <f t="shared" si="72"/>
        <v>83.673155000000008</v>
      </c>
      <c r="AB10" s="740">
        <f t="shared" ref="AB10:AC10" si="73">SUM(AB6:AB9)</f>
        <v>83.673155000000008</v>
      </c>
      <c r="AC10" s="740">
        <f t="shared" si="73"/>
        <v>83.673155000000008</v>
      </c>
      <c r="AD10" s="740">
        <f t="shared" ref="AD10:AI10" si="74">SUM(AD6:AD9)</f>
        <v>83.673155000000008</v>
      </c>
      <c r="AE10" s="740">
        <f t="shared" si="74"/>
        <v>83.673155000000008</v>
      </c>
      <c r="AF10" s="740">
        <f t="shared" si="74"/>
        <v>83.673155000000008</v>
      </c>
      <c r="AG10" s="740">
        <f t="shared" si="74"/>
        <v>83.673155000000008</v>
      </c>
      <c r="AH10" s="740">
        <f t="shared" si="74"/>
        <v>96.159080000000017</v>
      </c>
      <c r="AI10" s="740">
        <f t="shared" si="74"/>
        <v>96.159080000000017</v>
      </c>
      <c r="AJ10" s="740">
        <f t="shared" ref="AJ10:AN10" si="75">SUM(AJ6:AJ9)</f>
        <v>96.159080000000017</v>
      </c>
      <c r="AK10" s="740">
        <f t="shared" si="75"/>
        <v>96.159080000000017</v>
      </c>
      <c r="AL10" s="740">
        <f t="shared" si="75"/>
        <v>96.159080000000017</v>
      </c>
      <c r="AM10" s="740">
        <f t="shared" si="75"/>
        <v>96.159080000000017</v>
      </c>
      <c r="AN10" s="740">
        <f t="shared" si="75"/>
        <v>96.159080000000017</v>
      </c>
      <c r="AO10" s="740">
        <f>SUM(AO6:AO9)</f>
        <v>96.159080000000017</v>
      </c>
      <c r="AP10" s="740">
        <f t="shared" ref="AP10:AR10" si="76">SUM(AP6:AP9)</f>
        <v>96.159080000000017</v>
      </c>
      <c r="AQ10" s="740">
        <f t="shared" si="76"/>
        <v>96.159080000000017</v>
      </c>
      <c r="AR10" s="740">
        <f t="shared" si="76"/>
        <v>96.159080000000017</v>
      </c>
      <c r="AS10" s="740">
        <f t="shared" ref="AS10:AX10" si="77">SUM(AS6:AS9)</f>
        <v>96.159080000000017</v>
      </c>
      <c r="AT10" s="740">
        <f t="shared" si="77"/>
        <v>96.159080000000017</v>
      </c>
      <c r="AU10" s="740">
        <f t="shared" si="77"/>
        <v>96.159080000000017</v>
      </c>
      <c r="AV10" s="740">
        <f t="shared" si="77"/>
        <v>96.159080000000017</v>
      </c>
      <c r="AW10" s="740">
        <f t="shared" si="77"/>
        <v>96.159080000000017</v>
      </c>
      <c r="AX10" s="740">
        <f t="shared" si="77"/>
        <v>96.159080000000017</v>
      </c>
      <c r="AY10" s="740">
        <f t="shared" ref="AY10:BA10" si="78">SUM(AY6:AY9)</f>
        <v>576.95212000000004</v>
      </c>
      <c r="AZ10" s="740">
        <f t="shared" si="78"/>
        <v>542.60976000000005</v>
      </c>
      <c r="BA10" s="740">
        <f t="shared" si="78"/>
        <v>526.75944000000004</v>
      </c>
      <c r="BB10" s="740">
        <f t="shared" ref="BB10:BG10" si="79">SUM(BB6:BB9)</f>
        <v>512.89040999999997</v>
      </c>
      <c r="BC10" s="740">
        <f t="shared" si="79"/>
        <v>514.21127000000001</v>
      </c>
      <c r="BD10" s="740">
        <f t="shared" si="79"/>
        <v>520.81556999999998</v>
      </c>
      <c r="BE10" s="740">
        <f t="shared" si="79"/>
        <v>527.41986999999995</v>
      </c>
      <c r="BF10" s="740">
        <f t="shared" si="79"/>
        <v>533.36374000000001</v>
      </c>
      <c r="BG10" s="740">
        <f t="shared" si="79"/>
        <v>536.66588999999999</v>
      </c>
      <c r="BH10" s="740">
        <f t="shared" ref="BH10:BM10" si="80">SUM(BH6:BH9)</f>
        <v>537.98675000000003</v>
      </c>
      <c r="BI10" s="740">
        <f t="shared" si="80"/>
        <v>536.66588999999999</v>
      </c>
      <c r="BJ10" s="740">
        <f t="shared" si="80"/>
        <v>535.34503000000007</v>
      </c>
      <c r="BK10" s="740">
        <f t="shared" si="80"/>
        <v>528.74072999999999</v>
      </c>
      <c r="BL10" s="740">
        <f t="shared" si="80"/>
        <v>520.15514000000007</v>
      </c>
      <c r="BM10" s="740">
        <f t="shared" si="80"/>
        <v>514.21127000000001</v>
      </c>
    </row>
    <row r="11" spans="1:65" s="28" customFormat="1">
      <c r="C11" s="71" t="s">
        <v>300</v>
      </c>
      <c r="D11" s="423"/>
      <c r="E11" s="464">
        <f>+E10*E2</f>
        <v>0</v>
      </c>
      <c r="F11" s="464">
        <f t="shared" ref="F11:T11" si="81">+F10*F2</f>
        <v>0</v>
      </c>
      <c r="G11" s="464">
        <f t="shared" si="81"/>
        <v>0</v>
      </c>
      <c r="H11" s="464">
        <f t="shared" si="81"/>
        <v>0</v>
      </c>
      <c r="I11" s="464">
        <f t="shared" si="81"/>
        <v>0</v>
      </c>
      <c r="J11" s="464">
        <f t="shared" si="81"/>
        <v>0</v>
      </c>
      <c r="K11" s="464">
        <f t="shared" si="81"/>
        <v>0</v>
      </c>
      <c r="L11" s="464">
        <f t="shared" si="81"/>
        <v>0</v>
      </c>
      <c r="M11" s="464">
        <f t="shared" si="81"/>
        <v>0</v>
      </c>
      <c r="N11" s="464">
        <f t="shared" si="81"/>
        <v>0</v>
      </c>
      <c r="O11" s="464">
        <f t="shared" si="81"/>
        <v>0</v>
      </c>
      <c r="P11" s="464">
        <f t="shared" si="81"/>
        <v>0</v>
      </c>
      <c r="Q11" s="464">
        <f t="shared" si="81"/>
        <v>0</v>
      </c>
      <c r="R11" s="741">
        <f t="shared" si="81"/>
        <v>0</v>
      </c>
      <c r="S11" s="741">
        <f t="shared" si="81"/>
        <v>0</v>
      </c>
      <c r="T11" s="741">
        <f t="shared" si="81"/>
        <v>0</v>
      </c>
      <c r="U11" s="741">
        <f t="shared" ref="U11:W11" si="82">+U10*U2</f>
        <v>0</v>
      </c>
      <c r="V11" s="741">
        <f>+V10*V2</f>
        <v>0</v>
      </c>
      <c r="W11" s="741">
        <f t="shared" si="82"/>
        <v>0</v>
      </c>
      <c r="X11" s="741">
        <f t="shared" ref="X11:AA11" si="83">+X10*X2</f>
        <v>0</v>
      </c>
      <c r="Y11" s="741">
        <f t="shared" si="83"/>
        <v>0</v>
      </c>
      <c r="Z11" s="741">
        <f t="shared" si="83"/>
        <v>0</v>
      </c>
      <c r="AA11" s="741">
        <f t="shared" si="83"/>
        <v>0</v>
      </c>
      <c r="AB11" s="741">
        <f t="shared" ref="AB11:AC11" si="84">+AB10*AB2</f>
        <v>0</v>
      </c>
      <c r="AC11" s="741">
        <f t="shared" si="84"/>
        <v>405.08682856686903</v>
      </c>
      <c r="AD11" s="741">
        <f t="shared" ref="AD11:AH11" si="85">+AD10*AD2</f>
        <v>414.42476939950001</v>
      </c>
      <c r="AE11" s="741">
        <f t="shared" si="85"/>
        <v>416.91822941850006</v>
      </c>
      <c r="AF11" s="741">
        <f t="shared" si="85"/>
        <v>417.997613118</v>
      </c>
      <c r="AG11" s="741">
        <f t="shared" si="85"/>
        <v>432.69061913600001</v>
      </c>
      <c r="AH11" s="741">
        <f t="shared" si="85"/>
        <v>503.96973828000006</v>
      </c>
      <c r="AI11" s="741">
        <f>+AI10*AI2</f>
        <v>534.48101436400009</v>
      </c>
      <c r="AJ11" s="741">
        <f t="shared" ref="AJ11:AO11" si="86">+AJ10*AJ2</f>
        <v>544.4046314200001</v>
      </c>
      <c r="AK11" s="741">
        <f t="shared" si="86"/>
        <v>543.83729284800006</v>
      </c>
      <c r="AL11" s="741">
        <f t="shared" si="86"/>
        <v>523.82658830000003</v>
      </c>
      <c r="AM11" s="741">
        <f t="shared" si="86"/>
        <v>558.36692983600017</v>
      </c>
      <c r="AN11" s="741">
        <f t="shared" si="86"/>
        <v>582.04129533200012</v>
      </c>
      <c r="AO11" s="741">
        <f t="shared" si="86"/>
        <v>595.38817563600014</v>
      </c>
      <c r="AP11" s="741">
        <f t="shared" ref="AP11:AR11" si="87">+AP10*AP2</f>
        <v>560.55935686000009</v>
      </c>
      <c r="AQ11" s="741">
        <f t="shared" si="87"/>
        <v>562.35753165600011</v>
      </c>
      <c r="AR11" s="741">
        <f t="shared" si="87"/>
        <v>552.10697372800007</v>
      </c>
      <c r="AS11" s="741">
        <f t="shared" ref="AS11:AX11" si="88">+AS10*AS2</f>
        <v>544.27962461600009</v>
      </c>
      <c r="AT11" s="741">
        <f t="shared" si="88"/>
        <v>548.88564454800007</v>
      </c>
      <c r="AU11" s="741">
        <f t="shared" si="88"/>
        <v>524.69202002000009</v>
      </c>
      <c r="AV11" s="741">
        <f t="shared" si="88"/>
        <v>538.63508662000004</v>
      </c>
      <c r="AW11" s="741">
        <f t="shared" si="88"/>
        <v>522.83614977600007</v>
      </c>
      <c r="AX11" s="741">
        <f t="shared" si="88"/>
        <v>511.37398744000006</v>
      </c>
      <c r="AY11" s="741">
        <f t="shared" ref="AY11:BA11" si="89">+AY10*AY2</f>
        <v>3135.6193817760004</v>
      </c>
      <c r="AZ11" s="741">
        <f t="shared" si="89"/>
        <v>2965.8910084722606</v>
      </c>
      <c r="BA11" s="741">
        <f t="shared" si="89"/>
        <v>2897.4666666666672</v>
      </c>
      <c r="BB11" s="741">
        <f t="shared" ref="BB11:BG11" si="90">+BB10*BB2</f>
        <v>2840.7112157297147</v>
      </c>
      <c r="BC11" s="741">
        <f t="shared" si="90"/>
        <v>2866.2835562987734</v>
      </c>
      <c r="BD11" s="741">
        <f t="shared" si="90"/>
        <v>2923.4665731125456</v>
      </c>
      <c r="BE11" s="741">
        <f t="shared" si="90"/>
        <v>2983.1440610859722</v>
      </c>
      <c r="BF11" s="741">
        <f t="shared" si="90"/>
        <v>3038.2440330390205</v>
      </c>
      <c r="BG11" s="741">
        <f t="shared" si="90"/>
        <v>3078.0951534270148</v>
      </c>
      <c r="BH11" s="741">
        <f t="shared" ref="BH11:BM11" si="91">+BH10*BH2</f>
        <v>3108.8514880092462</v>
      </c>
      <c r="BI11" s="741">
        <f t="shared" si="91"/>
        <v>3122.873959848705</v>
      </c>
      <c r="BJ11" s="741">
        <f t="shared" si="91"/>
        <v>3137.0936419572231</v>
      </c>
      <c r="BK11" s="741">
        <f t="shared" si="91"/>
        <v>3119.4143362831855</v>
      </c>
      <c r="BL11" s="741">
        <f t="shared" si="91"/>
        <v>3088.8072446555825</v>
      </c>
      <c r="BM11" s="741">
        <f t="shared" si="91"/>
        <v>3073.587985654513</v>
      </c>
    </row>
    <row r="12" spans="1:65">
      <c r="C12" s="64"/>
      <c r="D12" s="417"/>
      <c r="E12" s="417"/>
      <c r="F12" s="417"/>
      <c r="G12" s="417"/>
      <c r="H12" s="417"/>
      <c r="I12" s="417"/>
      <c r="J12" s="417"/>
      <c r="K12" s="417"/>
      <c r="L12" s="417"/>
      <c r="M12" s="417"/>
      <c r="N12" s="417"/>
      <c r="O12" s="417"/>
      <c r="P12" s="417"/>
      <c r="Q12" s="417"/>
      <c r="R12" s="739"/>
      <c r="S12" s="739"/>
      <c r="T12" s="739"/>
      <c r="U12" s="739"/>
      <c r="V12" s="739"/>
      <c r="W12" s="739"/>
      <c r="X12" s="739"/>
      <c r="Y12" s="739"/>
      <c r="Z12" s="739"/>
      <c r="AA12" s="739"/>
      <c r="AB12" s="739"/>
      <c r="AC12" s="739"/>
      <c r="AD12" s="739"/>
      <c r="AE12" s="739"/>
      <c r="AF12" s="739"/>
      <c r="AG12" s="739"/>
      <c r="AH12" s="739"/>
      <c r="AI12" s="739"/>
      <c r="AJ12" s="739"/>
      <c r="AK12" s="739"/>
      <c r="AL12" s="739"/>
      <c r="AM12" s="739"/>
      <c r="AN12" s="739"/>
      <c r="AO12" s="739"/>
      <c r="AP12" s="739"/>
      <c r="AQ12" s="739"/>
      <c r="AR12" s="739"/>
      <c r="AS12" s="739"/>
      <c r="AT12" s="739"/>
      <c r="AU12" s="739"/>
      <c r="AV12" s="739"/>
      <c r="AW12" s="739"/>
      <c r="AX12" s="739"/>
      <c r="AY12" s="739"/>
      <c r="AZ12" s="739"/>
      <c r="BA12" s="739"/>
      <c r="BB12" s="739"/>
      <c r="BC12" s="739"/>
      <c r="BD12" s="739"/>
      <c r="BE12" s="739"/>
      <c r="BF12" s="739"/>
      <c r="BG12" s="739"/>
      <c r="BH12" s="739"/>
      <c r="BI12" s="739"/>
      <c r="BJ12" s="739"/>
      <c r="BK12" s="739"/>
      <c r="BL12" s="739"/>
      <c r="BM12" s="739"/>
    </row>
    <row r="13" spans="1:65">
      <c r="B13" s="643">
        <v>0.18</v>
      </c>
      <c r="C13" s="64" t="s">
        <v>301</v>
      </c>
      <c r="D13" s="417">
        <f>+D10*$B$13</f>
        <v>15.061167900000001</v>
      </c>
      <c r="E13" s="417">
        <f>+E11*$B$13</f>
        <v>0</v>
      </c>
      <c r="F13" s="417">
        <f t="shared" ref="F13:T13" si="92">+F11*$B$13</f>
        <v>0</v>
      </c>
      <c r="G13" s="417">
        <f t="shared" si="92"/>
        <v>0</v>
      </c>
      <c r="H13" s="417">
        <f t="shared" si="92"/>
        <v>0</v>
      </c>
      <c r="I13" s="417">
        <f t="shared" si="92"/>
        <v>0</v>
      </c>
      <c r="J13" s="417">
        <f t="shared" si="92"/>
        <v>0</v>
      </c>
      <c r="K13" s="417">
        <f t="shared" si="92"/>
        <v>0</v>
      </c>
      <c r="L13" s="417">
        <f t="shared" si="92"/>
        <v>0</v>
      </c>
      <c r="M13" s="417">
        <f t="shared" si="92"/>
        <v>0</v>
      </c>
      <c r="N13" s="417">
        <f t="shared" si="92"/>
        <v>0</v>
      </c>
      <c r="O13" s="417">
        <f t="shared" si="92"/>
        <v>0</v>
      </c>
      <c r="P13" s="417">
        <f t="shared" si="92"/>
        <v>0</v>
      </c>
      <c r="Q13" s="417">
        <f t="shared" si="92"/>
        <v>0</v>
      </c>
      <c r="R13" s="739">
        <f t="shared" si="92"/>
        <v>0</v>
      </c>
      <c r="S13" s="739">
        <f>+S11*$B$13</f>
        <v>0</v>
      </c>
      <c r="T13" s="739">
        <f t="shared" si="92"/>
        <v>0</v>
      </c>
      <c r="U13" s="739">
        <f t="shared" ref="U13:W13" si="93">+U11*$B$13</f>
        <v>0</v>
      </c>
      <c r="V13" s="739">
        <f>+V11*$B$13</f>
        <v>0</v>
      </c>
      <c r="W13" s="739">
        <f t="shared" si="93"/>
        <v>0</v>
      </c>
      <c r="X13" s="739">
        <f t="shared" ref="X13:AA13" si="94">+X11*$B$13</f>
        <v>0</v>
      </c>
      <c r="Y13" s="739">
        <f t="shared" si="94"/>
        <v>0</v>
      </c>
      <c r="Z13" s="739">
        <f t="shared" si="94"/>
        <v>0</v>
      </c>
      <c r="AA13" s="739">
        <f t="shared" si="94"/>
        <v>0</v>
      </c>
      <c r="AB13" s="739">
        <f t="shared" ref="AB13:AC13" si="95">+AB11*$B$13</f>
        <v>0</v>
      </c>
      <c r="AC13" s="739">
        <f t="shared" si="95"/>
        <v>72.915629142036423</v>
      </c>
      <c r="AD13" s="739">
        <f t="shared" ref="AD13:AI13" si="96">+AD11*$B$13</f>
        <v>74.596458491909999</v>
      </c>
      <c r="AE13" s="739">
        <f t="shared" si="96"/>
        <v>75.045281295330014</v>
      </c>
      <c r="AF13" s="739">
        <f t="shared" si="96"/>
        <v>75.239570361239998</v>
      </c>
      <c r="AG13" s="739">
        <f t="shared" si="96"/>
        <v>77.884311444480005</v>
      </c>
      <c r="AH13" s="739">
        <f t="shared" si="96"/>
        <v>90.7145528904</v>
      </c>
      <c r="AI13" s="739">
        <f t="shared" si="96"/>
        <v>96.20658258552001</v>
      </c>
      <c r="AJ13" s="739">
        <f t="shared" ref="AJ13:AO13" si="97">+AJ11*$B$13</f>
        <v>97.992833655600009</v>
      </c>
      <c r="AK13" s="739">
        <f t="shared" si="97"/>
        <v>97.89071271264001</v>
      </c>
      <c r="AL13" s="739">
        <f t="shared" si="97"/>
        <v>94.288785894</v>
      </c>
      <c r="AM13" s="739">
        <f t="shared" si="97"/>
        <v>100.50604737048003</v>
      </c>
      <c r="AN13" s="739">
        <f t="shared" si="97"/>
        <v>104.76743315976002</v>
      </c>
      <c r="AO13" s="739">
        <f t="shared" si="97"/>
        <v>107.16987161448002</v>
      </c>
      <c r="AP13" s="739">
        <f t="shared" ref="AP13:AR13" si="98">+AP11*$B$13</f>
        <v>100.90068423480001</v>
      </c>
      <c r="AQ13" s="739">
        <f t="shared" si="98"/>
        <v>101.22435569808002</v>
      </c>
      <c r="AR13" s="739">
        <f t="shared" si="98"/>
        <v>99.379255271040009</v>
      </c>
      <c r="AS13" s="739">
        <f t="shared" ref="AS13:AX13" si="99">+AS11*$B$13</f>
        <v>97.970332430880006</v>
      </c>
      <c r="AT13" s="739">
        <f t="shared" si="99"/>
        <v>98.799416018640017</v>
      </c>
      <c r="AU13" s="739">
        <f t="shared" si="99"/>
        <v>94.444563603600017</v>
      </c>
      <c r="AV13" s="739">
        <f t="shared" si="99"/>
        <v>96.954315591600007</v>
      </c>
      <c r="AW13" s="739">
        <f t="shared" si="99"/>
        <v>94.110506959680009</v>
      </c>
      <c r="AX13" s="739">
        <f t="shared" si="99"/>
        <v>92.047317739200011</v>
      </c>
      <c r="AY13" s="739">
        <f t="shared" ref="AY13:BA13" si="100">+AY11*$B$13</f>
        <v>564.41148871968005</v>
      </c>
      <c r="AZ13" s="739">
        <f t="shared" si="100"/>
        <v>533.86038152500691</v>
      </c>
      <c r="BA13" s="739">
        <f t="shared" si="100"/>
        <v>521.5440000000001</v>
      </c>
      <c r="BB13" s="739">
        <f t="shared" ref="BB13:BG13" si="101">+BB11*$B$13</f>
        <v>511.32801883134863</v>
      </c>
      <c r="BC13" s="739">
        <f t="shared" si="101"/>
        <v>515.93104013377922</v>
      </c>
      <c r="BD13" s="739">
        <f t="shared" si="101"/>
        <v>526.22398316025817</v>
      </c>
      <c r="BE13" s="739">
        <f t="shared" si="101"/>
        <v>536.96593099547499</v>
      </c>
      <c r="BF13" s="739">
        <f t="shared" si="101"/>
        <v>546.88392594702361</v>
      </c>
      <c r="BG13" s="739">
        <f t="shared" si="101"/>
        <v>554.05712761686266</v>
      </c>
      <c r="BH13" s="739">
        <f t="shared" ref="BH13:BM13" si="102">+BH11*$B$13</f>
        <v>559.59326784166433</v>
      </c>
      <c r="BI13" s="739">
        <f t="shared" si="102"/>
        <v>562.11731277276692</v>
      </c>
      <c r="BJ13" s="739">
        <f t="shared" si="102"/>
        <v>564.67685555230014</v>
      </c>
      <c r="BK13" s="739">
        <f t="shared" si="102"/>
        <v>561.49458053097339</v>
      </c>
      <c r="BL13" s="739">
        <f t="shared" si="102"/>
        <v>555.98530403800487</v>
      </c>
      <c r="BM13" s="739">
        <f t="shared" si="102"/>
        <v>553.24583741781237</v>
      </c>
    </row>
    <row r="14" spans="1:65">
      <c r="A14" s="720" t="s">
        <v>302</v>
      </c>
      <c r="B14" s="804">
        <v>0.11749999999999999</v>
      </c>
      <c r="C14" s="64" t="s">
        <v>286</v>
      </c>
      <c r="D14" s="417">
        <f>+D10*$B$14</f>
        <v>9.8315957125000004</v>
      </c>
      <c r="E14" s="417">
        <f>+E11*$B$14</f>
        <v>0</v>
      </c>
      <c r="F14" s="417">
        <f t="shared" ref="F14:R14" si="103">+F11*$B$14</f>
        <v>0</v>
      </c>
      <c r="G14" s="417">
        <f t="shared" si="103"/>
        <v>0</v>
      </c>
      <c r="H14" s="417">
        <f>+H11*$B$14</f>
        <v>0</v>
      </c>
      <c r="I14" s="417">
        <f t="shared" si="103"/>
        <v>0</v>
      </c>
      <c r="J14" s="417">
        <f t="shared" si="103"/>
        <v>0</v>
      </c>
      <c r="K14" s="417">
        <f t="shared" si="103"/>
        <v>0</v>
      </c>
      <c r="L14" s="417">
        <f t="shared" si="103"/>
        <v>0</v>
      </c>
      <c r="M14" s="417">
        <f t="shared" si="103"/>
        <v>0</v>
      </c>
      <c r="N14" s="417">
        <f t="shared" si="103"/>
        <v>0</v>
      </c>
      <c r="O14" s="417">
        <f t="shared" si="103"/>
        <v>0</v>
      </c>
      <c r="P14" s="417">
        <f t="shared" si="103"/>
        <v>0</v>
      </c>
      <c r="Q14" s="417">
        <f t="shared" si="103"/>
        <v>0</v>
      </c>
      <c r="R14" s="739">
        <f t="shared" si="103"/>
        <v>0</v>
      </c>
      <c r="S14" s="739">
        <v>20</v>
      </c>
      <c r="T14" s="739">
        <v>20</v>
      </c>
      <c r="U14" s="739">
        <v>20</v>
      </c>
      <c r="V14" s="739">
        <v>20</v>
      </c>
      <c r="W14" s="739">
        <v>20</v>
      </c>
      <c r="X14" s="739">
        <v>20</v>
      </c>
      <c r="Y14" s="739">
        <v>20</v>
      </c>
      <c r="Z14" s="739">
        <v>20</v>
      </c>
      <c r="AA14" s="739">
        <v>20</v>
      </c>
      <c r="AB14" s="739">
        <v>20</v>
      </c>
      <c r="AC14" s="739">
        <v>20</v>
      </c>
      <c r="AD14" s="739">
        <v>20</v>
      </c>
      <c r="AE14" s="739">
        <v>20</v>
      </c>
      <c r="AF14" s="739">
        <f>AF11*$B$14</f>
        <v>49.114719541364998</v>
      </c>
      <c r="AG14" s="739">
        <f t="shared" ref="AG14:AO14" si="104">AG11*$B$14</f>
        <v>50.841147748479997</v>
      </c>
      <c r="AH14" s="739">
        <f t="shared" si="104"/>
        <v>59.2164442479</v>
      </c>
      <c r="AI14" s="739">
        <f t="shared" si="104"/>
        <v>62.801519187770005</v>
      </c>
      <c r="AJ14" s="739">
        <f t="shared" si="104"/>
        <v>63.96754419185001</v>
      </c>
      <c r="AK14" s="739">
        <f t="shared" si="104"/>
        <v>63.900881909640006</v>
      </c>
      <c r="AL14" s="739">
        <f t="shared" si="104"/>
        <v>61.549624125249998</v>
      </c>
      <c r="AM14" s="739">
        <f t="shared" si="104"/>
        <v>65.608114255730015</v>
      </c>
      <c r="AN14" s="739">
        <f t="shared" si="104"/>
        <v>68.38985220151001</v>
      </c>
      <c r="AO14" s="739">
        <f t="shared" si="104"/>
        <v>69.958110637230007</v>
      </c>
      <c r="AP14" s="739">
        <f t="shared" ref="AP14:AR14" si="105">AP11*$B$14</f>
        <v>65.865724431050012</v>
      </c>
      <c r="AQ14" s="739">
        <f t="shared" si="105"/>
        <v>66.077009969580004</v>
      </c>
      <c r="AR14" s="739">
        <f t="shared" si="105"/>
        <v>64.872569413040011</v>
      </c>
      <c r="AS14" s="739">
        <f t="shared" ref="AS14:AX14" si="106">AS11*$B$14</f>
        <v>63.952855892380008</v>
      </c>
      <c r="AT14" s="739">
        <f t="shared" si="106"/>
        <v>64.494063234390012</v>
      </c>
      <c r="AU14" s="739">
        <f t="shared" si="106"/>
        <v>61.651312352350004</v>
      </c>
      <c r="AV14" s="739">
        <f t="shared" si="106"/>
        <v>63.289622677849998</v>
      </c>
      <c r="AW14" s="739">
        <f t="shared" si="106"/>
        <v>61.433247598680005</v>
      </c>
      <c r="AX14" s="739">
        <f t="shared" si="106"/>
        <v>60.086443524200007</v>
      </c>
      <c r="AY14" s="739">
        <f t="shared" ref="AY14:BA14" si="107">AY11*$B$14</f>
        <v>368.43527735868003</v>
      </c>
      <c r="AZ14" s="739">
        <f t="shared" si="107"/>
        <v>348.4921934954906</v>
      </c>
      <c r="BA14" s="739">
        <f t="shared" si="107"/>
        <v>340.4523333333334</v>
      </c>
      <c r="BB14" s="739">
        <f t="shared" ref="BB14:BG14" si="108">BB11*$B$14</f>
        <v>333.78356784824143</v>
      </c>
      <c r="BC14" s="739">
        <f t="shared" si="108"/>
        <v>336.78831786510585</v>
      </c>
      <c r="BD14" s="739">
        <f t="shared" si="108"/>
        <v>343.5073223407241</v>
      </c>
      <c r="BE14" s="739">
        <f t="shared" si="108"/>
        <v>350.5194271776017</v>
      </c>
      <c r="BF14" s="739">
        <f t="shared" si="108"/>
        <v>356.99367388208486</v>
      </c>
      <c r="BG14" s="739">
        <f t="shared" si="108"/>
        <v>361.67618052767421</v>
      </c>
      <c r="BH14" s="739">
        <f t="shared" ref="BH14:BM14" si="109">BH11*$B$14</f>
        <v>365.29004984108639</v>
      </c>
      <c r="BI14" s="739">
        <f t="shared" si="109"/>
        <v>366.93769028222283</v>
      </c>
      <c r="BJ14" s="739">
        <f t="shared" si="109"/>
        <v>368.60850292997367</v>
      </c>
      <c r="BK14" s="739">
        <f t="shared" si="109"/>
        <v>366.5311845132743</v>
      </c>
      <c r="BL14" s="739">
        <f t="shared" si="109"/>
        <v>362.93485124703091</v>
      </c>
      <c r="BM14" s="739">
        <f t="shared" si="109"/>
        <v>361.14658831440528</v>
      </c>
    </row>
    <row r="15" spans="1:65">
      <c r="C15" s="879" t="s">
        <v>303</v>
      </c>
      <c r="D15" s="417">
        <v>0</v>
      </c>
      <c r="E15" s="417">
        <v>0</v>
      </c>
      <c r="F15" s="417">
        <v>0</v>
      </c>
      <c r="G15" s="417">
        <v>0</v>
      </c>
      <c r="H15" s="417">
        <v>0</v>
      </c>
      <c r="I15" s="417">
        <v>0</v>
      </c>
      <c r="J15" s="417">
        <v>0</v>
      </c>
      <c r="K15" s="417">
        <v>0</v>
      </c>
      <c r="L15" s="417">
        <v>0</v>
      </c>
      <c r="M15" s="417">
        <v>0</v>
      </c>
      <c r="N15" s="417">
        <v>0</v>
      </c>
      <c r="O15" s="417">
        <v>0</v>
      </c>
      <c r="P15" s="417">
        <v>0</v>
      </c>
      <c r="Q15" s="417">
        <v>0</v>
      </c>
      <c r="R15" s="739">
        <v>1</v>
      </c>
      <c r="S15" s="742">
        <v>0</v>
      </c>
      <c r="T15" s="742">
        <v>0</v>
      </c>
      <c r="U15" s="742">
        <v>0</v>
      </c>
      <c r="V15" s="742">
        <v>0</v>
      </c>
      <c r="W15" s="742">
        <v>0</v>
      </c>
      <c r="X15" s="742">
        <v>0</v>
      </c>
      <c r="Y15" s="742">
        <v>0</v>
      </c>
      <c r="Z15" s="742">
        <v>0</v>
      </c>
      <c r="AA15" s="742">
        <v>0</v>
      </c>
      <c r="AB15" s="742">
        <v>0</v>
      </c>
      <c r="AC15" s="742">
        <v>0</v>
      </c>
      <c r="AD15" s="742">
        <v>0</v>
      </c>
      <c r="AE15" s="742">
        <v>0</v>
      </c>
      <c r="AF15" s="742">
        <v>0</v>
      </c>
      <c r="AG15" s="742">
        <v>0</v>
      </c>
      <c r="AH15" s="742">
        <v>0</v>
      </c>
      <c r="AI15" s="742">
        <v>0</v>
      </c>
      <c r="AJ15" s="742">
        <v>0</v>
      </c>
      <c r="AK15" s="742">
        <v>0</v>
      </c>
      <c r="AL15" s="742">
        <v>0</v>
      </c>
      <c r="AM15" s="742">
        <v>0</v>
      </c>
      <c r="AN15" s="742">
        <v>0</v>
      </c>
      <c r="AO15" s="742">
        <v>0</v>
      </c>
      <c r="AP15" s="742">
        <v>0</v>
      </c>
      <c r="AQ15" s="742">
        <v>0</v>
      </c>
      <c r="AR15" s="742">
        <v>0</v>
      </c>
      <c r="AS15" s="742">
        <v>0</v>
      </c>
      <c r="AT15" s="742">
        <v>0</v>
      </c>
      <c r="AU15" s="742">
        <v>0</v>
      </c>
      <c r="AV15" s="742">
        <v>0</v>
      </c>
      <c r="AW15" s="742">
        <v>0</v>
      </c>
      <c r="AX15" s="742">
        <v>0</v>
      </c>
      <c r="AY15" s="742">
        <v>0</v>
      </c>
      <c r="AZ15" s="742">
        <v>0</v>
      </c>
      <c r="BA15" s="742">
        <v>0</v>
      </c>
      <c r="BB15" s="742">
        <v>0</v>
      </c>
      <c r="BC15" s="742">
        <v>0</v>
      </c>
      <c r="BD15" s="742">
        <v>0</v>
      </c>
      <c r="BE15" s="742">
        <v>0</v>
      </c>
      <c r="BF15" s="742">
        <v>0</v>
      </c>
      <c r="BG15" s="742">
        <v>0</v>
      </c>
      <c r="BH15" s="742">
        <v>0</v>
      </c>
      <c r="BI15" s="742">
        <v>0</v>
      </c>
      <c r="BJ15" s="742">
        <v>0</v>
      </c>
      <c r="BK15" s="742">
        <v>0</v>
      </c>
      <c r="BL15" s="742">
        <v>0</v>
      </c>
      <c r="BM15" s="742">
        <v>0</v>
      </c>
    </row>
    <row r="16" spans="1:65">
      <c r="B16" s="644">
        <v>0.08</v>
      </c>
      <c r="C16" s="64" t="s">
        <v>304</v>
      </c>
      <c r="D16" s="417">
        <v>0</v>
      </c>
      <c r="E16" s="417">
        <v>0</v>
      </c>
      <c r="F16" s="417">
        <v>0</v>
      </c>
      <c r="G16" s="417">
        <v>0</v>
      </c>
      <c r="H16" s="417">
        <f>+H9*$B$16</f>
        <v>3.7351260000000002</v>
      </c>
      <c r="I16" s="417">
        <f t="shared" ref="I16:T16" si="110">+I9*$B$16</f>
        <v>3.7351260000000002</v>
      </c>
      <c r="J16" s="417">
        <f t="shared" si="110"/>
        <v>3.7351260000000002</v>
      </c>
      <c r="K16" s="417">
        <f t="shared" si="110"/>
        <v>3.7351260000000002</v>
      </c>
      <c r="L16" s="417">
        <f t="shared" si="110"/>
        <v>3.7351260000000002</v>
      </c>
      <c r="M16" s="417">
        <f t="shared" si="110"/>
        <v>3.7351260000000002</v>
      </c>
      <c r="N16" s="417">
        <f t="shared" si="110"/>
        <v>3.7351260000000002</v>
      </c>
      <c r="O16" s="417">
        <f t="shared" si="110"/>
        <v>3.7351260000000002</v>
      </c>
      <c r="P16" s="417">
        <f t="shared" si="110"/>
        <v>3.7351260000000002</v>
      </c>
      <c r="Q16" s="417">
        <f t="shared" si="110"/>
        <v>3.7351260000000002</v>
      </c>
      <c r="R16" s="739">
        <f t="shared" si="110"/>
        <v>3.7351260000000002</v>
      </c>
      <c r="S16" s="739">
        <f>+S9*$B$16</f>
        <v>3.7351260000000002</v>
      </c>
      <c r="T16" s="739">
        <f t="shared" si="110"/>
        <v>3.7351260000000002</v>
      </c>
      <c r="U16" s="739">
        <f t="shared" ref="U16:W16" si="111">+U9*$B$16</f>
        <v>3.7351260000000002</v>
      </c>
      <c r="V16" s="739">
        <f t="shared" si="111"/>
        <v>3.7351260000000002</v>
      </c>
      <c r="W16" s="739">
        <f t="shared" si="111"/>
        <v>3.7351260000000002</v>
      </c>
      <c r="X16" s="739">
        <f t="shared" ref="X16:AA16" si="112">+X9*$B$16</f>
        <v>3.7351260000000002</v>
      </c>
      <c r="Y16" s="739">
        <f t="shared" si="112"/>
        <v>3.7351260000000002</v>
      </c>
      <c r="Z16" s="739">
        <f t="shared" si="112"/>
        <v>3.7351260000000002</v>
      </c>
      <c r="AA16" s="739">
        <f t="shared" si="112"/>
        <v>3.7351260000000002</v>
      </c>
      <c r="AB16" s="739">
        <f t="shared" ref="AB16:AC16" si="113">+AB9*$B$16</f>
        <v>3.7351260000000002</v>
      </c>
      <c r="AC16" s="739">
        <f t="shared" si="113"/>
        <v>3.7351260000000002</v>
      </c>
      <c r="AD16" s="739">
        <f t="shared" ref="AD16:AI16" si="114">+AD9*$B$16</f>
        <v>3.7351260000000002</v>
      </c>
      <c r="AE16" s="739">
        <f t="shared" si="114"/>
        <v>3.7351260000000002</v>
      </c>
      <c r="AF16" s="739">
        <f t="shared" si="114"/>
        <v>3.7351260000000002</v>
      </c>
      <c r="AG16" s="739">
        <f t="shared" si="114"/>
        <v>3.7351260000000002</v>
      </c>
      <c r="AH16" s="739">
        <f t="shared" si="114"/>
        <v>4.7340000000000009</v>
      </c>
      <c r="AI16" s="739">
        <f t="shared" si="114"/>
        <v>4.7340000000000009</v>
      </c>
      <c r="AJ16" s="739">
        <f t="shared" ref="AJ16:AO16" si="115">+AJ9*$B$16</f>
        <v>4.7340000000000009</v>
      </c>
      <c r="AK16" s="739">
        <f t="shared" si="115"/>
        <v>4.7340000000000009</v>
      </c>
      <c r="AL16" s="739">
        <f t="shared" si="115"/>
        <v>4.7340000000000009</v>
      </c>
      <c r="AM16" s="739">
        <f t="shared" si="115"/>
        <v>4.7340000000000009</v>
      </c>
      <c r="AN16" s="739">
        <f t="shared" si="115"/>
        <v>4.7340000000000009</v>
      </c>
      <c r="AO16" s="739">
        <f t="shared" si="115"/>
        <v>4.7340000000000009</v>
      </c>
      <c r="AP16" s="739">
        <f t="shared" ref="AP16:AR16" si="116">+AP9*$B$16</f>
        <v>4.7340000000000009</v>
      </c>
      <c r="AQ16" s="739">
        <f t="shared" si="116"/>
        <v>4.7340000000000009</v>
      </c>
      <c r="AR16" s="739">
        <f t="shared" si="116"/>
        <v>4.7340000000000009</v>
      </c>
      <c r="AS16" s="739">
        <f t="shared" ref="AS16:AX16" si="117">+AS9*$B$16</f>
        <v>4.7340000000000009</v>
      </c>
      <c r="AT16" s="739">
        <f t="shared" si="117"/>
        <v>4.7340000000000009</v>
      </c>
      <c r="AU16" s="739">
        <f t="shared" si="117"/>
        <v>4.7340000000000009</v>
      </c>
      <c r="AV16" s="739">
        <f t="shared" si="117"/>
        <v>4.7340000000000009</v>
      </c>
      <c r="AW16" s="739">
        <f t="shared" si="117"/>
        <v>4.7340000000000009</v>
      </c>
      <c r="AX16" s="739">
        <f t="shared" si="117"/>
        <v>4.7340000000000009</v>
      </c>
      <c r="AY16" s="739">
        <f t="shared" ref="AY16:BA16" si="118">+AY9*$B$16</f>
        <v>4.7340000000000009</v>
      </c>
      <c r="AZ16" s="739">
        <f t="shared" si="118"/>
        <v>4.7340000000000009</v>
      </c>
      <c r="BA16" s="739">
        <f t="shared" si="118"/>
        <v>4.7340000000000009</v>
      </c>
      <c r="BB16" s="739">
        <f t="shared" ref="BB16:BG16" si="119">+BB9*$B$16</f>
        <v>4.7340000000000009</v>
      </c>
      <c r="BC16" s="739">
        <f t="shared" si="119"/>
        <v>4.7340000000000009</v>
      </c>
      <c r="BD16" s="739">
        <f t="shared" si="119"/>
        <v>4.7340000000000009</v>
      </c>
      <c r="BE16" s="739">
        <f t="shared" si="119"/>
        <v>4.7340000000000009</v>
      </c>
      <c r="BF16" s="739">
        <f t="shared" si="119"/>
        <v>4.7340000000000009</v>
      </c>
      <c r="BG16" s="739">
        <f t="shared" si="119"/>
        <v>4.7340000000000009</v>
      </c>
      <c r="BH16" s="739">
        <f t="shared" ref="BH16:BM16" si="120">+BH9*$B$16</f>
        <v>4.7340000000000009</v>
      </c>
      <c r="BI16" s="739">
        <f t="shared" si="120"/>
        <v>4.7340000000000009</v>
      </c>
      <c r="BJ16" s="739">
        <f t="shared" si="120"/>
        <v>4.7340000000000009</v>
      </c>
      <c r="BK16" s="739">
        <f t="shared" si="120"/>
        <v>4.7340000000000009</v>
      </c>
      <c r="BL16" s="739">
        <f t="shared" si="120"/>
        <v>4.7340000000000009</v>
      </c>
      <c r="BM16" s="739">
        <f t="shared" si="120"/>
        <v>4.7340000000000009</v>
      </c>
    </row>
    <row r="17" spans="3:65">
      <c r="C17" s="71" t="s">
        <v>305</v>
      </c>
      <c r="D17" s="418">
        <f t="shared" ref="D17" si="121">SUM(D10:D16)</f>
        <v>108.56591861250001</v>
      </c>
      <c r="E17" s="418">
        <f>SUM(E11:E16)</f>
        <v>0</v>
      </c>
      <c r="F17" s="418">
        <f t="shared" ref="F17:J17" si="122">SUM(F11:F16)</f>
        <v>0</v>
      </c>
      <c r="G17" s="418">
        <f t="shared" si="122"/>
        <v>0</v>
      </c>
      <c r="H17" s="418">
        <f t="shared" si="122"/>
        <v>3.7351260000000002</v>
      </c>
      <c r="I17" s="418">
        <f>SUM(I11:I16)</f>
        <v>3.7351260000000002</v>
      </c>
      <c r="J17" s="418">
        <f t="shared" si="122"/>
        <v>3.7351260000000002</v>
      </c>
      <c r="K17" s="418">
        <f>SUM(K11:K16)</f>
        <v>3.7351260000000002</v>
      </c>
      <c r="L17" s="418">
        <f t="shared" ref="L17:T17" si="123">SUM(L11:L16)</f>
        <v>3.7351260000000002</v>
      </c>
      <c r="M17" s="418">
        <f t="shared" si="123"/>
        <v>3.7351260000000002</v>
      </c>
      <c r="N17" s="418">
        <f t="shared" si="123"/>
        <v>3.7351260000000002</v>
      </c>
      <c r="O17" s="418">
        <f t="shared" si="123"/>
        <v>3.7351260000000002</v>
      </c>
      <c r="P17" s="418">
        <f t="shared" si="123"/>
        <v>3.7351260000000002</v>
      </c>
      <c r="Q17" s="418">
        <f t="shared" si="123"/>
        <v>3.7351260000000002</v>
      </c>
      <c r="R17" s="738">
        <f t="shared" si="123"/>
        <v>4.7351260000000002</v>
      </c>
      <c r="S17" s="738">
        <f t="shared" si="123"/>
        <v>23.735126000000001</v>
      </c>
      <c r="T17" s="738">
        <f t="shared" si="123"/>
        <v>23.735126000000001</v>
      </c>
      <c r="U17" s="738">
        <f t="shared" ref="U17:W17" si="124">SUM(U11:U16)</f>
        <v>23.735126000000001</v>
      </c>
      <c r="V17" s="738">
        <f t="shared" si="124"/>
        <v>23.735126000000001</v>
      </c>
      <c r="W17" s="738">
        <f t="shared" si="124"/>
        <v>23.735126000000001</v>
      </c>
      <c r="X17" s="738">
        <f t="shared" ref="X17:AA17" si="125">SUM(X11:X16)</f>
        <v>23.735126000000001</v>
      </c>
      <c r="Y17" s="738">
        <f t="shared" si="125"/>
        <v>23.735126000000001</v>
      </c>
      <c r="Z17" s="738">
        <f t="shared" si="125"/>
        <v>23.735126000000001</v>
      </c>
      <c r="AA17" s="738">
        <f t="shared" si="125"/>
        <v>23.735126000000001</v>
      </c>
      <c r="AB17" s="738">
        <f t="shared" ref="AB17:AC17" si="126">SUM(AB11:AB16)</f>
        <v>23.735126000000001</v>
      </c>
      <c r="AC17" s="738">
        <f t="shared" si="126"/>
        <v>501.73758370890545</v>
      </c>
      <c r="AD17" s="738">
        <f t="shared" ref="AD17:AH17" si="127">SUM(AD11:AD16)</f>
        <v>512.75635389141007</v>
      </c>
      <c r="AE17" s="738">
        <f t="shared" si="127"/>
        <v>515.69863671383007</v>
      </c>
      <c r="AF17" s="738">
        <f t="shared" si="127"/>
        <v>546.08702902060509</v>
      </c>
      <c r="AG17" s="738">
        <f t="shared" si="127"/>
        <v>565.15120432896003</v>
      </c>
      <c r="AH17" s="738">
        <f t="shared" si="127"/>
        <v>658.63473541830001</v>
      </c>
      <c r="AI17" s="738">
        <f>SUM(AI11:AI16)</f>
        <v>698.22311613729016</v>
      </c>
      <c r="AJ17" s="738">
        <f t="shared" ref="AJ17:AN17" si="128">SUM(AJ11:AJ16)</f>
        <v>711.09900926745024</v>
      </c>
      <c r="AK17" s="738">
        <f t="shared" si="128"/>
        <v>710.36288747028016</v>
      </c>
      <c r="AL17" s="738">
        <f t="shared" si="128"/>
        <v>684.39899831925004</v>
      </c>
      <c r="AM17" s="738">
        <f t="shared" si="128"/>
        <v>729.21509146221024</v>
      </c>
      <c r="AN17" s="738">
        <f t="shared" si="128"/>
        <v>759.93258069327021</v>
      </c>
      <c r="AO17" s="738">
        <f>SUM(AO11:AO16)</f>
        <v>777.2501578877102</v>
      </c>
      <c r="AP17" s="738">
        <f t="shared" ref="AP17:AR17" si="129">SUM(AP11:AP16)</f>
        <v>732.05976552585014</v>
      </c>
      <c r="AQ17" s="738">
        <f t="shared" si="129"/>
        <v>734.39289732366012</v>
      </c>
      <c r="AR17" s="738">
        <f t="shared" si="129"/>
        <v>721.09279841208013</v>
      </c>
      <c r="AS17" s="738">
        <f t="shared" ref="AS17:AX17" si="130">SUM(AS11:AS16)</f>
        <v>710.93681293926022</v>
      </c>
      <c r="AT17" s="738">
        <f t="shared" si="130"/>
        <v>716.91312380103011</v>
      </c>
      <c r="AU17" s="738">
        <f t="shared" si="130"/>
        <v>685.5218959759502</v>
      </c>
      <c r="AV17" s="738">
        <f t="shared" si="130"/>
        <v>703.61302488945012</v>
      </c>
      <c r="AW17" s="738">
        <f t="shared" si="130"/>
        <v>683.1139043343602</v>
      </c>
      <c r="AX17" s="738">
        <f t="shared" si="130"/>
        <v>668.24174870340016</v>
      </c>
      <c r="AY17" s="738">
        <f t="shared" ref="AY17:BA17" si="131">SUM(AY11:AY16)</f>
        <v>4073.2001478543607</v>
      </c>
      <c r="AZ17" s="738">
        <f t="shared" si="131"/>
        <v>3852.9775834927577</v>
      </c>
      <c r="BA17" s="738">
        <f t="shared" si="131"/>
        <v>3764.1970000000006</v>
      </c>
      <c r="BB17" s="738">
        <f t="shared" ref="BB17:BG17" si="132">SUM(BB11:BB16)</f>
        <v>3690.556802409305</v>
      </c>
      <c r="BC17" s="738">
        <f t="shared" si="132"/>
        <v>3723.7369142976586</v>
      </c>
      <c r="BD17" s="738">
        <f t="shared" si="132"/>
        <v>3797.9318786135277</v>
      </c>
      <c r="BE17" s="738">
        <f t="shared" si="132"/>
        <v>3875.3634192590489</v>
      </c>
      <c r="BF17" s="738">
        <f t="shared" si="132"/>
        <v>3946.8556328681289</v>
      </c>
      <c r="BG17" s="738">
        <f t="shared" si="132"/>
        <v>3998.5624615715515</v>
      </c>
      <c r="BH17" s="738">
        <f t="shared" ref="BH17:BM17" si="133">SUM(BH11:BH16)</f>
        <v>4038.4688056919967</v>
      </c>
      <c r="BI17" s="738">
        <f t="shared" si="133"/>
        <v>4056.6629629036947</v>
      </c>
      <c r="BJ17" s="738">
        <f t="shared" si="133"/>
        <v>4075.1130004394968</v>
      </c>
      <c r="BK17" s="738">
        <f t="shared" si="133"/>
        <v>4052.1741013274332</v>
      </c>
      <c r="BL17" s="738">
        <f t="shared" si="133"/>
        <v>4012.4613999406183</v>
      </c>
      <c r="BM17" s="738">
        <f t="shared" si="133"/>
        <v>3992.7144113867303</v>
      </c>
    </row>
    <row r="18" spans="3:65">
      <c r="C18" s="64"/>
      <c r="D18" s="417"/>
      <c r="E18" s="417"/>
      <c r="F18" s="417"/>
      <c r="G18" s="417"/>
      <c r="H18" s="417"/>
      <c r="I18" s="417"/>
      <c r="J18" s="417"/>
      <c r="K18" s="417"/>
      <c r="L18" s="417"/>
      <c r="M18" s="417"/>
      <c r="N18" s="417"/>
      <c r="O18" s="417"/>
      <c r="P18" s="417"/>
      <c r="Q18" s="417"/>
      <c r="R18" s="739"/>
      <c r="S18" s="739"/>
      <c r="T18" s="739"/>
      <c r="U18" s="739"/>
      <c r="V18" s="739"/>
      <c r="W18" s="739"/>
      <c r="X18" s="739"/>
      <c r="Y18" s="739"/>
      <c r="Z18" s="739"/>
      <c r="AA18" s="739"/>
      <c r="AB18" s="739"/>
      <c r="AC18" s="739"/>
      <c r="AD18" s="739"/>
      <c r="AE18" s="739"/>
      <c r="AF18" s="739"/>
      <c r="AG18" s="739"/>
      <c r="AH18" s="739"/>
      <c r="AI18" s="739"/>
      <c r="AJ18" s="739"/>
      <c r="AK18" s="739"/>
      <c r="AL18" s="739"/>
      <c r="AM18" s="739"/>
      <c r="AN18" s="739"/>
      <c r="AO18" s="739"/>
      <c r="AP18" s="739"/>
      <c r="AQ18" s="739"/>
      <c r="AR18" s="739"/>
      <c r="AS18" s="739"/>
      <c r="AT18" s="739"/>
      <c r="AU18" s="739"/>
      <c r="AV18" s="739"/>
      <c r="AW18" s="739"/>
      <c r="AX18" s="739"/>
      <c r="AY18" s="739"/>
      <c r="AZ18" s="739"/>
      <c r="BA18" s="739"/>
      <c r="BB18" s="739"/>
      <c r="BC18" s="739"/>
      <c r="BD18" s="739"/>
      <c r="BE18" s="739"/>
      <c r="BF18" s="739"/>
      <c r="BG18" s="739"/>
      <c r="BH18" s="739"/>
      <c r="BI18" s="739"/>
      <c r="BJ18" s="739"/>
      <c r="BK18" s="739"/>
      <c r="BL18" s="739"/>
      <c r="BM18" s="739"/>
    </row>
    <row r="19" spans="3:65">
      <c r="C19" s="64" t="s">
        <v>306</v>
      </c>
      <c r="D19" s="417">
        <v>80</v>
      </c>
      <c r="E19" s="417">
        <v>80</v>
      </c>
      <c r="F19" s="417">
        <v>80</v>
      </c>
      <c r="G19" s="417">
        <v>80</v>
      </c>
      <c r="H19" s="417">
        <v>80</v>
      </c>
      <c r="I19" s="417">
        <v>80</v>
      </c>
      <c r="J19" s="417">
        <v>80</v>
      </c>
      <c r="K19" s="417">
        <v>80</v>
      </c>
      <c r="L19" s="417">
        <v>80</v>
      </c>
      <c r="M19" s="417">
        <v>80</v>
      </c>
      <c r="N19" s="417">
        <v>80</v>
      </c>
      <c r="O19" s="417">
        <v>80</v>
      </c>
      <c r="P19" s="417">
        <v>80</v>
      </c>
      <c r="Q19" s="417">
        <v>80</v>
      </c>
      <c r="R19" s="739">
        <v>80</v>
      </c>
      <c r="S19" s="739">
        <v>80</v>
      </c>
      <c r="T19" s="739">
        <v>80</v>
      </c>
      <c r="U19" s="739">
        <v>80</v>
      </c>
      <c r="V19" s="739">
        <v>80</v>
      </c>
      <c r="W19" s="739">
        <v>80</v>
      </c>
      <c r="X19" s="739">
        <v>80</v>
      </c>
      <c r="Y19" s="739">
        <v>80</v>
      </c>
      <c r="Z19" s="739">
        <v>80</v>
      </c>
      <c r="AA19" s="739">
        <v>80</v>
      </c>
      <c r="AB19" s="739">
        <v>80</v>
      </c>
      <c r="AC19" s="739">
        <v>80</v>
      </c>
      <c r="AD19" s="739">
        <v>80</v>
      </c>
      <c r="AE19" s="739">
        <v>80</v>
      </c>
      <c r="AF19" s="739">
        <v>80</v>
      </c>
      <c r="AG19" s="739">
        <v>80</v>
      </c>
      <c r="AH19" s="739">
        <v>80</v>
      </c>
      <c r="AI19" s="739">
        <v>80</v>
      </c>
      <c r="AJ19" s="739">
        <v>80</v>
      </c>
      <c r="AK19" s="739">
        <v>80</v>
      </c>
      <c r="AL19" s="739">
        <v>80</v>
      </c>
      <c r="AM19" s="739">
        <v>80</v>
      </c>
      <c r="AN19" s="739">
        <v>80</v>
      </c>
      <c r="AO19" s="739">
        <v>80</v>
      </c>
      <c r="AP19" s="739">
        <v>80</v>
      </c>
      <c r="AQ19" s="739">
        <v>80</v>
      </c>
      <c r="AR19" s="739">
        <v>80</v>
      </c>
      <c r="AS19" s="739">
        <v>80</v>
      </c>
      <c r="AT19" s="739">
        <v>80</v>
      </c>
      <c r="AU19" s="739">
        <v>80</v>
      </c>
      <c r="AV19" s="739">
        <v>80</v>
      </c>
      <c r="AW19" s="739">
        <v>80</v>
      </c>
      <c r="AX19" s="739">
        <v>80</v>
      </c>
      <c r="AY19" s="739">
        <v>80</v>
      </c>
      <c r="AZ19" s="739">
        <v>80</v>
      </c>
      <c r="BA19" s="739">
        <v>80</v>
      </c>
      <c r="BB19" s="739">
        <v>80</v>
      </c>
      <c r="BC19" s="739">
        <v>80</v>
      </c>
      <c r="BD19" s="739">
        <v>80</v>
      </c>
      <c r="BE19" s="739">
        <v>80</v>
      </c>
      <c r="BF19" s="739">
        <v>80</v>
      </c>
      <c r="BG19" s="739">
        <v>80</v>
      </c>
      <c r="BH19" s="739">
        <v>80</v>
      </c>
      <c r="BI19" s="739">
        <v>80</v>
      </c>
      <c r="BJ19" s="739">
        <v>80</v>
      </c>
      <c r="BK19" s="739">
        <v>80</v>
      </c>
      <c r="BL19" s="739">
        <v>80</v>
      </c>
      <c r="BM19" s="739">
        <v>80</v>
      </c>
    </row>
    <row r="20" spans="3:65">
      <c r="C20" s="64" t="s">
        <v>307</v>
      </c>
      <c r="D20" s="417">
        <v>15</v>
      </c>
      <c r="E20" s="417">
        <v>15</v>
      </c>
      <c r="F20" s="417">
        <v>15</v>
      </c>
      <c r="G20" s="417">
        <v>15</v>
      </c>
      <c r="H20" s="417">
        <v>15</v>
      </c>
      <c r="I20" s="417">
        <v>15</v>
      </c>
      <c r="J20" s="417">
        <v>15</v>
      </c>
      <c r="K20" s="417">
        <v>15</v>
      </c>
      <c r="L20" s="417">
        <v>15</v>
      </c>
      <c r="M20" s="417">
        <v>15</v>
      </c>
      <c r="N20" s="417">
        <v>15</v>
      </c>
      <c r="O20" s="417">
        <v>15</v>
      </c>
      <c r="P20" s="417">
        <v>15</v>
      </c>
      <c r="Q20" s="417">
        <v>15</v>
      </c>
      <c r="R20" s="739">
        <v>15</v>
      </c>
      <c r="S20" s="739">
        <v>15</v>
      </c>
      <c r="T20" s="739">
        <v>15</v>
      </c>
      <c r="U20" s="739">
        <v>15</v>
      </c>
      <c r="V20" s="739">
        <v>15</v>
      </c>
      <c r="W20" s="739">
        <v>15</v>
      </c>
      <c r="X20" s="739">
        <v>15</v>
      </c>
      <c r="Y20" s="739">
        <v>15</v>
      </c>
      <c r="Z20" s="739">
        <v>15</v>
      </c>
      <c r="AA20" s="739">
        <v>15</v>
      </c>
      <c r="AB20" s="739">
        <v>15</v>
      </c>
      <c r="AC20" s="739">
        <v>15</v>
      </c>
      <c r="AD20" s="739">
        <v>15</v>
      </c>
      <c r="AE20" s="739">
        <v>15</v>
      </c>
      <c r="AF20" s="739">
        <v>15</v>
      </c>
      <c r="AG20" s="739">
        <v>15</v>
      </c>
      <c r="AH20" s="739">
        <v>15</v>
      </c>
      <c r="AI20" s="739">
        <v>15</v>
      </c>
      <c r="AJ20" s="739">
        <v>15</v>
      </c>
      <c r="AK20" s="739">
        <v>15</v>
      </c>
      <c r="AL20" s="739">
        <v>15</v>
      </c>
      <c r="AM20" s="739">
        <v>15</v>
      </c>
      <c r="AN20" s="739">
        <v>15</v>
      </c>
      <c r="AO20" s="739">
        <v>15</v>
      </c>
      <c r="AP20" s="739">
        <v>15</v>
      </c>
      <c r="AQ20" s="739">
        <v>15</v>
      </c>
      <c r="AR20" s="739">
        <v>15</v>
      </c>
      <c r="AS20" s="739">
        <v>15</v>
      </c>
      <c r="AT20" s="739">
        <v>15</v>
      </c>
      <c r="AU20" s="739">
        <v>15</v>
      </c>
      <c r="AV20" s="739">
        <v>15</v>
      </c>
      <c r="AW20" s="739">
        <v>15</v>
      </c>
      <c r="AX20" s="739">
        <v>15</v>
      </c>
      <c r="AY20" s="739">
        <v>15</v>
      </c>
      <c r="AZ20" s="739">
        <v>15</v>
      </c>
      <c r="BA20" s="739">
        <v>15</v>
      </c>
      <c r="BB20" s="739">
        <v>15</v>
      </c>
      <c r="BC20" s="739">
        <v>15</v>
      </c>
      <c r="BD20" s="739">
        <v>15</v>
      </c>
      <c r="BE20" s="739">
        <v>15</v>
      </c>
      <c r="BF20" s="739">
        <v>15</v>
      </c>
      <c r="BG20" s="739">
        <v>15</v>
      </c>
      <c r="BH20" s="739">
        <v>15</v>
      </c>
      <c r="BI20" s="739">
        <v>15</v>
      </c>
      <c r="BJ20" s="739">
        <v>15</v>
      </c>
      <c r="BK20" s="739">
        <v>15</v>
      </c>
      <c r="BL20" s="739">
        <v>15</v>
      </c>
      <c r="BM20" s="739">
        <v>15</v>
      </c>
    </row>
    <row r="21" spans="3:65">
      <c r="C21" s="64" t="s">
        <v>308</v>
      </c>
      <c r="D21" s="417">
        <v>25</v>
      </c>
      <c r="E21" s="417">
        <v>25</v>
      </c>
      <c r="F21" s="417">
        <v>25</v>
      </c>
      <c r="G21" s="417">
        <v>25</v>
      </c>
      <c r="H21" s="646">
        <v>25</v>
      </c>
      <c r="I21" s="646">
        <v>25</v>
      </c>
      <c r="J21" s="646">
        <v>25</v>
      </c>
      <c r="K21" s="646">
        <v>25</v>
      </c>
      <c r="L21" s="646">
        <v>25</v>
      </c>
      <c r="M21" s="646">
        <v>25</v>
      </c>
      <c r="N21" s="646">
        <v>25</v>
      </c>
      <c r="O21" s="646">
        <v>25</v>
      </c>
      <c r="P21" s="646">
        <v>25</v>
      </c>
      <c r="Q21" s="646">
        <v>25</v>
      </c>
      <c r="R21" s="742">
        <v>25</v>
      </c>
      <c r="S21" s="742">
        <v>25</v>
      </c>
      <c r="T21" s="742">
        <v>25</v>
      </c>
      <c r="U21" s="742">
        <v>25</v>
      </c>
      <c r="V21" s="742">
        <v>25</v>
      </c>
      <c r="W21" s="742">
        <v>25</v>
      </c>
      <c r="X21" s="742">
        <v>25</v>
      </c>
      <c r="Y21" s="742">
        <v>25</v>
      </c>
      <c r="Z21" s="742">
        <v>25</v>
      </c>
      <c r="AA21" s="742">
        <v>25</v>
      </c>
      <c r="AB21" s="742">
        <v>25</v>
      </c>
      <c r="AC21" s="742">
        <v>25</v>
      </c>
      <c r="AD21" s="742">
        <v>25</v>
      </c>
      <c r="AE21" s="742">
        <v>25</v>
      </c>
      <c r="AF21" s="742">
        <v>25</v>
      </c>
      <c r="AG21" s="742">
        <v>25</v>
      </c>
      <c r="AH21" s="742">
        <v>25</v>
      </c>
      <c r="AI21" s="742">
        <v>25</v>
      </c>
      <c r="AJ21" s="742">
        <v>25</v>
      </c>
      <c r="AK21" s="742">
        <v>25</v>
      </c>
      <c r="AL21" s="742">
        <v>25</v>
      </c>
      <c r="AM21" s="742">
        <v>25</v>
      </c>
      <c r="AN21" s="742">
        <v>25</v>
      </c>
      <c r="AO21" s="742">
        <v>25</v>
      </c>
      <c r="AP21" s="742">
        <v>25</v>
      </c>
      <c r="AQ21" s="742">
        <v>25</v>
      </c>
      <c r="AR21" s="742">
        <v>25</v>
      </c>
      <c r="AS21" s="742">
        <v>25</v>
      </c>
      <c r="AT21" s="742">
        <v>25</v>
      </c>
      <c r="AU21" s="742">
        <v>25</v>
      </c>
      <c r="AV21" s="742">
        <v>25</v>
      </c>
      <c r="AW21" s="742">
        <v>25</v>
      </c>
      <c r="AX21" s="742">
        <v>25</v>
      </c>
      <c r="AY21" s="742">
        <v>25</v>
      </c>
      <c r="AZ21" s="742">
        <v>25</v>
      </c>
      <c r="BA21" s="742">
        <v>25</v>
      </c>
      <c r="BB21" s="742">
        <v>25</v>
      </c>
      <c r="BC21" s="742">
        <v>25</v>
      </c>
      <c r="BD21" s="742">
        <v>25</v>
      </c>
      <c r="BE21" s="742">
        <v>25</v>
      </c>
      <c r="BF21" s="742">
        <v>25</v>
      </c>
      <c r="BG21" s="742">
        <v>25</v>
      </c>
      <c r="BH21" s="742">
        <v>25</v>
      </c>
      <c r="BI21" s="742">
        <v>25</v>
      </c>
      <c r="BJ21" s="742">
        <v>25</v>
      </c>
      <c r="BK21" s="742">
        <v>25</v>
      </c>
      <c r="BL21" s="742">
        <v>25</v>
      </c>
      <c r="BM21" s="742">
        <v>25</v>
      </c>
    </row>
    <row r="22" spans="3:65">
      <c r="C22" s="64" t="s">
        <v>309</v>
      </c>
      <c r="D22" s="417"/>
      <c r="E22" s="417"/>
      <c r="F22" s="417"/>
      <c r="G22" s="417"/>
      <c r="H22" s="417"/>
      <c r="I22" s="417"/>
      <c r="J22" s="417"/>
      <c r="K22" s="417"/>
      <c r="L22" s="417"/>
      <c r="M22" s="417"/>
      <c r="N22" s="417"/>
      <c r="O22" s="417"/>
      <c r="P22" s="417"/>
      <c r="Q22" s="417"/>
      <c r="R22" s="739"/>
      <c r="S22" s="739"/>
      <c r="T22" s="739"/>
      <c r="U22" s="739"/>
      <c r="V22" s="739"/>
      <c r="W22" s="739"/>
      <c r="X22" s="739"/>
      <c r="Y22" s="739"/>
      <c r="Z22" s="739"/>
      <c r="AA22" s="739"/>
      <c r="AB22" s="739"/>
      <c r="AC22" s="739"/>
      <c r="AD22" s="739"/>
      <c r="AE22" s="739"/>
      <c r="AF22" s="739"/>
      <c r="AG22" s="739"/>
      <c r="AH22" s="739"/>
      <c r="AI22" s="739"/>
      <c r="AJ22" s="739"/>
      <c r="AK22" s="739"/>
      <c r="AL22" s="739"/>
      <c r="AM22" s="739"/>
      <c r="AN22" s="739"/>
      <c r="AO22" s="739"/>
      <c r="AP22" s="739"/>
      <c r="AQ22" s="739"/>
      <c r="AR22" s="739"/>
      <c r="AS22" s="739"/>
      <c r="AT22" s="739"/>
      <c r="AU22" s="739"/>
      <c r="AV22" s="739"/>
      <c r="AW22" s="739"/>
      <c r="AX22" s="739"/>
      <c r="AY22" s="739"/>
      <c r="AZ22" s="739"/>
      <c r="BA22" s="739"/>
      <c r="BB22" s="739"/>
      <c r="BC22" s="739"/>
      <c r="BD22" s="739"/>
      <c r="BE22" s="739"/>
      <c r="BF22" s="739"/>
      <c r="BG22" s="739"/>
      <c r="BH22" s="739"/>
      <c r="BI22" s="739"/>
      <c r="BJ22" s="739"/>
      <c r="BK22" s="739"/>
      <c r="BL22" s="739"/>
      <c r="BM22" s="739"/>
    </row>
    <row r="23" spans="3:65">
      <c r="C23" s="64" t="s">
        <v>310</v>
      </c>
      <c r="D23" s="417"/>
      <c r="E23" s="417"/>
      <c r="F23" s="417"/>
      <c r="G23" s="417"/>
      <c r="H23" s="417"/>
      <c r="I23" s="417"/>
      <c r="J23" s="417"/>
      <c r="K23" s="417"/>
      <c r="L23" s="417"/>
      <c r="M23" s="417"/>
      <c r="N23" s="417"/>
      <c r="O23" s="417"/>
      <c r="P23" s="417"/>
      <c r="Q23" s="417"/>
      <c r="R23" s="739"/>
      <c r="S23" s="739"/>
      <c r="T23" s="739"/>
      <c r="U23" s="739"/>
      <c r="V23" s="739"/>
      <c r="W23" s="739"/>
      <c r="X23" s="739"/>
      <c r="Y23" s="739"/>
      <c r="Z23" s="739"/>
      <c r="AA23" s="739"/>
      <c r="AB23" s="739"/>
      <c r="AC23" s="739"/>
      <c r="AD23" s="739"/>
      <c r="AE23" s="739"/>
      <c r="AF23" s="739"/>
      <c r="AG23" s="739"/>
      <c r="AH23" s="739"/>
      <c r="AI23" s="739"/>
      <c r="AJ23" s="739"/>
      <c r="AK23" s="739"/>
      <c r="AL23" s="739"/>
      <c r="AM23" s="739"/>
      <c r="AN23" s="739"/>
      <c r="AO23" s="739"/>
      <c r="AP23" s="739"/>
      <c r="AQ23" s="739"/>
      <c r="AR23" s="739"/>
      <c r="AS23" s="739"/>
      <c r="AT23" s="739"/>
      <c r="AU23" s="739"/>
      <c r="AV23" s="739"/>
      <c r="AW23" s="739"/>
      <c r="AX23" s="739"/>
      <c r="AY23" s="739"/>
      <c r="AZ23" s="739"/>
      <c r="BA23" s="739"/>
      <c r="BB23" s="739"/>
      <c r="BC23" s="739"/>
      <c r="BD23" s="739"/>
      <c r="BE23" s="739"/>
      <c r="BF23" s="739"/>
      <c r="BG23" s="739"/>
      <c r="BH23" s="739"/>
      <c r="BI23" s="739"/>
      <c r="BJ23" s="739"/>
      <c r="BK23" s="739"/>
      <c r="BL23" s="739"/>
      <c r="BM23" s="739"/>
    </row>
    <row r="24" spans="3:65">
      <c r="C24" s="64"/>
      <c r="D24" s="417"/>
      <c r="E24" s="417"/>
      <c r="F24" s="417"/>
      <c r="G24" s="417"/>
      <c r="H24" s="417"/>
      <c r="I24" s="417"/>
      <c r="J24" s="417"/>
      <c r="K24" s="417"/>
      <c r="L24" s="417"/>
      <c r="M24" s="417"/>
      <c r="N24" s="417"/>
      <c r="O24" s="417"/>
      <c r="P24" s="417"/>
      <c r="Q24" s="417"/>
      <c r="R24" s="739"/>
      <c r="S24" s="739"/>
      <c r="T24" s="739"/>
      <c r="U24" s="739"/>
      <c r="V24" s="739"/>
      <c r="W24" s="739"/>
      <c r="X24" s="739"/>
      <c r="Y24" s="739"/>
      <c r="Z24" s="739"/>
      <c r="AA24" s="739"/>
      <c r="AB24" s="739"/>
      <c r="AC24" s="739"/>
      <c r="AD24" s="739"/>
      <c r="AE24" s="739"/>
      <c r="AF24" s="739"/>
      <c r="AG24" s="739"/>
      <c r="AH24" s="739"/>
      <c r="AI24" s="739"/>
      <c r="AJ24" s="739"/>
      <c r="AK24" s="739"/>
      <c r="AL24" s="739"/>
      <c r="AM24" s="739"/>
      <c r="AN24" s="739"/>
      <c r="AO24" s="739"/>
      <c r="AP24" s="739"/>
      <c r="AQ24" s="739"/>
      <c r="AR24" s="739"/>
      <c r="AS24" s="739"/>
      <c r="AT24" s="739"/>
      <c r="AU24" s="739"/>
      <c r="AV24" s="739"/>
      <c r="AW24" s="739"/>
      <c r="AX24" s="739"/>
      <c r="AY24" s="739"/>
      <c r="AZ24" s="739"/>
      <c r="BA24" s="739"/>
      <c r="BB24" s="739"/>
      <c r="BC24" s="739"/>
      <c r="BD24" s="739"/>
      <c r="BE24" s="739"/>
      <c r="BF24" s="739"/>
      <c r="BG24" s="739"/>
      <c r="BH24" s="739"/>
      <c r="BI24" s="739"/>
      <c r="BJ24" s="739"/>
      <c r="BK24" s="739"/>
      <c r="BL24" s="739"/>
      <c r="BM24" s="739"/>
    </row>
    <row r="25" spans="3:65" s="28" customFormat="1">
      <c r="C25" s="71" t="s">
        <v>311</v>
      </c>
      <c r="D25" s="423">
        <f>SUM(D19:D24)</f>
        <v>120</v>
      </c>
      <c r="E25" s="423">
        <f t="shared" ref="E25:T25" si="134">SUM(E17:E24)</f>
        <v>120</v>
      </c>
      <c r="F25" s="423">
        <f t="shared" si="134"/>
        <v>120</v>
      </c>
      <c r="G25" s="423">
        <f t="shared" si="134"/>
        <v>120</v>
      </c>
      <c r="H25" s="423">
        <f t="shared" si="134"/>
        <v>123.73512599999999</v>
      </c>
      <c r="I25" s="423">
        <f>SUM(I17:I24)</f>
        <v>123.73512599999999</v>
      </c>
      <c r="J25" s="423">
        <f t="shared" si="134"/>
        <v>123.73512599999999</v>
      </c>
      <c r="K25" s="423">
        <f t="shared" si="134"/>
        <v>123.73512599999999</v>
      </c>
      <c r="L25" s="423">
        <f t="shared" si="134"/>
        <v>123.73512599999999</v>
      </c>
      <c r="M25" s="423">
        <f t="shared" si="134"/>
        <v>123.73512599999999</v>
      </c>
      <c r="N25" s="423">
        <f t="shared" si="134"/>
        <v>123.73512599999999</v>
      </c>
      <c r="O25" s="423">
        <f t="shared" si="134"/>
        <v>123.73512599999999</v>
      </c>
      <c r="P25" s="423">
        <f t="shared" si="134"/>
        <v>123.73512599999999</v>
      </c>
      <c r="Q25" s="423">
        <f t="shared" si="134"/>
        <v>123.73512599999999</v>
      </c>
      <c r="R25" s="740">
        <f t="shared" si="134"/>
        <v>124.73512599999999</v>
      </c>
      <c r="S25" s="740">
        <f t="shared" si="134"/>
        <v>143.73512600000001</v>
      </c>
      <c r="T25" s="740">
        <f t="shared" si="134"/>
        <v>143.73512600000001</v>
      </c>
      <c r="U25" s="740">
        <f t="shared" ref="U25:W25" si="135">SUM(U17:U24)</f>
        <v>143.73512600000001</v>
      </c>
      <c r="V25" s="740">
        <f>SUM(V17:V24)</f>
        <v>143.73512600000001</v>
      </c>
      <c r="W25" s="740">
        <f t="shared" si="135"/>
        <v>143.73512600000001</v>
      </c>
      <c r="X25" s="740">
        <f t="shared" ref="X25:AA25" si="136">SUM(X17:X24)</f>
        <v>143.73512600000001</v>
      </c>
      <c r="Y25" s="740">
        <f>SUM(Y17:Y24)</f>
        <v>143.73512600000001</v>
      </c>
      <c r="Z25" s="740">
        <f>SUM(Z17:Z24)</f>
        <v>143.73512600000001</v>
      </c>
      <c r="AA25" s="740">
        <f t="shared" si="136"/>
        <v>143.73512600000001</v>
      </c>
      <c r="AB25" s="740">
        <f t="shared" ref="AB25:AC25" si="137">SUM(AB17:AB24)</f>
        <v>143.73512600000001</v>
      </c>
      <c r="AC25" s="740">
        <f t="shared" si="137"/>
        <v>621.7375837089055</v>
      </c>
      <c r="AD25" s="740">
        <f t="shared" ref="AD25:AH25" si="138">SUM(AD17:AD24)</f>
        <v>632.75635389141007</v>
      </c>
      <c r="AE25" s="740">
        <f t="shared" si="138"/>
        <v>635.69863671383007</v>
      </c>
      <c r="AF25" s="740">
        <f>SUM(AF17:AF24)</f>
        <v>666.08702902060509</v>
      </c>
      <c r="AG25" s="740">
        <f t="shared" si="138"/>
        <v>685.15120432896003</v>
      </c>
      <c r="AH25" s="740">
        <f t="shared" si="138"/>
        <v>778.63473541830001</v>
      </c>
      <c r="AI25" s="740">
        <f>SUM(AI17:AI24)</f>
        <v>818.22311613729016</v>
      </c>
      <c r="AJ25" s="740">
        <f t="shared" ref="AJ25:AN25" si="139">SUM(AJ17:AJ24)</f>
        <v>831.09900926745024</v>
      </c>
      <c r="AK25" s="740">
        <f t="shared" si="139"/>
        <v>830.36288747028016</v>
      </c>
      <c r="AL25" s="740">
        <f t="shared" si="139"/>
        <v>804.39899831925004</v>
      </c>
      <c r="AM25" s="740">
        <f t="shared" si="139"/>
        <v>849.21509146221024</v>
      </c>
      <c r="AN25" s="740">
        <f t="shared" si="139"/>
        <v>879.93258069327021</v>
      </c>
      <c r="AO25" s="740">
        <f>SUM(AO17:AO24)</f>
        <v>897.2501578877102</v>
      </c>
      <c r="AP25" s="740">
        <f t="shared" ref="AP25:AR25" si="140">SUM(AP17:AP24)</f>
        <v>852.05976552585014</v>
      </c>
      <c r="AQ25" s="740">
        <f t="shared" si="140"/>
        <v>854.39289732366012</v>
      </c>
      <c r="AR25" s="740">
        <f t="shared" si="140"/>
        <v>841.09279841208013</v>
      </c>
      <c r="AS25" s="740">
        <f t="shared" ref="AS25:AX25" si="141">SUM(AS17:AS24)</f>
        <v>830.93681293926022</v>
      </c>
      <c r="AT25" s="740">
        <f t="shared" si="141"/>
        <v>836.91312380103011</v>
      </c>
      <c r="AU25" s="740">
        <f t="shared" si="141"/>
        <v>805.5218959759502</v>
      </c>
      <c r="AV25" s="740">
        <f t="shared" si="141"/>
        <v>823.61302488945012</v>
      </c>
      <c r="AW25" s="740">
        <f t="shared" si="141"/>
        <v>803.1139043343602</v>
      </c>
      <c r="AX25" s="740">
        <f t="shared" si="141"/>
        <v>788.24174870340016</v>
      </c>
      <c r="AY25" s="740">
        <f t="shared" ref="AY25:BA25" si="142">SUM(AY17:AY24)</f>
        <v>4193.2001478543607</v>
      </c>
      <c r="AZ25" s="740">
        <f t="shared" si="142"/>
        <v>3972.9775834927577</v>
      </c>
      <c r="BA25" s="740">
        <f t="shared" si="142"/>
        <v>3884.1970000000006</v>
      </c>
      <c r="BB25" s="740">
        <f t="shared" ref="BB25:BG25" si="143">SUM(BB17:BB24)</f>
        <v>3810.556802409305</v>
      </c>
      <c r="BC25" s="740">
        <f t="shared" si="143"/>
        <v>3843.7369142976586</v>
      </c>
      <c r="BD25" s="740">
        <f t="shared" si="143"/>
        <v>3917.9318786135277</v>
      </c>
      <c r="BE25" s="740">
        <f t="shared" si="143"/>
        <v>3995.3634192590489</v>
      </c>
      <c r="BF25" s="740">
        <f t="shared" si="143"/>
        <v>4066.8556328681289</v>
      </c>
      <c r="BG25" s="740">
        <f t="shared" si="143"/>
        <v>4118.5624615715515</v>
      </c>
      <c r="BH25" s="740">
        <f t="shared" ref="BH25:BM25" si="144">SUM(BH17:BH24)</f>
        <v>4158.4688056919967</v>
      </c>
      <c r="BI25" s="740">
        <f t="shared" si="144"/>
        <v>4176.6629629036943</v>
      </c>
      <c r="BJ25" s="740">
        <f t="shared" si="144"/>
        <v>4195.1130004394963</v>
      </c>
      <c r="BK25" s="740">
        <f t="shared" si="144"/>
        <v>4172.1741013274332</v>
      </c>
      <c r="BL25" s="740">
        <f t="shared" si="144"/>
        <v>4132.4613999406183</v>
      </c>
      <c r="BM25" s="740">
        <f t="shared" si="144"/>
        <v>4112.7144113867307</v>
      </c>
    </row>
    <row r="26" spans="3:65" s="28" customFormat="1">
      <c r="C26" s="71" t="s">
        <v>312</v>
      </c>
      <c r="D26" s="423"/>
      <c r="E26" s="464" t="e">
        <f>+E25/E2</f>
        <v>#DIV/0!</v>
      </c>
      <c r="F26" s="464" t="e">
        <f t="shared" ref="F26:T26" si="145">+F25/F2</f>
        <v>#DIV/0!</v>
      </c>
      <c r="G26" s="464" t="e">
        <f t="shared" si="145"/>
        <v>#DIV/0!</v>
      </c>
      <c r="H26" s="464" t="e">
        <f t="shared" si="145"/>
        <v>#DIV/0!</v>
      </c>
      <c r="I26" s="464" t="e">
        <f>+I25/I2</f>
        <v>#DIV/0!</v>
      </c>
      <c r="J26" s="464" t="e">
        <f t="shared" si="145"/>
        <v>#DIV/0!</v>
      </c>
      <c r="K26" s="464" t="e">
        <f t="shared" si="145"/>
        <v>#DIV/0!</v>
      </c>
      <c r="L26" s="464" t="e">
        <f t="shared" si="145"/>
        <v>#DIV/0!</v>
      </c>
      <c r="M26" s="464" t="e">
        <f t="shared" si="145"/>
        <v>#DIV/0!</v>
      </c>
      <c r="N26" s="464" t="e">
        <f t="shared" si="145"/>
        <v>#DIV/0!</v>
      </c>
      <c r="O26" s="464" t="e">
        <f t="shared" si="145"/>
        <v>#DIV/0!</v>
      </c>
      <c r="P26" s="464" t="e">
        <f t="shared" si="145"/>
        <v>#DIV/0!</v>
      </c>
      <c r="Q26" s="464" t="e">
        <f t="shared" si="145"/>
        <v>#DIV/0!</v>
      </c>
      <c r="R26" s="741" t="e">
        <f t="shared" si="145"/>
        <v>#DIV/0!</v>
      </c>
      <c r="S26" s="741" t="e">
        <f t="shared" si="145"/>
        <v>#DIV/0!</v>
      </c>
      <c r="T26" s="741" t="e">
        <f t="shared" si="145"/>
        <v>#DIV/0!</v>
      </c>
      <c r="U26" s="741" t="e">
        <f t="shared" ref="U26:W26" si="146">+U25/U2</f>
        <v>#DIV/0!</v>
      </c>
      <c r="V26" s="741" t="e">
        <f>+V25/V2</f>
        <v>#DIV/0!</v>
      </c>
      <c r="W26" s="741" t="e">
        <f t="shared" si="146"/>
        <v>#DIV/0!</v>
      </c>
      <c r="X26" s="741" t="e">
        <f t="shared" ref="X26:Z26" si="147">+X25/X2</f>
        <v>#DIV/0!</v>
      </c>
      <c r="Y26" s="741" t="e">
        <f t="shared" si="147"/>
        <v>#DIV/0!</v>
      </c>
      <c r="Z26" s="741" t="e">
        <f t="shared" si="147"/>
        <v>#DIV/0!</v>
      </c>
      <c r="AA26" s="741" t="e">
        <f>+AA25/AA2</f>
        <v>#DIV/0!</v>
      </c>
      <c r="AB26" s="741" t="e">
        <f t="shared" ref="AB26:AC26" si="148">+AB25/AB2</f>
        <v>#DIV/0!</v>
      </c>
      <c r="AC26" s="741">
        <f t="shared" si="148"/>
        <v>128.42368979275059</v>
      </c>
      <c r="AD26" s="741">
        <f t="shared" ref="AD26:AI26" si="149">+AD25/AD2</f>
        <v>127.75472024297081</v>
      </c>
      <c r="AE26" s="741">
        <f>+AE25/AE2</f>
        <v>127.58115814996488</v>
      </c>
      <c r="AF26" s="741">
        <f>+AF25/AF2</f>
        <v>133.33474037565159</v>
      </c>
      <c r="AG26" s="741">
        <f t="shared" si="149"/>
        <v>132.49365801534654</v>
      </c>
      <c r="AH26" s="741">
        <f t="shared" si="149"/>
        <v>148.56606285409273</v>
      </c>
      <c r="AI26" s="741">
        <f t="shared" si="149"/>
        <v>147.20744042914023</v>
      </c>
      <c r="AJ26" s="741">
        <f t="shared" ref="AJ26:AO26" si="150">+AJ25/AJ2</f>
        <v>146.7983766258854</v>
      </c>
      <c r="AK26" s="741">
        <f t="shared" si="150"/>
        <v>146.82136068149802</v>
      </c>
      <c r="AL26" s="741">
        <f t="shared" si="150"/>
        <v>147.6638822063791</v>
      </c>
      <c r="AM26" s="741">
        <f t="shared" si="150"/>
        <v>146.24745405517939</v>
      </c>
      <c r="AN26" s="741">
        <f t="shared" si="150"/>
        <v>145.37371849745909</v>
      </c>
      <c r="AO26" s="741">
        <f t="shared" si="150"/>
        <v>144.91176217964536</v>
      </c>
      <c r="AP26" s="741">
        <f t="shared" ref="AP26:AR26" si="151">+AP25/AP2</f>
        <v>146.16343863553479</v>
      </c>
      <c r="AQ26" s="741">
        <f t="shared" si="151"/>
        <v>146.09502023249206</v>
      </c>
      <c r="AR26" s="741">
        <f t="shared" si="151"/>
        <v>146.49101268149647</v>
      </c>
      <c r="AS26" s="741">
        <f t="shared" ref="AS26:AX26" si="152">+AS25/AS2</f>
        <v>146.80343679362218</v>
      </c>
      <c r="AT26" s="741">
        <f t="shared" si="152"/>
        <v>146.61851120355811</v>
      </c>
      <c r="AU26" s="741">
        <f t="shared" si="152"/>
        <v>147.6261149044168</v>
      </c>
      <c r="AV26" s="741">
        <f t="shared" si="152"/>
        <v>147.03437023823085</v>
      </c>
      <c r="AW26" s="741">
        <f t="shared" si="152"/>
        <v>147.70725820907089</v>
      </c>
      <c r="AX26" s="741">
        <f t="shared" si="152"/>
        <v>148.22146459259125</v>
      </c>
      <c r="AY26" s="741">
        <f t="shared" ref="AY26:BA26" si="153">+AY25/AY2</f>
        <v>771.54635825685591</v>
      </c>
      <c r="AZ26" s="741">
        <f t="shared" si="153"/>
        <v>726.85624889999997</v>
      </c>
      <c r="BA26" s="741">
        <f t="shared" si="153"/>
        <v>706.14701460000003</v>
      </c>
      <c r="BB26" s="741">
        <f t="shared" ref="BB26:BG26" si="154">+BB25/BB2</f>
        <v>687.99603067499993</v>
      </c>
      <c r="BC26" s="741">
        <f t="shared" si="154"/>
        <v>689.56640242499998</v>
      </c>
      <c r="BD26" s="741">
        <f t="shared" si="154"/>
        <v>697.97956417499995</v>
      </c>
      <c r="BE26" s="741">
        <f t="shared" si="154"/>
        <v>706.38025252499995</v>
      </c>
      <c r="BF26" s="741">
        <f t="shared" si="154"/>
        <v>713.93650635000006</v>
      </c>
      <c r="BG26" s="741">
        <f t="shared" si="154"/>
        <v>718.07136517499998</v>
      </c>
      <c r="BH26" s="741">
        <f t="shared" ref="BH26:BM26" si="155">+BH25/BH2</f>
        <v>719.62302682500001</v>
      </c>
      <c r="BI26" s="741">
        <f t="shared" si="155"/>
        <v>717.7595301749999</v>
      </c>
      <c r="BJ26" s="741">
        <f t="shared" si="155"/>
        <v>715.89603352500001</v>
      </c>
      <c r="BK26" s="741">
        <f t="shared" si="155"/>
        <v>707.18351017499992</v>
      </c>
      <c r="BL26" s="741">
        <f t="shared" si="155"/>
        <v>695.90649975000008</v>
      </c>
      <c r="BM26" s="741">
        <f t="shared" si="155"/>
        <v>688.05712102500001</v>
      </c>
    </row>
    <row r="27" spans="3:65">
      <c r="C27" s="64"/>
      <c r="D27" s="417"/>
      <c r="E27" s="417"/>
      <c r="F27" s="417"/>
      <c r="G27" s="417"/>
      <c r="H27" s="417"/>
      <c r="I27" s="417"/>
      <c r="J27" s="417"/>
      <c r="K27" s="417"/>
      <c r="L27" s="417"/>
      <c r="M27" s="417"/>
      <c r="N27" s="417"/>
      <c r="O27" s="417"/>
      <c r="P27" s="417"/>
      <c r="Q27" s="417"/>
      <c r="R27" s="739"/>
      <c r="S27" s="739"/>
      <c r="T27" s="739"/>
      <c r="U27" s="739"/>
      <c r="V27" s="739"/>
      <c r="W27" s="739"/>
      <c r="X27" s="739"/>
      <c r="Y27" s="739"/>
      <c r="Z27" s="739"/>
      <c r="AA27" s="739"/>
      <c r="AB27" s="739"/>
      <c r="AC27" s="739"/>
      <c r="AD27" s="739"/>
      <c r="AE27" s="739"/>
      <c r="AF27" s="739"/>
      <c r="AG27" s="739"/>
      <c r="AH27" s="739"/>
      <c r="AI27" s="739"/>
      <c r="AJ27" s="739"/>
      <c r="AK27" s="739"/>
      <c r="AL27" s="739"/>
      <c r="AM27" s="739"/>
      <c r="AN27" s="739"/>
      <c r="AO27" s="739"/>
      <c r="AP27" s="739"/>
      <c r="AQ27" s="739"/>
      <c r="AR27" s="739"/>
      <c r="AS27" s="739"/>
      <c r="AT27" s="739"/>
      <c r="AU27" s="739"/>
      <c r="AV27" s="739"/>
      <c r="AW27" s="739"/>
      <c r="AX27" s="739"/>
      <c r="AY27" s="739"/>
      <c r="AZ27" s="739"/>
      <c r="BA27" s="739"/>
      <c r="BB27" s="739"/>
      <c r="BC27" s="739"/>
      <c r="BD27" s="739"/>
      <c r="BE27" s="739"/>
      <c r="BF27" s="739"/>
      <c r="BG27" s="739"/>
      <c r="BH27" s="739"/>
      <c r="BI27" s="739"/>
      <c r="BJ27" s="739"/>
      <c r="BK27" s="739"/>
      <c r="BL27" s="739"/>
      <c r="BM27" s="739"/>
    </row>
    <row r="28" spans="3:65" s="28" customFormat="1">
      <c r="C28" s="256" t="s">
        <v>313</v>
      </c>
      <c r="D28" s="436">
        <f>+'PLATTS&amp;OPIS'!I156</f>
        <v>4470</v>
      </c>
      <c r="E28" s="436">
        <f>+'PLATTS&amp;OPIS'!I171</f>
        <v>4480</v>
      </c>
      <c r="F28" s="436"/>
      <c r="G28" s="436">
        <f>+'PLATTS&amp;OPIS'!I236</f>
        <v>3565</v>
      </c>
      <c r="H28" s="436">
        <f>+'PLATTS&amp;OPIS'!I266</f>
        <v>4150</v>
      </c>
      <c r="I28" s="436">
        <f>+'PLATTS&amp;OPIS'!I285</f>
        <v>4195</v>
      </c>
      <c r="J28" s="436">
        <f>+'PLATTS&amp;OPIS'!I305</f>
        <v>4445</v>
      </c>
      <c r="K28" s="436">
        <f>+'PLATTS&amp;OPIS'!I330</f>
        <v>4045</v>
      </c>
      <c r="L28" s="436">
        <f>+'PLATTS&amp;OPIS'!I350</f>
        <v>4095</v>
      </c>
      <c r="M28" s="436">
        <f>+'PLATTS&amp;OPIS'!I350</f>
        <v>4095</v>
      </c>
      <c r="N28" s="442">
        <f t="shared" ref="N28:Q28" si="156">+M28</f>
        <v>4095</v>
      </c>
      <c r="O28" s="442">
        <f t="shared" si="156"/>
        <v>4095</v>
      </c>
      <c r="P28" s="442">
        <f t="shared" si="156"/>
        <v>4095</v>
      </c>
      <c r="Q28" s="442">
        <f t="shared" si="156"/>
        <v>4095</v>
      </c>
      <c r="R28" s="743">
        <f>+'PLATTS&amp;OPIS'!I485</f>
        <v>3450</v>
      </c>
      <c r="S28" s="743">
        <f>+'PLATTS&amp;OPIS'!I505</f>
        <v>3580</v>
      </c>
      <c r="T28" s="743">
        <f>+'PLATTS&amp;OPIS'!I520</f>
        <v>3575</v>
      </c>
      <c r="U28" s="743">
        <f>+'PLATTS&amp;OPIS'!I544</f>
        <v>3945</v>
      </c>
      <c r="V28" s="743">
        <f>+'PLATTS&amp;OPIS'!I559</f>
        <v>3445</v>
      </c>
      <c r="W28" s="742">
        <f>+'PLATTS&amp;OPIS'!I589</f>
        <v>3650</v>
      </c>
      <c r="X28" s="739">
        <f>+'PLATTS&amp;OPIS'!I609</f>
        <v>3140</v>
      </c>
      <c r="Y28" s="739">
        <f>+'PLATTS&amp;OPIS'!I634</f>
        <v>3265</v>
      </c>
      <c r="Z28" s="739">
        <f>+'PLATTS&amp;OPIS'!I654</f>
        <v>3295</v>
      </c>
      <c r="AA28" s="739">
        <f>+'PLATTS&amp;OPIS'!I676</f>
        <v>2895</v>
      </c>
      <c r="AB28" s="739">
        <f>+'PLATTS&amp;OPIS'!I697</f>
        <v>2815</v>
      </c>
      <c r="AC28" s="739">
        <f>+'PLATTS&amp;OPIS'!I713</f>
        <v>2800</v>
      </c>
      <c r="AD28" s="739">
        <f>+'PLATTS&amp;OPIS'!I740</f>
        <v>3065</v>
      </c>
      <c r="AE28" s="739">
        <f>+'PLATTS&amp;OPIS'!I761</f>
        <v>3245</v>
      </c>
      <c r="AF28" s="739">
        <f>+'PLATTS&amp;OPIS'!I781</f>
        <v>3205</v>
      </c>
      <c r="AG28" s="739">
        <f>+'PLATTS&amp;OPIS'!I803</f>
        <v>3175</v>
      </c>
      <c r="AH28" s="739">
        <f>+'PLATTS&amp;OPIS'!I827</f>
        <v>3200</v>
      </c>
      <c r="AI28" s="743">
        <f>+'PLATTS&amp;OPIS'!I846</f>
        <v>3225</v>
      </c>
      <c r="AJ28" s="739">
        <f>+'PLATTS&amp;OPIS'!I869</f>
        <v>3640</v>
      </c>
      <c r="AK28" s="743">
        <f>+'PLATTS&amp;OPIS'!I892</f>
        <v>3495</v>
      </c>
      <c r="AL28" s="743">
        <f>+'PLATTS&amp;OPIS'!I912</f>
        <v>3150</v>
      </c>
      <c r="AM28" s="742">
        <f>+'PLATTS&amp;OPIS'!I936</f>
        <v>3030</v>
      </c>
      <c r="AN28" s="739">
        <f>+'PLATTS&amp;OPIS'!I956</f>
        <v>3100</v>
      </c>
      <c r="AO28" s="739">
        <f>+'PLATTS&amp;OPIS'!I968</f>
        <v>3370</v>
      </c>
      <c r="AP28" s="739">
        <f>+'PLATTS&amp;OPIS'!I1000</f>
        <v>3655</v>
      </c>
      <c r="AQ28" s="739">
        <f>+'PLATTS&amp;OPIS'!I1019</f>
        <v>3545</v>
      </c>
      <c r="AR28" s="739">
        <f>+'PLATTS&amp;OPIS'!I1040</f>
        <v>3395</v>
      </c>
      <c r="AS28" s="742">
        <f>+'PLATTS&amp;OPIS'!I1063</f>
        <v>3560</v>
      </c>
      <c r="AT28" s="742">
        <f>+'PLATTS&amp;OPIS'!I1083</f>
        <v>3640</v>
      </c>
      <c r="AU28" s="739">
        <f>+'PLATTS&amp;OPIS'!I1104</f>
        <v>3560</v>
      </c>
      <c r="AV28" s="739">
        <f>+'PLATTS&amp;OPIS'!I1127</f>
        <v>3550</v>
      </c>
      <c r="AW28" s="739">
        <f>+'PLATTS&amp;OPIS'!I1148</f>
        <v>3760</v>
      </c>
      <c r="AX28" s="739">
        <f>+'PLATTS&amp;OPIS'!I1170</f>
        <v>3545</v>
      </c>
      <c r="AY28" s="742">
        <f>+'PLATTS&amp;OPIS'!I1182</f>
        <v>3380</v>
      </c>
      <c r="AZ28" s="743">
        <f t="shared" ref="AZ28" si="157">+AY28</f>
        <v>3380</v>
      </c>
      <c r="BA28" s="743">
        <f t="shared" ref="BA28" si="158">+AZ28</f>
        <v>3380</v>
      </c>
      <c r="BB28" s="743">
        <f t="shared" ref="BB28" si="159">+BA28</f>
        <v>3380</v>
      </c>
      <c r="BC28" s="743">
        <f t="shared" ref="BC28" si="160">+BB28</f>
        <v>3380</v>
      </c>
      <c r="BD28" s="743">
        <f t="shared" ref="BD28" si="161">+BC28</f>
        <v>3380</v>
      </c>
      <c r="BE28" s="743">
        <f t="shared" ref="BE28" si="162">+BD28</f>
        <v>3380</v>
      </c>
      <c r="BF28" s="743">
        <f t="shared" ref="BF28" si="163">+BE28</f>
        <v>3380</v>
      </c>
      <c r="BG28" s="743">
        <f t="shared" ref="BG28" si="164">+BF28</f>
        <v>3380</v>
      </c>
      <c r="BH28" s="743">
        <f t="shared" ref="BH28" si="165">+BG28</f>
        <v>3380</v>
      </c>
      <c r="BI28" s="743">
        <f t="shared" ref="BI28" si="166">+BH28</f>
        <v>3380</v>
      </c>
      <c r="BJ28" s="743">
        <f t="shared" ref="BJ28" si="167">+BI28</f>
        <v>3380</v>
      </c>
      <c r="BK28" s="743">
        <f t="shared" ref="BK28" si="168">+BJ28</f>
        <v>3380</v>
      </c>
      <c r="BL28" s="743">
        <f t="shared" ref="BL28" si="169">+BK28</f>
        <v>3380</v>
      </c>
      <c r="BM28" s="743">
        <f t="shared" ref="BM28" si="170">+BL28</f>
        <v>3380</v>
      </c>
    </row>
    <row r="29" spans="3:65" ht="15" customHeight="1" thickBot="1">
      <c r="C29" s="538"/>
      <c r="D29" s="122">
        <v>44501</v>
      </c>
      <c r="E29" s="122">
        <v>44531</v>
      </c>
      <c r="F29" s="122">
        <v>44562</v>
      </c>
      <c r="G29" s="122">
        <v>44593</v>
      </c>
      <c r="H29" s="122">
        <v>44621</v>
      </c>
      <c r="I29" s="122">
        <v>44652</v>
      </c>
      <c r="J29" s="122">
        <v>44682</v>
      </c>
      <c r="K29" s="122">
        <v>44713</v>
      </c>
      <c r="L29" s="122">
        <v>44743</v>
      </c>
      <c r="M29" s="122">
        <v>44774</v>
      </c>
      <c r="N29" s="122">
        <v>44805</v>
      </c>
      <c r="O29" s="122">
        <v>44835</v>
      </c>
      <c r="P29" s="122">
        <v>44866</v>
      </c>
      <c r="Q29" s="122">
        <v>44896</v>
      </c>
      <c r="R29" s="736">
        <v>44927</v>
      </c>
      <c r="S29" s="736">
        <v>44958</v>
      </c>
      <c r="T29" s="736">
        <v>44986</v>
      </c>
      <c r="U29" s="736">
        <v>45017</v>
      </c>
      <c r="V29" s="736">
        <v>45047</v>
      </c>
      <c r="W29" s="736">
        <v>45078</v>
      </c>
      <c r="X29" s="736">
        <v>45108</v>
      </c>
      <c r="Y29" s="736">
        <v>45139</v>
      </c>
      <c r="Z29" s="736">
        <v>45170</v>
      </c>
      <c r="AA29" s="736">
        <v>45200</v>
      </c>
      <c r="AB29" s="736">
        <v>45231</v>
      </c>
      <c r="AC29" s="736">
        <v>45261</v>
      </c>
      <c r="AD29" s="736">
        <v>45292</v>
      </c>
      <c r="AE29" s="736">
        <v>45323</v>
      </c>
      <c r="AF29" s="736">
        <v>45352</v>
      </c>
      <c r="AG29" s="736">
        <v>45383</v>
      </c>
      <c r="AH29" s="736">
        <v>45413</v>
      </c>
      <c r="AI29" s="736">
        <v>45444</v>
      </c>
      <c r="AJ29" s="736">
        <v>45474</v>
      </c>
      <c r="AK29" s="736">
        <v>45505</v>
      </c>
      <c r="AL29" s="736">
        <v>45536</v>
      </c>
      <c r="AM29" s="736">
        <v>45566</v>
      </c>
      <c r="AN29" s="736">
        <v>45597</v>
      </c>
      <c r="AO29" s="736">
        <v>45627</v>
      </c>
      <c r="AP29" s="736">
        <v>45658</v>
      </c>
      <c r="AQ29" s="736">
        <v>45689</v>
      </c>
      <c r="AR29" s="736">
        <v>45717</v>
      </c>
      <c r="AS29" s="736">
        <v>45748</v>
      </c>
      <c r="AT29" s="736">
        <v>45778</v>
      </c>
      <c r="AU29" s="736">
        <v>45809</v>
      </c>
      <c r="AV29" s="736">
        <v>45839</v>
      </c>
      <c r="AW29" s="736">
        <v>45870</v>
      </c>
      <c r="AX29" s="736">
        <v>45901</v>
      </c>
      <c r="AY29" s="736">
        <v>45931</v>
      </c>
      <c r="AZ29" s="736">
        <v>45962</v>
      </c>
      <c r="BA29" s="736">
        <v>45992</v>
      </c>
      <c r="BB29" s="736">
        <v>46023</v>
      </c>
      <c r="BC29" s="736">
        <v>46054</v>
      </c>
      <c r="BD29" s="736">
        <v>46082</v>
      </c>
      <c r="BE29" s="736">
        <v>46113</v>
      </c>
      <c r="BF29" s="736">
        <v>46143</v>
      </c>
      <c r="BG29" s="736">
        <v>46174</v>
      </c>
      <c r="BH29" s="736">
        <v>46204</v>
      </c>
      <c r="BI29" s="736">
        <v>46235</v>
      </c>
      <c r="BJ29" s="736">
        <v>46266</v>
      </c>
      <c r="BK29" s="736">
        <v>46296</v>
      </c>
      <c r="BL29" s="736">
        <v>46327</v>
      </c>
      <c r="BM29" s="736">
        <v>46357</v>
      </c>
    </row>
    <row r="30" spans="3:65" ht="15" customHeight="1">
      <c r="C30" s="2" t="s">
        <v>315</v>
      </c>
      <c r="D30" s="437">
        <f t="shared" ref="D30:G30" si="171">+D28-D25</f>
        <v>4350</v>
      </c>
      <c r="E30" s="437">
        <f t="shared" si="171"/>
        <v>4360</v>
      </c>
      <c r="F30" s="437">
        <f t="shared" si="171"/>
        <v>-120</v>
      </c>
      <c r="G30" s="437">
        <f t="shared" si="171"/>
        <v>3445</v>
      </c>
      <c r="H30" s="437">
        <f>+H28-H25</f>
        <v>4026.264874</v>
      </c>
      <c r="I30" s="437">
        <f>+I28-I25</f>
        <v>4071.264874</v>
      </c>
      <c r="J30" s="437">
        <f>+J28-J25</f>
        <v>4321.2648740000004</v>
      </c>
      <c r="K30" s="437">
        <f t="shared" ref="K30:S30" si="172">+K28-K25</f>
        <v>3921.264874</v>
      </c>
      <c r="L30" s="437">
        <f t="shared" si="172"/>
        <v>3971.264874</v>
      </c>
      <c r="M30" s="437">
        <f t="shared" si="172"/>
        <v>3971.264874</v>
      </c>
      <c r="N30" s="437">
        <f t="shared" si="172"/>
        <v>3971.264874</v>
      </c>
      <c r="O30" s="437">
        <f t="shared" si="172"/>
        <v>3971.264874</v>
      </c>
      <c r="P30" s="437">
        <f t="shared" si="172"/>
        <v>3971.264874</v>
      </c>
      <c r="Q30" s="437">
        <f t="shared" si="172"/>
        <v>3971.264874</v>
      </c>
      <c r="R30" s="743">
        <f t="shared" si="172"/>
        <v>3325.264874</v>
      </c>
      <c r="S30" s="743">
        <f t="shared" si="172"/>
        <v>3436.264874</v>
      </c>
      <c r="T30" s="743">
        <f>+T28-T25</f>
        <v>3431.264874</v>
      </c>
      <c r="U30" s="743">
        <f t="shared" ref="U30:W30" si="173">+U28-U25</f>
        <v>3801.264874</v>
      </c>
      <c r="V30" s="743">
        <f>+V28-V25</f>
        <v>3301.264874</v>
      </c>
      <c r="W30" s="743">
        <f t="shared" si="173"/>
        <v>3506.264874</v>
      </c>
      <c r="X30" s="743">
        <f>+X28-X25</f>
        <v>2996.264874</v>
      </c>
      <c r="Y30" s="743">
        <f t="shared" ref="Y30:AA30" si="174">+Y28-Y25</f>
        <v>3121.264874</v>
      </c>
      <c r="Z30" s="743">
        <f>+Z28-Z25</f>
        <v>3151.264874</v>
      </c>
      <c r="AA30" s="743">
        <f t="shared" si="174"/>
        <v>2751.264874</v>
      </c>
      <c r="AB30" s="743">
        <f t="shared" ref="AB30:AG30" si="175">+AB28-AB25</f>
        <v>2671.264874</v>
      </c>
      <c r="AC30" s="743">
        <f t="shared" si="175"/>
        <v>2178.2624162910943</v>
      </c>
      <c r="AD30" s="743">
        <f t="shared" si="175"/>
        <v>2432.2436461085899</v>
      </c>
      <c r="AE30" s="743">
        <f t="shared" si="175"/>
        <v>2609.3013632861698</v>
      </c>
      <c r="AF30" s="743">
        <f t="shared" si="175"/>
        <v>2538.9129709793951</v>
      </c>
      <c r="AG30" s="743">
        <f t="shared" si="175"/>
        <v>2489.8487956710401</v>
      </c>
      <c r="AH30" s="743">
        <f t="shared" ref="AH30" si="176">+AH28-AH25</f>
        <v>2421.3652645817001</v>
      </c>
      <c r="AI30" s="743">
        <f>+AI28-AI25</f>
        <v>2406.7768838627098</v>
      </c>
      <c r="AJ30" s="743">
        <f t="shared" ref="AJ30:AN30" si="177">+AJ28-AJ25</f>
        <v>2808.9009907325499</v>
      </c>
      <c r="AK30" s="743">
        <f t="shared" si="177"/>
        <v>2664.6371125297201</v>
      </c>
      <c r="AL30" s="743">
        <f t="shared" si="177"/>
        <v>2345.60100168075</v>
      </c>
      <c r="AM30" s="743">
        <f t="shared" si="177"/>
        <v>2180.7849085377898</v>
      </c>
      <c r="AN30" s="743">
        <f t="shared" si="177"/>
        <v>2220.0674193067298</v>
      </c>
      <c r="AO30" s="743">
        <f>+AO28-AO25</f>
        <v>2472.74984211229</v>
      </c>
      <c r="AP30" s="743">
        <f t="shared" ref="AP30:AR30" si="178">+AP28-AP25</f>
        <v>2802.9402344741497</v>
      </c>
      <c r="AQ30" s="743">
        <f t="shared" si="178"/>
        <v>2690.6071026763398</v>
      </c>
      <c r="AR30" s="743">
        <f t="shared" si="178"/>
        <v>2553.9072015879201</v>
      </c>
      <c r="AS30" s="743">
        <f t="shared" ref="AS30:AX30" si="179">+AS28-AS25</f>
        <v>2729.0631870607399</v>
      </c>
      <c r="AT30" s="743">
        <f t="shared" si="179"/>
        <v>2803.08687619897</v>
      </c>
      <c r="AU30" s="743">
        <f t="shared" si="179"/>
        <v>2754.4781040240496</v>
      </c>
      <c r="AV30" s="743">
        <f t="shared" si="179"/>
        <v>2726.3869751105499</v>
      </c>
      <c r="AW30" s="743">
        <f t="shared" si="179"/>
        <v>2956.8860956656399</v>
      </c>
      <c r="AX30" s="743">
        <f t="shared" si="179"/>
        <v>2756.7582512966001</v>
      </c>
      <c r="AY30" s="743">
        <f t="shared" ref="AY30:BA30" si="180">+AY28-AY25</f>
        <v>-813.20014785436069</v>
      </c>
      <c r="AZ30" s="743">
        <f t="shared" si="180"/>
        <v>-592.97758349275773</v>
      </c>
      <c r="BA30" s="743">
        <f t="shared" si="180"/>
        <v>-504.19700000000057</v>
      </c>
      <c r="BB30" s="743">
        <f t="shared" ref="BB30:BG30" si="181">+BB28-BB25</f>
        <v>-430.55680240930496</v>
      </c>
      <c r="BC30" s="743">
        <f t="shared" si="181"/>
        <v>-463.73691429765859</v>
      </c>
      <c r="BD30" s="743">
        <f t="shared" si="181"/>
        <v>-537.93187861352772</v>
      </c>
      <c r="BE30" s="743">
        <f t="shared" si="181"/>
        <v>-615.3634192590489</v>
      </c>
      <c r="BF30" s="743">
        <f t="shared" si="181"/>
        <v>-686.85563286812885</v>
      </c>
      <c r="BG30" s="743">
        <f t="shared" si="181"/>
        <v>-738.56246157155147</v>
      </c>
      <c r="BH30" s="743">
        <f t="shared" ref="BH30:BM30" si="182">+BH28-BH25</f>
        <v>-778.46880569199675</v>
      </c>
      <c r="BI30" s="743">
        <f t="shared" si="182"/>
        <v>-796.66296290369428</v>
      </c>
      <c r="BJ30" s="743">
        <f t="shared" si="182"/>
        <v>-815.11300043949632</v>
      </c>
      <c r="BK30" s="743">
        <f t="shared" si="182"/>
        <v>-792.17410132743316</v>
      </c>
      <c r="BL30" s="743">
        <f t="shared" si="182"/>
        <v>-752.46139994061832</v>
      </c>
      <c r="BM30" s="743">
        <f t="shared" si="182"/>
        <v>-732.71441138673072</v>
      </c>
    </row>
    <row r="31" spans="3:65">
      <c r="C31" s="2" t="s">
        <v>316</v>
      </c>
      <c r="D31" s="437" t="e">
        <f t="shared" ref="D31" si="183">+D30/$E$1</f>
        <v>#DIV/0!</v>
      </c>
      <c r="E31" s="437" t="e">
        <f>+E30/E2</f>
        <v>#DIV/0!</v>
      </c>
      <c r="F31" s="437" t="e">
        <f t="shared" ref="F31:S31" si="184">+F30/F2</f>
        <v>#DIV/0!</v>
      </c>
      <c r="G31" s="437" t="e">
        <f t="shared" si="184"/>
        <v>#DIV/0!</v>
      </c>
      <c r="H31" s="604" t="e">
        <f>+H30/H2</f>
        <v>#DIV/0!</v>
      </c>
      <c r="I31" s="604" t="e">
        <f>+I30/I2</f>
        <v>#DIV/0!</v>
      </c>
      <c r="J31" s="604" t="e">
        <f t="shared" si="184"/>
        <v>#DIV/0!</v>
      </c>
      <c r="K31" s="604" t="e">
        <f t="shared" si="184"/>
        <v>#DIV/0!</v>
      </c>
      <c r="L31" s="604" t="e">
        <f t="shared" si="184"/>
        <v>#DIV/0!</v>
      </c>
      <c r="M31" s="604" t="e">
        <f t="shared" si="184"/>
        <v>#DIV/0!</v>
      </c>
      <c r="N31" s="604" t="e">
        <f t="shared" si="184"/>
        <v>#DIV/0!</v>
      </c>
      <c r="O31" s="604" t="e">
        <f t="shared" si="184"/>
        <v>#DIV/0!</v>
      </c>
      <c r="P31" s="604" t="e">
        <f t="shared" si="184"/>
        <v>#DIV/0!</v>
      </c>
      <c r="Q31" s="604" t="e">
        <f t="shared" si="184"/>
        <v>#DIV/0!</v>
      </c>
      <c r="R31" s="744" t="e">
        <f t="shared" si="184"/>
        <v>#DIV/0!</v>
      </c>
      <c r="S31" s="744" t="e">
        <f t="shared" si="184"/>
        <v>#DIV/0!</v>
      </c>
      <c r="T31" s="744" t="e">
        <f>+T30/T2</f>
        <v>#DIV/0!</v>
      </c>
      <c r="U31" s="744" t="e">
        <f t="shared" ref="U31:W31" si="185">+U30/U2</f>
        <v>#DIV/0!</v>
      </c>
      <c r="V31" s="744" t="e">
        <f>+V30/V2</f>
        <v>#DIV/0!</v>
      </c>
      <c r="W31" s="744" t="e">
        <f t="shared" si="185"/>
        <v>#DIV/0!</v>
      </c>
      <c r="X31" s="744" t="e">
        <f t="shared" ref="X31:AA31" si="186">+X30/X2</f>
        <v>#DIV/0!</v>
      </c>
      <c r="Y31" s="744" t="e">
        <f t="shared" si="186"/>
        <v>#DIV/0!</v>
      </c>
      <c r="Z31" s="744" t="e">
        <f>+Z30/Z2</f>
        <v>#DIV/0!</v>
      </c>
      <c r="AA31" s="744" t="e">
        <f t="shared" si="186"/>
        <v>#DIV/0!</v>
      </c>
      <c r="AB31" s="744" t="e">
        <f t="shared" ref="AB31:AC31" si="187">+AB30/AB2</f>
        <v>#DIV/0!</v>
      </c>
      <c r="AC31" s="744">
        <f t="shared" si="187"/>
        <v>449.9333869575882</v>
      </c>
      <c r="AD31" s="744">
        <f t="shared" ref="AD31:AI31" si="188">+AD30/AD2</f>
        <v>491.07465244777609</v>
      </c>
      <c r="AE31" s="744">
        <f t="shared" si="188"/>
        <v>523.67217839447881</v>
      </c>
      <c r="AF31" s="744">
        <f t="shared" si="188"/>
        <v>508.22983645195677</v>
      </c>
      <c r="AG31" s="744">
        <f t="shared" si="188"/>
        <v>481.48375535099012</v>
      </c>
      <c r="AH31" s="744">
        <f t="shared" si="188"/>
        <v>462.00443895853851</v>
      </c>
      <c r="AI31" s="744">
        <f t="shared" si="188"/>
        <v>433.00593416381082</v>
      </c>
      <c r="AJ31" s="744">
        <f t="shared" ref="AJ31:AO31" si="189">+AJ30/AJ2</f>
        <v>496.14077377595157</v>
      </c>
      <c r="AK31" s="744">
        <f t="shared" si="189"/>
        <v>471.15020732189691</v>
      </c>
      <c r="AL31" s="744">
        <f t="shared" si="189"/>
        <v>430.5830200423589</v>
      </c>
      <c r="AM31" s="744">
        <f t="shared" si="189"/>
        <v>375.56355736266551</v>
      </c>
      <c r="AN31" s="744">
        <f t="shared" si="189"/>
        <v>366.7774817536602</v>
      </c>
      <c r="AO31" s="744">
        <f t="shared" si="189"/>
        <v>399.36525382565208</v>
      </c>
      <c r="AP31" s="744">
        <f t="shared" ref="AP31:AR31" si="190">+AP30/AP2</f>
        <v>480.82000762915339</v>
      </c>
      <c r="AQ31" s="744">
        <f t="shared" si="190"/>
        <v>460.07439941799862</v>
      </c>
      <c r="AR31" s="744">
        <f t="shared" si="190"/>
        <v>444.80758004526962</v>
      </c>
      <c r="AS31" s="744">
        <f t="shared" ref="AS31:AX31" si="191">+AS30/AS2</f>
        <v>482.1496037349811</v>
      </c>
      <c r="AT31" s="744">
        <f t="shared" si="191"/>
        <v>491.0717885459207</v>
      </c>
      <c r="AU31" s="744">
        <f t="shared" si="191"/>
        <v>504.80676331422148</v>
      </c>
      <c r="AV31" s="744">
        <f t="shared" si="191"/>
        <v>486.72444436500047</v>
      </c>
      <c r="AW31" s="744">
        <f t="shared" si="191"/>
        <v>543.82514817656886</v>
      </c>
      <c r="AX31" s="744">
        <f t="shared" si="191"/>
        <v>518.38252186848445</v>
      </c>
      <c r="AY31" s="744">
        <f t="shared" ref="AY31:BA31" si="192">+AY30/AY2</f>
        <v>-149.62834839448752</v>
      </c>
      <c r="AZ31" s="744">
        <f t="shared" si="192"/>
        <v>-108.48524890000003</v>
      </c>
      <c r="BA31" s="744">
        <f t="shared" si="192"/>
        <v>-91.663014600000096</v>
      </c>
      <c r="BB31" s="744">
        <f t="shared" ref="BB31:BG31" si="193">+BB30/BB2</f>
        <v>-77.737030675000014</v>
      </c>
      <c r="BC31" s="744">
        <f t="shared" si="193"/>
        <v>-83.194402424999964</v>
      </c>
      <c r="BD31" s="744">
        <f t="shared" si="193"/>
        <v>-95.832564174999959</v>
      </c>
      <c r="BE31" s="744">
        <f t="shared" si="193"/>
        <v>-108.79625252499986</v>
      </c>
      <c r="BF31" s="744">
        <f t="shared" si="193"/>
        <v>-120.57750635000002</v>
      </c>
      <c r="BG31" s="744">
        <f t="shared" si="193"/>
        <v>-128.76836517499999</v>
      </c>
      <c r="BH31" s="744">
        <f t="shared" ref="BH31:BM31" si="194">+BH30/BH2</f>
        <v>-134.71402682500005</v>
      </c>
      <c r="BI31" s="744">
        <f t="shared" si="194"/>
        <v>-136.90653017499986</v>
      </c>
      <c r="BJ31" s="744">
        <f t="shared" si="194"/>
        <v>-139.09903352500004</v>
      </c>
      <c r="BK31" s="744">
        <f t="shared" si="194"/>
        <v>-134.27351017499993</v>
      </c>
      <c r="BL31" s="744">
        <f t="shared" si="194"/>
        <v>-126.71449975000012</v>
      </c>
      <c r="BM31" s="744">
        <f t="shared" si="194"/>
        <v>-122.58312102500005</v>
      </c>
    </row>
    <row r="32" spans="3:65">
      <c r="C32" s="645" t="s">
        <v>317</v>
      </c>
      <c r="D32" s="603"/>
      <c r="E32" s="603"/>
      <c r="F32" s="603"/>
      <c r="G32" s="603"/>
      <c r="H32" s="605" t="e">
        <f>+H31/264.172</f>
        <v>#DIV/0!</v>
      </c>
      <c r="I32" s="606" t="e">
        <f>+I31/264.172</f>
        <v>#DIV/0!</v>
      </c>
      <c r="J32" s="606" t="e">
        <f t="shared" ref="J32:T32" si="195">+J31/264.172</f>
        <v>#DIV/0!</v>
      </c>
      <c r="K32" s="606" t="e">
        <f t="shared" si="195"/>
        <v>#DIV/0!</v>
      </c>
      <c r="L32" s="606" t="e">
        <f t="shared" si="195"/>
        <v>#DIV/0!</v>
      </c>
      <c r="M32" s="606" t="e">
        <f t="shared" si="195"/>
        <v>#DIV/0!</v>
      </c>
      <c r="N32" s="606" t="e">
        <f t="shared" si="195"/>
        <v>#DIV/0!</v>
      </c>
      <c r="O32" s="606" t="e">
        <f t="shared" si="195"/>
        <v>#DIV/0!</v>
      </c>
      <c r="P32" s="606" t="e">
        <f t="shared" si="195"/>
        <v>#DIV/0!</v>
      </c>
      <c r="Q32" s="606" t="e">
        <f t="shared" si="195"/>
        <v>#DIV/0!</v>
      </c>
      <c r="R32" s="745" t="e">
        <f t="shared" si="195"/>
        <v>#DIV/0!</v>
      </c>
      <c r="S32" s="745" t="e">
        <f t="shared" si="195"/>
        <v>#DIV/0!</v>
      </c>
      <c r="T32" s="745" t="e">
        <f t="shared" si="195"/>
        <v>#DIV/0!</v>
      </c>
      <c r="U32" s="745" t="e">
        <f t="shared" ref="U32" si="196">+U31/264.172</f>
        <v>#DIV/0!</v>
      </c>
      <c r="V32" s="745" t="e">
        <f>+V31/264.172</f>
        <v>#DIV/0!</v>
      </c>
      <c r="W32" s="745" t="e">
        <f>+W31/264.172</f>
        <v>#DIV/0!</v>
      </c>
      <c r="X32" s="745" t="e">
        <f t="shared" ref="X32:Y32" si="197">+X31/264.172</f>
        <v>#DIV/0!</v>
      </c>
      <c r="Y32" s="745" t="e">
        <f t="shared" si="197"/>
        <v>#DIV/0!</v>
      </c>
      <c r="Z32" s="745" t="e">
        <f>+Z31/264.172</f>
        <v>#DIV/0!</v>
      </c>
      <c r="AA32" s="745" t="e">
        <f>+AA31/264.172</f>
        <v>#DIV/0!</v>
      </c>
      <c r="AB32" s="745" t="e">
        <f t="shared" ref="AB32:AC32" si="198">+AB31/264.172</f>
        <v>#DIV/0!</v>
      </c>
      <c r="AC32" s="745">
        <f t="shared" si="198"/>
        <v>1.7031834825704018</v>
      </c>
      <c r="AD32" s="745">
        <f t="shared" ref="AD32:AI32" si="199">+AD31/264.172</f>
        <v>1.8589201446321943</v>
      </c>
      <c r="AE32" s="745">
        <f t="shared" si="199"/>
        <v>1.9823152279366427</v>
      </c>
      <c r="AF32" s="745">
        <f t="shared" si="199"/>
        <v>1.923859593189122</v>
      </c>
      <c r="AG32" s="745">
        <f t="shared" si="199"/>
        <v>1.8226146425472423</v>
      </c>
      <c r="AH32" s="745">
        <f t="shared" si="199"/>
        <v>1.748877394116479</v>
      </c>
      <c r="AI32" s="745">
        <f t="shared" si="199"/>
        <v>1.6391060905917765</v>
      </c>
      <c r="AJ32" s="745">
        <f t="shared" ref="AJ32:AO32" si="200">+AJ31/264.172</f>
        <v>1.8780975038079415</v>
      </c>
      <c r="AK32" s="745">
        <f t="shared" si="200"/>
        <v>1.7834979003145559</v>
      </c>
      <c r="AL32" s="745">
        <f t="shared" si="200"/>
        <v>1.6299343611070016</v>
      </c>
      <c r="AM32" s="745">
        <f t="shared" si="200"/>
        <v>1.421662997451151</v>
      </c>
      <c r="AN32" s="745">
        <f t="shared" si="200"/>
        <v>1.3884040767138839</v>
      </c>
      <c r="AO32" s="745">
        <f t="shared" si="200"/>
        <v>1.5117622375787443</v>
      </c>
      <c r="AP32" s="745">
        <f t="shared" ref="AP32:AR32" si="201">+AP31/264.172</f>
        <v>1.8201020836014163</v>
      </c>
      <c r="AQ32" s="745">
        <f t="shared" si="201"/>
        <v>1.7415713982481056</v>
      </c>
      <c r="AR32" s="745">
        <f t="shared" si="201"/>
        <v>1.6837801888363246</v>
      </c>
      <c r="AS32" s="745">
        <f t="shared" ref="AS32:AX32" si="202">+AS31/264.172</f>
        <v>1.825135153365917</v>
      </c>
      <c r="AT32" s="745">
        <f t="shared" si="202"/>
        <v>1.858909303582214</v>
      </c>
      <c r="AU32" s="745">
        <f t="shared" si="202"/>
        <v>1.9109018492278569</v>
      </c>
      <c r="AV32" s="745">
        <f t="shared" si="202"/>
        <v>1.8424528124290251</v>
      </c>
      <c r="AW32" s="745">
        <f t="shared" si="202"/>
        <v>2.0586025323522885</v>
      </c>
      <c r="AX32" s="745">
        <f t="shared" si="202"/>
        <v>1.962291695821224</v>
      </c>
      <c r="AY32" s="745">
        <f t="shared" ref="AY32:BA32" si="203">+AY31/264.172</f>
        <v>-0.56640502549281335</v>
      </c>
      <c r="AZ32" s="745">
        <f t="shared" si="203"/>
        <v>-0.41066142096815716</v>
      </c>
      <c r="BA32" s="745">
        <f t="shared" si="203"/>
        <v>-0.34698232439471288</v>
      </c>
      <c r="BB32" s="745">
        <f t="shared" ref="BB32:BG32" si="204">+BB31/264.172</f>
        <v>-0.29426673029314238</v>
      </c>
      <c r="BC32" s="745">
        <f t="shared" si="204"/>
        <v>-0.3149251337196976</v>
      </c>
      <c r="BD32" s="745">
        <f t="shared" si="204"/>
        <v>-0.36276578961812739</v>
      </c>
      <c r="BE32" s="745">
        <f t="shared" si="204"/>
        <v>-0.4118386979884312</v>
      </c>
      <c r="BF32" s="745">
        <f t="shared" si="204"/>
        <v>-0.45643560388686161</v>
      </c>
      <c r="BG32" s="745">
        <f t="shared" si="204"/>
        <v>-0.48744138354935412</v>
      </c>
      <c r="BH32" s="745">
        <f t="shared" ref="BH32:BM32" si="205">+BH31/264.172</f>
        <v>-0.50994816568372137</v>
      </c>
      <c r="BI32" s="745">
        <f t="shared" si="205"/>
        <v>-0.51824769534621329</v>
      </c>
      <c r="BJ32" s="745">
        <f t="shared" si="205"/>
        <v>-0.52654722500870654</v>
      </c>
      <c r="BK32" s="745">
        <f t="shared" si="205"/>
        <v>-0.50828062843526156</v>
      </c>
      <c r="BL32" s="745">
        <f t="shared" si="205"/>
        <v>-0.47966665562588051</v>
      </c>
      <c r="BM32" s="745">
        <f t="shared" si="205"/>
        <v>-0.46402768281649848</v>
      </c>
    </row>
    <row r="33" spans="1:65">
      <c r="C33" s="71"/>
      <c r="D33" s="417"/>
      <c r="E33" s="417"/>
      <c r="F33" s="417"/>
      <c r="G33" s="417"/>
      <c r="H33" s="807"/>
      <c r="I33" s="808"/>
      <c r="J33" s="808"/>
      <c r="K33" s="808"/>
      <c r="L33" s="808"/>
      <c r="M33" s="808"/>
      <c r="N33" s="808"/>
      <c r="O33" s="808"/>
      <c r="P33" s="808"/>
      <c r="Q33" s="808"/>
      <c r="R33" s="809"/>
      <c r="S33" s="809"/>
      <c r="T33" s="809"/>
      <c r="U33" s="809"/>
      <c r="V33" s="809"/>
      <c r="W33" s="809"/>
      <c r="X33" s="809"/>
      <c r="Y33" s="809"/>
      <c r="Z33" s="809"/>
      <c r="AA33" s="809"/>
      <c r="AB33" s="809"/>
      <c r="AC33" s="809"/>
    </row>
    <row r="34" spans="1:65">
      <c r="A34" s="463">
        <v>-80</v>
      </c>
      <c r="B34" s="463">
        <v>350</v>
      </c>
      <c r="C34" s="1091" t="s">
        <v>4380</v>
      </c>
      <c r="D34" s="646"/>
      <c r="E34" s="646"/>
      <c r="F34" s="646"/>
      <c r="G34" s="646"/>
      <c r="H34" s="1092"/>
      <c r="I34" s="1093"/>
      <c r="J34" s="1093"/>
      <c r="K34" s="1093"/>
      <c r="L34" s="1093"/>
      <c r="M34" s="1093"/>
      <c r="N34" s="1093"/>
      <c r="O34" s="1093"/>
      <c r="P34" s="1093"/>
      <c r="Q34" s="1093"/>
      <c r="R34" s="1094"/>
      <c r="S34" s="1094"/>
      <c r="T34" s="1094"/>
      <c r="U34" s="1094"/>
      <c r="V34" s="1094"/>
      <c r="W34" s="1094"/>
      <c r="X34" s="1094"/>
      <c r="Y34" s="1094"/>
      <c r="Z34" s="1094"/>
      <c r="AA34" s="1094"/>
      <c r="AB34" s="1094"/>
      <c r="AC34" s="1094"/>
      <c r="AD34" s="463"/>
      <c r="AE34" s="463"/>
      <c r="AF34" s="463"/>
      <c r="AG34" s="463"/>
      <c r="AH34" s="463"/>
      <c r="AI34" s="463"/>
      <c r="AJ34" s="463"/>
      <c r="AK34" s="463"/>
      <c r="AL34" s="463"/>
      <c r="AM34" s="463"/>
      <c r="AN34" s="463"/>
      <c r="AO34" s="463"/>
      <c r="AP34" s="463"/>
      <c r="AQ34" s="463"/>
      <c r="AR34" s="463"/>
      <c r="AS34" s="463"/>
      <c r="AT34" s="463"/>
      <c r="AU34" s="463"/>
      <c r="AV34" s="646">
        <f>AV48+$A$34+$B$34</f>
        <v>270</v>
      </c>
      <c r="AW34" s="646">
        <f t="shared" ref="AW34:BG34" si="206">AW48+$A$34+$B$34</f>
        <v>270</v>
      </c>
      <c r="AX34" s="646">
        <f t="shared" si="206"/>
        <v>270</v>
      </c>
      <c r="AY34" s="646">
        <f t="shared" si="206"/>
        <v>3113.5</v>
      </c>
      <c r="AZ34" s="646">
        <f t="shared" si="206"/>
        <v>3170</v>
      </c>
      <c r="BA34" s="646">
        <f t="shared" si="206"/>
        <v>3174.5</v>
      </c>
      <c r="BB34" s="646">
        <f t="shared" si="206"/>
        <v>3200</v>
      </c>
      <c r="BC34" s="646">
        <f t="shared" si="206"/>
        <v>3220</v>
      </c>
      <c r="BD34" s="646">
        <f t="shared" si="206"/>
        <v>3245</v>
      </c>
      <c r="BE34" s="646">
        <f t="shared" si="206"/>
        <v>2970</v>
      </c>
      <c r="BF34" s="646">
        <f t="shared" si="206"/>
        <v>2690</v>
      </c>
      <c r="BG34" s="646">
        <f t="shared" si="206"/>
        <v>2660</v>
      </c>
      <c r="BH34" s="646">
        <f t="shared" ref="BH34:BM34" si="207">BH48+$A$34+$B$34</f>
        <v>2755</v>
      </c>
      <c r="BI34" s="646">
        <f t="shared" si="207"/>
        <v>2755</v>
      </c>
      <c r="BJ34" s="646">
        <f t="shared" si="207"/>
        <v>2755</v>
      </c>
      <c r="BK34" s="646">
        <f t="shared" si="207"/>
        <v>2845</v>
      </c>
      <c r="BL34" s="646">
        <f t="shared" si="207"/>
        <v>2855</v>
      </c>
      <c r="BM34" s="646">
        <f t="shared" si="207"/>
        <v>2875</v>
      </c>
    </row>
    <row r="35" spans="1:65">
      <c r="C35" s="71"/>
      <c r="D35" s="417"/>
      <c r="E35" s="417"/>
      <c r="F35" s="417"/>
      <c r="G35" s="417"/>
      <c r="H35" s="807"/>
      <c r="I35" s="808"/>
      <c r="J35" s="808"/>
      <c r="K35" s="808"/>
      <c r="L35" s="808"/>
      <c r="M35" s="808"/>
      <c r="N35" s="808"/>
      <c r="O35" s="808"/>
      <c r="P35" s="808"/>
      <c r="Q35" s="808"/>
      <c r="R35" s="809"/>
      <c r="S35" s="809"/>
      <c r="T35" s="809"/>
      <c r="U35" s="809"/>
      <c r="V35" s="809"/>
      <c r="W35" s="809"/>
      <c r="X35" s="809"/>
      <c r="Y35" s="809"/>
      <c r="Z35" s="809"/>
      <c r="AA35" s="809"/>
      <c r="AB35" s="809"/>
      <c r="AC35" s="809"/>
    </row>
    <row r="36" spans="1:65" ht="15.75">
      <c r="C36" s="815" t="s">
        <v>323</v>
      </c>
      <c r="D36" s="437"/>
      <c r="E36" s="437"/>
      <c r="F36" s="437"/>
      <c r="G36" s="437"/>
      <c r="H36" s="813"/>
      <c r="I36" s="814"/>
      <c r="J36" s="814"/>
      <c r="K36" s="814"/>
      <c r="L36" s="814"/>
      <c r="M36" s="814"/>
      <c r="N36" s="814"/>
      <c r="O36" s="814"/>
      <c r="P36" s="814"/>
      <c r="Q36" s="814"/>
      <c r="R36" s="812"/>
      <c r="S36" s="812"/>
      <c r="T36" s="812"/>
      <c r="U36" s="812"/>
      <c r="V36" s="812"/>
      <c r="W36" s="812"/>
      <c r="X36" s="812"/>
      <c r="Y36" s="812"/>
      <c r="Z36" s="812"/>
      <c r="AA36" s="812"/>
      <c r="AB36" s="812"/>
      <c r="AC36" s="812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</row>
    <row r="37" spans="1:65">
      <c r="A37" s="817" t="s">
        <v>324</v>
      </c>
      <c r="B37" s="818"/>
      <c r="C37" s="18" t="s">
        <v>325</v>
      </c>
      <c r="D37" s="436">
        <f>+'PLATTS&amp;OPIS'!I162</f>
        <v>0</v>
      </c>
      <c r="E37" s="436">
        <f>+'PLATTS&amp;OPIS'!I177</f>
        <v>0</v>
      </c>
      <c r="F37" s="436"/>
      <c r="G37" s="436">
        <f>+'PLATTS&amp;OPIS'!I242</f>
        <v>0</v>
      </c>
      <c r="H37" s="436">
        <f>+'PLATTS&amp;OPIS'!I272</f>
        <v>0</v>
      </c>
      <c r="I37" s="436">
        <f>+'PLATTS&amp;OPIS'!I291</f>
        <v>0</v>
      </c>
      <c r="J37" s="436">
        <f>+'PLATTS&amp;OPIS'!I311</f>
        <v>0</v>
      </c>
      <c r="K37" s="436">
        <f>+'PLATTS&amp;OPIS'!I336</f>
        <v>0</v>
      </c>
      <c r="L37" s="436">
        <f>+'PLATTS&amp;OPIS'!I356</f>
        <v>0</v>
      </c>
      <c r="M37" s="436">
        <f>+'PLATTS&amp;OPIS'!I356</f>
        <v>0</v>
      </c>
      <c r="N37" s="442">
        <f t="shared" ref="N37" si="208">+M37</f>
        <v>0</v>
      </c>
      <c r="O37" s="442">
        <f t="shared" ref="O37" si="209">+N37</f>
        <v>0</v>
      </c>
      <c r="P37" s="442">
        <f t="shared" ref="P37" si="210">+O37</f>
        <v>0</v>
      </c>
      <c r="Q37" s="442">
        <f t="shared" ref="Q37" si="211">+P37</f>
        <v>0</v>
      </c>
      <c r="R37" s="743">
        <f>+'PLATTS&amp;OPIS'!I491</f>
        <v>0</v>
      </c>
      <c r="S37" s="743">
        <f>+'PLATTS&amp;OPIS'!I511</f>
        <v>0</v>
      </c>
      <c r="T37" s="744">
        <f t="shared" ref="T37:U37" si="212">+T28+T46</f>
        <v>6401</v>
      </c>
      <c r="U37" s="744">
        <f t="shared" si="212"/>
        <v>7026</v>
      </c>
      <c r="V37" s="744">
        <f>+V28+V46</f>
        <v>3445</v>
      </c>
      <c r="W37" s="744">
        <f>+W28+W46</f>
        <v>3650</v>
      </c>
      <c r="X37" s="744">
        <f>+X28+X46</f>
        <v>3140</v>
      </c>
      <c r="Y37" s="744">
        <f>+Y28+Y46</f>
        <v>3265</v>
      </c>
      <c r="Z37" s="746">
        <f>+Z28+Z46</f>
        <v>3295</v>
      </c>
      <c r="AA37" s="744">
        <f>+Z37+AA46</f>
        <v>3295</v>
      </c>
      <c r="AB37" s="744">
        <f>+AB28+AB46</f>
        <v>2815</v>
      </c>
      <c r="AC37" s="744">
        <f>+AB37+AC46</f>
        <v>2815</v>
      </c>
      <c r="AD37" s="744">
        <f>+AC37+AD46</f>
        <v>2815</v>
      </c>
      <c r="AE37" s="744">
        <f>+AD37+AE46</f>
        <v>2815</v>
      </c>
      <c r="AF37" s="744">
        <f>AF28+AF46</f>
        <v>3205</v>
      </c>
      <c r="AG37" s="744">
        <f t="shared" ref="AG37:AK37" si="213">+AG28+AG46</f>
        <v>3175</v>
      </c>
      <c r="AH37" s="744">
        <f t="shared" si="213"/>
        <v>3200</v>
      </c>
      <c r="AI37" s="744">
        <f t="shared" si="213"/>
        <v>3225</v>
      </c>
      <c r="AJ37" s="744">
        <f t="shared" si="213"/>
        <v>3640</v>
      </c>
      <c r="AK37" s="744">
        <f t="shared" si="213"/>
        <v>3495</v>
      </c>
      <c r="AL37" s="744">
        <f t="shared" ref="AL37:AP37" si="214">+AL28+AL46</f>
        <v>3150</v>
      </c>
      <c r="AM37" s="744">
        <f t="shared" si="214"/>
        <v>3030</v>
      </c>
      <c r="AN37" s="744">
        <f t="shared" si="214"/>
        <v>3100</v>
      </c>
      <c r="AO37" s="744">
        <f t="shared" si="214"/>
        <v>3370</v>
      </c>
      <c r="AP37" s="744">
        <f t="shared" si="214"/>
        <v>3655</v>
      </c>
      <c r="AQ37" s="744">
        <f>+AQ28+AQ46</f>
        <v>3545</v>
      </c>
      <c r="AR37" s="744">
        <f>+AR28</f>
        <v>3395</v>
      </c>
      <c r="AS37" s="744">
        <f t="shared" ref="AS37:AX37" si="215">+AS28+AS46</f>
        <v>3560</v>
      </c>
      <c r="AT37" s="744">
        <f t="shared" si="215"/>
        <v>3640</v>
      </c>
      <c r="AU37" s="744">
        <f t="shared" si="215"/>
        <v>3560</v>
      </c>
      <c r="AV37" s="744">
        <f t="shared" si="215"/>
        <v>3550</v>
      </c>
      <c r="AW37" s="744">
        <f t="shared" si="215"/>
        <v>3760</v>
      </c>
      <c r="AX37" s="744">
        <f t="shared" si="215"/>
        <v>3545</v>
      </c>
      <c r="AY37" s="744">
        <f>+AY28+AY46</f>
        <v>3380</v>
      </c>
      <c r="AZ37" s="744">
        <f t="shared" ref="AZ37" si="216">+AY37+AZ46</f>
        <v>3436.5</v>
      </c>
      <c r="BA37" s="744">
        <f t="shared" ref="BA37" si="217">+AZ37+BA46</f>
        <v>3441</v>
      </c>
      <c r="BB37" s="744">
        <f t="shared" ref="BB37" si="218">+BA37+BB46</f>
        <v>3466.5</v>
      </c>
      <c r="BC37" s="744">
        <f t="shared" ref="BC37" si="219">+BB37+BC46</f>
        <v>3486.5</v>
      </c>
      <c r="BD37" s="744">
        <f t="shared" ref="BD37" si="220">+BC37+BD46</f>
        <v>3511.5</v>
      </c>
      <c r="BE37" s="744">
        <f t="shared" ref="BE37" si="221">+BD37+BE46</f>
        <v>3236.5</v>
      </c>
      <c r="BF37" s="744">
        <f t="shared" ref="BF37" si="222">+BE37+BF46</f>
        <v>2956.5</v>
      </c>
      <c r="BG37" s="744">
        <f t="shared" ref="BG37" si="223">+BF37+BG46</f>
        <v>2926.5</v>
      </c>
      <c r="BH37" s="744">
        <f t="shared" ref="BH37" si="224">+BG37+BH46</f>
        <v>3021.5</v>
      </c>
      <c r="BI37" s="744">
        <f t="shared" ref="BI37" si="225">+BH37+BI46</f>
        <v>3021.5</v>
      </c>
      <c r="BJ37" s="744">
        <f t="shared" ref="BJ37" si="226">+BI37+BJ46</f>
        <v>3021.5</v>
      </c>
      <c r="BK37" s="744">
        <f t="shared" ref="BK37" si="227">+BJ37+BK46</f>
        <v>3111.5</v>
      </c>
      <c r="BL37" s="744">
        <f t="shared" ref="BL37" si="228">+BK37+BL46</f>
        <v>3121.5</v>
      </c>
      <c r="BM37" s="744">
        <f t="shared" ref="BM37" si="229">+BL37+BM46</f>
        <v>3141.5</v>
      </c>
    </row>
    <row r="38" spans="1:65">
      <c r="A38" s="817"/>
      <c r="B38" s="818"/>
      <c r="C38" s="843" t="s">
        <v>41</v>
      </c>
      <c r="D38" s="844">
        <f>+'settlement day'!M66</f>
        <v>0</v>
      </c>
      <c r="E38" s="844">
        <f>+'settlement day'!N66</f>
        <v>0</v>
      </c>
      <c r="F38" s="844">
        <f>+'settlement day'!O66</f>
        <v>0</v>
      </c>
      <c r="G38" s="844">
        <f>+'settlement day'!P66</f>
        <v>0</v>
      </c>
      <c r="H38" s="844">
        <f>+'settlement day'!Q66</f>
        <v>0</v>
      </c>
      <c r="I38" s="844">
        <f>+'settlement day'!R66</f>
        <v>0</v>
      </c>
      <c r="J38" s="844">
        <f>+'settlement day'!S66</f>
        <v>0</v>
      </c>
      <c r="K38" s="844">
        <f>+'settlement day'!T66</f>
        <v>0</v>
      </c>
      <c r="L38" s="844">
        <f>+'settlement day'!U66</f>
        <v>0</v>
      </c>
      <c r="M38" s="844">
        <f>+'settlement day'!V66</f>
        <v>0</v>
      </c>
      <c r="N38" s="844">
        <f>+'settlement day'!W66</f>
        <v>0</v>
      </c>
      <c r="O38" s="844">
        <f>+'settlement day'!X66</f>
        <v>0</v>
      </c>
      <c r="P38" s="844">
        <f>+'settlement day'!Y66</f>
        <v>0</v>
      </c>
      <c r="Q38" s="844">
        <f>+'settlement day'!Z66</f>
        <v>0</v>
      </c>
      <c r="R38" s="845">
        <f>+'settlement day'!AA66</f>
        <v>0</v>
      </c>
      <c r="S38" s="845">
        <f>+'settlement day'!AB66</f>
        <v>0</v>
      </c>
      <c r="T38" s="845">
        <f>+'settlement day'!AC66</f>
        <v>0</v>
      </c>
      <c r="U38" s="845">
        <f>+'settlement day'!AD66</f>
        <v>0</v>
      </c>
      <c r="V38" s="845">
        <f>V2</f>
        <v>0</v>
      </c>
      <c r="W38" s="845">
        <f t="shared" ref="W38:AC38" si="230">W2</f>
        <v>0</v>
      </c>
      <c r="X38" s="845">
        <f t="shared" si="230"/>
        <v>0</v>
      </c>
      <c r="Y38" s="845">
        <f t="shared" si="230"/>
        <v>0</v>
      </c>
      <c r="Z38" s="845">
        <f t="shared" si="230"/>
        <v>0</v>
      </c>
      <c r="AA38" s="845">
        <f t="shared" si="230"/>
        <v>0</v>
      </c>
      <c r="AB38" s="845">
        <f t="shared" si="230"/>
        <v>0</v>
      </c>
      <c r="AC38" s="845">
        <f t="shared" si="230"/>
        <v>4.8412997999999998</v>
      </c>
      <c r="AD38" s="845">
        <f t="shared" ref="AD38:AI38" si="231">AD2</f>
        <v>4.9528999999999996</v>
      </c>
      <c r="AE38" s="845">
        <f t="shared" si="231"/>
        <v>4.9827000000000004</v>
      </c>
      <c r="AF38" s="845">
        <f t="shared" si="231"/>
        <v>4.9955999999999996</v>
      </c>
      <c r="AG38" s="845">
        <f t="shared" si="231"/>
        <v>5.1711999999999998</v>
      </c>
      <c r="AH38" s="845">
        <f t="shared" si="231"/>
        <v>5.2409999999999997</v>
      </c>
      <c r="AI38" s="845">
        <f t="shared" si="231"/>
        <v>5.5583</v>
      </c>
      <c r="AJ38" s="845">
        <f t="shared" ref="AJ38:AO38" si="232">AJ2</f>
        <v>5.6615000000000002</v>
      </c>
      <c r="AK38" s="845">
        <f t="shared" si="232"/>
        <v>5.6555999999999997</v>
      </c>
      <c r="AL38" s="845">
        <f t="shared" si="232"/>
        <v>5.4474999999999998</v>
      </c>
      <c r="AM38" s="845">
        <f t="shared" si="232"/>
        <v>5.8067000000000002</v>
      </c>
      <c r="AN38" s="845">
        <f t="shared" si="232"/>
        <v>6.0529000000000002</v>
      </c>
      <c r="AO38" s="845">
        <f t="shared" si="232"/>
        <v>6.1917</v>
      </c>
      <c r="AP38" s="845">
        <f t="shared" ref="AP38:AR38" si="233">AP2</f>
        <v>5.8295000000000003</v>
      </c>
      <c r="AQ38" s="845">
        <f t="shared" si="233"/>
        <v>5.8482000000000003</v>
      </c>
      <c r="AR38" s="845">
        <f t="shared" si="233"/>
        <v>5.7416</v>
      </c>
      <c r="AS38" s="845">
        <f t="shared" ref="AS38:AX38" si="234">AS2</f>
        <v>5.6601999999999997</v>
      </c>
      <c r="AT38" s="845">
        <f t="shared" si="234"/>
        <v>5.7081</v>
      </c>
      <c r="AU38" s="845">
        <f t="shared" si="234"/>
        <v>5.4565000000000001</v>
      </c>
      <c r="AV38" s="845">
        <f t="shared" si="234"/>
        <v>5.6014999999999997</v>
      </c>
      <c r="AW38" s="845">
        <f t="shared" si="234"/>
        <v>5.4371999999999998</v>
      </c>
      <c r="AX38" s="845">
        <f t="shared" si="234"/>
        <v>5.3179999999999996</v>
      </c>
      <c r="AY38" s="845">
        <f t="shared" ref="AY38:BA38" si="235">AY2</f>
        <v>5.4348000000000001</v>
      </c>
      <c r="AZ38" s="845">
        <f t="shared" si="235"/>
        <v>5.4659743099207434</v>
      </c>
      <c r="BA38" s="845">
        <f t="shared" si="235"/>
        <v>5.5005500550055011</v>
      </c>
      <c r="BB38" s="845">
        <f t="shared" ref="BB38:BG38" si="236">BB2</f>
        <v>5.5386319579063974</v>
      </c>
      <c r="BC38" s="845">
        <f t="shared" si="236"/>
        <v>5.5741360089186172</v>
      </c>
      <c r="BD38" s="845">
        <f t="shared" si="236"/>
        <v>5.6132472635419592</v>
      </c>
      <c r="BE38" s="845">
        <f t="shared" si="236"/>
        <v>5.6561085972850673</v>
      </c>
      <c r="BF38" s="845">
        <f t="shared" si="236"/>
        <v>5.6963827969239533</v>
      </c>
      <c r="BG38" s="845">
        <f t="shared" si="236"/>
        <v>5.7355893318038431</v>
      </c>
      <c r="BH38" s="845">
        <f t="shared" ref="BH38:BM38" si="237">BH2</f>
        <v>5.7786766830395839</v>
      </c>
      <c r="BI38" s="845">
        <f t="shared" si="237"/>
        <v>5.8190282222868781</v>
      </c>
      <c r="BJ38" s="845">
        <f t="shared" si="237"/>
        <v>5.8599472604746561</v>
      </c>
      <c r="BK38" s="845">
        <f t="shared" si="237"/>
        <v>5.8997050147492622</v>
      </c>
      <c r="BL38" s="845">
        <f t="shared" si="237"/>
        <v>5.9382422802850359</v>
      </c>
      <c r="BM38" s="845">
        <f t="shared" si="237"/>
        <v>5.9772863120143453</v>
      </c>
    </row>
    <row r="39" spans="1:65" ht="14.65" thickBot="1">
      <c r="C39" s="538"/>
      <c r="D39" s="122">
        <v>44501</v>
      </c>
      <c r="E39" s="122">
        <v>44531</v>
      </c>
      <c r="F39" s="122">
        <v>44562</v>
      </c>
      <c r="G39" s="122">
        <v>44593</v>
      </c>
      <c r="H39" s="122">
        <v>44621</v>
      </c>
      <c r="I39" s="122">
        <v>44652</v>
      </c>
      <c r="J39" s="122">
        <v>44682</v>
      </c>
      <c r="K39" s="122">
        <v>44713</v>
      </c>
      <c r="L39" s="122">
        <v>44743</v>
      </c>
      <c r="M39" s="122">
        <v>44774</v>
      </c>
      <c r="N39" s="122">
        <v>44805</v>
      </c>
      <c r="O39" s="122">
        <v>44835</v>
      </c>
      <c r="P39" s="122">
        <v>44866</v>
      </c>
      <c r="Q39" s="122">
        <v>44896</v>
      </c>
      <c r="R39" s="736">
        <v>44927</v>
      </c>
      <c r="S39" s="736">
        <v>44958</v>
      </c>
      <c r="T39" s="816">
        <v>44986</v>
      </c>
      <c r="U39" s="816">
        <v>45017</v>
      </c>
      <c r="V39" s="816">
        <v>45047</v>
      </c>
      <c r="W39" s="816">
        <v>45078</v>
      </c>
      <c r="X39" s="816">
        <v>45108</v>
      </c>
      <c r="Y39" s="816">
        <v>45139</v>
      </c>
      <c r="Z39" s="816">
        <v>45170</v>
      </c>
      <c r="AA39" s="816">
        <v>45200</v>
      </c>
      <c r="AB39" s="816">
        <v>45231</v>
      </c>
      <c r="AC39" s="816">
        <v>45261</v>
      </c>
      <c r="AD39" s="816">
        <v>45292</v>
      </c>
      <c r="AE39" s="816">
        <v>45323</v>
      </c>
      <c r="AF39" s="816">
        <v>45352</v>
      </c>
      <c r="AG39" s="816">
        <v>45383</v>
      </c>
      <c r="AH39" s="816">
        <v>45413</v>
      </c>
      <c r="AI39" s="816">
        <v>45444</v>
      </c>
      <c r="AJ39" s="816">
        <v>45474</v>
      </c>
      <c r="AK39" s="816">
        <v>45505</v>
      </c>
      <c r="AL39" s="816">
        <v>45536</v>
      </c>
      <c r="AM39" s="816">
        <v>45566</v>
      </c>
      <c r="AN39" s="816">
        <v>45597</v>
      </c>
      <c r="AO39" s="816">
        <v>45627</v>
      </c>
      <c r="AP39" s="816">
        <v>45658</v>
      </c>
      <c r="AQ39" s="816">
        <v>45689</v>
      </c>
      <c r="AR39" s="816">
        <v>45717</v>
      </c>
      <c r="AS39" s="816">
        <v>45748</v>
      </c>
      <c r="AT39" s="816">
        <v>45778</v>
      </c>
      <c r="AU39" s="816">
        <v>45809</v>
      </c>
      <c r="AV39" s="816">
        <v>45839</v>
      </c>
      <c r="AW39" s="816">
        <v>45870</v>
      </c>
      <c r="AX39" s="816">
        <v>45901</v>
      </c>
      <c r="AY39" s="816">
        <v>45931</v>
      </c>
      <c r="AZ39" s="816">
        <v>45962</v>
      </c>
      <c r="BA39" s="816">
        <v>45992</v>
      </c>
      <c r="BB39" s="816">
        <v>46023</v>
      </c>
      <c r="BC39" s="816">
        <v>46054</v>
      </c>
      <c r="BD39" s="816">
        <v>46082</v>
      </c>
      <c r="BE39" s="816">
        <v>46113</v>
      </c>
      <c r="BF39" s="816">
        <v>46143</v>
      </c>
      <c r="BG39" s="816">
        <v>46174</v>
      </c>
      <c r="BH39" s="816">
        <v>46204</v>
      </c>
      <c r="BI39" s="816">
        <v>46235</v>
      </c>
      <c r="BJ39" s="816">
        <v>46266</v>
      </c>
      <c r="BK39" s="816">
        <v>46296</v>
      </c>
      <c r="BL39" s="816">
        <v>46327</v>
      </c>
      <c r="BM39" s="816">
        <v>46357</v>
      </c>
    </row>
    <row r="40" spans="1:65" ht="17.45" hidden="1" customHeight="1">
      <c r="C40" s="2" t="s">
        <v>315</v>
      </c>
      <c r="D40" s="437" t="e">
        <f t="shared" ref="D40:S40" si="238">+D37-D31</f>
        <v>#DIV/0!</v>
      </c>
      <c r="E40" s="437" t="e">
        <f t="shared" si="238"/>
        <v>#DIV/0!</v>
      </c>
      <c r="F40" s="437" t="e">
        <f t="shared" si="238"/>
        <v>#DIV/0!</v>
      </c>
      <c r="G40" s="437" t="e">
        <f t="shared" si="238"/>
        <v>#DIV/0!</v>
      </c>
      <c r="H40" s="437" t="e">
        <f t="shared" si="238"/>
        <v>#DIV/0!</v>
      </c>
      <c r="I40" s="437" t="e">
        <f t="shared" si="238"/>
        <v>#DIV/0!</v>
      </c>
      <c r="J40" s="437" t="e">
        <f t="shared" si="238"/>
        <v>#DIV/0!</v>
      </c>
      <c r="K40" s="437" t="e">
        <f t="shared" si="238"/>
        <v>#DIV/0!</v>
      </c>
      <c r="L40" s="437" t="e">
        <f t="shared" si="238"/>
        <v>#DIV/0!</v>
      </c>
      <c r="M40" s="437" t="e">
        <f t="shared" si="238"/>
        <v>#DIV/0!</v>
      </c>
      <c r="N40" s="437" t="e">
        <f t="shared" si="238"/>
        <v>#DIV/0!</v>
      </c>
      <c r="O40" s="437" t="e">
        <f t="shared" si="238"/>
        <v>#DIV/0!</v>
      </c>
      <c r="P40" s="437" t="e">
        <f t="shared" si="238"/>
        <v>#DIV/0!</v>
      </c>
      <c r="Q40" s="437" t="e">
        <f t="shared" si="238"/>
        <v>#DIV/0!</v>
      </c>
      <c r="R40" s="743" t="e">
        <f t="shared" si="238"/>
        <v>#DIV/0!</v>
      </c>
      <c r="S40" s="743" t="e">
        <f t="shared" si="238"/>
        <v>#DIV/0!</v>
      </c>
      <c r="T40" s="743">
        <f t="shared" ref="T40:AC40" si="239">+T37-T25</f>
        <v>6257.2648740000004</v>
      </c>
      <c r="U40" s="835">
        <f t="shared" si="239"/>
        <v>6882.2648740000004</v>
      </c>
      <c r="V40" s="835">
        <f t="shared" si="239"/>
        <v>3301.264874</v>
      </c>
      <c r="W40" s="835">
        <f t="shared" si="239"/>
        <v>3506.264874</v>
      </c>
      <c r="X40" s="835">
        <f>+X37-X25</f>
        <v>2996.264874</v>
      </c>
      <c r="Y40" s="835">
        <f>+Y37-Y25</f>
        <v>3121.264874</v>
      </c>
      <c r="Z40" s="835">
        <f>+Z37-Z25</f>
        <v>3151.264874</v>
      </c>
      <c r="AA40" s="835">
        <f>+AA37-AA25</f>
        <v>3151.264874</v>
      </c>
      <c r="AB40" s="835">
        <f t="shared" si="239"/>
        <v>2671.264874</v>
      </c>
      <c r="AC40" s="835">
        <f t="shared" si="239"/>
        <v>2193.2624162910943</v>
      </c>
      <c r="AD40" s="835">
        <f t="shared" ref="AD40:AI40" si="240">+AD37-AD25</f>
        <v>2182.2436461085899</v>
      </c>
      <c r="AE40" s="835">
        <f>+AE37-AE25</f>
        <v>2179.3013632861698</v>
      </c>
      <c r="AF40" s="835">
        <f>+AF37-AF25</f>
        <v>2538.9129709793951</v>
      </c>
      <c r="AG40" s="835">
        <f>+AG37-AG25</f>
        <v>2489.8487956710401</v>
      </c>
      <c r="AH40" s="835">
        <f t="shared" si="240"/>
        <v>2421.3652645817001</v>
      </c>
      <c r="AI40" s="835">
        <f t="shared" si="240"/>
        <v>2406.7768838627098</v>
      </c>
      <c r="AJ40" s="835">
        <f t="shared" ref="AJ40:AO40" si="241">+AJ37-AJ25</f>
        <v>2808.9009907325499</v>
      </c>
      <c r="AK40" s="835">
        <f t="shared" si="241"/>
        <v>2664.6371125297201</v>
      </c>
      <c r="AL40" s="835">
        <f t="shared" si="241"/>
        <v>2345.60100168075</v>
      </c>
      <c r="AM40" s="835">
        <f t="shared" si="241"/>
        <v>2180.7849085377898</v>
      </c>
      <c r="AN40" s="835">
        <f>+AN37-AN25</f>
        <v>2220.0674193067298</v>
      </c>
      <c r="AO40" s="835">
        <f t="shared" si="241"/>
        <v>2472.74984211229</v>
      </c>
      <c r="AP40" s="835">
        <f t="shared" ref="AP40:AR40" si="242">+AP37-AP25</f>
        <v>2802.9402344741497</v>
      </c>
      <c r="AQ40" s="835">
        <f t="shared" si="242"/>
        <v>2690.6071026763398</v>
      </c>
      <c r="AR40" s="835">
        <f t="shared" si="242"/>
        <v>2553.9072015879201</v>
      </c>
      <c r="AS40" s="835">
        <f t="shared" ref="AS40:AX40" si="243">+AS37-AS25</f>
        <v>2729.0631870607399</v>
      </c>
      <c r="AT40" s="835">
        <f t="shared" si="243"/>
        <v>2803.08687619897</v>
      </c>
      <c r="AU40" s="835">
        <f t="shared" si="243"/>
        <v>2754.4781040240496</v>
      </c>
      <c r="AV40" s="835">
        <f>+AV37-AV25</f>
        <v>2726.3869751105499</v>
      </c>
      <c r="AW40" s="835">
        <f>+AW37-AW25</f>
        <v>2956.8860956656399</v>
      </c>
      <c r="AX40" s="835">
        <f t="shared" si="243"/>
        <v>2756.7582512966001</v>
      </c>
      <c r="AY40" s="835">
        <f t="shared" ref="AY40:BA40" si="244">+AY37-AY25</f>
        <v>-813.20014785436069</v>
      </c>
      <c r="AZ40" s="835">
        <f t="shared" si="244"/>
        <v>-536.47758349275773</v>
      </c>
      <c r="BA40" s="835">
        <f t="shared" si="244"/>
        <v>-443.19700000000057</v>
      </c>
      <c r="BB40" s="835">
        <f t="shared" ref="BB40:BG40" si="245">+BB37-BB25</f>
        <v>-344.05680240930496</v>
      </c>
      <c r="BC40" s="835">
        <f t="shared" si="245"/>
        <v>-357.23691429765859</v>
      </c>
      <c r="BD40" s="835">
        <f t="shared" si="245"/>
        <v>-406.43187861352772</v>
      </c>
      <c r="BE40" s="835">
        <f t="shared" si="245"/>
        <v>-758.8634192590489</v>
      </c>
      <c r="BF40" s="835">
        <f t="shared" si="245"/>
        <v>-1110.3556328681289</v>
      </c>
      <c r="BG40" s="835">
        <f t="shared" si="245"/>
        <v>-1192.0624615715515</v>
      </c>
      <c r="BH40" s="835">
        <f t="shared" ref="BH40:BM40" si="246">+BH37-BH25</f>
        <v>-1136.9688056919967</v>
      </c>
      <c r="BI40" s="835">
        <f t="shared" si="246"/>
        <v>-1155.1629629036943</v>
      </c>
      <c r="BJ40" s="835">
        <f t="shared" si="246"/>
        <v>-1173.6130004394963</v>
      </c>
      <c r="BK40" s="835">
        <f t="shared" si="246"/>
        <v>-1060.6741013274332</v>
      </c>
      <c r="BL40" s="835">
        <f t="shared" si="246"/>
        <v>-1010.9613999406183</v>
      </c>
      <c r="BM40" s="835">
        <f t="shared" si="246"/>
        <v>-971.21441138673072</v>
      </c>
    </row>
    <row r="41" spans="1:65">
      <c r="C41" s="2" t="s">
        <v>316</v>
      </c>
      <c r="D41" s="437" t="e">
        <f t="shared" ref="D41" si="247">+D40/$E$1</f>
        <v>#DIV/0!</v>
      </c>
      <c r="E41" s="437" t="e">
        <f t="shared" ref="E41:S41" si="248">+E40/E8</f>
        <v>#DIV/0!</v>
      </c>
      <c r="F41" s="437" t="e">
        <f t="shared" si="248"/>
        <v>#DIV/0!</v>
      </c>
      <c r="G41" s="437" t="e">
        <f t="shared" si="248"/>
        <v>#DIV/0!</v>
      </c>
      <c r="H41" s="604" t="e">
        <f t="shared" si="248"/>
        <v>#DIV/0!</v>
      </c>
      <c r="I41" s="604" t="e">
        <f t="shared" si="248"/>
        <v>#DIV/0!</v>
      </c>
      <c r="J41" s="604" t="e">
        <f t="shared" si="248"/>
        <v>#DIV/0!</v>
      </c>
      <c r="K41" s="604" t="e">
        <f t="shared" si="248"/>
        <v>#DIV/0!</v>
      </c>
      <c r="L41" s="604" t="e">
        <f t="shared" si="248"/>
        <v>#DIV/0!</v>
      </c>
      <c r="M41" s="604" t="e">
        <f t="shared" si="248"/>
        <v>#DIV/0!</v>
      </c>
      <c r="N41" s="604" t="e">
        <f t="shared" si="248"/>
        <v>#DIV/0!</v>
      </c>
      <c r="O41" s="604" t="e">
        <f t="shared" si="248"/>
        <v>#DIV/0!</v>
      </c>
      <c r="P41" s="604" t="e">
        <f t="shared" si="248"/>
        <v>#DIV/0!</v>
      </c>
      <c r="Q41" s="604" t="e">
        <f t="shared" si="248"/>
        <v>#DIV/0!</v>
      </c>
      <c r="R41" s="744" t="e">
        <f t="shared" si="248"/>
        <v>#DIV/0!</v>
      </c>
      <c r="S41" s="744" t="e">
        <f t="shared" si="248"/>
        <v>#DIV/0!</v>
      </c>
      <c r="T41" s="744" t="e">
        <f>+T40/T2</f>
        <v>#DIV/0!</v>
      </c>
      <c r="U41" s="744" t="e">
        <f>+U40/U2</f>
        <v>#DIV/0!</v>
      </c>
      <c r="V41" s="744" t="e">
        <f t="shared" ref="V41:AC41" si="249">+V40/V2</f>
        <v>#DIV/0!</v>
      </c>
      <c r="W41" s="744" t="e">
        <f t="shared" si="249"/>
        <v>#DIV/0!</v>
      </c>
      <c r="X41" s="744" t="e">
        <f t="shared" si="249"/>
        <v>#DIV/0!</v>
      </c>
      <c r="Y41" s="744" t="e">
        <f t="shared" si="249"/>
        <v>#DIV/0!</v>
      </c>
      <c r="Z41" s="744" t="e">
        <f t="shared" si="249"/>
        <v>#DIV/0!</v>
      </c>
      <c r="AA41" s="744" t="e">
        <f t="shared" si="249"/>
        <v>#DIV/0!</v>
      </c>
      <c r="AB41" s="744" t="e">
        <f t="shared" si="249"/>
        <v>#DIV/0!</v>
      </c>
      <c r="AC41" s="744">
        <f t="shared" si="249"/>
        <v>453.03172844017928</v>
      </c>
      <c r="AD41" s="744">
        <f t="shared" ref="AD41:AI41" si="250">+AD40/AD2</f>
        <v>440.59917343548022</v>
      </c>
      <c r="AE41" s="744">
        <f t="shared" si="250"/>
        <v>437.37358526224131</v>
      </c>
      <c r="AF41" s="744">
        <f t="shared" si="250"/>
        <v>508.22983645195677</v>
      </c>
      <c r="AG41" s="744">
        <f>+AG40/AG2</f>
        <v>481.48375535099012</v>
      </c>
      <c r="AH41" s="744">
        <f t="shared" si="250"/>
        <v>462.00443895853851</v>
      </c>
      <c r="AI41" s="744">
        <f t="shared" si="250"/>
        <v>433.00593416381082</v>
      </c>
      <c r="AJ41" s="744">
        <f t="shared" ref="AJ41:AO41" si="251">+AJ40/AJ2</f>
        <v>496.14077377595157</v>
      </c>
      <c r="AK41" s="744">
        <f t="shared" si="251"/>
        <v>471.15020732189691</v>
      </c>
      <c r="AL41" s="744">
        <f t="shared" si="251"/>
        <v>430.5830200423589</v>
      </c>
      <c r="AM41" s="744">
        <f t="shared" si="251"/>
        <v>375.56355736266551</v>
      </c>
      <c r="AN41" s="744">
        <f>+AN40/AN2</f>
        <v>366.7774817536602</v>
      </c>
      <c r="AO41" s="744">
        <f t="shared" si="251"/>
        <v>399.36525382565208</v>
      </c>
      <c r="AP41" s="744">
        <f t="shared" ref="AP41:AR41" si="252">+AP40/AP2</f>
        <v>480.82000762915339</v>
      </c>
      <c r="AQ41" s="744">
        <f t="shared" si="252"/>
        <v>460.07439941799862</v>
      </c>
      <c r="AR41" s="744">
        <f t="shared" si="252"/>
        <v>444.80758004526962</v>
      </c>
      <c r="AS41" s="744">
        <f t="shared" ref="AS41:AV41" si="253">+AS40/AS2</f>
        <v>482.1496037349811</v>
      </c>
      <c r="AT41" s="744">
        <f t="shared" si="253"/>
        <v>491.0717885459207</v>
      </c>
      <c r="AU41" s="744">
        <f t="shared" si="253"/>
        <v>504.80676331422148</v>
      </c>
      <c r="AV41" s="744">
        <f t="shared" si="253"/>
        <v>486.72444436500047</v>
      </c>
      <c r="AW41" s="744">
        <f>+AW40/AW2</f>
        <v>543.82514817656886</v>
      </c>
      <c r="AX41" s="744">
        <f>+AX40/AX2</f>
        <v>518.38252186848445</v>
      </c>
      <c r="AY41" s="744">
        <f t="shared" ref="AY41:BA41" si="254">+AY40/AY2</f>
        <v>-149.62834839448752</v>
      </c>
      <c r="AZ41" s="744">
        <f t="shared" si="254"/>
        <v>-98.148573900000031</v>
      </c>
      <c r="BA41" s="744">
        <f t="shared" si="254"/>
        <v>-80.573214600000099</v>
      </c>
      <c r="BB41" s="744">
        <f t="shared" ref="BB41:BG41" si="255">+BB40/BB2</f>
        <v>-62.119455675000012</v>
      </c>
      <c r="BC41" s="744">
        <f t="shared" si="255"/>
        <v>-64.088302424999952</v>
      </c>
      <c r="BD41" s="744">
        <f t="shared" si="255"/>
        <v>-72.405839174999954</v>
      </c>
      <c r="BE41" s="744">
        <f t="shared" si="255"/>
        <v>-134.16705252499986</v>
      </c>
      <c r="BF41" s="744">
        <f t="shared" si="255"/>
        <v>-194.92293135000003</v>
      </c>
      <c r="BG41" s="744">
        <f t="shared" si="255"/>
        <v>-207.83609017499998</v>
      </c>
      <c r="BH41" s="744">
        <f t="shared" ref="BH41:BM41" si="256">+BH40/BH2</f>
        <v>-196.75245182500004</v>
      </c>
      <c r="BI41" s="744">
        <f t="shared" si="256"/>
        <v>-198.51475517499986</v>
      </c>
      <c r="BJ41" s="744">
        <f t="shared" si="256"/>
        <v>-200.27705852500003</v>
      </c>
      <c r="BK41" s="744">
        <f t="shared" si="256"/>
        <v>-179.78426017499993</v>
      </c>
      <c r="BL41" s="744">
        <f t="shared" si="256"/>
        <v>-170.24589975000012</v>
      </c>
      <c r="BM41" s="744">
        <f t="shared" si="256"/>
        <v>-162.48417102500005</v>
      </c>
    </row>
    <row r="42" spans="1:65">
      <c r="C42" s="645" t="s">
        <v>4142</v>
      </c>
      <c r="D42" s="824"/>
      <c r="E42" s="824"/>
      <c r="F42" s="824"/>
      <c r="G42" s="824"/>
      <c r="H42" s="606" t="e">
        <f>+H41/264.172</f>
        <v>#DIV/0!</v>
      </c>
      <c r="I42" s="606" t="e">
        <f>+I41/264.172</f>
        <v>#DIV/0!</v>
      </c>
      <c r="J42" s="606" t="e">
        <f t="shared" ref="J42:AC42" si="257">+J41/264.172</f>
        <v>#DIV/0!</v>
      </c>
      <c r="K42" s="606" t="e">
        <f t="shared" si="257"/>
        <v>#DIV/0!</v>
      </c>
      <c r="L42" s="606" t="e">
        <f t="shared" si="257"/>
        <v>#DIV/0!</v>
      </c>
      <c r="M42" s="606" t="e">
        <f t="shared" si="257"/>
        <v>#DIV/0!</v>
      </c>
      <c r="N42" s="606" t="e">
        <f t="shared" si="257"/>
        <v>#DIV/0!</v>
      </c>
      <c r="O42" s="606" t="e">
        <f t="shared" si="257"/>
        <v>#DIV/0!</v>
      </c>
      <c r="P42" s="606" t="e">
        <f t="shared" si="257"/>
        <v>#DIV/0!</v>
      </c>
      <c r="Q42" s="606" t="e">
        <f t="shared" si="257"/>
        <v>#DIV/0!</v>
      </c>
      <c r="R42" s="745" t="e">
        <f t="shared" si="257"/>
        <v>#DIV/0!</v>
      </c>
      <c r="S42" s="745" t="e">
        <f t="shared" si="257"/>
        <v>#DIV/0!</v>
      </c>
      <c r="T42" s="745" t="e">
        <f>+T41/264.172</f>
        <v>#DIV/0!</v>
      </c>
      <c r="U42" s="745" t="e">
        <f>+U41/264.172</f>
        <v>#DIV/0!</v>
      </c>
      <c r="V42" s="745" t="e">
        <f t="shared" si="257"/>
        <v>#DIV/0!</v>
      </c>
      <c r="W42" s="745" t="e">
        <f>+W41/264.172</f>
        <v>#DIV/0!</v>
      </c>
      <c r="X42" s="745" t="e">
        <f t="shared" si="257"/>
        <v>#DIV/0!</v>
      </c>
      <c r="Y42" s="745" t="e">
        <f t="shared" si="257"/>
        <v>#DIV/0!</v>
      </c>
      <c r="Z42" s="745" t="e">
        <f t="shared" si="257"/>
        <v>#DIV/0!</v>
      </c>
      <c r="AA42" s="745" t="e">
        <f>+AA41/264.172</f>
        <v>#DIV/0!</v>
      </c>
      <c r="AB42" s="745" t="e">
        <f>+AB41/264.172</f>
        <v>#DIV/0!</v>
      </c>
      <c r="AC42" s="745">
        <f t="shared" si="257"/>
        <v>1.7149119832540134</v>
      </c>
      <c r="AD42" s="745">
        <f t="shared" ref="AD42:AI42" si="258">+AD41/264.172</f>
        <v>1.6678496337063737</v>
      </c>
      <c r="AE42" s="745">
        <f t="shared" si="258"/>
        <v>1.6556394518050408</v>
      </c>
      <c r="AF42" s="745">
        <f t="shared" si="258"/>
        <v>1.923859593189122</v>
      </c>
      <c r="AG42" s="745">
        <f>+AG41/264.172</f>
        <v>1.8226146425472423</v>
      </c>
      <c r="AH42" s="745">
        <f t="shared" si="258"/>
        <v>1.748877394116479</v>
      </c>
      <c r="AI42" s="745">
        <f t="shared" si="258"/>
        <v>1.6391060905917765</v>
      </c>
      <c r="AJ42" s="745">
        <f t="shared" ref="AJ42:AO42" si="259">+AJ41/264.172</f>
        <v>1.8780975038079415</v>
      </c>
      <c r="AK42" s="745">
        <f t="shared" si="259"/>
        <v>1.7834979003145559</v>
      </c>
      <c r="AL42" s="745">
        <f t="shared" si="259"/>
        <v>1.6299343611070016</v>
      </c>
      <c r="AM42" s="745">
        <f t="shared" si="259"/>
        <v>1.421662997451151</v>
      </c>
      <c r="AN42" s="745">
        <f>+AN41/264.172</f>
        <v>1.3884040767138839</v>
      </c>
      <c r="AO42" s="745">
        <f t="shared" si="259"/>
        <v>1.5117622375787443</v>
      </c>
      <c r="AP42" s="745">
        <f t="shared" ref="AP42:AR42" si="260">+AP41/264.172</f>
        <v>1.8201020836014163</v>
      </c>
      <c r="AQ42" s="745">
        <f t="shared" si="260"/>
        <v>1.7415713982481056</v>
      </c>
      <c r="AR42" s="745">
        <f t="shared" si="260"/>
        <v>1.6837801888363246</v>
      </c>
      <c r="AS42" s="745">
        <f t="shared" ref="AS42:AX42" si="261">+AS41/264.172</f>
        <v>1.825135153365917</v>
      </c>
      <c r="AT42" s="745">
        <f t="shared" si="261"/>
        <v>1.858909303582214</v>
      </c>
      <c r="AU42" s="745">
        <f t="shared" si="261"/>
        <v>1.9109018492278569</v>
      </c>
      <c r="AV42" s="745">
        <f t="shared" si="261"/>
        <v>1.8424528124290251</v>
      </c>
      <c r="AW42" s="745">
        <f t="shared" si="261"/>
        <v>2.0586025323522885</v>
      </c>
      <c r="AX42" s="745">
        <f t="shared" si="261"/>
        <v>1.962291695821224</v>
      </c>
      <c r="AY42" s="745">
        <f t="shared" ref="AY42:BA42" si="262">+AY41/264.172</f>
        <v>-0.56640502549281335</v>
      </c>
      <c r="AZ42" s="745">
        <f t="shared" si="262"/>
        <v>-0.37153284186060603</v>
      </c>
      <c r="BA42" s="745">
        <f t="shared" si="262"/>
        <v>-0.30500285647229869</v>
      </c>
      <c r="BB42" s="745">
        <f t="shared" ref="BB42:BG42" si="263">+BB41/264.172</f>
        <v>-0.23514776613342825</v>
      </c>
      <c r="BC42" s="745">
        <f t="shared" si="263"/>
        <v>-0.24260066329891111</v>
      </c>
      <c r="BD42" s="745">
        <f t="shared" si="263"/>
        <v>-0.27408597116651251</v>
      </c>
      <c r="BE42" s="745">
        <f t="shared" si="263"/>
        <v>-0.5078776423125837</v>
      </c>
      <c r="BF42" s="745">
        <f t="shared" si="263"/>
        <v>-0.73786370754659847</v>
      </c>
      <c r="BG42" s="745">
        <f t="shared" si="263"/>
        <v>-0.78674534081961733</v>
      </c>
      <c r="BH42" s="745">
        <f t="shared" ref="BH42:BM42" si="264">+BH41/264.172</f>
        <v>-0.74478919728434512</v>
      </c>
      <c r="BI42" s="745">
        <f t="shared" si="264"/>
        <v>-0.7514602424745993</v>
      </c>
      <c r="BJ42" s="745">
        <f t="shared" si="264"/>
        <v>-0.75813128766485471</v>
      </c>
      <c r="BK42" s="745">
        <f t="shared" si="264"/>
        <v>-0.6805575919287431</v>
      </c>
      <c r="BL42" s="745">
        <f t="shared" si="264"/>
        <v>-0.64445096281967851</v>
      </c>
      <c r="BM42" s="745">
        <f t="shared" si="264"/>
        <v>-0.61506961761655299</v>
      </c>
    </row>
    <row r="43" spans="1:65">
      <c r="C43" s="538" t="s">
        <v>326</v>
      </c>
      <c r="D43" s="819"/>
      <c r="E43" s="819"/>
      <c r="F43" s="819"/>
      <c r="G43" s="819"/>
      <c r="H43" s="820"/>
      <c r="I43" s="821"/>
      <c r="J43" s="821"/>
      <c r="K43" s="821"/>
      <c r="L43" s="821"/>
      <c r="M43" s="821"/>
      <c r="N43" s="821"/>
      <c r="O43" s="821"/>
      <c r="P43" s="821"/>
      <c r="Q43" s="821"/>
      <c r="R43" s="822"/>
      <c r="S43" s="822"/>
      <c r="T43" s="823" t="e">
        <f>'ARB BRZ 2023 (no tax)'!T38</f>
        <v>#DIV/0!</v>
      </c>
      <c r="U43" s="823" t="e">
        <f>'ARB BRZ 2023 (no tax)'!U38</f>
        <v>#DIV/0!</v>
      </c>
      <c r="V43" s="823" t="e">
        <f>'ARB BRZ 2023 (no tax)'!V38</f>
        <v>#DIV/0!</v>
      </c>
      <c r="W43" s="823" t="e">
        <f>'ARB BRZ 2023 (no tax)'!W38</f>
        <v>#DIV/0!</v>
      </c>
      <c r="X43" s="823" t="e">
        <f>'ARB BRZ 2023 (no tax)'!X38</f>
        <v>#DIV/0!</v>
      </c>
      <c r="Y43" s="823" t="e">
        <f>'ARB BRZ 2023 (no tax)'!Y38</f>
        <v>#DIV/0!</v>
      </c>
      <c r="Z43" s="823" t="e">
        <f>'ARB BRZ 2023 (no tax)'!Z38</f>
        <v>#DIV/0!</v>
      </c>
      <c r="AA43" s="823" t="e">
        <f>'ARB BRZ 2023 (no tax)'!AA38</f>
        <v>#DIV/0!</v>
      </c>
      <c r="AB43" s="823" t="e">
        <f>'ARB BRZ 2023 (no tax)'!AB38</f>
        <v>#DIV/0!</v>
      </c>
      <c r="AC43" s="823">
        <f>'ARB BRZ 2023 (no tax)'!AC38</f>
        <v>1.7335757936552034</v>
      </c>
      <c r="AD43" s="823">
        <f>'ARB BRZ 2023 (no tax)'!AD38</f>
        <v>1.6881739931939224</v>
      </c>
      <c r="AE43" s="823">
        <f>'ARB BRZ 2023 (no tax)'!AE38</f>
        <v>1.6763946356478416</v>
      </c>
      <c r="AF43" s="823">
        <f>'ARB BRZ 2023 (no tax)'!AF38</f>
        <v>2.0209391958522973</v>
      </c>
      <c r="AG43" s="823">
        <f>'ARB BRZ 2023 (no tax)'!AG38</f>
        <v>1.9196750234133386</v>
      </c>
      <c r="AH43" s="823">
        <f>'ARB BRZ 2023 (no tax)'!AH38</f>
        <v>1.8651459594724735</v>
      </c>
      <c r="AI43" s="823">
        <f>'ARB BRZ 2023 (no tax)'!AI38</f>
        <v>1.7553356181424369</v>
      </c>
      <c r="AJ43" s="823">
        <f>'ARB BRZ 2023 (no tax)'!AJ38</f>
        <v>1.9943152775756323</v>
      </c>
      <c r="AK43" s="823">
        <f>'ARB BRZ 2023 (no tax)'!AK38</f>
        <v>1.8997163344916967</v>
      </c>
      <c r="AL43" s="823">
        <f>'ARB BRZ 2023 (no tax)'!AL38</f>
        <v>1.9859140068571177</v>
      </c>
      <c r="AM43" s="823">
        <f>'ARB BRZ 2023 (no tax)'!AM38</f>
        <v>1.5378649413549483</v>
      </c>
      <c r="AN43" s="823">
        <f>'ARB BRZ 2023 (no tax)'!AN38</f>
        <v>1.5045809152477203</v>
      </c>
      <c r="AO43" s="823">
        <f>'ARB BRZ 2023 (no tax)'!AO38</f>
        <v>1.627925802549244</v>
      </c>
      <c r="AP43" s="823">
        <f>'ARB BRZ 2023 (no tax)'!AP38</f>
        <v>1.9363016134587965</v>
      </c>
      <c r="AQ43" s="823">
        <f>'ARB BRZ 2023 (no tax)'!AQ38</f>
        <v>1.8577689622139695</v>
      </c>
      <c r="AR43" s="823">
        <f>'ARB BRZ 2023 (no tax)'!AR38</f>
        <v>1.7999891310010565</v>
      </c>
      <c r="AS43" s="823">
        <f>'ARB BRZ 2023 (no tax)'!AS38</f>
        <v>1.9413530725292967</v>
      </c>
      <c r="AT43" s="823">
        <f>'ARB BRZ 2023 (no tax)'!AT38</f>
        <v>1.975121909209578</v>
      </c>
      <c r="AU43" s="823">
        <f>'ARB BRZ 2023 (no tax)'!AU38</f>
        <v>2.0271434067085146</v>
      </c>
      <c r="AV43" s="823">
        <f>'ARB BRZ 2023 (no tax)'!AV38</f>
        <v>1.965435222189267</v>
      </c>
      <c r="AW43" s="823">
        <f>'ARB BRZ 2023 (no tax)'!AW38</f>
        <v>2.1748464213538106</v>
      </c>
      <c r="AX43" s="823">
        <f>'ARB BRZ 2023 (no tax)'!AX38</f>
        <v>2.0785503597067265</v>
      </c>
      <c r="AY43" s="823">
        <f>'ARB BRZ 2023 (no tax)'!AY38</f>
        <v>-0.12256084540360675</v>
      </c>
      <c r="AZ43" s="823">
        <f>'ARB BRZ 2023 (no tax)'!AZ38</f>
        <v>4.890757710885333E-2</v>
      </c>
      <c r="BA43" s="823">
        <f>'ARB BRZ 2023 (no tax)'!BA38</f>
        <v>0.10463344086428519</v>
      </c>
      <c r="BB43" s="823">
        <f>'ARB BRZ 2023 (no tax)'!BB38</f>
        <v>0.16503405116742145</v>
      </c>
      <c r="BC43" s="823">
        <f>'ARB BRZ 2023 (no tax)'!BC38</f>
        <v>0.15847703236906205</v>
      </c>
      <c r="BD43" s="823">
        <f>'ARB BRZ 2023 (no tax)'!BD38</f>
        <v>0.13148724446572629</v>
      </c>
      <c r="BE43" s="823">
        <f>'ARB BRZ 2023 (no tax)'!BE38</f>
        <v>-9.7809265118937519E-2</v>
      </c>
      <c r="BF43" s="823">
        <f>'ARB BRZ 2023 (no tax)'!BF38</f>
        <v>-0.323749810388686</v>
      </c>
      <c r="BG43" s="823">
        <f>'ARB BRZ 2023 (no tax)'!BG38</f>
        <v>-0.37038574449601058</v>
      </c>
      <c r="BH43" s="823">
        <f>'ARB BRZ 2023 (no tax)'!BH38</f>
        <v>-0.32753426019790116</v>
      </c>
      <c r="BI43" s="823">
        <f>'ARB BRZ 2023 (no tax)'!BI38</f>
        <v>-0.33510960622246155</v>
      </c>
      <c r="BJ43" s="823">
        <f>'ARB BRZ 2023 (no tax)'!BJ38</f>
        <v>-0.34268495224702117</v>
      </c>
      <c r="BK43" s="823">
        <f>'ARB BRZ 2023 (no tax)'!BK38</f>
        <v>-0.26961537814378495</v>
      </c>
      <c r="BL43" s="823">
        <f>'ARB BRZ 2023 (no tax)'!BL38</f>
        <v>-0.23936269146616621</v>
      </c>
      <c r="BM43" s="823">
        <f>'ARB BRZ 2023 (no tax)'!BM38</f>
        <v>-0.21403528869448718</v>
      </c>
    </row>
    <row r="44" spans="1:65" ht="23.2" customHeight="1">
      <c r="C44" s="538"/>
      <c r="D44" s="819"/>
      <c r="E44" s="819"/>
      <c r="F44" s="819"/>
      <c r="G44" s="819"/>
      <c r="H44" s="820"/>
      <c r="I44" s="821"/>
      <c r="J44" s="821"/>
      <c r="K44" s="821"/>
      <c r="L44" s="821"/>
      <c r="M44" s="821"/>
      <c r="N44" s="821"/>
      <c r="O44" s="821"/>
      <c r="P44" s="821"/>
      <c r="Q44" s="821"/>
      <c r="R44" s="822"/>
      <c r="S44" s="822"/>
      <c r="T44" s="823"/>
      <c r="U44" s="823"/>
      <c r="V44" s="823"/>
      <c r="W44" s="823"/>
      <c r="X44" s="823"/>
      <c r="Y44" s="823"/>
      <c r="Z44" s="823"/>
      <c r="AA44" s="823"/>
      <c r="AB44" s="823"/>
      <c r="AC44" s="823"/>
      <c r="AD44" s="823"/>
      <c r="AE44" s="823"/>
      <c r="AF44" s="823"/>
      <c r="AG44" s="823"/>
      <c r="AH44" s="823"/>
      <c r="AI44" s="823"/>
      <c r="AJ44" s="823"/>
      <c r="AK44" s="823"/>
      <c r="AL44" s="1029">
        <f>AL43*264.172</f>
        <v>524.62287501945855</v>
      </c>
      <c r="AM44" s="1029">
        <f t="shared" ref="AM44:AX44" si="265">AM43*264.172</f>
        <v>406.26085728761944</v>
      </c>
      <c r="AN44" s="1029">
        <f t="shared" si="265"/>
        <v>397.46814954282081</v>
      </c>
      <c r="AO44" s="1029">
        <f t="shared" si="265"/>
        <v>430.05241511103895</v>
      </c>
      <c r="AP44" s="1029">
        <f t="shared" si="265"/>
        <v>511.51666983063723</v>
      </c>
      <c r="AQ44" s="1029">
        <f t="shared" si="265"/>
        <v>490.77054228598877</v>
      </c>
      <c r="AR44" s="1029">
        <f t="shared" si="265"/>
        <v>475.50672871481112</v>
      </c>
      <c r="AS44" s="1029">
        <f t="shared" si="265"/>
        <v>512.85112387620939</v>
      </c>
      <c r="AT44" s="1029">
        <f t="shared" si="265"/>
        <v>521.77190499971266</v>
      </c>
      <c r="AU44" s="1029">
        <f t="shared" si="265"/>
        <v>535.51452803700181</v>
      </c>
      <c r="AV44" s="1029">
        <f t="shared" si="265"/>
        <v>519.21295351618312</v>
      </c>
      <c r="AW44" s="1029">
        <f t="shared" si="265"/>
        <v>574.53352882187892</v>
      </c>
      <c r="AX44" s="1029">
        <f t="shared" si="265"/>
        <v>549.09480562444537</v>
      </c>
      <c r="AY44" s="1029">
        <f t="shared" ref="AY44:BA44" si="266">AY43*264.172</f>
        <v>-32.377143651961603</v>
      </c>
      <c r="AZ44" s="1029">
        <f t="shared" si="266"/>
        <v>12.920012460000002</v>
      </c>
      <c r="BA44" s="1029">
        <f t="shared" si="266"/>
        <v>27.641225339999952</v>
      </c>
      <c r="BB44" s="1029">
        <f t="shared" ref="BB44:BG44" si="267">BB43*264.172</f>
        <v>43.597375365000062</v>
      </c>
      <c r="BC44" s="1029">
        <f t="shared" si="267"/>
        <v>41.865194594999863</v>
      </c>
      <c r="BD44" s="1029">
        <f t="shared" si="267"/>
        <v>34.735248344999853</v>
      </c>
      <c r="BE44" s="1029">
        <f t="shared" si="267"/>
        <v>-25.838469184999965</v>
      </c>
      <c r="BF44" s="1029">
        <f t="shared" si="267"/>
        <v>-85.525634909999965</v>
      </c>
      <c r="BG44" s="1029">
        <f t="shared" si="267"/>
        <v>-97.845542895000122</v>
      </c>
      <c r="BH44" s="1029">
        <f t="shared" ref="BH44:BM44" si="268">BH43*264.172</f>
        <v>-86.525380584999951</v>
      </c>
      <c r="BI44" s="1029">
        <f t="shared" si="268"/>
        <v>-88.526574895000124</v>
      </c>
      <c r="BJ44" s="1029">
        <f t="shared" si="268"/>
        <v>-90.527769205000084</v>
      </c>
      <c r="BK44" s="1029">
        <f t="shared" si="268"/>
        <v>-71.224833674999957</v>
      </c>
      <c r="BL44" s="1029">
        <f t="shared" si="268"/>
        <v>-63.232920930000063</v>
      </c>
      <c r="BM44" s="1029">
        <f t="shared" si="268"/>
        <v>-56.54213028500007</v>
      </c>
    </row>
    <row r="45" spans="1:65">
      <c r="C45" s="2"/>
      <c r="D45" s="437"/>
      <c r="E45" s="437"/>
      <c r="F45" s="437"/>
      <c r="G45" s="437"/>
      <c r="H45" s="604"/>
      <c r="I45" s="604"/>
      <c r="J45" s="604"/>
      <c r="K45" s="604"/>
      <c r="L45" s="604"/>
      <c r="M45" s="604"/>
      <c r="N45" s="604"/>
      <c r="O45" s="604"/>
      <c r="P45" s="604"/>
      <c r="Q45" s="604"/>
      <c r="R45" s="744"/>
      <c r="S45" s="744"/>
      <c r="T45" s="744"/>
      <c r="U45" s="744"/>
      <c r="V45" s="744"/>
      <c r="W45" s="744"/>
      <c r="X45" s="744"/>
      <c r="Y45" s="744"/>
      <c r="Z45" s="744"/>
      <c r="AA45" s="744"/>
      <c r="AB45" s="744"/>
      <c r="AC45" s="744"/>
    </row>
    <row r="46" spans="1:65">
      <c r="C46" s="64"/>
      <c r="T46" s="810">
        <f>'settlement day'!AC12</f>
        <v>2826</v>
      </c>
      <c r="U46" s="810">
        <f>'settlement day'!AD12</f>
        <v>3081</v>
      </c>
      <c r="V46" s="810">
        <v>0</v>
      </c>
      <c r="W46" s="810">
        <v>0</v>
      </c>
      <c r="X46" s="810">
        <v>0</v>
      </c>
      <c r="Y46" s="810"/>
      <c r="Z46" s="810">
        <v>0</v>
      </c>
      <c r="AA46" s="810"/>
      <c r="AB46" s="810"/>
      <c r="AC46" s="810"/>
      <c r="AD46" s="810"/>
      <c r="AE46" s="810"/>
      <c r="AF46" s="810"/>
      <c r="AG46" s="810"/>
      <c r="AH46" s="810"/>
      <c r="AI46" s="810"/>
      <c r="AJ46" s="810"/>
      <c r="AK46" s="810"/>
      <c r="AL46" s="810"/>
      <c r="AM46" s="810"/>
      <c r="AN46" s="810"/>
      <c r="AO46" s="810"/>
      <c r="AP46" s="810"/>
      <c r="AQ46" s="810"/>
      <c r="AR46" s="810">
        <v>0</v>
      </c>
      <c r="AS46" s="810"/>
      <c r="AT46" s="810"/>
      <c r="AU46" s="810"/>
      <c r="AV46" s="810"/>
      <c r="AW46" s="810"/>
      <c r="AX46" s="810"/>
      <c r="AY46" s="810"/>
      <c r="AZ46" s="810">
        <f t="shared" ref="AZ46" si="269">AZ48-AY48</f>
        <v>56.5</v>
      </c>
      <c r="BA46" s="810">
        <f t="shared" ref="BA46" si="270">BA48-AZ48</f>
        <v>4.5</v>
      </c>
      <c r="BB46" s="810">
        <f t="shared" ref="BB46" si="271">BB48-BA48</f>
        <v>25.5</v>
      </c>
      <c r="BC46" s="810">
        <f t="shared" ref="BC46" si="272">BC48-BB48</f>
        <v>20</v>
      </c>
      <c r="BD46" s="810">
        <f t="shared" ref="BD46" si="273">BD48-BC48</f>
        <v>25</v>
      </c>
      <c r="BE46" s="810">
        <f t="shared" ref="BE46" si="274">BE48-BD48</f>
        <v>-275</v>
      </c>
      <c r="BF46" s="810">
        <f t="shared" ref="BF46" si="275">BF48-BE48</f>
        <v>-280</v>
      </c>
      <c r="BG46" s="810">
        <f t="shared" ref="BG46" si="276">BG48-BF48</f>
        <v>-30</v>
      </c>
      <c r="BH46" s="810">
        <f t="shared" ref="BH46" si="277">BH48-BG48</f>
        <v>95</v>
      </c>
      <c r="BI46" s="810">
        <f t="shared" ref="BI46" si="278">BI48-BH48</f>
        <v>0</v>
      </c>
      <c r="BJ46" s="810">
        <f t="shared" ref="BJ46" si="279">BJ48-BI48</f>
        <v>0</v>
      </c>
      <c r="BK46" s="810">
        <f t="shared" ref="BK46" si="280">BK48-BJ48</f>
        <v>90</v>
      </c>
      <c r="BL46" s="810">
        <f t="shared" ref="BL46" si="281">BL48-BK48</f>
        <v>10</v>
      </c>
      <c r="BM46" s="810">
        <f t="shared" ref="BM46" si="282">BM48-BL48</f>
        <v>20</v>
      </c>
    </row>
    <row r="47" spans="1:65" ht="14.65" thickBot="1">
      <c r="C47" s="64" t="s">
        <v>318</v>
      </c>
      <c r="D47" s="122">
        <v>44531</v>
      </c>
      <c r="E47" s="342">
        <v>44562</v>
      </c>
      <c r="F47" s="122">
        <v>44593</v>
      </c>
      <c r="G47" s="122">
        <v>44621</v>
      </c>
      <c r="I47" s="122">
        <v>44652</v>
      </c>
      <c r="J47" s="122">
        <v>44682</v>
      </c>
      <c r="K47" s="122">
        <v>44713</v>
      </c>
      <c r="L47" s="122">
        <v>44743</v>
      </c>
      <c r="M47" s="122">
        <v>44774</v>
      </c>
      <c r="N47" s="122">
        <v>44805</v>
      </c>
      <c r="O47" s="122">
        <v>44835</v>
      </c>
      <c r="P47" s="122">
        <v>44866</v>
      </c>
      <c r="Q47" s="122">
        <v>44896</v>
      </c>
      <c r="R47" s="736">
        <v>44927</v>
      </c>
      <c r="S47" s="736">
        <v>44958</v>
      </c>
      <c r="T47" s="736">
        <v>44986</v>
      </c>
      <c r="U47" s="736">
        <v>45017</v>
      </c>
      <c r="V47" s="736">
        <v>45047</v>
      </c>
      <c r="W47" s="736">
        <v>45078</v>
      </c>
      <c r="X47" s="736">
        <v>45108</v>
      </c>
      <c r="Y47" s="736">
        <v>45139</v>
      </c>
      <c r="Z47" s="736">
        <v>45170</v>
      </c>
      <c r="AA47" s="736">
        <v>45200</v>
      </c>
      <c r="AB47" s="736">
        <v>45231</v>
      </c>
      <c r="AC47" s="736">
        <v>45261</v>
      </c>
      <c r="AD47" s="736">
        <v>45292</v>
      </c>
      <c r="AE47" s="736">
        <v>45323</v>
      </c>
      <c r="AF47" s="736">
        <v>45352</v>
      </c>
      <c r="AG47" s="736">
        <v>45383</v>
      </c>
      <c r="AH47" s="736">
        <v>45413</v>
      </c>
      <c r="AI47" s="736">
        <v>45444</v>
      </c>
      <c r="AJ47" s="736">
        <v>45474</v>
      </c>
      <c r="AK47" s="736">
        <v>45505</v>
      </c>
      <c r="AL47" s="736">
        <v>45536</v>
      </c>
      <c r="AM47" s="736">
        <v>45566</v>
      </c>
      <c r="AN47" s="736">
        <v>45597</v>
      </c>
      <c r="AO47" s="736">
        <v>45627</v>
      </c>
      <c r="AP47" s="736">
        <v>45658</v>
      </c>
      <c r="AQ47" s="736">
        <v>45689</v>
      </c>
      <c r="AR47" s="736">
        <v>45717</v>
      </c>
      <c r="AS47" s="736">
        <v>45748</v>
      </c>
      <c r="AT47" s="736">
        <v>45778</v>
      </c>
      <c r="AU47" s="736">
        <v>45809</v>
      </c>
      <c r="AV47" s="736">
        <v>45839</v>
      </c>
      <c r="AW47" s="736">
        <v>45870</v>
      </c>
      <c r="AX47" s="736">
        <v>45901</v>
      </c>
      <c r="AY47" s="736">
        <v>45931</v>
      </c>
      <c r="AZ47" s="736">
        <v>45962</v>
      </c>
      <c r="BA47" s="736">
        <v>45992</v>
      </c>
      <c r="BB47" s="736">
        <v>46023</v>
      </c>
      <c r="BC47" s="736">
        <v>46054</v>
      </c>
      <c r="BD47" s="736">
        <v>46082</v>
      </c>
      <c r="BE47" s="736">
        <v>46113</v>
      </c>
      <c r="BF47" s="736">
        <v>46143</v>
      </c>
      <c r="BG47" s="736">
        <v>46174</v>
      </c>
      <c r="BH47" s="736">
        <v>46204</v>
      </c>
      <c r="BI47" s="736">
        <v>46235</v>
      </c>
      <c r="BJ47" s="736">
        <v>46266</v>
      </c>
      <c r="BK47" s="736">
        <v>46296</v>
      </c>
      <c r="BL47" s="736">
        <v>46327</v>
      </c>
      <c r="BM47" s="736">
        <v>46357</v>
      </c>
    </row>
    <row r="48" spans="1:65">
      <c r="C48" s="64" t="s">
        <v>319</v>
      </c>
      <c r="D48" s="417">
        <f>+'settlement day'!N13</f>
        <v>0</v>
      </c>
      <c r="E48" s="417">
        <f>+'settlement day'!O13</f>
        <v>0</v>
      </c>
      <c r="F48" s="417">
        <f>+'settlement day'!P13</f>
        <v>0</v>
      </c>
      <c r="G48" s="417">
        <f>+'settlement day'!Q13</f>
        <v>0</v>
      </c>
      <c r="I48" s="417">
        <f>+'settlement day'!R13</f>
        <v>0</v>
      </c>
      <c r="J48" s="417">
        <f>+'settlement day'!S13</f>
        <v>0</v>
      </c>
      <c r="K48" s="417">
        <f>+'settlement day'!T13</f>
        <v>0</v>
      </c>
      <c r="L48" s="417">
        <f>+'settlement day'!U13</f>
        <v>0</v>
      </c>
      <c r="M48" s="417">
        <f>+'settlement day'!V13</f>
        <v>0</v>
      </c>
      <c r="N48" s="417">
        <f>+'settlement day'!W13</f>
        <v>0</v>
      </c>
      <c r="O48" s="417">
        <f>+'settlement day'!X13</f>
        <v>0</v>
      </c>
      <c r="P48" s="417">
        <f>+'settlement day'!Y13</f>
        <v>0</v>
      </c>
      <c r="Q48" s="417">
        <f>+'settlement day'!Z13</f>
        <v>0</v>
      </c>
      <c r="R48" s="739">
        <f>+'settlement day'!AA13</f>
        <v>0</v>
      </c>
      <c r="S48" s="739">
        <f>+'settlement day'!AB13</f>
        <v>0</v>
      </c>
      <c r="T48" s="739">
        <f>+'settlement day'!AC13</f>
        <v>0</v>
      </c>
      <c r="U48" s="739">
        <f>+'settlement day'!AD13</f>
        <v>0</v>
      </c>
      <c r="V48" s="739">
        <f>+'settlement day'!AE13</f>
        <v>0</v>
      </c>
      <c r="W48" s="739">
        <f>+'settlement day'!AF13</f>
        <v>0</v>
      </c>
      <c r="X48" s="739">
        <f>+'settlement day'!AG13</f>
        <v>0</v>
      </c>
      <c r="Y48" s="739">
        <f>+'settlement day'!AH13</f>
        <v>0</v>
      </c>
      <c r="Z48" s="739">
        <f>+'settlement day'!AI13</f>
        <v>0</v>
      </c>
      <c r="AA48" s="739">
        <f>+'settlement day'!AJ13</f>
        <v>0</v>
      </c>
      <c r="AB48" s="739">
        <f>+'settlement day'!AK13</f>
        <v>0</v>
      </c>
      <c r="AC48" s="739">
        <f>+'settlement day'!AL13</f>
        <v>0</v>
      </c>
      <c r="AD48" s="739">
        <f>+'settlement day'!AM13</f>
        <v>0</v>
      </c>
      <c r="AE48" s="739">
        <f>+'settlement day'!AN13</f>
        <v>0</v>
      </c>
      <c r="AF48" s="739">
        <f>+'settlement day'!AO13</f>
        <v>0</v>
      </c>
      <c r="AG48" s="739">
        <f>+'settlement day'!AP13</f>
        <v>0</v>
      </c>
      <c r="AH48" s="739">
        <f>+'settlement day'!AQ13</f>
        <v>0</v>
      </c>
      <c r="AI48" s="739">
        <f>+'settlement day'!AR13</f>
        <v>0</v>
      </c>
      <c r="AJ48" s="739">
        <f>+'settlement day'!AS13</f>
        <v>0</v>
      </c>
      <c r="AK48" s="739">
        <f>+'settlement day'!AT13</f>
        <v>0</v>
      </c>
      <c r="AL48" s="739">
        <f>+'settlement day'!AU13</f>
        <v>0</v>
      </c>
      <c r="AM48" s="739">
        <f>+'settlement day'!AV13</f>
        <v>0</v>
      </c>
      <c r="AN48" s="739">
        <f>+'settlement day'!AW13</f>
        <v>0</v>
      </c>
      <c r="AO48" s="739">
        <f>+'settlement day'!AX13</f>
        <v>0</v>
      </c>
      <c r="AP48" s="739">
        <f>+'settlement day'!AY13</f>
        <v>0</v>
      </c>
      <c r="AQ48" s="739">
        <f>+'settlement day'!AZ13</f>
        <v>0</v>
      </c>
      <c r="AR48" s="739">
        <f>+'settlement day'!BA13</f>
        <v>0</v>
      </c>
      <c r="AS48" s="739">
        <f>+'settlement day'!BB13</f>
        <v>0</v>
      </c>
      <c r="AT48" s="739">
        <f>+'settlement day'!BC13</f>
        <v>0</v>
      </c>
      <c r="AU48" s="739">
        <f>+'settlement day'!BD13</f>
        <v>0</v>
      </c>
      <c r="AV48" s="739">
        <f>+'settlement day'!BE13</f>
        <v>0</v>
      </c>
      <c r="AW48" s="739">
        <f>+'settlement day'!BF13</f>
        <v>0</v>
      </c>
      <c r="AX48" s="739">
        <f>+'settlement day'!BG13</f>
        <v>0</v>
      </c>
      <c r="AY48" s="739">
        <f>+'settlement day'!BH13</f>
        <v>2843.5</v>
      </c>
      <c r="AZ48" s="739">
        <f>+'settlement day'!BI13</f>
        <v>2900</v>
      </c>
      <c r="BA48" s="739">
        <f>+'settlement day'!BJ13</f>
        <v>2904.5</v>
      </c>
      <c r="BB48" s="739">
        <f>+'settlement day'!BK13</f>
        <v>2930</v>
      </c>
      <c r="BC48" s="739">
        <f>+'settlement day'!BL13</f>
        <v>2950</v>
      </c>
      <c r="BD48" s="739">
        <f>+'settlement day'!BM13</f>
        <v>2975</v>
      </c>
      <c r="BE48" s="739">
        <f>+'settlement day'!BN13</f>
        <v>2700</v>
      </c>
      <c r="BF48" s="739">
        <f>+'settlement day'!BO13</f>
        <v>2420</v>
      </c>
      <c r="BG48" s="739">
        <f>+'settlement day'!BP13</f>
        <v>2390</v>
      </c>
      <c r="BH48" s="739">
        <f>+'settlement day'!BQ13</f>
        <v>2485</v>
      </c>
      <c r="BI48" s="739">
        <f>+'settlement day'!BR13</f>
        <v>2485</v>
      </c>
      <c r="BJ48" s="739">
        <f>+'settlement day'!BS13</f>
        <v>2485</v>
      </c>
      <c r="BK48" s="739">
        <f>+'settlement day'!BT13</f>
        <v>2575</v>
      </c>
      <c r="BL48" s="739">
        <f>+'settlement day'!BU13</f>
        <v>2585</v>
      </c>
      <c r="BM48" s="739">
        <f>+'settlement day'!BV13</f>
        <v>2605</v>
      </c>
    </row>
    <row r="49" spans="2:65">
      <c r="C49" s="64" t="s">
        <v>320</v>
      </c>
      <c r="D49" s="417">
        <f>+(D48-'mkt data'!$G$23+'mkt data'!$G$24)/'mkt data'!$H$25</f>
        <v>-99.524494083821736</v>
      </c>
      <c r="E49" s="417">
        <f>+(E48-'mkt data'!$G$23+'mkt data'!$G$24)/'mkt data'!$H$25</f>
        <v>-99.524494083821736</v>
      </c>
      <c r="F49" s="417">
        <f>+(F48-'mkt data'!$G$23+'mkt data'!$G$24)/'mkt data'!$H$25</f>
        <v>-99.524494083821736</v>
      </c>
      <c r="G49" s="417">
        <f>+(G48-'mkt data'!$G$23+'mkt data'!$G$24)/'mkt data'!$H$25</f>
        <v>-99.524494083821736</v>
      </c>
      <c r="I49" s="417">
        <f>+(I48-'mkt data'!$G$23+'mkt data'!$G$24)/'mkt data'!$H$25</f>
        <v>-99.524494083821736</v>
      </c>
      <c r="J49" s="417">
        <f>+(J48-'mkt data'!$G$23+'mkt data'!$G$24)/'mkt data'!$H$25</f>
        <v>-99.524494083821736</v>
      </c>
      <c r="K49" s="417">
        <f>+(K48-'mkt data'!$G$23+'mkt data'!$G$24)/'mkt data'!$H$25</f>
        <v>-99.524494083821736</v>
      </c>
      <c r="L49" s="417">
        <f>+(L48-'mkt data'!$G$23+'mkt data'!$G$24)/'mkt data'!$H$25</f>
        <v>-99.524494083821736</v>
      </c>
      <c r="M49" s="417">
        <f>+(M48-'mkt data'!$G$23+'mkt data'!$G$24)/'mkt data'!$H$25</f>
        <v>-99.524494083821736</v>
      </c>
      <c r="N49" s="417">
        <f>+(N48-'mkt data'!$G$23+'mkt data'!$G$24)/'mkt data'!$H$25</f>
        <v>-99.524494083821736</v>
      </c>
      <c r="O49" s="417">
        <f>+(O48-'mkt data'!$G$23+'mkt data'!$G$24)/'mkt data'!$H$25</f>
        <v>-99.524494083821736</v>
      </c>
      <c r="P49" s="417">
        <f>+(P48-'mkt data'!$G$23+'mkt data'!$G$24)/'mkt data'!$H$25</f>
        <v>-99.524494083821736</v>
      </c>
      <c r="Q49" s="417">
        <f>+(Q48-'mkt data'!$G$23+'mkt data'!$G$24)/'mkt data'!$H$25</f>
        <v>-99.524494083821736</v>
      </c>
      <c r="R49" s="739">
        <f>+(R48-'mkt data'!$G$23+'mkt data'!$G$24)/'mkt data'!$H$25</f>
        <v>-99.524494083821736</v>
      </c>
      <c r="S49" s="739">
        <f>+(S48-'mkt data'!$G$23+'mkt data'!$G$24)/'mkt data'!$H$25</f>
        <v>-99.524494083821736</v>
      </c>
      <c r="T49" s="739">
        <f>+(T48-'mkt data'!$G$23+'mkt data'!$G$24)/'mkt data'!$H$25</f>
        <v>-99.524494083821736</v>
      </c>
      <c r="U49" s="739">
        <f>+(U48-'mkt data'!$G$23+'mkt data'!$G$24)/'mkt data'!$H$25</f>
        <v>-99.524494083821736</v>
      </c>
      <c r="V49" s="739">
        <f>+(V48-'mkt data'!$G$23+'mkt data'!$G$24)/'mkt data'!$H$25</f>
        <v>-99.524494083821736</v>
      </c>
      <c r="W49" s="739">
        <f>+(W48-'mkt data'!$G$23+'mkt data'!$G$24)/'mkt data'!$H$25</f>
        <v>-99.524494083821736</v>
      </c>
      <c r="X49" s="739">
        <f>+(X48-'mkt data'!$G$23+'mkt data'!$G$24)/'mkt data'!$H$25</f>
        <v>-99.524494083821736</v>
      </c>
      <c r="Y49" s="739">
        <f>+(Y48-'mkt data'!$G$23+'mkt data'!$G$24)/'mkt data'!$H$25</f>
        <v>-99.524494083821736</v>
      </c>
      <c r="Z49" s="739">
        <f>+(Z48-'mkt data'!$G$23+'mkt data'!$G$24)/'mkt data'!$H$25</f>
        <v>-99.524494083821736</v>
      </c>
      <c r="AA49" s="739">
        <f>+(AA48-'mkt data'!$G$23+'mkt data'!$G$24)/'mkt data'!$H$25</f>
        <v>-99.524494083821736</v>
      </c>
      <c r="AB49" s="739">
        <f>+(AB48-'mkt data'!$G$23+'mkt data'!$G$24)/'mkt data'!$H$25</f>
        <v>-99.524494083821736</v>
      </c>
      <c r="AC49" s="739">
        <f>+(AC48-'mkt data'!$G$23+'mkt data'!$G$24)/'mkt data'!$H$25</f>
        <v>-99.524494083821736</v>
      </c>
      <c r="AD49" s="739">
        <f>+(AD48-'mkt data'!$G$23+'mkt data'!$G$24)/'mkt data'!$H$25</f>
        <v>-99.524494083821736</v>
      </c>
      <c r="AE49" s="739">
        <f>+(AE48-'mkt data'!$G$23+'mkt data'!$G$24)/'mkt data'!$H$25</f>
        <v>-99.524494083821736</v>
      </c>
      <c r="AF49" s="739">
        <f>+(AF48-'mkt data'!$G$23+'mkt data'!$G$24)/'mkt data'!$H$25</f>
        <v>-99.524494083821736</v>
      </c>
      <c r="AG49" s="739">
        <f>+(AG48-'mkt data'!$G$23+'mkt data'!$G$24)/'mkt data'!$H$25</f>
        <v>-99.524494083821736</v>
      </c>
      <c r="AH49" s="739">
        <f>+(AH48-'mkt data'!$G$23+'mkt data'!$G$24)/'mkt data'!$H$25</f>
        <v>-99.524494083821736</v>
      </c>
      <c r="AI49" s="739">
        <f>+(AI48-'mkt data'!$G$23+'mkt data'!$G$24)/'mkt data'!$H$25</f>
        <v>-99.524494083821736</v>
      </c>
      <c r="AJ49" s="739">
        <f>+(AJ48-'mkt data'!$G$23+'mkt data'!$G$24)/'mkt data'!$H$25</f>
        <v>-99.524494083821736</v>
      </c>
      <c r="AK49" s="739">
        <f>+(AK48-'mkt data'!$G$23+'mkt data'!$G$24)/'mkt data'!$H$25</f>
        <v>-99.524494083821736</v>
      </c>
      <c r="AL49" s="739">
        <f>+(AL48-'mkt data'!$G$23+'mkt data'!$G$24)/'mkt data'!$H$25</f>
        <v>-99.524494083821736</v>
      </c>
      <c r="AM49" s="739">
        <f>+(AM48-'mkt data'!$G$23+'mkt data'!$G$24)/'mkt data'!$H$25</f>
        <v>-99.524494083821736</v>
      </c>
      <c r="AN49" s="739">
        <f>+(AN48-'mkt data'!$G$23+'mkt data'!$G$24)/'mkt data'!$H$25</f>
        <v>-99.524494083821736</v>
      </c>
      <c r="AO49" s="739">
        <f>+(AO48-'mkt data'!$G$23+'mkt data'!$G$24)/'mkt data'!$H$25</f>
        <v>-99.524494083821736</v>
      </c>
      <c r="AP49" s="739">
        <f>+(AP48-'mkt data'!$G$23+'mkt data'!$G$24)/'mkt data'!$H$25</f>
        <v>-99.524494083821736</v>
      </c>
      <c r="AQ49" s="739">
        <f>+(AQ48-'mkt data'!$G$23+'mkt data'!$G$24)/'mkt data'!$H$25</f>
        <v>-99.524494083821736</v>
      </c>
      <c r="AR49" s="739">
        <f>+(AR48-'mkt data'!$G$23+'mkt data'!$G$24)/'mkt data'!$H$25</f>
        <v>-99.524494083821736</v>
      </c>
      <c r="AS49" s="739">
        <f>+(AS48-'mkt data'!$G$23+'mkt data'!$G$24)/'mkt data'!$H$25</f>
        <v>-99.524494083821736</v>
      </c>
      <c r="AT49" s="739">
        <f>+(AT48-'mkt data'!$G$23+'mkt data'!$G$24)/'mkt data'!$H$25</f>
        <v>-99.524494083821736</v>
      </c>
      <c r="AU49" s="739">
        <f>+(AU48-'mkt data'!$G$23+'mkt data'!$G$24)/'mkt data'!$H$25</f>
        <v>-99.524494083821736</v>
      </c>
      <c r="AV49" s="739">
        <f>+(AV48-'mkt data'!$G$23+'mkt data'!$G$24)/'mkt data'!$H$25</f>
        <v>-99.524494083821736</v>
      </c>
      <c r="AW49" s="739">
        <f>+(AW48-'mkt data'!$G$23+'mkt data'!$G$24)/'mkt data'!$H$25</f>
        <v>-99.524494083821736</v>
      </c>
      <c r="AX49" s="739">
        <f>+(AX48-'mkt data'!$G$23+'mkt data'!$G$24)/'mkt data'!$H$25</f>
        <v>-99.524494083821736</v>
      </c>
      <c r="AY49" s="739">
        <f>+(AY48-'mkt data'!$G$23+'mkt data'!$G$24)/'mkt data'!$H$25</f>
        <v>3044.8966051089242</v>
      </c>
      <c r="AZ49" s="739">
        <f>+(AZ48-'mkt data'!$G$23+'mkt data'!$G$24)/'mkt data'!$H$25</f>
        <v>3107.3758708393234</v>
      </c>
      <c r="BA49" s="739">
        <f>+(BA48-'mkt data'!$G$23+'mkt data'!$G$24)/'mkt data'!$H$25</f>
        <v>3112.3520955435142</v>
      </c>
      <c r="BB49" s="739">
        <f>+(BB48-'mkt data'!$G$23+'mkt data'!$G$24)/'mkt data'!$H$25</f>
        <v>3140.5507022005972</v>
      </c>
      <c r="BC49" s="739">
        <f>+(BC48-'mkt data'!$G$23+'mkt data'!$G$24)/'mkt data'!$H$25</f>
        <v>3162.6672564414466</v>
      </c>
      <c r="BD49" s="739">
        <f>+(BD48-'mkt data'!$G$23+'mkt data'!$G$24)/'mkt data'!$H$25</f>
        <v>3190.3129492425082</v>
      </c>
      <c r="BE49" s="739">
        <f>+(BE48-'mkt data'!$G$23+'mkt data'!$G$24)/'mkt data'!$H$25</f>
        <v>2886.2103284308305</v>
      </c>
      <c r="BF49" s="739">
        <f>+(BF48-'mkt data'!$G$23+'mkt data'!$G$24)/'mkt data'!$H$25</f>
        <v>2576.5785690589405</v>
      </c>
      <c r="BG49" s="739">
        <f>+(BG48-'mkt data'!$G$23+'mkt data'!$G$24)/'mkt data'!$H$25</f>
        <v>2543.4037376976667</v>
      </c>
      <c r="BH49" s="739">
        <f>+(BH48-'mkt data'!$G$23+'mkt data'!$G$24)/'mkt data'!$H$25</f>
        <v>2648.4573703417009</v>
      </c>
      <c r="BI49" s="739">
        <f>+(BI48-'mkt data'!$G$23+'mkt data'!$G$24)/'mkt data'!$H$25</f>
        <v>2648.4573703417009</v>
      </c>
      <c r="BJ49" s="739">
        <f>+(BJ48-'mkt data'!$G$23+'mkt data'!$G$24)/'mkt data'!$H$25</f>
        <v>2648.4573703417009</v>
      </c>
      <c r="BK49" s="739">
        <f>+(BK48-'mkt data'!$G$23+'mkt data'!$G$24)/'mkt data'!$H$25</f>
        <v>2747.9818644255224</v>
      </c>
      <c r="BL49" s="739">
        <f>+(BL48-'mkt data'!$G$23+'mkt data'!$G$24)/'mkt data'!$H$25</f>
        <v>2759.0401415459473</v>
      </c>
      <c r="BM49" s="739">
        <f>+(BM48-'mkt data'!$G$23+'mkt data'!$G$24)/'mkt data'!$H$25</f>
        <v>2781.1566957867963</v>
      </c>
    </row>
    <row r="50" spans="2:65">
      <c r="C50" s="64"/>
      <c r="D50" s="417"/>
      <c r="E50" s="417"/>
      <c r="F50" s="417"/>
      <c r="G50" s="417"/>
      <c r="I50" s="417"/>
      <c r="J50" s="417"/>
      <c r="K50" s="417"/>
      <c r="L50" s="417"/>
      <c r="M50" s="417"/>
      <c r="N50" s="417"/>
      <c r="O50" s="417"/>
      <c r="P50" s="417"/>
      <c r="Q50" s="417"/>
      <c r="R50" s="739"/>
      <c r="S50" s="739"/>
      <c r="T50" s="739"/>
      <c r="U50" s="739"/>
      <c r="V50" s="739"/>
      <c r="W50" s="739"/>
      <c r="X50" s="739"/>
      <c r="Y50" s="739"/>
      <c r="Z50" s="739"/>
      <c r="AA50" s="739"/>
      <c r="AB50" s="739"/>
      <c r="AC50" s="739"/>
      <c r="AD50" s="739"/>
      <c r="AE50" s="739"/>
      <c r="AF50" s="739"/>
      <c r="AG50" s="739"/>
      <c r="AH50" s="739"/>
      <c r="AI50" s="739"/>
      <c r="AJ50" s="739"/>
      <c r="AK50" s="739"/>
      <c r="AL50" s="739"/>
      <c r="AM50" s="739"/>
      <c r="AN50" s="739"/>
      <c r="AO50" s="739"/>
      <c r="AP50" s="739"/>
      <c r="AQ50" s="739"/>
      <c r="AR50" s="739"/>
      <c r="AS50" s="739"/>
      <c r="AT50" s="739"/>
      <c r="AU50" s="739"/>
      <c r="AV50" s="739"/>
      <c r="AW50" s="739"/>
      <c r="AX50" s="739"/>
      <c r="AY50" s="739"/>
      <c r="AZ50" s="739"/>
      <c r="BA50" s="739"/>
      <c r="BB50" s="739"/>
      <c r="BC50" s="739"/>
      <c r="BD50" s="739"/>
      <c r="BE50" s="739"/>
      <c r="BF50" s="739"/>
      <c r="BG50" s="739"/>
      <c r="BH50" s="739"/>
      <c r="BI50" s="739"/>
      <c r="BJ50" s="739"/>
      <c r="BK50" s="739"/>
      <c r="BL50" s="739"/>
      <c r="BM50" s="739"/>
    </row>
    <row r="51" spans="2:65">
      <c r="B51" s="411">
        <f>+'mkt data'!G26</f>
        <v>0.12</v>
      </c>
      <c r="C51" s="64" t="s">
        <v>321</v>
      </c>
      <c r="D51" s="417">
        <f>+((D48-'mkt data'!$G$23)*'mkt data'!$H$26)+('mkt data'!$G$24)</f>
        <v>-100.80000000000001</v>
      </c>
      <c r="E51" s="417">
        <f>+((E48-'mkt data'!$G$23)*'mkt data'!$H$26)+('mkt data'!$G$24)</f>
        <v>-100.80000000000001</v>
      </c>
      <c r="F51" s="417">
        <f>+((F48-'mkt data'!$G$23)*'mkt data'!$H$26)+('mkt data'!$G$24)</f>
        <v>-100.80000000000001</v>
      </c>
      <c r="G51" s="417">
        <f>+((G48-'mkt data'!$G$23)*'mkt data'!$H$26)+('mkt data'!$G$24)</f>
        <v>-100.80000000000001</v>
      </c>
      <c r="I51" s="417">
        <f>+((I48-'mkt data'!$G$23)*'mkt data'!$H$26)+('mkt data'!$G$24)</f>
        <v>-100.80000000000001</v>
      </c>
      <c r="J51" s="417">
        <f>+((J48-'mkt data'!$G$23)*'mkt data'!$H$26)+('mkt data'!$G$24)</f>
        <v>-100.80000000000001</v>
      </c>
      <c r="K51" s="417">
        <f>+((K48-'mkt data'!$G$23)*'mkt data'!$H$26)+('mkt data'!$G$24)</f>
        <v>-100.80000000000001</v>
      </c>
      <c r="L51" s="417">
        <f>+((L48-'mkt data'!$G$23)*'mkt data'!$H$26)+('mkt data'!$G$24)</f>
        <v>-100.80000000000001</v>
      </c>
      <c r="M51" s="417">
        <f>+((M48-'mkt data'!$G$23)*'mkt data'!$H$26)+('mkt data'!$G$24)</f>
        <v>-100.80000000000001</v>
      </c>
      <c r="N51" s="417">
        <f>+((N48-'mkt data'!$G$23)*'mkt data'!$H$26)+('mkt data'!$G$24)</f>
        <v>-100.80000000000001</v>
      </c>
      <c r="O51" s="417">
        <f>+((O48-'mkt data'!$G$23)*'mkt data'!$H$26)+('mkt data'!$G$24)</f>
        <v>-100.80000000000001</v>
      </c>
      <c r="P51" s="417">
        <f>+((P48-'mkt data'!$G$23)*'mkt data'!$H$26)+('mkt data'!$G$24)</f>
        <v>-100.80000000000001</v>
      </c>
      <c r="Q51" s="417">
        <f>+((Q48-'mkt data'!$G$23)*'mkt data'!$H$26)+('mkt data'!$G$24)</f>
        <v>-100.80000000000001</v>
      </c>
      <c r="R51" s="739">
        <f>+((R48-'mkt data'!$G$23)*'mkt data'!$H$26)+('mkt data'!$G$24)</f>
        <v>-100.80000000000001</v>
      </c>
      <c r="S51" s="739">
        <f>+((S48-'mkt data'!$G$23)*'mkt data'!$H$26)+('mkt data'!$G$24)</f>
        <v>-100.80000000000001</v>
      </c>
      <c r="T51" s="739">
        <f>+((T48-'mkt data'!$G$23)*'mkt data'!$H$26)+('mkt data'!$G$24)</f>
        <v>-100.80000000000001</v>
      </c>
      <c r="U51" s="739">
        <f>+((U48-'mkt data'!$G$23)*'mkt data'!$H$26)+('mkt data'!$G$24)</f>
        <v>-100.80000000000001</v>
      </c>
      <c r="V51" s="739">
        <f>+((V48-'mkt data'!$G$23)*'mkt data'!$H$26)+('mkt data'!$G$24)</f>
        <v>-100.80000000000001</v>
      </c>
      <c r="W51" s="739">
        <f>+((W48-'mkt data'!$G$23)*'mkt data'!$H$26)+('mkt data'!$G$24)</f>
        <v>-100.80000000000001</v>
      </c>
      <c r="X51" s="739">
        <f>+((X48-'mkt data'!$G$23)*'mkt data'!$H$26)+('mkt data'!$G$24)</f>
        <v>-100.80000000000001</v>
      </c>
      <c r="Y51" s="739">
        <f>+((Y48-'mkt data'!$G$23)*'mkt data'!$H$26)+('mkt data'!$G$24)</f>
        <v>-100.80000000000001</v>
      </c>
      <c r="Z51" s="739">
        <f>+((Z48-'mkt data'!$G$23)*'mkt data'!$H$26)+('mkt data'!$G$24)</f>
        <v>-100.80000000000001</v>
      </c>
      <c r="AA51" s="739">
        <f>+((AA48-'mkt data'!$G$23)*'mkt data'!$H$26)+('mkt data'!$G$24)</f>
        <v>-100.80000000000001</v>
      </c>
      <c r="AB51" s="739">
        <f>+((AB48-'mkt data'!$G$23)*'mkt data'!$H$26)+('mkt data'!$G$24)</f>
        <v>-100.80000000000001</v>
      </c>
      <c r="AC51" s="739">
        <f>+((AC48-'mkt data'!$G$23)*'mkt data'!$H$26)+('mkt data'!$G$24)</f>
        <v>-100.80000000000001</v>
      </c>
      <c r="AD51" s="739">
        <f>+((AD48-'mkt data'!$G$23)*'mkt data'!$H$26)+('mkt data'!$G$24)</f>
        <v>-100.80000000000001</v>
      </c>
      <c r="AE51" s="739">
        <f>+((AE48-'mkt data'!$G$23)*'mkt data'!$H$26)+('mkt data'!$G$24)</f>
        <v>-100.80000000000001</v>
      </c>
      <c r="AF51" s="739">
        <f>+((AF48-'mkt data'!$G$23)*'mkt data'!$H$26)+('mkt data'!$G$24)</f>
        <v>-100.80000000000001</v>
      </c>
      <c r="AG51" s="739">
        <f>+((AG48-'mkt data'!$G$23)*'mkt data'!$H$26)+('mkt data'!$G$24)</f>
        <v>-100.80000000000001</v>
      </c>
      <c r="AH51" s="739">
        <f>+((AH48-'mkt data'!$G$23)*'mkt data'!$H$26)+('mkt data'!$G$24)</f>
        <v>-100.80000000000001</v>
      </c>
      <c r="AI51" s="739">
        <f>+((AI48-'mkt data'!$G$23)*'mkt data'!$H$26)+('mkt data'!$G$24)</f>
        <v>-100.80000000000001</v>
      </c>
      <c r="AJ51" s="739">
        <f>+((AJ48-'mkt data'!$G$23)*'mkt data'!$H$26)+('mkt data'!$G$24)</f>
        <v>-100.80000000000001</v>
      </c>
      <c r="AK51" s="739">
        <f>+((AK48-'mkt data'!$G$23)*'mkt data'!$H$26)+('mkt data'!$G$24)</f>
        <v>-100.80000000000001</v>
      </c>
      <c r="AL51" s="739">
        <f>+((AL48-'mkt data'!$G$23)*'mkt data'!$H$26)+('mkt data'!$G$24)</f>
        <v>-100.80000000000001</v>
      </c>
      <c r="AM51" s="739">
        <f>+((AM48-'mkt data'!$G$23)*'mkt data'!$H$26)+('mkt data'!$G$24)</f>
        <v>-100.80000000000001</v>
      </c>
      <c r="AN51" s="739">
        <f>+((AN48-'mkt data'!$G$23)*'mkt data'!$H$26)+('mkt data'!$G$24)</f>
        <v>-100.80000000000001</v>
      </c>
      <c r="AO51" s="739">
        <f>+((AO48-'mkt data'!$G$23)*'mkt data'!$H$26)+('mkt data'!$G$24)</f>
        <v>-100.80000000000001</v>
      </c>
      <c r="AP51" s="739">
        <f>+((AP48-'mkt data'!$G$23)*'mkt data'!$H$26)+('mkt data'!$G$24)</f>
        <v>-100.80000000000001</v>
      </c>
      <c r="AQ51" s="739">
        <f>+((AQ48-'mkt data'!$G$23)*'mkt data'!$H$26)+('mkt data'!$G$24)</f>
        <v>-100.80000000000001</v>
      </c>
      <c r="AR51" s="739">
        <f>+((AR48-'mkt data'!$G$23)*'mkt data'!$H$26)+('mkt data'!$G$24)</f>
        <v>-100.80000000000001</v>
      </c>
      <c r="AS51" s="739">
        <f>+((AS48-'mkt data'!$G$23)*'mkt data'!$H$26)+('mkt data'!$G$24)</f>
        <v>-100.80000000000001</v>
      </c>
      <c r="AT51" s="739">
        <f>+((AT48-'mkt data'!$G$23)*'mkt data'!$H$26)+('mkt data'!$G$24)</f>
        <v>-100.80000000000001</v>
      </c>
      <c r="AU51" s="739">
        <f>+((AU48-'mkt data'!$G$23)*'mkt data'!$H$26)+('mkt data'!$G$24)</f>
        <v>-100.80000000000001</v>
      </c>
      <c r="AV51" s="739">
        <f>+((AV48-'mkt data'!$G$23)*'mkt data'!$H$26)+('mkt data'!$G$24)</f>
        <v>-100.80000000000001</v>
      </c>
      <c r="AW51" s="739">
        <f>+((AW48-'mkt data'!$G$23)*'mkt data'!$H$26)+('mkt data'!$G$24)</f>
        <v>-100.80000000000001</v>
      </c>
      <c r="AX51" s="739">
        <f>+((AX48-'mkt data'!$G$23)*'mkt data'!$H$26)+('mkt data'!$G$24)</f>
        <v>-100.80000000000001</v>
      </c>
      <c r="AY51" s="739">
        <f>+((AY48-'mkt data'!$G$23)*'mkt data'!$H$26)+('mkt data'!$G$24)</f>
        <v>3083.92</v>
      </c>
      <c r="AZ51" s="739">
        <f>+((AZ48-'mkt data'!$G$23)*'mkt data'!$H$26)+('mkt data'!$G$24)</f>
        <v>3147.2000000000003</v>
      </c>
      <c r="BA51" s="739">
        <f>+((BA48-'mkt data'!$G$23)*'mkt data'!$H$26)+('mkt data'!$G$24)</f>
        <v>3152.2400000000002</v>
      </c>
      <c r="BB51" s="739">
        <f>+((BB48-'mkt data'!$G$23)*'mkt data'!$H$26)+('mkt data'!$G$24)</f>
        <v>3180.8</v>
      </c>
      <c r="BC51" s="739">
        <f>+((BC48-'mkt data'!$G$23)*'mkt data'!$H$26)+('mkt data'!$G$24)</f>
        <v>3203.2000000000003</v>
      </c>
      <c r="BD51" s="739">
        <f>+((BD48-'mkt data'!$G$23)*'mkt data'!$H$26)+('mkt data'!$G$24)</f>
        <v>3231.2000000000003</v>
      </c>
      <c r="BE51" s="739">
        <f>+((BE48-'mkt data'!$G$23)*'mkt data'!$H$26)+('mkt data'!$G$24)</f>
        <v>2923.2000000000003</v>
      </c>
      <c r="BF51" s="739">
        <f>+((BF48-'mkt data'!$G$23)*'mkt data'!$H$26)+('mkt data'!$G$24)</f>
        <v>2609.6000000000004</v>
      </c>
      <c r="BG51" s="739">
        <f>+((BG48-'mkt data'!$G$23)*'mkt data'!$H$26)+('mkt data'!$G$24)</f>
        <v>2576.0000000000005</v>
      </c>
      <c r="BH51" s="739">
        <f>+((BH48-'mkt data'!$G$23)*'mkt data'!$H$26)+('mkt data'!$G$24)</f>
        <v>2682.4</v>
      </c>
      <c r="BI51" s="739">
        <f>+((BI48-'mkt data'!$G$23)*'mkt data'!$H$26)+('mkt data'!$G$24)</f>
        <v>2682.4</v>
      </c>
      <c r="BJ51" s="739">
        <f>+((BJ48-'mkt data'!$G$23)*'mkt data'!$H$26)+('mkt data'!$G$24)</f>
        <v>2682.4</v>
      </c>
      <c r="BK51" s="739">
        <f>+((BK48-'mkt data'!$G$23)*'mkt data'!$H$26)+('mkt data'!$G$24)</f>
        <v>2783.2000000000003</v>
      </c>
      <c r="BL51" s="739">
        <f>+((BL48-'mkt data'!$G$23)*'mkt data'!$H$26)+('mkt data'!$G$24)</f>
        <v>2794.4</v>
      </c>
      <c r="BM51" s="739">
        <f>+((BM48-'mkt data'!$G$23)*'mkt data'!$H$26)+('mkt data'!$G$24)</f>
        <v>2816.8</v>
      </c>
    </row>
    <row r="52" spans="2:65">
      <c r="C52" s="64"/>
      <c r="D52" s="417"/>
      <c r="E52" s="417"/>
      <c r="F52" s="417"/>
      <c r="G52" s="417"/>
      <c r="I52" s="417"/>
      <c r="J52" s="417"/>
      <c r="K52" s="417"/>
      <c r="L52" s="417"/>
      <c r="M52" s="417"/>
      <c r="N52" s="417"/>
      <c r="O52" s="417"/>
      <c r="P52" s="417"/>
      <c r="Q52" s="417"/>
      <c r="R52" s="739"/>
      <c r="S52" s="739"/>
      <c r="T52" s="739"/>
      <c r="U52" s="739"/>
      <c r="V52" s="739"/>
      <c r="W52" s="739"/>
      <c r="X52" s="739"/>
      <c r="Y52" s="739"/>
      <c r="Z52" s="739"/>
      <c r="AA52" s="739"/>
      <c r="AB52" s="739"/>
      <c r="AC52" s="739"/>
      <c r="AD52" s="739"/>
      <c r="AE52" s="739"/>
      <c r="AF52" s="739"/>
      <c r="AG52" s="739"/>
      <c r="AH52" s="739"/>
      <c r="AI52" s="739"/>
      <c r="AJ52" s="739"/>
      <c r="AK52" s="739"/>
      <c r="AL52" s="739"/>
      <c r="AM52" s="739"/>
      <c r="AN52" s="739"/>
      <c r="AO52" s="739"/>
      <c r="AP52" s="739"/>
      <c r="AQ52" s="739"/>
      <c r="AR52" s="739"/>
      <c r="AS52" s="739"/>
      <c r="AT52" s="739"/>
      <c r="AU52" s="739"/>
      <c r="AV52" s="739"/>
      <c r="AW52" s="739"/>
      <c r="AX52" s="739"/>
      <c r="AY52" s="739"/>
      <c r="AZ52" s="739"/>
      <c r="BA52" s="739"/>
      <c r="BB52" s="739"/>
      <c r="BC52" s="739"/>
      <c r="BD52" s="739"/>
      <c r="BE52" s="739"/>
      <c r="BF52" s="739"/>
      <c r="BG52" s="739"/>
      <c r="BH52" s="739"/>
      <c r="BI52" s="739"/>
      <c r="BJ52" s="739"/>
      <c r="BK52" s="739"/>
      <c r="BL52" s="739"/>
      <c r="BM52" s="739"/>
    </row>
    <row r="53" spans="2:65">
      <c r="B53" s="60">
        <f>470/0.867</f>
        <v>542.09919261822381</v>
      </c>
      <c r="C53" s="256" t="s">
        <v>322</v>
      </c>
      <c r="D53" s="436">
        <f t="shared" ref="D53:G53" si="283">+D51+$B$53</f>
        <v>441.2991926182238</v>
      </c>
      <c r="E53" s="436">
        <f>+E51+$B$53</f>
        <v>441.2991926182238</v>
      </c>
      <c r="F53" s="436">
        <f>+F51+$B$53</f>
        <v>441.2991926182238</v>
      </c>
      <c r="G53" s="436">
        <f t="shared" si="283"/>
        <v>441.2991926182238</v>
      </c>
      <c r="I53" s="436">
        <f>+I51+$B$53</f>
        <v>441.2991926182238</v>
      </c>
      <c r="J53" s="455">
        <f>+J51+$B$53</f>
        <v>441.2991926182238</v>
      </c>
      <c r="K53" s="455">
        <f>+K51+$B$53</f>
        <v>441.2991926182238</v>
      </c>
      <c r="L53" s="455">
        <f>+L51+$B$53</f>
        <v>441.2991926182238</v>
      </c>
      <c r="M53" s="681">
        <f>+M51+$B$53</f>
        <v>441.2991926182238</v>
      </c>
      <c r="N53" s="681">
        <f t="shared" ref="N53:T53" si="284">+N51+$B$53</f>
        <v>441.2991926182238</v>
      </c>
      <c r="O53" s="681">
        <f t="shared" si="284"/>
        <v>441.2991926182238</v>
      </c>
      <c r="P53" s="681">
        <f t="shared" si="284"/>
        <v>441.2991926182238</v>
      </c>
      <c r="Q53" s="681">
        <f t="shared" si="284"/>
        <v>441.2991926182238</v>
      </c>
      <c r="R53" s="681">
        <f t="shared" si="284"/>
        <v>441.2991926182238</v>
      </c>
      <c r="S53" s="681">
        <f t="shared" si="284"/>
        <v>441.2991926182238</v>
      </c>
      <c r="T53" s="681">
        <f t="shared" si="284"/>
        <v>441.2991926182238</v>
      </c>
      <c r="U53" s="681">
        <f t="shared" ref="U53:W53" si="285">+U51+$B$53</f>
        <v>441.2991926182238</v>
      </c>
      <c r="V53" s="681">
        <f t="shared" si="285"/>
        <v>441.2991926182238</v>
      </c>
      <c r="W53" s="681">
        <f t="shared" si="285"/>
        <v>441.2991926182238</v>
      </c>
      <c r="X53" s="681">
        <f t="shared" ref="X53:AA53" si="286">+X51+$B$53</f>
        <v>441.2991926182238</v>
      </c>
      <c r="Y53" s="681">
        <f t="shared" si="286"/>
        <v>441.2991926182238</v>
      </c>
      <c r="Z53" s="681">
        <f t="shared" si="286"/>
        <v>441.2991926182238</v>
      </c>
      <c r="AA53" s="681">
        <f t="shared" si="286"/>
        <v>441.2991926182238</v>
      </c>
      <c r="AB53" s="681">
        <f t="shared" ref="AB53:AC53" si="287">+AB51+$B$53</f>
        <v>441.2991926182238</v>
      </c>
      <c r="AC53" s="681">
        <f t="shared" si="287"/>
        <v>441.2991926182238</v>
      </c>
      <c r="AD53" s="681">
        <f t="shared" ref="AD53:AI53" si="288">+AD51+$B$53</f>
        <v>441.2991926182238</v>
      </c>
      <c r="AE53" s="681">
        <f t="shared" si="288"/>
        <v>441.2991926182238</v>
      </c>
      <c r="AF53" s="681">
        <f t="shared" si="288"/>
        <v>441.2991926182238</v>
      </c>
      <c r="AG53" s="681">
        <f t="shared" si="288"/>
        <v>441.2991926182238</v>
      </c>
      <c r="AH53" s="681">
        <f t="shared" si="288"/>
        <v>441.2991926182238</v>
      </c>
      <c r="AI53" s="681">
        <f t="shared" si="288"/>
        <v>441.2991926182238</v>
      </c>
      <c r="AJ53" s="681">
        <f t="shared" ref="AJ53:AO53" si="289">+AJ51+$B$53</f>
        <v>441.2991926182238</v>
      </c>
      <c r="AK53" s="681">
        <f t="shared" si="289"/>
        <v>441.2991926182238</v>
      </c>
      <c r="AL53" s="681">
        <f t="shared" si="289"/>
        <v>441.2991926182238</v>
      </c>
      <c r="AM53" s="681">
        <f t="shared" si="289"/>
        <v>441.2991926182238</v>
      </c>
      <c r="AN53" s="681">
        <f t="shared" si="289"/>
        <v>441.2991926182238</v>
      </c>
      <c r="AO53" s="681">
        <f t="shared" si="289"/>
        <v>441.2991926182238</v>
      </c>
      <c r="AP53" s="681">
        <f t="shared" ref="AP53:AR53" si="290">+AP51+$B$53</f>
        <v>441.2991926182238</v>
      </c>
      <c r="AQ53" s="681">
        <f t="shared" si="290"/>
        <v>441.2991926182238</v>
      </c>
      <c r="AR53" s="681">
        <f t="shared" si="290"/>
        <v>441.2991926182238</v>
      </c>
      <c r="AS53" s="681">
        <f t="shared" ref="AS53:AX53" si="291">+AS51+$B$53</f>
        <v>441.2991926182238</v>
      </c>
      <c r="AT53" s="681">
        <f t="shared" si="291"/>
        <v>441.2991926182238</v>
      </c>
      <c r="AU53" s="681">
        <f t="shared" si="291"/>
        <v>441.2991926182238</v>
      </c>
      <c r="AV53" s="681">
        <f t="shared" si="291"/>
        <v>441.2991926182238</v>
      </c>
      <c r="AW53" s="681">
        <f t="shared" si="291"/>
        <v>441.2991926182238</v>
      </c>
      <c r="AX53" s="681">
        <f t="shared" si="291"/>
        <v>441.2991926182238</v>
      </c>
      <c r="AY53" s="681">
        <f t="shared" ref="AY53:BA53" si="292">+AY51+$B$53</f>
        <v>3626.0191926182238</v>
      </c>
      <c r="AZ53" s="681">
        <f t="shared" si="292"/>
        <v>3689.299192618224</v>
      </c>
      <c r="BA53" s="681">
        <f t="shared" si="292"/>
        <v>3694.3391926182239</v>
      </c>
      <c r="BB53" s="681">
        <f t="shared" ref="BB53:BG53" si="293">+BB51+$B$53</f>
        <v>3722.8991926182239</v>
      </c>
      <c r="BC53" s="681">
        <f t="shared" si="293"/>
        <v>3745.299192618224</v>
      </c>
      <c r="BD53" s="681">
        <f t="shared" si="293"/>
        <v>3773.299192618224</v>
      </c>
      <c r="BE53" s="681">
        <f t="shared" si="293"/>
        <v>3465.299192618224</v>
      </c>
      <c r="BF53" s="681">
        <f t="shared" si="293"/>
        <v>3151.6991926182241</v>
      </c>
      <c r="BG53" s="681">
        <f t="shared" si="293"/>
        <v>3118.0991926182242</v>
      </c>
      <c r="BH53" s="681">
        <f t="shared" ref="BH53:BM53" si="294">+BH51+$B$53</f>
        <v>3224.4991926182238</v>
      </c>
      <c r="BI53" s="681">
        <f t="shared" si="294"/>
        <v>3224.4991926182238</v>
      </c>
      <c r="BJ53" s="681">
        <f t="shared" si="294"/>
        <v>3224.4991926182238</v>
      </c>
      <c r="BK53" s="681">
        <f t="shared" si="294"/>
        <v>3325.299192618224</v>
      </c>
      <c r="BL53" s="681">
        <f t="shared" si="294"/>
        <v>3336.4991926182238</v>
      </c>
      <c r="BM53" s="681">
        <f t="shared" si="294"/>
        <v>3358.8991926182239</v>
      </c>
    </row>
    <row r="54" spans="2:65" ht="14.65" thickBot="1">
      <c r="C54" s="2"/>
      <c r="D54" s="122">
        <v>44531</v>
      </c>
      <c r="E54" s="342">
        <v>44562</v>
      </c>
      <c r="F54" s="122">
        <v>44593</v>
      </c>
      <c r="G54" s="122">
        <v>44621</v>
      </c>
      <c r="I54" s="122">
        <v>44652</v>
      </c>
      <c r="J54" s="122">
        <v>44682</v>
      </c>
      <c r="K54" s="122">
        <v>44713</v>
      </c>
      <c r="L54" s="122">
        <v>44743</v>
      </c>
      <c r="M54" s="122">
        <v>44774</v>
      </c>
      <c r="N54" s="122">
        <v>44805</v>
      </c>
      <c r="O54" s="122">
        <v>44835</v>
      </c>
      <c r="P54" s="122">
        <v>44866</v>
      </c>
      <c r="Q54" s="122">
        <v>44896</v>
      </c>
      <c r="R54" s="736">
        <v>44927</v>
      </c>
      <c r="S54" s="736">
        <v>44958</v>
      </c>
      <c r="T54" s="736">
        <v>44986</v>
      </c>
      <c r="U54" s="736">
        <v>45017</v>
      </c>
      <c r="V54" s="736">
        <v>45047</v>
      </c>
      <c r="W54" s="736">
        <v>45078</v>
      </c>
      <c r="X54" s="736">
        <v>45108</v>
      </c>
      <c r="Y54" s="736">
        <v>45139</v>
      </c>
      <c r="Z54" s="736">
        <v>45170</v>
      </c>
      <c r="AA54" s="736">
        <v>45200</v>
      </c>
      <c r="AB54" s="736">
        <v>45231</v>
      </c>
      <c r="AC54" s="736">
        <v>45261</v>
      </c>
      <c r="AD54" s="736">
        <v>45292</v>
      </c>
      <c r="AE54" s="736">
        <v>45323</v>
      </c>
      <c r="AF54" s="736">
        <v>45352</v>
      </c>
      <c r="AG54" s="736">
        <v>45383</v>
      </c>
      <c r="AH54" s="736">
        <v>45413</v>
      </c>
      <c r="AI54" s="736">
        <v>45444</v>
      </c>
      <c r="AJ54" s="736">
        <v>45474</v>
      </c>
      <c r="AK54" s="736">
        <v>45505</v>
      </c>
      <c r="AL54" s="736">
        <v>45536</v>
      </c>
      <c r="AM54" s="736">
        <v>45566</v>
      </c>
      <c r="AN54" s="736">
        <v>45597</v>
      </c>
      <c r="AO54" s="736">
        <v>45627</v>
      </c>
      <c r="AP54" s="736">
        <v>45658</v>
      </c>
      <c r="AQ54" s="736">
        <v>45689</v>
      </c>
      <c r="AR54" s="736">
        <v>45717</v>
      </c>
      <c r="AS54" s="736">
        <v>45748</v>
      </c>
      <c r="AT54" s="736">
        <v>45778</v>
      </c>
      <c r="AU54" s="736">
        <v>45809</v>
      </c>
      <c r="AV54" s="736">
        <v>45839</v>
      </c>
      <c r="AW54" s="736">
        <v>45870</v>
      </c>
      <c r="AX54" s="736">
        <v>45901</v>
      </c>
      <c r="AY54" s="736">
        <v>45931</v>
      </c>
      <c r="AZ54" s="736">
        <v>45962</v>
      </c>
      <c r="BA54" s="736">
        <v>45992</v>
      </c>
      <c r="BB54" s="736">
        <v>46023</v>
      </c>
      <c r="BC54" s="736">
        <v>46054</v>
      </c>
      <c r="BD54" s="736">
        <v>46082</v>
      </c>
      <c r="BE54" s="736">
        <v>46113</v>
      </c>
      <c r="BF54" s="736">
        <v>46143</v>
      </c>
      <c r="BG54" s="736">
        <v>46174</v>
      </c>
      <c r="BH54" s="736">
        <v>46204</v>
      </c>
      <c r="BI54" s="736">
        <v>46235</v>
      </c>
      <c r="BJ54" s="736">
        <v>46266</v>
      </c>
      <c r="BK54" s="736">
        <v>46296</v>
      </c>
      <c r="BL54" s="736">
        <v>46327</v>
      </c>
      <c r="BM54" s="736">
        <v>46357</v>
      </c>
    </row>
    <row r="55" spans="2:65" hidden="1">
      <c r="C55" s="2" t="s">
        <v>315</v>
      </c>
      <c r="D55" s="437">
        <f>+D53-D25</f>
        <v>321.2991926182238</v>
      </c>
      <c r="E55" s="437">
        <f>+E53-E25</f>
        <v>321.2991926182238</v>
      </c>
      <c r="F55" s="437">
        <f>+F53-F25</f>
        <v>321.2991926182238</v>
      </c>
      <c r="G55" s="437">
        <f>+G53-G25</f>
        <v>321.2991926182238</v>
      </c>
      <c r="I55" s="604">
        <f t="shared" ref="I55:AC55" si="295">+I53-I25</f>
        <v>317.56406661822382</v>
      </c>
      <c r="J55" s="604">
        <f t="shared" si="295"/>
        <v>317.56406661822382</v>
      </c>
      <c r="K55" s="604">
        <f t="shared" si="295"/>
        <v>317.56406661822382</v>
      </c>
      <c r="L55" s="604">
        <f t="shared" si="295"/>
        <v>317.56406661822382</v>
      </c>
      <c r="M55" s="604">
        <f t="shared" si="295"/>
        <v>317.56406661822382</v>
      </c>
      <c r="N55" s="604">
        <f t="shared" si="295"/>
        <v>317.56406661822382</v>
      </c>
      <c r="O55" s="604">
        <f t="shared" si="295"/>
        <v>317.56406661822382</v>
      </c>
      <c r="P55" s="604">
        <f t="shared" si="295"/>
        <v>317.56406661822382</v>
      </c>
      <c r="Q55" s="604">
        <f t="shared" si="295"/>
        <v>317.56406661822382</v>
      </c>
      <c r="R55" s="744">
        <f t="shared" si="295"/>
        <v>316.56406661822382</v>
      </c>
      <c r="S55" s="744">
        <f t="shared" si="295"/>
        <v>297.56406661822382</v>
      </c>
      <c r="T55" s="744">
        <f t="shared" si="295"/>
        <v>297.56406661822382</v>
      </c>
      <c r="U55" s="744">
        <f t="shared" si="295"/>
        <v>297.56406661822382</v>
      </c>
      <c r="V55" s="744">
        <f t="shared" si="295"/>
        <v>297.56406661822382</v>
      </c>
      <c r="W55" s="744">
        <f t="shared" si="295"/>
        <v>297.56406661822382</v>
      </c>
      <c r="X55" s="744">
        <f t="shared" si="295"/>
        <v>297.56406661822382</v>
      </c>
      <c r="Y55" s="744">
        <f t="shared" si="295"/>
        <v>297.56406661822382</v>
      </c>
      <c r="Z55" s="744">
        <f t="shared" si="295"/>
        <v>297.56406661822382</v>
      </c>
      <c r="AA55" s="744">
        <f t="shared" si="295"/>
        <v>297.56406661822382</v>
      </c>
      <c r="AB55" s="744">
        <f t="shared" si="295"/>
        <v>297.56406661822382</v>
      </c>
      <c r="AC55" s="744">
        <f t="shared" si="295"/>
        <v>-180.43839109068171</v>
      </c>
      <c r="AD55" s="744">
        <f t="shared" ref="AD55:AI55" si="296">+AD53-AD25</f>
        <v>-191.45716127318627</v>
      </c>
      <c r="AE55" s="744">
        <f t="shared" si="296"/>
        <v>-194.39944409560627</v>
      </c>
      <c r="AF55" s="744">
        <f t="shared" si="296"/>
        <v>-224.78783640238129</v>
      </c>
      <c r="AG55" s="744">
        <f t="shared" si="296"/>
        <v>-243.85201171073624</v>
      </c>
      <c r="AH55" s="744">
        <f t="shared" si="296"/>
        <v>-337.33554280007621</v>
      </c>
      <c r="AI55" s="744">
        <f t="shared" si="296"/>
        <v>-376.92392351906636</v>
      </c>
      <c r="AJ55" s="744">
        <f t="shared" ref="AJ55:AO55" si="297">+AJ53-AJ25</f>
        <v>-389.79981664922644</v>
      </c>
      <c r="AK55" s="744">
        <f t="shared" si="297"/>
        <v>-389.06369485205636</v>
      </c>
      <c r="AL55" s="744">
        <f t="shared" si="297"/>
        <v>-363.09980570102624</v>
      </c>
      <c r="AM55" s="744">
        <f t="shared" si="297"/>
        <v>-407.91589884398644</v>
      </c>
      <c r="AN55" s="744">
        <f t="shared" si="297"/>
        <v>-438.63338807504641</v>
      </c>
      <c r="AO55" s="744">
        <f t="shared" si="297"/>
        <v>-455.9509652694864</v>
      </c>
      <c r="AP55" s="744">
        <f t="shared" ref="AP55:AR55" si="298">+AP53-AP25</f>
        <v>-410.76057290762634</v>
      </c>
      <c r="AQ55" s="744">
        <f t="shared" si="298"/>
        <v>-413.09370470543632</v>
      </c>
      <c r="AR55" s="744">
        <f t="shared" si="298"/>
        <v>-399.79360579385633</v>
      </c>
      <c r="AS55" s="744">
        <f t="shared" ref="AS55:AX55" si="299">+AS53-AS25</f>
        <v>-389.63762032103642</v>
      </c>
      <c r="AT55" s="744">
        <f t="shared" si="299"/>
        <v>-395.61393118280631</v>
      </c>
      <c r="AU55" s="744">
        <f t="shared" si="299"/>
        <v>-364.2227033577264</v>
      </c>
      <c r="AV55" s="744">
        <f t="shared" si="299"/>
        <v>-382.31383227122632</v>
      </c>
      <c r="AW55" s="744">
        <f t="shared" si="299"/>
        <v>-361.8147117161364</v>
      </c>
      <c r="AX55" s="744">
        <f t="shared" si="299"/>
        <v>-346.94255608517636</v>
      </c>
      <c r="AY55" s="744">
        <f t="shared" ref="AY55:BA55" si="300">+AY53-AY25</f>
        <v>-567.18095523613692</v>
      </c>
      <c r="AZ55" s="744">
        <f t="shared" si="300"/>
        <v>-283.67839087453376</v>
      </c>
      <c r="BA55" s="744">
        <f t="shared" si="300"/>
        <v>-189.85780738177664</v>
      </c>
      <c r="BB55" s="744">
        <f t="shared" ref="BB55:BG55" si="301">+BB53-BB25</f>
        <v>-87.657609791081086</v>
      </c>
      <c r="BC55" s="744">
        <f t="shared" si="301"/>
        <v>-98.437721679434617</v>
      </c>
      <c r="BD55" s="744">
        <f t="shared" si="301"/>
        <v>-144.63268599530375</v>
      </c>
      <c r="BE55" s="744">
        <f t="shared" si="301"/>
        <v>-530.06422664082493</v>
      </c>
      <c r="BF55" s="744">
        <f t="shared" si="301"/>
        <v>-915.15644024990479</v>
      </c>
      <c r="BG55" s="744">
        <f t="shared" si="301"/>
        <v>-1000.4632689533273</v>
      </c>
      <c r="BH55" s="744">
        <f t="shared" ref="BH55:BM55" si="302">+BH53-BH25</f>
        <v>-933.96961307377296</v>
      </c>
      <c r="BI55" s="744">
        <f t="shared" si="302"/>
        <v>-952.16377028547049</v>
      </c>
      <c r="BJ55" s="744">
        <f t="shared" si="302"/>
        <v>-970.61380782127253</v>
      </c>
      <c r="BK55" s="744">
        <f t="shared" si="302"/>
        <v>-846.87490870920919</v>
      </c>
      <c r="BL55" s="744">
        <f t="shared" si="302"/>
        <v>-795.96220732239453</v>
      </c>
      <c r="BM55" s="744">
        <f t="shared" si="302"/>
        <v>-753.81521876850684</v>
      </c>
    </row>
    <row r="56" spans="2:65">
      <c r="C56" s="2" t="s">
        <v>316</v>
      </c>
      <c r="D56" s="437" t="e">
        <f t="shared" ref="D56" si="303">+D55/$E$1</f>
        <v>#DIV/0!</v>
      </c>
      <c r="E56" s="437" t="e">
        <f>+E55/E2</f>
        <v>#DIV/0!</v>
      </c>
      <c r="F56" s="437" t="e">
        <f>+F55/F2</f>
        <v>#DIV/0!</v>
      </c>
      <c r="G56" s="437" t="e">
        <f>+G55/G2</f>
        <v>#DIV/0!</v>
      </c>
      <c r="I56" s="649" t="e">
        <f>+I55/H2</f>
        <v>#DIV/0!</v>
      </c>
      <c r="J56" s="649" t="e">
        <f>+J55/I2</f>
        <v>#DIV/0!</v>
      </c>
      <c r="K56" s="649" t="e">
        <f>+K55/J2</f>
        <v>#DIV/0!</v>
      </c>
      <c r="L56" s="649" t="e">
        <f t="shared" ref="L56:AC56" si="304">+L55/L2</f>
        <v>#DIV/0!</v>
      </c>
      <c r="M56" s="649" t="e">
        <f t="shared" si="304"/>
        <v>#DIV/0!</v>
      </c>
      <c r="N56" s="649" t="e">
        <f t="shared" si="304"/>
        <v>#DIV/0!</v>
      </c>
      <c r="O56" s="649" t="e">
        <f t="shared" si="304"/>
        <v>#DIV/0!</v>
      </c>
      <c r="P56" s="649" t="e">
        <f t="shared" si="304"/>
        <v>#DIV/0!</v>
      </c>
      <c r="Q56" s="649" t="e">
        <f t="shared" si="304"/>
        <v>#DIV/0!</v>
      </c>
      <c r="R56" s="746" t="e">
        <f t="shared" si="304"/>
        <v>#DIV/0!</v>
      </c>
      <c r="S56" s="746" t="e">
        <f t="shared" si="304"/>
        <v>#DIV/0!</v>
      </c>
      <c r="T56" s="746" t="e">
        <f t="shared" si="304"/>
        <v>#DIV/0!</v>
      </c>
      <c r="U56" s="746" t="e">
        <f t="shared" si="304"/>
        <v>#DIV/0!</v>
      </c>
      <c r="V56" s="746" t="e">
        <f t="shared" si="304"/>
        <v>#DIV/0!</v>
      </c>
      <c r="W56" s="746" t="e">
        <f t="shared" si="304"/>
        <v>#DIV/0!</v>
      </c>
      <c r="X56" s="746" t="e">
        <f t="shared" si="304"/>
        <v>#DIV/0!</v>
      </c>
      <c r="Y56" s="746" t="e">
        <f t="shared" si="304"/>
        <v>#DIV/0!</v>
      </c>
      <c r="Z56" s="746" t="e">
        <f t="shared" si="304"/>
        <v>#DIV/0!</v>
      </c>
      <c r="AA56" s="746" t="e">
        <f t="shared" si="304"/>
        <v>#DIV/0!</v>
      </c>
      <c r="AB56" s="746" t="e">
        <f t="shared" si="304"/>
        <v>#DIV/0!</v>
      </c>
      <c r="AC56" s="746">
        <f t="shared" si="304"/>
        <v>-37.27065014455038</v>
      </c>
      <c r="AD56" s="746">
        <f t="shared" ref="AD56:AI56" si="305">+AD55/AD2</f>
        <v>-38.65556770239381</v>
      </c>
      <c r="AE56" s="746">
        <f t="shared" si="305"/>
        <v>-39.014880304976472</v>
      </c>
      <c r="AF56" s="746">
        <f t="shared" si="305"/>
        <v>-44.997164785487492</v>
      </c>
      <c r="AG56" s="746">
        <f t="shared" si="305"/>
        <v>-47.155788155696207</v>
      </c>
      <c r="AH56" s="746">
        <f t="shared" si="305"/>
        <v>-64.364728639587142</v>
      </c>
      <c r="AI56" s="746">
        <f t="shared" si="305"/>
        <v>-67.812806706918721</v>
      </c>
      <c r="AJ56" s="746">
        <f t="shared" ref="AJ56:AO56" si="306">+AJ55/AJ2</f>
        <v>-68.850978830561942</v>
      </c>
      <c r="AK56" s="746">
        <f t="shared" si="306"/>
        <v>-68.792647084669426</v>
      </c>
      <c r="AL56" s="746">
        <f t="shared" si="306"/>
        <v>-66.654392969440337</v>
      </c>
      <c r="AM56" s="746">
        <f t="shared" si="306"/>
        <v>-70.249177474983455</v>
      </c>
      <c r="AN56" s="746">
        <f t="shared" si="306"/>
        <v>-72.466650378338713</v>
      </c>
      <c r="AO56" s="746">
        <f t="shared" si="306"/>
        <v>-73.639059590982512</v>
      </c>
      <c r="AP56" s="746">
        <f t="shared" ref="AP56:AR56" si="307">+AP55/AP2</f>
        <v>-70.462402076957943</v>
      </c>
      <c r="AQ56" s="746">
        <f t="shared" si="307"/>
        <v>-70.636042663629198</v>
      </c>
      <c r="AR56" s="746">
        <f t="shared" si="307"/>
        <v>-69.631044620638207</v>
      </c>
      <c r="AS56" s="746">
        <f t="shared" ref="AS56:AX56" si="308">+AS55/AS2</f>
        <v>-68.838136518327346</v>
      </c>
      <c r="AT56" s="746">
        <f t="shared" si="308"/>
        <v>-69.307463285998196</v>
      </c>
      <c r="AU56" s="746">
        <f t="shared" si="308"/>
        <v>-66.750243445015371</v>
      </c>
      <c r="AV56" s="746">
        <f t="shared" si="308"/>
        <v>-68.252045393417177</v>
      </c>
      <c r="AW56" s="746">
        <f t="shared" si="308"/>
        <v>-66.544308047549549</v>
      </c>
      <c r="AX56" s="746">
        <f t="shared" si="308"/>
        <v>-65.239292231135082</v>
      </c>
      <c r="AY56" s="746">
        <f t="shared" ref="AY56:BA56" si="309">+AY55/AY2</f>
        <v>-104.3609618083714</v>
      </c>
      <c r="AZ56" s="746">
        <f t="shared" si="309"/>
        <v>-51.898961610495952</v>
      </c>
      <c r="BA56" s="746">
        <f t="shared" si="309"/>
        <v>-34.516149382006986</v>
      </c>
      <c r="BB56" s="746">
        <f t="shared" ref="BB56:BG56" si="310">+BB55/BB2</f>
        <v>-15.82658144777969</v>
      </c>
      <c r="BC56" s="746">
        <f t="shared" si="310"/>
        <v>-17.65972726929057</v>
      </c>
      <c r="BD56" s="746">
        <f t="shared" si="310"/>
        <v>-25.76631301006336</v>
      </c>
      <c r="BE56" s="746">
        <f t="shared" si="310"/>
        <v>-93.715355270097859</v>
      </c>
      <c r="BF56" s="746">
        <f t="shared" si="310"/>
        <v>-160.65571308587079</v>
      </c>
      <c r="BG56" s="746">
        <f t="shared" si="310"/>
        <v>-174.4307709420126</v>
      </c>
      <c r="BH56" s="746">
        <f t="shared" ref="BH56:BM56" si="311">+BH55/BH2</f>
        <v>-161.6234415424164</v>
      </c>
      <c r="BI56" s="746">
        <f t="shared" si="311"/>
        <v>-163.62934392355811</v>
      </c>
      <c r="BJ56" s="746">
        <f t="shared" si="311"/>
        <v>-165.63524630470016</v>
      </c>
      <c r="BK56" s="746">
        <f t="shared" si="311"/>
        <v>-143.54529702621096</v>
      </c>
      <c r="BL56" s="746">
        <f t="shared" si="311"/>
        <v>-134.04003571309124</v>
      </c>
      <c r="BM56" s="746">
        <f t="shared" si="311"/>
        <v>-126.11328609997119</v>
      </c>
    </row>
    <row r="57" spans="2:65">
      <c r="C57" s="645" t="s">
        <v>317</v>
      </c>
      <c r="D57" s="603"/>
      <c r="E57" s="603"/>
      <c r="F57" s="603"/>
      <c r="G57" s="603"/>
      <c r="I57" s="605" t="e">
        <f>+I56/264.172</f>
        <v>#DIV/0!</v>
      </c>
      <c r="J57" s="605" t="e">
        <f t="shared" ref="J57:T57" si="312">+J56/264.172</f>
        <v>#DIV/0!</v>
      </c>
      <c r="K57" s="605" t="e">
        <f t="shared" si="312"/>
        <v>#DIV/0!</v>
      </c>
      <c r="L57" s="605" t="e">
        <f t="shared" si="312"/>
        <v>#DIV/0!</v>
      </c>
      <c r="M57" s="605" t="e">
        <f t="shared" si="312"/>
        <v>#DIV/0!</v>
      </c>
      <c r="N57" s="605" t="e">
        <f t="shared" si="312"/>
        <v>#DIV/0!</v>
      </c>
      <c r="O57" s="605" t="e">
        <f t="shared" si="312"/>
        <v>#DIV/0!</v>
      </c>
      <c r="P57" s="605" t="e">
        <f t="shared" si="312"/>
        <v>#DIV/0!</v>
      </c>
      <c r="Q57" s="605" t="e">
        <f t="shared" si="312"/>
        <v>#DIV/0!</v>
      </c>
      <c r="R57" s="747" t="e">
        <f t="shared" si="312"/>
        <v>#DIV/0!</v>
      </c>
      <c r="S57" s="747" t="e">
        <f t="shared" si="312"/>
        <v>#DIV/0!</v>
      </c>
      <c r="T57" s="747" t="e">
        <f t="shared" si="312"/>
        <v>#DIV/0!</v>
      </c>
      <c r="U57" s="747" t="e">
        <f t="shared" ref="U57:W57" si="313">+U56/264.172</f>
        <v>#DIV/0!</v>
      </c>
      <c r="V57" s="747" t="e">
        <f t="shared" si="313"/>
        <v>#DIV/0!</v>
      </c>
      <c r="W57" s="747" t="e">
        <f t="shared" si="313"/>
        <v>#DIV/0!</v>
      </c>
      <c r="X57" s="747" t="e">
        <f t="shared" ref="X57:AA57" si="314">+X56/264.172</f>
        <v>#DIV/0!</v>
      </c>
      <c r="Y57" s="747" t="e">
        <f t="shared" si="314"/>
        <v>#DIV/0!</v>
      </c>
      <c r="Z57" s="747" t="e">
        <f t="shared" si="314"/>
        <v>#DIV/0!</v>
      </c>
      <c r="AA57" s="747" t="e">
        <f t="shared" si="314"/>
        <v>#DIV/0!</v>
      </c>
      <c r="AB57" s="747" t="e">
        <f t="shared" ref="AB57:AC57" si="315">+AB56/264.172</f>
        <v>#DIV/0!</v>
      </c>
      <c r="AC57" s="747">
        <f t="shared" si="315"/>
        <v>-0.14108478621712511</v>
      </c>
      <c r="AD57" s="747">
        <f t="shared" ref="AD57:AI57" si="316">+AD56/264.172</f>
        <v>-0.14632727049949959</v>
      </c>
      <c r="AE57" s="747">
        <f t="shared" si="316"/>
        <v>-0.14768741692903287</v>
      </c>
      <c r="AF57" s="747">
        <f t="shared" si="316"/>
        <v>-0.17033283158505627</v>
      </c>
      <c r="AG57" s="747">
        <f t="shared" si="316"/>
        <v>-0.17850411154738657</v>
      </c>
      <c r="AH57" s="747">
        <f t="shared" si="316"/>
        <v>-0.24364705055640695</v>
      </c>
      <c r="AI57" s="747">
        <f t="shared" si="316"/>
        <v>-0.25669944849158394</v>
      </c>
      <c r="AJ57" s="747">
        <f t="shared" ref="AJ57:AO57" si="317">+AJ56/264.172</f>
        <v>-0.2606293582611402</v>
      </c>
      <c r="AK57" s="747">
        <f t="shared" si="317"/>
        <v>-0.26040854853909357</v>
      </c>
      <c r="AL57" s="747">
        <f t="shared" si="317"/>
        <v>-0.25231437460987666</v>
      </c>
      <c r="AM57" s="747">
        <f t="shared" si="317"/>
        <v>-0.26592211693511592</v>
      </c>
      <c r="AN57" s="747">
        <f t="shared" si="317"/>
        <v>-0.27431616665785435</v>
      </c>
      <c r="AO57" s="747">
        <f t="shared" si="317"/>
        <v>-0.27875421918667576</v>
      </c>
      <c r="AP57" s="747">
        <f t="shared" ref="AP57:AR57" si="318">+AP56/264.172</f>
        <v>-0.26672926001604236</v>
      </c>
      <c r="AQ57" s="747">
        <f t="shared" si="318"/>
        <v>-0.26738656126928362</v>
      </c>
      <c r="AR57" s="747">
        <f t="shared" si="318"/>
        <v>-0.26358222908044077</v>
      </c>
      <c r="AS57" s="747">
        <f t="shared" ref="AS57:AX57" si="319">+AS56/264.172</f>
        <v>-0.2605807448114385</v>
      </c>
      <c r="AT57" s="747">
        <f t="shared" si="319"/>
        <v>-0.26235734024044255</v>
      </c>
      <c r="AU57" s="747">
        <f t="shared" si="319"/>
        <v>-0.25267720820153294</v>
      </c>
      <c r="AV57" s="747">
        <f t="shared" si="319"/>
        <v>-0.25836214812098623</v>
      </c>
      <c r="AW57" s="747">
        <f t="shared" si="319"/>
        <v>-0.25189765776671846</v>
      </c>
      <c r="AX57" s="747">
        <f t="shared" si="319"/>
        <v>-0.24695763453785818</v>
      </c>
      <c r="AY57" s="747">
        <f t="shared" ref="AY57:BA57" si="320">+AY56/264.172</f>
        <v>-0.39504929291662777</v>
      </c>
      <c r="AZ57" s="747">
        <f t="shared" si="320"/>
        <v>-0.19645897979534527</v>
      </c>
      <c r="BA57" s="747">
        <f t="shared" si="320"/>
        <v>-0.13065786450497019</v>
      </c>
      <c r="BB57" s="747">
        <f t="shared" ref="BB57:BG57" si="321">+BB56/264.172</f>
        <v>-5.9910139786880097E-2</v>
      </c>
      <c r="BC57" s="747">
        <f t="shared" si="321"/>
        <v>-6.6849352956750027E-2</v>
      </c>
      <c r="BD57" s="747">
        <f t="shared" si="321"/>
        <v>-9.7536124229908386E-2</v>
      </c>
      <c r="BE57" s="747">
        <f t="shared" si="321"/>
        <v>-0.35475128049186838</v>
      </c>
      <c r="BF57" s="747">
        <f t="shared" si="321"/>
        <v>-0.60814815001540956</v>
      </c>
      <c r="BG57" s="747">
        <f t="shared" si="321"/>
        <v>-0.66029242668417765</v>
      </c>
      <c r="BH57" s="747">
        <f t="shared" ref="BH57:BM57" si="322">+BH56/264.172</f>
        <v>-0.61181140144457546</v>
      </c>
      <c r="BI57" s="747">
        <f t="shared" si="322"/>
        <v>-0.61940456946064726</v>
      </c>
      <c r="BJ57" s="747">
        <f t="shared" si="322"/>
        <v>-0.62699773747672027</v>
      </c>
      <c r="BK57" s="747">
        <f t="shared" si="322"/>
        <v>-0.54337816659680416</v>
      </c>
      <c r="BL57" s="747">
        <f t="shared" si="322"/>
        <v>-0.50739683128072333</v>
      </c>
      <c r="BM57" s="747">
        <f t="shared" si="322"/>
        <v>-0.477390813939294</v>
      </c>
    </row>
  </sheetData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80CB0-8412-4CBF-8DE5-8BFF84F47692}">
  <dimension ref="A1:BM51"/>
  <sheetViews>
    <sheetView topLeftCell="A24" workbookViewId="0">
      <selection activeCell="AY29" sqref="AY29"/>
    </sheetView>
  </sheetViews>
  <sheetFormatPr baseColWidth="10" defaultColWidth="8.9296875" defaultRowHeight="14.25"/>
  <cols>
    <col min="1" max="1" width="12" bestFit="1" customWidth="1"/>
    <col min="2" max="2" width="7" bestFit="1" customWidth="1"/>
    <col min="3" max="3" width="19.46484375" customWidth="1"/>
    <col min="4" max="4" width="9.06640625" hidden="1" customWidth="1"/>
    <col min="5" max="5" width="9.53125" hidden="1" customWidth="1"/>
    <col min="6" max="6" width="9.06640625" hidden="1" customWidth="1"/>
    <col min="7" max="11" width="8.9296875" hidden="1" customWidth="1"/>
    <col min="12" max="13" width="8.53125" hidden="1" customWidth="1"/>
    <col min="14" max="17" width="8.9296875" hidden="1" customWidth="1"/>
    <col min="18" max="23" width="8.9296875" style="176" hidden="1" customWidth="1"/>
    <col min="24" max="31" width="8.9296875" hidden="1" customWidth="1"/>
    <col min="32" max="50" width="0" hidden="1" customWidth="1"/>
  </cols>
  <sheetData>
    <row r="1" spans="1:65">
      <c r="A1" s="415">
        <v>0.78900000000000003</v>
      </c>
      <c r="C1" s="64"/>
      <c r="E1" s="102">
        <f>+'settlement day'!M30</f>
        <v>0</v>
      </c>
    </row>
    <row r="2" spans="1:65">
      <c r="A2" s="415">
        <v>264.17200000000003</v>
      </c>
      <c r="C2" s="419" t="s">
        <v>294</v>
      </c>
      <c r="D2" s="420">
        <f>+'settlement day'!M30</f>
        <v>0</v>
      </c>
      <c r="E2" s="420">
        <f>+'settlement day'!N30</f>
        <v>0</v>
      </c>
      <c r="F2" s="420">
        <f>+'settlement day'!O30</f>
        <v>0</v>
      </c>
      <c r="G2" s="420">
        <f>+'settlement day'!P30</f>
        <v>0</v>
      </c>
      <c r="H2" s="420">
        <f>+'settlement day'!Q30</f>
        <v>0</v>
      </c>
      <c r="I2" s="420">
        <f>+'settlement day'!R30</f>
        <v>0</v>
      </c>
      <c r="J2" s="420">
        <f>+'settlement day'!S30</f>
        <v>0</v>
      </c>
      <c r="K2" s="420">
        <f>+'settlement day'!T30</f>
        <v>0</v>
      </c>
      <c r="L2" s="420">
        <f>+'settlement day'!U30</f>
        <v>0</v>
      </c>
      <c r="M2" s="420">
        <f>+'settlement day'!V30</f>
        <v>0</v>
      </c>
      <c r="N2" s="420">
        <f>+'settlement day'!W30</f>
        <v>0</v>
      </c>
      <c r="O2" s="420">
        <f>+'settlement day'!X30</f>
        <v>0</v>
      </c>
      <c r="P2" s="420">
        <f>+'settlement day'!Y30</f>
        <v>0</v>
      </c>
      <c r="Q2" s="420">
        <f>+'settlement day'!Z30</f>
        <v>0</v>
      </c>
      <c r="R2" s="735">
        <f>+'settlement day'!AA30</f>
        <v>0</v>
      </c>
      <c r="S2" s="735">
        <f>+'settlement day'!AB30</f>
        <v>0</v>
      </c>
      <c r="T2" s="735">
        <f>+'settlement day'!AC30</f>
        <v>0</v>
      </c>
      <c r="U2" s="735">
        <f>+'settlement day'!AD30</f>
        <v>0</v>
      </c>
      <c r="V2" s="735">
        <f>+'settlement day'!AE30</f>
        <v>0</v>
      </c>
      <c r="W2" s="735">
        <f>+'settlement day'!AF30</f>
        <v>0</v>
      </c>
      <c r="X2" s="735">
        <f>+'settlement day'!AG30</f>
        <v>0</v>
      </c>
      <c r="Y2" s="735">
        <f>+'settlement day'!AH30</f>
        <v>0</v>
      </c>
      <c r="Z2" s="735">
        <f>+'settlement day'!AI30</f>
        <v>0</v>
      </c>
      <c r="AA2" s="735">
        <f>+'settlement day'!AJ30</f>
        <v>0</v>
      </c>
      <c r="AB2" s="735">
        <f>+'settlement day'!AK30</f>
        <v>0</v>
      </c>
      <c r="AC2" s="735">
        <f>+'settlement day'!AL30</f>
        <v>4.8412997999999998</v>
      </c>
      <c r="AD2" s="735">
        <f>+'settlement day'!AM30</f>
        <v>4.9528999999999996</v>
      </c>
      <c r="AE2" s="735">
        <f>+'settlement day'!AN30</f>
        <v>4.9827000000000004</v>
      </c>
      <c r="AF2" s="735">
        <f>+'settlement day'!AO30</f>
        <v>4.9955999999999996</v>
      </c>
      <c r="AG2" s="735">
        <f>+'settlement day'!AP30</f>
        <v>5.1711999999999998</v>
      </c>
      <c r="AH2" s="735">
        <f>+'settlement day'!AQ30</f>
        <v>5.2409999999999997</v>
      </c>
      <c r="AI2" s="735">
        <f>+'settlement day'!AR30</f>
        <v>5.5583</v>
      </c>
      <c r="AJ2" s="735">
        <f>+'settlement day'!AS30</f>
        <v>5.6615000000000002</v>
      </c>
      <c r="AK2" s="735">
        <f>+'settlement day'!AT30</f>
        <v>5.6555999999999997</v>
      </c>
      <c r="AL2" s="735">
        <f>+'settlement day'!AU30</f>
        <v>5.4474999999999998</v>
      </c>
      <c r="AM2" s="735">
        <f>+'settlement day'!AV30</f>
        <v>5.8067000000000002</v>
      </c>
      <c r="AN2" s="735">
        <f>+'settlement day'!AW30</f>
        <v>6.0529000000000002</v>
      </c>
      <c r="AO2" s="735">
        <f>+'settlement day'!AX30</f>
        <v>6.1917</v>
      </c>
      <c r="AP2" s="735">
        <f>+'settlement day'!AY30</f>
        <v>5.8295000000000003</v>
      </c>
      <c r="AQ2" s="735">
        <f>+'settlement day'!AZ30</f>
        <v>5.8482000000000003</v>
      </c>
      <c r="AR2" s="735">
        <f>+'settlement day'!BA30</f>
        <v>5.7416</v>
      </c>
      <c r="AS2" s="735">
        <f>+'settlement day'!BB30</f>
        <v>5.6601999999999997</v>
      </c>
      <c r="AT2" s="735">
        <f>+'settlement day'!BC30</f>
        <v>5.7081</v>
      </c>
      <c r="AU2" s="735">
        <f>+'settlement day'!BD30</f>
        <v>5.4565000000000001</v>
      </c>
      <c r="AV2" s="735">
        <f>+'settlement day'!BE30</f>
        <v>5.6014999999999997</v>
      </c>
      <c r="AW2" s="735">
        <f>+'settlement day'!BF30</f>
        <v>5.4371999999999998</v>
      </c>
      <c r="AX2" s="735">
        <f>+'settlement day'!BG30</f>
        <v>5.3179999999999996</v>
      </c>
      <c r="AY2" s="735">
        <f>+'settlement day'!BH30</f>
        <v>5.4348000000000001</v>
      </c>
      <c r="AZ2" s="735">
        <f>+'settlement day'!BI30</f>
        <v>5.4659743099207434</v>
      </c>
      <c r="BA2" s="735">
        <f>+'settlement day'!BJ30</f>
        <v>5.5005500550055011</v>
      </c>
      <c r="BB2" s="735">
        <f>+'settlement day'!BK30</f>
        <v>5.5386319579063974</v>
      </c>
      <c r="BC2" s="735">
        <f>+'settlement day'!BL30</f>
        <v>5.5741360089186172</v>
      </c>
      <c r="BD2" s="735">
        <f>+'settlement day'!BM30</f>
        <v>5.6132472635419592</v>
      </c>
      <c r="BE2" s="735">
        <f>+'settlement day'!BN30</f>
        <v>5.6561085972850673</v>
      </c>
      <c r="BF2" s="735">
        <f>+'settlement day'!BO30</f>
        <v>5.6963827969239533</v>
      </c>
      <c r="BG2" s="735">
        <f>+'settlement day'!BP30</f>
        <v>5.7355893318038431</v>
      </c>
      <c r="BH2" s="735">
        <f>+'settlement day'!BQ30</f>
        <v>5.7786766830395839</v>
      </c>
      <c r="BI2" s="735">
        <f>+'settlement day'!BR30</f>
        <v>5.8190282222868781</v>
      </c>
      <c r="BJ2" s="735">
        <f>+'settlement day'!BS30</f>
        <v>5.8599472604746561</v>
      </c>
      <c r="BK2" s="735">
        <f>+'settlement day'!BT30</f>
        <v>5.8997050147492622</v>
      </c>
      <c r="BL2" s="735">
        <f>+'settlement day'!BU30</f>
        <v>5.9382422802850359</v>
      </c>
      <c r="BM2" s="735">
        <f>+'settlement day'!BV30</f>
        <v>5.9772863120143453</v>
      </c>
    </row>
    <row r="3" spans="1:65" ht="14.65" thickBot="1">
      <c r="C3" s="64"/>
      <c r="D3" s="122">
        <v>44501</v>
      </c>
      <c r="E3" s="122">
        <v>44531</v>
      </c>
      <c r="F3" s="122">
        <v>44562</v>
      </c>
      <c r="G3" s="122">
        <v>44593</v>
      </c>
      <c r="H3" s="122">
        <v>44621</v>
      </c>
      <c r="I3" s="122">
        <v>44652</v>
      </c>
      <c r="J3" s="122">
        <v>44682</v>
      </c>
      <c r="K3" s="122">
        <v>44713</v>
      </c>
      <c r="L3" s="122">
        <v>44743</v>
      </c>
      <c r="M3" s="122">
        <v>44774</v>
      </c>
      <c r="N3" s="122">
        <v>44805</v>
      </c>
      <c r="O3" s="122">
        <v>44835</v>
      </c>
      <c r="P3" s="122">
        <v>44866</v>
      </c>
      <c r="Q3" s="122">
        <v>44896</v>
      </c>
      <c r="R3" s="736">
        <v>44927</v>
      </c>
      <c r="S3" s="736">
        <v>44958</v>
      </c>
      <c r="T3" s="736">
        <v>44986</v>
      </c>
      <c r="U3" s="736">
        <v>45017</v>
      </c>
      <c r="V3" s="736">
        <v>45047</v>
      </c>
      <c r="W3" s="736">
        <v>45078</v>
      </c>
      <c r="X3" s="736">
        <v>45108</v>
      </c>
      <c r="Y3" s="736">
        <v>45139</v>
      </c>
      <c r="Z3" s="736">
        <v>45170</v>
      </c>
      <c r="AA3" s="736">
        <v>45200</v>
      </c>
      <c r="AB3" s="736">
        <v>45231</v>
      </c>
      <c r="AC3" s="736">
        <v>45261</v>
      </c>
      <c r="AD3" s="736">
        <v>45292</v>
      </c>
      <c r="AE3" s="736">
        <v>45323</v>
      </c>
      <c r="AF3" s="736">
        <v>45352</v>
      </c>
      <c r="AG3" s="736">
        <v>45383</v>
      </c>
      <c r="AH3" s="736">
        <v>45413</v>
      </c>
      <c r="AI3" s="736">
        <v>45444</v>
      </c>
      <c r="AJ3" s="736">
        <v>45474</v>
      </c>
      <c r="AK3" s="736">
        <v>45505</v>
      </c>
      <c r="AL3" s="736">
        <v>45536</v>
      </c>
      <c r="AM3" s="736">
        <v>45566</v>
      </c>
      <c r="AN3" s="736">
        <v>45597</v>
      </c>
      <c r="AO3" s="736">
        <v>45627</v>
      </c>
      <c r="AP3" s="736">
        <v>45658</v>
      </c>
      <c r="AQ3" s="736">
        <v>45689</v>
      </c>
      <c r="AR3" s="736">
        <v>45717</v>
      </c>
      <c r="AS3" s="736">
        <v>45748</v>
      </c>
      <c r="AT3" s="736">
        <v>45778</v>
      </c>
      <c r="AU3" s="736">
        <v>45809</v>
      </c>
      <c r="AV3" s="736">
        <v>45839</v>
      </c>
      <c r="AW3" s="736">
        <v>45870</v>
      </c>
      <c r="AX3" s="736">
        <v>45901</v>
      </c>
      <c r="AY3" s="736">
        <v>45931</v>
      </c>
      <c r="AZ3" s="736">
        <v>45962</v>
      </c>
      <c r="BA3" s="736">
        <v>45992</v>
      </c>
      <c r="BB3" s="736">
        <v>46023</v>
      </c>
      <c r="BC3" s="736">
        <v>46054</v>
      </c>
      <c r="BD3" s="736">
        <v>46082</v>
      </c>
      <c r="BE3" s="736">
        <v>46113</v>
      </c>
      <c r="BF3" s="736">
        <v>46143</v>
      </c>
      <c r="BG3" s="736">
        <v>46174</v>
      </c>
      <c r="BH3" s="736">
        <v>46204</v>
      </c>
      <c r="BI3" s="736">
        <v>46235</v>
      </c>
      <c r="BJ3" s="736">
        <v>46266</v>
      </c>
      <c r="BK3" s="736">
        <v>46296</v>
      </c>
      <c r="BL3" s="736">
        <v>46327</v>
      </c>
      <c r="BM3" s="736">
        <v>46357</v>
      </c>
    </row>
    <row r="4" spans="1:65">
      <c r="C4" s="64" t="s">
        <v>60</v>
      </c>
      <c r="D4" s="102">
        <f>+'settlement day'!M9</f>
        <v>0</v>
      </c>
      <c r="E4" s="102">
        <f>+'settlement day'!N9</f>
        <v>0</v>
      </c>
      <c r="F4" s="102">
        <f>+'settlement day'!O9</f>
        <v>0</v>
      </c>
      <c r="G4" s="102">
        <f>+'settlement day'!P9</f>
        <v>0</v>
      </c>
      <c r="H4" s="102">
        <f>+'settlement day'!Q9</f>
        <v>0</v>
      </c>
      <c r="I4" s="102">
        <f>+'settlement day'!R9</f>
        <v>0</v>
      </c>
      <c r="J4" s="102">
        <f>+'settlement day'!S9</f>
        <v>0</v>
      </c>
      <c r="K4" s="102">
        <f>+'settlement day'!T9</f>
        <v>0</v>
      </c>
      <c r="L4" s="102">
        <f>+'settlement day'!U9</f>
        <v>0</v>
      </c>
      <c r="M4" s="102">
        <f>+'settlement day'!V9</f>
        <v>0</v>
      </c>
      <c r="N4" s="102">
        <f>+'settlement day'!W9</f>
        <v>0</v>
      </c>
      <c r="O4" s="102">
        <f>+'settlement day'!X9</f>
        <v>0</v>
      </c>
      <c r="P4" s="102">
        <f>+'settlement day'!Y9</f>
        <v>0</v>
      </c>
      <c r="Q4" s="102">
        <f>+'settlement day'!Z9</f>
        <v>0</v>
      </c>
      <c r="R4" s="737">
        <f>+'settlement day'!AA9</f>
        <v>0</v>
      </c>
      <c r="S4" s="737">
        <f>+'settlement day'!AB9</f>
        <v>0</v>
      </c>
      <c r="T4" s="737">
        <f>+'settlement day'!AC9</f>
        <v>0</v>
      </c>
      <c r="U4" s="737">
        <f>+'settlement day'!AD9</f>
        <v>0</v>
      </c>
      <c r="V4" s="737">
        <f>+'settlement day'!AE9</f>
        <v>0</v>
      </c>
      <c r="W4" s="737">
        <f>+'settlement day'!AF9</f>
        <v>0</v>
      </c>
      <c r="X4" s="737">
        <f>+'settlement day'!AG9</f>
        <v>0</v>
      </c>
      <c r="Y4" s="737">
        <f>+'settlement day'!AH9</f>
        <v>0</v>
      </c>
      <c r="Z4" s="737">
        <f>+'settlement day'!AI9</f>
        <v>0</v>
      </c>
      <c r="AA4" s="737">
        <f>+'settlement day'!AJ9</f>
        <v>0</v>
      </c>
      <c r="AB4" s="737">
        <f>+'settlement day'!AK9</f>
        <v>0</v>
      </c>
      <c r="AC4" s="737">
        <f>+'settlement day'!AL9</f>
        <v>0</v>
      </c>
      <c r="AD4" s="737">
        <f>+'settlement day'!AM9</f>
        <v>0</v>
      </c>
      <c r="AE4" s="737">
        <f>+'settlement day'!AN9</f>
        <v>0</v>
      </c>
      <c r="AF4" s="737">
        <f>+'settlement day'!AO9</f>
        <v>0</v>
      </c>
      <c r="AG4" s="737">
        <f>+'settlement day'!AP9</f>
        <v>0</v>
      </c>
      <c r="AH4" s="737">
        <f>+'settlement day'!AQ9</f>
        <v>0</v>
      </c>
      <c r="AI4" s="737">
        <f>+'settlement day'!AR9</f>
        <v>0</v>
      </c>
      <c r="AJ4" s="737">
        <f>+'settlement day'!AS9</f>
        <v>0</v>
      </c>
      <c r="AK4" s="737">
        <f>+'settlement day'!AT9</f>
        <v>0</v>
      </c>
      <c r="AL4" s="737">
        <f>+'settlement day'!AU9</f>
        <v>0</v>
      </c>
      <c r="AM4" s="737">
        <f>+'settlement day'!AV9</f>
        <v>0</v>
      </c>
      <c r="AN4" s="737">
        <f>+'settlement day'!AW9</f>
        <v>0</v>
      </c>
      <c r="AO4" s="737">
        <f>+'settlement day'!AX9</f>
        <v>0</v>
      </c>
      <c r="AP4" s="737">
        <f>+'settlement day'!AY9</f>
        <v>0</v>
      </c>
      <c r="AQ4" s="737">
        <f>+'settlement day'!AZ9</f>
        <v>0</v>
      </c>
      <c r="AR4" s="737">
        <f>+'settlement day'!BA9</f>
        <v>0</v>
      </c>
      <c r="AS4" s="737">
        <f>+'settlement day'!BB9</f>
        <v>0</v>
      </c>
      <c r="AT4" s="737">
        <f>+'settlement day'!BC9</f>
        <v>0</v>
      </c>
      <c r="AU4" s="737">
        <f>+'settlement day'!BD9</f>
        <v>0</v>
      </c>
      <c r="AV4" s="737">
        <f>+'settlement day'!BE9</f>
        <v>0</v>
      </c>
      <c r="AW4" s="737">
        <f>+'settlement day'!BF9</f>
        <v>0</v>
      </c>
      <c r="AX4" s="737">
        <f>+'settlement day'!BG9</f>
        <v>0</v>
      </c>
      <c r="AY4" s="737">
        <f>+'settlement day'!BH9</f>
        <v>1.82</v>
      </c>
      <c r="AZ4" s="737">
        <f>+'settlement day'!BI9</f>
        <v>1.69</v>
      </c>
      <c r="BA4" s="737">
        <f>+'settlement day'!BJ9</f>
        <v>1.63</v>
      </c>
      <c r="BB4" s="737">
        <f>+'settlement day'!BK9</f>
        <v>1.5774999999999999</v>
      </c>
      <c r="BC4" s="737">
        <f>+'settlement day'!BL9</f>
        <v>1.5825</v>
      </c>
      <c r="BD4" s="737">
        <f>+'settlement day'!BM9</f>
        <v>1.6074999999999999</v>
      </c>
      <c r="BE4" s="737">
        <f>+'settlement day'!BN9</f>
        <v>1.6325000000000001</v>
      </c>
      <c r="BF4" s="737">
        <f>+'settlement day'!BO9</f>
        <v>1.655</v>
      </c>
      <c r="BG4" s="737">
        <f>+'settlement day'!BP9</f>
        <v>1.6675</v>
      </c>
      <c r="BH4" s="737">
        <f>+'settlement day'!BQ9</f>
        <v>1.6725000000000001</v>
      </c>
      <c r="BI4" s="737">
        <f>+'settlement day'!BR9</f>
        <v>1.6675</v>
      </c>
      <c r="BJ4" s="737">
        <f>+'settlement day'!BS9</f>
        <v>1.6625000000000001</v>
      </c>
      <c r="BK4" s="737">
        <f>+'settlement day'!BT9</f>
        <v>1.6375</v>
      </c>
      <c r="BL4" s="737">
        <f>+'settlement day'!BU9</f>
        <v>1.605</v>
      </c>
      <c r="BM4" s="737">
        <f>+'settlement day'!BV9</f>
        <v>1.5825</v>
      </c>
    </row>
    <row r="5" spans="1:65">
      <c r="B5" s="660">
        <f>'ARB BRZ 2024_25'!B5</f>
        <v>0.12</v>
      </c>
      <c r="C5" s="64" t="s">
        <v>295</v>
      </c>
      <c r="D5" s="102">
        <f t="shared" ref="D5:AC5" si="0">+D4+$B$5</f>
        <v>0.12</v>
      </c>
      <c r="E5" s="102">
        <f t="shared" si="0"/>
        <v>0.12</v>
      </c>
      <c r="F5" s="102">
        <f t="shared" si="0"/>
        <v>0.12</v>
      </c>
      <c r="G5" s="102">
        <f t="shared" si="0"/>
        <v>0.12</v>
      </c>
      <c r="H5" s="102">
        <f t="shared" si="0"/>
        <v>0.12</v>
      </c>
      <c r="I5" s="102">
        <f t="shared" si="0"/>
        <v>0.12</v>
      </c>
      <c r="J5" s="102">
        <f t="shared" si="0"/>
        <v>0.12</v>
      </c>
      <c r="K5" s="102">
        <f t="shared" si="0"/>
        <v>0.12</v>
      </c>
      <c r="L5" s="102">
        <f t="shared" si="0"/>
        <v>0.12</v>
      </c>
      <c r="M5" s="102">
        <f t="shared" si="0"/>
        <v>0.12</v>
      </c>
      <c r="N5" s="102">
        <f t="shared" si="0"/>
        <v>0.12</v>
      </c>
      <c r="O5" s="102">
        <f t="shared" si="0"/>
        <v>0.12</v>
      </c>
      <c r="P5" s="102">
        <f t="shared" si="0"/>
        <v>0.12</v>
      </c>
      <c r="Q5" s="102">
        <f t="shared" si="0"/>
        <v>0.12</v>
      </c>
      <c r="R5" s="737">
        <f t="shared" si="0"/>
        <v>0.12</v>
      </c>
      <c r="S5" s="737">
        <f t="shared" si="0"/>
        <v>0.12</v>
      </c>
      <c r="T5" s="737">
        <f t="shared" si="0"/>
        <v>0.12</v>
      </c>
      <c r="U5" s="737">
        <f t="shared" si="0"/>
        <v>0.12</v>
      </c>
      <c r="V5" s="737">
        <f t="shared" si="0"/>
        <v>0.12</v>
      </c>
      <c r="W5" s="737">
        <f t="shared" si="0"/>
        <v>0.12</v>
      </c>
      <c r="X5" s="737">
        <f t="shared" si="0"/>
        <v>0.12</v>
      </c>
      <c r="Y5" s="737">
        <f t="shared" si="0"/>
        <v>0.12</v>
      </c>
      <c r="Z5" s="737">
        <f t="shared" si="0"/>
        <v>0.12</v>
      </c>
      <c r="AA5" s="737">
        <f t="shared" si="0"/>
        <v>0.12</v>
      </c>
      <c r="AB5" s="737">
        <f t="shared" si="0"/>
        <v>0.12</v>
      </c>
      <c r="AC5" s="737">
        <f t="shared" si="0"/>
        <v>0.12</v>
      </c>
      <c r="AD5" s="737">
        <f t="shared" ref="AD5:AI5" si="1">+AD4+$B$5</f>
        <v>0.12</v>
      </c>
      <c r="AE5" s="737">
        <f t="shared" si="1"/>
        <v>0.12</v>
      </c>
      <c r="AF5" s="737">
        <f t="shared" si="1"/>
        <v>0.12</v>
      </c>
      <c r="AG5" s="737">
        <f t="shared" si="1"/>
        <v>0.12</v>
      </c>
      <c r="AH5" s="737">
        <f t="shared" si="1"/>
        <v>0.12</v>
      </c>
      <c r="AI5" s="737">
        <f t="shared" si="1"/>
        <v>0.12</v>
      </c>
      <c r="AJ5" s="737">
        <f t="shared" ref="AJ5:AR5" si="2">+AJ4+$B$5</f>
        <v>0.12</v>
      </c>
      <c r="AK5" s="737">
        <f t="shared" si="2"/>
        <v>0.12</v>
      </c>
      <c r="AL5" s="737">
        <f t="shared" si="2"/>
        <v>0.12</v>
      </c>
      <c r="AM5" s="737">
        <f t="shared" si="2"/>
        <v>0.12</v>
      </c>
      <c r="AN5" s="737">
        <f t="shared" si="2"/>
        <v>0.12</v>
      </c>
      <c r="AO5" s="737">
        <f t="shared" si="2"/>
        <v>0.12</v>
      </c>
      <c r="AP5" s="737">
        <f t="shared" si="2"/>
        <v>0.12</v>
      </c>
      <c r="AQ5" s="737">
        <f t="shared" si="2"/>
        <v>0.12</v>
      </c>
      <c r="AR5" s="737">
        <f t="shared" si="2"/>
        <v>0.12</v>
      </c>
      <c r="AS5" s="737">
        <f t="shared" ref="AS5:AZ5" si="3">+AS4+$B$5</f>
        <v>0.12</v>
      </c>
      <c r="AT5" s="737">
        <f t="shared" si="3"/>
        <v>0.12</v>
      </c>
      <c r="AU5" s="737">
        <f t="shared" si="3"/>
        <v>0.12</v>
      </c>
      <c r="AV5" s="737">
        <f t="shared" si="3"/>
        <v>0.12</v>
      </c>
      <c r="AW5" s="737">
        <f t="shared" si="3"/>
        <v>0.12</v>
      </c>
      <c r="AX5" s="737">
        <f t="shared" si="3"/>
        <v>0.12</v>
      </c>
      <c r="AY5" s="737">
        <f t="shared" si="3"/>
        <v>1.94</v>
      </c>
      <c r="AZ5" s="737">
        <f t="shared" si="3"/>
        <v>1.81</v>
      </c>
      <c r="BA5" s="737">
        <f t="shared" ref="BA5:BG5" si="4">+BA4+$B$5</f>
        <v>1.75</v>
      </c>
      <c r="BB5" s="737">
        <f t="shared" si="4"/>
        <v>1.6974999999999998</v>
      </c>
      <c r="BC5" s="737">
        <f t="shared" si="4"/>
        <v>1.7025000000000001</v>
      </c>
      <c r="BD5" s="737">
        <f t="shared" si="4"/>
        <v>1.7275</v>
      </c>
      <c r="BE5" s="737">
        <f t="shared" si="4"/>
        <v>1.7524999999999999</v>
      </c>
      <c r="BF5" s="737">
        <f t="shared" si="4"/>
        <v>1.7749999999999999</v>
      </c>
      <c r="BG5" s="737">
        <f t="shared" si="4"/>
        <v>1.7875000000000001</v>
      </c>
      <c r="BH5" s="737">
        <f t="shared" ref="BH5:BM5" si="5">+BH4+$B$5</f>
        <v>1.7925</v>
      </c>
      <c r="BI5" s="737">
        <f t="shared" si="5"/>
        <v>1.7875000000000001</v>
      </c>
      <c r="BJ5" s="737">
        <f t="shared" si="5"/>
        <v>1.7825000000000002</v>
      </c>
      <c r="BK5" s="737">
        <f t="shared" si="5"/>
        <v>1.7574999999999998</v>
      </c>
      <c r="BL5" s="737">
        <f t="shared" si="5"/>
        <v>1.7250000000000001</v>
      </c>
      <c r="BM5" s="737">
        <f t="shared" si="5"/>
        <v>1.7025000000000001</v>
      </c>
    </row>
    <row r="6" spans="1:65" s="28" customFormat="1">
      <c r="C6" s="71" t="s">
        <v>296</v>
      </c>
      <c r="D6" s="418">
        <f t="shared" ref="D6:AC6" si="6">+D5*$A$2</f>
        <v>31.700640000000003</v>
      </c>
      <c r="E6" s="418">
        <f t="shared" si="6"/>
        <v>31.700640000000003</v>
      </c>
      <c r="F6" s="418">
        <f t="shared" si="6"/>
        <v>31.700640000000003</v>
      </c>
      <c r="G6" s="418">
        <f t="shared" si="6"/>
        <v>31.700640000000003</v>
      </c>
      <c r="H6" s="418">
        <f t="shared" si="6"/>
        <v>31.700640000000003</v>
      </c>
      <c r="I6" s="418">
        <f t="shared" si="6"/>
        <v>31.700640000000003</v>
      </c>
      <c r="J6" s="418">
        <f t="shared" si="6"/>
        <v>31.700640000000003</v>
      </c>
      <c r="K6" s="418">
        <f t="shared" si="6"/>
        <v>31.700640000000003</v>
      </c>
      <c r="L6" s="418">
        <f t="shared" si="6"/>
        <v>31.700640000000003</v>
      </c>
      <c r="M6" s="418">
        <f t="shared" si="6"/>
        <v>31.700640000000003</v>
      </c>
      <c r="N6" s="418">
        <f t="shared" si="6"/>
        <v>31.700640000000003</v>
      </c>
      <c r="O6" s="418">
        <f t="shared" si="6"/>
        <v>31.700640000000003</v>
      </c>
      <c r="P6" s="418">
        <f t="shared" si="6"/>
        <v>31.700640000000003</v>
      </c>
      <c r="Q6" s="418">
        <f t="shared" si="6"/>
        <v>31.700640000000003</v>
      </c>
      <c r="R6" s="738">
        <f t="shared" si="6"/>
        <v>31.700640000000003</v>
      </c>
      <c r="S6" s="738">
        <f t="shared" si="6"/>
        <v>31.700640000000003</v>
      </c>
      <c r="T6" s="738">
        <f t="shared" si="6"/>
        <v>31.700640000000003</v>
      </c>
      <c r="U6" s="738">
        <f t="shared" si="6"/>
        <v>31.700640000000003</v>
      </c>
      <c r="V6" s="738">
        <f t="shared" si="6"/>
        <v>31.700640000000003</v>
      </c>
      <c r="W6" s="738">
        <f t="shared" si="6"/>
        <v>31.700640000000003</v>
      </c>
      <c r="X6" s="738">
        <f t="shared" si="6"/>
        <v>31.700640000000003</v>
      </c>
      <c r="Y6" s="738">
        <f t="shared" si="6"/>
        <v>31.700640000000003</v>
      </c>
      <c r="Z6" s="738">
        <f t="shared" si="6"/>
        <v>31.700640000000003</v>
      </c>
      <c r="AA6" s="738">
        <f t="shared" si="6"/>
        <v>31.700640000000003</v>
      </c>
      <c r="AB6" s="738">
        <f t="shared" si="6"/>
        <v>31.700640000000003</v>
      </c>
      <c r="AC6" s="738">
        <f t="shared" si="6"/>
        <v>31.700640000000003</v>
      </c>
      <c r="AD6" s="738">
        <f t="shared" ref="AD6:AI6" si="7">+AD5*$A$2</f>
        <v>31.700640000000003</v>
      </c>
      <c r="AE6" s="738">
        <f t="shared" si="7"/>
        <v>31.700640000000003</v>
      </c>
      <c r="AF6" s="738">
        <f t="shared" si="7"/>
        <v>31.700640000000003</v>
      </c>
      <c r="AG6" s="738">
        <f t="shared" si="7"/>
        <v>31.700640000000003</v>
      </c>
      <c r="AH6" s="738">
        <f t="shared" si="7"/>
        <v>31.700640000000003</v>
      </c>
      <c r="AI6" s="738">
        <f t="shared" si="7"/>
        <v>31.700640000000003</v>
      </c>
      <c r="AJ6" s="738">
        <f t="shared" ref="AJ6:AO6" si="8">+AJ5*$A$2</f>
        <v>31.700640000000003</v>
      </c>
      <c r="AK6" s="738">
        <f t="shared" si="8"/>
        <v>31.700640000000003</v>
      </c>
      <c r="AL6" s="738">
        <f t="shared" si="8"/>
        <v>31.700640000000003</v>
      </c>
      <c r="AM6" s="738">
        <f t="shared" si="8"/>
        <v>31.700640000000003</v>
      </c>
      <c r="AN6" s="738">
        <f t="shared" si="8"/>
        <v>31.700640000000003</v>
      </c>
      <c r="AO6" s="738">
        <f t="shared" si="8"/>
        <v>31.700640000000003</v>
      </c>
      <c r="AP6" s="738">
        <f t="shared" ref="AP6:AR6" si="9">+AP5*$A$2</f>
        <v>31.700640000000003</v>
      </c>
      <c r="AQ6" s="738">
        <f t="shared" si="9"/>
        <v>31.700640000000003</v>
      </c>
      <c r="AR6" s="738">
        <f t="shared" si="9"/>
        <v>31.700640000000003</v>
      </c>
      <c r="AS6" s="738">
        <f t="shared" ref="AS6:AZ6" si="10">+AS5*$A$2</f>
        <v>31.700640000000003</v>
      </c>
      <c r="AT6" s="738">
        <f t="shared" si="10"/>
        <v>31.700640000000003</v>
      </c>
      <c r="AU6" s="738">
        <f t="shared" si="10"/>
        <v>31.700640000000003</v>
      </c>
      <c r="AV6" s="738">
        <f t="shared" si="10"/>
        <v>31.700640000000003</v>
      </c>
      <c r="AW6" s="738">
        <f t="shared" si="10"/>
        <v>31.700640000000003</v>
      </c>
      <c r="AX6" s="738">
        <f t="shared" si="10"/>
        <v>31.700640000000003</v>
      </c>
      <c r="AY6" s="738">
        <f t="shared" si="10"/>
        <v>512.49368000000004</v>
      </c>
      <c r="AZ6" s="738">
        <f t="shared" si="10"/>
        <v>478.15132000000006</v>
      </c>
      <c r="BA6" s="738">
        <f t="shared" ref="BA6:BG6" si="11">+BA5*$A$2</f>
        <v>462.30100000000004</v>
      </c>
      <c r="BB6" s="738">
        <f t="shared" si="11"/>
        <v>448.43196999999998</v>
      </c>
      <c r="BC6" s="738">
        <f t="shared" si="11"/>
        <v>449.75283000000007</v>
      </c>
      <c r="BD6" s="738">
        <f t="shared" si="11"/>
        <v>456.35713000000004</v>
      </c>
      <c r="BE6" s="738">
        <f t="shared" si="11"/>
        <v>462.96143000000001</v>
      </c>
      <c r="BF6" s="738">
        <f t="shared" si="11"/>
        <v>468.90530000000001</v>
      </c>
      <c r="BG6" s="738">
        <f t="shared" si="11"/>
        <v>472.20745000000005</v>
      </c>
      <c r="BH6" s="738">
        <f t="shared" ref="BH6:BM6" si="12">+BH5*$A$2</f>
        <v>473.52831000000003</v>
      </c>
      <c r="BI6" s="738">
        <f t="shared" si="12"/>
        <v>472.20745000000005</v>
      </c>
      <c r="BJ6" s="738">
        <f t="shared" si="12"/>
        <v>470.88659000000007</v>
      </c>
      <c r="BK6" s="738">
        <f t="shared" si="12"/>
        <v>464.28228999999999</v>
      </c>
      <c r="BL6" s="738">
        <f t="shared" si="12"/>
        <v>455.69670000000008</v>
      </c>
      <c r="BM6" s="738">
        <f t="shared" si="12"/>
        <v>449.75283000000007</v>
      </c>
    </row>
    <row r="7" spans="1:65">
      <c r="C7" s="64"/>
      <c r="D7" s="417"/>
      <c r="E7" s="417"/>
      <c r="F7" s="417"/>
      <c r="G7" s="417"/>
      <c r="H7" s="417"/>
      <c r="I7" s="417"/>
      <c r="J7" s="417"/>
      <c r="K7" s="417"/>
      <c r="L7" s="417"/>
      <c r="M7" s="417"/>
      <c r="N7" s="417"/>
      <c r="O7" s="417"/>
      <c r="P7" s="417"/>
      <c r="Q7" s="417"/>
      <c r="R7" s="739"/>
      <c r="S7" s="739"/>
      <c r="T7" s="739"/>
      <c r="U7" s="739"/>
      <c r="V7" s="739"/>
      <c r="W7" s="739"/>
      <c r="X7" s="739"/>
      <c r="Y7" s="739"/>
      <c r="Z7" s="739"/>
      <c r="AA7" s="739"/>
      <c r="AB7" s="739"/>
      <c r="AC7" s="739"/>
      <c r="AD7" s="739"/>
      <c r="AE7" s="739"/>
      <c r="AF7" s="739"/>
      <c r="AG7" s="739"/>
      <c r="AH7" s="739"/>
      <c r="AI7" s="739"/>
      <c r="AJ7" s="739"/>
      <c r="AK7" s="739"/>
      <c r="AL7" s="739"/>
      <c r="AM7" s="739"/>
      <c r="AN7" s="739"/>
      <c r="AO7" s="739"/>
      <c r="AP7" s="739"/>
      <c r="AQ7" s="739"/>
      <c r="AR7" s="739"/>
      <c r="AS7" s="739"/>
      <c r="AT7" s="739"/>
      <c r="AU7" s="739"/>
      <c r="AV7" s="739"/>
      <c r="AW7" s="739"/>
      <c r="AX7" s="739"/>
      <c r="AY7" s="739"/>
      <c r="AZ7" s="739"/>
      <c r="BA7" s="739"/>
      <c r="BB7" s="739"/>
      <c r="BC7" s="739"/>
      <c r="BD7" s="739"/>
      <c r="BE7" s="739"/>
      <c r="BF7" s="739"/>
      <c r="BG7" s="739"/>
      <c r="BH7" s="739"/>
      <c r="BI7" s="739"/>
      <c r="BJ7" s="739"/>
      <c r="BK7" s="739"/>
      <c r="BL7" s="739"/>
      <c r="BM7" s="739"/>
    </row>
    <row r="8" spans="1:65">
      <c r="B8">
        <v>0.02</v>
      </c>
      <c r="C8" s="64" t="s">
        <v>297</v>
      </c>
      <c r="D8" s="417">
        <f>+$B$8*$A$2</f>
        <v>5.2834400000000006</v>
      </c>
      <c r="E8" s="417">
        <f>+D8</f>
        <v>5.2834400000000006</v>
      </c>
      <c r="F8" s="417">
        <f t="shared" ref="F8:K9" si="13">+E8</f>
        <v>5.2834400000000006</v>
      </c>
      <c r="G8" s="417">
        <f t="shared" si="13"/>
        <v>5.2834400000000006</v>
      </c>
      <c r="H8" s="417">
        <f t="shared" si="13"/>
        <v>5.2834400000000006</v>
      </c>
      <c r="I8" s="417">
        <f t="shared" si="13"/>
        <v>5.2834400000000006</v>
      </c>
      <c r="J8" s="417">
        <f t="shared" si="13"/>
        <v>5.2834400000000006</v>
      </c>
      <c r="K8" s="417">
        <f>+J8</f>
        <v>5.2834400000000006</v>
      </c>
      <c r="L8" s="417">
        <f t="shared" ref="L8:Q9" si="14">+K8</f>
        <v>5.2834400000000006</v>
      </c>
      <c r="M8" s="417">
        <f t="shared" si="14"/>
        <v>5.2834400000000006</v>
      </c>
      <c r="N8" s="417">
        <f t="shared" si="14"/>
        <v>5.2834400000000006</v>
      </c>
      <c r="O8" s="417">
        <f t="shared" si="14"/>
        <v>5.2834400000000006</v>
      </c>
      <c r="P8" s="417">
        <f t="shared" si="14"/>
        <v>5.2834400000000006</v>
      </c>
      <c r="Q8" s="417">
        <f t="shared" si="14"/>
        <v>5.2834400000000006</v>
      </c>
      <c r="R8" s="739">
        <f>+Q8</f>
        <v>5.2834400000000006</v>
      </c>
      <c r="S8" s="739">
        <f t="shared" ref="S8:AC9" si="15">+R8</f>
        <v>5.2834400000000006</v>
      </c>
      <c r="T8" s="739">
        <f t="shared" si="15"/>
        <v>5.2834400000000006</v>
      </c>
      <c r="U8" s="739">
        <f t="shared" si="15"/>
        <v>5.2834400000000006</v>
      </c>
      <c r="V8" s="739">
        <f t="shared" si="15"/>
        <v>5.2834400000000006</v>
      </c>
      <c r="W8" s="739">
        <f t="shared" si="15"/>
        <v>5.2834400000000006</v>
      </c>
      <c r="X8" s="739">
        <f t="shared" si="15"/>
        <v>5.2834400000000006</v>
      </c>
      <c r="Y8" s="739">
        <f t="shared" si="15"/>
        <v>5.2834400000000006</v>
      </c>
      <c r="Z8" s="739">
        <f t="shared" si="15"/>
        <v>5.2834400000000006</v>
      </c>
      <c r="AA8" s="739">
        <f t="shared" si="15"/>
        <v>5.2834400000000006</v>
      </c>
      <c r="AB8" s="739">
        <f t="shared" si="15"/>
        <v>5.2834400000000006</v>
      </c>
      <c r="AC8" s="739">
        <f t="shared" si="15"/>
        <v>5.2834400000000006</v>
      </c>
      <c r="AD8" s="739">
        <f t="shared" ref="AD8:AD9" si="16">+AC8</f>
        <v>5.2834400000000006</v>
      </c>
      <c r="AE8" s="739">
        <f t="shared" ref="AE8:AE9" si="17">+AD8</f>
        <v>5.2834400000000006</v>
      </c>
      <c r="AF8" s="739">
        <f t="shared" ref="AF8" si="18">+AE8</f>
        <v>5.2834400000000006</v>
      </c>
      <c r="AG8" s="739">
        <f t="shared" ref="AG8:AG9" si="19">+AF8</f>
        <v>5.2834400000000006</v>
      </c>
      <c r="AH8" s="739">
        <f t="shared" ref="AH8" si="20">+AG8</f>
        <v>5.2834400000000006</v>
      </c>
      <c r="AI8" s="739">
        <f t="shared" ref="AI8:AI9" si="21">+AH8</f>
        <v>5.2834400000000006</v>
      </c>
      <c r="AJ8" s="739">
        <f t="shared" ref="AJ8:AJ9" si="22">+AI8</f>
        <v>5.2834400000000006</v>
      </c>
      <c r="AK8" s="739">
        <f t="shared" ref="AK8:AK9" si="23">+AJ8</f>
        <v>5.2834400000000006</v>
      </c>
      <c r="AL8" s="739">
        <f t="shared" ref="AL8:AL9" si="24">+AK8</f>
        <v>5.2834400000000006</v>
      </c>
      <c r="AM8" s="739">
        <f t="shared" ref="AM8:AM9" si="25">+AL8</f>
        <v>5.2834400000000006</v>
      </c>
      <c r="AN8" s="739">
        <f t="shared" ref="AN8:AN9" si="26">+AM8</f>
        <v>5.2834400000000006</v>
      </c>
      <c r="AO8" s="739">
        <f t="shared" ref="AO8:AO9" si="27">+AN8</f>
        <v>5.2834400000000006</v>
      </c>
      <c r="AP8" s="739">
        <f t="shared" ref="AP8:AP9" si="28">+AO8</f>
        <v>5.2834400000000006</v>
      </c>
      <c r="AQ8" s="739">
        <f t="shared" ref="AQ8:AQ9" si="29">+AP8</f>
        <v>5.2834400000000006</v>
      </c>
      <c r="AR8" s="739">
        <f t="shared" ref="AR8:AR9" si="30">+AQ8</f>
        <v>5.2834400000000006</v>
      </c>
      <c r="AS8" s="739">
        <f t="shared" ref="AS8:AS9" si="31">+AR8</f>
        <v>5.2834400000000006</v>
      </c>
      <c r="AT8" s="739">
        <f t="shared" ref="AT8:AT9" si="32">+AS8</f>
        <v>5.2834400000000006</v>
      </c>
      <c r="AU8" s="739">
        <f t="shared" ref="AU8:AU9" si="33">+AT8</f>
        <v>5.2834400000000006</v>
      </c>
      <c r="AV8" s="739">
        <f t="shared" ref="AV8:AV9" si="34">+AU8</f>
        <v>5.2834400000000006</v>
      </c>
      <c r="AW8" s="739">
        <f t="shared" ref="AW8:AW9" si="35">+AV8</f>
        <v>5.2834400000000006</v>
      </c>
      <c r="AX8" s="739">
        <f t="shared" ref="AX8:AX9" si="36">+AW8</f>
        <v>5.2834400000000006</v>
      </c>
      <c r="AY8" s="739">
        <f t="shared" ref="AY8:AY9" si="37">+AX8</f>
        <v>5.2834400000000006</v>
      </c>
      <c r="AZ8" s="739">
        <f t="shared" ref="AZ8:BA9" si="38">+AY8</f>
        <v>5.2834400000000006</v>
      </c>
      <c r="BA8" s="739">
        <f t="shared" si="38"/>
        <v>5.2834400000000006</v>
      </c>
      <c r="BB8" s="739">
        <f t="shared" ref="BB8:BB9" si="39">+BA8</f>
        <v>5.2834400000000006</v>
      </c>
      <c r="BC8" s="739">
        <f t="shared" ref="BC8:BC9" si="40">+BB8</f>
        <v>5.2834400000000006</v>
      </c>
      <c r="BD8" s="739">
        <f t="shared" ref="BD8:BD9" si="41">+BC8</f>
        <v>5.2834400000000006</v>
      </c>
      <c r="BE8" s="739">
        <f t="shared" ref="BE8:BE9" si="42">+BD8</f>
        <v>5.2834400000000006</v>
      </c>
      <c r="BF8" s="739">
        <f t="shared" ref="BF8:BF9" si="43">+BE8</f>
        <v>5.2834400000000006</v>
      </c>
      <c r="BG8" s="739">
        <f t="shared" ref="BG8:BG9" si="44">+BF8</f>
        <v>5.2834400000000006</v>
      </c>
      <c r="BH8" s="739">
        <f t="shared" ref="BH8:BH9" si="45">+BG8</f>
        <v>5.2834400000000006</v>
      </c>
      <c r="BI8" s="739">
        <f t="shared" ref="BI8:BI9" si="46">+BH8</f>
        <v>5.2834400000000006</v>
      </c>
      <c r="BJ8" s="739">
        <f t="shared" ref="BJ8:BJ9" si="47">+BI8</f>
        <v>5.2834400000000006</v>
      </c>
      <c r="BK8" s="739">
        <f t="shared" ref="BK8:BK9" si="48">+BJ8</f>
        <v>5.2834400000000006</v>
      </c>
      <c r="BL8" s="739">
        <f t="shared" ref="BL8:BL9" si="49">+BK8</f>
        <v>5.2834400000000006</v>
      </c>
      <c r="BM8" s="739">
        <f t="shared" ref="BM8:BM9" si="50">+BL8</f>
        <v>5.2834400000000006</v>
      </c>
    </row>
    <row r="9" spans="1:65">
      <c r="A9" t="s">
        <v>69</v>
      </c>
      <c r="B9" s="658">
        <f>60*0.789</f>
        <v>47.34</v>
      </c>
      <c r="C9" s="64" t="s">
        <v>298</v>
      </c>
      <c r="D9" s="417">
        <f>+$B$9*$A$1</f>
        <v>37.351260000000003</v>
      </c>
      <c r="E9" s="417">
        <f>+D9</f>
        <v>37.351260000000003</v>
      </c>
      <c r="F9" s="417">
        <f t="shared" si="13"/>
        <v>37.351260000000003</v>
      </c>
      <c r="G9" s="417">
        <f t="shared" si="13"/>
        <v>37.351260000000003</v>
      </c>
      <c r="H9" s="417">
        <f>+G9</f>
        <v>37.351260000000003</v>
      </c>
      <c r="I9" s="417">
        <f t="shared" si="13"/>
        <v>37.351260000000003</v>
      </c>
      <c r="J9" s="417">
        <f t="shared" si="13"/>
        <v>37.351260000000003</v>
      </c>
      <c r="K9" s="417">
        <f t="shared" si="13"/>
        <v>37.351260000000003</v>
      </c>
      <c r="L9" s="417">
        <f t="shared" si="14"/>
        <v>37.351260000000003</v>
      </c>
      <c r="M9" s="417">
        <f t="shared" si="14"/>
        <v>37.351260000000003</v>
      </c>
      <c r="N9" s="417">
        <f t="shared" si="14"/>
        <v>37.351260000000003</v>
      </c>
      <c r="O9" s="417">
        <f t="shared" si="14"/>
        <v>37.351260000000003</v>
      </c>
      <c r="P9" s="417">
        <f t="shared" si="14"/>
        <v>37.351260000000003</v>
      </c>
      <c r="Q9" s="417">
        <f t="shared" si="14"/>
        <v>37.351260000000003</v>
      </c>
      <c r="R9" s="739">
        <f>+Q9</f>
        <v>37.351260000000003</v>
      </c>
      <c r="S9" s="739">
        <f t="shared" si="15"/>
        <v>37.351260000000003</v>
      </c>
      <c r="T9" s="739">
        <f t="shared" si="15"/>
        <v>37.351260000000003</v>
      </c>
      <c r="U9" s="739">
        <f t="shared" si="15"/>
        <v>37.351260000000003</v>
      </c>
      <c r="V9" s="739">
        <f t="shared" si="15"/>
        <v>37.351260000000003</v>
      </c>
      <c r="W9" s="739">
        <f t="shared" si="15"/>
        <v>37.351260000000003</v>
      </c>
      <c r="X9" s="739">
        <f t="shared" si="15"/>
        <v>37.351260000000003</v>
      </c>
      <c r="Y9" s="739">
        <f t="shared" si="15"/>
        <v>37.351260000000003</v>
      </c>
      <c r="Z9" s="739">
        <f t="shared" si="15"/>
        <v>37.351260000000003</v>
      </c>
      <c r="AA9" s="739">
        <f t="shared" si="15"/>
        <v>37.351260000000003</v>
      </c>
      <c r="AB9" s="739">
        <f t="shared" si="15"/>
        <v>37.351260000000003</v>
      </c>
      <c r="AC9" s="739">
        <f t="shared" si="15"/>
        <v>37.351260000000003</v>
      </c>
      <c r="AD9" s="739">
        <f t="shared" si="16"/>
        <v>37.351260000000003</v>
      </c>
      <c r="AE9" s="739">
        <f t="shared" si="17"/>
        <v>37.351260000000003</v>
      </c>
      <c r="AF9" s="739">
        <f>+AE9</f>
        <v>37.351260000000003</v>
      </c>
      <c r="AG9" s="739">
        <f t="shared" si="19"/>
        <v>37.351260000000003</v>
      </c>
      <c r="AH9" s="739">
        <f>+B9</f>
        <v>47.34</v>
      </c>
      <c r="AI9" s="739">
        <f t="shared" si="21"/>
        <v>47.34</v>
      </c>
      <c r="AJ9" s="739">
        <f t="shared" si="22"/>
        <v>47.34</v>
      </c>
      <c r="AK9" s="739">
        <f t="shared" si="23"/>
        <v>47.34</v>
      </c>
      <c r="AL9" s="739">
        <f t="shared" si="24"/>
        <v>47.34</v>
      </c>
      <c r="AM9" s="739">
        <f t="shared" si="25"/>
        <v>47.34</v>
      </c>
      <c r="AN9" s="739">
        <f t="shared" si="26"/>
        <v>47.34</v>
      </c>
      <c r="AO9" s="739">
        <f t="shared" si="27"/>
        <v>47.34</v>
      </c>
      <c r="AP9" s="739">
        <f t="shared" si="28"/>
        <v>47.34</v>
      </c>
      <c r="AQ9" s="739">
        <f t="shared" si="29"/>
        <v>47.34</v>
      </c>
      <c r="AR9" s="739">
        <f t="shared" si="30"/>
        <v>47.34</v>
      </c>
      <c r="AS9" s="739">
        <f t="shared" si="31"/>
        <v>47.34</v>
      </c>
      <c r="AT9" s="739">
        <f t="shared" si="32"/>
        <v>47.34</v>
      </c>
      <c r="AU9" s="739">
        <f t="shared" si="33"/>
        <v>47.34</v>
      </c>
      <c r="AV9" s="739">
        <f t="shared" si="34"/>
        <v>47.34</v>
      </c>
      <c r="AW9" s="739">
        <f t="shared" si="35"/>
        <v>47.34</v>
      </c>
      <c r="AX9" s="739">
        <f t="shared" si="36"/>
        <v>47.34</v>
      </c>
      <c r="AY9" s="739">
        <f t="shared" si="37"/>
        <v>47.34</v>
      </c>
      <c r="AZ9" s="739">
        <f t="shared" si="38"/>
        <v>47.34</v>
      </c>
      <c r="BA9" s="739">
        <f t="shared" si="38"/>
        <v>47.34</v>
      </c>
      <c r="BB9" s="739">
        <f t="shared" si="39"/>
        <v>47.34</v>
      </c>
      <c r="BC9" s="739">
        <f t="shared" si="40"/>
        <v>47.34</v>
      </c>
      <c r="BD9" s="739">
        <f t="shared" si="41"/>
        <v>47.34</v>
      </c>
      <c r="BE9" s="739">
        <f t="shared" si="42"/>
        <v>47.34</v>
      </c>
      <c r="BF9" s="739">
        <f t="shared" si="43"/>
        <v>47.34</v>
      </c>
      <c r="BG9" s="739">
        <f t="shared" si="44"/>
        <v>47.34</v>
      </c>
      <c r="BH9" s="739">
        <f t="shared" si="45"/>
        <v>47.34</v>
      </c>
      <c r="BI9" s="739">
        <f t="shared" si="46"/>
        <v>47.34</v>
      </c>
      <c r="BJ9" s="739">
        <f t="shared" si="47"/>
        <v>47.34</v>
      </c>
      <c r="BK9" s="739">
        <f t="shared" si="48"/>
        <v>47.34</v>
      </c>
      <c r="BL9" s="739">
        <f t="shared" si="49"/>
        <v>47.34</v>
      </c>
      <c r="BM9" s="739">
        <f t="shared" si="50"/>
        <v>47.34</v>
      </c>
    </row>
    <row r="10" spans="1:65" s="28" customFormat="1">
      <c r="C10" s="71" t="s">
        <v>299</v>
      </c>
      <c r="D10" s="423">
        <f>SUM(D6:D9)</f>
        <v>74.335340000000002</v>
      </c>
      <c r="E10" s="423">
        <f>SUM(E6:E9)</f>
        <v>74.335340000000002</v>
      </c>
      <c r="F10" s="423">
        <f t="shared" ref="F10:AC10" si="51">SUM(F6:F9)</f>
        <v>74.335340000000002</v>
      </c>
      <c r="G10" s="423">
        <f t="shared" si="51"/>
        <v>74.335340000000002</v>
      </c>
      <c r="H10" s="423">
        <f t="shared" si="51"/>
        <v>74.335340000000002</v>
      </c>
      <c r="I10" s="423">
        <f t="shared" si="51"/>
        <v>74.335340000000002</v>
      </c>
      <c r="J10" s="423">
        <f t="shared" si="51"/>
        <v>74.335340000000002</v>
      </c>
      <c r="K10" s="423">
        <f t="shared" si="51"/>
        <v>74.335340000000002</v>
      </c>
      <c r="L10" s="423">
        <f t="shared" si="51"/>
        <v>74.335340000000002</v>
      </c>
      <c r="M10" s="423">
        <f t="shared" si="51"/>
        <v>74.335340000000002</v>
      </c>
      <c r="N10" s="423">
        <f t="shared" si="51"/>
        <v>74.335340000000002</v>
      </c>
      <c r="O10" s="423">
        <f t="shared" si="51"/>
        <v>74.335340000000002</v>
      </c>
      <c r="P10" s="423">
        <f t="shared" si="51"/>
        <v>74.335340000000002</v>
      </c>
      <c r="Q10" s="423">
        <f t="shared" si="51"/>
        <v>74.335340000000002</v>
      </c>
      <c r="R10" s="740">
        <f t="shared" si="51"/>
        <v>74.335340000000002</v>
      </c>
      <c r="S10" s="740">
        <f t="shared" si="51"/>
        <v>74.335340000000002</v>
      </c>
      <c r="T10" s="740">
        <f t="shared" si="51"/>
        <v>74.335340000000002</v>
      </c>
      <c r="U10" s="740">
        <f t="shared" si="51"/>
        <v>74.335340000000002</v>
      </c>
      <c r="V10" s="740">
        <f t="shared" si="51"/>
        <v>74.335340000000002</v>
      </c>
      <c r="W10" s="740">
        <f t="shared" si="51"/>
        <v>74.335340000000002</v>
      </c>
      <c r="X10" s="740">
        <f t="shared" si="51"/>
        <v>74.335340000000002</v>
      </c>
      <c r="Y10" s="740">
        <f t="shared" si="51"/>
        <v>74.335340000000002</v>
      </c>
      <c r="Z10" s="740">
        <f t="shared" si="51"/>
        <v>74.335340000000002</v>
      </c>
      <c r="AA10" s="740">
        <f t="shared" si="51"/>
        <v>74.335340000000002</v>
      </c>
      <c r="AB10" s="740">
        <f t="shared" si="51"/>
        <v>74.335340000000002</v>
      </c>
      <c r="AC10" s="740">
        <f t="shared" si="51"/>
        <v>74.335340000000002</v>
      </c>
      <c r="AD10" s="740">
        <f t="shared" ref="AD10:AI10" si="52">SUM(AD6:AD9)</f>
        <v>74.335340000000002</v>
      </c>
      <c r="AE10" s="740">
        <f t="shared" si="52"/>
        <v>74.335340000000002</v>
      </c>
      <c r="AF10" s="740">
        <f t="shared" si="52"/>
        <v>74.335340000000002</v>
      </c>
      <c r="AG10" s="740">
        <f t="shared" si="52"/>
        <v>74.335340000000002</v>
      </c>
      <c r="AH10" s="740">
        <f t="shared" si="52"/>
        <v>84.324080000000009</v>
      </c>
      <c r="AI10" s="740">
        <f t="shared" si="52"/>
        <v>84.324080000000009</v>
      </c>
      <c r="AJ10" s="740">
        <f t="shared" ref="AJ10:AO10" si="53">SUM(AJ6:AJ9)</f>
        <v>84.324080000000009</v>
      </c>
      <c r="AK10" s="740">
        <f t="shared" si="53"/>
        <v>84.324080000000009</v>
      </c>
      <c r="AL10" s="740">
        <f t="shared" si="53"/>
        <v>84.324080000000009</v>
      </c>
      <c r="AM10" s="740">
        <f t="shared" si="53"/>
        <v>84.324080000000009</v>
      </c>
      <c r="AN10" s="740">
        <f t="shared" si="53"/>
        <v>84.324080000000009</v>
      </c>
      <c r="AO10" s="740">
        <f t="shared" si="53"/>
        <v>84.324080000000009</v>
      </c>
      <c r="AP10" s="740">
        <f t="shared" ref="AP10:AR10" si="54">SUM(AP6:AP9)</f>
        <v>84.324080000000009</v>
      </c>
      <c r="AQ10" s="740">
        <f t="shared" si="54"/>
        <v>84.324080000000009</v>
      </c>
      <c r="AR10" s="740">
        <f t="shared" si="54"/>
        <v>84.324080000000009</v>
      </c>
      <c r="AS10" s="740">
        <f t="shared" ref="AS10:AZ10" si="55">SUM(AS6:AS9)</f>
        <v>84.324080000000009</v>
      </c>
      <c r="AT10" s="740">
        <f t="shared" si="55"/>
        <v>84.324080000000009</v>
      </c>
      <c r="AU10" s="740">
        <f t="shared" si="55"/>
        <v>84.324080000000009</v>
      </c>
      <c r="AV10" s="740">
        <f t="shared" si="55"/>
        <v>84.324080000000009</v>
      </c>
      <c r="AW10" s="740">
        <f t="shared" si="55"/>
        <v>84.324080000000009</v>
      </c>
      <c r="AX10" s="740">
        <f t="shared" si="55"/>
        <v>84.324080000000009</v>
      </c>
      <c r="AY10" s="740">
        <f t="shared" si="55"/>
        <v>565.11712000000011</v>
      </c>
      <c r="AZ10" s="740">
        <f t="shared" si="55"/>
        <v>530.77476000000001</v>
      </c>
      <c r="BA10" s="740">
        <f t="shared" ref="BA10:BG10" si="56">SUM(BA6:BA9)</f>
        <v>514.92444</v>
      </c>
      <c r="BB10" s="740">
        <f t="shared" si="56"/>
        <v>501.05540999999994</v>
      </c>
      <c r="BC10" s="740">
        <f t="shared" si="56"/>
        <v>502.37627000000009</v>
      </c>
      <c r="BD10" s="740">
        <f t="shared" si="56"/>
        <v>508.98057000000006</v>
      </c>
      <c r="BE10" s="740">
        <f t="shared" si="56"/>
        <v>515.58487000000002</v>
      </c>
      <c r="BF10" s="740">
        <f t="shared" si="56"/>
        <v>521.52873999999997</v>
      </c>
      <c r="BG10" s="740">
        <f t="shared" si="56"/>
        <v>524.83089000000007</v>
      </c>
      <c r="BH10" s="740">
        <f t="shared" ref="BH10:BM10" si="57">SUM(BH6:BH9)</f>
        <v>526.15174999999999</v>
      </c>
      <c r="BI10" s="740">
        <f t="shared" si="57"/>
        <v>524.83089000000007</v>
      </c>
      <c r="BJ10" s="740">
        <f t="shared" si="57"/>
        <v>523.51003000000003</v>
      </c>
      <c r="BK10" s="740">
        <f t="shared" si="57"/>
        <v>516.90572999999995</v>
      </c>
      <c r="BL10" s="740">
        <f t="shared" si="57"/>
        <v>508.32014000000004</v>
      </c>
      <c r="BM10" s="740">
        <f t="shared" si="57"/>
        <v>502.37627000000009</v>
      </c>
    </row>
    <row r="11" spans="1:65" s="28" customFormat="1">
      <c r="C11" s="71" t="s">
        <v>300</v>
      </c>
      <c r="D11" s="423"/>
      <c r="E11" s="464">
        <f>+E10*E2</f>
        <v>0</v>
      </c>
      <c r="F11" s="464">
        <f t="shared" ref="F11:AC11" si="58">+F10*F2</f>
        <v>0</v>
      </c>
      <c r="G11" s="464">
        <f t="shared" si="58"/>
        <v>0</v>
      </c>
      <c r="H11" s="464">
        <f t="shared" si="58"/>
        <v>0</v>
      </c>
      <c r="I11" s="464">
        <f t="shared" si="58"/>
        <v>0</v>
      </c>
      <c r="J11" s="464">
        <f t="shared" si="58"/>
        <v>0</v>
      </c>
      <c r="K11" s="464">
        <f t="shared" si="58"/>
        <v>0</v>
      </c>
      <c r="L11" s="464">
        <f t="shared" si="58"/>
        <v>0</v>
      </c>
      <c r="M11" s="464">
        <f t="shared" si="58"/>
        <v>0</v>
      </c>
      <c r="N11" s="464">
        <f t="shared" si="58"/>
        <v>0</v>
      </c>
      <c r="O11" s="464">
        <f t="shared" si="58"/>
        <v>0</v>
      </c>
      <c r="P11" s="464">
        <f t="shared" si="58"/>
        <v>0</v>
      </c>
      <c r="Q11" s="464">
        <f t="shared" si="58"/>
        <v>0</v>
      </c>
      <c r="R11" s="741">
        <f t="shared" si="58"/>
        <v>0</v>
      </c>
      <c r="S11" s="741">
        <f t="shared" si="58"/>
        <v>0</v>
      </c>
      <c r="T11" s="741">
        <f t="shared" si="58"/>
        <v>0</v>
      </c>
      <c r="U11" s="741">
        <f t="shared" si="58"/>
        <v>0</v>
      </c>
      <c r="V11" s="741">
        <f t="shared" si="58"/>
        <v>0</v>
      </c>
      <c r="W11" s="741">
        <f t="shared" si="58"/>
        <v>0</v>
      </c>
      <c r="X11" s="741">
        <f t="shared" si="58"/>
        <v>0</v>
      </c>
      <c r="Y11" s="741">
        <f t="shared" si="58"/>
        <v>0</v>
      </c>
      <c r="Z11" s="741">
        <f t="shared" si="58"/>
        <v>0</v>
      </c>
      <c r="AA11" s="741">
        <f t="shared" si="58"/>
        <v>0</v>
      </c>
      <c r="AB11" s="741">
        <f t="shared" si="58"/>
        <v>0</v>
      </c>
      <c r="AC11" s="741">
        <f t="shared" si="58"/>
        <v>359.87966667493203</v>
      </c>
      <c r="AD11" s="741">
        <f t="shared" ref="AD11:AI11" si="59">+AD10*AD2</f>
        <v>368.17550548599996</v>
      </c>
      <c r="AE11" s="741">
        <f t="shared" si="59"/>
        <v>370.39069861800004</v>
      </c>
      <c r="AF11" s="741">
        <f t="shared" si="59"/>
        <v>371.34962450399996</v>
      </c>
      <c r="AG11" s="741">
        <f t="shared" si="59"/>
        <v>384.40291020799998</v>
      </c>
      <c r="AH11" s="741">
        <f t="shared" si="59"/>
        <v>441.94250328000004</v>
      </c>
      <c r="AI11" s="741">
        <f t="shared" si="59"/>
        <v>468.69853386400007</v>
      </c>
      <c r="AJ11" s="741">
        <f t="shared" ref="AJ11:AO11" si="60">+AJ10*AJ2</f>
        <v>477.40077892000005</v>
      </c>
      <c r="AK11" s="741">
        <f t="shared" si="60"/>
        <v>476.90326684800004</v>
      </c>
      <c r="AL11" s="741">
        <f t="shared" si="60"/>
        <v>459.35542580000003</v>
      </c>
      <c r="AM11" s="741">
        <f t="shared" si="60"/>
        <v>489.64463533600008</v>
      </c>
      <c r="AN11" s="741">
        <f t="shared" si="60"/>
        <v>510.40522383200005</v>
      </c>
      <c r="AO11" s="741">
        <f t="shared" si="60"/>
        <v>522.10940613600008</v>
      </c>
      <c r="AP11" s="741">
        <f t="shared" ref="AP11:AR11" si="61">+AP10*AP2</f>
        <v>491.56722436000007</v>
      </c>
      <c r="AQ11" s="741">
        <f t="shared" si="61"/>
        <v>493.14408465600008</v>
      </c>
      <c r="AR11" s="741">
        <f t="shared" si="61"/>
        <v>484.15513772800006</v>
      </c>
      <c r="AS11" s="741">
        <f t="shared" ref="AS11:AZ11" si="62">+AS10*AS2</f>
        <v>477.29115761600002</v>
      </c>
      <c r="AT11" s="741">
        <f t="shared" si="62"/>
        <v>481.33028104800007</v>
      </c>
      <c r="AU11" s="741">
        <f t="shared" si="62"/>
        <v>460.11434252000004</v>
      </c>
      <c r="AV11" s="741">
        <f t="shared" si="62"/>
        <v>472.34133412</v>
      </c>
      <c r="AW11" s="741">
        <f t="shared" si="62"/>
        <v>458.48688777600006</v>
      </c>
      <c r="AX11" s="741">
        <f t="shared" si="62"/>
        <v>448.43545743999999</v>
      </c>
      <c r="AY11" s="741">
        <f t="shared" si="62"/>
        <v>3071.2985237760008</v>
      </c>
      <c r="AZ11" s="741">
        <f t="shared" si="62"/>
        <v>2901.2012025143481</v>
      </c>
      <c r="BA11" s="741">
        <f t="shared" ref="BA11:BG11" si="63">+BA10*BA2</f>
        <v>2832.3676567656767</v>
      </c>
      <c r="BB11" s="741">
        <f t="shared" si="63"/>
        <v>2775.1615065078922</v>
      </c>
      <c r="BC11" s="741">
        <f t="shared" si="63"/>
        <v>2800.3136566332223</v>
      </c>
      <c r="BD11" s="741">
        <f t="shared" si="63"/>
        <v>2857.0337917485272</v>
      </c>
      <c r="BE11" s="741">
        <f t="shared" si="63"/>
        <v>2916.2040158371037</v>
      </c>
      <c r="BF11" s="741">
        <f t="shared" si="63"/>
        <v>2970.8273426374249</v>
      </c>
      <c r="BG11" s="741">
        <f t="shared" si="63"/>
        <v>3010.2144536851165</v>
      </c>
      <c r="BH11" s="741">
        <f t="shared" ref="BH11:BM11" si="64">+BH10*BH2</f>
        <v>3040.4608494654722</v>
      </c>
      <c r="BI11" s="741">
        <f t="shared" si="64"/>
        <v>3054.0057608379407</v>
      </c>
      <c r="BJ11" s="741">
        <f t="shared" si="64"/>
        <v>3067.741166129505</v>
      </c>
      <c r="BK11" s="741">
        <f t="shared" si="64"/>
        <v>3049.5913274336281</v>
      </c>
      <c r="BL11" s="741">
        <f t="shared" si="64"/>
        <v>3018.5281472684087</v>
      </c>
      <c r="BM11" s="741">
        <f t="shared" si="64"/>
        <v>3002.8468021518233</v>
      </c>
    </row>
    <row r="12" spans="1:65">
      <c r="A12" t="s">
        <v>4145</v>
      </c>
      <c r="C12" s="64"/>
      <c r="D12" s="417"/>
      <c r="E12" s="417"/>
      <c r="F12" s="417"/>
      <c r="G12" s="417"/>
      <c r="H12" s="417"/>
      <c r="I12" s="417"/>
      <c r="J12" s="417"/>
      <c r="K12" s="417"/>
      <c r="L12" s="417"/>
      <c r="M12" s="417"/>
      <c r="N12" s="417"/>
      <c r="O12" s="417"/>
      <c r="P12" s="417"/>
      <c r="Q12" s="417"/>
      <c r="R12" s="739"/>
      <c r="S12" s="739"/>
      <c r="T12" s="739"/>
      <c r="U12" s="739"/>
      <c r="V12" s="739"/>
      <c r="W12" s="739"/>
      <c r="X12" s="739"/>
      <c r="Y12" s="739"/>
      <c r="Z12" s="739"/>
      <c r="AA12" s="739"/>
      <c r="AB12" s="739"/>
      <c r="AC12" s="739"/>
      <c r="AD12" s="739"/>
      <c r="AE12" s="739"/>
      <c r="AF12" s="739"/>
      <c r="AG12" s="739"/>
      <c r="AH12" s="739"/>
      <c r="AI12" s="739"/>
      <c r="AJ12" s="739"/>
      <c r="AK12" s="739"/>
      <c r="AL12" s="739"/>
      <c r="AM12" s="739"/>
      <c r="AN12" s="739"/>
      <c r="AO12" s="739"/>
      <c r="AP12" s="739"/>
      <c r="AQ12" s="739"/>
      <c r="AR12" s="739"/>
      <c r="AS12" s="739"/>
      <c r="AT12" s="739"/>
      <c r="AU12" s="739"/>
      <c r="AV12" s="739"/>
      <c r="AW12" s="739"/>
      <c r="AX12" s="739"/>
      <c r="AY12" s="739"/>
      <c r="AZ12" s="739"/>
      <c r="BA12" s="739"/>
      <c r="BB12" s="739"/>
      <c r="BC12" s="739"/>
      <c r="BD12" s="739"/>
      <c r="BE12" s="739"/>
      <c r="BF12" s="739"/>
      <c r="BG12" s="739"/>
      <c r="BH12" s="739"/>
      <c r="BI12" s="739"/>
      <c r="BJ12" s="739"/>
      <c r="BK12" s="739"/>
      <c r="BL12" s="739"/>
      <c r="BM12" s="739"/>
    </row>
    <row r="13" spans="1:65">
      <c r="B13" s="643">
        <v>0</v>
      </c>
      <c r="C13" s="64" t="s">
        <v>301</v>
      </c>
      <c r="D13" s="417">
        <f>+D10*$B$13</f>
        <v>0</v>
      </c>
      <c r="E13" s="417">
        <f>+E11*$B$13</f>
        <v>0</v>
      </c>
      <c r="F13" s="417">
        <f t="shared" ref="F13:AC13" si="65">+F11*$B$13</f>
        <v>0</v>
      </c>
      <c r="G13" s="417">
        <f t="shared" si="65"/>
        <v>0</v>
      </c>
      <c r="H13" s="417">
        <f t="shared" si="65"/>
        <v>0</v>
      </c>
      <c r="I13" s="417">
        <f t="shared" si="65"/>
        <v>0</v>
      </c>
      <c r="J13" s="417">
        <f t="shared" si="65"/>
        <v>0</v>
      </c>
      <c r="K13" s="417">
        <f t="shared" si="65"/>
        <v>0</v>
      </c>
      <c r="L13" s="417">
        <f t="shared" si="65"/>
        <v>0</v>
      </c>
      <c r="M13" s="417">
        <f t="shared" si="65"/>
        <v>0</v>
      </c>
      <c r="N13" s="417">
        <f t="shared" si="65"/>
        <v>0</v>
      </c>
      <c r="O13" s="417">
        <f t="shared" si="65"/>
        <v>0</v>
      </c>
      <c r="P13" s="417">
        <f t="shared" si="65"/>
        <v>0</v>
      </c>
      <c r="Q13" s="417">
        <f t="shared" si="65"/>
        <v>0</v>
      </c>
      <c r="R13" s="739">
        <f t="shared" si="65"/>
        <v>0</v>
      </c>
      <c r="S13" s="739">
        <f>+S11*$B$13</f>
        <v>0</v>
      </c>
      <c r="T13" s="739">
        <f t="shared" si="65"/>
        <v>0</v>
      </c>
      <c r="U13" s="739">
        <f t="shared" si="65"/>
        <v>0</v>
      </c>
      <c r="V13" s="739">
        <f t="shared" si="65"/>
        <v>0</v>
      </c>
      <c r="W13" s="739">
        <f t="shared" si="65"/>
        <v>0</v>
      </c>
      <c r="X13" s="739">
        <f t="shared" si="65"/>
        <v>0</v>
      </c>
      <c r="Y13" s="739">
        <f t="shared" si="65"/>
        <v>0</v>
      </c>
      <c r="Z13" s="739">
        <f t="shared" si="65"/>
        <v>0</v>
      </c>
      <c r="AA13" s="739">
        <f t="shared" si="65"/>
        <v>0</v>
      </c>
      <c r="AB13" s="739">
        <f t="shared" si="65"/>
        <v>0</v>
      </c>
      <c r="AC13" s="739">
        <f t="shared" si="65"/>
        <v>0</v>
      </c>
      <c r="AD13" s="739">
        <f t="shared" ref="AD13:AI13" si="66">+AD11*$B$13</f>
        <v>0</v>
      </c>
      <c r="AE13" s="739">
        <f t="shared" si="66"/>
        <v>0</v>
      </c>
      <c r="AF13" s="739">
        <f t="shared" si="66"/>
        <v>0</v>
      </c>
      <c r="AG13" s="739">
        <f t="shared" si="66"/>
        <v>0</v>
      </c>
      <c r="AH13" s="739">
        <f t="shared" si="66"/>
        <v>0</v>
      </c>
      <c r="AI13" s="739">
        <f t="shared" si="66"/>
        <v>0</v>
      </c>
      <c r="AJ13" s="739">
        <f t="shared" ref="AJ13:AO13" si="67">+AJ11*$B$13</f>
        <v>0</v>
      </c>
      <c r="AK13" s="739">
        <f t="shared" si="67"/>
        <v>0</v>
      </c>
      <c r="AL13" s="739">
        <f t="shared" si="67"/>
        <v>0</v>
      </c>
      <c r="AM13" s="739">
        <f t="shared" si="67"/>
        <v>0</v>
      </c>
      <c r="AN13" s="739">
        <f t="shared" si="67"/>
        <v>0</v>
      </c>
      <c r="AO13" s="739">
        <f t="shared" si="67"/>
        <v>0</v>
      </c>
      <c r="AP13" s="739">
        <f t="shared" ref="AP13:AR13" si="68">+AP11*$B$13</f>
        <v>0</v>
      </c>
      <c r="AQ13" s="739">
        <f t="shared" si="68"/>
        <v>0</v>
      </c>
      <c r="AR13" s="739">
        <f t="shared" si="68"/>
        <v>0</v>
      </c>
      <c r="AS13" s="739">
        <f t="shared" ref="AS13:AZ13" si="69">+AS11*$B$13</f>
        <v>0</v>
      </c>
      <c r="AT13" s="739">
        <f t="shared" si="69"/>
        <v>0</v>
      </c>
      <c r="AU13" s="739">
        <f t="shared" si="69"/>
        <v>0</v>
      </c>
      <c r="AV13" s="739">
        <f t="shared" si="69"/>
        <v>0</v>
      </c>
      <c r="AW13" s="739">
        <f t="shared" si="69"/>
        <v>0</v>
      </c>
      <c r="AX13" s="739">
        <f t="shared" si="69"/>
        <v>0</v>
      </c>
      <c r="AY13" s="739">
        <f t="shared" si="69"/>
        <v>0</v>
      </c>
      <c r="AZ13" s="739">
        <f t="shared" si="69"/>
        <v>0</v>
      </c>
      <c r="BA13" s="739">
        <f t="shared" ref="BA13:BG13" si="70">+BA11*$B$13</f>
        <v>0</v>
      </c>
      <c r="BB13" s="739">
        <f t="shared" si="70"/>
        <v>0</v>
      </c>
      <c r="BC13" s="739">
        <f t="shared" si="70"/>
        <v>0</v>
      </c>
      <c r="BD13" s="739">
        <f t="shared" si="70"/>
        <v>0</v>
      </c>
      <c r="BE13" s="739">
        <f t="shared" si="70"/>
        <v>0</v>
      </c>
      <c r="BF13" s="739">
        <f t="shared" si="70"/>
        <v>0</v>
      </c>
      <c r="BG13" s="739">
        <f t="shared" si="70"/>
        <v>0</v>
      </c>
      <c r="BH13" s="739">
        <f t="shared" ref="BH13:BM13" si="71">+BH11*$B$13</f>
        <v>0</v>
      </c>
      <c r="BI13" s="739">
        <f t="shared" si="71"/>
        <v>0</v>
      </c>
      <c r="BJ13" s="739">
        <f t="shared" si="71"/>
        <v>0</v>
      </c>
      <c r="BK13" s="739">
        <f t="shared" si="71"/>
        <v>0</v>
      </c>
      <c r="BL13" s="739">
        <f t="shared" si="71"/>
        <v>0</v>
      </c>
      <c r="BM13" s="739">
        <f t="shared" si="71"/>
        <v>0</v>
      </c>
    </row>
    <row r="14" spans="1:65">
      <c r="A14" s="720" t="s">
        <v>302</v>
      </c>
      <c r="B14" s="804">
        <v>0.11749999999999999</v>
      </c>
      <c r="C14" s="64" t="s">
        <v>286</v>
      </c>
      <c r="D14" s="417">
        <f>+D10*$B$14</f>
        <v>8.7344024499999993</v>
      </c>
      <c r="E14" s="417">
        <f>+E11*$B$14</f>
        <v>0</v>
      </c>
      <c r="F14" s="417">
        <f t="shared" ref="F14:R14" si="72">+F11*$B$14</f>
        <v>0</v>
      </c>
      <c r="G14" s="417">
        <f t="shared" si="72"/>
        <v>0</v>
      </c>
      <c r="H14" s="417">
        <f>+H11*$B$14</f>
        <v>0</v>
      </c>
      <c r="I14" s="417">
        <f t="shared" si="72"/>
        <v>0</v>
      </c>
      <c r="J14" s="417">
        <f t="shared" si="72"/>
        <v>0</v>
      </c>
      <c r="K14" s="417">
        <f t="shared" si="72"/>
        <v>0</v>
      </c>
      <c r="L14" s="417">
        <f t="shared" si="72"/>
        <v>0</v>
      </c>
      <c r="M14" s="417">
        <f t="shared" si="72"/>
        <v>0</v>
      </c>
      <c r="N14" s="417">
        <f t="shared" si="72"/>
        <v>0</v>
      </c>
      <c r="O14" s="417">
        <f t="shared" si="72"/>
        <v>0</v>
      </c>
      <c r="P14" s="417">
        <f t="shared" si="72"/>
        <v>0</v>
      </c>
      <c r="Q14" s="417">
        <f t="shared" si="72"/>
        <v>0</v>
      </c>
      <c r="R14" s="739">
        <f t="shared" si="72"/>
        <v>0</v>
      </c>
      <c r="S14" s="739">
        <v>20</v>
      </c>
      <c r="T14" s="739">
        <v>20</v>
      </c>
      <c r="U14" s="739">
        <v>20</v>
      </c>
      <c r="V14" s="739">
        <v>20</v>
      </c>
      <c r="W14" s="739">
        <v>20</v>
      </c>
      <c r="X14" s="739">
        <v>20</v>
      </c>
      <c r="Y14" s="739">
        <v>20</v>
      </c>
      <c r="Z14" s="739">
        <v>20</v>
      </c>
      <c r="AA14" s="739">
        <v>20</v>
      </c>
      <c r="AB14" s="739">
        <v>20</v>
      </c>
      <c r="AC14" s="739">
        <v>20</v>
      </c>
      <c r="AD14" s="739">
        <v>20</v>
      </c>
      <c r="AE14" s="739">
        <v>20</v>
      </c>
      <c r="AF14" s="739">
        <f>AF11*$B$14</f>
        <v>43.633580879219991</v>
      </c>
      <c r="AG14" s="739">
        <f t="shared" ref="AG14:AO14" si="73">AG11*$B$14</f>
        <v>45.167341949439994</v>
      </c>
      <c r="AH14" s="739">
        <f>AH11*$B$14</f>
        <v>51.9282441354</v>
      </c>
      <c r="AI14" s="739">
        <f t="shared" si="73"/>
        <v>55.072077729020002</v>
      </c>
      <c r="AJ14" s="739">
        <f t="shared" si="73"/>
        <v>56.0945915231</v>
      </c>
      <c r="AK14" s="739">
        <f t="shared" si="73"/>
        <v>56.036133854639999</v>
      </c>
      <c r="AL14" s="739">
        <f t="shared" si="73"/>
        <v>53.974262531500003</v>
      </c>
      <c r="AM14" s="739">
        <f t="shared" si="73"/>
        <v>57.533244651980006</v>
      </c>
      <c r="AN14" s="739">
        <f t="shared" si="73"/>
        <v>59.97261380026</v>
      </c>
      <c r="AO14" s="739">
        <f t="shared" si="73"/>
        <v>61.347855220980009</v>
      </c>
      <c r="AP14" s="739">
        <f t="shared" ref="AP14:AR14" si="74">AP11*$B$14</f>
        <v>57.759148862300002</v>
      </c>
      <c r="AQ14" s="739">
        <f t="shared" si="74"/>
        <v>57.944429947080003</v>
      </c>
      <c r="AR14" s="739">
        <f t="shared" si="74"/>
        <v>56.888228683040005</v>
      </c>
      <c r="AS14" s="739">
        <f t="shared" ref="AS14:AZ14" si="75">AS11*$B$14</f>
        <v>56.081711019879997</v>
      </c>
      <c r="AT14" s="739">
        <f t="shared" si="75"/>
        <v>56.556308023140005</v>
      </c>
      <c r="AU14" s="739">
        <f t="shared" si="75"/>
        <v>54.063435246099999</v>
      </c>
      <c r="AV14" s="739">
        <f t="shared" si="75"/>
        <v>55.500106759099999</v>
      </c>
      <c r="AW14" s="739">
        <f t="shared" si="75"/>
        <v>53.872209313680003</v>
      </c>
      <c r="AX14" s="739">
        <f t="shared" si="75"/>
        <v>52.691166249199995</v>
      </c>
      <c r="AY14" s="739">
        <f t="shared" si="75"/>
        <v>360.87757654368005</v>
      </c>
      <c r="AZ14" s="739">
        <f t="shared" si="75"/>
        <v>340.89114129543589</v>
      </c>
      <c r="BA14" s="739">
        <f>BA11*$B$14</f>
        <v>332.803199669967</v>
      </c>
      <c r="BB14" s="739">
        <f t="shared" ref="BB14:BG14" si="76">BB11*$B$14</f>
        <v>326.08147701467732</v>
      </c>
      <c r="BC14" s="739">
        <f t="shared" si="76"/>
        <v>329.03685465440361</v>
      </c>
      <c r="BD14" s="739">
        <f t="shared" si="76"/>
        <v>335.7014705304519</v>
      </c>
      <c r="BE14" s="739">
        <f t="shared" si="76"/>
        <v>342.65397186085966</v>
      </c>
      <c r="BF14" s="739">
        <f t="shared" si="76"/>
        <v>349.07221275989741</v>
      </c>
      <c r="BG14" s="739">
        <f t="shared" si="76"/>
        <v>353.70019830800118</v>
      </c>
      <c r="BH14" s="739">
        <f t="shared" ref="BH14:BM14" si="77">BH11*$B$14</f>
        <v>357.25414981219296</v>
      </c>
      <c r="BI14" s="739">
        <f t="shared" si="77"/>
        <v>358.84567689845801</v>
      </c>
      <c r="BJ14" s="739">
        <f t="shared" si="77"/>
        <v>360.45958702021682</v>
      </c>
      <c r="BK14" s="739">
        <f t="shared" si="77"/>
        <v>358.32698097345127</v>
      </c>
      <c r="BL14" s="739">
        <f t="shared" si="77"/>
        <v>354.67705730403799</v>
      </c>
      <c r="BM14" s="739">
        <f t="shared" si="77"/>
        <v>352.83449925283924</v>
      </c>
    </row>
    <row r="15" spans="1:65">
      <c r="C15" s="64" t="s">
        <v>303</v>
      </c>
      <c r="D15" s="417">
        <v>0</v>
      </c>
      <c r="E15" s="417">
        <v>0</v>
      </c>
      <c r="F15" s="417">
        <v>0</v>
      </c>
      <c r="G15" s="417">
        <v>0</v>
      </c>
      <c r="H15" s="417">
        <v>0</v>
      </c>
      <c r="I15" s="417">
        <v>0</v>
      </c>
      <c r="J15" s="417">
        <v>0</v>
      </c>
      <c r="K15" s="417">
        <v>0</v>
      </c>
      <c r="L15" s="417">
        <v>0</v>
      </c>
      <c r="M15" s="417">
        <v>0</v>
      </c>
      <c r="N15" s="417">
        <v>0</v>
      </c>
      <c r="O15" s="417">
        <v>0</v>
      </c>
      <c r="P15" s="417">
        <v>0</v>
      </c>
      <c r="Q15" s="417">
        <v>0</v>
      </c>
      <c r="R15" s="739">
        <v>1</v>
      </c>
      <c r="S15" s="742">
        <v>0</v>
      </c>
      <c r="T15" s="742">
        <v>0</v>
      </c>
      <c r="U15" s="742">
        <v>0</v>
      </c>
      <c r="V15" s="742">
        <v>0</v>
      </c>
      <c r="W15" s="742">
        <v>0</v>
      </c>
      <c r="X15" s="742">
        <v>0</v>
      </c>
      <c r="Y15" s="742">
        <v>0</v>
      </c>
      <c r="Z15" s="742">
        <v>0</v>
      </c>
      <c r="AA15" s="742">
        <v>0</v>
      </c>
      <c r="AB15" s="742">
        <v>0</v>
      </c>
      <c r="AC15" s="742">
        <v>0</v>
      </c>
      <c r="AD15" s="742">
        <v>0</v>
      </c>
      <c r="AE15" s="742">
        <v>0</v>
      </c>
      <c r="AF15" s="742">
        <v>0</v>
      </c>
      <c r="AG15" s="742">
        <v>0</v>
      </c>
      <c r="AH15" s="742">
        <v>0</v>
      </c>
      <c r="AI15" s="742">
        <v>0</v>
      </c>
      <c r="AJ15" s="742">
        <v>0</v>
      </c>
      <c r="AK15" s="742">
        <v>0</v>
      </c>
      <c r="AL15" s="742">
        <v>0</v>
      </c>
      <c r="AM15" s="742">
        <v>0</v>
      </c>
      <c r="AN15" s="742">
        <v>0</v>
      </c>
      <c r="AO15" s="742">
        <v>0</v>
      </c>
      <c r="AP15" s="742">
        <v>0</v>
      </c>
      <c r="AQ15" s="742">
        <v>0</v>
      </c>
      <c r="AR15" s="742">
        <v>0</v>
      </c>
      <c r="AS15" s="742">
        <v>0</v>
      </c>
      <c r="AT15" s="742">
        <v>0</v>
      </c>
      <c r="AU15" s="742">
        <v>0</v>
      </c>
      <c r="AV15" s="742">
        <v>0</v>
      </c>
      <c r="AW15" s="742">
        <v>0</v>
      </c>
      <c r="AX15" s="742">
        <v>0</v>
      </c>
      <c r="AY15" s="742">
        <v>0</v>
      </c>
      <c r="AZ15" s="742">
        <v>0</v>
      </c>
      <c r="BA15" s="742">
        <v>0</v>
      </c>
      <c r="BB15" s="742">
        <v>0</v>
      </c>
      <c r="BC15" s="742">
        <v>0</v>
      </c>
      <c r="BD15" s="742">
        <v>0</v>
      </c>
      <c r="BE15" s="742">
        <v>0</v>
      </c>
      <c r="BF15" s="742">
        <v>0</v>
      </c>
      <c r="BG15" s="742">
        <v>0</v>
      </c>
      <c r="BH15" s="742">
        <v>0</v>
      </c>
      <c r="BI15" s="742">
        <v>0</v>
      </c>
      <c r="BJ15" s="742">
        <v>0</v>
      </c>
      <c r="BK15" s="742">
        <v>0</v>
      </c>
      <c r="BL15" s="742">
        <v>0</v>
      </c>
      <c r="BM15" s="742">
        <v>0</v>
      </c>
    </row>
    <row r="16" spans="1:65">
      <c r="B16" s="644">
        <v>0.08</v>
      </c>
      <c r="C16" s="64" t="s">
        <v>304</v>
      </c>
      <c r="D16" s="417">
        <v>0</v>
      </c>
      <c r="E16" s="417">
        <v>0</v>
      </c>
      <c r="F16" s="417">
        <v>0</v>
      </c>
      <c r="G16" s="417">
        <v>0</v>
      </c>
      <c r="H16" s="417">
        <f>+H9*$B$16</f>
        <v>2.9881008000000002</v>
      </c>
      <c r="I16" s="417">
        <f t="shared" ref="I16:AC16" si="78">+I9*$B$16</f>
        <v>2.9881008000000002</v>
      </c>
      <c r="J16" s="417">
        <f t="shared" si="78"/>
        <v>2.9881008000000002</v>
      </c>
      <c r="K16" s="417">
        <f t="shared" si="78"/>
        <v>2.9881008000000002</v>
      </c>
      <c r="L16" s="417">
        <f t="shared" si="78"/>
        <v>2.9881008000000002</v>
      </c>
      <c r="M16" s="417">
        <f t="shared" si="78"/>
        <v>2.9881008000000002</v>
      </c>
      <c r="N16" s="417">
        <f t="shared" si="78"/>
        <v>2.9881008000000002</v>
      </c>
      <c r="O16" s="417">
        <f t="shared" si="78"/>
        <v>2.9881008000000002</v>
      </c>
      <c r="P16" s="417">
        <f t="shared" si="78"/>
        <v>2.9881008000000002</v>
      </c>
      <c r="Q16" s="417">
        <f t="shared" si="78"/>
        <v>2.9881008000000002</v>
      </c>
      <c r="R16" s="739">
        <f t="shared" si="78"/>
        <v>2.9881008000000002</v>
      </c>
      <c r="S16" s="739">
        <f>+S9*$B$16</f>
        <v>2.9881008000000002</v>
      </c>
      <c r="T16" s="739">
        <f t="shared" si="78"/>
        <v>2.9881008000000002</v>
      </c>
      <c r="U16" s="739">
        <f t="shared" si="78"/>
        <v>2.9881008000000002</v>
      </c>
      <c r="V16" s="739">
        <f t="shared" si="78"/>
        <v>2.9881008000000002</v>
      </c>
      <c r="W16" s="739">
        <f t="shared" si="78"/>
        <v>2.9881008000000002</v>
      </c>
      <c r="X16" s="739">
        <f t="shared" si="78"/>
        <v>2.9881008000000002</v>
      </c>
      <c r="Y16" s="739">
        <f t="shared" si="78"/>
        <v>2.9881008000000002</v>
      </c>
      <c r="Z16" s="739">
        <f t="shared" si="78"/>
        <v>2.9881008000000002</v>
      </c>
      <c r="AA16" s="739">
        <f t="shared" si="78"/>
        <v>2.9881008000000002</v>
      </c>
      <c r="AB16" s="739">
        <f t="shared" si="78"/>
        <v>2.9881008000000002</v>
      </c>
      <c r="AC16" s="739">
        <f t="shared" si="78"/>
        <v>2.9881008000000002</v>
      </c>
      <c r="AD16" s="739">
        <f t="shared" ref="AD16:AI16" si="79">+AD9*$B$16</f>
        <v>2.9881008000000002</v>
      </c>
      <c r="AE16" s="739">
        <f t="shared" si="79"/>
        <v>2.9881008000000002</v>
      </c>
      <c r="AF16" s="739">
        <f t="shared" si="79"/>
        <v>2.9881008000000002</v>
      </c>
      <c r="AG16" s="739">
        <f t="shared" si="79"/>
        <v>2.9881008000000002</v>
      </c>
      <c r="AH16" s="739">
        <f t="shared" si="79"/>
        <v>3.7872000000000003</v>
      </c>
      <c r="AI16" s="739">
        <f t="shared" si="79"/>
        <v>3.7872000000000003</v>
      </c>
      <c r="AJ16" s="739">
        <f t="shared" ref="AJ16:AO16" si="80">+AJ9*$B$16</f>
        <v>3.7872000000000003</v>
      </c>
      <c r="AK16" s="739">
        <f t="shared" si="80"/>
        <v>3.7872000000000003</v>
      </c>
      <c r="AL16" s="739">
        <f t="shared" si="80"/>
        <v>3.7872000000000003</v>
      </c>
      <c r="AM16" s="739">
        <f t="shared" si="80"/>
        <v>3.7872000000000003</v>
      </c>
      <c r="AN16" s="739">
        <f t="shared" si="80"/>
        <v>3.7872000000000003</v>
      </c>
      <c r="AO16" s="739">
        <f t="shared" si="80"/>
        <v>3.7872000000000003</v>
      </c>
      <c r="AP16" s="739">
        <f t="shared" ref="AP16:AR16" si="81">+AP9*$B$16</f>
        <v>3.7872000000000003</v>
      </c>
      <c r="AQ16" s="739">
        <f t="shared" si="81"/>
        <v>3.7872000000000003</v>
      </c>
      <c r="AR16" s="739">
        <f t="shared" si="81"/>
        <v>3.7872000000000003</v>
      </c>
      <c r="AS16" s="739">
        <f t="shared" ref="AS16:AZ16" si="82">+AS9*$B$16</f>
        <v>3.7872000000000003</v>
      </c>
      <c r="AT16" s="739">
        <f t="shared" si="82"/>
        <v>3.7872000000000003</v>
      </c>
      <c r="AU16" s="739">
        <f t="shared" si="82"/>
        <v>3.7872000000000003</v>
      </c>
      <c r="AV16" s="739">
        <f t="shared" si="82"/>
        <v>3.7872000000000003</v>
      </c>
      <c r="AW16" s="739">
        <f t="shared" si="82"/>
        <v>3.7872000000000003</v>
      </c>
      <c r="AX16" s="739">
        <f t="shared" si="82"/>
        <v>3.7872000000000003</v>
      </c>
      <c r="AY16" s="739">
        <f t="shared" si="82"/>
        <v>3.7872000000000003</v>
      </c>
      <c r="AZ16" s="739">
        <f t="shared" si="82"/>
        <v>3.7872000000000003</v>
      </c>
      <c r="BA16" s="739">
        <f>+BA9*$B$16</f>
        <v>3.7872000000000003</v>
      </c>
      <c r="BB16" s="739">
        <f t="shared" ref="BB16:BG16" si="83">+BB9*$B$16</f>
        <v>3.7872000000000003</v>
      </c>
      <c r="BC16" s="739">
        <f t="shared" si="83"/>
        <v>3.7872000000000003</v>
      </c>
      <c r="BD16" s="739">
        <f t="shared" si="83"/>
        <v>3.7872000000000003</v>
      </c>
      <c r="BE16" s="739">
        <f t="shared" si="83"/>
        <v>3.7872000000000003</v>
      </c>
      <c r="BF16" s="739">
        <f t="shared" si="83"/>
        <v>3.7872000000000003</v>
      </c>
      <c r="BG16" s="739">
        <f t="shared" si="83"/>
        <v>3.7872000000000003</v>
      </c>
      <c r="BH16" s="739">
        <f t="shared" ref="BH16:BM16" si="84">+BH9*$B$16</f>
        <v>3.7872000000000003</v>
      </c>
      <c r="BI16" s="739">
        <f t="shared" si="84"/>
        <v>3.7872000000000003</v>
      </c>
      <c r="BJ16" s="739">
        <f t="shared" si="84"/>
        <v>3.7872000000000003</v>
      </c>
      <c r="BK16" s="739">
        <f t="shared" si="84"/>
        <v>3.7872000000000003</v>
      </c>
      <c r="BL16" s="739">
        <f t="shared" si="84"/>
        <v>3.7872000000000003</v>
      </c>
      <c r="BM16" s="739">
        <f t="shared" si="84"/>
        <v>3.7872000000000003</v>
      </c>
    </row>
    <row r="17" spans="3:65">
      <c r="C17" s="71" t="s">
        <v>305</v>
      </c>
      <c r="D17" s="418">
        <f t="shared" ref="D17" si="85">SUM(D10:D16)</f>
        <v>83.069742450000007</v>
      </c>
      <c r="E17" s="418">
        <f>SUM(E11:E16)</f>
        <v>0</v>
      </c>
      <c r="F17" s="418">
        <f t="shared" ref="F17:J17" si="86">SUM(F11:F16)</f>
        <v>0</v>
      </c>
      <c r="G17" s="418">
        <f t="shared" si="86"/>
        <v>0</v>
      </c>
      <c r="H17" s="418">
        <f t="shared" si="86"/>
        <v>2.9881008000000002</v>
      </c>
      <c r="I17" s="418">
        <f>SUM(I11:I16)</f>
        <v>2.9881008000000002</v>
      </c>
      <c r="J17" s="418">
        <f t="shared" si="86"/>
        <v>2.9881008000000002</v>
      </c>
      <c r="K17" s="418">
        <f>SUM(K11:K16)</f>
        <v>2.9881008000000002</v>
      </c>
      <c r="L17" s="418">
        <f t="shared" ref="L17:AC17" si="87">SUM(L11:L16)</f>
        <v>2.9881008000000002</v>
      </c>
      <c r="M17" s="418">
        <f t="shared" si="87"/>
        <v>2.9881008000000002</v>
      </c>
      <c r="N17" s="418">
        <f t="shared" si="87"/>
        <v>2.9881008000000002</v>
      </c>
      <c r="O17" s="418">
        <f t="shared" si="87"/>
        <v>2.9881008000000002</v>
      </c>
      <c r="P17" s="418">
        <f t="shared" si="87"/>
        <v>2.9881008000000002</v>
      </c>
      <c r="Q17" s="418">
        <f t="shared" si="87"/>
        <v>2.9881008000000002</v>
      </c>
      <c r="R17" s="738">
        <f t="shared" si="87"/>
        <v>3.9881008000000002</v>
      </c>
      <c r="S17" s="738">
        <f t="shared" si="87"/>
        <v>22.988100800000002</v>
      </c>
      <c r="T17" s="738">
        <f t="shared" si="87"/>
        <v>22.988100800000002</v>
      </c>
      <c r="U17" s="738">
        <f t="shared" si="87"/>
        <v>22.988100800000002</v>
      </c>
      <c r="V17" s="738">
        <f t="shared" si="87"/>
        <v>22.988100800000002</v>
      </c>
      <c r="W17" s="738">
        <f t="shared" si="87"/>
        <v>22.988100800000002</v>
      </c>
      <c r="X17" s="738">
        <f t="shared" si="87"/>
        <v>22.988100800000002</v>
      </c>
      <c r="Y17" s="738">
        <f t="shared" si="87"/>
        <v>22.988100800000002</v>
      </c>
      <c r="Z17" s="738">
        <f t="shared" si="87"/>
        <v>22.988100800000002</v>
      </c>
      <c r="AA17" s="738">
        <f t="shared" si="87"/>
        <v>22.988100800000002</v>
      </c>
      <c r="AB17" s="738">
        <f t="shared" si="87"/>
        <v>22.988100800000002</v>
      </c>
      <c r="AC17" s="738">
        <f t="shared" si="87"/>
        <v>382.86776747493201</v>
      </c>
      <c r="AD17" s="738">
        <f t="shared" ref="AD17:AI17" si="88">SUM(AD11:AD16)</f>
        <v>391.16360628599995</v>
      </c>
      <c r="AE17" s="738">
        <f t="shared" si="88"/>
        <v>393.37879941800003</v>
      </c>
      <c r="AF17" s="738">
        <f t="shared" si="88"/>
        <v>417.97130618321995</v>
      </c>
      <c r="AG17" s="738">
        <f t="shared" si="88"/>
        <v>432.55835295743998</v>
      </c>
      <c r="AH17" s="738">
        <f>SUM(AH11:AH16)</f>
        <v>497.65794741540003</v>
      </c>
      <c r="AI17" s="738">
        <f t="shared" si="88"/>
        <v>527.55781159302001</v>
      </c>
      <c r="AJ17" s="738">
        <f t="shared" ref="AJ17:AO17" si="89">SUM(AJ11:AJ16)</f>
        <v>537.28257044309998</v>
      </c>
      <c r="AK17" s="738">
        <f t="shared" si="89"/>
        <v>536.72660070263998</v>
      </c>
      <c r="AL17" s="738">
        <f t="shared" si="89"/>
        <v>517.11688833150004</v>
      </c>
      <c r="AM17" s="738">
        <f t="shared" si="89"/>
        <v>550.96507998798006</v>
      </c>
      <c r="AN17" s="738">
        <f t="shared" si="89"/>
        <v>574.16503763226001</v>
      </c>
      <c r="AO17" s="738">
        <f t="shared" si="89"/>
        <v>587.24446135698008</v>
      </c>
      <c r="AP17" s="738">
        <f t="shared" ref="AP17:AR17" si="90">SUM(AP11:AP16)</f>
        <v>553.11357322230003</v>
      </c>
      <c r="AQ17" s="738">
        <f t="shared" si="90"/>
        <v>554.87571460308004</v>
      </c>
      <c r="AR17" s="738">
        <f t="shared" si="90"/>
        <v>544.83056641104008</v>
      </c>
      <c r="AS17" s="738">
        <f t="shared" ref="AS17:AZ17" si="91">SUM(AS11:AS16)</f>
        <v>537.16006863587995</v>
      </c>
      <c r="AT17" s="738">
        <f t="shared" si="91"/>
        <v>541.67378907114005</v>
      </c>
      <c r="AU17" s="738">
        <f t="shared" si="91"/>
        <v>517.96497776609999</v>
      </c>
      <c r="AV17" s="738">
        <f t="shared" si="91"/>
        <v>531.62864087909998</v>
      </c>
      <c r="AW17" s="738">
        <f t="shared" si="91"/>
        <v>516.14629708968005</v>
      </c>
      <c r="AX17" s="738">
        <f t="shared" si="91"/>
        <v>504.91382368919994</v>
      </c>
      <c r="AY17" s="738">
        <f t="shared" si="91"/>
        <v>3435.9633003196809</v>
      </c>
      <c r="AZ17" s="738">
        <f t="shared" si="91"/>
        <v>3245.8795438097841</v>
      </c>
      <c r="BA17" s="738">
        <f t="shared" ref="BA17:BG17" si="92">SUM(BA11:BA16)</f>
        <v>3168.9580564356438</v>
      </c>
      <c r="BB17" s="738">
        <f t="shared" si="92"/>
        <v>3105.0301835225696</v>
      </c>
      <c r="BC17" s="738">
        <f t="shared" si="92"/>
        <v>3133.1377112876262</v>
      </c>
      <c r="BD17" s="738">
        <f t="shared" si="92"/>
        <v>3196.5224622789792</v>
      </c>
      <c r="BE17" s="738">
        <f t="shared" si="92"/>
        <v>3262.6451876979636</v>
      </c>
      <c r="BF17" s="738">
        <f t="shared" si="92"/>
        <v>3323.6867553973225</v>
      </c>
      <c r="BG17" s="738">
        <f t="shared" si="92"/>
        <v>3367.701851993118</v>
      </c>
      <c r="BH17" s="738">
        <f t="shared" ref="BH17:BM17" si="93">SUM(BH11:BH16)</f>
        <v>3401.5021992776651</v>
      </c>
      <c r="BI17" s="738">
        <f t="shared" si="93"/>
        <v>3416.6386377363988</v>
      </c>
      <c r="BJ17" s="738">
        <f t="shared" si="93"/>
        <v>3431.9879531497222</v>
      </c>
      <c r="BK17" s="738">
        <f t="shared" si="93"/>
        <v>3411.7055084070794</v>
      </c>
      <c r="BL17" s="738">
        <f t="shared" si="93"/>
        <v>3376.992404572447</v>
      </c>
      <c r="BM17" s="738">
        <f t="shared" si="93"/>
        <v>3359.4685014046627</v>
      </c>
    </row>
    <row r="18" spans="3:65">
      <c r="C18" s="64"/>
      <c r="D18" s="417"/>
      <c r="E18" s="417"/>
      <c r="F18" s="417"/>
      <c r="G18" s="417"/>
      <c r="H18" s="417"/>
      <c r="I18" s="417"/>
      <c r="J18" s="417"/>
      <c r="K18" s="417"/>
      <c r="L18" s="417"/>
      <c r="M18" s="417"/>
      <c r="N18" s="417"/>
      <c r="O18" s="417"/>
      <c r="P18" s="417"/>
      <c r="Q18" s="417"/>
      <c r="R18" s="739"/>
      <c r="S18" s="739"/>
      <c r="T18" s="739"/>
      <c r="U18" s="739"/>
      <c r="V18" s="739"/>
      <c r="W18" s="739"/>
      <c r="X18" s="739"/>
      <c r="Y18" s="739"/>
      <c r="Z18" s="739"/>
      <c r="AA18" s="739"/>
      <c r="AB18" s="739"/>
      <c r="AC18" s="739"/>
      <c r="AD18" s="739"/>
      <c r="AE18" s="739"/>
      <c r="AF18" s="739"/>
      <c r="AG18" s="739"/>
      <c r="AH18" s="739"/>
      <c r="AI18" s="739"/>
      <c r="AJ18" s="739"/>
      <c r="AK18" s="739"/>
      <c r="AL18" s="739"/>
      <c r="AM18" s="739"/>
      <c r="AN18" s="739"/>
      <c r="AO18" s="739"/>
      <c r="AP18" s="739"/>
      <c r="AQ18" s="739"/>
      <c r="AR18" s="739"/>
      <c r="AS18" s="739"/>
      <c r="AT18" s="739"/>
      <c r="AU18" s="739"/>
      <c r="AV18" s="739"/>
      <c r="AW18" s="739"/>
      <c r="AX18" s="739"/>
      <c r="AY18" s="739"/>
      <c r="AZ18" s="739"/>
      <c r="BA18" s="739"/>
      <c r="BB18" s="739"/>
      <c r="BC18" s="739"/>
      <c r="BD18" s="739"/>
      <c r="BE18" s="739"/>
      <c r="BF18" s="739"/>
      <c r="BG18" s="739"/>
      <c r="BH18" s="739"/>
      <c r="BI18" s="739"/>
      <c r="BJ18" s="739"/>
      <c r="BK18" s="739"/>
      <c r="BL18" s="739"/>
      <c r="BM18" s="739"/>
    </row>
    <row r="19" spans="3:65">
      <c r="C19" s="64" t="s">
        <v>306</v>
      </c>
      <c r="D19" s="417">
        <v>80</v>
      </c>
      <c r="E19" s="417">
        <v>80</v>
      </c>
      <c r="F19" s="417">
        <v>80</v>
      </c>
      <c r="G19" s="417">
        <v>80</v>
      </c>
      <c r="H19" s="417">
        <v>80</v>
      </c>
      <c r="I19" s="417">
        <v>80</v>
      </c>
      <c r="J19" s="417">
        <v>80</v>
      </c>
      <c r="K19" s="417">
        <v>80</v>
      </c>
      <c r="L19" s="417">
        <v>80</v>
      </c>
      <c r="M19" s="417">
        <v>80</v>
      </c>
      <c r="N19" s="417">
        <v>80</v>
      </c>
      <c r="O19" s="417">
        <v>80</v>
      </c>
      <c r="P19" s="417">
        <v>80</v>
      </c>
      <c r="Q19" s="417">
        <v>80</v>
      </c>
      <c r="R19" s="739">
        <v>80</v>
      </c>
      <c r="S19" s="739">
        <v>80</v>
      </c>
      <c r="T19" s="739">
        <v>80</v>
      </c>
      <c r="U19" s="739">
        <v>80</v>
      </c>
      <c r="V19" s="739">
        <v>80</v>
      </c>
      <c r="W19" s="739">
        <v>80</v>
      </c>
      <c r="X19" s="739">
        <v>80</v>
      </c>
      <c r="Y19" s="739">
        <v>80</v>
      </c>
      <c r="Z19" s="739">
        <v>80</v>
      </c>
      <c r="AA19" s="739">
        <v>80</v>
      </c>
      <c r="AB19" s="739">
        <v>80</v>
      </c>
      <c r="AC19" s="739">
        <v>80</v>
      </c>
      <c r="AD19" s="739">
        <v>80</v>
      </c>
      <c r="AE19" s="739">
        <v>80</v>
      </c>
      <c r="AF19" s="739">
        <v>80</v>
      </c>
      <c r="AG19" s="739">
        <v>80</v>
      </c>
      <c r="AH19" s="739">
        <v>80</v>
      </c>
      <c r="AI19" s="739">
        <v>80</v>
      </c>
      <c r="AJ19" s="739">
        <v>80</v>
      </c>
      <c r="AK19" s="739">
        <v>80</v>
      </c>
      <c r="AL19" s="739">
        <v>80</v>
      </c>
      <c r="AM19" s="739">
        <v>80</v>
      </c>
      <c r="AN19" s="739">
        <v>80</v>
      </c>
      <c r="AO19" s="739">
        <v>80</v>
      </c>
      <c r="AP19" s="739">
        <v>80</v>
      </c>
      <c r="AQ19" s="739">
        <v>80</v>
      </c>
      <c r="AR19" s="739">
        <v>80</v>
      </c>
      <c r="AS19" s="739">
        <v>80</v>
      </c>
      <c r="AT19" s="739">
        <v>80</v>
      </c>
      <c r="AU19" s="739">
        <v>80</v>
      </c>
      <c r="AV19" s="739">
        <v>80</v>
      </c>
      <c r="AW19" s="739">
        <v>80</v>
      </c>
      <c r="AX19" s="739">
        <v>80</v>
      </c>
      <c r="AY19" s="739">
        <v>80</v>
      </c>
      <c r="AZ19" s="739">
        <v>80</v>
      </c>
      <c r="BA19" s="739">
        <v>80</v>
      </c>
      <c r="BB19" s="739">
        <v>80</v>
      </c>
      <c r="BC19" s="739">
        <v>80</v>
      </c>
      <c r="BD19" s="739">
        <v>80</v>
      </c>
      <c r="BE19" s="739">
        <v>80</v>
      </c>
      <c r="BF19" s="739">
        <v>80</v>
      </c>
      <c r="BG19" s="739">
        <v>80</v>
      </c>
      <c r="BH19" s="739">
        <v>80</v>
      </c>
      <c r="BI19" s="739">
        <v>80</v>
      </c>
      <c r="BJ19" s="739">
        <v>80</v>
      </c>
      <c r="BK19" s="739">
        <v>80</v>
      </c>
      <c r="BL19" s="739">
        <v>80</v>
      </c>
      <c r="BM19" s="739">
        <v>80</v>
      </c>
    </row>
    <row r="20" spans="3:65">
      <c r="C20" s="64" t="s">
        <v>307</v>
      </c>
      <c r="D20" s="417">
        <v>15</v>
      </c>
      <c r="E20" s="417">
        <v>15</v>
      </c>
      <c r="F20" s="417">
        <v>15</v>
      </c>
      <c r="G20" s="417">
        <v>15</v>
      </c>
      <c r="H20" s="417">
        <v>15</v>
      </c>
      <c r="I20" s="417">
        <v>15</v>
      </c>
      <c r="J20" s="417">
        <v>15</v>
      </c>
      <c r="K20" s="417">
        <v>15</v>
      </c>
      <c r="L20" s="417">
        <v>15</v>
      </c>
      <c r="M20" s="417">
        <v>15</v>
      </c>
      <c r="N20" s="417">
        <v>15</v>
      </c>
      <c r="O20" s="417">
        <v>15</v>
      </c>
      <c r="P20" s="417">
        <v>15</v>
      </c>
      <c r="Q20" s="417">
        <v>15</v>
      </c>
      <c r="R20" s="739">
        <v>15</v>
      </c>
      <c r="S20" s="739">
        <v>15</v>
      </c>
      <c r="T20" s="739">
        <v>15</v>
      </c>
      <c r="U20" s="739">
        <v>15</v>
      </c>
      <c r="V20" s="739">
        <v>15</v>
      </c>
      <c r="W20" s="739">
        <v>15</v>
      </c>
      <c r="X20" s="739">
        <v>15</v>
      </c>
      <c r="Y20" s="739">
        <v>15</v>
      </c>
      <c r="Z20" s="739">
        <v>15</v>
      </c>
      <c r="AA20" s="739">
        <v>15</v>
      </c>
      <c r="AB20" s="739">
        <v>15</v>
      </c>
      <c r="AC20" s="739">
        <v>15</v>
      </c>
      <c r="AD20" s="739">
        <v>15</v>
      </c>
      <c r="AE20" s="739">
        <v>15</v>
      </c>
      <c r="AF20" s="739">
        <v>15</v>
      </c>
      <c r="AG20" s="739">
        <v>15</v>
      </c>
      <c r="AH20" s="739">
        <v>15</v>
      </c>
      <c r="AI20" s="739">
        <v>15</v>
      </c>
      <c r="AJ20" s="739">
        <v>15</v>
      </c>
      <c r="AK20" s="739">
        <v>15</v>
      </c>
      <c r="AL20" s="739">
        <v>15</v>
      </c>
      <c r="AM20" s="739">
        <v>15</v>
      </c>
      <c r="AN20" s="739">
        <v>15</v>
      </c>
      <c r="AO20" s="739">
        <v>15</v>
      </c>
      <c r="AP20" s="739">
        <v>15</v>
      </c>
      <c r="AQ20" s="739">
        <v>15</v>
      </c>
      <c r="AR20" s="739">
        <v>15</v>
      </c>
      <c r="AS20" s="739">
        <v>15</v>
      </c>
      <c r="AT20" s="739">
        <v>15</v>
      </c>
      <c r="AU20" s="739">
        <v>15</v>
      </c>
      <c r="AV20" s="739">
        <v>15</v>
      </c>
      <c r="AW20" s="739">
        <v>15</v>
      </c>
      <c r="AX20" s="739">
        <v>15</v>
      </c>
      <c r="AY20" s="739">
        <v>15</v>
      </c>
      <c r="AZ20" s="739">
        <v>15</v>
      </c>
      <c r="BA20" s="739">
        <v>15</v>
      </c>
      <c r="BB20" s="739">
        <v>15</v>
      </c>
      <c r="BC20" s="739">
        <v>15</v>
      </c>
      <c r="BD20" s="739">
        <v>15</v>
      </c>
      <c r="BE20" s="739">
        <v>15</v>
      </c>
      <c r="BF20" s="739">
        <v>15</v>
      </c>
      <c r="BG20" s="739">
        <v>15</v>
      </c>
      <c r="BH20" s="739">
        <v>15</v>
      </c>
      <c r="BI20" s="739">
        <v>15</v>
      </c>
      <c r="BJ20" s="739">
        <v>15</v>
      </c>
      <c r="BK20" s="739">
        <v>15</v>
      </c>
      <c r="BL20" s="739">
        <v>15</v>
      </c>
      <c r="BM20" s="739">
        <v>15</v>
      </c>
    </row>
    <row r="21" spans="3:65">
      <c r="C21" s="64" t="s">
        <v>308</v>
      </c>
      <c r="D21" s="417">
        <v>25</v>
      </c>
      <c r="E21" s="417">
        <v>25</v>
      </c>
      <c r="F21" s="417">
        <v>25</v>
      </c>
      <c r="G21" s="417">
        <v>25</v>
      </c>
      <c r="H21" s="646">
        <v>25</v>
      </c>
      <c r="I21" s="646">
        <v>25</v>
      </c>
      <c r="J21" s="646">
        <v>25</v>
      </c>
      <c r="K21" s="646">
        <v>25</v>
      </c>
      <c r="L21" s="646">
        <v>25</v>
      </c>
      <c r="M21" s="646">
        <v>25</v>
      </c>
      <c r="N21" s="646">
        <v>25</v>
      </c>
      <c r="O21" s="646">
        <v>25</v>
      </c>
      <c r="P21" s="646">
        <v>25</v>
      </c>
      <c r="Q21" s="646">
        <v>25</v>
      </c>
      <c r="R21" s="742">
        <v>25</v>
      </c>
      <c r="S21" s="742">
        <v>25</v>
      </c>
      <c r="T21" s="742">
        <v>25</v>
      </c>
      <c r="U21" s="742">
        <v>25</v>
      </c>
      <c r="V21" s="742">
        <v>25</v>
      </c>
      <c r="W21" s="742">
        <v>25</v>
      </c>
      <c r="X21" s="742">
        <v>25</v>
      </c>
      <c r="Y21" s="742">
        <v>25</v>
      </c>
      <c r="Z21" s="742">
        <v>25</v>
      </c>
      <c r="AA21" s="742">
        <v>25</v>
      </c>
      <c r="AB21" s="742">
        <v>25</v>
      </c>
      <c r="AC21" s="742">
        <v>25</v>
      </c>
      <c r="AD21" s="742">
        <v>25</v>
      </c>
      <c r="AE21" s="742">
        <v>25</v>
      </c>
      <c r="AF21" s="742">
        <v>25</v>
      </c>
      <c r="AG21" s="742">
        <v>25</v>
      </c>
      <c r="AH21" s="742">
        <v>25</v>
      </c>
      <c r="AI21" s="742">
        <v>25</v>
      </c>
      <c r="AJ21" s="742">
        <v>25</v>
      </c>
      <c r="AK21" s="742">
        <v>25</v>
      </c>
      <c r="AL21" s="742">
        <v>25</v>
      </c>
      <c r="AM21" s="742">
        <v>25</v>
      </c>
      <c r="AN21" s="742">
        <v>25</v>
      </c>
      <c r="AO21" s="742">
        <v>25</v>
      </c>
      <c r="AP21" s="742">
        <v>25</v>
      </c>
      <c r="AQ21" s="742">
        <v>25</v>
      </c>
      <c r="AR21" s="742">
        <v>25</v>
      </c>
      <c r="AS21" s="742">
        <v>25</v>
      </c>
      <c r="AT21" s="742">
        <v>25</v>
      </c>
      <c r="AU21" s="742">
        <v>25</v>
      </c>
      <c r="AV21" s="742">
        <v>25</v>
      </c>
      <c r="AW21" s="742">
        <v>25</v>
      </c>
      <c r="AX21" s="742">
        <v>25</v>
      </c>
      <c r="AY21" s="742">
        <v>25</v>
      </c>
      <c r="AZ21" s="742">
        <v>25</v>
      </c>
      <c r="BA21" s="742">
        <v>25</v>
      </c>
      <c r="BB21" s="742">
        <v>25</v>
      </c>
      <c r="BC21" s="742">
        <v>25</v>
      </c>
      <c r="BD21" s="742">
        <v>25</v>
      </c>
      <c r="BE21" s="742">
        <v>25</v>
      </c>
      <c r="BF21" s="742">
        <v>25</v>
      </c>
      <c r="BG21" s="742">
        <v>25</v>
      </c>
      <c r="BH21" s="742">
        <v>25</v>
      </c>
      <c r="BI21" s="742">
        <v>25</v>
      </c>
      <c r="BJ21" s="742">
        <v>25</v>
      </c>
      <c r="BK21" s="742">
        <v>25</v>
      </c>
      <c r="BL21" s="742">
        <v>25</v>
      </c>
      <c r="BM21" s="742">
        <v>25</v>
      </c>
    </row>
    <row r="22" spans="3:65">
      <c r="C22" s="64" t="s">
        <v>309</v>
      </c>
      <c r="D22" s="417"/>
      <c r="E22" s="417"/>
      <c r="F22" s="417"/>
      <c r="G22" s="417"/>
      <c r="H22" s="417"/>
      <c r="I22" s="417"/>
      <c r="J22" s="417"/>
      <c r="K22" s="417"/>
      <c r="L22" s="417"/>
      <c r="M22" s="417"/>
      <c r="N22" s="417"/>
      <c r="O22" s="417"/>
      <c r="P22" s="417"/>
      <c r="Q22" s="417"/>
      <c r="R22" s="739"/>
      <c r="S22" s="739"/>
      <c r="T22" s="739"/>
      <c r="U22" s="739"/>
      <c r="V22" s="739"/>
      <c r="W22" s="739"/>
      <c r="X22" s="739"/>
      <c r="Y22" s="739"/>
      <c r="Z22" s="739"/>
      <c r="AA22" s="739"/>
      <c r="AB22" s="739"/>
      <c r="AC22" s="739"/>
      <c r="AD22" s="739"/>
      <c r="AE22" s="739"/>
      <c r="AF22" s="739"/>
      <c r="AG22" s="739"/>
      <c r="AH22" s="739"/>
      <c r="AI22" s="739"/>
      <c r="AJ22" s="739"/>
      <c r="AK22" s="739"/>
      <c r="AL22" s="739"/>
      <c r="AM22" s="739"/>
      <c r="AN22" s="739"/>
      <c r="AO22" s="739"/>
      <c r="AP22" s="739"/>
      <c r="AQ22" s="739"/>
      <c r="AR22" s="739"/>
      <c r="AS22" s="739"/>
      <c r="AT22" s="739"/>
      <c r="AU22" s="739"/>
      <c r="AV22" s="739"/>
      <c r="AW22" s="739"/>
      <c r="AX22" s="739"/>
      <c r="AY22" s="739"/>
      <c r="AZ22" s="739"/>
      <c r="BA22" s="739"/>
      <c r="BB22" s="739"/>
      <c r="BC22" s="739"/>
      <c r="BD22" s="739"/>
      <c r="BE22" s="739"/>
      <c r="BF22" s="739"/>
      <c r="BG22" s="739"/>
      <c r="BH22" s="739"/>
      <c r="BI22" s="739"/>
      <c r="BJ22" s="739"/>
      <c r="BK22" s="739"/>
      <c r="BL22" s="739"/>
      <c r="BM22" s="739"/>
    </row>
    <row r="23" spans="3:65">
      <c r="C23" s="64" t="s">
        <v>310</v>
      </c>
      <c r="D23" s="417"/>
      <c r="E23" s="417"/>
      <c r="F23" s="417"/>
      <c r="G23" s="417"/>
      <c r="H23" s="417"/>
      <c r="I23" s="417"/>
      <c r="J23" s="417"/>
      <c r="K23" s="417"/>
      <c r="L23" s="417"/>
      <c r="M23" s="417"/>
      <c r="N23" s="417"/>
      <c r="O23" s="417"/>
      <c r="P23" s="417"/>
      <c r="Q23" s="417"/>
      <c r="R23" s="739"/>
      <c r="S23" s="739"/>
      <c r="T23" s="739"/>
      <c r="U23" s="739"/>
      <c r="V23" s="739"/>
      <c r="W23" s="739"/>
      <c r="X23" s="739"/>
      <c r="Y23" s="739"/>
      <c r="Z23" s="739"/>
      <c r="AA23" s="739"/>
      <c r="AB23" s="739"/>
      <c r="AC23" s="739"/>
      <c r="AD23" s="739"/>
      <c r="AE23" s="739"/>
      <c r="AF23" s="739"/>
      <c r="AG23" s="739"/>
      <c r="AH23" s="739"/>
      <c r="AI23" s="739"/>
      <c r="AJ23" s="739"/>
      <c r="AK23" s="739"/>
      <c r="AL23" s="739"/>
      <c r="AM23" s="739"/>
      <c r="AN23" s="739"/>
      <c r="AO23" s="739"/>
      <c r="AP23" s="739"/>
      <c r="AQ23" s="739"/>
      <c r="AR23" s="739"/>
      <c r="AS23" s="739"/>
      <c r="AT23" s="739"/>
      <c r="AU23" s="739"/>
      <c r="AV23" s="739"/>
      <c r="AW23" s="739"/>
      <c r="AX23" s="739"/>
      <c r="AY23" s="739"/>
      <c r="AZ23" s="739"/>
      <c r="BA23" s="739"/>
      <c r="BB23" s="739"/>
      <c r="BC23" s="739"/>
      <c r="BD23" s="739"/>
      <c r="BE23" s="739"/>
      <c r="BF23" s="739"/>
      <c r="BG23" s="739"/>
      <c r="BH23" s="739"/>
      <c r="BI23" s="739"/>
      <c r="BJ23" s="739"/>
      <c r="BK23" s="739"/>
      <c r="BL23" s="739"/>
      <c r="BM23" s="739"/>
    </row>
    <row r="24" spans="3:65">
      <c r="C24" s="64"/>
      <c r="D24" s="417"/>
      <c r="E24" s="417"/>
      <c r="F24" s="417"/>
      <c r="G24" s="417"/>
      <c r="H24" s="417"/>
      <c r="I24" s="417"/>
      <c r="J24" s="417"/>
      <c r="K24" s="417"/>
      <c r="L24" s="417"/>
      <c r="M24" s="417"/>
      <c r="N24" s="417"/>
      <c r="O24" s="417"/>
      <c r="P24" s="417"/>
      <c r="Q24" s="417"/>
      <c r="R24" s="739"/>
      <c r="S24" s="739"/>
      <c r="T24" s="739"/>
      <c r="U24" s="739"/>
      <c r="V24" s="739"/>
      <c r="W24" s="739"/>
      <c r="X24" s="739"/>
      <c r="Y24" s="739"/>
      <c r="Z24" s="739"/>
      <c r="AA24" s="739"/>
      <c r="AB24" s="739"/>
      <c r="AC24" s="739"/>
      <c r="AD24" s="739"/>
      <c r="AE24" s="739"/>
      <c r="AF24" s="739"/>
      <c r="AG24" s="739"/>
      <c r="AH24" s="739"/>
      <c r="AI24" s="739"/>
      <c r="AJ24" s="739"/>
      <c r="AK24" s="739"/>
      <c r="AL24" s="739"/>
      <c r="AM24" s="739"/>
      <c r="AN24" s="739"/>
      <c r="AO24" s="739"/>
      <c r="AP24" s="739"/>
      <c r="AQ24" s="739"/>
      <c r="AR24" s="739"/>
      <c r="AS24" s="739"/>
      <c r="AT24" s="739"/>
      <c r="AU24" s="739"/>
      <c r="AV24" s="739"/>
      <c r="AW24" s="739"/>
      <c r="AX24" s="739"/>
      <c r="AY24" s="739"/>
      <c r="AZ24" s="739"/>
      <c r="BA24" s="739"/>
      <c r="BB24" s="739"/>
      <c r="BC24" s="739"/>
      <c r="BD24" s="739"/>
      <c r="BE24" s="739"/>
      <c r="BF24" s="739"/>
      <c r="BG24" s="739"/>
      <c r="BH24" s="739"/>
      <c r="BI24" s="739"/>
      <c r="BJ24" s="739"/>
      <c r="BK24" s="739"/>
      <c r="BL24" s="739"/>
      <c r="BM24" s="739"/>
    </row>
    <row r="25" spans="3:65" s="28" customFormat="1">
      <c r="C25" s="71" t="s">
        <v>311</v>
      </c>
      <c r="D25" s="423">
        <f>SUM(D19:D24)</f>
        <v>120</v>
      </c>
      <c r="E25" s="423">
        <f t="shared" ref="E25:AC25" si="94">SUM(E17:E24)</f>
        <v>120</v>
      </c>
      <c r="F25" s="423">
        <f t="shared" si="94"/>
        <v>120</v>
      </c>
      <c r="G25" s="423">
        <f t="shared" si="94"/>
        <v>120</v>
      </c>
      <c r="H25" s="423">
        <f t="shared" si="94"/>
        <v>122.9881008</v>
      </c>
      <c r="I25" s="423">
        <f>SUM(I17:I24)</f>
        <v>122.9881008</v>
      </c>
      <c r="J25" s="423">
        <f t="shared" si="94"/>
        <v>122.9881008</v>
      </c>
      <c r="K25" s="423">
        <f t="shared" si="94"/>
        <v>122.9881008</v>
      </c>
      <c r="L25" s="423">
        <f t="shared" si="94"/>
        <v>122.9881008</v>
      </c>
      <c r="M25" s="423">
        <f t="shared" si="94"/>
        <v>122.9881008</v>
      </c>
      <c r="N25" s="423">
        <f t="shared" si="94"/>
        <v>122.9881008</v>
      </c>
      <c r="O25" s="423">
        <f t="shared" si="94"/>
        <v>122.9881008</v>
      </c>
      <c r="P25" s="423">
        <f t="shared" si="94"/>
        <v>122.9881008</v>
      </c>
      <c r="Q25" s="423">
        <f t="shared" si="94"/>
        <v>122.9881008</v>
      </c>
      <c r="R25" s="740">
        <f t="shared" si="94"/>
        <v>123.9881008</v>
      </c>
      <c r="S25" s="740">
        <f t="shared" si="94"/>
        <v>142.98810079999998</v>
      </c>
      <c r="T25" s="740">
        <f t="shared" si="94"/>
        <v>142.98810079999998</v>
      </c>
      <c r="U25" s="740">
        <f>SUM(U17:U24)</f>
        <v>142.98810079999998</v>
      </c>
      <c r="V25" s="740">
        <f t="shared" si="94"/>
        <v>142.98810079999998</v>
      </c>
      <c r="W25" s="740">
        <f t="shared" si="94"/>
        <v>142.98810079999998</v>
      </c>
      <c r="X25" s="740">
        <f t="shared" si="94"/>
        <v>142.98810079999998</v>
      </c>
      <c r="Y25" s="740">
        <f t="shared" si="94"/>
        <v>142.98810079999998</v>
      </c>
      <c r="Z25" s="740">
        <f t="shared" si="94"/>
        <v>142.98810079999998</v>
      </c>
      <c r="AA25" s="740">
        <f t="shared" si="94"/>
        <v>142.98810079999998</v>
      </c>
      <c r="AB25" s="740">
        <f t="shared" si="94"/>
        <v>142.98810079999998</v>
      </c>
      <c r="AC25" s="740">
        <f t="shared" si="94"/>
        <v>502.86776747493201</v>
      </c>
      <c r="AD25" s="740">
        <f t="shared" ref="AD25:AI25" si="95">SUM(AD17:AD24)</f>
        <v>511.16360628599995</v>
      </c>
      <c r="AE25" s="740">
        <f t="shared" si="95"/>
        <v>513.37879941799997</v>
      </c>
      <c r="AF25" s="740">
        <f t="shared" si="95"/>
        <v>537.97130618321989</v>
      </c>
      <c r="AG25" s="740">
        <f t="shared" si="95"/>
        <v>552.55835295743998</v>
      </c>
      <c r="AH25" s="740">
        <f>SUM(AH17:AH24)</f>
        <v>617.65794741540003</v>
      </c>
      <c r="AI25" s="740">
        <f t="shared" si="95"/>
        <v>647.55781159302001</v>
      </c>
      <c r="AJ25" s="740">
        <f t="shared" ref="AJ25:AO25" si="96">SUM(AJ17:AJ24)</f>
        <v>657.28257044309998</v>
      </c>
      <c r="AK25" s="740">
        <f t="shared" si="96"/>
        <v>656.72660070263998</v>
      </c>
      <c r="AL25" s="740">
        <f t="shared" si="96"/>
        <v>637.11688833150004</v>
      </c>
      <c r="AM25" s="740">
        <f t="shared" si="96"/>
        <v>670.96507998798006</v>
      </c>
      <c r="AN25" s="740">
        <f t="shared" si="96"/>
        <v>694.16503763226001</v>
      </c>
      <c r="AO25" s="740">
        <f t="shared" si="96"/>
        <v>707.24446135698008</v>
      </c>
      <c r="AP25" s="740">
        <f t="shared" ref="AP25:AR25" si="97">SUM(AP17:AP24)</f>
        <v>673.11357322230003</v>
      </c>
      <c r="AQ25" s="740">
        <f t="shared" si="97"/>
        <v>674.87571460308004</v>
      </c>
      <c r="AR25" s="740">
        <f t="shared" si="97"/>
        <v>664.83056641104008</v>
      </c>
      <c r="AS25" s="740">
        <f t="shared" ref="AS25:AZ25" si="98">SUM(AS17:AS24)</f>
        <v>657.16006863587995</v>
      </c>
      <c r="AT25" s="740">
        <f t="shared" si="98"/>
        <v>661.67378907114005</v>
      </c>
      <c r="AU25" s="740">
        <f t="shared" si="98"/>
        <v>637.96497776609999</v>
      </c>
      <c r="AV25" s="740">
        <f t="shared" si="98"/>
        <v>651.62864087909998</v>
      </c>
      <c r="AW25" s="740">
        <f t="shared" si="98"/>
        <v>636.14629708968005</v>
      </c>
      <c r="AX25" s="740">
        <f t="shared" si="98"/>
        <v>624.91382368919994</v>
      </c>
      <c r="AY25" s="740">
        <f t="shared" si="98"/>
        <v>3555.9633003196809</v>
      </c>
      <c r="AZ25" s="740">
        <f t="shared" si="98"/>
        <v>3365.8795438097841</v>
      </c>
      <c r="BA25" s="740">
        <f t="shared" ref="BA25:BG25" si="99">SUM(BA17:BA24)</f>
        <v>3288.9580564356438</v>
      </c>
      <c r="BB25" s="740">
        <f t="shared" si="99"/>
        <v>3225.0301835225696</v>
      </c>
      <c r="BC25" s="740">
        <f t="shared" si="99"/>
        <v>3253.1377112876262</v>
      </c>
      <c r="BD25" s="740">
        <f t="shared" si="99"/>
        <v>3316.5224622789792</v>
      </c>
      <c r="BE25" s="740">
        <f t="shared" si="99"/>
        <v>3382.6451876979636</v>
      </c>
      <c r="BF25" s="740">
        <f t="shared" si="99"/>
        <v>3443.6867553973225</v>
      </c>
      <c r="BG25" s="740">
        <f t="shared" si="99"/>
        <v>3487.701851993118</v>
      </c>
      <c r="BH25" s="740">
        <f t="shared" ref="BH25:BM25" si="100">SUM(BH17:BH24)</f>
        <v>3521.5021992776651</v>
      </c>
      <c r="BI25" s="740">
        <f t="shared" si="100"/>
        <v>3536.6386377363988</v>
      </c>
      <c r="BJ25" s="740">
        <f t="shared" si="100"/>
        <v>3551.9879531497222</v>
      </c>
      <c r="BK25" s="740">
        <f t="shared" si="100"/>
        <v>3531.7055084070794</v>
      </c>
      <c r="BL25" s="740">
        <f t="shared" si="100"/>
        <v>3496.992404572447</v>
      </c>
      <c r="BM25" s="740">
        <f t="shared" si="100"/>
        <v>3479.4685014046627</v>
      </c>
    </row>
    <row r="26" spans="3:65" s="28" customFormat="1">
      <c r="C26" s="71" t="s">
        <v>312</v>
      </c>
      <c r="D26" s="423"/>
      <c r="E26" s="464" t="e">
        <f>+E25/E2</f>
        <v>#DIV/0!</v>
      </c>
      <c r="F26" s="464" t="e">
        <f t="shared" ref="F26:AC26" si="101">+F25/F2</f>
        <v>#DIV/0!</v>
      </c>
      <c r="G26" s="464" t="e">
        <f t="shared" si="101"/>
        <v>#DIV/0!</v>
      </c>
      <c r="H26" s="464" t="e">
        <f t="shared" si="101"/>
        <v>#DIV/0!</v>
      </c>
      <c r="I26" s="464" t="e">
        <f>+I25/I2</f>
        <v>#DIV/0!</v>
      </c>
      <c r="J26" s="464" t="e">
        <f t="shared" si="101"/>
        <v>#DIV/0!</v>
      </c>
      <c r="K26" s="464" t="e">
        <f t="shared" si="101"/>
        <v>#DIV/0!</v>
      </c>
      <c r="L26" s="464" t="e">
        <f t="shared" si="101"/>
        <v>#DIV/0!</v>
      </c>
      <c r="M26" s="464" t="e">
        <f t="shared" si="101"/>
        <v>#DIV/0!</v>
      </c>
      <c r="N26" s="464" t="e">
        <f t="shared" si="101"/>
        <v>#DIV/0!</v>
      </c>
      <c r="O26" s="464" t="e">
        <f t="shared" si="101"/>
        <v>#DIV/0!</v>
      </c>
      <c r="P26" s="464" t="e">
        <f t="shared" si="101"/>
        <v>#DIV/0!</v>
      </c>
      <c r="Q26" s="464" t="e">
        <f t="shared" si="101"/>
        <v>#DIV/0!</v>
      </c>
      <c r="R26" s="741" t="e">
        <f t="shared" si="101"/>
        <v>#DIV/0!</v>
      </c>
      <c r="S26" s="741" t="e">
        <f t="shared" si="101"/>
        <v>#DIV/0!</v>
      </c>
      <c r="T26" s="741" t="e">
        <f t="shared" si="101"/>
        <v>#DIV/0!</v>
      </c>
      <c r="U26" s="741" t="e">
        <f>+U25/U2</f>
        <v>#DIV/0!</v>
      </c>
      <c r="V26" s="741" t="e">
        <f t="shared" si="101"/>
        <v>#DIV/0!</v>
      </c>
      <c r="W26" s="741" t="e">
        <f t="shared" si="101"/>
        <v>#DIV/0!</v>
      </c>
      <c r="X26" s="741" t="e">
        <f t="shared" si="101"/>
        <v>#DIV/0!</v>
      </c>
      <c r="Y26" s="741" t="e">
        <f t="shared" si="101"/>
        <v>#DIV/0!</v>
      </c>
      <c r="Z26" s="741" t="e">
        <f t="shared" si="101"/>
        <v>#DIV/0!</v>
      </c>
      <c r="AA26" s="741" t="e">
        <f t="shared" si="101"/>
        <v>#DIV/0!</v>
      </c>
      <c r="AB26" s="741" t="e">
        <f t="shared" si="101"/>
        <v>#DIV/0!</v>
      </c>
      <c r="AC26" s="741">
        <f t="shared" si="101"/>
        <v>103.87040428170386</v>
      </c>
      <c r="AD26" s="741">
        <f t="shared" ref="AD26:AI26" si="102">+AD25/AD2</f>
        <v>103.20491152375375</v>
      </c>
      <c r="AE26" s="741">
        <f t="shared" si="102"/>
        <v>103.03225147369899</v>
      </c>
      <c r="AF26" s="741">
        <f t="shared" si="102"/>
        <v>107.68902758091519</v>
      </c>
      <c r="AG26" s="741">
        <f t="shared" si="102"/>
        <v>106.85302308118811</v>
      </c>
      <c r="AH26" s="741">
        <f>+AH25/AH2</f>
        <v>117.85116340686893</v>
      </c>
      <c r="AI26" s="741">
        <f t="shared" si="102"/>
        <v>116.50285367702715</v>
      </c>
      <c r="AJ26" s="741">
        <f t="shared" ref="AJ26:AO26" si="103">+AJ25/AJ2</f>
        <v>116.09689489412699</v>
      </c>
      <c r="AK26" s="741">
        <f t="shared" si="103"/>
        <v>116.11970448805432</v>
      </c>
      <c r="AL26" s="741">
        <f t="shared" si="103"/>
        <v>116.95583080890317</v>
      </c>
      <c r="AM26" s="741">
        <f t="shared" si="103"/>
        <v>115.55015413022544</v>
      </c>
      <c r="AN26" s="741">
        <f t="shared" si="103"/>
        <v>114.6830507082985</v>
      </c>
      <c r="AO26" s="741">
        <f t="shared" si="103"/>
        <v>114.22460089425846</v>
      </c>
      <c r="AP26" s="741">
        <f t="shared" ref="AP26:AR26" si="104">+AP25/AP2</f>
        <v>115.46677643405094</v>
      </c>
      <c r="AQ26" s="741">
        <f t="shared" si="104"/>
        <v>115.3988773645019</v>
      </c>
      <c r="AR26" s="741">
        <f t="shared" si="104"/>
        <v>115.79186401195487</v>
      </c>
      <c r="AS26" s="741">
        <f t="shared" ref="AS26:AZ26" si="105">+AS25/AS2</f>
        <v>116.10191665239391</v>
      </c>
      <c r="AT26" s="741">
        <f t="shared" si="105"/>
        <v>115.91839474976614</v>
      </c>
      <c r="AU26" s="741">
        <f t="shared" si="105"/>
        <v>116.91835018163657</v>
      </c>
      <c r="AV26" s="741">
        <f t="shared" si="105"/>
        <v>116.33109718452201</v>
      </c>
      <c r="AW26" s="741">
        <f t="shared" si="105"/>
        <v>116.99887756376077</v>
      </c>
      <c r="AX26" s="741">
        <f t="shared" si="105"/>
        <v>117.50918083663031</v>
      </c>
      <c r="AY26" s="741">
        <f t="shared" si="105"/>
        <v>654.29515351433008</v>
      </c>
      <c r="AZ26" s="741">
        <f t="shared" si="105"/>
        <v>615.78766254000004</v>
      </c>
      <c r="BA26" s="741">
        <f t="shared" ref="BA26:BG26" si="106">+BA25/BA2</f>
        <v>597.93257466</v>
      </c>
      <c r="BB26" s="741">
        <f t="shared" si="106"/>
        <v>582.27919963499994</v>
      </c>
      <c r="BC26" s="741">
        <f t="shared" si="106"/>
        <v>583.61290540500022</v>
      </c>
      <c r="BD26" s="741">
        <f t="shared" si="106"/>
        <v>590.83847665500014</v>
      </c>
      <c r="BE26" s="741">
        <f t="shared" si="106"/>
        <v>598.05166918500004</v>
      </c>
      <c r="BF26" s="741">
        <f t="shared" si="106"/>
        <v>604.53920990999995</v>
      </c>
      <c r="BG26" s="741">
        <f t="shared" si="106"/>
        <v>608.08081789500011</v>
      </c>
      <c r="BH26" s="741">
        <f t="shared" ref="BH26:BM26" si="107">+BH25/BH2</f>
        <v>609.39595558499991</v>
      </c>
      <c r="BI26" s="741">
        <f t="shared" si="107"/>
        <v>607.77134989500018</v>
      </c>
      <c r="BJ26" s="741">
        <f t="shared" si="107"/>
        <v>606.146744205</v>
      </c>
      <c r="BK26" s="741">
        <f t="shared" si="107"/>
        <v>598.62408367499995</v>
      </c>
      <c r="BL26" s="741">
        <f t="shared" si="107"/>
        <v>588.89352093000002</v>
      </c>
      <c r="BM26" s="741">
        <f t="shared" si="107"/>
        <v>582.11508028500009</v>
      </c>
    </row>
    <row r="27" spans="3:65">
      <c r="C27" s="64"/>
      <c r="D27" s="417"/>
      <c r="E27" s="417"/>
      <c r="F27" s="417"/>
      <c r="G27" s="417"/>
      <c r="H27" s="417"/>
      <c r="I27" s="417"/>
      <c r="J27" s="417"/>
      <c r="K27" s="417"/>
      <c r="L27" s="417"/>
      <c r="M27" s="417"/>
      <c r="N27" s="417"/>
      <c r="O27" s="417"/>
      <c r="P27" s="417"/>
      <c r="Q27" s="417"/>
      <c r="R27" s="739"/>
      <c r="S27" s="739"/>
      <c r="T27" s="739"/>
      <c r="U27" s="739"/>
      <c r="V27" s="739"/>
      <c r="W27" s="739"/>
      <c r="X27" s="739"/>
      <c r="Y27" s="739"/>
      <c r="Z27" s="739"/>
      <c r="AA27" s="739"/>
      <c r="AB27" s="739"/>
      <c r="AC27" s="739"/>
      <c r="AD27" s="739"/>
      <c r="AE27" s="739"/>
      <c r="AF27" s="739"/>
      <c r="AG27" s="739"/>
      <c r="AH27" s="739"/>
      <c r="AI27" s="739"/>
      <c r="AJ27" s="739"/>
      <c r="AK27" s="739"/>
      <c r="AL27" s="739"/>
      <c r="AM27" s="739"/>
      <c r="AN27" s="739"/>
      <c r="AO27" s="739"/>
      <c r="AP27" s="739"/>
      <c r="AQ27" s="739"/>
      <c r="AR27" s="739"/>
      <c r="AS27" s="739"/>
      <c r="AT27" s="739"/>
      <c r="AU27" s="739"/>
      <c r="AV27" s="739"/>
      <c r="AW27" s="739"/>
      <c r="AX27" s="739"/>
      <c r="AY27" s="739"/>
      <c r="AZ27" s="739"/>
      <c r="BA27" s="739"/>
      <c r="BB27" s="739"/>
      <c r="BC27" s="739"/>
      <c r="BD27" s="739"/>
      <c r="BE27" s="739"/>
      <c r="BF27" s="739"/>
      <c r="BG27" s="739"/>
      <c r="BH27" s="739"/>
      <c r="BI27" s="739"/>
      <c r="BJ27" s="739"/>
      <c r="BK27" s="739"/>
      <c r="BL27" s="739"/>
      <c r="BM27" s="739"/>
    </row>
    <row r="28" spans="3:65" s="28" customFormat="1">
      <c r="C28" s="256" t="s">
        <v>313</v>
      </c>
      <c r="D28" s="436">
        <f>+'PLATTS&amp;OPIS'!I156</f>
        <v>4470</v>
      </c>
      <c r="E28" s="436">
        <f>+'PLATTS&amp;OPIS'!I171</f>
        <v>4480</v>
      </c>
      <c r="F28" s="436"/>
      <c r="G28" s="436">
        <f>+'PLATTS&amp;OPIS'!I236</f>
        <v>3565</v>
      </c>
      <c r="H28" s="436">
        <f>+'PLATTS&amp;OPIS'!I266</f>
        <v>4150</v>
      </c>
      <c r="I28" s="436">
        <f>+'PLATTS&amp;OPIS'!I285</f>
        <v>4195</v>
      </c>
      <c r="J28" s="436">
        <f>+'PLATTS&amp;OPIS'!I305</f>
        <v>4445</v>
      </c>
      <c r="K28" s="436">
        <f>+'PLATTS&amp;OPIS'!I330</f>
        <v>4045</v>
      </c>
      <c r="L28" s="436">
        <f>+'PLATTS&amp;OPIS'!I350</f>
        <v>4095</v>
      </c>
      <c r="M28" s="436">
        <f>+'PLATTS&amp;OPIS'!I350</f>
        <v>4095</v>
      </c>
      <c r="N28" s="442">
        <f t="shared" ref="N28:Q28" si="108">+M28</f>
        <v>4095</v>
      </c>
      <c r="O28" s="442">
        <f t="shared" si="108"/>
        <v>4095</v>
      </c>
      <c r="P28" s="442">
        <f t="shared" si="108"/>
        <v>4095</v>
      </c>
      <c r="Q28" s="442">
        <f t="shared" si="108"/>
        <v>4095</v>
      </c>
      <c r="R28" s="743">
        <f>+'PLATTS&amp;OPIS'!I485</f>
        <v>3450</v>
      </c>
      <c r="S28" s="743">
        <f>+'PLATTS&amp;OPIS'!I505</f>
        <v>3580</v>
      </c>
      <c r="T28" s="743">
        <f>+'PLATTS&amp;OPIS'!I554</f>
        <v>3895</v>
      </c>
      <c r="U28" s="743">
        <f>+T28</f>
        <v>3895</v>
      </c>
      <c r="V28" s="743">
        <f t="shared" ref="V28" si="109">+U28</f>
        <v>3895</v>
      </c>
      <c r="W28" s="742">
        <f>+'PLATTS&amp;OPIS'!I584</f>
        <v>3600</v>
      </c>
      <c r="X28" s="742">
        <f>+'PLATTS&amp;OPIS'!I609</f>
        <v>3140</v>
      </c>
      <c r="Y28" s="742">
        <f>+'PLATTS&amp;OPIS'!I641</f>
        <v>3300</v>
      </c>
      <c r="Z28" s="742">
        <f>+'PLATTS&amp;OPIS'!I654</f>
        <v>3295</v>
      </c>
      <c r="AA28" s="743">
        <f>+'PLATTS&amp;OPIS'!I677</f>
        <v>2895</v>
      </c>
      <c r="AB28" s="739">
        <f>+'PLATTS&amp;OPIS'!I699</f>
        <v>2720</v>
      </c>
      <c r="AC28" s="739">
        <f>+'PLATTS&amp;OPIS'!I713</f>
        <v>2800</v>
      </c>
      <c r="AD28" s="739">
        <f>+'PLATTS&amp;OPIS'!I740</f>
        <v>3065</v>
      </c>
      <c r="AE28" s="739">
        <f>+'PLATTS&amp;OPIS'!I761</f>
        <v>3245</v>
      </c>
      <c r="AF28" s="739">
        <f>+'PLATTS&amp;OPIS'!I781</f>
        <v>3205</v>
      </c>
      <c r="AG28" s="739">
        <f>+'PLATTS&amp;OPIS'!I804</f>
        <v>3175</v>
      </c>
      <c r="AH28" s="739">
        <f>+'PLATTS&amp;OPIS'!I827</f>
        <v>3200</v>
      </c>
      <c r="AI28" s="739">
        <f>+'PLATTS&amp;OPIS'!I846</f>
        <v>3225</v>
      </c>
      <c r="AJ28" s="739">
        <f>+'PLATTS&amp;OPIS'!I869</f>
        <v>3640</v>
      </c>
      <c r="AK28" s="739">
        <f>+'PLATTS&amp;OPIS'!I892</f>
        <v>3495</v>
      </c>
      <c r="AL28" s="743">
        <f>+'PLATTS&amp;OPIS'!I912</f>
        <v>3150</v>
      </c>
      <c r="AM28" s="743">
        <f>+'PLATTS&amp;OPIS'!I936</f>
        <v>3030</v>
      </c>
      <c r="AN28" s="743">
        <f>+'PLATTS&amp;OPIS'!I956</f>
        <v>3100</v>
      </c>
      <c r="AO28" s="743">
        <f>+'PLATTS&amp;OPIS'!I968</f>
        <v>3370</v>
      </c>
      <c r="AP28" s="739">
        <f>+'PLATTS&amp;OPIS'!I1000</f>
        <v>3655</v>
      </c>
      <c r="AQ28" s="739">
        <f>+'PLATTS&amp;OPIS'!I1019</f>
        <v>3545</v>
      </c>
      <c r="AR28" s="739">
        <f>+'PLATTS&amp;OPIS'!I1040</f>
        <v>3395</v>
      </c>
      <c r="AS28" s="743">
        <f>+'PLATTS&amp;OPIS'!I1063</f>
        <v>3560</v>
      </c>
      <c r="AT28" s="743">
        <f>+'PLATTS&amp;OPIS'!I1083</f>
        <v>3640</v>
      </c>
      <c r="AU28" s="743">
        <f>+'PLATTS&amp;OPIS'!I1104</f>
        <v>3560</v>
      </c>
      <c r="AV28" s="739">
        <f>+'PLATTS&amp;OPIS'!I1127</f>
        <v>3550</v>
      </c>
      <c r="AW28" s="739">
        <f>+'PLATTS&amp;OPIS'!I1148</f>
        <v>3760</v>
      </c>
      <c r="AX28" s="739">
        <f>+'PLATTS&amp;OPIS'!I1170</f>
        <v>3545</v>
      </c>
      <c r="AY28" s="742">
        <f>+'PLATTS&amp;OPIS'!I1182</f>
        <v>3380</v>
      </c>
      <c r="AZ28" s="743">
        <f t="shared" ref="AZ28:BA28" si="110">+AY28</f>
        <v>3380</v>
      </c>
      <c r="BA28" s="743">
        <f t="shared" si="110"/>
        <v>3380</v>
      </c>
      <c r="BB28" s="743">
        <f t="shared" ref="BB28" si="111">+BA28</f>
        <v>3380</v>
      </c>
      <c r="BC28" s="743">
        <f t="shared" ref="BC28" si="112">+BB28</f>
        <v>3380</v>
      </c>
      <c r="BD28" s="743">
        <f t="shared" ref="BD28" si="113">+BC28</f>
        <v>3380</v>
      </c>
      <c r="BE28" s="743">
        <f t="shared" ref="BE28" si="114">+BD28</f>
        <v>3380</v>
      </c>
      <c r="BF28" s="743">
        <f t="shared" ref="BF28" si="115">+BE28</f>
        <v>3380</v>
      </c>
      <c r="BG28" s="743">
        <f t="shared" ref="BG28" si="116">+BF28</f>
        <v>3380</v>
      </c>
      <c r="BH28" s="743">
        <f t="shared" ref="BH28" si="117">+BG28</f>
        <v>3380</v>
      </c>
      <c r="BI28" s="743">
        <f t="shared" ref="BI28" si="118">+BH28</f>
        <v>3380</v>
      </c>
      <c r="BJ28" s="743">
        <f t="shared" ref="BJ28" si="119">+BI28</f>
        <v>3380</v>
      </c>
      <c r="BK28" s="743">
        <f t="shared" ref="BK28" si="120">+BJ28</f>
        <v>3380</v>
      </c>
      <c r="BL28" s="743">
        <f t="shared" ref="BL28" si="121">+BK28</f>
        <v>3380</v>
      </c>
      <c r="BM28" s="743">
        <f t="shared" ref="BM28" si="122">+BL28</f>
        <v>3380</v>
      </c>
    </row>
    <row r="29" spans="3:65" ht="14.65" thickBot="1">
      <c r="C29" s="9" t="s">
        <v>314</v>
      </c>
      <c r="D29" s="122">
        <v>44501</v>
      </c>
      <c r="E29" s="122">
        <v>44531</v>
      </c>
      <c r="F29" s="122">
        <v>44562</v>
      </c>
      <c r="G29" s="122">
        <v>44593</v>
      </c>
      <c r="H29" s="122">
        <v>44621</v>
      </c>
      <c r="I29" s="122">
        <v>44652</v>
      </c>
      <c r="J29" s="122">
        <v>44682</v>
      </c>
      <c r="K29" s="122">
        <v>44713</v>
      </c>
      <c r="L29" s="122">
        <v>44743</v>
      </c>
      <c r="M29" s="122">
        <v>44774</v>
      </c>
      <c r="N29" s="122">
        <v>44805</v>
      </c>
      <c r="O29" s="122">
        <v>44835</v>
      </c>
      <c r="P29" s="122">
        <v>44866</v>
      </c>
      <c r="Q29" s="122">
        <v>44896</v>
      </c>
      <c r="R29" s="736">
        <v>44927</v>
      </c>
      <c r="S29" s="736">
        <v>44958</v>
      </c>
      <c r="T29" s="736">
        <v>44986</v>
      </c>
      <c r="U29" s="736">
        <v>45017</v>
      </c>
      <c r="V29" s="736">
        <v>45047</v>
      </c>
      <c r="W29" s="736">
        <v>45078</v>
      </c>
      <c r="X29" s="736">
        <v>45108</v>
      </c>
      <c r="Y29" s="736">
        <v>45139</v>
      </c>
      <c r="Z29" s="736">
        <v>45170</v>
      </c>
      <c r="AA29" s="736">
        <v>45200</v>
      </c>
      <c r="AB29" s="736">
        <v>45231</v>
      </c>
      <c r="AC29" s="736">
        <v>45261</v>
      </c>
      <c r="AD29" s="736">
        <v>45292</v>
      </c>
      <c r="AE29" s="736">
        <v>45323</v>
      </c>
      <c r="AF29" s="736">
        <v>45352</v>
      </c>
      <c r="AG29" s="736">
        <v>45383</v>
      </c>
      <c r="AH29" s="736">
        <v>45413</v>
      </c>
      <c r="AI29" s="736">
        <v>45444</v>
      </c>
      <c r="AJ29" s="736">
        <v>45474</v>
      </c>
      <c r="AK29" s="736">
        <v>45505</v>
      </c>
      <c r="AL29" s="736">
        <v>45536</v>
      </c>
      <c r="AM29" s="736">
        <v>45566</v>
      </c>
      <c r="AN29" s="736">
        <v>45597</v>
      </c>
      <c r="AO29" s="736">
        <v>45627</v>
      </c>
      <c r="AP29" s="736">
        <v>45658</v>
      </c>
      <c r="AQ29" s="736">
        <v>45689</v>
      </c>
      <c r="AR29" s="736">
        <v>45717</v>
      </c>
      <c r="AS29" s="736">
        <v>45748</v>
      </c>
      <c r="AT29" s="736">
        <v>45778</v>
      </c>
      <c r="AU29" s="736">
        <v>45809</v>
      </c>
      <c r="AV29" s="736">
        <v>45839</v>
      </c>
      <c r="AW29" s="736">
        <v>45870</v>
      </c>
      <c r="AX29" s="736">
        <v>45901</v>
      </c>
      <c r="AY29" s="736">
        <v>45931</v>
      </c>
      <c r="AZ29" s="736">
        <v>45962</v>
      </c>
      <c r="BA29" s="736">
        <v>45992</v>
      </c>
      <c r="BB29" s="736">
        <v>46023</v>
      </c>
      <c r="BC29" s="736">
        <v>46054</v>
      </c>
      <c r="BD29" s="736">
        <v>46082</v>
      </c>
      <c r="BE29" s="736">
        <v>46113</v>
      </c>
      <c r="BF29" s="736">
        <v>46143</v>
      </c>
      <c r="BG29" s="736">
        <v>46174</v>
      </c>
      <c r="BH29" s="736">
        <v>46204</v>
      </c>
      <c r="BI29" s="736">
        <v>46235</v>
      </c>
      <c r="BJ29" s="736">
        <v>46266</v>
      </c>
      <c r="BK29" s="736">
        <v>46296</v>
      </c>
      <c r="BL29" s="736">
        <v>46327</v>
      </c>
      <c r="BM29" s="736">
        <v>46357</v>
      </c>
    </row>
    <row r="30" spans="3:65">
      <c r="C30" s="2" t="s">
        <v>315</v>
      </c>
      <c r="D30" s="437">
        <f t="shared" ref="D30:G30" si="123">+D28-D25</f>
        <v>4350</v>
      </c>
      <c r="E30" s="437">
        <f t="shared" si="123"/>
        <v>4360</v>
      </c>
      <c r="F30" s="437">
        <f t="shared" si="123"/>
        <v>-120</v>
      </c>
      <c r="G30" s="437">
        <f t="shared" si="123"/>
        <v>3445</v>
      </c>
      <c r="H30" s="437">
        <f>+H28-H25</f>
        <v>4027.0118991999998</v>
      </c>
      <c r="I30" s="437">
        <f>+I28-I25</f>
        <v>4072.0118991999998</v>
      </c>
      <c r="J30" s="437">
        <f>+J28-J25</f>
        <v>4322.0118991999998</v>
      </c>
      <c r="K30" s="437">
        <f t="shared" ref="K30:AC30" si="124">+K28-K25</f>
        <v>3922.0118991999998</v>
      </c>
      <c r="L30" s="437">
        <f t="shared" si="124"/>
        <v>3972.0118991999998</v>
      </c>
      <c r="M30" s="437">
        <f t="shared" si="124"/>
        <v>3972.0118991999998</v>
      </c>
      <c r="N30" s="437">
        <f t="shared" si="124"/>
        <v>3972.0118991999998</v>
      </c>
      <c r="O30" s="437">
        <f t="shared" si="124"/>
        <v>3972.0118991999998</v>
      </c>
      <c r="P30" s="437">
        <f t="shared" si="124"/>
        <v>3972.0118991999998</v>
      </c>
      <c r="Q30" s="437">
        <f t="shared" si="124"/>
        <v>3972.0118991999998</v>
      </c>
      <c r="R30" s="743">
        <f t="shared" si="124"/>
        <v>3326.0118991999998</v>
      </c>
      <c r="S30" s="743">
        <f t="shared" si="124"/>
        <v>3437.0118991999998</v>
      </c>
      <c r="T30" s="743">
        <f t="shared" si="124"/>
        <v>3752.0118991999998</v>
      </c>
      <c r="U30" s="743">
        <f t="shared" si="124"/>
        <v>3752.0118991999998</v>
      </c>
      <c r="V30" s="743">
        <f t="shared" si="124"/>
        <v>3752.0118991999998</v>
      </c>
      <c r="W30" s="743">
        <f t="shared" si="124"/>
        <v>3457.0118991999998</v>
      </c>
      <c r="X30" s="743">
        <f t="shared" si="124"/>
        <v>2997.0118991999998</v>
      </c>
      <c r="Y30" s="743">
        <f t="shared" si="124"/>
        <v>3157.0118991999998</v>
      </c>
      <c r="Z30" s="743">
        <f t="shared" si="124"/>
        <v>3152.0118991999998</v>
      </c>
      <c r="AA30" s="743">
        <f t="shared" si="124"/>
        <v>2752.0118991999998</v>
      </c>
      <c r="AB30" s="743">
        <f t="shared" si="124"/>
        <v>2577.0118991999998</v>
      </c>
      <c r="AC30" s="743">
        <f t="shared" si="124"/>
        <v>2297.132232525068</v>
      </c>
      <c r="AD30" s="743">
        <f t="shared" ref="AD30:AI30" si="125">+AD28-AD25</f>
        <v>2553.8363937140002</v>
      </c>
      <c r="AE30" s="743">
        <f t="shared" si="125"/>
        <v>2731.6212005819998</v>
      </c>
      <c r="AF30" s="743">
        <f t="shared" si="125"/>
        <v>2667.0286938167801</v>
      </c>
      <c r="AG30" s="743">
        <f t="shared" si="125"/>
        <v>2622.4416470425599</v>
      </c>
      <c r="AH30" s="743">
        <f t="shared" si="125"/>
        <v>2582.3420525846</v>
      </c>
      <c r="AI30" s="743">
        <f t="shared" si="125"/>
        <v>2577.4421884069798</v>
      </c>
      <c r="AJ30" s="743">
        <f t="shared" ref="AJ30:AO30" si="126">+AJ28-AJ25</f>
        <v>2982.7174295569002</v>
      </c>
      <c r="AK30" s="743">
        <f t="shared" si="126"/>
        <v>2838.2733992973599</v>
      </c>
      <c r="AL30" s="743">
        <f t="shared" si="126"/>
        <v>2512.8831116685001</v>
      </c>
      <c r="AM30" s="743">
        <f t="shared" si="126"/>
        <v>2359.0349200120199</v>
      </c>
      <c r="AN30" s="743">
        <f t="shared" si="126"/>
        <v>2405.83496236774</v>
      </c>
      <c r="AO30" s="743">
        <f t="shared" si="126"/>
        <v>2662.7555386430199</v>
      </c>
      <c r="AP30" s="743">
        <f t="shared" ref="AP30:AR30" si="127">+AP28-AP25</f>
        <v>2981.8864267776999</v>
      </c>
      <c r="AQ30" s="743">
        <f t="shared" si="127"/>
        <v>2870.1242853969197</v>
      </c>
      <c r="AR30" s="743">
        <f t="shared" si="127"/>
        <v>2730.1694335889597</v>
      </c>
      <c r="AS30" s="743">
        <f t="shared" ref="AS30:AZ30" si="128">+AS28-AS25</f>
        <v>2902.8399313641203</v>
      </c>
      <c r="AT30" s="743">
        <f t="shared" si="128"/>
        <v>2978.3262109288598</v>
      </c>
      <c r="AU30" s="743">
        <f t="shared" si="128"/>
        <v>2922.0350222339002</v>
      </c>
      <c r="AV30" s="743">
        <f t="shared" si="128"/>
        <v>2898.3713591208998</v>
      </c>
      <c r="AW30" s="743">
        <f t="shared" si="128"/>
        <v>3123.85370291032</v>
      </c>
      <c r="AX30" s="743">
        <f>+AX28-AX25</f>
        <v>2920.0861763108001</v>
      </c>
      <c r="AY30" s="743">
        <f t="shared" si="128"/>
        <v>-175.96330031968091</v>
      </c>
      <c r="AZ30" s="743">
        <f t="shared" si="128"/>
        <v>14.120456190215918</v>
      </c>
      <c r="BA30" s="743">
        <f t="shared" ref="BA30:BG30" si="129">+BA28-BA25</f>
        <v>91.041943564356188</v>
      </c>
      <c r="BB30" s="743">
        <f t="shared" si="129"/>
        <v>154.96981647743041</v>
      </c>
      <c r="BC30" s="743">
        <f t="shared" si="129"/>
        <v>126.86228871237381</v>
      </c>
      <c r="BD30" s="743">
        <f t="shared" si="129"/>
        <v>63.477537721020781</v>
      </c>
      <c r="BE30" s="743">
        <f t="shared" si="129"/>
        <v>-2.6451876979635927</v>
      </c>
      <c r="BF30" s="743">
        <f t="shared" si="129"/>
        <v>-63.686755397322486</v>
      </c>
      <c r="BG30" s="743">
        <f t="shared" si="129"/>
        <v>-107.701851993118</v>
      </c>
      <c r="BH30" s="743">
        <f t="shared" ref="BH30:BM30" si="130">+BH28-BH25</f>
        <v>-141.50219927766511</v>
      </c>
      <c r="BI30" s="743">
        <f t="shared" si="130"/>
        <v>-156.63863773639878</v>
      </c>
      <c r="BJ30" s="743">
        <f t="shared" si="130"/>
        <v>-171.98795314972222</v>
      </c>
      <c r="BK30" s="743">
        <f t="shared" si="130"/>
        <v>-151.70550840707938</v>
      </c>
      <c r="BL30" s="743">
        <f t="shared" si="130"/>
        <v>-116.99240457244696</v>
      </c>
      <c r="BM30" s="743">
        <f t="shared" si="130"/>
        <v>-99.468501404662675</v>
      </c>
    </row>
    <row r="31" spans="3:65">
      <c r="C31" s="2" t="s">
        <v>316</v>
      </c>
      <c r="D31" s="437" t="e">
        <f t="shared" ref="D31" si="131">+D30/$E$1</f>
        <v>#DIV/0!</v>
      </c>
      <c r="E31" s="437" t="e">
        <f>+E30/E2</f>
        <v>#DIV/0!</v>
      </c>
      <c r="F31" s="437" t="e">
        <f t="shared" ref="F31:AB31" si="132">+F30/F2</f>
        <v>#DIV/0!</v>
      </c>
      <c r="G31" s="437" t="e">
        <f t="shared" si="132"/>
        <v>#DIV/0!</v>
      </c>
      <c r="H31" s="604" t="e">
        <f>+H30/H2</f>
        <v>#DIV/0!</v>
      </c>
      <c r="I31" s="604" t="e">
        <f>+I30/I2</f>
        <v>#DIV/0!</v>
      </c>
      <c r="J31" s="604" t="e">
        <f t="shared" si="132"/>
        <v>#DIV/0!</v>
      </c>
      <c r="K31" s="604" t="e">
        <f t="shared" si="132"/>
        <v>#DIV/0!</v>
      </c>
      <c r="L31" s="604" t="e">
        <f t="shared" si="132"/>
        <v>#DIV/0!</v>
      </c>
      <c r="M31" s="604" t="e">
        <f t="shared" si="132"/>
        <v>#DIV/0!</v>
      </c>
      <c r="N31" s="604" t="e">
        <f t="shared" si="132"/>
        <v>#DIV/0!</v>
      </c>
      <c r="O31" s="604" t="e">
        <f t="shared" si="132"/>
        <v>#DIV/0!</v>
      </c>
      <c r="P31" s="604" t="e">
        <f t="shared" si="132"/>
        <v>#DIV/0!</v>
      </c>
      <c r="Q31" s="604" t="e">
        <f t="shared" si="132"/>
        <v>#DIV/0!</v>
      </c>
      <c r="R31" s="744" t="e">
        <f t="shared" si="132"/>
        <v>#DIV/0!</v>
      </c>
      <c r="S31" s="744" t="e">
        <f t="shared" si="132"/>
        <v>#DIV/0!</v>
      </c>
      <c r="T31" s="744" t="e">
        <f t="shared" si="132"/>
        <v>#DIV/0!</v>
      </c>
      <c r="U31" s="744" t="e">
        <f t="shared" si="132"/>
        <v>#DIV/0!</v>
      </c>
      <c r="V31" s="744" t="e">
        <f t="shared" si="132"/>
        <v>#DIV/0!</v>
      </c>
      <c r="W31" s="744" t="e">
        <f t="shared" si="132"/>
        <v>#DIV/0!</v>
      </c>
      <c r="X31" s="744" t="e">
        <f t="shared" si="132"/>
        <v>#DIV/0!</v>
      </c>
      <c r="Y31" s="744" t="e">
        <f t="shared" si="132"/>
        <v>#DIV/0!</v>
      </c>
      <c r="Z31" s="744" t="e">
        <f t="shared" si="132"/>
        <v>#DIV/0!</v>
      </c>
      <c r="AA31" s="744" t="e">
        <f>+AA30/AA2</f>
        <v>#DIV/0!</v>
      </c>
      <c r="AB31" s="744" t="e">
        <f t="shared" si="132"/>
        <v>#DIV/0!</v>
      </c>
      <c r="AC31" s="744">
        <f>+AC30/AC2</f>
        <v>474.48667246863499</v>
      </c>
      <c r="AD31" s="744">
        <f t="shared" ref="AD31:AI31" si="133">+AD30/AD2</f>
        <v>515.62446116699311</v>
      </c>
      <c r="AE31" s="744">
        <f t="shared" si="133"/>
        <v>548.22108507074472</v>
      </c>
      <c r="AF31" s="744">
        <f t="shared" si="133"/>
        <v>533.87554924669314</v>
      </c>
      <c r="AG31" s="744">
        <f t="shared" si="133"/>
        <v>507.12439028514854</v>
      </c>
      <c r="AH31" s="744">
        <f>+AH30/AH2</f>
        <v>492.7193384057623</v>
      </c>
      <c r="AI31" s="744">
        <f t="shared" si="133"/>
        <v>463.71052091592389</v>
      </c>
      <c r="AJ31" s="744">
        <f t="shared" ref="AJ31:AO31" si="134">+AJ30/AJ2</f>
        <v>526.84225550770998</v>
      </c>
      <c r="AK31" s="744">
        <f t="shared" si="134"/>
        <v>501.85186351534054</v>
      </c>
      <c r="AL31" s="744">
        <f>+AL30/AL2</f>
        <v>461.29107143983481</v>
      </c>
      <c r="AM31" s="744">
        <f>+AM30/AM2</f>
        <v>406.26085728761944</v>
      </c>
      <c r="AN31" s="744">
        <f t="shared" si="134"/>
        <v>397.46814954282081</v>
      </c>
      <c r="AO31" s="744">
        <f t="shared" si="134"/>
        <v>430.05241511103895</v>
      </c>
      <c r="AP31" s="744">
        <f t="shared" ref="AP31:AR31" si="135">+AP30/AP2</f>
        <v>511.51666983063723</v>
      </c>
      <c r="AQ31" s="744">
        <f t="shared" si="135"/>
        <v>490.77054228598877</v>
      </c>
      <c r="AR31" s="744">
        <f t="shared" si="135"/>
        <v>475.50672871481112</v>
      </c>
      <c r="AS31" s="744">
        <f t="shared" ref="AS31:AZ31" si="136">+AS30/AS2</f>
        <v>512.85112387620939</v>
      </c>
      <c r="AT31" s="744">
        <f t="shared" si="136"/>
        <v>521.77190499971266</v>
      </c>
      <c r="AU31" s="744">
        <f t="shared" si="136"/>
        <v>535.51452803700181</v>
      </c>
      <c r="AV31" s="744">
        <f t="shared" si="136"/>
        <v>517.42771741870922</v>
      </c>
      <c r="AW31" s="744">
        <f t="shared" si="136"/>
        <v>574.53352882187892</v>
      </c>
      <c r="AX31" s="744">
        <f>+AX30/AX2</f>
        <v>549.09480562444537</v>
      </c>
      <c r="AY31" s="744">
        <f t="shared" si="136"/>
        <v>-32.377143651961603</v>
      </c>
      <c r="AZ31" s="744">
        <f t="shared" si="136"/>
        <v>2.5833374600000023</v>
      </c>
      <c r="BA31" s="744">
        <f t="shared" ref="BA31:BG31" si="137">+BA30/BA2</f>
        <v>16.551425339999952</v>
      </c>
      <c r="BB31" s="744">
        <f t="shared" si="137"/>
        <v>27.97980036500006</v>
      </c>
      <c r="BC31" s="744">
        <f t="shared" si="137"/>
        <v>22.759094594999862</v>
      </c>
      <c r="BD31" s="744">
        <f t="shared" si="137"/>
        <v>11.308523344999852</v>
      </c>
      <c r="BE31" s="744">
        <f t="shared" si="137"/>
        <v>-0.46766918499996324</v>
      </c>
      <c r="BF31" s="744">
        <f t="shared" si="137"/>
        <v>-11.180209909999963</v>
      </c>
      <c r="BG31" s="744">
        <f t="shared" si="137"/>
        <v>-18.777817895000123</v>
      </c>
      <c r="BH31" s="744">
        <f t="shared" ref="BH31:BM31" si="138">+BH30/BH2</f>
        <v>-24.486955584999947</v>
      </c>
      <c r="BI31" s="744">
        <f t="shared" si="138"/>
        <v>-26.91834989500013</v>
      </c>
      <c r="BJ31" s="744">
        <f t="shared" si="138"/>
        <v>-29.349744205000093</v>
      </c>
      <c r="BK31" s="744">
        <f t="shared" si="138"/>
        <v>-25.714083674999955</v>
      </c>
      <c r="BL31" s="744">
        <f t="shared" si="138"/>
        <v>-19.701520930000068</v>
      </c>
      <c r="BM31" s="744">
        <f t="shared" si="138"/>
        <v>-16.641080285000065</v>
      </c>
    </row>
    <row r="32" spans="3:65">
      <c r="C32" s="645" t="s">
        <v>317</v>
      </c>
      <c r="D32" s="603"/>
      <c r="E32" s="603"/>
      <c r="F32" s="603"/>
      <c r="G32" s="603"/>
      <c r="H32" s="605" t="e">
        <f>+H31/264.172</f>
        <v>#DIV/0!</v>
      </c>
      <c r="I32" s="606" t="e">
        <f>+I31/264.172</f>
        <v>#DIV/0!</v>
      </c>
      <c r="J32" s="606" t="e">
        <f t="shared" ref="J32:AC32" si="139">+J31/264.172</f>
        <v>#DIV/0!</v>
      </c>
      <c r="K32" s="606" t="e">
        <f t="shared" si="139"/>
        <v>#DIV/0!</v>
      </c>
      <c r="L32" s="606" t="e">
        <f t="shared" si="139"/>
        <v>#DIV/0!</v>
      </c>
      <c r="M32" s="606" t="e">
        <f t="shared" si="139"/>
        <v>#DIV/0!</v>
      </c>
      <c r="N32" s="606" t="e">
        <f t="shared" si="139"/>
        <v>#DIV/0!</v>
      </c>
      <c r="O32" s="606" t="e">
        <f t="shared" si="139"/>
        <v>#DIV/0!</v>
      </c>
      <c r="P32" s="606" t="e">
        <f t="shared" si="139"/>
        <v>#DIV/0!</v>
      </c>
      <c r="Q32" s="606" t="e">
        <f t="shared" si="139"/>
        <v>#DIV/0!</v>
      </c>
      <c r="R32" s="745" t="e">
        <f t="shared" si="139"/>
        <v>#DIV/0!</v>
      </c>
      <c r="S32" s="745" t="e">
        <f t="shared" si="139"/>
        <v>#DIV/0!</v>
      </c>
      <c r="T32" s="745" t="e">
        <f t="shared" si="139"/>
        <v>#DIV/0!</v>
      </c>
      <c r="U32" s="745" t="e">
        <f t="shared" si="139"/>
        <v>#DIV/0!</v>
      </c>
      <c r="V32" s="745" t="e">
        <f t="shared" si="139"/>
        <v>#DIV/0!</v>
      </c>
      <c r="W32" s="745" t="e">
        <f t="shared" si="139"/>
        <v>#DIV/0!</v>
      </c>
      <c r="X32" s="745" t="e">
        <f t="shared" si="139"/>
        <v>#DIV/0!</v>
      </c>
      <c r="Y32" s="745" t="e">
        <f t="shared" si="139"/>
        <v>#DIV/0!</v>
      </c>
      <c r="Z32" s="745" t="e">
        <f t="shared" si="139"/>
        <v>#DIV/0!</v>
      </c>
      <c r="AA32" s="745" t="e">
        <f t="shared" si="139"/>
        <v>#DIV/0!</v>
      </c>
      <c r="AB32" s="745" t="e">
        <f t="shared" si="139"/>
        <v>#DIV/0!</v>
      </c>
      <c r="AC32" s="745">
        <f t="shared" si="139"/>
        <v>1.7961277973011331</v>
      </c>
      <c r="AD32" s="745">
        <f t="shared" ref="AD32:AI32" si="140">+AD31/264.172</f>
        <v>1.9518512982715543</v>
      </c>
      <c r="AE32" s="745">
        <f t="shared" si="140"/>
        <v>2.0752429669713091</v>
      </c>
      <c r="AF32" s="745">
        <f t="shared" si="140"/>
        <v>2.0209391958522973</v>
      </c>
      <c r="AG32" s="745">
        <f t="shared" si="140"/>
        <v>1.9196750234133386</v>
      </c>
      <c r="AH32" s="745">
        <f t="shared" si="140"/>
        <v>1.8651459594724735</v>
      </c>
      <c r="AI32" s="745">
        <f t="shared" si="140"/>
        <v>1.7553356181424369</v>
      </c>
      <c r="AJ32" s="745">
        <f t="shared" ref="AJ32:AO32" si="141">+AJ31/264.172</f>
        <v>1.9943152775756323</v>
      </c>
      <c r="AK32" s="745">
        <f t="shared" si="141"/>
        <v>1.8997163344916967</v>
      </c>
      <c r="AL32" s="745">
        <f t="shared" si="141"/>
        <v>1.7461770037696454</v>
      </c>
      <c r="AM32" s="745">
        <f t="shared" si="141"/>
        <v>1.5378649413549483</v>
      </c>
      <c r="AN32" s="745">
        <f t="shared" si="141"/>
        <v>1.5045809152477203</v>
      </c>
      <c r="AO32" s="745">
        <f t="shared" si="141"/>
        <v>1.627925802549244</v>
      </c>
      <c r="AP32" s="745">
        <f t="shared" ref="AP32:AR32" si="142">+AP31/264.172</f>
        <v>1.9363016134587965</v>
      </c>
      <c r="AQ32" s="745">
        <f t="shared" si="142"/>
        <v>1.8577689622139695</v>
      </c>
      <c r="AR32" s="745">
        <f t="shared" si="142"/>
        <v>1.7999891310010565</v>
      </c>
      <c r="AS32" s="745">
        <f t="shared" ref="AS32:AZ32" si="143">+AS31/264.172</f>
        <v>1.9413530725292967</v>
      </c>
      <c r="AT32" s="745">
        <f t="shared" si="143"/>
        <v>1.975121909209578</v>
      </c>
      <c r="AU32" s="745">
        <f t="shared" si="143"/>
        <v>2.0271434067085146</v>
      </c>
      <c r="AV32" s="745">
        <f t="shared" si="143"/>
        <v>1.9586773670892796</v>
      </c>
      <c r="AW32" s="745">
        <f t="shared" si="143"/>
        <v>2.1748464213538106</v>
      </c>
      <c r="AX32" s="745">
        <f t="shared" si="143"/>
        <v>2.0785503597067265</v>
      </c>
      <c r="AY32" s="745">
        <f t="shared" si="143"/>
        <v>-0.12256084540360675</v>
      </c>
      <c r="AZ32" s="745">
        <f t="shared" si="143"/>
        <v>9.7789980013021898E-3</v>
      </c>
      <c r="BA32" s="745">
        <f t="shared" ref="BA32:BG32" si="144">+BA31/264.172</f>
        <v>6.2653972941871014E-2</v>
      </c>
      <c r="BB32" s="745">
        <f t="shared" si="144"/>
        <v>0.10591508700770731</v>
      </c>
      <c r="BC32" s="745">
        <f t="shared" si="144"/>
        <v>8.6152561948275586E-2</v>
      </c>
      <c r="BD32" s="745">
        <f t="shared" si="144"/>
        <v>4.2807426014111451E-2</v>
      </c>
      <c r="BE32" s="745">
        <f t="shared" si="144"/>
        <v>-1.7703207947850764E-3</v>
      </c>
      <c r="BF32" s="745">
        <f t="shared" si="144"/>
        <v>-4.2321706728949179E-2</v>
      </c>
      <c r="BG32" s="745">
        <f t="shared" si="144"/>
        <v>-7.1081787225747317E-2</v>
      </c>
      <c r="BH32" s="745">
        <f t="shared" ref="BH32:BM32" si="145">+BH31/264.172</f>
        <v>-9.2693228597277327E-2</v>
      </c>
      <c r="BI32" s="745">
        <f t="shared" si="145"/>
        <v>-0.10189705909407555</v>
      </c>
      <c r="BJ32" s="745">
        <f t="shared" si="145"/>
        <v>-0.11110088959087296</v>
      </c>
      <c r="BK32" s="745">
        <f t="shared" si="145"/>
        <v>-9.7338414650303406E-2</v>
      </c>
      <c r="BL32" s="745">
        <f t="shared" si="145"/>
        <v>-7.4578384272368251E-2</v>
      </c>
      <c r="BM32" s="745">
        <f t="shared" si="145"/>
        <v>-6.2993353894432655E-2</v>
      </c>
    </row>
    <row r="33" spans="1:65">
      <c r="C33" s="71"/>
      <c r="D33" s="417"/>
      <c r="E33" s="417"/>
      <c r="F33" s="417"/>
      <c r="G33" s="417"/>
      <c r="H33" s="807"/>
      <c r="I33" s="808"/>
      <c r="J33" s="808"/>
      <c r="K33" s="808"/>
      <c r="L33" s="808"/>
      <c r="M33" s="808"/>
      <c r="N33" s="808"/>
      <c r="O33" s="808"/>
      <c r="P33" s="808"/>
      <c r="Q33" s="808"/>
      <c r="R33" s="809"/>
      <c r="S33" s="809"/>
      <c r="T33" s="809"/>
      <c r="U33" s="809"/>
      <c r="V33" s="809"/>
      <c r="W33" s="809"/>
      <c r="X33" s="809"/>
      <c r="Y33" s="809"/>
      <c r="Z33" s="809"/>
      <c r="AA33" s="809"/>
      <c r="AB33" s="809"/>
      <c r="AC33" s="809"/>
      <c r="AD33" s="809"/>
      <c r="AE33" s="809"/>
      <c r="AF33" s="809"/>
      <c r="AG33" s="809"/>
      <c r="AH33" s="809"/>
      <c r="AI33" s="809"/>
      <c r="AJ33" s="809"/>
      <c r="AK33" s="809"/>
      <c r="AL33" s="809"/>
      <c r="AM33" s="809"/>
      <c r="AN33" s="809"/>
      <c r="AO33" s="809"/>
      <c r="AP33" s="809"/>
      <c r="AQ33" s="809"/>
      <c r="AR33" s="809"/>
      <c r="AS33" s="809"/>
      <c r="AT33" s="809"/>
      <c r="AU33" s="809"/>
      <c r="AV33" s="809"/>
      <c r="AW33" s="809"/>
      <c r="AX33" s="809"/>
      <c r="AY33" s="809"/>
      <c r="AZ33" s="809"/>
      <c r="BA33" s="809"/>
      <c r="BB33" s="809"/>
      <c r="BC33" s="809"/>
      <c r="BD33" s="809"/>
      <c r="BE33" s="809"/>
      <c r="BF33" s="809"/>
      <c r="BG33" s="809"/>
      <c r="BH33" s="809"/>
      <c r="BI33" s="809"/>
      <c r="BJ33" s="809"/>
      <c r="BK33" s="809"/>
      <c r="BL33" s="809"/>
      <c r="BM33" s="809"/>
    </row>
    <row r="34" spans="1:65">
      <c r="A34" s="811" t="s">
        <v>324</v>
      </c>
      <c r="C34" s="256" t="s">
        <v>313</v>
      </c>
      <c r="D34" s="436">
        <f>+'PLATTS&amp;OPIS'!I162</f>
        <v>0</v>
      </c>
      <c r="E34" s="436">
        <f>+'PLATTS&amp;OPIS'!I177</f>
        <v>0</v>
      </c>
      <c r="F34" s="436"/>
      <c r="G34" s="436">
        <f>+'PLATTS&amp;OPIS'!I242</f>
        <v>0</v>
      </c>
      <c r="H34" s="436">
        <f>+'PLATTS&amp;OPIS'!I272</f>
        <v>0</v>
      </c>
      <c r="I34" s="436">
        <f>+'PLATTS&amp;OPIS'!I291</f>
        <v>0</v>
      </c>
      <c r="J34" s="436">
        <f>+'PLATTS&amp;OPIS'!I311</f>
        <v>0</v>
      </c>
      <c r="K34" s="436">
        <f>+'PLATTS&amp;OPIS'!I336</f>
        <v>0</v>
      </c>
      <c r="L34" s="436">
        <f>+'PLATTS&amp;OPIS'!I356</f>
        <v>0</v>
      </c>
      <c r="M34" s="436">
        <f>+'PLATTS&amp;OPIS'!I356</f>
        <v>0</v>
      </c>
      <c r="N34" s="442">
        <f t="shared" ref="N34" si="146">+M34</f>
        <v>0</v>
      </c>
      <c r="O34" s="442">
        <f t="shared" ref="O34" si="147">+N34</f>
        <v>0</v>
      </c>
      <c r="P34" s="442">
        <f t="shared" ref="P34" si="148">+O34</f>
        <v>0</v>
      </c>
      <c r="Q34" s="442">
        <f t="shared" ref="Q34" si="149">+P34</f>
        <v>0</v>
      </c>
      <c r="R34" s="743">
        <f>+'PLATTS&amp;OPIS'!I491</f>
        <v>0</v>
      </c>
      <c r="S34" s="743">
        <f>+'PLATTS&amp;OPIS'!I511</f>
        <v>0</v>
      </c>
      <c r="T34" s="743">
        <f>+T28+T40</f>
        <v>6721</v>
      </c>
      <c r="U34" s="743">
        <f>+U28+U40</f>
        <v>6976</v>
      </c>
      <c r="V34" s="743">
        <f>+V28+V40</f>
        <v>6546.5</v>
      </c>
      <c r="W34" s="743">
        <f t="shared" ref="W34" si="150">+W28+W40</f>
        <v>3600</v>
      </c>
      <c r="X34" s="743">
        <f>+X28+X40</f>
        <v>5375.5</v>
      </c>
      <c r="Y34" s="743">
        <f>+Y28+Y40</f>
        <v>3300</v>
      </c>
      <c r="Z34" s="743">
        <f>+Y34+Z40</f>
        <v>3300</v>
      </c>
      <c r="AA34" s="743">
        <f>+Z34+AA40</f>
        <v>3300</v>
      </c>
      <c r="AB34" s="743">
        <f>+AB28+AB40</f>
        <v>2720</v>
      </c>
      <c r="AC34" s="743">
        <f>+AB34+AC40</f>
        <v>2720</v>
      </c>
      <c r="AD34" s="743">
        <f>+AC34+AD40</f>
        <v>2720</v>
      </c>
      <c r="AE34" s="743">
        <f>+AD34+AE40</f>
        <v>2720</v>
      </c>
      <c r="AF34" s="743">
        <f t="shared" ref="AF34:AK34" si="151">+AF28+AF40</f>
        <v>3205</v>
      </c>
      <c r="AG34" s="743">
        <f t="shared" si="151"/>
        <v>3175</v>
      </c>
      <c r="AH34" s="743">
        <f t="shared" si="151"/>
        <v>3200</v>
      </c>
      <c r="AI34" s="743">
        <f t="shared" si="151"/>
        <v>3225</v>
      </c>
      <c r="AJ34" s="743">
        <f t="shared" si="151"/>
        <v>3640</v>
      </c>
      <c r="AK34" s="743">
        <f t="shared" si="151"/>
        <v>3495</v>
      </c>
      <c r="AL34" s="743">
        <f t="shared" ref="AL34" si="152">+AK34+AL40</f>
        <v>3495</v>
      </c>
      <c r="AM34" s="743">
        <f t="shared" ref="AM34:AR34" si="153">+AM28+AM40</f>
        <v>3030</v>
      </c>
      <c r="AN34" s="743">
        <f t="shared" si="153"/>
        <v>3100</v>
      </c>
      <c r="AO34" s="743">
        <f t="shared" si="153"/>
        <v>3370</v>
      </c>
      <c r="AP34" s="743">
        <f t="shared" si="153"/>
        <v>3655</v>
      </c>
      <c r="AQ34" s="743">
        <f t="shared" si="153"/>
        <v>3545</v>
      </c>
      <c r="AR34" s="743">
        <f t="shared" si="153"/>
        <v>3395</v>
      </c>
      <c r="AS34" s="743">
        <f>+AS28+AS40</f>
        <v>3560</v>
      </c>
      <c r="AT34" s="743">
        <f>+AT28+AT40</f>
        <v>3640</v>
      </c>
      <c r="AU34" s="743">
        <f>+AU28+AU40</f>
        <v>3560</v>
      </c>
      <c r="AV34" s="743">
        <f t="shared" ref="AV34" si="154">+AU34+AV40</f>
        <v>3560</v>
      </c>
      <c r="AW34" s="743">
        <f>+AW28+AW40</f>
        <v>3760</v>
      </c>
      <c r="AX34" s="743">
        <f>+AX28+AX40</f>
        <v>3545</v>
      </c>
      <c r="AY34" s="743">
        <f>+AY28+AY40</f>
        <v>3380</v>
      </c>
      <c r="AZ34" s="743">
        <f t="shared" ref="AZ34:BA34" si="155">+AY34+AZ40</f>
        <v>3436.5</v>
      </c>
      <c r="BA34" s="743">
        <f t="shared" si="155"/>
        <v>3441</v>
      </c>
      <c r="BB34" s="743">
        <f t="shared" ref="BB34" si="156">+BA34+BB40</f>
        <v>3466.5</v>
      </c>
      <c r="BC34" s="743">
        <f t="shared" ref="BC34" si="157">+BB34+BC40</f>
        <v>3486.5</v>
      </c>
      <c r="BD34" s="743">
        <f t="shared" ref="BD34" si="158">+BC34+BD40</f>
        <v>3511.5</v>
      </c>
      <c r="BE34" s="743">
        <f t="shared" ref="BE34" si="159">+BD34+BE40</f>
        <v>3236.5</v>
      </c>
      <c r="BF34" s="743">
        <f t="shared" ref="BF34" si="160">+BE34+BF40</f>
        <v>2956.5</v>
      </c>
      <c r="BG34" s="743">
        <f t="shared" ref="BG34" si="161">+BF34+BG40</f>
        <v>2926.5</v>
      </c>
      <c r="BH34" s="743">
        <f t="shared" ref="BH34" si="162">+BG34+BH40</f>
        <v>3021.5</v>
      </c>
      <c r="BI34" s="743">
        <f t="shared" ref="BI34" si="163">+BH34+BI40</f>
        <v>3021.5</v>
      </c>
      <c r="BJ34" s="743">
        <f t="shared" ref="BJ34" si="164">+BI34+BJ40</f>
        <v>3021.5</v>
      </c>
      <c r="BK34" s="743">
        <f t="shared" ref="BK34" si="165">+BJ34+BK40</f>
        <v>3111.5</v>
      </c>
      <c r="BL34" s="743">
        <f t="shared" ref="BL34" si="166">+BK34+BL40</f>
        <v>3121.5</v>
      </c>
      <c r="BM34" s="743">
        <f t="shared" ref="BM34" si="167">+BL34+BM40</f>
        <v>3141.5</v>
      </c>
    </row>
    <row r="35" spans="1:65" ht="14.65" thickBot="1">
      <c r="C35" s="9" t="s">
        <v>314</v>
      </c>
      <c r="D35" s="122">
        <v>44501</v>
      </c>
      <c r="E35" s="122">
        <v>44531</v>
      </c>
      <c r="F35" s="122">
        <v>44562</v>
      </c>
      <c r="G35" s="122">
        <v>44593</v>
      </c>
      <c r="H35" s="122">
        <v>44621</v>
      </c>
      <c r="I35" s="122">
        <v>44652</v>
      </c>
      <c r="J35" s="122">
        <v>44682</v>
      </c>
      <c r="K35" s="122">
        <v>44713</v>
      </c>
      <c r="L35" s="122">
        <v>44743</v>
      </c>
      <c r="M35" s="122">
        <v>44774</v>
      </c>
      <c r="N35" s="122">
        <v>44805</v>
      </c>
      <c r="O35" s="122">
        <v>44835</v>
      </c>
      <c r="P35" s="122">
        <v>44866</v>
      </c>
      <c r="Q35" s="122">
        <v>44896</v>
      </c>
      <c r="R35" s="736">
        <v>44927</v>
      </c>
      <c r="S35" s="736">
        <v>44958</v>
      </c>
      <c r="T35" s="736">
        <v>44986</v>
      </c>
      <c r="U35" s="736">
        <v>45017</v>
      </c>
      <c r="V35" s="736">
        <v>45047</v>
      </c>
      <c r="W35" s="736">
        <v>45078</v>
      </c>
      <c r="X35" s="736">
        <v>45108</v>
      </c>
      <c r="Y35" s="736">
        <v>45139</v>
      </c>
      <c r="Z35" s="736">
        <v>45170</v>
      </c>
      <c r="AA35" s="736">
        <v>45200</v>
      </c>
      <c r="AB35" s="736">
        <v>45231</v>
      </c>
      <c r="AC35" s="736">
        <v>45261</v>
      </c>
      <c r="AD35" s="736">
        <v>45292</v>
      </c>
      <c r="AE35" s="736">
        <v>45323</v>
      </c>
      <c r="AF35" s="736">
        <v>45352</v>
      </c>
      <c r="AG35" s="736">
        <v>45383</v>
      </c>
      <c r="AH35" s="736">
        <v>45413</v>
      </c>
      <c r="AI35" s="736">
        <v>45444</v>
      </c>
      <c r="AJ35" s="736">
        <v>45474</v>
      </c>
      <c r="AK35" s="736">
        <v>45505</v>
      </c>
      <c r="AL35" s="736">
        <v>45536</v>
      </c>
      <c r="AM35" s="736">
        <v>45566</v>
      </c>
      <c r="AN35" s="736">
        <v>45597</v>
      </c>
      <c r="AO35" s="736">
        <v>45627</v>
      </c>
      <c r="AP35" s="736">
        <v>45658</v>
      </c>
      <c r="AQ35" s="736">
        <v>45689</v>
      </c>
      <c r="AR35" s="736">
        <v>45717</v>
      </c>
      <c r="AS35" s="736">
        <v>45748</v>
      </c>
      <c r="AT35" s="736">
        <v>45778</v>
      </c>
      <c r="AU35" s="736">
        <v>45809</v>
      </c>
      <c r="AV35" s="736">
        <v>45839</v>
      </c>
      <c r="AW35" s="736">
        <v>45870</v>
      </c>
      <c r="AX35" s="736">
        <v>45901</v>
      </c>
      <c r="AY35" s="736">
        <v>45931</v>
      </c>
      <c r="AZ35" s="736">
        <v>45962</v>
      </c>
      <c r="BA35" s="736">
        <v>45992</v>
      </c>
      <c r="BB35" s="736">
        <v>46023</v>
      </c>
      <c r="BC35" s="736">
        <v>46054</v>
      </c>
      <c r="BD35" s="736">
        <v>46082</v>
      </c>
      <c r="BE35" s="736">
        <v>46113</v>
      </c>
      <c r="BF35" s="736">
        <v>46143</v>
      </c>
      <c r="BG35" s="736">
        <v>46174</v>
      </c>
      <c r="BH35" s="736">
        <v>46204</v>
      </c>
      <c r="BI35" s="736">
        <v>46235</v>
      </c>
      <c r="BJ35" s="736">
        <v>46266</v>
      </c>
      <c r="BK35" s="736">
        <v>46296</v>
      </c>
      <c r="BL35" s="736">
        <v>46327</v>
      </c>
      <c r="BM35" s="736">
        <v>46357</v>
      </c>
    </row>
    <row r="36" spans="1:65">
      <c r="C36" s="2" t="s">
        <v>315</v>
      </c>
      <c r="D36" s="437" t="e">
        <f t="shared" ref="D36:G36" si="168">+D34-D31</f>
        <v>#DIV/0!</v>
      </c>
      <c r="E36" s="437" t="e">
        <f t="shared" si="168"/>
        <v>#DIV/0!</v>
      </c>
      <c r="F36" s="437" t="e">
        <f t="shared" si="168"/>
        <v>#DIV/0!</v>
      </c>
      <c r="G36" s="437" t="e">
        <f t="shared" si="168"/>
        <v>#DIV/0!</v>
      </c>
      <c r="H36" s="437" t="e">
        <f>+H34-H31</f>
        <v>#DIV/0!</v>
      </c>
      <c r="I36" s="437" t="e">
        <f>+I34-I31</f>
        <v>#DIV/0!</v>
      </c>
      <c r="J36" s="437" t="e">
        <f>+J34-J31</f>
        <v>#DIV/0!</v>
      </c>
      <c r="K36" s="437" t="e">
        <f t="shared" ref="K36:S36" si="169">+K34-K31</f>
        <v>#DIV/0!</v>
      </c>
      <c r="L36" s="437" t="e">
        <f t="shared" si="169"/>
        <v>#DIV/0!</v>
      </c>
      <c r="M36" s="437" t="e">
        <f t="shared" si="169"/>
        <v>#DIV/0!</v>
      </c>
      <c r="N36" s="437" t="e">
        <f t="shared" si="169"/>
        <v>#DIV/0!</v>
      </c>
      <c r="O36" s="437" t="e">
        <f t="shared" si="169"/>
        <v>#DIV/0!</v>
      </c>
      <c r="P36" s="437" t="e">
        <f t="shared" si="169"/>
        <v>#DIV/0!</v>
      </c>
      <c r="Q36" s="437" t="e">
        <f t="shared" si="169"/>
        <v>#DIV/0!</v>
      </c>
      <c r="R36" s="743" t="e">
        <f t="shared" si="169"/>
        <v>#DIV/0!</v>
      </c>
      <c r="S36" s="743" t="e">
        <f t="shared" si="169"/>
        <v>#DIV/0!</v>
      </c>
      <c r="T36" s="743">
        <f>+T34-T25</f>
        <v>6578.0118991999998</v>
      </c>
      <c r="U36" s="743">
        <f>+U34-U25</f>
        <v>6833.0118991999998</v>
      </c>
      <c r="V36" s="743">
        <f>+V34-V25</f>
        <v>6403.5118991999998</v>
      </c>
      <c r="W36" s="743">
        <f t="shared" ref="W36:Z36" si="170">+W34-W25</f>
        <v>3457.0118991999998</v>
      </c>
      <c r="X36" s="743">
        <f>+X34-X25</f>
        <v>5232.5118991999998</v>
      </c>
      <c r="Y36" s="743">
        <f>+Y34-Y25</f>
        <v>3157.0118991999998</v>
      </c>
      <c r="Z36" s="743">
        <f t="shared" si="170"/>
        <v>3157.0118991999998</v>
      </c>
      <c r="AA36" s="743">
        <f>+AA34-AA25</f>
        <v>3157.0118991999998</v>
      </c>
      <c r="AB36" s="743">
        <f>+AB34-AB25</f>
        <v>2577.0118991999998</v>
      </c>
      <c r="AC36" s="743">
        <f>+AC34-AC25</f>
        <v>2217.132232525068</v>
      </c>
      <c r="AD36" s="743">
        <f t="shared" ref="AD36:AI36" si="171">+AD34-AD25</f>
        <v>2208.8363937140002</v>
      </c>
      <c r="AE36" s="743">
        <f t="shared" si="171"/>
        <v>2206.6212005819998</v>
      </c>
      <c r="AF36" s="743">
        <f t="shared" si="171"/>
        <v>2667.0286938167801</v>
      </c>
      <c r="AG36" s="743">
        <f t="shared" si="171"/>
        <v>2622.4416470425599</v>
      </c>
      <c r="AH36" s="835">
        <f t="shared" si="171"/>
        <v>2582.3420525846</v>
      </c>
      <c r="AI36" s="835">
        <f t="shared" si="171"/>
        <v>2577.4421884069798</v>
      </c>
      <c r="AJ36" s="835">
        <f t="shared" ref="AJ36:AM36" si="172">+AJ34-AJ25</f>
        <v>2982.7174295569002</v>
      </c>
      <c r="AK36" s="835">
        <f t="shared" si="172"/>
        <v>2838.2733992973599</v>
      </c>
      <c r="AL36" s="835">
        <f t="shared" si="172"/>
        <v>2857.8831116685001</v>
      </c>
      <c r="AM36" s="835">
        <f t="shared" si="172"/>
        <v>2359.0349200120199</v>
      </c>
      <c r="AN36" s="835">
        <f>+AN34-AN25</f>
        <v>2405.83496236774</v>
      </c>
      <c r="AO36" s="835">
        <f>+AO34-AO25</f>
        <v>2662.7555386430199</v>
      </c>
      <c r="AP36" s="835">
        <f t="shared" ref="AP36:AR36" si="173">+AP34-AP25</f>
        <v>2981.8864267776999</v>
      </c>
      <c r="AQ36" s="835">
        <f t="shared" si="173"/>
        <v>2870.1242853969197</v>
      </c>
      <c r="AR36" s="835">
        <f t="shared" si="173"/>
        <v>2730.1694335889597</v>
      </c>
      <c r="AS36" s="835">
        <f t="shared" ref="AS36:AZ36" si="174">+AS34-AS25</f>
        <v>2902.8399313641203</v>
      </c>
      <c r="AT36" s="835">
        <f t="shared" si="174"/>
        <v>2978.3262109288598</v>
      </c>
      <c r="AU36" s="835">
        <f>+AU34-AU25</f>
        <v>2922.0350222339002</v>
      </c>
      <c r="AV36" s="835">
        <f>+AV34-AV25</f>
        <v>2908.3713591208998</v>
      </c>
      <c r="AW36" s="835">
        <f>+AW34-AW25</f>
        <v>3123.85370291032</v>
      </c>
      <c r="AX36" s="835">
        <f t="shared" si="174"/>
        <v>2920.0861763108001</v>
      </c>
      <c r="AY36" s="835">
        <f t="shared" si="174"/>
        <v>-175.96330031968091</v>
      </c>
      <c r="AZ36" s="835">
        <f t="shared" si="174"/>
        <v>70.620456190215918</v>
      </c>
      <c r="BA36" s="835">
        <f t="shared" ref="BA36:BG36" si="175">+BA34-BA25</f>
        <v>152.04194356435619</v>
      </c>
      <c r="BB36" s="835">
        <f t="shared" si="175"/>
        <v>241.46981647743041</v>
      </c>
      <c r="BC36" s="835">
        <f t="shared" si="175"/>
        <v>233.36228871237381</v>
      </c>
      <c r="BD36" s="835">
        <f t="shared" si="175"/>
        <v>194.97753772102078</v>
      </c>
      <c r="BE36" s="835">
        <f t="shared" si="175"/>
        <v>-146.14518769796359</v>
      </c>
      <c r="BF36" s="835">
        <f t="shared" si="175"/>
        <v>-487.18675539732249</v>
      </c>
      <c r="BG36" s="835">
        <f t="shared" si="175"/>
        <v>-561.201851993118</v>
      </c>
      <c r="BH36" s="835">
        <f t="shared" ref="BH36:BM36" si="176">+BH34-BH25</f>
        <v>-500.00219927766511</v>
      </c>
      <c r="BI36" s="835">
        <f t="shared" si="176"/>
        <v>-515.13863773639878</v>
      </c>
      <c r="BJ36" s="835">
        <f t="shared" si="176"/>
        <v>-530.48795314972222</v>
      </c>
      <c r="BK36" s="835">
        <f t="shared" si="176"/>
        <v>-420.20550840707938</v>
      </c>
      <c r="BL36" s="835">
        <f t="shared" si="176"/>
        <v>-375.49240457244696</v>
      </c>
      <c r="BM36" s="835">
        <f t="shared" si="176"/>
        <v>-337.96850140466267</v>
      </c>
    </row>
    <row r="37" spans="1:65">
      <c r="C37" s="2" t="s">
        <v>316</v>
      </c>
      <c r="D37" s="437" t="e">
        <f t="shared" ref="D37" si="177">+D36/$E$1</f>
        <v>#DIV/0!</v>
      </c>
      <c r="E37" s="437" t="e">
        <f>+E36/E8</f>
        <v>#DIV/0!</v>
      </c>
      <c r="F37" s="437" t="e">
        <f t="shared" ref="F37:G37" si="178">+F36/F8</f>
        <v>#DIV/0!</v>
      </c>
      <c r="G37" s="437" t="e">
        <f t="shared" si="178"/>
        <v>#DIV/0!</v>
      </c>
      <c r="H37" s="604" t="e">
        <f>+H36/H8</f>
        <v>#DIV/0!</v>
      </c>
      <c r="I37" s="604" t="e">
        <f>+I36/I8</f>
        <v>#DIV/0!</v>
      </c>
      <c r="J37" s="604" t="e">
        <f t="shared" ref="J37:S37" si="179">+J36/J8</f>
        <v>#DIV/0!</v>
      </c>
      <c r="K37" s="604" t="e">
        <f t="shared" si="179"/>
        <v>#DIV/0!</v>
      </c>
      <c r="L37" s="604" t="e">
        <f t="shared" si="179"/>
        <v>#DIV/0!</v>
      </c>
      <c r="M37" s="604" t="e">
        <f t="shared" si="179"/>
        <v>#DIV/0!</v>
      </c>
      <c r="N37" s="604" t="e">
        <f t="shared" si="179"/>
        <v>#DIV/0!</v>
      </c>
      <c r="O37" s="604" t="e">
        <f t="shared" si="179"/>
        <v>#DIV/0!</v>
      </c>
      <c r="P37" s="604" t="e">
        <f t="shared" si="179"/>
        <v>#DIV/0!</v>
      </c>
      <c r="Q37" s="604" t="e">
        <f t="shared" si="179"/>
        <v>#DIV/0!</v>
      </c>
      <c r="R37" s="744" t="e">
        <f t="shared" si="179"/>
        <v>#DIV/0!</v>
      </c>
      <c r="S37" s="744" t="e">
        <f t="shared" si="179"/>
        <v>#DIV/0!</v>
      </c>
      <c r="T37" s="744" t="e">
        <f>+T36/T2</f>
        <v>#DIV/0!</v>
      </c>
      <c r="U37" s="744" t="e">
        <f>+U36/U2</f>
        <v>#DIV/0!</v>
      </c>
      <c r="V37" s="744" t="e">
        <f t="shared" ref="V37:AC37" si="180">+V36/V2</f>
        <v>#DIV/0!</v>
      </c>
      <c r="W37" s="744" t="e">
        <f t="shared" si="180"/>
        <v>#DIV/0!</v>
      </c>
      <c r="X37" s="744" t="e">
        <f t="shared" si="180"/>
        <v>#DIV/0!</v>
      </c>
      <c r="Y37" s="744" t="e">
        <f t="shared" si="180"/>
        <v>#DIV/0!</v>
      </c>
      <c r="Z37" s="744" t="e">
        <f t="shared" si="180"/>
        <v>#DIV/0!</v>
      </c>
      <c r="AA37" s="744" t="e">
        <f>+AA36/AA2</f>
        <v>#DIV/0!</v>
      </c>
      <c r="AB37" s="744" t="e">
        <f t="shared" si="180"/>
        <v>#DIV/0!</v>
      </c>
      <c r="AC37" s="744">
        <f t="shared" si="180"/>
        <v>457.96218456148245</v>
      </c>
      <c r="AD37" s="744">
        <f t="shared" ref="AD37:AI37" si="181">+AD36/AD2</f>
        <v>445.96830013002489</v>
      </c>
      <c r="AE37" s="744">
        <f t="shared" si="181"/>
        <v>442.85652368836168</v>
      </c>
      <c r="AF37" s="744">
        <f t="shared" si="181"/>
        <v>533.87554924669314</v>
      </c>
      <c r="AG37" s="744">
        <f t="shared" si="181"/>
        <v>507.12439028514854</v>
      </c>
      <c r="AH37" s="744">
        <f t="shared" si="181"/>
        <v>492.7193384057623</v>
      </c>
      <c r="AI37" s="744">
        <f t="shared" si="181"/>
        <v>463.71052091592389</v>
      </c>
      <c r="AJ37" s="744">
        <f t="shared" ref="AJ37:AO37" si="182">+AJ36/AJ2</f>
        <v>526.84225550770998</v>
      </c>
      <c r="AK37" s="744">
        <f t="shared" si="182"/>
        <v>501.85186351534054</v>
      </c>
      <c r="AL37" s="744">
        <f t="shared" si="182"/>
        <v>524.62287501945855</v>
      </c>
      <c r="AM37" s="744">
        <f t="shared" si="182"/>
        <v>406.26085728761944</v>
      </c>
      <c r="AN37" s="744">
        <f t="shared" si="182"/>
        <v>397.46814954282081</v>
      </c>
      <c r="AO37" s="744">
        <f t="shared" si="182"/>
        <v>430.05241511103895</v>
      </c>
      <c r="AP37" s="744">
        <f t="shared" ref="AP37:AR37" si="183">+AP36/AP2</f>
        <v>511.51666983063723</v>
      </c>
      <c r="AQ37" s="744">
        <f t="shared" si="183"/>
        <v>490.77054228598877</v>
      </c>
      <c r="AR37" s="744">
        <f t="shared" si="183"/>
        <v>475.50672871481112</v>
      </c>
      <c r="AS37" s="744">
        <f t="shared" ref="AS37:AZ37" si="184">+AS36/AS2</f>
        <v>512.85112387620939</v>
      </c>
      <c r="AT37" s="744">
        <f t="shared" si="184"/>
        <v>521.77190499971266</v>
      </c>
      <c r="AU37" s="744">
        <f t="shared" si="184"/>
        <v>535.51452803700181</v>
      </c>
      <c r="AV37" s="744">
        <f>+AV36/AV2</f>
        <v>519.21295351618312</v>
      </c>
      <c r="AW37" s="744">
        <f t="shared" si="184"/>
        <v>574.53352882187892</v>
      </c>
      <c r="AX37" s="744">
        <f t="shared" si="184"/>
        <v>549.09480562444537</v>
      </c>
      <c r="AY37" s="744">
        <f t="shared" si="184"/>
        <v>-32.377143651961603</v>
      </c>
      <c r="AZ37" s="744">
        <f t="shared" si="184"/>
        <v>12.920012460000002</v>
      </c>
      <c r="BA37" s="744">
        <f t="shared" ref="BA37:BG37" si="185">+BA36/BA2</f>
        <v>27.641225339999952</v>
      </c>
      <c r="BB37" s="744">
        <f t="shared" si="185"/>
        <v>43.597375365000062</v>
      </c>
      <c r="BC37" s="744">
        <f t="shared" si="185"/>
        <v>41.865194594999863</v>
      </c>
      <c r="BD37" s="744">
        <f t="shared" si="185"/>
        <v>34.735248344999853</v>
      </c>
      <c r="BE37" s="744">
        <f t="shared" si="185"/>
        <v>-25.838469184999965</v>
      </c>
      <c r="BF37" s="744">
        <f t="shared" si="185"/>
        <v>-85.525634909999965</v>
      </c>
      <c r="BG37" s="744">
        <f t="shared" si="185"/>
        <v>-97.845542895000122</v>
      </c>
      <c r="BH37" s="744">
        <f t="shared" ref="BH37:BM37" si="186">+BH36/BH2</f>
        <v>-86.525380584999951</v>
      </c>
      <c r="BI37" s="744">
        <f t="shared" si="186"/>
        <v>-88.526574895000124</v>
      </c>
      <c r="BJ37" s="744">
        <f t="shared" si="186"/>
        <v>-90.527769205000084</v>
      </c>
      <c r="BK37" s="744">
        <f t="shared" si="186"/>
        <v>-71.224833674999957</v>
      </c>
      <c r="BL37" s="744">
        <f t="shared" si="186"/>
        <v>-63.232920930000063</v>
      </c>
      <c r="BM37" s="744">
        <f t="shared" si="186"/>
        <v>-56.54213028500007</v>
      </c>
    </row>
    <row r="38" spans="1:65">
      <c r="C38" s="645" t="s">
        <v>317</v>
      </c>
      <c r="D38" s="603"/>
      <c r="E38" s="603"/>
      <c r="F38" s="603"/>
      <c r="G38" s="603"/>
      <c r="H38" s="605" t="e">
        <f>+H37/264.172</f>
        <v>#DIV/0!</v>
      </c>
      <c r="I38" s="606" t="e">
        <f>+I37/264.172</f>
        <v>#DIV/0!</v>
      </c>
      <c r="J38" s="606" t="e">
        <f t="shared" ref="J38:AC38" si="187">+J37/264.172</f>
        <v>#DIV/0!</v>
      </c>
      <c r="K38" s="606" t="e">
        <f t="shared" si="187"/>
        <v>#DIV/0!</v>
      </c>
      <c r="L38" s="606" t="e">
        <f t="shared" si="187"/>
        <v>#DIV/0!</v>
      </c>
      <c r="M38" s="606" t="e">
        <f t="shared" si="187"/>
        <v>#DIV/0!</v>
      </c>
      <c r="N38" s="606" t="e">
        <f t="shared" si="187"/>
        <v>#DIV/0!</v>
      </c>
      <c r="O38" s="606" t="e">
        <f t="shared" si="187"/>
        <v>#DIV/0!</v>
      </c>
      <c r="P38" s="606" t="e">
        <f t="shared" si="187"/>
        <v>#DIV/0!</v>
      </c>
      <c r="Q38" s="606" t="e">
        <f t="shared" si="187"/>
        <v>#DIV/0!</v>
      </c>
      <c r="R38" s="745" t="e">
        <f t="shared" si="187"/>
        <v>#DIV/0!</v>
      </c>
      <c r="S38" s="745" t="e">
        <f t="shared" si="187"/>
        <v>#DIV/0!</v>
      </c>
      <c r="T38" s="745" t="e">
        <f>+T37/264.172</f>
        <v>#DIV/0!</v>
      </c>
      <c r="U38" s="745" t="e">
        <f>+U37/264.172</f>
        <v>#DIV/0!</v>
      </c>
      <c r="V38" s="745" t="e">
        <f t="shared" si="187"/>
        <v>#DIV/0!</v>
      </c>
      <c r="W38" s="745" t="e">
        <f t="shared" si="187"/>
        <v>#DIV/0!</v>
      </c>
      <c r="X38" s="745" t="e">
        <f>+X37/264.172</f>
        <v>#DIV/0!</v>
      </c>
      <c r="Y38" s="745" t="e">
        <f t="shared" si="187"/>
        <v>#DIV/0!</v>
      </c>
      <c r="Z38" s="745" t="e">
        <f t="shared" si="187"/>
        <v>#DIV/0!</v>
      </c>
      <c r="AA38" s="745" t="e">
        <f>+AA37/264.172</f>
        <v>#DIV/0!</v>
      </c>
      <c r="AB38" s="745" t="e">
        <f t="shared" si="187"/>
        <v>#DIV/0!</v>
      </c>
      <c r="AC38" s="745">
        <f t="shared" si="187"/>
        <v>1.7335757936552034</v>
      </c>
      <c r="AD38" s="745">
        <f t="shared" ref="AD38:AI38" si="188">+AD37/264.172</f>
        <v>1.6881739931939224</v>
      </c>
      <c r="AE38" s="745">
        <f t="shared" si="188"/>
        <v>1.6763946356478416</v>
      </c>
      <c r="AF38" s="745">
        <f t="shared" si="188"/>
        <v>2.0209391958522973</v>
      </c>
      <c r="AG38" s="745">
        <f t="shared" si="188"/>
        <v>1.9196750234133386</v>
      </c>
      <c r="AH38" s="745">
        <f t="shared" si="188"/>
        <v>1.8651459594724735</v>
      </c>
      <c r="AI38" s="745">
        <f t="shared" si="188"/>
        <v>1.7553356181424369</v>
      </c>
      <c r="AJ38" s="745">
        <f t="shared" ref="AJ38:AO38" si="189">+AJ37/264.172</f>
        <v>1.9943152775756323</v>
      </c>
      <c r="AK38" s="745">
        <f t="shared" si="189"/>
        <v>1.8997163344916967</v>
      </c>
      <c r="AL38" s="745">
        <f t="shared" si="189"/>
        <v>1.9859140068571177</v>
      </c>
      <c r="AM38" s="745">
        <f t="shared" si="189"/>
        <v>1.5378649413549483</v>
      </c>
      <c r="AN38" s="745">
        <f t="shared" si="189"/>
        <v>1.5045809152477203</v>
      </c>
      <c r="AO38" s="745">
        <f t="shared" si="189"/>
        <v>1.627925802549244</v>
      </c>
      <c r="AP38" s="745">
        <f t="shared" ref="AP38:AR38" si="190">+AP37/264.172</f>
        <v>1.9363016134587965</v>
      </c>
      <c r="AQ38" s="745">
        <f t="shared" si="190"/>
        <v>1.8577689622139695</v>
      </c>
      <c r="AR38" s="745">
        <f t="shared" si="190"/>
        <v>1.7999891310010565</v>
      </c>
      <c r="AS38" s="745">
        <f t="shared" ref="AS38:AZ38" si="191">+AS37/264.172</f>
        <v>1.9413530725292967</v>
      </c>
      <c r="AT38" s="745">
        <f t="shared" si="191"/>
        <v>1.975121909209578</v>
      </c>
      <c r="AU38" s="745">
        <f t="shared" si="191"/>
        <v>2.0271434067085146</v>
      </c>
      <c r="AV38" s="745">
        <f>+AV37/264.172</f>
        <v>1.965435222189267</v>
      </c>
      <c r="AW38" s="745">
        <f t="shared" si="191"/>
        <v>2.1748464213538106</v>
      </c>
      <c r="AX38" s="745">
        <f t="shared" si="191"/>
        <v>2.0785503597067265</v>
      </c>
      <c r="AY38" s="745">
        <f t="shared" si="191"/>
        <v>-0.12256084540360675</v>
      </c>
      <c r="AZ38" s="745">
        <f t="shared" si="191"/>
        <v>4.890757710885333E-2</v>
      </c>
      <c r="BA38" s="745">
        <f t="shared" ref="BA38:BG38" si="192">+BA37/264.172</f>
        <v>0.10463344086428519</v>
      </c>
      <c r="BB38" s="745">
        <f t="shared" si="192"/>
        <v>0.16503405116742145</v>
      </c>
      <c r="BC38" s="745">
        <f t="shared" si="192"/>
        <v>0.15847703236906205</v>
      </c>
      <c r="BD38" s="745">
        <f t="shared" si="192"/>
        <v>0.13148724446572629</v>
      </c>
      <c r="BE38" s="745">
        <f t="shared" si="192"/>
        <v>-9.7809265118937519E-2</v>
      </c>
      <c r="BF38" s="745">
        <f t="shared" si="192"/>
        <v>-0.323749810388686</v>
      </c>
      <c r="BG38" s="745">
        <f t="shared" si="192"/>
        <v>-0.37038574449601058</v>
      </c>
      <c r="BH38" s="745">
        <f t="shared" ref="BH38:BM38" si="193">+BH37/264.172</f>
        <v>-0.32753426019790116</v>
      </c>
      <c r="BI38" s="745">
        <f t="shared" si="193"/>
        <v>-0.33510960622246155</v>
      </c>
      <c r="BJ38" s="745">
        <f t="shared" si="193"/>
        <v>-0.34268495224702117</v>
      </c>
      <c r="BK38" s="745">
        <f t="shared" si="193"/>
        <v>-0.26961537814378495</v>
      </c>
      <c r="BL38" s="745">
        <f t="shared" si="193"/>
        <v>-0.23936269146616621</v>
      </c>
      <c r="BM38" s="745">
        <f t="shared" si="193"/>
        <v>-0.21403528869448718</v>
      </c>
    </row>
    <row r="39" spans="1:65">
      <c r="C39" s="71"/>
      <c r="D39" s="417"/>
      <c r="E39" s="417"/>
      <c r="F39" s="417"/>
      <c r="G39" s="417"/>
      <c r="H39" s="807"/>
      <c r="I39" s="808"/>
      <c r="J39" s="808"/>
      <c r="K39" s="808"/>
      <c r="L39" s="808"/>
      <c r="M39" s="808"/>
      <c r="N39" s="808"/>
      <c r="O39" s="808"/>
      <c r="P39" s="808"/>
      <c r="Q39" s="808"/>
      <c r="R39" s="809"/>
      <c r="S39" s="809"/>
      <c r="T39" s="809"/>
      <c r="U39" s="809"/>
      <c r="V39" s="809"/>
      <c r="W39" s="809"/>
      <c r="X39" s="809"/>
      <c r="Y39" s="809"/>
      <c r="Z39" s="809"/>
      <c r="AA39" s="809"/>
      <c r="AB39" s="809"/>
      <c r="AC39" s="809"/>
      <c r="AD39" s="809"/>
      <c r="AE39" s="809"/>
      <c r="AF39" s="809"/>
      <c r="AG39" s="809"/>
      <c r="AH39" s="809"/>
      <c r="AI39" s="809"/>
      <c r="AJ39" s="809"/>
      <c r="AK39" s="809"/>
      <c r="AL39" s="809"/>
      <c r="AM39" s="809"/>
      <c r="AN39" s="809"/>
      <c r="AO39" s="809"/>
      <c r="AP39" s="809"/>
      <c r="AQ39" s="809"/>
      <c r="AR39" s="809"/>
      <c r="AS39" s="809"/>
      <c r="AT39" s="809"/>
      <c r="AU39" s="809"/>
      <c r="AV39" s="809"/>
      <c r="AW39" s="809"/>
      <c r="AX39" s="809"/>
      <c r="AY39" s="809"/>
      <c r="AZ39" s="809"/>
      <c r="BA39" s="809"/>
      <c r="BB39" s="809"/>
      <c r="BC39" s="809"/>
      <c r="BD39" s="809"/>
      <c r="BE39" s="809"/>
      <c r="BF39" s="809"/>
      <c r="BG39" s="809"/>
      <c r="BH39" s="809"/>
      <c r="BI39" s="809"/>
      <c r="BJ39" s="809"/>
      <c r="BK39" s="809"/>
      <c r="BL39" s="809"/>
      <c r="BM39" s="809"/>
    </row>
    <row r="40" spans="1:65">
      <c r="C40" s="64"/>
      <c r="T40" s="810">
        <f>'settlement day'!AC12</f>
        <v>2826</v>
      </c>
      <c r="U40" s="810">
        <f>'settlement day'!AD12</f>
        <v>3081</v>
      </c>
      <c r="V40" s="810">
        <f>'settlement day'!AE12</f>
        <v>2651.5</v>
      </c>
      <c r="W40" s="810">
        <v>0</v>
      </c>
      <c r="X40" s="810">
        <f>'settlement day'!AG12</f>
        <v>2235.5</v>
      </c>
      <c r="Y40" s="810"/>
      <c r="Z40" s="810">
        <v>0</v>
      </c>
      <c r="AA40" s="810"/>
      <c r="AB40" s="810"/>
      <c r="AC40" s="810"/>
      <c r="AD40" s="810"/>
      <c r="AE40" s="810"/>
      <c r="AF40" s="810"/>
      <c r="AG40" s="810"/>
      <c r="AH40" s="810"/>
      <c r="AI40" s="810"/>
      <c r="AJ40" s="810"/>
      <c r="AK40" s="810"/>
      <c r="AL40" s="810"/>
      <c r="AM40" s="810"/>
      <c r="AN40" s="810"/>
      <c r="AO40" s="810"/>
      <c r="AP40" s="810"/>
      <c r="AQ40" s="810"/>
      <c r="AR40" s="810"/>
      <c r="AS40" s="810"/>
      <c r="AT40" s="810"/>
      <c r="AU40" s="810"/>
      <c r="AV40" s="810"/>
      <c r="AW40" s="810"/>
      <c r="AX40" s="810"/>
      <c r="AY40" s="810"/>
      <c r="AZ40" s="810">
        <f t="shared" ref="AZ40:BA40" si="194">AZ42-AY42</f>
        <v>56.5</v>
      </c>
      <c r="BA40" s="810">
        <f t="shared" si="194"/>
        <v>4.5</v>
      </c>
      <c r="BB40" s="810">
        <f t="shared" ref="BB40" si="195">BB42-BA42</f>
        <v>25.5</v>
      </c>
      <c r="BC40" s="810">
        <f t="shared" ref="BC40" si="196">BC42-BB42</f>
        <v>20</v>
      </c>
      <c r="BD40" s="810">
        <f t="shared" ref="BD40" si="197">BD42-BC42</f>
        <v>25</v>
      </c>
      <c r="BE40" s="810">
        <f t="shared" ref="BE40" si="198">BE42-BD42</f>
        <v>-275</v>
      </c>
      <c r="BF40" s="810">
        <f t="shared" ref="BF40" si="199">BF42-BE42</f>
        <v>-280</v>
      </c>
      <c r="BG40" s="810">
        <f t="shared" ref="BG40" si="200">BG42-BF42</f>
        <v>-30</v>
      </c>
      <c r="BH40" s="810">
        <f t="shared" ref="BH40" si="201">BH42-BG42</f>
        <v>95</v>
      </c>
      <c r="BI40" s="810">
        <f t="shared" ref="BI40" si="202">BI42-BH42</f>
        <v>0</v>
      </c>
      <c r="BJ40" s="810">
        <f t="shared" ref="BJ40" si="203">BJ42-BI42</f>
        <v>0</v>
      </c>
      <c r="BK40" s="810">
        <f t="shared" ref="BK40" si="204">BK42-BJ42</f>
        <v>90</v>
      </c>
      <c r="BL40" s="810">
        <f t="shared" ref="BL40" si="205">BL42-BK42</f>
        <v>10</v>
      </c>
      <c r="BM40" s="810">
        <f t="shared" ref="BM40" si="206">BM42-BL42</f>
        <v>20</v>
      </c>
    </row>
    <row r="41" spans="1:65" ht="14.65" thickBot="1">
      <c r="C41" s="64" t="s">
        <v>318</v>
      </c>
      <c r="D41" s="122">
        <v>44531</v>
      </c>
      <c r="E41" s="342">
        <v>44562</v>
      </c>
      <c r="F41" s="122">
        <v>44593</v>
      </c>
      <c r="G41" s="122">
        <v>44621</v>
      </c>
      <c r="I41" s="122">
        <v>44652</v>
      </c>
      <c r="J41" s="122">
        <v>44682</v>
      </c>
      <c r="K41" s="122">
        <v>44713</v>
      </c>
      <c r="L41" s="122">
        <v>44743</v>
      </c>
      <c r="M41" s="122">
        <v>44774</v>
      </c>
      <c r="N41" s="122">
        <v>44805</v>
      </c>
      <c r="O41" s="122">
        <v>44835</v>
      </c>
      <c r="P41" s="122">
        <v>44866</v>
      </c>
      <c r="Q41" s="122">
        <v>44896</v>
      </c>
      <c r="R41" s="736">
        <v>44927</v>
      </c>
      <c r="S41" s="736">
        <v>44958</v>
      </c>
      <c r="T41" s="736">
        <v>44986</v>
      </c>
      <c r="U41" s="736">
        <v>45017</v>
      </c>
      <c r="V41" s="736">
        <v>45047</v>
      </c>
      <c r="W41" s="736">
        <v>45078</v>
      </c>
      <c r="X41" s="736">
        <v>45108</v>
      </c>
      <c r="Y41" s="736">
        <v>45139</v>
      </c>
      <c r="Z41" s="736">
        <v>45170</v>
      </c>
      <c r="AA41" s="736">
        <v>45200</v>
      </c>
      <c r="AB41" s="736">
        <v>45231</v>
      </c>
      <c r="AC41" s="736">
        <v>45261</v>
      </c>
      <c r="AD41" s="736">
        <v>45292</v>
      </c>
      <c r="AE41" s="736">
        <v>45323</v>
      </c>
      <c r="AF41" s="736">
        <v>45352</v>
      </c>
      <c r="AG41" s="736">
        <v>45383</v>
      </c>
      <c r="AH41" s="736">
        <v>45413</v>
      </c>
      <c r="AI41" s="736">
        <v>45444</v>
      </c>
      <c r="AJ41" s="736">
        <v>45474</v>
      </c>
      <c r="AK41" s="736">
        <v>45505</v>
      </c>
      <c r="AL41" s="736">
        <v>45536</v>
      </c>
      <c r="AM41" s="736">
        <v>45566</v>
      </c>
      <c r="AN41" s="736">
        <v>45597</v>
      </c>
      <c r="AO41" s="736">
        <v>45627</v>
      </c>
      <c r="AP41" s="736">
        <v>45658</v>
      </c>
      <c r="AQ41" s="736">
        <v>45689</v>
      </c>
      <c r="AR41" s="736">
        <v>45717</v>
      </c>
      <c r="AS41" s="736">
        <v>45748</v>
      </c>
      <c r="AT41" s="736">
        <v>45778</v>
      </c>
      <c r="AU41" s="736">
        <v>45809</v>
      </c>
      <c r="AV41" s="736">
        <v>45839</v>
      </c>
      <c r="AW41" s="736">
        <v>45870</v>
      </c>
      <c r="AX41" s="736">
        <v>45901</v>
      </c>
      <c r="AY41" s="736">
        <v>45931</v>
      </c>
      <c r="AZ41" s="736">
        <v>45962</v>
      </c>
      <c r="BA41" s="736">
        <v>45992</v>
      </c>
      <c r="BB41" s="736">
        <v>46023</v>
      </c>
      <c r="BC41" s="736">
        <v>46054</v>
      </c>
      <c r="BD41" s="736">
        <v>46082</v>
      </c>
      <c r="BE41" s="736">
        <v>46113</v>
      </c>
      <c r="BF41" s="736">
        <v>46143</v>
      </c>
      <c r="BG41" s="736">
        <v>46174</v>
      </c>
      <c r="BH41" s="736">
        <v>46204</v>
      </c>
      <c r="BI41" s="736">
        <v>46235</v>
      </c>
      <c r="BJ41" s="736">
        <v>46266</v>
      </c>
      <c r="BK41" s="736">
        <v>46296</v>
      </c>
      <c r="BL41" s="736">
        <v>46327</v>
      </c>
      <c r="BM41" s="736">
        <v>46357</v>
      </c>
    </row>
    <row r="42" spans="1:65">
      <c r="C42" s="64" t="s">
        <v>319</v>
      </c>
      <c r="D42" s="417">
        <f>+'settlement day'!N13</f>
        <v>0</v>
      </c>
      <c r="E42" s="417">
        <f>+'settlement day'!O13</f>
        <v>0</v>
      </c>
      <c r="F42" s="417">
        <f>+'settlement day'!P13</f>
        <v>0</v>
      </c>
      <c r="G42" s="417">
        <f>+'settlement day'!Q13</f>
        <v>0</v>
      </c>
      <c r="I42" s="417">
        <f>+'settlement day'!R13</f>
        <v>0</v>
      </c>
      <c r="J42" s="417">
        <f>+'settlement day'!S13</f>
        <v>0</v>
      </c>
      <c r="K42" s="417">
        <f>+'settlement day'!T13</f>
        <v>0</v>
      </c>
      <c r="L42" s="417">
        <f>+'settlement day'!U13</f>
        <v>0</v>
      </c>
      <c r="M42" s="417">
        <f>+'settlement day'!V13</f>
        <v>0</v>
      </c>
      <c r="N42" s="417">
        <f>+'settlement day'!W13</f>
        <v>0</v>
      </c>
      <c r="O42" s="417">
        <f>+'settlement day'!X13</f>
        <v>0</v>
      </c>
      <c r="P42" s="417">
        <f>+'settlement day'!Y13</f>
        <v>0</v>
      </c>
      <c r="Q42" s="417">
        <f>+'settlement day'!Z13</f>
        <v>0</v>
      </c>
      <c r="R42" s="739">
        <f>+'settlement day'!AA13</f>
        <v>0</v>
      </c>
      <c r="S42" s="739">
        <f>+'settlement day'!AB13</f>
        <v>0</v>
      </c>
      <c r="T42" s="739">
        <f>+'settlement day'!AC13</f>
        <v>0</v>
      </c>
      <c r="U42" s="739">
        <f>+'settlement day'!AD13</f>
        <v>0</v>
      </c>
      <c r="V42" s="739">
        <f>+'settlement day'!AE13</f>
        <v>0</v>
      </c>
      <c r="W42" s="739">
        <f>+'settlement day'!AF13</f>
        <v>0</v>
      </c>
      <c r="X42" s="739">
        <f>+'settlement day'!AG13</f>
        <v>0</v>
      </c>
      <c r="Y42" s="739">
        <f>+'settlement day'!AH13</f>
        <v>0</v>
      </c>
      <c r="Z42" s="739">
        <f>+'settlement day'!AI13</f>
        <v>0</v>
      </c>
      <c r="AA42" s="739">
        <f>+'settlement day'!AJ13</f>
        <v>0</v>
      </c>
      <c r="AB42" s="739">
        <f>+'settlement day'!AK13</f>
        <v>0</v>
      </c>
      <c r="AC42" s="739">
        <f>+'settlement day'!AL13</f>
        <v>0</v>
      </c>
      <c r="AD42" s="739">
        <f>+'settlement day'!AM13</f>
        <v>0</v>
      </c>
      <c r="AE42" s="739">
        <f>+'settlement day'!AN13</f>
        <v>0</v>
      </c>
      <c r="AF42" s="739">
        <f>+'settlement day'!AO13</f>
        <v>0</v>
      </c>
      <c r="AG42" s="739">
        <f>+'settlement day'!AP13</f>
        <v>0</v>
      </c>
      <c r="AH42" s="739">
        <f>+'settlement day'!AQ13</f>
        <v>0</v>
      </c>
      <c r="AI42" s="739">
        <f>+'settlement day'!AR13</f>
        <v>0</v>
      </c>
      <c r="AJ42" s="739">
        <f>+'settlement day'!AS13</f>
        <v>0</v>
      </c>
      <c r="AK42" s="739">
        <f>+'settlement day'!AT13</f>
        <v>0</v>
      </c>
      <c r="AL42" s="739">
        <f>+'settlement day'!AU13</f>
        <v>0</v>
      </c>
      <c r="AM42" s="739">
        <f>+'settlement day'!AV13</f>
        <v>0</v>
      </c>
      <c r="AN42" s="739">
        <f>+'settlement day'!AW13</f>
        <v>0</v>
      </c>
      <c r="AO42" s="739">
        <f>+'settlement day'!AX13</f>
        <v>0</v>
      </c>
      <c r="AP42" s="739">
        <f>+'settlement day'!AY13</f>
        <v>0</v>
      </c>
      <c r="AQ42" s="739">
        <f>+'settlement day'!AZ13</f>
        <v>0</v>
      </c>
      <c r="AR42" s="739">
        <f>+'settlement day'!BA13</f>
        <v>0</v>
      </c>
      <c r="AS42" s="739">
        <f>+'settlement day'!BB13</f>
        <v>0</v>
      </c>
      <c r="AT42" s="739">
        <f>+'settlement day'!BC13</f>
        <v>0</v>
      </c>
      <c r="AU42" s="739">
        <f>+'settlement day'!BD13</f>
        <v>0</v>
      </c>
      <c r="AV42" s="739">
        <f>+'settlement day'!BE13</f>
        <v>0</v>
      </c>
      <c r="AW42" s="739">
        <f>+'settlement day'!BF13</f>
        <v>0</v>
      </c>
      <c r="AX42" s="739">
        <f>+'settlement day'!BG13</f>
        <v>0</v>
      </c>
      <c r="AY42" s="739">
        <f>+'settlement day'!BH13</f>
        <v>2843.5</v>
      </c>
      <c r="AZ42" s="739">
        <f>+'settlement day'!BI13</f>
        <v>2900</v>
      </c>
      <c r="BA42" s="739">
        <f>+'settlement day'!BJ13</f>
        <v>2904.5</v>
      </c>
      <c r="BB42" s="739">
        <f>+'settlement day'!BK13</f>
        <v>2930</v>
      </c>
      <c r="BC42" s="739">
        <f>+'settlement day'!BL13</f>
        <v>2950</v>
      </c>
      <c r="BD42" s="739">
        <f>+'settlement day'!BM13</f>
        <v>2975</v>
      </c>
      <c r="BE42" s="739">
        <f>+'settlement day'!BN13</f>
        <v>2700</v>
      </c>
      <c r="BF42" s="739">
        <f>+'settlement day'!BO13</f>
        <v>2420</v>
      </c>
      <c r="BG42" s="739">
        <f>+'settlement day'!BP13</f>
        <v>2390</v>
      </c>
      <c r="BH42" s="739">
        <f>+'settlement day'!BQ13</f>
        <v>2485</v>
      </c>
      <c r="BI42" s="739">
        <f>+'settlement day'!BR13</f>
        <v>2485</v>
      </c>
      <c r="BJ42" s="739">
        <f>+'settlement day'!BS13</f>
        <v>2485</v>
      </c>
      <c r="BK42" s="739">
        <f>+'settlement day'!BT13</f>
        <v>2575</v>
      </c>
      <c r="BL42" s="739">
        <f>+'settlement day'!BU13</f>
        <v>2585</v>
      </c>
      <c r="BM42" s="739">
        <f>+'settlement day'!BV13</f>
        <v>2605</v>
      </c>
    </row>
    <row r="43" spans="1:65">
      <c r="C43" s="64" t="s">
        <v>320</v>
      </c>
      <c r="D43" s="417">
        <f>+(D42-'mkt data'!$G$23+'mkt data'!$G$24)/'mkt data'!$H$25</f>
        <v>-99.524494083821736</v>
      </c>
      <c r="E43" s="417">
        <f>+(E42-'mkt data'!$G$23+'mkt data'!$G$24)/'mkt data'!$H$25</f>
        <v>-99.524494083821736</v>
      </c>
      <c r="F43" s="417">
        <f>+(F42-'mkt data'!$G$23+'mkt data'!$G$24)/'mkt data'!$H$25</f>
        <v>-99.524494083821736</v>
      </c>
      <c r="G43" s="417">
        <f>+(G42-'mkt data'!$G$23+'mkt data'!$G$24)/'mkt data'!$H$25</f>
        <v>-99.524494083821736</v>
      </c>
      <c r="I43" s="417">
        <f>+(I42-'mkt data'!$G$23+'mkt data'!$G$24)/'mkt data'!$H$25</f>
        <v>-99.524494083821736</v>
      </c>
      <c r="J43" s="417">
        <f>+(J42-'mkt data'!$G$23+'mkt data'!$G$24)/'mkt data'!$H$25</f>
        <v>-99.524494083821736</v>
      </c>
      <c r="K43" s="417">
        <f>+(K42-'mkt data'!$G$23+'mkt data'!$G$24)/'mkt data'!$H$25</f>
        <v>-99.524494083821736</v>
      </c>
      <c r="L43" s="417">
        <f>+(L42-'mkt data'!$G$23+'mkt data'!$G$24)/'mkt data'!$H$25</f>
        <v>-99.524494083821736</v>
      </c>
      <c r="M43" s="417">
        <f>+(M42-'mkt data'!$G$23+'mkt data'!$G$24)/'mkt data'!$H$25</f>
        <v>-99.524494083821736</v>
      </c>
      <c r="N43" s="417">
        <f>+(N42-'mkt data'!$G$23+'mkt data'!$G$24)/'mkt data'!$H$25</f>
        <v>-99.524494083821736</v>
      </c>
      <c r="O43" s="417">
        <f>+(O42-'mkt data'!$G$23+'mkt data'!$G$24)/'mkt data'!$H$25</f>
        <v>-99.524494083821736</v>
      </c>
      <c r="P43" s="417">
        <f>+(P42-'mkt data'!$G$23+'mkt data'!$G$24)/'mkt data'!$H$25</f>
        <v>-99.524494083821736</v>
      </c>
      <c r="Q43" s="417">
        <f>+(Q42-'mkt data'!$G$23+'mkt data'!$G$24)/'mkt data'!$H$25</f>
        <v>-99.524494083821736</v>
      </c>
      <c r="R43" s="739">
        <f>+(R42-'mkt data'!$G$23+'mkt data'!$G$24)/'mkt data'!$H$25</f>
        <v>-99.524494083821736</v>
      </c>
      <c r="S43" s="739">
        <f>+(S42-'mkt data'!$G$23+'mkt data'!$G$24)/'mkt data'!$H$25</f>
        <v>-99.524494083821736</v>
      </c>
      <c r="T43" s="739">
        <f>+(T42-'mkt data'!$G$23+'mkt data'!$G$24)/'mkt data'!$H$25</f>
        <v>-99.524494083821736</v>
      </c>
      <c r="U43" s="739">
        <f>+(U42-'mkt data'!$G$23+'mkt data'!$G$24)/'mkt data'!$H$25</f>
        <v>-99.524494083821736</v>
      </c>
      <c r="V43" s="739">
        <f>+(V42-'mkt data'!$G$23+'mkt data'!$G$24)/'mkt data'!$H$25</f>
        <v>-99.524494083821736</v>
      </c>
      <c r="W43" s="739">
        <f>+(W42-'mkt data'!$G$23+'mkt data'!$G$24)/'mkt data'!$H$25</f>
        <v>-99.524494083821736</v>
      </c>
      <c r="X43" s="739">
        <f>+(X42-'mkt data'!$G$23+'mkt data'!$G$24)/'mkt data'!$H$25</f>
        <v>-99.524494083821736</v>
      </c>
      <c r="Y43" s="739">
        <f>+(Y42-'mkt data'!$G$23+'mkt data'!$G$24)/'mkt data'!$H$25</f>
        <v>-99.524494083821736</v>
      </c>
      <c r="Z43" s="739">
        <f>+(Z42-'mkt data'!$G$23+'mkt data'!$G$24)/'mkt data'!$H$25</f>
        <v>-99.524494083821736</v>
      </c>
      <c r="AA43" s="739">
        <f>+(AA42-'mkt data'!$G$23+'mkt data'!$G$24)/'mkt data'!$H$25</f>
        <v>-99.524494083821736</v>
      </c>
      <c r="AB43" s="739">
        <f>+(AB42-'mkt data'!$G$23+'mkt data'!$G$24)/'mkt data'!$H$25</f>
        <v>-99.524494083821736</v>
      </c>
      <c r="AC43" s="739">
        <f>+(AC42-'mkt data'!$G$23+'mkt data'!$G$24)/'mkt data'!$H$25</f>
        <v>-99.524494083821736</v>
      </c>
      <c r="AD43" s="739">
        <f>+(AD42-'mkt data'!$G$23+'mkt data'!$G$24)/'mkt data'!$H$25</f>
        <v>-99.524494083821736</v>
      </c>
      <c r="AE43" s="739">
        <f>+(AE42-'mkt data'!$G$23+'mkt data'!$G$24)/'mkt data'!$H$25</f>
        <v>-99.524494083821736</v>
      </c>
      <c r="AF43" s="739">
        <f>+(AF42-'mkt data'!$G$23+'mkt data'!$G$24)/'mkt data'!$H$25</f>
        <v>-99.524494083821736</v>
      </c>
      <c r="AG43" s="739">
        <f>+(AG42-'mkt data'!$G$23+'mkt data'!$G$24)/'mkt data'!$H$25</f>
        <v>-99.524494083821736</v>
      </c>
      <c r="AH43" s="739">
        <f>+(AH42-'mkt data'!$G$23+'mkt data'!$G$24)/'mkt data'!$H$25</f>
        <v>-99.524494083821736</v>
      </c>
      <c r="AI43" s="739">
        <f>+(AI42-'mkt data'!$G$23+'mkt data'!$G$24)/'mkt data'!$H$25</f>
        <v>-99.524494083821736</v>
      </c>
      <c r="AJ43" s="739">
        <f>+(AJ42-'mkt data'!$G$23+'mkt data'!$G$24)/'mkt data'!$H$25</f>
        <v>-99.524494083821736</v>
      </c>
      <c r="AK43" s="739">
        <f>+(AK42-'mkt data'!$G$23+'mkt data'!$G$24)/'mkt data'!$H$25</f>
        <v>-99.524494083821736</v>
      </c>
      <c r="AL43" s="739">
        <f>+(AL42-'mkt data'!$G$23+'mkt data'!$G$24)/'mkt data'!$H$25</f>
        <v>-99.524494083821736</v>
      </c>
      <c r="AM43" s="739">
        <f>+(AM42-'mkt data'!$G$23+'mkt data'!$G$24)/'mkt data'!$H$25</f>
        <v>-99.524494083821736</v>
      </c>
      <c r="AN43" s="739">
        <f>+(AN42-'mkt data'!$G$23+'mkt data'!$G$24)/'mkt data'!$H$25</f>
        <v>-99.524494083821736</v>
      </c>
      <c r="AO43" s="739">
        <f>+(AO42-'mkt data'!$G$23+'mkt data'!$G$24)/'mkt data'!$H$25</f>
        <v>-99.524494083821736</v>
      </c>
      <c r="AP43" s="739">
        <f>+(AP42-'mkt data'!$G$23+'mkt data'!$G$24)/'mkt data'!$H$25</f>
        <v>-99.524494083821736</v>
      </c>
      <c r="AQ43" s="739">
        <f>+(AQ42-'mkt data'!$G$23+'mkt data'!$G$24)/'mkt data'!$H$25</f>
        <v>-99.524494083821736</v>
      </c>
      <c r="AR43" s="739">
        <f>+(AR42-'mkt data'!$G$23+'mkt data'!$G$24)/'mkt data'!$H$25</f>
        <v>-99.524494083821736</v>
      </c>
      <c r="AS43" s="739">
        <f>+(AS42-'mkt data'!$G$23+'mkt data'!$G$24)/'mkt data'!$H$25</f>
        <v>-99.524494083821736</v>
      </c>
      <c r="AT43" s="739">
        <f>+(AT42-'mkt data'!$G$23+'mkt data'!$G$24)/'mkt data'!$H$25</f>
        <v>-99.524494083821736</v>
      </c>
      <c r="AU43" s="739">
        <f>+(AU42-'mkt data'!$G$23+'mkt data'!$G$24)/'mkt data'!$H$25</f>
        <v>-99.524494083821736</v>
      </c>
      <c r="AV43" s="739">
        <f>+(AV42-'mkt data'!$G$23+'mkt data'!$G$24)/'mkt data'!$H$25</f>
        <v>-99.524494083821736</v>
      </c>
      <c r="AW43" s="739">
        <f>+(AW42-'mkt data'!$G$23+'mkt data'!$G$24)/'mkt data'!$H$25</f>
        <v>-99.524494083821736</v>
      </c>
      <c r="AX43" s="739">
        <f>+(AX42-'mkt data'!$G$23+'mkt data'!$G$24)/'mkt data'!$H$25</f>
        <v>-99.524494083821736</v>
      </c>
      <c r="AY43" s="739">
        <f>+(AY42-'mkt data'!$G$23+'mkt data'!$G$24)/'mkt data'!$H$25</f>
        <v>3044.8966051089242</v>
      </c>
      <c r="AZ43" s="739">
        <f>+(AZ42-'mkt data'!$G$23+'mkt data'!$G$24)/'mkt data'!$H$25</f>
        <v>3107.3758708393234</v>
      </c>
      <c r="BA43" s="739">
        <f>+(BA42-'mkt data'!$G$23+'mkt data'!$G$24)/'mkt data'!$H$25</f>
        <v>3112.3520955435142</v>
      </c>
      <c r="BB43" s="739">
        <f>+(BB42-'mkt data'!$G$23+'mkt data'!$G$24)/'mkt data'!$H$25</f>
        <v>3140.5507022005972</v>
      </c>
      <c r="BC43" s="739">
        <f>+(BC42-'mkt data'!$G$23+'mkt data'!$G$24)/'mkt data'!$H$25</f>
        <v>3162.6672564414466</v>
      </c>
      <c r="BD43" s="739">
        <f>+(BD42-'mkt data'!$G$23+'mkt data'!$G$24)/'mkt data'!$H$25</f>
        <v>3190.3129492425082</v>
      </c>
      <c r="BE43" s="739">
        <f>+(BE42-'mkt data'!$G$23+'mkt data'!$G$24)/'mkt data'!$H$25</f>
        <v>2886.2103284308305</v>
      </c>
      <c r="BF43" s="739">
        <f>+(BF42-'mkt data'!$G$23+'mkt data'!$G$24)/'mkt data'!$H$25</f>
        <v>2576.5785690589405</v>
      </c>
      <c r="BG43" s="739">
        <f>+(BG42-'mkt data'!$G$23+'mkt data'!$G$24)/'mkt data'!$H$25</f>
        <v>2543.4037376976667</v>
      </c>
      <c r="BH43" s="739">
        <f>+(BH42-'mkt data'!$G$23+'mkt data'!$G$24)/'mkt data'!$H$25</f>
        <v>2648.4573703417009</v>
      </c>
      <c r="BI43" s="739">
        <f>+(BI42-'mkt data'!$G$23+'mkt data'!$G$24)/'mkt data'!$H$25</f>
        <v>2648.4573703417009</v>
      </c>
      <c r="BJ43" s="739">
        <f>+(BJ42-'mkt data'!$G$23+'mkt data'!$G$24)/'mkt data'!$H$25</f>
        <v>2648.4573703417009</v>
      </c>
      <c r="BK43" s="739">
        <f>+(BK42-'mkt data'!$G$23+'mkt data'!$G$24)/'mkt data'!$H$25</f>
        <v>2747.9818644255224</v>
      </c>
      <c r="BL43" s="739">
        <f>+(BL42-'mkt data'!$G$23+'mkt data'!$G$24)/'mkt data'!$H$25</f>
        <v>2759.0401415459473</v>
      </c>
      <c r="BM43" s="739">
        <f>+(BM42-'mkt data'!$G$23+'mkt data'!$G$24)/'mkt data'!$H$25</f>
        <v>2781.1566957867963</v>
      </c>
    </row>
    <row r="44" spans="1:65">
      <c r="C44" s="64"/>
      <c r="D44" s="417"/>
      <c r="E44" s="417"/>
      <c r="F44" s="417"/>
      <c r="G44" s="417"/>
      <c r="I44" s="417"/>
      <c r="J44" s="417"/>
      <c r="K44" s="417"/>
      <c r="L44" s="417"/>
      <c r="M44" s="417"/>
      <c r="N44" s="417"/>
      <c r="O44" s="417"/>
      <c r="P44" s="417"/>
      <c r="Q44" s="417"/>
      <c r="R44" s="739"/>
      <c r="S44" s="739"/>
      <c r="T44" s="739"/>
      <c r="U44" s="739"/>
      <c r="V44" s="739"/>
      <c r="W44" s="739"/>
      <c r="X44" s="739"/>
      <c r="Y44" s="739"/>
      <c r="Z44" s="739"/>
      <c r="AA44" s="739"/>
      <c r="AB44" s="739"/>
      <c r="AC44" s="739"/>
      <c r="AD44" s="739"/>
      <c r="AE44" s="739"/>
      <c r="AF44" s="739"/>
      <c r="AG44" s="739"/>
      <c r="AH44" s="739"/>
      <c r="AI44" s="739"/>
      <c r="AJ44" s="739"/>
      <c r="AK44" s="739"/>
      <c r="AL44" s="739"/>
      <c r="AM44" s="739"/>
      <c r="AN44" s="739"/>
      <c r="AO44" s="739"/>
      <c r="AP44" s="739"/>
      <c r="AQ44" s="739"/>
      <c r="AR44" s="739"/>
      <c r="AS44" s="739"/>
      <c r="AT44" s="739"/>
      <c r="AU44" s="739"/>
      <c r="AV44" s="739"/>
      <c r="AW44" s="739"/>
      <c r="AX44" s="739"/>
      <c r="AY44" s="739"/>
      <c r="AZ44" s="739"/>
      <c r="BA44" s="739"/>
      <c r="BB44" s="739"/>
      <c r="BC44" s="739"/>
      <c r="BD44" s="739"/>
      <c r="BE44" s="739"/>
      <c r="BF44" s="739"/>
      <c r="BG44" s="739"/>
      <c r="BH44" s="739"/>
      <c r="BI44" s="739"/>
      <c r="BJ44" s="739"/>
      <c r="BK44" s="739"/>
      <c r="BL44" s="739"/>
      <c r="BM44" s="739"/>
    </row>
    <row r="45" spans="1:65">
      <c r="B45" s="411">
        <f>+'mkt data'!G26</f>
        <v>0.12</v>
      </c>
      <c r="C45" s="64" t="s">
        <v>321</v>
      </c>
      <c r="D45" s="417">
        <f>+((D42-'mkt data'!$G$23)*'mkt data'!$H$26)+('mkt data'!$G$24)</f>
        <v>-100.80000000000001</v>
      </c>
      <c r="E45" s="417">
        <f>+((E42-'mkt data'!$G$23)*'mkt data'!$H$26)+('mkt data'!$G$24)</f>
        <v>-100.80000000000001</v>
      </c>
      <c r="F45" s="417">
        <f>+((F42-'mkt data'!$G$23)*'mkt data'!$H$26)+('mkt data'!$G$24)</f>
        <v>-100.80000000000001</v>
      </c>
      <c r="G45" s="417">
        <f>+((G42-'mkt data'!$G$23)*'mkt data'!$H$26)+('mkt data'!$G$24)</f>
        <v>-100.80000000000001</v>
      </c>
      <c r="I45" s="417">
        <f>+((I42-'mkt data'!$G$23)*'mkt data'!$H$26)+('mkt data'!$G$24)</f>
        <v>-100.80000000000001</v>
      </c>
      <c r="J45" s="417">
        <f>+((J42-'mkt data'!$G$23)*'mkt data'!$H$26)+('mkt data'!$G$24)</f>
        <v>-100.80000000000001</v>
      </c>
      <c r="K45" s="417">
        <f>+((K42-'mkt data'!$G$23)*'mkt data'!$H$26)+('mkt data'!$G$24)</f>
        <v>-100.80000000000001</v>
      </c>
      <c r="L45" s="417">
        <f>+((L42-'mkt data'!$G$23)*'mkt data'!$H$26)+('mkt data'!$G$24)</f>
        <v>-100.80000000000001</v>
      </c>
      <c r="M45" s="417">
        <f>+((M42-'mkt data'!$G$23)*'mkt data'!$H$26)+('mkt data'!$G$24)</f>
        <v>-100.80000000000001</v>
      </c>
      <c r="N45" s="417">
        <f>+((N42-'mkt data'!$G$23)*'mkt data'!$H$26)+('mkt data'!$G$24)</f>
        <v>-100.80000000000001</v>
      </c>
      <c r="O45" s="417">
        <f>+((O42-'mkt data'!$G$23)*'mkt data'!$H$26)+('mkt data'!$G$24)</f>
        <v>-100.80000000000001</v>
      </c>
      <c r="P45" s="417">
        <f>+((P42-'mkt data'!$G$23)*'mkt data'!$H$26)+('mkt data'!$G$24)</f>
        <v>-100.80000000000001</v>
      </c>
      <c r="Q45" s="417">
        <f>+((Q42-'mkt data'!$G$23)*'mkt data'!$H$26)+('mkt data'!$G$24)</f>
        <v>-100.80000000000001</v>
      </c>
      <c r="R45" s="739">
        <f>+((R42-'mkt data'!$G$23)*'mkt data'!$H$26)+('mkt data'!$G$24)</f>
        <v>-100.80000000000001</v>
      </c>
      <c r="S45" s="739">
        <f>+((S42-'mkt data'!$G$23)*'mkt data'!$H$26)+('mkt data'!$G$24)</f>
        <v>-100.80000000000001</v>
      </c>
      <c r="T45" s="739">
        <f>+((T42-'mkt data'!$G$23)*'mkt data'!$H$26)+('mkt data'!$G$24)</f>
        <v>-100.80000000000001</v>
      </c>
      <c r="U45" s="739">
        <f>+((U42-'mkt data'!$G$23)*'mkt data'!$H$26)+('mkt data'!$G$24)</f>
        <v>-100.80000000000001</v>
      </c>
      <c r="V45" s="739">
        <f>+((V42-'mkt data'!$G$23)*'mkt data'!$H$26)+('mkt data'!$G$24)</f>
        <v>-100.80000000000001</v>
      </c>
      <c r="W45" s="739">
        <f>+((W42-'mkt data'!$G$23)*'mkt data'!$H$26)+('mkt data'!$G$24)</f>
        <v>-100.80000000000001</v>
      </c>
      <c r="X45" s="739">
        <f>+((X42-'mkt data'!$G$23)*'mkt data'!$H$26)+('mkt data'!$G$24)</f>
        <v>-100.80000000000001</v>
      </c>
      <c r="Y45" s="739">
        <f>+((Y42-'mkt data'!$G$23)*'mkt data'!$H$26)+('mkt data'!$G$24)</f>
        <v>-100.80000000000001</v>
      </c>
      <c r="Z45" s="739">
        <f>+((Z42-'mkt data'!$G$23)*'mkt data'!$H$26)+('mkt data'!$G$24)</f>
        <v>-100.80000000000001</v>
      </c>
      <c r="AA45" s="739">
        <f>+((AA42-'mkt data'!$G$23)*'mkt data'!$H$26)+('mkt data'!$G$24)</f>
        <v>-100.80000000000001</v>
      </c>
      <c r="AB45" s="739">
        <f>+((AB42-'mkt data'!$G$23)*'mkt data'!$H$26)+('mkt data'!$G$24)</f>
        <v>-100.80000000000001</v>
      </c>
      <c r="AC45" s="739">
        <f>+((AC42-'mkt data'!$G$23)*'mkt data'!$H$26)+('mkt data'!$G$24)</f>
        <v>-100.80000000000001</v>
      </c>
      <c r="AD45" s="739">
        <f>+((AD42-'mkt data'!$G$23)*'mkt data'!$H$26)+('mkt data'!$G$24)</f>
        <v>-100.80000000000001</v>
      </c>
      <c r="AE45" s="739">
        <f>+((AE42-'mkt data'!$G$23)*'mkt data'!$H$26)+('mkt data'!$G$24)</f>
        <v>-100.80000000000001</v>
      </c>
      <c r="AF45" s="739">
        <f>+((AF42-'mkt data'!$G$23)*'mkt data'!$H$26)+('mkt data'!$G$24)</f>
        <v>-100.80000000000001</v>
      </c>
      <c r="AG45" s="739">
        <f>+((AG42-'mkt data'!$G$23)*'mkt data'!$H$26)+('mkt data'!$G$24)</f>
        <v>-100.80000000000001</v>
      </c>
      <c r="AH45" s="739">
        <f>+((AH42-'mkt data'!$G$23)*'mkt data'!$H$26)+('mkt data'!$G$24)</f>
        <v>-100.80000000000001</v>
      </c>
      <c r="AI45" s="739">
        <f>+((AI42-'mkt data'!$G$23)*'mkt data'!$H$26)+('mkt data'!$G$24)</f>
        <v>-100.80000000000001</v>
      </c>
      <c r="AJ45" s="739">
        <f>+((AJ42-'mkt data'!$G$23)*'mkt data'!$H$26)+('mkt data'!$G$24)</f>
        <v>-100.80000000000001</v>
      </c>
      <c r="AK45" s="739">
        <f>+((AK42-'mkt data'!$G$23)*'mkt data'!$H$26)+('mkt data'!$G$24)</f>
        <v>-100.80000000000001</v>
      </c>
      <c r="AL45" s="739">
        <f>+((AL42-'mkt data'!$G$23)*'mkt data'!$H$26)+('mkt data'!$G$24)</f>
        <v>-100.80000000000001</v>
      </c>
      <c r="AM45" s="739">
        <f>+((AM42-'mkt data'!$G$23)*'mkt data'!$H$26)+('mkt data'!$G$24)</f>
        <v>-100.80000000000001</v>
      </c>
      <c r="AN45" s="739">
        <f>+((AN42-'mkt data'!$G$23)*'mkt data'!$H$26)+('mkt data'!$G$24)</f>
        <v>-100.80000000000001</v>
      </c>
      <c r="AO45" s="739">
        <f>+((AO42-'mkt data'!$G$23)*'mkt data'!$H$26)+('mkt data'!$G$24)</f>
        <v>-100.80000000000001</v>
      </c>
      <c r="AP45" s="739">
        <f>+((AP42-'mkt data'!$G$23)*'mkt data'!$H$26)+('mkt data'!$G$24)</f>
        <v>-100.80000000000001</v>
      </c>
      <c r="AQ45" s="739">
        <f>+((AQ42-'mkt data'!$G$23)*'mkt data'!$H$26)+('mkt data'!$G$24)</f>
        <v>-100.80000000000001</v>
      </c>
      <c r="AR45" s="739">
        <f>+((AR42-'mkt data'!$G$23)*'mkt data'!$H$26)+('mkt data'!$G$24)</f>
        <v>-100.80000000000001</v>
      </c>
      <c r="AS45" s="739">
        <f>+((AS42-'mkt data'!$G$23)*'mkt data'!$H$26)+('mkt data'!$G$24)</f>
        <v>-100.80000000000001</v>
      </c>
      <c r="AT45" s="739">
        <f>+((AT42-'mkt data'!$G$23)*'mkt data'!$H$26)+('mkt data'!$G$24)</f>
        <v>-100.80000000000001</v>
      </c>
      <c r="AU45" s="739">
        <f>+((AU42-'mkt data'!$G$23)*'mkt data'!$H$26)+('mkt data'!$G$24)</f>
        <v>-100.80000000000001</v>
      </c>
      <c r="AV45" s="739">
        <f>+((AV42-'mkt data'!$G$23)*'mkt data'!$H$26)+('mkt data'!$G$24)</f>
        <v>-100.80000000000001</v>
      </c>
      <c r="AW45" s="739">
        <f>+((AW42-'mkt data'!$G$23)*'mkt data'!$H$26)+('mkt data'!$G$24)</f>
        <v>-100.80000000000001</v>
      </c>
      <c r="AX45" s="739">
        <f>+((AX42-'mkt data'!$G$23)*'mkt data'!$H$26)+('mkt data'!$G$24)</f>
        <v>-100.80000000000001</v>
      </c>
      <c r="AY45" s="739">
        <f>+((AY42-'mkt data'!$G$23)*'mkt data'!$H$26)+('mkt data'!$G$24)</f>
        <v>3083.92</v>
      </c>
      <c r="AZ45" s="739">
        <f>+((AZ42-'mkt data'!$G$23)*'mkt data'!$H$26)+('mkt data'!$G$24)</f>
        <v>3147.2000000000003</v>
      </c>
      <c r="BA45" s="739">
        <f>+((BA42-'mkt data'!$G$23)*'mkt data'!$H$26)+('mkt data'!$G$24)</f>
        <v>3152.2400000000002</v>
      </c>
      <c r="BB45" s="739">
        <f>+((BB42-'mkt data'!$G$23)*'mkt data'!$H$26)+('mkt data'!$G$24)</f>
        <v>3180.8</v>
      </c>
      <c r="BC45" s="739">
        <f>+((BC42-'mkt data'!$G$23)*'mkt data'!$H$26)+('mkt data'!$G$24)</f>
        <v>3203.2000000000003</v>
      </c>
      <c r="BD45" s="739">
        <f>+((BD42-'mkt data'!$G$23)*'mkt data'!$H$26)+('mkt data'!$G$24)</f>
        <v>3231.2000000000003</v>
      </c>
      <c r="BE45" s="739">
        <f>+((BE42-'mkt data'!$G$23)*'mkt data'!$H$26)+('mkt data'!$G$24)</f>
        <v>2923.2000000000003</v>
      </c>
      <c r="BF45" s="739">
        <f>+((BF42-'mkt data'!$G$23)*'mkt data'!$H$26)+('mkt data'!$G$24)</f>
        <v>2609.6000000000004</v>
      </c>
      <c r="BG45" s="739">
        <f>+((BG42-'mkt data'!$G$23)*'mkt data'!$H$26)+('mkt data'!$G$24)</f>
        <v>2576.0000000000005</v>
      </c>
      <c r="BH45" s="739">
        <f>+((BH42-'mkt data'!$G$23)*'mkt data'!$H$26)+('mkt data'!$G$24)</f>
        <v>2682.4</v>
      </c>
      <c r="BI45" s="739">
        <f>+((BI42-'mkt data'!$G$23)*'mkt data'!$H$26)+('mkt data'!$G$24)</f>
        <v>2682.4</v>
      </c>
      <c r="BJ45" s="739">
        <f>+((BJ42-'mkt data'!$G$23)*'mkt data'!$H$26)+('mkt data'!$G$24)</f>
        <v>2682.4</v>
      </c>
      <c r="BK45" s="739">
        <f>+((BK42-'mkt data'!$G$23)*'mkt data'!$H$26)+('mkt data'!$G$24)</f>
        <v>2783.2000000000003</v>
      </c>
      <c r="BL45" s="739">
        <f>+((BL42-'mkt data'!$G$23)*'mkt data'!$H$26)+('mkt data'!$G$24)</f>
        <v>2794.4</v>
      </c>
      <c r="BM45" s="739">
        <f>+((BM42-'mkt data'!$G$23)*'mkt data'!$H$26)+('mkt data'!$G$24)</f>
        <v>2816.8</v>
      </c>
    </row>
    <row r="46" spans="1:65">
      <c r="C46" s="64"/>
      <c r="D46" s="417"/>
      <c r="E46" s="417"/>
      <c r="F46" s="417"/>
      <c r="G46" s="417"/>
      <c r="I46" s="417"/>
      <c r="J46" s="417"/>
      <c r="K46" s="417"/>
      <c r="L46" s="417"/>
      <c r="M46" s="417"/>
      <c r="N46" s="417"/>
      <c r="O46" s="417"/>
      <c r="P46" s="417"/>
      <c r="Q46" s="417"/>
      <c r="R46" s="739"/>
      <c r="S46" s="739"/>
      <c r="T46" s="739"/>
      <c r="U46" s="739"/>
      <c r="V46" s="739"/>
      <c r="W46" s="739"/>
      <c r="X46" s="739"/>
      <c r="Y46" s="739"/>
      <c r="Z46" s="739"/>
      <c r="AA46" s="739"/>
      <c r="AB46" s="739"/>
      <c r="AC46" s="739"/>
      <c r="AD46" s="739"/>
      <c r="AE46" s="739"/>
      <c r="AF46" s="739"/>
      <c r="AG46" s="739"/>
      <c r="AH46" s="739"/>
      <c r="AI46" s="739"/>
      <c r="AJ46" s="739"/>
      <c r="AK46" s="739"/>
      <c r="AL46" s="739"/>
      <c r="AM46" s="739"/>
      <c r="AN46" s="739"/>
      <c r="AO46" s="739"/>
      <c r="AP46" s="739"/>
      <c r="AQ46" s="739"/>
      <c r="AR46" s="739"/>
      <c r="AS46" s="739"/>
      <c r="AT46" s="739"/>
      <c r="AU46" s="739"/>
      <c r="AV46" s="739"/>
      <c r="AW46" s="739"/>
      <c r="AX46" s="739"/>
      <c r="AY46" s="739"/>
      <c r="AZ46" s="739"/>
      <c r="BA46" s="739"/>
      <c r="BB46" s="739"/>
      <c r="BC46" s="739"/>
      <c r="BD46" s="739"/>
      <c r="BE46" s="739"/>
      <c r="BF46" s="739"/>
      <c r="BG46" s="739"/>
      <c r="BH46" s="739"/>
      <c r="BI46" s="739"/>
      <c r="BJ46" s="739"/>
      <c r="BK46" s="739"/>
      <c r="BL46" s="739"/>
      <c r="BM46" s="739"/>
    </row>
    <row r="47" spans="1:65">
      <c r="B47" s="60">
        <f>470/0.867</f>
        <v>542.09919261822381</v>
      </c>
      <c r="C47" s="256" t="s">
        <v>322</v>
      </c>
      <c r="D47" s="436">
        <f t="shared" ref="D47:G47" si="207">+D45+$B$47</f>
        <v>441.2991926182238</v>
      </c>
      <c r="E47" s="436">
        <f>+E45+$B$47</f>
        <v>441.2991926182238</v>
      </c>
      <c r="F47" s="436">
        <f>+F45+$B$47</f>
        <v>441.2991926182238</v>
      </c>
      <c r="G47" s="436">
        <f t="shared" si="207"/>
        <v>441.2991926182238</v>
      </c>
      <c r="I47" s="436">
        <f>+I45+$B$47</f>
        <v>441.2991926182238</v>
      </c>
      <c r="J47" s="455">
        <f>+J45+$B$47</f>
        <v>441.2991926182238</v>
      </c>
      <c r="K47" s="455">
        <f>+K45+$B$47</f>
        <v>441.2991926182238</v>
      </c>
      <c r="L47" s="455">
        <f>+L45+$B$47</f>
        <v>441.2991926182238</v>
      </c>
      <c r="M47" s="681">
        <f>+M45+$B$47</f>
        <v>441.2991926182238</v>
      </c>
      <c r="N47" s="681">
        <f t="shared" ref="N47:AC47" si="208">+N45+$B$47</f>
        <v>441.2991926182238</v>
      </c>
      <c r="O47" s="681">
        <f t="shared" si="208"/>
        <v>441.2991926182238</v>
      </c>
      <c r="P47" s="681">
        <f t="shared" si="208"/>
        <v>441.2991926182238</v>
      </c>
      <c r="Q47" s="681">
        <f t="shared" si="208"/>
        <v>441.2991926182238</v>
      </c>
      <c r="R47" s="681">
        <f t="shared" si="208"/>
        <v>441.2991926182238</v>
      </c>
      <c r="S47" s="681">
        <f t="shared" si="208"/>
        <v>441.2991926182238</v>
      </c>
      <c r="T47" s="681">
        <f t="shared" si="208"/>
        <v>441.2991926182238</v>
      </c>
      <c r="U47" s="681">
        <f t="shared" si="208"/>
        <v>441.2991926182238</v>
      </c>
      <c r="V47" s="681">
        <f t="shared" si="208"/>
        <v>441.2991926182238</v>
      </c>
      <c r="W47" s="681">
        <f t="shared" si="208"/>
        <v>441.2991926182238</v>
      </c>
      <c r="X47" s="681">
        <f t="shared" si="208"/>
        <v>441.2991926182238</v>
      </c>
      <c r="Y47" s="681">
        <f t="shared" si="208"/>
        <v>441.2991926182238</v>
      </c>
      <c r="Z47" s="681">
        <f t="shared" si="208"/>
        <v>441.2991926182238</v>
      </c>
      <c r="AA47" s="681">
        <f t="shared" si="208"/>
        <v>441.2991926182238</v>
      </c>
      <c r="AB47" s="681">
        <f t="shared" si="208"/>
        <v>441.2991926182238</v>
      </c>
      <c r="AC47" s="681">
        <f t="shared" si="208"/>
        <v>441.2991926182238</v>
      </c>
      <c r="AD47" s="681">
        <f t="shared" ref="AD47:AI47" si="209">+AD45+$B$47</f>
        <v>441.2991926182238</v>
      </c>
      <c r="AE47" s="681">
        <f t="shared" si="209"/>
        <v>441.2991926182238</v>
      </c>
      <c r="AF47" s="681">
        <f t="shared" si="209"/>
        <v>441.2991926182238</v>
      </c>
      <c r="AG47" s="681">
        <f t="shared" si="209"/>
        <v>441.2991926182238</v>
      </c>
      <c r="AH47" s="681">
        <f t="shared" si="209"/>
        <v>441.2991926182238</v>
      </c>
      <c r="AI47" s="681">
        <f t="shared" si="209"/>
        <v>441.2991926182238</v>
      </c>
      <c r="AJ47" s="681">
        <f t="shared" ref="AJ47:AO47" si="210">+AJ45+$B$47</f>
        <v>441.2991926182238</v>
      </c>
      <c r="AK47" s="681">
        <f t="shared" si="210"/>
        <v>441.2991926182238</v>
      </c>
      <c r="AL47" s="681">
        <f t="shared" si="210"/>
        <v>441.2991926182238</v>
      </c>
      <c r="AM47" s="681">
        <f t="shared" si="210"/>
        <v>441.2991926182238</v>
      </c>
      <c r="AN47" s="681">
        <f t="shared" si="210"/>
        <v>441.2991926182238</v>
      </c>
      <c r="AO47" s="681">
        <f t="shared" si="210"/>
        <v>441.2991926182238</v>
      </c>
      <c r="AP47" s="681">
        <f t="shared" ref="AP47:AR47" si="211">+AP45+$B$47</f>
        <v>441.2991926182238</v>
      </c>
      <c r="AQ47" s="681">
        <f t="shared" si="211"/>
        <v>441.2991926182238</v>
      </c>
      <c r="AR47" s="681">
        <f t="shared" si="211"/>
        <v>441.2991926182238</v>
      </c>
      <c r="AS47" s="681">
        <f t="shared" ref="AS47:AZ47" si="212">+AS45+$B$47</f>
        <v>441.2991926182238</v>
      </c>
      <c r="AT47" s="681">
        <f t="shared" si="212"/>
        <v>441.2991926182238</v>
      </c>
      <c r="AU47" s="681">
        <f t="shared" si="212"/>
        <v>441.2991926182238</v>
      </c>
      <c r="AV47" s="681">
        <f t="shared" si="212"/>
        <v>441.2991926182238</v>
      </c>
      <c r="AW47" s="681">
        <f t="shared" si="212"/>
        <v>441.2991926182238</v>
      </c>
      <c r="AX47" s="681">
        <f t="shared" si="212"/>
        <v>441.2991926182238</v>
      </c>
      <c r="AY47" s="681">
        <f t="shared" si="212"/>
        <v>3626.0191926182238</v>
      </c>
      <c r="AZ47" s="681">
        <f t="shared" si="212"/>
        <v>3689.299192618224</v>
      </c>
      <c r="BA47" s="681">
        <f t="shared" ref="BA47:BG47" si="213">+BA45+$B$47</f>
        <v>3694.3391926182239</v>
      </c>
      <c r="BB47" s="681">
        <f t="shared" si="213"/>
        <v>3722.8991926182239</v>
      </c>
      <c r="BC47" s="681">
        <f t="shared" si="213"/>
        <v>3745.299192618224</v>
      </c>
      <c r="BD47" s="681">
        <f t="shared" si="213"/>
        <v>3773.299192618224</v>
      </c>
      <c r="BE47" s="681">
        <f t="shared" si="213"/>
        <v>3465.299192618224</v>
      </c>
      <c r="BF47" s="681">
        <f t="shared" si="213"/>
        <v>3151.6991926182241</v>
      </c>
      <c r="BG47" s="681">
        <f t="shared" si="213"/>
        <v>3118.0991926182242</v>
      </c>
      <c r="BH47" s="681">
        <f t="shared" ref="BH47:BM47" si="214">+BH45+$B$47</f>
        <v>3224.4991926182238</v>
      </c>
      <c r="BI47" s="681">
        <f t="shared" si="214"/>
        <v>3224.4991926182238</v>
      </c>
      <c r="BJ47" s="681">
        <f t="shared" si="214"/>
        <v>3224.4991926182238</v>
      </c>
      <c r="BK47" s="681">
        <f t="shared" si="214"/>
        <v>3325.299192618224</v>
      </c>
      <c r="BL47" s="681">
        <f t="shared" si="214"/>
        <v>3336.4991926182238</v>
      </c>
      <c r="BM47" s="681">
        <f t="shared" si="214"/>
        <v>3358.8991926182239</v>
      </c>
    </row>
    <row r="48" spans="1:65" ht="14.65" thickBot="1">
      <c r="C48" s="2"/>
      <c r="D48" s="122">
        <v>44531</v>
      </c>
      <c r="E48" s="342">
        <v>44562</v>
      </c>
      <c r="F48" s="122">
        <v>44593</v>
      </c>
      <c r="G48" s="122">
        <v>44621</v>
      </c>
      <c r="I48" s="122">
        <v>44652</v>
      </c>
      <c r="J48" s="122">
        <v>44682</v>
      </c>
      <c r="K48" s="122">
        <v>44713</v>
      </c>
      <c r="L48" s="122">
        <v>44743</v>
      </c>
      <c r="M48" s="122">
        <v>44774</v>
      </c>
      <c r="N48" s="122">
        <v>44805</v>
      </c>
      <c r="O48" s="122">
        <v>44835</v>
      </c>
      <c r="P48" s="122">
        <v>44866</v>
      </c>
      <c r="Q48" s="122">
        <v>44896</v>
      </c>
      <c r="R48" s="736">
        <v>44927</v>
      </c>
      <c r="S48" s="736">
        <v>44958</v>
      </c>
      <c r="T48" s="736">
        <v>44986</v>
      </c>
      <c r="U48" s="736">
        <v>45017</v>
      </c>
      <c r="V48" s="736">
        <v>45047</v>
      </c>
      <c r="W48" s="736">
        <v>45078</v>
      </c>
      <c r="X48" s="736">
        <v>45108</v>
      </c>
      <c r="Y48" s="736">
        <v>45139</v>
      </c>
      <c r="Z48" s="736">
        <v>45170</v>
      </c>
      <c r="AA48" s="736">
        <v>45200</v>
      </c>
      <c r="AB48" s="736">
        <v>45231</v>
      </c>
      <c r="AC48" s="736">
        <v>45261</v>
      </c>
      <c r="AD48" s="736">
        <v>45292</v>
      </c>
      <c r="AE48" s="736">
        <v>45323</v>
      </c>
      <c r="AF48" s="736">
        <v>45352</v>
      </c>
      <c r="AG48" s="736">
        <v>45383</v>
      </c>
      <c r="AH48" s="736">
        <v>45413</v>
      </c>
      <c r="AI48" s="736">
        <v>45444</v>
      </c>
      <c r="AJ48" s="736">
        <v>45474</v>
      </c>
      <c r="AK48" s="736">
        <v>45505</v>
      </c>
      <c r="AL48" s="736">
        <v>45536</v>
      </c>
      <c r="AM48" s="736">
        <v>45566</v>
      </c>
      <c r="AN48" s="736">
        <v>45597</v>
      </c>
      <c r="AO48" s="736">
        <v>45627</v>
      </c>
      <c r="AP48" s="736">
        <v>45658</v>
      </c>
      <c r="AQ48" s="736">
        <v>45689</v>
      </c>
      <c r="AR48" s="736">
        <v>45717</v>
      </c>
      <c r="AS48" s="736">
        <v>45748</v>
      </c>
      <c r="AT48" s="736">
        <v>45778</v>
      </c>
      <c r="AU48" s="736">
        <v>45809</v>
      </c>
      <c r="AV48" s="736">
        <v>45839</v>
      </c>
      <c r="AW48" s="736">
        <v>45870</v>
      </c>
      <c r="AX48" s="736">
        <v>45901</v>
      </c>
      <c r="AY48" s="736">
        <v>45931</v>
      </c>
      <c r="AZ48" s="736">
        <v>45962</v>
      </c>
      <c r="BA48" s="736">
        <v>45992</v>
      </c>
      <c r="BB48" s="736">
        <v>46023</v>
      </c>
      <c r="BC48" s="736">
        <v>46054</v>
      </c>
      <c r="BD48" s="736">
        <v>46082</v>
      </c>
      <c r="BE48" s="736">
        <v>46113</v>
      </c>
      <c r="BF48" s="736">
        <v>46143</v>
      </c>
      <c r="BG48" s="736">
        <v>46174</v>
      </c>
      <c r="BH48" s="736">
        <v>46204</v>
      </c>
      <c r="BI48" s="736">
        <v>46235</v>
      </c>
      <c r="BJ48" s="736">
        <v>46266</v>
      </c>
      <c r="BK48" s="736">
        <v>46296</v>
      </c>
      <c r="BL48" s="736">
        <v>46327</v>
      </c>
      <c r="BM48" s="736">
        <v>46357</v>
      </c>
    </row>
    <row r="49" spans="3:65" hidden="1">
      <c r="C49" s="2" t="s">
        <v>315</v>
      </c>
      <c r="D49" s="437">
        <f>+D47-D25</f>
        <v>321.2991926182238</v>
      </c>
      <c r="E49" s="437">
        <f>+E47-E25</f>
        <v>321.2991926182238</v>
      </c>
      <c r="F49" s="437">
        <f>+F47-F25</f>
        <v>321.2991926182238</v>
      </c>
      <c r="G49" s="437">
        <f t="shared" ref="G49" si="215">+G47-G25</f>
        <v>321.2991926182238</v>
      </c>
      <c r="I49" s="604">
        <f>+I47-I25</f>
        <v>318.31109181822382</v>
      </c>
      <c r="J49" s="604">
        <f>+J47-J25</f>
        <v>318.31109181822382</v>
      </c>
      <c r="K49" s="604">
        <f>+K47-K25</f>
        <v>318.31109181822382</v>
      </c>
      <c r="L49" s="604">
        <f>+L47-L25</f>
        <v>318.31109181822382</v>
      </c>
      <c r="M49" s="604">
        <f t="shared" ref="M49:AC49" si="216">+M47-M25</f>
        <v>318.31109181822382</v>
      </c>
      <c r="N49" s="604">
        <f t="shared" si="216"/>
        <v>318.31109181822382</v>
      </c>
      <c r="O49" s="604">
        <f t="shared" si="216"/>
        <v>318.31109181822382</v>
      </c>
      <c r="P49" s="604">
        <f t="shared" si="216"/>
        <v>318.31109181822382</v>
      </c>
      <c r="Q49" s="604">
        <f t="shared" si="216"/>
        <v>318.31109181822382</v>
      </c>
      <c r="R49" s="744">
        <f t="shared" si="216"/>
        <v>317.31109181822382</v>
      </c>
      <c r="S49" s="744">
        <f t="shared" si="216"/>
        <v>298.31109181822382</v>
      </c>
      <c r="T49" s="744">
        <f t="shared" si="216"/>
        <v>298.31109181822382</v>
      </c>
      <c r="U49" s="744">
        <f t="shared" si="216"/>
        <v>298.31109181822382</v>
      </c>
      <c r="V49" s="744">
        <f t="shared" si="216"/>
        <v>298.31109181822382</v>
      </c>
      <c r="W49" s="744">
        <f t="shared" si="216"/>
        <v>298.31109181822382</v>
      </c>
      <c r="X49" s="744">
        <f t="shared" si="216"/>
        <v>298.31109181822382</v>
      </c>
      <c r="Y49" s="744">
        <f t="shared" si="216"/>
        <v>298.31109181822382</v>
      </c>
      <c r="Z49" s="744">
        <f t="shared" si="216"/>
        <v>298.31109181822382</v>
      </c>
      <c r="AA49" s="744">
        <f t="shared" si="216"/>
        <v>298.31109181822382</v>
      </c>
      <c r="AB49" s="744">
        <f t="shared" si="216"/>
        <v>298.31109181822382</v>
      </c>
      <c r="AC49" s="744">
        <f t="shared" si="216"/>
        <v>-61.56857485670821</v>
      </c>
      <c r="AD49" s="744">
        <f t="shared" ref="AD49:AI49" si="217">+AD47-AD25</f>
        <v>-69.864413667776148</v>
      </c>
      <c r="AE49" s="744">
        <f t="shared" si="217"/>
        <v>-72.079606799776172</v>
      </c>
      <c r="AF49" s="744">
        <f t="shared" si="217"/>
        <v>-96.672113564996096</v>
      </c>
      <c r="AG49" s="744">
        <f t="shared" si="217"/>
        <v>-111.25916033921618</v>
      </c>
      <c r="AH49" s="744">
        <f t="shared" si="217"/>
        <v>-176.35875479717623</v>
      </c>
      <c r="AI49" s="744">
        <f t="shared" si="217"/>
        <v>-206.25861897479621</v>
      </c>
      <c r="AJ49" s="744">
        <f t="shared" ref="AJ49:AO49" si="218">+AJ47-AJ25</f>
        <v>-215.98337782487619</v>
      </c>
      <c r="AK49" s="744">
        <f t="shared" si="218"/>
        <v>-215.42740808441619</v>
      </c>
      <c r="AL49" s="744">
        <f t="shared" si="218"/>
        <v>-195.81769571327624</v>
      </c>
      <c r="AM49" s="744">
        <f t="shared" si="218"/>
        <v>-229.66588736975626</v>
      </c>
      <c r="AN49" s="744">
        <f t="shared" si="218"/>
        <v>-252.86584501403621</v>
      </c>
      <c r="AO49" s="744">
        <f t="shared" si="218"/>
        <v>-265.94526873875628</v>
      </c>
      <c r="AP49" s="744">
        <f t="shared" ref="AP49:AR49" si="219">+AP47-AP25</f>
        <v>-231.81438060407623</v>
      </c>
      <c r="AQ49" s="744">
        <f t="shared" si="219"/>
        <v>-233.57652198485624</v>
      </c>
      <c r="AR49" s="744">
        <f t="shared" si="219"/>
        <v>-223.53137379281628</v>
      </c>
      <c r="AS49" s="744">
        <f t="shared" ref="AS49:AZ49" si="220">+AS47-AS25</f>
        <v>-215.86087601765615</v>
      </c>
      <c r="AT49" s="744">
        <f t="shared" si="220"/>
        <v>-220.37459645291625</v>
      </c>
      <c r="AU49" s="744">
        <f t="shared" si="220"/>
        <v>-196.66578514787619</v>
      </c>
      <c r="AV49" s="744">
        <f t="shared" si="220"/>
        <v>-210.32944826087618</v>
      </c>
      <c r="AW49" s="744">
        <f t="shared" si="220"/>
        <v>-194.84710447145625</v>
      </c>
      <c r="AX49" s="744">
        <f t="shared" si="220"/>
        <v>-183.61463107097615</v>
      </c>
      <c r="AY49" s="744">
        <f t="shared" si="220"/>
        <v>70.055892298542858</v>
      </c>
      <c r="AZ49" s="744">
        <f t="shared" si="220"/>
        <v>323.41964880843989</v>
      </c>
      <c r="BA49" s="744">
        <f t="shared" ref="BA49:BG49" si="221">+BA47-BA25</f>
        <v>405.38113618258012</v>
      </c>
      <c r="BB49" s="744">
        <f t="shared" si="221"/>
        <v>497.86900909565429</v>
      </c>
      <c r="BC49" s="744">
        <f t="shared" si="221"/>
        <v>492.16148133059778</v>
      </c>
      <c r="BD49" s="744">
        <f t="shared" si="221"/>
        <v>456.77673033924475</v>
      </c>
      <c r="BE49" s="744">
        <f t="shared" si="221"/>
        <v>82.654004920260377</v>
      </c>
      <c r="BF49" s="744">
        <f t="shared" si="221"/>
        <v>-291.98756277909843</v>
      </c>
      <c r="BG49" s="744">
        <f t="shared" si="221"/>
        <v>-369.60265937489385</v>
      </c>
      <c r="BH49" s="744">
        <f t="shared" ref="BH49:BM49" si="222">+BH47-BH25</f>
        <v>-297.00300665944133</v>
      </c>
      <c r="BI49" s="744">
        <f t="shared" si="222"/>
        <v>-312.13944511817499</v>
      </c>
      <c r="BJ49" s="744">
        <f t="shared" si="222"/>
        <v>-327.48876053149843</v>
      </c>
      <c r="BK49" s="744">
        <f t="shared" si="222"/>
        <v>-206.40631578885541</v>
      </c>
      <c r="BL49" s="744">
        <f t="shared" si="222"/>
        <v>-160.49321195422317</v>
      </c>
      <c r="BM49" s="744">
        <f t="shared" si="222"/>
        <v>-120.5693087864388</v>
      </c>
    </row>
    <row r="50" spans="3:65">
      <c r="C50" s="2" t="s">
        <v>316</v>
      </c>
      <c r="D50" s="437" t="e">
        <f t="shared" ref="D50" si="223">+D49/$E$1</f>
        <v>#DIV/0!</v>
      </c>
      <c r="E50" s="437" t="e">
        <f>+E49/E2</f>
        <v>#DIV/0!</v>
      </c>
      <c r="F50" s="437" t="e">
        <f>+F49/F2</f>
        <v>#DIV/0!</v>
      </c>
      <c r="G50" s="437" t="e">
        <f t="shared" ref="G50" si="224">+G49/G2</f>
        <v>#DIV/0!</v>
      </c>
      <c r="I50" s="649" t="e">
        <f>+I49/H2</f>
        <v>#DIV/0!</v>
      </c>
      <c r="J50" s="649" t="e">
        <f t="shared" ref="J50:K50" si="225">+J49/I2</f>
        <v>#DIV/0!</v>
      </c>
      <c r="K50" s="649" t="e">
        <f t="shared" si="225"/>
        <v>#DIV/0!</v>
      </c>
      <c r="L50" s="649" t="e">
        <f>+L49/L2</f>
        <v>#DIV/0!</v>
      </c>
      <c r="M50" s="649" t="e">
        <f>+M49/M2</f>
        <v>#DIV/0!</v>
      </c>
      <c r="N50" s="649" t="e">
        <f t="shared" ref="N50:AC50" si="226">+N49/N2</f>
        <v>#DIV/0!</v>
      </c>
      <c r="O50" s="649" t="e">
        <f t="shared" si="226"/>
        <v>#DIV/0!</v>
      </c>
      <c r="P50" s="649" t="e">
        <f t="shared" si="226"/>
        <v>#DIV/0!</v>
      </c>
      <c r="Q50" s="649" t="e">
        <f t="shared" si="226"/>
        <v>#DIV/0!</v>
      </c>
      <c r="R50" s="746" t="e">
        <f t="shared" si="226"/>
        <v>#DIV/0!</v>
      </c>
      <c r="S50" s="746" t="e">
        <f t="shared" si="226"/>
        <v>#DIV/0!</v>
      </c>
      <c r="T50" s="746" t="e">
        <f t="shared" si="226"/>
        <v>#DIV/0!</v>
      </c>
      <c r="U50" s="746" t="e">
        <f t="shared" si="226"/>
        <v>#DIV/0!</v>
      </c>
      <c r="V50" s="746" t="e">
        <f t="shared" si="226"/>
        <v>#DIV/0!</v>
      </c>
      <c r="W50" s="746" t="e">
        <f t="shared" si="226"/>
        <v>#DIV/0!</v>
      </c>
      <c r="X50" s="746" t="e">
        <f t="shared" si="226"/>
        <v>#DIV/0!</v>
      </c>
      <c r="Y50" s="746" t="e">
        <f t="shared" si="226"/>
        <v>#DIV/0!</v>
      </c>
      <c r="Z50" s="746" t="e">
        <f t="shared" si="226"/>
        <v>#DIV/0!</v>
      </c>
      <c r="AA50" s="746" t="e">
        <f t="shared" si="226"/>
        <v>#DIV/0!</v>
      </c>
      <c r="AB50" s="746" t="e">
        <f t="shared" si="226"/>
        <v>#DIV/0!</v>
      </c>
      <c r="AC50" s="746">
        <f t="shared" si="226"/>
        <v>-12.717364633503633</v>
      </c>
      <c r="AD50" s="746">
        <f t="shared" ref="AD50:AI50" si="227">+AD49/AD2</f>
        <v>-14.105758983176756</v>
      </c>
      <c r="AE50" s="746">
        <f t="shared" si="227"/>
        <v>-14.465973628710572</v>
      </c>
      <c r="AF50" s="746">
        <f t="shared" si="227"/>
        <v>-19.35145199075108</v>
      </c>
      <c r="AG50" s="746">
        <f t="shared" si="227"/>
        <v>-21.515153221537783</v>
      </c>
      <c r="AH50" s="746">
        <f t="shared" si="227"/>
        <v>-33.649829192363335</v>
      </c>
      <c r="AI50" s="746">
        <f t="shared" si="227"/>
        <v>-37.108219954805641</v>
      </c>
      <c r="AJ50" s="746">
        <f t="shared" ref="AJ50:AO50" si="228">+AJ49/AJ2</f>
        <v>-38.149497098803529</v>
      </c>
      <c r="AK50" s="746">
        <f t="shared" si="228"/>
        <v>-38.090990891225722</v>
      </c>
      <c r="AL50" s="746">
        <f t="shared" si="228"/>
        <v>-35.946341571964432</v>
      </c>
      <c r="AM50" s="746">
        <f t="shared" si="228"/>
        <v>-39.551877550029495</v>
      </c>
      <c r="AN50" s="746">
        <f t="shared" si="228"/>
        <v>-41.775982589178113</v>
      </c>
      <c r="AO50" s="746">
        <f t="shared" si="228"/>
        <v>-42.951898305595599</v>
      </c>
      <c r="AP50" s="746">
        <f t="shared" ref="AP50:AR50" si="229">+AP49/AP2</f>
        <v>-39.76573987547409</v>
      </c>
      <c r="AQ50" s="746">
        <f t="shared" si="229"/>
        <v>-39.939899795639036</v>
      </c>
      <c r="AR50" s="746">
        <f t="shared" si="229"/>
        <v>-38.931895951096607</v>
      </c>
      <c r="AS50" s="746">
        <f t="shared" ref="AS50:AZ50" si="230">+AS49/AS2</f>
        <v>-38.136616377099074</v>
      </c>
      <c r="AT50" s="746">
        <f t="shared" si="230"/>
        <v>-38.607346832206204</v>
      </c>
      <c r="AU50" s="746">
        <f t="shared" si="230"/>
        <v>-36.042478722235167</v>
      </c>
      <c r="AV50" s="746">
        <f t="shared" si="230"/>
        <v>-37.548772339708329</v>
      </c>
      <c r="AW50" s="746">
        <f t="shared" si="230"/>
        <v>-35.835927402239435</v>
      </c>
      <c r="AX50" s="746">
        <f t="shared" si="230"/>
        <v>-34.527008475174156</v>
      </c>
      <c r="AY50" s="746">
        <f t="shared" si="230"/>
        <v>12.890242934154497</v>
      </c>
      <c r="AZ50" s="746">
        <f t="shared" si="230"/>
        <v>59.169624749504074</v>
      </c>
      <c r="BA50" s="746">
        <f t="shared" ref="BA50:BG50" si="231">+BA49/BA2</f>
        <v>73.698290557993062</v>
      </c>
      <c r="BB50" s="746">
        <f t="shared" si="231"/>
        <v>89.890249592220371</v>
      </c>
      <c r="BC50" s="746">
        <f t="shared" si="231"/>
        <v>88.293769750709245</v>
      </c>
      <c r="BD50" s="746">
        <f t="shared" si="231"/>
        <v>81.374774509936444</v>
      </c>
      <c r="BE50" s="746">
        <f t="shared" si="231"/>
        <v>14.613228069902036</v>
      </c>
      <c r="BF50" s="746">
        <f t="shared" si="231"/>
        <v>-51.258416645870732</v>
      </c>
      <c r="BG50" s="746">
        <f t="shared" si="231"/>
        <v>-64.440223662012741</v>
      </c>
      <c r="BH50" s="746">
        <f t="shared" ref="BH50:BM50" si="232">+BH49/BH2</f>
        <v>-51.396370302416322</v>
      </c>
      <c r="BI50" s="746">
        <f t="shared" si="232"/>
        <v>-53.641163643558372</v>
      </c>
      <c r="BJ50" s="746">
        <f t="shared" si="232"/>
        <v>-55.885956984700201</v>
      </c>
      <c r="BK50" s="746">
        <f t="shared" si="232"/>
        <v>-34.985870526210995</v>
      </c>
      <c r="BL50" s="746">
        <f t="shared" si="232"/>
        <v>-27.027056893091181</v>
      </c>
      <c r="BM50" s="746">
        <f t="shared" si="232"/>
        <v>-20.171245359971213</v>
      </c>
    </row>
    <row r="51" spans="3:65">
      <c r="C51" s="645" t="s">
        <v>317</v>
      </c>
      <c r="D51" s="603"/>
      <c r="E51" s="603"/>
      <c r="F51" s="603"/>
      <c r="G51" s="603"/>
      <c r="I51" s="605" t="e">
        <f>+I50/264.172</f>
        <v>#DIV/0!</v>
      </c>
      <c r="J51" s="605" t="e">
        <f t="shared" ref="J51:AC51" si="233">+J50/264.172</f>
        <v>#DIV/0!</v>
      </c>
      <c r="K51" s="605" t="e">
        <f t="shared" si="233"/>
        <v>#DIV/0!</v>
      </c>
      <c r="L51" s="605" t="e">
        <f t="shared" si="233"/>
        <v>#DIV/0!</v>
      </c>
      <c r="M51" s="605" t="e">
        <f t="shared" si="233"/>
        <v>#DIV/0!</v>
      </c>
      <c r="N51" s="605" t="e">
        <f t="shared" si="233"/>
        <v>#DIV/0!</v>
      </c>
      <c r="O51" s="605" t="e">
        <f t="shared" si="233"/>
        <v>#DIV/0!</v>
      </c>
      <c r="P51" s="605" t="e">
        <f t="shared" si="233"/>
        <v>#DIV/0!</v>
      </c>
      <c r="Q51" s="605" t="e">
        <f t="shared" si="233"/>
        <v>#DIV/0!</v>
      </c>
      <c r="R51" s="747" t="e">
        <f t="shared" si="233"/>
        <v>#DIV/0!</v>
      </c>
      <c r="S51" s="747" t="e">
        <f t="shared" si="233"/>
        <v>#DIV/0!</v>
      </c>
      <c r="T51" s="747" t="e">
        <f t="shared" si="233"/>
        <v>#DIV/0!</v>
      </c>
      <c r="U51" s="747" t="e">
        <f t="shared" si="233"/>
        <v>#DIV/0!</v>
      </c>
      <c r="V51" s="747" t="e">
        <f t="shared" si="233"/>
        <v>#DIV/0!</v>
      </c>
      <c r="W51" s="747" t="e">
        <f t="shared" si="233"/>
        <v>#DIV/0!</v>
      </c>
      <c r="X51" s="747" t="e">
        <f t="shared" si="233"/>
        <v>#DIV/0!</v>
      </c>
      <c r="Y51" s="747" t="e">
        <f t="shared" si="233"/>
        <v>#DIV/0!</v>
      </c>
      <c r="Z51" s="747" t="e">
        <f t="shared" si="233"/>
        <v>#DIV/0!</v>
      </c>
      <c r="AA51" s="747" t="e">
        <f t="shared" si="233"/>
        <v>#DIV/0!</v>
      </c>
      <c r="AB51" s="747" t="e">
        <f t="shared" si="233"/>
        <v>#DIV/0!</v>
      </c>
      <c r="AC51" s="747">
        <f t="shared" si="233"/>
        <v>-4.8140471486393832E-2</v>
      </c>
      <c r="AD51" s="747">
        <f t="shared" ref="AD51:AI51" si="234">+AD50/264.172</f>
        <v>-5.3396116860139432E-2</v>
      </c>
      <c r="AE51" s="747">
        <f t="shared" si="234"/>
        <v>-5.4759677894366435E-2</v>
      </c>
      <c r="AF51" s="747">
        <f t="shared" si="234"/>
        <v>-7.3253228921880742E-2</v>
      </c>
      <c r="AG51" s="747">
        <f t="shared" si="234"/>
        <v>-8.1443730681290155E-2</v>
      </c>
      <c r="AH51" s="747">
        <f t="shared" si="234"/>
        <v>-0.12737848520041234</v>
      </c>
      <c r="AI51" s="747">
        <f t="shared" si="234"/>
        <v>-0.14046992094092348</v>
      </c>
      <c r="AJ51" s="747">
        <f t="shared" ref="AJ51:AO51" si="235">+AJ50/264.172</f>
        <v>-0.14441158449344943</v>
      </c>
      <c r="AK51" s="747">
        <f t="shared" si="235"/>
        <v>-0.1441901143619525</v>
      </c>
      <c r="AL51" s="747">
        <f t="shared" si="235"/>
        <v>-0.13607173194723296</v>
      </c>
      <c r="AM51" s="747">
        <f t="shared" si="235"/>
        <v>-0.14972017303131857</v>
      </c>
      <c r="AN51" s="747">
        <f t="shared" si="235"/>
        <v>-0.1581393281240181</v>
      </c>
      <c r="AO51" s="747">
        <f t="shared" si="235"/>
        <v>-0.1625906542161758</v>
      </c>
      <c r="AP51" s="747">
        <f t="shared" ref="AP51:AR51" si="236">+AP50/264.172</f>
        <v>-0.15052973015866211</v>
      </c>
      <c r="AQ51" s="747">
        <f t="shared" si="236"/>
        <v>-0.15118899730341986</v>
      </c>
      <c r="AR51" s="747">
        <f t="shared" si="236"/>
        <v>-0.14737328691570872</v>
      </c>
      <c r="AS51" s="747">
        <f t="shared" ref="AS51:AZ51" si="237">+AS50/264.172</f>
        <v>-0.14436282564805911</v>
      </c>
      <c r="AT51" s="747">
        <f t="shared" si="237"/>
        <v>-0.14614473461307861</v>
      </c>
      <c r="AU51" s="747">
        <f t="shared" si="237"/>
        <v>-0.13643565072087566</v>
      </c>
      <c r="AV51" s="747">
        <f t="shared" si="237"/>
        <v>-0.14213759346073135</v>
      </c>
      <c r="AW51" s="747">
        <f t="shared" si="237"/>
        <v>-0.13565376876519628</v>
      </c>
      <c r="AX51" s="747">
        <f t="shared" si="237"/>
        <v>-0.13069897065235586</v>
      </c>
      <c r="AY51" s="747">
        <f t="shared" si="237"/>
        <v>4.8794887172578835E-2</v>
      </c>
      <c r="AZ51" s="747">
        <f t="shared" si="237"/>
        <v>0.22398143917411409</v>
      </c>
      <c r="BA51" s="747">
        <f t="shared" ref="BA51:BG51" si="238">+BA50/264.172</f>
        <v>0.27897843283161372</v>
      </c>
      <c r="BB51" s="747">
        <f t="shared" si="238"/>
        <v>0.34027167751396953</v>
      </c>
      <c r="BC51" s="747">
        <f t="shared" si="238"/>
        <v>0.33422834271122315</v>
      </c>
      <c r="BD51" s="747">
        <f t="shared" si="238"/>
        <v>0.30803709140233043</v>
      </c>
      <c r="BE51" s="747">
        <f t="shared" si="238"/>
        <v>5.5317096701777757E-2</v>
      </c>
      <c r="BF51" s="747">
        <f t="shared" si="238"/>
        <v>-0.19403425285749712</v>
      </c>
      <c r="BG51" s="747">
        <f t="shared" si="238"/>
        <v>-0.2439328303605709</v>
      </c>
      <c r="BH51" s="747">
        <f t="shared" ref="BH51:BM51" si="239">+BH50/264.172</f>
        <v>-0.19455646435813151</v>
      </c>
      <c r="BI51" s="747">
        <f t="shared" si="239"/>
        <v>-0.20305393320850948</v>
      </c>
      <c r="BJ51" s="747">
        <f t="shared" si="239"/>
        <v>-0.21155140205888662</v>
      </c>
      <c r="BK51" s="747">
        <f t="shared" si="239"/>
        <v>-0.13243595281184603</v>
      </c>
      <c r="BL51" s="747">
        <f t="shared" si="239"/>
        <v>-0.10230855992721098</v>
      </c>
      <c r="BM51" s="747">
        <f t="shared" si="239"/>
        <v>-7.6356485017228207E-2</v>
      </c>
    </row>
  </sheetData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7670F-CB26-4D96-86C1-FC5D1F060E24}">
  <dimension ref="E1:X26"/>
  <sheetViews>
    <sheetView zoomScaleNormal="100" workbookViewId="0">
      <selection activeCell="P13" sqref="P13"/>
    </sheetView>
  </sheetViews>
  <sheetFormatPr baseColWidth="10" defaultColWidth="11.46484375" defaultRowHeight="14.25"/>
  <cols>
    <col min="1" max="1" width="2.46484375" style="1" customWidth="1"/>
    <col min="2" max="2" width="3.9296875" style="1" customWidth="1"/>
    <col min="3" max="3" width="3.06640625" style="1" customWidth="1"/>
    <col min="4" max="4" width="10.06640625" style="1" customWidth="1"/>
    <col min="5" max="5" width="15" style="1" customWidth="1"/>
    <col min="6" max="6" width="22.53125" style="1" customWidth="1"/>
    <col min="7" max="7" width="10.46484375" style="1" customWidth="1"/>
    <col min="8" max="8" width="10.06640625" style="1" customWidth="1"/>
    <col min="9" max="9" width="11.06640625" style="1" customWidth="1"/>
    <col min="10" max="10" width="10" style="1" customWidth="1"/>
    <col min="11" max="11" width="10.46484375" style="2" customWidth="1"/>
    <col min="12" max="12" width="10" style="1" customWidth="1"/>
    <col min="13" max="13" width="10.46484375" style="1" customWidth="1"/>
    <col min="14" max="15" width="10" style="1" customWidth="1"/>
    <col min="16" max="34" width="9.53125" style="1" customWidth="1"/>
    <col min="35" max="16384" width="11.46484375" style="1"/>
  </cols>
  <sheetData>
    <row r="1" spans="5:24" ht="14.65" thickBot="1"/>
    <row r="2" spans="5:24">
      <c r="E2" s="165" t="s">
        <v>99</v>
      </c>
      <c r="F2" s="157" t="s">
        <v>327</v>
      </c>
      <c r="G2" s="890">
        <v>0.125</v>
      </c>
      <c r="H2" s="891">
        <v>1.125</v>
      </c>
      <c r="I2" s="13"/>
      <c r="J2" s="10"/>
      <c r="K2" s="11" t="s">
        <v>328</v>
      </c>
      <c r="L2" s="7">
        <v>-150</v>
      </c>
      <c r="M2" s="4"/>
    </row>
    <row r="3" spans="5:24">
      <c r="E3" s="86"/>
      <c r="F3" s="11" t="s">
        <v>329</v>
      </c>
      <c r="G3" s="14">
        <v>35</v>
      </c>
      <c r="H3" s="158"/>
      <c r="I3" s="10"/>
      <c r="J3" s="10"/>
      <c r="K3" s="11" t="s">
        <v>330</v>
      </c>
      <c r="L3" s="14">
        <v>0</v>
      </c>
    </row>
    <row r="4" spans="5:24">
      <c r="E4" s="86"/>
      <c r="F4" s="11" t="s">
        <v>331</v>
      </c>
      <c r="G4" s="17">
        <v>150</v>
      </c>
      <c r="H4" s="159">
        <v>150</v>
      </c>
      <c r="I4" s="10"/>
      <c r="J4" s="10"/>
      <c r="K4" s="11" t="s">
        <v>332</v>
      </c>
      <c r="L4" s="12">
        <v>102</v>
      </c>
    </row>
    <row r="5" spans="5:24">
      <c r="E5" s="834"/>
      <c r="F5" s="11" t="s">
        <v>333</v>
      </c>
      <c r="G5" s="14">
        <v>300</v>
      </c>
      <c r="H5" s="158"/>
      <c r="I5" s="10"/>
      <c r="J5" s="10"/>
      <c r="K5" s="11" t="s">
        <v>334</v>
      </c>
      <c r="L5" s="15">
        <v>0</v>
      </c>
      <c r="P5" s="6"/>
      <c r="Q5" s="6"/>
      <c r="R5" s="6"/>
      <c r="S5" s="6"/>
      <c r="T5" s="6"/>
    </row>
    <row r="6" spans="5:24">
      <c r="E6" s="834"/>
      <c r="F6" s="11" t="s">
        <v>335</v>
      </c>
      <c r="G6" s="14">
        <v>90</v>
      </c>
      <c r="H6" s="160"/>
      <c r="I6" s="10"/>
      <c r="J6" s="10"/>
      <c r="P6" s="24"/>
      <c r="Q6" s="24"/>
      <c r="R6" s="24"/>
      <c r="S6" s="24"/>
      <c r="T6" s="24"/>
    </row>
    <row r="7" spans="5:24">
      <c r="E7" s="834"/>
      <c r="F7" s="11" t="s">
        <v>336</v>
      </c>
      <c r="G7" s="14">
        <v>80</v>
      </c>
      <c r="H7" s="160"/>
      <c r="I7" s="10"/>
      <c r="J7" s="10"/>
      <c r="P7" s="24"/>
      <c r="Q7" s="24"/>
      <c r="R7" s="24"/>
      <c r="S7" s="24"/>
      <c r="T7" s="24"/>
    </row>
    <row r="8" spans="5:24">
      <c r="E8" s="86"/>
      <c r="F8" s="11" t="s">
        <v>337</v>
      </c>
      <c r="G8" s="7">
        <v>0</v>
      </c>
      <c r="H8" s="290">
        <v>100</v>
      </c>
      <c r="I8" s="13"/>
      <c r="J8" s="13"/>
      <c r="K8" s="8" t="s">
        <v>338</v>
      </c>
      <c r="L8" s="7">
        <f>+L9+20</f>
        <v>130</v>
      </c>
      <c r="P8" s="25"/>
      <c r="Q8" s="25"/>
      <c r="R8" s="25"/>
      <c r="S8" s="25"/>
      <c r="T8" s="25"/>
    </row>
    <row r="9" spans="5:24" ht="15.75">
      <c r="E9" s="86"/>
      <c r="F9" s="18" t="s">
        <v>339</v>
      </c>
      <c r="G9" s="17">
        <v>130.9</v>
      </c>
      <c r="H9" s="17"/>
      <c r="I9" s="19"/>
      <c r="J9" s="13"/>
      <c r="K9" s="8" t="s">
        <v>340</v>
      </c>
      <c r="L9" s="7">
        <v>110</v>
      </c>
      <c r="P9" s="25"/>
      <c r="Q9" s="27"/>
      <c r="R9" s="27"/>
      <c r="S9" s="27"/>
      <c r="T9" s="27"/>
    </row>
    <row r="10" spans="5:24">
      <c r="E10" s="86"/>
      <c r="F10" s="18" t="s">
        <v>341</v>
      </c>
      <c r="G10" s="161">
        <v>0.12</v>
      </c>
      <c r="H10" s="717">
        <f>+(100-12)/100</f>
        <v>0.88</v>
      </c>
      <c r="I10" s="21"/>
      <c r="J10" s="10"/>
      <c r="K10" s="11" t="s">
        <v>342</v>
      </c>
      <c r="L10" s="16">
        <v>0.11749999999999999</v>
      </c>
      <c r="P10" s="26"/>
      <c r="Q10" s="26"/>
      <c r="R10" s="26"/>
      <c r="S10" s="26"/>
      <c r="T10" s="26"/>
    </row>
    <row r="11" spans="5:24">
      <c r="E11" s="86"/>
      <c r="F11" s="18" t="s">
        <v>343</v>
      </c>
      <c r="G11" s="161">
        <v>2.8500000000000001E-2</v>
      </c>
      <c r="H11" s="5"/>
      <c r="I11" s="21"/>
      <c r="J11" s="10"/>
      <c r="K11" s="18"/>
      <c r="L11" s="10"/>
      <c r="U11" s="23"/>
      <c r="V11" s="23"/>
      <c r="W11" s="23"/>
      <c r="X11" s="23"/>
    </row>
    <row r="12" spans="5:24" ht="14.65" thickBot="1">
      <c r="E12" s="87"/>
      <c r="F12" s="162" t="s">
        <v>344</v>
      </c>
      <c r="G12" s="163">
        <v>15</v>
      </c>
      <c r="H12" s="164">
        <f>10+5</f>
        <v>15</v>
      </c>
      <c r="I12" s="21"/>
      <c r="J12" s="10"/>
      <c r="K12" s="18"/>
      <c r="L12" s="10"/>
      <c r="U12" s="23"/>
      <c r="V12" s="23"/>
      <c r="W12" s="23"/>
      <c r="X12" s="23"/>
    </row>
    <row r="13" spans="5:24">
      <c r="H13" s="20"/>
      <c r="I13" s="21"/>
      <c r="J13" s="10"/>
      <c r="K13" s="22"/>
      <c r="L13" s="15"/>
    </row>
    <row r="14" spans="5:24">
      <c r="F14" s="11" t="s">
        <v>345</v>
      </c>
      <c r="G14" s="788">
        <v>0.27</v>
      </c>
      <c r="H14" s="20"/>
      <c r="I14" s="21"/>
      <c r="J14" s="10"/>
      <c r="K14" s="11" t="s">
        <v>346</v>
      </c>
      <c r="L14" s="58">
        <v>264.17200000000003</v>
      </c>
    </row>
    <row r="15" spans="5:24">
      <c r="F15" s="11" t="s">
        <v>347</v>
      </c>
      <c r="G15" s="17">
        <v>0.08</v>
      </c>
      <c r="H15" s="20"/>
      <c r="I15" s="21"/>
      <c r="J15" s="10"/>
      <c r="K15" s="11" t="s">
        <v>348</v>
      </c>
      <c r="L15" s="58">
        <v>0.78900000000000003</v>
      </c>
      <c r="O15" s="9"/>
    </row>
    <row r="16" spans="5:24">
      <c r="F16" s="11" t="s">
        <v>349</v>
      </c>
      <c r="G16" s="17">
        <v>0.12</v>
      </c>
      <c r="H16" s="20"/>
      <c r="I16" s="21"/>
      <c r="J16" s="10"/>
      <c r="K16" s="11" t="s">
        <v>350</v>
      </c>
      <c r="L16" s="58">
        <v>0.80500000000000005</v>
      </c>
      <c r="O16" s="9"/>
    </row>
    <row r="17" spans="6:15">
      <c r="F17" s="11" t="s">
        <v>351</v>
      </c>
      <c r="G17" s="17">
        <v>0.11</v>
      </c>
      <c r="H17" s="20"/>
      <c r="I17" s="21"/>
      <c r="J17" s="10"/>
      <c r="K17" s="22"/>
      <c r="L17" s="15"/>
      <c r="O17" s="9"/>
    </row>
    <row r="18" spans="6:15">
      <c r="F18" s="11" t="s">
        <v>352</v>
      </c>
      <c r="G18" s="17">
        <v>0.3</v>
      </c>
    </row>
    <row r="22" spans="6:15">
      <c r="F22" s="1" t="s">
        <v>52</v>
      </c>
    </row>
    <row r="23" spans="6:15">
      <c r="F23" s="412" t="s">
        <v>283</v>
      </c>
      <c r="G23">
        <v>90</v>
      </c>
      <c r="H23" t="s">
        <v>284</v>
      </c>
    </row>
    <row r="24" spans="6:15">
      <c r="F24" s="412" t="s">
        <v>286</v>
      </c>
      <c r="G24">
        <v>0</v>
      </c>
      <c r="H24" t="s">
        <v>284</v>
      </c>
      <c r="I24">
        <v>130.9</v>
      </c>
      <c r="J24" s="1" t="s">
        <v>353</v>
      </c>
    </row>
    <row r="25" spans="6:15">
      <c r="F25" s="412" t="s">
        <v>287</v>
      </c>
      <c r="G25" s="692">
        <v>9.5699999999999993E-2</v>
      </c>
      <c r="H25" s="369">
        <v>0.90429999999999999</v>
      </c>
    </row>
    <row r="26" spans="6:15">
      <c r="F26" s="412" t="s">
        <v>288</v>
      </c>
      <c r="G26" s="413">
        <v>0.12</v>
      </c>
      <c r="H26" s="414">
        <v>1.1200000000000001</v>
      </c>
    </row>
  </sheetData>
  <phoneticPr fontId="31" type="noConversion"/>
  <pageMargins left="0.2" right="0.2" top="0.25" bottom="0.25" header="0.25" footer="0.25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E430C-9F75-4645-AB67-FD4F5CC6D8FC}">
  <sheetPr>
    <tabColor rgb="FF92D050"/>
  </sheetPr>
  <dimension ref="B1:CJ54"/>
  <sheetViews>
    <sheetView zoomScale="110" zoomScaleNormal="110" zoomScaleSheetLayoutView="100" workbookViewId="0">
      <pane xSplit="2" ySplit="3" topLeftCell="C18" activePane="bottomRight" state="frozen"/>
      <selection pane="topRight" activeCell="C1" sqref="C1"/>
      <selection pane="bottomLeft" activeCell="A4" sqref="A4"/>
      <selection pane="bottomRight" activeCell="AY29" sqref="AY29:BJ29"/>
    </sheetView>
  </sheetViews>
  <sheetFormatPr baseColWidth="10" defaultColWidth="9.06640625" defaultRowHeight="14.25"/>
  <cols>
    <col min="1" max="1" width="4.46484375" customWidth="1"/>
    <col min="2" max="2" width="24.06640625" customWidth="1"/>
    <col min="3" max="12" width="8.9296875" hidden="1" customWidth="1"/>
    <col min="13" max="13" width="9" hidden="1" customWidth="1"/>
    <col min="14" max="14" width="8.9296875" hidden="1" customWidth="1"/>
    <col min="15" max="15" width="10" hidden="1" customWidth="1"/>
    <col min="16" max="18" width="8.9296875" hidden="1" customWidth="1"/>
    <col min="19" max="19" width="11.06640625" hidden="1" customWidth="1"/>
    <col min="20" max="23" width="8.9296875" hidden="1" customWidth="1"/>
    <col min="24" max="24" width="9.06640625" hidden="1" customWidth="1"/>
    <col min="25" max="25" width="9" hidden="1" customWidth="1"/>
    <col min="26" max="26" width="0" hidden="1" customWidth="1"/>
    <col min="27" max="30" width="9.53125" hidden="1" customWidth="1"/>
    <col min="31" max="32" width="8.9296875" hidden="1" customWidth="1"/>
    <col min="33" max="35" width="9.53125" hidden="1" customWidth="1"/>
    <col min="36" max="50" width="0" hidden="1" customWidth="1"/>
    <col min="54" max="55" width="8.9296875" customWidth="1"/>
  </cols>
  <sheetData>
    <row r="1" spans="2:82" ht="14.65" thickBot="1">
      <c r="B1" s="95"/>
      <c r="AM1">
        <f>+AM8*264.172/AM29</f>
        <v>387.34338337178184</v>
      </c>
      <c r="AP1" s="60"/>
      <c r="BH1" s="60"/>
    </row>
    <row r="2" spans="2:82">
      <c r="B2" s="120" t="s">
        <v>354</v>
      </c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34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  <c r="AA2" s="341"/>
      <c r="AB2" s="121"/>
      <c r="AC2" s="121"/>
      <c r="AD2" s="121"/>
      <c r="AE2" s="121"/>
      <c r="AF2" s="121"/>
      <c r="AG2" s="121"/>
      <c r="AH2" s="121"/>
      <c r="AI2" s="121"/>
      <c r="AJ2" s="121"/>
      <c r="AK2" s="121"/>
      <c r="AL2" s="121"/>
      <c r="AM2" s="121"/>
      <c r="AN2" s="121"/>
      <c r="AO2" s="121"/>
      <c r="AP2" s="121"/>
      <c r="AQ2" s="121"/>
      <c r="AR2" s="121"/>
      <c r="AS2" s="121"/>
      <c r="AT2" s="121"/>
      <c r="AU2" s="121"/>
      <c r="AV2" s="121"/>
      <c r="AW2" s="121"/>
      <c r="AX2" s="121"/>
      <c r="AY2" s="341"/>
      <c r="AZ2" s="121"/>
      <c r="BA2" s="121"/>
      <c r="BB2" s="121"/>
      <c r="BC2" s="121"/>
      <c r="BD2" s="121"/>
      <c r="BE2" s="121"/>
      <c r="BF2" s="121"/>
      <c r="BG2" s="121"/>
      <c r="BH2" s="121"/>
      <c r="BI2" s="121"/>
      <c r="BJ2" s="121"/>
      <c r="BK2" s="1063"/>
      <c r="BL2" s="121"/>
      <c r="BM2" s="121"/>
      <c r="BN2" s="121"/>
      <c r="BO2" s="121"/>
      <c r="BP2" s="121"/>
      <c r="BQ2" s="121"/>
      <c r="BR2" s="121"/>
      <c r="BS2" s="121"/>
      <c r="BT2" s="121"/>
      <c r="BU2" s="121"/>
      <c r="BV2" s="121"/>
      <c r="BW2" s="1100"/>
      <c r="BX2" s="121"/>
      <c r="BY2" s="121"/>
      <c r="BZ2" s="121"/>
      <c r="CA2" s="121"/>
      <c r="CB2" s="992"/>
    </row>
    <row r="3" spans="2:82" ht="16.149999999999999" thickBot="1">
      <c r="B3" s="768">
        <v>45946</v>
      </c>
      <c r="C3" s="122">
        <v>44197</v>
      </c>
      <c r="D3" s="122">
        <v>44228</v>
      </c>
      <c r="E3" s="122">
        <v>44256</v>
      </c>
      <c r="F3" s="122">
        <v>44287</v>
      </c>
      <c r="G3" s="122">
        <v>44317</v>
      </c>
      <c r="H3" s="122">
        <v>44348</v>
      </c>
      <c r="I3" s="122">
        <v>44378</v>
      </c>
      <c r="J3" s="122">
        <v>44409</v>
      </c>
      <c r="K3" s="122">
        <v>44440</v>
      </c>
      <c r="L3" s="122">
        <v>44470</v>
      </c>
      <c r="M3" s="122">
        <v>44501</v>
      </c>
      <c r="N3" s="122">
        <v>44531</v>
      </c>
      <c r="O3" s="342">
        <v>44562</v>
      </c>
      <c r="P3" s="122">
        <v>44593</v>
      </c>
      <c r="Q3" s="122">
        <v>44621</v>
      </c>
      <c r="R3" s="122">
        <v>44652</v>
      </c>
      <c r="S3" s="122">
        <v>44682</v>
      </c>
      <c r="T3" s="122">
        <v>44713</v>
      </c>
      <c r="U3" s="122">
        <v>44743</v>
      </c>
      <c r="V3" s="122">
        <v>44774</v>
      </c>
      <c r="W3" s="122">
        <v>44805</v>
      </c>
      <c r="X3" s="122">
        <v>44835</v>
      </c>
      <c r="Y3" s="122">
        <v>44866</v>
      </c>
      <c r="Z3" s="122">
        <v>44896</v>
      </c>
      <c r="AA3" s="342">
        <v>44927</v>
      </c>
      <c r="AB3" s="122">
        <v>44958</v>
      </c>
      <c r="AC3" s="122">
        <v>44986</v>
      </c>
      <c r="AD3" s="122">
        <v>45017</v>
      </c>
      <c r="AE3" s="122">
        <v>45047</v>
      </c>
      <c r="AF3" s="122">
        <v>45078</v>
      </c>
      <c r="AG3" s="122">
        <v>45108</v>
      </c>
      <c r="AH3" s="122">
        <v>45139</v>
      </c>
      <c r="AI3" s="122">
        <v>45170</v>
      </c>
      <c r="AJ3" s="122">
        <v>45200</v>
      </c>
      <c r="AK3" s="122">
        <v>45231</v>
      </c>
      <c r="AL3" s="122">
        <v>45261</v>
      </c>
      <c r="AM3" s="122">
        <v>45292</v>
      </c>
      <c r="AN3" s="122">
        <v>45323</v>
      </c>
      <c r="AO3" s="122">
        <v>45352</v>
      </c>
      <c r="AP3" s="122">
        <v>45383</v>
      </c>
      <c r="AQ3" s="122">
        <v>45413</v>
      </c>
      <c r="AR3" s="122">
        <v>45444</v>
      </c>
      <c r="AS3" s="122">
        <v>45474</v>
      </c>
      <c r="AT3" s="122">
        <v>45505</v>
      </c>
      <c r="AU3" s="122">
        <v>45536</v>
      </c>
      <c r="AV3" s="122">
        <v>45566</v>
      </c>
      <c r="AW3" s="122">
        <v>45597</v>
      </c>
      <c r="AX3" s="122">
        <v>45627</v>
      </c>
      <c r="AY3" s="342">
        <v>45658</v>
      </c>
      <c r="AZ3" s="122">
        <v>45689</v>
      </c>
      <c r="BA3" s="122">
        <v>45717</v>
      </c>
      <c r="BB3" s="122">
        <v>45748</v>
      </c>
      <c r="BC3" s="122">
        <v>45778</v>
      </c>
      <c r="BD3" s="122">
        <v>45809</v>
      </c>
      <c r="BE3" s="122">
        <v>45839</v>
      </c>
      <c r="BF3" s="122">
        <v>45870</v>
      </c>
      <c r="BG3" s="122">
        <v>45901</v>
      </c>
      <c r="BH3" s="122">
        <v>45931</v>
      </c>
      <c r="BI3" s="122">
        <v>45962</v>
      </c>
      <c r="BJ3" s="122">
        <v>45992</v>
      </c>
      <c r="BK3" s="1064">
        <v>46023</v>
      </c>
      <c r="BL3" s="122">
        <v>46054</v>
      </c>
      <c r="BM3" s="122">
        <v>46082</v>
      </c>
      <c r="BN3" s="122">
        <v>46113</v>
      </c>
      <c r="BO3" s="122">
        <v>46143</v>
      </c>
      <c r="BP3" s="122">
        <v>46174</v>
      </c>
      <c r="BQ3" s="122">
        <v>46204</v>
      </c>
      <c r="BR3" s="122">
        <v>46235</v>
      </c>
      <c r="BS3" s="122">
        <v>46266</v>
      </c>
      <c r="BT3" s="122">
        <v>46296</v>
      </c>
      <c r="BU3" s="122">
        <v>46327</v>
      </c>
      <c r="BV3" s="122">
        <v>46357</v>
      </c>
      <c r="BW3" s="1101" t="s">
        <v>4225</v>
      </c>
      <c r="BX3" s="1062" t="s">
        <v>4399</v>
      </c>
      <c r="BY3" s="1062" t="s">
        <v>4363</v>
      </c>
      <c r="BZ3" s="1062" t="s">
        <v>4364</v>
      </c>
      <c r="CA3" s="1062" t="s">
        <v>4400</v>
      </c>
      <c r="CB3" s="993" t="s">
        <v>4401</v>
      </c>
    </row>
    <row r="4" spans="2:82">
      <c r="B4" s="139" t="s">
        <v>355</v>
      </c>
      <c r="C4" s="124"/>
      <c r="D4" s="124"/>
      <c r="E4" s="124"/>
      <c r="F4" s="328" t="e">
        <f>+(AVERAGE('[1]PLATTt &amp; OPIt'!C6:C26))</f>
        <v>#REF!</v>
      </c>
      <c r="G4" s="328">
        <f>+(AVERAGE('PLATTS&amp;OPIS'!C28:C46))</f>
        <v>635.15789473684208</v>
      </c>
      <c r="H4" s="402">
        <f>+(AVERAGE('PLATTS&amp;OPIS'!C48:C69))</f>
        <v>656.59090909090912</v>
      </c>
      <c r="I4" s="402">
        <v>656.59100000000001</v>
      </c>
      <c r="J4" s="402">
        <v>660.56</v>
      </c>
      <c r="K4" s="402">
        <v>792.71600000000001</v>
      </c>
      <c r="L4" s="402">
        <v>987.17899999999997</v>
      </c>
      <c r="M4" s="402">
        <v>1276.807</v>
      </c>
      <c r="N4" s="404">
        <v>1060.9169999999999</v>
      </c>
      <c r="O4" s="404">
        <v>938.77499999999998</v>
      </c>
      <c r="P4" s="404">
        <v>946.18799999999999</v>
      </c>
      <c r="Q4" s="404">
        <v>1143.152</v>
      </c>
      <c r="R4" s="404">
        <v>1189.0129999999999</v>
      </c>
      <c r="S4" s="404">
        <v>1138.5830000000001</v>
      </c>
      <c r="T4" s="404">
        <v>1273.825</v>
      </c>
      <c r="U4" s="404">
        <v>1199.5</v>
      </c>
      <c r="V4" s="404">
        <v>1039.5909999999999</v>
      </c>
      <c r="W4" s="404">
        <v>997.40499999999997</v>
      </c>
      <c r="X4" s="404">
        <v>862.19</v>
      </c>
      <c r="Y4" s="404">
        <v>785.95500000000004</v>
      </c>
      <c r="Z4" s="404">
        <v>722.16300000000001</v>
      </c>
      <c r="AA4" s="404">
        <v>751.75</v>
      </c>
      <c r="AB4" s="404">
        <v>835.48800000000006</v>
      </c>
      <c r="AC4" s="404">
        <v>899.63</v>
      </c>
      <c r="AD4" s="404">
        <v>866.80600000000004</v>
      </c>
      <c r="AE4" s="404">
        <v>756.56299999999999</v>
      </c>
      <c r="AF4" s="404">
        <v>775.77300000000002</v>
      </c>
      <c r="AG4" s="404">
        <v>736.01199999999994</v>
      </c>
      <c r="AH4" s="404">
        <v>726.84100000000001</v>
      </c>
      <c r="AI4" s="404">
        <v>785.86900000000003</v>
      </c>
      <c r="AJ4" s="404">
        <v>813.38599999999997</v>
      </c>
      <c r="AK4" s="404">
        <v>685.02300000000002</v>
      </c>
      <c r="AL4" s="404">
        <v>601.98699999999997</v>
      </c>
      <c r="AM4" s="404">
        <v>605.79499999999996</v>
      </c>
      <c r="AN4" s="404">
        <v>633.66700000000003</v>
      </c>
      <c r="AO4" s="404">
        <v>676.85</v>
      </c>
      <c r="AP4" s="404">
        <v>685.09500000000003</v>
      </c>
      <c r="AQ4" s="404">
        <v>691.96400000000006</v>
      </c>
      <c r="AR4" s="404">
        <v>745.68799999999999</v>
      </c>
      <c r="AS4" s="402">
        <v>715.79300000000001</v>
      </c>
      <c r="AT4" s="402">
        <v>669.56</v>
      </c>
      <c r="AU4" s="402">
        <v>629.98800000000006</v>
      </c>
      <c r="AV4" s="402">
        <v>652.42399999999998</v>
      </c>
      <c r="AW4" s="402">
        <v>670.01199999999994</v>
      </c>
      <c r="AX4" s="402">
        <v>662.98800000000006</v>
      </c>
      <c r="AY4" s="1043">
        <v>671.46600000000001</v>
      </c>
      <c r="AZ4" s="402">
        <v>688.08799999999997</v>
      </c>
      <c r="BA4" s="402">
        <v>671.56</v>
      </c>
      <c r="BB4" s="402">
        <v>645.27499999999998</v>
      </c>
      <c r="BC4" s="402">
        <v>596.28800000000001</v>
      </c>
      <c r="BD4" s="402">
        <v>595.34500000000003</v>
      </c>
      <c r="BE4" s="402">
        <v>602.5</v>
      </c>
      <c r="BF4" s="402">
        <v>601.81299999999999</v>
      </c>
      <c r="BG4" s="402">
        <v>658.35199999999998</v>
      </c>
      <c r="BH4" s="402"/>
      <c r="BI4" s="361">
        <f t="shared" ref="BI4" si="0">+BH5-BI5</f>
        <v>100</v>
      </c>
      <c r="BJ4" s="361">
        <f t="shared" ref="BJ4" si="1">+BI5-BJ5</f>
        <v>52</v>
      </c>
      <c r="BK4" s="1065">
        <f t="shared" ref="BK4" si="2">+BJ5-BK5</f>
        <v>24</v>
      </c>
      <c r="BL4" s="361">
        <f t="shared" ref="BL4" si="3">+BK5-BL5</f>
        <v>-8</v>
      </c>
      <c r="BM4" s="361">
        <f t="shared" ref="BM4" si="4">+BL5-BM5</f>
        <v>-10</v>
      </c>
      <c r="BN4" s="361">
        <f t="shared" ref="BN4" si="5">+BM5-BN5</f>
        <v>-12</v>
      </c>
      <c r="BO4" s="361">
        <f t="shared" ref="BO4" si="6">+BN5-BO5</f>
        <v>-1</v>
      </c>
      <c r="BP4" s="361">
        <f t="shared" ref="BP4" si="7">+BO5-BP5</f>
        <v>0</v>
      </c>
      <c r="BQ4" s="361">
        <f t="shared" ref="BQ4" si="8">+BP5-BQ5</f>
        <v>5</v>
      </c>
      <c r="BR4" s="361">
        <f t="shared" ref="BR4" si="9">+BQ5-BR5</f>
        <v>2</v>
      </c>
      <c r="BS4" s="361">
        <f t="shared" ref="BS4" si="10">+BR5-BS5</f>
        <v>2</v>
      </c>
      <c r="BT4" s="361">
        <f t="shared" ref="BT4" si="11">+BS5-BT5</f>
        <v>11</v>
      </c>
      <c r="BU4" s="361">
        <f t="shared" ref="BU4" si="12">+BT5-BU5</f>
        <v>5</v>
      </c>
      <c r="BV4" s="361">
        <f t="shared" ref="BV4" si="13">+BU5-BV5</f>
        <v>0</v>
      </c>
      <c r="BW4" s="1102"/>
      <c r="BX4" s="1079"/>
      <c r="BY4" s="361">
        <f>+BW5-BY5</f>
        <v>83.333333333333371</v>
      </c>
      <c r="BZ4" s="361">
        <f>+BY5-BZ5</f>
        <v>-22</v>
      </c>
      <c r="CA4" s="361"/>
      <c r="CB4" s="994"/>
    </row>
    <row r="5" spans="2:82">
      <c r="B5" s="137" t="s">
        <v>356</v>
      </c>
      <c r="C5" s="149">
        <f>+'T2'!C27</f>
        <v>0</v>
      </c>
      <c r="D5" s="149">
        <f>+'T2'!D27</f>
        <v>0</v>
      </c>
      <c r="E5" s="149">
        <f>+'T2'!E27</f>
        <v>0</v>
      </c>
      <c r="F5" s="149">
        <f>+'T2'!F70</f>
        <v>0</v>
      </c>
      <c r="G5" s="149">
        <f>+'T2'!G91</f>
        <v>0</v>
      </c>
      <c r="H5" s="149">
        <f>+'T2'!H139</f>
        <v>0</v>
      </c>
      <c r="I5" s="149">
        <f>+'T2'!I139</f>
        <v>0</v>
      </c>
      <c r="J5" s="149">
        <f>+'T2'!J139</f>
        <v>0</v>
      </c>
      <c r="K5" s="149">
        <f>+'T2'!K160</f>
        <v>0</v>
      </c>
      <c r="L5" s="149">
        <f>+'T2'!L202</f>
        <v>0</v>
      </c>
      <c r="M5" s="149">
        <f>+'T2'!M202</f>
        <v>0</v>
      </c>
      <c r="N5" s="149">
        <f>+'T2'!N244</f>
        <v>0</v>
      </c>
      <c r="O5" s="149">
        <f>+'T2'!O244</f>
        <v>0</v>
      </c>
      <c r="P5" s="149">
        <f>+'T2'!P270</f>
        <v>0</v>
      </c>
      <c r="Q5" s="149">
        <f>+'T2'!Q286</f>
        <v>0</v>
      </c>
      <c r="R5" s="149">
        <f>+'T2'!R310</f>
        <v>0</v>
      </c>
      <c r="S5" s="149">
        <f>INDEX('T2'!$A$4:$BB$1048576,MATCH('settlement day'!$B$3,'T2'!$A$4:$A$1048576,0),MATCH('settlement day'!S$3,'T2'!$A$4:$BB$4,0))</f>
        <v>0</v>
      </c>
      <c r="T5" s="149">
        <f>INDEX('T2'!$A$4:$BB$1048576,MATCH('settlement day'!$B$3,'T2'!$A$4:$A$1048576,0),MATCH('settlement day'!T$3,'T2'!$A$4:$BB$4,0))</f>
        <v>0</v>
      </c>
      <c r="U5" s="149">
        <f>INDEX('T2'!$A$4:$BB$1048576,MATCH('settlement day'!$B$3,'T2'!$A$4:$A$1048576,0),MATCH('settlement day'!U$3,'T2'!$A$4:$BB$4,0))</f>
        <v>0</v>
      </c>
      <c r="V5" s="149">
        <f>INDEX('T2'!$A$4:$BB$1048576,MATCH('settlement day'!$B$3,'T2'!$A$4:$A$1048576,0),MATCH('settlement day'!V$3,'T2'!$A$4:$BB$4,0))</f>
        <v>0</v>
      </c>
      <c r="W5" s="149">
        <f>INDEX('T2'!$A$4:$BB$1048576,MATCH('settlement day'!$B$3,'T2'!$A$4:$A$1048576,0),MATCH('settlement day'!W$3,'T2'!$A$4:$BB$4,0))</f>
        <v>0</v>
      </c>
      <c r="X5" s="149">
        <f>INDEX('T2'!$A$4:$BB$1048576,MATCH('settlement day'!$B$3,'T2'!$A$4:$A$1048576,0),MATCH('settlement day'!X$3,'T2'!$A$4:$BB$4,0))</f>
        <v>0</v>
      </c>
      <c r="Y5" s="149">
        <f>INDEX('T2'!$A$4:$BB$1048576,MATCH('settlement day'!$B$3,'T2'!$A$4:$A$1048576,0),MATCH('settlement day'!Y$3,'T2'!$A$4:$BB$4,0))</f>
        <v>0</v>
      </c>
      <c r="Z5" s="149">
        <f>INDEX('T2'!$A$4:$BB$1048576,MATCH('settlement day'!$B$3,'T2'!$A$4:$A$1048576,0),MATCH('settlement day'!Z$3,'T2'!$A$4:$BB$4,0))</f>
        <v>0</v>
      </c>
      <c r="AA5" s="149">
        <f>INDEX('T2'!$A$4:$BB$1048576,MATCH('settlement day'!$B$3,'T2'!$A$4:$A$1048576,0),MATCH('settlement day'!AA$3,'T2'!$A$4:$BB$4,0))</f>
        <v>0</v>
      </c>
      <c r="AB5" s="149">
        <f>INDEX('T2'!$A$4:$BB$1048576,MATCH('settlement day'!$B$3,'T2'!$A$4:$A$1048576,0),MATCH('settlement day'!AB$3,'T2'!$A$4:$BB$4,0))</f>
        <v>0</v>
      </c>
      <c r="AC5" s="149">
        <f>INDEX('T2'!$A$4:$BB$1048576,MATCH('settlement day'!$B$3,'T2'!$A$4:$A$1048576,0),MATCH('settlement day'!AC$3,'T2'!$A$4:$BB$4,0))</f>
        <v>0</v>
      </c>
      <c r="AD5" s="149">
        <f>INDEX('T2'!$A$4:$BB$1048576,MATCH('settlement day'!$B$3,'T2'!$A$4:$A$1048576,0),MATCH('settlement day'!AD$3,'T2'!$A$4:$BB$4,0))</f>
        <v>0</v>
      </c>
      <c r="AE5" s="149">
        <f>INDEX('T2'!$A$4:$BB$1048576,MATCH('settlement day'!$B$3,'T2'!$A$4:$A$1048576,0),MATCH('settlement day'!AE$3,'T2'!$A$4:$BB$4,0))</f>
        <v>0</v>
      </c>
      <c r="AF5" s="149">
        <f>INDEX('T2'!$A$4:$BB$1048576,MATCH('settlement day'!$B$3,'T2'!$A$4:$A$1048576,0),MATCH('settlement day'!AF$3,'T2'!$A$4:$BB$4,0))</f>
        <v>0</v>
      </c>
      <c r="AG5" s="149">
        <f>INDEX('T2'!$A$4:$BB$1048576,MATCH('settlement day'!$B$3,'T2'!$A$4:$A$1048576,0),MATCH('settlement day'!AG$3,'T2'!$A$4:$BB$4,0))</f>
        <v>0</v>
      </c>
      <c r="AH5" s="149">
        <f>INDEX('T2'!$A$4:$BB$1048576,MATCH('settlement day'!$B$3,'T2'!$A$4:$A$1048576,0),MATCH('settlement day'!AH$3,'T2'!$A$4:$BB$4,0))</f>
        <v>0</v>
      </c>
      <c r="AI5" s="149">
        <f>INDEX('T2'!$A$4:$BB$1048576,MATCH('settlement day'!$B$3,'T2'!$A$4:$A$1048576,0),MATCH('settlement day'!AI$3,'T2'!$A$4:$BB$4,0))</f>
        <v>0</v>
      </c>
      <c r="AJ5" s="149">
        <f>INDEX('T2'!$A$4:$BB$1048576,MATCH('settlement day'!$B$3,'T2'!$A$4:$A$1048576,0),MATCH('settlement day'!AJ$3,'T2'!$A$4:$BB$4,0))</f>
        <v>0</v>
      </c>
      <c r="AK5" s="149">
        <f>INDEX('T2'!$A$4:$BB$1048576,MATCH('settlement day'!$B$3,'T2'!$A$4:$A$1048576,0),MATCH('settlement day'!AK$3,'T2'!$A$4:$BB$4,0))</f>
        <v>0</v>
      </c>
      <c r="AL5" s="149">
        <f>INDEX('T2'!$A$4:$BB$1048576,MATCH('settlement day'!$B$3,'T2'!$A$4:$A$1048576,0),MATCH('settlement day'!AL$3,'T2'!$A$4:$BB$4,0))</f>
        <v>0</v>
      </c>
      <c r="AM5" s="149">
        <f>INDEX('T2'!$A$4:$BB$1048576,MATCH('settlement day'!$B$3,'T2'!$A$4:$A$1048576,0),MATCH('settlement day'!AM$3,'T2'!$A$4:$BB$4,0))</f>
        <v>0</v>
      </c>
      <c r="AN5" s="149">
        <f>INDEX('T2'!$A$4:$BB$1048576,MATCH('settlement day'!$B$3,'T2'!$A$4:$A$1048576,0),MATCH('settlement day'!AN$3,'T2'!$A$4:$BB$4,0))</f>
        <v>0</v>
      </c>
      <c r="AO5" s="149">
        <f>INDEX('T2'!$A$4:$BB$1048576,MATCH('settlement day'!$B$3,'T2'!$A$4:$A$1048576,0),MATCH('settlement day'!AO$3,'T2'!$A$4:$BB$4,0))</f>
        <v>0</v>
      </c>
      <c r="AP5" s="149">
        <f>INDEX('T2'!$A$4:$BB$1048576,MATCH('settlement day'!$B$3,'T2'!$A$4:$A$1048576,0),MATCH('settlement day'!AP$3,'T2'!$A$4:$BB$4,0))</f>
        <v>0</v>
      </c>
      <c r="AQ5" s="149">
        <f>INDEX('T2'!$A$4:$BB$1048576,MATCH('settlement day'!$B$3,'T2'!$A$4:$A$1048576,0),MATCH('settlement day'!AQ$3,'T2'!$A$4:$BB$4,0))</f>
        <v>0</v>
      </c>
      <c r="AR5" s="149">
        <f>INDEX('T2'!$A$4:$BB$1048576,MATCH('settlement day'!$B$3,'T2'!$A$4:$A$1048576,0),MATCH('settlement day'!AR$3,'T2'!$A$4:$BB$4,0))</f>
        <v>0</v>
      </c>
      <c r="AS5" s="967">
        <f>INDEX('T2'!$A$4:$BB$1048576,MATCH('settlement day'!$B$3,'T2'!$A$4:$A$1048576,0),MATCH('settlement day'!AS$3,'T2'!$A$4:$BB$4,0))</f>
        <v>0</v>
      </c>
      <c r="AT5" s="149">
        <f>INDEX('T2'!$A$4:$BB$1048576,MATCH('settlement day'!$B$3,'T2'!$A$4:$A$1048576,0),MATCH('settlement day'!AT$3,'T2'!$A$4:$BB$4,0))</f>
        <v>0</v>
      </c>
      <c r="AU5" s="149">
        <f>INDEX('T2'!$A$4:$BB$1048576,MATCH('settlement day'!$B$3,'T2'!$A$4:$A$1048576,0),MATCH('settlement day'!AU$3,'T2'!$A$4:$BB$4,0))</f>
        <v>0</v>
      </c>
      <c r="AV5" s="149">
        <f>INDEX('T2'!$A$4:$BB$1048576,MATCH('settlement day'!$B$3,'T2'!$A$4:$A$1048576,0),MATCH('settlement day'!AV$3,'T2'!$A$4:$BB$4,0))</f>
        <v>0</v>
      </c>
      <c r="AW5" s="149">
        <f>INDEX('T2'!$A$4:$BB$1048576,MATCH('settlement day'!$B$3,'T2'!$A$4:$A$1048576,0),MATCH('settlement day'!AW$3,'T2'!$A$4:$BB$4,0))</f>
        <v>0</v>
      </c>
      <c r="AX5" s="149">
        <f>INDEX('T2'!$A$4:$BB$1048576,MATCH('settlement day'!$B$3,'T2'!$A$4:$A$1048576,0),MATCH('settlement day'!AX$3,'T2'!$A$4:$BB$4,0))</f>
        <v>0</v>
      </c>
      <c r="AY5" s="975">
        <f>INDEX('T2'!$A$4:$BB$1048576,MATCH('settlement day'!$B$3,'T2'!$A$4:$A$1048576,0),MATCH('settlement day'!AY$3,'T2'!$A$4:$BB$4,0))</f>
        <v>0</v>
      </c>
      <c r="AZ5" s="149">
        <f>INDEX('T2'!$A$4:$BB$1048576,MATCH('settlement day'!$B$3,'T2'!$A$4:$A$1048576,0),MATCH('settlement day'!AZ$3,'T2'!$A$4:$BB$4,0))</f>
        <v>0</v>
      </c>
      <c r="BA5" s="149">
        <f>INDEX('T2'!$A$4:$BB$1048576,MATCH('settlement day'!$B$3,'T2'!$A$4:$A$1048576,0),MATCH('settlement day'!BA$3,'T2'!$A$4:$BB$4,0))</f>
        <v>0</v>
      </c>
      <c r="BB5" s="149">
        <f>INDEX('T2'!$A$4:$BB$1048576,MATCH('settlement day'!$B$3,'T2'!$A$4:$A$1048576,0),MATCH('settlement day'!BB$3,'T2'!$A$4:$BB$4,0))</f>
        <v>0</v>
      </c>
      <c r="BC5" s="149">
        <f>INDEX('T2'!$A$4:$CC$1048576,MATCH('settlement day'!$B$3,'T2'!$A$4:$A$1048576,0),MATCH('settlement day'!BC$3,'T2'!$A$4:$CC$4,0))</f>
        <v>0</v>
      </c>
      <c r="BD5" s="149">
        <f>INDEX('T2'!$A$4:$CC$1048576,MATCH('settlement day'!$B$3,'T2'!$A$4:$A$1048576,0),MATCH('settlement day'!BD$3,'T2'!$A$4:$CC$4,0))</f>
        <v>0</v>
      </c>
      <c r="BE5" s="149">
        <f>INDEX('T2'!$A$4:$CC$1048576,MATCH('settlement day'!$B$3,'T2'!$A$4:$A$1048576,0),MATCH('settlement day'!BE$3,'T2'!$A$4:$CC$4,0))</f>
        <v>0</v>
      </c>
      <c r="BF5" s="149">
        <f>INDEX('T2'!$A$4:$CC$1048576,MATCH('settlement day'!$B$3,'T2'!$A$4:$A$1048576,0),MATCH('settlement day'!BF$3,'T2'!$A$4:$CC$4,0))</f>
        <v>0</v>
      </c>
      <c r="BG5" s="149">
        <f>INDEX('T2'!$A$4:$CC$1048576,MATCH('settlement day'!$B$3,'T2'!$A$4:$A$1048576,0),MATCH('settlement day'!BG$3,'T2'!$A$4:$CC$4,0))</f>
        <v>0</v>
      </c>
      <c r="BH5" s="149">
        <f>INDEX('T2'!$A$4:$CC$1048576,MATCH('settlement day'!$B$3,'T2'!$A$4:$A$1048576,0),MATCH('settlement day'!BH$3,'T2'!$A$4:$CC$4,0))</f>
        <v>780</v>
      </c>
      <c r="BI5" s="149">
        <f>INDEX('T2'!$A$4:$CC$1048576,MATCH('settlement day'!$B$3,'T2'!$A$4:$A$1048576,0),MATCH('settlement day'!BI$3,'T2'!$A$4:$CC$4,0))</f>
        <v>680</v>
      </c>
      <c r="BJ5" s="149">
        <f>INDEX('T2'!$A$4:$CC$1048576,MATCH('settlement day'!$B$3,'T2'!$A$4:$A$1048576,0),MATCH('settlement day'!BJ$3,'T2'!$A$4:$CC$4,0))</f>
        <v>628</v>
      </c>
      <c r="BK5" s="1066">
        <f>INDEX('T2'!$A$4:$CC$1048576,MATCH('settlement day'!$B$3,'T2'!$A$4:$A$1048576,0),MATCH('settlement day'!BK$3,'T2'!$A$4:$CC$4,0))</f>
        <v>604</v>
      </c>
      <c r="BL5" s="149">
        <f>INDEX('T2'!$A$4:$CC$1048576,MATCH('settlement day'!$B$3,'T2'!$A$4:$A$1048576,0),MATCH('settlement day'!BL$3,'T2'!$A$4:$CC$4,0))</f>
        <v>612</v>
      </c>
      <c r="BM5" s="149">
        <f>INDEX('T2'!$A$4:$CC$1048576,MATCH('settlement day'!$B$3,'T2'!$A$4:$A$1048576,0),MATCH('settlement day'!BM$3,'T2'!$A$4:$CC$4,0))</f>
        <v>622</v>
      </c>
      <c r="BN5" s="149">
        <f>INDEX('T2'!$A$4:$CC$1048576,MATCH('settlement day'!$B$3,'T2'!$A$4:$A$1048576,0),MATCH('settlement day'!BN$3,'T2'!$A$4:$CC$4,0))</f>
        <v>634</v>
      </c>
      <c r="BO5" s="149">
        <f>INDEX('T2'!$A$4:$CC$1048576,MATCH('settlement day'!$B$3,'T2'!$A$4:$A$1048576,0),MATCH('settlement day'!BO$3,'T2'!$A$4:$CC$4,0))</f>
        <v>635</v>
      </c>
      <c r="BP5" s="149">
        <f>INDEX('T2'!$A$4:$CC$1048576,MATCH('settlement day'!$B$3,'T2'!$A$4:$A$1048576,0),MATCH('settlement day'!BP$3,'T2'!$A$4:$CC$4,0))</f>
        <v>635</v>
      </c>
      <c r="BQ5" s="149">
        <f>INDEX('T2'!$A$4:$CC$1048576,MATCH('settlement day'!$B$3,'T2'!$A$4:$A$1048576,0),MATCH('settlement day'!BQ$3,'T2'!$A$4:$CC$4,0))</f>
        <v>630</v>
      </c>
      <c r="BR5" s="149">
        <f>INDEX('T2'!$A$4:$CC$1048576,MATCH('settlement day'!$B$3,'T2'!$A$4:$A$1048576,0),MATCH('settlement day'!BR$3,'T2'!$A$4:$CC$4,0))</f>
        <v>628</v>
      </c>
      <c r="BS5" s="149">
        <f>INDEX('T2'!$A$4:$CC$1048576,MATCH('settlement day'!$B$3,'T2'!$A$4:$A$1048576,0),MATCH('settlement day'!BS$3,'T2'!$A$4:$CC$4,0))</f>
        <v>626</v>
      </c>
      <c r="BT5" s="149">
        <f>INDEX('T2'!$A$4:$CC$1048576,MATCH('settlement day'!$B$3,'T2'!$A$4:$A$1048576,0),MATCH('settlement day'!BT$3,'T2'!$A$4:$CC$4,0))</f>
        <v>615</v>
      </c>
      <c r="BU5" s="149">
        <f>INDEX('T2'!$A$4:$CC$1048576,MATCH('settlement day'!$B$3,'T2'!$A$4:$A$1048576,0),MATCH('settlement day'!BU$3,'T2'!$A$4:$CC$4,0))</f>
        <v>610</v>
      </c>
      <c r="BV5" s="149">
        <f>INDEX('T2'!$A$4:$CC$1048576,MATCH('settlement day'!$B$3,'T2'!$A$4:$A$1048576,0),MATCH('settlement day'!BV$3,'T2'!$A$4:$CC$4,0))</f>
        <v>610</v>
      </c>
      <c r="BW5" s="1103">
        <f>SUM(BH5:BJ5)/3</f>
        <v>696</v>
      </c>
      <c r="BX5" s="1080">
        <f>SUM(BK5:BV5)/12</f>
        <v>621.75</v>
      </c>
      <c r="BY5" s="149">
        <f>SUM(BK5:BM5)/3</f>
        <v>612.66666666666663</v>
      </c>
      <c r="BZ5" s="149">
        <f>SUM(BN5:BP5)/3</f>
        <v>634.66666666666663</v>
      </c>
      <c r="CA5" s="149">
        <f>SUM(BQ5:BS5)/3</f>
        <v>628</v>
      </c>
      <c r="CB5" s="995">
        <f>SUM(BT5:BV5)/3</f>
        <v>611.66666666666663</v>
      </c>
    </row>
    <row r="6" spans="2:82">
      <c r="B6" s="137" t="s">
        <v>32</v>
      </c>
      <c r="C6" s="149">
        <f>+'T2'!C26</f>
        <v>0</v>
      </c>
      <c r="D6" s="149">
        <f>+'T2'!D26</f>
        <v>0</v>
      </c>
      <c r="E6" s="149">
        <f>+'T2'!E26</f>
        <v>0</v>
      </c>
      <c r="F6" s="149">
        <f>+'T2'!F69</f>
        <v>0</v>
      </c>
      <c r="G6" s="149">
        <f>+'T2'!G90</f>
        <v>0</v>
      </c>
      <c r="H6" s="149">
        <f>+'T2'!H138</f>
        <v>0</v>
      </c>
      <c r="I6" s="149">
        <f>+'T2'!I138</f>
        <v>0</v>
      </c>
      <c r="J6" s="149">
        <f>+'T2'!J138</f>
        <v>0</v>
      </c>
      <c r="K6" s="149">
        <f>+'T2'!K159</f>
        <v>0</v>
      </c>
      <c r="L6" s="149">
        <f>+'T2'!L201</f>
        <v>0</v>
      </c>
      <c r="M6" s="149">
        <f>+'T2'!M201</f>
        <v>0</v>
      </c>
      <c r="N6" s="149">
        <f>+'T2'!N243</f>
        <v>0</v>
      </c>
      <c r="O6" s="149">
        <f>+'T2'!O243</f>
        <v>0</v>
      </c>
      <c r="P6" s="149">
        <f>+'T2'!P269</f>
        <v>0</v>
      </c>
      <c r="Q6" s="149">
        <f>+'T2'!Q285</f>
        <v>0</v>
      </c>
      <c r="R6" s="149">
        <f>+'T2'!R309</f>
        <v>0</v>
      </c>
      <c r="S6" s="149">
        <f ca="1">OFFSET(INDEX('T2'!$A$4:$BB$1048576,MATCH('settlement day'!$B$3,'T2'!$A$4:$A$1048576,0),MATCH('settlement day'!S$3,'T2'!$A$4:$BB$4,0)),-1,0)</f>
        <v>0</v>
      </c>
      <c r="T6" s="149">
        <f ca="1">OFFSET(INDEX('T2'!$A$4:$BB$1048576,MATCH('settlement day'!$B$3,'T2'!$A$4:$A$1048576,0),MATCH('settlement day'!T$3,'T2'!$A$4:$BB$4,0)),-1,0)</f>
        <v>0</v>
      </c>
      <c r="U6" s="149">
        <f ca="1">OFFSET(INDEX('T2'!$A$4:$BB$1048576,MATCH('settlement day'!$B$3,'T2'!$A$4:$A$1048576,0),MATCH('settlement day'!U$3,'T2'!$A$4:$BB$4,0)),-1,0)</f>
        <v>0</v>
      </c>
      <c r="V6" s="149">
        <f ca="1">OFFSET(INDEX('T2'!$A$4:$BB$1048576,MATCH('settlement day'!$B$3,'T2'!$A$4:$A$1048576,0),MATCH('settlement day'!V$3,'T2'!$A$4:$BB$4,0)),-1,0)</f>
        <v>0</v>
      </c>
      <c r="W6" s="149">
        <f ca="1">OFFSET(INDEX('T2'!$A$4:$BB$1048576,MATCH('settlement day'!$B$3,'T2'!$A$4:$A$1048576,0),MATCH('settlement day'!W$3,'T2'!$A$4:$BB$4,0)),-1,0)</f>
        <v>0</v>
      </c>
      <c r="X6" s="149">
        <f ca="1">OFFSET(INDEX('T2'!$A$4:$BB$1048576,MATCH('settlement day'!$B$3,'T2'!$A$4:$A$1048576,0),MATCH('settlement day'!X$3,'T2'!$A$4:$BB$4,0)),-1,0)</f>
        <v>0</v>
      </c>
      <c r="Y6" s="149">
        <f ca="1">OFFSET(INDEX('T2'!$A$4:$BB$1048576,MATCH('settlement day'!$B$3,'T2'!$A$4:$A$1048576,0),MATCH('settlement day'!Y$3,'T2'!$A$4:$BB$4,0)),-1,0)</f>
        <v>0</v>
      </c>
      <c r="Z6" s="149">
        <f ca="1">OFFSET(INDEX('T2'!$A$4:$BB$1048576,MATCH('settlement day'!$B$3,'T2'!$A$4:$A$1048576,0),MATCH('settlement day'!Z$3,'T2'!$A$4:$BB$4,0)),-1,0)</f>
        <v>0</v>
      </c>
      <c r="AA6" s="149">
        <f ca="1">OFFSET(INDEX('T2'!$A$4:$BB$1048576,MATCH('settlement day'!$B$3,'T2'!$A$4:$A$1048576,0),MATCH('settlement day'!AA$3,'T2'!$A$4:$BB$4,0)),-1,0)</f>
        <v>0</v>
      </c>
      <c r="AB6" s="149">
        <f ca="1">OFFSET(INDEX('T2'!$A$4:$BB$1048576,MATCH('settlement day'!$B$3,'T2'!$A$4:$A$1048576,0),MATCH('settlement day'!AB$3,'T2'!$A$4:$BB$4,0)),-1,0)</f>
        <v>0</v>
      </c>
      <c r="AC6" s="149">
        <f ca="1">OFFSET(INDEX('T2'!$A$4:$BB$1048576,MATCH('settlement day'!$B$3,'T2'!$A$4:$A$1048576,0),MATCH('settlement day'!AC$3,'T2'!$A$4:$BB$4,0)),-1,0)</f>
        <v>0</v>
      </c>
      <c r="AD6" s="149">
        <f ca="1">OFFSET(INDEX('T2'!$A$4:$BB$1048576,MATCH('settlement day'!$B$3,'T2'!$A$4:$A$1048576,0),MATCH('settlement day'!AD$3,'T2'!$A$4:$BB$4,0)),-1,0)</f>
        <v>0</v>
      </c>
      <c r="AE6" s="149">
        <f ca="1">OFFSET(INDEX('T2'!$A$4:$BB$1048576,MATCH('settlement day'!$B$3,'T2'!$A$4:$A$1048576,0),MATCH('settlement day'!AE$3,'T2'!$A$4:$BB$4,0)),-1,0)</f>
        <v>0</v>
      </c>
      <c r="AF6" s="149">
        <f ca="1">OFFSET(INDEX('T2'!$A$4:$BB$1048576,MATCH('settlement day'!$B$3,'T2'!$A$4:$A$1048576,0),MATCH('settlement day'!AF$3,'T2'!$A$4:$BB$4,0)),-1,0)</f>
        <v>0</v>
      </c>
      <c r="AG6" s="149">
        <f ca="1">OFFSET(INDEX('T2'!$A$4:$BB$1048576,MATCH('settlement day'!$B$3,'T2'!$A$4:$A$1048576,0),MATCH('settlement day'!AG$3,'T2'!$A$4:$BB$4,0)),-1,0)</f>
        <v>0</v>
      </c>
      <c r="AH6" s="149">
        <f ca="1">OFFSET(INDEX('T2'!$A$4:$BB$1048576,MATCH('settlement day'!$B$3,'T2'!$A$4:$A$1048576,0),MATCH('settlement day'!AH$3,'T2'!$A$4:$BB$4,0)),-1,0)</f>
        <v>0</v>
      </c>
      <c r="AI6" s="149">
        <f ca="1">OFFSET(INDEX('T2'!$A$4:$BB$1048576,MATCH('settlement day'!$B$3,'T2'!$A$4:$A$1048576,0),MATCH('settlement day'!AI$3,'T2'!$A$4:$BB$4,0)),-1,0)</f>
        <v>0</v>
      </c>
      <c r="AJ6" s="149">
        <f ca="1">OFFSET(INDEX('T2'!$A$4:$BB$1048576,MATCH('settlement day'!$B$3,'T2'!$A$4:$A$1048576,0),MATCH('settlement day'!AJ$3,'T2'!$A$4:$BB$4,0)),-1,0)</f>
        <v>0</v>
      </c>
      <c r="AK6" s="149">
        <f ca="1">OFFSET(INDEX('T2'!$A$4:$BB$1048576,MATCH('settlement day'!$B$3,'T2'!$A$4:$A$1048576,0),MATCH('settlement day'!AK$3,'T2'!$A$4:$BB$4,0)),-1,0)</f>
        <v>0</v>
      </c>
      <c r="AL6" s="149">
        <f ca="1">OFFSET(INDEX('T2'!$A$4:$BB$1048576,MATCH('settlement day'!$B$3,'T2'!$A$4:$A$1048576,0),MATCH('settlement day'!AL$3,'T2'!$A$4:$BB$4,0)),-1,0)</f>
        <v>0</v>
      </c>
      <c r="AM6" s="149">
        <f ca="1">OFFSET(INDEX('T2'!$A$4:$BB$1048576,MATCH('settlement day'!$B$3,'T2'!$A$4:$A$1048576,0),MATCH('settlement day'!AM$3,'T2'!$A$4:$BB$4,0)),-1,0)</f>
        <v>0</v>
      </c>
      <c r="AN6" s="149">
        <f ca="1">OFFSET(INDEX('T2'!$A$4:$BB$1048576,MATCH('settlement day'!$B$3,'T2'!$A$4:$A$1048576,0),MATCH('settlement day'!AN$3,'T2'!$A$4:$BB$4,0)),-1,0)</f>
        <v>0</v>
      </c>
      <c r="AO6" s="149">
        <f ca="1">OFFSET(INDEX('T2'!$A$4:$BB$1048576,MATCH('settlement day'!$B$3,'T2'!$A$4:$A$1048576,0),MATCH('settlement day'!AO$3,'T2'!$A$4:$BB$4,0)),-1,0)</f>
        <v>0</v>
      </c>
      <c r="AP6" s="149">
        <f ca="1">OFFSET(INDEX('T2'!$A$4:$BB$1048576,MATCH('settlement day'!$B$3,'T2'!$A$4:$A$1048576,0),MATCH('settlement day'!AP$3,'T2'!$A$4:$BB$4,0)),-1,0)</f>
        <v>0</v>
      </c>
      <c r="AQ6" s="149">
        <f ca="1">OFFSET(INDEX('T2'!$A$4:$BB$1048576,MATCH('settlement day'!$B$3,'T2'!$A$4:$A$1048576,0),MATCH('settlement day'!AQ$3,'T2'!$A$4:$BB$4,0)),-1,0)</f>
        <v>0</v>
      </c>
      <c r="AR6" s="149">
        <f ca="1">OFFSET(INDEX('T2'!$A$4:$BB$1048576,MATCH('settlement day'!$B$3,'T2'!$A$4:$A$1048576,0),MATCH('settlement day'!AR$3,'T2'!$A$4:$BB$4,0)),-1,0)</f>
        <v>0</v>
      </c>
      <c r="AS6" s="149">
        <f ca="1">OFFSET(INDEX('T2'!$A$4:$BB$1048576,MATCH('settlement day'!$B$3,'T2'!$A$4:$A$1048576,0),MATCH('settlement day'!AS$3,'T2'!$A$4:$BB$4,0)),-1,0)</f>
        <v>0</v>
      </c>
      <c r="AT6" s="149">
        <f ca="1">OFFSET(INDEX('T2'!$A$4:$BB$1048576,MATCH('settlement day'!$B$3,'T2'!$A$4:$A$1048576,0),MATCH('settlement day'!AT$3,'T2'!$A$4:$BB$4,0)),-1,0)</f>
        <v>0</v>
      </c>
      <c r="AU6" s="149">
        <f ca="1">OFFSET(INDEX('T2'!$A$4:$BB$1048576,MATCH('settlement day'!$B$3,'T2'!$A$4:$A$1048576,0),MATCH('settlement day'!AU$3,'T2'!$A$4:$BB$4,0)),-1,0)</f>
        <v>0</v>
      </c>
      <c r="AV6" s="149">
        <f ca="1">OFFSET(INDEX('T2'!$A$4:$BB$1048576,MATCH('settlement day'!$B$3,'T2'!$A$4:$A$1048576,0),MATCH('settlement day'!AV$3,'T2'!$A$4:$BB$4,0)),-1,0)</f>
        <v>0</v>
      </c>
      <c r="AW6" s="149">
        <f ca="1">OFFSET(INDEX('T2'!$A$4:$BB$1048576,MATCH('settlement day'!$B$3,'T2'!$A$4:$A$1048576,0),MATCH('settlement day'!AW$3,'T2'!$A$4:$BB$4,0)),-1,0)</f>
        <v>0</v>
      </c>
      <c r="AX6" s="149">
        <f ca="1">OFFSET(INDEX('T2'!$A$4:$BB$1048576,MATCH('settlement day'!$B$3,'T2'!$A$4:$A$1048576,0),MATCH('settlement day'!AX$3,'T2'!$A$4:$BB$4,0)),-1,0)</f>
        <v>0</v>
      </c>
      <c r="AY6" s="975">
        <f ca="1">OFFSET(INDEX('T2'!$A$4:$BB$1048576,MATCH('settlement day'!$B$3,'T2'!$A$4:$A$1048576,0),MATCH('settlement day'!AY$3,'T2'!$A$4:$BB$4,0)),-1,0)</f>
        <v>0</v>
      </c>
      <c r="AZ6" s="149">
        <f ca="1">OFFSET(INDEX('T2'!$A$4:$BB$1048576,MATCH('settlement day'!$B$3,'T2'!$A$4:$A$1048576,0),MATCH('settlement day'!AZ$3,'T2'!$A$4:$BB$4,0)),-1,0)</f>
        <v>0</v>
      </c>
      <c r="BA6" s="149">
        <f ca="1">OFFSET(INDEX('T2'!$A$4:$BB$1048576,MATCH('settlement day'!$B$3,'T2'!$A$4:$A$1048576,0),MATCH('settlement day'!BA$3,'T2'!$A$4:$BB$4,0)),-1,0)</f>
        <v>0</v>
      </c>
      <c r="BB6" s="149">
        <f ca="1">OFFSET(INDEX('T2'!$A$4:$BB$1048576,MATCH('settlement day'!$B$3,'T2'!$A$4:$A$1048576,0),MATCH('settlement day'!BB$3,'T2'!$A$4:$BB$4,0)),-1,0)</f>
        <v>0</v>
      </c>
      <c r="BC6" s="149">
        <f ca="1">OFFSET(INDEX('T2'!$A$4:$CC$1048576,MATCH('settlement day'!$B$3,'T2'!$A$4:$A$1048576,0),MATCH('settlement day'!BC$3,'T2'!$A$4:$CC$4,0)),-1,0)</f>
        <v>0</v>
      </c>
      <c r="BD6" s="149">
        <f ca="1">OFFSET(INDEX('T2'!$A$4:$CC$1048576,MATCH('settlement day'!$B$3,'T2'!$A$4:$A$1048576,0),MATCH('settlement day'!BD$3,'T2'!$A$4:$CC$4,0)),-1,0)</f>
        <v>0</v>
      </c>
      <c r="BE6" s="149">
        <f ca="1">OFFSET(INDEX('T2'!$A$4:$CC$1048576,MATCH('settlement day'!$B$3,'T2'!$A$4:$A$1048576,0),MATCH('settlement day'!BE$3,'T2'!$A$4:$CC$4,0)),-1,0)</f>
        <v>0</v>
      </c>
      <c r="BF6" s="149">
        <f ca="1">OFFSET(INDEX('T2'!$A$4:$CC$1048576,MATCH('settlement day'!$B$3,'T2'!$A$4:$A$1048576,0),MATCH('settlement day'!BF$3,'T2'!$A$4:$CC$4,0)),-1,0)</f>
        <v>0</v>
      </c>
      <c r="BG6" s="149">
        <f ca="1">OFFSET(INDEX('T2'!$A$4:$CC$1048576,MATCH('settlement day'!$B$3,'T2'!$A$4:$A$1048576,0),MATCH('settlement day'!BG$3,'T2'!$A$4:$CC$4,0)),-1,0)</f>
        <v>0</v>
      </c>
      <c r="BH6" s="149">
        <f ca="1">OFFSET(INDEX('T2'!$A$4:$CC$1048576,MATCH('settlement day'!$B$3,'T2'!$A$4:$A$1048576,0),MATCH('settlement day'!BH$3,'T2'!$A$4:$CC$4,0)),-1,0)</f>
        <v>770</v>
      </c>
      <c r="BI6" s="149">
        <f ca="1">OFFSET(INDEX('T2'!$A$4:$CC$1048576,MATCH('settlement day'!$B$3,'T2'!$A$4:$A$1048576,0),MATCH('settlement day'!BI$3,'T2'!$A$4:$CC$4,0)),-1,0)</f>
        <v>672</v>
      </c>
      <c r="BJ6" s="149">
        <f ca="1">OFFSET(INDEX('T2'!$A$4:$CC$1048576,MATCH('settlement day'!$B$3,'T2'!$A$4:$A$1048576,0),MATCH('settlement day'!BJ$3,'T2'!$A$4:$CC$4,0)),-1,0)</f>
        <v>630</v>
      </c>
      <c r="BK6" s="1066">
        <f ca="1">OFFSET(INDEX('T2'!$A$4:$CC$1048576,MATCH('settlement day'!$B$3,'T2'!$A$4:$A$1048576,0),MATCH('settlement day'!BK$3,'T2'!$A$4:$CC$4,0)),-1,0)</f>
        <v>602</v>
      </c>
      <c r="BL6" s="149">
        <f ca="1">OFFSET(INDEX('T2'!$A$4:$CC$1048576,MATCH('settlement day'!$B$3,'T2'!$A$4:$A$1048576,0),MATCH('settlement day'!BL$3,'T2'!$A$4:$CC$4,0)),-1,0)</f>
        <v>612</v>
      </c>
      <c r="BM6" s="149">
        <f ca="1">OFFSET(INDEX('T2'!$A$4:$CC$1048576,MATCH('settlement day'!$B$3,'T2'!$A$4:$A$1048576,0),MATCH('settlement day'!BM$3,'T2'!$A$4:$CC$4,0)),-1,0)</f>
        <v>622</v>
      </c>
      <c r="BN6" s="149">
        <f ca="1">OFFSET(INDEX('T2'!$A$4:$CC$1048576,MATCH('settlement day'!$B$3,'T2'!$A$4:$A$1048576,0),MATCH('settlement day'!BN$3,'T2'!$A$4:$CC$4,0)),-1,0)</f>
        <v>634</v>
      </c>
      <c r="BO6" s="149">
        <f ca="1">OFFSET(INDEX('T2'!$A$4:$CC$1048576,MATCH('settlement day'!$B$3,'T2'!$A$4:$A$1048576,0),MATCH('settlement day'!BO$3,'T2'!$A$4:$CC$4,0)),-1,0)</f>
        <v>634</v>
      </c>
      <c r="BP6" s="149">
        <f ca="1">OFFSET(INDEX('T2'!$A$4:$CC$1048576,MATCH('settlement day'!$B$3,'T2'!$A$4:$A$1048576,0),MATCH('settlement day'!BP$3,'T2'!$A$4:$CC$4,0)),-1,0)</f>
        <v>634</v>
      </c>
      <c r="BQ6" s="149">
        <f ca="1">OFFSET(INDEX('T2'!$A$4:$CC$1048576,MATCH('settlement day'!$B$3,'T2'!$A$4:$A$1048576,0),MATCH('settlement day'!BQ$3,'T2'!$A$4:$CC$4,0)),-1,0)</f>
        <v>626</v>
      </c>
      <c r="BR6" s="149">
        <f ca="1">OFFSET(INDEX('T2'!$A$4:$CC$1048576,MATCH('settlement day'!$B$3,'T2'!$A$4:$A$1048576,0),MATCH('settlement day'!BR$3,'T2'!$A$4:$CC$4,0)),-1,0)</f>
        <v>626</v>
      </c>
      <c r="BS6" s="149">
        <f ca="1">OFFSET(INDEX('T2'!$A$4:$CC$1048576,MATCH('settlement day'!$B$3,'T2'!$A$4:$A$1048576,0),MATCH('settlement day'!BS$3,'T2'!$A$4:$CC$4,0)),-1,0)</f>
        <v>626</v>
      </c>
      <c r="BT6" s="149">
        <f ca="1">OFFSET(INDEX('T2'!$A$4:$CC$1048576,MATCH('settlement day'!$B$3,'T2'!$A$4:$A$1048576,0),MATCH('settlement day'!BT$3,'T2'!$A$4:$CC$4,0)),-1,0)</f>
        <v>604</v>
      </c>
      <c r="BU6" s="149">
        <f ca="1">OFFSET(INDEX('T2'!$A$4:$CC$1048576,MATCH('settlement day'!$B$3,'T2'!$A$4:$A$1048576,0),MATCH('settlement day'!BU$3,'T2'!$A$4:$CC$4,0)),-1,0)</f>
        <v>604</v>
      </c>
      <c r="BV6" s="149">
        <f ca="1">OFFSET(INDEX('T2'!$A$4:$CC$1048576,MATCH('settlement day'!$B$3,'T2'!$A$4:$A$1048576,0),MATCH('settlement day'!BV$3,'T2'!$A$4:$CC$4,0)),-1,0)</f>
        <v>604</v>
      </c>
      <c r="BW6" s="1103">
        <f ca="1">SUM(BH6:BJ6)/3</f>
        <v>690.66666666666663</v>
      </c>
      <c r="BX6" s="1080">
        <f ca="1">SUM(BK6:BV6)/12</f>
        <v>619</v>
      </c>
      <c r="BY6" s="149">
        <f ca="1">SUM(BK6:BM6)/3</f>
        <v>612</v>
      </c>
      <c r="BZ6" s="149">
        <f ca="1">SUM(BN6:BP6)/3</f>
        <v>634</v>
      </c>
      <c r="CA6" s="149">
        <f ca="1">SUM(BQ6:BS6)/3</f>
        <v>626</v>
      </c>
      <c r="CB6" s="995">
        <f ca="1">SUM(BT6:BV6)/3</f>
        <v>604</v>
      </c>
    </row>
    <row r="7" spans="2:82" ht="14.65" thickBot="1">
      <c r="B7" s="138" t="s">
        <v>357</v>
      </c>
      <c r="C7" s="126">
        <f t="shared" ref="C7:T7" si="14">C5-C6</f>
        <v>0</v>
      </c>
      <c r="D7" s="126">
        <f t="shared" si="14"/>
        <v>0</v>
      </c>
      <c r="E7" s="126">
        <f t="shared" si="14"/>
        <v>0</v>
      </c>
      <c r="F7" s="126">
        <f t="shared" si="14"/>
        <v>0</v>
      </c>
      <c r="G7" s="126">
        <f t="shared" si="14"/>
        <v>0</v>
      </c>
      <c r="H7" s="126">
        <f t="shared" si="14"/>
        <v>0</v>
      </c>
      <c r="I7" s="126">
        <f t="shared" si="14"/>
        <v>0</v>
      </c>
      <c r="J7" s="126">
        <f t="shared" si="14"/>
        <v>0</v>
      </c>
      <c r="K7" s="438">
        <f t="shared" si="14"/>
        <v>0</v>
      </c>
      <c r="L7" s="438">
        <f t="shared" si="14"/>
        <v>0</v>
      </c>
      <c r="M7" s="438">
        <f t="shared" si="14"/>
        <v>0</v>
      </c>
      <c r="N7" s="438">
        <f t="shared" si="14"/>
        <v>0</v>
      </c>
      <c r="O7" s="438">
        <f t="shared" si="14"/>
        <v>0</v>
      </c>
      <c r="P7" s="438">
        <f t="shared" si="14"/>
        <v>0</v>
      </c>
      <c r="Q7" s="438">
        <f>Q5-Q6</f>
        <v>0</v>
      </c>
      <c r="R7" s="438">
        <f t="shared" si="14"/>
        <v>0</v>
      </c>
      <c r="S7" s="438">
        <f t="shared" ca="1" si="14"/>
        <v>0</v>
      </c>
      <c r="T7" s="438">
        <f t="shared" ca="1" si="14"/>
        <v>0</v>
      </c>
      <c r="U7" s="438">
        <f ca="1">U5-U6</f>
        <v>0</v>
      </c>
      <c r="V7" s="438">
        <f t="shared" ref="V7:AF7" ca="1" si="15">V5-V6</f>
        <v>0</v>
      </c>
      <c r="W7" s="438">
        <f t="shared" ca="1" si="15"/>
        <v>0</v>
      </c>
      <c r="X7" s="438">
        <f t="shared" ca="1" si="15"/>
        <v>0</v>
      </c>
      <c r="Y7" s="438">
        <f t="shared" ca="1" si="15"/>
        <v>0</v>
      </c>
      <c r="Z7" s="438">
        <f t="shared" ca="1" si="15"/>
        <v>0</v>
      </c>
      <c r="AA7" s="438">
        <f t="shared" ca="1" si="15"/>
        <v>0</v>
      </c>
      <c r="AB7" s="438">
        <f t="shared" ca="1" si="15"/>
        <v>0</v>
      </c>
      <c r="AC7" s="438">
        <f t="shared" ca="1" si="15"/>
        <v>0</v>
      </c>
      <c r="AD7" s="438">
        <f t="shared" ca="1" si="15"/>
        <v>0</v>
      </c>
      <c r="AE7" s="438">
        <f t="shared" ca="1" si="15"/>
        <v>0</v>
      </c>
      <c r="AF7" s="438">
        <f t="shared" ca="1" si="15"/>
        <v>0</v>
      </c>
      <c r="AG7" s="438">
        <f t="shared" ref="AG7:AL7" ca="1" si="16">AG5-AG6</f>
        <v>0</v>
      </c>
      <c r="AH7" s="438">
        <f t="shared" ca="1" si="16"/>
        <v>0</v>
      </c>
      <c r="AI7" s="438">
        <f t="shared" ca="1" si="16"/>
        <v>0</v>
      </c>
      <c r="AJ7" s="438">
        <f t="shared" ca="1" si="16"/>
        <v>0</v>
      </c>
      <c r="AK7" s="438">
        <f t="shared" ca="1" si="16"/>
        <v>0</v>
      </c>
      <c r="AL7" s="438">
        <f t="shared" ca="1" si="16"/>
        <v>0</v>
      </c>
      <c r="AM7" s="438">
        <f t="shared" ref="AM7:AR7" ca="1" si="17">AM5-AM6</f>
        <v>0</v>
      </c>
      <c r="AN7" s="438">
        <f t="shared" ca="1" si="17"/>
        <v>0</v>
      </c>
      <c r="AO7" s="438">
        <f t="shared" ca="1" si="17"/>
        <v>0</v>
      </c>
      <c r="AP7" s="438">
        <f t="shared" ca="1" si="17"/>
        <v>0</v>
      </c>
      <c r="AQ7" s="438">
        <f t="shared" ca="1" si="17"/>
        <v>0</v>
      </c>
      <c r="AR7" s="438">
        <f t="shared" ca="1" si="17"/>
        <v>0</v>
      </c>
      <c r="AS7" s="438">
        <f t="shared" ref="AS7:AX7" ca="1" si="18">AS5-AS6</f>
        <v>0</v>
      </c>
      <c r="AT7" s="438">
        <f t="shared" ca="1" si="18"/>
        <v>0</v>
      </c>
      <c r="AU7" s="438">
        <f t="shared" ca="1" si="18"/>
        <v>0</v>
      </c>
      <c r="AV7" s="438">
        <f t="shared" ca="1" si="18"/>
        <v>0</v>
      </c>
      <c r="AW7" s="438">
        <f t="shared" ca="1" si="18"/>
        <v>0</v>
      </c>
      <c r="AX7" s="438">
        <f t="shared" ca="1" si="18"/>
        <v>0</v>
      </c>
      <c r="AY7" s="976">
        <f t="shared" ref="AY7:BA7" ca="1" si="19">AY5-AY6</f>
        <v>0</v>
      </c>
      <c r="AZ7" s="438">
        <f t="shared" ca="1" si="19"/>
        <v>0</v>
      </c>
      <c r="BA7" s="438">
        <f t="shared" ca="1" si="19"/>
        <v>0</v>
      </c>
      <c r="BB7" s="438">
        <f t="shared" ref="BB7" ca="1" si="20">BB5-BB6</f>
        <v>0</v>
      </c>
      <c r="BC7" s="438">
        <f ca="1">BC5-BC6</f>
        <v>0</v>
      </c>
      <c r="BD7" s="438">
        <f t="shared" ref="BD7:BG7" ca="1" si="21">BD5-BD6</f>
        <v>0</v>
      </c>
      <c r="BE7" s="438">
        <f t="shared" ca="1" si="21"/>
        <v>0</v>
      </c>
      <c r="BF7" s="438">
        <f t="shared" ca="1" si="21"/>
        <v>0</v>
      </c>
      <c r="BG7" s="438">
        <f t="shared" ca="1" si="21"/>
        <v>0</v>
      </c>
      <c r="BH7" s="438">
        <f t="shared" ref="BH7:BJ7" ca="1" si="22">BH5-BH6</f>
        <v>10</v>
      </c>
      <c r="BI7" s="438">
        <f t="shared" ca="1" si="22"/>
        <v>8</v>
      </c>
      <c r="BJ7" s="438">
        <f t="shared" ca="1" si="22"/>
        <v>-2</v>
      </c>
      <c r="BK7" s="1067">
        <f t="shared" ref="BK7:BP7" ca="1" si="23">BK5-BK6</f>
        <v>2</v>
      </c>
      <c r="BL7" s="438">
        <f t="shared" ca="1" si="23"/>
        <v>0</v>
      </c>
      <c r="BM7" s="438">
        <f t="shared" ca="1" si="23"/>
        <v>0</v>
      </c>
      <c r="BN7" s="438">
        <f t="shared" ca="1" si="23"/>
        <v>0</v>
      </c>
      <c r="BO7" s="438">
        <f t="shared" ca="1" si="23"/>
        <v>1</v>
      </c>
      <c r="BP7" s="438">
        <f t="shared" ca="1" si="23"/>
        <v>1</v>
      </c>
      <c r="BQ7" s="438">
        <f t="shared" ref="BQ7:BV7" ca="1" si="24">BQ5-BQ6</f>
        <v>4</v>
      </c>
      <c r="BR7" s="438">
        <f t="shared" ca="1" si="24"/>
        <v>2</v>
      </c>
      <c r="BS7" s="438">
        <f t="shared" ca="1" si="24"/>
        <v>0</v>
      </c>
      <c r="BT7" s="438">
        <f t="shared" ca="1" si="24"/>
        <v>11</v>
      </c>
      <c r="BU7" s="438">
        <f t="shared" ca="1" si="24"/>
        <v>6</v>
      </c>
      <c r="BV7" s="438">
        <f t="shared" ca="1" si="24"/>
        <v>6</v>
      </c>
      <c r="BW7" s="1104">
        <f t="shared" ref="BW7:CB7" ca="1" si="25">BW5-BW6</f>
        <v>5.3333333333333712</v>
      </c>
      <c r="BX7" s="1081">
        <f t="shared" ca="1" si="25"/>
        <v>2.75</v>
      </c>
      <c r="BY7" s="438">
        <f t="shared" ca="1" si="25"/>
        <v>0.66666666666662877</v>
      </c>
      <c r="BZ7" s="438">
        <f t="shared" ca="1" si="25"/>
        <v>0.66666666666662877</v>
      </c>
      <c r="CA7" s="438">
        <f t="shared" ca="1" si="25"/>
        <v>2</v>
      </c>
      <c r="CB7" s="996">
        <f t="shared" ca="1" si="25"/>
        <v>7.6666666666666288</v>
      </c>
    </row>
    <row r="8" spans="2:82">
      <c r="B8" s="139" t="s">
        <v>358</v>
      </c>
      <c r="C8" s="124"/>
      <c r="D8" s="124"/>
      <c r="E8" s="124"/>
      <c r="F8" s="327">
        <f>AVERAGE('PLATTS&amp;OPIS'!B6:B26)/100</f>
        <v>2.1193095238095232</v>
      </c>
      <c r="G8" s="327">
        <f>AVERAGE('PLATTS&amp;OPIS'!B28:B46)/100</f>
        <v>2.5510000000000002</v>
      </c>
      <c r="H8" s="403">
        <f>AVERAGE('PLATTS&amp;OPIS'!B48:B69)/100</f>
        <v>2.3812045454545454</v>
      </c>
      <c r="I8" s="403">
        <v>2.23</v>
      </c>
      <c r="J8" s="403">
        <v>2.2473200000000002</v>
      </c>
      <c r="K8" s="403">
        <v>2.4116900000000001</v>
      </c>
      <c r="L8" s="403">
        <v>2.6019299999999999</v>
      </c>
      <c r="M8" s="403">
        <v>3.4041999999999999</v>
      </c>
      <c r="N8" s="403">
        <v>2.9729999999999999</v>
      </c>
      <c r="O8" s="403">
        <v>2.15903</v>
      </c>
      <c r="P8" s="403">
        <v>2.1567400000000001</v>
      </c>
      <c r="Q8" s="403">
        <v>2.46807</v>
      </c>
      <c r="R8" s="403">
        <v>2.6357499999999998</v>
      </c>
      <c r="S8" s="403">
        <v>2.7557399999999999</v>
      </c>
      <c r="T8" s="403">
        <v>2.78986</v>
      </c>
      <c r="U8" s="403">
        <v>2.51938</v>
      </c>
      <c r="V8" s="403">
        <v>2.5466700000000002</v>
      </c>
      <c r="W8" s="403">
        <v>2.44292</v>
      </c>
      <c r="X8" s="403">
        <v>2.4645700000000001</v>
      </c>
      <c r="Y8" s="403">
        <v>2.5787300000000002</v>
      </c>
      <c r="Z8" s="403">
        <v>2.2030599999999998</v>
      </c>
      <c r="AA8" s="403">
        <v>2.1905800000000002</v>
      </c>
      <c r="AB8" s="403">
        <v>2.1731799999999999</v>
      </c>
      <c r="AC8" s="403">
        <v>2.24302</v>
      </c>
      <c r="AD8" s="403">
        <v>2.4222399999999999</v>
      </c>
      <c r="AE8" s="403">
        <v>2.4377300000000002</v>
      </c>
      <c r="AF8" s="403">
        <v>2.5071400000000001</v>
      </c>
      <c r="AG8" s="403">
        <v>2.4434200000000001</v>
      </c>
      <c r="AH8" s="403">
        <v>2.1663000000000001</v>
      </c>
      <c r="AI8" s="403">
        <v>2.3529300000000002</v>
      </c>
      <c r="AJ8" s="403">
        <v>2.2705899999999999</v>
      </c>
      <c r="AK8" s="898">
        <v>1.8623499999999999</v>
      </c>
      <c r="AL8" s="403">
        <v>1.6687799999999999</v>
      </c>
      <c r="AM8" s="403">
        <v>1.5889800000000001</v>
      </c>
      <c r="AN8" s="403">
        <v>1.5021800000000001</v>
      </c>
      <c r="AO8" s="403">
        <v>1.5775999999999999</v>
      </c>
      <c r="AP8" s="403">
        <v>1.65439</v>
      </c>
      <c r="AQ8" s="403">
        <v>1.7829900000000001</v>
      </c>
      <c r="AR8" s="403">
        <v>1.9295800000000001</v>
      </c>
      <c r="AS8" s="403">
        <v>1.90324</v>
      </c>
      <c r="AT8" s="403">
        <v>1.8260000000000001</v>
      </c>
      <c r="AU8" s="403">
        <v>1.69903</v>
      </c>
      <c r="AV8" s="403">
        <v>1.5650500000000001</v>
      </c>
      <c r="AW8" s="403">
        <v>1.6265499999999999</v>
      </c>
      <c r="AX8" s="403">
        <v>1.62131</v>
      </c>
      <c r="AY8" s="1039">
        <v>1.68214</v>
      </c>
      <c r="AZ8" s="403">
        <v>1.7508699999999999</v>
      </c>
      <c r="BA8" s="403">
        <v>1.7021999999999999</v>
      </c>
      <c r="BB8" s="403">
        <v>1.7702599999999999</v>
      </c>
      <c r="BC8" s="403">
        <v>1.7320800000000001</v>
      </c>
      <c r="BD8" s="403">
        <v>1.657</v>
      </c>
      <c r="BE8" s="403">
        <v>1.7473000000000001</v>
      </c>
      <c r="BF8" s="403">
        <v>1.7938099999999999</v>
      </c>
      <c r="BG8" s="403">
        <v>1.98583</v>
      </c>
      <c r="BH8" s="403"/>
      <c r="BI8" s="362">
        <f t="shared" ref="BI8" si="26">+BH9-BI9</f>
        <v>0.13000000000000012</v>
      </c>
      <c r="BJ8" s="362">
        <f t="shared" ref="BJ8" si="27">+BI9-BJ9</f>
        <v>6.0000000000000053E-2</v>
      </c>
      <c r="BK8" s="1068">
        <f t="shared" ref="BK8" si="28">+BJ9-BK9</f>
        <v>5.2499999999999991E-2</v>
      </c>
      <c r="BL8" s="362">
        <f t="shared" ref="BL8" si="29">+BK9-BL9</f>
        <v>-5.0000000000001155E-3</v>
      </c>
      <c r="BM8" s="362">
        <f t="shared" ref="BM8" si="30">+BL9-BM9</f>
        <v>-2.4999999999999911E-2</v>
      </c>
      <c r="BN8" s="362">
        <f t="shared" ref="BN8" si="31">+BM9-BN9</f>
        <v>-2.5000000000000133E-2</v>
      </c>
      <c r="BO8" s="362">
        <f t="shared" ref="BO8" si="32">+BN9-BO9</f>
        <v>-2.2499999999999964E-2</v>
      </c>
      <c r="BP8" s="362">
        <f t="shared" ref="BP8" si="33">+BO9-BP9</f>
        <v>-1.2499999999999956E-2</v>
      </c>
      <c r="BQ8" s="362">
        <f t="shared" ref="BQ8" si="34">+BP9-BQ9</f>
        <v>-5.0000000000001155E-3</v>
      </c>
      <c r="BR8" s="362">
        <f t="shared" ref="BR8" si="35">+BQ9-BR9</f>
        <v>5.0000000000001155E-3</v>
      </c>
      <c r="BS8" s="362">
        <f t="shared" ref="BS8" si="36">+BR9-BS9</f>
        <v>4.9999999999998934E-3</v>
      </c>
      <c r="BT8" s="362">
        <f t="shared" ref="BT8" si="37">+BS9-BT9</f>
        <v>2.5000000000000133E-2</v>
      </c>
      <c r="BU8" s="362">
        <f t="shared" ref="BU8" si="38">+BT9-BU9</f>
        <v>3.2499999999999973E-2</v>
      </c>
      <c r="BV8" s="362">
        <f t="shared" ref="BV8" si="39">+BU9-BV9</f>
        <v>2.2499999999999964E-2</v>
      </c>
      <c r="BW8" s="1105"/>
      <c r="BX8" s="1082"/>
      <c r="BY8" s="362"/>
      <c r="BZ8" s="362"/>
      <c r="CA8" s="362"/>
      <c r="CB8" s="997"/>
      <c r="CC8" s="75"/>
      <c r="CD8" s="75"/>
    </row>
    <row r="9" spans="2:82">
      <c r="B9" s="137" t="s">
        <v>359</v>
      </c>
      <c r="C9" s="150">
        <f>+CU!D27</f>
        <v>0</v>
      </c>
      <c r="D9" s="150">
        <f>+CU!E27</f>
        <v>0</v>
      </c>
      <c r="E9" s="150">
        <f>+CU!F27</f>
        <v>0</v>
      </c>
      <c r="F9" s="150">
        <f>+CU!G70</f>
        <v>0</v>
      </c>
      <c r="G9" s="150">
        <f>+CU!H91</f>
        <v>0</v>
      </c>
      <c r="H9" s="150">
        <f>+CU!I139</f>
        <v>0</v>
      </c>
      <c r="I9" s="150">
        <f>+CU!J139</f>
        <v>0</v>
      </c>
      <c r="J9" s="150">
        <f>+CU!K139</f>
        <v>0</v>
      </c>
      <c r="K9" s="150">
        <f>+CU!L160</f>
        <v>0</v>
      </c>
      <c r="L9" s="150">
        <f>+CU!M202</f>
        <v>0</v>
      </c>
      <c r="M9" s="150">
        <f>+CU!N202</f>
        <v>0</v>
      </c>
      <c r="N9" s="150">
        <f>+CU!O244</f>
        <v>0</v>
      </c>
      <c r="O9" s="150">
        <f>+CU!P244</f>
        <v>0</v>
      </c>
      <c r="P9" s="150">
        <f>+CU!Q269</f>
        <v>0</v>
      </c>
      <c r="Q9" s="150">
        <f>+CU!R286</f>
        <v>0</v>
      </c>
      <c r="R9" s="150">
        <f>+CU!S310</f>
        <v>0</v>
      </c>
      <c r="S9" s="150">
        <f>INDEX(CU!$A$4:$BB$1048576,MATCH('settlement day'!$B$3,CU!$A$4:$A$1048576,0),MATCH('settlement day'!S$3,CU!$A$4:$BB$4,0))</f>
        <v>0</v>
      </c>
      <c r="T9" s="150">
        <f>INDEX(CU!$A$4:$BB$1048576,MATCH('settlement day'!$B$3,CU!$A$4:$A$1048576,0),MATCH('settlement day'!T$3,CU!$A$4:$BB$4,0))</f>
        <v>0</v>
      </c>
      <c r="U9" s="150">
        <f>INDEX(CU!$A$4:$BB$1048576,MATCH('settlement day'!$B$3,CU!$A$4:$A$1048576,0),MATCH('settlement day'!U$3,CU!$A$4:$BB$4,0))</f>
        <v>0</v>
      </c>
      <c r="V9" s="150">
        <f>INDEX(CU!$A$4:$BB$1048576,MATCH('settlement day'!$B$3,CU!$A$4:$A$1048576,0),MATCH('settlement day'!V$3,CU!$A$4:$BB$4,0))</f>
        <v>0</v>
      </c>
      <c r="W9" s="150">
        <f>INDEX(CU!$A$4:$BB$1048576,MATCH('settlement day'!$B$3,CU!$A$4:$A$1048576,0),MATCH('settlement day'!W$3,CU!$A$4:$BB$4,0))</f>
        <v>0</v>
      </c>
      <c r="X9" s="150">
        <f>INDEX(CU!$A$4:$BB$1048576,MATCH('settlement day'!$B$3,CU!$A$4:$A$1048576,0),MATCH('settlement day'!X$3,CU!$A$4:$BB$4,0))</f>
        <v>0</v>
      </c>
      <c r="Y9" s="150">
        <f>INDEX(CU!$A$4:$BB$1048576,MATCH('settlement day'!$B$3,CU!$A$4:$A$1048576,0),MATCH('settlement day'!Y$3,CU!$A$4:$BB$4,0))</f>
        <v>0</v>
      </c>
      <c r="Z9" s="150">
        <f>INDEX(CU!$A$4:$BB$1048576,MATCH('settlement day'!$B$3,CU!$A$4:$A$1048576,0),MATCH('settlement day'!Z$3,CU!$A$4:$BB$4,0))</f>
        <v>0</v>
      </c>
      <c r="AA9" s="150">
        <f>INDEX(CU!$A$4:$BB$1048576,MATCH('settlement day'!$B$3,CU!$A$4:$A$1048576,0),MATCH('settlement day'!AA$3,CU!$A$4:$BB$4,0))</f>
        <v>0</v>
      </c>
      <c r="AB9" s="150">
        <f>INDEX(CU!$A$4:$BB$1048576,MATCH('settlement day'!$B$3,CU!$A$4:$A$1048576,0),MATCH('settlement day'!AB$3,CU!$A$4:$BB$4,0))</f>
        <v>0</v>
      </c>
      <c r="AC9" s="150">
        <f>INDEX(CU!$A$4:$BB$1048576,MATCH('settlement day'!$B$3,CU!$A$4:$A$1048576,0),MATCH('settlement day'!AC$3,CU!$A$4:$BB$4,0))</f>
        <v>0</v>
      </c>
      <c r="AD9" s="150">
        <f>INDEX(CU!$A$4:$BB$1048576,MATCH('settlement day'!$B$3,CU!$A$4:$A$1048576,0),MATCH('settlement day'!AD$3,CU!$A$4:$BB$4,0))</f>
        <v>0</v>
      </c>
      <c r="AE9" s="150">
        <f>INDEX(CU!$A$4:$BB$1048576,MATCH('settlement day'!$B$3,CU!$A$4:$A$1048576,0),MATCH('settlement day'!AE$3,CU!$A$4:$BB$4,0))</f>
        <v>0</v>
      </c>
      <c r="AF9" s="150">
        <f>INDEX(CU!$A$4:$BB$1048576,MATCH('settlement day'!$B$3,CU!$A$4:$A$1048576,0),MATCH('settlement day'!AF$3,CU!$A$4:$BB$4,0))</f>
        <v>0</v>
      </c>
      <c r="AG9" s="150">
        <f>INDEX(CU!$A$4:$BB$1048576,MATCH('settlement day'!$B$3,CU!$A$4:$A$1048576,0),MATCH('settlement day'!AG$3,CU!$A$4:$BB$4,0))</f>
        <v>0</v>
      </c>
      <c r="AH9" s="150">
        <f>INDEX(CU!$A$4:$BB$1048576,MATCH('settlement day'!$B$3,CU!$A$4:$A$1048576,0),MATCH('settlement day'!AH$3,CU!$A$4:$BB$4,0))</f>
        <v>0</v>
      </c>
      <c r="AI9" s="150">
        <f>INDEX(CU!$A$4:$BB$1048576,MATCH('settlement day'!$B$3,CU!$A$4:$A$1048576,0),MATCH('settlement day'!AI$3,CU!$A$4:$BB$4,0))</f>
        <v>0</v>
      </c>
      <c r="AJ9" s="150">
        <f>INDEX(CU!$A$4:$BB$1048576,MATCH('settlement day'!$B$3,CU!$A$4:$A$1048576,0),MATCH('settlement day'!AJ$3,CU!$A$4:$BB$4,0))</f>
        <v>0</v>
      </c>
      <c r="AK9" s="150">
        <f>INDEX(CU!$A$4:$BB$1048576,MATCH('settlement day'!$B$3,CU!$A$4:$A$1048576,0),MATCH('settlement day'!AK$3,CU!$A$4:$BB$4,0))</f>
        <v>0</v>
      </c>
      <c r="AL9" s="150">
        <f>INDEX(CU!$A$4:$BB$1048576,MATCH('settlement day'!$B$3,CU!$A$4:$A$1048576,0),MATCH('settlement day'!AL$3,CU!$A$4:$BB$4,0))</f>
        <v>0</v>
      </c>
      <c r="AM9" s="150">
        <f>INDEX(CU!$A$4:$BB$1048576,MATCH('settlement day'!$B$3,CU!$A$4:$A$1048576,0),MATCH('settlement day'!AM$3,CU!$A$4:$BB$4,0))</f>
        <v>0</v>
      </c>
      <c r="AN9" s="150">
        <f>INDEX(CU!$A$4:$BB$1048576,MATCH('settlement day'!$B$3,CU!$A$4:$A$1048576,0),MATCH('settlement day'!AN$3,CU!$A$4:$BB$4,0))</f>
        <v>0</v>
      </c>
      <c r="AO9" s="150">
        <f>INDEX(CU!$A$4:$BB$1048576,MATCH('settlement day'!$B$3,CU!$A$4:$A$1048576,0),MATCH('settlement day'!AO$3,CU!$A$4:$BB$4,0))</f>
        <v>0</v>
      </c>
      <c r="AP9" s="150">
        <f>INDEX(CU!$A$4:$BB$1048576,MATCH('settlement day'!$B$3,CU!$A$4:$A$1048576,0),MATCH('settlement day'!AP$3,CU!$A$4:$BB$4,0))</f>
        <v>0</v>
      </c>
      <c r="AQ9" s="150">
        <f>INDEX(CU!$A$4:$BB$1048576,MATCH('settlement day'!$B$3,CU!$A$4:$A$1048576,0),MATCH('settlement day'!AQ$3,CU!$A$4:$BB$4,0))</f>
        <v>0</v>
      </c>
      <c r="AR9" s="150">
        <f>INDEX(CU!$A$4:$BB$1048576,MATCH('settlement day'!$B$3,CU!$A$4:$A$1048576,0),MATCH('settlement day'!AR$3,CU!$A$4:$BB$4,0))</f>
        <v>0</v>
      </c>
      <c r="AS9" s="150">
        <f>INDEX(CU!$A$4:$BB$1048576,MATCH('settlement day'!$B$3,CU!$A$4:$A$1048576,0),MATCH('settlement day'!AS$3,CU!$A$4:$BB$4,0))</f>
        <v>0</v>
      </c>
      <c r="AT9" s="150">
        <f>INDEX(CU!$A$4:$BB$1048576,MATCH('settlement day'!$B$3,CU!$A$4:$A$1048576,0),MATCH('settlement day'!AT$3,CU!$A$4:$BB$4,0))</f>
        <v>0</v>
      </c>
      <c r="AU9" s="150">
        <f>INDEX(CU!$A$4:$BB$1048576,MATCH('settlement day'!$B$3,CU!$A$4:$A$1048576,0),MATCH('settlement day'!AU$3,CU!$A$4:$BB$4,0))</f>
        <v>0</v>
      </c>
      <c r="AV9" s="150">
        <f>INDEX(CU!$A$4:$BB$1048576,MATCH('settlement day'!$B$3,CU!$A$4:$A$1048576,0),MATCH('settlement day'!AV$3,CU!$A$4:$BB$4,0))</f>
        <v>0</v>
      </c>
      <c r="AW9" s="150">
        <f>INDEX(CU!$A$4:$BB$1048576,MATCH('settlement day'!$B$3,CU!$A$4:$A$1048576,0),MATCH('settlement day'!AW$3,CU!$A$4:$BB$4,0))</f>
        <v>0</v>
      </c>
      <c r="AX9" s="150">
        <f>INDEX(CU!$A$4:$BB$1048576,MATCH('settlement day'!$B$3,CU!$A$4:$A$1048576,0),MATCH('settlement day'!AX$3,CU!$A$4:$BB$4,0))</f>
        <v>0</v>
      </c>
      <c r="AY9" s="977">
        <f>INDEX(CU!$A$4:$BB$1048576,MATCH('settlement day'!$B$3,CU!$A$4:$A$1048576,0),MATCH('settlement day'!AY$3,CU!$A$4:$BB$4,0))</f>
        <v>0</v>
      </c>
      <c r="AZ9" s="150">
        <f>INDEX(CU!$A$4:$BB$1048576,MATCH('settlement day'!$B$3,CU!$A$4:$A$1048576,0),MATCH('settlement day'!AZ$3,CU!$A$4:$BB$4,0))</f>
        <v>0</v>
      </c>
      <c r="BA9" s="150">
        <f>INDEX(CU!$A$4:$BB$1048576,MATCH('settlement day'!$B$3,CU!$A$4:$A$1048576,0),MATCH('settlement day'!BA$3,CU!$A$4:$BB$4,0))</f>
        <v>0</v>
      </c>
      <c r="BB9" s="150">
        <f>INDEX(CU!$A$4:$CC$1048576,MATCH('settlement day'!$B$3,CU!$A$4:$A$1048576,0),MATCH('settlement day'!BB$3,CU!$A$4:$CC$4,0))</f>
        <v>0</v>
      </c>
      <c r="BC9" s="150">
        <f>INDEX(CU!$A$4:$CC$1048576,MATCH('settlement day'!$B$3,CU!$A$4:$A$1048576,0),MATCH('settlement day'!BC$3,CU!$A$4:$CC$4,0))</f>
        <v>0</v>
      </c>
      <c r="BD9" s="150">
        <f>INDEX(CU!$A$4:$CC$1048576,MATCH('settlement day'!$B$3,CU!$A$4:$A$1048576,0),MATCH('settlement day'!BD$3,CU!$A$4:$CC$4,0))</f>
        <v>0</v>
      </c>
      <c r="BE9" s="150">
        <f>INDEX(CU!$A$4:$CC$1048576,MATCH('settlement day'!$B$3,CU!$A$4:$A$1048576,0),MATCH('settlement day'!BE$3,CU!$A$4:$CC$4,0))</f>
        <v>0</v>
      </c>
      <c r="BF9" s="150">
        <f>INDEX(CU!$A$4:$CC$1048576,MATCH('settlement day'!$B$3,CU!$A$4:$A$1048576,0),MATCH('settlement day'!BF$3,CU!$A$4:$CC$4,0))</f>
        <v>0</v>
      </c>
      <c r="BG9" s="150">
        <f>INDEX(CU!$A$4:$CC$1048576,MATCH('settlement day'!$B$3,CU!$A$4:$A$1048576,0),MATCH('settlement day'!BG$3,CU!$A$4:$CC$4,0))</f>
        <v>0</v>
      </c>
      <c r="BH9" s="150">
        <f>INDEX(CU!$A$4:$CC$1048576,MATCH('settlement day'!$B$3,CU!$A$4:$A$1048576,0),MATCH('settlement day'!BH$3,CU!$A$4:$CC$4,0))</f>
        <v>1.82</v>
      </c>
      <c r="BI9" s="150">
        <f>INDEX(CU!$A$4:$CC$1048576,MATCH('settlement day'!$B$3,CU!$A$4:$A$1048576,0),MATCH('settlement day'!BI$3,CU!$A$4:$CC$4,0))</f>
        <v>1.69</v>
      </c>
      <c r="BJ9" s="150">
        <f>INDEX(CU!$A$4:$CC$1048576,MATCH('settlement day'!$B$3,CU!$A$4:$A$1048576,0),MATCH('settlement day'!BJ$3,CU!$A$4:$CC$4,0))</f>
        <v>1.63</v>
      </c>
      <c r="BK9" s="1069">
        <f>INDEX(CU!$A$4:$CC$1048576,MATCH('settlement day'!$B$3,CU!$A$4:$A$1048576,0),MATCH('settlement day'!BK$3,CU!$A$4:$CC$4,0))</f>
        <v>1.5774999999999999</v>
      </c>
      <c r="BL9" s="150">
        <f>INDEX(CU!$A$4:$CC$1048576,MATCH('settlement day'!$B$3,CU!$A$4:$A$1048576,0),MATCH('settlement day'!BL$3,CU!$A$4:$CC$4,0))</f>
        <v>1.5825</v>
      </c>
      <c r="BM9" s="150">
        <f>INDEX(CU!$A$4:$CC$1048576,MATCH('settlement day'!$B$3,CU!$A$4:$A$1048576,0),MATCH('settlement day'!BM$3,CU!$A$4:$CC$4,0))</f>
        <v>1.6074999999999999</v>
      </c>
      <c r="BN9" s="150">
        <f>INDEX(CU!$A$4:$CC$1048576,MATCH('settlement day'!$B$3,CU!$A$4:$A$1048576,0),MATCH('settlement day'!BN$3,CU!$A$4:$CC$4,0))</f>
        <v>1.6325000000000001</v>
      </c>
      <c r="BO9" s="150">
        <f>INDEX(CU!$A$4:$CC$1048576,MATCH('settlement day'!$B$3,CU!$A$4:$A$1048576,0),MATCH('settlement day'!BO$3,CU!$A$4:$CC$4,0))</f>
        <v>1.655</v>
      </c>
      <c r="BP9" s="150">
        <f>INDEX(CU!$A$4:$CC$1048576,MATCH('settlement day'!$B$3,CU!$A$4:$A$1048576,0),MATCH('settlement day'!BP$3,CU!$A$4:$CC$4,0))</f>
        <v>1.6675</v>
      </c>
      <c r="BQ9" s="150">
        <f>INDEX(CU!$A$4:$CC$1048576,MATCH('settlement day'!$B$3,CU!$A$4:$A$1048576,0),MATCH('settlement day'!BQ$3,CU!$A$4:$CC$4,0))</f>
        <v>1.6725000000000001</v>
      </c>
      <c r="BR9" s="150">
        <f>INDEX(CU!$A$4:$CC$1048576,MATCH('settlement day'!$B$3,CU!$A$4:$A$1048576,0),MATCH('settlement day'!BR$3,CU!$A$4:$CC$4,0))</f>
        <v>1.6675</v>
      </c>
      <c r="BS9" s="150">
        <f>INDEX(CU!$A$4:$CC$1048576,MATCH('settlement day'!$B$3,CU!$A$4:$A$1048576,0),MATCH('settlement day'!BS$3,CU!$A$4:$CC$4,0))</f>
        <v>1.6625000000000001</v>
      </c>
      <c r="BT9" s="150">
        <f>INDEX(CU!$A$4:$CC$1048576,MATCH('settlement day'!$B$3,CU!$A$4:$A$1048576,0),MATCH('settlement day'!BT$3,CU!$A$4:$CC$4,0))</f>
        <v>1.6375</v>
      </c>
      <c r="BU9" s="150">
        <f>INDEX(CU!$A$4:$CC$1048576,MATCH('settlement day'!$B$3,CU!$A$4:$A$1048576,0),MATCH('settlement day'!BU$3,CU!$A$4:$CC$4,0))</f>
        <v>1.605</v>
      </c>
      <c r="BV9" s="150">
        <f>INDEX(CU!$A$4:$CC$1048576,MATCH('settlement day'!$B$3,CU!$A$4:$A$1048576,0),MATCH('settlement day'!BV$3,CU!$A$4:$CC$4,0))</f>
        <v>1.5825</v>
      </c>
      <c r="BW9" s="1106">
        <f>SUM(BH9:BJ9)/3</f>
        <v>1.7133333333333332</v>
      </c>
      <c r="BX9" s="1083">
        <f>SUM(BK9:BV9)/12</f>
        <v>1.6291666666666667</v>
      </c>
      <c r="BY9" s="150">
        <f>SUM(BK9:BM9)/3</f>
        <v>1.5891666666666666</v>
      </c>
      <c r="BZ9" s="150">
        <f>SUM(BN9:BP9)/3</f>
        <v>1.6516666666666666</v>
      </c>
      <c r="CA9" s="150">
        <f>SUM(BQ9:BS9)/3</f>
        <v>1.6674999999999998</v>
      </c>
      <c r="CB9" s="998">
        <f>SUM(BT9:BV9)/3</f>
        <v>1.6083333333333332</v>
      </c>
      <c r="CC9" s="540"/>
      <c r="CD9" s="378"/>
    </row>
    <row r="10" spans="2:82">
      <c r="B10" s="137" t="s">
        <v>360</v>
      </c>
      <c r="C10" s="150">
        <f>+CU!D26</f>
        <v>0</v>
      </c>
      <c r="D10" s="150">
        <f>+CU!E26</f>
        <v>0</v>
      </c>
      <c r="E10" s="150">
        <f>+CU!F26</f>
        <v>0</v>
      </c>
      <c r="F10" s="150">
        <f>+CU!G69</f>
        <v>0</v>
      </c>
      <c r="G10" s="150">
        <f>+CU!H90</f>
        <v>0</v>
      </c>
      <c r="H10" s="150">
        <f>+CU!I138</f>
        <v>0</v>
      </c>
      <c r="I10" s="150">
        <f>+CU!J138</f>
        <v>0</v>
      </c>
      <c r="J10" s="150">
        <f>+CU!K138</f>
        <v>0</v>
      </c>
      <c r="K10" s="150">
        <f>+CU!L159</f>
        <v>0</v>
      </c>
      <c r="L10" s="150">
        <f>+CU!M201</f>
        <v>0</v>
      </c>
      <c r="M10" s="150">
        <f>+CU!N201</f>
        <v>0</v>
      </c>
      <c r="N10" s="150">
        <f>+CU!O243</f>
        <v>0</v>
      </c>
      <c r="O10" s="150">
        <f>+CU!P243</f>
        <v>0</v>
      </c>
      <c r="P10" s="150">
        <f>+CU!Q267</f>
        <v>0</v>
      </c>
      <c r="Q10" s="150">
        <f>+CU!R285</f>
        <v>0</v>
      </c>
      <c r="R10" s="150">
        <f>+CU!S309</f>
        <v>0</v>
      </c>
      <c r="S10" s="150">
        <f ca="1">OFFSET(INDEX(CU!$A$4:$BB$1048576,MATCH('settlement day'!$B$3,CU!$A$4:$A$1048576,0),MATCH('settlement day'!S$3,CU!$A$4:$BB$4,0)),-1,0)</f>
        <v>0</v>
      </c>
      <c r="T10" s="150">
        <f ca="1">OFFSET(INDEX(CU!$A$4:$BB$1048576,MATCH('settlement day'!$B$3,CU!$A$4:$A$1048576,0),MATCH('settlement day'!T$3,CU!$A$4:$BB$4,0)),-1,0)</f>
        <v>0</v>
      </c>
      <c r="U10" s="150">
        <f ca="1">OFFSET(INDEX(CU!$A$4:$BB$1048576,MATCH('settlement day'!$B$3,CU!$A$4:$A$1048576,0),MATCH('settlement day'!U$3,CU!$A$4:$BB$4,0)),-1,0)</f>
        <v>0</v>
      </c>
      <c r="V10" s="150">
        <f ca="1">OFFSET(INDEX(CU!$A$4:$BB$1048576,MATCH('settlement day'!$B$3,CU!$A$4:$A$1048576,0),MATCH('settlement day'!V$3,CU!$A$4:$BB$4,0)),-1,0)</f>
        <v>0</v>
      </c>
      <c r="W10" s="150">
        <f ca="1">OFFSET(INDEX(CU!$A$4:$BB$1048576,MATCH('settlement day'!$B$3,CU!$A$4:$A$1048576,0),MATCH('settlement day'!W$3,CU!$A$4:$BB$4,0)),-1,0)</f>
        <v>0</v>
      </c>
      <c r="X10" s="150">
        <f ca="1">OFFSET(INDEX(CU!$A$4:$BB$1048576,MATCH('settlement day'!$B$3,CU!$A$4:$A$1048576,0),MATCH('settlement day'!X$3,CU!$A$4:$BB$4,0)),-1,0)</f>
        <v>0</v>
      </c>
      <c r="Y10" s="150">
        <f ca="1">OFFSET(INDEX(CU!$A$4:$BB$1048576,MATCH('settlement day'!$B$3,CU!$A$4:$A$1048576,0),MATCH('settlement day'!Y$3,CU!$A$4:$BB$4,0)),-1,0)</f>
        <v>0</v>
      </c>
      <c r="Z10" s="150">
        <f ca="1">OFFSET(INDEX(CU!$A$4:$BB$1048576,MATCH('settlement day'!$B$3,CU!$A$4:$A$1048576,0),MATCH('settlement day'!Z$3,CU!$A$4:$BB$4,0)),-1,0)</f>
        <v>0</v>
      </c>
      <c r="AA10" s="150">
        <f ca="1">OFFSET(INDEX(CU!$A$4:$BB$1048576,MATCH('settlement day'!$B$3,CU!$A$4:$A$1048576,0),MATCH('settlement day'!AA$3,CU!$A$4:$BB$4,0)),-1,0)</f>
        <v>0</v>
      </c>
      <c r="AB10" s="150">
        <f ca="1">OFFSET(INDEX(CU!$A$4:$BB$1048576,MATCH('settlement day'!$B$3,CU!$A$4:$A$1048576,0),MATCH('settlement day'!AB$3,CU!$A$4:$BB$4,0)),-1,0)</f>
        <v>0</v>
      </c>
      <c r="AC10" s="150">
        <f ca="1">OFFSET(INDEX(CU!$A$4:$BB$1048576,MATCH('settlement day'!$B$3,CU!$A$4:$A$1048576,0),MATCH('settlement day'!AC$3,CU!$A$4:$BB$4,0)),-1,0)</f>
        <v>0</v>
      </c>
      <c r="AD10" s="150">
        <f ca="1">OFFSET(INDEX(CU!$A$4:$BB$1048576,MATCH('settlement day'!$B$3,CU!$A$4:$A$1048576,0),MATCH('settlement day'!AD$3,CU!$A$4:$BB$4,0)),-1,0)</f>
        <v>0</v>
      </c>
      <c r="AE10" s="150">
        <f ca="1">OFFSET(INDEX(CU!$A$4:$BB$1048576,MATCH('settlement day'!$B$3,CU!$A$4:$A$1048576,0),MATCH('settlement day'!AE$3,CU!$A$4:$BB$4,0)),-1,0)</f>
        <v>0</v>
      </c>
      <c r="AF10" s="150">
        <f ca="1">OFFSET(INDEX(CU!$A$4:$BB$1048576,MATCH('settlement day'!$B$3,CU!$A$4:$A$1048576,0),MATCH('settlement day'!AF$3,CU!$A$4:$BB$4,0)),-1,0)</f>
        <v>0</v>
      </c>
      <c r="AG10" s="150">
        <f ca="1">OFFSET(INDEX(CU!$A$4:$BB$1048576,MATCH('settlement day'!$B$3,CU!$A$4:$A$1048576,0),MATCH('settlement day'!AG$3,CU!$A$4:$BB$4,0)),-1,0)</f>
        <v>0</v>
      </c>
      <c r="AH10" s="150">
        <f ca="1">OFFSET(INDEX(CU!$A$4:$BB$1048576,MATCH('settlement day'!$B$3,CU!$A$4:$A$1048576,0),MATCH('settlement day'!AH$3,CU!$A$4:$BB$4,0)),-1,0)</f>
        <v>0</v>
      </c>
      <c r="AI10" s="150">
        <f ca="1">OFFSET(INDEX(CU!$A$4:$BB$1048576,MATCH('settlement day'!$B$3,CU!$A$4:$A$1048576,0),MATCH('settlement day'!AI$3,CU!$A$4:$BB$4,0)),-1,0)</f>
        <v>0</v>
      </c>
      <c r="AJ10" s="150">
        <f ca="1">OFFSET(INDEX(CU!$A$4:$BB$1048576,MATCH('settlement day'!$B$3,CU!$A$4:$A$1048576,0),MATCH('settlement day'!AJ$3,CU!$A$4:$BB$4,0)),-1,0)</f>
        <v>0</v>
      </c>
      <c r="AK10" s="150">
        <f ca="1">OFFSET(INDEX(CU!$A$4:$BB$1048576,MATCH('settlement day'!$B$3,CU!$A$4:$A$1048576,0),MATCH('settlement day'!AK$3,CU!$A$4:$BB$4,0)),-1,0)</f>
        <v>0</v>
      </c>
      <c r="AL10" s="150">
        <f ca="1">OFFSET(INDEX(CU!$A$4:$BB$1048576,MATCH('settlement day'!$B$3,CU!$A$4:$A$1048576,0),MATCH('settlement day'!AL$3,CU!$A$4:$BB$4,0)),-1,0)</f>
        <v>0</v>
      </c>
      <c r="AM10" s="150">
        <f ca="1">OFFSET(INDEX(CU!$A$4:$BB$1048576,MATCH('settlement day'!$B$3,CU!$A$4:$A$1048576,0),MATCH('settlement day'!AM$3,CU!$A$4:$BB$4,0)),-1,0)</f>
        <v>0</v>
      </c>
      <c r="AN10" s="150">
        <f ca="1">OFFSET(INDEX(CU!$A$4:$BB$1048576,MATCH('settlement day'!$B$3,CU!$A$4:$A$1048576,0),MATCH('settlement day'!AN$3,CU!$A$4:$BB$4,0)),-1,0)</f>
        <v>0</v>
      </c>
      <c r="AO10" s="150">
        <f ca="1">OFFSET(INDEX(CU!$A$4:$BB$1048576,MATCH('settlement day'!$B$3,CU!$A$4:$A$1048576,0),MATCH('settlement day'!AO$3,CU!$A$4:$BB$4,0)),-1,0)</f>
        <v>0</v>
      </c>
      <c r="AP10" s="150">
        <f ca="1">OFFSET(INDEX(CU!$A$4:$BB$1048576,MATCH('settlement day'!$B$3,CU!$A$4:$A$1048576,0),MATCH('settlement day'!AP$3,CU!$A$4:$BB$4,0)),-1,0)</f>
        <v>0</v>
      </c>
      <c r="AQ10" s="150">
        <f ca="1">OFFSET(INDEX(CU!$A$4:$BB$1048576,MATCH('settlement day'!$B$3,CU!$A$4:$A$1048576,0),MATCH('settlement day'!AQ$3,CU!$A$4:$BB$4,0)),-1,0)</f>
        <v>0</v>
      </c>
      <c r="AR10" s="150">
        <f ca="1">OFFSET(INDEX(CU!$A$4:$BB$1048576,MATCH('settlement day'!$B$3,CU!$A$4:$A$1048576,0),MATCH('settlement day'!AR$3,CU!$A$4:$BB$4,0)),-1,0)</f>
        <v>0</v>
      </c>
      <c r="AS10" s="150">
        <f ca="1">OFFSET(INDEX(CU!$A$4:$BB$1048576,MATCH('settlement day'!$B$3,CU!$A$4:$A$1048576,0),MATCH('settlement day'!AS$3,CU!$A$4:$BB$4,0)),-1,0)</f>
        <v>0</v>
      </c>
      <c r="AT10" s="150">
        <f ca="1">OFFSET(INDEX(CU!$A$4:$BB$1048576,MATCH('settlement day'!$B$3,CU!$A$4:$A$1048576,0),MATCH('settlement day'!AT$3,CU!$A$4:$BB$4,0)),-1,0)</f>
        <v>0</v>
      </c>
      <c r="AU10" s="150">
        <f ca="1">OFFSET(INDEX(CU!$A$4:$BB$1048576,MATCH('settlement day'!$B$3,CU!$A$4:$A$1048576,0),MATCH('settlement day'!AU$3,CU!$A$4:$BB$4,0)),-1,0)</f>
        <v>0</v>
      </c>
      <c r="AV10" s="150">
        <f ca="1">OFFSET(INDEX(CU!$A$4:$BB$1048576,MATCH('settlement day'!$B$3,CU!$A$4:$A$1048576,0),MATCH('settlement day'!AV$3,CU!$A$4:$BB$4,0)),-1,0)</f>
        <v>0</v>
      </c>
      <c r="AW10" s="150">
        <f ca="1">OFFSET(INDEX(CU!$A$4:$BB$1048576,MATCH('settlement day'!$B$3,CU!$A$4:$A$1048576,0),MATCH('settlement day'!AW$3,CU!$A$4:$BB$4,0)),-1,0)</f>
        <v>0</v>
      </c>
      <c r="AX10" s="150">
        <f ca="1">OFFSET(INDEX(CU!$A$4:$BB$1048576,MATCH('settlement day'!$B$3,CU!$A$4:$A$1048576,0),MATCH('settlement day'!AX$3,CU!$A$4:$BB$4,0)),-1,0)</f>
        <v>0</v>
      </c>
      <c r="AY10" s="977">
        <f ca="1">OFFSET(INDEX(CU!$A$4:$BB$1048576,MATCH('settlement day'!$B$3,CU!$A$4:$A$1048576,0),MATCH('settlement day'!AY$3,CU!$A$4:$BB$4,0)),-1,0)</f>
        <v>0</v>
      </c>
      <c r="AZ10" s="150">
        <f ca="1">OFFSET(INDEX(CU!$A$4:$BB$1048576,MATCH('settlement day'!$B$3,CU!$A$4:$A$1048576,0),MATCH('settlement day'!AZ$3,CU!$A$4:$BB$4,0)),-1,0)</f>
        <v>0</v>
      </c>
      <c r="BA10" s="150">
        <f ca="1">OFFSET(INDEX(CU!$A$4:$BB$1048576,MATCH('settlement day'!$B$3,CU!$A$4:$A$1048576,0),MATCH('settlement day'!BA$3,CU!$A$4:$BB$4,0)),-1,0)</f>
        <v>0</v>
      </c>
      <c r="BB10" s="150">
        <f ca="1">OFFSET(INDEX(CU!$A$4:$CC$1048576,MATCH('settlement day'!$B$3,CU!$A$4:$A$1048576,0),MATCH('settlement day'!BB$3,CU!$A$4:$CC$4,0)),-1,0)</f>
        <v>0</v>
      </c>
      <c r="BC10" s="150">
        <f ca="1">OFFSET(INDEX(CU!$A$4:$CC$1048576,MATCH('settlement day'!$B$3,CU!$A$4:$A$1048576,0),MATCH('settlement day'!BC$3,CU!$A$4:$CC$4,0)),-1,0)</f>
        <v>0</v>
      </c>
      <c r="BD10" s="150">
        <f ca="1">OFFSET(INDEX(CU!$A$4:$CC$1048576,MATCH('settlement day'!$B$3,CU!$A$4:$A$1048576,0),MATCH('settlement day'!BD$3,CU!$A$4:$CC$4,0)),-1,0)</f>
        <v>0</v>
      </c>
      <c r="BE10" s="150">
        <f ca="1">OFFSET(INDEX(CU!$A$4:$CC$1048576,MATCH('settlement day'!$B$3,CU!$A$4:$A$1048576,0),MATCH('settlement day'!BE$3,CU!$A$4:$CC$4,0)),-1,0)</f>
        <v>0</v>
      </c>
      <c r="BF10" s="150">
        <f ca="1">OFFSET(INDEX(CU!$A$4:$CC$1048576,MATCH('settlement day'!$B$3,CU!$A$4:$A$1048576,0),MATCH('settlement day'!BF$3,CU!$A$4:$CC$4,0)),-1,0)</f>
        <v>0</v>
      </c>
      <c r="BG10" s="150">
        <f ca="1">OFFSET(INDEX(CU!$A$4:$CC$1048576,MATCH('settlement day'!$B$3,CU!$A$4:$A$1048576,0),MATCH('settlement day'!BG$3,CU!$A$4:$CC$4,0)),-1,0)</f>
        <v>0</v>
      </c>
      <c r="BH10" s="150">
        <f ca="1">OFFSET(INDEX(CU!$A$4:$CC$1048576,MATCH('settlement day'!$B$3,CU!$A$4:$A$1048576,0),MATCH('settlement day'!BH$3,CU!$A$4:$CC$4,0)),-1,0)</f>
        <v>1.8274999999999999</v>
      </c>
      <c r="BI10" s="150">
        <f ca="1">OFFSET(INDEX(CU!$A$4:$CC$1048576,MATCH('settlement day'!$B$3,CU!$A$4:$A$1048576,0),MATCH('settlement day'!BI$3,CU!$A$4:$CC$4,0)),-1,0)</f>
        <v>1.71</v>
      </c>
      <c r="BJ10" s="150">
        <f ca="1">OFFSET(INDEX(CU!$A$4:$CC$1048576,MATCH('settlement day'!$B$3,CU!$A$4:$A$1048576,0),MATCH('settlement day'!BJ$3,CU!$A$4:$CC$4,0)),-1,0)</f>
        <v>1.64</v>
      </c>
      <c r="BK10" s="1069">
        <f ca="1">OFFSET(INDEX(CU!$A$4:$CC$1048576,MATCH('settlement day'!$B$3,CU!$A$4:$A$1048576,0),MATCH('settlement day'!BK$3,CU!$A$4:$CC$4,0)),-1,0)</f>
        <v>1.58</v>
      </c>
      <c r="BL10" s="150">
        <f ca="1">OFFSET(INDEX(CU!$A$4:$CC$1048576,MATCH('settlement day'!$B$3,CU!$A$4:$A$1048576,0),MATCH('settlement day'!BL$3,CU!$A$4:$CC$4,0)),-1,0)</f>
        <v>1.585</v>
      </c>
      <c r="BM10" s="150">
        <f ca="1">OFFSET(INDEX(CU!$A$4:$CC$1048576,MATCH('settlement day'!$B$3,CU!$A$4:$A$1048576,0),MATCH('settlement day'!BM$3,CU!$A$4:$CC$4,0)),-1,0)</f>
        <v>1.61</v>
      </c>
      <c r="BN10" s="150">
        <f ca="1">OFFSET(INDEX(CU!$A$4:$CC$1048576,MATCH('settlement day'!$B$3,CU!$A$4:$A$1048576,0),MATCH('settlement day'!BN$3,CU!$A$4:$CC$4,0)),-1,0)</f>
        <v>1.635</v>
      </c>
      <c r="BO10" s="150">
        <f ca="1">OFFSET(INDEX(CU!$A$4:$CC$1048576,MATCH('settlement day'!$B$3,CU!$A$4:$A$1048576,0),MATCH('settlement day'!BO$3,CU!$A$4:$CC$4,0)),-1,0)</f>
        <v>1.655</v>
      </c>
      <c r="BP10" s="150">
        <f ca="1">OFFSET(INDEX(CU!$A$4:$CC$1048576,MATCH('settlement day'!$B$3,CU!$A$4:$A$1048576,0),MATCH('settlement day'!BP$3,CU!$A$4:$CC$4,0)),-1,0)</f>
        <v>1.6675</v>
      </c>
      <c r="BQ10" s="150">
        <f ca="1">OFFSET(INDEX(CU!$A$4:$CC$1048576,MATCH('settlement day'!$B$3,CU!$A$4:$A$1048576,0),MATCH('settlement day'!BQ$3,CU!$A$4:$CC$4,0)),-1,0)</f>
        <v>1.6725000000000001</v>
      </c>
      <c r="BR10" s="150">
        <f ca="1">OFFSET(INDEX(CU!$A$4:$CC$1048576,MATCH('settlement day'!$B$3,CU!$A$4:$A$1048576,0),MATCH('settlement day'!BR$3,CU!$A$4:$CC$4,0)),-1,0)</f>
        <v>1.6675</v>
      </c>
      <c r="BS10" s="150">
        <f ca="1">OFFSET(INDEX(CU!$A$4:$CC$1048576,MATCH('settlement day'!$B$3,CU!$A$4:$A$1048576,0),MATCH('settlement day'!BS$3,CU!$A$4:$CC$4,0)),-1,0)</f>
        <v>1.6625000000000001</v>
      </c>
      <c r="BT10" s="150">
        <f ca="1">OFFSET(INDEX(CU!$A$4:$CC$1048576,MATCH('settlement day'!$B$3,CU!$A$4:$A$1048576,0),MATCH('settlement day'!BT$3,CU!$A$4:$CC$4,0)),-1,0)</f>
        <v>1.6375</v>
      </c>
      <c r="BU10" s="150">
        <f ca="1">OFFSET(INDEX(CU!$A$4:$CC$1048576,MATCH('settlement day'!$B$3,CU!$A$4:$A$1048576,0),MATCH('settlement day'!BU$3,CU!$A$4:$CC$4,0)),-1,0)</f>
        <v>1.605</v>
      </c>
      <c r="BV10" s="150">
        <f ca="1">OFFSET(INDEX(CU!$A$4:$CC$1048576,MATCH('settlement day'!$B$3,CU!$A$4:$A$1048576,0),MATCH('settlement day'!BV$3,CU!$A$4:$CC$4,0)),-1,0)</f>
        <v>1.5825</v>
      </c>
      <c r="BW10" s="1106">
        <f ca="1">SUM(BH10:BJ10)/3</f>
        <v>1.7258333333333331</v>
      </c>
      <c r="BX10" s="1083">
        <f ca="1">SUM(BK10:BV10)/12</f>
        <v>1.63</v>
      </c>
      <c r="BY10" s="150">
        <f ca="1">SUM(BK10:BM10)/3</f>
        <v>1.5916666666666668</v>
      </c>
      <c r="BZ10" s="150">
        <f ca="1">SUM(BN10:BP10)/3</f>
        <v>1.6524999999999999</v>
      </c>
      <c r="CA10" s="150">
        <f ca="1">SUM(BQ10:BS10)/3</f>
        <v>1.6674999999999998</v>
      </c>
      <c r="CB10" s="998">
        <f ca="1">SUM(BT10:BV10)/3</f>
        <v>1.6083333333333332</v>
      </c>
      <c r="CC10" s="540"/>
      <c r="CD10" s="378"/>
    </row>
    <row r="11" spans="2:82" ht="14.65" thickBot="1">
      <c r="B11" s="137" t="s">
        <v>357</v>
      </c>
      <c r="C11" s="128">
        <f t="shared" ref="C11:T11" si="40">C9-C10</f>
        <v>0</v>
      </c>
      <c r="D11" s="128">
        <f t="shared" si="40"/>
        <v>0</v>
      </c>
      <c r="E11" s="128">
        <f t="shared" si="40"/>
        <v>0</v>
      </c>
      <c r="F11" s="128">
        <f t="shared" si="40"/>
        <v>0</v>
      </c>
      <c r="G11" s="128">
        <f t="shared" si="40"/>
        <v>0</v>
      </c>
      <c r="H11" s="128">
        <f>H9-H10</f>
        <v>0</v>
      </c>
      <c r="I11" s="128">
        <f t="shared" si="40"/>
        <v>0</v>
      </c>
      <c r="J11" s="128">
        <f t="shared" si="40"/>
        <v>0</v>
      </c>
      <c r="K11" s="439">
        <f t="shared" si="40"/>
        <v>0</v>
      </c>
      <c r="L11" s="439">
        <f t="shared" si="40"/>
        <v>0</v>
      </c>
      <c r="M11" s="439">
        <f>M9-M10</f>
        <v>0</v>
      </c>
      <c r="N11" s="439">
        <f t="shared" si="40"/>
        <v>0</v>
      </c>
      <c r="O11" s="439">
        <f t="shared" si="40"/>
        <v>0</v>
      </c>
      <c r="P11" s="439">
        <f t="shared" si="40"/>
        <v>0</v>
      </c>
      <c r="Q11" s="439">
        <f>Q9-Q10</f>
        <v>0</v>
      </c>
      <c r="R11" s="439">
        <f t="shared" si="40"/>
        <v>0</v>
      </c>
      <c r="S11" s="439">
        <f ca="1">S9-S10</f>
        <v>0</v>
      </c>
      <c r="T11" s="439">
        <f t="shared" ca="1" si="40"/>
        <v>0</v>
      </c>
      <c r="U11" s="439">
        <f t="shared" ref="U11:Z11" ca="1" si="41">U9-U10</f>
        <v>0</v>
      </c>
      <c r="V11" s="439">
        <f t="shared" ca="1" si="41"/>
        <v>0</v>
      </c>
      <c r="W11" s="439">
        <f ca="1">W9-W10</f>
        <v>0</v>
      </c>
      <c r="X11" s="439">
        <f t="shared" ca="1" si="41"/>
        <v>0</v>
      </c>
      <c r="Y11" s="439">
        <f ca="1">Y9-Y10</f>
        <v>0</v>
      </c>
      <c r="Z11" s="439">
        <f t="shared" ca="1" si="41"/>
        <v>0</v>
      </c>
      <c r="AA11" s="439">
        <f t="shared" ref="AA11:AF11" ca="1" si="42">AA9-AA10</f>
        <v>0</v>
      </c>
      <c r="AB11" s="439">
        <f t="shared" ca="1" si="42"/>
        <v>0</v>
      </c>
      <c r="AC11" s="439">
        <f t="shared" ca="1" si="42"/>
        <v>0</v>
      </c>
      <c r="AD11" s="439">
        <f t="shared" ca="1" si="42"/>
        <v>0</v>
      </c>
      <c r="AE11" s="439">
        <f t="shared" ca="1" si="42"/>
        <v>0</v>
      </c>
      <c r="AF11" s="439">
        <f t="shared" ca="1" si="42"/>
        <v>0</v>
      </c>
      <c r="AG11" s="439">
        <f t="shared" ref="AG11:AL11" ca="1" si="43">AG9-AG10</f>
        <v>0</v>
      </c>
      <c r="AH11" s="439">
        <f t="shared" ca="1" si="43"/>
        <v>0</v>
      </c>
      <c r="AI11" s="439">
        <f t="shared" ca="1" si="43"/>
        <v>0</v>
      </c>
      <c r="AJ11" s="439">
        <f t="shared" ca="1" si="43"/>
        <v>0</v>
      </c>
      <c r="AK11" s="439">
        <f t="shared" ca="1" si="43"/>
        <v>0</v>
      </c>
      <c r="AL11" s="439">
        <f t="shared" ca="1" si="43"/>
        <v>0</v>
      </c>
      <c r="AM11" s="439">
        <f t="shared" ref="AM11:AR11" ca="1" si="44">AM9-AM10</f>
        <v>0</v>
      </c>
      <c r="AN11" s="439">
        <f t="shared" ca="1" si="44"/>
        <v>0</v>
      </c>
      <c r="AO11" s="439">
        <f t="shared" ca="1" si="44"/>
        <v>0</v>
      </c>
      <c r="AP11" s="439">
        <f t="shared" ca="1" si="44"/>
        <v>0</v>
      </c>
      <c r="AQ11" s="439">
        <f t="shared" ca="1" si="44"/>
        <v>0</v>
      </c>
      <c r="AR11" s="439">
        <f t="shared" ca="1" si="44"/>
        <v>0</v>
      </c>
      <c r="AS11" s="439">
        <f t="shared" ref="AS11:AX11" ca="1" si="45">AS9-AS10</f>
        <v>0</v>
      </c>
      <c r="AT11" s="439">
        <f t="shared" ca="1" si="45"/>
        <v>0</v>
      </c>
      <c r="AU11" s="439">
        <f t="shared" ca="1" si="45"/>
        <v>0</v>
      </c>
      <c r="AV11" s="439">
        <f t="shared" ca="1" si="45"/>
        <v>0</v>
      </c>
      <c r="AW11" s="439">
        <f t="shared" ca="1" si="45"/>
        <v>0</v>
      </c>
      <c r="AX11" s="439">
        <f t="shared" ca="1" si="45"/>
        <v>0</v>
      </c>
      <c r="AY11" s="978">
        <f t="shared" ref="AY11:BA11" ca="1" si="46">AY9-AY10</f>
        <v>0</v>
      </c>
      <c r="AZ11" s="439">
        <f t="shared" ca="1" si="46"/>
        <v>0</v>
      </c>
      <c r="BA11" s="439">
        <f t="shared" ca="1" si="46"/>
        <v>0</v>
      </c>
      <c r="BB11" s="439">
        <f t="shared" ref="BB11:BG11" ca="1" si="47">BB9-BB10</f>
        <v>0</v>
      </c>
      <c r="BC11" s="439">
        <f t="shared" ca="1" si="47"/>
        <v>0</v>
      </c>
      <c r="BD11" s="439">
        <f t="shared" ca="1" si="47"/>
        <v>0</v>
      </c>
      <c r="BE11" s="439">
        <f t="shared" ca="1" si="47"/>
        <v>0</v>
      </c>
      <c r="BF11" s="439">
        <f t="shared" ca="1" si="47"/>
        <v>0</v>
      </c>
      <c r="BG11" s="439">
        <f t="shared" ca="1" si="47"/>
        <v>0</v>
      </c>
      <c r="BH11" s="439">
        <f t="shared" ref="BH11:BJ11" ca="1" si="48">BH9-BH10</f>
        <v>-7.4999999999998401E-3</v>
      </c>
      <c r="BI11" s="439">
        <f t="shared" ca="1" si="48"/>
        <v>-2.0000000000000018E-2</v>
      </c>
      <c r="BJ11" s="439">
        <f t="shared" ca="1" si="48"/>
        <v>-1.0000000000000009E-2</v>
      </c>
      <c r="BK11" s="1078">
        <f t="shared" ref="BK11:BP11" ca="1" si="49">BK9-BK10</f>
        <v>-2.5000000000001688E-3</v>
      </c>
      <c r="BL11" s="439">
        <f t="shared" ca="1" si="49"/>
        <v>-2.4999999999999467E-3</v>
      </c>
      <c r="BM11" s="439">
        <f t="shared" ca="1" si="49"/>
        <v>-2.5000000000001688E-3</v>
      </c>
      <c r="BN11" s="439">
        <f t="shared" ca="1" si="49"/>
        <v>-2.4999999999999467E-3</v>
      </c>
      <c r="BO11" s="439">
        <f t="shared" ca="1" si="49"/>
        <v>0</v>
      </c>
      <c r="BP11" s="439">
        <f t="shared" ca="1" si="49"/>
        <v>0</v>
      </c>
      <c r="BQ11" s="439">
        <f t="shared" ref="BQ11:BV11" ca="1" si="50">BQ9-BQ10</f>
        <v>0</v>
      </c>
      <c r="BR11" s="439">
        <f t="shared" ca="1" si="50"/>
        <v>0</v>
      </c>
      <c r="BS11" s="439">
        <f t="shared" ca="1" si="50"/>
        <v>0</v>
      </c>
      <c r="BT11" s="439">
        <f t="shared" ca="1" si="50"/>
        <v>0</v>
      </c>
      <c r="BU11" s="439">
        <f t="shared" ca="1" si="50"/>
        <v>0</v>
      </c>
      <c r="BV11" s="439">
        <f t="shared" ca="1" si="50"/>
        <v>0</v>
      </c>
      <c r="BW11" s="1107">
        <f t="shared" ref="BW11:CB11" ca="1" si="51">+BW9-BW10</f>
        <v>-1.2499999999999956E-2</v>
      </c>
      <c r="BX11" s="1084">
        <f t="shared" ca="1" si="51"/>
        <v>-8.3333333333324155E-4</v>
      </c>
      <c r="BY11" s="974">
        <f t="shared" ca="1" si="51"/>
        <v>-2.5000000000001688E-3</v>
      </c>
      <c r="BZ11" s="974">
        <f t="shared" ca="1" si="51"/>
        <v>-8.3333333333324155E-4</v>
      </c>
      <c r="CA11" s="974">
        <f t="shared" ca="1" si="51"/>
        <v>0</v>
      </c>
      <c r="CB11" s="999">
        <f t="shared" ca="1" si="51"/>
        <v>0</v>
      </c>
      <c r="CC11" s="650"/>
      <c r="CD11" s="378"/>
    </row>
    <row r="12" spans="2:82">
      <c r="B12" s="139" t="s">
        <v>361</v>
      </c>
      <c r="C12" s="124"/>
      <c r="D12" s="124"/>
      <c r="E12" s="124"/>
      <c r="F12" s="326">
        <f>AVERAGE('B3 ETH'!H22:H26)</f>
        <v>2726.8</v>
      </c>
      <c r="G12" s="326" t="e">
        <f>AVERAGE('[2]ESALr Paulinia'!B2808:B2812)</f>
        <v>#REF!</v>
      </c>
      <c r="H12" s="404">
        <f>+'ESALQ Paulinia'!E2834</f>
        <v>2873.9</v>
      </c>
      <c r="I12" s="404">
        <v>3023</v>
      </c>
      <c r="J12" s="404">
        <v>3273</v>
      </c>
      <c r="K12" s="404">
        <v>3365.5</v>
      </c>
      <c r="L12" s="404">
        <v>3897.5</v>
      </c>
      <c r="M12" s="404">
        <v>3587.5</v>
      </c>
      <c r="N12" s="404">
        <v>3403</v>
      </c>
      <c r="O12" s="404">
        <v>3179</v>
      </c>
      <c r="P12" s="404">
        <v>2936</v>
      </c>
      <c r="Q12" s="404">
        <v>3478.5</v>
      </c>
      <c r="R12" s="404">
        <v>3594.5</v>
      </c>
      <c r="S12" s="404">
        <v>3244</v>
      </c>
      <c r="T12" s="404">
        <v>3080</v>
      </c>
      <c r="U12" s="404">
        <v>3035</v>
      </c>
      <c r="V12" s="404">
        <v>2478</v>
      </c>
      <c r="W12" s="404">
        <v>2580.5</v>
      </c>
      <c r="X12" s="404">
        <v>2795</v>
      </c>
      <c r="Y12" s="404">
        <v>2895</v>
      </c>
      <c r="Z12" s="404">
        <v>2971.5</v>
      </c>
      <c r="AA12" s="404">
        <v>2852</v>
      </c>
      <c r="AB12" s="404">
        <v>2819.5</v>
      </c>
      <c r="AC12" s="404">
        <v>2826</v>
      </c>
      <c r="AD12" s="404">
        <v>3081</v>
      </c>
      <c r="AE12" s="404">
        <v>2651.5</v>
      </c>
      <c r="AF12" s="404">
        <v>2613</v>
      </c>
      <c r="AG12" s="404">
        <v>2235.5</v>
      </c>
      <c r="AH12" s="404">
        <v>2303</v>
      </c>
      <c r="AI12" s="404">
        <v>2276</v>
      </c>
      <c r="AJ12" s="404">
        <v>2317.5</v>
      </c>
      <c r="AK12" s="404">
        <v>2177</v>
      </c>
      <c r="AL12" s="404">
        <v>2004</v>
      </c>
      <c r="AM12" s="404">
        <v>2247.5</v>
      </c>
      <c r="AN12" s="404">
        <v>2235</v>
      </c>
      <c r="AO12" s="404">
        <v>2380</v>
      </c>
      <c r="AP12" s="404">
        <v>2427.5</v>
      </c>
      <c r="AQ12" s="404">
        <v>2406.5</v>
      </c>
      <c r="AR12" s="404">
        <v>2564</v>
      </c>
      <c r="AS12" s="404">
        <v>2692.5</v>
      </c>
      <c r="AT12" s="404">
        <v>2677</v>
      </c>
      <c r="AU12" s="404">
        <v>2600.5</v>
      </c>
      <c r="AV12" s="404">
        <v>2705.5</v>
      </c>
      <c r="AW12" s="404">
        <v>2726.5</v>
      </c>
      <c r="AX12" s="404">
        <v>2745.5</v>
      </c>
      <c r="AY12" s="1044">
        <v>2986</v>
      </c>
      <c r="AZ12" s="404">
        <v>2945</v>
      </c>
      <c r="BA12" s="402">
        <v>2834</v>
      </c>
      <c r="BB12" s="402">
        <v>2807</v>
      </c>
      <c r="BC12" s="402">
        <v>2705</v>
      </c>
      <c r="BD12" s="402">
        <v>2718</v>
      </c>
      <c r="BE12" s="402">
        <v>2715</v>
      </c>
      <c r="BF12" s="402">
        <v>2815</v>
      </c>
      <c r="BG12" s="402">
        <v>2830.5</v>
      </c>
      <c r="BH12" s="402">
        <f t="shared" ref="BH12" si="52">+BG13-BH13</f>
        <v>-2843.5</v>
      </c>
      <c r="BI12" s="361">
        <f t="shared" ref="BI12" si="53">+BH13-BI13</f>
        <v>-56.5</v>
      </c>
      <c r="BJ12" s="361">
        <f t="shared" ref="BJ12" si="54">+BI13-BJ13</f>
        <v>-4.5</v>
      </c>
      <c r="BK12" s="1065">
        <f t="shared" ref="BK12" si="55">+BJ13-BK13</f>
        <v>-25.5</v>
      </c>
      <c r="BL12" s="361">
        <f t="shared" ref="BL12" si="56">+BK13-BL13</f>
        <v>-20</v>
      </c>
      <c r="BM12" s="361">
        <f t="shared" ref="BM12" si="57">+BL13-BM13</f>
        <v>-25</v>
      </c>
      <c r="BN12" s="361">
        <f t="shared" ref="BN12" si="58">+BM13-BN13</f>
        <v>275</v>
      </c>
      <c r="BO12" s="361">
        <f t="shared" ref="BO12" si="59">+BN13-BO13</f>
        <v>280</v>
      </c>
      <c r="BP12" s="361">
        <f t="shared" ref="BP12" si="60">+BO13-BP13</f>
        <v>30</v>
      </c>
      <c r="BQ12" s="361">
        <f t="shared" ref="BQ12" si="61">+BP13-BQ13</f>
        <v>-95</v>
      </c>
      <c r="BR12" s="361">
        <f t="shared" ref="BR12" si="62">+BQ13-BR13</f>
        <v>0</v>
      </c>
      <c r="BS12" s="361">
        <f t="shared" ref="BS12" si="63">+BR13-BS13</f>
        <v>0</v>
      </c>
      <c r="BT12" s="361">
        <f t="shared" ref="BT12" si="64">+BS13-BT13</f>
        <v>-90</v>
      </c>
      <c r="BU12" s="361">
        <f t="shared" ref="BU12" si="65">+BT13-BU13</f>
        <v>-10</v>
      </c>
      <c r="BV12" s="361">
        <f t="shared" ref="BV12" si="66">+BU13-BV13</f>
        <v>-20</v>
      </c>
      <c r="BW12" s="1102"/>
      <c r="BX12" s="1079"/>
      <c r="BY12" s="361"/>
      <c r="BZ12" s="361"/>
      <c r="CA12" s="361"/>
      <c r="CB12" s="994"/>
      <c r="CC12" s="540"/>
      <c r="CD12" s="378"/>
    </row>
    <row r="13" spans="2:82">
      <c r="B13" s="137" t="s">
        <v>359</v>
      </c>
      <c r="C13" s="151">
        <f>+'B3 ETH'!E27</f>
        <v>0</v>
      </c>
      <c r="D13" s="151">
        <f>+'B3 ETH'!F27</f>
        <v>0</v>
      </c>
      <c r="E13" s="151">
        <f>+'B3 ETH'!G27</f>
        <v>0</v>
      </c>
      <c r="F13" s="151">
        <f>+'B3 ETH'!H70</f>
        <v>0</v>
      </c>
      <c r="G13" s="151">
        <f>+'B3 ETH'!I91</f>
        <v>0</v>
      </c>
      <c r="H13" s="151">
        <f>+'B3 ETH'!J139</f>
        <v>0</v>
      </c>
      <c r="I13" s="151">
        <f>+'B3 ETH'!K139</f>
        <v>0</v>
      </c>
      <c r="J13" s="151">
        <f>+'B3 ETH'!L139</f>
        <v>0</v>
      </c>
      <c r="K13" s="151">
        <f>+'B3 ETH'!M160</f>
        <v>0</v>
      </c>
      <c r="L13" s="151">
        <f>+'B3 ETH'!N202</f>
        <v>0</v>
      </c>
      <c r="M13" s="151">
        <f>+'B3 ETH'!O202</f>
        <v>0</v>
      </c>
      <c r="N13" s="151">
        <f>+'B3 ETH'!P244</f>
        <v>0</v>
      </c>
      <c r="O13" s="151">
        <f>+'B3 ETH'!Q244</f>
        <v>0</v>
      </c>
      <c r="P13" s="151">
        <f>+'B3 ETH'!R268</f>
        <v>0</v>
      </c>
      <c r="Q13" s="151">
        <f>+'B3 ETH'!S286</f>
        <v>0</v>
      </c>
      <c r="R13" s="151">
        <f>+'B3 ETH'!T310</f>
        <v>0</v>
      </c>
      <c r="S13" s="151">
        <f>INDEX('B3 ETH'!$A$4:$BB$1048576,MATCH('settlement day'!$B$3,'B3 ETH'!$A$4:$A$1048576,0),MATCH('settlement day'!S$3,'B3 ETH'!$A$4:$BB$4,0))</f>
        <v>0</v>
      </c>
      <c r="T13" s="151">
        <f>INDEX('B3 ETH'!$A$4:$BB$1048576,MATCH('settlement day'!$B$3,'B3 ETH'!$A$4:$A$1048576,0),MATCH('settlement day'!T$3,'B3 ETH'!$A$4:$BB$4,0))</f>
        <v>0</v>
      </c>
      <c r="U13" s="151">
        <f>INDEX('B3 ETH'!$A$4:$BB$1048576,MATCH('settlement day'!$B$3,'B3 ETH'!$A$4:$A$1048576,0),MATCH('settlement day'!U$3,'B3 ETH'!$A$4:$BB$4,0))</f>
        <v>0</v>
      </c>
      <c r="V13" s="151">
        <f>INDEX('B3 ETH'!$A$4:$BB$1048576,MATCH('settlement day'!$B$3,'B3 ETH'!$A$4:$A$1048576,0),MATCH('settlement day'!V$3,'B3 ETH'!$A$4:$BB$4,0))</f>
        <v>0</v>
      </c>
      <c r="W13" s="151">
        <f>INDEX('B3 ETH'!$A$4:$BB$1048576,MATCH('settlement day'!$B$3,'B3 ETH'!$A$4:$A$1048576,0),MATCH('settlement day'!W$3,'B3 ETH'!$A$4:$BB$4,0))</f>
        <v>0</v>
      </c>
      <c r="X13" s="151">
        <f>INDEX('B3 ETH'!$A$4:$BB$1048576,MATCH('settlement day'!$B$3,'B3 ETH'!$A$4:$A$1048576,0),MATCH('settlement day'!X$3,'B3 ETH'!$A$4:$BB$4,0))</f>
        <v>0</v>
      </c>
      <c r="Y13" s="151">
        <f>INDEX('B3 ETH'!$A$4:$BB$1048576,MATCH('settlement day'!$B$3,'B3 ETH'!$A$4:$A$1048576,0),MATCH('settlement day'!Y$3,'B3 ETH'!$A$4:$BB$4,0))</f>
        <v>0</v>
      </c>
      <c r="Z13" s="151">
        <f>INDEX('B3 ETH'!$A$4:$BB$1048576,MATCH('settlement day'!$B$3,'B3 ETH'!$A$4:$A$1048576,0),MATCH('settlement day'!Z$3,'B3 ETH'!$A$4:$BB$4,0))</f>
        <v>0</v>
      </c>
      <c r="AA13" s="151">
        <f>INDEX('B3 ETH'!$A$4:$BB$1048576,MATCH('settlement day'!$B$3,'B3 ETH'!$A$4:$A$1048576,0),MATCH('settlement day'!AA$3,'B3 ETH'!$A$4:$BB$4,0))</f>
        <v>0</v>
      </c>
      <c r="AB13" s="151">
        <f>INDEX('B3 ETH'!$A$4:$BB$1048576,MATCH('settlement day'!$B$3,'B3 ETH'!$A$4:$A$1048576,0),MATCH('settlement day'!AB$3,'B3 ETH'!$A$4:$BB$4,0))</f>
        <v>0</v>
      </c>
      <c r="AC13" s="151">
        <f>INDEX('B3 ETH'!$A$4:$BB$1048576,MATCH('settlement day'!$B$3,'B3 ETH'!$A$4:$A$1048576,0),MATCH('settlement day'!AC$3,'B3 ETH'!$A$4:$BB$4,0))</f>
        <v>0</v>
      </c>
      <c r="AD13" s="151">
        <f>INDEX('B3 ETH'!$A$4:$BB$1048576,MATCH('settlement day'!$B$3,'B3 ETH'!$A$4:$A$1048576,0),MATCH('settlement day'!AD$3,'B3 ETH'!$A$4:$BB$4,0))</f>
        <v>0</v>
      </c>
      <c r="AE13" s="151">
        <f>INDEX('B3 ETH'!$A$4:$BB$1048576,MATCH('settlement day'!$B$3,'B3 ETH'!$A$4:$A$1048576,0),MATCH('settlement day'!AE$3,'B3 ETH'!$A$4:$BB$4,0))</f>
        <v>0</v>
      </c>
      <c r="AF13" s="151">
        <f>INDEX('B3 ETH'!$A$4:$BB$1048576,MATCH('settlement day'!$B$3,'B3 ETH'!$A$4:$A$1048576,0),MATCH('settlement day'!AF$3,'B3 ETH'!$A$4:$BB$4,0))</f>
        <v>0</v>
      </c>
      <c r="AG13" s="151">
        <f>INDEX('B3 ETH'!$A$4:$BB$1048576,MATCH('settlement day'!$B$3,'B3 ETH'!$A$4:$A$1048576,0),MATCH('settlement day'!AG$3,'B3 ETH'!$A$4:$BB$4,0))</f>
        <v>0</v>
      </c>
      <c r="AH13" s="151">
        <f>INDEX('B3 ETH'!$A$4:$BB$1048576,MATCH('settlement day'!$B$3,'B3 ETH'!$A$4:$A$1048576,0),MATCH('settlement day'!AH$3,'B3 ETH'!$A$4:$BB$4,0))</f>
        <v>0</v>
      </c>
      <c r="AI13" s="151">
        <f>INDEX('B3 ETH'!$A$4:$BB$1048576,MATCH('settlement day'!$B$3,'B3 ETH'!$A$4:$A$1048576,0),MATCH('settlement day'!AI$3,'B3 ETH'!$A$4:$BB$4,0))</f>
        <v>0</v>
      </c>
      <c r="AJ13" s="151">
        <f>INDEX('B3 ETH'!$A$4:$BB$1048576,MATCH('settlement day'!$B$3,'B3 ETH'!$A$4:$A$1048576,0),MATCH('settlement day'!AJ$3,'B3 ETH'!$A$4:$BB$4,0))</f>
        <v>0</v>
      </c>
      <c r="AK13" s="151">
        <f>INDEX('B3 ETH'!$A$4:$BB$1048576,MATCH('settlement day'!$B$3,'B3 ETH'!$A$4:$A$1048576,0),MATCH('settlement day'!AK$3,'B3 ETH'!$A$4:$BB$4,0))</f>
        <v>0</v>
      </c>
      <c r="AL13" s="151">
        <f>INDEX('B3 ETH'!$A$4:$BB$1048576,MATCH('settlement day'!$B$3,'B3 ETH'!$A$4:$A$1048576,0),MATCH('settlement day'!AL$3,'B3 ETH'!$A$4:$BB$4,0))</f>
        <v>0</v>
      </c>
      <c r="AM13" s="151">
        <f>INDEX('B3 ETH'!$A$4:$BB$1048576,MATCH('settlement day'!$B$3,'B3 ETH'!$A$4:$A$1048576,0),MATCH('settlement day'!AM$3,'B3 ETH'!$A$4:$BB$4,0))</f>
        <v>0</v>
      </c>
      <c r="AN13" s="151">
        <f>INDEX('B3 ETH'!$A$4:$BB$1048576,MATCH('settlement day'!$B$3,'B3 ETH'!$A$4:$A$1048576,0),MATCH('settlement day'!AN$3,'B3 ETH'!$A$4:$BB$4,0))</f>
        <v>0</v>
      </c>
      <c r="AO13" s="151">
        <f>INDEX('B3 ETH'!$A$4:$BB$1048576,MATCH('settlement day'!$B$3,'B3 ETH'!$A$4:$A$1048576,0),MATCH('settlement day'!AO$3,'B3 ETH'!$A$4:$BB$4,0))</f>
        <v>0</v>
      </c>
      <c r="AP13" s="151">
        <f>INDEX('B3 ETH'!$A$4:$BB$1048576,MATCH('settlement day'!$B$3,'B3 ETH'!$A$4:$A$1048576,0),MATCH('settlement day'!AP$3,'B3 ETH'!$A$4:$BB$4,0))</f>
        <v>0</v>
      </c>
      <c r="AQ13" s="151">
        <f>INDEX('B3 ETH'!$A$4:$BB$1048576,MATCH('settlement day'!$B$3,'B3 ETH'!$A$4:$A$1048576,0),MATCH('settlement day'!AQ$3,'B3 ETH'!$A$4:$BB$4,0))</f>
        <v>0</v>
      </c>
      <c r="AR13" s="151">
        <f>INDEX('B3 ETH'!$A$4:$BB$1048576,MATCH('settlement day'!$B$3,'B3 ETH'!$A$4:$A$1048576,0),MATCH('settlement day'!AR$3,'B3 ETH'!$A$4:$BB$4,0))</f>
        <v>0</v>
      </c>
      <c r="AS13" s="151">
        <f>INDEX('B3 ETH'!$A$4:$BB$1048576,MATCH('settlement day'!$B$3,'B3 ETH'!$A$4:$A$1048576,0),MATCH('settlement day'!AS$3,'B3 ETH'!$A$4:$BB$4,0))</f>
        <v>0</v>
      </c>
      <c r="AT13" s="151">
        <f>INDEX('B3 ETH'!$A$4:$BB$1048576,MATCH('settlement day'!$B$3,'B3 ETH'!$A$4:$A$1048576,0),MATCH('settlement day'!AT$3,'B3 ETH'!$A$4:$BB$4,0))</f>
        <v>0</v>
      </c>
      <c r="AU13" s="151">
        <f>INDEX('B3 ETH'!$A$4:$BB$1048576,MATCH('settlement day'!$B$3,'B3 ETH'!$A$4:$A$1048576,0),MATCH('settlement day'!AU$3,'B3 ETH'!$A$4:$BB$4,0))</f>
        <v>0</v>
      </c>
      <c r="AV13" s="151">
        <f>INDEX('B3 ETH'!$A$4:$BB$1048576,MATCH('settlement day'!$B$3,'B3 ETH'!$A$4:$A$1048576,0),MATCH('settlement day'!AV$3,'B3 ETH'!$A$4:$BB$4,0))</f>
        <v>0</v>
      </c>
      <c r="AW13" s="151">
        <f>INDEX('B3 ETH'!$A$4:$BB$1048576,MATCH('settlement day'!$B$3,'B3 ETH'!$A$4:$A$1048576,0),MATCH('settlement day'!AW$3,'B3 ETH'!$A$4:$BB$4,0))</f>
        <v>0</v>
      </c>
      <c r="AX13" s="151">
        <f>INDEX('B3 ETH'!$A$4:$BB$1048576,MATCH('settlement day'!$B$3,'B3 ETH'!$A$4:$A$1048576,0),MATCH('settlement day'!AX$3,'B3 ETH'!$A$4:$BB$4,0))</f>
        <v>0</v>
      </c>
      <c r="AY13" s="979">
        <f>INDEX('B3 ETH'!$A$4:$BB$1048576,MATCH('settlement day'!$B$3,'B3 ETH'!$A$4:$A$1048576,0),MATCH('settlement day'!AY$3,'B3 ETH'!$A$4:$BB$4,0))</f>
        <v>0</v>
      </c>
      <c r="AZ13" s="151">
        <f>INDEX('B3 ETH'!$A$4:$BB$1048576,MATCH('settlement day'!$B$3,'B3 ETH'!$A$4:$A$1048576,0),MATCH('settlement day'!AZ$3,'B3 ETH'!$A$4:$BB$4,0))</f>
        <v>0</v>
      </c>
      <c r="BA13" s="151">
        <f>INDEX('B3 ETH'!$A$4:$CC$1048576,MATCH('settlement day'!$B$3,'B3 ETH'!$A$4:$A$1048576,0),MATCH('settlement day'!BA$3,'B3 ETH'!$A$4:$CC$4,0))</f>
        <v>0</v>
      </c>
      <c r="BB13" s="151">
        <f>INDEX('B3 ETH'!$A$4:$CC$1048576,MATCH('settlement day'!$B$3,'B3 ETH'!$A$4:$A$1048576,0),MATCH('settlement day'!BB$3,'B3 ETH'!$A$4:$CC$4,0))</f>
        <v>0</v>
      </c>
      <c r="BC13" s="151">
        <f>INDEX('B3 ETH'!$A$4:$CC$1048576,MATCH('settlement day'!$B$3,'B3 ETH'!$A$4:$A$1048576,0),MATCH('settlement day'!BC$3,'B3 ETH'!$A$4:$CC$4,0))</f>
        <v>0</v>
      </c>
      <c r="BD13" s="151">
        <f>INDEX('B3 ETH'!$A$4:$CC$1048576,MATCH('settlement day'!$B$3,'B3 ETH'!$A$4:$A$1048576,0),MATCH('settlement day'!BD$3,'B3 ETH'!$A$4:$CC$4,0))</f>
        <v>0</v>
      </c>
      <c r="BE13" s="151">
        <f>INDEX('B3 ETH'!$A$4:$CC$1048576,MATCH('settlement day'!$B$3,'B3 ETH'!$A$4:$A$1048576,0),MATCH('settlement day'!BE$3,'B3 ETH'!$A$4:$CC$4,0))</f>
        <v>0</v>
      </c>
      <c r="BF13" s="151">
        <f>INDEX('B3 ETH'!$A$4:$CC$1048576,MATCH('settlement day'!$B$3,'B3 ETH'!$A$4:$A$1048576,0),MATCH('settlement day'!BF$3,'B3 ETH'!$A$4:$CC$4,0))</f>
        <v>0</v>
      </c>
      <c r="BG13" s="151">
        <f>INDEX('B3 ETH'!$A$4:$CC$1048576,MATCH('settlement day'!$B$3,'B3 ETH'!$A$4:$A$1048576,0),MATCH('settlement day'!BG$3,'B3 ETH'!$A$4:$CC$4,0))</f>
        <v>0</v>
      </c>
      <c r="BH13" s="151">
        <f>INDEX('B3 ETH'!$A$4:$CC$1048576,MATCH('settlement day'!$B$3,'B3 ETH'!$A$4:$A$1048576,0),MATCH('settlement day'!BH$3,'B3 ETH'!$A$4:$CC$4,0))</f>
        <v>2843.5</v>
      </c>
      <c r="BI13" s="151">
        <f>INDEX('B3 ETH'!$A$4:$CC$1048576,MATCH('settlement day'!$B$3,'B3 ETH'!$A$4:$A$1048576,0),MATCH('settlement day'!BI$3,'B3 ETH'!$A$4:$CC$4,0))</f>
        <v>2900</v>
      </c>
      <c r="BJ13" s="151">
        <f>INDEX('B3 ETH'!$A$4:$CC$1048576,MATCH('settlement day'!$B$3,'B3 ETH'!$A$4:$A$1048576,0),MATCH('settlement day'!BJ$3,'B3 ETH'!$A$4:$CC$4,0))</f>
        <v>2904.5</v>
      </c>
      <c r="BK13" s="1070">
        <f>INDEX('B3 ETH'!$A$4:$CC$1048576,MATCH('settlement day'!$B$3,'B3 ETH'!$A$4:$A$1048576,0),MATCH('settlement day'!BK$3,'B3 ETH'!$A$4:$CC$4,0))</f>
        <v>2930</v>
      </c>
      <c r="BL13" s="151">
        <f>INDEX('B3 ETH'!$A$4:$CC$1048576,MATCH('settlement day'!$B$3,'B3 ETH'!$A$4:$A$1048576,0),MATCH('settlement day'!BL$3,'B3 ETH'!$A$4:$CC$4,0))</f>
        <v>2950</v>
      </c>
      <c r="BM13" s="151">
        <f>INDEX('B3 ETH'!$A$4:$CC$1048576,MATCH('settlement day'!$B$3,'B3 ETH'!$A$4:$A$1048576,0),MATCH('settlement day'!BM$3,'B3 ETH'!$A$4:$CC$4,0))</f>
        <v>2975</v>
      </c>
      <c r="BN13" s="151">
        <f>INDEX('B3 ETH'!$A$4:$CC$1048576,MATCH('settlement day'!$B$3,'B3 ETH'!$A$4:$A$1048576,0),MATCH('settlement day'!BN$3,'B3 ETH'!$A$4:$CC$4,0))</f>
        <v>2700</v>
      </c>
      <c r="BO13" s="151">
        <f>INDEX('B3 ETH'!$A$4:$CC$1048576,MATCH('settlement day'!$B$3,'B3 ETH'!$A$4:$A$1048576,0),MATCH('settlement day'!BO$3,'B3 ETH'!$A$4:$CC$4,0))</f>
        <v>2420</v>
      </c>
      <c r="BP13" s="151">
        <f>INDEX('B3 ETH'!$A$4:$CC$1048576,MATCH('settlement day'!$B$3,'B3 ETH'!$A$4:$A$1048576,0),MATCH('settlement day'!BP$3,'B3 ETH'!$A$4:$CC$4,0))</f>
        <v>2390</v>
      </c>
      <c r="BQ13" s="151">
        <f>INDEX('B3 ETH'!$A$4:$CC$1048576,MATCH('settlement day'!$B$3,'B3 ETH'!$A$4:$A$1048576,0),MATCH('settlement day'!BQ$3,'B3 ETH'!$A$4:$CC$4,0))</f>
        <v>2485</v>
      </c>
      <c r="BR13" s="151">
        <f>INDEX('B3 ETH'!$A$4:$CC$1048576,MATCH('settlement day'!$B$3,'B3 ETH'!$A$4:$A$1048576,0),MATCH('settlement day'!BR$3,'B3 ETH'!$A$4:$CC$4,0))</f>
        <v>2485</v>
      </c>
      <c r="BS13" s="151">
        <f>INDEX('B3 ETH'!$A$4:$CC$1048576,MATCH('settlement day'!$B$3,'B3 ETH'!$A$4:$A$1048576,0),MATCH('settlement day'!BS$3,'B3 ETH'!$A$4:$CC$4,0))</f>
        <v>2485</v>
      </c>
      <c r="BT13" s="151">
        <f>INDEX('B3 ETH'!$A$4:$CC$1048576,MATCH('settlement day'!$B$3,'B3 ETH'!$A$4:$A$1048576,0),MATCH('settlement day'!BT$3,'B3 ETH'!$A$4:$CC$4,0))</f>
        <v>2575</v>
      </c>
      <c r="BU13" s="151">
        <f>INDEX('B3 ETH'!$A$4:$CC$1048576,MATCH('settlement day'!$B$3,'B3 ETH'!$A$4:$A$1048576,0),MATCH('settlement day'!BU$3,'B3 ETH'!$A$4:$CC$4,0))</f>
        <v>2585</v>
      </c>
      <c r="BV13" s="151">
        <f>INDEX('B3 ETH'!$A$4:$CC$1048576,MATCH('settlement day'!$B$3,'B3 ETH'!$A$4:$A$1048576,0),MATCH('settlement day'!BV$3,'B3 ETH'!$A$4:$CC$4,0))</f>
        <v>2605</v>
      </c>
      <c r="BW13" s="1108">
        <f>SUM(BH13:BJ13)/3</f>
        <v>2882.6666666666665</v>
      </c>
      <c r="BX13" s="1085">
        <f>SUM(BK13:BV13)/12</f>
        <v>2632.0833333333335</v>
      </c>
      <c r="BY13" s="151">
        <f>SUM(BK13:BM13)/3</f>
        <v>2951.6666666666665</v>
      </c>
      <c r="BZ13" s="151">
        <f>SUM(BN13:BP13)/3</f>
        <v>2503.3333333333335</v>
      </c>
      <c r="CA13" s="151">
        <f>SUM(BQ13:BS13)/3</f>
        <v>2485</v>
      </c>
      <c r="CB13" s="1000">
        <f>SUM(BT13:BV13)/3</f>
        <v>2588.3333333333335</v>
      </c>
      <c r="CC13" s="1045"/>
      <c r="CD13" s="378"/>
    </row>
    <row r="14" spans="2:82">
      <c r="B14" s="137" t="s">
        <v>360</v>
      </c>
      <c r="C14" s="151">
        <f>+'B3 ETH'!E26</f>
        <v>0</v>
      </c>
      <c r="D14" s="151">
        <f>+'B3 ETH'!F26</f>
        <v>0</v>
      </c>
      <c r="E14" s="151">
        <f>+'B3 ETH'!G26</f>
        <v>0</v>
      </c>
      <c r="F14" s="151">
        <f>+'B3 ETH'!H69</f>
        <v>0</v>
      </c>
      <c r="G14" s="151">
        <f>+'B3 ETH'!I90</f>
        <v>0</v>
      </c>
      <c r="H14" s="151">
        <f>+'B3 ETH'!J138</f>
        <v>0</v>
      </c>
      <c r="I14" s="151">
        <f>+'B3 ETH'!K138</f>
        <v>0</v>
      </c>
      <c r="J14" s="151">
        <f>+'B3 ETH'!L138</f>
        <v>0</v>
      </c>
      <c r="K14" s="151">
        <f>+'B3 ETH'!M159</f>
        <v>0</v>
      </c>
      <c r="L14" s="151">
        <f>+'B3 ETH'!N201</f>
        <v>0</v>
      </c>
      <c r="M14" s="151">
        <f>+'B3 ETH'!O201</f>
        <v>0</v>
      </c>
      <c r="N14" s="151">
        <f>+'B3 ETH'!P243</f>
        <v>0</v>
      </c>
      <c r="O14" s="151">
        <f>+'B3 ETH'!Q243</f>
        <v>0</v>
      </c>
      <c r="P14" s="151">
        <f>+'B3 ETH'!R267</f>
        <v>0</v>
      </c>
      <c r="Q14" s="151">
        <f>+'B3 ETH'!S285</f>
        <v>0</v>
      </c>
      <c r="R14" s="151">
        <f>+'B3 ETH'!T309</f>
        <v>0</v>
      </c>
      <c r="S14" s="151">
        <f ca="1">OFFSET(INDEX('B3 ETH'!$A$4:$BB$1048576,MATCH('settlement day'!$B$3,'B3 ETH'!$A$4:$A$1048576,0),MATCH('settlement day'!S$3,'B3 ETH'!$A$4:$BB$4,0)),-1,0)</f>
        <v>0</v>
      </c>
      <c r="T14" s="151">
        <f ca="1">OFFSET(INDEX('B3 ETH'!$A$4:$BB$1048576,MATCH('settlement day'!$B$3,'B3 ETH'!$A$4:$A$1048576,0),MATCH('settlement day'!T$3,'B3 ETH'!$A$4:$BB$4,0)),-1,0)</f>
        <v>0</v>
      </c>
      <c r="U14" s="151">
        <f ca="1">OFFSET(INDEX('B3 ETH'!$A$4:$BB$1048576,MATCH('settlement day'!$B$3,'B3 ETH'!$A$4:$A$1048576,0),MATCH('settlement day'!U$3,'B3 ETH'!$A$4:$BB$4,0)),-1,0)</f>
        <v>0</v>
      </c>
      <c r="V14" s="151">
        <f ca="1">OFFSET(INDEX('B3 ETH'!$A$4:$BB$1048576,MATCH('settlement day'!$B$3,'B3 ETH'!$A$4:$A$1048576,0),MATCH('settlement day'!V$3,'B3 ETH'!$A$4:$BB$4,0)),-1,0)</f>
        <v>0</v>
      </c>
      <c r="W14" s="151">
        <f ca="1">OFFSET(INDEX('B3 ETH'!$A$4:$BB$1048576,MATCH('settlement day'!$B$3,'B3 ETH'!$A$4:$A$1048576,0),MATCH('settlement day'!W$3,'B3 ETH'!$A$4:$BB$4,0)),-1,0)</f>
        <v>0</v>
      </c>
      <c r="X14" s="151">
        <f ca="1">OFFSET(INDEX('B3 ETH'!$A$4:$BB$1048576,MATCH('settlement day'!$B$3,'B3 ETH'!$A$4:$A$1048576,0),MATCH('settlement day'!X$3,'B3 ETH'!$A$4:$BB$4,0)),-1,0)</f>
        <v>0</v>
      </c>
      <c r="Y14" s="151">
        <f ca="1">OFFSET(INDEX('B3 ETH'!$A$4:$BB$1048576,MATCH('settlement day'!$B$3,'B3 ETH'!$A$4:$A$1048576,0),MATCH('settlement day'!Y$3,'B3 ETH'!$A$4:$BB$4,0)),-1,0)</f>
        <v>0</v>
      </c>
      <c r="Z14" s="151">
        <f ca="1">OFFSET(INDEX('B3 ETH'!$A$4:$BB$1048576,MATCH('settlement day'!$B$3,'B3 ETH'!$A$4:$A$1048576,0),MATCH('settlement day'!Z$3,'B3 ETH'!$A$4:$BB$4,0)),-1,0)</f>
        <v>0</v>
      </c>
      <c r="AA14" s="151">
        <f ca="1">OFFSET(INDEX('B3 ETH'!$A$4:$BB$1048576,MATCH('settlement day'!$B$3,'B3 ETH'!$A$4:$A$1048576,0),MATCH('settlement day'!AA$3,'B3 ETH'!$A$4:$BB$4,0)),-1,0)</f>
        <v>0</v>
      </c>
      <c r="AB14" s="151">
        <f ca="1">OFFSET(INDEX('B3 ETH'!$A$4:$BB$1048576,MATCH('settlement day'!$B$3,'B3 ETH'!$A$4:$A$1048576,0),MATCH('settlement day'!AB$3,'B3 ETH'!$A$4:$BB$4,0)),-1,0)</f>
        <v>0</v>
      </c>
      <c r="AC14" s="151">
        <f ca="1">OFFSET(INDEX('B3 ETH'!$A$4:$BB$1048576,MATCH('settlement day'!$B$3,'B3 ETH'!$A$4:$A$1048576,0),MATCH('settlement day'!AC$3,'B3 ETH'!$A$4:$BB$4,0)),-1,0)</f>
        <v>0</v>
      </c>
      <c r="AD14" s="151">
        <f ca="1">OFFSET(INDEX('B3 ETH'!$A$4:$BB$1048576,MATCH('settlement day'!$B$3,'B3 ETH'!$A$4:$A$1048576,0),MATCH('settlement day'!AD$3,'B3 ETH'!$A$4:$BB$4,0)),-1,0)</f>
        <v>0</v>
      </c>
      <c r="AE14" s="151">
        <f ca="1">OFFSET(INDEX('B3 ETH'!$A$4:$BB$1048576,MATCH('settlement day'!$B$3,'B3 ETH'!$A$4:$A$1048576,0),MATCH('settlement day'!AE$3,'B3 ETH'!$A$4:$BB$4,0)),-1,0)</f>
        <v>0</v>
      </c>
      <c r="AF14" s="151">
        <f ca="1">OFFSET(INDEX('B3 ETH'!$A$4:$BB$1048576,MATCH('settlement day'!$B$3,'B3 ETH'!$A$4:$A$1048576,0),MATCH('settlement day'!AF$3,'B3 ETH'!$A$4:$BB$4,0)),-1,0)</f>
        <v>0</v>
      </c>
      <c r="AG14" s="151">
        <f ca="1">OFFSET(INDEX('B3 ETH'!$A$4:$BB$1048576,MATCH('settlement day'!$B$3,'B3 ETH'!$A$4:$A$1048576,0),MATCH('settlement day'!AG$3,'B3 ETH'!$A$4:$BB$4,0)),-1,0)</f>
        <v>0</v>
      </c>
      <c r="AH14" s="151">
        <f ca="1">OFFSET(INDEX('B3 ETH'!$A$4:$BB$1048576,MATCH('settlement day'!$B$3,'B3 ETH'!$A$4:$A$1048576,0),MATCH('settlement day'!AH$3,'B3 ETH'!$A$4:$BB$4,0)),-1,0)</f>
        <v>0</v>
      </c>
      <c r="AI14" s="151">
        <f ca="1">OFFSET(INDEX('B3 ETH'!$A$4:$BB$1048576,MATCH('settlement day'!$B$3,'B3 ETH'!$A$4:$A$1048576,0),MATCH('settlement day'!AI$3,'B3 ETH'!$A$4:$BB$4,0)),-1,0)</f>
        <v>0</v>
      </c>
      <c r="AJ14" s="151">
        <f ca="1">OFFSET(INDEX('B3 ETH'!$A$4:$BB$1048576,MATCH('settlement day'!$B$3,'B3 ETH'!$A$4:$A$1048576,0),MATCH('settlement day'!AJ$3,'B3 ETH'!$A$4:$BB$4,0)),-1,0)</f>
        <v>0</v>
      </c>
      <c r="AK14" s="151">
        <f ca="1">OFFSET(INDEX('B3 ETH'!$A$4:$BB$1048576,MATCH('settlement day'!$B$3,'B3 ETH'!$A$4:$A$1048576,0),MATCH('settlement day'!AK$3,'B3 ETH'!$A$4:$BB$4,0)),-1,0)</f>
        <v>0</v>
      </c>
      <c r="AL14" s="151">
        <f ca="1">OFFSET(INDEX('B3 ETH'!$A$4:$BB$1048576,MATCH('settlement day'!$B$3,'B3 ETH'!$A$4:$A$1048576,0),MATCH('settlement day'!AL$3,'B3 ETH'!$A$4:$BB$4,0)),-1,0)</f>
        <v>0</v>
      </c>
      <c r="AM14" s="151">
        <f ca="1">OFFSET(INDEX('B3 ETH'!$A$4:$BB$1048576,MATCH('settlement day'!$B$3,'B3 ETH'!$A$4:$A$1048576,0),MATCH('settlement day'!AM$3,'B3 ETH'!$A$4:$BB$4,0)),-1,0)</f>
        <v>0</v>
      </c>
      <c r="AN14" s="151">
        <f ca="1">OFFSET(INDEX('B3 ETH'!$A$4:$BB$1048576,MATCH('settlement day'!$B$3,'B3 ETH'!$A$4:$A$1048576,0),MATCH('settlement day'!AN$3,'B3 ETH'!$A$4:$BB$4,0)),-1,0)</f>
        <v>0</v>
      </c>
      <c r="AO14" s="151">
        <f ca="1">OFFSET(INDEX('B3 ETH'!$A$4:$BB$1048576,MATCH('settlement day'!$B$3,'B3 ETH'!$A$4:$A$1048576,0),MATCH('settlement day'!AO$3,'B3 ETH'!$A$4:$BB$4,0)),-1,0)</f>
        <v>0</v>
      </c>
      <c r="AP14" s="151">
        <f ca="1">OFFSET(INDEX('B3 ETH'!$A$4:$BB$1048576,MATCH('settlement day'!$B$3,'B3 ETH'!$A$4:$A$1048576,0),MATCH('settlement day'!AP$3,'B3 ETH'!$A$4:$BB$4,0)),-1,0)</f>
        <v>0</v>
      </c>
      <c r="AQ14" s="151">
        <f ca="1">OFFSET(INDEX('B3 ETH'!$A$4:$BB$1048576,MATCH('settlement day'!$B$3,'B3 ETH'!$A$4:$A$1048576,0),MATCH('settlement day'!AQ$3,'B3 ETH'!$A$4:$BB$4,0)),-1,0)</f>
        <v>0</v>
      </c>
      <c r="AR14" s="151">
        <f ca="1">OFFSET(INDEX('B3 ETH'!$A$4:$BB$1048576,MATCH('settlement day'!$B$3,'B3 ETH'!$A$4:$A$1048576,0),MATCH('settlement day'!AR$3,'B3 ETH'!$A$4:$BB$4,0)),-1,0)</f>
        <v>0</v>
      </c>
      <c r="AS14" s="151">
        <f ca="1">OFFSET(INDEX('B3 ETH'!$A$4:$BB$1048576,MATCH('settlement day'!$B$3,'B3 ETH'!$A$4:$A$1048576,0),MATCH('settlement day'!AS$3,'B3 ETH'!$A$4:$BB$4,0)),-1,0)</f>
        <v>0</v>
      </c>
      <c r="AT14" s="151">
        <f ca="1">OFFSET(INDEX('B3 ETH'!$A$4:$BB$1048576,MATCH('settlement day'!$B$3,'B3 ETH'!$A$4:$A$1048576,0),MATCH('settlement day'!AT$3,'B3 ETH'!$A$4:$BB$4,0)),-1,0)</f>
        <v>0</v>
      </c>
      <c r="AU14" s="151">
        <f ca="1">OFFSET(INDEX('B3 ETH'!$A$4:$BB$1048576,MATCH('settlement day'!$B$3,'B3 ETH'!$A$4:$A$1048576,0),MATCH('settlement day'!AU$3,'B3 ETH'!$A$4:$BB$4,0)),-1,0)</f>
        <v>0</v>
      </c>
      <c r="AV14" s="151">
        <f ca="1">OFFSET(INDEX('B3 ETH'!$A$4:$BB$1048576,MATCH('settlement day'!$B$3,'B3 ETH'!$A$4:$A$1048576,0),MATCH('settlement day'!AV$3,'B3 ETH'!$A$4:$BB$4,0)),-1,0)</f>
        <v>0</v>
      </c>
      <c r="AW14" s="151">
        <f ca="1">OFFSET(INDEX('B3 ETH'!$A$4:$BB$1048576,MATCH('settlement day'!$B$3,'B3 ETH'!$A$4:$A$1048576,0),MATCH('settlement day'!AW$3,'B3 ETH'!$A$4:$BB$4,0)),-1,0)</f>
        <v>0</v>
      </c>
      <c r="AX14" s="151">
        <f ca="1">OFFSET(INDEX('B3 ETH'!$A$4:$BB$1048576,MATCH('settlement day'!$B$3,'B3 ETH'!$A$4:$A$1048576,0),MATCH('settlement day'!AX$3,'B3 ETH'!$A$4:$BB$4,0)),-1,0)</f>
        <v>0</v>
      </c>
      <c r="AY14" s="979">
        <f ca="1">OFFSET(INDEX('B3 ETH'!$A$4:$BB$1048576,MATCH('settlement day'!$B$3,'B3 ETH'!$A$4:$A$1048576,0),MATCH('settlement day'!AY$3,'B3 ETH'!$A$4:$BB$4,0)),-1,0)</f>
        <v>0</v>
      </c>
      <c r="AZ14" s="151">
        <f ca="1">OFFSET(INDEX('B3 ETH'!$A$4:$BB$1048576,MATCH('settlement day'!$B$3,'B3 ETH'!$A$4:$A$1048576,0),MATCH('settlement day'!AZ$3,'B3 ETH'!$A$4:$BB$4,0)),-1,0)</f>
        <v>0</v>
      </c>
      <c r="BA14" s="151">
        <f ca="1">OFFSET(INDEX('B3 ETH'!$A$4:$CC$1048576,MATCH('settlement day'!$B$3,'B3 ETH'!$A$4:$A$1048576,0),MATCH('settlement day'!BA$3,'B3 ETH'!$A$4:$CC$4,0)),-1,0)</f>
        <v>0</v>
      </c>
      <c r="BB14" s="151">
        <f ca="1">OFFSET(INDEX('B3 ETH'!$A$4:$CC$1048576,MATCH('settlement day'!$B$3,'B3 ETH'!$A$4:$A$1048576,0),MATCH('settlement day'!BB$3,'B3 ETH'!$A$4:$CC$4,0)),-1,0)</f>
        <v>0</v>
      </c>
      <c r="BC14" s="151">
        <f ca="1">OFFSET(INDEX('B3 ETH'!$A$4:$CC$1048576,MATCH('settlement day'!$B$3,'B3 ETH'!$A$4:$A$1048576,0),MATCH('settlement day'!BC$3,'B3 ETH'!$A$4:$CC$4,0)),-1,0)</f>
        <v>0</v>
      </c>
      <c r="BD14" s="151">
        <f ca="1">OFFSET(INDEX('B3 ETH'!$A$4:$CC$1048576,MATCH('settlement day'!$B$3,'B3 ETH'!$A$4:$A$1048576,0),MATCH('settlement day'!BD$3,'B3 ETH'!$A$4:$CC$4,0)),-1,0)</f>
        <v>0</v>
      </c>
      <c r="BE14" s="151">
        <f ca="1">OFFSET(INDEX('B3 ETH'!$A$4:$CC$1048576,MATCH('settlement day'!$B$3,'B3 ETH'!$A$4:$A$1048576,0),MATCH('settlement day'!BE$3,'B3 ETH'!$A$4:$CC$4,0)),-1,0)</f>
        <v>0</v>
      </c>
      <c r="BF14" s="151">
        <f ca="1">OFFSET(INDEX('B3 ETH'!$A$4:$CC$1048576,MATCH('settlement day'!$B$3,'B3 ETH'!$A$4:$A$1048576,0),MATCH('settlement day'!BF$3,'B3 ETH'!$A$4:$CC$4,0)),-1,0)</f>
        <v>0</v>
      </c>
      <c r="BG14" s="151">
        <f ca="1">OFFSET(INDEX('B3 ETH'!$A$4:$CC$1048576,MATCH('settlement day'!$B$3,'B3 ETH'!$A$4:$A$1048576,0),MATCH('settlement day'!BG$3,'B3 ETH'!$A$4:$CC$4,0)),-1,0)</f>
        <v>0</v>
      </c>
      <c r="BH14" s="151">
        <f ca="1">OFFSET(INDEX('B3 ETH'!$A$4:$CC$1048576,MATCH('settlement day'!$B$3,'B3 ETH'!$A$4:$A$1048576,0),MATCH('settlement day'!BH$3,'B3 ETH'!$A$4:$CC$4,0)),-1,0)</f>
        <v>2840.5</v>
      </c>
      <c r="BI14" s="151">
        <f ca="1">OFFSET(INDEX('B3 ETH'!$A$4:$CC$1048576,MATCH('settlement day'!$B$3,'B3 ETH'!$A$4:$A$1048576,0),MATCH('settlement day'!BI$3,'B3 ETH'!$A$4:$CC$4,0)),-1,0)</f>
        <v>2897.5</v>
      </c>
      <c r="BJ14" s="151">
        <f ca="1">OFFSET(INDEX('B3 ETH'!$A$4:$CC$1048576,MATCH('settlement day'!$B$3,'B3 ETH'!$A$4:$A$1048576,0),MATCH('settlement day'!BJ$3,'B3 ETH'!$A$4:$CC$4,0)),-1,0)</f>
        <v>2912</v>
      </c>
      <c r="BK14" s="1070">
        <f ca="1">OFFSET(INDEX('B3 ETH'!$A$4:$CC$1048576,MATCH('settlement day'!$B$3,'B3 ETH'!$A$4:$A$1048576,0),MATCH('settlement day'!BK$3,'B3 ETH'!$A$4:$CC$4,0)),-1,0)</f>
        <v>2930</v>
      </c>
      <c r="BL14" s="151">
        <f ca="1">OFFSET(INDEX('B3 ETH'!$A$4:$CC$1048576,MATCH('settlement day'!$B$3,'B3 ETH'!$A$4:$A$1048576,0),MATCH('settlement day'!BL$3,'B3 ETH'!$A$4:$CC$4,0)),-1,0)</f>
        <v>2950</v>
      </c>
      <c r="BM14" s="151">
        <f ca="1">OFFSET(INDEX('B3 ETH'!$A$4:$CC$1048576,MATCH('settlement day'!$B$3,'B3 ETH'!$A$4:$A$1048576,0),MATCH('settlement day'!BM$3,'B3 ETH'!$A$4:$CC$4,0)),-1,0)</f>
        <v>2975</v>
      </c>
      <c r="BN14" s="151">
        <f ca="1">OFFSET(INDEX('B3 ETH'!$A$4:$CC$1048576,MATCH('settlement day'!$B$3,'B3 ETH'!$A$4:$A$1048576,0),MATCH('settlement day'!BN$3,'B3 ETH'!$A$4:$CC$4,0)),-1,0)</f>
        <v>2700</v>
      </c>
      <c r="BO14" s="151">
        <f ca="1">OFFSET(INDEX('B3 ETH'!$A$4:$CC$1048576,MATCH('settlement day'!$B$3,'B3 ETH'!$A$4:$A$1048576,0),MATCH('settlement day'!BO$3,'B3 ETH'!$A$4:$CC$4,0)),-1,0)</f>
        <v>2420</v>
      </c>
      <c r="BP14" s="151">
        <f ca="1">OFFSET(INDEX('B3 ETH'!$A$4:$CC$1048576,MATCH('settlement day'!$B$3,'B3 ETH'!$A$4:$A$1048576,0),MATCH('settlement day'!BP$3,'B3 ETH'!$A$4:$CC$4,0)),-1,0)</f>
        <v>2390</v>
      </c>
      <c r="BQ14" s="151">
        <f ca="1">OFFSET(INDEX('B3 ETH'!$A$4:$CC$1048576,MATCH('settlement day'!$B$3,'B3 ETH'!$A$4:$A$1048576,0),MATCH('settlement day'!BQ$3,'B3 ETH'!$A$4:$CC$4,0)),-1,0)</f>
        <v>2485</v>
      </c>
      <c r="BR14" s="151">
        <f ca="1">OFFSET(INDEX('B3 ETH'!$A$4:$CC$1048576,MATCH('settlement day'!$B$3,'B3 ETH'!$A$4:$A$1048576,0),MATCH('settlement day'!BR$3,'B3 ETH'!$A$4:$CC$4,0)),-1,0)</f>
        <v>2485</v>
      </c>
      <c r="BS14" s="151">
        <f ca="1">OFFSET(INDEX('B3 ETH'!$A$4:$CC$1048576,MATCH('settlement day'!$B$3,'B3 ETH'!$A$4:$A$1048576,0),MATCH('settlement day'!BS$3,'B3 ETH'!$A$4:$CC$4,0)),-1,0)</f>
        <v>2485</v>
      </c>
      <c r="BT14" s="151">
        <f ca="1">OFFSET(INDEX('B3 ETH'!$A$4:$CC$1048576,MATCH('settlement day'!$B$3,'B3 ETH'!$A$4:$A$1048576,0),MATCH('settlement day'!BT$3,'B3 ETH'!$A$4:$CC$4,0)),-1,0)</f>
        <v>2575</v>
      </c>
      <c r="BU14" s="151">
        <f ca="1">OFFSET(INDEX('B3 ETH'!$A$4:$CC$1048576,MATCH('settlement day'!$B$3,'B3 ETH'!$A$4:$A$1048576,0),MATCH('settlement day'!BU$3,'B3 ETH'!$A$4:$CC$4,0)),-1,0)</f>
        <v>2585</v>
      </c>
      <c r="BV14" s="151">
        <f ca="1">OFFSET(INDEX('B3 ETH'!$A$4:$CC$1048576,MATCH('settlement day'!$B$3,'B3 ETH'!$A$4:$A$1048576,0),MATCH('settlement day'!BV$3,'B3 ETH'!$A$4:$CC$4,0)),-1,0)</f>
        <v>2605</v>
      </c>
      <c r="BW14" s="1108">
        <f ca="1">SUM(BH14:BJ14)/3</f>
        <v>2883.3333333333335</v>
      </c>
      <c r="BX14" s="1085">
        <f ca="1">SUM(BK14:BV14)/12</f>
        <v>2632.0833333333335</v>
      </c>
      <c r="BY14" s="151">
        <f ca="1">SUM(BK14:BM14)/3</f>
        <v>2951.6666666666665</v>
      </c>
      <c r="BZ14" s="151">
        <f ca="1">SUM(BN14:BP14)/3</f>
        <v>2503.3333333333335</v>
      </c>
      <c r="CA14" s="151">
        <f ca="1">SUM(BQ14:BS14)/3</f>
        <v>2485</v>
      </c>
      <c r="CB14" s="1000">
        <f ca="1">SUM(BT14:BV14)/3</f>
        <v>2588.3333333333335</v>
      </c>
      <c r="CC14" s="1045"/>
      <c r="CD14" s="378"/>
    </row>
    <row r="15" spans="2:82" ht="18" customHeight="1" thickBot="1">
      <c r="B15" s="140" t="s">
        <v>357</v>
      </c>
      <c r="C15" s="130">
        <f t="shared" ref="C15:N15" si="67">C13-C14</f>
        <v>0</v>
      </c>
      <c r="D15" s="130">
        <f t="shared" si="67"/>
        <v>0</v>
      </c>
      <c r="E15" s="130">
        <f t="shared" si="67"/>
        <v>0</v>
      </c>
      <c r="F15" s="130">
        <f t="shared" si="67"/>
        <v>0</v>
      </c>
      <c r="G15" s="130">
        <f t="shared" si="67"/>
        <v>0</v>
      </c>
      <c r="H15" s="130">
        <f t="shared" si="67"/>
        <v>0</v>
      </c>
      <c r="I15" s="130">
        <f t="shared" si="67"/>
        <v>0</v>
      </c>
      <c r="J15" s="130">
        <f t="shared" si="67"/>
        <v>0</v>
      </c>
      <c r="K15" s="440">
        <f t="shared" si="67"/>
        <v>0</v>
      </c>
      <c r="L15" s="440">
        <f t="shared" si="67"/>
        <v>0</v>
      </c>
      <c r="M15" s="440">
        <f t="shared" si="67"/>
        <v>0</v>
      </c>
      <c r="N15" s="440">
        <f t="shared" si="67"/>
        <v>0</v>
      </c>
      <c r="O15" s="440">
        <f t="shared" ref="O15:T15" si="68">O13-O14</f>
        <v>0</v>
      </c>
      <c r="P15" s="440">
        <f t="shared" si="68"/>
        <v>0</v>
      </c>
      <c r="Q15" s="440">
        <f>Q13-Q14</f>
        <v>0</v>
      </c>
      <c r="R15" s="440">
        <f t="shared" si="68"/>
        <v>0</v>
      </c>
      <c r="S15" s="440">
        <f t="shared" ca="1" si="68"/>
        <v>0</v>
      </c>
      <c r="T15" s="440">
        <f t="shared" ca="1" si="68"/>
        <v>0</v>
      </c>
      <c r="U15" s="440">
        <f t="shared" ref="U15:Z15" ca="1" si="69">U13-U14</f>
        <v>0</v>
      </c>
      <c r="V15" s="440">
        <f t="shared" ca="1" si="69"/>
        <v>0</v>
      </c>
      <c r="W15" s="440">
        <f t="shared" ca="1" si="69"/>
        <v>0</v>
      </c>
      <c r="X15" s="440">
        <f t="shared" ca="1" si="69"/>
        <v>0</v>
      </c>
      <c r="Y15" s="440">
        <f t="shared" ca="1" si="69"/>
        <v>0</v>
      </c>
      <c r="Z15" s="440">
        <f t="shared" ca="1" si="69"/>
        <v>0</v>
      </c>
      <c r="AA15" s="440">
        <f t="shared" ref="AA15:AF15" ca="1" si="70">AA13-AA14</f>
        <v>0</v>
      </c>
      <c r="AB15" s="440">
        <f t="shared" ca="1" si="70"/>
        <v>0</v>
      </c>
      <c r="AC15" s="440">
        <f t="shared" ca="1" si="70"/>
        <v>0</v>
      </c>
      <c r="AD15" s="440">
        <f t="shared" ca="1" si="70"/>
        <v>0</v>
      </c>
      <c r="AE15" s="440">
        <f t="shared" ca="1" si="70"/>
        <v>0</v>
      </c>
      <c r="AF15" s="440">
        <f t="shared" ca="1" si="70"/>
        <v>0</v>
      </c>
      <c r="AG15" s="440">
        <f t="shared" ref="AG15:AL15" ca="1" si="71">AG13-AG14</f>
        <v>0</v>
      </c>
      <c r="AH15" s="440">
        <f t="shared" ca="1" si="71"/>
        <v>0</v>
      </c>
      <c r="AI15" s="440">
        <f t="shared" ca="1" si="71"/>
        <v>0</v>
      </c>
      <c r="AJ15" s="440">
        <f t="shared" ca="1" si="71"/>
        <v>0</v>
      </c>
      <c r="AK15" s="440">
        <f t="shared" ca="1" si="71"/>
        <v>0</v>
      </c>
      <c r="AL15" s="440">
        <f t="shared" ca="1" si="71"/>
        <v>0</v>
      </c>
      <c r="AM15" s="440">
        <f t="shared" ref="AM15:AQ15" ca="1" si="72">AM13-AM14</f>
        <v>0</v>
      </c>
      <c r="AN15" s="440">
        <f t="shared" ca="1" si="72"/>
        <v>0</v>
      </c>
      <c r="AO15" s="440">
        <f t="shared" ca="1" si="72"/>
        <v>0</v>
      </c>
      <c r="AP15" s="440">
        <f t="shared" ca="1" si="72"/>
        <v>0</v>
      </c>
      <c r="AQ15" s="440">
        <f t="shared" ca="1" si="72"/>
        <v>0</v>
      </c>
      <c r="AR15" s="440">
        <f t="shared" ref="AR15:AS15" ca="1" si="73">AR13-AR14</f>
        <v>0</v>
      </c>
      <c r="AS15" s="440">
        <f t="shared" ca="1" si="73"/>
        <v>0</v>
      </c>
      <c r="AT15" s="440">
        <f t="shared" ref="AT15:AX15" ca="1" si="74">AT13-AT14</f>
        <v>0</v>
      </c>
      <c r="AU15" s="440">
        <f t="shared" ca="1" si="74"/>
        <v>0</v>
      </c>
      <c r="AV15" s="440">
        <f t="shared" ca="1" si="74"/>
        <v>0</v>
      </c>
      <c r="AW15" s="440">
        <f t="shared" ca="1" si="74"/>
        <v>0</v>
      </c>
      <c r="AX15" s="440">
        <f t="shared" ca="1" si="74"/>
        <v>0</v>
      </c>
      <c r="AY15" s="980">
        <f t="shared" ref="AY15:BA15" ca="1" si="75">AY13-AY14</f>
        <v>0</v>
      </c>
      <c r="AZ15" s="440">
        <f t="shared" ca="1" si="75"/>
        <v>0</v>
      </c>
      <c r="BA15" s="440">
        <f t="shared" ca="1" si="75"/>
        <v>0</v>
      </c>
      <c r="BB15" s="440">
        <f t="shared" ref="BB15:BG15" ca="1" si="76">BB13-BB14</f>
        <v>0</v>
      </c>
      <c r="BC15" s="440">
        <f t="shared" ca="1" si="76"/>
        <v>0</v>
      </c>
      <c r="BD15" s="440">
        <f t="shared" ca="1" si="76"/>
        <v>0</v>
      </c>
      <c r="BE15" s="440">
        <f t="shared" ca="1" si="76"/>
        <v>0</v>
      </c>
      <c r="BF15" s="440">
        <f t="shared" ca="1" si="76"/>
        <v>0</v>
      </c>
      <c r="BG15" s="440">
        <f t="shared" ca="1" si="76"/>
        <v>0</v>
      </c>
      <c r="BH15" s="440">
        <f t="shared" ref="BH15:BJ15" ca="1" si="77">BH13-BH14</f>
        <v>3</v>
      </c>
      <c r="BI15" s="440">
        <f t="shared" ca="1" si="77"/>
        <v>2.5</v>
      </c>
      <c r="BJ15" s="440">
        <f t="shared" ca="1" si="77"/>
        <v>-7.5</v>
      </c>
      <c r="BK15" s="1071">
        <f t="shared" ref="BK15:BP15" ca="1" si="78">BK13-BK14</f>
        <v>0</v>
      </c>
      <c r="BL15" s="440">
        <f t="shared" ca="1" si="78"/>
        <v>0</v>
      </c>
      <c r="BM15" s="440">
        <f t="shared" ca="1" si="78"/>
        <v>0</v>
      </c>
      <c r="BN15" s="440">
        <f t="shared" ca="1" si="78"/>
        <v>0</v>
      </c>
      <c r="BO15" s="440">
        <f t="shared" ca="1" si="78"/>
        <v>0</v>
      </c>
      <c r="BP15" s="440">
        <f t="shared" ca="1" si="78"/>
        <v>0</v>
      </c>
      <c r="BQ15" s="440">
        <f t="shared" ref="BQ15:BV15" ca="1" si="79">BQ13-BQ14</f>
        <v>0</v>
      </c>
      <c r="BR15" s="440">
        <f t="shared" ca="1" si="79"/>
        <v>0</v>
      </c>
      <c r="BS15" s="440">
        <f t="shared" ca="1" si="79"/>
        <v>0</v>
      </c>
      <c r="BT15" s="440">
        <f t="shared" ca="1" si="79"/>
        <v>0</v>
      </c>
      <c r="BU15" s="440">
        <f t="shared" ca="1" si="79"/>
        <v>0</v>
      </c>
      <c r="BV15" s="440">
        <f t="shared" ca="1" si="79"/>
        <v>0</v>
      </c>
      <c r="BW15" s="1109">
        <f t="shared" ref="BW15:CB15" ca="1" si="80">+BW13-BW14</f>
        <v>-0.66666666666696983</v>
      </c>
      <c r="BX15" s="1086">
        <f t="shared" ca="1" si="80"/>
        <v>0</v>
      </c>
      <c r="BY15" s="440">
        <f t="shared" ca="1" si="80"/>
        <v>0</v>
      </c>
      <c r="BZ15" s="440">
        <f t="shared" ca="1" si="80"/>
        <v>0</v>
      </c>
      <c r="CA15" s="440">
        <f t="shared" ca="1" si="80"/>
        <v>0</v>
      </c>
      <c r="CB15" s="1001">
        <f t="shared" ca="1" si="80"/>
        <v>0</v>
      </c>
      <c r="CC15" s="540"/>
      <c r="CD15" s="378"/>
    </row>
    <row r="16" spans="2:82">
      <c r="B16" s="139" t="s">
        <v>362</v>
      </c>
      <c r="C16" s="124"/>
      <c r="D16" s="124"/>
      <c r="E16" s="124"/>
      <c r="F16" s="124"/>
      <c r="G16" s="124"/>
      <c r="H16" s="124"/>
      <c r="I16" s="124"/>
      <c r="J16" s="124"/>
      <c r="K16" s="124"/>
      <c r="L16" s="124"/>
      <c r="M16" s="124"/>
      <c r="N16" s="403">
        <v>1.9801</v>
      </c>
      <c r="O16" s="403">
        <v>2.2284999999999999</v>
      </c>
      <c r="P16" s="403">
        <v>2.5543</v>
      </c>
      <c r="Q16" s="403">
        <v>2.7970000000000002</v>
      </c>
      <c r="R16" s="403">
        <v>3.1896</v>
      </c>
      <c r="S16" s="403">
        <v>3.4721000000000002</v>
      </c>
      <c r="T16" s="403">
        <v>4.0804</v>
      </c>
      <c r="U16" s="403">
        <v>3.6497999999999999</v>
      </c>
      <c r="V16" s="403">
        <v>3.4881000000000002</v>
      </c>
      <c r="W16" s="403">
        <v>2.6059000000000001</v>
      </c>
      <c r="X16" s="403">
        <v>2.4725999999999999</v>
      </c>
      <c r="Y16" s="403">
        <v>2.8107000000000002</v>
      </c>
      <c r="Z16" s="403">
        <v>2.4184999999999999</v>
      </c>
      <c r="AA16" s="403">
        <v>2.4594999999999998</v>
      </c>
      <c r="AB16" s="403">
        <v>2.5434999999999999</v>
      </c>
      <c r="AC16" s="403">
        <v>2.4342999999999999</v>
      </c>
      <c r="AD16" s="403">
        <v>2.7004999999999999</v>
      </c>
      <c r="AE16" s="403">
        <v>2.5779999999999998</v>
      </c>
      <c r="AF16" s="403">
        <v>2.5598999999999998</v>
      </c>
      <c r="AG16" s="403">
        <v>2.6339999999999999</v>
      </c>
      <c r="AH16" s="403">
        <v>2.9289999999999998</v>
      </c>
      <c r="AI16" s="403">
        <v>2.7664</v>
      </c>
      <c r="AJ16" s="403">
        <v>2.4399000000000002</v>
      </c>
      <c r="AK16" s="403">
        <v>2.2227000000000001</v>
      </c>
      <c r="AL16" s="403">
        <v>2.1998000000000002</v>
      </c>
      <c r="AM16" s="403">
        <v>2.1025999999999998</v>
      </c>
      <c r="AN16" s="403">
        <v>2.1833</v>
      </c>
      <c r="AO16" s="403">
        <v>2.3043</v>
      </c>
      <c r="AP16" s="403">
        <v>2.7610999999999999</v>
      </c>
      <c r="AQ16" s="403">
        <v>2.7107999999999999</v>
      </c>
      <c r="AR16" s="403">
        <v>2.4260000000000002</v>
      </c>
      <c r="AS16" s="403">
        <v>2.5291000000000001</v>
      </c>
      <c r="AT16" s="403">
        <v>2.4820000000000002</v>
      </c>
      <c r="AU16" s="403">
        <v>2.2117</v>
      </c>
      <c r="AV16" s="403">
        <v>1.9621</v>
      </c>
      <c r="AW16" s="403">
        <v>2.0034999999999998</v>
      </c>
      <c r="AX16" s="403">
        <v>1.9437</v>
      </c>
      <c r="AY16" s="1039">
        <v>2.0015000000000001</v>
      </c>
      <c r="AZ16" s="403">
        <v>2.0365000000000002</v>
      </c>
      <c r="BA16" s="403">
        <v>1.9702999999999999</v>
      </c>
      <c r="BB16" s="403">
        <v>2.2831000000000001</v>
      </c>
      <c r="BC16" s="403">
        <v>2.0369999999999999</v>
      </c>
      <c r="BD16" s="403">
        <v>2.0384000000000002</v>
      </c>
      <c r="BE16" s="403">
        <v>2.0798000000000001</v>
      </c>
      <c r="BF16" s="403">
        <v>2.2155999999999998</v>
      </c>
      <c r="BG16" s="403">
        <v>2.1876000000000002</v>
      </c>
      <c r="BH16" s="403">
        <v>1.9729000000000001</v>
      </c>
      <c r="BI16" s="403"/>
      <c r="BJ16" s="362">
        <f t="shared" ref="BJ16" si="81">+BI17-BJ17</f>
        <v>5.1300000000000123E-2</v>
      </c>
      <c r="BK16" s="1068">
        <f t="shared" ref="BK16" si="82">+BJ17-BK17</f>
        <v>2.2599999999999953E-2</v>
      </c>
      <c r="BL16" s="362">
        <f t="shared" ref="BL16" si="83">+BK17-BL17</f>
        <v>-5.8000000000000274E-3</v>
      </c>
      <c r="BM16" s="362">
        <f t="shared" ref="BM16" si="84">+BL17-BM17</f>
        <v>-1.9399999999999862E-2</v>
      </c>
      <c r="BN16" s="362">
        <f t="shared" ref="BN16" si="85">+BM17-BN17</f>
        <v>-0.20440000000000014</v>
      </c>
      <c r="BO16" s="362">
        <f t="shared" ref="BO16" si="86">+BN17-BO17</f>
        <v>-3.9000000000000146E-3</v>
      </c>
      <c r="BP16" s="362">
        <f t="shared" ref="BP16" si="87">+BO17-BP17</f>
        <v>9.100000000000108E-3</v>
      </c>
      <c r="BQ16" s="362">
        <f t="shared" ref="BQ16" si="88">+BP17-BQ17</f>
        <v>1.8399999999999972E-2</v>
      </c>
      <c r="BR16" s="362">
        <f t="shared" ref="BR16" si="89">+BQ17-BR17</f>
        <v>2.4000000000000021E-2</v>
      </c>
      <c r="BS16" s="362">
        <f t="shared" ref="BS16" si="90">+BR17-BS17</f>
        <v>3.1399999999999872E-2</v>
      </c>
      <c r="BT16" s="362">
        <f t="shared" ref="BT16" si="91">+BS17-BT17</f>
        <v>0.13550000000000018</v>
      </c>
      <c r="BU16" s="362">
        <f t="shared" ref="BU16" si="92">+BT17-BU17</f>
        <v>3.2200000000000006E-2</v>
      </c>
      <c r="BV16" s="362">
        <f t="shared" ref="BV16" si="93">+BU17-BV17</f>
        <v>2.0899999999999919E-2</v>
      </c>
      <c r="BW16" s="1105"/>
      <c r="BX16" s="1082"/>
      <c r="BY16" s="362"/>
      <c r="BZ16" s="362"/>
      <c r="CA16" s="362"/>
      <c r="CB16" s="997"/>
      <c r="CC16" s="1045"/>
      <c r="CD16" s="378"/>
    </row>
    <row r="17" spans="2:82">
      <c r="B17" s="137" t="s">
        <v>359</v>
      </c>
      <c r="C17" s="150">
        <f>+RBOB!C26</f>
        <v>0</v>
      </c>
      <c r="D17" s="150">
        <f>+RBOB!D26</f>
        <v>0</v>
      </c>
      <c r="E17" s="150">
        <f>+RBOB!E26</f>
        <v>0</v>
      </c>
      <c r="F17" s="150">
        <f>+RBOB!F70</f>
        <v>0</v>
      </c>
      <c r="G17" s="150">
        <f>+RBOB!G91</f>
        <v>0</v>
      </c>
      <c r="H17" s="150">
        <f>+RBOB!H139</f>
        <v>0</v>
      </c>
      <c r="I17" s="150">
        <f>+RBOB!I139</f>
        <v>0</v>
      </c>
      <c r="J17" s="150">
        <f>+RBOB!J139</f>
        <v>0</v>
      </c>
      <c r="K17" s="150">
        <f>+RBOB!K160</f>
        <v>0</v>
      </c>
      <c r="L17" s="150">
        <f>+RBOB!L202</f>
        <v>0</v>
      </c>
      <c r="M17" s="150">
        <f>+RBOB!M202</f>
        <v>0</v>
      </c>
      <c r="N17" s="150">
        <f>+RBOB!N244</f>
        <v>0</v>
      </c>
      <c r="O17" s="150">
        <f>+RBOB!O244</f>
        <v>0</v>
      </c>
      <c r="P17" s="150">
        <f>+RBOB!P268</f>
        <v>0</v>
      </c>
      <c r="Q17" s="150">
        <f>+RBOB!Q286</f>
        <v>0</v>
      </c>
      <c r="R17" s="150">
        <f>+RBOB!R310</f>
        <v>0</v>
      </c>
      <c r="S17" s="150">
        <f>INDEX(RBOB!$A$4:$BB$1048576,MATCH('settlement day'!$B$3,RBOB!$A$4:$A$1048576,0),MATCH('settlement day'!S$3,RBOB!$A$4:$BB$4,0))</f>
        <v>0</v>
      </c>
      <c r="T17" s="150">
        <f>INDEX(RBOB!$A$4:$BB$1048576,MATCH('settlement day'!$B$3,RBOB!$A$4:$A$1048576,0),MATCH('settlement day'!T$3,RBOB!$A$4:$BB$4,0))</f>
        <v>0</v>
      </c>
      <c r="U17" s="150">
        <f>INDEX(RBOB!$A$4:$BB$1048576,MATCH('settlement day'!$B$3,RBOB!$A$4:$A$1048576,0),MATCH('settlement day'!U$3,RBOB!$A$4:$BB$4,0))</f>
        <v>0</v>
      </c>
      <c r="V17" s="150">
        <f>INDEX(RBOB!$A$4:$BB$1048576,MATCH('settlement day'!$B$3,RBOB!$A$4:$A$1048576,0),MATCH('settlement day'!V$3,RBOB!$A$4:$BB$4,0))</f>
        <v>0</v>
      </c>
      <c r="W17" s="150">
        <f>INDEX(RBOB!$A$4:$BB$1048576,MATCH('settlement day'!$B$3,RBOB!$A$4:$A$1048576,0),MATCH('settlement day'!W$3,RBOB!$A$4:$BB$4,0))</f>
        <v>0</v>
      </c>
      <c r="X17" s="150">
        <f>INDEX(RBOB!$A$4:$BB$1048576,MATCH('settlement day'!$B$3,RBOB!$A$4:$A$1048576,0),MATCH('settlement day'!X$3,RBOB!$A$4:$BB$4,0))</f>
        <v>0</v>
      </c>
      <c r="Y17" s="150">
        <f>INDEX(RBOB!$A$4:$BB$1048576,MATCH('settlement day'!$B$3,RBOB!$A$4:$A$1048576,0),MATCH('settlement day'!Y$3,RBOB!$A$4:$BB$4,0))</f>
        <v>0</v>
      </c>
      <c r="Z17" s="150">
        <f>INDEX(RBOB!$A$4:$BB$1048576,MATCH('settlement day'!$B$3,RBOB!$A$4:$A$1048576,0),MATCH('settlement day'!Z$3,RBOB!$A$4:$BB$4,0))</f>
        <v>0</v>
      </c>
      <c r="AA17" s="150">
        <f>INDEX(RBOB!$A$4:$BB$1048576,MATCH('settlement day'!$B$3,RBOB!$A$4:$A$1048576,0),MATCH('settlement day'!AA$3,RBOB!$A$4:$BB$4,0))</f>
        <v>0</v>
      </c>
      <c r="AB17" s="150">
        <f>INDEX(RBOB!$A$4:$BB$1048576,MATCH('settlement day'!$B$3,RBOB!$A$4:$A$1048576,0),MATCH('settlement day'!AB$3,RBOB!$A$4:$BB$4,0))</f>
        <v>0</v>
      </c>
      <c r="AC17" s="150">
        <f>INDEX(RBOB!$A$4:$BB$1048576,MATCH('settlement day'!$B$3,RBOB!$A$4:$A$1048576,0),MATCH('settlement day'!AC$3,RBOB!$A$4:$BB$4,0))</f>
        <v>0</v>
      </c>
      <c r="AD17" s="150">
        <f>INDEX(RBOB!$A$4:$BB$1048576,MATCH('settlement day'!$B$3,RBOB!$A$4:$A$1048576,0),MATCH('settlement day'!AD$3,RBOB!$A$4:$BB$4,0))</f>
        <v>0</v>
      </c>
      <c r="AE17" s="150">
        <f>INDEX(RBOB!$A$4:$BB$1048576,MATCH('settlement day'!$B$3,RBOB!$A$4:$A$1048576,0),MATCH('settlement day'!AE$3,RBOB!$A$4:$BB$4,0))</f>
        <v>0</v>
      </c>
      <c r="AF17" s="150">
        <f>INDEX(RBOB!$A$4:$BB$1048576,MATCH('settlement day'!$B$3,RBOB!$A$4:$A$1048576,0),MATCH('settlement day'!AF$3,RBOB!$A$4:$BB$4,0))</f>
        <v>0</v>
      </c>
      <c r="AG17" s="150">
        <f>INDEX(RBOB!$A$4:$BB$1048576,MATCH('settlement day'!$B$3,RBOB!$A$4:$A$1048576,0),MATCH('settlement day'!AG$3,RBOB!$A$4:$BB$4,0))</f>
        <v>0</v>
      </c>
      <c r="AH17" s="150">
        <f>INDEX(RBOB!$A$4:$BB$1048576,MATCH('settlement day'!$B$3,RBOB!$A$4:$A$1048576,0),MATCH('settlement day'!AH$3,RBOB!$A$4:$BB$4,0))</f>
        <v>0</v>
      </c>
      <c r="AI17" s="150">
        <f>INDEX(RBOB!$A$4:$BB$1048576,MATCH('settlement day'!$B$3,RBOB!$A$4:$A$1048576,0),MATCH('settlement day'!AI$3,RBOB!$A$4:$BB$4,0))</f>
        <v>0</v>
      </c>
      <c r="AJ17" s="150">
        <f>INDEX(RBOB!$A$4:$BB$1048576,MATCH('settlement day'!$B$3,RBOB!$A$4:$A$1048576,0),MATCH('settlement day'!AJ$3,RBOB!$A$4:$BB$4,0))</f>
        <v>0</v>
      </c>
      <c r="AK17" s="150">
        <f>INDEX(RBOB!$A$4:$BB$1048576,MATCH('settlement day'!$B$3,RBOB!$A$4:$A$1048576,0),MATCH('settlement day'!AK$3,RBOB!$A$4:$BB$4,0))</f>
        <v>0</v>
      </c>
      <c r="AL17" s="150">
        <f>INDEX(RBOB!$A$4:$BB$1048576,MATCH('settlement day'!$B$3,RBOB!$A$4:$A$1048576,0),MATCH('settlement day'!AL$3,RBOB!$A$4:$BB$4,0))</f>
        <v>0</v>
      </c>
      <c r="AM17" s="150">
        <f>INDEX(RBOB!$A$4:$BB$1048576,MATCH('settlement day'!$B$3,RBOB!$A$4:$A$1048576,0),MATCH('settlement day'!AM$3,RBOB!$A$4:$BB$4,0))</f>
        <v>0</v>
      </c>
      <c r="AN17" s="150">
        <f>INDEX(RBOB!$A$4:$BB$1048576,MATCH('settlement day'!$B$3,RBOB!$A$4:$A$1048576,0),MATCH('settlement day'!AN$3,RBOB!$A$4:$BB$4,0))</f>
        <v>0</v>
      </c>
      <c r="AO17" s="150">
        <f>INDEX(RBOB!$A$4:$BB$1048576,MATCH('settlement day'!$B$3,RBOB!$A$4:$A$1048576,0),MATCH('settlement day'!AO$3,RBOB!$A$4:$BB$4,0))</f>
        <v>0</v>
      </c>
      <c r="AP17" s="150">
        <f>INDEX(RBOB!$A$4:$BB$1048576,MATCH('settlement day'!$B$3,RBOB!$A$4:$A$1048576,0),MATCH('settlement day'!AP$3,RBOB!$A$4:$BB$4,0))</f>
        <v>0</v>
      </c>
      <c r="AQ17" s="150">
        <f>INDEX(RBOB!$A$4:$BB$1048576,MATCH('settlement day'!$B$3,RBOB!$A$4:$A$1048576,0),MATCH('settlement day'!AQ$3,RBOB!$A$4:$BB$4,0))</f>
        <v>0</v>
      </c>
      <c r="AR17" s="150">
        <f>INDEX(RBOB!$A$4:$BB$1048576,MATCH('settlement day'!$B$3,RBOB!$A$4:$A$1048576,0),MATCH('settlement day'!AR$3,RBOB!$A$4:$BB$4,0))</f>
        <v>0</v>
      </c>
      <c r="AS17" s="150">
        <f>INDEX(RBOB!$A$4:$BB$1048576,MATCH('settlement day'!$B$3,RBOB!$A$4:$A$1048576,0),MATCH('settlement day'!AS$3,RBOB!$A$4:$BB$4,0))</f>
        <v>0</v>
      </c>
      <c r="AT17" s="150">
        <f>INDEX(RBOB!$A$4:$BB$1048576,MATCH('settlement day'!$B$3,RBOB!$A$4:$A$1048576,0),MATCH('settlement day'!AT$3,RBOB!$A$4:$BB$4,0))</f>
        <v>0</v>
      </c>
      <c r="AU17" s="150">
        <f>INDEX(RBOB!$A$4:$BB$1048576,MATCH('settlement day'!$B$3,RBOB!$A$4:$A$1048576,0),MATCH('settlement day'!AU$3,RBOB!$A$4:$BB$4,0))</f>
        <v>0</v>
      </c>
      <c r="AV17" s="150">
        <f>INDEX(RBOB!$A$4:$BB$1048576,MATCH('settlement day'!$B$3,RBOB!$A$4:$A$1048576,0),MATCH('settlement day'!AV$3,RBOB!$A$4:$BB$4,0))</f>
        <v>0</v>
      </c>
      <c r="AW17" s="150">
        <f>INDEX(RBOB!$A$4:$BB$1048576,MATCH('settlement day'!$B$3,RBOB!$A$4:$A$1048576,0),MATCH('settlement day'!AW$3,RBOB!$A$4:$BB$4,0))</f>
        <v>0</v>
      </c>
      <c r="AX17" s="150">
        <f>INDEX(RBOB!$A$4:$BB$1048576,MATCH('settlement day'!$B$3,RBOB!$A$4:$A$1048576,0),MATCH('settlement day'!AX$3,RBOB!$A$4:$BB$4,0))</f>
        <v>0</v>
      </c>
      <c r="AY17" s="977">
        <f>INDEX(RBOB!$A$4:$BB$1048576,MATCH('settlement day'!$B$3,RBOB!$A$4:$A$1048576,0),MATCH('settlement day'!AY$3,RBOB!$A$4:$BB$4,0))</f>
        <v>0</v>
      </c>
      <c r="AZ17" s="150">
        <f>INDEX(RBOB!$A$4:$BB$1048576,MATCH('settlement day'!$B$3,RBOB!$A$4:$A$1048576,0),MATCH('settlement day'!AZ$3,RBOB!$A$4:$BB$4,0))</f>
        <v>0</v>
      </c>
      <c r="BA17" s="150">
        <f>INDEX(RBOB!$A$4:$BB$1048576,MATCH('settlement day'!$B$3,RBOB!$A$4:$A$1048576,0),MATCH('settlement day'!BA$3,RBOB!$A$4:$BB$4,0))</f>
        <v>0</v>
      </c>
      <c r="BB17" s="150">
        <f>INDEX(RBOB!$A$4:$BB$1048576,MATCH('settlement day'!$B$3,RBOB!$A$4:$A$1048576,0),MATCH('settlement day'!BB$3,RBOB!$A$4:$BB$4,0))</f>
        <v>0</v>
      </c>
      <c r="BC17" s="150">
        <f>INDEX(RBOB!$A$4:$CC$1048576,MATCH('settlement day'!$B$3,RBOB!$A$4:$A$1048576,0),MATCH('settlement day'!BC$3,RBOB!$A$4:$CC$4,0))</f>
        <v>0</v>
      </c>
      <c r="BD17" s="150">
        <f>INDEX(RBOB!$A$4:$CC$1048576,MATCH('settlement day'!$B$3,RBOB!$A$4:$A$1048576,0),MATCH('settlement day'!BD$3,RBOB!$A$4:$CC$4,0))</f>
        <v>0</v>
      </c>
      <c r="BE17" s="150">
        <f>INDEX(RBOB!$A$4:$CC$1048576,MATCH('settlement day'!$B$3,RBOB!$A$4:$A$1048576,0),MATCH('settlement day'!BE$3,RBOB!$A$4:$CC$4,0))</f>
        <v>0</v>
      </c>
      <c r="BF17" s="150">
        <f>INDEX(RBOB!$A$4:$CC$1048576,MATCH('settlement day'!$B$3,RBOB!$A$4:$A$1048576,0),MATCH('settlement day'!BF$3,RBOB!$A$4:$CC$4,0))</f>
        <v>0</v>
      </c>
      <c r="BG17" s="150">
        <f>INDEX(RBOB!$A$4:$CC$1048576,MATCH('settlement day'!$B$3,RBOB!$A$4:$A$1048576,0),MATCH('settlement day'!BG$3,RBOB!$A$4:$CC$4,0))</f>
        <v>0</v>
      </c>
      <c r="BH17" s="150">
        <f>INDEX(RBOB!$A$4:$CC$1048576,MATCH('settlement day'!$B$3,RBOB!$A$4:$A$1048576,0),MATCH('settlement day'!BH$3,RBOB!$A$4:$CC$4,0))</f>
        <v>0</v>
      </c>
      <c r="BI17" s="150">
        <f>INDEX(RBOB!$A$4:$CC$1048576,MATCH('settlement day'!$B$3,RBOB!$A$4:$A$1048576,0),MATCH('settlement day'!BI$3,RBOB!$A$4:$CC$4,0))</f>
        <v>1.8117000000000001</v>
      </c>
      <c r="BJ17" s="150">
        <f>INDEX(RBOB!$A$4:$CC$1048576,MATCH('settlement day'!$B$3,RBOB!$A$4:$A$1048576,0),MATCH('settlement day'!BJ$3,RBOB!$A$4:$CC$4,0))</f>
        <v>1.7604</v>
      </c>
      <c r="BK17" s="1069">
        <f>INDEX(RBOB!$A$4:$CC$1048576,MATCH('settlement day'!$B$3,RBOB!$A$4:$A$1048576,0),MATCH('settlement day'!BK$3,RBOB!$A$4:$CC$4,0))</f>
        <v>1.7378</v>
      </c>
      <c r="BL17" s="150">
        <f>INDEX(RBOB!$A$4:$CC$1048576,MATCH('settlement day'!$B$3,RBOB!$A$4:$A$1048576,0),MATCH('settlement day'!BL$3,RBOB!$A$4:$CC$4,0))</f>
        <v>1.7436</v>
      </c>
      <c r="BM17" s="150">
        <f>INDEX(RBOB!$A$4:$CC$1048576,MATCH('settlement day'!$B$3,RBOB!$A$4:$A$1048576,0),MATCH('settlement day'!BM$3,RBOB!$A$4:$CC$4,0))</f>
        <v>1.7629999999999999</v>
      </c>
      <c r="BN17" s="150">
        <f>INDEX(RBOB!$A$4:$CC$1048576,MATCH('settlement day'!$B$3,RBOB!$A$4:$A$1048576,0),MATCH('settlement day'!BN$3,RBOB!$A$4:$CC$4,0))</f>
        <v>1.9674</v>
      </c>
      <c r="BO17" s="150">
        <f>INDEX(RBOB!$A$4:$CC$1048576,MATCH('settlement day'!$B$3,RBOB!$A$4:$A$1048576,0),MATCH('settlement day'!BO$3,RBOB!$A$4:$CC$4,0))</f>
        <v>1.9713000000000001</v>
      </c>
      <c r="BP17" s="150">
        <f>INDEX(RBOB!$A$4:$CC$1048576,MATCH('settlement day'!$B$3,RBOB!$A$4:$A$1048576,0),MATCH('settlement day'!BP$3,RBOB!$A$4:$CC$4,0))</f>
        <v>1.9621999999999999</v>
      </c>
      <c r="BQ17" s="150">
        <f>INDEX(RBOB!$A$4:$CC$1048576,MATCH('settlement day'!$B$3,RBOB!$A$4:$A$1048576,0),MATCH('settlement day'!BQ$3,RBOB!$A$4:$CC$4,0))</f>
        <v>1.9438</v>
      </c>
      <c r="BR17" s="150">
        <f>INDEX(RBOB!$A$4:$CC$1048576,MATCH('settlement day'!$B$3,RBOB!$A$4:$A$1048576,0),MATCH('settlement day'!BR$3,RBOB!$A$4:$CC$4,0))</f>
        <v>1.9198</v>
      </c>
      <c r="BS17" s="150">
        <f>INDEX(RBOB!$A$4:$CC$1048576,MATCH('settlement day'!$B$3,RBOB!$A$4:$A$1048576,0),MATCH('settlement day'!BS$3,RBOB!$A$4:$CC$4,0))</f>
        <v>1.8884000000000001</v>
      </c>
      <c r="BT17" s="150">
        <f>INDEX(RBOB!$A$4:$CC$1048576,MATCH('settlement day'!$B$3,RBOB!$A$4:$A$1048576,0),MATCH('settlement day'!BT$3,RBOB!$A$4:$CC$4,0))</f>
        <v>1.7528999999999999</v>
      </c>
      <c r="BU17" s="150">
        <f>INDEX(RBOB!$A$4:$CC$1048576,MATCH('settlement day'!$B$3,RBOB!$A$4:$A$1048576,0),MATCH('settlement day'!BU$3,RBOB!$A$4:$CC$4,0))</f>
        <v>1.7206999999999999</v>
      </c>
      <c r="BV17" s="150">
        <f>INDEX(RBOB!$A$4:$CC$1048576,MATCH('settlement day'!$B$3,RBOB!$A$4:$A$1048576,0),MATCH('settlement day'!BV$3,RBOB!$A$4:$CC$4,0))</f>
        <v>1.6998</v>
      </c>
      <c r="BW17" s="1106">
        <f>SUM(BH17:BJ17)/3</f>
        <v>1.1906999999999999</v>
      </c>
      <c r="BX17" s="1083">
        <f>SUM(BK17:BV17)/12</f>
        <v>1.8392249999999999</v>
      </c>
      <c r="BY17" s="150">
        <f>SUM(BK17:BM17)/3</f>
        <v>1.7481333333333333</v>
      </c>
      <c r="BZ17" s="150">
        <f>SUM(BN17:BP17)/3</f>
        <v>1.9669666666666668</v>
      </c>
      <c r="CA17" s="150">
        <f>SUM(BQ17:BS17)/3</f>
        <v>1.9173333333333333</v>
      </c>
      <c r="CB17" s="998">
        <f>SUM(BT17:BV17)/3</f>
        <v>1.7244666666666666</v>
      </c>
      <c r="CC17" s="1045"/>
      <c r="CD17" s="378"/>
    </row>
    <row r="18" spans="2:82">
      <c r="B18" s="137" t="s">
        <v>360</v>
      </c>
      <c r="C18" s="150">
        <f>+RBOB!C25</f>
        <v>0</v>
      </c>
      <c r="D18" s="150">
        <f>+RBOB!D25</f>
        <v>0</v>
      </c>
      <c r="E18" s="150">
        <f>+RBOB!E25</f>
        <v>0</v>
      </c>
      <c r="F18" s="150">
        <f>+RBOB!F69</f>
        <v>0</v>
      </c>
      <c r="G18" s="150">
        <f>+RBOB!G90</f>
        <v>0</v>
      </c>
      <c r="H18" s="150">
        <f>+RBOB!H138</f>
        <v>0</v>
      </c>
      <c r="I18" s="150">
        <f>+RBOB!I138</f>
        <v>0</v>
      </c>
      <c r="J18" s="150">
        <f>+RBOB!J138</f>
        <v>0</v>
      </c>
      <c r="K18" s="150">
        <f>+RBOB!K159</f>
        <v>0</v>
      </c>
      <c r="L18" s="150">
        <f>+RBOB!L201</f>
        <v>0</v>
      </c>
      <c r="M18" s="150">
        <f>+RBOB!M201</f>
        <v>0</v>
      </c>
      <c r="N18" s="150">
        <f>+RBOB!N243</f>
        <v>0</v>
      </c>
      <c r="O18" s="150">
        <f>+RBOB!O243</f>
        <v>0</v>
      </c>
      <c r="P18" s="150">
        <f>+RBOB!P267</f>
        <v>0</v>
      </c>
      <c r="Q18" s="150">
        <f>+RBOB!Q285</f>
        <v>0</v>
      </c>
      <c r="R18" s="150">
        <f>+RBOB!R309</f>
        <v>0</v>
      </c>
      <c r="S18" s="150">
        <f ca="1">OFFSET(INDEX(RBOB!$A$4:$BB$1048576,MATCH('settlement day'!$B$3,RBOB!$A$4:$A$1048576,0),MATCH('settlement day'!S$3,RBOB!$A$4:$BB$4,0)),-1,0)</f>
        <v>0</v>
      </c>
      <c r="T18" s="150">
        <f ca="1">OFFSET(INDEX(RBOB!$A$4:$BB$1048576,MATCH('settlement day'!$B$3,RBOB!$A$4:$A$1048576,0),MATCH('settlement day'!T$3,RBOB!$A$4:$BB$4,0)),-1,0)</f>
        <v>0</v>
      </c>
      <c r="U18" s="150">
        <f ca="1">OFFSET(INDEX(RBOB!$A$4:$BB$1048576,MATCH('settlement day'!$B$3,RBOB!$A$4:$A$1048576,0),MATCH('settlement day'!U$3,RBOB!$A$4:$BB$4,0)),-1,0)</f>
        <v>0</v>
      </c>
      <c r="V18" s="150">
        <f ca="1">OFFSET(INDEX(RBOB!$A$4:$BB$1048576,MATCH('settlement day'!$B$3,RBOB!$A$4:$A$1048576,0),MATCH('settlement day'!V$3,RBOB!$A$4:$BB$4,0)),-1,0)</f>
        <v>0</v>
      </c>
      <c r="W18" s="150">
        <f ca="1">OFFSET(INDEX(RBOB!$A$4:$BB$1048576,MATCH('settlement day'!$B$3,RBOB!$A$4:$A$1048576,0),MATCH('settlement day'!W$3,RBOB!$A$4:$BB$4,0)),-1,0)</f>
        <v>0</v>
      </c>
      <c r="X18" s="150">
        <f ca="1">OFFSET(INDEX(RBOB!$A$4:$BB$1048576,MATCH('settlement day'!$B$3,RBOB!$A$4:$A$1048576,0),MATCH('settlement day'!X$3,RBOB!$A$4:$BB$4,0)),-1,0)</f>
        <v>0</v>
      </c>
      <c r="Y18" s="150">
        <f ca="1">OFFSET(INDEX(RBOB!$A$4:$BB$1048576,MATCH('settlement day'!$B$3,RBOB!$A$4:$A$1048576,0),MATCH('settlement day'!Y$3,RBOB!$A$4:$BB$4,0)),-1,0)</f>
        <v>0</v>
      </c>
      <c r="Z18" s="150">
        <f ca="1">OFFSET(INDEX(RBOB!$A$4:$BB$1048576,MATCH('settlement day'!$B$3,RBOB!$A$4:$A$1048576,0),MATCH('settlement day'!Z$3,RBOB!$A$4:$BB$4,0)),-1,0)</f>
        <v>0</v>
      </c>
      <c r="AA18" s="150">
        <f ca="1">OFFSET(INDEX(RBOB!$A$4:$BB$1048576,MATCH('settlement day'!$B$3,RBOB!$A$4:$A$1048576,0),MATCH('settlement day'!AA$3,RBOB!$A$4:$BB$4,0)),-1,0)</f>
        <v>0</v>
      </c>
      <c r="AB18" s="150">
        <f ca="1">OFFSET(INDEX(RBOB!$A$4:$BB$1048576,MATCH('settlement day'!$B$3,RBOB!$A$4:$A$1048576,0),MATCH('settlement day'!AB$3,RBOB!$A$4:$BB$4,0)),-1,0)</f>
        <v>0</v>
      </c>
      <c r="AC18" s="150">
        <f ca="1">OFFSET(INDEX(RBOB!$A$4:$BB$1048576,MATCH('settlement day'!$B$3,RBOB!$A$4:$A$1048576,0),MATCH('settlement day'!AC$3,RBOB!$A$4:$BB$4,0)),-1,0)</f>
        <v>0</v>
      </c>
      <c r="AD18" s="150">
        <f ca="1">OFFSET(INDEX(RBOB!$A$4:$BB$1048576,MATCH('settlement day'!$B$3,RBOB!$A$4:$A$1048576,0),MATCH('settlement day'!AD$3,RBOB!$A$4:$BB$4,0)),-1,0)</f>
        <v>0</v>
      </c>
      <c r="AE18" s="150">
        <f ca="1">OFFSET(INDEX(RBOB!$A$4:$BB$1048576,MATCH('settlement day'!$B$3,RBOB!$A$4:$A$1048576,0),MATCH('settlement day'!AE$3,RBOB!$A$4:$BB$4,0)),-1,0)</f>
        <v>0</v>
      </c>
      <c r="AF18" s="150">
        <f ca="1">OFFSET(INDEX(RBOB!$A$4:$BB$1048576,MATCH('settlement day'!$B$3,RBOB!$A$4:$A$1048576,0),MATCH('settlement day'!AF$3,RBOB!$A$4:$BB$4,0)),-1,0)</f>
        <v>0</v>
      </c>
      <c r="AG18" s="150">
        <f ca="1">OFFSET(INDEX(RBOB!$A$4:$BB$1048576,MATCH('settlement day'!$B$3,RBOB!$A$4:$A$1048576,0),MATCH('settlement day'!AG$3,RBOB!$A$4:$BB$4,0)),-1,0)</f>
        <v>0</v>
      </c>
      <c r="AH18" s="150">
        <f ca="1">OFFSET(INDEX(RBOB!$A$4:$BB$1048576,MATCH('settlement day'!$B$3,RBOB!$A$4:$A$1048576,0),MATCH('settlement day'!AH$3,RBOB!$A$4:$BB$4,0)),-1,0)</f>
        <v>0</v>
      </c>
      <c r="AI18" s="150">
        <f ca="1">OFFSET(INDEX(RBOB!$A$4:$BB$1048576,MATCH('settlement day'!$B$3,RBOB!$A$4:$A$1048576,0),MATCH('settlement day'!AI$3,RBOB!$A$4:$BB$4,0)),-1,0)</f>
        <v>0</v>
      </c>
      <c r="AJ18" s="150">
        <f ca="1">OFFSET(INDEX(RBOB!$A$4:$BB$1048576,MATCH('settlement day'!$B$3,RBOB!$A$4:$A$1048576,0),MATCH('settlement day'!AJ$3,RBOB!$A$4:$BB$4,0)),-1,0)</f>
        <v>0</v>
      </c>
      <c r="AK18" s="150">
        <f ca="1">OFFSET(INDEX(RBOB!$A$4:$BB$1048576,MATCH('settlement day'!$B$3,RBOB!$A$4:$A$1048576,0),MATCH('settlement day'!AK$3,RBOB!$A$4:$BB$4,0)),-1,0)</f>
        <v>0</v>
      </c>
      <c r="AL18" s="150">
        <f ca="1">OFFSET(INDEX(RBOB!$A$4:$BB$1048576,MATCH('settlement day'!$B$3,RBOB!$A$4:$A$1048576,0),MATCH('settlement day'!AL$3,RBOB!$A$4:$BB$4,0)),-1,0)</f>
        <v>0</v>
      </c>
      <c r="AM18" s="150">
        <f ca="1">OFFSET(INDEX(RBOB!$A$4:$BB$1048576,MATCH('settlement day'!$B$3,RBOB!$A$4:$A$1048576,0),MATCH('settlement day'!AM$3,RBOB!$A$4:$BB$4,0)),-1,0)</f>
        <v>0</v>
      </c>
      <c r="AN18" s="150">
        <f ca="1">OFFSET(INDEX(RBOB!$A$4:$BB$1048576,MATCH('settlement day'!$B$3,RBOB!$A$4:$A$1048576,0),MATCH('settlement day'!AN$3,RBOB!$A$4:$BB$4,0)),-1,0)</f>
        <v>0</v>
      </c>
      <c r="AO18" s="150">
        <f ca="1">OFFSET(INDEX(RBOB!$A$4:$BB$1048576,MATCH('settlement day'!$B$3,RBOB!$A$4:$A$1048576,0),MATCH('settlement day'!AO$3,RBOB!$A$4:$BB$4,0)),-1,0)</f>
        <v>0</v>
      </c>
      <c r="AP18" s="150">
        <f ca="1">OFFSET(INDEX(RBOB!$A$4:$BB$1048576,MATCH('settlement day'!$B$3,RBOB!$A$4:$A$1048576,0),MATCH('settlement day'!AP$3,RBOB!$A$4:$BB$4,0)),-1,0)</f>
        <v>0</v>
      </c>
      <c r="AQ18" s="150">
        <f ca="1">OFFSET(INDEX(RBOB!$A$4:$BB$1048576,MATCH('settlement day'!$B$3,RBOB!$A$4:$A$1048576,0),MATCH('settlement day'!AQ$3,RBOB!$A$4:$BB$4,0)),-1,0)</f>
        <v>0</v>
      </c>
      <c r="AR18" s="150">
        <f ca="1">OFFSET(INDEX(RBOB!$A$4:$BB$1048576,MATCH('settlement day'!$B$3,RBOB!$A$4:$A$1048576,0),MATCH('settlement day'!AR$3,RBOB!$A$4:$BB$4,0)),-1,0)</f>
        <v>0</v>
      </c>
      <c r="AS18" s="150">
        <f ca="1">OFFSET(INDEX(RBOB!$A$4:$BB$1048576,MATCH('settlement day'!$B$3,RBOB!$A$4:$A$1048576,0),MATCH('settlement day'!AS$3,RBOB!$A$4:$BB$4,0)),-1,0)</f>
        <v>0</v>
      </c>
      <c r="AT18" s="150">
        <f ca="1">OFFSET(INDEX(RBOB!$A$4:$BB$1048576,MATCH('settlement day'!$B$3,RBOB!$A$4:$A$1048576,0),MATCH('settlement day'!AT$3,RBOB!$A$4:$BB$4,0)),-1,0)</f>
        <v>0</v>
      </c>
      <c r="AU18" s="150">
        <f ca="1">OFFSET(INDEX(RBOB!$A$4:$BB$1048576,MATCH('settlement day'!$B$3,RBOB!$A$4:$A$1048576,0),MATCH('settlement day'!AU$3,RBOB!$A$4:$BB$4,0)),-1,0)</f>
        <v>0</v>
      </c>
      <c r="AV18" s="150">
        <f ca="1">OFFSET(INDEX(RBOB!$A$4:$BB$1048576,MATCH('settlement day'!$B$3,RBOB!$A$4:$A$1048576,0),MATCH('settlement day'!AV$3,RBOB!$A$4:$BB$4,0)),-1,0)</f>
        <v>0</v>
      </c>
      <c r="AW18" s="150">
        <f ca="1">OFFSET(INDEX(RBOB!$A$4:$BB$1048576,MATCH('settlement day'!$B$3,RBOB!$A$4:$A$1048576,0),MATCH('settlement day'!AW$3,RBOB!$A$4:$BB$4,0)),-1,0)</f>
        <v>0</v>
      </c>
      <c r="AX18" s="150">
        <f ca="1">OFFSET(INDEX(RBOB!$A$4:$BB$1048576,MATCH('settlement day'!$B$3,RBOB!$A$4:$A$1048576,0),MATCH('settlement day'!AX$3,RBOB!$A$4:$BB$4,0)),-1,0)</f>
        <v>0</v>
      </c>
      <c r="AY18" s="977">
        <f ca="1">OFFSET(INDEX(RBOB!$A$4:$BB$1048576,MATCH('settlement day'!$B$3,RBOB!$A$4:$A$1048576,0),MATCH('settlement day'!AY$3,RBOB!$A$4:$BB$4,0)),-1,0)</f>
        <v>0</v>
      </c>
      <c r="AZ18" s="150">
        <f ca="1">OFFSET(INDEX(RBOB!$A$4:$BB$1048576,MATCH('settlement day'!$B$3,RBOB!$A$4:$A$1048576,0),MATCH('settlement day'!AZ$3,RBOB!$A$4:$BB$4,0)),-1,0)</f>
        <v>0</v>
      </c>
      <c r="BA18" s="150">
        <f ca="1">OFFSET(INDEX(RBOB!$A$4:$BB$1048576,MATCH('settlement day'!$B$3,RBOB!$A$4:$A$1048576,0),MATCH('settlement day'!BA$3,RBOB!$A$4:$BB$4,0)),-1,0)</f>
        <v>0</v>
      </c>
      <c r="BB18" s="150">
        <f ca="1">OFFSET(INDEX(RBOB!$A$4:$BB$1048576,MATCH('settlement day'!$B$3,RBOB!$A$4:$A$1048576,0),MATCH('settlement day'!BB$3,RBOB!$A$4:$BB$4,0)),-1,0)</f>
        <v>0</v>
      </c>
      <c r="BC18" s="150">
        <f ca="1">OFFSET(INDEX(RBOB!$A$4:$CC$1048576,MATCH('settlement day'!$B$3,RBOB!$A$4:$A$1048576,0),MATCH('settlement day'!BC$3,RBOB!$A$4:$CC$4,0)),-1,0)</f>
        <v>0</v>
      </c>
      <c r="BD18" s="150">
        <f ca="1">OFFSET(INDEX(RBOB!$A$4:$CC$1048576,MATCH('settlement day'!$B$3,RBOB!$A$4:$A$1048576,0),MATCH('settlement day'!BD$3,RBOB!$A$4:$CC$4,0)),-1,0)</f>
        <v>0</v>
      </c>
      <c r="BE18" s="150">
        <f ca="1">OFFSET(INDEX(RBOB!$A$4:$CC$1048576,MATCH('settlement day'!$B$3,RBOB!$A$4:$A$1048576,0),MATCH('settlement day'!BE$3,RBOB!$A$4:$CC$4,0)),-1,0)</f>
        <v>0</v>
      </c>
      <c r="BF18" s="150">
        <f ca="1">OFFSET(INDEX(RBOB!$A$4:$CC$1048576,MATCH('settlement day'!$B$3,RBOB!$A$4:$A$1048576,0),MATCH('settlement day'!BF$3,RBOB!$A$4:$CC$4,0)),-1,0)</f>
        <v>0</v>
      </c>
      <c r="BG18" s="150">
        <f ca="1">OFFSET(INDEX(RBOB!$A$4:$CC$1048576,MATCH('settlement day'!$B$3,RBOB!$A$4:$A$1048576,0),MATCH('settlement day'!BG$3,RBOB!$A$4:$CC$4,0)),-1,0)</f>
        <v>0</v>
      </c>
      <c r="BH18" s="150">
        <f ca="1">OFFSET(INDEX(RBOB!$A$4:$CC$1048576,MATCH('settlement day'!$B$3,RBOB!$A$4:$A$1048576,0),MATCH('settlement day'!BH$3,RBOB!$A$4:$CC$4,0)),-1,0)</f>
        <v>0</v>
      </c>
      <c r="BI18" s="150">
        <f ca="1">OFFSET(INDEX(RBOB!$A$4:$CC$1048576,MATCH('settlement day'!$B$3,RBOB!$A$4:$A$1048576,0),MATCH('settlement day'!BI$3,RBOB!$A$4:$CC$4,0)),-1,0)</f>
        <v>1.8344</v>
      </c>
      <c r="BJ18" s="150">
        <f ca="1">OFFSET(INDEX(RBOB!$A$4:$CC$1048576,MATCH('settlement day'!$B$3,RBOB!$A$4:$A$1048576,0),MATCH('settlement day'!BJ$3,RBOB!$A$4:$CC$4,0)),-1,0)</f>
        <v>1.7841</v>
      </c>
      <c r="BK18" s="1069">
        <f ca="1">OFFSET(INDEX(RBOB!$A$4:$CC$1048576,MATCH('settlement day'!$B$3,RBOB!$A$4:$A$1048576,0),MATCH('settlement day'!BK$3,RBOB!$A$4:$CC$4,0)),-1,0)</f>
        <v>1.7609999999999999</v>
      </c>
      <c r="BL18" s="150">
        <f ca="1">OFFSET(INDEX(RBOB!$A$4:$CC$1048576,MATCH('settlement day'!$B$3,RBOB!$A$4:$A$1048576,0),MATCH('settlement day'!BL$3,RBOB!$A$4:$CC$4,0)),-1,0)</f>
        <v>1.7648999999999999</v>
      </c>
      <c r="BM18" s="150">
        <f ca="1">OFFSET(INDEX(RBOB!$A$4:$CC$1048576,MATCH('settlement day'!$B$3,RBOB!$A$4:$A$1048576,0),MATCH('settlement day'!BM$3,RBOB!$A$4:$CC$4,0)),-1,0)</f>
        <v>1.7830999999999999</v>
      </c>
      <c r="BN18" s="150">
        <f ca="1">OFFSET(INDEX(RBOB!$A$4:$CC$1048576,MATCH('settlement day'!$B$3,RBOB!$A$4:$A$1048576,0),MATCH('settlement day'!BN$3,RBOB!$A$4:$CC$4,0)),-1,0)</f>
        <v>1.9853000000000001</v>
      </c>
      <c r="BO18" s="150">
        <f ca="1">OFFSET(INDEX(RBOB!$A$4:$CC$1048576,MATCH('settlement day'!$B$3,RBOB!$A$4:$A$1048576,0),MATCH('settlement day'!BO$3,RBOB!$A$4:$CC$4,0)),-1,0)</f>
        <v>1.9885999999999999</v>
      </c>
      <c r="BP18" s="150">
        <f ca="1">OFFSET(INDEX(RBOB!$A$4:$CC$1048576,MATCH('settlement day'!$B$3,RBOB!$A$4:$A$1048576,0),MATCH('settlement day'!BP$3,RBOB!$A$4:$CC$4,0)),-1,0)</f>
        <v>1.9791000000000001</v>
      </c>
      <c r="BQ18" s="150">
        <f ca="1">OFFSET(INDEX(RBOB!$A$4:$CC$1048576,MATCH('settlement day'!$B$3,RBOB!$A$4:$A$1048576,0),MATCH('settlement day'!BQ$3,RBOB!$A$4:$CC$4,0)),-1,0)</f>
        <v>1.9603999999999999</v>
      </c>
      <c r="BR18" s="150">
        <f ca="1">OFFSET(INDEX(RBOB!$A$4:$CC$1048576,MATCH('settlement day'!$B$3,RBOB!$A$4:$A$1048576,0),MATCH('settlement day'!BR$3,RBOB!$A$4:$CC$4,0)),-1,0)</f>
        <v>1.9362999999999999</v>
      </c>
      <c r="BS18" s="150">
        <f ca="1">OFFSET(INDEX(RBOB!$A$4:$CC$1048576,MATCH('settlement day'!$B$3,RBOB!$A$4:$A$1048576,0),MATCH('settlement day'!BS$3,RBOB!$A$4:$CC$4,0)),-1,0)</f>
        <v>1.905</v>
      </c>
      <c r="BT18" s="150">
        <f ca="1">OFFSET(INDEX(RBOB!$A$4:$CC$1048576,MATCH('settlement day'!$B$3,RBOB!$A$4:$A$1048576,0),MATCH('settlement day'!BT$3,RBOB!$A$4:$CC$4,0)),-1,0)</f>
        <v>1.7685999999999999</v>
      </c>
      <c r="BU18" s="150">
        <f ca="1">OFFSET(INDEX(RBOB!$A$4:$CC$1048576,MATCH('settlement day'!$B$3,RBOB!$A$4:$A$1048576,0),MATCH('settlement day'!BU$3,RBOB!$A$4:$CC$4,0)),-1,0)</f>
        <v>1.7366999999999999</v>
      </c>
      <c r="BV18" s="150">
        <f ca="1">OFFSET(INDEX(RBOB!$A$4:$CC$1048576,MATCH('settlement day'!$B$3,RBOB!$A$4:$A$1048576,0),MATCH('settlement day'!BV$3,RBOB!$A$4:$CC$4,0)),-1,0)</f>
        <v>1.7157</v>
      </c>
      <c r="BW18" s="1106">
        <f ca="1">SUM(BH18:BJ18)/3</f>
        <v>1.2061666666666666</v>
      </c>
      <c r="BX18" s="1083">
        <f ca="1">SUM(BK18:BV18)/12</f>
        <v>1.8570583333333335</v>
      </c>
      <c r="BY18" s="150">
        <f ca="1">SUM(BK18:BM18)/3</f>
        <v>1.7696666666666667</v>
      </c>
      <c r="BZ18" s="150">
        <f ca="1">SUM(BN18:BP18)/3</f>
        <v>1.9843333333333335</v>
      </c>
      <c r="CA18" s="150">
        <f ca="1">SUM(BQ18:BS18)/3</f>
        <v>1.9339000000000002</v>
      </c>
      <c r="CB18" s="998">
        <f ca="1">SUM(BT18:BV18)/3</f>
        <v>1.7403333333333333</v>
      </c>
      <c r="CC18" s="1045"/>
      <c r="CD18" s="378"/>
    </row>
    <row r="19" spans="2:82" ht="14.65" thickBot="1">
      <c r="B19" s="140" t="s">
        <v>363</v>
      </c>
      <c r="C19" s="131">
        <f t="shared" ref="C19:L19" si="94">C17-C18</f>
        <v>0</v>
      </c>
      <c r="D19" s="131">
        <f t="shared" si="94"/>
        <v>0</v>
      </c>
      <c r="E19" s="131">
        <f t="shared" si="94"/>
        <v>0</v>
      </c>
      <c r="F19" s="131">
        <f t="shared" si="94"/>
        <v>0</v>
      </c>
      <c r="G19" s="131">
        <f t="shared" si="94"/>
        <v>0</v>
      </c>
      <c r="H19" s="131">
        <f t="shared" si="94"/>
        <v>0</v>
      </c>
      <c r="I19" s="131">
        <f t="shared" si="94"/>
        <v>0</v>
      </c>
      <c r="J19" s="131">
        <f t="shared" si="94"/>
        <v>0</v>
      </c>
      <c r="K19" s="441">
        <f t="shared" si="94"/>
        <v>0</v>
      </c>
      <c r="L19" s="441">
        <f t="shared" si="94"/>
        <v>0</v>
      </c>
      <c r="M19" s="441">
        <f t="shared" ref="M19:Z19" si="95">M17-M18</f>
        <v>0</v>
      </c>
      <c r="N19" s="441">
        <f t="shared" si="95"/>
        <v>0</v>
      </c>
      <c r="O19" s="441">
        <f t="shared" si="95"/>
        <v>0</v>
      </c>
      <c r="P19" s="441">
        <f t="shared" si="95"/>
        <v>0</v>
      </c>
      <c r="Q19" s="441">
        <f>Q17-Q18</f>
        <v>0</v>
      </c>
      <c r="R19" s="441">
        <f t="shared" si="95"/>
        <v>0</v>
      </c>
      <c r="S19" s="441">
        <f t="shared" ca="1" si="95"/>
        <v>0</v>
      </c>
      <c r="T19" s="441">
        <f t="shared" ca="1" si="95"/>
        <v>0</v>
      </c>
      <c r="U19" s="441">
        <f t="shared" ca="1" si="95"/>
        <v>0</v>
      </c>
      <c r="V19" s="441">
        <f t="shared" ca="1" si="95"/>
        <v>0</v>
      </c>
      <c r="W19" s="441">
        <f t="shared" ca="1" si="95"/>
        <v>0</v>
      </c>
      <c r="X19" s="441">
        <f t="shared" ca="1" si="95"/>
        <v>0</v>
      </c>
      <c r="Y19" s="441">
        <f t="shared" ca="1" si="95"/>
        <v>0</v>
      </c>
      <c r="Z19" s="441">
        <f t="shared" ca="1" si="95"/>
        <v>0</v>
      </c>
      <c r="AA19" s="441">
        <f t="shared" ref="AA19:AF19" ca="1" si="96">AA17-AA18</f>
        <v>0</v>
      </c>
      <c r="AB19" s="441">
        <f t="shared" ca="1" si="96"/>
        <v>0</v>
      </c>
      <c r="AC19" s="441">
        <f t="shared" ca="1" si="96"/>
        <v>0</v>
      </c>
      <c r="AD19" s="441">
        <f t="shared" ca="1" si="96"/>
        <v>0</v>
      </c>
      <c r="AE19" s="441">
        <f t="shared" ca="1" si="96"/>
        <v>0</v>
      </c>
      <c r="AF19" s="441">
        <f t="shared" ca="1" si="96"/>
        <v>0</v>
      </c>
      <c r="AG19" s="441">
        <f t="shared" ref="AG19:AL19" ca="1" si="97">AG17-AG18</f>
        <v>0</v>
      </c>
      <c r="AH19" s="441">
        <f t="shared" ca="1" si="97"/>
        <v>0</v>
      </c>
      <c r="AI19" s="441">
        <f t="shared" ca="1" si="97"/>
        <v>0</v>
      </c>
      <c r="AJ19" s="441">
        <f t="shared" ca="1" si="97"/>
        <v>0</v>
      </c>
      <c r="AK19" s="441">
        <f t="shared" ca="1" si="97"/>
        <v>0</v>
      </c>
      <c r="AL19" s="441">
        <f t="shared" ca="1" si="97"/>
        <v>0</v>
      </c>
      <c r="AM19" s="441">
        <f t="shared" ref="AM19:AR19" ca="1" si="98">AM17-AM18</f>
        <v>0</v>
      </c>
      <c r="AN19" s="441">
        <f t="shared" ca="1" si="98"/>
        <v>0</v>
      </c>
      <c r="AO19" s="441">
        <f t="shared" ca="1" si="98"/>
        <v>0</v>
      </c>
      <c r="AP19" s="441">
        <f t="shared" ca="1" si="98"/>
        <v>0</v>
      </c>
      <c r="AQ19" s="441">
        <f t="shared" ca="1" si="98"/>
        <v>0</v>
      </c>
      <c r="AR19" s="441">
        <f t="shared" ca="1" si="98"/>
        <v>0</v>
      </c>
      <c r="AS19" s="441">
        <f t="shared" ref="AS19:AX19" ca="1" si="99">AS17-AS18</f>
        <v>0</v>
      </c>
      <c r="AT19" s="441">
        <f t="shared" ca="1" si="99"/>
        <v>0</v>
      </c>
      <c r="AU19" s="441">
        <f t="shared" ca="1" si="99"/>
        <v>0</v>
      </c>
      <c r="AV19" s="441">
        <f t="shared" ca="1" si="99"/>
        <v>0</v>
      </c>
      <c r="AW19" s="441">
        <f t="shared" ca="1" si="99"/>
        <v>0</v>
      </c>
      <c r="AX19" s="441">
        <f t="shared" ca="1" si="99"/>
        <v>0</v>
      </c>
      <c r="AY19" s="981">
        <f t="shared" ref="AY19:BA19" ca="1" si="100">AY17-AY18</f>
        <v>0</v>
      </c>
      <c r="AZ19" s="441">
        <f t="shared" ca="1" si="100"/>
        <v>0</v>
      </c>
      <c r="BA19" s="441">
        <f t="shared" ca="1" si="100"/>
        <v>0</v>
      </c>
      <c r="BB19" s="441">
        <f t="shared" ref="BB19:BG19" ca="1" si="101">BB17-BB18</f>
        <v>0</v>
      </c>
      <c r="BC19" s="441">
        <f t="shared" ca="1" si="101"/>
        <v>0</v>
      </c>
      <c r="BD19" s="441">
        <f t="shared" ca="1" si="101"/>
        <v>0</v>
      </c>
      <c r="BE19" s="441">
        <f t="shared" ca="1" si="101"/>
        <v>0</v>
      </c>
      <c r="BF19" s="441">
        <f t="shared" ca="1" si="101"/>
        <v>0</v>
      </c>
      <c r="BG19" s="441">
        <f t="shared" ca="1" si="101"/>
        <v>0</v>
      </c>
      <c r="BH19" s="441">
        <f t="shared" ref="BH19:BJ19" ca="1" si="102">BH17-BH18</f>
        <v>0</v>
      </c>
      <c r="BI19" s="441">
        <f t="shared" ca="1" si="102"/>
        <v>-2.2699999999999942E-2</v>
      </c>
      <c r="BJ19" s="441">
        <f t="shared" ca="1" si="102"/>
        <v>-2.3700000000000054E-2</v>
      </c>
      <c r="BK19" s="1072">
        <f t="shared" ref="BK19:BP19" ca="1" si="103">BK17-BK18</f>
        <v>-2.3199999999999887E-2</v>
      </c>
      <c r="BL19" s="441">
        <f t="shared" ca="1" si="103"/>
        <v>-2.1299999999999875E-2</v>
      </c>
      <c r="BM19" s="441">
        <f t="shared" ca="1" si="103"/>
        <v>-2.0100000000000007E-2</v>
      </c>
      <c r="BN19" s="441">
        <f t="shared" ca="1" si="103"/>
        <v>-1.7900000000000027E-2</v>
      </c>
      <c r="BO19" s="441">
        <f t="shared" ca="1" si="103"/>
        <v>-1.7299999999999871E-2</v>
      </c>
      <c r="BP19" s="441">
        <f t="shared" ca="1" si="103"/>
        <v>-1.6900000000000137E-2</v>
      </c>
      <c r="BQ19" s="441">
        <f t="shared" ref="BQ19:BV19" ca="1" si="104">BQ17-BQ18</f>
        <v>-1.6599999999999948E-2</v>
      </c>
      <c r="BR19" s="441">
        <f t="shared" ca="1" si="104"/>
        <v>-1.6499999999999959E-2</v>
      </c>
      <c r="BS19" s="441">
        <f t="shared" ca="1" si="104"/>
        <v>-1.6599999999999948E-2</v>
      </c>
      <c r="BT19" s="441">
        <f t="shared" ca="1" si="104"/>
        <v>-1.5700000000000047E-2</v>
      </c>
      <c r="BU19" s="441">
        <f t="shared" ca="1" si="104"/>
        <v>-1.6000000000000014E-2</v>
      </c>
      <c r="BV19" s="441">
        <f t="shared" ca="1" si="104"/>
        <v>-1.5900000000000025E-2</v>
      </c>
      <c r="BW19" s="1110">
        <f t="shared" ref="BW19:CB19" ca="1" si="105">BW17-BW18</f>
        <v>-1.546666666666674E-2</v>
      </c>
      <c r="BX19" s="1087">
        <f t="shared" ca="1" si="105"/>
        <v>-1.783333333333359E-2</v>
      </c>
      <c r="BY19" s="441">
        <f t="shared" ca="1" si="105"/>
        <v>-2.1533333333333404E-2</v>
      </c>
      <c r="BZ19" s="441">
        <f t="shared" ca="1" si="105"/>
        <v>-1.7366666666666752E-2</v>
      </c>
      <c r="CA19" s="441">
        <f t="shared" ca="1" si="105"/>
        <v>-1.6566666666666841E-2</v>
      </c>
      <c r="CB19" s="1007">
        <f t="shared" ca="1" si="105"/>
        <v>-1.5866666666666696E-2</v>
      </c>
      <c r="CC19" s="1045"/>
      <c r="CD19" s="378"/>
    </row>
    <row r="20" spans="2:82">
      <c r="B20" s="139" t="s">
        <v>364</v>
      </c>
      <c r="C20" s="124"/>
      <c r="D20" s="124"/>
      <c r="E20" s="124"/>
      <c r="F20" s="124"/>
      <c r="G20" s="124"/>
      <c r="H20" s="124"/>
      <c r="I20" s="124"/>
      <c r="J20" s="124"/>
      <c r="K20" s="124"/>
      <c r="L20" s="124"/>
      <c r="M20" s="124"/>
      <c r="N20" s="124"/>
      <c r="O20" s="343"/>
      <c r="P20" s="124"/>
      <c r="Q20" s="124"/>
      <c r="R20" s="124"/>
      <c r="S20" s="124"/>
      <c r="T20" s="124"/>
      <c r="U20" s="124"/>
      <c r="V20" s="124"/>
      <c r="W20" s="124"/>
      <c r="X20" s="124"/>
      <c r="Y20" s="124"/>
      <c r="Z20" s="124"/>
      <c r="AA20" s="591"/>
      <c r="AB20" s="125"/>
      <c r="AC20" s="362">
        <f>+Z21-AC21</f>
        <v>0</v>
      </c>
      <c r="AD20" s="125"/>
      <c r="AE20" s="362">
        <f>+AC21-AE21</f>
        <v>0</v>
      </c>
      <c r="AF20" s="125"/>
      <c r="AG20" s="362">
        <f>+AE21-AG21</f>
        <v>0</v>
      </c>
      <c r="AH20" s="125"/>
      <c r="AI20" s="362">
        <f>+AG21-AI21</f>
        <v>0</v>
      </c>
      <c r="AJ20" s="125"/>
      <c r="AK20" s="125"/>
      <c r="AL20" s="362">
        <f>+AI21-AL21</f>
        <v>0</v>
      </c>
      <c r="AM20" s="883"/>
      <c r="AN20" s="883"/>
      <c r="AO20" s="362">
        <f>+AL21-AO21</f>
        <v>0</v>
      </c>
      <c r="AP20" s="883"/>
      <c r="AQ20" s="362">
        <f>+AO21-AQ21</f>
        <v>0</v>
      </c>
      <c r="AR20" s="883"/>
      <c r="AS20" s="362">
        <f>+AQ21-AS21</f>
        <v>0</v>
      </c>
      <c r="AT20" s="883"/>
      <c r="AU20" s="362">
        <f>+AS21-AU21</f>
        <v>0</v>
      </c>
      <c r="AV20" s="883"/>
      <c r="AW20" s="883"/>
      <c r="AX20" s="362">
        <f>+AU21-AX21</f>
        <v>0</v>
      </c>
      <c r="AY20" s="982"/>
      <c r="AZ20" s="883"/>
      <c r="BA20" s="362">
        <f t="shared" ref="BA20:BG20" si="106">+AX21-BA21</f>
        <v>0</v>
      </c>
      <c r="BB20" s="883"/>
      <c r="BC20" s="362">
        <f t="shared" si="106"/>
        <v>0</v>
      </c>
      <c r="BD20" s="972"/>
      <c r="BE20" s="362">
        <f t="shared" si="106"/>
        <v>0</v>
      </c>
      <c r="BF20" s="972"/>
      <c r="BG20" s="362">
        <f t="shared" si="106"/>
        <v>0</v>
      </c>
      <c r="BH20" s="972"/>
      <c r="BI20" s="972"/>
      <c r="BJ20" s="362">
        <f t="shared" ref="BJ20" si="107">+BG21-BJ21</f>
        <v>-4.2160000000000002</v>
      </c>
      <c r="BK20" s="1073"/>
      <c r="BL20" s="883"/>
      <c r="BM20" s="362">
        <f>+BJ21-BM21</f>
        <v>-0.1379999999999999</v>
      </c>
      <c r="BN20" s="883"/>
      <c r="BO20" s="362">
        <f>+BM21-BO21</f>
        <v>-8.1999999999999851E-2</v>
      </c>
      <c r="BP20" s="972"/>
      <c r="BQ20" s="362">
        <f>+BO21-BQ21</f>
        <v>-5.7999999999999829E-2</v>
      </c>
      <c r="BR20" s="972"/>
      <c r="BS20" s="362">
        <f>+BQ21-BS21</f>
        <v>3.2000000000000028E-2</v>
      </c>
      <c r="BT20" s="972"/>
      <c r="BU20" s="972"/>
      <c r="BV20" s="362">
        <f>+BS21-BV21</f>
        <v>-0.11000000000000032</v>
      </c>
      <c r="BW20" s="1111"/>
      <c r="BX20" s="972"/>
      <c r="BY20" s="972"/>
      <c r="BZ20" s="972"/>
      <c r="CA20" s="972"/>
      <c r="CB20" s="1002"/>
      <c r="CC20" s="1046"/>
      <c r="CD20" s="1047"/>
    </row>
    <row r="21" spans="2:82">
      <c r="B21" s="137" t="s">
        <v>359</v>
      </c>
      <c r="C21" s="132"/>
      <c r="D21" s="132"/>
      <c r="E21" s="152">
        <f>+CORN!C26</f>
        <v>0</v>
      </c>
      <c r="F21" s="132"/>
      <c r="G21" s="152">
        <f>+CORN!D83</f>
        <v>0</v>
      </c>
      <c r="H21" s="132"/>
      <c r="I21" s="152">
        <f>+CORN!E83</f>
        <v>0</v>
      </c>
      <c r="J21" s="132">
        <f>+K21-I21</f>
        <v>0</v>
      </c>
      <c r="K21" s="152">
        <f>+CORN!F125</f>
        <v>0</v>
      </c>
      <c r="L21" s="132">
        <f>+N21-K21</f>
        <v>0</v>
      </c>
      <c r="M21" s="132">
        <f>+N21-I21</f>
        <v>0</v>
      </c>
      <c r="N21" s="152">
        <f>+CORN!G192</f>
        <v>0</v>
      </c>
      <c r="O21" s="132"/>
      <c r="P21" s="132"/>
      <c r="Q21" s="152">
        <f>+CORN!H270</f>
        <v>0</v>
      </c>
      <c r="R21" s="132"/>
      <c r="S21" s="132">
        <f>IFERROR(INDEX(CORN!$A$4:$BB$1048576,MATCH('settlement day'!$B$3,CORN!$A$4:$A$1048576,0),MATCH('settlement day'!S$3,CORN!$A$4:$BB$4,0)),"")</f>
        <v>0</v>
      </c>
      <c r="T21" s="132" t="str">
        <f>IFERROR(INDEX(CORN!$A$4:$BB$1048576,MATCH('settlement day'!$B$3,CORN!$A$4:$A$1048576,0),MATCH('settlement day'!T$3,CORN!$A$4:$BB$4,0)),"")</f>
        <v/>
      </c>
      <c r="U21" s="150">
        <f>IFERROR(INDEX(CORN!$A$4:$BB$1048576,MATCH('settlement day'!$B$3,CORN!$A$4:$A$1048576,0),MATCH('settlement day'!U$3,CORN!$A$4:$BB$4,0)),"")</f>
        <v>0</v>
      </c>
      <c r="V21" s="132" t="str">
        <f>IFERROR(INDEX(CORN!$A$4:$BB$1048576,MATCH('settlement day'!$B$3,CORN!$A$4:$A$1048576,0),MATCH('settlement day'!V$3,CORN!$A$4:$BB$4,0)),"")</f>
        <v/>
      </c>
      <c r="W21" s="150">
        <f>IFERROR(INDEX(CORN!$A$4:$BB$1048576,MATCH('settlement day'!$B$3,CORN!$A$4:$A$1048576,0),MATCH('settlement day'!W$3,CORN!$A$4:$BB$4,0)),"")</f>
        <v>0</v>
      </c>
      <c r="X21" s="132" t="str">
        <f>IFERROR(INDEX(CORN!$A$4:$BB$1048576,MATCH('settlement day'!$B$3,CORN!$A$4:$A$1048576,0),MATCH('settlement day'!X$3,CORN!$A$4:$BB$4,0)),"")</f>
        <v/>
      </c>
      <c r="Y21" s="132" t="str">
        <f>IFERROR(INDEX(CORN!$A$4:$BB$1048576,MATCH('settlement day'!$B$3,CORN!$A$4:$A$1048576,0),MATCH('settlement day'!Y$3,CORN!$A$4:$BB$4,0)),"")</f>
        <v/>
      </c>
      <c r="Z21" s="694">
        <f>IFERROR(INDEX(CORN!$A$4:$BB$1048576,MATCH('settlement day'!$B$3,CORN!$A$4:$A$1048576,0),MATCH('settlement day'!Z$3,CORN!$A$4:$BB$4,0)),"")</f>
        <v>0</v>
      </c>
      <c r="AA21" s="132" t="str">
        <f>IFERROR(INDEX(CORN!$A$4:$BB$1048576,MATCH('settlement day'!$B$3,CORN!$A$4:$A$1048576,0),MATCH('settlement day'!AA$3,CORN!$A$4:$BB$4,0)),"")</f>
        <v/>
      </c>
      <c r="AB21" s="132" t="str">
        <f>IFERROR(INDEX(CORN!$A$4:$BB$1048576,MATCH('settlement day'!$B$3,CORN!$A$4:$A$1048576,0),MATCH('settlement day'!AB$3,CORN!$A$4:$BB$4,0)),"")</f>
        <v/>
      </c>
      <c r="AC21" s="150">
        <f>IFERROR(INDEX(CORN!$A$4:$BB$1048576,MATCH('settlement day'!$B$3,CORN!$A$4:$A$1048576,0),MATCH('settlement day'!AC$3,CORN!$A$4:$BB$4,0)),"")</f>
        <v>0</v>
      </c>
      <c r="AD21" s="132" t="str">
        <f>IFERROR(INDEX(CORN!$A$4:$BB$1048576,MATCH('settlement day'!$B$3,CORN!$A$4:$A$1048576,0),MATCH('settlement day'!AD$3,CORN!$A$4:$BB$4,0)),"")</f>
        <v/>
      </c>
      <c r="AE21" s="150">
        <f>IFERROR(INDEX(CORN!$A$4:$BB$1048576,MATCH('settlement day'!$B$3,CORN!$A$4:$A$1048576,0),MATCH('settlement day'!AE$3,CORN!$A$4:$BB$4,0)),"")</f>
        <v>0</v>
      </c>
      <c r="AF21" s="132"/>
      <c r="AG21" s="150">
        <f>IFERROR(INDEX(CORN!$A$4:$BB$1048576,MATCH('settlement day'!$B$3,CORN!$A$4:$A$1048576,0),MATCH('settlement day'!AG$3,CORN!$A$4:$BB$4,0)),"")</f>
        <v>0</v>
      </c>
      <c r="AH21" s="132"/>
      <c r="AI21" s="150">
        <f>IFERROR(INDEX(CORN!$A$4:$BB$1048576,MATCH('settlement day'!$B$3,CORN!$A$4:$A$1048576,0),MATCH('settlement day'!AI$3,CORN!$A$4:$BB$4,0)),"")</f>
        <v>0</v>
      </c>
      <c r="AJ21" s="132"/>
      <c r="AK21" s="132"/>
      <c r="AL21" s="150">
        <f>IFERROR(INDEX(CORN!$A$4:$BB$1048576,MATCH('settlement day'!$B$3,CORN!$A$4:$A$1048576,0),MATCH('settlement day'!AL$3,CORN!$A$4:$BB$4,0)),"")</f>
        <v>0</v>
      </c>
      <c r="AM21" s="701"/>
      <c r="AN21" s="701"/>
      <c r="AO21" s="150">
        <f>IFERROR(INDEX(CORN!$A$4:$BB$1048576,MATCH('settlement day'!$B$3,CORN!$A$4:$A$1048576,0),MATCH('settlement day'!AO$3,CORN!$A$4:$BB$4,0)),"")</f>
        <v>0</v>
      </c>
      <c r="AP21" s="701"/>
      <c r="AQ21" s="150">
        <f>IFERROR(INDEX(CORN!$A$4:$BB$1048576,MATCH('settlement day'!$B$3,CORN!$A$4:$A$1048576,0),MATCH('settlement day'!AQ$3,CORN!$A$4:$BB$4,0)),"")</f>
        <v>0</v>
      </c>
      <c r="AR21" s="701"/>
      <c r="AS21" s="150">
        <f>IFERROR(INDEX(CORN!$A$4:$BB$1048576,MATCH('settlement day'!$B$3,CORN!$A$4:$A$1048576,0),MATCH('settlement day'!AS$3,CORN!$A$4:$BB$4,0)),"")</f>
        <v>0</v>
      </c>
      <c r="AT21" s="701"/>
      <c r="AU21" s="150">
        <f>IFERROR(INDEX(CORN!$A$4:$BB$1048576,MATCH('settlement day'!$B$3,CORN!$A$4:$A$1048576,0),MATCH('settlement day'!AU$3,CORN!$A$4:$BB$4,0)),"")</f>
        <v>0</v>
      </c>
      <c r="AV21" s="701"/>
      <c r="AW21" s="701"/>
      <c r="AX21" s="150">
        <f>IFERROR(INDEX(CORN!$A$4:$BB$1048576,MATCH('settlement day'!$B$3,CORN!$A$4:$A$1048576,0),MATCH('settlement day'!AX$3,CORN!$A$4:$BB$4,0)),"")</f>
        <v>0</v>
      </c>
      <c r="AY21" s="983"/>
      <c r="AZ21" s="701"/>
      <c r="BA21" s="150">
        <f>IFERROR(INDEX(CORN!$A$4:$BB$1048576,MATCH('settlement day'!$B$3,CORN!$A$4:$A$1048576,0),MATCH('settlement day'!BA$3,CORN!$A$4:$BB$4,0)),"")</f>
        <v>0</v>
      </c>
      <c r="BB21" s="763"/>
      <c r="BC21" s="150">
        <f>IFERROR(INDEX(CORN!$A$4:$CC$1048576,MATCH('settlement day'!$B$3,CORN!$A$4:$A$1048576,0),MATCH('settlement day'!BC$3,CORN!$A$4:$CC$4,0)),"")</f>
        <v>0</v>
      </c>
      <c r="BD21" s="763"/>
      <c r="BE21" s="150">
        <f>IFERROR(INDEX(CORN!$A$4:$CC$1048576,MATCH('settlement day'!$B$3,CORN!$A$4:$A$1048576,0),MATCH('settlement day'!BE$3,CORN!$A$4:$CC$4,0)),"")</f>
        <v>0</v>
      </c>
      <c r="BF21" s="763"/>
      <c r="BG21" s="150">
        <f>IFERROR(INDEX(CORN!$A$4:$CC$1048576,MATCH('settlement day'!$B$3,CORN!$A$4:$A$1048576,0),MATCH('settlement day'!BG$3,CORN!$A$4:$CC$4,0)),"")</f>
        <v>0</v>
      </c>
      <c r="BH21" s="763"/>
      <c r="BI21" s="763"/>
      <c r="BJ21" s="150">
        <f>IFERROR(INDEX(CORN!$A$4:$CC$1048576,MATCH('settlement day'!$B$3,CORN!$A$4:$A$1048576,0),MATCH('settlement day'!BJ$3,CORN!$A$4:$CC$4,0)),"")</f>
        <v>4.2160000000000002</v>
      </c>
      <c r="BK21" s="1074"/>
      <c r="BL21" s="701"/>
      <c r="BM21" s="150">
        <f>IFERROR(INDEX(CORN!$A$4:$BB$1048576,MATCH('settlement day'!$B$3,CORN!$A$4:$A$1048576,0),MATCH('settlement day'!BM$3,CORN!$A$4:$BB$4,0)),"")</f>
        <v>4.3540000000000001</v>
      </c>
      <c r="BN21" s="763"/>
      <c r="BO21" s="150">
        <f>IFERROR(INDEX(CORN!$A$4:$BB$1048576,MATCH('settlement day'!$B$3,CORN!$A$4:$A$1048576,0),MATCH('settlement day'!BO$3,CORN!$A$4:$BB$4,0)),"")</f>
        <v>4.4359999999999999</v>
      </c>
      <c r="BP21" s="763"/>
      <c r="BQ21" s="150">
        <f>IFERROR(INDEX(CORN!$A$4:$BB$1048576,MATCH('settlement day'!$B$3,CORN!$A$4:$A$1048576,0),MATCH('settlement day'!BQ$3,CORN!$A$4:$BB$4,0)),"")</f>
        <v>4.4939999999999998</v>
      </c>
      <c r="BR21" s="763"/>
      <c r="BS21" s="150">
        <f>IFERROR(INDEX(CORN!$A$4:$BB$1048576,MATCH('settlement day'!$B$3,CORN!$A$4:$A$1048576,0),MATCH('settlement day'!BS$3,CORN!$A$4:$BB$4,0)),"")</f>
        <v>4.4619999999999997</v>
      </c>
      <c r="BT21" s="763"/>
      <c r="BU21" s="763"/>
      <c r="BV21" s="150">
        <f>IFERROR(INDEX(CORN!$A$4:$BB$1048576,MATCH('settlement day'!$B$3,CORN!$A$4:$A$1048576,0),MATCH('settlement day'!BV$3,CORN!$A$4:$BB$4,0)),"")</f>
        <v>4.5720000000000001</v>
      </c>
      <c r="BW21" s="1112"/>
      <c r="BX21" s="763"/>
      <c r="BY21" s="763"/>
      <c r="BZ21" s="763"/>
      <c r="CA21" s="763"/>
      <c r="CB21" s="1003"/>
    </row>
    <row r="22" spans="2:82">
      <c r="B22" s="137" t="s">
        <v>360</v>
      </c>
      <c r="C22" s="132"/>
      <c r="D22" s="132"/>
      <c r="E22" s="152">
        <f>+CORN!C25</f>
        <v>0</v>
      </c>
      <c r="F22" s="132"/>
      <c r="G22" s="152">
        <f>+CORN!D82</f>
        <v>0</v>
      </c>
      <c r="H22" s="132"/>
      <c r="I22" s="152">
        <f>+CORN!E82</f>
        <v>0</v>
      </c>
      <c r="J22" s="132"/>
      <c r="K22" s="152">
        <f>+CORN!F124</f>
        <v>0</v>
      </c>
      <c r="L22" s="132"/>
      <c r="M22" s="132"/>
      <c r="N22" s="152">
        <f>+CORN!G191</f>
        <v>0</v>
      </c>
      <c r="O22" s="132"/>
      <c r="P22" s="132"/>
      <c r="Q22" s="152">
        <f>+CORN!H269</f>
        <v>0</v>
      </c>
      <c r="R22" s="132"/>
      <c r="S22" s="132">
        <f ca="1">IFERROR(OFFSET(INDEX(CORN!$A$4:$BB$1048576,MATCH('settlement day'!$B$3,CORN!$A$4:$A$1048576,0),MATCH('settlement day'!S$3,CORN!$A$4:$BB$4,0)),-1,0),"")</f>
        <v>0</v>
      </c>
      <c r="T22" s="132" t="str">
        <f ca="1">IFERROR(OFFSET(INDEX(CORN!$A$4:$BB$1048576,MATCH('settlement day'!$B$3,CORN!$A$4:$A$1048576,0),MATCH('settlement day'!T$3,CORN!$A$4:$BB$4,0)),-1,0),"")</f>
        <v/>
      </c>
      <c r="U22" s="150">
        <f ca="1">IFERROR(OFFSET(INDEX(CORN!$A$4:$BB$1048576,MATCH('settlement day'!$B$3,CORN!$A$4:$A$1048576,0),MATCH('settlement day'!U$3,CORN!$A$4:$BB$4,0)),-1,0),"")</f>
        <v>0</v>
      </c>
      <c r="V22" s="132" t="str">
        <f ca="1">IFERROR(OFFSET(INDEX(CORN!$A$4:$BB$1048576,MATCH('settlement day'!$B$3,CORN!$A$4:$A$1048576,0),MATCH('settlement day'!V$3,CORN!$A$4:$BB$4,0)),-1,0),"")</f>
        <v/>
      </c>
      <c r="W22" s="150">
        <f ca="1">IFERROR(OFFSET(INDEX(CORN!$A$4:$BB$1048576,MATCH('settlement day'!$B$3,CORN!$A$4:$A$1048576,0),MATCH('settlement day'!W$3,CORN!$A$4:$BB$4,0)),-1,0),"")</f>
        <v>0</v>
      </c>
      <c r="X22" s="132" t="str">
        <f ca="1">IFERROR(OFFSET(INDEX(CORN!$A$4:$BB$1048576,MATCH('settlement day'!$B$3,CORN!$A$4:$A$1048576,0),MATCH('settlement day'!X$3,CORN!$A$4:$BB$4,0)),-1,0),"")</f>
        <v/>
      </c>
      <c r="Y22" s="132" t="str">
        <f ca="1">IFERROR(OFFSET(INDEX(CORN!$A$4:$BB$1048576,MATCH('settlement day'!$B$3,CORN!$A$4:$A$1048576,0),MATCH('settlement day'!Y$3,CORN!$A$4:$BB$4,0)),-1,0),"")</f>
        <v/>
      </c>
      <c r="Z22" s="694">
        <f ca="1">IFERROR(OFFSET(INDEX(CORN!$A$4:$BB$1048576,MATCH('settlement day'!$B$3,CORN!$A$4:$A$1048576,0),MATCH('settlement day'!Z$3,CORN!$A$4:$BB$4,0)),-1,0),"")</f>
        <v>0</v>
      </c>
      <c r="AA22" s="132" t="str">
        <f ca="1">IFERROR(OFFSET(INDEX(CORN!$A$4:$BB$1048576,MATCH('settlement day'!$B$3,CORN!$A$4:$A$1048576,0),MATCH('settlement day'!AA$3,CORN!$A$4:$BB$4,0)),-1,0),"")</f>
        <v/>
      </c>
      <c r="AB22" s="132" t="str">
        <f ca="1">IFERROR(OFFSET(INDEX(CORN!$A$4:$BB$1048576,MATCH('settlement day'!$B$3,CORN!$A$4:$A$1048576,0),MATCH('settlement day'!AB$3,CORN!$A$4:$BB$4,0)),-1,0),"")</f>
        <v/>
      </c>
      <c r="AC22" s="150">
        <f ca="1">IFERROR(OFFSET(INDEX(CORN!$A$4:$BB$1048576,MATCH('settlement day'!$B$3,CORN!$A$4:$A$1048576,0),MATCH('settlement day'!AC$3,CORN!$A$4:$BB$4,0)),-1,0),"")</f>
        <v>0</v>
      </c>
      <c r="AD22" s="132" t="str">
        <f ca="1">IFERROR(OFFSET(INDEX(CORN!$A$4:$BB$1048576,MATCH('settlement day'!$B$3,CORN!$A$4:$A$1048576,0),MATCH('settlement day'!AD$3,CORN!$A$4:$BB$4,0)),-1,0),"")</f>
        <v/>
      </c>
      <c r="AE22" s="150">
        <f ca="1">IFERROR(OFFSET(INDEX(CORN!$A$4:$BB$1048576,MATCH('settlement day'!$B$3,CORN!$A$4:$A$1048576,0),MATCH('settlement day'!AE$3,CORN!$A$4:$BB$4,0)),-1,0),"")</f>
        <v>0</v>
      </c>
      <c r="AF22" s="132"/>
      <c r="AG22" s="150">
        <f ca="1">IFERROR(OFFSET(INDEX(CORN!$A$4:$BB$1048576,MATCH('settlement day'!$B$3,CORN!$A$4:$A$1048576,0),MATCH('settlement day'!AG$3,CORN!$A$4:$BB$4,0)),-1,0),"")</f>
        <v>0</v>
      </c>
      <c r="AH22" s="132"/>
      <c r="AI22" s="150">
        <f ca="1">IFERROR(OFFSET(INDEX(CORN!$A$4:$BB$1048576,MATCH('settlement day'!$B$3,CORN!$A$4:$A$1048576,0),MATCH('settlement day'!AI$3,CORN!$A$4:$BB$4,0)),-1,0),"")</f>
        <v>0</v>
      </c>
      <c r="AJ22" s="132"/>
      <c r="AK22" s="132"/>
      <c r="AL22" s="150">
        <f ca="1">IFERROR(OFFSET(INDEX(CORN!$A$4:$BB$1048576,MATCH('settlement day'!$B$3,CORN!$A$4:$A$1048576,0),MATCH('settlement day'!AL$3,CORN!$A$4:$BB$4,0)),-1,0),"")</f>
        <v>0</v>
      </c>
      <c r="AM22" s="701"/>
      <c r="AN22" s="701"/>
      <c r="AO22" s="150">
        <f ca="1">IFERROR(OFFSET(INDEX(CORN!$A$4:$BB$1048576,MATCH('settlement day'!$B$3,CORN!$A$4:$A$1048576,0),MATCH('settlement day'!AO$3,CORN!$A$4:$BB$4,0)),-1,0),"")</f>
        <v>0</v>
      </c>
      <c r="AP22" s="701"/>
      <c r="AQ22" s="150">
        <f ca="1">IFERROR(OFFSET(INDEX(CORN!$A$4:$BB$1048576,MATCH('settlement day'!$B$3,CORN!$A$4:$A$1048576,0),MATCH('settlement day'!AQ$3,CORN!$A$4:$BB$4,0)),-1,0),"")</f>
        <v>0</v>
      </c>
      <c r="AR22" s="701"/>
      <c r="AS22" s="150">
        <f ca="1">IFERROR(OFFSET(INDEX(CORN!$A$4:$BB$1048576,MATCH('settlement day'!$B$3,CORN!$A$4:$A$1048576,0),MATCH('settlement day'!AS$3,CORN!$A$4:$BB$4,0)),-1,0),"")</f>
        <v>0</v>
      </c>
      <c r="AT22" s="701"/>
      <c r="AU22" s="150">
        <f ca="1">IFERROR(OFFSET(INDEX(CORN!$A$4:$BB$1048576,MATCH('settlement day'!$B$3,CORN!$A$4:$A$1048576,0),MATCH('settlement day'!AU$3,CORN!$A$4:$BB$4,0)),-1,0),"")</f>
        <v>0</v>
      </c>
      <c r="AV22" s="701"/>
      <c r="AW22" s="701"/>
      <c r="AX22" s="150">
        <f ca="1">IFERROR(OFFSET(INDEX(CORN!$A$4:$BB$1048576,MATCH('settlement day'!$B$3,CORN!$A$4:$A$1048576,0),MATCH('settlement day'!AX$3,CORN!$A$4:$BB$4,0)),-1,0),"")</f>
        <v>0</v>
      </c>
      <c r="AY22" s="983"/>
      <c r="AZ22" s="701"/>
      <c r="BA22" s="150">
        <f ca="1">IFERROR(OFFSET(INDEX(CORN!$A$4:$BB$1048576,MATCH('settlement day'!$B$3,CORN!$A$4:$A$1048576,0),MATCH('settlement day'!BA$3,CORN!$A$4:$BB$4,0)),-1,0),"")</f>
        <v>0</v>
      </c>
      <c r="BB22" s="763"/>
      <c r="BC22" s="150">
        <f ca="1">IFERROR(OFFSET(INDEX(CORN!$A$4:$CC$1048576,MATCH('settlement day'!$B$3,CORN!$A$4:$A$1048576,0),MATCH('settlement day'!BC$3,CORN!$A$4:$CC$4,0)),-1,0),"")</f>
        <v>0</v>
      </c>
      <c r="BD22" s="763"/>
      <c r="BE22" s="150">
        <f ca="1">IFERROR(OFFSET(INDEX(CORN!$A$4:$CC$1048576,MATCH('settlement day'!$B$3,CORN!$A$4:$A$1048576,0),MATCH('settlement day'!BE$3,CORN!$A$4:$CC$4,0)),-1,0),"")</f>
        <v>0</v>
      </c>
      <c r="BF22" s="763"/>
      <c r="BG22" s="150">
        <f ca="1">IFERROR(OFFSET(INDEX(CORN!$A$4:$CC$1048576,MATCH('settlement day'!$B$3,CORN!$A$4:$A$1048576,0),MATCH('settlement day'!BG$3,CORN!$A$4:$CC$4,0)),-1,0),"")</f>
        <v>0</v>
      </c>
      <c r="BH22" s="763"/>
      <c r="BI22" s="763"/>
      <c r="BJ22" s="150">
        <f ca="1">IFERROR(OFFSET(INDEX(CORN!$A$4:$CC$1048576,MATCH('settlement day'!$B$3,CORN!$A$4:$A$1048576,0),MATCH('settlement day'!BJ$3,CORN!$A$4:$CC$4,0)),-1,0),"")</f>
        <v>4.1660000000000004</v>
      </c>
      <c r="BK22" s="1074"/>
      <c r="BL22" s="701"/>
      <c r="BM22" s="150">
        <f ca="1">IFERROR(OFFSET(INDEX(CORN!$A$4:$BB$1048576,MATCH('settlement day'!$B$3,CORN!$A$4:$A$1048576,0),MATCH('settlement day'!BM$3,CORN!$A$4:$BB$4,0)),-1,0),"")</f>
        <v>4.3220000000000001</v>
      </c>
      <c r="BN22" s="763"/>
      <c r="BO22" s="150">
        <f ca="1">IFERROR(OFFSET(INDEX(CORN!$A$4:$BB$1048576,MATCH('settlement day'!$B$3,CORN!$A$4:$A$1048576,0),MATCH('settlement day'!BO$3,CORN!$A$4:$BB$4,0)),-1,0),"")</f>
        <v>4.41</v>
      </c>
      <c r="BP22" s="763"/>
      <c r="BQ22" s="150">
        <f ca="1">IFERROR(OFFSET(INDEX(CORN!$A$4:$BB$1048576,MATCH('settlement day'!$B$3,CORN!$A$4:$A$1048576,0),MATCH('settlement day'!BQ$3,CORN!$A$4:$BB$4,0)),-1,0),"")</f>
        <v>4.47</v>
      </c>
      <c r="BR22" s="763"/>
      <c r="BS22" s="150">
        <f ca="1">IFERROR(OFFSET(INDEX(CORN!$A$4:$BB$1048576,MATCH('settlement day'!$B$3,CORN!$A$4:$A$1048576,0),MATCH('settlement day'!BS$3,CORN!$A$4:$BB$4,0)),-1,0),"")</f>
        <v>4.4340000000000002</v>
      </c>
      <c r="BT22" s="763"/>
      <c r="BU22" s="763"/>
      <c r="BV22" s="150">
        <f ca="1">IFERROR(OFFSET(INDEX(CORN!$A$4:$BB$1048576,MATCH('settlement day'!$B$3,CORN!$A$4:$A$1048576,0),MATCH('settlement day'!BV$3,CORN!$A$4:$BB$4,0)),-1,0),"")</f>
        <v>4.5460000000000003</v>
      </c>
      <c r="BW22" s="1112"/>
      <c r="BX22" s="763"/>
      <c r="BY22" s="763"/>
      <c r="BZ22" s="763"/>
      <c r="CA22" s="763"/>
      <c r="CB22" s="1003"/>
    </row>
    <row r="23" spans="2:82" ht="14.65" thickBot="1">
      <c r="B23" s="140" t="s">
        <v>363</v>
      </c>
      <c r="C23" s="134"/>
      <c r="D23" s="134"/>
      <c r="E23" s="131">
        <f>E21-E22</f>
        <v>0</v>
      </c>
      <c r="F23" s="131"/>
      <c r="G23" s="131">
        <f>G21-G22</f>
        <v>0</v>
      </c>
      <c r="H23" s="131"/>
      <c r="I23" s="131">
        <f>I21-I22</f>
        <v>0</v>
      </c>
      <c r="J23" s="131"/>
      <c r="K23" s="131">
        <f>K21-K22</f>
        <v>0</v>
      </c>
      <c r="L23" s="131"/>
      <c r="M23" s="131"/>
      <c r="N23" s="131">
        <f>N21-N22</f>
        <v>0</v>
      </c>
      <c r="O23" s="131"/>
      <c r="P23" s="131"/>
      <c r="Q23" s="131">
        <f>Q21-Q22</f>
        <v>0</v>
      </c>
      <c r="R23" s="131"/>
      <c r="S23" s="131">
        <f ca="1">S21-S22</f>
        <v>0</v>
      </c>
      <c r="T23" s="131"/>
      <c r="U23" s="131">
        <f ca="1">U21-U22</f>
        <v>0</v>
      </c>
      <c r="V23" s="131"/>
      <c r="W23" s="131">
        <f ca="1">W21-W22</f>
        <v>0</v>
      </c>
      <c r="X23" s="131"/>
      <c r="Y23" s="131"/>
      <c r="Z23" s="131">
        <f ca="1">Z21-Z22</f>
        <v>0</v>
      </c>
      <c r="AA23" s="345"/>
      <c r="AB23" s="127"/>
      <c r="AC23" s="131">
        <f ca="1">AC21-AC22</f>
        <v>0</v>
      </c>
      <c r="AD23" s="127"/>
      <c r="AE23" s="131">
        <f ca="1">AE21-AE22</f>
        <v>0</v>
      </c>
      <c r="AF23" s="127"/>
      <c r="AG23" s="131">
        <f t="shared" ref="AG23:AI23" ca="1" si="108">AG21-AG22</f>
        <v>0</v>
      </c>
      <c r="AH23" s="127"/>
      <c r="AI23" s="131">
        <f t="shared" ca="1" si="108"/>
        <v>0</v>
      </c>
      <c r="AJ23" s="127"/>
      <c r="AK23" s="127"/>
      <c r="AL23" s="131">
        <f ca="1">AL21-AL22</f>
        <v>0</v>
      </c>
      <c r="AM23" s="131"/>
      <c r="AN23" s="131"/>
      <c r="AO23" s="131">
        <f ca="1">AO21-AO22</f>
        <v>0</v>
      </c>
      <c r="AP23" s="131"/>
      <c r="AQ23" s="131">
        <f ca="1">AQ21-AQ22</f>
        <v>0</v>
      </c>
      <c r="AR23" s="131"/>
      <c r="AS23" s="131">
        <f ca="1">AS21-AS22</f>
        <v>0</v>
      </c>
      <c r="AT23" s="131"/>
      <c r="AU23" s="131">
        <f ca="1">AU21-AU22</f>
        <v>0</v>
      </c>
      <c r="AV23" s="131"/>
      <c r="AW23" s="131"/>
      <c r="AX23" s="131">
        <f ca="1">AX21-AX22</f>
        <v>0</v>
      </c>
      <c r="AY23" s="984"/>
      <c r="AZ23" s="131"/>
      <c r="BA23" s="131">
        <f t="shared" ref="BA23:BC23" ca="1" si="109">BA21-BA22</f>
        <v>0</v>
      </c>
      <c r="BB23" s="127"/>
      <c r="BC23" s="131">
        <f t="shared" ca="1" si="109"/>
        <v>0</v>
      </c>
      <c r="BD23" s="127"/>
      <c r="BE23" s="131">
        <f t="shared" ref="BE23" ca="1" si="110">BE21-BE22</f>
        <v>0</v>
      </c>
      <c r="BF23" s="127"/>
      <c r="BG23" s="131">
        <f t="shared" ref="BG23" ca="1" si="111">BG21-BG22</f>
        <v>0</v>
      </c>
      <c r="BH23" s="127"/>
      <c r="BI23" s="127"/>
      <c r="BJ23" s="131">
        <f t="shared" ref="BJ23" ca="1" si="112">BJ21-BJ22</f>
        <v>4.9999999999999822E-2</v>
      </c>
      <c r="BK23" s="1075"/>
      <c r="BL23" s="131"/>
      <c r="BM23" s="131">
        <f t="shared" ref="BM23:BO23" ca="1" si="113">BM21-BM22</f>
        <v>3.2000000000000028E-2</v>
      </c>
      <c r="BN23" s="127"/>
      <c r="BO23" s="131">
        <f t="shared" ca="1" si="113"/>
        <v>2.5999999999999801E-2</v>
      </c>
      <c r="BP23" s="127"/>
      <c r="BQ23" s="131">
        <f t="shared" ref="BQ23:BS23" ca="1" si="114">BQ21-BQ22</f>
        <v>2.4000000000000021E-2</v>
      </c>
      <c r="BR23" s="127"/>
      <c r="BS23" s="131">
        <f t="shared" ca="1" si="114"/>
        <v>2.7999999999999581E-2</v>
      </c>
      <c r="BT23" s="127"/>
      <c r="BU23" s="127"/>
      <c r="BV23" s="131">
        <f t="shared" ref="BV23" ca="1" si="115">BV21-BV22</f>
        <v>2.5999999999999801E-2</v>
      </c>
      <c r="BW23" s="1113"/>
      <c r="BX23" s="127"/>
      <c r="BY23" s="127"/>
      <c r="BZ23" s="127"/>
      <c r="CA23" s="127"/>
      <c r="CB23" s="1004"/>
    </row>
    <row r="24" spans="2:82">
      <c r="B24" s="139" t="s">
        <v>365</v>
      </c>
      <c r="C24" s="124"/>
      <c r="D24" s="124"/>
      <c r="E24" s="124"/>
      <c r="F24" s="124"/>
      <c r="G24" s="124"/>
      <c r="H24" s="124"/>
      <c r="I24" s="124"/>
      <c r="J24" s="124"/>
      <c r="K24" s="124"/>
      <c r="L24" s="124"/>
      <c r="M24" s="124"/>
      <c r="N24" s="124"/>
      <c r="O24" s="343"/>
      <c r="P24" s="124"/>
      <c r="Q24" s="124"/>
      <c r="R24" s="124"/>
      <c r="S24" s="124"/>
      <c r="T24" s="124"/>
      <c r="U24" s="124"/>
      <c r="V24" s="124"/>
      <c r="W24" s="124"/>
      <c r="X24" s="124"/>
      <c r="Y24" s="124"/>
      <c r="Z24" s="124"/>
      <c r="AA24" s="591"/>
      <c r="AB24" s="125"/>
      <c r="AC24" s="125"/>
      <c r="AD24" s="125"/>
      <c r="AE24" s="125"/>
      <c r="AF24" s="125"/>
      <c r="AG24" s="125"/>
      <c r="AH24" s="125"/>
      <c r="AI24" s="125"/>
      <c r="AJ24" s="125"/>
      <c r="AK24" s="125"/>
      <c r="AL24" s="125"/>
      <c r="AM24" s="972"/>
      <c r="AN24" s="972"/>
      <c r="AO24" s="972"/>
      <c r="AP24" s="972"/>
      <c r="AQ24" s="972"/>
      <c r="AR24" s="972"/>
      <c r="AS24" s="972"/>
      <c r="AT24" s="972"/>
      <c r="AU24" s="972"/>
      <c r="AV24" s="972"/>
      <c r="AW24" s="972"/>
      <c r="AX24" s="972"/>
      <c r="AY24" s="985"/>
      <c r="AZ24" s="972"/>
      <c r="BA24" s="972"/>
      <c r="BB24" s="972"/>
      <c r="BC24" s="972"/>
      <c r="BD24" s="972"/>
      <c r="BE24" s="972"/>
      <c r="BF24" s="972"/>
      <c r="BG24" s="972"/>
      <c r="BH24" s="972"/>
      <c r="BI24" s="972"/>
      <c r="BJ24" s="972"/>
      <c r="BK24" s="1073"/>
      <c r="BL24" s="972"/>
      <c r="BM24" s="972"/>
      <c r="BN24" s="972"/>
      <c r="BO24" s="972"/>
      <c r="BP24" s="972"/>
      <c r="BQ24" s="972"/>
      <c r="BR24" s="972"/>
      <c r="BS24" s="972"/>
      <c r="BT24" s="972"/>
      <c r="BU24" s="972"/>
      <c r="BV24" s="972"/>
      <c r="BW24" s="1111"/>
      <c r="BX24" s="972"/>
      <c r="BY24" s="972"/>
      <c r="BZ24" s="972"/>
      <c r="CA24" s="972"/>
      <c r="CB24" s="1002"/>
    </row>
    <row r="25" spans="2:82">
      <c r="B25" s="137" t="s">
        <v>359</v>
      </c>
      <c r="C25" s="133"/>
      <c r="D25" s="133"/>
      <c r="E25" s="152">
        <f>+'Sugar 11'!B26</f>
        <v>0</v>
      </c>
      <c r="F25" s="133"/>
      <c r="G25" s="152">
        <f>+'Sugar 11'!C83</f>
        <v>0</v>
      </c>
      <c r="H25" s="169"/>
      <c r="I25" s="152">
        <f>+'Sugar 11'!D83</f>
        <v>0</v>
      </c>
      <c r="J25" s="169"/>
      <c r="K25" s="169"/>
      <c r="L25" s="152">
        <f>+'Sugar 11'!E137</f>
        <v>0</v>
      </c>
      <c r="M25" s="133"/>
      <c r="N25" s="133"/>
      <c r="O25" s="344"/>
      <c r="P25" s="133"/>
      <c r="Q25" s="152">
        <f>+'Sugar 11'!F282</f>
        <v>0</v>
      </c>
      <c r="R25" s="133"/>
      <c r="S25" s="132">
        <f>IFERROR(INDEX('Sugar 11'!$A$4:$BB$1048576,MATCH('settlement day'!$B$3,'Sugar 11'!$A$4:$A$1048576,0),MATCH('settlement day'!S$3,'Sugar 11'!$A$4:$BB$4,0)),"")</f>
        <v>0</v>
      </c>
      <c r="T25" s="132" t="str">
        <f>IFERROR(INDEX('Sugar 11'!$A$4:$BB$1048576,MATCH('settlement day'!$B$3,'Sugar 11'!$A$4:$A$1048576,0),MATCH('settlement day'!T$3,'Sugar 11'!$A$4:$BB$4,0)),"")</f>
        <v/>
      </c>
      <c r="U25" s="150">
        <v>0</v>
      </c>
      <c r="V25" s="132" t="str">
        <f>IFERROR(INDEX('Sugar 11'!$A$4:$BB$1048576,MATCH('settlement day'!$B$3,'Sugar 11'!$A$4:$A$1048576,0),MATCH('settlement day'!V$3,'Sugar 11'!$A$4:$BB$4,0)),"")</f>
        <v/>
      </c>
      <c r="W25" s="132" t="str">
        <f>IFERROR(INDEX('Sugar 11'!$A$4:$BB$1048576,MATCH('settlement day'!$B$3,'Sugar 11'!$A$4:$A$1048576,0),MATCH('settlement day'!W$3,'Sugar 11'!$A$4:$BB$4,0)),"")</f>
        <v/>
      </c>
      <c r="X25" s="150">
        <f>IFERROR(INDEX('Sugar 11'!$A$4:$BB$1048576,MATCH('settlement day'!$B$3,'Sugar 11'!$A$4:$A$1048576,0),MATCH('settlement day'!X$3,'Sugar 11'!$A$4:$BB$4,0)),"")</f>
        <v>0</v>
      </c>
      <c r="Y25" s="132" t="str">
        <f>IFERROR(INDEX('Sugar 11'!$A$4:$BB$1048576,MATCH('settlement day'!$B$3,'Sugar 11'!$A$4:$A$1048576,0),MATCH('settlement day'!Y$3,'Sugar 11'!$A$4:$BB$4,0)),"")</f>
        <v/>
      </c>
      <c r="Z25" s="695" t="str">
        <f>IFERROR(INDEX('Sugar 11'!$A$4:$BB$1048576,MATCH('settlement day'!$B$3,'Sugar 11'!$A$4:$A$1048576,0),MATCH('settlement day'!Z$3,'Sugar 11'!$A$4:$BB$4,0)),"")</f>
        <v/>
      </c>
      <c r="AA25" s="132" t="str">
        <f>IFERROR(INDEX('Sugar 11'!$A$4:$BB$1048576,MATCH('settlement day'!$B$3,'Sugar 11'!$A$4:$A$1048576,0),MATCH('settlement day'!AA$3,'Sugar 11'!$A$4:$BB$4,0)),"")</f>
        <v/>
      </c>
      <c r="AB25" s="132" t="str">
        <f>IFERROR(INDEX('Sugar 11'!$A$4:$BB$1048576,MATCH('settlement day'!$B$3,'Sugar 11'!$A$4:$A$1048576,0),MATCH('settlement day'!AB$3,'Sugar 11'!$A$4:$BB$4,0)),"")</f>
        <v/>
      </c>
      <c r="AC25" s="150">
        <f>IFERROR(INDEX('Sugar 11'!$A$4:$BB$1048576,MATCH('settlement day'!$B$3,'Sugar 11'!$A$4:$A$1048576,0),MATCH('settlement day'!AC$3,'Sugar 11'!$A$4:$BB$4,0)),"")</f>
        <v>0</v>
      </c>
      <c r="AD25" s="132" t="str">
        <f>IFERROR(INDEX('Sugar 11'!$A$4:$BB$1048576,MATCH('settlement day'!$B$3,'Sugar 11'!$A$4:$A$1048576,0),MATCH('settlement day'!AD$3,'Sugar 11'!$A$4:$BB$4,0)),"")</f>
        <v/>
      </c>
      <c r="AE25" s="150">
        <f>IFERROR(INDEX('Sugar 11'!$A$4:$BB$1048576,MATCH('settlement day'!$B$3,'Sugar 11'!$A$4:$A$1048576,0),MATCH('settlement day'!AE$3,'Sugar 11'!$A$4:$BB$4,0)),"")</f>
        <v>0</v>
      </c>
      <c r="AF25" s="132" t="str">
        <f>IFERROR(INDEX('Sugar 11'!$A$4:$BB$1048576,MATCH('settlement day'!$B$3,'Sugar 11'!$A$4:$A$1048576,0),MATCH('settlement day'!AF$3,'Sugar 11'!$A$4:$BB$4,0)),"")</f>
        <v/>
      </c>
      <c r="AG25" s="150">
        <f>IFERROR(INDEX('Sugar 11'!$A$4:$BB$1048576,MATCH('settlement day'!$B$3,'Sugar 11'!$A$4:$A$1048576,0),MATCH('settlement day'!AG$3,'Sugar 11'!$A$4:$BB$4,0)),"")</f>
        <v>0</v>
      </c>
      <c r="AH25" s="132" t="str">
        <f>IFERROR(INDEX('Sugar 11'!$A$4:$BB$1048576,MATCH('settlement day'!$B$3,'Sugar 11'!$A$4:$A$1048576,0),MATCH('settlement day'!AH$3,'Sugar 11'!$A$4:$BB$4,0)),"")</f>
        <v/>
      </c>
      <c r="AI25" s="132" t="str">
        <f>IFERROR(INDEX('Sugar 11'!$A$4:$BB$1048576,MATCH('settlement day'!$B$3,'Sugar 11'!$A$4:$A$1048576,0),MATCH('settlement day'!AI$3,'Sugar 11'!$A$4:$BB$4,0)),"")</f>
        <v/>
      </c>
      <c r="AJ25" s="150">
        <f>IFERROR(INDEX('Sugar 11'!$A$4:$BB$1048576,MATCH('settlement day'!$B$3,'Sugar 11'!$A$4:$A$1048576,0),MATCH('settlement day'!AJ$3,'Sugar 11'!$A$4:$BB$4,0)),"")</f>
        <v>0</v>
      </c>
      <c r="AK25" s="132" t="str">
        <f>IFERROR(INDEX('Sugar 11'!$A$4:$BB$1048576,MATCH('settlement day'!$B$3,'Sugar 11'!$A$4:$A$1048576,0),MATCH('settlement day'!AK$3,'Sugar 11'!$A$4:$BB$4,0)),"")</f>
        <v/>
      </c>
      <c r="AL25" s="132" t="str">
        <f>IFERROR(INDEX('Sugar 11'!$A$4:$BB$1048576,MATCH('settlement day'!$B$3,'Sugar 11'!$A$4:$A$1048576,0),MATCH('settlement day'!AL$3,'Sugar 11'!$A$4:$BB$4,0)),"")</f>
        <v/>
      </c>
      <c r="AM25" s="132" t="str">
        <f>IFERROR(INDEX('Sugar 11'!$A$4:$BB$1048576,MATCH('settlement day'!$B$3,'Sugar 11'!$A$4:$A$1048576,0),MATCH('settlement day'!AM$3,'Sugar 11'!$A$4:$BB$4,0)),"")</f>
        <v/>
      </c>
      <c r="AN25" s="132"/>
      <c r="AO25" s="150">
        <f>IFERROR(INDEX('Sugar 11'!$A$4:$BB$1048576,MATCH('settlement day'!$B$3,'Sugar 11'!$A$4:$A$1048576,0),MATCH('settlement day'!AO$3,'Sugar 11'!$A$4:$BB$4,0)),"")</f>
        <v>0</v>
      </c>
      <c r="AP25" s="132"/>
      <c r="AQ25" s="150">
        <f>IFERROR(INDEX('Sugar 11'!$A$4:$BB$1048576,MATCH('settlement day'!$B$3,'Sugar 11'!$A$4:$A$1048576,0),MATCH('settlement day'!AQ$3,'Sugar 11'!$A$4:$BB$4,0)),"")</f>
        <v>0</v>
      </c>
      <c r="AR25" s="132"/>
      <c r="AS25" s="150">
        <f>IFERROR(INDEX('Sugar 11'!$A$4:$BB$1048576,MATCH('settlement day'!$B$3,'Sugar 11'!$A$4:$A$1048576,0),MATCH('settlement day'!AS$3,'Sugar 11'!$A$4:$BB$4,0)),"")</f>
        <v>0</v>
      </c>
      <c r="AT25" s="132"/>
      <c r="AU25" s="132"/>
      <c r="AV25" s="150">
        <f>IFERROR(INDEX('Sugar 11'!$A$4:$CC$1048576,MATCH('settlement day'!$B$3,'Sugar 11'!$A$4:$A$1048576,0),MATCH('settlement day'!AV$3,'Sugar 11'!$A$4:$CC$4,0)),"")</f>
        <v>0</v>
      </c>
      <c r="AW25" s="132"/>
      <c r="AX25" s="132">
        <v>20</v>
      </c>
      <c r="AY25" s="986"/>
      <c r="AZ25" s="132"/>
      <c r="BA25" s="150">
        <f>IFERROR(INDEX('Sugar 11'!$A$4:$CC$1048576,MATCH('settlement day'!$B$3,'Sugar 11'!$A$4:$A$1048576,0),MATCH('settlement day'!BA$3,'Sugar 11'!$A$4:$CC$4,0)),"")</f>
        <v>0</v>
      </c>
      <c r="BB25" s="763"/>
      <c r="BC25" s="150">
        <f>IFERROR(INDEX('Sugar 11'!$A$4:$CC$1048576,MATCH('settlement day'!$B$3,'Sugar 11'!$A$4:$A$1048576,0),MATCH('settlement day'!BC$3,'Sugar 11'!$A$4:$CC$4,0)),"")</f>
        <v>0</v>
      </c>
      <c r="BD25" s="763"/>
      <c r="BE25" s="150">
        <f>IFERROR(INDEX('Sugar 11'!$A$4:$CC$1048576,MATCH('settlement day'!$B$3,'Sugar 11'!$A$4:$A$1048576,0),MATCH('settlement day'!BE$3,'Sugar 11'!$A$4:$CC$4,0)),"")</f>
        <v>0</v>
      </c>
      <c r="BF25" s="763"/>
      <c r="BG25" s="763"/>
      <c r="BH25" s="150">
        <f>IFERROR(INDEX('Sugar 11'!$A$4:$CC$1048576,MATCH('settlement day'!$B$3,'Sugar 11'!$A$4:$A$1048576,0),MATCH('settlement day'!BH$3,'Sugar 11'!$A$4:$CC$4,0)),"")</f>
        <v>0</v>
      </c>
      <c r="BI25" s="763"/>
      <c r="BJ25" s="763"/>
      <c r="BK25" s="1074"/>
      <c r="BL25" s="132"/>
      <c r="BM25" s="150">
        <f>IFERROR(INDEX('Sugar 11'!$A$4:$CC$1048576,MATCH('settlement day'!$B$3,'Sugar 11'!$A$4:$A$1048576,0),MATCH('settlement day'!BM$3,'Sugar 11'!$A$4:$CC$4,0)),"")</f>
        <v>0.158</v>
      </c>
      <c r="BN25" s="763"/>
      <c r="BO25" s="150">
        <f>IFERROR(INDEX('Sugar 11'!$A$4:$CC$1048576,MATCH('settlement day'!$B$3,'Sugar 11'!$A$4:$A$1048576,0),MATCH('settlement day'!BO$3,'Sugar 11'!$A$4:$CC$4,0)),"")</f>
        <v>0.1527</v>
      </c>
      <c r="BP25" s="763"/>
      <c r="BQ25" s="150">
        <f>IFERROR(INDEX('Sugar 11'!$A$4:$CC$1048576,MATCH('settlement day'!$B$3,'Sugar 11'!$A$4:$A$1048576,0),MATCH('settlement day'!BQ$3,'Sugar 11'!$A$4:$CC$4,0)),"")</f>
        <v>0.15110000000000001</v>
      </c>
      <c r="BR25" s="763"/>
      <c r="BS25" s="763"/>
      <c r="BT25" s="150">
        <f>IFERROR(INDEX('Sugar 11'!$A$4:$CC$1048576,MATCH('settlement day'!$B$3,'Sugar 11'!$A$4:$A$1048576,0),MATCH('settlement day'!BT$3,'Sugar 11'!$A$4:$CC$4,0)),"")</f>
        <v>0.15310000000000001</v>
      </c>
      <c r="BU25" s="763"/>
      <c r="BV25" s="763"/>
      <c r="BW25" s="1112"/>
      <c r="BX25" s="763"/>
      <c r="BY25" s="763"/>
      <c r="BZ25" s="763"/>
      <c r="CA25" s="763"/>
      <c r="CB25" s="1003"/>
    </row>
    <row r="26" spans="2:82">
      <c r="B26" s="137" t="s">
        <v>360</v>
      </c>
      <c r="C26" s="133"/>
      <c r="D26" s="133"/>
      <c r="E26" s="152">
        <f>+'Sugar 11'!B25</f>
        <v>0</v>
      </c>
      <c r="F26" s="133"/>
      <c r="G26" s="152">
        <f>+'Sugar 11'!C82</f>
        <v>0</v>
      </c>
      <c r="H26" s="169"/>
      <c r="I26" s="152">
        <f>+'Sugar 11'!D82</f>
        <v>0</v>
      </c>
      <c r="J26" s="169"/>
      <c r="K26" s="169"/>
      <c r="L26" s="152">
        <f>+'Sugar 11'!E136</f>
        <v>0</v>
      </c>
      <c r="M26" s="133"/>
      <c r="N26" s="133"/>
      <c r="O26" s="344"/>
      <c r="P26" s="133"/>
      <c r="Q26" s="152">
        <f>+'Sugar 11'!F271</f>
        <v>0</v>
      </c>
      <c r="R26" s="133"/>
      <c r="S26" s="132">
        <f>IFERROR(INDEX('Sugar 11'!$A$4:$BB$1048576,MATCH('settlement day'!$B$3,'Sugar 11'!$A$4:$A$1048576,0),MATCH('settlement day'!S$3,'Sugar 11'!$A$4:$BB$4,0)),"")</f>
        <v>0</v>
      </c>
      <c r="T26" s="132" t="str">
        <f>IFERROR(INDEX('Sugar 11'!$A$4:$BB$1048576,MATCH('settlement day'!$B$3,'Sugar 11'!$A$4:$A$1048576,0),MATCH('settlement day'!T$3,'Sugar 11'!$A$4:$BB$4,0)),"")</f>
        <v/>
      </c>
      <c r="U26" s="150">
        <v>0</v>
      </c>
      <c r="V26" s="132" t="str">
        <f>IFERROR(INDEX('Sugar 11'!$A$4:$BB$1048576,MATCH('settlement day'!$B$3,'Sugar 11'!$A$4:$A$1048576,0),MATCH('settlement day'!V$3,'Sugar 11'!$A$4:$BB$4,0)),"")</f>
        <v/>
      </c>
      <c r="W26" s="132" t="str">
        <f>IFERROR(INDEX('Sugar 11'!$A$4:$BB$1048576,MATCH('settlement day'!$B$3,'Sugar 11'!$A$4:$A$1048576,0),MATCH('settlement day'!W$3,'Sugar 11'!$A$4:$BB$4,0)),"")</f>
        <v/>
      </c>
      <c r="X26" s="150">
        <f ca="1">IFERROR(OFFSET(INDEX('Sugar 11'!$A$4:$BB$1048576,MATCH('settlement day'!$B$3,'Sugar 11'!$A$4:$A$1048576,0),MATCH('settlement day'!X$3,'Sugar 11'!$A$4:$BB$4,0)),-1,0),"")</f>
        <v>0</v>
      </c>
      <c r="Y26" s="701" t="str">
        <f ca="1">IFERROR(OFFSET(INDEX('Sugar 11'!$A$4:$BB$1048576,MATCH('settlement day'!$B$3,'Sugar 11'!$A$4:$A$1048576,0),MATCH('settlement day'!Y$3,'Sugar 11'!$A$4:$BB$4,0)),-1,0),"")</f>
        <v/>
      </c>
      <c r="Z26" s="702" t="str">
        <f ca="1">IFERROR(OFFSET(INDEX('Sugar 11'!$A$4:$BB$1048576,MATCH('settlement day'!$B$3,'Sugar 11'!$A$4:$A$1048576,0),MATCH('settlement day'!Z$3,'Sugar 11'!$A$4:$BB$4,0)),-1,0),"")</f>
        <v/>
      </c>
      <c r="AA26" s="701" t="str">
        <f ca="1">IFERROR(OFFSET(INDEX('Sugar 11'!$A$4:$BB$1048576,MATCH('settlement day'!$B$3,'Sugar 11'!$A$4:$A$1048576,0),MATCH('settlement day'!AA$3,'Sugar 11'!$A$4:$BB$4,0)),-1,0),"")</f>
        <v/>
      </c>
      <c r="AB26" s="701" t="str">
        <f ca="1">IFERROR(OFFSET(INDEX('Sugar 11'!$A$4:$BB$1048576,MATCH('settlement day'!$B$3,'Sugar 11'!$A$4:$A$1048576,0),MATCH('settlement day'!AB$3,'Sugar 11'!$A$4:$BB$4,0)),-1,0),"")</f>
        <v/>
      </c>
      <c r="AC26" s="150">
        <f ca="1">IFERROR(OFFSET(INDEX('Sugar 11'!$A$4:$BB$1048576,MATCH('settlement day'!$B$3,'Sugar 11'!$A$4:$A$1048576,0),MATCH('settlement day'!AC$3,'Sugar 11'!$A$4:$BB$4,0)),-1,0),"")</f>
        <v>0</v>
      </c>
      <c r="AD26" s="701" t="str">
        <f ca="1">IFERROR(OFFSET(INDEX('Sugar 11'!$A$4:$BB$1048576,MATCH('settlement day'!$B$3,'Sugar 11'!$A$4:$A$1048576,0),MATCH('settlement day'!AD$3,'Sugar 11'!$A$4:$BB$4,0)),-1,0),"")</f>
        <v/>
      </c>
      <c r="AE26" s="150">
        <f ca="1">IFERROR(OFFSET(INDEX('Sugar 11'!$A$4:$BB$1048576,MATCH('settlement day'!$B$3,'Sugar 11'!$A$4:$A$1048576,0),MATCH('settlement day'!AE$3,'Sugar 11'!$A$4:$BB$4,0)),-1,0),"")</f>
        <v>0</v>
      </c>
      <c r="AF26" s="701" t="str">
        <f ca="1">IFERROR(OFFSET(INDEX('Sugar 11'!$A$4:$BB$1048576,MATCH('settlement day'!$B$3,'Sugar 11'!$A$4:$A$1048576,0),MATCH('settlement day'!AF$3,'Sugar 11'!$A$4:$BB$4,0)),-1,0),"")</f>
        <v/>
      </c>
      <c r="AG26" s="150">
        <f ca="1">IFERROR(OFFSET(INDEX('Sugar 11'!$A$4:$BB$1048576,MATCH('settlement day'!$B$3,'Sugar 11'!$A$4:$A$1048576,0),MATCH('settlement day'!AG$3,'Sugar 11'!$A$4:$BB$4,0)),-1,0),"")</f>
        <v>0</v>
      </c>
      <c r="AH26" s="701" t="str">
        <f ca="1">IFERROR(OFFSET(INDEX('Sugar 11'!$A$4:$BB$1048576,MATCH('settlement day'!$B$3,'Sugar 11'!$A$4:$A$1048576,0),MATCH('settlement day'!AH$3,'Sugar 11'!$A$4:$BB$4,0)),-1,0),"")</f>
        <v/>
      </c>
      <c r="AI26" s="701" t="str">
        <f ca="1">IFERROR(OFFSET(INDEX('Sugar 11'!$A$4:$BB$1048576,MATCH('settlement day'!$B$3,'Sugar 11'!$A$4:$A$1048576,0),MATCH('settlement day'!AI$3,'Sugar 11'!$A$4:$BB$4,0)),-1,0),"")</f>
        <v/>
      </c>
      <c r="AJ26" s="150">
        <f ca="1">IFERROR(OFFSET(INDEX('Sugar 11'!$A$4:$BB$1048576,MATCH('settlement day'!$B$3,'Sugar 11'!$A$4:$A$1048576,0),MATCH('settlement day'!AJ$3,'Sugar 11'!$A$4:$BB$4,0)),-1,0),"")</f>
        <v>0</v>
      </c>
      <c r="AK26" s="701" t="str">
        <f ca="1">IFERROR(OFFSET(INDEX('Sugar 11'!$A$4:$BB$1048576,MATCH('settlement day'!$B$3,'Sugar 11'!$A$4:$A$1048576,0),MATCH('settlement day'!AK$3,'Sugar 11'!$A$4:$BB$4,0)),-1,0),"")</f>
        <v/>
      </c>
      <c r="AL26" s="701" t="str">
        <f ca="1">IFERROR(OFFSET(INDEX('Sugar 11'!$A$4:$BB$1048576,MATCH('settlement day'!$B$3,'Sugar 11'!$A$4:$A$1048576,0),MATCH('settlement day'!AL$3,'Sugar 11'!$A$4:$BB$4,0)),-1,0),"")</f>
        <v/>
      </c>
      <c r="AM26" s="701" t="str">
        <f ca="1">IFERROR(OFFSET(INDEX('Sugar 11'!$A$4:$BB$1048576,MATCH('settlement day'!$B$3,'Sugar 11'!$A$4:$A$1048576,0),MATCH('settlement day'!AM$3,'Sugar 11'!$A$4:$BB$4,0)),-1,0),"")</f>
        <v/>
      </c>
      <c r="AN26" s="701"/>
      <c r="AO26" s="150">
        <f ca="1">IFERROR(OFFSET(INDEX('Sugar 11'!$A$4:$BB$1048576,MATCH('settlement day'!$B$3,'Sugar 11'!$A$4:$A$1048576,0),MATCH('settlement day'!AO$3,'Sugar 11'!$A$4:$BB$4,0)),-1,0),"")</f>
        <v>0</v>
      </c>
      <c r="AP26" s="701"/>
      <c r="AQ26" s="150">
        <f ca="1">IFERROR(OFFSET(INDEX('Sugar 11'!$A$4:$BB$1048576,MATCH('settlement day'!$B$3,'Sugar 11'!$A$4:$A$1048576,0),MATCH('settlement day'!AQ$3,'Sugar 11'!$A$4:$BB$4,0)),-1,0),"")</f>
        <v>0</v>
      </c>
      <c r="AR26" s="701"/>
      <c r="AS26" s="150">
        <f ca="1">IFERROR(OFFSET(INDEX('Sugar 11'!$A$4:$BB$1048576,MATCH('settlement day'!$B$3,'Sugar 11'!$A$4:$A$1048576,0),MATCH('settlement day'!AS$3,'Sugar 11'!$A$4:$BB$4,0)),-1,0),"")</f>
        <v>0</v>
      </c>
      <c r="AT26" s="701"/>
      <c r="AU26" s="701"/>
      <c r="AV26" s="150">
        <f ca="1">IFERROR(OFFSET(INDEX('Sugar 11'!$A$4:$CC$1048576,MATCH('settlement day'!$B$3,'Sugar 11'!$A$4:$A$1048576,0),MATCH('settlement day'!AV$3,'Sugar 11'!$A$4:$CC$4,0)),-1,0),"")</f>
        <v>0</v>
      </c>
      <c r="AW26" s="701"/>
      <c r="AX26" s="701"/>
      <c r="AY26" s="983"/>
      <c r="AZ26" s="701"/>
      <c r="BA26" s="150">
        <f ca="1">IFERROR(OFFSET(INDEX('Sugar 11'!$A$4:$CC$1048576,MATCH('settlement day'!$B$3,'Sugar 11'!$A$4:$A$1048576,0),MATCH('settlement day'!BA$3,'Sugar 11'!$A$4:$CC$4,0)),-1,0),"")</f>
        <v>0</v>
      </c>
      <c r="BB26" s="763"/>
      <c r="BC26" s="150">
        <f ca="1">IFERROR(OFFSET(INDEX('Sugar 11'!$A$4:$CC$1048576,MATCH('settlement day'!$B$3,'Sugar 11'!$A$4:$A$1048576,0),MATCH('settlement day'!BC$3,'Sugar 11'!$A$4:$CC$4,0)),-1,0),"")</f>
        <v>0</v>
      </c>
      <c r="BD26" s="763"/>
      <c r="BE26" s="150">
        <f ca="1">IFERROR(OFFSET(INDEX('Sugar 11'!$A$4:$CC$1048576,MATCH('settlement day'!$B$3,'Sugar 11'!$A$4:$A$1048576,0),MATCH('settlement day'!BE$3,'Sugar 11'!$A$4:$CC$4,0)),-1,0),"")</f>
        <v>0</v>
      </c>
      <c r="BF26" s="763"/>
      <c r="BG26" s="763"/>
      <c r="BH26" s="150">
        <f ca="1">IFERROR(OFFSET(INDEX('Sugar 11'!$A$4:$CC$1048576,MATCH('settlement day'!$B$3,'Sugar 11'!$A$4:$A$1048576,0),MATCH('settlement day'!BH$3,'Sugar 11'!$A$4:$CC$4,0)),-1,0),"")</f>
        <v>0</v>
      </c>
      <c r="BI26" s="763"/>
      <c r="BJ26" s="763"/>
      <c r="BK26" s="1074"/>
      <c r="BL26" s="701"/>
      <c r="BM26" s="150">
        <f ca="1">IFERROR(OFFSET(INDEX('Sugar 11'!$A$4:$CC$1048576,MATCH('settlement day'!$B$3,'Sugar 11'!$A$4:$A$1048576,0),MATCH('settlement day'!BM$3,'Sugar 11'!$A$4:$CC$4,0)),-1,0),"")</f>
        <v>0.15690000000000001</v>
      </c>
      <c r="BN26" s="763"/>
      <c r="BO26" s="150">
        <f ca="1">IFERROR(OFFSET(INDEX('Sugar 11'!$A$4:$CC$1048576,MATCH('settlement day'!$B$3,'Sugar 11'!$A$4:$A$1048576,0),MATCH('settlement day'!BO$3,'Sugar 11'!$A$4:$CC$4,0)),-1,0),"")</f>
        <v>0.1517</v>
      </c>
      <c r="BP26" s="763"/>
      <c r="BQ26" s="150">
        <f ca="1">IFERROR(OFFSET(INDEX('Sugar 11'!$A$4:$CC$1048576,MATCH('settlement day'!$B$3,'Sugar 11'!$A$4:$A$1048576,0),MATCH('settlement day'!BQ$3,'Sugar 11'!$A$4:$CC$4,0)),-1,0),"")</f>
        <v>0.15010000000000001</v>
      </c>
      <c r="BR26" s="763"/>
      <c r="BS26" s="763"/>
      <c r="BT26" s="150">
        <f ca="1">IFERROR(OFFSET(INDEX('Sugar 11'!$A$4:$CC$1048576,MATCH('settlement day'!$B$3,'Sugar 11'!$A$4:$A$1048576,0),MATCH('settlement day'!BT$3,'Sugar 11'!$A$4:$CC$4,0)),-1,0),"")</f>
        <v>0.152</v>
      </c>
      <c r="BU26" s="763"/>
      <c r="BV26" s="763"/>
      <c r="BW26" s="1112"/>
      <c r="BX26" s="763"/>
      <c r="BY26" s="763"/>
      <c r="BZ26" s="763"/>
      <c r="CA26" s="763"/>
      <c r="CB26" s="1003"/>
    </row>
    <row r="27" spans="2:82" ht="14.65" thickBot="1">
      <c r="B27" s="140" t="s">
        <v>363</v>
      </c>
      <c r="C27" s="127"/>
      <c r="D27" s="127"/>
      <c r="E27" s="134">
        <f>E25-E26</f>
        <v>0</v>
      </c>
      <c r="F27" s="134"/>
      <c r="G27" s="134">
        <f>G25-G26</f>
        <v>0</v>
      </c>
      <c r="H27" s="134"/>
      <c r="I27" s="134">
        <f>I25-I26</f>
        <v>0</v>
      </c>
      <c r="J27" s="134"/>
      <c r="K27" s="134"/>
      <c r="L27" s="134">
        <f>L25-L26</f>
        <v>0</v>
      </c>
      <c r="M27" s="127"/>
      <c r="N27" s="127"/>
      <c r="O27" s="345"/>
      <c r="P27" s="127"/>
      <c r="Q27" s="134">
        <f>Q25-Q26</f>
        <v>0</v>
      </c>
      <c r="R27" s="127"/>
      <c r="S27" s="131">
        <f>S25-S26</f>
        <v>0</v>
      </c>
      <c r="T27" s="131"/>
      <c r="U27" s="134">
        <f>U25-U26</f>
        <v>0</v>
      </c>
      <c r="V27" s="127"/>
      <c r="W27" s="127"/>
      <c r="X27" s="131">
        <f ca="1">X25-X26</f>
        <v>0</v>
      </c>
      <c r="Y27" s="127"/>
      <c r="Z27" s="127"/>
      <c r="AA27" s="345"/>
      <c r="AB27" s="127"/>
      <c r="AC27" s="131">
        <f ca="1">AC25-AC26</f>
        <v>0</v>
      </c>
      <c r="AD27" s="127"/>
      <c r="AE27" s="131">
        <f ca="1">AE25-AE26</f>
        <v>0</v>
      </c>
      <c r="AF27" s="127"/>
      <c r="AG27" s="131">
        <f t="shared" ref="AG27:AJ27" ca="1" si="116">AG25-AG26</f>
        <v>0</v>
      </c>
      <c r="AH27" s="127"/>
      <c r="AI27" s="127"/>
      <c r="AJ27" s="131">
        <f t="shared" ca="1" si="116"/>
        <v>0</v>
      </c>
      <c r="AK27" s="127"/>
      <c r="AL27" s="127"/>
      <c r="AM27" s="127"/>
      <c r="AN27" s="127"/>
      <c r="AO27" s="131">
        <f t="shared" ref="AO27" ca="1" si="117">AO25-AO26</f>
        <v>0</v>
      </c>
      <c r="AP27" s="127"/>
      <c r="AQ27" s="131">
        <f t="shared" ref="AQ27" ca="1" si="118">AQ25-AQ26</f>
        <v>0</v>
      </c>
      <c r="AR27" s="127"/>
      <c r="AS27" s="131">
        <f t="shared" ref="AS27" ca="1" si="119">AS25-AS26</f>
        <v>0</v>
      </c>
      <c r="AT27" s="127"/>
      <c r="AU27" s="127"/>
      <c r="AV27" s="131">
        <f t="shared" ref="AV27" ca="1" si="120">AV25-AV26</f>
        <v>0</v>
      </c>
      <c r="AW27" s="127"/>
      <c r="AX27" s="127"/>
      <c r="AY27" s="345"/>
      <c r="AZ27" s="127"/>
      <c r="BA27" s="131">
        <f t="shared" ref="BA27" ca="1" si="121">BA25-BA26</f>
        <v>0</v>
      </c>
      <c r="BB27" s="127"/>
      <c r="BC27" s="131">
        <f t="shared" ref="BC27" ca="1" si="122">BC25-BC26</f>
        <v>0</v>
      </c>
      <c r="BD27" s="127"/>
      <c r="BE27" s="131">
        <f t="shared" ref="BE27" ca="1" si="123">BE25-BE26</f>
        <v>0</v>
      </c>
      <c r="BF27" s="127"/>
      <c r="BG27" s="127"/>
      <c r="BH27" s="131">
        <f t="shared" ref="BH27" ca="1" si="124">BH25-BH26</f>
        <v>0</v>
      </c>
      <c r="BI27" s="127"/>
      <c r="BJ27" s="127"/>
      <c r="BK27" s="1075"/>
      <c r="BL27" s="127"/>
      <c r="BM27" s="131">
        <f t="shared" ref="BM27" ca="1" si="125">BM25-BM26</f>
        <v>1.0999999999999899E-3</v>
      </c>
      <c r="BN27" s="127"/>
      <c r="BO27" s="131">
        <f t="shared" ref="BO27" ca="1" si="126">BO25-BO26</f>
        <v>1.0000000000000009E-3</v>
      </c>
      <c r="BP27" s="127"/>
      <c r="BQ27" s="131">
        <f t="shared" ref="BQ27" ca="1" si="127">BQ25-BQ26</f>
        <v>1.0000000000000009E-3</v>
      </c>
      <c r="BR27" s="127"/>
      <c r="BS27" s="127"/>
      <c r="BT27" s="131">
        <f t="shared" ref="BT27" ca="1" si="128">BT25-BT26</f>
        <v>1.1000000000000176E-3</v>
      </c>
      <c r="BU27" s="127"/>
      <c r="BV27" s="127"/>
      <c r="BW27" s="1113"/>
      <c r="BX27" s="127"/>
      <c r="BY27" s="127"/>
      <c r="BZ27" s="127"/>
      <c r="CA27" s="127"/>
      <c r="CB27" s="1004"/>
    </row>
    <row r="28" spans="2:82">
      <c r="B28" s="139" t="s">
        <v>253</v>
      </c>
      <c r="C28" s="124"/>
      <c r="D28" s="124"/>
      <c r="E28" s="124"/>
      <c r="F28" s="124"/>
      <c r="G28" s="124"/>
      <c r="H28" s="124"/>
      <c r="I28" s="124"/>
      <c r="J28" s="124"/>
      <c r="K28" s="124"/>
      <c r="L28" s="124"/>
      <c r="M28" s="124"/>
      <c r="N28" s="124"/>
      <c r="O28" s="346"/>
      <c r="P28" s="340"/>
      <c r="Q28" s="340"/>
      <c r="R28" s="340"/>
      <c r="S28" s="340"/>
      <c r="T28" s="340"/>
      <c r="U28" s="340"/>
      <c r="V28" s="340"/>
      <c r="W28" s="340"/>
      <c r="X28" s="340"/>
      <c r="Y28" s="340"/>
      <c r="Z28" s="340"/>
      <c r="AA28" s="592"/>
      <c r="AB28" s="135"/>
      <c r="AC28" s="135"/>
      <c r="AD28" s="135"/>
      <c r="AE28" s="135"/>
      <c r="AF28" s="135"/>
      <c r="AG28" s="135"/>
      <c r="AH28" s="135"/>
      <c r="AI28" s="135"/>
      <c r="AJ28" s="135"/>
      <c r="AK28" s="135"/>
      <c r="AL28" s="135"/>
      <c r="AM28" s="973"/>
      <c r="AN28" s="973"/>
      <c r="AO28" s="973"/>
      <c r="AP28" s="973"/>
      <c r="AQ28" s="973"/>
      <c r="AR28" s="973"/>
      <c r="AS28" s="973"/>
      <c r="AT28" s="973"/>
      <c r="AU28" s="973"/>
      <c r="AV28" s="973"/>
      <c r="AW28" s="973"/>
      <c r="AX28" s="973"/>
      <c r="AY28" s="987"/>
      <c r="AZ28" s="973"/>
      <c r="BA28" s="973"/>
      <c r="BB28" s="973"/>
      <c r="BC28" s="973"/>
      <c r="BD28" s="973"/>
      <c r="BE28" s="973"/>
      <c r="BF28" s="973"/>
      <c r="BG28" s="973"/>
      <c r="BH28" s="973"/>
      <c r="BI28" s="973"/>
      <c r="BJ28" s="973"/>
      <c r="BK28" s="1076"/>
      <c r="BL28" s="973"/>
      <c r="BM28" s="973"/>
      <c r="BN28" s="973"/>
      <c r="BO28" s="973"/>
      <c r="BP28" s="973"/>
      <c r="BQ28" s="973"/>
      <c r="BR28" s="973"/>
      <c r="BS28" s="973"/>
      <c r="BT28" s="973"/>
      <c r="BU28" s="973"/>
      <c r="BV28" s="973"/>
      <c r="BW28" s="1114"/>
      <c r="BX28" s="973"/>
      <c r="BY28" s="973"/>
      <c r="BZ28" s="973"/>
      <c r="CA28" s="973"/>
      <c r="CB28" s="1005"/>
    </row>
    <row r="29" spans="2:82">
      <c r="B29" s="137" t="s">
        <v>366</v>
      </c>
      <c r="C29" s="132"/>
      <c r="D29" s="132"/>
      <c r="E29" s="132"/>
      <c r="F29" s="170">
        <f>+'EUR USD'!B30</f>
        <v>0</v>
      </c>
      <c r="G29" s="170">
        <f>+'EUR USD'!C48</f>
        <v>0</v>
      </c>
      <c r="H29" s="170">
        <f>+'EUR USD'!D713</f>
        <v>0</v>
      </c>
      <c r="I29" s="170">
        <f>+'EUR USD'!E93</f>
        <v>0</v>
      </c>
      <c r="J29" s="170">
        <f>+'EUR USD'!F116</f>
        <v>0</v>
      </c>
      <c r="K29" s="152">
        <f>+'EUR USD'!G140</f>
        <v>0</v>
      </c>
      <c r="L29" s="132">
        <f>+'EUR USD'!H166</f>
        <v>0</v>
      </c>
      <c r="M29" s="132"/>
      <c r="N29" s="132">
        <f>+'EUR USD'!J193</f>
        <v>0</v>
      </c>
      <c r="O29" s="132">
        <f>+'EUR USD'!K230</f>
        <v>0</v>
      </c>
      <c r="P29" s="132">
        <f>+'EUR USD'!L242</f>
        <v>0</v>
      </c>
      <c r="Q29" s="132">
        <f t="shared" ref="Q29:R30" si="129">+R29</f>
        <v>0</v>
      </c>
      <c r="R29" s="132">
        <f t="shared" si="129"/>
        <v>0</v>
      </c>
      <c r="S29" s="132">
        <f>IFERROR(INDEX('EUR USD'!$A$4:$BY$1048576,MATCH('settlement day'!$B$3,'EUR USD'!$A$4:$A$1048576,0),MATCH('settlement day'!S$3,'EUR USD'!$A$4:$BY$4,0)),"")</f>
        <v>0</v>
      </c>
      <c r="T29" s="132">
        <f>IFERROR(INDEX('EUR USD'!$A$4:$BY$1048576,MATCH('settlement day'!$B$3,'EUR USD'!$A$4:$A$1048576,0),MATCH('settlement day'!T$3,'EUR USD'!$A$4:$BY$4,0)),"")</f>
        <v>0</v>
      </c>
      <c r="U29" s="132">
        <f t="shared" ref="U29:W30" si="130">+V29</f>
        <v>0</v>
      </c>
      <c r="V29" s="132">
        <f t="shared" si="130"/>
        <v>0</v>
      </c>
      <c r="W29" s="152">
        <f t="shared" si="130"/>
        <v>0</v>
      </c>
      <c r="X29" s="132">
        <f>+Y29</f>
        <v>0</v>
      </c>
      <c r="Y29" s="695">
        <f>+Z29</f>
        <v>0</v>
      </c>
      <c r="Z29" s="801">
        <f>AA29</f>
        <v>0</v>
      </c>
      <c r="AA29" s="806">
        <f>INDEX('EUR USD'!$A$4:$BY$1048576,MATCH('settlement day'!$B$3,'EUR USD'!$A$4:$A$1048576,0),MATCH('settlement day'!AA$3,'EUR USD'!$A$4:$BY$4,0))</f>
        <v>0</v>
      </c>
      <c r="AB29" s="806">
        <f>INDEX('EUR USD'!$A$4:$BY$1048576,MATCH('settlement day'!$B$3,'EUR USD'!$A$4:$A$1048576,0),MATCH('settlement day'!AB$3,'EUR USD'!$A$4:$BY$4,0))</f>
        <v>0</v>
      </c>
      <c r="AC29" s="806">
        <f>INDEX('EUR USD'!$A$4:$BY$1048576,MATCH('settlement day'!$B$3,'EUR USD'!$A$4:$A$1048576,0),MATCH('settlement day'!AC$3,'EUR USD'!$A$4:$BY$4,0))</f>
        <v>0</v>
      </c>
      <c r="AD29" s="806">
        <f>INDEX('EUR USD'!$A$4:$BY$1048576,MATCH('settlement day'!$B$3,'EUR USD'!$A$4:$A$1048576,0),MATCH('settlement day'!AD$3,'EUR USD'!$A$4:$BY$4,0))</f>
        <v>0</v>
      </c>
      <c r="AE29" s="806">
        <f>INDEX('EUR USD'!$A$4:$BY$1048576,MATCH('settlement day'!$B$3,'EUR USD'!$A$4:$A$1048576,0),MATCH('settlement day'!AE$3,'EUR USD'!$A$4:$BY$4,0))</f>
        <v>0</v>
      </c>
      <c r="AF29" s="806">
        <f>INDEX('EUR USD'!$A$4:$BY$1048576,MATCH('settlement day'!$B$3,'EUR USD'!$A$4:$A$1048576,0),MATCH('settlement day'!AF$3,'EUR USD'!$A$4:$BY$4,0))</f>
        <v>0</v>
      </c>
      <c r="AG29" s="806">
        <f>INDEX('EUR USD'!$A$4:$BY$1048576,MATCH('settlement day'!$B$3,'EUR USD'!$A$4:$A$1048576,0),MATCH('settlement day'!AG$3,'EUR USD'!$A$4:$BY$4,0))</f>
        <v>0</v>
      </c>
      <c r="AH29" s="793">
        <f>INDEX('EUR USD'!$A$4:$BY$1048576,MATCH('settlement day'!$B$3,'EUR USD'!$A$4:$A$1048576,0),MATCH('settlement day'!AH$3,'EUR USD'!$A$4:$BY$4,0))</f>
        <v>0</v>
      </c>
      <c r="AI29" s="793">
        <f>INDEX('EUR USD'!$A$4:$BY$1048576,MATCH('settlement day'!$B$3,'EUR USD'!$A$4:$A$1048576,0),MATCH('settlement day'!AI$3,'EUR USD'!$A$4:$BY$4,0))</f>
        <v>0</v>
      </c>
      <c r="AJ29" s="793">
        <f>INDEX('EUR USD'!$A$4:$BY$1048576,MATCH('settlement day'!$B$3,'EUR USD'!$A$4:$A$1048576,0),MATCH('settlement day'!AJ$3,'EUR USD'!$A$4:$BY$4,0))</f>
        <v>0</v>
      </c>
      <c r="AK29" s="793">
        <f>INDEX('EUR USD'!$A$4:$BY$1048576,MATCH('settlement day'!$B$3,'EUR USD'!$A$4:$A$1048576,0),MATCH('settlement day'!AK$3,'EUR USD'!$A$4:$BY$4,0))</f>
        <v>0</v>
      </c>
      <c r="AL29" s="793">
        <f>INDEX('EUR USD'!$A$4:$BY$1048576,MATCH('settlement day'!$B$3,'EUR USD'!$A$4:$A$1048576,0),MATCH('settlement day'!AL$3,'EUR USD'!$A$4:$BY$4,0))</f>
        <v>0</v>
      </c>
      <c r="AM29" s="793">
        <f>INDEX('EUR USD'!$A$4:$BY$1048576,MATCH('settlement day'!$B$3,'EUR USD'!$A$4:$A$1048576,0),MATCH('settlement day'!AM$3,'EUR USD'!$A$4:$BY$4,0))</f>
        <v>1.0837000000000001</v>
      </c>
      <c r="AN29" s="793">
        <f>INDEX('EUR USD'!$A$4:$BY$1048576,MATCH('settlement day'!$B$3,'EUR USD'!$A$4:$A$1048576,0),MATCH('settlement day'!AN$3,'EUR USD'!$A$4:$BY$4,0))</f>
        <v>1.0826</v>
      </c>
      <c r="AO29" s="793">
        <f>INDEX('EUR USD'!$A$4:$BY$1048576,MATCH('settlement day'!$B$3,'EUR USD'!$A$4:$A$1048576,0),MATCH('settlement day'!AO$3,'EUR USD'!$A$4:$BY$4,0))</f>
        <v>1.0810999999999999</v>
      </c>
      <c r="AP29" s="793">
        <f>INDEX('EUR USD'!$A$4:$BY$1048576,MATCH('settlement day'!$B$3,'EUR USD'!$A$4:$A$1048576,0),MATCH('settlement day'!AP$3,'EUR USD'!$A$4:$BY$4,0))</f>
        <v>1.0718000000000001</v>
      </c>
      <c r="AQ29" s="793">
        <f>INDEX('EUR USD'!$A$4:$BY$1048576,MATCH('settlement day'!$B$3,'EUR USD'!$A$4:$A$1048576,0),MATCH('settlement day'!AQ$3,'EUR USD'!$A$4:$BY$4,0))</f>
        <v>1.0851999999999999</v>
      </c>
      <c r="AR29" s="793">
        <f>INDEX('EUR USD'!$A$4:$BY$1048576,MATCH('settlement day'!$B$3,'EUR USD'!$A$4:$A$1048576,0),MATCH('settlement day'!AR$3,'EUR USD'!$A$4:$BY$4,0))</f>
        <v>1.0705</v>
      </c>
      <c r="AS29" s="793">
        <f>INDEX('EUR USD'!$A$4:$BY$1048576,MATCH('settlement day'!$B$3,'EUR USD'!$A$4:$A$1048576,0),MATCH('settlement day'!AS$3,'EUR USD'!$A$4:$BY$4,0))</f>
        <v>1.0828</v>
      </c>
      <c r="AT29" s="793">
        <f>INDEX('EUR USD'!$A$4:$BY$1048576,MATCH('settlement day'!$B$3,'EUR USD'!$A$4:$A$1048576,0),MATCH('settlement day'!AT$3,'EUR USD'!$A$4:$BY$4,0))</f>
        <v>1.1034999999999999</v>
      </c>
      <c r="AU29" s="793">
        <f>INDEX('EUR USD'!$A$4:$BY$1048576,MATCH('settlement day'!$B$3,'EUR USD'!$A$4:$A$1048576,0),MATCH('settlement day'!AU$3,'EUR USD'!$A$4:$BY$4,0))</f>
        <v>1.1195999999999999</v>
      </c>
      <c r="AV29" s="793">
        <f>INDEX('EUR USD'!$A$4:$CM$1048576,MATCH('settlement day'!$B$3,'EUR USD'!$A$4:$A$1048576,0),MATCH('settlement day'!AV$3,'EUR USD'!$A$4:$CM$4,0))</f>
        <v>1.0882000000000001</v>
      </c>
      <c r="AW29" s="793">
        <f>INDEX('EUR USD'!$A$4:$CM$1048576,MATCH('settlement day'!$B$3,'EUR USD'!$A$4:$A$1048576,0),MATCH('settlement day'!AW$3,'EUR USD'!$A$4:$CM$4,0))</f>
        <v>1.0562</v>
      </c>
      <c r="AX29" s="793">
        <f>INDEX('EUR USD'!$A$4:$CM$1048576,MATCH('settlement day'!$B$3,'EUR USD'!$A$4:$A$1048576,0),MATCH('settlement day'!AX$3,'EUR USD'!$A$4:$CM$4,0))</f>
        <v>1.0388999999999999</v>
      </c>
      <c r="AY29" s="793">
        <f>INDEX('EUR USD'!$A$4:$CM$1048576,MATCH('settlement day'!$B$3,'EUR USD'!$A$4:$A$1048576,0),MATCH('settlement day'!AY$3,'EUR USD'!$A$4:$CM$4,0))</f>
        <v>1.0392999999999999</v>
      </c>
      <c r="AZ29" s="793">
        <f>INDEX('EUR USD'!$A$4:$CM$1048576,MATCH('settlement day'!$B$3,'EUR USD'!$A$4:$A$1048576,0),MATCH('settlement day'!AZ$3,'EUR USD'!$A$4:$CM$4,0))</f>
        <v>1.0410999999999999</v>
      </c>
      <c r="BA29" s="793">
        <f>INDEX('EUR USD'!$A$4:$CM$1048576,MATCH('settlement day'!$B$3,'EUR USD'!$A$4:$A$1048576,0),MATCH('settlement day'!BA$3,'EUR USD'!$A$4:$CM$4,0))</f>
        <v>1.0814999999999999</v>
      </c>
      <c r="BB29" s="793">
        <f>INDEX('EUR USD'!$A$4:$CM$1048576,MATCH('settlement day'!$B$3,'EUR USD'!$A$4:$A$1048576,0),MATCH('settlement day'!BB$3,'EUR USD'!$A$4:$CM$4,0))</f>
        <v>1.1373</v>
      </c>
      <c r="BC29" s="793">
        <f>INDEX('EUR USD'!$A$4:$CM$1048576,MATCH('settlement day'!$B$3,'EUR USD'!$A$4:$A$1048576,0),MATCH('settlement day'!BC$3,'EUR USD'!$A$4:$CM$4,0))</f>
        <v>1.1338999999999999</v>
      </c>
      <c r="BD29" s="793">
        <f>INDEX('EUR USD'!$A$4:$CM$1048576,MATCH('settlement day'!$B$3,'EUR USD'!$A$4:$A$1048576,0),MATCH('settlement day'!BD$3,'EUR USD'!$A$4:$CM$4,0))</f>
        <v>1.1719999999999999</v>
      </c>
      <c r="BE29" s="793">
        <f>INDEX('EUR USD'!$A$4:$CM$1048576,MATCH('settlement day'!$B$3,'EUR USD'!$A$4:$A$1048576,0),MATCH('settlement day'!BE$3,'EUR USD'!$A$4:$CM$4,0))</f>
        <v>1.1446000000000001</v>
      </c>
      <c r="BF29" s="793">
        <f>INDEX('EUR USD'!$A$4:$CM$1048576,MATCH('settlement day'!$B$3,'EUR USD'!$A$4:$A$1048576,0),MATCH('settlement day'!BF$3,'EUR USD'!$A$4:$CM$4,0))</f>
        <v>1.1715</v>
      </c>
      <c r="BG29" s="793">
        <f>INDEX('EUR USD'!$A$4:$CM$1048576,MATCH('settlement day'!$B$3,'EUR USD'!$A$4:$A$1048576,0),MATCH('settlement day'!BG$3,'EUR USD'!$A$4:$CM$4,0))</f>
        <v>1.1740999999999999</v>
      </c>
      <c r="BH29" s="793">
        <f>INDEX('EUR USD'!$A$4:$CM$1048576,MATCH('settlement day'!$B$3,'EUR USD'!$A$4:$A$1048576,0),MATCH('settlement day'!BH$3,'EUR USD'!$A$4:$CM$4,0))</f>
        <v>1.1649</v>
      </c>
      <c r="BI29" s="793">
        <f>INDEX('EUR USD'!$A$4:$CM$1048576,MATCH('settlement day'!$B$3,'EUR USD'!$A$4:$A$1048576,0),MATCH('settlement day'!BI$3,'EUR USD'!$A$4:$CM$4,0))</f>
        <v>1.171</v>
      </c>
      <c r="BJ29" s="793">
        <f>INDEX('EUR USD'!$A$4:$CM$1048576,MATCH('settlement day'!$B$3,'EUR USD'!$A$4:$A$1048576,0),MATCH('settlement day'!BJ$3,'EUR USD'!$A$4:$CM$4,0))</f>
        <v>1.17275</v>
      </c>
      <c r="BK29" s="1121">
        <f>INDEX('EUR USD'!$A$4:$CM$1048576,MATCH('settlement day'!$B$3,'EUR USD'!$A$4:$A$1048576,0),MATCH('settlement day'!BK$3,'EUR USD'!$A$4:$CM$4,0))</f>
        <v>1.1749000000000001</v>
      </c>
      <c r="BL29" s="869">
        <f>BM29</f>
        <v>1.17625</v>
      </c>
      <c r="BM29" s="793">
        <f>INDEX('EUR USD'!$A$4:$CM$1048576,MATCH('settlement day'!$B$3,'EUR USD'!$A$4:$A$1048576,0),MATCH('settlement day'!BM$3,'EUR USD'!$A$4:$CM$4,0))</f>
        <v>1.17625</v>
      </c>
      <c r="BN29" s="869">
        <f>BP29</f>
        <v>1.1778999999999999</v>
      </c>
      <c r="BO29" s="869">
        <f>BP29</f>
        <v>1.1778999999999999</v>
      </c>
      <c r="BP29" s="793">
        <f>INDEX('EUR USD'!$A$4:$CM$1048576,MATCH('settlement day'!$B$3,'EUR USD'!$A$4:$A$1048576,0),MATCH('settlement day'!BP$3,'EUR USD'!$A$4:$CM$4,0))</f>
        <v>1.1778999999999999</v>
      </c>
      <c r="BQ29" s="869">
        <f>BS29</f>
        <v>1.1825000000000001</v>
      </c>
      <c r="BR29" s="869">
        <f>BS29</f>
        <v>1.1825000000000001</v>
      </c>
      <c r="BS29" s="793">
        <f>INDEX('EUR USD'!$A$4:$CM$1048576,MATCH('settlement day'!$B$3,'EUR USD'!$A$4:$A$1048576,0),MATCH('settlement day'!BS$3,'EUR USD'!$A$4:$CM$4,0))</f>
        <v>1.1825000000000001</v>
      </c>
      <c r="BT29" s="869">
        <f>BV29</f>
        <v>1.1866000000000001</v>
      </c>
      <c r="BU29" s="869">
        <f>BV29</f>
        <v>1.1866000000000001</v>
      </c>
      <c r="BV29" s="793">
        <f>INDEX('EUR USD'!$A$4:$CM$1048576,MATCH('settlement day'!$B$3,'EUR USD'!$A$4:$A$1048576,0),MATCH('settlement day'!BV$3,'EUR USD'!$A$4:$CM$4,0))</f>
        <v>1.1866000000000001</v>
      </c>
      <c r="BW29" s="1112"/>
      <c r="BX29" s="763"/>
      <c r="BY29" s="763"/>
      <c r="BZ29" s="763"/>
      <c r="CA29" s="763"/>
      <c r="CB29" s="1003"/>
    </row>
    <row r="30" spans="2:82" ht="14.65" thickBot="1">
      <c r="B30" s="140" t="s">
        <v>367</v>
      </c>
      <c r="C30" s="134">
        <f>+'BRL USD'!C8</f>
        <v>0</v>
      </c>
      <c r="D30" s="134">
        <f>+'BRL USD'!D7</f>
        <v>0</v>
      </c>
      <c r="E30" s="134">
        <f>+'BRL USD'!E7</f>
        <v>0</v>
      </c>
      <c r="F30" s="134">
        <v>0</v>
      </c>
      <c r="G30" s="347">
        <v>0</v>
      </c>
      <c r="H30" s="347">
        <v>0</v>
      </c>
      <c r="I30" s="347">
        <v>0</v>
      </c>
      <c r="J30" s="347">
        <f>+K30</f>
        <v>0</v>
      </c>
      <c r="K30" s="347">
        <f>+L30</f>
        <v>0</v>
      </c>
      <c r="L30" s="134"/>
      <c r="M30" s="134">
        <f>+N30</f>
        <v>0</v>
      </c>
      <c r="N30" s="134">
        <f>+O30</f>
        <v>0</v>
      </c>
      <c r="O30" s="347">
        <f>+P30</f>
        <v>0</v>
      </c>
      <c r="P30" s="347">
        <f>+Q30</f>
        <v>0</v>
      </c>
      <c r="Q30" s="134">
        <f t="shared" si="129"/>
        <v>0</v>
      </c>
      <c r="R30" s="134">
        <f t="shared" si="129"/>
        <v>0</v>
      </c>
      <c r="S30" s="347">
        <f t="shared" ref="S30:T30" si="131">+T30</f>
        <v>0</v>
      </c>
      <c r="T30" s="347">
        <f t="shared" si="131"/>
        <v>0</v>
      </c>
      <c r="U30" s="134">
        <f t="shared" si="130"/>
        <v>0</v>
      </c>
      <c r="V30" s="134">
        <f t="shared" si="130"/>
        <v>0</v>
      </c>
      <c r="W30" s="134">
        <f t="shared" si="130"/>
        <v>0</v>
      </c>
      <c r="X30" s="134">
        <f>+Y30</f>
        <v>0</v>
      </c>
      <c r="Y30" s="134">
        <f>+Z30</f>
        <v>0</v>
      </c>
      <c r="Z30" s="789">
        <f>AA30</f>
        <v>0</v>
      </c>
      <c r="AA30" s="347">
        <f>AB30</f>
        <v>0</v>
      </c>
      <c r="AB30" s="134">
        <f>AC30</f>
        <v>0</v>
      </c>
      <c r="AC30" s="134">
        <f>AD30</f>
        <v>0</v>
      </c>
      <c r="AD30" s="134">
        <f>INDEX('BRL USD'!$A$4:$BB$1048576,MATCH('settlement day'!$B$3,'BRL USD'!$A$4:$A$1048576,0),MATCH('settlement day'!AD$3,'BRL USD'!$A$4:$BB$4,0))</f>
        <v>0</v>
      </c>
      <c r="AE30" s="134">
        <f>INDEX('BRL USD'!$A$4:$BB$1048576,MATCH('settlement day'!$B$3,'BRL USD'!$A$4:$A$1048576,0),MATCH('settlement day'!AE$3,'BRL USD'!$A$4:$BB$4,0))</f>
        <v>0</v>
      </c>
      <c r="AF30" s="134">
        <f>INDEX('BRL USD'!$A$4:$BB$1048576,MATCH('settlement day'!$B$3,'BRL USD'!$A$4:$A$1048576,0),MATCH('settlement day'!AF$3,'BRL USD'!$A$4:$BB$4,0))</f>
        <v>0</v>
      </c>
      <c r="AG30" s="134">
        <f>INDEX('BRL USD'!$A$4:$BB$1048576,MATCH('settlement day'!$B$3,'BRL USD'!$A$4:$A$1048576,0),MATCH('settlement day'!AG$3,'BRL USD'!$A$4:$BB$4,0))</f>
        <v>0</v>
      </c>
      <c r="AH30" s="153">
        <f>INDEX('BRL USD'!$A$4:$BB$1048576,MATCH('settlement day'!$B$3,'BRL USD'!$A$4:$A$1048576,0),MATCH('settlement day'!AH$3,'BRL USD'!$A$4:$BB$4,0))</f>
        <v>0</v>
      </c>
      <c r="AI30" s="153">
        <f>INDEX('BRL USD'!$A$4:$BB$1048576,MATCH('settlement day'!$B$3,'BRL USD'!$A$4:$A$1048576,0),MATCH('settlement day'!AI$3,'BRL USD'!$A$4:$BB$4,0))</f>
        <v>0</v>
      </c>
      <c r="AJ30" s="153">
        <f>INDEX('BRL USD'!$A$4:$BB$1048576,MATCH('settlement day'!$B$3,'BRL USD'!$A$4:$A$1048576,0),MATCH('settlement day'!AJ$3,'BRL USD'!$A$4:$BB$4,0))</f>
        <v>0</v>
      </c>
      <c r="AK30" s="153">
        <f>INDEX('BRL USD'!$A$4:$BB$1048576,MATCH('settlement day'!$B$3,'BRL USD'!$A$4:$A$1048576,0),MATCH('settlement day'!AK$3,'BRL USD'!$A$4:$BB$4,0))</f>
        <v>0</v>
      </c>
      <c r="AL30" s="153">
        <f>INDEX('BRL USD'!$A$4:$BB$1048576,MATCH('settlement day'!$B$3,'BRL USD'!$A$4:$A$1048576,0),MATCH('settlement day'!AL$3,'BRL USD'!$A$4:$BB$4,0))</f>
        <v>4.8412997999999998</v>
      </c>
      <c r="AM30" s="153">
        <f>INDEX('BRL USD'!$A$4:$BB$1048576,MATCH('settlement day'!$B$3,'BRL USD'!$A$4:$A$1048576,0),MATCH('settlement day'!AM$3,'BRL USD'!$A$4:$BB$4,0))</f>
        <v>4.9528999999999996</v>
      </c>
      <c r="AN30" s="153">
        <f>INDEX('BRL USD'!$A$4:$BB$1048576,MATCH('settlement day'!$B$3,'BRL USD'!$A$4:$A$1048576,0),MATCH('settlement day'!AN$3,'BRL USD'!$A$4:$BB$4,0))</f>
        <v>4.9827000000000004</v>
      </c>
      <c r="AO30" s="153">
        <f>INDEX('BRL USD'!$A$4:$BB$1048576,MATCH('settlement day'!$B$3,'BRL USD'!$A$4:$A$1048576,0),MATCH('settlement day'!AO$3,'BRL USD'!$A$4:$BB$4,0))</f>
        <v>4.9955999999999996</v>
      </c>
      <c r="AP30" s="153">
        <f>INDEX('BRL USD'!$A$4:$BB$1048576,MATCH('settlement day'!$B$3,'BRL USD'!$A$4:$A$1048576,0),MATCH('settlement day'!AP$3,'BRL USD'!$A$4:$BB$4,0))</f>
        <v>5.1711999999999998</v>
      </c>
      <c r="AQ30" s="153">
        <f>INDEX('BRL USD'!$A$4:$BB$1048576,MATCH('settlement day'!$B$3,'BRL USD'!$A$4:$A$1048576,0),MATCH('settlement day'!AQ$3,'BRL USD'!$A$4:$BB$4,0))</f>
        <v>5.2409999999999997</v>
      </c>
      <c r="AR30" s="153">
        <f>INDEX('BRL USD'!$A$4:$BB$1048576,MATCH('settlement day'!$B$3,'BRL USD'!$A$4:$A$1048576,0),MATCH('settlement day'!AR$3,'BRL USD'!$A$4:$BB$4,0))</f>
        <v>5.5583</v>
      </c>
      <c r="AS30" s="153">
        <f>INDEX('BRL USD'!$A$4:$BB$1048576,MATCH('settlement day'!$B$3,'BRL USD'!$A$4:$A$1048576,0),MATCH('settlement day'!AS$3,'BRL USD'!$A$4:$BB$4,0))</f>
        <v>5.6615000000000002</v>
      </c>
      <c r="AT30" s="153">
        <f>INDEX('BRL USD'!$A$4:$BB$1048576,MATCH('settlement day'!$B$3,'BRL USD'!$A$4:$A$1048576,0),MATCH('settlement day'!AT$3,'BRL USD'!$A$4:$BB$4,0))</f>
        <v>5.6555999999999997</v>
      </c>
      <c r="AU30" s="153">
        <f>INDEX('BRL USD'!$A$4:$BB$1048576,MATCH('settlement day'!$B$3,'BRL USD'!$A$4:$A$1048576,0),MATCH('settlement day'!AU$3,'BRL USD'!$A$4:$BB$4,0))</f>
        <v>5.4474999999999998</v>
      </c>
      <c r="AV30" s="153">
        <f>INDEX('BRL USD'!$A$4:$BB$1048576,MATCH('settlement day'!$B$3,'BRL USD'!$A$4:$A$1048576,0),MATCH('settlement day'!AV$3,'BRL USD'!$A$4:$BB$4,0))</f>
        <v>5.8067000000000002</v>
      </c>
      <c r="AW30" s="153">
        <f>INDEX('BRL USD'!$A$4:$BB$1048576,MATCH('settlement day'!$B$3,'BRL USD'!$A$4:$A$1048576,0),MATCH('settlement day'!AW$3,'BRL USD'!$A$4:$BB$4,0))</f>
        <v>6.0529000000000002</v>
      </c>
      <c r="AX30" s="153">
        <f>INDEX('BRL USD'!$A$4:$BB$1048576,MATCH('settlement day'!$B$3,'BRL USD'!$A$4:$A$1048576,0),MATCH('settlement day'!AX$3,'BRL USD'!$A$4:$BB$4,0))</f>
        <v>6.1917</v>
      </c>
      <c r="AY30" s="988">
        <f>INDEX('BRL USD'!$A$4:$BB$1048576,MATCH('settlement day'!$B$3,'BRL USD'!$A$4:$A$1048576,0),MATCH('settlement day'!AY$3,'BRL USD'!$A$4:$BB$4,0))</f>
        <v>5.8295000000000003</v>
      </c>
      <c r="AZ30" s="988">
        <f>INDEX('BRL USD'!$A$4:$BB$1048576,MATCH('settlement day'!$B$3,'BRL USD'!$A$4:$A$1048576,0),MATCH('settlement day'!AZ$3,'BRL USD'!$A$4:$BB$4,0))</f>
        <v>5.8482000000000003</v>
      </c>
      <c r="BA30" s="988">
        <f>INDEX('BRL USD'!$A$4:$BB$1048576,MATCH('settlement day'!$B$3,'BRL USD'!$A$4:$A$1048576,0),MATCH('settlement day'!BA$3,'BRL USD'!$A$4:$BB$4,0))</f>
        <v>5.7416</v>
      </c>
      <c r="BB30" s="153">
        <f>INDEX('BRL USD'!$A$4:$CC$1048576,MATCH('settlement day'!$B$3,'BRL USD'!$A$4:$A$1048576,0),MATCH('settlement day'!BB$3,'BRL USD'!$A$4:$CC$4,0))</f>
        <v>5.6601999999999997</v>
      </c>
      <c r="BC30" s="153">
        <f>INDEX('BRL USD'!$A$4:$CC$1048576,MATCH('settlement day'!$B$3,'BRL USD'!$A$4:$A$1048576,0),MATCH('settlement day'!BC$3,'BRL USD'!$A$4:$CC$4,0))</f>
        <v>5.7081</v>
      </c>
      <c r="BD30" s="153">
        <f>INDEX('BRL USD'!$A$4:$CC$1048576,MATCH('settlement day'!$B$3,'BRL USD'!$A$4:$A$1048576,0),MATCH('settlement day'!BD$3,'BRL USD'!$A$4:$CC$4,0))</f>
        <v>5.4565000000000001</v>
      </c>
      <c r="BE30" s="153">
        <f>INDEX('BRL USD'!$A$4:$CC$1048576,MATCH('settlement day'!$B$3,'BRL USD'!$A$4:$A$1048576,0),MATCH('settlement day'!BE$3,'BRL USD'!$A$4:$CC$4,0))</f>
        <v>5.6014999999999997</v>
      </c>
      <c r="BF30" s="153">
        <f>INDEX('BRL USD'!$A$4:$CC$1048576,MATCH('settlement day'!$B$3,'BRL USD'!$A$4:$A$1048576,0),MATCH('settlement day'!BF$3,'BRL USD'!$A$4:$CC$4,0))</f>
        <v>5.4371999999999998</v>
      </c>
      <c r="BG30" s="153">
        <f>INDEX('BRL USD'!$A$4:$CC$1048576,MATCH('settlement day'!$B$3,'BRL USD'!$A$4:$A$1048576,0),MATCH('settlement day'!BG$3,'BRL USD'!$A$4:$CC$4,0))</f>
        <v>5.3179999999999996</v>
      </c>
      <c r="BH30" s="153">
        <f>INDEX('BRL USD'!$A$4:$CC$1048576,MATCH('settlement day'!$B$3,'BRL USD'!$A$4:$A$1048576,0),MATCH('settlement day'!BH$3,'BRL USD'!$A$4:$CC$4,0))</f>
        <v>5.4348000000000001</v>
      </c>
      <c r="BI30" s="153">
        <f>INDEX('BRL USD'!$A$4:$CC$1048576,MATCH('settlement day'!$B$3,'BRL USD'!$A$4:$A$1048576,0),MATCH('settlement day'!BI$3,'BRL USD'!$A$4:$CC$4,0))</f>
        <v>5.4659743099207434</v>
      </c>
      <c r="BJ30" s="153">
        <f>INDEX('BRL USD'!$A$4:$CC$1048576,MATCH('settlement day'!$B$3,'BRL USD'!$A$4:$A$1048576,0),MATCH('settlement day'!BJ$3,'BRL USD'!$A$4:$CC$4,0))</f>
        <v>5.5005500550055011</v>
      </c>
      <c r="BK30" s="1077">
        <f>INDEX('BRL USD'!$A$4:$CC$1048576,MATCH('settlement day'!$B$3,'BRL USD'!$A$4:$A$1048576,0),MATCH('settlement day'!BK$3,'BRL USD'!$A$4:$CC$4,0))</f>
        <v>5.5386319579063974</v>
      </c>
      <c r="BL30" s="153">
        <f>INDEX('BRL USD'!$A$4:$CC$1048576,MATCH('settlement day'!$B$3,'BRL USD'!$A$4:$A$1048576,0),MATCH('settlement day'!BL$3,'BRL USD'!$A$4:$CC$4,0))</f>
        <v>5.5741360089186172</v>
      </c>
      <c r="BM30" s="153">
        <f>INDEX('BRL USD'!$A$4:$CC$1048576,MATCH('settlement day'!$B$3,'BRL USD'!$A$4:$A$1048576,0),MATCH('settlement day'!BM$3,'BRL USD'!$A$4:$CC$4,0))</f>
        <v>5.6132472635419592</v>
      </c>
      <c r="BN30" s="153">
        <f>INDEX('BRL USD'!$A$4:$CC$1048576,MATCH('settlement day'!$B$3,'BRL USD'!$A$4:$A$1048576,0),MATCH('settlement day'!BN$3,'BRL USD'!$A$4:$CC$4,0))</f>
        <v>5.6561085972850673</v>
      </c>
      <c r="BO30" s="153">
        <f>INDEX('BRL USD'!$A$4:$CC$1048576,MATCH('settlement day'!$B$3,'BRL USD'!$A$4:$A$1048576,0),MATCH('settlement day'!BO$3,'BRL USD'!$A$4:$CC$4,0))</f>
        <v>5.6963827969239533</v>
      </c>
      <c r="BP30" s="153">
        <f>INDEX('BRL USD'!$A$4:$CC$1048576,MATCH('settlement day'!$B$3,'BRL USD'!$A$4:$A$1048576,0),MATCH('settlement day'!BP$3,'BRL USD'!$A$4:$CC$4,0))</f>
        <v>5.7355893318038431</v>
      </c>
      <c r="BQ30" s="153">
        <f>INDEX('BRL USD'!$A$4:$CC$1048576,MATCH('settlement day'!$B$3,'BRL USD'!$A$4:$A$1048576,0),MATCH('settlement day'!BQ$3,'BRL USD'!$A$4:$CC$4,0))</f>
        <v>5.7786766830395839</v>
      </c>
      <c r="BR30" s="153">
        <f>INDEX('BRL USD'!$A$4:$CC$1048576,MATCH('settlement day'!$B$3,'BRL USD'!$A$4:$A$1048576,0),MATCH('settlement day'!BR$3,'BRL USD'!$A$4:$CC$4,0))</f>
        <v>5.8190282222868781</v>
      </c>
      <c r="BS30" s="153">
        <f>INDEX('BRL USD'!$A$4:$CC$1048576,MATCH('settlement day'!$B$3,'BRL USD'!$A$4:$A$1048576,0),MATCH('settlement day'!BS$3,'BRL USD'!$A$4:$CC$4,0))</f>
        <v>5.8599472604746561</v>
      </c>
      <c r="BT30" s="153">
        <f>INDEX('BRL USD'!$A$4:$CC$1048576,MATCH('settlement day'!$B$3,'BRL USD'!$A$4:$A$1048576,0),MATCH('settlement day'!BT$3,'BRL USD'!$A$4:$CC$4,0))</f>
        <v>5.8997050147492622</v>
      </c>
      <c r="BU30" s="153">
        <f>INDEX('BRL USD'!$A$4:$CC$1048576,MATCH('settlement day'!$B$3,'BRL USD'!$A$4:$A$1048576,0),MATCH('settlement day'!BU$3,'BRL USD'!$A$4:$CC$4,0))</f>
        <v>5.9382422802850359</v>
      </c>
      <c r="BV30" s="153">
        <f>INDEX('BRL USD'!$A$4:$CC$1048576,MATCH('settlement day'!$B$3,'BRL USD'!$A$4:$A$1048576,0),MATCH('settlement day'!BV$3,'BRL USD'!$A$4:$CC$4,0))</f>
        <v>5.9772863120143453</v>
      </c>
      <c r="BW30" s="1115"/>
      <c r="BX30" s="136"/>
      <c r="BY30" s="136"/>
      <c r="BZ30" s="136"/>
      <c r="CA30" s="136"/>
      <c r="CB30" s="1006"/>
    </row>
    <row r="32" spans="2:82" ht="14.65" thickBot="1"/>
    <row r="33" spans="2:88" ht="14.65" thickBot="1">
      <c r="B33" s="171" t="s">
        <v>368</v>
      </c>
      <c r="AY33" s="172" t="s">
        <v>369</v>
      </c>
      <c r="AZ33" s="173" t="s">
        <v>32</v>
      </c>
      <c r="BA33" s="174" t="s">
        <v>357</v>
      </c>
      <c r="BC33" s="989" t="s">
        <v>370</v>
      </c>
      <c r="BD33" s="990"/>
      <c r="BF33" s="123" t="s">
        <v>371</v>
      </c>
      <c r="BG33" s="145" t="s">
        <v>372</v>
      </c>
      <c r="BH33" s="146" t="s">
        <v>373</v>
      </c>
      <c r="BI33" s="145" t="s">
        <v>374</v>
      </c>
      <c r="BJ33" s="147" t="s">
        <v>375</v>
      </c>
      <c r="BK33" s="336" t="s">
        <v>376</v>
      </c>
      <c r="BN33" s="123" t="s">
        <v>377</v>
      </c>
      <c r="BO33" s="146" t="s">
        <v>378</v>
      </c>
      <c r="BP33" s="146" t="s">
        <v>379</v>
      </c>
      <c r="BQ33" s="146" t="s">
        <v>380</v>
      </c>
      <c r="BR33" s="925" t="s">
        <v>381</v>
      </c>
    </row>
    <row r="34" spans="2:88">
      <c r="B34" s="704" t="s">
        <v>382</v>
      </c>
      <c r="AY34" s="154">
        <f>INDEX('PLATTS&amp;OPIS'!$A$4:$BB$1048576,MATCH('settlement day'!$B$3,'PLATTS&amp;OPIS'!$A$4:$A$1048576,0),MATCH(B34,'PLATTS&amp;OPIS'!$A$4:$BB$4,0))</f>
        <v>0</v>
      </c>
      <c r="AZ34" s="155">
        <f ca="1">OFFSET(INDEX('PLATTS&amp;OPIS'!$A$4:$BB$1048576,MATCH('settlement day'!$B$3,'PLATTS&amp;OPIS'!$A$4:$A$1048576,0),MATCH(B34,'PLATTS&amp;OPIS'!$A$4:$BB$4,0)),-1,0)</f>
        <v>0</v>
      </c>
      <c r="BA34" s="599">
        <f t="shared" ref="BA34:BA39" ca="1" si="132">(+AY34-AZ34)</f>
        <v>0</v>
      </c>
      <c r="BC34" s="141" t="s">
        <v>383</v>
      </c>
      <c r="BD34" s="142">
        <f>+AY35-AY34</f>
        <v>0</v>
      </c>
      <c r="BF34" s="708" t="s">
        <v>32</v>
      </c>
      <c r="BG34" s="152">
        <f>INDEX('PLATTS&amp;OPIS'!$A$4:$BB$1048576,MATCH('settlement day'!$B$3,'PLATTS&amp;OPIS'!$A$4:$A$1048576,0),MATCH(BG33,'PLATTS&amp;OPIS'!$A$4:$BB$4,0))</f>
        <v>0</v>
      </c>
      <c r="BH34" s="152">
        <f>INDEX('PLATTS&amp;OPIS'!$A$4:$BB$1048576,MATCH('settlement day'!$B$3,'PLATTS&amp;OPIS'!$A$4:$A$1048576,0),MATCH(BH33,'PLATTS&amp;OPIS'!$A$4:$BB$4,0))</f>
        <v>0</v>
      </c>
      <c r="BI34" s="152">
        <f>INDEX('PLATTS&amp;OPIS'!$A$4:$BB$1048576,MATCH('settlement day'!$B$3,'PLATTS&amp;OPIS'!$A$4:$A$1048576,0),MATCH(BI33,'PLATTS&amp;OPIS'!$A$4:$BB$4,0))</f>
        <v>0</v>
      </c>
      <c r="BJ34" s="700">
        <f>INDEX('PLATTS&amp;OPIS'!$A$4:$BB$1048576,MATCH('settlement day'!$B$3,'PLATTS&amp;OPIS'!$A$4:$A$1048576,0),MATCH(BJ33,'PLATTS&amp;OPIS'!$A$4:$BB$4,0))</f>
        <v>0</v>
      </c>
      <c r="BK34" s="593">
        <f ca="1">OFFSET(INDEX('PLATTS&amp;OPIS'!$A$4:$BB$1048576,MATCH('settlement day'!$B$3,'PLATTS&amp;OPIS'!$A$4:$A$1048576,0),MATCH(BK33,'PLATTS&amp;OPIS'!$A$4:$BB$4,0)),-1,0)</f>
        <v>41.25</v>
      </c>
      <c r="BN34" s="708" t="s">
        <v>369</v>
      </c>
      <c r="BO34" s="152">
        <f>INDEX('PLATTS&amp;OPIS'!$A$4:$BB$1048576,MATCH('settlement day'!$B$3,'PLATTS&amp;OPIS'!$A$4:$A$1048576,0),MATCH(BO33,'PLATTS&amp;OPIS'!$A$4:$BB$4,0))</f>
        <v>0</v>
      </c>
      <c r="BP34" s="152">
        <f>INDEX('PLATTS&amp;OPIS'!$A$4:$BB$1048576,MATCH('settlement day'!$B$3,'PLATTS&amp;OPIS'!$A$4:$A$1048576,0),MATCH(BP33,'PLATTS&amp;OPIS'!$A$4:$BB$4,0))</f>
        <v>0</v>
      </c>
      <c r="BQ34" s="152">
        <f>INDEX('PLATTS&amp;OPIS'!$A$4:$BB$1048576,MATCH('settlement day'!$B$3,'PLATTS&amp;OPIS'!$A$4:$A$1048576,0),MATCH(BQ33,'PLATTS&amp;OPIS'!$A$4:$BB$4,0))</f>
        <v>0</v>
      </c>
      <c r="BR34" s="700">
        <f>INDEX('PLATTS&amp;OPIS'!$A$4:$BB$1048576,MATCH('settlement day'!$B$3,'PLATTS&amp;OPIS'!$A$4:$A$1048576,0),MATCH(BR33,'PLATTS&amp;OPIS'!$A$4:$BB$4,0))</f>
        <v>0</v>
      </c>
    </row>
    <row r="35" spans="2:88">
      <c r="B35" s="704" t="s">
        <v>384</v>
      </c>
      <c r="AY35" s="154">
        <f>INDEX('PLATTS&amp;OPIS'!$A$4:$BB$1048576,MATCH('settlement day'!$B$3,'PLATTS&amp;OPIS'!$A$4:$A$1048576,0),MATCH(B35,'PLATTS&amp;OPIS'!$A$4:$BB$4,0))</f>
        <v>0</v>
      </c>
      <c r="AZ35" s="155">
        <f ca="1">OFFSET(INDEX('PLATTS&amp;OPIS'!$A$4:$BB$1048576,MATCH('settlement day'!$B$3,'PLATTS&amp;OPIS'!$A$4:$A$1048576,0),MATCH(B35,'PLATTS&amp;OPIS'!$A$4:$BB$4,0)),-1,0)</f>
        <v>0</v>
      </c>
      <c r="BA35" s="599">
        <f t="shared" ca="1" si="132"/>
        <v>0</v>
      </c>
      <c r="BC35" s="141" t="s">
        <v>385</v>
      </c>
      <c r="BD35" s="142">
        <f>+AY36-AY34</f>
        <v>0</v>
      </c>
      <c r="BF35" s="708" t="s">
        <v>386</v>
      </c>
      <c r="BG35" s="152">
        <f ca="1">OFFSET(INDEX('PLATTS&amp;OPIS'!$A$4:$BB$1048576,MATCH('settlement day'!$B$3,'PLATTS&amp;OPIS'!$A$4:$A$1048576,0),MATCH(BG33,'PLATTS&amp;OPIS'!$A$4:$BB$4,0)),-1,0)</f>
        <v>0</v>
      </c>
      <c r="BH35" s="152">
        <f ca="1">OFFSET(INDEX('PLATTS&amp;OPIS'!$A$4:$BB$1048576,MATCH('settlement day'!$B$3,'PLATTS&amp;OPIS'!$A$4:$A$1048576,0),MATCH(BH33,'PLATTS&amp;OPIS'!$A$4:$BB$4,0)),-1,0)</f>
        <v>0</v>
      </c>
      <c r="BI35" s="152">
        <f ca="1">OFFSET(INDEX('PLATTS&amp;OPIS'!$A$4:$BB$1048576,MATCH('settlement day'!$B$3,'PLATTS&amp;OPIS'!$A$4:$A$1048576,0),MATCH(BI33,'PLATTS&amp;OPIS'!$A$4:$BB$4,0)),-1,0)</f>
        <v>0</v>
      </c>
      <c r="BJ35" s="700">
        <f ca="1">OFFSET(INDEX('PLATTS&amp;OPIS'!$A$4:$BB$1048576,MATCH('settlement day'!$B$3,'PLATTS&amp;OPIS'!$A$4:$A$1048576,0),MATCH(BJ33,'PLATTS&amp;OPIS'!$A$4:$BB$4,0)),-1,0)</f>
        <v>0</v>
      </c>
      <c r="BK35" s="593">
        <f ca="1">OFFSET(INDEX('PLATTS&amp;OPIS'!$A$4:$BB$1048576,MATCH('settlement day'!$B$3,'PLATTS&amp;OPIS'!$A$4:$A$1048576,0),MATCH(BK33,'PLATTS&amp;OPIS'!$A$4:$BB$4,0)),-2,0)</f>
        <v>41.25</v>
      </c>
      <c r="BN35" s="708" t="s">
        <v>32</v>
      </c>
      <c r="BO35" s="152">
        <f ca="1">OFFSET(INDEX('PLATTS&amp;OPIS'!$A$4:$BB$1048576,MATCH('settlement day'!$B$3,'PLATTS&amp;OPIS'!$A$4:$A$1048576,0),MATCH(BO33,'PLATTS&amp;OPIS'!$A$4:$BB$4,0)),-1,0)</f>
        <v>0</v>
      </c>
      <c r="BP35" s="152">
        <f ca="1">OFFSET(INDEX('PLATTS&amp;OPIS'!$A$4:$BB$1048576,MATCH('settlement day'!$B$3,'PLATTS&amp;OPIS'!$A$4:$A$1048576,0),MATCH(BP33,'PLATTS&amp;OPIS'!$A$4:$BB$4,0)),-1,0)</f>
        <v>0</v>
      </c>
      <c r="BQ35" s="152">
        <f ca="1">OFFSET(INDEX('PLATTS&amp;OPIS'!$A$4:$BB$1048576,MATCH('settlement day'!$B$3,'PLATTS&amp;OPIS'!$A$4:$A$1048576,0),MATCH(BQ33,'PLATTS&amp;OPIS'!$A$4:$BB$4,0)),-1,0)</f>
        <v>0</v>
      </c>
      <c r="BR35" s="700">
        <f ca="1">OFFSET(INDEX('PLATTS&amp;OPIS'!$A$4:$BB$1048576,MATCH('settlement day'!$B$3,'PLATTS&amp;OPIS'!$A$4:$A$1048576,0),MATCH(BR33,'PLATTS&amp;OPIS'!$A$4:$BB$4,0)),-1,0)</f>
        <v>0</v>
      </c>
    </row>
    <row r="36" spans="2:88" ht="14.65" thickBot="1">
      <c r="B36" s="704" t="s">
        <v>387</v>
      </c>
      <c r="AY36" s="154">
        <f>INDEX('PLATTS&amp;OPIS'!$A$4:$BB$1048576,MATCH('settlement day'!$B$3,'PLATTS&amp;OPIS'!$A$4:$A$1048576,0),MATCH(B36,'PLATTS&amp;OPIS'!$A$4:$BB$4,0))</f>
        <v>0</v>
      </c>
      <c r="AZ36" s="155">
        <f ca="1">OFFSET(INDEX('PLATTS&amp;OPIS'!$A$4:$BB$1048576,MATCH('settlement day'!$B$3,'PLATTS&amp;OPIS'!$A$4:$A$1048576,0),MATCH(B36,'PLATTS&amp;OPIS'!$A$4:$BB$4,0)),-1,0)</f>
        <v>0</v>
      </c>
      <c r="BA36" s="599">
        <f t="shared" ca="1" si="132"/>
        <v>0</v>
      </c>
      <c r="BC36" s="141" t="s">
        <v>388</v>
      </c>
      <c r="BD36" s="142">
        <f>+AY37-AY34</f>
        <v>0</v>
      </c>
      <c r="BF36" s="129" t="s">
        <v>363</v>
      </c>
      <c r="BG36" s="134">
        <f ca="1">BG34-BG35</f>
        <v>0</v>
      </c>
      <c r="BH36" s="134">
        <f ca="1">BH34-BH35</f>
        <v>0</v>
      </c>
      <c r="BI36" s="134">
        <f ca="1">BI34-BI35</f>
        <v>0</v>
      </c>
      <c r="BJ36" s="148">
        <f ca="1">BJ34-BJ35</f>
        <v>0</v>
      </c>
      <c r="BK36" s="148">
        <f ca="1">+BK34-BK35</f>
        <v>0</v>
      </c>
      <c r="BN36" s="129" t="s">
        <v>363</v>
      </c>
      <c r="BO36" s="134">
        <f ca="1">BO34-BO35</f>
        <v>0</v>
      </c>
      <c r="BP36" s="134">
        <f ca="1">BP34-BP35</f>
        <v>0</v>
      </c>
      <c r="BQ36" s="134">
        <f ca="1">BQ34-BQ35</f>
        <v>0</v>
      </c>
      <c r="BR36" s="148">
        <f ca="1">BR34-BR35</f>
        <v>0</v>
      </c>
    </row>
    <row r="37" spans="2:88" ht="14.65" thickBot="1">
      <c r="B37" s="704" t="s">
        <v>389</v>
      </c>
      <c r="AY37" s="154">
        <f>INDEX('PLATTS&amp;OPIS'!$A$4:$BB$1048576,MATCH('settlement day'!$B$3,'PLATTS&amp;OPIS'!$A$4:$A$1048576,0),MATCH(B37,'PLATTS&amp;OPIS'!$A$4:$BB$4,0))</f>
        <v>0</v>
      </c>
      <c r="AZ37" s="155">
        <f ca="1">OFFSET(INDEX('PLATTS&amp;OPIS'!$A$4:$BB$1048576,MATCH('settlement day'!$B$3,'PLATTS&amp;OPIS'!$A$4:$A$1048576,0),MATCH(B37,'PLATTS&amp;OPIS'!$A$4:$BB$4,0)),-1,0)</f>
        <v>0</v>
      </c>
      <c r="BA37" s="599">
        <f t="shared" ca="1" si="132"/>
        <v>0</v>
      </c>
      <c r="BC37" s="141" t="s">
        <v>390</v>
      </c>
      <c r="BD37" s="142">
        <f>+AY38-AY34</f>
        <v>0</v>
      </c>
    </row>
    <row r="38" spans="2:88" ht="14.65" thickBot="1">
      <c r="B38" s="704" t="s">
        <v>391</v>
      </c>
      <c r="AY38" s="154">
        <f>INDEX('PLATTS&amp;OPIS'!$A$4:$BB$1048576,MATCH('settlement day'!$B$3,'PLATTS&amp;OPIS'!$A$4:$A$1048576,0),MATCH(B38,'PLATTS&amp;OPIS'!$A$4:$BB$4,0))</f>
        <v>0</v>
      </c>
      <c r="AZ38" s="155">
        <f ca="1">OFFSET(INDEX('PLATTS&amp;OPIS'!$A$4:$BB$1048576,MATCH('settlement day'!$B$3,'PLATTS&amp;OPIS'!$A$4:$A$1048576,0),MATCH(B38,'PLATTS&amp;OPIS'!$A$4:$BB$4,0)),-1,0)</f>
        <v>0</v>
      </c>
      <c r="BA38" s="599">
        <f t="shared" ca="1" si="132"/>
        <v>0</v>
      </c>
      <c r="BC38" s="143" t="s">
        <v>392</v>
      </c>
      <c r="BD38" s="144">
        <f>+AY39-AY34</f>
        <v>0</v>
      </c>
      <c r="BF38" s="594" t="s">
        <v>393</v>
      </c>
      <c r="BG38" s="303">
        <f>+BI34-BG34</f>
        <v>0</v>
      </c>
      <c r="BN38" s="302" t="s">
        <v>394</v>
      </c>
      <c r="BO38" s="303">
        <f>+BQ34-BO34</f>
        <v>0</v>
      </c>
    </row>
    <row r="39" spans="2:88">
      <c r="B39" s="704" t="s">
        <v>395</v>
      </c>
      <c r="AY39" s="154">
        <f>INDEX('PLATTS&amp;OPIS'!$A$4:$BB$1048576,MATCH('settlement day'!$B$3,'PLATTS&amp;OPIS'!$A$4:$A$1048576,0),MATCH(B39,'PLATTS&amp;OPIS'!$A$4:$BB$4,0))</f>
        <v>0</v>
      </c>
      <c r="AZ39" s="155">
        <f ca="1">OFFSET(INDEX('PLATTS&amp;OPIS'!$A$4:$BB$1048576,MATCH('settlement day'!$B$3,'PLATTS&amp;OPIS'!$A$4:$A$1048576,0),MATCH(B39,'PLATTS&amp;OPIS'!$A$4:$BB$4,0)),-1,0)</f>
        <v>0</v>
      </c>
      <c r="BA39" s="599">
        <f t="shared" ca="1" si="132"/>
        <v>0</v>
      </c>
    </row>
    <row r="40" spans="2:88" ht="14.65" thickBot="1">
      <c r="B40" s="704" t="s">
        <v>396</v>
      </c>
      <c r="AY40" s="696">
        <f>INDEX('PLATTS&amp;OPIS'!$A$4:$BB$1048576,MATCH('settlement day'!$B$3,'PLATTS&amp;OPIS'!$A$4:$A$1048576,0),MATCH(B40,'PLATTS&amp;OPIS'!$A$4:$BB$4,0))</f>
        <v>0</v>
      </c>
      <c r="AZ40" s="697">
        <f ca="1">OFFSET(INDEX('PLATTS&amp;OPIS'!$A$4:$BB$1048576,MATCH('settlement day'!$B$3,'PLATTS&amp;OPIS'!$A$4:$A$1048576,0),MATCH(B40,'PLATTS&amp;OPIS'!$A$4:$BB$4,0)),-1,0)</f>
        <v>0</v>
      </c>
      <c r="BA40" s="597">
        <f t="shared" ref="BA40:BA45" ca="1" si="133">+AY40-AZ40</f>
        <v>0</v>
      </c>
    </row>
    <row r="41" spans="2:88" ht="14.65" thickBot="1">
      <c r="B41" s="704" t="s">
        <v>397</v>
      </c>
      <c r="AY41" s="696">
        <f>INDEX('PLATTS&amp;OPIS'!$A$4:$BB$1048576,MATCH('settlement day'!$B$3,'PLATTS&amp;OPIS'!$A$4:$A$1048576,0),MATCH(B41,'PLATTS&amp;OPIS'!$A$4:$BB$4,0))</f>
        <v>0</v>
      </c>
      <c r="AZ41" s="697">
        <f ca="1">OFFSET(INDEX('PLATTS&amp;OPIS'!$A$4:$BB$1048576,MATCH('settlement day'!$B$3,'PLATTS&amp;OPIS'!$A$4:$A$1048576,0),MATCH(B41,'PLATTS&amp;OPIS'!$A$4:$BB$4,0)),-1,0)</f>
        <v>0</v>
      </c>
      <c r="BA41" s="597">
        <f t="shared" ca="1" si="133"/>
        <v>0</v>
      </c>
      <c r="BC41" s="989" t="s">
        <v>398</v>
      </c>
      <c r="BD41" s="991"/>
      <c r="BE41" s="991"/>
      <c r="BF41" s="990"/>
      <c r="BH41" s="495" t="s">
        <v>399</v>
      </c>
      <c r="BI41" s="664" t="s">
        <v>400</v>
      </c>
      <c r="BJ41" s="663" t="s">
        <v>401</v>
      </c>
      <c r="BN41" s="563" t="s">
        <v>402</v>
      </c>
      <c r="BO41" s="559" t="s">
        <v>27</v>
      </c>
      <c r="BP41" s="559" t="s">
        <v>403</v>
      </c>
      <c r="BQ41" s="559" t="s">
        <v>404</v>
      </c>
      <c r="BR41" s="559" t="s">
        <v>405</v>
      </c>
    </row>
    <row r="42" spans="2:88">
      <c r="B42" s="704" t="s">
        <v>406</v>
      </c>
      <c r="AY42" s="696">
        <f>INDEX('PLATTS&amp;OPIS'!$A$4:$BB$1048576,MATCH('settlement day'!$B$3,'PLATTS&amp;OPIS'!$A$4:$A$1048576,0),MATCH(B42,'PLATTS&amp;OPIS'!$A$4:$BB$4,0))</f>
        <v>0</v>
      </c>
      <c r="AZ42" s="697">
        <f ca="1">OFFSET(INDEX('PLATTS&amp;OPIS'!$A$4:$BB$1048576,MATCH('settlement day'!$B$3,'PLATTS&amp;OPIS'!$A$4:$A$1048576,0),MATCH(B42,'PLATTS&amp;OPIS'!$A$4:$BB$4,0)),-1,0)</f>
        <v>0</v>
      </c>
      <c r="BA42" s="597">
        <f t="shared" ca="1" si="133"/>
        <v>0</v>
      </c>
      <c r="BC42" s="524"/>
      <c r="BD42" s="406" t="s">
        <v>407</v>
      </c>
      <c r="BE42" s="406" t="s">
        <v>408</v>
      </c>
      <c r="BF42" s="406" t="s">
        <v>409</v>
      </c>
      <c r="BH42" s="709" t="s">
        <v>410</v>
      </c>
      <c r="BI42" s="498">
        <f>INDEX('ESALQ Paulinia'!A4:E1048576,MATCH('settlement day'!B3,'ESALQ Paulinia'!A4:A1048576,0),2)</f>
        <v>2856.5</v>
      </c>
      <c r="BJ42" s="496"/>
      <c r="BN42" s="564" t="s">
        <v>31</v>
      </c>
      <c r="BO42" s="557">
        <f>INDEX('PLATTS&amp;OPIS'!$A$4:$BB$1048576,MATCH('settlement day'!$B$3,'PLATTS&amp;OPIS'!$A$4:$A$1048576,0),MATCH(BK33,'PLATTS&amp;OPIS'!$A$4:$BB$4,0))</f>
        <v>41.25</v>
      </c>
      <c r="BP42" s="560">
        <f>+BO42*BP44</f>
        <v>44.212218649517688</v>
      </c>
      <c r="BQ42" s="560">
        <f>+BO42*BQ44</f>
        <v>50.121506682867562</v>
      </c>
      <c r="BR42" s="560">
        <f>+BO42*BR44</f>
        <v>37.636861313868614</v>
      </c>
    </row>
    <row r="43" spans="2:88" ht="14.65" thickBot="1">
      <c r="B43" s="704" t="s">
        <v>411</v>
      </c>
      <c r="AY43" s="696">
        <f>INDEX('PLATTS&amp;OPIS'!$A$4:$BB$1048576,MATCH('settlement day'!$B$3,'PLATTS&amp;OPIS'!$A$4:$A$1048576,0),MATCH(B43,'PLATTS&amp;OPIS'!$A$4:$BB$4,0))</f>
        <v>0</v>
      </c>
      <c r="AZ43" s="697">
        <f ca="1">OFFSET(INDEX('PLATTS&amp;OPIS'!$A$4:$BB$1048576,MATCH('settlement day'!$B$3,'PLATTS&amp;OPIS'!$A$4:$A$1048576,0),MATCH(B43,'PLATTS&amp;OPIS'!$A$4:$BB$4,0)),-1,0)</f>
        <v>0</v>
      </c>
      <c r="BA43" s="597">
        <f t="shared" ca="1" si="133"/>
        <v>0</v>
      </c>
      <c r="BC43" s="706" t="s">
        <v>412</v>
      </c>
      <c r="BD43" s="409">
        <f>INDEX('PLATTS&amp;OPIS'!$A$4:$BB$1048576,MATCH('settlement day'!$B$3,'PLATTS&amp;OPIS'!$A$4:$A$1048576,0),4)</f>
        <v>0</v>
      </c>
      <c r="BE43" s="409">
        <f>INDEX('PLATTS&amp;OPIS'!$A$4:$BB$1048576,MATCH('settlement day'!$B$3,'PLATTS&amp;OPIS'!$A$4:$A$1048576,0),2)</f>
        <v>0</v>
      </c>
      <c r="BF43" s="407">
        <f>(+BD43-(BE43/100))*100</f>
        <v>0</v>
      </c>
      <c r="BH43" s="710" t="s">
        <v>413</v>
      </c>
      <c r="BI43" s="497">
        <f>+BJ43*1000</f>
        <v>0</v>
      </c>
      <c r="BJ43" s="499">
        <f>INDEX('ESALQ Hydrous Ribeirao'!A5:J1048576,MATCH('settlement day'!B3,'ESALQ Hydrous Ribeirao'!A5:A1048576,1),2)</f>
        <v>0</v>
      </c>
      <c r="BN43" s="565" t="s">
        <v>33</v>
      </c>
      <c r="BO43" s="556">
        <f>+BO42/AN30</f>
        <v>8.2786441086158096</v>
      </c>
      <c r="BP43" s="561">
        <f>+BP42/AN30</f>
        <v>8.8731448109494213</v>
      </c>
      <c r="BQ43" s="561">
        <f>+BQ42/AN30</f>
        <v>10.059105842789563</v>
      </c>
      <c r="BR43" s="561">
        <f>+BR42/AN30</f>
        <v>7.5535073983720897</v>
      </c>
    </row>
    <row r="44" spans="2:88" ht="14.65" thickBot="1">
      <c r="B44" s="704" t="s">
        <v>414</v>
      </c>
      <c r="AY44" s="696">
        <f>INDEX('PLATTS&amp;OPIS'!$A$4:$BB$1048576,MATCH('settlement day'!$B$3,'PLATTS&amp;OPIS'!$A$4:$A$1048576,0),MATCH(B44,'PLATTS&amp;OPIS'!$A$4:$BB$4,0))</f>
        <v>0</v>
      </c>
      <c r="AZ44" s="697">
        <f ca="1">OFFSET(INDEX('PLATTS&amp;OPIS'!$A$4:$BB$1048576,MATCH('settlement day'!$B$3,'PLATTS&amp;OPIS'!$A$4:$A$1048576,0),MATCH(B44,'PLATTS&amp;OPIS'!$A$4:$BB$4,0)),-1,0)</f>
        <v>0</v>
      </c>
      <c r="BA44" s="597">
        <f t="shared" ca="1" si="133"/>
        <v>0</v>
      </c>
      <c r="BC44" s="707" t="s">
        <v>32</v>
      </c>
      <c r="BD44" s="410">
        <f ca="1">OFFSET(INDEX('PLATTS&amp;OPIS'!$A$4:$BB$1048576,MATCH('settlement day'!$B$3,'PLATTS&amp;OPIS'!$A$4:$A$1048576,0),4),-1,0)</f>
        <v>0</v>
      </c>
      <c r="BE44" s="410">
        <f ca="1">OFFSET(INDEX('PLATTS&amp;OPIS'!$A$4:$BB$1048576,MATCH('settlement day'!$B$3,'PLATTS&amp;OPIS'!$A$4:$A$1048576,0),2),-1,0)</f>
        <v>0</v>
      </c>
      <c r="BF44" s="421">
        <f ca="1">(+BD44-(BE44/100))*100</f>
        <v>0</v>
      </c>
      <c r="BP44" s="558">
        <f>1000/933</f>
        <v>1.0718113612004287</v>
      </c>
      <c r="BQ44" s="926">
        <f>1000/823</f>
        <v>1.2150668286755772</v>
      </c>
      <c r="BR44" s="562">
        <f>1000/1096</f>
        <v>0.91240875912408759</v>
      </c>
    </row>
    <row r="45" spans="2:88" ht="14.65" thickBot="1">
      <c r="B45" s="705" t="s">
        <v>415</v>
      </c>
      <c r="AY45" s="698">
        <f>INDEX('PLATTS&amp;OPIS'!$A$4:$BB$1048576,MATCH('settlement day'!$B$3,'PLATTS&amp;OPIS'!$A$4:$A$1048576,0),MATCH(B45,'PLATTS&amp;OPIS'!$A$4:$BB$4,0))</f>
        <v>0</v>
      </c>
      <c r="AZ45" s="699">
        <f ca="1">OFFSET(INDEX('PLATTS&amp;OPIS'!$A$4:$BB$1048576,MATCH('settlement day'!$B$3,'PLATTS&amp;OPIS'!$A$4:$A$1048576,0),MATCH(B45,'PLATTS&amp;OPIS'!$A$4:$BB$4,0)),-1,0)</f>
        <v>0</v>
      </c>
      <c r="BA45" s="598">
        <f t="shared" ca="1" si="133"/>
        <v>0</v>
      </c>
      <c r="BC45" s="525" t="s">
        <v>416</v>
      </c>
      <c r="BD45" s="526">
        <f ca="1">+BD43-BD44</f>
        <v>0</v>
      </c>
      <c r="BE45" s="526">
        <f ca="1">+BE43-BE44</f>
        <v>0</v>
      </c>
      <c r="BF45" s="527"/>
      <c r="BH45" s="495" t="s">
        <v>4257</v>
      </c>
      <c r="BI45" s="495"/>
      <c r="BJ45" s="495"/>
      <c r="BK45" s="495"/>
      <c r="BL45" s="1031">
        <f>INDEX('PLATTS&amp;OPIS'!$A$4:$BB$1048576,MATCH('settlement day'!$B$3,'PLATTS&amp;OPIS'!$A$4:$A$1048576,0),MATCH(BH45,'PLATTS&amp;OPIS'!$A$4:$BB$4,0))</f>
        <v>0</v>
      </c>
      <c r="BO45" s="767" t="s">
        <v>417</v>
      </c>
      <c r="BP45" s="415">
        <v>278</v>
      </c>
      <c r="BQ45" s="415">
        <v>184</v>
      </c>
      <c r="BR45" s="415">
        <v>4</v>
      </c>
    </row>
    <row r="46" spans="2:88">
      <c r="B46" s="21"/>
      <c r="AY46" s="697"/>
      <c r="AZ46" s="697"/>
      <c r="BA46" s="1032"/>
      <c r="BC46" s="1033"/>
      <c r="BD46" s="1034"/>
      <c r="BE46" s="1034"/>
      <c r="BF46" s="1035"/>
      <c r="BH46" s="1036"/>
      <c r="BI46" s="1036"/>
      <c r="BJ46" s="1036"/>
      <c r="BK46" s="1036"/>
      <c r="BL46" s="1037"/>
      <c r="CG46" s="767"/>
      <c r="CH46" s="415"/>
      <c r="CI46" s="415"/>
      <c r="CJ46" s="415"/>
    </row>
    <row r="47" spans="2:88" ht="14.65" thickBot="1">
      <c r="M47" s="300"/>
    </row>
    <row r="48" spans="2:88" ht="14.65" thickBot="1">
      <c r="B48" s="382" t="s">
        <v>418</v>
      </c>
      <c r="C48" s="383"/>
      <c r="D48" s="383"/>
      <c r="E48" s="383"/>
      <c r="F48" s="384"/>
      <c r="G48" s="384"/>
      <c r="H48" s="385">
        <f t="shared" ref="H48:O48" si="134">+H51-H9</f>
        <v>0</v>
      </c>
      <c r="I48" s="385">
        <f t="shared" si="134"/>
        <v>0</v>
      </c>
      <c r="J48" s="385">
        <f t="shared" si="134"/>
        <v>0</v>
      </c>
      <c r="K48" s="385">
        <f t="shared" si="134"/>
        <v>0</v>
      </c>
      <c r="L48" s="385">
        <f t="shared" si="134"/>
        <v>0</v>
      </c>
      <c r="M48" s="385">
        <f t="shared" si="134"/>
        <v>0</v>
      </c>
      <c r="N48" s="590">
        <f t="shared" si="134"/>
        <v>0</v>
      </c>
      <c r="O48" s="590">
        <f t="shared" si="134"/>
        <v>0</v>
      </c>
      <c r="P48" s="595">
        <f>+P50-P8</f>
        <v>8.5059999999999913E-2</v>
      </c>
      <c r="Q48" s="590">
        <f>+Q51-Q9</f>
        <v>0</v>
      </c>
      <c r="R48" s="590">
        <f>+R51-R9</f>
        <v>0</v>
      </c>
      <c r="S48" s="590">
        <f>+S51-S9</f>
        <v>0</v>
      </c>
      <c r="U48" s="590">
        <f t="shared" ref="U48" si="135">+U51-T9</f>
        <v>0</v>
      </c>
      <c r="W48" s="590">
        <f t="shared" ref="W48:AA48" si="136">+W51-U9</f>
        <v>0</v>
      </c>
      <c r="X48" s="590">
        <f t="shared" si="136"/>
        <v>0</v>
      </c>
      <c r="Y48" s="590">
        <f t="shared" si="136"/>
        <v>0</v>
      </c>
      <c r="Z48" s="590">
        <f t="shared" si="136"/>
        <v>0</v>
      </c>
      <c r="AA48" s="590">
        <f t="shared" si="136"/>
        <v>0</v>
      </c>
      <c r="AB48" s="590">
        <f>+AB51-AB9</f>
        <v>0</v>
      </c>
      <c r="AC48" s="590">
        <f t="shared" ref="AC48:AI48" si="137">+AC51-AC9</f>
        <v>0</v>
      </c>
      <c r="AD48" s="590">
        <f t="shared" si="137"/>
        <v>0</v>
      </c>
      <c r="AE48" s="590">
        <f t="shared" si="137"/>
        <v>0</v>
      </c>
      <c r="AF48" s="590">
        <f t="shared" si="137"/>
        <v>0</v>
      </c>
      <c r="AG48" s="590">
        <f t="shared" si="137"/>
        <v>0</v>
      </c>
      <c r="AH48" s="590">
        <f t="shared" si="137"/>
        <v>0</v>
      </c>
      <c r="AI48" s="590">
        <f t="shared" si="137"/>
        <v>0</v>
      </c>
      <c r="AJ48" s="590">
        <f t="shared" ref="AJ48:AK48" si="138">+AJ51-AJ9</f>
        <v>0</v>
      </c>
      <c r="AK48" s="590">
        <f t="shared" si="138"/>
        <v>0</v>
      </c>
      <c r="AM48" s="590">
        <f t="shared" ref="AM48:AS48" si="139">+AM51-AL9</f>
        <v>0</v>
      </c>
      <c r="AN48" s="590">
        <f t="shared" si="139"/>
        <v>0</v>
      </c>
      <c r="AO48" s="590">
        <f t="shared" si="139"/>
        <v>0</v>
      </c>
      <c r="AP48" s="590">
        <f t="shared" si="139"/>
        <v>0</v>
      </c>
      <c r="AQ48" s="590">
        <f t="shared" si="139"/>
        <v>0</v>
      </c>
      <c r="AR48" s="590">
        <f t="shared" si="139"/>
        <v>0</v>
      </c>
      <c r="AS48" s="590">
        <f t="shared" si="139"/>
        <v>0</v>
      </c>
      <c r="AY48" s="590">
        <f>+AY51-AS9</f>
        <v>0</v>
      </c>
      <c r="AZ48" s="590">
        <f t="shared" ref="AZ48:BE48" si="140">+AZ51-AV9</f>
        <v>0</v>
      </c>
      <c r="BA48" s="590">
        <f t="shared" si="140"/>
        <v>0</v>
      </c>
      <c r="BB48" s="590">
        <f t="shared" si="140"/>
        <v>0</v>
      </c>
      <c r="BC48" s="590">
        <f t="shared" si="140"/>
        <v>0</v>
      </c>
      <c r="BD48" s="590">
        <f t="shared" si="140"/>
        <v>0</v>
      </c>
      <c r="BE48" s="590">
        <f t="shared" si="140"/>
        <v>0</v>
      </c>
      <c r="BF48" s="590">
        <f>+BF51-BF9</f>
        <v>0</v>
      </c>
      <c r="BG48" s="590">
        <f t="shared" ref="BG48:BV48" si="141">+BG51-BG9</f>
        <v>0</v>
      </c>
      <c r="BH48" s="590">
        <f t="shared" si="141"/>
        <v>9.9999999999999867E-2</v>
      </c>
      <c r="BI48" s="590">
        <f t="shared" si="141"/>
        <v>0.10000000000000009</v>
      </c>
      <c r="BJ48" s="590">
        <f t="shared" si="141"/>
        <v>0.1050000000000002</v>
      </c>
      <c r="BK48" s="590">
        <f t="shared" si="141"/>
        <v>-1.5774999999999999</v>
      </c>
      <c r="BL48" s="590">
        <f t="shared" si="141"/>
        <v>-1.5825</v>
      </c>
      <c r="BM48" s="590">
        <f t="shared" si="141"/>
        <v>-1.6074999999999999</v>
      </c>
      <c r="BN48" s="590">
        <f t="shared" si="141"/>
        <v>-1.6325000000000001</v>
      </c>
      <c r="BO48" s="590">
        <f t="shared" si="141"/>
        <v>-1.655</v>
      </c>
      <c r="BP48" s="590">
        <f t="shared" si="141"/>
        <v>-1.6675</v>
      </c>
      <c r="BQ48" s="590">
        <f t="shared" si="141"/>
        <v>-1.6725000000000001</v>
      </c>
      <c r="BR48" s="590">
        <f t="shared" si="141"/>
        <v>-1.6675</v>
      </c>
      <c r="BS48" s="590">
        <f t="shared" si="141"/>
        <v>-1.6625000000000001</v>
      </c>
      <c r="BT48" s="590">
        <f t="shared" si="141"/>
        <v>-1.6375</v>
      </c>
      <c r="BU48" s="590">
        <f t="shared" si="141"/>
        <v>-1.605</v>
      </c>
      <c r="BV48" s="590">
        <f t="shared" si="141"/>
        <v>-1.5825</v>
      </c>
    </row>
    <row r="49" spans="2:74" ht="7.45" customHeight="1" thickBot="1"/>
    <row r="50" spans="2:74">
      <c r="B50" s="139" t="s">
        <v>419</v>
      </c>
      <c r="C50" s="124"/>
      <c r="D50" s="124"/>
      <c r="E50" s="124"/>
      <c r="F50" s="124"/>
      <c r="G50" s="124"/>
      <c r="H50" s="124"/>
      <c r="I50" s="124"/>
      <c r="J50" s="124"/>
      <c r="K50" s="124"/>
      <c r="L50" s="124"/>
      <c r="M50" s="422">
        <v>3.8128000000000002</v>
      </c>
      <c r="N50" s="403">
        <v>3.6551</v>
      </c>
      <c r="O50" s="403">
        <v>2.3302999999999998</v>
      </c>
      <c r="P50" s="403">
        <v>2.2418</v>
      </c>
      <c r="Q50" s="403"/>
      <c r="R50" s="403">
        <v>2.7258</v>
      </c>
      <c r="S50" s="403">
        <v>2.8908</v>
      </c>
      <c r="U50" s="403">
        <v>2.9133</v>
      </c>
      <c r="W50" s="403">
        <v>2.5030999999999999</v>
      </c>
      <c r="X50" s="403">
        <v>2.5394000000000001</v>
      </c>
      <c r="Y50" s="403">
        <v>2.6263999999999998</v>
      </c>
      <c r="Z50" s="403">
        <v>2.2704</v>
      </c>
      <c r="AA50" s="403"/>
      <c r="AB50" s="362">
        <f t="shared" ref="AB50:AC50" si="142">+AA51-AB51</f>
        <v>0</v>
      </c>
      <c r="AC50" s="362">
        <f t="shared" si="142"/>
        <v>0</v>
      </c>
      <c r="AD50" s="362">
        <f t="shared" ref="AD50" si="143">+AC51-AD51</f>
        <v>0</v>
      </c>
      <c r="AE50" s="362">
        <f t="shared" ref="AE50" si="144">+AD51-AE51</f>
        <v>0</v>
      </c>
      <c r="AF50" s="362">
        <f t="shared" ref="AF50" si="145">+AE51-AF51</f>
        <v>0</v>
      </c>
      <c r="AG50" s="362">
        <f t="shared" ref="AG50" si="146">+AF51-AG51</f>
        <v>0</v>
      </c>
      <c r="AH50" s="362">
        <f t="shared" ref="AH50" si="147">+AG51-AH51</f>
        <v>0</v>
      </c>
      <c r="AI50" s="362">
        <f t="shared" ref="AI50" si="148">+AH51-AI51</f>
        <v>0</v>
      </c>
      <c r="AJ50" s="362">
        <f t="shared" ref="AJ50" si="149">+AI51-AJ51</f>
        <v>0</v>
      </c>
      <c r="AK50" s="362">
        <f t="shared" ref="AK50" si="150">+AJ51-AK51</f>
        <v>0</v>
      </c>
      <c r="AM50" s="362">
        <f>+AK51-AM51</f>
        <v>0</v>
      </c>
      <c r="AN50" s="362">
        <v>1.5392999999999999</v>
      </c>
      <c r="AO50" s="362">
        <f t="shared" ref="AO50" si="151">+AN51-AO51</f>
        <v>0</v>
      </c>
      <c r="AP50" s="362">
        <f t="shared" ref="AP50" si="152">+AO51-AP51</f>
        <v>0</v>
      </c>
      <c r="AQ50" s="362">
        <f t="shared" ref="AQ50" si="153">+AP51-AQ51</f>
        <v>0</v>
      </c>
      <c r="AR50" s="362">
        <f t="shared" ref="AR50" si="154">+AQ51-AR51</f>
        <v>0</v>
      </c>
      <c r="AS50" s="362">
        <f t="shared" ref="AS50" si="155">+AR51-AS51</f>
        <v>0</v>
      </c>
      <c r="AY50" s="362">
        <f t="shared" ref="AY50" si="156">+AX51-AY51</f>
        <v>0</v>
      </c>
      <c r="AZ50" s="362">
        <f t="shared" ref="AZ50" si="157">+AY51-AZ51</f>
        <v>0</v>
      </c>
      <c r="BA50" s="362">
        <f t="shared" ref="BA50" si="158">+AZ51-BA51</f>
        <v>0</v>
      </c>
      <c r="BB50" s="362">
        <f t="shared" ref="BB50" si="159">+BA51-BB51</f>
        <v>0</v>
      </c>
      <c r="BC50" s="362">
        <f t="shared" ref="BC50" si="160">+BB51-BC51</f>
        <v>0</v>
      </c>
      <c r="BD50" s="362">
        <f t="shared" ref="BD50" si="161">+BC51-BD51</f>
        <v>0</v>
      </c>
      <c r="BE50" s="362">
        <f t="shared" ref="BE50" si="162">+BD51-BE51</f>
        <v>0</v>
      </c>
      <c r="BF50" s="362">
        <f t="shared" ref="BF50" si="163">+BE51-BF51</f>
        <v>0</v>
      </c>
      <c r="BG50" s="362">
        <f>+BF51-BG51</f>
        <v>0</v>
      </c>
      <c r="BH50" s="362">
        <f t="shared" ref="BH50:BV50" si="164">+BG51-BH51</f>
        <v>-1.92</v>
      </c>
      <c r="BI50" s="362">
        <f t="shared" si="164"/>
        <v>0.12999999999999989</v>
      </c>
      <c r="BJ50" s="362">
        <f t="shared" si="164"/>
        <v>5.4999999999999938E-2</v>
      </c>
      <c r="BK50" s="362">
        <f t="shared" si="164"/>
        <v>1.7350000000000001</v>
      </c>
      <c r="BL50" s="362">
        <f t="shared" si="164"/>
        <v>0</v>
      </c>
      <c r="BM50" s="362">
        <f t="shared" si="164"/>
        <v>0</v>
      </c>
      <c r="BN50" s="362">
        <f t="shared" si="164"/>
        <v>0</v>
      </c>
      <c r="BO50" s="362">
        <f t="shared" si="164"/>
        <v>0</v>
      </c>
      <c r="BP50" s="362">
        <f t="shared" si="164"/>
        <v>0</v>
      </c>
      <c r="BQ50" s="362">
        <f t="shared" si="164"/>
        <v>0</v>
      </c>
      <c r="BR50" s="362">
        <f t="shared" si="164"/>
        <v>0</v>
      </c>
      <c r="BS50" s="362">
        <f t="shared" si="164"/>
        <v>0</v>
      </c>
      <c r="BT50" s="362">
        <f t="shared" si="164"/>
        <v>0</v>
      </c>
      <c r="BU50" s="362">
        <f t="shared" si="164"/>
        <v>0</v>
      </c>
      <c r="BV50" s="362">
        <f t="shared" si="164"/>
        <v>0</v>
      </c>
    </row>
    <row r="51" spans="2:74">
      <c r="B51" s="137" t="s">
        <v>359</v>
      </c>
      <c r="C51" s="150">
        <f>+RBOB!C59</f>
        <v>0</v>
      </c>
      <c r="D51" s="150">
        <f>+RBOB!D59</f>
        <v>0</v>
      </c>
      <c r="E51" s="150">
        <f>+RBOB!E59</f>
        <v>0</v>
      </c>
      <c r="F51" s="380">
        <f>+RBOB!F94</f>
        <v>0</v>
      </c>
      <c r="G51" s="380">
        <f>+RBOB!G94</f>
        <v>0</v>
      </c>
      <c r="H51" s="150">
        <f>+NYH!I82</f>
        <v>0</v>
      </c>
      <c r="I51" s="150">
        <f>+NYH!J95</f>
        <v>0</v>
      </c>
      <c r="J51" s="150">
        <f>+NYH!K123</f>
        <v>0</v>
      </c>
      <c r="K51" s="150">
        <f>+NYH!L139</f>
        <v>0</v>
      </c>
      <c r="L51" s="150">
        <f>+NYH!M202</f>
        <v>0</v>
      </c>
      <c r="M51" s="150">
        <f>+NYH!N202</f>
        <v>0</v>
      </c>
      <c r="N51" s="150">
        <f>+NYH!O244</f>
        <v>0</v>
      </c>
      <c r="O51" s="150">
        <f>+NYH!P244</f>
        <v>0</v>
      </c>
      <c r="P51" s="150">
        <f>+NYH!Q269</f>
        <v>0</v>
      </c>
      <c r="Q51" s="150">
        <f>+NYH!R286</f>
        <v>0</v>
      </c>
      <c r="R51" s="150">
        <f>+NYH!S310</f>
        <v>0</v>
      </c>
      <c r="S51" s="150">
        <f>INDEX(NYH!$A$4:$BB$1048576,MATCH('settlement day'!$B$3,NYH!$A$4:$A$1048576,0),MATCH('settlement day'!S$3,NYH!$A$4:$BB$4,0))</f>
        <v>0</v>
      </c>
      <c r="U51" s="150">
        <f>INDEX(NYH!$A$4:$BB$1048576,MATCH('settlement day'!$B$3,NYH!$A$4:$A$1048576,0),MATCH('settlement day'!T$3,NYH!$A$4:$BB$4,0))</f>
        <v>0</v>
      </c>
      <c r="W51" s="150">
        <f>INDEX(NYH!$A$4:$BB$1048576,MATCH('settlement day'!$B$3,NYH!$A$4:$A$1048576,0),MATCH('settlement day'!U$3,NYH!$A$4:$BB$4,0))</f>
        <v>0</v>
      </c>
      <c r="X51" s="150">
        <f>INDEX(NYH!$A$4:$BB$1048576,MATCH('settlement day'!$B$3,NYH!$A$4:$A$1048576,0),MATCH('settlement day'!W$3,NYH!$A$4:$BB$4,0))</f>
        <v>0</v>
      </c>
      <c r="Y51" s="150">
        <f>INDEX(NYH!$A$4:$BB$1048576,MATCH('settlement day'!$B$3,NYH!$A$4:$A$1048576,0),MATCH('settlement day'!X$3,NYH!$A$4:$BB$4,0))</f>
        <v>0</v>
      </c>
      <c r="Z51" s="150">
        <f>INDEX(NYH!$A$4:$BB$1048576,MATCH('settlement day'!$B$3,NYH!$A$4:$A$1048576,0),MATCH('settlement day'!Y$3,NYH!$A$4:$BB$4,0))</f>
        <v>0</v>
      </c>
      <c r="AA51" s="150">
        <f>INDEX(NYH!$A$4:$BB$1048576,MATCH('settlement day'!$B$3,NYH!$A$4:$A$1048576,0),MATCH('settlement day'!Z$3,NYH!$A$4:$BB$4,0))</f>
        <v>0</v>
      </c>
      <c r="AB51" s="795">
        <f>INDEX(NYH!$A$4:$BB$1048576,MATCH('settlement day'!$B$3,NYH!$A$4:$A$1048576,0),MATCH('settlement day'!AB$3,NYH!$A$4:$BB$4,0))</f>
        <v>0</v>
      </c>
      <c r="AC51" s="795">
        <f>INDEX(NYH!$A$4:$BB$1048576,MATCH('settlement day'!$B$3,NYH!$A$4:$A$1048576,0),MATCH('settlement day'!AC$3,NYH!$A$4:$BB$4,0))</f>
        <v>0</v>
      </c>
      <c r="AD51" s="795">
        <f>INDEX(NYH!$A$4:$BB$1048576,MATCH('settlement day'!$B$3,NYH!$A$4:$A$1048576,0),MATCH('settlement day'!AD$3,NYH!$A$4:$BB$4,0))</f>
        <v>0</v>
      </c>
      <c r="AE51" s="795">
        <f>INDEX(NYH!$A$4:$BB$1048576,MATCH('settlement day'!$B$3,NYH!$A$4:$A$1048576,0),MATCH('settlement day'!AE$3,NYH!$A$4:$BB$4,0))</f>
        <v>0</v>
      </c>
      <c r="AF51" s="795">
        <f>INDEX(NYH!$A$4:$BB$1048576,MATCH('settlement day'!$B$3,NYH!$A$4:$A$1048576,0),MATCH('settlement day'!AF$3,NYH!$A$4:$BB$4,0))</f>
        <v>0</v>
      </c>
      <c r="AG51" s="795">
        <f>INDEX(NYH!$A$4:$BB$1048576,MATCH('settlement day'!$B$3,NYH!$A$4:$A$1048576,0),MATCH('settlement day'!AG$3,NYH!$A$4:$BB$4,0))</f>
        <v>0</v>
      </c>
      <c r="AH51" s="795">
        <f>INDEX(NYH!$A$4:$BB$1048576,MATCH('settlement day'!$B$3,NYH!$A$4:$A$1048576,0),MATCH('settlement day'!AH$3,NYH!$A$4:$BB$4,0))</f>
        <v>0</v>
      </c>
      <c r="AI51" s="795">
        <f>INDEX(NYH!$A$4:$BB$1048576,MATCH('settlement day'!$B$3,NYH!$A$4:$A$1048576,0),MATCH('settlement day'!AI$3,NYH!$A$4:$BB$4,0))</f>
        <v>0</v>
      </c>
      <c r="AJ51" s="795">
        <f>INDEX(NYH!$A$4:$BB$1048576,MATCH('settlement day'!$B$3,NYH!$A$4:$A$1048576,0),MATCH('settlement day'!AJ$3,NYH!$A$4:$BB$4,0))</f>
        <v>0</v>
      </c>
      <c r="AK51" s="795">
        <f>INDEX(NYH!$A$4:$BB$1048576,MATCH('settlement day'!$B$3,NYH!$A$4:$A$1048576,0),MATCH('settlement day'!AK$3,NYH!$A$4:$BB$4,0))</f>
        <v>0</v>
      </c>
      <c r="AM51" s="150">
        <f>INDEX(NYH!$A$4:$BB$1048576,MATCH('settlement day'!$B$3,NYH!$A$4:$A$1048576,0),MATCH('settlement day'!AL$3,NYH!$A$4:$BB$4,0))</f>
        <v>0</v>
      </c>
      <c r="AN51" s="150">
        <f>INDEX(NYH!$A$4:$BB$1048576,MATCH('settlement day'!$B$3,NYH!$A$4:$A$1048576,0),MATCH('settlement day'!AM$3,NYH!$A$4:$BB$4,0))</f>
        <v>0</v>
      </c>
      <c r="AO51" s="150">
        <f>INDEX(NYH!$A$4:$BB$1048576,MATCH('settlement day'!$B$3,NYH!$A$4:$A$1048576,0),MATCH('settlement day'!AN$3,NYH!$A$4:$BB$4,0))</f>
        <v>0</v>
      </c>
      <c r="AP51" s="150">
        <f>INDEX(NYH!$A$4:$BB$1048576,MATCH('settlement day'!$B$3,NYH!$A$4:$A$1048576,0),MATCH('settlement day'!AO$3,NYH!$A$4:$BB$4,0))</f>
        <v>0</v>
      </c>
      <c r="AQ51" s="150">
        <f>INDEX(NYH!$A$4:$BB$1048576,MATCH('settlement day'!$B$3,NYH!$A$4:$A$1048576,0),MATCH('settlement day'!AP$3,NYH!$A$4:$BB$4,0))</f>
        <v>0</v>
      </c>
      <c r="AR51" s="150">
        <f>INDEX(NYH!$A$4:$BB$1048576,MATCH('settlement day'!$B$3,NYH!$A$4:$A$1048576,0),MATCH('settlement day'!AQ$3,NYH!$A$4:$BB$4,0))</f>
        <v>0</v>
      </c>
      <c r="AS51" s="150">
        <f>INDEX(NYH!$A$4:$BB$1048576,MATCH('settlement day'!$B$3,NYH!$A$4:$A$1048576,0),MATCH('settlement day'!AR$3,NYH!$A$4:$BB$4,0))</f>
        <v>0</v>
      </c>
      <c r="AY51" s="150">
        <f>INDEX(NYH!$A$4:$CC$1048576,MATCH('settlement day'!$B$3,NYH!$A$4:$A$1048576,0),MATCH('settlement day'!AY$3,NYH!$A$4:$CC$4,0))</f>
        <v>0</v>
      </c>
      <c r="AZ51" s="150">
        <f>INDEX(NYH!$A$4:$CC$1048576,MATCH('settlement day'!$B$3,NYH!$A$4:$A$1048576,0),MATCH('settlement day'!AZ$3,NYH!$A$4:$CC$4,0))</f>
        <v>0</v>
      </c>
      <c r="BA51" s="150">
        <f>INDEX(NYH!$A$4:$CC$1048576,MATCH('settlement day'!$B$3,NYH!$A$4:$A$1048576,0),MATCH('settlement day'!BA$3,NYH!$A$4:$CC$4,0))</f>
        <v>0</v>
      </c>
      <c r="BB51" s="150">
        <f>INDEX(NYH!$A$4:$CC$1048576,MATCH('settlement day'!$B$3,NYH!$A$4:$A$1048576,0),MATCH('settlement day'!BB$3,NYH!$A$4:$CC$4,0))</f>
        <v>0</v>
      </c>
      <c r="BC51" s="150">
        <f>INDEX(NYH!$A$4:$CC$1048576,MATCH('settlement day'!$B$3,NYH!$A$4:$A$1048576,0),MATCH('settlement day'!BC$3,NYH!$A$4:$CC$4,0))</f>
        <v>0</v>
      </c>
      <c r="BD51" s="150">
        <f>INDEX(NYH!$A$4:$CC$1048576,MATCH('settlement day'!$B$3,NYH!$A$4:$A$1048576,0),MATCH('settlement day'!BD$3,NYH!$A$4:$CC$4,0))</f>
        <v>0</v>
      </c>
      <c r="BE51" s="150">
        <f>INDEX(NYH!$A$4:$CC$1048576,MATCH('settlement day'!$B$3,NYH!$A$4:$A$1048576,0),MATCH('settlement day'!BE$3,NYH!$A$4:$CC$4,0))</f>
        <v>0</v>
      </c>
      <c r="BF51" s="150">
        <f>INDEX(NYH!$A$4:$CC$1048576,MATCH('settlement day'!$B$3,NYH!$A$4:$A$1048576,0),MATCH('settlement day'!BF$3,NYH!$A$4:$CC$4,0))</f>
        <v>0</v>
      </c>
      <c r="BG51" s="150">
        <f>INDEX(NYH!$A$4:$CC$1048576,MATCH('settlement day'!$B$3,NYH!$A$4:$A$1048576,0),MATCH('settlement day'!BG$3,NYH!$A$4:$CC$4,0))</f>
        <v>0</v>
      </c>
      <c r="BH51" s="150">
        <f>INDEX(NYH!$A$4:$CC$1048576,MATCH('settlement day'!$B$3,NYH!$A$4:$A$1048576,0),MATCH('settlement day'!BH$3,NYH!$A$4:$CC$4,0))</f>
        <v>1.92</v>
      </c>
      <c r="BI51" s="150">
        <f>INDEX(NYH!$A$4:$CC$1048576,MATCH('settlement day'!$B$3,NYH!$A$4:$A$1048576,0),MATCH('settlement day'!BI$3,NYH!$A$4:$CC$4,0))</f>
        <v>1.79</v>
      </c>
      <c r="BJ51" s="150">
        <f>INDEX(NYH!$A$4:$CC$1048576,MATCH('settlement day'!$B$3,NYH!$A$4:$A$1048576,0),MATCH('settlement day'!BJ$3,NYH!$A$4:$CC$4,0))</f>
        <v>1.7350000000000001</v>
      </c>
      <c r="BK51" s="150">
        <f>INDEX(NYH!$A$4:$CC$1048576,MATCH('settlement day'!$B$3,NYH!$A$4:$A$1048576,0),MATCH('settlement day'!BK$3,NYH!$A$4:$CC$4,0))</f>
        <v>0</v>
      </c>
      <c r="BL51" s="150">
        <f>INDEX(NYH!$A$4:$CC$1048576,MATCH('settlement day'!$B$3,NYH!$A$4:$A$1048576,0),MATCH('settlement day'!BL$3,NYH!$A$4:$CC$4,0))</f>
        <v>0</v>
      </c>
      <c r="BM51" s="150">
        <f>INDEX(NYH!$A$4:$CC$1048576,MATCH('settlement day'!$B$3,NYH!$A$4:$A$1048576,0),MATCH('settlement day'!BM$3,NYH!$A$4:$CC$4,0))</f>
        <v>0</v>
      </c>
      <c r="BN51" s="150">
        <f>INDEX(NYH!$A$4:$CC$1048576,MATCH('settlement day'!$B$3,NYH!$A$4:$A$1048576,0),MATCH('settlement day'!BN$3,NYH!$A$4:$CC$4,0))</f>
        <v>0</v>
      </c>
      <c r="BO51" s="150">
        <f>INDEX(NYH!$A$4:$CC$1048576,MATCH('settlement day'!$B$3,NYH!$A$4:$A$1048576,0),MATCH('settlement day'!BO$3,NYH!$A$4:$CC$4,0))</f>
        <v>0</v>
      </c>
      <c r="BP51" s="150">
        <f>INDEX(NYH!$A$4:$CC$1048576,MATCH('settlement day'!$B$3,NYH!$A$4:$A$1048576,0),MATCH('settlement day'!BP$3,NYH!$A$4:$CC$4,0))</f>
        <v>0</v>
      </c>
      <c r="BQ51" s="150">
        <f>INDEX(NYH!$A$4:$CC$1048576,MATCH('settlement day'!$B$3,NYH!$A$4:$A$1048576,0),MATCH('settlement day'!BQ$3,NYH!$A$4:$CC$4,0))</f>
        <v>0</v>
      </c>
      <c r="BR51" s="150">
        <f>INDEX(NYH!$A$4:$CC$1048576,MATCH('settlement day'!$B$3,NYH!$A$4:$A$1048576,0),MATCH('settlement day'!BR$3,NYH!$A$4:$CC$4,0))</f>
        <v>0</v>
      </c>
      <c r="BS51" s="150">
        <f>INDEX(NYH!$A$4:$CC$1048576,MATCH('settlement day'!$B$3,NYH!$A$4:$A$1048576,0),MATCH('settlement day'!BS$3,NYH!$A$4:$CC$4,0))</f>
        <v>0</v>
      </c>
      <c r="BT51" s="150">
        <f>INDEX(NYH!$A$4:$CC$1048576,MATCH('settlement day'!$B$3,NYH!$A$4:$A$1048576,0),MATCH('settlement day'!BT$3,NYH!$A$4:$CC$4,0))</f>
        <v>0</v>
      </c>
      <c r="BU51" s="150">
        <f>INDEX(NYH!$A$4:$CC$1048576,MATCH('settlement day'!$B$3,NYH!$A$4:$A$1048576,0),MATCH('settlement day'!BU$3,NYH!$A$4:$CC$4,0))</f>
        <v>0</v>
      </c>
      <c r="BV51" s="150">
        <f>INDEX(NYH!$A$4:$CC$1048576,MATCH('settlement day'!$B$3,NYH!$A$4:$A$1048576,0),MATCH('settlement day'!BV$3,NYH!$A$4:$CC$4,0))</f>
        <v>0</v>
      </c>
    </row>
    <row r="52" spans="2:74">
      <c r="B52" s="137" t="s">
        <v>360</v>
      </c>
      <c r="C52" s="150">
        <f>+RBOB!C58</f>
        <v>0</v>
      </c>
      <c r="D52" s="150">
        <f>+RBOB!D58</f>
        <v>0</v>
      </c>
      <c r="E52" s="150">
        <f>+RBOB!E58</f>
        <v>0</v>
      </c>
      <c r="F52" s="380">
        <f>+RBOB!F93</f>
        <v>0</v>
      </c>
      <c r="G52" s="380">
        <f>+RBOB!G93</f>
        <v>0</v>
      </c>
      <c r="H52" s="150">
        <f>+NYH!I81</f>
        <v>0</v>
      </c>
      <c r="I52" s="150">
        <f>+NYH!J94</f>
        <v>0</v>
      </c>
      <c r="J52" s="150">
        <f>+NYH!K122</f>
        <v>0</v>
      </c>
      <c r="K52" s="150">
        <f>+NYH!L138</f>
        <v>0</v>
      </c>
      <c r="L52" s="150">
        <f>+NYH!M201</f>
        <v>0</v>
      </c>
      <c r="M52" s="150">
        <f>+NYH!N201</f>
        <v>0</v>
      </c>
      <c r="N52" s="150">
        <f>+NYH!O243</f>
        <v>0</v>
      </c>
      <c r="O52" s="150">
        <f>+NYH!P243</f>
        <v>0</v>
      </c>
      <c r="P52" s="150">
        <f>+NYH!Q268</f>
        <v>0</v>
      </c>
      <c r="Q52" s="150">
        <f>+NYH!R285</f>
        <v>0</v>
      </c>
      <c r="R52" s="150">
        <f>+NYH!S309</f>
        <v>0</v>
      </c>
      <c r="S52" s="150">
        <f ca="1">OFFSET(INDEX(NYH!$A$4:$BB$1048576,MATCH('settlement day'!$B$3,NYH!$A$4:$A$1048576,0),MATCH('settlement day'!S$3,NYH!$A$4:$BB$4,0)),-1,0)</f>
        <v>0</v>
      </c>
      <c r="U52" s="150">
        <f ca="1">OFFSET(INDEX(NYH!$A$4:$BB$1048576,MATCH('settlement day'!$B$3,NYH!$A$4:$A$1048576,0),MATCH('settlement day'!T$3,NYH!$A$4:$BB$4,0)),-1,0)</f>
        <v>0</v>
      </c>
      <c r="W52" s="150">
        <f ca="1">OFFSET(INDEX(NYH!$A$4:$BB$1048576,MATCH('settlement day'!$B$3,NYH!$A$4:$A$1048576,0),MATCH('settlement day'!U$3,NYH!$A$4:$BB$4,0)),-1,0)</f>
        <v>0</v>
      </c>
      <c r="X52" s="150">
        <f ca="1">OFFSET(INDEX(NYH!$A$4:$BB$1048576,MATCH('settlement day'!$B$3,NYH!$A$4:$A$1048576,0),MATCH('settlement day'!W$3,NYH!$A$4:$BB$4,0)),-1,0)</f>
        <v>0</v>
      </c>
      <c r="Y52" s="150">
        <f ca="1">OFFSET(INDEX(NYH!$A$4:$BB$1048576,MATCH('settlement day'!$B$3,NYH!$A$4:$A$1048576,0),MATCH('settlement day'!X$3,NYH!$A$4:$BB$4,0)),-1,0)</f>
        <v>0</v>
      </c>
      <c r="Z52" s="150">
        <f ca="1">OFFSET(INDEX(NYH!$A$4:$BB$1048576,MATCH('settlement day'!$B$3,NYH!$A$4:$A$1048576,0),MATCH('settlement day'!Y$3,NYH!$A$4:$BB$4,0)),-1,0)</f>
        <v>0</v>
      </c>
      <c r="AA52" s="150">
        <f ca="1">OFFSET(INDEX(NYH!$A$4:$BB$1048576,MATCH('settlement day'!$B$3,NYH!$A$4:$A$1048576,0),MATCH('settlement day'!Z$3,NYH!$A$4:$BB$4,0)),-1,0)</f>
        <v>0</v>
      </c>
      <c r="AB52" s="795">
        <f ca="1">OFFSET(INDEX(NYH!$A$4:$BB$1048576,MATCH('settlement day'!$B$3,NYH!$A$4:$A$1048576,0),MATCH('settlement day'!AB$3,NYH!$A$4:$BB$4,0)),-1,0)</f>
        <v>0</v>
      </c>
      <c r="AC52" s="795">
        <f ca="1">OFFSET(INDEX(NYH!$A$4:$BB$1048576,MATCH('settlement day'!$B$3,NYH!$A$4:$A$1048576,0),MATCH('settlement day'!AC$3,NYH!$A$4:$BB$4,0)),-1,0)</f>
        <v>0</v>
      </c>
      <c r="AD52" s="795">
        <f ca="1">OFFSET(INDEX(NYH!$A$4:$BB$1048576,MATCH('settlement day'!$B$3,NYH!$A$4:$A$1048576,0),MATCH('settlement day'!AD$3,NYH!$A$4:$BB$4,0)),-1,0)</f>
        <v>0</v>
      </c>
      <c r="AE52" s="795">
        <f ca="1">OFFSET(INDEX(NYH!$A$4:$BB$1048576,MATCH('settlement day'!$B$3,NYH!$A$4:$A$1048576,0),MATCH('settlement day'!AE$3,NYH!$A$4:$BB$4,0)),-1,0)</f>
        <v>0</v>
      </c>
      <c r="AF52" s="795">
        <f ca="1">OFFSET(INDEX(NYH!$A$4:$BB$1048576,MATCH('settlement day'!$B$3,NYH!$A$4:$A$1048576,0),MATCH('settlement day'!AF$3,NYH!$A$4:$BB$4,0)),-1,0)</f>
        <v>0</v>
      </c>
      <c r="AG52" s="795">
        <f ca="1">OFFSET(INDEX(NYH!$A$4:$BB$1048576,MATCH('settlement day'!$B$3,NYH!$A$4:$A$1048576,0),MATCH('settlement day'!AG$3,NYH!$A$4:$BB$4,0)),-1,0)</f>
        <v>0</v>
      </c>
      <c r="AH52" s="795">
        <f ca="1">OFFSET(INDEX(NYH!$A$4:$BB$1048576,MATCH('settlement day'!$B$3,NYH!$A$4:$A$1048576,0),MATCH('settlement day'!AH$3,NYH!$A$4:$BB$4,0)),-1,0)</f>
        <v>0</v>
      </c>
      <c r="AI52" s="795">
        <f ca="1">OFFSET(INDEX(NYH!$A$4:$BB$1048576,MATCH('settlement day'!$B$3,NYH!$A$4:$A$1048576,0),MATCH('settlement day'!AI$3,NYH!$A$4:$BB$4,0)),-1,0)</f>
        <v>0</v>
      </c>
      <c r="AJ52" s="795">
        <f ca="1">OFFSET(INDEX(NYH!$A$4:$BB$1048576,MATCH('settlement day'!$B$3,NYH!$A$4:$A$1048576,0),MATCH('settlement day'!AJ$3,NYH!$A$4:$BB$4,0)),-1,0)</f>
        <v>0</v>
      </c>
      <c r="AK52" s="795">
        <f ca="1">OFFSET(INDEX(NYH!$A$4:$BB$1048576,MATCH('settlement day'!$B$3,NYH!$A$4:$A$1048576,0),MATCH('settlement day'!AK$3,NYH!$A$4:$BB$4,0)),-1,0)</f>
        <v>0</v>
      </c>
      <c r="AM52" s="150">
        <f ca="1">OFFSET(INDEX(NYH!$A$4:$BB$1048576,MATCH('settlement day'!$B$3,NYH!$A$4:$A$1048576,0),MATCH('settlement day'!AL$3,NYH!$A$4:$BB$4,0)),-1,0)</f>
        <v>0</v>
      </c>
      <c r="AN52" s="150">
        <f ca="1">OFFSET(INDEX(NYH!$A$4:$BB$1048576,MATCH('settlement day'!$B$3,NYH!$A$4:$A$1048576,0),MATCH('settlement day'!AM$3,NYH!$A$4:$BB$4,0)),-1,0)</f>
        <v>0</v>
      </c>
      <c r="AO52" s="150">
        <f ca="1">OFFSET(INDEX(NYH!$A$4:$BB$1048576,MATCH('settlement day'!$B$3,NYH!$A$4:$A$1048576,0),MATCH('settlement day'!AN$3,NYH!$A$4:$BB$4,0)),-1,0)</f>
        <v>0</v>
      </c>
      <c r="AP52" s="150">
        <f ca="1">OFFSET(INDEX(NYH!$A$4:$BB$1048576,MATCH('settlement day'!$B$3,NYH!$A$4:$A$1048576,0),MATCH('settlement day'!AO$3,NYH!$A$4:$BB$4,0)),-1,0)</f>
        <v>0</v>
      </c>
      <c r="AQ52" s="150">
        <f ca="1">OFFSET(INDEX(NYH!$A$4:$BB$1048576,MATCH('settlement day'!$B$3,NYH!$A$4:$A$1048576,0),MATCH('settlement day'!AP$3,NYH!$A$4:$BB$4,0)),-1,0)</f>
        <v>0</v>
      </c>
      <c r="AR52" s="150">
        <f ca="1">OFFSET(INDEX(NYH!$A$4:$BB$1048576,MATCH('settlement day'!$B$3,NYH!$A$4:$A$1048576,0),MATCH('settlement day'!AQ$3,NYH!$A$4:$BB$4,0)),-1,0)</f>
        <v>0</v>
      </c>
      <c r="AS52" s="150">
        <f ca="1">OFFSET(INDEX(NYH!$A$4:$BB$1048576,MATCH('settlement day'!$B$3,NYH!$A$4:$A$1048576,0),MATCH('settlement day'!AR$3,NYH!$A$4:$BB$4,0)),-1,0)</f>
        <v>0</v>
      </c>
      <c r="AY52" s="150">
        <f ca="1">OFFSET(INDEX(NYH!$A$4:$CC$1048576,MATCH('settlement day'!$B$3,NYH!$A$4:$A$1048576,0),MATCH('settlement day'!AY$3,NYH!$A$4:$CC$4,0)),-1,0)</f>
        <v>0</v>
      </c>
      <c r="AZ52" s="150">
        <f ca="1">OFFSET(INDEX(NYH!$A$4:$CC$1048576,MATCH('settlement day'!$B$3,NYH!$A$4:$A$1048576,0),MATCH('settlement day'!AZ$3,NYH!$A$4:$CC$4,0)),-1,0)</f>
        <v>0</v>
      </c>
      <c r="BA52" s="150">
        <f ca="1">OFFSET(INDEX(NYH!$A$4:$CC$1048576,MATCH('settlement day'!$B$3,NYH!$A$4:$A$1048576,0),MATCH('settlement day'!BA$3,NYH!$A$4:$CC$4,0)),-1,0)</f>
        <v>0</v>
      </c>
      <c r="BB52" s="150">
        <f ca="1">OFFSET(INDEX(NYH!$A$4:$CC$1048576,MATCH('settlement day'!$B$3,NYH!$A$4:$A$1048576,0),MATCH('settlement day'!BB$3,NYH!$A$4:$CC$4,0)),-1,0)</f>
        <v>0</v>
      </c>
      <c r="BC52" s="150">
        <f ca="1">OFFSET(INDEX(NYH!$A$4:$CC$1048576,MATCH('settlement day'!$B$3,NYH!$A$4:$A$1048576,0),MATCH('settlement day'!BC$3,NYH!$A$4:$CC$4,0)),-1,0)</f>
        <v>0</v>
      </c>
      <c r="BD52" s="150">
        <f ca="1">OFFSET(INDEX(NYH!$A$4:$CC$1048576,MATCH('settlement day'!$B$3,NYH!$A$4:$A$1048576,0),MATCH('settlement day'!BD$3,NYH!$A$4:$CC$4,0)),-1,0)</f>
        <v>0</v>
      </c>
      <c r="BE52" s="150">
        <f ca="1">OFFSET(INDEX(NYH!$A$4:$CC$1048576,MATCH('settlement day'!$B$3,NYH!$A$4:$A$1048576,0),MATCH('settlement day'!BE$3,NYH!$A$4:$CC$4,0)),-1,0)</f>
        <v>0</v>
      </c>
      <c r="BF52" s="150">
        <f ca="1">OFFSET(INDEX(NYH!$A$4:$CC$1048576,MATCH('settlement day'!$B$3,NYH!$A$4:$A$1048576,0),MATCH('settlement day'!BF$3,NYH!$A$4:$CC$4,0)),-1,0)</f>
        <v>0</v>
      </c>
      <c r="BG52" s="150">
        <f ca="1">OFFSET(INDEX(NYH!$A$4:$CC$1048576,MATCH('settlement day'!$B$3,NYH!$A$4:$A$1048576,0),MATCH('settlement day'!BG$3,NYH!$A$4:$CC$4,0)),-1,0)</f>
        <v>0</v>
      </c>
      <c r="BH52" s="150">
        <f ca="1">OFFSET(INDEX(NYH!$A$4:$CC$1048576,MATCH('settlement day'!$B$3,NYH!$A$4:$A$1048576,0),MATCH('settlement day'!BH$3,NYH!$A$4:$CC$4,0)),-1,0)</f>
        <v>1.9275</v>
      </c>
      <c r="BI52" s="150">
        <f ca="1">OFFSET(INDEX(NYH!$A$4:$CC$1048576,MATCH('settlement day'!$B$3,NYH!$A$4:$A$1048576,0),MATCH('settlement day'!BI$3,NYH!$A$4:$CC$4,0)),-1,0)</f>
        <v>1.8149999999999999</v>
      </c>
      <c r="BJ52" s="150">
        <f ca="1">OFFSET(INDEX(NYH!$A$4:$CC$1048576,MATCH('settlement day'!$B$3,NYH!$A$4:$A$1048576,0),MATCH('settlement day'!BJ$3,NYH!$A$4:$CC$4,0)),-1,0)</f>
        <v>1.7450000000000001</v>
      </c>
      <c r="BK52" s="150">
        <f ca="1">OFFSET(INDEX(NYH!$A$4:$CC$1048576,MATCH('settlement day'!$B$3,NYH!$A$4:$A$1048576,0),MATCH('settlement day'!BK$3,NYH!$A$4:$CC$4,0)),-1,0)</f>
        <v>0</v>
      </c>
      <c r="BL52" s="150">
        <f ca="1">OFFSET(INDEX(NYH!$A$4:$CC$1048576,MATCH('settlement day'!$B$3,NYH!$A$4:$A$1048576,0),MATCH('settlement day'!BL$3,NYH!$A$4:$CC$4,0)),-1,0)</f>
        <v>0</v>
      </c>
      <c r="BM52" s="150">
        <f ca="1">OFFSET(INDEX(NYH!$A$4:$CC$1048576,MATCH('settlement day'!$B$3,NYH!$A$4:$A$1048576,0),MATCH('settlement day'!BM$3,NYH!$A$4:$CC$4,0)),-1,0)</f>
        <v>0</v>
      </c>
      <c r="BN52" s="150">
        <f ca="1">OFFSET(INDEX(NYH!$A$4:$CC$1048576,MATCH('settlement day'!$B$3,NYH!$A$4:$A$1048576,0),MATCH('settlement day'!BN$3,NYH!$A$4:$CC$4,0)),-1,0)</f>
        <v>0</v>
      </c>
      <c r="BO52" s="150">
        <f ca="1">OFFSET(INDEX(NYH!$A$4:$CC$1048576,MATCH('settlement day'!$B$3,NYH!$A$4:$A$1048576,0),MATCH('settlement day'!BO$3,NYH!$A$4:$CC$4,0)),-1,0)</f>
        <v>0</v>
      </c>
      <c r="BP52" s="150">
        <f ca="1">OFFSET(INDEX(NYH!$A$4:$CC$1048576,MATCH('settlement day'!$B$3,NYH!$A$4:$A$1048576,0),MATCH('settlement day'!BP$3,NYH!$A$4:$CC$4,0)),-1,0)</f>
        <v>0</v>
      </c>
      <c r="BQ52" s="150">
        <f ca="1">OFFSET(INDEX(NYH!$A$4:$CC$1048576,MATCH('settlement day'!$B$3,NYH!$A$4:$A$1048576,0),MATCH('settlement day'!BQ$3,NYH!$A$4:$CC$4,0)),-1,0)</f>
        <v>0</v>
      </c>
      <c r="BR52" s="150">
        <f ca="1">OFFSET(INDEX(NYH!$A$4:$CC$1048576,MATCH('settlement day'!$B$3,NYH!$A$4:$A$1048576,0),MATCH('settlement day'!BR$3,NYH!$A$4:$CC$4,0)),-1,0)</f>
        <v>0</v>
      </c>
      <c r="BS52" s="150">
        <f ca="1">OFFSET(INDEX(NYH!$A$4:$CC$1048576,MATCH('settlement day'!$B$3,NYH!$A$4:$A$1048576,0),MATCH('settlement day'!BS$3,NYH!$A$4:$CC$4,0)),-1,0)</f>
        <v>0</v>
      </c>
      <c r="BT52" s="150">
        <f ca="1">OFFSET(INDEX(NYH!$A$4:$CC$1048576,MATCH('settlement day'!$B$3,NYH!$A$4:$A$1048576,0),MATCH('settlement day'!BT$3,NYH!$A$4:$CC$4,0)),-1,0)</f>
        <v>0</v>
      </c>
      <c r="BU52" s="150">
        <f ca="1">OFFSET(INDEX(NYH!$A$4:$CC$1048576,MATCH('settlement day'!$B$3,NYH!$A$4:$A$1048576,0),MATCH('settlement day'!BU$3,NYH!$A$4:$CC$4,0)),-1,0)</f>
        <v>0</v>
      </c>
      <c r="BV52" s="150">
        <f ca="1">OFFSET(INDEX(NYH!$A$4:$CC$1048576,MATCH('settlement day'!$B$3,NYH!$A$4:$A$1048576,0),MATCH('settlement day'!BV$3,NYH!$A$4:$CC$4,0)),-1,0)</f>
        <v>0</v>
      </c>
    </row>
    <row r="53" spans="2:74" ht="14.65" thickBot="1">
      <c r="B53" s="140" t="s">
        <v>363</v>
      </c>
      <c r="C53" s="131">
        <f t="shared" ref="C53:K53" si="165">C51-C52</f>
        <v>0</v>
      </c>
      <c r="D53" s="131">
        <f t="shared" si="165"/>
        <v>0</v>
      </c>
      <c r="E53" s="131">
        <f t="shared" si="165"/>
        <v>0</v>
      </c>
      <c r="F53" s="381">
        <f t="shared" si="165"/>
        <v>0</v>
      </c>
      <c r="G53" s="381">
        <f t="shared" si="165"/>
        <v>0</v>
      </c>
      <c r="H53" s="131">
        <f t="shared" si="165"/>
        <v>0</v>
      </c>
      <c r="I53" s="131">
        <f>I51-I52</f>
        <v>0</v>
      </c>
      <c r="J53" s="131">
        <f t="shared" si="165"/>
        <v>0</v>
      </c>
      <c r="K53" s="131">
        <f t="shared" si="165"/>
        <v>0</v>
      </c>
      <c r="L53" s="131">
        <f t="shared" ref="L53:R53" si="166">L51-L52</f>
        <v>0</v>
      </c>
      <c r="M53" s="131">
        <f t="shared" si="166"/>
        <v>0</v>
      </c>
      <c r="N53" s="131">
        <f t="shared" si="166"/>
        <v>0</v>
      </c>
      <c r="O53" s="131">
        <f t="shared" si="166"/>
        <v>0</v>
      </c>
      <c r="P53" s="131">
        <f t="shared" si="166"/>
        <v>0</v>
      </c>
      <c r="Q53" s="131">
        <f t="shared" si="166"/>
        <v>0</v>
      </c>
      <c r="R53" s="131">
        <f t="shared" si="166"/>
        <v>0</v>
      </c>
      <c r="S53" s="131">
        <f ca="1">S51-S52</f>
        <v>0</v>
      </c>
      <c r="U53" s="131">
        <f ca="1">U51-U52</f>
        <v>0</v>
      </c>
      <c r="W53" s="131">
        <f t="shared" ref="W53:AA53" ca="1" si="167">W51-W52</f>
        <v>0</v>
      </c>
      <c r="X53" s="131">
        <f ca="1">X51-X52</f>
        <v>0</v>
      </c>
      <c r="Y53" s="131">
        <f ca="1">Y51-Y52</f>
        <v>0</v>
      </c>
      <c r="Z53" s="131">
        <f t="shared" ca="1" si="167"/>
        <v>0</v>
      </c>
      <c r="AA53" s="131">
        <f t="shared" ca="1" si="167"/>
        <v>0</v>
      </c>
      <c r="AB53" s="131">
        <f t="shared" ref="AB53:AC53" ca="1" si="168">AB51-AB52</f>
        <v>0</v>
      </c>
      <c r="AC53" s="131">
        <f t="shared" ca="1" si="168"/>
        <v>0</v>
      </c>
      <c r="AD53" s="131">
        <f t="shared" ref="AD53:AG53" ca="1" si="169">AD51-AD52</f>
        <v>0</v>
      </c>
      <c r="AE53" s="131">
        <f t="shared" ca="1" si="169"/>
        <v>0</v>
      </c>
      <c r="AF53" s="131">
        <f t="shared" ca="1" si="169"/>
        <v>0</v>
      </c>
      <c r="AG53" s="131">
        <f t="shared" ca="1" si="169"/>
        <v>0</v>
      </c>
      <c r="AH53" s="131">
        <f t="shared" ref="AH53:AI53" ca="1" si="170">AH51-AH52</f>
        <v>0</v>
      </c>
      <c r="AI53" s="131">
        <f t="shared" ca="1" si="170"/>
        <v>0</v>
      </c>
      <c r="AJ53" s="131">
        <f t="shared" ref="AJ53:AK53" ca="1" si="171">AJ51-AJ52</f>
        <v>0</v>
      </c>
      <c r="AK53" s="131">
        <f t="shared" ca="1" si="171"/>
        <v>0</v>
      </c>
      <c r="AM53" s="131">
        <f ca="1">AM51-AM52</f>
        <v>0</v>
      </c>
      <c r="AN53" s="131">
        <f t="shared" ref="AN53:AS53" ca="1" si="172">AN51-AN52</f>
        <v>0</v>
      </c>
      <c r="AO53" s="131">
        <f t="shared" ca="1" si="172"/>
        <v>0</v>
      </c>
      <c r="AP53" s="131">
        <f t="shared" ca="1" si="172"/>
        <v>0</v>
      </c>
      <c r="AQ53" s="131">
        <f t="shared" ca="1" si="172"/>
        <v>0</v>
      </c>
      <c r="AR53" s="131">
        <f t="shared" ca="1" si="172"/>
        <v>0</v>
      </c>
      <c r="AS53" s="131">
        <f t="shared" ca="1" si="172"/>
        <v>0</v>
      </c>
      <c r="AY53" s="131">
        <f t="shared" ref="AY53:BG53" ca="1" si="173">AY51-AY52</f>
        <v>0</v>
      </c>
      <c r="AZ53" s="131">
        <f t="shared" ca="1" si="173"/>
        <v>0</v>
      </c>
      <c r="BA53" s="131">
        <f t="shared" ca="1" si="173"/>
        <v>0</v>
      </c>
      <c r="BB53" s="131">
        <f t="shared" ca="1" si="173"/>
        <v>0</v>
      </c>
      <c r="BC53" s="131">
        <f t="shared" ca="1" si="173"/>
        <v>0</v>
      </c>
      <c r="BD53" s="131">
        <f t="shared" ca="1" si="173"/>
        <v>0</v>
      </c>
      <c r="BE53" s="131">
        <f t="shared" ca="1" si="173"/>
        <v>0</v>
      </c>
      <c r="BF53" s="131">
        <f t="shared" ca="1" si="173"/>
        <v>0</v>
      </c>
      <c r="BG53" s="131">
        <f t="shared" ca="1" si="173"/>
        <v>0</v>
      </c>
      <c r="BH53" s="131">
        <f t="shared" ref="BH53:BV53" ca="1" si="174">BH51-BH52</f>
        <v>-7.5000000000000622E-3</v>
      </c>
      <c r="BI53" s="131">
        <f t="shared" ca="1" si="174"/>
        <v>-2.4999999999999911E-2</v>
      </c>
      <c r="BJ53" s="131">
        <f t="shared" ca="1" si="174"/>
        <v>-1.0000000000000009E-2</v>
      </c>
      <c r="BK53" s="131">
        <f t="shared" ca="1" si="174"/>
        <v>0</v>
      </c>
      <c r="BL53" s="131">
        <f t="shared" ca="1" si="174"/>
        <v>0</v>
      </c>
      <c r="BM53" s="131">
        <f t="shared" ca="1" si="174"/>
        <v>0</v>
      </c>
      <c r="BN53" s="131">
        <f t="shared" ca="1" si="174"/>
        <v>0</v>
      </c>
      <c r="BO53" s="131">
        <f t="shared" ca="1" si="174"/>
        <v>0</v>
      </c>
      <c r="BP53" s="131">
        <f t="shared" ca="1" si="174"/>
        <v>0</v>
      </c>
      <c r="BQ53" s="131">
        <f t="shared" ca="1" si="174"/>
        <v>0</v>
      </c>
      <c r="BR53" s="131">
        <f t="shared" ca="1" si="174"/>
        <v>0</v>
      </c>
      <c r="BS53" s="131">
        <f t="shared" ca="1" si="174"/>
        <v>0</v>
      </c>
      <c r="BT53" s="131">
        <f t="shared" ca="1" si="174"/>
        <v>0</v>
      </c>
      <c r="BU53" s="131">
        <f t="shared" ca="1" si="174"/>
        <v>0</v>
      </c>
      <c r="BV53" s="131">
        <f t="shared" ca="1" si="174"/>
        <v>0</v>
      </c>
    </row>
    <row r="54" spans="2:74">
      <c r="X54" s="765"/>
      <c r="Y54" s="765"/>
      <c r="Z54" s="765"/>
      <c r="AA54" s="765"/>
    </row>
  </sheetData>
  <phoneticPr fontId="31" type="noConversion"/>
  <pageMargins left="0.7" right="0.7" top="0.75" bottom="0.75" header="0.3" footer="0.3"/>
  <pageSetup orientation="portrait" r:id="rId1"/>
  <ignoredErrors>
    <ignoredError sqref="P48" formula="1"/>
  </ignoredErrors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414D5-8F67-4927-84FD-8AE21F6A735C}">
  <dimension ref="A1:AA1219"/>
  <sheetViews>
    <sheetView zoomScale="110" zoomScaleNormal="110" workbookViewId="0">
      <pane xSplit="1" ySplit="4" topLeftCell="I1175" activePane="bottomRight" state="frozen"/>
      <selection pane="topRight" activeCell="B1" sqref="B1"/>
      <selection pane="bottomLeft" activeCell="A5" sqref="A5"/>
      <selection pane="bottomRight" activeCell="A1182" sqref="A1182:XFD1182"/>
    </sheetView>
  </sheetViews>
  <sheetFormatPr baseColWidth="10" defaultColWidth="9.06640625" defaultRowHeight="14.25"/>
  <cols>
    <col min="1" max="1" width="14.46484375" customWidth="1"/>
    <col min="2" max="2" width="10.46484375" customWidth="1"/>
    <col min="3" max="4" width="9.46484375" customWidth="1"/>
    <col min="5" max="5" width="10.46484375" customWidth="1"/>
    <col min="7" max="7" width="10.46484375" customWidth="1"/>
    <col min="11" max="11" width="16.53125" customWidth="1"/>
    <col min="22" max="22" width="11.46484375" customWidth="1"/>
    <col min="23" max="23" width="11.53125" bestFit="1" customWidth="1"/>
    <col min="26" max="26" width="8.53125" bestFit="1" customWidth="1"/>
  </cols>
  <sheetData>
    <row r="1" spans="1:27" ht="8.1999999999999993" customHeight="1"/>
    <row r="2" spans="1:27" ht="6.7" customHeight="1"/>
    <row r="3" spans="1:27" ht="16.149999999999999" thickBot="1">
      <c r="B3" s="99" t="s">
        <v>420</v>
      </c>
      <c r="C3" s="99"/>
      <c r="D3" s="99"/>
      <c r="E3" s="99"/>
      <c r="F3" s="99"/>
      <c r="G3" s="99"/>
      <c r="H3" s="99"/>
      <c r="I3" s="99"/>
      <c r="J3" s="99"/>
      <c r="K3" s="99"/>
      <c r="L3" s="1206" t="s">
        <v>421</v>
      </c>
      <c r="M3" s="1206"/>
      <c r="N3" s="1206"/>
      <c r="O3" s="1206"/>
      <c r="P3" s="1206"/>
      <c r="Q3" s="1206"/>
      <c r="R3" s="1205" t="s">
        <v>422</v>
      </c>
      <c r="S3" s="1205"/>
      <c r="T3" s="1205"/>
      <c r="U3" s="1205"/>
      <c r="V3" s="715" t="s">
        <v>423</v>
      </c>
      <c r="W3" s="1205" t="s">
        <v>424</v>
      </c>
      <c r="X3" s="1205"/>
      <c r="Y3" s="1205"/>
      <c r="Z3" s="1205"/>
    </row>
    <row r="4" spans="1:27" ht="86.45" customHeight="1" thickBot="1">
      <c r="B4" s="712" t="s">
        <v>396</v>
      </c>
      <c r="C4" s="712" t="s">
        <v>397</v>
      </c>
      <c r="D4" s="100"/>
      <c r="E4" s="713" t="s">
        <v>415</v>
      </c>
      <c r="F4" s="101" t="s">
        <v>425</v>
      </c>
      <c r="G4" s="712" t="s">
        <v>414</v>
      </c>
      <c r="H4" s="712" t="s">
        <v>406</v>
      </c>
      <c r="I4" s="711" t="s">
        <v>426</v>
      </c>
      <c r="J4" s="712" t="s">
        <v>411</v>
      </c>
      <c r="K4" s="711" t="s">
        <v>427</v>
      </c>
      <c r="L4" s="714" t="s">
        <v>382</v>
      </c>
      <c r="M4" s="714" t="s">
        <v>395</v>
      </c>
      <c r="N4" s="714" t="s">
        <v>384</v>
      </c>
      <c r="O4" s="714" t="s">
        <v>387</v>
      </c>
      <c r="P4" s="714" t="s">
        <v>389</v>
      </c>
      <c r="Q4" s="714" t="s">
        <v>391</v>
      </c>
      <c r="R4" s="98" t="s">
        <v>372</v>
      </c>
      <c r="S4" s="98" t="s">
        <v>373</v>
      </c>
      <c r="T4" s="98" t="s">
        <v>374</v>
      </c>
      <c r="U4" s="98" t="s">
        <v>375</v>
      </c>
      <c r="V4" s="716" t="s">
        <v>376</v>
      </c>
      <c r="W4" s="98" t="s">
        <v>378</v>
      </c>
      <c r="X4" s="98" t="s">
        <v>379</v>
      </c>
      <c r="Y4" s="98" t="s">
        <v>380</v>
      </c>
      <c r="Z4" s="98" t="s">
        <v>381</v>
      </c>
      <c r="AA4" s="714" t="s">
        <v>4253</v>
      </c>
    </row>
    <row r="5" spans="1:27">
      <c r="A5" s="95">
        <v>44286</v>
      </c>
      <c r="B5">
        <v>192.1</v>
      </c>
      <c r="C5">
        <v>543.25</v>
      </c>
      <c r="D5">
        <v>2.0125000000000002</v>
      </c>
      <c r="E5">
        <v>2850</v>
      </c>
      <c r="F5">
        <v>436</v>
      </c>
      <c r="G5">
        <v>2775</v>
      </c>
      <c r="H5">
        <v>488</v>
      </c>
      <c r="J5">
        <v>466</v>
      </c>
      <c r="K5">
        <v>12.54</v>
      </c>
      <c r="L5" s="102">
        <v>1.8674999999999999</v>
      </c>
      <c r="M5" s="102">
        <v>1.875</v>
      </c>
      <c r="N5" s="102">
        <v>1.97</v>
      </c>
      <c r="O5" s="102">
        <v>1.97</v>
      </c>
      <c r="P5" s="102">
        <v>2.11</v>
      </c>
      <c r="Q5" s="102">
        <v>2.2650000000000001</v>
      </c>
      <c r="R5" s="102">
        <v>1.2975000000000001</v>
      </c>
      <c r="S5" s="102">
        <v>1.38</v>
      </c>
      <c r="T5" s="102">
        <v>1.375</v>
      </c>
      <c r="U5">
        <v>1.5485000000000001E-2</v>
      </c>
      <c r="V5" s="337">
        <v>28.485078000000001</v>
      </c>
    </row>
    <row r="6" spans="1:27">
      <c r="A6" s="95">
        <v>44287</v>
      </c>
      <c r="B6">
        <v>191.45</v>
      </c>
      <c r="C6">
        <v>543.75</v>
      </c>
      <c r="E6">
        <v>2850</v>
      </c>
      <c r="F6">
        <v>434</v>
      </c>
      <c r="G6">
        <v>2775</v>
      </c>
      <c r="H6">
        <v>486</v>
      </c>
      <c r="J6">
        <v>464</v>
      </c>
      <c r="K6">
        <v>12.49</v>
      </c>
      <c r="L6" s="102">
        <v>1.9175</v>
      </c>
      <c r="M6" s="102">
        <v>1.8987499999999999</v>
      </c>
      <c r="N6" s="102">
        <v>1.99</v>
      </c>
      <c r="O6" s="102">
        <v>2.02</v>
      </c>
      <c r="P6" s="102">
        <v>2.105</v>
      </c>
      <c r="Q6" s="102">
        <v>2.29</v>
      </c>
      <c r="R6" s="102">
        <v>1.3262499999999999</v>
      </c>
      <c r="S6" s="102">
        <v>1.405</v>
      </c>
      <c r="T6" s="102">
        <v>1.4</v>
      </c>
      <c r="U6">
        <v>1.5405E-2</v>
      </c>
      <c r="V6" s="337">
        <v>28.732344000000001</v>
      </c>
    </row>
    <row r="7" spans="1:27">
      <c r="A7" s="95">
        <v>44291</v>
      </c>
      <c r="B7">
        <v>190.6</v>
      </c>
      <c r="C7" s="189"/>
      <c r="D7" s="189"/>
      <c r="E7">
        <v>2855</v>
      </c>
      <c r="F7">
        <v>437</v>
      </c>
      <c r="G7">
        <v>2775</v>
      </c>
      <c r="H7">
        <v>488</v>
      </c>
      <c r="J7">
        <v>467</v>
      </c>
      <c r="K7">
        <v>12.57</v>
      </c>
      <c r="L7" s="102">
        <v>1.9075</v>
      </c>
      <c r="M7" s="102">
        <v>1.89</v>
      </c>
      <c r="N7" s="102">
        <v>1.99</v>
      </c>
      <c r="O7" s="102">
        <v>2.0049999999999999</v>
      </c>
      <c r="P7" s="102">
        <v>2.1</v>
      </c>
      <c r="Q7" s="102">
        <v>2.29</v>
      </c>
      <c r="R7" s="102">
        <v>1.34</v>
      </c>
      <c r="S7" s="102">
        <v>1.4275</v>
      </c>
      <c r="T7" s="102">
        <v>1.4225000000000001</v>
      </c>
      <c r="U7">
        <v>1.5405E-2</v>
      </c>
      <c r="V7" s="337">
        <v>28.972726999999999</v>
      </c>
    </row>
    <row r="8" spans="1:27">
      <c r="A8" s="95">
        <v>44292</v>
      </c>
      <c r="B8">
        <v>190.95</v>
      </c>
      <c r="C8">
        <v>534.75</v>
      </c>
      <c r="E8">
        <v>2855</v>
      </c>
      <c r="F8">
        <v>443</v>
      </c>
      <c r="G8">
        <v>2695</v>
      </c>
      <c r="H8">
        <v>481</v>
      </c>
      <c r="J8">
        <v>473</v>
      </c>
      <c r="K8">
        <v>12.74</v>
      </c>
      <c r="L8" s="102">
        <v>1.91</v>
      </c>
      <c r="M8" s="102">
        <v>1.895</v>
      </c>
      <c r="N8" s="102">
        <v>1.9924999999999999</v>
      </c>
      <c r="O8" s="102">
        <v>2.0099999999999998</v>
      </c>
      <c r="P8" s="102">
        <v>2.11</v>
      </c>
      <c r="Q8" s="102">
        <v>2.2275</v>
      </c>
      <c r="R8" s="102">
        <v>1.345</v>
      </c>
      <c r="S8" s="102">
        <v>1.4325000000000001</v>
      </c>
      <c r="T8" s="102">
        <v>1.4275</v>
      </c>
      <c r="U8">
        <v>1.4505000000000001E-2</v>
      </c>
      <c r="V8" s="337">
        <v>29.398536</v>
      </c>
    </row>
    <row r="9" spans="1:27">
      <c r="A9" s="95">
        <v>44293</v>
      </c>
      <c r="B9">
        <v>192.7</v>
      </c>
      <c r="C9">
        <v>535</v>
      </c>
      <c r="E9">
        <v>2855</v>
      </c>
      <c r="F9">
        <v>442</v>
      </c>
      <c r="G9">
        <v>2695</v>
      </c>
      <c r="H9">
        <v>480</v>
      </c>
      <c r="J9">
        <v>472</v>
      </c>
      <c r="K9">
        <v>12.7</v>
      </c>
      <c r="L9" s="102">
        <v>1.9275</v>
      </c>
      <c r="M9" s="102">
        <v>1.9</v>
      </c>
      <c r="N9" s="102">
        <v>2.0074999999999998</v>
      </c>
      <c r="O9" s="102">
        <v>2.0249999999999999</v>
      </c>
      <c r="P9" s="102">
        <v>2.125</v>
      </c>
      <c r="Q9" s="102">
        <v>2.2400000000000002</v>
      </c>
      <c r="R9" s="102">
        <v>1.33</v>
      </c>
      <c r="S9" s="102">
        <v>1.4225000000000001</v>
      </c>
      <c r="T9" s="102">
        <v>1.4175</v>
      </c>
      <c r="U9">
        <v>1.4465E-2</v>
      </c>
      <c r="V9" s="337">
        <v>29.988215</v>
      </c>
    </row>
    <row r="10" spans="1:27">
      <c r="A10" s="95">
        <v>44294</v>
      </c>
      <c r="B10">
        <v>196.65</v>
      </c>
      <c r="C10">
        <v>536</v>
      </c>
      <c r="E10">
        <v>2940</v>
      </c>
      <c r="F10">
        <v>458</v>
      </c>
      <c r="G10">
        <v>2705</v>
      </c>
      <c r="H10">
        <v>486</v>
      </c>
      <c r="J10">
        <v>488</v>
      </c>
      <c r="K10">
        <v>13.17</v>
      </c>
      <c r="L10" s="102">
        <v>1.9662500000000001</v>
      </c>
      <c r="M10" s="102">
        <v>1.9450000000000001</v>
      </c>
      <c r="N10" s="102">
        <v>2.0425</v>
      </c>
      <c r="O10" s="102">
        <v>2.0649999999999999</v>
      </c>
      <c r="P10" s="102">
        <v>2.1800000000000002</v>
      </c>
      <c r="Q10" s="102">
        <v>2.2999999999999998</v>
      </c>
      <c r="R10" s="102">
        <v>1.335</v>
      </c>
      <c r="S10" s="102">
        <v>1.4175</v>
      </c>
      <c r="T10" s="102">
        <v>1.4125000000000001</v>
      </c>
      <c r="U10">
        <v>1.4465E-2</v>
      </c>
      <c r="V10" s="337">
        <v>30.488696000000001</v>
      </c>
    </row>
    <row r="11" spans="1:27">
      <c r="A11" s="95">
        <v>44295</v>
      </c>
      <c r="B11">
        <v>195.95</v>
      </c>
      <c r="C11">
        <v>548.75</v>
      </c>
      <c r="E11">
        <v>2920</v>
      </c>
      <c r="F11">
        <v>447</v>
      </c>
      <c r="G11">
        <v>2755</v>
      </c>
      <c r="H11">
        <v>485</v>
      </c>
      <c r="I11">
        <v>2870</v>
      </c>
      <c r="J11">
        <v>477</v>
      </c>
      <c r="K11">
        <v>12.84</v>
      </c>
      <c r="L11" s="102">
        <v>1.9637500000000001</v>
      </c>
      <c r="M11" s="102">
        <v>1.95</v>
      </c>
      <c r="N11" s="102">
        <v>2.0449999999999999</v>
      </c>
      <c r="O11" s="102">
        <v>2.0699999999999998</v>
      </c>
      <c r="P11" s="102">
        <v>2.21</v>
      </c>
      <c r="Q11" s="102">
        <v>2.3250000000000002</v>
      </c>
      <c r="R11" s="102">
        <v>1.335</v>
      </c>
      <c r="S11" s="102">
        <v>1.4225000000000001</v>
      </c>
      <c r="T11" s="102">
        <v>1.4175</v>
      </c>
      <c r="U11">
        <v>1.4590000000000001E-2</v>
      </c>
      <c r="V11" s="337">
        <v>30.795814</v>
      </c>
    </row>
    <row r="12" spans="1:27">
      <c r="A12" s="95">
        <v>44298</v>
      </c>
      <c r="B12">
        <v>194.25</v>
      </c>
      <c r="C12">
        <v>553.75</v>
      </c>
      <c r="E12">
        <v>2995</v>
      </c>
      <c r="F12">
        <v>456</v>
      </c>
      <c r="G12">
        <v>2895</v>
      </c>
      <c r="H12">
        <v>507</v>
      </c>
      <c r="J12">
        <v>486</v>
      </c>
      <c r="K12">
        <v>13.1</v>
      </c>
      <c r="L12" s="102">
        <v>1.94625</v>
      </c>
      <c r="M12" s="102">
        <v>1.9450000000000001</v>
      </c>
      <c r="N12" s="102">
        <v>2.0249999999999999</v>
      </c>
      <c r="O12" s="102">
        <v>2.04</v>
      </c>
      <c r="P12" s="102">
        <v>2.2000000000000002</v>
      </c>
      <c r="Q12" s="102">
        <v>2.335</v>
      </c>
      <c r="R12" s="102">
        <v>1.32</v>
      </c>
      <c r="S12" s="102">
        <v>1.39</v>
      </c>
      <c r="T12" s="102">
        <v>1.385</v>
      </c>
      <c r="U12">
        <v>1.4749999999999999E-2</v>
      </c>
      <c r="V12" s="337">
        <v>30.901316999999999</v>
      </c>
    </row>
    <row r="13" spans="1:27">
      <c r="A13" s="95">
        <v>44299</v>
      </c>
      <c r="B13">
        <v>197</v>
      </c>
      <c r="C13">
        <v>570.5</v>
      </c>
      <c r="E13">
        <v>3095</v>
      </c>
      <c r="F13">
        <v>471</v>
      </c>
      <c r="G13">
        <v>2895</v>
      </c>
      <c r="H13">
        <v>507</v>
      </c>
      <c r="J13">
        <v>501</v>
      </c>
      <c r="K13">
        <v>13.52</v>
      </c>
      <c r="L13" s="102">
        <v>1.97</v>
      </c>
      <c r="M13" s="102">
        <v>1.97</v>
      </c>
      <c r="N13" s="102">
        <v>2.0449999999999999</v>
      </c>
      <c r="O13" s="102">
        <v>2.0649999999999999</v>
      </c>
      <c r="P13" s="102">
        <v>2.2050000000000001</v>
      </c>
      <c r="Q13" s="102">
        <v>2.36</v>
      </c>
      <c r="R13" s="102">
        <v>1.3274999999999999</v>
      </c>
      <c r="S13" s="102">
        <v>1.405</v>
      </c>
      <c r="T13" s="102">
        <v>1.4</v>
      </c>
      <c r="U13">
        <v>1.4874999999999999E-2</v>
      </c>
      <c r="V13" s="337">
        <v>30.925861999999999</v>
      </c>
    </row>
    <row r="14" spans="1:27">
      <c r="A14" s="95">
        <v>44300</v>
      </c>
      <c r="B14">
        <v>202</v>
      </c>
      <c r="C14">
        <v>588</v>
      </c>
      <c r="E14">
        <v>3155</v>
      </c>
      <c r="F14">
        <v>481</v>
      </c>
      <c r="G14">
        <v>3045</v>
      </c>
      <c r="H14">
        <v>534</v>
      </c>
      <c r="J14">
        <v>511</v>
      </c>
      <c r="K14">
        <v>13.8</v>
      </c>
      <c r="L14" s="102">
        <v>2.0225</v>
      </c>
      <c r="M14" s="102">
        <v>2.02</v>
      </c>
      <c r="N14" s="102">
        <v>2.0962499999999999</v>
      </c>
      <c r="O14" s="102">
        <v>2.1150000000000002</v>
      </c>
      <c r="P14" s="102">
        <v>2.2650000000000001</v>
      </c>
      <c r="Q14" s="102">
        <v>2.4049999999999998</v>
      </c>
      <c r="R14" s="102">
        <v>1.325</v>
      </c>
      <c r="S14" s="102">
        <v>1.39625</v>
      </c>
      <c r="T14" s="102">
        <v>1.3912500000000001</v>
      </c>
      <c r="U14">
        <v>1.4749999999999999E-2</v>
      </c>
      <c r="V14" s="337">
        <v>30.965968</v>
      </c>
    </row>
    <row r="15" spans="1:27">
      <c r="A15" s="95">
        <v>44301</v>
      </c>
      <c r="B15">
        <v>204.8</v>
      </c>
      <c r="C15">
        <v>576</v>
      </c>
      <c r="E15">
        <v>3205</v>
      </c>
      <c r="F15">
        <v>493</v>
      </c>
      <c r="G15">
        <v>3180</v>
      </c>
      <c r="H15">
        <v>563</v>
      </c>
      <c r="J15">
        <v>523</v>
      </c>
      <c r="K15">
        <v>14.15</v>
      </c>
      <c r="L15" s="102">
        <v>2.0487500000000001</v>
      </c>
      <c r="M15" s="102">
        <v>2.0099999999999998</v>
      </c>
      <c r="N15" s="102">
        <v>2.145</v>
      </c>
      <c r="O15" s="102">
        <v>2.145</v>
      </c>
      <c r="P15" s="102">
        <v>2.2749999999999999</v>
      </c>
      <c r="Q15" s="102">
        <v>2.415</v>
      </c>
      <c r="R15" s="102">
        <v>1.3287500000000001</v>
      </c>
      <c r="S15" s="102">
        <v>1.395</v>
      </c>
      <c r="T15" s="102">
        <v>1.39</v>
      </c>
      <c r="U15">
        <v>1.4749999999999999E-2</v>
      </c>
      <c r="V15" s="337">
        <v>30.995999999999999</v>
      </c>
    </row>
    <row r="16" spans="1:27">
      <c r="A16" s="95">
        <v>44302</v>
      </c>
      <c r="B16">
        <v>206.2</v>
      </c>
      <c r="C16">
        <v>586</v>
      </c>
      <c r="E16">
        <v>3270</v>
      </c>
      <c r="F16">
        <v>506</v>
      </c>
      <c r="G16">
        <v>3195</v>
      </c>
      <c r="H16">
        <v>569</v>
      </c>
      <c r="I16">
        <v>3150</v>
      </c>
      <c r="J16">
        <v>536</v>
      </c>
      <c r="K16">
        <v>14.51</v>
      </c>
      <c r="L16" s="102">
        <v>2.0587499999999999</v>
      </c>
      <c r="M16" s="102">
        <v>2.0499999999999998</v>
      </c>
      <c r="N16" s="102">
        <v>2.145</v>
      </c>
      <c r="O16" s="102">
        <v>2.1549999999999998</v>
      </c>
      <c r="P16" s="102">
        <v>2.2850000000000001</v>
      </c>
      <c r="Q16" s="102">
        <v>2.4249999999999998</v>
      </c>
      <c r="R16" s="102">
        <v>1.3474999999999999</v>
      </c>
      <c r="S16" s="102">
        <v>1.4125000000000001</v>
      </c>
      <c r="T16" s="102">
        <v>1.4075</v>
      </c>
      <c r="U16">
        <v>1.451E-2</v>
      </c>
      <c r="V16" s="337">
        <v>30.999825000000001</v>
      </c>
    </row>
    <row r="17" spans="1:22">
      <c r="A17" s="95">
        <v>44305</v>
      </c>
      <c r="B17">
        <v>215.6</v>
      </c>
      <c r="C17">
        <v>582</v>
      </c>
      <c r="E17">
        <v>3230</v>
      </c>
      <c r="F17">
        <v>505</v>
      </c>
      <c r="G17">
        <v>3205</v>
      </c>
      <c r="H17">
        <v>576</v>
      </c>
      <c r="J17">
        <v>535</v>
      </c>
      <c r="K17">
        <v>14.47</v>
      </c>
      <c r="L17" s="102">
        <v>2.1429999999999998</v>
      </c>
      <c r="M17" s="102">
        <v>2.1349999999999998</v>
      </c>
      <c r="N17" s="102">
        <v>2.2250000000000001</v>
      </c>
      <c r="O17" s="102">
        <v>2.2349999999999999</v>
      </c>
      <c r="P17" s="102">
        <v>2.35</v>
      </c>
      <c r="Q17" s="102">
        <v>2.46</v>
      </c>
      <c r="R17" s="102">
        <v>1.3525</v>
      </c>
      <c r="S17" s="102">
        <v>1.415</v>
      </c>
      <c r="T17" s="102">
        <v>1.41</v>
      </c>
      <c r="U17">
        <v>1.443E-2</v>
      </c>
      <c r="V17" s="337">
        <v>30.730886999999999</v>
      </c>
    </row>
    <row r="18" spans="1:22">
      <c r="A18" s="95">
        <v>44306</v>
      </c>
      <c r="B18">
        <v>219.3</v>
      </c>
      <c r="C18">
        <v>596</v>
      </c>
      <c r="E18">
        <v>3245</v>
      </c>
      <c r="F18">
        <v>507</v>
      </c>
      <c r="G18">
        <v>3145</v>
      </c>
      <c r="H18">
        <v>565</v>
      </c>
      <c r="J18">
        <v>537</v>
      </c>
      <c r="K18">
        <v>14.53</v>
      </c>
      <c r="L18" s="102">
        <v>2.1974999999999998</v>
      </c>
      <c r="M18" s="102">
        <v>2.23</v>
      </c>
      <c r="N18" s="102">
        <v>2.2875000000000001</v>
      </c>
      <c r="O18" s="102">
        <v>2.2925</v>
      </c>
      <c r="P18" s="102">
        <v>2.42</v>
      </c>
      <c r="Q18" s="102">
        <v>2.5</v>
      </c>
      <c r="R18" s="102">
        <v>1.3674999999999999</v>
      </c>
      <c r="S18" s="102">
        <v>1.4350000000000001</v>
      </c>
      <c r="T18" s="102">
        <v>1.43</v>
      </c>
      <c r="U18">
        <v>1.4345E-2</v>
      </c>
      <c r="V18" s="337">
        <v>30.953614000000002</v>
      </c>
    </row>
    <row r="19" spans="1:22">
      <c r="A19" s="95">
        <v>44307</v>
      </c>
      <c r="B19">
        <v>224.75</v>
      </c>
      <c r="C19">
        <v>601.25</v>
      </c>
      <c r="E19" s="189">
        <v>3245</v>
      </c>
      <c r="F19" s="189">
        <v>507</v>
      </c>
      <c r="G19" s="189">
        <v>3145</v>
      </c>
      <c r="H19" s="189">
        <v>565</v>
      </c>
      <c r="I19" s="189"/>
      <c r="J19" s="189">
        <v>537</v>
      </c>
      <c r="K19" s="189">
        <v>14.53</v>
      </c>
      <c r="L19" s="102">
        <v>2.2475000000000001</v>
      </c>
      <c r="M19" s="102">
        <v>2.2650000000000001</v>
      </c>
      <c r="N19" s="102">
        <v>2.3250000000000002</v>
      </c>
      <c r="O19" s="102">
        <v>2.34</v>
      </c>
      <c r="P19" s="102">
        <v>2.4350000000000001</v>
      </c>
      <c r="Q19" s="102">
        <v>2.5299999999999998</v>
      </c>
      <c r="R19" s="102">
        <v>1.37</v>
      </c>
      <c r="S19" s="102">
        <v>1.45</v>
      </c>
      <c r="T19" s="102">
        <v>1.4450000000000001</v>
      </c>
      <c r="U19">
        <v>1.414E-2</v>
      </c>
      <c r="V19" s="337"/>
    </row>
    <row r="20" spans="1:22">
      <c r="A20" s="95">
        <v>44308</v>
      </c>
      <c r="B20">
        <v>232</v>
      </c>
      <c r="C20">
        <v>603.5</v>
      </c>
      <c r="E20">
        <v>3250</v>
      </c>
      <c r="F20">
        <v>514</v>
      </c>
      <c r="G20">
        <v>3150</v>
      </c>
      <c r="H20">
        <v>573</v>
      </c>
      <c r="J20">
        <v>544</v>
      </c>
      <c r="K20">
        <v>14.72</v>
      </c>
      <c r="L20" s="102">
        <v>2.3199999999999998</v>
      </c>
      <c r="M20" s="102">
        <v>2.3149999999999999</v>
      </c>
      <c r="N20" s="102">
        <v>2.3875000000000002</v>
      </c>
      <c r="O20" s="102">
        <v>2.415</v>
      </c>
      <c r="P20" s="102">
        <v>2.5049999999999999</v>
      </c>
      <c r="Q20" s="102">
        <v>2.59</v>
      </c>
      <c r="R20" s="102">
        <v>1.3875</v>
      </c>
      <c r="S20" s="102">
        <v>1.47</v>
      </c>
      <c r="T20" s="102">
        <v>1.4650000000000001</v>
      </c>
      <c r="U20">
        <v>1.41E-2</v>
      </c>
      <c r="V20" s="337">
        <v>31.159828000000001</v>
      </c>
    </row>
    <row r="21" spans="1:22">
      <c r="A21" s="95">
        <v>44309</v>
      </c>
      <c r="B21">
        <v>231.55</v>
      </c>
      <c r="C21">
        <v>604.75</v>
      </c>
      <c r="E21">
        <v>3270</v>
      </c>
      <c r="F21">
        <v>514</v>
      </c>
      <c r="G21">
        <v>3155</v>
      </c>
      <c r="H21">
        <v>571</v>
      </c>
      <c r="I21">
        <v>3205</v>
      </c>
      <c r="J21">
        <v>544</v>
      </c>
      <c r="K21">
        <v>14.74</v>
      </c>
      <c r="L21" s="102">
        <v>2.31</v>
      </c>
      <c r="M21" s="102">
        <v>2.33</v>
      </c>
      <c r="N21" s="102">
        <v>2.3925000000000001</v>
      </c>
      <c r="O21" s="102">
        <v>2.4049999999999998</v>
      </c>
      <c r="P21" s="102">
        <v>2.5049999999999999</v>
      </c>
      <c r="Q21" s="102">
        <v>2.5750000000000002</v>
      </c>
      <c r="R21" s="102">
        <v>1.3975</v>
      </c>
      <c r="S21" s="102">
        <v>1.4824999999999999</v>
      </c>
      <c r="T21" s="102">
        <v>1.4775</v>
      </c>
      <c r="U21">
        <v>1.4019999999999999E-2</v>
      </c>
      <c r="V21" s="337">
        <v>31.189446</v>
      </c>
    </row>
    <row r="22" spans="1:22">
      <c r="A22" s="95">
        <v>44312</v>
      </c>
      <c r="B22">
        <v>237.85</v>
      </c>
      <c r="C22">
        <v>606.75</v>
      </c>
      <c r="E22">
        <v>3245</v>
      </c>
      <c r="F22">
        <v>514</v>
      </c>
      <c r="G22">
        <v>3150</v>
      </c>
      <c r="H22">
        <v>574</v>
      </c>
      <c r="J22">
        <v>544</v>
      </c>
      <c r="K22">
        <v>14.75</v>
      </c>
      <c r="L22" s="102">
        <v>2.3769999999999998</v>
      </c>
      <c r="M22" s="102">
        <v>2.395</v>
      </c>
      <c r="N22" s="102">
        <v>2.4550000000000001</v>
      </c>
      <c r="O22" s="102">
        <v>2.46</v>
      </c>
      <c r="P22" s="102">
        <v>2.56</v>
      </c>
      <c r="Q22" s="102">
        <v>2.6349999999999998</v>
      </c>
      <c r="R22" s="102">
        <v>1.4225000000000001</v>
      </c>
      <c r="S22" s="102">
        <v>1.51</v>
      </c>
      <c r="T22" s="102">
        <v>1.5049999999999999</v>
      </c>
      <c r="U22">
        <v>1.41E-2</v>
      </c>
      <c r="V22" s="337">
        <v>31.101611999999999</v>
      </c>
    </row>
    <row r="23" spans="1:22">
      <c r="A23" s="95">
        <v>44313</v>
      </c>
      <c r="B23">
        <v>232.5</v>
      </c>
      <c r="C23">
        <v>628.25</v>
      </c>
      <c r="E23">
        <v>3215</v>
      </c>
      <c r="F23">
        <v>510</v>
      </c>
      <c r="G23">
        <v>3155</v>
      </c>
      <c r="H23">
        <v>576</v>
      </c>
      <c r="J23">
        <v>540</v>
      </c>
      <c r="K23">
        <v>14.63</v>
      </c>
      <c r="L23" s="102">
        <v>2.3424999999999998</v>
      </c>
      <c r="M23" s="102">
        <v>2.3725000000000001</v>
      </c>
      <c r="N23" s="102">
        <v>2.4300000000000002</v>
      </c>
      <c r="O23" s="102">
        <v>2.44</v>
      </c>
      <c r="P23" s="102">
        <v>2.57</v>
      </c>
      <c r="Q23" s="102">
        <v>2.6150000000000002</v>
      </c>
      <c r="R23" s="102">
        <v>1.4850000000000001</v>
      </c>
      <c r="S23" s="102">
        <v>1.575</v>
      </c>
      <c r="T23" s="102">
        <v>1.57</v>
      </c>
      <c r="U23">
        <v>1.4080000000000001E-2</v>
      </c>
      <c r="V23" s="337">
        <v>31.011064999999999</v>
      </c>
    </row>
    <row r="24" spans="1:22">
      <c r="A24" s="95">
        <v>44314</v>
      </c>
      <c r="B24">
        <v>232.95</v>
      </c>
      <c r="C24">
        <v>619</v>
      </c>
      <c r="E24">
        <v>3205</v>
      </c>
      <c r="F24">
        <v>514</v>
      </c>
      <c r="G24">
        <v>3145</v>
      </c>
      <c r="H24">
        <v>580</v>
      </c>
      <c r="J24">
        <v>544</v>
      </c>
      <c r="K24">
        <v>14.74</v>
      </c>
      <c r="L24" s="102">
        <v>2.3312499999999998</v>
      </c>
      <c r="M24" s="102">
        <v>2.37</v>
      </c>
      <c r="N24" s="102">
        <v>2.4275000000000002</v>
      </c>
      <c r="O24" s="102">
        <v>2.4300000000000002</v>
      </c>
      <c r="P24" s="102">
        <v>2.5449999999999999</v>
      </c>
      <c r="Q24" s="102">
        <v>2.6</v>
      </c>
      <c r="R24" s="102">
        <v>1.5075000000000001</v>
      </c>
      <c r="S24" s="102">
        <v>1.59</v>
      </c>
      <c r="T24" s="102">
        <v>1.585</v>
      </c>
      <c r="U24">
        <v>1.4245000000000001E-2</v>
      </c>
      <c r="V24" s="337">
        <v>30.924332</v>
      </c>
    </row>
    <row r="25" spans="1:22">
      <c r="A25" s="95">
        <v>44315</v>
      </c>
      <c r="B25">
        <v>226.85</v>
      </c>
      <c r="C25">
        <v>618.25</v>
      </c>
      <c r="E25">
        <v>3225</v>
      </c>
      <c r="F25">
        <v>520</v>
      </c>
      <c r="G25">
        <v>3155</v>
      </c>
      <c r="H25">
        <v>585</v>
      </c>
      <c r="J25">
        <v>550</v>
      </c>
      <c r="K25">
        <v>14.9</v>
      </c>
      <c r="L25" s="102">
        <v>2.2737500000000002</v>
      </c>
      <c r="M25" s="102">
        <v>2.28125</v>
      </c>
      <c r="N25" s="102">
        <v>2.3525</v>
      </c>
      <c r="O25" s="102">
        <v>2.375</v>
      </c>
      <c r="P25" s="102">
        <v>2.4550000000000001</v>
      </c>
      <c r="Q25" s="102">
        <v>2.625</v>
      </c>
      <c r="R25" s="102">
        <v>1.53</v>
      </c>
      <c r="S25" s="102">
        <v>1.605</v>
      </c>
      <c r="T25" s="102">
        <v>1.6</v>
      </c>
      <c r="U25">
        <v>1.443E-2</v>
      </c>
      <c r="V25" s="337">
        <v>30.89903</v>
      </c>
    </row>
    <row r="26" spans="1:22">
      <c r="A26" s="95">
        <v>44316</v>
      </c>
      <c r="B26">
        <v>234.65</v>
      </c>
      <c r="C26">
        <v>617</v>
      </c>
      <c r="D26">
        <v>2.46</v>
      </c>
      <c r="E26">
        <v>3265</v>
      </c>
      <c r="F26">
        <v>521</v>
      </c>
      <c r="G26">
        <v>3205</v>
      </c>
      <c r="H26">
        <v>588</v>
      </c>
      <c r="I26">
        <v>3445</v>
      </c>
      <c r="J26">
        <v>551</v>
      </c>
      <c r="K26">
        <v>14.94</v>
      </c>
      <c r="L26" s="102">
        <v>2.3149999999999999</v>
      </c>
      <c r="M26" s="102">
        <v>2.2999999999999998</v>
      </c>
      <c r="N26" s="102">
        <v>2.415</v>
      </c>
      <c r="O26" s="102">
        <v>2.415</v>
      </c>
      <c r="P26" s="102">
        <v>2.48</v>
      </c>
      <c r="Q26" s="102">
        <v>2.6549999999999998</v>
      </c>
      <c r="R26" s="102">
        <v>1.4950000000000001</v>
      </c>
      <c r="S26" s="102">
        <v>1.5774999999999999</v>
      </c>
      <c r="T26" s="102">
        <v>1.5725</v>
      </c>
      <c r="U26">
        <v>1.443E-2</v>
      </c>
      <c r="V26" s="337">
        <v>30.792113000000001</v>
      </c>
    </row>
    <row r="27" spans="1:22">
      <c r="A27" s="95">
        <v>44319</v>
      </c>
      <c r="B27">
        <v>233.25</v>
      </c>
      <c r="C27" s="329"/>
      <c r="D27" s="329"/>
      <c r="E27">
        <v>3305</v>
      </c>
      <c r="F27">
        <v>529</v>
      </c>
      <c r="G27">
        <v>3320</v>
      </c>
      <c r="H27">
        <v>611</v>
      </c>
      <c r="J27">
        <v>559</v>
      </c>
      <c r="K27">
        <v>15.16</v>
      </c>
      <c r="L27" s="102">
        <v>2.35</v>
      </c>
      <c r="M27" s="102">
        <v>2.35</v>
      </c>
      <c r="N27" s="102">
        <v>2.4550000000000001</v>
      </c>
      <c r="O27" s="102">
        <v>2.4375</v>
      </c>
      <c r="P27" s="102">
        <v>2.5</v>
      </c>
      <c r="Q27" s="102">
        <v>2.6549999999999998</v>
      </c>
      <c r="R27" s="102">
        <v>1.5475000000000001</v>
      </c>
      <c r="S27" s="102">
        <v>1.635</v>
      </c>
      <c r="T27" s="102">
        <v>1.63</v>
      </c>
      <c r="U27">
        <v>1.4590000000000001E-2</v>
      </c>
      <c r="V27" s="337">
        <v>30.701087000000001</v>
      </c>
    </row>
    <row r="28" spans="1:22">
      <c r="A28" s="95">
        <v>44320</v>
      </c>
      <c r="B28">
        <v>247.55</v>
      </c>
      <c r="C28">
        <v>607</v>
      </c>
      <c r="E28">
        <v>3495</v>
      </c>
      <c r="F28">
        <v>555</v>
      </c>
      <c r="G28">
        <v>3510</v>
      </c>
      <c r="H28">
        <v>640</v>
      </c>
      <c r="J28">
        <v>585</v>
      </c>
      <c r="K28">
        <v>15.88</v>
      </c>
      <c r="L28" s="102">
        <v>2.4390000000000001</v>
      </c>
      <c r="M28" s="102">
        <v>2.46</v>
      </c>
      <c r="N28" s="102">
        <v>2.5550000000000002</v>
      </c>
      <c r="O28" s="102">
        <v>2.54</v>
      </c>
      <c r="P28" s="102">
        <v>2.5649999999999999</v>
      </c>
      <c r="Q28" s="102">
        <v>2.7025000000000001</v>
      </c>
      <c r="R28" s="102">
        <v>1.605</v>
      </c>
      <c r="S28" s="102">
        <v>1.69</v>
      </c>
      <c r="T28" s="102">
        <v>1.6850000000000001</v>
      </c>
      <c r="U28">
        <v>1.4635E-2</v>
      </c>
      <c r="V28" s="337">
        <v>31.305116999999999</v>
      </c>
    </row>
    <row r="29" spans="1:22">
      <c r="A29" s="95">
        <v>44321</v>
      </c>
      <c r="B29">
        <v>256.45</v>
      </c>
      <c r="C29">
        <v>605</v>
      </c>
      <c r="E29">
        <v>3600</v>
      </c>
      <c r="F29">
        <v>579</v>
      </c>
      <c r="G29">
        <v>3600</v>
      </c>
      <c r="H29">
        <v>665</v>
      </c>
      <c r="J29">
        <v>609</v>
      </c>
      <c r="K29">
        <v>16.55</v>
      </c>
      <c r="L29" s="102">
        <v>2.5350000000000001</v>
      </c>
      <c r="M29" s="102">
        <v>2.5350000000000001</v>
      </c>
      <c r="N29" s="102">
        <v>2.6349999999999998</v>
      </c>
      <c r="O29" s="102">
        <v>2.6150000000000002</v>
      </c>
      <c r="P29" s="102">
        <v>2.7</v>
      </c>
      <c r="Q29" s="102">
        <v>2.86</v>
      </c>
      <c r="R29" s="102">
        <v>1.6375</v>
      </c>
      <c r="S29" s="102">
        <v>1.73</v>
      </c>
      <c r="T29" s="102">
        <v>1.7250000000000001</v>
      </c>
      <c r="U29">
        <v>1.4874999999999999E-2</v>
      </c>
      <c r="V29" s="337">
        <v>30.740487999999999</v>
      </c>
    </row>
    <row r="30" spans="1:22">
      <c r="A30" s="95">
        <v>44322</v>
      </c>
      <c r="B30">
        <v>262.5</v>
      </c>
      <c r="C30">
        <v>605.5</v>
      </c>
      <c r="E30">
        <v>3695</v>
      </c>
      <c r="F30">
        <v>601</v>
      </c>
      <c r="G30">
        <v>3650</v>
      </c>
      <c r="H30">
        <v>683</v>
      </c>
      <c r="I30" s="104">
        <f>3600+380</f>
        <v>3980</v>
      </c>
      <c r="J30">
        <v>631</v>
      </c>
      <c r="K30">
        <v>17.190000000000001</v>
      </c>
      <c r="L30" s="102">
        <v>2.6225000000000001</v>
      </c>
      <c r="M30" s="102">
        <v>2.6</v>
      </c>
      <c r="N30" s="102">
        <v>2.6724999999999999</v>
      </c>
      <c r="O30" s="102">
        <v>2.7124999999999999</v>
      </c>
      <c r="P30" s="102">
        <v>2.7450000000000001</v>
      </c>
      <c r="Q30" s="102">
        <v>2.855</v>
      </c>
      <c r="R30" s="102">
        <v>1.6825000000000001</v>
      </c>
      <c r="S30" s="102">
        <v>1.77</v>
      </c>
      <c r="T30" s="102">
        <v>1.7649999999999999</v>
      </c>
      <c r="U30">
        <v>1.516E-2</v>
      </c>
      <c r="V30" s="337">
        <v>30.727544999999999</v>
      </c>
    </row>
    <row r="31" spans="1:22">
      <c r="A31" s="95">
        <v>44323</v>
      </c>
      <c r="B31">
        <v>268</v>
      </c>
      <c r="C31">
        <v>613</v>
      </c>
      <c r="E31">
        <v>3695</v>
      </c>
      <c r="F31">
        <v>609</v>
      </c>
      <c r="G31">
        <v>3650</v>
      </c>
      <c r="H31">
        <v>692</v>
      </c>
      <c r="I31">
        <v>3960</v>
      </c>
      <c r="J31">
        <v>639</v>
      </c>
      <c r="K31">
        <v>17.41</v>
      </c>
      <c r="L31" s="102">
        <v>2.67875</v>
      </c>
      <c r="M31" s="102">
        <v>2.66</v>
      </c>
      <c r="N31" s="102">
        <v>2.7</v>
      </c>
      <c r="O31" s="102">
        <v>2.7749999999999999</v>
      </c>
      <c r="P31" s="102">
        <v>2.84</v>
      </c>
      <c r="Q31" s="102">
        <v>2.9049999999999998</v>
      </c>
      <c r="R31" s="102">
        <v>1.7375</v>
      </c>
      <c r="S31" s="102">
        <v>1.825</v>
      </c>
      <c r="T31" s="102">
        <v>1.82</v>
      </c>
      <c r="U31">
        <v>1.5405E-2</v>
      </c>
      <c r="V31" s="337">
        <v>30.705192</v>
      </c>
    </row>
    <row r="32" spans="1:22">
      <c r="A32" s="95">
        <v>44326</v>
      </c>
      <c r="B32">
        <v>263.89999999999998</v>
      </c>
      <c r="C32">
        <v>615</v>
      </c>
      <c r="E32">
        <v>3705</v>
      </c>
      <c r="F32">
        <v>609</v>
      </c>
      <c r="G32">
        <v>3660</v>
      </c>
      <c r="H32">
        <v>692</v>
      </c>
      <c r="J32">
        <v>639</v>
      </c>
      <c r="K32">
        <v>17.41</v>
      </c>
      <c r="L32" s="102">
        <v>2.6389999999999998</v>
      </c>
      <c r="M32" s="102">
        <v>2.645</v>
      </c>
      <c r="N32" s="102">
        <v>2.665</v>
      </c>
      <c r="O32" s="102">
        <v>2.73</v>
      </c>
      <c r="P32" s="102">
        <v>2.8149999999999999</v>
      </c>
      <c r="Q32" s="102">
        <v>2.88</v>
      </c>
      <c r="R32" s="102">
        <v>1.79</v>
      </c>
      <c r="S32" s="102">
        <v>1.865</v>
      </c>
      <c r="T32" s="102">
        <v>1.86</v>
      </c>
      <c r="U32">
        <v>1.5325E-2</v>
      </c>
      <c r="V32" s="359">
        <v>30.6875</v>
      </c>
    </row>
    <row r="33" spans="1:22">
      <c r="A33" s="95">
        <v>44327</v>
      </c>
      <c r="B33">
        <v>264.39999999999998</v>
      </c>
      <c r="C33">
        <v>647</v>
      </c>
      <c r="E33">
        <v>3705</v>
      </c>
      <c r="F33">
        <v>610</v>
      </c>
      <c r="G33">
        <v>3645</v>
      </c>
      <c r="H33">
        <v>691</v>
      </c>
      <c r="J33">
        <v>640</v>
      </c>
      <c r="K33">
        <v>17.75</v>
      </c>
      <c r="L33" s="102">
        <v>2.64</v>
      </c>
      <c r="M33" s="102">
        <v>2.66</v>
      </c>
      <c r="N33" s="102">
        <v>2.6724999999999999</v>
      </c>
      <c r="O33" s="102">
        <v>2.7250000000000001</v>
      </c>
      <c r="P33" s="102">
        <v>2.8250000000000002</v>
      </c>
      <c r="Q33" s="102">
        <v>2.95</v>
      </c>
      <c r="R33" s="102">
        <v>1.79</v>
      </c>
      <c r="S33" s="102">
        <v>1.8625</v>
      </c>
      <c r="T33" s="102">
        <v>1.8574999999999999</v>
      </c>
      <c r="U33">
        <v>1.5325E-2</v>
      </c>
      <c r="V33" s="359">
        <v>30.678654999999999</v>
      </c>
    </row>
    <row r="34" spans="1:22">
      <c r="A34" s="95">
        <v>44328</v>
      </c>
      <c r="B34">
        <v>258.5</v>
      </c>
      <c r="C34">
        <v>654.75</v>
      </c>
      <c r="E34">
        <v>3695</v>
      </c>
      <c r="F34">
        <v>603</v>
      </c>
      <c r="G34">
        <v>3645</v>
      </c>
      <c r="H34">
        <v>684</v>
      </c>
      <c r="J34">
        <v>633</v>
      </c>
      <c r="K34">
        <v>17.239999999999998</v>
      </c>
      <c r="L34" s="102">
        <v>2.585</v>
      </c>
      <c r="M34" s="102">
        <v>2.5825</v>
      </c>
      <c r="N34" s="102">
        <v>2.5950000000000002</v>
      </c>
      <c r="O34" s="102">
        <v>2.67</v>
      </c>
      <c r="P34" s="102">
        <v>2.78</v>
      </c>
      <c r="Q34" s="102">
        <v>2.855</v>
      </c>
      <c r="R34" s="102">
        <v>1.865</v>
      </c>
      <c r="S34" s="102">
        <v>1.9375</v>
      </c>
      <c r="T34" s="102">
        <v>1.9325000000000001</v>
      </c>
      <c r="U34">
        <v>1.528E-2</v>
      </c>
      <c r="V34" s="359">
        <v>30.472429999999999</v>
      </c>
    </row>
    <row r="35" spans="1:22">
      <c r="A35" s="95">
        <v>44329</v>
      </c>
      <c r="B35">
        <v>249.5</v>
      </c>
      <c r="C35">
        <v>646.75</v>
      </c>
      <c r="E35">
        <v>3695</v>
      </c>
      <c r="F35">
        <v>599</v>
      </c>
      <c r="G35">
        <v>3645</v>
      </c>
      <c r="H35">
        <v>680</v>
      </c>
      <c r="J35">
        <v>629</v>
      </c>
      <c r="K35">
        <v>17.13</v>
      </c>
      <c r="L35" s="102">
        <v>2.4925000000000002</v>
      </c>
      <c r="M35" s="102">
        <v>2.4900000000000002</v>
      </c>
      <c r="N35" s="102">
        <v>2.4849999999999999</v>
      </c>
      <c r="O35" s="102">
        <v>2.585</v>
      </c>
      <c r="P35" s="102">
        <v>2.68</v>
      </c>
      <c r="Q35" s="102">
        <v>2.7650000000000001</v>
      </c>
      <c r="R35" s="102">
        <v>1.865</v>
      </c>
      <c r="S35" s="102">
        <v>1.9350000000000001</v>
      </c>
      <c r="T35" s="102">
        <v>1.93</v>
      </c>
      <c r="U35">
        <v>1.5285E-2</v>
      </c>
      <c r="V35" s="359">
        <v>30.656943999999999</v>
      </c>
    </row>
    <row r="36" spans="1:22">
      <c r="A36" s="95">
        <v>44330</v>
      </c>
      <c r="B36">
        <v>247.5</v>
      </c>
      <c r="C36">
        <v>634</v>
      </c>
      <c r="E36">
        <v>3695</v>
      </c>
      <c r="F36">
        <v>604</v>
      </c>
      <c r="G36">
        <v>3645</v>
      </c>
      <c r="H36">
        <v>685</v>
      </c>
      <c r="J36">
        <v>634</v>
      </c>
      <c r="K36">
        <v>17.27</v>
      </c>
      <c r="L36" s="102">
        <v>2.4725000000000001</v>
      </c>
      <c r="M36" s="102">
        <v>2.4649999999999999</v>
      </c>
      <c r="N36" s="102">
        <v>2.4900000000000002</v>
      </c>
      <c r="O36" s="102">
        <v>2.57</v>
      </c>
      <c r="P36" s="102">
        <v>2.68</v>
      </c>
      <c r="Q36" s="102">
        <v>2.7650000000000001</v>
      </c>
      <c r="R36" s="102">
        <v>1.8474999999999999</v>
      </c>
      <c r="S36" s="102">
        <v>1.9350000000000001</v>
      </c>
      <c r="T36" s="102">
        <v>1.93</v>
      </c>
      <c r="U36">
        <v>1.5285E-2</v>
      </c>
      <c r="V36" s="359">
        <v>30.673753000000001</v>
      </c>
    </row>
    <row r="37" spans="1:22">
      <c r="A37" s="95">
        <v>44333</v>
      </c>
      <c r="B37">
        <v>257.60000000000002</v>
      </c>
      <c r="C37">
        <v>648.75</v>
      </c>
      <c r="E37">
        <v>3605</v>
      </c>
      <c r="F37">
        <v>591</v>
      </c>
      <c r="G37">
        <v>3645</v>
      </c>
      <c r="H37">
        <v>687</v>
      </c>
      <c r="J37">
        <v>621</v>
      </c>
      <c r="K37">
        <v>16.89</v>
      </c>
      <c r="L37" s="102">
        <v>2.5375000000000001</v>
      </c>
      <c r="M37" s="102">
        <v>2.4900000000000002</v>
      </c>
      <c r="N37" s="102">
        <v>2.59</v>
      </c>
      <c r="O37" s="102">
        <v>2.59</v>
      </c>
      <c r="P37" s="102">
        <v>2.7050000000000001</v>
      </c>
      <c r="Q37" s="102">
        <v>2.7949999999999999</v>
      </c>
      <c r="R37" s="102">
        <v>1.865</v>
      </c>
      <c r="S37" s="102">
        <v>1.9650000000000001</v>
      </c>
      <c r="T37" s="102">
        <v>1.96</v>
      </c>
      <c r="U37">
        <v>1.508E-2</v>
      </c>
      <c r="V37" s="359">
        <v>30.671222</v>
      </c>
    </row>
    <row r="38" spans="1:22">
      <c r="A38" s="95">
        <v>44334</v>
      </c>
      <c r="B38">
        <v>262</v>
      </c>
      <c r="C38">
        <v>663.75</v>
      </c>
      <c r="E38">
        <v>3620</v>
      </c>
      <c r="F38">
        <v>593</v>
      </c>
      <c r="G38">
        <v>3645</v>
      </c>
      <c r="H38">
        <v>687</v>
      </c>
      <c r="J38">
        <v>623</v>
      </c>
      <c r="K38">
        <v>16.96</v>
      </c>
      <c r="L38" s="102">
        <v>2.62</v>
      </c>
      <c r="M38" s="102">
        <v>2.5550000000000002</v>
      </c>
      <c r="N38" s="102">
        <v>2.645</v>
      </c>
      <c r="O38" s="102">
        <v>2.6549999999999998</v>
      </c>
      <c r="P38" s="102">
        <v>2.7450000000000001</v>
      </c>
      <c r="Q38" s="102">
        <v>2.85</v>
      </c>
      <c r="R38" s="102">
        <v>1.8975</v>
      </c>
      <c r="S38" s="102">
        <v>1.9950000000000001</v>
      </c>
      <c r="T38" s="102">
        <v>1.99</v>
      </c>
      <c r="U38">
        <v>1.5325E-2</v>
      </c>
      <c r="V38" s="359">
        <v>30.612152999999999</v>
      </c>
    </row>
    <row r="39" spans="1:22">
      <c r="A39" s="95">
        <v>44335</v>
      </c>
      <c r="B39">
        <v>260</v>
      </c>
      <c r="C39">
        <v>654</v>
      </c>
      <c r="E39">
        <v>3505</v>
      </c>
      <c r="F39">
        <v>572</v>
      </c>
      <c r="G39">
        <v>3555</v>
      </c>
      <c r="H39">
        <v>666</v>
      </c>
      <c r="J39">
        <v>602</v>
      </c>
      <c r="K39">
        <v>16.36</v>
      </c>
      <c r="L39" s="102">
        <v>2.585</v>
      </c>
      <c r="M39" s="102">
        <v>2.5</v>
      </c>
      <c r="N39" s="102">
        <v>2.63</v>
      </c>
      <c r="O39" s="102">
        <v>2.63</v>
      </c>
      <c r="P39" s="102">
        <v>2.7250000000000001</v>
      </c>
      <c r="Q39" s="102">
        <v>2.83</v>
      </c>
      <c r="R39" s="102">
        <v>1.875</v>
      </c>
      <c r="S39" s="102">
        <v>1.97</v>
      </c>
      <c r="T39" s="102">
        <v>1.9650000000000001</v>
      </c>
      <c r="U39">
        <v>1.5325E-2</v>
      </c>
      <c r="V39" s="359">
        <v>30.638812999999999</v>
      </c>
    </row>
    <row r="40" spans="1:22">
      <c r="A40" s="95">
        <v>44336</v>
      </c>
      <c r="B40">
        <v>259.8</v>
      </c>
      <c r="C40">
        <v>648.75</v>
      </c>
      <c r="E40">
        <v>3445</v>
      </c>
      <c r="F40">
        <v>562</v>
      </c>
      <c r="G40">
        <v>3540</v>
      </c>
      <c r="H40">
        <v>664</v>
      </c>
      <c r="J40">
        <v>592</v>
      </c>
      <c r="K40">
        <v>16.100000000000001</v>
      </c>
      <c r="L40" s="102">
        <v>2.61375</v>
      </c>
      <c r="M40" s="102">
        <v>2.5</v>
      </c>
      <c r="N40" s="102">
        <v>2.5274999999999999</v>
      </c>
      <c r="O40" s="102">
        <v>2.67</v>
      </c>
      <c r="P40" s="102">
        <v>2.68</v>
      </c>
      <c r="Q40" s="102">
        <v>2.81</v>
      </c>
      <c r="R40" s="102">
        <v>1.8525</v>
      </c>
      <c r="S40" s="102">
        <v>1.9424999999999999</v>
      </c>
      <c r="T40" s="102">
        <v>1.9375</v>
      </c>
      <c r="U40">
        <v>1.5405E-2</v>
      </c>
      <c r="V40" s="359">
        <v>30.584066</v>
      </c>
    </row>
    <row r="41" spans="1:22">
      <c r="A41" s="95">
        <v>44337</v>
      </c>
      <c r="B41">
        <v>257.60000000000002</v>
      </c>
      <c r="C41">
        <v>636.75</v>
      </c>
      <c r="E41">
        <v>3415</v>
      </c>
      <c r="F41">
        <v>551</v>
      </c>
      <c r="G41">
        <v>3540</v>
      </c>
      <c r="H41">
        <v>657</v>
      </c>
      <c r="I41">
        <v>4015</v>
      </c>
      <c r="J41">
        <v>581</v>
      </c>
      <c r="K41">
        <v>15.79</v>
      </c>
      <c r="L41" s="102">
        <v>2.5975000000000001</v>
      </c>
      <c r="M41" s="102">
        <v>2.4900000000000002</v>
      </c>
      <c r="N41" s="102">
        <v>2.4849999999999999</v>
      </c>
      <c r="O41" s="102">
        <v>2.67</v>
      </c>
      <c r="P41" s="102">
        <v>2.68</v>
      </c>
      <c r="Q41" s="102">
        <v>2.81</v>
      </c>
      <c r="R41" s="102">
        <v>1.82</v>
      </c>
      <c r="S41" s="102">
        <v>1.915</v>
      </c>
      <c r="T41" s="102">
        <v>1.91</v>
      </c>
      <c r="U41">
        <v>1.549E-2</v>
      </c>
      <c r="V41" s="359">
        <v>30.548839000000001</v>
      </c>
    </row>
    <row r="42" spans="1:22">
      <c r="A42" s="95">
        <v>44340</v>
      </c>
      <c r="B42">
        <v>257.39999999999998</v>
      </c>
      <c r="C42">
        <v>637.5</v>
      </c>
      <c r="E42">
        <v>3430</v>
      </c>
      <c r="F42">
        <v>556</v>
      </c>
      <c r="G42">
        <v>3560</v>
      </c>
      <c r="H42">
        <v>663</v>
      </c>
      <c r="J42">
        <v>586</v>
      </c>
      <c r="K42">
        <v>15.91</v>
      </c>
      <c r="L42" s="102">
        <v>2.5724999999999998</v>
      </c>
      <c r="M42" s="102">
        <v>2.5</v>
      </c>
      <c r="N42" s="102">
        <v>2.5099999999999998</v>
      </c>
      <c r="O42" s="102">
        <v>2.4750000000000001</v>
      </c>
      <c r="P42" s="102">
        <v>2.6749999999999998</v>
      </c>
      <c r="Q42" s="102">
        <v>2.8050000000000002</v>
      </c>
      <c r="R42" s="102">
        <v>1.835</v>
      </c>
      <c r="S42" s="102">
        <v>1.925</v>
      </c>
      <c r="T42" s="102">
        <v>1.92</v>
      </c>
      <c r="U42">
        <v>1.549E-2</v>
      </c>
      <c r="V42" s="359">
        <v>30.497150999999999</v>
      </c>
    </row>
    <row r="43" spans="1:22">
      <c r="A43" s="95">
        <v>44341</v>
      </c>
      <c r="B43">
        <v>240</v>
      </c>
      <c r="C43">
        <v>636.25</v>
      </c>
      <c r="E43">
        <v>3430</v>
      </c>
      <c r="F43">
        <v>556</v>
      </c>
      <c r="G43">
        <v>3535</v>
      </c>
      <c r="H43">
        <v>658</v>
      </c>
      <c r="J43">
        <v>586</v>
      </c>
      <c r="K43">
        <v>15.92</v>
      </c>
      <c r="L43" s="102">
        <v>2.4500000000000002</v>
      </c>
      <c r="M43" s="102">
        <v>2.4275000000000002</v>
      </c>
      <c r="N43" s="102">
        <v>2.4275000000000002</v>
      </c>
      <c r="O43" s="102">
        <v>2.42</v>
      </c>
      <c r="P43" s="102">
        <v>2.5750000000000002</v>
      </c>
      <c r="Q43" s="102">
        <v>2.7250000000000001</v>
      </c>
      <c r="R43" s="102">
        <v>1.8425</v>
      </c>
      <c r="S43" s="102">
        <v>1.94</v>
      </c>
      <c r="T43" s="102">
        <v>1.9350000000000001</v>
      </c>
      <c r="U43">
        <v>1.553E-2</v>
      </c>
      <c r="V43" s="359">
        <v>30.500397</v>
      </c>
    </row>
    <row r="44" spans="1:22">
      <c r="A44" s="95">
        <v>44342</v>
      </c>
      <c r="B44">
        <v>238.5</v>
      </c>
      <c r="C44">
        <v>633.25</v>
      </c>
      <c r="E44">
        <v>3450</v>
      </c>
      <c r="F44">
        <v>560</v>
      </c>
      <c r="G44">
        <v>3530</v>
      </c>
      <c r="H44">
        <v>658</v>
      </c>
      <c r="J44">
        <v>590</v>
      </c>
      <c r="K44">
        <v>16.02</v>
      </c>
      <c r="L44" s="102">
        <v>2.4</v>
      </c>
      <c r="M44" s="102">
        <v>2.3650000000000002</v>
      </c>
      <c r="N44" s="102">
        <v>2.4049999999999998</v>
      </c>
      <c r="O44" s="102">
        <v>2.38</v>
      </c>
      <c r="P44" s="102">
        <v>2.5750000000000002</v>
      </c>
      <c r="Q44" s="102">
        <v>2.7250000000000001</v>
      </c>
      <c r="R44" s="102">
        <v>1.8149999999999999</v>
      </c>
      <c r="S44" s="102">
        <v>1.91</v>
      </c>
      <c r="T44" s="102">
        <v>1.905</v>
      </c>
      <c r="U44">
        <v>1.5769999999999999E-2</v>
      </c>
      <c r="V44" s="359">
        <v>30.449738</v>
      </c>
    </row>
    <row r="45" spans="1:22">
      <c r="A45" s="95">
        <v>44343</v>
      </c>
      <c r="B45">
        <v>247.3</v>
      </c>
      <c r="C45">
        <v>635.75</v>
      </c>
      <c r="E45">
        <v>3545</v>
      </c>
      <c r="F45">
        <v>582</v>
      </c>
      <c r="G45">
        <v>3530</v>
      </c>
      <c r="H45">
        <v>667</v>
      </c>
      <c r="J45">
        <v>612</v>
      </c>
      <c r="K45">
        <v>16.66</v>
      </c>
      <c r="L45" s="102">
        <v>2.4412500000000001</v>
      </c>
      <c r="M45" s="102">
        <v>2.37</v>
      </c>
      <c r="N45" s="102">
        <v>2.4925000000000002</v>
      </c>
      <c r="O45" s="102">
        <v>2.4300000000000002</v>
      </c>
      <c r="P45" s="102">
        <v>2.57</v>
      </c>
      <c r="Q45" s="102">
        <v>2.7250000000000001</v>
      </c>
      <c r="R45" s="102">
        <v>1.855</v>
      </c>
      <c r="S45" s="102">
        <v>1.96</v>
      </c>
      <c r="T45" s="102">
        <v>1.9550000000000001</v>
      </c>
      <c r="U45">
        <v>1.5730000000000001E-2</v>
      </c>
      <c r="V45" s="359">
        <v>30.427098000000001</v>
      </c>
    </row>
    <row r="46" spans="1:22">
      <c r="A46" s="95">
        <v>44344</v>
      </c>
      <c r="B46">
        <v>248.4</v>
      </c>
      <c r="C46">
        <v>645.25</v>
      </c>
      <c r="D46">
        <v>2.4950000000000001</v>
      </c>
      <c r="E46">
        <v>3595</v>
      </c>
      <c r="F46">
        <v>594</v>
      </c>
      <c r="G46">
        <v>3600</v>
      </c>
      <c r="H46">
        <v>684</v>
      </c>
      <c r="I46">
        <v>4060</v>
      </c>
      <c r="J46">
        <v>624</v>
      </c>
      <c r="K46">
        <v>16.98</v>
      </c>
      <c r="L46" s="102">
        <v>2.4824999999999999</v>
      </c>
      <c r="M46" s="102">
        <v>2.39</v>
      </c>
      <c r="N46" s="102">
        <v>2.5049999999999999</v>
      </c>
      <c r="O46" s="102">
        <v>2.4900000000000002</v>
      </c>
      <c r="P46" s="102">
        <v>2.58</v>
      </c>
      <c r="Q46" s="102">
        <v>2.71</v>
      </c>
      <c r="R46" s="102">
        <v>1.84</v>
      </c>
      <c r="S46" s="102">
        <v>1.9350000000000001</v>
      </c>
      <c r="T46" s="102">
        <v>1.93</v>
      </c>
      <c r="U46">
        <v>1.5730000000000001E-2</v>
      </c>
      <c r="V46" s="359">
        <v>30.237832000000001</v>
      </c>
    </row>
    <row r="47" spans="1:22">
      <c r="A47" s="95">
        <v>44347</v>
      </c>
      <c r="B47" s="189">
        <v>248.4</v>
      </c>
      <c r="C47" s="189">
        <v>645.25</v>
      </c>
      <c r="D47" s="189"/>
      <c r="E47" s="189">
        <v>3595</v>
      </c>
      <c r="F47" s="189">
        <v>594</v>
      </c>
      <c r="G47" s="189">
        <v>3600</v>
      </c>
      <c r="H47" s="189">
        <v>684</v>
      </c>
      <c r="I47" s="189">
        <v>4060</v>
      </c>
      <c r="J47" s="189">
        <v>624</v>
      </c>
      <c r="K47" s="189">
        <v>16.98</v>
      </c>
      <c r="L47" s="369">
        <v>2.4824999999999999</v>
      </c>
      <c r="M47" s="369">
        <v>2.39</v>
      </c>
      <c r="N47" s="369">
        <v>2.5049999999999999</v>
      </c>
      <c r="O47" s="369">
        <v>2.4900000000000002</v>
      </c>
      <c r="P47" s="369">
        <v>2.58</v>
      </c>
      <c r="Q47" s="369">
        <v>2.71</v>
      </c>
      <c r="R47" s="369">
        <v>1.84</v>
      </c>
      <c r="S47" s="369">
        <v>1.9350000000000001</v>
      </c>
      <c r="T47" s="369">
        <v>1.93</v>
      </c>
      <c r="U47" s="189">
        <v>1.5730000000000001E-2</v>
      </c>
      <c r="V47" s="359">
        <v>30.031110999999999</v>
      </c>
    </row>
    <row r="48" spans="1:22">
      <c r="A48" s="95">
        <v>44348</v>
      </c>
      <c r="B48">
        <v>255.25</v>
      </c>
      <c r="C48">
        <v>645</v>
      </c>
      <c r="D48">
        <v>2.605</v>
      </c>
      <c r="E48">
        <v>3655</v>
      </c>
      <c r="F48">
        <v>610</v>
      </c>
      <c r="G48">
        <v>3615</v>
      </c>
      <c r="H48">
        <v>694</v>
      </c>
      <c r="J48">
        <v>640</v>
      </c>
      <c r="K48">
        <v>17.440000000000001</v>
      </c>
      <c r="L48" s="102">
        <v>2.5550000000000002</v>
      </c>
      <c r="M48" s="102">
        <v>2.4950000000000001</v>
      </c>
      <c r="N48" s="102">
        <v>2.6037499999999998</v>
      </c>
      <c r="O48" s="102">
        <v>2.5649999999999999</v>
      </c>
      <c r="P48" s="102">
        <v>2.6549999999999998</v>
      </c>
      <c r="Q48" s="102">
        <v>2.8</v>
      </c>
      <c r="R48" s="102">
        <v>1.87</v>
      </c>
      <c r="S48" s="102">
        <v>1.95</v>
      </c>
      <c r="T48" s="102">
        <v>1.9450000000000001</v>
      </c>
      <c r="U48">
        <v>1.5769999999999999E-2</v>
      </c>
      <c r="V48" s="359">
        <v>29.623563000000001</v>
      </c>
    </row>
    <row r="49" spans="1:22">
      <c r="A49" s="95">
        <v>44349</v>
      </c>
      <c r="B49">
        <v>250.2</v>
      </c>
      <c r="C49">
        <v>650</v>
      </c>
      <c r="D49">
        <v>2.5449999999999999</v>
      </c>
      <c r="E49">
        <v>3655</v>
      </c>
      <c r="F49">
        <v>621</v>
      </c>
      <c r="G49">
        <v>3615</v>
      </c>
      <c r="H49">
        <v>706</v>
      </c>
      <c r="J49">
        <v>651</v>
      </c>
      <c r="K49">
        <v>17.73</v>
      </c>
      <c r="L49" s="102">
        <v>2.5024999999999999</v>
      </c>
      <c r="M49" s="102">
        <v>2.4350000000000001</v>
      </c>
      <c r="N49" s="102">
        <v>2.5449999999999999</v>
      </c>
      <c r="O49" s="102">
        <v>2.5099999999999998</v>
      </c>
      <c r="P49" s="102">
        <v>2.65</v>
      </c>
      <c r="Q49" s="102">
        <v>2.78</v>
      </c>
      <c r="R49" s="102">
        <v>1.8725000000000001</v>
      </c>
      <c r="S49" s="102">
        <v>1.9575</v>
      </c>
      <c r="T49" s="102">
        <v>1.9524999999999999</v>
      </c>
      <c r="U49">
        <v>1.5730000000000001E-2</v>
      </c>
      <c r="V49" s="359">
        <v>29.657321</v>
      </c>
    </row>
    <row r="50" spans="1:22">
      <c r="A50" s="95">
        <v>44350</v>
      </c>
      <c r="B50">
        <v>237.75</v>
      </c>
      <c r="C50">
        <v>652.25</v>
      </c>
      <c r="D50">
        <v>2.4424999999999999</v>
      </c>
      <c r="E50" s="189">
        <v>3655</v>
      </c>
      <c r="F50" s="189">
        <v>621</v>
      </c>
      <c r="G50" s="189">
        <v>3615</v>
      </c>
      <c r="H50" s="189">
        <v>706</v>
      </c>
      <c r="I50" s="189"/>
      <c r="J50" s="189">
        <v>651</v>
      </c>
      <c r="K50" s="189">
        <v>17.73</v>
      </c>
      <c r="L50" s="102">
        <v>2.38</v>
      </c>
      <c r="M50" s="102">
        <v>2.355</v>
      </c>
      <c r="N50" s="102">
        <v>2.4550000000000001</v>
      </c>
      <c r="O50" s="102">
        <v>2.395</v>
      </c>
      <c r="P50" s="102">
        <v>2.5950000000000002</v>
      </c>
      <c r="Q50" s="102">
        <v>2.73</v>
      </c>
      <c r="R50" s="102">
        <v>1.8674999999999999</v>
      </c>
      <c r="S50" s="102">
        <v>1.9450000000000001</v>
      </c>
      <c r="T50" s="102">
        <v>1.94</v>
      </c>
      <c r="U50">
        <v>1.5730000000000001E-2</v>
      </c>
      <c r="V50" s="359">
        <v>29.657321</v>
      </c>
    </row>
    <row r="51" spans="1:22">
      <c r="A51" s="95">
        <v>44351</v>
      </c>
      <c r="B51">
        <v>241.5</v>
      </c>
      <c r="C51">
        <v>653</v>
      </c>
      <c r="D51">
        <v>2.48</v>
      </c>
      <c r="E51">
        <v>3655</v>
      </c>
      <c r="F51">
        <v>624</v>
      </c>
      <c r="G51">
        <v>3615</v>
      </c>
      <c r="H51">
        <v>710</v>
      </c>
      <c r="I51">
        <v>3960</v>
      </c>
      <c r="J51">
        <v>654</v>
      </c>
      <c r="K51">
        <v>17.82</v>
      </c>
      <c r="L51" s="102">
        <v>2.415</v>
      </c>
      <c r="M51" s="102">
        <v>2.355</v>
      </c>
      <c r="N51" s="102">
        <v>2.4750000000000001</v>
      </c>
      <c r="O51" s="102">
        <v>2.4350000000000001</v>
      </c>
      <c r="P51" s="102">
        <v>2.5825</v>
      </c>
      <c r="Q51" s="102">
        <v>2.72</v>
      </c>
      <c r="R51" s="102">
        <v>1.88</v>
      </c>
      <c r="S51" s="102">
        <v>1.9575</v>
      </c>
      <c r="T51" s="102">
        <v>1.9524999999999999</v>
      </c>
      <c r="U51">
        <v>1.5730000000000001E-2</v>
      </c>
      <c r="V51" s="359">
        <v>29.591107999999998</v>
      </c>
    </row>
    <row r="52" spans="1:22">
      <c r="A52" s="95">
        <v>44354</v>
      </c>
      <c r="B52">
        <v>242.6</v>
      </c>
      <c r="C52">
        <v>662.5</v>
      </c>
      <c r="D52">
        <v>2.5074999999999998</v>
      </c>
      <c r="E52">
        <v>3655</v>
      </c>
      <c r="F52">
        <v>626</v>
      </c>
      <c r="G52">
        <v>3610</v>
      </c>
      <c r="H52" s="189">
        <v>711</v>
      </c>
      <c r="J52">
        <v>656</v>
      </c>
      <c r="K52">
        <v>17.88</v>
      </c>
      <c r="L52" s="102">
        <v>2.42625</v>
      </c>
      <c r="M52" s="102">
        <v>2.3925000000000001</v>
      </c>
      <c r="N52" s="102">
        <v>2.4750000000000001</v>
      </c>
      <c r="O52" s="102">
        <v>2.4550000000000001</v>
      </c>
      <c r="P52" s="102">
        <v>2.5550000000000002</v>
      </c>
      <c r="Q52" s="102">
        <v>2.6949999999999998</v>
      </c>
      <c r="R52" s="102">
        <v>1.9212499999999999</v>
      </c>
      <c r="S52" s="102">
        <v>2.0099999999999998</v>
      </c>
      <c r="T52" s="102">
        <v>2.0049999999999999</v>
      </c>
      <c r="U52">
        <v>1.5730000000000001E-2</v>
      </c>
      <c r="V52" s="359">
        <v>29.550968000000001</v>
      </c>
    </row>
    <row r="53" spans="1:22">
      <c r="A53" s="95">
        <v>44355</v>
      </c>
      <c r="B53">
        <v>242.1</v>
      </c>
      <c r="C53">
        <v>669.75</v>
      </c>
      <c r="D53">
        <v>2.4700000000000002</v>
      </c>
      <c r="E53">
        <v>3645</v>
      </c>
      <c r="F53">
        <v>622</v>
      </c>
      <c r="G53">
        <v>3605</v>
      </c>
      <c r="H53">
        <v>708</v>
      </c>
      <c r="J53">
        <v>652</v>
      </c>
      <c r="K53">
        <v>17.78</v>
      </c>
      <c r="L53" s="102">
        <v>2.4224999999999999</v>
      </c>
      <c r="M53" s="102">
        <v>2.3824999999999998</v>
      </c>
      <c r="N53" s="102">
        <v>2.48</v>
      </c>
      <c r="O53" s="102">
        <v>2.4750000000000001</v>
      </c>
      <c r="P53" s="102">
        <v>2.5649999999999999</v>
      </c>
      <c r="Q53" s="102">
        <v>2.7324999999999999</v>
      </c>
      <c r="R53" s="102">
        <v>1.96</v>
      </c>
      <c r="S53" s="102">
        <v>2.0350000000000001</v>
      </c>
      <c r="T53" s="102">
        <v>2.0299999999999998</v>
      </c>
      <c r="U53">
        <v>1.5445E-2</v>
      </c>
      <c r="V53" s="359">
        <v>29.574826000000002</v>
      </c>
    </row>
    <row r="54" spans="1:22">
      <c r="A54" s="95">
        <v>44356</v>
      </c>
      <c r="B54">
        <v>237.95</v>
      </c>
      <c r="C54">
        <v>666.75</v>
      </c>
      <c r="D54">
        <v>2.44</v>
      </c>
      <c r="E54">
        <v>3625</v>
      </c>
      <c r="F54">
        <v>616</v>
      </c>
      <c r="G54">
        <v>3605</v>
      </c>
      <c r="H54" s="189">
        <v>704</v>
      </c>
      <c r="J54">
        <v>646</v>
      </c>
      <c r="K54">
        <v>17.600000000000001</v>
      </c>
      <c r="L54" s="102">
        <v>2.38375</v>
      </c>
      <c r="M54" s="102">
        <v>2.3025000000000002</v>
      </c>
      <c r="N54" s="102">
        <v>2.42</v>
      </c>
      <c r="O54" s="102">
        <v>2.4449999999999998</v>
      </c>
      <c r="P54" s="102">
        <v>2.54</v>
      </c>
      <c r="Q54" s="102">
        <v>2.7050000000000001</v>
      </c>
      <c r="R54" s="102">
        <v>1.9550000000000001</v>
      </c>
      <c r="S54" s="102">
        <v>2.02</v>
      </c>
      <c r="T54" s="102">
        <v>2.0150000000000001</v>
      </c>
      <c r="U54">
        <v>1.5325E-2</v>
      </c>
      <c r="V54" s="359">
        <v>29.186955999999999</v>
      </c>
    </row>
    <row r="55" spans="1:22">
      <c r="A55" s="95">
        <v>44357</v>
      </c>
      <c r="B55">
        <v>239.4</v>
      </c>
      <c r="C55">
        <v>670</v>
      </c>
      <c r="D55">
        <v>2.4449999999999998</v>
      </c>
      <c r="E55">
        <v>3615</v>
      </c>
      <c r="F55">
        <v>614</v>
      </c>
      <c r="G55">
        <v>3595</v>
      </c>
      <c r="H55">
        <v>702</v>
      </c>
      <c r="J55">
        <v>644</v>
      </c>
      <c r="K55">
        <v>17.54</v>
      </c>
      <c r="L55" s="102">
        <v>2.39</v>
      </c>
      <c r="M55" s="102">
        <v>2.31</v>
      </c>
      <c r="N55" s="102">
        <v>2.42</v>
      </c>
      <c r="O55" s="102">
        <v>2.46</v>
      </c>
      <c r="P55" s="102">
        <v>2.5449999999999999</v>
      </c>
      <c r="Q55" s="102">
        <v>2.71</v>
      </c>
      <c r="R55" s="102">
        <v>1.98</v>
      </c>
      <c r="S55" s="102">
        <v>2.0449999999999999</v>
      </c>
      <c r="T55" s="102">
        <v>2.04</v>
      </c>
      <c r="U55">
        <v>1.5445E-2</v>
      </c>
      <c r="V55" s="359">
        <v>28.569542999999999</v>
      </c>
    </row>
    <row r="56" spans="1:22">
      <c r="A56" s="95">
        <v>44358</v>
      </c>
      <c r="B56">
        <v>241</v>
      </c>
      <c r="C56">
        <v>670.5</v>
      </c>
      <c r="D56">
        <v>2.4750000000000001</v>
      </c>
      <c r="E56">
        <v>3605</v>
      </c>
      <c r="F56">
        <v>607</v>
      </c>
      <c r="G56">
        <v>3595</v>
      </c>
      <c r="H56" s="189">
        <v>696</v>
      </c>
      <c r="I56">
        <v>4015</v>
      </c>
      <c r="J56">
        <v>637</v>
      </c>
      <c r="K56">
        <v>17.34</v>
      </c>
      <c r="L56" s="102">
        <v>2.40625</v>
      </c>
      <c r="M56" s="102">
        <v>2.38</v>
      </c>
      <c r="N56" s="102">
        <v>2.4500000000000002</v>
      </c>
      <c r="O56" s="102">
        <v>2.4849999999999999</v>
      </c>
      <c r="P56" s="102">
        <v>2.4849999999999999</v>
      </c>
      <c r="Q56" s="102">
        <v>2.7</v>
      </c>
      <c r="R56" s="102">
        <v>1.78</v>
      </c>
      <c r="S56" s="102">
        <v>1.885</v>
      </c>
      <c r="T56" s="102">
        <v>1.88</v>
      </c>
      <c r="U56">
        <v>1.5485000000000001E-2</v>
      </c>
      <c r="V56" s="359">
        <v>28.515208000000001</v>
      </c>
    </row>
    <row r="57" spans="1:22">
      <c r="A57" s="95">
        <v>44361</v>
      </c>
      <c r="B57">
        <v>236.9</v>
      </c>
      <c r="C57">
        <v>670.75</v>
      </c>
      <c r="D57">
        <v>2.4550000000000001</v>
      </c>
      <c r="E57">
        <v>3605</v>
      </c>
      <c r="F57">
        <v>612</v>
      </c>
      <c r="G57">
        <v>3595</v>
      </c>
      <c r="H57">
        <v>702</v>
      </c>
      <c r="J57">
        <v>642</v>
      </c>
      <c r="K57">
        <v>17.489999999999998</v>
      </c>
      <c r="L57" s="102">
        <v>2.3740000000000001</v>
      </c>
      <c r="M57" s="102">
        <v>2.2850000000000001</v>
      </c>
      <c r="N57" s="102">
        <v>2.4550000000000001</v>
      </c>
      <c r="O57" s="102">
        <v>2.4375</v>
      </c>
      <c r="P57" s="102">
        <v>2.4550000000000001</v>
      </c>
      <c r="Q57" s="102">
        <v>2.6749999999999998</v>
      </c>
      <c r="R57" s="102">
        <v>1.675</v>
      </c>
      <c r="S57" s="102">
        <v>1.79</v>
      </c>
      <c r="T57" s="102">
        <v>1.7849999999999999</v>
      </c>
      <c r="U57">
        <v>1.5405E-2</v>
      </c>
      <c r="V57" s="359">
        <v>28.719296</v>
      </c>
    </row>
    <row r="58" spans="1:22">
      <c r="A58" s="95">
        <v>44362</v>
      </c>
      <c r="B58">
        <v>235.6</v>
      </c>
      <c r="C58">
        <v>670.25</v>
      </c>
      <c r="D58">
        <v>2.4674999999999998</v>
      </c>
      <c r="E58">
        <v>3545</v>
      </c>
      <c r="F58">
        <v>604</v>
      </c>
      <c r="G58">
        <v>3545</v>
      </c>
      <c r="H58" s="189">
        <v>695</v>
      </c>
      <c r="J58">
        <v>634</v>
      </c>
      <c r="K58">
        <v>17.28</v>
      </c>
      <c r="L58" s="102">
        <v>2.3574999999999999</v>
      </c>
      <c r="M58" s="102">
        <v>2.2549999999999999</v>
      </c>
      <c r="N58" s="102">
        <v>2.4449999999999998</v>
      </c>
      <c r="O58" s="102">
        <v>2.415</v>
      </c>
      <c r="P58" s="102">
        <v>2.4249999999999998</v>
      </c>
      <c r="Q58" s="102">
        <v>2.6549999999999998</v>
      </c>
      <c r="R58" s="102">
        <v>1.5349999999999999</v>
      </c>
      <c r="S58" s="102">
        <v>1.68</v>
      </c>
      <c r="T58" s="102">
        <v>1.675</v>
      </c>
      <c r="U58">
        <v>1.5405E-2</v>
      </c>
      <c r="V58" s="359">
        <v>28.422650000000001</v>
      </c>
    </row>
    <row r="59" spans="1:22">
      <c r="A59" s="95">
        <v>44363</v>
      </c>
      <c r="B59">
        <v>235.65</v>
      </c>
      <c r="C59">
        <v>667.75</v>
      </c>
      <c r="D59">
        <v>2.4700000000000002</v>
      </c>
      <c r="E59">
        <v>3450</v>
      </c>
      <c r="F59">
        <v>590</v>
      </c>
      <c r="G59">
        <v>3495</v>
      </c>
      <c r="H59">
        <v>687</v>
      </c>
      <c r="J59">
        <v>620</v>
      </c>
      <c r="K59">
        <v>16.86</v>
      </c>
      <c r="L59" s="102">
        <v>2.355</v>
      </c>
      <c r="M59" s="102">
        <v>2.2850000000000001</v>
      </c>
      <c r="N59" s="102">
        <v>2.3875000000000002</v>
      </c>
      <c r="O59" s="102">
        <v>2.42</v>
      </c>
      <c r="P59" s="102">
        <v>2.4900000000000002</v>
      </c>
      <c r="Q59" s="102">
        <v>2.7050000000000001</v>
      </c>
      <c r="R59" s="102">
        <v>1.29</v>
      </c>
      <c r="S59" s="102">
        <v>1.45</v>
      </c>
      <c r="T59" s="102">
        <v>1.4450000000000001</v>
      </c>
      <c r="U59">
        <v>1.5405E-2</v>
      </c>
      <c r="V59" s="359">
        <v>28.437709999999999</v>
      </c>
    </row>
    <row r="60" spans="1:22">
      <c r="A60" s="95">
        <v>44364</v>
      </c>
      <c r="B60">
        <v>226.55</v>
      </c>
      <c r="C60">
        <v>664.75</v>
      </c>
      <c r="D60">
        <v>2.39</v>
      </c>
      <c r="E60">
        <v>3420</v>
      </c>
      <c r="F60">
        <v>587</v>
      </c>
      <c r="G60">
        <v>3445</v>
      </c>
      <c r="H60" s="176">
        <v>680</v>
      </c>
      <c r="J60">
        <v>617</v>
      </c>
      <c r="K60">
        <v>16.79</v>
      </c>
      <c r="L60" s="102">
        <v>2.2574999999999998</v>
      </c>
      <c r="M60" s="102">
        <v>2.23</v>
      </c>
      <c r="N60" s="102">
        <v>2.29</v>
      </c>
      <c r="O60" s="102">
        <v>2.335</v>
      </c>
      <c r="P60" s="102">
        <v>2.4249999999999998</v>
      </c>
      <c r="Q60" s="102">
        <v>2.6349999999999998</v>
      </c>
      <c r="R60" s="102">
        <v>1.3049999999999999</v>
      </c>
      <c r="S60" s="102">
        <v>1.44</v>
      </c>
      <c r="T60" s="102">
        <v>1.4350000000000001</v>
      </c>
      <c r="U60">
        <v>1.5365E-2</v>
      </c>
      <c r="V60" s="359">
        <v>28.380697000000001</v>
      </c>
    </row>
    <row r="61" spans="1:22">
      <c r="A61" s="95">
        <v>44365</v>
      </c>
      <c r="B61">
        <v>231.8</v>
      </c>
      <c r="C61">
        <v>650.5</v>
      </c>
      <c r="D61">
        <v>2.46</v>
      </c>
      <c r="E61">
        <v>3420</v>
      </c>
      <c r="F61">
        <v>583</v>
      </c>
      <c r="G61">
        <v>3445</v>
      </c>
      <c r="H61">
        <v>675</v>
      </c>
      <c r="I61">
        <v>3910</v>
      </c>
      <c r="J61">
        <v>613</v>
      </c>
      <c r="K61">
        <v>16.68</v>
      </c>
      <c r="L61" s="102">
        <v>2.3262499999999999</v>
      </c>
      <c r="M61" s="102">
        <v>2.2149999999999999</v>
      </c>
      <c r="N61" s="102">
        <v>2.34</v>
      </c>
      <c r="O61" s="102">
        <v>2.4049999999999998</v>
      </c>
      <c r="P61" s="102">
        <v>2.41</v>
      </c>
      <c r="Q61" s="102">
        <v>2.6349999999999998</v>
      </c>
      <c r="R61" s="102">
        <v>1.395</v>
      </c>
      <c r="S61" s="102">
        <v>1.5049999999999999</v>
      </c>
      <c r="T61" s="102">
        <v>1.5</v>
      </c>
      <c r="U61">
        <v>1.5365E-2</v>
      </c>
      <c r="V61" s="359">
        <v>28.355630000000001</v>
      </c>
    </row>
    <row r="62" spans="1:22">
      <c r="A62" s="95">
        <v>44368</v>
      </c>
      <c r="B62">
        <v>235.1</v>
      </c>
      <c r="C62">
        <v>650.75</v>
      </c>
      <c r="D62">
        <v>2.4125000000000001</v>
      </c>
      <c r="E62">
        <v>3420</v>
      </c>
      <c r="F62">
        <v>587</v>
      </c>
      <c r="G62">
        <v>3445</v>
      </c>
      <c r="H62">
        <v>680</v>
      </c>
      <c r="J62">
        <v>617</v>
      </c>
      <c r="K62">
        <v>16.8</v>
      </c>
      <c r="L62" s="102">
        <v>2.335</v>
      </c>
      <c r="M62" s="102">
        <v>2.25</v>
      </c>
      <c r="N62" s="102">
        <v>2.3875000000000002</v>
      </c>
      <c r="O62" s="102">
        <v>2.4049999999999998</v>
      </c>
      <c r="P62" s="102">
        <v>2.4049999999999998</v>
      </c>
      <c r="Q62" s="102">
        <v>2.6549999999999998</v>
      </c>
      <c r="R62" s="102">
        <v>1.4550000000000001</v>
      </c>
      <c r="S62" s="102">
        <v>1.5549999999999999</v>
      </c>
      <c r="T62" s="102">
        <v>1.55</v>
      </c>
      <c r="U62">
        <v>1.5405E-2</v>
      </c>
      <c r="V62" s="359">
        <v>28.464479000000001</v>
      </c>
    </row>
    <row r="63" spans="1:22">
      <c r="A63" s="95">
        <v>44369</v>
      </c>
      <c r="B63">
        <v>237.4</v>
      </c>
      <c r="C63">
        <v>650</v>
      </c>
      <c r="D63">
        <v>2.4575</v>
      </c>
      <c r="E63">
        <v>3400</v>
      </c>
      <c r="F63">
        <v>588</v>
      </c>
      <c r="G63">
        <v>3445</v>
      </c>
      <c r="H63">
        <v>685</v>
      </c>
      <c r="J63">
        <v>618</v>
      </c>
      <c r="K63">
        <v>16.809999999999999</v>
      </c>
      <c r="L63" s="102">
        <v>2.39</v>
      </c>
      <c r="M63" s="102">
        <v>2.2850000000000001</v>
      </c>
      <c r="N63" s="102">
        <v>2.4049999999999998</v>
      </c>
      <c r="O63" s="102">
        <v>2.4249999999999998</v>
      </c>
      <c r="P63" s="102">
        <v>2.4300000000000002</v>
      </c>
      <c r="Q63" s="102">
        <v>2.67</v>
      </c>
      <c r="R63" s="102">
        <v>1.605</v>
      </c>
      <c r="S63" s="102">
        <v>1.7050000000000001</v>
      </c>
      <c r="T63" s="102">
        <v>1.7</v>
      </c>
      <c r="U63">
        <v>1.52E-2</v>
      </c>
      <c r="V63" s="359">
        <v>28.212</v>
      </c>
    </row>
    <row r="64" spans="1:22">
      <c r="A64" s="95">
        <v>44370</v>
      </c>
      <c r="B64">
        <v>237</v>
      </c>
      <c r="C64">
        <v>649.75</v>
      </c>
      <c r="D64">
        <v>2.3975</v>
      </c>
      <c r="E64">
        <v>3400</v>
      </c>
      <c r="F64">
        <v>590</v>
      </c>
      <c r="G64">
        <v>3445</v>
      </c>
      <c r="H64">
        <v>687</v>
      </c>
      <c r="J64">
        <v>620</v>
      </c>
      <c r="K64">
        <v>16.87</v>
      </c>
      <c r="L64" s="102">
        <v>2.375</v>
      </c>
      <c r="M64" s="102">
        <v>2.2799999999999998</v>
      </c>
      <c r="N64" s="102">
        <v>2.39</v>
      </c>
      <c r="O64" s="102">
        <v>2.415</v>
      </c>
      <c r="P64" s="102">
        <v>2.4300000000000002</v>
      </c>
      <c r="Q64" s="102">
        <v>2.67</v>
      </c>
      <c r="R64" s="102">
        <v>1.7050000000000001</v>
      </c>
      <c r="S64" s="102">
        <v>1.7949999999999999</v>
      </c>
      <c r="T64" s="102">
        <v>1.79</v>
      </c>
      <c r="U64">
        <v>1.524E-2</v>
      </c>
      <c r="V64" s="359">
        <v>28.174782</v>
      </c>
    </row>
    <row r="65" spans="1:22">
      <c r="A65" s="95">
        <v>44371</v>
      </c>
      <c r="B65">
        <v>232</v>
      </c>
      <c r="C65">
        <v>648</v>
      </c>
      <c r="D65">
        <v>2.3374999999999999</v>
      </c>
      <c r="E65">
        <v>3410</v>
      </c>
      <c r="F65">
        <v>599</v>
      </c>
      <c r="G65">
        <v>3445</v>
      </c>
      <c r="H65">
        <v>696</v>
      </c>
      <c r="J65">
        <v>629</v>
      </c>
      <c r="K65">
        <v>17.13</v>
      </c>
      <c r="L65" s="102">
        <v>2.33</v>
      </c>
      <c r="M65" s="102">
        <v>2.23</v>
      </c>
      <c r="N65" s="102">
        <v>2.3450000000000002</v>
      </c>
      <c r="O65" s="102">
        <v>2.38</v>
      </c>
      <c r="P65" s="102">
        <v>2.4049999999999998</v>
      </c>
      <c r="Q65" s="102">
        <v>2.6349999999999998</v>
      </c>
      <c r="R65" s="102">
        <v>1.655</v>
      </c>
      <c r="S65" s="102">
        <v>1.7524999999999999</v>
      </c>
      <c r="T65" s="102">
        <v>1.7475000000000001</v>
      </c>
      <c r="U65">
        <v>1.512E-2</v>
      </c>
      <c r="V65" s="359">
        <v>27.834389999999999</v>
      </c>
    </row>
    <row r="66" spans="1:22">
      <c r="A66" s="95">
        <v>44372</v>
      </c>
      <c r="B66">
        <v>228.4</v>
      </c>
      <c r="C66">
        <v>645.5</v>
      </c>
      <c r="D66">
        <v>2.2925</v>
      </c>
      <c r="E66">
        <v>3410</v>
      </c>
      <c r="F66">
        <v>593</v>
      </c>
      <c r="G66">
        <v>3445</v>
      </c>
      <c r="H66">
        <v>689</v>
      </c>
      <c r="I66">
        <v>3855</v>
      </c>
      <c r="J66">
        <v>623</v>
      </c>
      <c r="K66">
        <v>16.97</v>
      </c>
      <c r="L66" s="102">
        <v>2.30125</v>
      </c>
      <c r="M66" s="102">
        <v>2.1850000000000001</v>
      </c>
      <c r="N66" s="102">
        <v>2.2949999999999999</v>
      </c>
      <c r="O66" s="102">
        <v>2.36</v>
      </c>
      <c r="P66" s="102">
        <v>2.375</v>
      </c>
      <c r="Q66" s="102">
        <v>2.605</v>
      </c>
      <c r="R66" s="102">
        <v>1.575</v>
      </c>
      <c r="S66" s="102">
        <v>1.7</v>
      </c>
      <c r="T66" s="102">
        <v>1.6950000000000001</v>
      </c>
      <c r="U66">
        <v>1.504E-2</v>
      </c>
      <c r="V66" s="359">
        <v>27.971667</v>
      </c>
    </row>
    <row r="67" spans="1:22">
      <c r="A67" s="95">
        <v>44375</v>
      </c>
      <c r="B67">
        <v>234.1</v>
      </c>
      <c r="C67">
        <v>647.5</v>
      </c>
      <c r="D67">
        <v>2.3675000000000002</v>
      </c>
      <c r="E67">
        <v>3420</v>
      </c>
      <c r="F67">
        <v>598</v>
      </c>
      <c r="G67">
        <v>3445</v>
      </c>
      <c r="H67">
        <v>692</v>
      </c>
      <c r="J67">
        <v>628</v>
      </c>
      <c r="K67">
        <v>17.09</v>
      </c>
      <c r="L67" s="102">
        <v>2.3374999999999999</v>
      </c>
      <c r="M67" s="102">
        <v>2.2450000000000001</v>
      </c>
      <c r="N67" s="102">
        <v>2.3574999999999999</v>
      </c>
      <c r="O67" s="102">
        <v>2.38</v>
      </c>
      <c r="P67" s="102">
        <v>2.42</v>
      </c>
      <c r="Q67" s="102">
        <v>2.65</v>
      </c>
      <c r="R67" s="102">
        <v>1.53</v>
      </c>
      <c r="S67" s="102">
        <v>1.665</v>
      </c>
      <c r="T67" s="102">
        <v>1.66</v>
      </c>
      <c r="U67">
        <v>1.5285E-2</v>
      </c>
      <c r="V67" s="359">
        <v>27.961611000000001</v>
      </c>
    </row>
    <row r="68" spans="1:22">
      <c r="A68" s="95">
        <v>44376</v>
      </c>
      <c r="B68">
        <v>235.9</v>
      </c>
      <c r="C68">
        <v>646.25</v>
      </c>
      <c r="D68">
        <v>2.375</v>
      </c>
      <c r="E68">
        <v>3420</v>
      </c>
      <c r="F68">
        <v>598</v>
      </c>
      <c r="G68">
        <v>3415</v>
      </c>
      <c r="H68">
        <v>687</v>
      </c>
      <c r="J68">
        <v>628</v>
      </c>
      <c r="K68">
        <v>17.100000000000001</v>
      </c>
      <c r="L68" s="102">
        <v>2.3544999999999998</v>
      </c>
      <c r="M68" s="102">
        <v>2.2799999999999998</v>
      </c>
      <c r="N68" s="102">
        <v>2.37</v>
      </c>
      <c r="O68" s="102">
        <v>2.39</v>
      </c>
      <c r="P68" s="102">
        <v>2.44</v>
      </c>
      <c r="Q68" s="102">
        <v>2.64</v>
      </c>
      <c r="R68" s="102">
        <v>1.5549999999999999</v>
      </c>
      <c r="S68" s="102">
        <v>1.675</v>
      </c>
      <c r="T68" s="102">
        <v>1.67</v>
      </c>
      <c r="U68">
        <v>1.4795000000000001E-2</v>
      </c>
      <c r="V68" s="359">
        <v>27.933807999999999</v>
      </c>
    </row>
    <row r="69" spans="1:22">
      <c r="A69" s="95">
        <v>44377</v>
      </c>
      <c r="B69">
        <v>244.5</v>
      </c>
      <c r="C69">
        <v>643.5</v>
      </c>
      <c r="D69">
        <v>2.4775</v>
      </c>
      <c r="E69">
        <v>3420</v>
      </c>
      <c r="F69">
        <v>591</v>
      </c>
      <c r="G69">
        <v>3415</v>
      </c>
      <c r="H69">
        <v>679</v>
      </c>
      <c r="J69">
        <v>621</v>
      </c>
      <c r="K69">
        <v>16.899999999999999</v>
      </c>
      <c r="L69" s="102">
        <v>2.4024999999999999</v>
      </c>
      <c r="M69" s="102">
        <v>2.3149999999999999</v>
      </c>
      <c r="N69" s="102">
        <v>2.44</v>
      </c>
      <c r="O69" s="102">
        <v>2.4700000000000002</v>
      </c>
      <c r="P69" s="102">
        <v>2.4449999999999998</v>
      </c>
      <c r="Q69" s="102">
        <v>2.7250000000000001</v>
      </c>
      <c r="R69" s="102">
        <v>1.55</v>
      </c>
      <c r="S69" s="102">
        <v>1.66</v>
      </c>
      <c r="T69" s="102">
        <v>1.655</v>
      </c>
      <c r="U69">
        <v>1.4874999999999999E-2</v>
      </c>
      <c r="V69" s="359">
        <v>27.804099000000001</v>
      </c>
    </row>
    <row r="70" spans="1:22">
      <c r="A70" s="95">
        <v>44378</v>
      </c>
      <c r="B70">
        <v>243.3</v>
      </c>
      <c r="C70">
        <v>648</v>
      </c>
      <c r="D70">
        <v>2.4674999999999998</v>
      </c>
      <c r="E70">
        <v>3435</v>
      </c>
      <c r="F70">
        <v>589</v>
      </c>
      <c r="G70">
        <v>3430</v>
      </c>
      <c r="H70">
        <v>676</v>
      </c>
      <c r="J70">
        <v>619</v>
      </c>
      <c r="K70">
        <v>16.84</v>
      </c>
      <c r="L70" s="102">
        <v>2.4362499999999998</v>
      </c>
      <c r="M70" s="102">
        <v>2.39</v>
      </c>
      <c r="N70" s="102">
        <v>2.4249999999999998</v>
      </c>
      <c r="O70" s="102">
        <v>2.5099999999999998</v>
      </c>
      <c r="P70" s="102">
        <v>2.5249999999999999</v>
      </c>
      <c r="Q70" s="102">
        <v>2.74</v>
      </c>
      <c r="R70" s="102">
        <v>1.5649999999999999</v>
      </c>
      <c r="S70" s="102">
        <v>1.7050000000000001</v>
      </c>
      <c r="T70" s="102">
        <v>1.7</v>
      </c>
      <c r="U70">
        <v>1.4874999999999999E-2</v>
      </c>
      <c r="V70" s="359">
        <v>27.770036000000001</v>
      </c>
    </row>
    <row r="71" spans="1:22">
      <c r="A71" s="95">
        <v>44379</v>
      </c>
      <c r="B71">
        <v>238.05</v>
      </c>
      <c r="C71">
        <v>649.5</v>
      </c>
      <c r="D71">
        <v>2.4175</v>
      </c>
      <c r="E71">
        <v>3500</v>
      </c>
      <c r="F71">
        <v>599</v>
      </c>
      <c r="G71">
        <v>3445</v>
      </c>
      <c r="H71">
        <v>678</v>
      </c>
      <c r="I71">
        <v>3865</v>
      </c>
      <c r="J71">
        <v>629</v>
      </c>
      <c r="K71">
        <v>17.13</v>
      </c>
      <c r="L71" s="102">
        <v>2.3824999999999998</v>
      </c>
      <c r="M71" s="102">
        <v>2.3450000000000002</v>
      </c>
      <c r="N71" s="102">
        <v>2.4300000000000002</v>
      </c>
      <c r="O71" s="102">
        <v>2.46</v>
      </c>
      <c r="P71" s="102">
        <v>2.4649999999999999</v>
      </c>
      <c r="Q71" s="102">
        <v>2.7149999999999999</v>
      </c>
      <c r="R71" s="102">
        <v>1.5549999999999999</v>
      </c>
      <c r="S71" s="102">
        <v>1.67</v>
      </c>
      <c r="T71" s="102">
        <v>1.665</v>
      </c>
      <c r="U71">
        <v>1.4590000000000001E-2</v>
      </c>
      <c r="V71" s="359">
        <v>27.759293</v>
      </c>
    </row>
    <row r="72" spans="1:22">
      <c r="A72" s="103">
        <v>44382</v>
      </c>
      <c r="B72" s="189">
        <v>238.05</v>
      </c>
      <c r="C72" s="176">
        <v>650.25</v>
      </c>
      <c r="E72" s="176">
        <v>3505</v>
      </c>
      <c r="F72" s="176">
        <v>594</v>
      </c>
      <c r="G72" s="176">
        <v>3445</v>
      </c>
      <c r="H72" s="176">
        <v>672</v>
      </c>
      <c r="I72" s="176"/>
      <c r="J72" s="176">
        <v>624</v>
      </c>
      <c r="K72" s="176">
        <v>16.989999999999998</v>
      </c>
      <c r="L72" s="369">
        <v>2.3824999999999998</v>
      </c>
      <c r="M72" s="369">
        <v>2.3450000000000002</v>
      </c>
      <c r="N72" s="369">
        <v>2.4300000000000002</v>
      </c>
      <c r="O72" s="369">
        <v>2.46</v>
      </c>
      <c r="P72" s="369">
        <v>2.4649999999999999</v>
      </c>
      <c r="Q72" s="369">
        <v>2.7149999999999999</v>
      </c>
      <c r="R72" s="369">
        <v>1.5549999999999999</v>
      </c>
      <c r="S72" s="369">
        <v>1.67</v>
      </c>
      <c r="T72" s="369">
        <v>1.665</v>
      </c>
      <c r="U72" s="189">
        <v>1.4590000000000001E-2</v>
      </c>
      <c r="V72" s="359">
        <v>27.725781000000001</v>
      </c>
    </row>
    <row r="73" spans="1:22">
      <c r="A73" s="95">
        <v>44383</v>
      </c>
      <c r="B73">
        <v>229.05</v>
      </c>
      <c r="C73">
        <v>656.25</v>
      </c>
      <c r="D73" s="176">
        <v>2.3525</v>
      </c>
      <c r="E73">
        <v>3545</v>
      </c>
      <c r="F73">
        <v>589</v>
      </c>
      <c r="G73">
        <v>3455</v>
      </c>
      <c r="H73">
        <v>660</v>
      </c>
      <c r="J73">
        <v>619</v>
      </c>
      <c r="K73">
        <v>16.84</v>
      </c>
      <c r="L73" s="102">
        <v>2.2850000000000001</v>
      </c>
      <c r="M73" s="102">
        <v>2.2050000000000001</v>
      </c>
      <c r="N73" s="102">
        <v>2.31</v>
      </c>
      <c r="O73" s="102">
        <v>2.33</v>
      </c>
      <c r="P73" s="102">
        <v>2.35</v>
      </c>
      <c r="Q73" s="102">
        <v>2.6</v>
      </c>
      <c r="R73" s="102">
        <v>1.53</v>
      </c>
      <c r="S73" s="102">
        <v>1.645</v>
      </c>
      <c r="T73" s="102">
        <v>1.64</v>
      </c>
      <c r="U73">
        <v>1.4670000000000001E-2</v>
      </c>
      <c r="V73" s="359">
        <v>27.684978999999998</v>
      </c>
    </row>
    <row r="74" spans="1:22">
      <c r="A74" s="95">
        <v>44384</v>
      </c>
      <c r="B74">
        <v>226.7</v>
      </c>
      <c r="C74">
        <v>671</v>
      </c>
      <c r="D74">
        <v>2.33</v>
      </c>
      <c r="E74">
        <v>3540</v>
      </c>
      <c r="F74">
        <v>586</v>
      </c>
      <c r="G74">
        <v>3520</v>
      </c>
      <c r="H74">
        <v>670</v>
      </c>
      <c r="J74">
        <v>616</v>
      </c>
      <c r="K74">
        <v>16.760000000000002</v>
      </c>
      <c r="L74" s="102">
        <v>2.2625000000000002</v>
      </c>
      <c r="M74" s="102">
        <v>2.1949999999999998</v>
      </c>
      <c r="N74" s="102">
        <v>2.3199999999999998</v>
      </c>
      <c r="O74" s="102">
        <v>2.3174999999999999</v>
      </c>
      <c r="P74" s="102">
        <v>2.37</v>
      </c>
      <c r="Q74" s="102">
        <v>2.61</v>
      </c>
      <c r="R74" s="102">
        <v>1.4350000000000001</v>
      </c>
      <c r="S74" s="102">
        <v>1.58</v>
      </c>
      <c r="T74" s="102">
        <v>1.575</v>
      </c>
      <c r="U74">
        <v>1.4834999999999999E-2</v>
      </c>
      <c r="V74" s="359">
        <v>27.631005999999999</v>
      </c>
    </row>
    <row r="75" spans="1:22">
      <c r="A75" s="95">
        <v>44385</v>
      </c>
      <c r="B75">
        <v>223.9</v>
      </c>
      <c r="C75">
        <v>675.75</v>
      </c>
      <c r="D75">
        <v>2.3075000000000001</v>
      </c>
      <c r="E75">
        <v>3550</v>
      </c>
      <c r="F75">
        <v>583</v>
      </c>
      <c r="G75">
        <v>3520</v>
      </c>
      <c r="H75">
        <v>665</v>
      </c>
      <c r="I75">
        <v>3950</v>
      </c>
      <c r="J75">
        <v>613</v>
      </c>
      <c r="K75">
        <v>16.670000000000002</v>
      </c>
      <c r="L75" s="102">
        <v>2.2374999999999998</v>
      </c>
      <c r="M75" s="102">
        <v>2.1875</v>
      </c>
      <c r="N75" s="102">
        <v>2.2999999999999998</v>
      </c>
      <c r="O75" s="102">
        <v>2.2999999999999998</v>
      </c>
      <c r="P75" s="102">
        <v>2.35</v>
      </c>
      <c r="Q75" s="102">
        <v>2.59</v>
      </c>
      <c r="R75" s="102">
        <v>1.425</v>
      </c>
      <c r="S75" s="102">
        <v>1.5825</v>
      </c>
      <c r="T75" s="102">
        <v>1.5774999999999999</v>
      </c>
      <c r="U75">
        <v>1.4834999999999999E-2</v>
      </c>
      <c r="V75" s="359">
        <v>27.643181999999999</v>
      </c>
    </row>
    <row r="76" spans="1:22">
      <c r="A76" s="95">
        <v>44386</v>
      </c>
      <c r="B76">
        <v>217.3</v>
      </c>
      <c r="C76">
        <v>673</v>
      </c>
      <c r="D76">
        <v>2.2875000000000001</v>
      </c>
      <c r="E76" s="189">
        <v>3550</v>
      </c>
      <c r="F76" s="189">
        <v>583</v>
      </c>
      <c r="G76" s="189">
        <v>3520</v>
      </c>
      <c r="H76" s="189">
        <v>665</v>
      </c>
      <c r="I76" s="189"/>
      <c r="J76" s="189">
        <v>613</v>
      </c>
      <c r="K76" s="189">
        <v>16.670000000000002</v>
      </c>
      <c r="L76" s="102">
        <v>2.17625</v>
      </c>
      <c r="M76" s="102">
        <v>2.145</v>
      </c>
      <c r="N76" s="102">
        <v>2.21</v>
      </c>
      <c r="O76" s="102">
        <v>2.25</v>
      </c>
      <c r="P76" s="102">
        <v>2.31</v>
      </c>
      <c r="Q76" s="102">
        <v>2.56</v>
      </c>
      <c r="R76" s="102">
        <v>1.4750000000000001</v>
      </c>
      <c r="S76" s="102">
        <v>1.62</v>
      </c>
      <c r="T76" s="102">
        <v>1.615</v>
      </c>
      <c r="U76">
        <v>1.4670000000000001E-2</v>
      </c>
      <c r="V76" s="359">
        <v>27.445727000000002</v>
      </c>
    </row>
    <row r="77" spans="1:22">
      <c r="A77" s="95">
        <v>44389</v>
      </c>
      <c r="B77">
        <v>215.3</v>
      </c>
      <c r="C77">
        <v>673</v>
      </c>
      <c r="D77">
        <v>2.2149999999999999</v>
      </c>
      <c r="E77">
        <v>3555</v>
      </c>
      <c r="F77">
        <v>591</v>
      </c>
      <c r="G77">
        <v>3515</v>
      </c>
      <c r="H77">
        <v>673</v>
      </c>
      <c r="J77">
        <v>621</v>
      </c>
      <c r="K77">
        <v>16.91</v>
      </c>
      <c r="L77" s="102">
        <v>2.1515</v>
      </c>
      <c r="M77" s="102">
        <v>2.14</v>
      </c>
      <c r="N77" s="102">
        <v>2.2149999999999999</v>
      </c>
      <c r="O77" s="102">
        <v>2.25</v>
      </c>
      <c r="P77" s="102">
        <v>2.3199999999999998</v>
      </c>
      <c r="Q77" s="102">
        <v>2.57</v>
      </c>
      <c r="R77" s="102">
        <v>1.4724999999999999</v>
      </c>
      <c r="S77" s="102">
        <v>1.625</v>
      </c>
      <c r="T77" s="102">
        <v>1.62</v>
      </c>
      <c r="U77">
        <v>1.4590000000000001E-2</v>
      </c>
      <c r="V77" s="359">
        <v>27.686769000000002</v>
      </c>
    </row>
    <row r="78" spans="1:22">
      <c r="A78" s="95">
        <v>44390</v>
      </c>
      <c r="B78">
        <v>218</v>
      </c>
      <c r="C78">
        <v>668.25</v>
      </c>
      <c r="D78">
        <v>2.2574999999999998</v>
      </c>
      <c r="E78">
        <v>3555</v>
      </c>
      <c r="F78">
        <v>593</v>
      </c>
      <c r="G78">
        <v>3515</v>
      </c>
      <c r="H78">
        <v>674</v>
      </c>
      <c r="J78">
        <v>623</v>
      </c>
      <c r="K78">
        <v>16.96</v>
      </c>
      <c r="L78" s="102">
        <v>2.18275</v>
      </c>
      <c r="M78" s="102">
        <v>2.14</v>
      </c>
      <c r="N78" s="102">
        <v>2.2549999999999999</v>
      </c>
      <c r="O78" s="102">
        <v>2.2574999999999998</v>
      </c>
      <c r="P78" s="102">
        <v>2.34</v>
      </c>
      <c r="Q78" s="102">
        <v>2.5449999999999999</v>
      </c>
      <c r="R78" s="102">
        <v>1.4950000000000001</v>
      </c>
      <c r="S78" s="102">
        <v>1.645</v>
      </c>
      <c r="T78" s="102">
        <v>1.64</v>
      </c>
      <c r="U78">
        <v>1.4425E-2</v>
      </c>
      <c r="V78" s="359">
        <v>27.607710000000001</v>
      </c>
    </row>
    <row r="79" spans="1:22">
      <c r="A79" s="95">
        <v>44391</v>
      </c>
      <c r="B79">
        <v>219.9</v>
      </c>
      <c r="C79">
        <v>667.25</v>
      </c>
      <c r="D79">
        <v>2.2425000000000002</v>
      </c>
      <c r="E79">
        <v>3570</v>
      </c>
      <c r="F79">
        <v>606</v>
      </c>
      <c r="G79">
        <v>3555</v>
      </c>
      <c r="H79">
        <v>694</v>
      </c>
      <c r="J79">
        <v>636</v>
      </c>
      <c r="K79">
        <v>17.32</v>
      </c>
      <c r="L79" s="102">
        <v>2.2000000000000002</v>
      </c>
      <c r="M79" s="102">
        <v>2.1549999999999998</v>
      </c>
      <c r="N79" s="102">
        <v>2.2749999999999999</v>
      </c>
      <c r="O79" s="102">
        <v>2.2799999999999998</v>
      </c>
      <c r="P79" s="102">
        <v>2.36</v>
      </c>
      <c r="Q79" s="102">
        <v>2.5649999999999999</v>
      </c>
      <c r="R79" s="102">
        <v>1.4875</v>
      </c>
      <c r="S79" s="102">
        <v>1.64</v>
      </c>
      <c r="T79" s="102">
        <v>1.635</v>
      </c>
      <c r="U79">
        <v>1.4449999999999999E-2</v>
      </c>
      <c r="V79" s="359">
        <v>27.645879999999998</v>
      </c>
    </row>
    <row r="80" spans="1:22">
      <c r="A80" s="95">
        <v>44392</v>
      </c>
      <c r="B80">
        <v>221.4</v>
      </c>
      <c r="C80">
        <v>666</v>
      </c>
      <c r="D80">
        <v>2.27</v>
      </c>
      <c r="E80">
        <v>3580</v>
      </c>
      <c r="F80">
        <v>603</v>
      </c>
      <c r="G80">
        <v>3555</v>
      </c>
      <c r="H80">
        <v>688</v>
      </c>
      <c r="J80">
        <v>633</v>
      </c>
      <c r="K80">
        <v>17.23</v>
      </c>
      <c r="L80" s="102">
        <v>2.2124999999999999</v>
      </c>
      <c r="M80" s="102">
        <v>2.15</v>
      </c>
      <c r="N80" s="102">
        <v>2.2450000000000001</v>
      </c>
      <c r="O80" s="102">
        <v>2.2949999999999999</v>
      </c>
      <c r="P80" s="102">
        <v>2.37</v>
      </c>
      <c r="Q80" s="102">
        <v>2.5750000000000002</v>
      </c>
      <c r="R80" s="102">
        <v>1.4850000000000001</v>
      </c>
      <c r="S80" s="102">
        <v>1.63</v>
      </c>
      <c r="T80" s="102">
        <v>1.625</v>
      </c>
      <c r="U80">
        <v>1.4449999999999999E-2</v>
      </c>
      <c r="V80" s="359">
        <v>27.599703999999999</v>
      </c>
    </row>
    <row r="81" spans="1:22">
      <c r="A81" s="95">
        <v>44393</v>
      </c>
      <c r="B81">
        <v>222.15</v>
      </c>
      <c r="C81">
        <v>666</v>
      </c>
      <c r="D81">
        <v>2.2825000000000002</v>
      </c>
      <c r="E81">
        <v>3595</v>
      </c>
      <c r="F81">
        <v>606</v>
      </c>
      <c r="G81">
        <v>3555</v>
      </c>
      <c r="H81">
        <v>689</v>
      </c>
      <c r="I81">
        <v>3915</v>
      </c>
      <c r="J81">
        <v>636</v>
      </c>
      <c r="K81">
        <v>17.32</v>
      </c>
      <c r="L81" s="102">
        <v>2.2225000000000001</v>
      </c>
      <c r="M81" s="102">
        <v>2.1800000000000002</v>
      </c>
      <c r="N81" s="102">
        <v>2.2650000000000001</v>
      </c>
      <c r="O81" s="102">
        <v>2.3050000000000002</v>
      </c>
      <c r="P81" s="102">
        <v>2.39</v>
      </c>
      <c r="Q81" s="102">
        <v>2.5950000000000002</v>
      </c>
      <c r="R81" s="102">
        <v>1.4775</v>
      </c>
      <c r="S81" s="102">
        <v>1.6225000000000001</v>
      </c>
      <c r="T81" s="102">
        <v>1.6174999999999999</v>
      </c>
      <c r="U81">
        <v>1.4449999999999999E-2</v>
      </c>
      <c r="V81" s="359">
        <v>27.631651999999999</v>
      </c>
    </row>
    <row r="82" spans="1:22">
      <c r="A82" s="95">
        <v>44396</v>
      </c>
      <c r="B82">
        <v>220</v>
      </c>
      <c r="C82">
        <v>659.75</v>
      </c>
      <c r="D82">
        <v>2.2599999999999998</v>
      </c>
      <c r="E82">
        <v>3595</v>
      </c>
      <c r="F82">
        <v>592</v>
      </c>
      <c r="G82">
        <v>3555</v>
      </c>
      <c r="H82">
        <v>673</v>
      </c>
      <c r="J82">
        <v>622</v>
      </c>
      <c r="K82">
        <v>16.93</v>
      </c>
      <c r="L82" s="102">
        <v>2.2000000000000002</v>
      </c>
      <c r="M82" s="102">
        <v>2.165</v>
      </c>
      <c r="N82" s="102">
        <v>2.2599999999999998</v>
      </c>
      <c r="O82" s="102">
        <v>2.2675000000000001</v>
      </c>
      <c r="P82" s="102">
        <v>2.355</v>
      </c>
      <c r="Q82" s="102">
        <v>2.57</v>
      </c>
      <c r="R82" s="102">
        <v>1.48</v>
      </c>
      <c r="S82" s="102">
        <v>1.595</v>
      </c>
      <c r="T82" s="102">
        <v>1.59</v>
      </c>
      <c r="U82">
        <v>1.4345E-2</v>
      </c>
      <c r="V82" s="359">
        <v>27.581548000000002</v>
      </c>
    </row>
    <row r="83" spans="1:22">
      <c r="A83" s="95">
        <v>44397</v>
      </c>
      <c r="B83">
        <v>223.55</v>
      </c>
      <c r="C83">
        <v>649.75</v>
      </c>
      <c r="D83">
        <v>2.2925</v>
      </c>
      <c r="E83">
        <v>3575</v>
      </c>
      <c r="F83">
        <v>590</v>
      </c>
      <c r="G83">
        <v>3555</v>
      </c>
      <c r="H83">
        <v>675</v>
      </c>
      <c r="J83">
        <v>620</v>
      </c>
      <c r="K83">
        <v>16.89</v>
      </c>
      <c r="L83" s="102">
        <v>2.2349999999999999</v>
      </c>
      <c r="M83" s="102">
        <v>2.1850000000000001</v>
      </c>
      <c r="N83" s="102">
        <v>2.2749999999999999</v>
      </c>
      <c r="O83" s="102">
        <v>2.2925</v>
      </c>
      <c r="P83" s="102">
        <v>2.3675000000000002</v>
      </c>
      <c r="Q83" s="102">
        <v>2.585</v>
      </c>
      <c r="R83" s="102">
        <v>1.46</v>
      </c>
      <c r="S83" s="102">
        <v>1.6225000000000001</v>
      </c>
      <c r="T83" s="102">
        <v>1.6174999999999999</v>
      </c>
      <c r="U83">
        <v>1.4630000000000001E-2</v>
      </c>
      <c r="V83" s="359">
        <v>27.566652999999999</v>
      </c>
    </row>
    <row r="84" spans="1:22">
      <c r="A84" s="95">
        <v>44398</v>
      </c>
      <c r="B84">
        <v>220.4</v>
      </c>
      <c r="C84">
        <v>639.25</v>
      </c>
      <c r="D84">
        <v>2.2549999999999999</v>
      </c>
      <c r="E84">
        <v>3575</v>
      </c>
      <c r="F84">
        <v>591</v>
      </c>
      <c r="G84">
        <v>3550</v>
      </c>
      <c r="H84">
        <v>674</v>
      </c>
      <c r="J84">
        <v>621</v>
      </c>
      <c r="K84">
        <v>16.89</v>
      </c>
      <c r="L84" s="102">
        <v>2.1974999999999998</v>
      </c>
      <c r="M84" s="102">
        <v>2.17</v>
      </c>
      <c r="N84" s="102">
        <v>2.25</v>
      </c>
      <c r="O84" s="102">
        <v>2.2599999999999998</v>
      </c>
      <c r="P84" s="102">
        <v>2.3675000000000002</v>
      </c>
      <c r="Q84" s="102">
        <v>2.585</v>
      </c>
      <c r="R84" s="102">
        <v>1.4650000000000001</v>
      </c>
      <c r="S84" s="102">
        <v>1.6274999999999999</v>
      </c>
      <c r="T84" s="102">
        <v>1.6225000000000001</v>
      </c>
      <c r="U84">
        <v>1.4670000000000001E-2</v>
      </c>
      <c r="V84" s="359">
        <v>27.562183999999998</v>
      </c>
    </row>
    <row r="85" spans="1:22">
      <c r="A85" s="95">
        <v>44399</v>
      </c>
      <c r="B85">
        <v>217.5</v>
      </c>
      <c r="C85">
        <v>638</v>
      </c>
      <c r="D85">
        <v>2.2250000000000001</v>
      </c>
      <c r="E85">
        <v>3520</v>
      </c>
      <c r="F85">
        <v>583</v>
      </c>
      <c r="G85">
        <v>3545</v>
      </c>
      <c r="H85">
        <v>675</v>
      </c>
      <c r="J85">
        <v>613</v>
      </c>
      <c r="K85">
        <v>16.670000000000002</v>
      </c>
      <c r="L85" s="102">
        <v>2.1775000000000002</v>
      </c>
      <c r="M85" s="102">
        <v>2.15</v>
      </c>
      <c r="N85" s="102">
        <v>2.2450000000000001</v>
      </c>
      <c r="O85" s="102">
        <v>2.2400000000000002</v>
      </c>
      <c r="P85" s="102">
        <v>2.35</v>
      </c>
      <c r="Q85" s="102">
        <v>2.5649999999999999</v>
      </c>
      <c r="R85" s="102">
        <v>1.48</v>
      </c>
      <c r="S85" s="102">
        <v>1.645</v>
      </c>
      <c r="T85" s="102">
        <v>1.6425000000000001</v>
      </c>
      <c r="U85">
        <v>1.4670000000000001E-2</v>
      </c>
      <c r="V85" s="359">
        <v>27.5457</v>
      </c>
    </row>
    <row r="86" spans="1:22">
      <c r="A86" s="95">
        <v>44400</v>
      </c>
      <c r="B86">
        <v>215.1</v>
      </c>
      <c r="C86">
        <v>633.25</v>
      </c>
      <c r="D86">
        <v>2.21</v>
      </c>
      <c r="E86">
        <v>3555</v>
      </c>
      <c r="F86">
        <v>590</v>
      </c>
      <c r="G86">
        <v>3545</v>
      </c>
      <c r="H86">
        <v>676</v>
      </c>
      <c r="I86">
        <v>3900</v>
      </c>
      <c r="J86">
        <v>620</v>
      </c>
      <c r="K86">
        <v>16.86</v>
      </c>
      <c r="L86" s="102">
        <v>2.1625000000000001</v>
      </c>
      <c r="M86" s="102">
        <v>2.125</v>
      </c>
      <c r="N86" s="102">
        <v>2.1949999999999998</v>
      </c>
      <c r="O86" s="102">
        <v>2.23</v>
      </c>
      <c r="P86" s="102">
        <v>2.35</v>
      </c>
      <c r="Q86" s="102">
        <v>2.5649999999999999</v>
      </c>
      <c r="R86" s="102">
        <v>1.5149999999999999</v>
      </c>
      <c r="S86" s="102">
        <v>1.6825000000000001</v>
      </c>
      <c r="T86" s="102">
        <v>1.6775</v>
      </c>
      <c r="U86">
        <v>1.4670000000000001E-2</v>
      </c>
      <c r="V86" s="359">
        <v>27.504404000000001</v>
      </c>
    </row>
    <row r="87" spans="1:22">
      <c r="A87" s="95">
        <v>44403</v>
      </c>
      <c r="B87">
        <v>218</v>
      </c>
      <c r="C87">
        <v>633.5</v>
      </c>
      <c r="D87">
        <v>2.2275</v>
      </c>
      <c r="E87">
        <v>3530</v>
      </c>
      <c r="F87">
        <v>588</v>
      </c>
      <c r="G87">
        <v>3550</v>
      </c>
      <c r="H87">
        <v>679</v>
      </c>
      <c r="J87">
        <v>618</v>
      </c>
      <c r="K87">
        <v>16.809999999999999</v>
      </c>
      <c r="L87" s="102">
        <v>2.1647500000000002</v>
      </c>
      <c r="M87" s="102">
        <v>2.125</v>
      </c>
      <c r="N87" s="102">
        <v>2.2225000000000001</v>
      </c>
      <c r="O87" s="102">
        <v>2.2250000000000001</v>
      </c>
      <c r="P87" s="102">
        <v>2.335</v>
      </c>
      <c r="Q87" s="102">
        <v>2.5649999999999999</v>
      </c>
      <c r="R87" s="102">
        <v>1.5249999999999999</v>
      </c>
      <c r="S87" s="102">
        <v>1.6975</v>
      </c>
      <c r="T87" s="102">
        <v>1.6924999999999999</v>
      </c>
      <c r="U87">
        <v>1.4670000000000001E-2</v>
      </c>
      <c r="V87" s="359">
        <v>27.535481999999998</v>
      </c>
    </row>
    <row r="88" spans="1:22">
      <c r="A88" s="95">
        <v>44404</v>
      </c>
      <c r="B88">
        <v>219.7</v>
      </c>
      <c r="C88">
        <v>628.25</v>
      </c>
      <c r="D88">
        <v>2.23</v>
      </c>
      <c r="E88">
        <v>3575</v>
      </c>
      <c r="F88">
        <v>595</v>
      </c>
      <c r="G88">
        <v>3550</v>
      </c>
      <c r="H88">
        <v>680</v>
      </c>
      <c r="J88">
        <v>625</v>
      </c>
      <c r="K88">
        <v>17.02</v>
      </c>
      <c r="L88" s="102">
        <v>2.1945000000000001</v>
      </c>
      <c r="M88" s="102">
        <v>2.1575000000000002</v>
      </c>
      <c r="N88" s="102">
        <v>2.2349999999999999</v>
      </c>
      <c r="O88" s="102">
        <v>2.2400000000000002</v>
      </c>
      <c r="P88" s="102">
        <v>2.34</v>
      </c>
      <c r="Q88" s="102">
        <v>2.58</v>
      </c>
      <c r="R88" s="102">
        <v>1.5674999999999999</v>
      </c>
      <c r="S88" s="102">
        <v>1.7350000000000001</v>
      </c>
      <c r="T88" s="102">
        <v>1.73</v>
      </c>
      <c r="U88">
        <v>1.4855E-2</v>
      </c>
      <c r="V88" s="359">
        <v>27.525835000000001</v>
      </c>
    </row>
    <row r="89" spans="1:22">
      <c r="A89" s="95">
        <v>44405</v>
      </c>
      <c r="B89">
        <v>222.95</v>
      </c>
      <c r="C89">
        <v>631</v>
      </c>
      <c r="D89">
        <v>2.2650000000000001</v>
      </c>
      <c r="E89">
        <v>3610</v>
      </c>
      <c r="F89">
        <v>602</v>
      </c>
      <c r="G89">
        <v>3580</v>
      </c>
      <c r="H89">
        <v>687</v>
      </c>
      <c r="J89">
        <v>632</v>
      </c>
      <c r="K89">
        <v>17.21</v>
      </c>
      <c r="L89" s="102">
        <v>2.2225000000000001</v>
      </c>
      <c r="M89" s="102">
        <v>2.1575000000000002</v>
      </c>
      <c r="N89" s="102">
        <v>2.2799999999999998</v>
      </c>
      <c r="O89" s="102">
        <v>2.2749999999999999</v>
      </c>
      <c r="P89" s="102">
        <v>2.3450000000000002</v>
      </c>
      <c r="Q89" s="102">
        <v>2.59</v>
      </c>
      <c r="R89" s="102">
        <v>1.59</v>
      </c>
      <c r="S89" s="102">
        <v>1.76</v>
      </c>
      <c r="T89" s="102">
        <v>1.7549999999999999</v>
      </c>
      <c r="U89">
        <v>1.4749999999999999E-2</v>
      </c>
      <c r="V89" s="359">
        <v>27.492298999999999</v>
      </c>
    </row>
    <row r="90" spans="1:22">
      <c r="A90" s="95">
        <v>44406</v>
      </c>
      <c r="B90">
        <v>226</v>
      </c>
      <c r="C90">
        <v>626.5</v>
      </c>
      <c r="D90">
        <v>2.3075000000000001</v>
      </c>
      <c r="E90">
        <v>3625</v>
      </c>
      <c r="F90">
        <v>616</v>
      </c>
      <c r="G90">
        <v>3595</v>
      </c>
      <c r="H90">
        <v>703</v>
      </c>
      <c r="J90">
        <v>646</v>
      </c>
      <c r="K90">
        <v>17.62</v>
      </c>
      <c r="L90" s="102">
        <v>2.2599999999999998</v>
      </c>
      <c r="M90" s="102">
        <v>2.21</v>
      </c>
      <c r="N90" s="102">
        <v>2.2850000000000001</v>
      </c>
      <c r="O90" s="102">
        <v>2.3199999999999998</v>
      </c>
      <c r="P90" s="102">
        <v>2.4049999999999998</v>
      </c>
      <c r="Q90" s="102">
        <v>2.6549999999999998</v>
      </c>
      <c r="R90" s="102">
        <v>1.62</v>
      </c>
      <c r="S90" s="102">
        <v>1.7849999999999999</v>
      </c>
      <c r="T90" s="102">
        <v>1.78</v>
      </c>
      <c r="U90">
        <v>1.4710000000000001E-2</v>
      </c>
      <c r="V90" s="359">
        <v>27.511247000000001</v>
      </c>
    </row>
    <row r="91" spans="1:22">
      <c r="A91" s="95">
        <v>44407</v>
      </c>
      <c r="B91">
        <v>225.1</v>
      </c>
      <c r="C91">
        <v>628</v>
      </c>
      <c r="D91">
        <v>2.3125</v>
      </c>
      <c r="E91">
        <v>3625</v>
      </c>
      <c r="F91">
        <v>601</v>
      </c>
      <c r="G91">
        <v>3595</v>
      </c>
      <c r="H91">
        <v>686</v>
      </c>
      <c r="I91">
        <v>4015</v>
      </c>
      <c r="J91">
        <v>631</v>
      </c>
      <c r="K91">
        <v>17.2</v>
      </c>
      <c r="L91" s="102">
        <v>2.2574999999999998</v>
      </c>
      <c r="M91" s="102">
        <v>2.1800000000000002</v>
      </c>
      <c r="N91" s="102">
        <v>2.3075000000000001</v>
      </c>
      <c r="O91" s="102">
        <v>2.3250000000000002</v>
      </c>
      <c r="P91" s="102">
        <v>2.395</v>
      </c>
      <c r="Q91" s="102">
        <v>2.645</v>
      </c>
      <c r="R91" s="102">
        <v>1.635</v>
      </c>
      <c r="S91" s="102">
        <v>1.7849999999999999</v>
      </c>
      <c r="T91" s="102">
        <v>1.78</v>
      </c>
      <c r="U91">
        <v>1.4710000000000001E-2</v>
      </c>
      <c r="V91" s="359">
        <v>27.478759</v>
      </c>
    </row>
    <row r="92" spans="1:22">
      <c r="A92" s="95">
        <v>44410</v>
      </c>
      <c r="B92">
        <v>226.9</v>
      </c>
      <c r="C92">
        <v>617.5</v>
      </c>
      <c r="D92">
        <v>2.3475000000000001</v>
      </c>
      <c r="E92">
        <v>3625</v>
      </c>
      <c r="F92">
        <v>607</v>
      </c>
      <c r="G92">
        <v>3595</v>
      </c>
      <c r="H92">
        <v>692</v>
      </c>
      <c r="J92">
        <v>637</v>
      </c>
      <c r="K92">
        <v>17.350000000000001</v>
      </c>
      <c r="L92" s="102">
        <v>2.2687499999999998</v>
      </c>
      <c r="M92" s="102">
        <v>2.2524999999999999</v>
      </c>
      <c r="N92" s="102">
        <v>2.35</v>
      </c>
      <c r="O92" s="102">
        <v>2.3250000000000002</v>
      </c>
      <c r="P92" s="102">
        <v>2.41</v>
      </c>
      <c r="Q92" s="102">
        <v>2.665</v>
      </c>
      <c r="R92" s="102">
        <v>1.6475</v>
      </c>
      <c r="S92" s="102">
        <v>1.81</v>
      </c>
      <c r="T92" s="102">
        <v>1.8049999999999999</v>
      </c>
      <c r="U92">
        <v>1.4834999999999999E-2</v>
      </c>
      <c r="V92" s="359">
        <v>27.589838</v>
      </c>
    </row>
    <row r="93" spans="1:22">
      <c r="A93" s="95">
        <v>44411</v>
      </c>
      <c r="B93">
        <v>224.9</v>
      </c>
      <c r="C93">
        <v>618</v>
      </c>
      <c r="D93">
        <v>2.33</v>
      </c>
      <c r="E93">
        <v>3630</v>
      </c>
      <c r="F93">
        <v>599</v>
      </c>
      <c r="G93">
        <v>3595</v>
      </c>
      <c r="H93">
        <v>682</v>
      </c>
      <c r="J93">
        <v>629</v>
      </c>
      <c r="K93">
        <v>17.13</v>
      </c>
      <c r="L93" s="102">
        <v>2.2494999999999998</v>
      </c>
      <c r="M93" s="102">
        <v>2.2524999999999999</v>
      </c>
      <c r="N93" s="102">
        <v>2.3125</v>
      </c>
      <c r="O93" s="102">
        <v>2.3174999999999999</v>
      </c>
      <c r="P93" s="102">
        <v>2.4</v>
      </c>
      <c r="Q93" s="102">
        <v>2.6549999999999998</v>
      </c>
      <c r="R93" s="102">
        <v>1.645</v>
      </c>
      <c r="S93" s="102">
        <v>1.79</v>
      </c>
      <c r="T93" s="102">
        <v>1.7849999999999999</v>
      </c>
      <c r="U93">
        <v>1.4874999999999999E-2</v>
      </c>
      <c r="V93" s="359">
        <v>27.492473</v>
      </c>
    </row>
    <row r="94" spans="1:22">
      <c r="A94" s="95">
        <v>44412</v>
      </c>
      <c r="B94">
        <v>221.45</v>
      </c>
      <c r="C94">
        <v>633.25</v>
      </c>
      <c r="D94">
        <v>2.29</v>
      </c>
      <c r="E94">
        <v>3655</v>
      </c>
      <c r="F94">
        <v>607</v>
      </c>
      <c r="G94">
        <v>3615</v>
      </c>
      <c r="H94">
        <v>691</v>
      </c>
      <c r="J94">
        <v>637</v>
      </c>
      <c r="K94">
        <v>17.36</v>
      </c>
      <c r="L94" s="102">
        <v>2.2212499999999999</v>
      </c>
      <c r="M94" s="102">
        <v>2.2149999999999999</v>
      </c>
      <c r="N94" s="102">
        <v>2.31</v>
      </c>
      <c r="O94" s="102">
        <v>2.2949999999999999</v>
      </c>
      <c r="P94" s="102">
        <v>2.4</v>
      </c>
      <c r="Q94" s="102">
        <v>2.6549999999999998</v>
      </c>
      <c r="R94" s="102">
        <v>1.65</v>
      </c>
      <c r="S94" s="102">
        <v>1.7925</v>
      </c>
      <c r="T94" s="102">
        <v>1.7875000000000001</v>
      </c>
      <c r="U94">
        <v>1.494E-2</v>
      </c>
      <c r="V94" s="359">
        <v>27.532731999999999</v>
      </c>
    </row>
    <row r="95" spans="1:22">
      <c r="A95" s="95">
        <v>44413</v>
      </c>
      <c r="B95">
        <v>222.8</v>
      </c>
      <c r="C95">
        <v>647.75</v>
      </c>
      <c r="D95">
        <v>2.29</v>
      </c>
      <c r="E95">
        <v>3705</v>
      </c>
      <c r="F95">
        <v>612</v>
      </c>
      <c r="G95">
        <v>3665</v>
      </c>
      <c r="H95">
        <v>696</v>
      </c>
      <c r="J95">
        <v>642</v>
      </c>
      <c r="K95">
        <v>17.489999999999998</v>
      </c>
      <c r="L95" s="102">
        <v>2.2275</v>
      </c>
      <c r="M95" s="102">
        <v>2.1949999999999998</v>
      </c>
      <c r="N95" s="102">
        <v>2.2749999999999999</v>
      </c>
      <c r="O95" s="102">
        <v>2.31</v>
      </c>
      <c r="P95" s="102">
        <v>2.39</v>
      </c>
      <c r="Q95" s="102">
        <v>2.645</v>
      </c>
      <c r="R95" s="102">
        <v>1.6675</v>
      </c>
      <c r="S95" s="102">
        <v>1.8149999999999999</v>
      </c>
      <c r="T95" s="102">
        <v>1.81</v>
      </c>
      <c r="U95">
        <v>1.494E-2</v>
      </c>
      <c r="V95" s="359">
        <v>27.558553</v>
      </c>
    </row>
    <row r="96" spans="1:22">
      <c r="A96" s="95">
        <v>44414</v>
      </c>
      <c r="B96">
        <v>222.3</v>
      </c>
      <c r="C96">
        <v>656</v>
      </c>
      <c r="D96">
        <v>2.2850000000000001</v>
      </c>
      <c r="E96">
        <v>3770</v>
      </c>
      <c r="F96">
        <v>619</v>
      </c>
      <c r="G96">
        <v>3750</v>
      </c>
      <c r="H96">
        <v>708</v>
      </c>
      <c r="I96">
        <v>4090</v>
      </c>
      <c r="J96">
        <v>649</v>
      </c>
      <c r="K96">
        <v>17.68</v>
      </c>
      <c r="L96" s="102">
        <v>2.2250000000000001</v>
      </c>
      <c r="M96" s="102">
        <v>2.19</v>
      </c>
      <c r="N96" s="102">
        <v>2.27</v>
      </c>
      <c r="O96" s="102">
        <v>2.3149999999999999</v>
      </c>
      <c r="P96" s="102">
        <v>2.38</v>
      </c>
      <c r="Q96" s="102">
        <v>2.6349999999999998</v>
      </c>
      <c r="R96" s="102">
        <v>1.6950000000000001</v>
      </c>
      <c r="S96" s="102">
        <v>1.825</v>
      </c>
      <c r="T96" s="102">
        <v>1.82</v>
      </c>
      <c r="U96">
        <v>1.4959999999999999E-2</v>
      </c>
      <c r="V96" s="359">
        <v>27.510479</v>
      </c>
    </row>
    <row r="97" spans="1:22">
      <c r="A97" s="95">
        <v>44417</v>
      </c>
      <c r="B97">
        <v>219.4</v>
      </c>
      <c r="C97">
        <v>657</v>
      </c>
      <c r="D97">
        <v>2.2599999999999998</v>
      </c>
      <c r="E97">
        <v>3770</v>
      </c>
      <c r="F97">
        <v>621</v>
      </c>
      <c r="G97">
        <v>3750</v>
      </c>
      <c r="H97">
        <v>710</v>
      </c>
      <c r="J97">
        <v>651</v>
      </c>
      <c r="K97">
        <v>17.73</v>
      </c>
      <c r="L97" s="102">
        <v>2.2012499999999999</v>
      </c>
      <c r="M97" s="102">
        <v>2.1749999999999998</v>
      </c>
      <c r="N97" s="102">
        <v>2.2475000000000001</v>
      </c>
      <c r="O97" s="102">
        <v>2.2599999999999998</v>
      </c>
      <c r="P97" s="102">
        <v>2.34</v>
      </c>
      <c r="Q97" s="102">
        <v>2.6150000000000002</v>
      </c>
      <c r="R97" s="102">
        <v>1.68</v>
      </c>
      <c r="S97" s="102">
        <v>1.7949999999999999</v>
      </c>
      <c r="T97" s="102">
        <v>1.79</v>
      </c>
      <c r="U97">
        <v>1.4959999999999999E-2</v>
      </c>
      <c r="V97" s="359">
        <v>27.555461000000001</v>
      </c>
    </row>
    <row r="98" spans="1:22">
      <c r="A98" s="95">
        <v>44418</v>
      </c>
      <c r="B98">
        <v>220.7</v>
      </c>
      <c r="C98">
        <v>657</v>
      </c>
      <c r="D98">
        <v>2.2524999999999999</v>
      </c>
      <c r="E98">
        <v>3775</v>
      </c>
      <c r="F98">
        <v>624</v>
      </c>
      <c r="G98">
        <v>3745</v>
      </c>
      <c r="H98">
        <v>713</v>
      </c>
      <c r="J98">
        <v>654</v>
      </c>
      <c r="K98">
        <v>17.84</v>
      </c>
      <c r="L98" s="102">
        <v>2.2080000000000002</v>
      </c>
      <c r="M98" s="102">
        <v>2.1800000000000002</v>
      </c>
      <c r="N98" s="102">
        <v>2.2549999999999999</v>
      </c>
      <c r="O98" s="102">
        <v>2.2549999999999999</v>
      </c>
      <c r="P98" s="102">
        <v>2.335</v>
      </c>
      <c r="Q98" s="102">
        <v>2.6150000000000002</v>
      </c>
      <c r="R98" s="102">
        <v>1.6850000000000001</v>
      </c>
      <c r="S98" s="102">
        <v>1.81</v>
      </c>
      <c r="T98" s="102">
        <v>1.8049999999999999</v>
      </c>
      <c r="U98">
        <v>1.4834999999999999E-2</v>
      </c>
      <c r="V98" s="359">
        <v>27.497610000000002</v>
      </c>
    </row>
    <row r="99" spans="1:22">
      <c r="A99" s="95">
        <v>44419</v>
      </c>
      <c r="B99">
        <v>223.3</v>
      </c>
      <c r="C99">
        <v>666.5</v>
      </c>
      <c r="D99">
        <v>2.2625000000000002</v>
      </c>
      <c r="E99">
        <v>3805</v>
      </c>
      <c r="F99">
        <v>629</v>
      </c>
      <c r="G99">
        <v>3795</v>
      </c>
      <c r="H99">
        <v>721</v>
      </c>
      <c r="J99">
        <v>659</v>
      </c>
      <c r="K99">
        <v>17.96</v>
      </c>
      <c r="L99" s="102">
        <v>2.2324999999999999</v>
      </c>
      <c r="M99" s="102">
        <v>2.2149999999999999</v>
      </c>
      <c r="N99" s="102">
        <v>2.27</v>
      </c>
      <c r="O99" s="102">
        <v>2.29</v>
      </c>
      <c r="P99" s="102">
        <v>2.39</v>
      </c>
      <c r="Q99" s="102">
        <v>2.665</v>
      </c>
      <c r="R99" s="102">
        <v>1.68</v>
      </c>
      <c r="S99" s="102">
        <v>1.81375</v>
      </c>
      <c r="T99" s="102">
        <v>1.8087500000000001</v>
      </c>
      <c r="U99">
        <v>1.4874999999999999E-2</v>
      </c>
      <c r="V99" s="359">
        <v>27.530878999999999</v>
      </c>
    </row>
    <row r="100" spans="1:22">
      <c r="A100" s="95">
        <v>44420</v>
      </c>
      <c r="B100">
        <v>226</v>
      </c>
      <c r="C100">
        <v>665.5</v>
      </c>
      <c r="D100">
        <v>2.2925</v>
      </c>
      <c r="E100">
        <v>3800</v>
      </c>
      <c r="F100">
        <v>625</v>
      </c>
      <c r="G100">
        <v>3795</v>
      </c>
      <c r="H100">
        <v>718</v>
      </c>
      <c r="J100">
        <v>655</v>
      </c>
      <c r="K100">
        <v>17.850000000000001</v>
      </c>
      <c r="L100" s="102">
        <v>2.2625000000000002</v>
      </c>
      <c r="M100" s="102">
        <v>2.25</v>
      </c>
      <c r="N100" s="102">
        <v>2.3050000000000002</v>
      </c>
      <c r="O100" s="102">
        <v>2.3199999999999998</v>
      </c>
      <c r="P100" s="102">
        <v>2.4300000000000002</v>
      </c>
      <c r="Q100" s="102">
        <v>2.7050000000000001</v>
      </c>
      <c r="R100" s="102">
        <v>1.67</v>
      </c>
      <c r="S100" s="102">
        <v>1.7949999999999999</v>
      </c>
      <c r="T100" s="102">
        <v>1.79</v>
      </c>
      <c r="U100">
        <v>1.4710000000000001E-2</v>
      </c>
      <c r="V100" s="359">
        <v>27.527809000000001</v>
      </c>
    </row>
    <row r="101" spans="1:22">
      <c r="A101" s="95">
        <v>44421</v>
      </c>
      <c r="B101">
        <v>230</v>
      </c>
      <c r="C101">
        <v>670</v>
      </c>
      <c r="D101">
        <v>2.3174999999999999</v>
      </c>
      <c r="E101">
        <v>3800</v>
      </c>
      <c r="F101">
        <v>625</v>
      </c>
      <c r="G101">
        <v>3805</v>
      </c>
      <c r="H101">
        <v>719</v>
      </c>
      <c r="I101">
        <v>4170</v>
      </c>
      <c r="J101">
        <v>655</v>
      </c>
      <c r="K101">
        <v>17.850000000000001</v>
      </c>
      <c r="L101" s="102">
        <v>2.2999999999999998</v>
      </c>
      <c r="M101" s="102">
        <v>2.27</v>
      </c>
      <c r="N101" s="102">
        <v>2.335</v>
      </c>
      <c r="O101" s="102">
        <v>2.3650000000000002</v>
      </c>
      <c r="P101" s="102">
        <v>2.4449999999999998</v>
      </c>
      <c r="Q101" s="102">
        <v>2.7149999999999999</v>
      </c>
      <c r="R101" s="102">
        <v>1.665</v>
      </c>
      <c r="S101" s="102">
        <v>1.81</v>
      </c>
      <c r="T101" s="102">
        <v>1.8049999999999999</v>
      </c>
      <c r="U101">
        <v>1.4710000000000001E-2</v>
      </c>
      <c r="V101" s="359">
        <v>27.503824999999999</v>
      </c>
    </row>
    <row r="102" spans="1:22">
      <c r="A102" s="95">
        <v>44424</v>
      </c>
      <c r="B102">
        <v>228.8</v>
      </c>
      <c r="C102">
        <v>665.25</v>
      </c>
      <c r="D102">
        <v>2.3174999999999999</v>
      </c>
      <c r="E102">
        <v>3855</v>
      </c>
      <c r="F102">
        <v>630</v>
      </c>
      <c r="G102">
        <v>3900</v>
      </c>
      <c r="H102">
        <v>733</v>
      </c>
      <c r="J102">
        <v>660</v>
      </c>
      <c r="K102">
        <v>17.989999999999998</v>
      </c>
      <c r="L102" s="102">
        <v>2.29</v>
      </c>
      <c r="M102" s="102">
        <v>2.27</v>
      </c>
      <c r="N102" s="102">
        <v>2.31</v>
      </c>
      <c r="O102" s="102">
        <v>2.3250000000000002</v>
      </c>
      <c r="P102" s="102">
        <v>2.4249999999999998</v>
      </c>
      <c r="Q102" s="102">
        <v>2.71</v>
      </c>
      <c r="R102" s="102">
        <v>1.65</v>
      </c>
      <c r="S102" s="102">
        <v>1.7949999999999999</v>
      </c>
      <c r="T102" s="102">
        <v>1.79</v>
      </c>
      <c r="U102">
        <v>1.4710000000000001E-2</v>
      </c>
      <c r="V102" s="359">
        <v>27.577310000000001</v>
      </c>
    </row>
    <row r="103" spans="1:22">
      <c r="A103" s="95">
        <v>44425</v>
      </c>
      <c r="B103">
        <v>227.5</v>
      </c>
      <c r="C103">
        <v>661.25</v>
      </c>
      <c r="D103">
        <v>2.33</v>
      </c>
      <c r="E103">
        <v>3850</v>
      </c>
      <c r="F103">
        <v>626</v>
      </c>
      <c r="G103">
        <v>3905</v>
      </c>
      <c r="H103">
        <v>730</v>
      </c>
      <c r="J103">
        <v>656</v>
      </c>
      <c r="K103">
        <v>17.89</v>
      </c>
      <c r="L103" s="102">
        <v>2.2737500000000002</v>
      </c>
      <c r="M103" s="102">
        <v>2.2799999999999998</v>
      </c>
      <c r="N103" s="102">
        <v>2.335</v>
      </c>
      <c r="O103" s="102">
        <v>2.3250000000000002</v>
      </c>
      <c r="P103" s="102">
        <v>2.41</v>
      </c>
      <c r="Q103" s="102">
        <v>2.6949999999999998</v>
      </c>
      <c r="R103" s="102">
        <v>1.66</v>
      </c>
      <c r="S103" s="102">
        <v>1.8049999999999999</v>
      </c>
      <c r="T103" s="102">
        <v>1.8</v>
      </c>
      <c r="U103">
        <v>1.473E-2</v>
      </c>
      <c r="V103" s="359">
        <v>27.534863999999999</v>
      </c>
    </row>
    <row r="104" spans="1:22">
      <c r="A104" s="95">
        <v>44426</v>
      </c>
      <c r="B104">
        <v>228.4</v>
      </c>
      <c r="C104">
        <v>659.5</v>
      </c>
      <c r="D104">
        <v>2.3525</v>
      </c>
      <c r="E104">
        <v>3850</v>
      </c>
      <c r="F104">
        <v>621</v>
      </c>
      <c r="G104">
        <v>3905</v>
      </c>
      <c r="H104">
        <v>724</v>
      </c>
      <c r="J104">
        <v>651</v>
      </c>
      <c r="K104">
        <v>17.739999999999998</v>
      </c>
      <c r="L104" s="102">
        <v>2.2850000000000001</v>
      </c>
      <c r="M104" s="102">
        <v>2.2825000000000002</v>
      </c>
      <c r="N104" s="102">
        <v>2.36</v>
      </c>
      <c r="O104" s="102">
        <v>2.34</v>
      </c>
      <c r="P104" s="102">
        <v>2.44</v>
      </c>
      <c r="Q104" s="102">
        <v>2.7250000000000001</v>
      </c>
      <c r="R104" s="102">
        <v>1.64</v>
      </c>
      <c r="S104" s="102">
        <v>1.8</v>
      </c>
      <c r="T104" s="102">
        <v>1.7949999999999999</v>
      </c>
      <c r="U104">
        <v>1.4749999999999999E-2</v>
      </c>
      <c r="V104" s="359">
        <v>27.548653999999999</v>
      </c>
    </row>
    <row r="105" spans="1:22">
      <c r="A105" s="95">
        <v>44427</v>
      </c>
      <c r="B105">
        <v>224.95</v>
      </c>
      <c r="C105">
        <v>660</v>
      </c>
      <c r="D105">
        <v>2.3824999999999998</v>
      </c>
      <c r="E105">
        <v>3855</v>
      </c>
      <c r="F105">
        <v>612</v>
      </c>
      <c r="G105">
        <v>3910</v>
      </c>
      <c r="H105">
        <v>714</v>
      </c>
      <c r="J105">
        <v>642</v>
      </c>
      <c r="K105">
        <v>17.489999999999998</v>
      </c>
      <c r="L105" s="102">
        <v>2.2599999999999998</v>
      </c>
      <c r="M105" s="102">
        <v>2.2675000000000001</v>
      </c>
      <c r="N105" s="102">
        <v>2.3650000000000002</v>
      </c>
      <c r="O105" s="102">
        <v>2.3250000000000002</v>
      </c>
      <c r="P105" s="102">
        <v>2.41</v>
      </c>
      <c r="Q105" s="102">
        <v>2.6949999999999998</v>
      </c>
      <c r="R105" s="102">
        <v>1.5575000000000001</v>
      </c>
      <c r="S105" s="102">
        <v>1.7250000000000001</v>
      </c>
      <c r="T105" s="102">
        <v>1.72</v>
      </c>
      <c r="U105">
        <v>1.4749999999999999E-2</v>
      </c>
      <c r="V105" s="359">
        <v>27.535052</v>
      </c>
    </row>
    <row r="106" spans="1:22">
      <c r="A106" s="95">
        <v>44428</v>
      </c>
      <c r="B106">
        <v>224.05</v>
      </c>
      <c r="C106">
        <v>660</v>
      </c>
      <c r="D106">
        <v>2.3525</v>
      </c>
      <c r="E106">
        <v>3855</v>
      </c>
      <c r="F106">
        <v>614</v>
      </c>
      <c r="G106">
        <v>3910</v>
      </c>
      <c r="H106">
        <v>716</v>
      </c>
      <c r="I106">
        <v>4305</v>
      </c>
      <c r="J106">
        <v>644</v>
      </c>
      <c r="K106">
        <v>17.55</v>
      </c>
      <c r="L106" s="102">
        <v>2.23875</v>
      </c>
      <c r="M106" s="102">
        <v>2.2599999999999998</v>
      </c>
      <c r="N106" s="102">
        <v>2.355</v>
      </c>
      <c r="O106" s="102">
        <v>2.3149999999999999</v>
      </c>
      <c r="P106" s="102">
        <v>2.41</v>
      </c>
      <c r="Q106" s="102">
        <v>2.68</v>
      </c>
      <c r="R106" s="102">
        <v>1.36</v>
      </c>
      <c r="S106" s="102">
        <v>1.5649999999999999</v>
      </c>
      <c r="T106" s="102">
        <v>1.56</v>
      </c>
      <c r="U106">
        <v>1.4670000000000001E-2</v>
      </c>
      <c r="V106" s="359">
        <v>27.566932000000001</v>
      </c>
    </row>
    <row r="107" spans="1:22">
      <c r="A107" s="95">
        <v>44431</v>
      </c>
      <c r="B107">
        <v>224.3</v>
      </c>
      <c r="C107">
        <v>669.75</v>
      </c>
      <c r="D107">
        <v>2.3475000000000001</v>
      </c>
      <c r="E107">
        <v>3855</v>
      </c>
      <c r="F107">
        <v>616</v>
      </c>
      <c r="G107">
        <v>3910</v>
      </c>
      <c r="H107">
        <v>719</v>
      </c>
      <c r="J107">
        <v>646</v>
      </c>
      <c r="K107">
        <v>17.62</v>
      </c>
      <c r="L107" s="102">
        <v>2.2425000000000002</v>
      </c>
      <c r="M107" s="102">
        <v>2.25</v>
      </c>
      <c r="N107" s="102">
        <v>2.34</v>
      </c>
      <c r="O107" s="102">
        <v>2.3075000000000001</v>
      </c>
      <c r="P107" s="102">
        <v>2.395</v>
      </c>
      <c r="Q107" s="102">
        <v>2.67</v>
      </c>
      <c r="R107" s="102">
        <v>1.31</v>
      </c>
      <c r="S107" s="102">
        <v>1.4950000000000001</v>
      </c>
      <c r="T107" s="102">
        <v>1.49</v>
      </c>
      <c r="U107">
        <v>1.473E-2</v>
      </c>
      <c r="V107" s="359">
        <v>27.607882</v>
      </c>
    </row>
    <row r="108" spans="1:22">
      <c r="A108" s="95">
        <v>44432</v>
      </c>
      <c r="B108">
        <v>225.55</v>
      </c>
      <c r="C108">
        <v>669</v>
      </c>
      <c r="D108">
        <v>2.3574999999999999</v>
      </c>
      <c r="E108">
        <v>3855</v>
      </c>
      <c r="F108">
        <v>631</v>
      </c>
      <c r="G108">
        <v>3910</v>
      </c>
      <c r="H108">
        <v>736</v>
      </c>
      <c r="J108">
        <v>661</v>
      </c>
      <c r="K108">
        <v>18.03</v>
      </c>
      <c r="L108" s="102">
        <v>2.2524999999999999</v>
      </c>
      <c r="M108" s="102">
        <v>2.2537500000000001</v>
      </c>
      <c r="N108" s="102">
        <v>2.35</v>
      </c>
      <c r="O108" s="102">
        <v>2.3250000000000002</v>
      </c>
      <c r="P108" s="102">
        <v>2.415</v>
      </c>
      <c r="Q108" s="102">
        <v>2.69</v>
      </c>
      <c r="R108" s="102">
        <v>1.335</v>
      </c>
      <c r="S108" s="102">
        <v>1.5349999999999999</v>
      </c>
      <c r="T108" s="102">
        <v>1.53</v>
      </c>
      <c r="U108">
        <v>1.4670000000000001E-2</v>
      </c>
      <c r="V108" s="359">
        <v>27.630303999999999</v>
      </c>
    </row>
    <row r="109" spans="1:22">
      <c r="A109" s="95">
        <v>44433</v>
      </c>
      <c r="B109">
        <v>229</v>
      </c>
      <c r="C109">
        <v>675</v>
      </c>
      <c r="D109">
        <v>2.3574999999999999</v>
      </c>
      <c r="E109">
        <v>3850</v>
      </c>
      <c r="F109">
        <v>634</v>
      </c>
      <c r="G109">
        <v>3905</v>
      </c>
      <c r="H109">
        <v>740</v>
      </c>
      <c r="J109">
        <v>664</v>
      </c>
      <c r="K109">
        <v>18.12</v>
      </c>
      <c r="L109" s="102">
        <v>2.29</v>
      </c>
      <c r="M109" s="102">
        <v>2.2949999999999999</v>
      </c>
      <c r="N109" s="102">
        <v>2.3650000000000002</v>
      </c>
      <c r="O109" s="102">
        <v>2.3475000000000001</v>
      </c>
      <c r="P109" s="102">
        <v>2.4300000000000002</v>
      </c>
      <c r="Q109" s="102">
        <v>2.71</v>
      </c>
      <c r="R109" s="102">
        <v>1.4424999999999999</v>
      </c>
      <c r="S109" s="102">
        <v>1.64</v>
      </c>
      <c r="T109" s="102">
        <v>1.635</v>
      </c>
      <c r="U109">
        <v>1.455E-2</v>
      </c>
      <c r="V109" s="359">
        <v>27.749555000000001</v>
      </c>
    </row>
    <row r="110" spans="1:22">
      <c r="A110" s="95">
        <v>44434</v>
      </c>
      <c r="B110" s="69">
        <f>+B109</f>
        <v>229</v>
      </c>
      <c r="C110" s="69">
        <f>+C109+6</f>
        <v>681</v>
      </c>
      <c r="D110" s="69">
        <f>+D109+0.0275</f>
        <v>2.3849999999999998</v>
      </c>
      <c r="E110" s="69">
        <v>3855</v>
      </c>
      <c r="F110" s="69">
        <v>632</v>
      </c>
      <c r="G110" s="69">
        <v>3910</v>
      </c>
      <c r="H110" s="69">
        <v>737</v>
      </c>
      <c r="I110" s="69"/>
      <c r="J110" s="69">
        <v>662</v>
      </c>
      <c r="K110" s="69">
        <v>18.05</v>
      </c>
      <c r="L110" s="102">
        <v>2.29</v>
      </c>
      <c r="M110" s="102">
        <v>2.2725</v>
      </c>
      <c r="N110" s="102">
        <v>2.3849999999999998</v>
      </c>
      <c r="O110" s="102">
        <v>2.35</v>
      </c>
      <c r="P110" s="102">
        <v>2.42</v>
      </c>
      <c r="Q110" s="102">
        <v>2.7</v>
      </c>
      <c r="R110" s="102">
        <v>1.4</v>
      </c>
      <c r="S110" s="102">
        <v>1.585</v>
      </c>
      <c r="T110" s="102">
        <v>1.58</v>
      </c>
      <c r="U110">
        <v>1.447E-2</v>
      </c>
      <c r="V110" s="359">
        <v>27.820398999999998</v>
      </c>
    </row>
    <row r="111" spans="1:22">
      <c r="A111" s="95">
        <v>44435</v>
      </c>
      <c r="B111">
        <v>226.6</v>
      </c>
      <c r="C111">
        <v>690</v>
      </c>
      <c r="D111">
        <v>2.37</v>
      </c>
      <c r="E111">
        <v>3880</v>
      </c>
      <c r="F111">
        <v>642</v>
      </c>
      <c r="G111">
        <v>3935</v>
      </c>
      <c r="H111">
        <v>749</v>
      </c>
      <c r="I111">
        <v>4255</v>
      </c>
      <c r="J111">
        <v>672</v>
      </c>
      <c r="K111">
        <v>18.34</v>
      </c>
      <c r="L111" s="102">
        <v>2.2675000000000001</v>
      </c>
      <c r="M111" s="102">
        <v>2.2574999999999998</v>
      </c>
      <c r="N111" s="102">
        <v>2.3525</v>
      </c>
      <c r="O111" s="102">
        <v>2.335</v>
      </c>
      <c r="P111" s="102">
        <v>2.4300000000000002</v>
      </c>
      <c r="Q111" s="102">
        <v>2.71</v>
      </c>
      <c r="R111" s="102">
        <v>1.2949999999999999</v>
      </c>
      <c r="S111" s="102">
        <v>1.51</v>
      </c>
      <c r="T111" s="102">
        <v>1.5049999999999999</v>
      </c>
      <c r="U111">
        <v>1.447E-2</v>
      </c>
      <c r="V111" s="359">
        <v>28.224285999999999</v>
      </c>
    </row>
    <row r="112" spans="1:22">
      <c r="A112" s="95">
        <v>44438</v>
      </c>
      <c r="B112">
        <v>221.2</v>
      </c>
      <c r="C112" s="189">
        <v>690</v>
      </c>
      <c r="D112">
        <v>2.31</v>
      </c>
      <c r="E112">
        <v>3895</v>
      </c>
      <c r="F112">
        <v>645</v>
      </c>
      <c r="G112">
        <v>3950</v>
      </c>
      <c r="H112">
        <v>753</v>
      </c>
      <c r="J112">
        <v>675</v>
      </c>
      <c r="K112">
        <v>18.43</v>
      </c>
      <c r="L112" s="102">
        <v>2.2124999999999999</v>
      </c>
      <c r="M112" s="102">
        <v>2.2124999999999999</v>
      </c>
      <c r="N112" s="102">
        <v>2.31</v>
      </c>
      <c r="O112" s="102">
        <v>2.2999999999999998</v>
      </c>
      <c r="P112" s="102">
        <v>2.4049999999999998</v>
      </c>
      <c r="Q112" s="102">
        <v>2.6850000000000001</v>
      </c>
      <c r="R112" s="102">
        <v>1.33</v>
      </c>
      <c r="S112" s="102">
        <v>1.5549999999999999</v>
      </c>
      <c r="T112" s="102">
        <v>1.55</v>
      </c>
      <c r="U112">
        <v>1.447E-2</v>
      </c>
      <c r="V112" s="359">
        <v>29.913594</v>
      </c>
    </row>
    <row r="113" spans="1:22">
      <c r="A113" s="95">
        <v>44439</v>
      </c>
      <c r="B113">
        <v>217</v>
      </c>
      <c r="C113">
        <v>689.25</v>
      </c>
      <c r="D113">
        <v>2.27</v>
      </c>
      <c r="E113">
        <v>3895</v>
      </c>
      <c r="F113">
        <v>649</v>
      </c>
      <c r="G113">
        <v>3950</v>
      </c>
      <c r="H113">
        <v>757</v>
      </c>
      <c r="J113">
        <v>679</v>
      </c>
      <c r="K113">
        <v>18.53</v>
      </c>
      <c r="L113" s="102">
        <v>2.17</v>
      </c>
      <c r="M113" s="102">
        <v>2.15</v>
      </c>
      <c r="N113" s="102">
        <v>2.2749999999999999</v>
      </c>
      <c r="O113" s="102">
        <v>2.2400000000000002</v>
      </c>
      <c r="P113" s="102">
        <v>2.3199999999999998</v>
      </c>
      <c r="Q113" s="102">
        <v>2.62</v>
      </c>
      <c r="R113" s="102">
        <v>1.365</v>
      </c>
      <c r="S113" s="102">
        <v>1.57</v>
      </c>
      <c r="T113" s="102">
        <v>1.5649999999999999</v>
      </c>
      <c r="U113">
        <v>1.451E-2</v>
      </c>
      <c r="V113" s="359">
        <v>30.605550000000001</v>
      </c>
    </row>
    <row r="114" spans="1:22">
      <c r="A114" s="95">
        <v>44440</v>
      </c>
      <c r="B114">
        <v>218.75</v>
      </c>
      <c r="C114">
        <v>725.25</v>
      </c>
      <c r="D114">
        <v>2.2875000000000001</v>
      </c>
      <c r="E114">
        <v>3895</v>
      </c>
      <c r="F114">
        <v>648</v>
      </c>
      <c r="G114">
        <v>3950</v>
      </c>
      <c r="H114">
        <v>756</v>
      </c>
      <c r="J114">
        <v>678</v>
      </c>
      <c r="K114">
        <v>18.5</v>
      </c>
      <c r="L114" s="102">
        <v>2.1800000000000002</v>
      </c>
      <c r="M114" s="102">
        <v>2.1625000000000001</v>
      </c>
      <c r="N114" s="102">
        <v>2.2799999999999998</v>
      </c>
      <c r="O114" s="102">
        <v>2.2650000000000001</v>
      </c>
      <c r="P114" s="102">
        <v>2.375</v>
      </c>
      <c r="Q114" s="102">
        <v>2.64</v>
      </c>
      <c r="R114" s="102">
        <v>1.37</v>
      </c>
      <c r="S114" s="102">
        <v>1.49</v>
      </c>
      <c r="T114" s="102">
        <v>1.4850000000000001</v>
      </c>
      <c r="U114">
        <v>1.4385E-2</v>
      </c>
      <c r="V114" s="359">
        <v>31.256989999999998</v>
      </c>
    </row>
    <row r="115" spans="1:22">
      <c r="A115" s="95">
        <v>44441</v>
      </c>
      <c r="B115">
        <v>224</v>
      </c>
      <c r="C115">
        <v>743.75</v>
      </c>
      <c r="D115">
        <v>2.3199999999999998</v>
      </c>
      <c r="E115">
        <v>3895</v>
      </c>
      <c r="F115">
        <v>648</v>
      </c>
      <c r="G115">
        <v>3950</v>
      </c>
      <c r="H115">
        <v>755</v>
      </c>
      <c r="J115">
        <v>678</v>
      </c>
      <c r="K115">
        <v>18.5</v>
      </c>
      <c r="L115" s="102">
        <v>2.2400000000000002</v>
      </c>
      <c r="M115" s="102">
        <v>2.2050000000000001</v>
      </c>
      <c r="N115" s="102">
        <v>2.3199999999999998</v>
      </c>
      <c r="O115" s="102">
        <v>2.33</v>
      </c>
      <c r="P115" s="102">
        <v>2.41</v>
      </c>
      <c r="Q115" s="102">
        <v>2.67</v>
      </c>
      <c r="R115" s="102">
        <v>1.39</v>
      </c>
      <c r="S115" s="102">
        <v>1.5049999999999999</v>
      </c>
      <c r="T115" s="102">
        <v>1.5</v>
      </c>
      <c r="U115">
        <v>1.4265E-2</v>
      </c>
      <c r="V115" s="359">
        <v>32.572668</v>
      </c>
    </row>
    <row r="116" spans="1:22">
      <c r="A116" s="95">
        <v>44442</v>
      </c>
      <c r="B116">
        <v>230</v>
      </c>
      <c r="C116">
        <v>749.25</v>
      </c>
      <c r="D116">
        <v>2.3725999999999998</v>
      </c>
      <c r="E116">
        <v>3895</v>
      </c>
      <c r="F116">
        <v>646</v>
      </c>
      <c r="G116">
        <v>3950</v>
      </c>
      <c r="H116">
        <v>753</v>
      </c>
      <c r="I116">
        <v>4245</v>
      </c>
      <c r="J116">
        <v>676</v>
      </c>
      <c r="K116">
        <v>18.45</v>
      </c>
      <c r="L116" s="102">
        <v>2.2999999999999998</v>
      </c>
      <c r="M116" s="102">
        <v>2.29</v>
      </c>
      <c r="N116" s="102">
        <v>2.39</v>
      </c>
      <c r="O116" s="102">
        <v>2.395</v>
      </c>
      <c r="P116" s="102">
        <v>2.4700000000000002</v>
      </c>
      <c r="Q116" s="102">
        <v>2.73</v>
      </c>
      <c r="R116" s="102">
        <v>1.37</v>
      </c>
      <c r="S116" s="102">
        <v>1.49</v>
      </c>
      <c r="T116" s="102">
        <v>1.4850000000000001</v>
      </c>
      <c r="U116">
        <v>1.4265E-2</v>
      </c>
      <c r="V116" s="359">
        <v>36.465834999999998</v>
      </c>
    </row>
    <row r="117" spans="1:22">
      <c r="A117" s="95">
        <v>44445</v>
      </c>
      <c r="B117" s="189">
        <v>230</v>
      </c>
      <c r="C117">
        <v>769.25</v>
      </c>
      <c r="D117" s="189">
        <v>2.3725999999999998</v>
      </c>
      <c r="E117">
        <v>3895</v>
      </c>
      <c r="F117">
        <v>648</v>
      </c>
      <c r="G117">
        <v>3950</v>
      </c>
      <c r="H117">
        <v>755</v>
      </c>
      <c r="J117">
        <v>678</v>
      </c>
      <c r="K117">
        <v>18.5</v>
      </c>
      <c r="L117" s="369">
        <v>2.2999999999999998</v>
      </c>
      <c r="M117" s="369">
        <v>2.29</v>
      </c>
      <c r="N117" s="369">
        <v>2.39</v>
      </c>
      <c r="O117" s="369">
        <v>2.395</v>
      </c>
      <c r="P117" s="369">
        <v>2.4700000000000002</v>
      </c>
      <c r="Q117" s="369">
        <v>2.73</v>
      </c>
      <c r="R117" s="369">
        <v>1.37</v>
      </c>
      <c r="S117" s="369">
        <v>1.49</v>
      </c>
      <c r="T117" s="369">
        <v>1.4850000000000001</v>
      </c>
      <c r="U117" s="189">
        <v>1.4265E-2</v>
      </c>
      <c r="V117" s="359">
        <v>39.965201</v>
      </c>
    </row>
    <row r="118" spans="1:22">
      <c r="A118" s="95">
        <v>44446</v>
      </c>
      <c r="B118">
        <v>241.5</v>
      </c>
      <c r="C118">
        <v>784.25</v>
      </c>
      <c r="D118">
        <v>2.5299999999999998</v>
      </c>
      <c r="E118" s="189">
        <v>3895</v>
      </c>
      <c r="F118" s="189">
        <v>648</v>
      </c>
      <c r="G118" s="189">
        <v>3950</v>
      </c>
      <c r="H118" s="189">
        <v>755</v>
      </c>
      <c r="I118" s="189"/>
      <c r="J118" s="189">
        <v>678</v>
      </c>
      <c r="K118" s="189">
        <v>18.5</v>
      </c>
      <c r="L118" s="102">
        <v>2.4049999999999998</v>
      </c>
      <c r="M118" s="102">
        <v>2.3450000000000002</v>
      </c>
      <c r="N118" s="102">
        <v>2.5350000000000001</v>
      </c>
      <c r="O118" s="102">
        <v>2.4375</v>
      </c>
      <c r="P118" s="102">
        <v>2.5099999999999998</v>
      </c>
      <c r="Q118" s="102">
        <v>2.83</v>
      </c>
      <c r="R118" s="102">
        <v>1.37</v>
      </c>
      <c r="S118" s="102">
        <v>1.58</v>
      </c>
      <c r="T118" s="102">
        <v>1.575</v>
      </c>
      <c r="U118">
        <v>1.41E-2</v>
      </c>
      <c r="V118" s="359">
        <v>39.667814999999997</v>
      </c>
    </row>
    <row r="119" spans="1:22">
      <c r="A119" s="95">
        <v>44447</v>
      </c>
      <c r="B119">
        <v>247</v>
      </c>
      <c r="C119">
        <v>787.75</v>
      </c>
      <c r="D119">
        <v>2.5499999999999998</v>
      </c>
      <c r="E119">
        <v>3895</v>
      </c>
      <c r="F119">
        <v>633</v>
      </c>
      <c r="G119">
        <v>3950</v>
      </c>
      <c r="H119">
        <v>738</v>
      </c>
      <c r="J119">
        <v>663</v>
      </c>
      <c r="K119">
        <v>18.07</v>
      </c>
      <c r="L119" s="102">
        <v>2.46</v>
      </c>
      <c r="M119" s="102">
        <v>2.4649999999999999</v>
      </c>
      <c r="N119" s="102">
        <v>2.5649999999999999</v>
      </c>
      <c r="O119" s="102">
        <v>2.5049999999999999</v>
      </c>
      <c r="P119" s="102">
        <v>2.6</v>
      </c>
      <c r="Q119" s="102">
        <v>2.88</v>
      </c>
      <c r="R119" s="102">
        <v>1.3580000000000001</v>
      </c>
      <c r="S119" s="102">
        <v>1.5874999999999999</v>
      </c>
      <c r="T119" s="102">
        <v>1.5825</v>
      </c>
      <c r="U119">
        <v>1.3939999999999999E-2</v>
      </c>
      <c r="V119" s="359">
        <v>40.254699000000002</v>
      </c>
    </row>
    <row r="120" spans="1:22">
      <c r="A120" s="95">
        <v>44448</v>
      </c>
      <c r="B120">
        <v>253.5</v>
      </c>
      <c r="C120">
        <v>807.75</v>
      </c>
      <c r="D120">
        <v>2.6974999999999998</v>
      </c>
      <c r="E120">
        <v>3895</v>
      </c>
      <c r="F120">
        <v>631</v>
      </c>
      <c r="G120">
        <v>3950</v>
      </c>
      <c r="H120">
        <v>736</v>
      </c>
      <c r="J120">
        <v>661</v>
      </c>
      <c r="K120">
        <v>18.03</v>
      </c>
      <c r="L120" s="102">
        <v>2.5325000000000002</v>
      </c>
      <c r="M120" s="102">
        <v>2.5049999999999999</v>
      </c>
      <c r="N120" s="102">
        <v>2.6949999999999998</v>
      </c>
      <c r="O120" s="102">
        <v>2.585</v>
      </c>
      <c r="P120" s="102">
        <v>2.6349999999999998</v>
      </c>
      <c r="Q120" s="102">
        <v>2.91</v>
      </c>
      <c r="R120" s="102">
        <v>1.3525</v>
      </c>
      <c r="S120" s="102">
        <v>1.4650000000000001</v>
      </c>
      <c r="T120" s="102">
        <v>1.46</v>
      </c>
      <c r="U120">
        <v>1.3899999999999999E-2</v>
      </c>
      <c r="V120" s="359">
        <v>44.552498</v>
      </c>
    </row>
    <row r="121" spans="1:22">
      <c r="A121" s="95">
        <v>44449</v>
      </c>
      <c r="B121">
        <v>249</v>
      </c>
      <c r="C121">
        <v>799.75</v>
      </c>
      <c r="D121">
        <v>2.6575000000000002</v>
      </c>
      <c r="E121">
        <v>3905</v>
      </c>
      <c r="F121">
        <v>640</v>
      </c>
      <c r="G121">
        <v>3955</v>
      </c>
      <c r="H121">
        <v>745</v>
      </c>
      <c r="I121">
        <v>4205</v>
      </c>
      <c r="J121">
        <v>670</v>
      </c>
      <c r="K121">
        <v>18.27</v>
      </c>
      <c r="L121" s="102">
        <v>2.4674999999999998</v>
      </c>
      <c r="M121" s="102">
        <v>2.4900000000000002</v>
      </c>
      <c r="N121" s="102">
        <v>2.63</v>
      </c>
      <c r="O121" s="102">
        <v>2.5249999999999999</v>
      </c>
      <c r="P121" s="102">
        <v>2.5950000000000002</v>
      </c>
      <c r="Q121" s="102">
        <v>2.87</v>
      </c>
      <c r="R121" s="102">
        <v>1.3125</v>
      </c>
      <c r="S121" s="102">
        <v>1.4950000000000001</v>
      </c>
      <c r="T121" s="102">
        <v>1.49</v>
      </c>
      <c r="U121">
        <v>1.3899999999999999E-2</v>
      </c>
      <c r="V121" s="359">
        <v>45.939996000000001</v>
      </c>
    </row>
    <row r="122" spans="1:22">
      <c r="A122" s="95">
        <v>44452</v>
      </c>
      <c r="B122">
        <v>244.6</v>
      </c>
      <c r="C122">
        <v>796.75</v>
      </c>
      <c r="D122">
        <v>2.6974999999999998</v>
      </c>
      <c r="E122">
        <v>3915</v>
      </c>
      <c r="F122">
        <v>644</v>
      </c>
      <c r="G122">
        <v>3925</v>
      </c>
      <c r="H122">
        <v>742</v>
      </c>
      <c r="J122">
        <v>674</v>
      </c>
      <c r="K122">
        <v>18.38</v>
      </c>
      <c r="L122" s="102">
        <v>2.4500000000000002</v>
      </c>
      <c r="M122" s="102">
        <v>2.41</v>
      </c>
      <c r="N122" s="102">
        <v>2.625</v>
      </c>
      <c r="O122" s="102">
        <v>2.48</v>
      </c>
      <c r="P122" s="102">
        <v>2.5649999999999999</v>
      </c>
      <c r="Q122" s="102">
        <v>2.82</v>
      </c>
      <c r="R122" s="102">
        <v>1.2649999999999999</v>
      </c>
      <c r="S122" s="102">
        <v>1.46</v>
      </c>
      <c r="T122" s="102">
        <v>1.4550000000000001</v>
      </c>
      <c r="U122">
        <v>1.3650000000000001E-2</v>
      </c>
      <c r="V122" s="359">
        <v>45.729433999999998</v>
      </c>
    </row>
    <row r="123" spans="1:22">
      <c r="A123" s="95">
        <v>44453</v>
      </c>
      <c r="B123">
        <v>250.6</v>
      </c>
      <c r="C123">
        <v>794</v>
      </c>
      <c r="D123">
        <v>2.6505000000000001</v>
      </c>
      <c r="E123">
        <v>3930</v>
      </c>
      <c r="F123">
        <v>644</v>
      </c>
      <c r="G123">
        <v>3940</v>
      </c>
      <c r="H123">
        <v>743</v>
      </c>
      <c r="J123">
        <v>674</v>
      </c>
      <c r="K123">
        <v>18.399999999999999</v>
      </c>
      <c r="L123" s="102">
        <v>2.5024999999999999</v>
      </c>
      <c r="M123" s="102">
        <v>2.4575</v>
      </c>
      <c r="N123" s="102">
        <v>2.66</v>
      </c>
      <c r="O123" s="102">
        <v>2.5249999999999999</v>
      </c>
      <c r="P123" s="102">
        <v>2.6</v>
      </c>
      <c r="Q123" s="102">
        <v>2.86</v>
      </c>
      <c r="R123" s="102">
        <v>1.2749999999999999</v>
      </c>
      <c r="S123" s="102">
        <v>1.49</v>
      </c>
      <c r="T123" s="102">
        <v>1.4850000000000001</v>
      </c>
      <c r="U123">
        <v>1.3655E-2</v>
      </c>
      <c r="V123" s="359">
        <v>43.723303999999999</v>
      </c>
    </row>
    <row r="124" spans="1:22">
      <c r="A124" s="95">
        <v>44454</v>
      </c>
      <c r="B124">
        <v>253.5</v>
      </c>
      <c r="C124">
        <v>793</v>
      </c>
      <c r="D124">
        <v>2.65</v>
      </c>
      <c r="E124">
        <v>3940</v>
      </c>
      <c r="F124">
        <v>645</v>
      </c>
      <c r="G124">
        <v>3950</v>
      </c>
      <c r="H124">
        <v>744</v>
      </c>
      <c r="J124">
        <v>675</v>
      </c>
      <c r="K124">
        <v>18.420000000000002</v>
      </c>
      <c r="L124" s="102">
        <v>2.5099999999999998</v>
      </c>
      <c r="M124" s="102">
        <v>2.4550000000000001</v>
      </c>
      <c r="N124" s="102">
        <v>2.6749999999999998</v>
      </c>
      <c r="O124" s="102">
        <v>2.5299999999999998</v>
      </c>
      <c r="P124" s="102">
        <v>2.605</v>
      </c>
      <c r="Q124" s="102">
        <v>2.86</v>
      </c>
      <c r="R124" s="102">
        <v>1.25</v>
      </c>
      <c r="S124" s="102">
        <v>1.47</v>
      </c>
      <c r="T124" s="102">
        <v>1.4650000000000001</v>
      </c>
      <c r="U124" s="102">
        <v>1.3780000000000001E-2</v>
      </c>
      <c r="V124" s="359">
        <v>43.483761999999999</v>
      </c>
    </row>
    <row r="125" spans="1:22">
      <c r="A125" s="95">
        <v>44455</v>
      </c>
      <c r="B125">
        <v>251</v>
      </c>
      <c r="C125">
        <v>790.75</v>
      </c>
      <c r="D125">
        <v>2.5825</v>
      </c>
      <c r="E125">
        <v>3950</v>
      </c>
      <c r="F125">
        <v>645</v>
      </c>
      <c r="G125">
        <v>3960</v>
      </c>
      <c r="H125">
        <v>743</v>
      </c>
      <c r="J125">
        <v>675</v>
      </c>
      <c r="K125">
        <v>18.41</v>
      </c>
      <c r="L125" s="102">
        <v>2.5065</v>
      </c>
      <c r="M125" s="102">
        <v>2.3887499999999999</v>
      </c>
      <c r="N125" s="102">
        <v>2.6549999999999998</v>
      </c>
      <c r="O125" s="102">
        <v>2.5049999999999999</v>
      </c>
      <c r="P125" s="102">
        <v>2.5950000000000002</v>
      </c>
      <c r="Q125" s="102">
        <v>2.8450000000000002</v>
      </c>
      <c r="R125" s="102">
        <v>1.1850000000000001</v>
      </c>
      <c r="S125" s="102">
        <v>1.415</v>
      </c>
      <c r="T125" s="102">
        <v>1.41</v>
      </c>
      <c r="U125">
        <v>1.3610000000000001E-2</v>
      </c>
      <c r="V125" s="359">
        <v>43.526488000000001</v>
      </c>
    </row>
    <row r="126" spans="1:22">
      <c r="A126" s="95">
        <v>44456</v>
      </c>
      <c r="B126">
        <v>243.6</v>
      </c>
      <c r="C126">
        <v>788</v>
      </c>
      <c r="D126">
        <v>2.5125000000000002</v>
      </c>
      <c r="E126">
        <v>3975</v>
      </c>
      <c r="F126">
        <v>645</v>
      </c>
      <c r="G126">
        <v>3985</v>
      </c>
      <c r="H126">
        <v>744</v>
      </c>
      <c r="I126">
        <v>4190</v>
      </c>
      <c r="J126">
        <v>675</v>
      </c>
      <c r="K126">
        <v>18.43</v>
      </c>
      <c r="L126" s="102">
        <v>2.48</v>
      </c>
      <c r="M126" s="102">
        <v>2.3250000000000002</v>
      </c>
      <c r="N126" s="102">
        <v>2.625</v>
      </c>
      <c r="O126" s="102">
        <v>2.4900000000000002</v>
      </c>
      <c r="P126" s="102">
        <v>2.5649999999999999</v>
      </c>
      <c r="Q126" s="102">
        <v>2.8250000000000002</v>
      </c>
      <c r="R126" s="102">
        <v>1.1625000000000001</v>
      </c>
      <c r="S126" s="102">
        <v>1.41</v>
      </c>
      <c r="T126" s="102">
        <v>1.405</v>
      </c>
      <c r="U126">
        <v>1.3610000000000001E-2</v>
      </c>
      <c r="V126" s="359">
        <v>44.846975999999998</v>
      </c>
    </row>
    <row r="127" spans="1:22">
      <c r="A127" s="95">
        <v>44459</v>
      </c>
      <c r="B127">
        <v>244.1</v>
      </c>
      <c r="C127">
        <v>783.25</v>
      </c>
      <c r="D127">
        <v>2.5125000000000002</v>
      </c>
      <c r="E127">
        <v>3985</v>
      </c>
      <c r="F127">
        <v>640</v>
      </c>
      <c r="G127">
        <v>3950</v>
      </c>
      <c r="H127">
        <v>730</v>
      </c>
      <c r="J127">
        <v>670</v>
      </c>
      <c r="K127">
        <v>18.28</v>
      </c>
      <c r="L127" s="102">
        <v>2.4500000000000002</v>
      </c>
      <c r="M127" s="102">
        <v>2.27</v>
      </c>
      <c r="N127" s="102">
        <v>2.5649999999999999</v>
      </c>
      <c r="O127" s="102">
        <v>2.4249999999999998</v>
      </c>
      <c r="P127" s="102">
        <v>2.48</v>
      </c>
      <c r="Q127" s="102">
        <v>2.7850000000000001</v>
      </c>
      <c r="R127" s="102">
        <v>1.105</v>
      </c>
      <c r="S127" s="102">
        <v>1.365</v>
      </c>
      <c r="T127" s="102">
        <v>1.36</v>
      </c>
      <c r="U127">
        <v>1.353E-2</v>
      </c>
      <c r="V127" s="359">
        <v>44.846975999999998</v>
      </c>
    </row>
    <row r="128" spans="1:22">
      <c r="A128" s="95">
        <v>44460</v>
      </c>
      <c r="B128">
        <v>242.05</v>
      </c>
      <c r="C128">
        <v>772.75</v>
      </c>
      <c r="D128">
        <v>2.5</v>
      </c>
      <c r="E128">
        <v>3985</v>
      </c>
      <c r="F128">
        <v>648</v>
      </c>
      <c r="G128">
        <v>3950</v>
      </c>
      <c r="H128">
        <v>739</v>
      </c>
      <c r="J128">
        <v>678</v>
      </c>
      <c r="K128">
        <v>18.510000000000002</v>
      </c>
      <c r="L128" s="102">
        <v>2.4187500000000002</v>
      </c>
      <c r="M128" s="102">
        <v>2.2200000000000002</v>
      </c>
      <c r="N128" s="102">
        <v>2.5649999999999999</v>
      </c>
      <c r="O128" s="102">
        <v>2.4049999999999998</v>
      </c>
      <c r="P128" s="102">
        <v>2.5099999999999998</v>
      </c>
      <c r="Q128" s="102">
        <v>2.7850000000000001</v>
      </c>
      <c r="R128" s="102">
        <v>1.0825</v>
      </c>
      <c r="S128" s="102">
        <v>1.365</v>
      </c>
      <c r="T128" s="102">
        <v>1.3</v>
      </c>
      <c r="U128">
        <v>1.353E-2</v>
      </c>
      <c r="V128" s="359">
        <v>47.304654999999997</v>
      </c>
    </row>
    <row r="129" spans="1:22">
      <c r="A129" s="95">
        <v>44461</v>
      </c>
      <c r="B129">
        <v>241.5</v>
      </c>
      <c r="C129">
        <v>785</v>
      </c>
      <c r="D129">
        <v>2.5</v>
      </c>
      <c r="E129">
        <v>3985</v>
      </c>
      <c r="F129">
        <v>651</v>
      </c>
      <c r="G129">
        <v>3950</v>
      </c>
      <c r="H129">
        <v>742</v>
      </c>
      <c r="J129">
        <v>681</v>
      </c>
      <c r="K129">
        <v>18.59</v>
      </c>
      <c r="L129" s="102">
        <v>2.4175</v>
      </c>
      <c r="M129" s="102">
        <v>2.2450000000000001</v>
      </c>
      <c r="N129" s="102">
        <v>2.6</v>
      </c>
      <c r="O129" s="102">
        <v>2.4</v>
      </c>
      <c r="P129" s="102">
        <v>2.5049999999999999</v>
      </c>
      <c r="Q129" s="102">
        <v>2.7850000000000001</v>
      </c>
      <c r="R129" s="102">
        <v>0.98499999999999999</v>
      </c>
      <c r="S129" s="102">
        <v>1.29</v>
      </c>
      <c r="T129" s="102">
        <v>1.2849999999999999</v>
      </c>
      <c r="U129">
        <v>1.341E-2</v>
      </c>
      <c r="V129" s="359">
        <v>48.827424999999998</v>
      </c>
    </row>
    <row r="130" spans="1:22">
      <c r="A130" s="95">
        <v>44462</v>
      </c>
      <c r="B130">
        <v>242</v>
      </c>
      <c r="C130">
        <v>781.25</v>
      </c>
      <c r="D130">
        <v>2.42</v>
      </c>
      <c r="E130">
        <v>3985</v>
      </c>
      <c r="F130">
        <v>647</v>
      </c>
      <c r="G130">
        <v>3095</v>
      </c>
      <c r="H130">
        <v>737</v>
      </c>
      <c r="J130">
        <v>677</v>
      </c>
      <c r="K130">
        <v>18.46</v>
      </c>
      <c r="L130" s="102">
        <v>2.4187500000000002</v>
      </c>
      <c r="M130" s="102">
        <v>2.2599999999999998</v>
      </c>
      <c r="N130" s="102">
        <v>2.5449999999999999</v>
      </c>
      <c r="O130" s="102">
        <v>2.41</v>
      </c>
      <c r="P130" s="102">
        <v>2.4350000000000001</v>
      </c>
      <c r="Q130" s="102">
        <v>2.7850000000000001</v>
      </c>
      <c r="R130" s="102">
        <v>0.90749999999999997</v>
      </c>
      <c r="S130" s="102">
        <v>1.23</v>
      </c>
      <c r="T130" s="102">
        <v>1.2250000000000001</v>
      </c>
      <c r="U130">
        <v>1.3245E-2</v>
      </c>
      <c r="V130" s="359">
        <v>48.302368000000001</v>
      </c>
    </row>
    <row r="131" spans="1:22">
      <c r="A131" s="95">
        <v>44463</v>
      </c>
      <c r="B131">
        <v>240.7</v>
      </c>
      <c r="C131">
        <v>787.25</v>
      </c>
      <c r="D131" s="28">
        <v>2.3424999999999998</v>
      </c>
      <c r="E131">
        <v>3985</v>
      </c>
      <c r="F131">
        <v>641</v>
      </c>
      <c r="G131">
        <v>3950</v>
      </c>
      <c r="H131">
        <v>731</v>
      </c>
      <c r="I131">
        <v>4190</v>
      </c>
      <c r="J131">
        <v>671</v>
      </c>
      <c r="K131">
        <v>18.309999999999999</v>
      </c>
      <c r="L131" s="102">
        <v>2.4</v>
      </c>
      <c r="M131" s="102">
        <v>2.2349999999999999</v>
      </c>
      <c r="N131" s="102">
        <v>2.38</v>
      </c>
      <c r="O131" s="102">
        <v>2.4</v>
      </c>
      <c r="P131" s="102">
        <v>2.4649999999999999</v>
      </c>
      <c r="Q131" s="102">
        <v>2.7850000000000001</v>
      </c>
      <c r="R131" s="102">
        <v>0.92500000000000004</v>
      </c>
      <c r="S131" s="102">
        <v>1.2749999999999999</v>
      </c>
      <c r="T131" s="102">
        <v>1.27</v>
      </c>
      <c r="U131">
        <v>1.3205E-2</v>
      </c>
      <c r="V131" s="359">
        <v>47.962775000000001</v>
      </c>
    </row>
    <row r="132" spans="1:22">
      <c r="A132" s="95">
        <v>44466</v>
      </c>
      <c r="B132">
        <v>241.5</v>
      </c>
      <c r="C132">
        <v>825.25</v>
      </c>
      <c r="D132">
        <v>2.44</v>
      </c>
      <c r="E132">
        <v>3985</v>
      </c>
      <c r="F132">
        <v>638</v>
      </c>
      <c r="G132">
        <v>3950</v>
      </c>
      <c r="H132">
        <v>727</v>
      </c>
      <c r="J132">
        <v>668</v>
      </c>
      <c r="K132">
        <v>18.21</v>
      </c>
      <c r="L132" s="102">
        <v>2.4049999999999998</v>
      </c>
      <c r="M132" s="102">
        <v>2.2749999999999999</v>
      </c>
      <c r="N132" s="102">
        <v>2.4500000000000002</v>
      </c>
      <c r="O132" s="102">
        <v>2.4</v>
      </c>
      <c r="P132" s="102">
        <v>2.46</v>
      </c>
      <c r="Q132" s="102">
        <v>2.75</v>
      </c>
      <c r="R132" s="102">
        <v>0.91500000000000004</v>
      </c>
      <c r="S132" s="102">
        <v>1.2649999999999999</v>
      </c>
      <c r="T132" s="102">
        <v>1.26</v>
      </c>
      <c r="U132">
        <v>1.308E-2</v>
      </c>
      <c r="V132" s="359">
        <v>47.664710999999997</v>
      </c>
    </row>
    <row r="133" spans="1:22">
      <c r="A133" s="95">
        <v>44467</v>
      </c>
      <c r="B133">
        <v>237</v>
      </c>
      <c r="C133">
        <v>856.25</v>
      </c>
      <c r="D133">
        <v>2.3849999999999998</v>
      </c>
      <c r="E133">
        <v>3990</v>
      </c>
      <c r="F133">
        <v>631</v>
      </c>
      <c r="G133">
        <v>3955</v>
      </c>
      <c r="H133">
        <v>719</v>
      </c>
      <c r="J133">
        <v>661</v>
      </c>
      <c r="K133">
        <v>18.02</v>
      </c>
      <c r="L133" s="102">
        <v>2.37</v>
      </c>
      <c r="M133" s="102">
        <v>2.2250000000000001</v>
      </c>
      <c r="N133" s="102">
        <v>2.4249999999999998</v>
      </c>
      <c r="O133" s="102">
        <v>2.375</v>
      </c>
      <c r="P133" s="102">
        <v>2.4449999999999998</v>
      </c>
      <c r="Q133" s="102">
        <v>2.7250000000000001</v>
      </c>
      <c r="R133" s="102">
        <v>0.96250000000000002</v>
      </c>
      <c r="S133" s="102">
        <v>1.2949999999999999</v>
      </c>
      <c r="T133" s="102">
        <v>1.29</v>
      </c>
      <c r="U133">
        <v>1.2959999999999999E-2</v>
      </c>
      <c r="V133" s="359">
        <v>46.684142000000001</v>
      </c>
    </row>
    <row r="134" spans="1:22">
      <c r="A134" s="95">
        <v>44468</v>
      </c>
      <c r="B134">
        <v>237.5</v>
      </c>
      <c r="C134">
        <v>865</v>
      </c>
      <c r="D134">
        <v>2.4075000000000002</v>
      </c>
      <c r="E134">
        <v>3990</v>
      </c>
      <c r="F134">
        <v>632</v>
      </c>
      <c r="G134">
        <v>3955</v>
      </c>
      <c r="H134">
        <v>720</v>
      </c>
      <c r="J134">
        <v>662</v>
      </c>
      <c r="K134">
        <v>18.04</v>
      </c>
      <c r="L134" s="102">
        <v>2.37</v>
      </c>
      <c r="M134" s="102">
        <v>2.2400000000000002</v>
      </c>
      <c r="N134" s="102">
        <v>2.39</v>
      </c>
      <c r="O134" s="102">
        <v>2.38</v>
      </c>
      <c r="P134" s="102">
        <v>2.48</v>
      </c>
      <c r="Q134" s="102">
        <v>2.74</v>
      </c>
      <c r="R134" s="102">
        <v>1.03</v>
      </c>
      <c r="S134" s="102">
        <v>1.34</v>
      </c>
      <c r="T134" s="102">
        <v>1.335</v>
      </c>
      <c r="U134">
        <v>1.2675000000000001E-2</v>
      </c>
      <c r="V134" s="359">
        <v>45.914651999999997</v>
      </c>
    </row>
    <row r="135" spans="1:22">
      <c r="A135" s="95">
        <v>44469</v>
      </c>
      <c r="B135">
        <v>231.15</v>
      </c>
      <c r="C135">
        <v>854.25</v>
      </c>
      <c r="D135">
        <v>2.3975</v>
      </c>
      <c r="E135">
        <v>3990</v>
      </c>
      <c r="F135">
        <v>627</v>
      </c>
      <c r="G135">
        <v>3955</v>
      </c>
      <c r="H135">
        <v>715</v>
      </c>
      <c r="J135">
        <v>657</v>
      </c>
      <c r="K135">
        <v>17.920000000000002</v>
      </c>
      <c r="L135" s="102">
        <v>2.3149999999999999</v>
      </c>
      <c r="M135" s="102">
        <v>2.2200000000000002</v>
      </c>
      <c r="N135" s="102">
        <v>2.415</v>
      </c>
      <c r="O135" s="102">
        <v>2.335</v>
      </c>
      <c r="P135" s="102">
        <v>2.42</v>
      </c>
      <c r="Q135" s="102">
        <v>2.71</v>
      </c>
      <c r="R135" s="102">
        <v>1.1399999999999999</v>
      </c>
      <c r="S135" s="102">
        <v>1.415</v>
      </c>
      <c r="T135" s="102">
        <v>1.41</v>
      </c>
      <c r="U135">
        <v>1.294E-2</v>
      </c>
      <c r="V135" s="359">
        <v>45.028959</v>
      </c>
    </row>
    <row r="136" spans="1:22">
      <c r="A136" s="95">
        <v>44470</v>
      </c>
      <c r="B136">
        <v>228.9</v>
      </c>
      <c r="C136">
        <v>876</v>
      </c>
      <c r="D136">
        <v>2.3875000000000002</v>
      </c>
      <c r="E136">
        <v>3990</v>
      </c>
      <c r="F136">
        <v>641</v>
      </c>
      <c r="G136">
        <v>3955</v>
      </c>
      <c r="H136">
        <v>731</v>
      </c>
      <c r="I136">
        <v>4145</v>
      </c>
      <c r="J136">
        <v>671</v>
      </c>
      <c r="K136">
        <v>18.3</v>
      </c>
      <c r="L136" s="102">
        <v>2.2799999999999998</v>
      </c>
      <c r="M136" s="102">
        <v>2.16</v>
      </c>
      <c r="N136" s="102">
        <v>2.39</v>
      </c>
      <c r="O136" s="102">
        <v>2.31</v>
      </c>
      <c r="P136" s="102">
        <v>2.4</v>
      </c>
      <c r="Q136" s="102">
        <v>2.6749999999999998</v>
      </c>
      <c r="R136" s="102">
        <v>1.23</v>
      </c>
      <c r="S136" s="102">
        <v>1.48</v>
      </c>
      <c r="T136" s="102">
        <v>1.4750000000000001</v>
      </c>
      <c r="U136">
        <v>1.2959999999999999E-2</v>
      </c>
      <c r="V136" s="359">
        <v>44.707317000000003</v>
      </c>
    </row>
    <row r="137" spans="1:22">
      <c r="A137" s="95">
        <v>44473</v>
      </c>
      <c r="B137">
        <v>233</v>
      </c>
      <c r="C137">
        <v>897.25</v>
      </c>
      <c r="D137">
        <v>2.5274999999999999</v>
      </c>
      <c r="E137">
        <v>3990</v>
      </c>
      <c r="F137">
        <v>631</v>
      </c>
      <c r="G137">
        <v>3975</v>
      </c>
      <c r="H137">
        <v>723</v>
      </c>
      <c r="J137">
        <v>661</v>
      </c>
      <c r="K137">
        <v>18.02</v>
      </c>
      <c r="L137" s="102">
        <v>2.33</v>
      </c>
      <c r="M137" s="102">
        <v>2.19</v>
      </c>
      <c r="N137" s="102">
        <v>2.5274999999999999</v>
      </c>
      <c r="O137" s="102">
        <v>2.31</v>
      </c>
      <c r="P137" s="102">
        <v>2.39</v>
      </c>
      <c r="Q137" s="102">
        <v>2.7</v>
      </c>
      <c r="R137" s="102">
        <v>1.31</v>
      </c>
      <c r="S137" s="102">
        <v>1.5349999999999999</v>
      </c>
      <c r="T137" s="102">
        <v>1.53</v>
      </c>
      <c r="U137">
        <v>1.312E-2</v>
      </c>
      <c r="V137" s="359">
        <v>44.218569000000002</v>
      </c>
    </row>
    <row r="138" spans="1:22">
      <c r="A138" s="95">
        <v>44474</v>
      </c>
      <c r="B138">
        <v>239.9</v>
      </c>
      <c r="C138">
        <v>904.5</v>
      </c>
      <c r="D138">
        <v>2.63</v>
      </c>
      <c r="E138">
        <v>4010</v>
      </c>
      <c r="F138">
        <v>630</v>
      </c>
      <c r="G138">
        <v>3995</v>
      </c>
      <c r="H138">
        <v>723</v>
      </c>
      <c r="J138">
        <v>660</v>
      </c>
      <c r="K138">
        <v>18.010000000000002</v>
      </c>
      <c r="L138" s="102">
        <v>2.395</v>
      </c>
      <c r="M138" s="102">
        <v>2.2887499999999998</v>
      </c>
      <c r="N138" s="102">
        <v>2.6175000000000002</v>
      </c>
      <c r="O138" s="102">
        <v>2.38</v>
      </c>
      <c r="P138" s="102">
        <v>2.4750000000000001</v>
      </c>
      <c r="Q138" s="102">
        <v>2.76</v>
      </c>
      <c r="R138" s="102">
        <v>1.29</v>
      </c>
      <c r="S138" s="102">
        <v>1.52</v>
      </c>
      <c r="T138" s="102">
        <v>1.5149999999999999</v>
      </c>
      <c r="U138">
        <v>1.3205E-2</v>
      </c>
      <c r="V138" s="359">
        <v>44.052489999999999</v>
      </c>
    </row>
    <row r="139" spans="1:22">
      <c r="A139" s="95">
        <v>44475</v>
      </c>
      <c r="B139">
        <v>237.6</v>
      </c>
      <c r="C139">
        <v>909</v>
      </c>
      <c r="D139">
        <v>2.6749999999999998</v>
      </c>
      <c r="E139">
        <v>4030</v>
      </c>
      <c r="F139">
        <v>631</v>
      </c>
      <c r="G139">
        <v>3995</v>
      </c>
      <c r="H139">
        <v>720</v>
      </c>
      <c r="J139">
        <v>661</v>
      </c>
      <c r="K139">
        <v>18.03</v>
      </c>
      <c r="L139" s="102">
        <v>2.363</v>
      </c>
      <c r="M139" s="102">
        <v>2.37</v>
      </c>
      <c r="N139" s="102">
        <v>2.6612499999999999</v>
      </c>
      <c r="O139" s="102">
        <v>2.3849999999999998</v>
      </c>
      <c r="P139" s="102">
        <v>2.5099999999999998</v>
      </c>
      <c r="Q139" s="102">
        <v>2.79</v>
      </c>
      <c r="R139" s="102">
        <v>1.3</v>
      </c>
      <c r="S139" s="102">
        <v>1.5149999999999999</v>
      </c>
      <c r="T139" s="102">
        <v>1.51</v>
      </c>
      <c r="U139">
        <v>1.3245E-2</v>
      </c>
      <c r="V139" s="359">
        <v>44.170541999999998</v>
      </c>
    </row>
    <row r="140" spans="1:22">
      <c r="A140" s="95">
        <v>44476</v>
      </c>
      <c r="B140">
        <v>245.5</v>
      </c>
      <c r="C140">
        <v>912</v>
      </c>
      <c r="D140">
        <v>2.8975</v>
      </c>
      <c r="E140">
        <v>4040</v>
      </c>
      <c r="F140">
        <v>633</v>
      </c>
      <c r="G140">
        <v>3970</v>
      </c>
      <c r="H140">
        <v>715</v>
      </c>
      <c r="J140">
        <v>663</v>
      </c>
      <c r="K140">
        <v>18.07</v>
      </c>
      <c r="L140" s="102">
        <v>2.4550000000000001</v>
      </c>
      <c r="M140" s="102">
        <v>2.4500000000000002</v>
      </c>
      <c r="N140" s="102">
        <v>2.8975</v>
      </c>
      <c r="O140" s="102">
        <v>2.4900000000000002</v>
      </c>
      <c r="P140" s="102">
        <v>2.62</v>
      </c>
      <c r="Q140" s="102">
        <v>2.89</v>
      </c>
      <c r="R140" s="102">
        <v>1.2050000000000001</v>
      </c>
      <c r="S140" s="102">
        <v>1.395</v>
      </c>
      <c r="T140" s="102">
        <v>1.39</v>
      </c>
      <c r="U140">
        <v>1.3325E-2</v>
      </c>
      <c r="V140" s="359">
        <v>44.010097999999999</v>
      </c>
    </row>
    <row r="141" spans="1:22">
      <c r="A141" s="95">
        <v>44477</v>
      </c>
      <c r="B141">
        <v>248</v>
      </c>
      <c r="C141">
        <v>913.25</v>
      </c>
      <c r="D141">
        <v>2.9</v>
      </c>
      <c r="E141">
        <v>4080</v>
      </c>
      <c r="F141">
        <v>637</v>
      </c>
      <c r="G141">
        <v>4010</v>
      </c>
      <c r="H141">
        <v>720</v>
      </c>
      <c r="I141">
        <v>4206</v>
      </c>
      <c r="J141">
        <v>667</v>
      </c>
      <c r="K141">
        <v>18.18</v>
      </c>
      <c r="L141" s="102">
        <v>2.48</v>
      </c>
      <c r="M141" s="102">
        <v>2.4325000000000001</v>
      </c>
      <c r="N141" s="102">
        <v>2.9</v>
      </c>
      <c r="O141" s="102">
        <v>2.5249999999999999</v>
      </c>
      <c r="P141" s="102">
        <v>2.6</v>
      </c>
      <c r="Q141" s="102">
        <v>2.83</v>
      </c>
      <c r="R141" s="102">
        <v>1.2350000000000001</v>
      </c>
      <c r="S141" s="102">
        <v>1.4950000000000001</v>
      </c>
      <c r="T141" s="102">
        <v>1.49</v>
      </c>
      <c r="U141">
        <v>1.3429999999999999E-2</v>
      </c>
      <c r="V141" s="359">
        <v>44.056209000000003</v>
      </c>
    </row>
    <row r="142" spans="1:22">
      <c r="A142" s="95">
        <v>44480</v>
      </c>
      <c r="B142">
        <v>241</v>
      </c>
      <c r="C142">
        <v>923</v>
      </c>
      <c r="D142">
        <v>2.86</v>
      </c>
      <c r="E142">
        <v>4080</v>
      </c>
      <c r="F142">
        <v>634</v>
      </c>
      <c r="G142">
        <v>4010</v>
      </c>
      <c r="H142">
        <v>717</v>
      </c>
      <c r="J142">
        <v>664</v>
      </c>
      <c r="K142">
        <v>18.12</v>
      </c>
      <c r="L142" s="102">
        <v>2.41</v>
      </c>
      <c r="M142" s="102">
        <v>2.3650000000000002</v>
      </c>
      <c r="N142" s="102">
        <v>2.9</v>
      </c>
      <c r="O142" s="102">
        <v>2.4750000000000001</v>
      </c>
      <c r="P142" s="102">
        <v>2.4750000000000001</v>
      </c>
      <c r="Q142" s="102">
        <v>2.7850000000000001</v>
      </c>
      <c r="R142" s="102">
        <v>1.2250000000000001</v>
      </c>
      <c r="S142" s="102">
        <v>1.48</v>
      </c>
      <c r="T142" s="102">
        <v>1.4750000000000001</v>
      </c>
      <c r="U142">
        <v>1.3615E-2</v>
      </c>
      <c r="V142" s="359">
        <v>43.969898000000001</v>
      </c>
    </row>
    <row r="143" spans="1:22">
      <c r="A143" s="95">
        <v>44481</v>
      </c>
      <c r="B143">
        <v>239.9</v>
      </c>
      <c r="C143">
        <v>941.5</v>
      </c>
      <c r="D143">
        <v>2.8525</v>
      </c>
      <c r="E143" s="189">
        <v>4080</v>
      </c>
      <c r="F143" s="189">
        <v>634</v>
      </c>
      <c r="G143" s="189">
        <v>4010</v>
      </c>
      <c r="H143" s="189">
        <v>717</v>
      </c>
      <c r="I143" s="189"/>
      <c r="J143" s="189">
        <v>664</v>
      </c>
      <c r="K143" s="189">
        <v>18.12</v>
      </c>
      <c r="L143" s="102">
        <v>2.38</v>
      </c>
      <c r="M143" s="102">
        <v>2.29</v>
      </c>
      <c r="N143" s="102">
        <v>2.8525</v>
      </c>
      <c r="O143" s="102">
        <v>2.4</v>
      </c>
      <c r="P143" s="102">
        <v>2.4300000000000002</v>
      </c>
      <c r="Q143" s="102">
        <v>2.73</v>
      </c>
      <c r="R143" s="102">
        <v>1.2375</v>
      </c>
      <c r="S143" s="102">
        <v>1.48</v>
      </c>
      <c r="T143" s="102">
        <v>1.4750000000000001</v>
      </c>
      <c r="U143">
        <v>1.3939999999999999E-2</v>
      </c>
      <c r="V143" s="359">
        <v>43.969898000000001</v>
      </c>
    </row>
    <row r="144" spans="1:22">
      <c r="A144" s="95">
        <v>44482</v>
      </c>
      <c r="B144">
        <v>242</v>
      </c>
      <c r="C144">
        <v>949</v>
      </c>
      <c r="D144">
        <v>2.87</v>
      </c>
      <c r="E144">
        <v>4095</v>
      </c>
      <c r="F144">
        <v>639</v>
      </c>
      <c r="G144">
        <v>4075</v>
      </c>
      <c r="H144">
        <v>732</v>
      </c>
      <c r="J144">
        <v>669</v>
      </c>
      <c r="K144">
        <v>18.260000000000002</v>
      </c>
      <c r="L144" s="102">
        <v>2.4</v>
      </c>
      <c r="M144" s="102">
        <v>2.2949999999999999</v>
      </c>
      <c r="N144" s="102">
        <v>2.87</v>
      </c>
      <c r="O144" s="102">
        <v>2.415</v>
      </c>
      <c r="P144" s="102">
        <v>2.4500000000000002</v>
      </c>
      <c r="Q144" s="102">
        <v>2.74</v>
      </c>
      <c r="R144" s="102">
        <v>1.26</v>
      </c>
      <c r="S144" s="102">
        <v>1.5049999999999999</v>
      </c>
      <c r="T144" s="102">
        <v>1.5</v>
      </c>
      <c r="U144">
        <v>1.4120000000000001E-2</v>
      </c>
      <c r="V144" s="359">
        <v>43.833804000000001</v>
      </c>
    </row>
    <row r="145" spans="1:22">
      <c r="A145" s="95">
        <v>44483</v>
      </c>
      <c r="B145">
        <v>248.5</v>
      </c>
      <c r="C145">
        <v>943.5</v>
      </c>
      <c r="D145">
        <v>2.93</v>
      </c>
      <c r="E145">
        <v>4100</v>
      </c>
      <c r="F145">
        <v>639</v>
      </c>
      <c r="G145">
        <v>4080</v>
      </c>
      <c r="H145">
        <v>731</v>
      </c>
      <c r="J145">
        <v>669</v>
      </c>
      <c r="K145">
        <v>18.239999999999998</v>
      </c>
      <c r="L145" s="102">
        <v>2.4849999999999999</v>
      </c>
      <c r="M145" s="102">
        <v>2.46</v>
      </c>
      <c r="N145" s="102">
        <v>2.93</v>
      </c>
      <c r="O145" s="102">
        <v>2.5249999999999999</v>
      </c>
      <c r="P145" s="102">
        <v>2.63</v>
      </c>
      <c r="Q145" s="102">
        <v>2.84</v>
      </c>
      <c r="R145" s="102">
        <v>1.2849999999999999</v>
      </c>
      <c r="S145" s="102">
        <v>1.53</v>
      </c>
      <c r="T145" s="102">
        <v>1.5249999999999999</v>
      </c>
      <c r="U145">
        <v>1.4265E-2</v>
      </c>
      <c r="V145" s="359">
        <v>43.841790000000003</v>
      </c>
    </row>
    <row r="146" spans="1:22">
      <c r="A146" s="95">
        <v>44484</v>
      </c>
      <c r="B146">
        <v>255</v>
      </c>
      <c r="C146">
        <v>933.25</v>
      </c>
      <c r="D146">
        <v>3</v>
      </c>
      <c r="E146">
        <v>4175</v>
      </c>
      <c r="F146">
        <v>658</v>
      </c>
      <c r="G146">
        <v>4130</v>
      </c>
      <c r="H146">
        <v>749</v>
      </c>
      <c r="I146">
        <v>4200</v>
      </c>
      <c r="J146">
        <v>688</v>
      </c>
      <c r="K146">
        <v>18.79</v>
      </c>
      <c r="L146" s="102">
        <v>2.5499999999999998</v>
      </c>
      <c r="M146" s="102">
        <v>2.4500000000000002</v>
      </c>
      <c r="N146" s="102">
        <v>3</v>
      </c>
      <c r="O146" s="102">
        <v>2.5950000000000002</v>
      </c>
      <c r="P146" s="102">
        <v>2.66</v>
      </c>
      <c r="Q146" s="102">
        <v>2.87</v>
      </c>
      <c r="R146" s="102">
        <v>1.2962499999999999</v>
      </c>
      <c r="S146" s="102">
        <v>1.5425</v>
      </c>
      <c r="T146" s="102">
        <v>1.5375000000000001</v>
      </c>
      <c r="U146">
        <v>1.4265E-2</v>
      </c>
      <c r="V146" s="359">
        <v>43.915457000000004</v>
      </c>
    </row>
    <row r="147" spans="1:22">
      <c r="A147" s="95">
        <v>44487</v>
      </c>
      <c r="B147">
        <v>260</v>
      </c>
      <c r="C147">
        <v>954.25</v>
      </c>
      <c r="D147">
        <v>2.98</v>
      </c>
      <c r="E147">
        <v>4190</v>
      </c>
      <c r="F147">
        <v>654</v>
      </c>
      <c r="G147">
        <v>4145</v>
      </c>
      <c r="H147">
        <v>745</v>
      </c>
      <c r="J147">
        <v>684</v>
      </c>
      <c r="K147">
        <v>18.68</v>
      </c>
      <c r="L147" s="102">
        <v>2.5950000000000002</v>
      </c>
      <c r="M147" s="102">
        <v>2.5099999999999998</v>
      </c>
      <c r="N147" s="102">
        <v>2.9762499999999998</v>
      </c>
      <c r="O147" s="102">
        <v>2.645</v>
      </c>
      <c r="P147" s="102">
        <v>2.69</v>
      </c>
      <c r="Q147" s="102">
        <v>2.91</v>
      </c>
      <c r="R147" s="102">
        <v>1.3125</v>
      </c>
      <c r="S147" s="102">
        <v>1.57</v>
      </c>
      <c r="T147" s="102">
        <v>1.5649999999999999</v>
      </c>
      <c r="U147">
        <v>1.4265E-2</v>
      </c>
      <c r="V147" s="359">
        <v>43.836835999999998</v>
      </c>
    </row>
    <row r="148" spans="1:22">
      <c r="A148" s="95">
        <v>44488</v>
      </c>
      <c r="B148">
        <v>267</v>
      </c>
      <c r="C148">
        <v>988.5</v>
      </c>
      <c r="D148">
        <v>2.98</v>
      </c>
      <c r="E148">
        <v>4245</v>
      </c>
      <c r="F148">
        <v>653</v>
      </c>
      <c r="G148">
        <v>4150</v>
      </c>
      <c r="H148">
        <v>735</v>
      </c>
      <c r="J148">
        <v>683</v>
      </c>
      <c r="K148">
        <v>18.66</v>
      </c>
      <c r="L148" s="102">
        <v>2.66</v>
      </c>
      <c r="M148" s="102">
        <v>2.61</v>
      </c>
      <c r="N148" s="102">
        <v>3</v>
      </c>
      <c r="O148" s="102">
        <v>2.6549999999999998</v>
      </c>
      <c r="P148" s="102">
        <v>2.8050000000000002</v>
      </c>
      <c r="Q148" s="102">
        <v>3.0350000000000001</v>
      </c>
      <c r="R148" s="102">
        <v>1.355</v>
      </c>
      <c r="S148" s="102">
        <v>1.61</v>
      </c>
      <c r="T148" s="102">
        <v>1.605</v>
      </c>
      <c r="U148">
        <v>1.4265E-2</v>
      </c>
      <c r="V148" s="359">
        <v>43.817210000000003</v>
      </c>
    </row>
    <row r="149" spans="1:22">
      <c r="A149" s="95">
        <v>44489</v>
      </c>
      <c r="B149">
        <v>268.3</v>
      </c>
      <c r="C149">
        <v>1050.75</v>
      </c>
      <c r="D149">
        <v>2.8525</v>
      </c>
      <c r="E149">
        <v>4275</v>
      </c>
      <c r="F149">
        <v>663</v>
      </c>
      <c r="G149">
        <v>4250</v>
      </c>
      <c r="H149">
        <v>758</v>
      </c>
      <c r="J149">
        <v>693</v>
      </c>
      <c r="K149">
        <v>18.91</v>
      </c>
      <c r="L149" s="102">
        <v>2.6764999999999999</v>
      </c>
      <c r="M149" s="102">
        <v>2.6150000000000002</v>
      </c>
      <c r="N149" s="102">
        <v>2.85</v>
      </c>
      <c r="O149" s="102">
        <v>2.6549999999999998</v>
      </c>
      <c r="P149" s="102">
        <v>2.84</v>
      </c>
      <c r="Q149" s="102">
        <v>3.0350000000000001</v>
      </c>
      <c r="R149" s="102">
        <v>1.4075</v>
      </c>
      <c r="S149" s="102">
        <v>1.665</v>
      </c>
      <c r="T149" s="102">
        <v>1.66</v>
      </c>
      <c r="U149">
        <v>1.4265E-2</v>
      </c>
      <c r="V149" s="359">
        <v>43.756411999999997</v>
      </c>
    </row>
    <row r="150" spans="1:22">
      <c r="A150" s="95">
        <v>44490</v>
      </c>
      <c r="B150">
        <v>264.75</v>
      </c>
      <c r="C150">
        <v>1054.75</v>
      </c>
      <c r="D150">
        <v>2.75</v>
      </c>
      <c r="E150">
        <v>4345</v>
      </c>
      <c r="F150">
        <v>657</v>
      </c>
      <c r="G150">
        <v>4305</v>
      </c>
      <c r="H150">
        <v>749</v>
      </c>
      <c r="I150">
        <v>4300</v>
      </c>
      <c r="J150">
        <v>687</v>
      </c>
      <c r="K150">
        <v>18.739999999999998</v>
      </c>
      <c r="L150" s="102">
        <v>2.6637499999999998</v>
      </c>
      <c r="M150" s="102">
        <v>2.57</v>
      </c>
      <c r="N150" s="102">
        <v>2.7850000000000001</v>
      </c>
      <c r="O150" s="102">
        <v>2.64</v>
      </c>
      <c r="P150" s="102">
        <v>2.73</v>
      </c>
      <c r="Q150" s="102">
        <v>2.9350000000000001</v>
      </c>
      <c r="R150" s="102">
        <v>1.405</v>
      </c>
      <c r="S150" s="102">
        <v>1.665</v>
      </c>
      <c r="T150" s="102">
        <v>1.66</v>
      </c>
      <c r="U150">
        <v>1.4265E-2</v>
      </c>
      <c r="V150" s="359">
        <v>43.534419</v>
      </c>
    </row>
    <row r="151" spans="1:22">
      <c r="A151" s="95">
        <v>44491</v>
      </c>
      <c r="B151">
        <v>267.3</v>
      </c>
      <c r="C151">
        <v>1084.5</v>
      </c>
      <c r="D151">
        <v>2.6475</v>
      </c>
      <c r="E151">
        <v>4370</v>
      </c>
      <c r="F151">
        <v>662</v>
      </c>
      <c r="G151">
        <v>4330</v>
      </c>
      <c r="H151">
        <v>754</v>
      </c>
      <c r="I151">
        <v>4350</v>
      </c>
      <c r="J151">
        <v>692</v>
      </c>
      <c r="K151">
        <v>18.89</v>
      </c>
      <c r="L151" s="102">
        <v>2.6512500000000001</v>
      </c>
      <c r="M151" s="102">
        <v>2.5150000000000001</v>
      </c>
      <c r="N151" s="102">
        <v>2.64</v>
      </c>
      <c r="O151" s="102">
        <v>2.63</v>
      </c>
      <c r="P151" s="102">
        <v>2.65</v>
      </c>
      <c r="Q151" s="102">
        <v>2.875</v>
      </c>
      <c r="R151" s="102">
        <v>1.345</v>
      </c>
      <c r="S151" s="102">
        <v>1.615</v>
      </c>
      <c r="T151" s="102">
        <v>1.61</v>
      </c>
      <c r="U151">
        <v>1.353E-2</v>
      </c>
      <c r="V151" s="359">
        <v>43.097003999999998</v>
      </c>
    </row>
    <row r="152" spans="1:22">
      <c r="A152" s="95">
        <v>44494</v>
      </c>
      <c r="B152">
        <v>273.8</v>
      </c>
      <c r="C152">
        <v>1091.5</v>
      </c>
      <c r="D152">
        <v>2.6549999999999998</v>
      </c>
      <c r="E152">
        <v>4500</v>
      </c>
      <c r="F152">
        <v>696</v>
      </c>
      <c r="G152">
        <v>4460</v>
      </c>
      <c r="H152">
        <v>794</v>
      </c>
      <c r="J152">
        <v>726</v>
      </c>
      <c r="K152">
        <v>19.86</v>
      </c>
      <c r="L152" s="102">
        <v>2.7250000000000001</v>
      </c>
      <c r="M152" s="102">
        <v>2.56</v>
      </c>
      <c r="N152" s="102">
        <v>2.65</v>
      </c>
      <c r="O152" s="102">
        <v>2.67</v>
      </c>
      <c r="P152" s="102">
        <v>2.75</v>
      </c>
      <c r="Q152" s="102">
        <v>2.94</v>
      </c>
      <c r="R152" s="102">
        <v>1.2949999999999999</v>
      </c>
      <c r="S152" s="102">
        <v>1.585</v>
      </c>
      <c r="T152" s="102">
        <v>1.58</v>
      </c>
      <c r="U152">
        <v>1.3615E-2</v>
      </c>
      <c r="V152" s="359">
        <v>42.897844999999997</v>
      </c>
    </row>
    <row r="153" spans="1:22">
      <c r="A153" s="95">
        <v>44495</v>
      </c>
      <c r="B153">
        <v>288.10000000000002</v>
      </c>
      <c r="C153">
        <v>1075</v>
      </c>
      <c r="D153">
        <v>2.8224999999999998</v>
      </c>
      <c r="E153">
        <v>4595</v>
      </c>
      <c r="F153">
        <v>708</v>
      </c>
      <c r="G153">
        <v>4545</v>
      </c>
      <c r="H153">
        <v>806</v>
      </c>
      <c r="J153">
        <v>738</v>
      </c>
      <c r="K153">
        <v>20.18</v>
      </c>
      <c r="L153" s="102">
        <v>2.8849999999999998</v>
      </c>
      <c r="M153" s="102">
        <v>2.75</v>
      </c>
      <c r="N153" s="102">
        <v>2.8875000000000002</v>
      </c>
      <c r="O153" s="102">
        <v>2.85</v>
      </c>
      <c r="P153" s="102">
        <v>2.95</v>
      </c>
      <c r="Q153" s="102">
        <v>3.05</v>
      </c>
      <c r="R153" s="102">
        <v>1.2849999999999999</v>
      </c>
      <c r="S153" s="102">
        <v>1.59</v>
      </c>
      <c r="T153" s="102">
        <v>1.585</v>
      </c>
      <c r="U153">
        <v>1.3695000000000001E-2</v>
      </c>
      <c r="V153" s="359">
        <v>42.840772999999999</v>
      </c>
    </row>
    <row r="154" spans="1:22">
      <c r="A154" s="95">
        <v>44496</v>
      </c>
      <c r="B154">
        <v>303.5</v>
      </c>
      <c r="C154">
        <v>1072</v>
      </c>
      <c r="D154">
        <v>2.85</v>
      </c>
      <c r="E154">
        <v>4605</v>
      </c>
      <c r="F154">
        <v>711</v>
      </c>
      <c r="G154">
        <v>4555</v>
      </c>
      <c r="H154">
        <v>809</v>
      </c>
      <c r="J154">
        <v>741</v>
      </c>
      <c r="K154">
        <v>20.27</v>
      </c>
      <c r="L154" s="102">
        <v>3.0175000000000001</v>
      </c>
      <c r="M154" s="102">
        <v>2.875</v>
      </c>
      <c r="N154" s="102">
        <v>2.85</v>
      </c>
      <c r="O154" s="102">
        <v>2.9</v>
      </c>
      <c r="P154" s="102">
        <v>3.0249999999999999</v>
      </c>
      <c r="Q154" s="102">
        <v>3.15</v>
      </c>
      <c r="R154" s="102">
        <v>1.2450000000000001</v>
      </c>
      <c r="S154" s="102">
        <v>1.5349999999999999</v>
      </c>
      <c r="T154" s="102">
        <v>1.53</v>
      </c>
      <c r="U154">
        <v>1.3695000000000001E-2</v>
      </c>
      <c r="V154" s="359">
        <v>42.561807000000002</v>
      </c>
    </row>
    <row r="155" spans="1:22">
      <c r="A155" s="95">
        <v>44497</v>
      </c>
      <c r="B155">
        <v>308</v>
      </c>
      <c r="C155">
        <v>1130</v>
      </c>
      <c r="D155">
        <v>2.94</v>
      </c>
      <c r="E155">
        <v>4605</v>
      </c>
      <c r="F155">
        <v>706</v>
      </c>
      <c r="G155">
        <v>4555</v>
      </c>
      <c r="H155">
        <v>803</v>
      </c>
      <c r="I155">
        <v>4450</v>
      </c>
      <c r="J155">
        <v>736</v>
      </c>
      <c r="K155">
        <v>20.12</v>
      </c>
      <c r="L155" s="102">
        <v>3.0950000000000002</v>
      </c>
      <c r="M155" s="102">
        <v>2.87</v>
      </c>
      <c r="N155" s="102">
        <v>2.9249999999999998</v>
      </c>
      <c r="O155" s="102">
        <v>2.9849999999999999</v>
      </c>
      <c r="P155" s="102">
        <v>3.0750000000000002</v>
      </c>
      <c r="Q155" s="102">
        <v>3.21</v>
      </c>
      <c r="R155" s="102">
        <v>1.18</v>
      </c>
      <c r="S155" s="102">
        <v>1.4950000000000001</v>
      </c>
      <c r="T155" s="102">
        <v>1.49</v>
      </c>
      <c r="U155">
        <v>1.3695000000000001E-2</v>
      </c>
      <c r="V155" s="359">
        <v>42.506656999999997</v>
      </c>
    </row>
    <row r="156" spans="1:22">
      <c r="A156" s="95">
        <v>44498</v>
      </c>
      <c r="B156">
        <v>304</v>
      </c>
      <c r="C156">
        <v>1127.25</v>
      </c>
      <c r="D156">
        <v>2.9750000000000001</v>
      </c>
      <c r="E156">
        <v>4605</v>
      </c>
      <c r="F156">
        <v>700</v>
      </c>
      <c r="G156">
        <v>4555</v>
      </c>
      <c r="H156">
        <v>797</v>
      </c>
      <c r="I156">
        <v>4470</v>
      </c>
      <c r="J156">
        <v>730</v>
      </c>
      <c r="K156">
        <v>19.97</v>
      </c>
      <c r="L156" s="102">
        <v>2.9950000000000001</v>
      </c>
      <c r="M156" s="102">
        <v>2.85</v>
      </c>
      <c r="N156" s="102">
        <v>2.9350000000000001</v>
      </c>
      <c r="O156" s="102">
        <v>2.895</v>
      </c>
      <c r="P156" s="102">
        <v>3.0249999999999999</v>
      </c>
      <c r="Q156" s="102">
        <v>3.16</v>
      </c>
      <c r="R156" s="102">
        <v>1.1200000000000001</v>
      </c>
      <c r="S156" s="102">
        <v>1.4450000000000001</v>
      </c>
      <c r="T156" s="102">
        <v>1.44</v>
      </c>
      <c r="U156">
        <v>1.304E-2</v>
      </c>
      <c r="V156" s="359">
        <v>42.644838999999997</v>
      </c>
    </row>
    <row r="157" spans="1:22">
      <c r="A157" s="95">
        <v>44501</v>
      </c>
      <c r="B157">
        <v>307.60000000000002</v>
      </c>
      <c r="C157">
        <v>1120.5</v>
      </c>
      <c r="D157">
        <v>3.085</v>
      </c>
      <c r="E157">
        <v>4655</v>
      </c>
      <c r="F157">
        <v>704</v>
      </c>
      <c r="G157">
        <v>4555</v>
      </c>
      <c r="H157">
        <v>793</v>
      </c>
      <c r="J157">
        <v>734</v>
      </c>
      <c r="K157">
        <v>20.07</v>
      </c>
      <c r="L157" s="102">
        <v>3.05</v>
      </c>
      <c r="M157" s="102">
        <v>2.85</v>
      </c>
      <c r="N157" s="102">
        <v>3.05</v>
      </c>
      <c r="O157" s="102">
        <v>2.895</v>
      </c>
      <c r="P157" s="102">
        <v>3.07</v>
      </c>
      <c r="Q157" s="102">
        <v>3.1949999999999998</v>
      </c>
      <c r="R157" s="102">
        <v>1.1499999999999999</v>
      </c>
      <c r="S157" s="102">
        <v>1.4950000000000001</v>
      </c>
      <c r="T157" s="102">
        <v>1.49</v>
      </c>
      <c r="U157">
        <v>1.2999999999999999E-2</v>
      </c>
      <c r="V157" s="359">
        <v>43.14528</v>
      </c>
    </row>
    <row r="158" spans="1:22">
      <c r="A158" s="95">
        <v>44502</v>
      </c>
      <c r="B158">
        <v>306.60000000000002</v>
      </c>
      <c r="C158">
        <v>1163.75</v>
      </c>
      <c r="D158">
        <v>3.282</v>
      </c>
      <c r="E158" s="189">
        <v>4655</v>
      </c>
      <c r="F158" s="189">
        <v>704</v>
      </c>
      <c r="G158" s="189">
        <v>4555</v>
      </c>
      <c r="H158" s="189">
        <v>793</v>
      </c>
      <c r="I158" s="189"/>
      <c r="J158" s="189">
        <v>734</v>
      </c>
      <c r="K158" s="189">
        <v>20.07</v>
      </c>
      <c r="L158" s="102">
        <v>3.07</v>
      </c>
      <c r="M158" s="102">
        <v>2.9550000000000001</v>
      </c>
      <c r="N158" s="102">
        <v>3.2160000000000002</v>
      </c>
      <c r="O158" s="102">
        <v>2.9</v>
      </c>
      <c r="P158" s="102">
        <v>3.12</v>
      </c>
      <c r="Q158" s="102">
        <v>3.2250000000000001</v>
      </c>
      <c r="R158" s="102">
        <v>1.19</v>
      </c>
      <c r="S158" s="102">
        <v>1.52</v>
      </c>
      <c r="T158" s="102">
        <v>1.5149999999999999</v>
      </c>
      <c r="U158">
        <v>1.2959999999999999E-2</v>
      </c>
      <c r="V158" s="401">
        <v>43.14528</v>
      </c>
    </row>
    <row r="159" spans="1:22">
      <c r="A159" s="95">
        <v>44503</v>
      </c>
      <c r="B159">
        <v>313.10000000000002</v>
      </c>
      <c r="C159">
        <v>1225.5</v>
      </c>
      <c r="D159">
        <v>3.427</v>
      </c>
      <c r="E159">
        <v>4640</v>
      </c>
      <c r="F159">
        <v>709</v>
      </c>
      <c r="G159">
        <v>4695</v>
      </c>
      <c r="H159">
        <v>825</v>
      </c>
      <c r="J159">
        <v>739</v>
      </c>
      <c r="K159">
        <v>20.22</v>
      </c>
      <c r="L159" s="102">
        <v>3.13</v>
      </c>
      <c r="M159" s="102">
        <v>3.0249999999999999</v>
      </c>
      <c r="N159" s="102">
        <v>3.375</v>
      </c>
      <c r="O159" s="102">
        <v>2.94</v>
      </c>
      <c r="P159" s="102">
        <v>3.19</v>
      </c>
      <c r="Q159" s="102">
        <v>3.24</v>
      </c>
      <c r="R159" s="102">
        <v>1.1850000000000001</v>
      </c>
      <c r="S159" s="102">
        <v>1.5249999999999999</v>
      </c>
      <c r="T159" s="102">
        <v>1.52</v>
      </c>
      <c r="U159">
        <v>1.2880000000000001E-2</v>
      </c>
      <c r="V159" s="359">
        <v>43.568694999999998</v>
      </c>
    </row>
    <row r="160" spans="1:22">
      <c r="A160" s="95">
        <v>44504</v>
      </c>
      <c r="B160">
        <v>328.1</v>
      </c>
      <c r="C160">
        <v>1296</v>
      </c>
      <c r="D160">
        <v>3.93</v>
      </c>
      <c r="E160">
        <v>4640</v>
      </c>
      <c r="F160">
        <v>710</v>
      </c>
      <c r="G160">
        <v>4695</v>
      </c>
      <c r="H160">
        <v>826</v>
      </c>
      <c r="J160">
        <v>740</v>
      </c>
      <c r="K160">
        <v>20.25</v>
      </c>
      <c r="L160" s="102">
        <v>3.24</v>
      </c>
      <c r="M160" s="102">
        <v>3.24</v>
      </c>
      <c r="N160" s="102">
        <v>3.9249999999999998</v>
      </c>
      <c r="O160" s="102">
        <v>3.06</v>
      </c>
      <c r="P160" s="102">
        <v>3.35</v>
      </c>
      <c r="Q160" s="102">
        <v>3.41</v>
      </c>
      <c r="R160" s="102">
        <v>1.1200000000000001</v>
      </c>
      <c r="S160" s="102">
        <v>1.46</v>
      </c>
      <c r="T160" s="102">
        <v>1.4550000000000001</v>
      </c>
      <c r="U160">
        <v>1.2675000000000001E-2</v>
      </c>
      <c r="V160" s="359">
        <v>44.210082</v>
      </c>
    </row>
    <row r="161" spans="1:22">
      <c r="A161" s="95">
        <v>44505</v>
      </c>
      <c r="B161">
        <v>334</v>
      </c>
      <c r="C161">
        <v>1322</v>
      </c>
      <c r="D161">
        <v>4.0199999999999996</v>
      </c>
      <c r="E161">
        <v>4640</v>
      </c>
      <c r="F161">
        <v>723</v>
      </c>
      <c r="G161">
        <v>4695</v>
      </c>
      <c r="H161">
        <v>841</v>
      </c>
      <c r="I161">
        <v>4545</v>
      </c>
      <c r="J161">
        <v>753</v>
      </c>
      <c r="K161">
        <v>20.61</v>
      </c>
      <c r="L161" s="102">
        <v>3.33</v>
      </c>
      <c r="M161" s="102">
        <v>3.2749999999999999</v>
      </c>
      <c r="N161" s="102">
        <v>3.98</v>
      </c>
      <c r="O161" s="102">
        <v>3.16</v>
      </c>
      <c r="P161" s="102">
        <v>3.415</v>
      </c>
      <c r="Q161" s="102">
        <v>3.4849999999999999</v>
      </c>
      <c r="R161" s="102">
        <v>1.095</v>
      </c>
      <c r="S161" s="102">
        <v>1.44</v>
      </c>
      <c r="T161" s="102">
        <v>1.4350000000000001</v>
      </c>
      <c r="U161">
        <v>1.259E-2</v>
      </c>
      <c r="V161" s="359">
        <v>45.037568</v>
      </c>
    </row>
    <row r="162" spans="1:22">
      <c r="A162" s="95">
        <v>44508</v>
      </c>
      <c r="B162">
        <v>332.75</v>
      </c>
      <c r="C162">
        <v>1363</v>
      </c>
      <c r="D162">
        <v>3.9049999999999998</v>
      </c>
      <c r="E162">
        <v>4640</v>
      </c>
      <c r="F162">
        <v>717</v>
      </c>
      <c r="G162">
        <v>4695</v>
      </c>
      <c r="H162">
        <v>835</v>
      </c>
      <c r="J162">
        <v>747</v>
      </c>
      <c r="K162">
        <v>20.45</v>
      </c>
      <c r="L162" s="102">
        <v>3.35</v>
      </c>
      <c r="M162" s="102">
        <v>3.31</v>
      </c>
      <c r="N162" s="102">
        <v>4.05</v>
      </c>
      <c r="O162" s="102">
        <v>3.2250000000000001</v>
      </c>
      <c r="P162" s="102">
        <v>3.48</v>
      </c>
      <c r="Q162" s="102">
        <v>3.5</v>
      </c>
      <c r="R162" s="102">
        <v>1.05</v>
      </c>
      <c r="S162" s="102">
        <v>1.39</v>
      </c>
      <c r="T162" s="102">
        <v>1.385</v>
      </c>
      <c r="U162">
        <v>1.2675000000000001E-2</v>
      </c>
      <c r="V162" s="359">
        <v>45.508637</v>
      </c>
    </row>
    <row r="163" spans="1:22">
      <c r="A163" s="95">
        <v>44509</v>
      </c>
      <c r="B163">
        <v>322</v>
      </c>
      <c r="C163">
        <v>1441.75</v>
      </c>
      <c r="D163">
        <v>3.8050000000000002</v>
      </c>
      <c r="E163">
        <v>4595</v>
      </c>
      <c r="F163">
        <v>719</v>
      </c>
      <c r="G163">
        <v>4650</v>
      </c>
      <c r="H163">
        <v>837</v>
      </c>
      <c r="J163">
        <v>749</v>
      </c>
      <c r="K163">
        <v>20.5</v>
      </c>
      <c r="L163" s="102">
        <v>3.26</v>
      </c>
      <c r="M163" s="102">
        <v>3.23</v>
      </c>
      <c r="N163" s="102">
        <v>3.895</v>
      </c>
      <c r="O163" s="102">
        <v>3.1749999999999998</v>
      </c>
      <c r="P163" s="102">
        <v>3.4</v>
      </c>
      <c r="Q163" s="102">
        <v>3.5</v>
      </c>
      <c r="R163" s="102">
        <v>1.03</v>
      </c>
      <c r="S163" s="102">
        <v>1.37</v>
      </c>
      <c r="T163" s="102">
        <v>1.365</v>
      </c>
      <c r="U163">
        <v>1.239E-2</v>
      </c>
      <c r="V163" s="359">
        <v>47.643957</v>
      </c>
    </row>
    <row r="164" spans="1:22">
      <c r="A164" s="95">
        <v>44510</v>
      </c>
      <c r="B164">
        <v>325.5</v>
      </c>
      <c r="C164">
        <v>1494.75</v>
      </c>
      <c r="D164">
        <v>3.78</v>
      </c>
      <c r="E164">
        <v>4595</v>
      </c>
      <c r="F164">
        <v>717</v>
      </c>
      <c r="G164">
        <v>4650</v>
      </c>
      <c r="H164">
        <v>835</v>
      </c>
      <c r="J164">
        <v>747</v>
      </c>
      <c r="K164">
        <v>20.45</v>
      </c>
      <c r="L164" s="102">
        <v>3.2025000000000001</v>
      </c>
      <c r="M164" s="102">
        <v>3.2450000000000001</v>
      </c>
      <c r="N164" s="102">
        <v>3.8</v>
      </c>
      <c r="O164" s="102">
        <v>3.21</v>
      </c>
      <c r="P164" s="102">
        <v>3.43</v>
      </c>
      <c r="Q164" s="102">
        <v>3.55</v>
      </c>
      <c r="R164" s="102">
        <v>1.075</v>
      </c>
      <c r="S164" s="102">
        <v>1.4225000000000001</v>
      </c>
      <c r="T164" s="102">
        <v>1.4175</v>
      </c>
      <c r="U164">
        <v>1.231E-2</v>
      </c>
      <c r="V164" s="359">
        <v>47.911104000000002</v>
      </c>
    </row>
    <row r="165" spans="1:22">
      <c r="A165" s="95">
        <v>44511</v>
      </c>
      <c r="B165">
        <v>335.5</v>
      </c>
      <c r="C165">
        <v>1518.5</v>
      </c>
      <c r="D165">
        <v>3.89</v>
      </c>
      <c r="E165">
        <v>4570</v>
      </c>
      <c r="F165">
        <v>726</v>
      </c>
      <c r="G165">
        <v>4625</v>
      </c>
      <c r="H165">
        <v>845</v>
      </c>
      <c r="J165">
        <v>756</v>
      </c>
      <c r="K165">
        <v>20.7</v>
      </c>
      <c r="L165" s="102">
        <v>3.3450000000000002</v>
      </c>
      <c r="M165" s="102">
        <v>3.31</v>
      </c>
      <c r="N165" s="102">
        <v>3.9249999999999998</v>
      </c>
      <c r="O165" s="102">
        <v>3.36</v>
      </c>
      <c r="P165" s="102">
        <v>3.4649999999999999</v>
      </c>
      <c r="Q165" s="102">
        <v>3.59</v>
      </c>
      <c r="R165" s="102">
        <v>1.1025</v>
      </c>
      <c r="S165" s="102">
        <v>1.425</v>
      </c>
      <c r="T165" s="102">
        <v>1.42</v>
      </c>
      <c r="U165">
        <v>1.2145E-2</v>
      </c>
      <c r="V165" s="359">
        <v>47.968055</v>
      </c>
    </row>
    <row r="166" spans="1:22">
      <c r="A166" s="95">
        <v>44512</v>
      </c>
      <c r="B166">
        <v>340</v>
      </c>
      <c r="C166">
        <v>1481</v>
      </c>
      <c r="D166">
        <v>3.95</v>
      </c>
      <c r="E166">
        <v>4570</v>
      </c>
      <c r="F166">
        <v>719</v>
      </c>
      <c r="G166">
        <v>4625</v>
      </c>
      <c r="H166">
        <v>837</v>
      </c>
      <c r="I166">
        <v>4540</v>
      </c>
      <c r="J166">
        <v>749</v>
      </c>
      <c r="K166">
        <v>20.49</v>
      </c>
      <c r="L166" s="102">
        <v>3.4</v>
      </c>
      <c r="M166" s="102">
        <v>3.45</v>
      </c>
      <c r="N166" s="102">
        <v>4</v>
      </c>
      <c r="O166" s="102">
        <v>3.4249999999999998</v>
      </c>
      <c r="P166" s="102">
        <v>3.6</v>
      </c>
      <c r="Q166" s="102">
        <v>3.71</v>
      </c>
      <c r="R166" s="102">
        <v>1.0825</v>
      </c>
      <c r="S166" s="102">
        <v>1.4025000000000001</v>
      </c>
      <c r="T166" s="102">
        <v>1.3975</v>
      </c>
      <c r="U166">
        <v>1.2145E-2</v>
      </c>
      <c r="V166" s="359">
        <v>47.479118999999997</v>
      </c>
    </row>
    <row r="167" spans="1:22">
      <c r="A167" s="95">
        <v>44515</v>
      </c>
      <c r="B167">
        <v>340</v>
      </c>
      <c r="C167">
        <v>1470</v>
      </c>
      <c r="D167">
        <v>3.875</v>
      </c>
      <c r="E167" s="189">
        <v>4570</v>
      </c>
      <c r="F167" s="189">
        <v>719</v>
      </c>
      <c r="G167" s="189">
        <v>4625</v>
      </c>
      <c r="H167" s="189">
        <v>837</v>
      </c>
      <c r="I167" s="189"/>
      <c r="J167" s="189">
        <v>749</v>
      </c>
      <c r="K167" s="189">
        <v>20.49</v>
      </c>
      <c r="L167" s="102">
        <v>3.39</v>
      </c>
      <c r="M167" s="102">
        <v>3.35</v>
      </c>
      <c r="N167" s="102">
        <v>3.8</v>
      </c>
      <c r="O167" s="102">
        <v>3.38</v>
      </c>
      <c r="P167" s="102">
        <v>3.55</v>
      </c>
      <c r="Q167" s="102">
        <v>3.7</v>
      </c>
      <c r="R167" s="102">
        <v>1.0974999999999999</v>
      </c>
      <c r="S167" s="102">
        <v>1.4125000000000001</v>
      </c>
      <c r="T167" s="102">
        <v>1.4075</v>
      </c>
      <c r="U167">
        <v>1.2019999999999999E-2</v>
      </c>
      <c r="V167" s="401">
        <f>+V166</f>
        <v>47.479118999999997</v>
      </c>
    </row>
    <row r="168" spans="1:22">
      <c r="A168" s="95">
        <v>44516</v>
      </c>
      <c r="B168">
        <v>343.5</v>
      </c>
      <c r="C168">
        <v>1328.5</v>
      </c>
      <c r="D168">
        <v>3.9649999999999999</v>
      </c>
      <c r="E168">
        <v>4570</v>
      </c>
      <c r="F168">
        <v>714</v>
      </c>
      <c r="G168">
        <v>4595</v>
      </c>
      <c r="H168">
        <v>826</v>
      </c>
      <c r="J168">
        <v>744</v>
      </c>
      <c r="K168">
        <v>20.36</v>
      </c>
      <c r="L168" s="102">
        <v>3.427</v>
      </c>
      <c r="M168" s="102">
        <v>3.4249999999999998</v>
      </c>
      <c r="N168" s="102">
        <v>3.7749999999999999</v>
      </c>
      <c r="O168" s="102">
        <v>3.44</v>
      </c>
      <c r="P168" s="102">
        <v>3.57</v>
      </c>
      <c r="Q168" s="102">
        <v>3.75</v>
      </c>
      <c r="R168" s="102">
        <v>1.085</v>
      </c>
      <c r="S168" s="102">
        <v>1.405</v>
      </c>
      <c r="T168" s="102">
        <v>1.4</v>
      </c>
      <c r="U168">
        <v>1.1979999999999999E-2</v>
      </c>
      <c r="V168" s="359">
        <v>47.115533999999997</v>
      </c>
    </row>
    <row r="169" spans="1:22">
      <c r="A169" s="95">
        <v>44517</v>
      </c>
      <c r="B169">
        <v>350</v>
      </c>
      <c r="C169">
        <v>1328.75</v>
      </c>
      <c r="D169">
        <v>4.085</v>
      </c>
      <c r="E169">
        <v>4445</v>
      </c>
      <c r="F169">
        <v>690</v>
      </c>
      <c r="G169">
        <v>4495</v>
      </c>
      <c r="H169">
        <v>803</v>
      </c>
      <c r="J169">
        <v>720</v>
      </c>
      <c r="K169">
        <v>19.690000000000001</v>
      </c>
      <c r="L169" s="102">
        <v>3.4849999999999999</v>
      </c>
      <c r="M169" s="102">
        <v>3.56</v>
      </c>
      <c r="N169" s="102">
        <v>3.9</v>
      </c>
      <c r="O169" s="102">
        <v>3.46</v>
      </c>
      <c r="P169" s="102">
        <v>3.65</v>
      </c>
      <c r="Q169" s="102">
        <v>3.82</v>
      </c>
      <c r="R169" s="102">
        <v>1.1100000000000001</v>
      </c>
      <c r="S169" s="102">
        <v>1.425</v>
      </c>
      <c r="T169" s="102">
        <v>1.42</v>
      </c>
      <c r="U169">
        <v>1.1900000000000001E-2</v>
      </c>
      <c r="V169" s="359">
        <v>47.461747000000003</v>
      </c>
    </row>
    <row r="170" spans="1:22">
      <c r="A170" s="95">
        <v>44518</v>
      </c>
      <c r="B170">
        <v>365</v>
      </c>
      <c r="C170" s="189">
        <v>1295</v>
      </c>
      <c r="D170">
        <v>4</v>
      </c>
      <c r="E170" s="463">
        <v>4445</v>
      </c>
      <c r="F170" s="463">
        <v>690</v>
      </c>
      <c r="G170" s="463">
        <v>4495</v>
      </c>
      <c r="H170" s="463">
        <v>797</v>
      </c>
      <c r="I170" s="463">
        <v>4480</v>
      </c>
      <c r="J170" s="463">
        <v>720</v>
      </c>
      <c r="K170" s="463">
        <v>19.690000000000001</v>
      </c>
      <c r="L170" s="102">
        <v>3.6375000000000002</v>
      </c>
      <c r="M170" s="102">
        <v>3.7250000000000001</v>
      </c>
      <c r="N170" s="102">
        <v>4</v>
      </c>
      <c r="O170" s="102">
        <v>3.66</v>
      </c>
      <c r="P170" s="102">
        <v>3.81</v>
      </c>
      <c r="Q170" s="102">
        <v>4.0350000000000001</v>
      </c>
      <c r="R170" s="102">
        <v>1.07</v>
      </c>
      <c r="S170" s="102">
        <v>1.395</v>
      </c>
      <c r="T170" s="102">
        <v>1.39</v>
      </c>
      <c r="U170">
        <v>1.17E-2</v>
      </c>
      <c r="V170" s="359">
        <v>47.590833000000003</v>
      </c>
    </row>
    <row r="171" spans="1:22">
      <c r="A171" s="95">
        <v>44519</v>
      </c>
      <c r="B171">
        <v>354.25</v>
      </c>
      <c r="C171">
        <v>1269</v>
      </c>
      <c r="D171">
        <v>3.8</v>
      </c>
      <c r="E171">
        <v>4445</v>
      </c>
      <c r="F171">
        <v>681</v>
      </c>
      <c r="G171">
        <v>4495</v>
      </c>
      <c r="H171">
        <v>792</v>
      </c>
      <c r="I171">
        <v>4480</v>
      </c>
      <c r="J171">
        <v>711</v>
      </c>
      <c r="K171">
        <v>19.43</v>
      </c>
      <c r="L171" s="102">
        <v>3.6</v>
      </c>
      <c r="M171" s="102">
        <v>3.69</v>
      </c>
      <c r="N171" s="102">
        <v>3.85</v>
      </c>
      <c r="O171" s="102">
        <v>3.6</v>
      </c>
      <c r="P171" s="102">
        <v>3.7</v>
      </c>
      <c r="Q171" s="102">
        <v>3.96</v>
      </c>
      <c r="R171" s="102">
        <v>1.0625</v>
      </c>
      <c r="S171" s="102">
        <v>1.415</v>
      </c>
      <c r="T171" s="102">
        <v>1.41</v>
      </c>
      <c r="U171">
        <v>1.1615E-2</v>
      </c>
      <c r="V171" s="359">
        <v>47.614178000000003</v>
      </c>
    </row>
    <row r="172" spans="1:22">
      <c r="A172" s="95">
        <v>44522</v>
      </c>
      <c r="B172">
        <v>355</v>
      </c>
      <c r="C172">
        <v>1249.75</v>
      </c>
      <c r="D172">
        <v>3.81</v>
      </c>
      <c r="E172">
        <v>4445</v>
      </c>
      <c r="F172">
        <v>682</v>
      </c>
      <c r="G172">
        <v>4495</v>
      </c>
      <c r="H172">
        <v>794</v>
      </c>
      <c r="J172">
        <v>712</v>
      </c>
      <c r="K172">
        <v>19.47</v>
      </c>
      <c r="L172" s="102">
        <v>3.53</v>
      </c>
      <c r="M172" s="102">
        <v>3.5775000000000001</v>
      </c>
      <c r="N172" s="102">
        <v>3.8250000000000002</v>
      </c>
      <c r="O172" s="102">
        <v>3.55</v>
      </c>
      <c r="P172" s="102">
        <v>3.835</v>
      </c>
      <c r="Q172" s="102">
        <v>4.09</v>
      </c>
      <c r="R172" s="102">
        <v>1.075</v>
      </c>
      <c r="S172" s="102">
        <v>1.425</v>
      </c>
      <c r="T172" s="102">
        <v>1.42</v>
      </c>
      <c r="U172">
        <v>1.1575E-2</v>
      </c>
      <c r="V172" s="359">
        <v>47.855418</v>
      </c>
    </row>
    <row r="173" spans="1:22">
      <c r="A173" s="95">
        <v>44523</v>
      </c>
      <c r="B173">
        <v>373</v>
      </c>
      <c r="C173">
        <v>1235.25</v>
      </c>
      <c r="D173">
        <v>3.9375</v>
      </c>
      <c r="E173">
        <v>4300</v>
      </c>
      <c r="F173">
        <v>659</v>
      </c>
      <c r="G173">
        <v>4350</v>
      </c>
      <c r="H173">
        <v>766</v>
      </c>
      <c r="J173">
        <v>689</v>
      </c>
      <c r="K173">
        <v>18.8</v>
      </c>
      <c r="L173" s="102">
        <v>3.66</v>
      </c>
      <c r="M173" s="102">
        <v>3.8</v>
      </c>
      <c r="N173" s="102">
        <v>3.9249999999999998</v>
      </c>
      <c r="O173" s="102">
        <v>3.71</v>
      </c>
      <c r="P173" s="102">
        <v>3.89</v>
      </c>
      <c r="Q173" s="102">
        <v>4.08</v>
      </c>
      <c r="R173" s="102">
        <v>1.1000000000000001</v>
      </c>
      <c r="S173" s="102">
        <v>1.44</v>
      </c>
      <c r="T173" s="102">
        <v>1.4350000000000001</v>
      </c>
      <c r="U173">
        <v>1.1594999999999999E-2</v>
      </c>
      <c r="V173" s="359">
        <v>47.808041000000003</v>
      </c>
    </row>
    <row r="174" spans="1:22">
      <c r="A174" s="95">
        <v>44524</v>
      </c>
      <c r="B174">
        <v>380</v>
      </c>
      <c r="C174">
        <v>1172</v>
      </c>
      <c r="D174" s="467">
        <v>4</v>
      </c>
      <c r="E174">
        <v>4205</v>
      </c>
      <c r="F174">
        <v>646</v>
      </c>
      <c r="G174">
        <v>4255</v>
      </c>
      <c r="H174">
        <v>752</v>
      </c>
      <c r="J174">
        <v>676</v>
      </c>
      <c r="K174">
        <v>18.45</v>
      </c>
      <c r="L174" s="102">
        <v>3.75</v>
      </c>
      <c r="M174" s="102">
        <v>3.9249999999999998</v>
      </c>
      <c r="N174" s="102">
        <v>4</v>
      </c>
      <c r="O174" s="102">
        <v>3.79</v>
      </c>
      <c r="P174" s="102">
        <v>3.9649999999999999</v>
      </c>
      <c r="Q174" s="102">
        <v>4.1150000000000002</v>
      </c>
      <c r="R174" s="102">
        <v>1.1000000000000001</v>
      </c>
      <c r="S174" s="102">
        <v>1.45</v>
      </c>
      <c r="T174" s="102">
        <v>1.4450000000000001</v>
      </c>
      <c r="U174">
        <v>1.1594999999999999E-2</v>
      </c>
      <c r="V174" s="359">
        <v>47.786116999999997</v>
      </c>
    </row>
    <row r="175" spans="1:22">
      <c r="A175" s="95">
        <v>44525</v>
      </c>
      <c r="B175" s="189">
        <v>380</v>
      </c>
      <c r="C175" s="176">
        <v>1157.75</v>
      </c>
      <c r="D175" s="189">
        <v>4</v>
      </c>
      <c r="E175">
        <v>4205</v>
      </c>
      <c r="F175">
        <v>650</v>
      </c>
      <c r="G175">
        <v>4255</v>
      </c>
      <c r="H175">
        <v>756</v>
      </c>
      <c r="J175">
        <v>680</v>
      </c>
      <c r="K175">
        <v>18.55</v>
      </c>
      <c r="L175" s="369">
        <v>3.75</v>
      </c>
      <c r="M175" s="369">
        <v>3.9249999999999998</v>
      </c>
      <c r="N175" s="369">
        <v>4</v>
      </c>
      <c r="O175" s="369">
        <v>3.79</v>
      </c>
      <c r="P175" s="369">
        <v>3.9649999999999999</v>
      </c>
      <c r="Q175" s="369">
        <v>4.1150000000000002</v>
      </c>
      <c r="R175" s="369">
        <v>1.1000000000000001</v>
      </c>
      <c r="S175" s="369">
        <v>1.45</v>
      </c>
      <c r="T175" s="369">
        <v>1.4450000000000001</v>
      </c>
      <c r="U175" s="189">
        <v>1.1594999999999999E-2</v>
      </c>
      <c r="V175" s="359">
        <v>48.069907000000001</v>
      </c>
    </row>
    <row r="176" spans="1:22">
      <c r="A176" s="95">
        <v>44526</v>
      </c>
      <c r="B176" s="189">
        <v>380</v>
      </c>
      <c r="C176">
        <v>1142.25</v>
      </c>
      <c r="D176" s="189">
        <v>4</v>
      </c>
      <c r="E176">
        <v>4205</v>
      </c>
      <c r="F176">
        <v>646</v>
      </c>
      <c r="G176">
        <v>4255</v>
      </c>
      <c r="H176">
        <v>751</v>
      </c>
      <c r="I176">
        <v>4445</v>
      </c>
      <c r="J176">
        <v>676</v>
      </c>
      <c r="K176">
        <v>18.440000000000001</v>
      </c>
      <c r="L176" s="369">
        <v>3.75</v>
      </c>
      <c r="M176" s="369">
        <v>3.9249999999999998</v>
      </c>
      <c r="N176" s="369">
        <v>4</v>
      </c>
      <c r="O176" s="369">
        <v>3.79</v>
      </c>
      <c r="P176" s="369">
        <v>3.9649999999999999</v>
      </c>
      <c r="Q176" s="369">
        <v>4.1150000000000002</v>
      </c>
      <c r="R176" s="369">
        <v>1.1000000000000001</v>
      </c>
      <c r="S176" s="369">
        <v>1.45</v>
      </c>
      <c r="T176" s="369">
        <v>1.4450000000000001</v>
      </c>
      <c r="U176" s="189">
        <v>1.1594999999999999E-2</v>
      </c>
      <c r="V176" s="359">
        <v>48.710208999999999</v>
      </c>
    </row>
    <row r="177" spans="1:22">
      <c r="A177" s="95">
        <v>44529</v>
      </c>
      <c r="B177">
        <v>369</v>
      </c>
      <c r="C177">
        <v>1075.75</v>
      </c>
      <c r="D177">
        <v>3.96</v>
      </c>
      <c r="E177">
        <v>4205</v>
      </c>
      <c r="F177">
        <v>644</v>
      </c>
      <c r="G177">
        <v>4255</v>
      </c>
      <c r="H177">
        <v>749</v>
      </c>
      <c r="J177">
        <v>674</v>
      </c>
      <c r="K177">
        <v>18.38</v>
      </c>
      <c r="L177" s="102">
        <v>3.7250000000000001</v>
      </c>
      <c r="M177" s="102">
        <v>3.7250000000000001</v>
      </c>
      <c r="N177" s="102">
        <v>4</v>
      </c>
      <c r="O177" s="102">
        <v>3.7</v>
      </c>
      <c r="P177" s="102">
        <v>3.9</v>
      </c>
      <c r="Q177" s="102">
        <v>3.9249999999999998</v>
      </c>
      <c r="R177" s="102">
        <v>1.085</v>
      </c>
      <c r="S177" s="102">
        <v>1.4350000000000001</v>
      </c>
      <c r="T177" s="102">
        <v>1.43</v>
      </c>
      <c r="U177">
        <v>1.1655E-2</v>
      </c>
      <c r="V177" s="359">
        <v>48.950226999999998</v>
      </c>
    </row>
    <row r="178" spans="1:22">
      <c r="A178" s="95">
        <v>44530</v>
      </c>
      <c r="B178">
        <v>333.5</v>
      </c>
      <c r="C178">
        <v>939</v>
      </c>
      <c r="D178">
        <v>3.75</v>
      </c>
      <c r="E178">
        <v>4205</v>
      </c>
      <c r="F178">
        <v>640</v>
      </c>
      <c r="G178">
        <v>4120</v>
      </c>
      <c r="H178">
        <v>722</v>
      </c>
      <c r="J178">
        <v>670</v>
      </c>
      <c r="K178">
        <v>18.28</v>
      </c>
      <c r="L178" s="102">
        <v>3.3174999999999999</v>
      </c>
      <c r="M178" s="102">
        <v>3.2374999999999998</v>
      </c>
      <c r="N178" s="102">
        <v>3.5</v>
      </c>
      <c r="O178" s="102">
        <v>3.2250000000000001</v>
      </c>
      <c r="P178" s="102">
        <v>3.4350000000000001</v>
      </c>
      <c r="Q178" s="102">
        <v>3.6749999999999998</v>
      </c>
      <c r="R178" s="102">
        <v>1.0725</v>
      </c>
      <c r="S178" s="102">
        <v>1.425</v>
      </c>
      <c r="T178" s="102">
        <v>1.42</v>
      </c>
      <c r="U178">
        <v>1.1655E-2</v>
      </c>
      <c r="V178" s="359">
        <v>49.125777999999997</v>
      </c>
    </row>
    <row r="179" spans="1:22">
      <c r="A179" s="95">
        <v>44531</v>
      </c>
      <c r="B179">
        <v>334</v>
      </c>
      <c r="C179">
        <v>910</v>
      </c>
      <c r="D179">
        <v>3.9</v>
      </c>
      <c r="E179">
        <v>4195</v>
      </c>
      <c r="F179">
        <v>637</v>
      </c>
      <c r="G179">
        <v>4110</v>
      </c>
      <c r="H179">
        <v>718</v>
      </c>
      <c r="J179">
        <v>667</v>
      </c>
      <c r="K179">
        <v>18.18</v>
      </c>
      <c r="L179" s="102">
        <v>3.32</v>
      </c>
      <c r="M179" s="102">
        <v>3.25</v>
      </c>
      <c r="N179" s="102">
        <v>3.9249999999999998</v>
      </c>
      <c r="O179" s="102">
        <v>3.3250000000000002</v>
      </c>
      <c r="P179" s="102">
        <v>3.335</v>
      </c>
      <c r="Q179" s="102">
        <v>3.5</v>
      </c>
      <c r="R179" s="102">
        <v>1.0774999999999999</v>
      </c>
      <c r="S179" s="102">
        <v>1.43</v>
      </c>
      <c r="T179" s="102">
        <v>1.425</v>
      </c>
      <c r="U179">
        <v>1.1900000000000001E-2</v>
      </c>
      <c r="V179" s="359">
        <v>49.181037000000003</v>
      </c>
    </row>
    <row r="180" spans="1:22">
      <c r="A180" s="95">
        <v>44532</v>
      </c>
      <c r="B180">
        <v>338.1</v>
      </c>
      <c r="C180">
        <v>910</v>
      </c>
      <c r="D180">
        <v>4.0999999999999996</v>
      </c>
      <c r="E180">
        <v>4195</v>
      </c>
      <c r="F180">
        <v>638</v>
      </c>
      <c r="G180">
        <v>4110</v>
      </c>
      <c r="H180">
        <v>719</v>
      </c>
      <c r="J180">
        <v>668</v>
      </c>
      <c r="K180">
        <v>18.22</v>
      </c>
      <c r="L180" s="102">
        <v>3.3405</v>
      </c>
      <c r="M180" s="102">
        <v>3.35</v>
      </c>
      <c r="N180" s="102">
        <v>4.05</v>
      </c>
      <c r="O180" s="102">
        <v>3.335</v>
      </c>
      <c r="P180" s="102">
        <v>3.37</v>
      </c>
      <c r="Q180" s="102">
        <v>3.5</v>
      </c>
      <c r="R180" s="102">
        <v>1.0325</v>
      </c>
      <c r="S180" s="102">
        <v>1.415</v>
      </c>
      <c r="T180" s="102">
        <v>1.41</v>
      </c>
      <c r="U180">
        <v>1.1979999999999999E-2</v>
      </c>
      <c r="V180" s="359">
        <v>49.264091000000001</v>
      </c>
    </row>
    <row r="181" spans="1:22">
      <c r="A181" s="95">
        <v>44533</v>
      </c>
      <c r="B181">
        <v>325</v>
      </c>
      <c r="C181">
        <v>890.5</v>
      </c>
      <c r="D181">
        <v>3.99</v>
      </c>
      <c r="E181">
        <v>4110</v>
      </c>
      <c r="F181">
        <v>623</v>
      </c>
      <c r="G181">
        <v>4025</v>
      </c>
      <c r="H181">
        <v>702</v>
      </c>
      <c r="I181">
        <v>4350</v>
      </c>
      <c r="J181">
        <v>653</v>
      </c>
      <c r="K181">
        <v>17.8</v>
      </c>
      <c r="L181" s="102">
        <v>3.2749999999999999</v>
      </c>
      <c r="M181" s="102">
        <v>3.15</v>
      </c>
      <c r="N181" s="102">
        <v>3.95</v>
      </c>
      <c r="O181" s="102">
        <v>3.2850000000000001</v>
      </c>
      <c r="P181" s="102">
        <v>3.2850000000000001</v>
      </c>
      <c r="Q181" s="102">
        <v>3.45</v>
      </c>
      <c r="R181">
        <v>0.92500000000000004</v>
      </c>
      <c r="S181" s="102">
        <v>1.37</v>
      </c>
      <c r="T181" s="102">
        <v>1.365</v>
      </c>
      <c r="U181">
        <v>1.2145E-2</v>
      </c>
      <c r="V181" s="359">
        <v>49.244531000000002</v>
      </c>
    </row>
    <row r="182" spans="1:22" s="69" customFormat="1">
      <c r="A182" s="472">
        <v>44536</v>
      </c>
      <c r="B182" s="69">
        <v>310</v>
      </c>
      <c r="C182" s="69">
        <v>953</v>
      </c>
      <c r="D182" s="69">
        <v>3.82</v>
      </c>
      <c r="E182" s="69">
        <v>4000</v>
      </c>
      <c r="F182" s="69">
        <v>605</v>
      </c>
      <c r="G182" s="69">
        <v>3915</v>
      </c>
      <c r="H182" s="69">
        <v>682</v>
      </c>
      <c r="J182" s="69">
        <v>635</v>
      </c>
      <c r="K182" s="69">
        <v>17.3</v>
      </c>
      <c r="L182" s="69">
        <v>3.05</v>
      </c>
      <c r="M182" s="69">
        <v>3.0249999999999999</v>
      </c>
      <c r="N182" s="69">
        <v>3.8</v>
      </c>
      <c r="O182" s="69">
        <v>3.15</v>
      </c>
      <c r="P182" s="69">
        <v>3.2050000000000001</v>
      </c>
      <c r="Q182" s="69">
        <v>3.375</v>
      </c>
      <c r="R182" s="69">
        <v>0.90500000000000003</v>
      </c>
      <c r="S182" s="69">
        <v>1.38</v>
      </c>
      <c r="T182" s="69">
        <v>1.375</v>
      </c>
      <c r="U182" s="69">
        <v>1.225E-2</v>
      </c>
      <c r="V182" s="359">
        <v>49.718165999999997</v>
      </c>
    </row>
    <row r="183" spans="1:22">
      <c r="A183" s="95">
        <v>44537</v>
      </c>
      <c r="B183">
        <v>314</v>
      </c>
      <c r="C183">
        <v>1020.5</v>
      </c>
      <c r="D183">
        <v>3.95</v>
      </c>
      <c r="E183">
        <v>3995</v>
      </c>
      <c r="F183">
        <v>612</v>
      </c>
      <c r="G183">
        <v>3910</v>
      </c>
      <c r="H183">
        <v>689</v>
      </c>
      <c r="J183">
        <v>642</v>
      </c>
      <c r="K183">
        <v>17.489999999999998</v>
      </c>
      <c r="L183" s="102">
        <v>3.14</v>
      </c>
      <c r="M183" s="102">
        <v>3.0049999999999999</v>
      </c>
      <c r="N183" s="102">
        <v>3.9</v>
      </c>
      <c r="O183" s="102">
        <v>3</v>
      </c>
      <c r="P183" s="102">
        <v>3.1749999999999998</v>
      </c>
      <c r="Q183" s="102">
        <v>3.2749999999999999</v>
      </c>
      <c r="R183" s="102">
        <v>0.875</v>
      </c>
      <c r="S183" s="102">
        <v>1.35</v>
      </c>
      <c r="T183" s="102">
        <v>1.345</v>
      </c>
      <c r="U183">
        <v>1.2285000000000001E-2</v>
      </c>
      <c r="V183" s="359">
        <v>50.716611999999998</v>
      </c>
    </row>
    <row r="184" spans="1:22">
      <c r="A184" s="95">
        <v>44538</v>
      </c>
      <c r="B184">
        <v>315</v>
      </c>
      <c r="C184">
        <v>1112.75</v>
      </c>
      <c r="D184">
        <v>3.79</v>
      </c>
      <c r="E184">
        <v>3950</v>
      </c>
      <c r="F184">
        <v>614</v>
      </c>
      <c r="G184">
        <v>3865</v>
      </c>
      <c r="H184">
        <v>691</v>
      </c>
      <c r="J184">
        <v>644</v>
      </c>
      <c r="K184">
        <v>17.54</v>
      </c>
      <c r="L184" s="102">
        <v>3.145</v>
      </c>
      <c r="M184" s="102">
        <v>2.915</v>
      </c>
      <c r="N184" s="102">
        <v>3.75</v>
      </c>
      <c r="O184" s="102">
        <v>3</v>
      </c>
      <c r="P184" s="102">
        <v>3.08</v>
      </c>
      <c r="Q184" s="102">
        <v>3.2250000000000001</v>
      </c>
      <c r="R184" s="102">
        <v>1.0549999999999999</v>
      </c>
      <c r="S184" s="102">
        <v>1.42</v>
      </c>
      <c r="T184" s="102">
        <v>1.415</v>
      </c>
      <c r="U184">
        <v>1.255E-2</v>
      </c>
      <c r="V184" s="359">
        <v>53.861809000000001</v>
      </c>
    </row>
    <row r="185" spans="1:22">
      <c r="A185" s="95">
        <v>44539</v>
      </c>
      <c r="B185">
        <v>316.10000000000002</v>
      </c>
      <c r="C185">
        <v>1220.75</v>
      </c>
      <c r="D185">
        <v>3.86</v>
      </c>
      <c r="E185">
        <v>3950</v>
      </c>
      <c r="F185">
        <v>609</v>
      </c>
      <c r="G185">
        <v>3865</v>
      </c>
      <c r="H185">
        <v>686</v>
      </c>
      <c r="J185">
        <v>639</v>
      </c>
      <c r="K185">
        <v>17.41</v>
      </c>
      <c r="L185" s="102">
        <v>3.12</v>
      </c>
      <c r="M185" s="102">
        <v>2.875</v>
      </c>
      <c r="N185" s="102">
        <v>3.95</v>
      </c>
      <c r="O185" s="102">
        <v>2.9750000000000001</v>
      </c>
      <c r="P185" s="102">
        <v>3.08</v>
      </c>
      <c r="Q185" s="102">
        <v>3.2</v>
      </c>
      <c r="R185" s="102">
        <v>1.08</v>
      </c>
      <c r="S185" s="102">
        <v>1.48</v>
      </c>
      <c r="T185" s="102">
        <v>1.4750000000000001</v>
      </c>
      <c r="U185">
        <v>1.251E-2</v>
      </c>
      <c r="V185" s="359">
        <v>54.857030999999999</v>
      </c>
    </row>
    <row r="186" spans="1:22">
      <c r="A186" s="95">
        <v>44540</v>
      </c>
      <c r="B186">
        <v>319.7</v>
      </c>
      <c r="C186">
        <v>1219.25</v>
      </c>
      <c r="D186">
        <v>3.95</v>
      </c>
      <c r="E186">
        <v>4045</v>
      </c>
      <c r="F186">
        <v>620</v>
      </c>
      <c r="G186">
        <v>3960</v>
      </c>
      <c r="H186">
        <v>698</v>
      </c>
      <c r="I186">
        <v>4190</v>
      </c>
      <c r="J186">
        <v>650</v>
      </c>
      <c r="K186">
        <v>17.71</v>
      </c>
      <c r="L186" s="102">
        <v>3.18</v>
      </c>
      <c r="M186" s="102">
        <v>2.79</v>
      </c>
      <c r="N186" s="102">
        <v>4</v>
      </c>
      <c r="O186" s="102">
        <v>3.0350000000000001</v>
      </c>
      <c r="P186" s="102">
        <v>2.9350000000000001</v>
      </c>
      <c r="Q186" s="102">
        <v>3.15</v>
      </c>
      <c r="R186" s="102">
        <v>0.99</v>
      </c>
      <c r="S186" s="102">
        <v>1.4475</v>
      </c>
      <c r="T186" s="102">
        <v>1.4424999999999999</v>
      </c>
      <c r="U186">
        <v>1.247E-2</v>
      </c>
      <c r="V186" s="359">
        <v>59.526673000000002</v>
      </c>
    </row>
    <row r="187" spans="1:22">
      <c r="A187" s="95">
        <v>44543</v>
      </c>
      <c r="B187">
        <v>314.8</v>
      </c>
      <c r="C187">
        <v>1216</v>
      </c>
      <c r="D187">
        <v>3.97</v>
      </c>
      <c r="E187">
        <v>4105</v>
      </c>
      <c r="F187">
        <v>622</v>
      </c>
      <c r="G187">
        <v>4000</v>
      </c>
      <c r="H187">
        <v>698</v>
      </c>
      <c r="J187">
        <v>652</v>
      </c>
      <c r="K187">
        <v>17.77</v>
      </c>
      <c r="L187" s="102">
        <v>3.15</v>
      </c>
      <c r="M187" s="102">
        <v>2.7949999999999999</v>
      </c>
      <c r="N187" s="102">
        <v>4</v>
      </c>
      <c r="O187" s="102">
        <v>3.05</v>
      </c>
      <c r="P187" s="102">
        <v>2.91</v>
      </c>
      <c r="Q187" s="102">
        <v>3.14</v>
      </c>
      <c r="R187" s="102">
        <v>0.94</v>
      </c>
      <c r="S187" s="102">
        <v>1.4650000000000001</v>
      </c>
      <c r="T187" s="102">
        <v>1.46</v>
      </c>
      <c r="U187" s="102">
        <v>1.235E-2</v>
      </c>
      <c r="V187" s="359">
        <v>62.042361999999997</v>
      </c>
    </row>
    <row r="188" spans="1:22">
      <c r="A188" s="95">
        <v>44544</v>
      </c>
      <c r="B188">
        <v>312</v>
      </c>
      <c r="C188">
        <v>1197.25</v>
      </c>
      <c r="D188">
        <v>3.9775</v>
      </c>
      <c r="E188">
        <v>4095</v>
      </c>
      <c r="F188">
        <v>619</v>
      </c>
      <c r="G188">
        <v>4000</v>
      </c>
      <c r="H188">
        <v>695</v>
      </c>
      <c r="J188">
        <v>649</v>
      </c>
      <c r="K188">
        <v>17.670000000000002</v>
      </c>
      <c r="L188" s="102">
        <v>3.09</v>
      </c>
      <c r="M188" s="102">
        <v>2.7250000000000001</v>
      </c>
      <c r="N188" s="102">
        <v>3.9</v>
      </c>
      <c r="O188" s="102">
        <v>3.03</v>
      </c>
      <c r="P188" s="102">
        <v>2.87</v>
      </c>
      <c r="Q188" s="102">
        <v>3.14</v>
      </c>
      <c r="R188" s="102">
        <v>0.88</v>
      </c>
      <c r="S188" s="102">
        <v>1.4650000000000001</v>
      </c>
      <c r="T188" s="102">
        <v>1.46</v>
      </c>
      <c r="U188" s="102">
        <v>1.2185E-2</v>
      </c>
      <c r="V188" s="359">
        <v>62.455359000000001</v>
      </c>
    </row>
    <row r="189" spans="1:22">
      <c r="A189" s="95">
        <v>44545</v>
      </c>
      <c r="B189">
        <v>290</v>
      </c>
      <c r="C189">
        <v>1125.5</v>
      </c>
      <c r="D189">
        <v>3.82</v>
      </c>
      <c r="E189">
        <v>4000</v>
      </c>
      <c r="F189">
        <v>601</v>
      </c>
      <c r="G189">
        <v>3995</v>
      </c>
      <c r="H189">
        <v>691</v>
      </c>
      <c r="J189">
        <v>631</v>
      </c>
      <c r="K189">
        <v>17.190000000000001</v>
      </c>
      <c r="L189" s="102">
        <v>2.9</v>
      </c>
      <c r="M189" s="102">
        <v>2.65</v>
      </c>
      <c r="N189" s="102">
        <v>3.75</v>
      </c>
      <c r="O189" s="102">
        <v>2.9249999999999998</v>
      </c>
      <c r="P189" s="102">
        <v>2.8</v>
      </c>
      <c r="Q189" s="102">
        <v>3.04</v>
      </c>
      <c r="R189" s="102">
        <v>0.91749999999999998</v>
      </c>
      <c r="S189" s="102">
        <v>1.48</v>
      </c>
      <c r="T189" s="102">
        <v>1.4750000000000001</v>
      </c>
      <c r="U189" s="102">
        <v>1.206E-2</v>
      </c>
      <c r="V189" s="359">
        <v>59.898271999999999</v>
      </c>
    </row>
    <row r="190" spans="1:22">
      <c r="A190" s="95">
        <v>44546</v>
      </c>
      <c r="B190">
        <v>283</v>
      </c>
      <c r="C190">
        <v>1088.25</v>
      </c>
      <c r="D190">
        <v>3.74</v>
      </c>
      <c r="E190">
        <v>4000</v>
      </c>
      <c r="F190">
        <v>607</v>
      </c>
      <c r="G190">
        <v>4000</v>
      </c>
      <c r="H190">
        <v>698</v>
      </c>
      <c r="J190">
        <v>637</v>
      </c>
      <c r="K190">
        <v>17.34</v>
      </c>
      <c r="L190">
        <v>2.81</v>
      </c>
      <c r="M190">
        <v>2.6</v>
      </c>
      <c r="N190">
        <v>3.75</v>
      </c>
      <c r="O190">
        <v>2.8450000000000002</v>
      </c>
      <c r="P190">
        <v>2.7650000000000001</v>
      </c>
      <c r="Q190">
        <v>3.2</v>
      </c>
      <c r="R190">
        <v>0.97499999999999998</v>
      </c>
      <c r="S190">
        <v>1.57</v>
      </c>
      <c r="T190">
        <v>1.5649999999999999</v>
      </c>
      <c r="U190">
        <v>1.1979999999999999E-2</v>
      </c>
      <c r="V190" s="359">
        <v>59.637780999999997</v>
      </c>
    </row>
    <row r="191" spans="1:22">
      <c r="A191" s="95">
        <v>44547</v>
      </c>
      <c r="B191">
        <v>297</v>
      </c>
      <c r="C191">
        <v>1048.75</v>
      </c>
      <c r="D191">
        <v>3.65</v>
      </c>
      <c r="E191">
        <v>4000</v>
      </c>
      <c r="F191">
        <v>606</v>
      </c>
      <c r="G191">
        <v>4000</v>
      </c>
      <c r="H191">
        <v>697</v>
      </c>
      <c r="J191">
        <v>636</v>
      </c>
      <c r="K191">
        <v>17.32</v>
      </c>
      <c r="L191">
        <v>2.96</v>
      </c>
      <c r="M191">
        <v>2.6724999999999999</v>
      </c>
      <c r="N191">
        <v>3.65</v>
      </c>
      <c r="O191">
        <v>3.0049999999999999</v>
      </c>
      <c r="P191">
        <v>2.83</v>
      </c>
      <c r="Q191">
        <v>3.25</v>
      </c>
      <c r="R191">
        <v>0.96499999999999997</v>
      </c>
      <c r="S191">
        <v>1.605</v>
      </c>
      <c r="T191">
        <v>1.6</v>
      </c>
      <c r="U191">
        <v>1.1860000000000001E-2</v>
      </c>
      <c r="V191" s="359">
        <v>60.344622000000001</v>
      </c>
    </row>
    <row r="192" spans="1:22">
      <c r="A192" s="95">
        <v>44550</v>
      </c>
      <c r="B192">
        <v>293</v>
      </c>
      <c r="C192">
        <v>1054.5</v>
      </c>
      <c r="D192">
        <v>3.64</v>
      </c>
      <c r="E192">
        <v>4010</v>
      </c>
      <c r="F192">
        <v>601</v>
      </c>
      <c r="G192">
        <v>4005</v>
      </c>
      <c r="H192">
        <v>691</v>
      </c>
      <c r="J192">
        <v>631</v>
      </c>
      <c r="K192">
        <v>17.190000000000001</v>
      </c>
      <c r="L192" s="102">
        <v>2.9249999999999998</v>
      </c>
      <c r="M192" s="102">
        <v>2.74</v>
      </c>
      <c r="N192">
        <v>3.6749999999999998</v>
      </c>
      <c r="O192" s="102">
        <v>2.98</v>
      </c>
      <c r="P192" s="102">
        <v>2.8475000000000001</v>
      </c>
      <c r="Q192" s="102">
        <v>3.2250000000000001</v>
      </c>
      <c r="R192" s="102">
        <v>0.98</v>
      </c>
      <c r="S192" s="102">
        <v>1.625</v>
      </c>
      <c r="T192" s="102">
        <v>1.62</v>
      </c>
      <c r="U192">
        <v>1.1780000000000001E-2</v>
      </c>
      <c r="V192" s="359">
        <v>59.362577999999999</v>
      </c>
    </row>
    <row r="193" spans="1:22">
      <c r="A193" s="95">
        <v>44551</v>
      </c>
      <c r="B193">
        <v>290</v>
      </c>
      <c r="C193">
        <v>1050.5</v>
      </c>
      <c r="D193">
        <v>3.54</v>
      </c>
      <c r="E193">
        <v>4020</v>
      </c>
      <c r="F193">
        <v>603</v>
      </c>
      <c r="G193">
        <v>4005</v>
      </c>
      <c r="H193">
        <v>691</v>
      </c>
      <c r="J193">
        <v>633</v>
      </c>
      <c r="K193">
        <v>17.23</v>
      </c>
      <c r="L193" s="102">
        <v>2.875</v>
      </c>
      <c r="M193" s="102">
        <v>2.7</v>
      </c>
      <c r="N193">
        <v>3.45</v>
      </c>
      <c r="O193" s="102">
        <v>3</v>
      </c>
      <c r="P193" s="102">
        <v>2.84</v>
      </c>
      <c r="Q193" s="102">
        <v>3.1749999999999998</v>
      </c>
      <c r="R193" s="102">
        <v>1.0149999999999999</v>
      </c>
      <c r="S193" s="102">
        <v>1.66</v>
      </c>
      <c r="T193" s="102">
        <v>1.655</v>
      </c>
      <c r="U193">
        <v>1.174E-2</v>
      </c>
      <c r="V193" s="359">
        <v>60.242269</v>
      </c>
    </row>
    <row r="194" spans="1:22">
      <c r="A194" s="95">
        <v>44552</v>
      </c>
      <c r="B194">
        <v>284.5</v>
      </c>
      <c r="C194">
        <v>1052.75</v>
      </c>
      <c r="D194">
        <v>3.44</v>
      </c>
      <c r="E194">
        <v>4010</v>
      </c>
      <c r="F194">
        <v>608</v>
      </c>
      <c r="G194">
        <v>4005</v>
      </c>
      <c r="H194">
        <v>699</v>
      </c>
      <c r="J194">
        <v>638</v>
      </c>
      <c r="K194">
        <v>17.39</v>
      </c>
      <c r="L194" s="102">
        <v>2.7974999999999999</v>
      </c>
      <c r="M194" s="102">
        <v>2.7</v>
      </c>
      <c r="N194">
        <v>3.4</v>
      </c>
      <c r="O194" s="102">
        <v>2.92</v>
      </c>
      <c r="P194" s="102">
        <v>2.78</v>
      </c>
      <c r="Q194" s="102">
        <v>3.15</v>
      </c>
      <c r="R194" s="102">
        <v>1.0649999999999999</v>
      </c>
      <c r="S194" s="102">
        <v>1.66</v>
      </c>
      <c r="T194" s="102">
        <v>1.655</v>
      </c>
      <c r="U194">
        <v>1.1820000000000001E-2</v>
      </c>
      <c r="V194" s="359">
        <v>59.113695999999997</v>
      </c>
    </row>
    <row r="195" spans="1:22">
      <c r="A195" s="95">
        <v>44553</v>
      </c>
      <c r="B195">
        <v>280</v>
      </c>
      <c r="C195">
        <v>1060.75</v>
      </c>
      <c r="D195" s="467">
        <v>2.9775</v>
      </c>
      <c r="E195">
        <v>4030</v>
      </c>
      <c r="F195">
        <v>612</v>
      </c>
      <c r="G195">
        <v>4005</v>
      </c>
      <c r="H195">
        <v>700</v>
      </c>
      <c r="J195">
        <v>642</v>
      </c>
      <c r="K195">
        <v>17.5</v>
      </c>
      <c r="L195" s="102">
        <v>2.7925</v>
      </c>
      <c r="M195" s="102">
        <v>2.7050000000000001</v>
      </c>
      <c r="N195">
        <v>3.4</v>
      </c>
      <c r="O195" s="102">
        <v>2.91</v>
      </c>
      <c r="P195" s="102">
        <v>2.835</v>
      </c>
      <c r="Q195" s="102">
        <v>3.2</v>
      </c>
      <c r="R195" s="102">
        <v>1.1100000000000001</v>
      </c>
      <c r="S195" s="102">
        <v>1.635</v>
      </c>
      <c r="T195" s="102">
        <v>1.63</v>
      </c>
      <c r="U195">
        <v>1.1900000000000001E-2</v>
      </c>
      <c r="V195" s="359">
        <v>59.621941</v>
      </c>
    </row>
    <row r="196" spans="1:22">
      <c r="A196" s="95">
        <v>44554</v>
      </c>
      <c r="B196" s="189">
        <v>280</v>
      </c>
      <c r="C196">
        <v>1058.5</v>
      </c>
      <c r="D196" s="189">
        <v>2.9775</v>
      </c>
      <c r="E196" s="189">
        <v>4030</v>
      </c>
      <c r="F196" s="189">
        <v>612</v>
      </c>
      <c r="G196" s="189">
        <v>4005</v>
      </c>
      <c r="H196" s="189">
        <v>700</v>
      </c>
      <c r="J196" s="189">
        <v>642</v>
      </c>
      <c r="K196" s="189">
        <v>17.5</v>
      </c>
      <c r="L196" s="369">
        <v>2.7925</v>
      </c>
      <c r="M196" s="369">
        <v>2.7050000000000001</v>
      </c>
      <c r="N196" s="189">
        <v>3.4</v>
      </c>
      <c r="O196" s="369">
        <v>2.91</v>
      </c>
      <c r="P196" s="369">
        <v>2.835</v>
      </c>
      <c r="Q196" s="369">
        <v>3.2</v>
      </c>
      <c r="R196" s="369">
        <v>1.1100000000000001</v>
      </c>
      <c r="S196" s="369">
        <v>1.635</v>
      </c>
      <c r="T196" s="369">
        <v>1.63</v>
      </c>
      <c r="U196" s="189">
        <v>1.1900000000000001E-2</v>
      </c>
      <c r="V196" s="359">
        <v>59.976967999999999</v>
      </c>
    </row>
    <row r="197" spans="1:22">
      <c r="A197" s="95">
        <v>44557</v>
      </c>
      <c r="B197">
        <v>270.89999999999998</v>
      </c>
      <c r="C197" s="189">
        <v>1058.5</v>
      </c>
      <c r="D197">
        <v>3.0425</v>
      </c>
      <c r="E197">
        <v>4030</v>
      </c>
      <c r="F197">
        <v>615</v>
      </c>
      <c r="G197">
        <v>4005</v>
      </c>
      <c r="H197">
        <v>703</v>
      </c>
      <c r="J197">
        <v>645</v>
      </c>
      <c r="K197">
        <v>17.579999999999998</v>
      </c>
      <c r="L197" s="102">
        <v>2.7112500000000002</v>
      </c>
      <c r="M197" s="102">
        <v>2.7</v>
      </c>
      <c r="N197">
        <v>3.1749999999999998</v>
      </c>
      <c r="O197" s="102">
        <v>2.8149999999999999</v>
      </c>
      <c r="P197" s="102">
        <v>2.8050000000000002</v>
      </c>
      <c r="Q197" s="102">
        <v>3.1749999999999998</v>
      </c>
      <c r="R197" s="102">
        <v>1.1000000000000001</v>
      </c>
      <c r="S197" s="102">
        <v>1.53</v>
      </c>
      <c r="T197" s="102">
        <v>1.5249999999999999</v>
      </c>
      <c r="U197">
        <v>1.206E-2</v>
      </c>
      <c r="V197" s="359">
        <v>60.297049999999999</v>
      </c>
    </row>
    <row r="198" spans="1:22">
      <c r="A198" s="95">
        <v>44558</v>
      </c>
      <c r="B198">
        <v>258.60000000000002</v>
      </c>
      <c r="C198" s="189">
        <v>1058.5</v>
      </c>
      <c r="D198">
        <v>3.05</v>
      </c>
      <c r="E198">
        <v>4030</v>
      </c>
      <c r="F198">
        <v>615</v>
      </c>
      <c r="G198">
        <v>4005</v>
      </c>
      <c r="H198">
        <v>703</v>
      </c>
      <c r="J198">
        <v>645</v>
      </c>
      <c r="K198">
        <v>17.57</v>
      </c>
      <c r="L198" s="102">
        <v>2.6175000000000002</v>
      </c>
      <c r="M198" s="102">
        <v>2.6749999999999998</v>
      </c>
      <c r="N198">
        <v>2.95</v>
      </c>
      <c r="O198" s="102">
        <v>2.72</v>
      </c>
      <c r="P198" s="102">
        <v>2.77</v>
      </c>
      <c r="Q198" s="102">
        <v>3.145</v>
      </c>
      <c r="R198" s="102">
        <v>1.085</v>
      </c>
      <c r="S198" s="102">
        <v>1.51</v>
      </c>
      <c r="T198" s="102">
        <v>1.5049999999999999</v>
      </c>
      <c r="U198">
        <v>1.1979999999999999E-2</v>
      </c>
      <c r="V198" s="359">
        <v>60.116923</v>
      </c>
    </row>
    <row r="199" spans="1:22">
      <c r="A199" s="95">
        <v>44559</v>
      </c>
      <c r="B199">
        <v>250</v>
      </c>
      <c r="C199">
        <v>1042.5</v>
      </c>
      <c r="D199">
        <v>3.25</v>
      </c>
      <c r="E199">
        <v>4030</v>
      </c>
      <c r="F199">
        <v>609</v>
      </c>
      <c r="G199">
        <v>4005</v>
      </c>
      <c r="H199">
        <v>696</v>
      </c>
      <c r="J199">
        <v>639</v>
      </c>
      <c r="K199">
        <v>17.399999999999999</v>
      </c>
      <c r="L199" s="102">
        <v>2.4900000000000002</v>
      </c>
      <c r="M199" s="102">
        <v>2.4750000000000001</v>
      </c>
      <c r="N199">
        <v>3.15</v>
      </c>
      <c r="O199" s="102">
        <v>2.63</v>
      </c>
      <c r="P199" s="102">
        <v>2.65</v>
      </c>
      <c r="Q199" s="102">
        <v>2.92</v>
      </c>
      <c r="R199" s="102">
        <v>1.085</v>
      </c>
      <c r="S199" s="102">
        <v>1.5</v>
      </c>
      <c r="T199" s="102">
        <v>1.4950000000000001</v>
      </c>
      <c r="U199">
        <v>1.2145E-2</v>
      </c>
      <c r="V199" s="359">
        <v>59.513517</v>
      </c>
    </row>
    <row r="200" spans="1:22">
      <c r="A200" s="95">
        <v>44560</v>
      </c>
      <c r="B200">
        <v>247.6</v>
      </c>
      <c r="C200">
        <v>1022.75</v>
      </c>
      <c r="D200">
        <v>3.3</v>
      </c>
      <c r="E200">
        <v>4005</v>
      </c>
      <c r="F200">
        <v>618</v>
      </c>
      <c r="G200">
        <v>3985</v>
      </c>
      <c r="H200">
        <v>707</v>
      </c>
      <c r="I200">
        <v>4065</v>
      </c>
      <c r="J200">
        <v>648</v>
      </c>
      <c r="K200">
        <v>17.66</v>
      </c>
      <c r="L200" s="102">
        <v>2.4449999999999998</v>
      </c>
      <c r="M200" s="102">
        <v>2.2999999999999998</v>
      </c>
      <c r="N200">
        <v>3.125</v>
      </c>
      <c r="O200" s="102">
        <v>2.57</v>
      </c>
      <c r="P200" s="102">
        <v>2.6</v>
      </c>
      <c r="Q200" s="102">
        <v>2.85</v>
      </c>
      <c r="R200" s="102">
        <v>1.1100000000000001</v>
      </c>
      <c r="S200" s="102">
        <v>1.5049999999999999</v>
      </c>
      <c r="T200" s="102">
        <v>1.5</v>
      </c>
      <c r="U200">
        <v>1.2205000000000001E-2</v>
      </c>
      <c r="V200" s="359">
        <v>58.671292000000001</v>
      </c>
    </row>
    <row r="201" spans="1:22">
      <c r="A201" s="95">
        <v>44561</v>
      </c>
      <c r="B201" s="189">
        <v>247.6</v>
      </c>
      <c r="C201">
        <v>1023.5</v>
      </c>
      <c r="D201" s="189">
        <v>3.3</v>
      </c>
      <c r="E201" s="189">
        <v>4005</v>
      </c>
      <c r="F201" s="189">
        <v>618</v>
      </c>
      <c r="G201" s="189">
        <v>3985</v>
      </c>
      <c r="H201" s="189">
        <v>707</v>
      </c>
      <c r="J201" s="189">
        <v>648</v>
      </c>
      <c r="K201" s="189">
        <v>17.66</v>
      </c>
      <c r="L201" s="369">
        <v>2.4449999999999998</v>
      </c>
      <c r="M201" s="369">
        <v>2.2999999999999998</v>
      </c>
      <c r="N201" s="189">
        <v>3.125</v>
      </c>
      <c r="O201" s="369">
        <v>2.57</v>
      </c>
      <c r="P201" s="369">
        <v>2.6</v>
      </c>
      <c r="Q201" s="369">
        <v>2.85</v>
      </c>
      <c r="R201" s="369">
        <v>1.1100000000000001</v>
      </c>
      <c r="S201" s="369">
        <v>1.5049999999999999</v>
      </c>
      <c r="T201" s="369">
        <v>1.5</v>
      </c>
      <c r="U201" s="189">
        <v>1.2205000000000001E-2</v>
      </c>
      <c r="V201" s="401">
        <v>58.671292000000001</v>
      </c>
    </row>
    <row r="202" spans="1:22">
      <c r="A202" s="95">
        <v>44564</v>
      </c>
      <c r="B202">
        <v>240</v>
      </c>
      <c r="C202" s="189">
        <v>1023.5</v>
      </c>
      <c r="D202">
        <v>3</v>
      </c>
      <c r="E202">
        <v>4020</v>
      </c>
      <c r="F202">
        <v>611</v>
      </c>
      <c r="G202">
        <v>4000</v>
      </c>
      <c r="H202">
        <v>699</v>
      </c>
      <c r="J202">
        <v>641</v>
      </c>
      <c r="K202">
        <v>17.46</v>
      </c>
      <c r="L202" s="102">
        <v>2.4</v>
      </c>
      <c r="M202" s="102">
        <v>2.2999999999999998</v>
      </c>
      <c r="N202">
        <v>3.02</v>
      </c>
      <c r="O202" s="102">
        <v>2.375</v>
      </c>
      <c r="P202" s="102">
        <v>2.4500000000000002</v>
      </c>
      <c r="Q202" s="102">
        <v>2.8</v>
      </c>
      <c r="R202" s="102">
        <v>1.125</v>
      </c>
      <c r="S202" s="102">
        <v>1.29</v>
      </c>
      <c r="T202" s="102">
        <v>1.2849999999999999</v>
      </c>
      <c r="U202">
        <v>1.2145E-2</v>
      </c>
      <c r="V202" s="401">
        <v>58.671292000000001</v>
      </c>
    </row>
    <row r="203" spans="1:22">
      <c r="A203" s="95">
        <v>44565</v>
      </c>
      <c r="B203">
        <v>238</v>
      </c>
      <c r="C203">
        <v>978.75</v>
      </c>
      <c r="D203">
        <v>2.71</v>
      </c>
      <c r="E203">
        <v>4030</v>
      </c>
      <c r="F203">
        <v>610</v>
      </c>
      <c r="G203">
        <v>3995</v>
      </c>
      <c r="H203">
        <v>695</v>
      </c>
      <c r="J203">
        <v>640</v>
      </c>
      <c r="K203">
        <v>17.43</v>
      </c>
      <c r="L203" s="102">
        <v>2.38</v>
      </c>
      <c r="M203" s="102">
        <v>2.335</v>
      </c>
      <c r="N203">
        <v>2.65</v>
      </c>
      <c r="O203" s="102">
        <v>2.4</v>
      </c>
      <c r="P203" s="102">
        <v>2.4500000000000002</v>
      </c>
      <c r="Q203" s="102">
        <v>2.8</v>
      </c>
      <c r="R203" s="102">
        <v>1.1399999999999999</v>
      </c>
      <c r="S203" s="102">
        <v>1.3149999999999999</v>
      </c>
      <c r="T203" s="102">
        <v>1.31</v>
      </c>
      <c r="U203">
        <v>1.221E-2</v>
      </c>
      <c r="V203" s="401">
        <v>58.671292000000001</v>
      </c>
    </row>
    <row r="204" spans="1:22">
      <c r="A204" s="95">
        <v>44566</v>
      </c>
      <c r="B204">
        <v>224.2</v>
      </c>
      <c r="C204">
        <v>914.75</v>
      </c>
      <c r="D204">
        <v>2.4950000000000001</v>
      </c>
      <c r="E204">
        <v>4010</v>
      </c>
      <c r="F204">
        <v>606</v>
      </c>
      <c r="G204">
        <v>3975</v>
      </c>
      <c r="H204">
        <v>691</v>
      </c>
      <c r="J204">
        <v>636</v>
      </c>
      <c r="K204">
        <v>17.329999999999998</v>
      </c>
      <c r="L204" s="102">
        <v>2.2549999999999999</v>
      </c>
      <c r="M204" s="102">
        <v>2.25</v>
      </c>
      <c r="N204">
        <v>2.4249999999999998</v>
      </c>
      <c r="O204" s="102">
        <v>2.3199999999999998</v>
      </c>
      <c r="P204" s="102">
        <v>2.36</v>
      </c>
      <c r="Q204" s="102">
        <v>2.7</v>
      </c>
      <c r="R204" s="102">
        <v>1.1924999999999999</v>
      </c>
      <c r="S204" s="102">
        <v>1.37</v>
      </c>
      <c r="T204" s="102">
        <v>1.365</v>
      </c>
      <c r="U204">
        <v>1.231E-2</v>
      </c>
      <c r="V204" s="359">
        <v>45.458674000000002</v>
      </c>
    </row>
    <row r="205" spans="1:22">
      <c r="A205" s="95">
        <v>44567</v>
      </c>
      <c r="B205">
        <v>219.1</v>
      </c>
      <c r="C205">
        <v>910.75</v>
      </c>
      <c r="D205">
        <v>2.34</v>
      </c>
      <c r="E205">
        <v>4005</v>
      </c>
      <c r="F205">
        <v>606</v>
      </c>
      <c r="G205">
        <v>3995</v>
      </c>
      <c r="H205">
        <v>695</v>
      </c>
      <c r="J205">
        <v>636</v>
      </c>
      <c r="K205">
        <v>17.32</v>
      </c>
      <c r="L205" s="102">
        <v>2.1869999999999998</v>
      </c>
      <c r="M205" s="102">
        <v>2.1800000000000002</v>
      </c>
      <c r="N205">
        <v>2.3199999999999998</v>
      </c>
      <c r="O205" s="102">
        <v>2.2599999999999998</v>
      </c>
      <c r="P205" s="102">
        <v>2.335</v>
      </c>
      <c r="Q205" s="102">
        <v>2.67</v>
      </c>
      <c r="R205" s="102">
        <v>1.2350000000000001</v>
      </c>
      <c r="S205" s="102">
        <v>1.385</v>
      </c>
      <c r="T205" s="102">
        <v>1.38</v>
      </c>
      <c r="U205">
        <v>1.255E-2</v>
      </c>
      <c r="V205" s="359">
        <v>52.577658999999997</v>
      </c>
    </row>
    <row r="206" spans="1:22">
      <c r="A206" s="95">
        <v>44568</v>
      </c>
      <c r="B206">
        <v>220.9</v>
      </c>
      <c r="C206">
        <v>904.75</v>
      </c>
      <c r="D206">
        <v>2.335</v>
      </c>
      <c r="E206">
        <v>4005</v>
      </c>
      <c r="F206">
        <v>612</v>
      </c>
      <c r="G206">
        <v>3995</v>
      </c>
      <c r="H206">
        <v>702</v>
      </c>
      <c r="I206">
        <v>3965</v>
      </c>
      <c r="J206">
        <v>642</v>
      </c>
      <c r="K206">
        <v>17.48</v>
      </c>
      <c r="L206" s="102">
        <v>2.2012499999999999</v>
      </c>
      <c r="M206" s="102">
        <v>2.17</v>
      </c>
      <c r="N206">
        <v>2.3199999999999998</v>
      </c>
      <c r="O206" s="102">
        <v>2.2850000000000001</v>
      </c>
      <c r="P206" s="102">
        <v>2.31</v>
      </c>
      <c r="Q206" s="102">
        <v>2.67</v>
      </c>
      <c r="R206" s="102">
        <v>1.2575000000000001</v>
      </c>
      <c r="S206" s="102">
        <v>1.385</v>
      </c>
      <c r="T206" s="102">
        <v>1.38</v>
      </c>
      <c r="U206">
        <v>1.235E-2</v>
      </c>
      <c r="V206" s="359">
        <v>53.333024000000002</v>
      </c>
    </row>
    <row r="207" spans="1:22">
      <c r="A207" s="95">
        <v>44571</v>
      </c>
      <c r="B207">
        <v>217</v>
      </c>
      <c r="C207">
        <v>903.25</v>
      </c>
      <c r="D207">
        <v>2.3075000000000001</v>
      </c>
      <c r="E207" s="189">
        <v>4000</v>
      </c>
      <c r="F207" s="189">
        <v>607</v>
      </c>
      <c r="G207" s="189">
        <v>3990</v>
      </c>
      <c r="H207" s="189">
        <v>696</v>
      </c>
      <c r="I207" s="189">
        <v>3965</v>
      </c>
      <c r="J207" s="189">
        <v>637</v>
      </c>
      <c r="K207" s="189">
        <v>17.48</v>
      </c>
      <c r="L207" s="102">
        <v>2.17875</v>
      </c>
      <c r="M207" s="102">
        <v>2.15</v>
      </c>
      <c r="N207">
        <v>2.3250000000000002</v>
      </c>
      <c r="O207" s="102">
        <v>2.2650000000000001</v>
      </c>
      <c r="P207" s="102">
        <v>2.3050000000000002</v>
      </c>
      <c r="Q207" s="102">
        <v>2.66</v>
      </c>
      <c r="R207" s="102">
        <v>1.2775000000000001</v>
      </c>
      <c r="S207" s="102">
        <v>1.405</v>
      </c>
      <c r="T207" s="102">
        <v>1.4</v>
      </c>
      <c r="U207">
        <v>1.235E-2</v>
      </c>
      <c r="V207" s="359">
        <v>53.382376000000001</v>
      </c>
    </row>
    <row r="208" spans="1:22">
      <c r="A208" s="95">
        <v>44572</v>
      </c>
      <c r="B208">
        <v>213.5</v>
      </c>
      <c r="C208">
        <v>931</v>
      </c>
      <c r="D208">
        <v>2.2999999999999998</v>
      </c>
      <c r="E208">
        <v>4000</v>
      </c>
      <c r="F208">
        <v>617</v>
      </c>
      <c r="G208">
        <v>3990</v>
      </c>
      <c r="H208">
        <v>708</v>
      </c>
      <c r="J208">
        <v>647</v>
      </c>
      <c r="K208">
        <v>17.63</v>
      </c>
      <c r="L208" s="102">
        <v>2.125</v>
      </c>
      <c r="M208" s="102">
        <v>2.105</v>
      </c>
      <c r="N208">
        <v>2.31</v>
      </c>
      <c r="O208" s="102">
        <v>2.2650000000000001</v>
      </c>
      <c r="P208" s="102">
        <v>2.2650000000000001</v>
      </c>
      <c r="Q208" s="102">
        <v>2.59</v>
      </c>
      <c r="R208" s="102">
        <v>1.27</v>
      </c>
      <c r="S208" s="102">
        <v>1.395</v>
      </c>
      <c r="T208" s="102">
        <v>1.39</v>
      </c>
      <c r="U208">
        <v>1.239E-2</v>
      </c>
      <c r="V208" s="359">
        <v>54.868774000000002</v>
      </c>
    </row>
    <row r="209" spans="1:26">
      <c r="A209" s="95">
        <v>44573</v>
      </c>
      <c r="B209">
        <v>211.4</v>
      </c>
      <c r="C209">
        <v>951.5</v>
      </c>
      <c r="D209">
        <v>2.2799999999999998</v>
      </c>
      <c r="E209">
        <v>4025</v>
      </c>
      <c r="F209">
        <v>625</v>
      </c>
      <c r="G209">
        <v>4015</v>
      </c>
      <c r="H209">
        <v>718</v>
      </c>
      <c r="J209">
        <v>655</v>
      </c>
      <c r="K209">
        <v>17.87</v>
      </c>
      <c r="L209" s="102">
        <v>2.1114999999999999</v>
      </c>
      <c r="M209" s="102">
        <v>2.0924999999999998</v>
      </c>
      <c r="N209">
        <v>2.2749999999999999</v>
      </c>
      <c r="O209" s="102">
        <v>2.2400000000000002</v>
      </c>
      <c r="P209" s="102">
        <v>2.2250000000000001</v>
      </c>
      <c r="Q209" s="102">
        <v>2.52</v>
      </c>
      <c r="R209" s="102">
        <v>1.2050000000000001</v>
      </c>
      <c r="S209" s="102">
        <v>1.355</v>
      </c>
      <c r="T209" s="102">
        <v>1.35</v>
      </c>
      <c r="U209">
        <v>1.2290000000000001E-2</v>
      </c>
      <c r="V209" s="359">
        <v>55.641511999999999</v>
      </c>
    </row>
    <row r="210" spans="1:26">
      <c r="A210" s="95">
        <v>44574</v>
      </c>
      <c r="B210">
        <v>210.8</v>
      </c>
      <c r="C210">
        <v>988</v>
      </c>
      <c r="D210">
        <v>2.2799999999999998</v>
      </c>
      <c r="E210">
        <v>4020</v>
      </c>
      <c r="F210">
        <v>627</v>
      </c>
      <c r="G210">
        <v>3995</v>
      </c>
      <c r="H210">
        <v>716</v>
      </c>
      <c r="J210">
        <v>657</v>
      </c>
      <c r="K210">
        <v>17.899999999999999</v>
      </c>
      <c r="L210" s="102">
        <v>2.105</v>
      </c>
      <c r="M210" s="102">
        <v>2.09</v>
      </c>
      <c r="N210">
        <v>2.2850000000000001</v>
      </c>
      <c r="O210" s="102">
        <v>2.2250000000000001</v>
      </c>
      <c r="P210" s="102">
        <v>2.2250000000000001</v>
      </c>
      <c r="Q210" s="102">
        <v>2.5099999999999998</v>
      </c>
      <c r="R210" s="102">
        <v>1.19</v>
      </c>
      <c r="S210" s="102">
        <v>1.37</v>
      </c>
      <c r="T210" s="102">
        <v>1.35</v>
      </c>
      <c r="U210">
        <v>1.2225E-2</v>
      </c>
      <c r="V210" s="359">
        <v>55.659821000000001</v>
      </c>
    </row>
    <row r="211" spans="1:26">
      <c r="A211" s="95">
        <v>44575</v>
      </c>
      <c r="B211">
        <v>215.45</v>
      </c>
      <c r="C211">
        <v>1001.25</v>
      </c>
      <c r="D211">
        <v>2.31</v>
      </c>
      <c r="E211">
        <v>4020</v>
      </c>
      <c r="F211">
        <v>626</v>
      </c>
      <c r="G211">
        <v>3995</v>
      </c>
      <c r="H211">
        <v>656</v>
      </c>
      <c r="I211">
        <v>3945</v>
      </c>
      <c r="J211">
        <v>656</v>
      </c>
      <c r="K211">
        <v>17.89</v>
      </c>
      <c r="L211" s="102">
        <v>2.1524999999999999</v>
      </c>
      <c r="M211" s="102">
        <v>2.125</v>
      </c>
      <c r="N211">
        <v>2.2850000000000001</v>
      </c>
      <c r="O211" s="102">
        <v>2.2650000000000001</v>
      </c>
      <c r="P211" s="102">
        <v>2.2549999999999999</v>
      </c>
      <c r="Q211" s="102">
        <v>2.5299999999999998</v>
      </c>
      <c r="R211" s="102">
        <v>1.125</v>
      </c>
      <c r="S211" s="102">
        <v>1.3149999999999999</v>
      </c>
      <c r="T211" s="102">
        <v>1.31</v>
      </c>
      <c r="U211">
        <v>1.223E-2</v>
      </c>
      <c r="V211" s="359">
        <v>55.694353</v>
      </c>
    </row>
    <row r="212" spans="1:26">
      <c r="A212" s="95">
        <v>44578</v>
      </c>
      <c r="B212" s="189">
        <v>215.45</v>
      </c>
      <c r="C212" s="176">
        <v>976.75</v>
      </c>
      <c r="D212" s="189">
        <v>2.31</v>
      </c>
      <c r="E212">
        <v>4000</v>
      </c>
      <c r="F212">
        <v>623</v>
      </c>
      <c r="G212">
        <v>3995</v>
      </c>
      <c r="H212">
        <v>716</v>
      </c>
      <c r="J212">
        <v>653</v>
      </c>
      <c r="K212">
        <v>17.079999999999998</v>
      </c>
      <c r="L212" s="369">
        <v>2.1524999999999999</v>
      </c>
      <c r="M212" s="369">
        <v>2.125</v>
      </c>
      <c r="N212" s="189">
        <v>2.2850000000000001</v>
      </c>
      <c r="O212" s="369">
        <v>2.2650000000000001</v>
      </c>
      <c r="P212" s="369">
        <v>2.2549999999999999</v>
      </c>
      <c r="Q212" s="369">
        <v>2.5299999999999998</v>
      </c>
      <c r="R212" s="369">
        <v>1.125</v>
      </c>
      <c r="S212" s="369">
        <v>1.3149999999999999</v>
      </c>
      <c r="T212" s="369">
        <v>1.31</v>
      </c>
      <c r="U212" s="189">
        <v>1.223E-2</v>
      </c>
      <c r="V212" s="359">
        <v>56.298642000000001</v>
      </c>
    </row>
    <row r="213" spans="1:26">
      <c r="A213" s="95">
        <v>44579</v>
      </c>
      <c r="B213">
        <v>216.75</v>
      </c>
      <c r="C213">
        <v>940.5</v>
      </c>
      <c r="D213">
        <v>2.31</v>
      </c>
      <c r="E213">
        <v>3990</v>
      </c>
      <c r="F213">
        <v>617</v>
      </c>
      <c r="G213">
        <v>3985</v>
      </c>
      <c r="H213">
        <v>709</v>
      </c>
      <c r="J213">
        <v>647</v>
      </c>
      <c r="K213">
        <v>17.64</v>
      </c>
      <c r="L213" s="102">
        <v>2.1675</v>
      </c>
      <c r="M213" s="102">
        <v>2.16</v>
      </c>
      <c r="N213">
        <v>2.2999999999999998</v>
      </c>
      <c r="O213" s="102">
        <v>2.2875000000000001</v>
      </c>
      <c r="P213" s="102">
        <v>2.29</v>
      </c>
      <c r="Q213" s="102">
        <v>2.5649999999999999</v>
      </c>
      <c r="R213" s="102">
        <v>1.0825</v>
      </c>
      <c r="S213" s="102">
        <v>1.2749999999999999</v>
      </c>
      <c r="T213" s="102">
        <v>1.27</v>
      </c>
      <c r="U213">
        <v>1.206E-2</v>
      </c>
      <c r="V213" s="359">
        <v>57.097838000000003</v>
      </c>
    </row>
    <row r="214" spans="1:26">
      <c r="A214" s="95">
        <v>44580</v>
      </c>
      <c r="B214">
        <v>218</v>
      </c>
      <c r="C214">
        <v>930.25</v>
      </c>
      <c r="D214">
        <v>2.31</v>
      </c>
      <c r="E214">
        <v>3990</v>
      </c>
      <c r="F214">
        <v>628</v>
      </c>
      <c r="G214">
        <v>3985</v>
      </c>
      <c r="H214">
        <v>722</v>
      </c>
      <c r="J214">
        <v>658</v>
      </c>
      <c r="K214">
        <v>17.940000000000001</v>
      </c>
      <c r="L214" s="102">
        <v>2.19</v>
      </c>
      <c r="M214" s="102">
        <v>2.19</v>
      </c>
      <c r="N214">
        <v>2.3149999999999999</v>
      </c>
      <c r="O214" s="102">
        <v>2.2799999999999998</v>
      </c>
      <c r="P214" s="102">
        <v>2.3224999999999998</v>
      </c>
      <c r="Q214" s="102">
        <v>2.59</v>
      </c>
      <c r="R214" s="102">
        <v>1.02</v>
      </c>
      <c r="S214" s="102">
        <v>1.2549999999999999</v>
      </c>
      <c r="T214" s="102">
        <v>1.25</v>
      </c>
      <c r="U214">
        <v>1.239E-2</v>
      </c>
      <c r="V214" s="359">
        <v>60.269779999999997</v>
      </c>
    </row>
    <row r="215" spans="1:26">
      <c r="A215" s="95">
        <v>44581</v>
      </c>
      <c r="B215">
        <v>215.6</v>
      </c>
      <c r="C215">
        <v>934</v>
      </c>
      <c r="D215">
        <v>2.2749999999999999</v>
      </c>
      <c r="E215">
        <v>3925</v>
      </c>
      <c r="F215">
        <v>624</v>
      </c>
      <c r="G215">
        <v>3945</v>
      </c>
      <c r="H215">
        <v>722</v>
      </c>
      <c r="J215">
        <v>654</v>
      </c>
      <c r="K215">
        <v>17.84</v>
      </c>
      <c r="L215" s="102">
        <v>2.1575000000000002</v>
      </c>
      <c r="M215" s="102">
        <v>2.15</v>
      </c>
      <c r="N215">
        <v>2.29</v>
      </c>
      <c r="O215" s="102">
        <v>2.25</v>
      </c>
      <c r="P215" s="102">
        <v>2.2999999999999998</v>
      </c>
      <c r="Q215" s="102">
        <v>2.5499999999999998</v>
      </c>
      <c r="R215" s="102">
        <v>0.96499999999999997</v>
      </c>
      <c r="S215" s="102">
        <v>1.2649999999999999</v>
      </c>
      <c r="T215" s="102">
        <v>1.26</v>
      </c>
      <c r="U215">
        <v>1.2225E-2</v>
      </c>
      <c r="V215" s="359">
        <v>62.116796999999998</v>
      </c>
    </row>
    <row r="216" spans="1:26">
      <c r="A216" s="95">
        <v>44582</v>
      </c>
      <c r="B216">
        <v>213.9</v>
      </c>
      <c r="C216">
        <v>948.25</v>
      </c>
      <c r="D216">
        <v>2.2599999999999998</v>
      </c>
      <c r="E216">
        <v>3805</v>
      </c>
      <c r="F216">
        <v>600</v>
      </c>
      <c r="G216">
        <v>3825</v>
      </c>
      <c r="H216">
        <v>694</v>
      </c>
      <c r="I216">
        <v>3945</v>
      </c>
      <c r="J216">
        <v>630</v>
      </c>
      <c r="K216">
        <v>17.16</v>
      </c>
      <c r="L216">
        <v>2.1437499999999998</v>
      </c>
      <c r="M216">
        <v>2.1349999999999998</v>
      </c>
      <c r="N216">
        <v>2.2549999999999999</v>
      </c>
      <c r="O216">
        <v>2.2349999999999999</v>
      </c>
      <c r="P216">
        <v>2.25</v>
      </c>
      <c r="Q216">
        <v>2.5099999999999998</v>
      </c>
      <c r="R216">
        <v>0.96499999999999997</v>
      </c>
      <c r="S216">
        <v>1.33</v>
      </c>
      <c r="T216">
        <v>1.3049999999999999</v>
      </c>
      <c r="U216">
        <v>1.227E-2</v>
      </c>
      <c r="V216" s="359">
        <v>66.001159000000001</v>
      </c>
      <c r="W216">
        <v>97</v>
      </c>
      <c r="X216">
        <v>134.5</v>
      </c>
      <c r="Y216">
        <v>133.5</v>
      </c>
      <c r="Z216">
        <v>150</v>
      </c>
    </row>
    <row r="217" spans="1:26">
      <c r="A217" s="95">
        <v>44585</v>
      </c>
      <c r="B217">
        <v>209.05</v>
      </c>
      <c r="C217">
        <v>961</v>
      </c>
      <c r="D217">
        <v>2.2149999999999999</v>
      </c>
      <c r="E217">
        <v>3855</v>
      </c>
      <c r="F217">
        <v>603</v>
      </c>
      <c r="G217">
        <v>3865</v>
      </c>
      <c r="H217">
        <v>695</v>
      </c>
      <c r="J217">
        <v>633</v>
      </c>
      <c r="K217">
        <v>17.239999999999998</v>
      </c>
      <c r="L217" s="102">
        <v>2.0950000000000002</v>
      </c>
      <c r="M217" s="102">
        <v>2.0950000000000002</v>
      </c>
      <c r="N217">
        <v>2.2475000000000001</v>
      </c>
      <c r="O217" s="102">
        <v>2.17</v>
      </c>
      <c r="P217" s="102">
        <v>2.23</v>
      </c>
      <c r="Q217" s="102">
        <v>2.4849999999999999</v>
      </c>
      <c r="R217" s="102">
        <v>0.96250000000000002</v>
      </c>
      <c r="S217" s="102">
        <v>1.345</v>
      </c>
      <c r="T217" s="102">
        <v>1.34</v>
      </c>
      <c r="U217">
        <v>1.2290000000000001E-2</v>
      </c>
      <c r="V217" s="359">
        <v>69.006079</v>
      </c>
      <c r="W217">
        <v>97</v>
      </c>
      <c r="X217">
        <v>134.75</v>
      </c>
      <c r="Y217">
        <v>133.75</v>
      </c>
      <c r="Z217">
        <v>150</v>
      </c>
    </row>
    <row r="218" spans="1:26">
      <c r="A218" s="95">
        <v>44586</v>
      </c>
      <c r="B218">
        <v>203.5</v>
      </c>
      <c r="C218">
        <v>947.5</v>
      </c>
      <c r="D218" s="28">
        <v>2.1475</v>
      </c>
      <c r="E218" s="189">
        <v>3855</v>
      </c>
      <c r="F218" s="189">
        <v>603</v>
      </c>
      <c r="G218" s="189">
        <v>3865</v>
      </c>
      <c r="H218" s="189">
        <v>695</v>
      </c>
      <c r="I218" s="189"/>
      <c r="J218" s="189">
        <v>633</v>
      </c>
      <c r="K218" s="189">
        <v>17.239999999999998</v>
      </c>
      <c r="L218" s="102">
        <v>2.0625</v>
      </c>
      <c r="M218" s="102">
        <v>2.0750000000000002</v>
      </c>
      <c r="N218">
        <v>2.14</v>
      </c>
      <c r="O218" s="102">
        <v>2.14</v>
      </c>
      <c r="P218" s="102">
        <v>2.2000000000000002</v>
      </c>
      <c r="Q218" s="102">
        <v>2.4449999999999998</v>
      </c>
      <c r="R218" s="102">
        <v>1.0149999999999999</v>
      </c>
      <c r="S218" s="102">
        <v>1.39</v>
      </c>
      <c r="T218" s="102">
        <v>1.385</v>
      </c>
      <c r="U218">
        <v>1.2225E-2</v>
      </c>
      <c r="V218" s="359">
        <v>69.948772000000005</v>
      </c>
      <c r="W218" s="102">
        <v>105</v>
      </c>
      <c r="X218" s="102">
        <v>138</v>
      </c>
      <c r="Y218" s="102">
        <v>137</v>
      </c>
      <c r="Z218" s="102">
        <v>151.25</v>
      </c>
    </row>
    <row r="219" spans="1:26">
      <c r="A219" s="95">
        <v>44587</v>
      </c>
      <c r="B219">
        <v>202.4</v>
      </c>
      <c r="C219">
        <v>896.25</v>
      </c>
      <c r="D219">
        <v>2.125</v>
      </c>
      <c r="E219">
        <v>3795</v>
      </c>
      <c r="F219">
        <v>605</v>
      </c>
      <c r="G219">
        <v>3805</v>
      </c>
      <c r="H219">
        <v>697</v>
      </c>
      <c r="J219">
        <v>635</v>
      </c>
      <c r="K219">
        <v>17.29</v>
      </c>
      <c r="L219" s="102">
        <v>2.02</v>
      </c>
      <c r="M219" s="102">
        <v>1.99</v>
      </c>
      <c r="N219">
        <v>2.1225000000000001</v>
      </c>
      <c r="O219" s="102">
        <v>2.0724999999999998</v>
      </c>
      <c r="P219" s="102">
        <v>2.13</v>
      </c>
      <c r="Q219" s="102">
        <v>2.355</v>
      </c>
      <c r="R219" s="102">
        <v>1.075</v>
      </c>
      <c r="S219" s="102">
        <v>1.405</v>
      </c>
      <c r="T219" s="102">
        <v>1.4</v>
      </c>
      <c r="U219">
        <v>1.2104999999999999E-2</v>
      </c>
      <c r="V219" s="359">
        <v>69.950282999999999</v>
      </c>
      <c r="W219">
        <v>108.25</v>
      </c>
      <c r="X219">
        <v>141</v>
      </c>
      <c r="Y219">
        <v>140</v>
      </c>
      <c r="Z219">
        <v>150</v>
      </c>
    </row>
    <row r="220" spans="1:26">
      <c r="A220" s="95">
        <v>44588</v>
      </c>
      <c r="B220">
        <v>208.1</v>
      </c>
      <c r="C220">
        <v>883</v>
      </c>
      <c r="D220">
        <v>2.19</v>
      </c>
      <c r="E220">
        <v>3745</v>
      </c>
      <c r="F220">
        <v>594</v>
      </c>
      <c r="G220">
        <v>3795</v>
      </c>
      <c r="H220">
        <v>692</v>
      </c>
      <c r="J220">
        <v>624</v>
      </c>
      <c r="K220">
        <v>16.989999999999998</v>
      </c>
      <c r="L220" s="102">
        <v>2.08</v>
      </c>
      <c r="M220" s="102">
        <v>2.0099999999999998</v>
      </c>
      <c r="N220">
        <v>2.1850000000000001</v>
      </c>
      <c r="O220" s="102">
        <v>2.14</v>
      </c>
      <c r="P220" s="102">
        <v>2.14</v>
      </c>
      <c r="Q220" s="102">
        <v>2.3650000000000002</v>
      </c>
      <c r="R220" s="102">
        <v>1.165</v>
      </c>
      <c r="S220" s="102">
        <v>1.425</v>
      </c>
      <c r="T220" s="102">
        <v>1.42</v>
      </c>
      <c r="U220">
        <v>1.2145E-2</v>
      </c>
      <c r="V220" s="359">
        <v>69.744439999999997</v>
      </c>
      <c r="W220">
        <v>117.75</v>
      </c>
      <c r="X220">
        <v>142.75</v>
      </c>
      <c r="Y220">
        <v>141.75</v>
      </c>
      <c r="Z220">
        <v>150</v>
      </c>
    </row>
    <row r="221" spans="1:26">
      <c r="A221" s="95">
        <v>44589</v>
      </c>
      <c r="B221">
        <v>210.4</v>
      </c>
      <c r="C221">
        <v>937.25</v>
      </c>
      <c r="D221">
        <v>2.2149999999999999</v>
      </c>
      <c r="E221">
        <v>3695</v>
      </c>
      <c r="F221">
        <v>590</v>
      </c>
      <c r="G221">
        <v>3745</v>
      </c>
      <c r="H221">
        <v>688</v>
      </c>
      <c r="I221">
        <v>3945</v>
      </c>
      <c r="J221">
        <v>620</v>
      </c>
      <c r="K221">
        <v>16.88</v>
      </c>
      <c r="L221" s="102">
        <v>2.105</v>
      </c>
      <c r="M221" s="102">
        <v>2.1074999999999999</v>
      </c>
      <c r="N221">
        <v>2.2149999999999999</v>
      </c>
      <c r="O221" s="102">
        <v>2.1749999999999998</v>
      </c>
      <c r="P221" s="102">
        <v>2.2250000000000001</v>
      </c>
      <c r="Q221" s="102">
        <v>2.4350000000000001</v>
      </c>
      <c r="R221" s="102">
        <v>1.155</v>
      </c>
      <c r="S221" s="102">
        <v>1.42</v>
      </c>
      <c r="T221" s="102">
        <v>1.64</v>
      </c>
      <c r="U221">
        <v>1.2145E-2</v>
      </c>
      <c r="V221" s="359">
        <v>70.450176999999996</v>
      </c>
      <c r="W221">
        <v>115.25</v>
      </c>
      <c r="X221">
        <v>143.25</v>
      </c>
      <c r="Y221">
        <v>142.25</v>
      </c>
      <c r="Z221">
        <v>150</v>
      </c>
    </row>
    <row r="222" spans="1:26">
      <c r="A222" s="95">
        <v>44592</v>
      </c>
      <c r="B222">
        <v>210</v>
      </c>
      <c r="C222">
        <v>936.75</v>
      </c>
      <c r="D222">
        <v>2.2000000000000002</v>
      </c>
      <c r="E222">
        <v>3695</v>
      </c>
      <c r="F222">
        <v>600</v>
      </c>
      <c r="G222">
        <v>3745</v>
      </c>
      <c r="H222">
        <v>699</v>
      </c>
      <c r="J222">
        <v>630</v>
      </c>
      <c r="K222">
        <v>17.16</v>
      </c>
      <c r="L222" s="102">
        <v>2.0975000000000001</v>
      </c>
      <c r="M222" s="102">
        <v>2.08</v>
      </c>
      <c r="N222">
        <v>2.2000000000000002</v>
      </c>
      <c r="O222" s="102">
        <v>2.165</v>
      </c>
      <c r="P222" s="102">
        <v>2.1949999999999998</v>
      </c>
      <c r="Q222" s="102">
        <v>2.415</v>
      </c>
      <c r="R222" s="102">
        <v>1.135</v>
      </c>
      <c r="S222" s="102">
        <v>1.4175</v>
      </c>
      <c r="T222" s="102">
        <v>1.4125000000000001</v>
      </c>
      <c r="U222">
        <v>1.141E-2</v>
      </c>
      <c r="V222" s="359">
        <v>70.493188000000004</v>
      </c>
      <c r="W222" s="102">
        <v>112.75</v>
      </c>
      <c r="X222" s="102">
        <v>142</v>
      </c>
      <c r="Y222" s="102">
        <v>141</v>
      </c>
      <c r="Z222">
        <v>144</v>
      </c>
    </row>
    <row r="223" spans="1:26">
      <c r="A223" s="95">
        <v>44593</v>
      </c>
      <c r="B223">
        <v>213.95</v>
      </c>
      <c r="C223">
        <v>934.75</v>
      </c>
      <c r="D223">
        <v>2.2349999999999999</v>
      </c>
      <c r="E223">
        <v>3605</v>
      </c>
      <c r="F223">
        <v>589</v>
      </c>
      <c r="G223">
        <v>3655</v>
      </c>
      <c r="H223">
        <v>687</v>
      </c>
      <c r="J223">
        <v>619</v>
      </c>
      <c r="K223">
        <v>16.86</v>
      </c>
      <c r="L223">
        <v>2.13625</v>
      </c>
      <c r="M223">
        <v>2.1025</v>
      </c>
      <c r="N223">
        <v>2.2400000000000002</v>
      </c>
      <c r="O223">
        <v>2.1850000000000001</v>
      </c>
      <c r="P223">
        <v>2.2324999999999999</v>
      </c>
      <c r="Q223">
        <v>2.4249999999999998</v>
      </c>
      <c r="R223">
        <v>1.145</v>
      </c>
      <c r="S223">
        <v>1.4350000000000001</v>
      </c>
      <c r="T223">
        <v>1.43</v>
      </c>
      <c r="U223">
        <v>1.1495E-2</v>
      </c>
      <c r="V223" s="359">
        <v>71.391864999999996</v>
      </c>
      <c r="W223">
        <v>115.5</v>
      </c>
      <c r="X223">
        <v>143.75</v>
      </c>
      <c r="Y223">
        <v>142.75</v>
      </c>
      <c r="Z223">
        <v>141.5</v>
      </c>
    </row>
    <row r="224" spans="1:26">
      <c r="A224" s="95">
        <v>44594</v>
      </c>
      <c r="B224">
        <v>205.6</v>
      </c>
      <c r="C224">
        <v>932</v>
      </c>
      <c r="D224">
        <v>2.15</v>
      </c>
      <c r="E224">
        <v>3545</v>
      </c>
      <c r="F224">
        <v>578</v>
      </c>
      <c r="G224">
        <v>3595</v>
      </c>
      <c r="H224">
        <v>674</v>
      </c>
      <c r="J224">
        <v>608</v>
      </c>
      <c r="K224">
        <v>16.55</v>
      </c>
      <c r="L224" s="102">
        <v>2.0575000000000001</v>
      </c>
      <c r="M224" s="102">
        <v>2.0249999999999999</v>
      </c>
      <c r="N224">
        <v>2.1549999999999998</v>
      </c>
      <c r="O224" s="102">
        <v>2.1549999999999998</v>
      </c>
      <c r="P224" s="102">
        <v>2.1749999999999998</v>
      </c>
      <c r="Q224" s="102">
        <v>2.355</v>
      </c>
      <c r="R224" s="102">
        <v>1.175</v>
      </c>
      <c r="S224" s="102">
        <v>1.4550000000000001</v>
      </c>
      <c r="T224" s="102">
        <v>1.45</v>
      </c>
      <c r="U224">
        <v>1.184E-2</v>
      </c>
      <c r="V224" s="359">
        <v>72.939601999999994</v>
      </c>
      <c r="W224">
        <v>117.5</v>
      </c>
      <c r="X224">
        <v>144.5</v>
      </c>
      <c r="Y224">
        <v>143.5</v>
      </c>
      <c r="Z224">
        <v>145</v>
      </c>
    </row>
    <row r="225" spans="1:26">
      <c r="A225" s="95">
        <v>44595</v>
      </c>
      <c r="B225">
        <v>199.45</v>
      </c>
      <c r="C225">
        <v>886.75</v>
      </c>
      <c r="D225">
        <v>2.085</v>
      </c>
      <c r="E225">
        <v>3445</v>
      </c>
      <c r="F225">
        <v>561</v>
      </c>
      <c r="G225">
        <v>3495</v>
      </c>
      <c r="H225">
        <v>655</v>
      </c>
      <c r="J225">
        <v>591</v>
      </c>
      <c r="K225">
        <v>16.07</v>
      </c>
      <c r="L225" s="102">
        <v>1.9975000000000001</v>
      </c>
      <c r="M225" s="102">
        <v>1.98</v>
      </c>
      <c r="N225">
        <v>2.09</v>
      </c>
      <c r="O225" s="102">
        <v>2.0950000000000002</v>
      </c>
      <c r="P225" s="102">
        <v>2.1150000000000002</v>
      </c>
      <c r="Q225" s="102">
        <v>2.2974999999999999</v>
      </c>
      <c r="R225" s="102">
        <v>1.1599999999999999</v>
      </c>
      <c r="S225" s="102">
        <v>1.4375</v>
      </c>
      <c r="T225" s="102">
        <v>1.4325000000000001</v>
      </c>
      <c r="U225">
        <v>1.1820000000000001E-2</v>
      </c>
      <c r="V225" s="359">
        <v>74.292236000000003</v>
      </c>
      <c r="W225">
        <v>116</v>
      </c>
      <c r="X225">
        <v>144</v>
      </c>
      <c r="Y225">
        <v>143</v>
      </c>
      <c r="Z225">
        <v>145</v>
      </c>
    </row>
    <row r="226" spans="1:26">
      <c r="A226" s="95">
        <v>44596</v>
      </c>
      <c r="B226">
        <v>202</v>
      </c>
      <c r="C226">
        <v>887</v>
      </c>
      <c r="D226">
        <v>2.1225000000000001</v>
      </c>
      <c r="E226">
        <v>3405</v>
      </c>
      <c r="F226">
        <v>552</v>
      </c>
      <c r="G226">
        <v>3455</v>
      </c>
      <c r="H226">
        <v>644</v>
      </c>
      <c r="I226">
        <v>3690</v>
      </c>
      <c r="J226">
        <v>582</v>
      </c>
      <c r="K226">
        <v>15.8</v>
      </c>
      <c r="L226" s="102">
        <v>2.0125000000000002</v>
      </c>
      <c r="M226" s="102">
        <v>1.9950000000000001</v>
      </c>
      <c r="N226">
        <v>2.105</v>
      </c>
      <c r="O226" s="102">
        <v>2.11</v>
      </c>
      <c r="P226" s="102">
        <v>2.125</v>
      </c>
      <c r="Q226" s="102">
        <v>2.3050000000000002</v>
      </c>
      <c r="R226" s="102">
        <v>1.1375</v>
      </c>
      <c r="S226" s="102">
        <v>1.4025000000000001</v>
      </c>
      <c r="T226" s="102">
        <v>1.3975</v>
      </c>
      <c r="U226">
        <v>1.1820000000000001E-2</v>
      </c>
      <c r="V226" s="359">
        <v>77.373198000000002</v>
      </c>
      <c r="W226">
        <v>112.5</v>
      </c>
      <c r="X226">
        <v>140</v>
      </c>
      <c r="Y226">
        <v>139</v>
      </c>
      <c r="Z226">
        <v>145</v>
      </c>
    </row>
    <row r="227" spans="1:26">
      <c r="A227" s="95">
        <v>44599</v>
      </c>
      <c r="B227">
        <v>206.6</v>
      </c>
      <c r="C227">
        <v>940.5</v>
      </c>
      <c r="D227">
        <v>2.1575000000000002</v>
      </c>
      <c r="E227">
        <v>3405</v>
      </c>
      <c r="F227">
        <v>559</v>
      </c>
      <c r="G227">
        <v>3450</v>
      </c>
      <c r="H227">
        <v>651</v>
      </c>
      <c r="J227">
        <v>589</v>
      </c>
      <c r="K227">
        <v>16</v>
      </c>
      <c r="L227" s="102">
        <v>2.0674999999999999</v>
      </c>
      <c r="M227" s="102">
        <v>2.0449999999999999</v>
      </c>
      <c r="N227">
        <v>2.1749999999999998</v>
      </c>
      <c r="O227" s="102">
        <v>2.1549999999999998</v>
      </c>
      <c r="P227" s="102">
        <v>2.1749999999999998</v>
      </c>
      <c r="Q227" s="102">
        <v>2.3199999999999998</v>
      </c>
      <c r="R227" s="102">
        <v>1.1100000000000001</v>
      </c>
      <c r="S227" s="102">
        <v>1.4</v>
      </c>
      <c r="T227" s="102">
        <v>1.395</v>
      </c>
      <c r="U227">
        <v>1.1655E-2</v>
      </c>
      <c r="V227" s="359">
        <v>78.798850999999999</v>
      </c>
      <c r="W227" s="102">
        <v>109.5</v>
      </c>
      <c r="X227" s="102">
        <v>140</v>
      </c>
      <c r="Y227" s="102">
        <v>139</v>
      </c>
      <c r="Z227">
        <v>145</v>
      </c>
    </row>
    <row r="228" spans="1:26">
      <c r="A228" s="95">
        <v>44600</v>
      </c>
      <c r="B228">
        <v>203.9</v>
      </c>
      <c r="C228">
        <v>934</v>
      </c>
      <c r="D228">
        <v>2.1324999999999998</v>
      </c>
      <c r="E228">
        <v>3430</v>
      </c>
      <c r="F228">
        <v>562</v>
      </c>
      <c r="G228">
        <v>3445</v>
      </c>
      <c r="H228">
        <v>649</v>
      </c>
      <c r="J228">
        <v>592</v>
      </c>
      <c r="K228">
        <v>16.100000000000001</v>
      </c>
      <c r="L228" s="102">
        <v>2.0375000000000001</v>
      </c>
      <c r="M228" s="102">
        <v>2.02</v>
      </c>
      <c r="N228">
        <v>2.1349999999999998</v>
      </c>
      <c r="O228" s="102">
        <v>2.1225000000000001</v>
      </c>
      <c r="P228" s="102">
        <v>2.16</v>
      </c>
      <c r="Q228" s="102">
        <v>2.2949999999999999</v>
      </c>
      <c r="R228" s="102">
        <v>1.075</v>
      </c>
      <c r="S228" s="102">
        <v>1.37</v>
      </c>
      <c r="T228" s="102">
        <v>1.365</v>
      </c>
      <c r="U228">
        <v>1.141E-2</v>
      </c>
      <c r="V228" s="359">
        <v>80.236654999999999</v>
      </c>
      <c r="W228" s="102">
        <v>107.5</v>
      </c>
      <c r="X228" s="102">
        <v>137</v>
      </c>
      <c r="Y228" s="102">
        <v>136</v>
      </c>
      <c r="Z228">
        <v>145</v>
      </c>
    </row>
    <row r="229" spans="1:26">
      <c r="A229" s="95">
        <v>44601</v>
      </c>
      <c r="B229">
        <v>211.25</v>
      </c>
      <c r="C229">
        <v>931.25</v>
      </c>
      <c r="D229">
        <v>2.1924999999999999</v>
      </c>
      <c r="E229">
        <v>3470</v>
      </c>
      <c r="F229">
        <v>573</v>
      </c>
      <c r="G229">
        <v>3445</v>
      </c>
      <c r="H229">
        <v>655</v>
      </c>
      <c r="J229">
        <v>603</v>
      </c>
      <c r="K229">
        <v>16.41</v>
      </c>
      <c r="L229" s="102">
        <v>2.105</v>
      </c>
      <c r="M229" s="102">
        <v>2.06</v>
      </c>
      <c r="N229">
        <v>2.1924999999999999</v>
      </c>
      <c r="O229" s="102">
        <v>2.1800000000000002</v>
      </c>
      <c r="P229" s="102">
        <v>2.1949999999999998</v>
      </c>
      <c r="Q229" s="102">
        <v>2.3199999999999998</v>
      </c>
      <c r="R229" s="102">
        <v>1.0900000000000001</v>
      </c>
      <c r="S229" s="102">
        <v>1.385</v>
      </c>
      <c r="T229" s="102">
        <v>1.38</v>
      </c>
      <c r="U229">
        <v>1.141E-2</v>
      </c>
      <c r="V229" s="359">
        <v>80.365046000000007</v>
      </c>
      <c r="W229">
        <v>108.75</v>
      </c>
      <c r="X229">
        <v>138.75</v>
      </c>
      <c r="Y229">
        <v>137.75</v>
      </c>
      <c r="Z229">
        <v>145</v>
      </c>
    </row>
    <row r="230" spans="1:26">
      <c r="A230" s="95">
        <v>44602</v>
      </c>
      <c r="B230">
        <v>214.45</v>
      </c>
      <c r="C230">
        <v>924.75</v>
      </c>
      <c r="D230">
        <v>2.2324999999999999</v>
      </c>
      <c r="E230">
        <v>3480</v>
      </c>
      <c r="F230">
        <v>574</v>
      </c>
      <c r="G230">
        <v>3455</v>
      </c>
      <c r="H230">
        <v>656</v>
      </c>
      <c r="J230">
        <v>604</v>
      </c>
      <c r="K230">
        <v>16.43</v>
      </c>
      <c r="L230" s="102">
        <v>2.145</v>
      </c>
      <c r="M230" s="102">
        <v>2.16</v>
      </c>
      <c r="N230">
        <v>2.2149999999999999</v>
      </c>
      <c r="O230" s="102">
        <v>2.23</v>
      </c>
      <c r="P230" s="102">
        <v>2.2400000000000002</v>
      </c>
      <c r="Q230" s="102">
        <v>2.37</v>
      </c>
      <c r="R230" s="102">
        <v>1.1025</v>
      </c>
      <c r="S230" s="102">
        <v>1.4</v>
      </c>
      <c r="T230" s="102">
        <v>1.395</v>
      </c>
      <c r="U230">
        <v>1.141E-2</v>
      </c>
      <c r="V230" s="359">
        <v>82.587812</v>
      </c>
      <c r="W230">
        <v>110.25</v>
      </c>
      <c r="X230">
        <v>141.75</v>
      </c>
      <c r="Y230">
        <v>140.75</v>
      </c>
      <c r="Z230">
        <v>141</v>
      </c>
    </row>
    <row r="231" spans="1:26">
      <c r="A231" s="95">
        <v>44603</v>
      </c>
      <c r="B231">
        <v>217.6</v>
      </c>
      <c r="C231">
        <v>914.75</v>
      </c>
      <c r="D231">
        <v>2.2749999999999999</v>
      </c>
      <c r="E231">
        <v>3470</v>
      </c>
      <c r="F231">
        <v>573</v>
      </c>
      <c r="G231">
        <v>3445</v>
      </c>
      <c r="H231">
        <v>654</v>
      </c>
      <c r="I231">
        <v>3590</v>
      </c>
      <c r="J231">
        <v>603</v>
      </c>
      <c r="K231">
        <v>16.38</v>
      </c>
      <c r="L231" s="102">
        <v>2.1924999999999999</v>
      </c>
      <c r="M231" s="102">
        <v>2.165</v>
      </c>
      <c r="N231">
        <v>2.2450000000000001</v>
      </c>
      <c r="O231" s="102">
        <v>2.2799999999999998</v>
      </c>
      <c r="P231" s="102">
        <v>2.2450000000000001</v>
      </c>
      <c r="Q231" s="102">
        <v>2.37</v>
      </c>
      <c r="R231" s="102">
        <v>1.1125</v>
      </c>
      <c r="S231" s="102">
        <v>1.41</v>
      </c>
      <c r="T231" s="102">
        <v>1.405</v>
      </c>
      <c r="U231">
        <v>1.1495E-2</v>
      </c>
      <c r="V231" s="359">
        <v>85.120991000000004</v>
      </c>
      <c r="W231">
        <v>110.75</v>
      </c>
      <c r="X231">
        <v>141</v>
      </c>
      <c r="Y231">
        <v>140</v>
      </c>
      <c r="Z231">
        <v>141</v>
      </c>
    </row>
    <row r="232" spans="1:26">
      <c r="A232" s="95">
        <v>44606</v>
      </c>
      <c r="B232">
        <v>219.2</v>
      </c>
      <c r="C232">
        <v>905</v>
      </c>
      <c r="D232">
        <v>2.286</v>
      </c>
      <c r="E232">
        <v>3480</v>
      </c>
      <c r="F232">
        <v>576</v>
      </c>
      <c r="G232">
        <v>3395</v>
      </c>
      <c r="H232">
        <v>646</v>
      </c>
      <c r="J232">
        <v>606</v>
      </c>
      <c r="K232">
        <v>16.47</v>
      </c>
      <c r="L232" s="102">
        <v>2.1862499999999998</v>
      </c>
      <c r="M232" s="102">
        <v>2.15</v>
      </c>
      <c r="N232">
        <v>2.2949999999999999</v>
      </c>
      <c r="O232" s="102">
        <v>2.25</v>
      </c>
      <c r="P232" s="102">
        <v>2.25</v>
      </c>
      <c r="Q232" s="102">
        <v>2.335</v>
      </c>
      <c r="R232" s="102">
        <v>1.1000000000000001</v>
      </c>
      <c r="S232" s="102">
        <v>1.4025000000000001</v>
      </c>
      <c r="T232" s="102">
        <v>1.3925000000000001</v>
      </c>
      <c r="U232">
        <v>1.1495E-2</v>
      </c>
      <c r="V232" s="359">
        <v>89.352536000000001</v>
      </c>
      <c r="W232">
        <v>109</v>
      </c>
      <c r="X232">
        <v>140.5</v>
      </c>
      <c r="Y232">
        <v>139.5</v>
      </c>
      <c r="Z232">
        <v>141</v>
      </c>
    </row>
    <row r="233" spans="1:26">
      <c r="A233" s="95">
        <v>44607</v>
      </c>
      <c r="B233">
        <v>216.2</v>
      </c>
      <c r="C233">
        <v>914.5</v>
      </c>
      <c r="D233">
        <v>2.2374999999999998</v>
      </c>
      <c r="E233">
        <v>3490</v>
      </c>
      <c r="F233">
        <v>581</v>
      </c>
      <c r="G233">
        <v>3395</v>
      </c>
      <c r="H233">
        <v>650</v>
      </c>
      <c r="J233">
        <v>611</v>
      </c>
      <c r="K233">
        <v>16.62</v>
      </c>
      <c r="L233" s="102">
        <v>2.161</v>
      </c>
      <c r="M233" s="102">
        <v>2.1349999999999998</v>
      </c>
      <c r="N233">
        <v>2.2400000000000002</v>
      </c>
      <c r="O233" s="102">
        <v>2.2149999999999999</v>
      </c>
      <c r="P233" s="102">
        <v>2.2400000000000002</v>
      </c>
      <c r="Q233" s="102">
        <v>2.3199999999999998</v>
      </c>
      <c r="R233" s="102">
        <v>1.105</v>
      </c>
      <c r="S233" s="102">
        <v>1.4225000000000001</v>
      </c>
      <c r="T233" s="102">
        <v>1.4175</v>
      </c>
      <c r="U233">
        <v>1.145E-2</v>
      </c>
      <c r="V233" s="359">
        <v>89.800488000000001</v>
      </c>
      <c r="W233" s="102">
        <v>110.75</v>
      </c>
      <c r="X233" s="102">
        <v>143</v>
      </c>
      <c r="Y233" s="102">
        <v>142</v>
      </c>
      <c r="Z233">
        <v>141</v>
      </c>
    </row>
    <row r="234" spans="1:26">
      <c r="A234" s="95">
        <v>44608</v>
      </c>
      <c r="B234">
        <v>215.2</v>
      </c>
      <c r="C234">
        <v>946.25</v>
      </c>
      <c r="D234">
        <v>2.2174999999999998</v>
      </c>
      <c r="E234">
        <v>3480</v>
      </c>
      <c r="F234">
        <v>585</v>
      </c>
      <c r="G234">
        <v>3375</v>
      </c>
      <c r="H234">
        <v>652</v>
      </c>
      <c r="J234">
        <v>615</v>
      </c>
      <c r="K234">
        <v>16.72</v>
      </c>
      <c r="L234" s="102">
        <v>2.1539999999999999</v>
      </c>
      <c r="M234" s="102">
        <v>2.1349999999999998</v>
      </c>
      <c r="N234">
        <v>2.2250000000000001</v>
      </c>
      <c r="O234">
        <v>2.2075</v>
      </c>
      <c r="P234" s="102">
        <v>2.23</v>
      </c>
      <c r="Q234" s="102">
        <v>2.31</v>
      </c>
      <c r="R234" s="102">
        <v>1.155</v>
      </c>
      <c r="S234" s="102">
        <v>1.4675</v>
      </c>
      <c r="T234" s="102">
        <v>1.4624999999999999</v>
      </c>
      <c r="U234">
        <v>1.145E-2</v>
      </c>
      <c r="V234" s="359">
        <v>91.966812000000004</v>
      </c>
      <c r="W234" s="102">
        <v>116.25</v>
      </c>
      <c r="X234" s="102">
        <v>146.75</v>
      </c>
      <c r="Y234" s="102">
        <v>145.75</v>
      </c>
      <c r="Z234">
        <v>140</v>
      </c>
    </row>
    <row r="235" spans="1:26">
      <c r="A235" s="95">
        <v>44609</v>
      </c>
      <c r="B235">
        <v>216.8</v>
      </c>
      <c r="C235">
        <v>973.5</v>
      </c>
      <c r="D235">
        <v>2.23</v>
      </c>
      <c r="E235">
        <v>3480</v>
      </c>
      <c r="F235">
        <v>580</v>
      </c>
      <c r="G235">
        <v>3375</v>
      </c>
      <c r="H235">
        <v>648</v>
      </c>
      <c r="J235">
        <v>610</v>
      </c>
      <c r="K235">
        <v>16.61</v>
      </c>
      <c r="L235" s="102">
        <v>2.17</v>
      </c>
      <c r="M235" s="102">
        <v>2.1324999999999998</v>
      </c>
      <c r="N235">
        <v>2.2349999999999999</v>
      </c>
      <c r="O235" s="102">
        <v>2.2250000000000001</v>
      </c>
      <c r="P235" s="102">
        <v>2.25</v>
      </c>
      <c r="Q235" s="102">
        <v>2.3199999999999998</v>
      </c>
      <c r="R235" s="102">
        <v>1.1725000000000001</v>
      </c>
      <c r="S235" s="102">
        <v>1.4775</v>
      </c>
      <c r="T235" s="102">
        <v>1.4724999999999999</v>
      </c>
      <c r="U235">
        <v>1.149E-2</v>
      </c>
      <c r="V235" s="359">
        <v>92.880402000000004</v>
      </c>
      <c r="W235">
        <v>117</v>
      </c>
      <c r="X235">
        <v>147.75</v>
      </c>
      <c r="Y235">
        <v>146.75</v>
      </c>
      <c r="Z235">
        <v>140</v>
      </c>
    </row>
    <row r="236" spans="1:26">
      <c r="A236" s="95">
        <v>44610</v>
      </c>
      <c r="B236">
        <v>220</v>
      </c>
      <c r="C236">
        <v>973.75</v>
      </c>
      <c r="D236">
        <v>2.2599999999999998</v>
      </c>
      <c r="E236">
        <v>3480</v>
      </c>
      <c r="F236">
        <v>584</v>
      </c>
      <c r="G236">
        <v>3375</v>
      </c>
      <c r="H236">
        <v>652</v>
      </c>
      <c r="I236">
        <v>3565</v>
      </c>
      <c r="J236">
        <v>614</v>
      </c>
      <c r="K236" s="176">
        <v>16.71</v>
      </c>
      <c r="L236" s="102">
        <v>2.1974999999999998</v>
      </c>
      <c r="M236" s="102">
        <v>2.15</v>
      </c>
      <c r="N236">
        <v>2.25</v>
      </c>
      <c r="O236" s="102">
        <v>2.27</v>
      </c>
      <c r="P236" s="102">
        <v>2.2949999999999999</v>
      </c>
      <c r="Q236" s="102">
        <v>2.35</v>
      </c>
      <c r="R236" s="102">
        <v>1.1599999999999999</v>
      </c>
      <c r="S236" s="102">
        <v>1.5049999999999999</v>
      </c>
      <c r="T236" s="102">
        <v>1.5</v>
      </c>
      <c r="U236">
        <v>1.149E-2</v>
      </c>
      <c r="V236" s="359">
        <v>95.302819999999997</v>
      </c>
      <c r="W236" s="102">
        <v>116.25</v>
      </c>
      <c r="X236" s="102">
        <v>150.5</v>
      </c>
      <c r="Y236" s="102">
        <v>149.5</v>
      </c>
      <c r="Z236" s="102">
        <v>140</v>
      </c>
    </row>
    <row r="237" spans="1:26">
      <c r="A237" s="95">
        <v>44613</v>
      </c>
      <c r="B237" s="189">
        <v>220</v>
      </c>
      <c r="C237">
        <v>925.75</v>
      </c>
      <c r="D237" s="189">
        <v>2.2599999999999998</v>
      </c>
      <c r="E237">
        <v>3480</v>
      </c>
      <c r="F237">
        <v>588</v>
      </c>
      <c r="G237">
        <v>3375</v>
      </c>
      <c r="H237">
        <v>656</v>
      </c>
      <c r="J237">
        <v>618</v>
      </c>
      <c r="K237">
        <v>16.82</v>
      </c>
      <c r="L237" s="369">
        <v>2.1974999999999998</v>
      </c>
      <c r="M237" s="369">
        <v>2.15</v>
      </c>
      <c r="N237" s="189">
        <v>2.25</v>
      </c>
      <c r="O237" s="369">
        <v>2.27</v>
      </c>
      <c r="P237" s="369">
        <v>2.2949999999999999</v>
      </c>
      <c r="Q237" s="369">
        <v>2.35</v>
      </c>
      <c r="R237" s="369">
        <v>1.1599999999999999</v>
      </c>
      <c r="S237" s="369">
        <v>1.5049999999999999</v>
      </c>
      <c r="T237" s="369">
        <v>1.5</v>
      </c>
      <c r="U237" s="189">
        <v>1.149E-2</v>
      </c>
      <c r="V237" s="359">
        <v>93.805606999999995</v>
      </c>
      <c r="W237" s="369">
        <v>116.25</v>
      </c>
      <c r="X237" s="369">
        <v>150.5</v>
      </c>
      <c r="Y237" s="369">
        <v>149.5</v>
      </c>
      <c r="Z237" s="369">
        <v>140</v>
      </c>
    </row>
    <row r="238" spans="1:26">
      <c r="A238" s="95">
        <v>44614</v>
      </c>
      <c r="B238">
        <v>223.8</v>
      </c>
      <c r="C238">
        <v>913.75</v>
      </c>
      <c r="D238" s="28">
        <v>2.34</v>
      </c>
      <c r="E238">
        <v>3450</v>
      </c>
      <c r="F238">
        <v>587</v>
      </c>
      <c r="G238">
        <v>3345</v>
      </c>
      <c r="H238">
        <v>655</v>
      </c>
      <c r="J238">
        <v>617</v>
      </c>
      <c r="K238">
        <v>16.8</v>
      </c>
      <c r="L238" s="102">
        <v>2.2364999999999999</v>
      </c>
      <c r="M238" s="102">
        <v>2.21</v>
      </c>
      <c r="N238">
        <v>2.34</v>
      </c>
      <c r="O238" s="102">
        <v>2.3050000000000002</v>
      </c>
      <c r="P238" s="102">
        <v>2.335</v>
      </c>
      <c r="Q238" s="102">
        <v>2.3650000000000002</v>
      </c>
      <c r="R238" s="102">
        <v>1.1875</v>
      </c>
      <c r="S238" s="102">
        <v>1.5475000000000001</v>
      </c>
      <c r="T238" s="102">
        <v>1.5425</v>
      </c>
      <c r="U238">
        <v>1.141E-2</v>
      </c>
      <c r="V238" s="359">
        <v>94.108949999999993</v>
      </c>
      <c r="W238" s="102">
        <v>120.5</v>
      </c>
      <c r="X238" s="102">
        <v>155</v>
      </c>
      <c r="Y238" s="102">
        <v>154</v>
      </c>
      <c r="Z238">
        <v>141</v>
      </c>
    </row>
    <row r="239" spans="1:26">
      <c r="A239" s="95">
        <v>44615</v>
      </c>
      <c r="B239">
        <v>225.9</v>
      </c>
      <c r="C239">
        <v>927.5</v>
      </c>
      <c r="D239">
        <v>2.3475000000000001</v>
      </c>
      <c r="E239">
        <v>3470</v>
      </c>
      <c r="F239">
        <v>598</v>
      </c>
      <c r="G239">
        <v>3365</v>
      </c>
      <c r="H239">
        <v>667</v>
      </c>
      <c r="J239">
        <v>628</v>
      </c>
      <c r="K239">
        <v>17.100000000000001</v>
      </c>
      <c r="L239">
        <v>2.2610000000000001</v>
      </c>
      <c r="M239">
        <v>2.25</v>
      </c>
      <c r="N239">
        <v>2.3450000000000002</v>
      </c>
      <c r="O239">
        <v>2.35</v>
      </c>
      <c r="P239">
        <v>2.3650000000000002</v>
      </c>
      <c r="Q239">
        <v>2.39</v>
      </c>
      <c r="R239">
        <v>1.2375</v>
      </c>
      <c r="S239">
        <v>1.595</v>
      </c>
      <c r="T239">
        <v>1.59</v>
      </c>
      <c r="U239">
        <v>1.141E-2</v>
      </c>
      <c r="V239" s="359">
        <v>95.644093999999996</v>
      </c>
      <c r="W239" s="102">
        <v>123.75</v>
      </c>
      <c r="X239" s="102">
        <v>158.75</v>
      </c>
      <c r="Y239" s="102">
        <v>157.75</v>
      </c>
      <c r="Z239">
        <v>141</v>
      </c>
    </row>
    <row r="240" spans="1:26">
      <c r="A240" s="95">
        <v>44616</v>
      </c>
      <c r="B240">
        <v>228.8</v>
      </c>
      <c r="C240">
        <v>1060.25</v>
      </c>
      <c r="D240">
        <v>2.3624999999999998</v>
      </c>
      <c r="E240">
        <v>3450</v>
      </c>
      <c r="F240">
        <v>582</v>
      </c>
      <c r="G240">
        <v>3345</v>
      </c>
      <c r="H240">
        <v>649</v>
      </c>
      <c r="J240">
        <v>612</v>
      </c>
      <c r="K240">
        <v>16.649999999999999</v>
      </c>
      <c r="L240" s="102">
        <v>2.3149999999999999</v>
      </c>
      <c r="M240" s="102">
        <v>2.3025000000000002</v>
      </c>
      <c r="N240">
        <v>2.375</v>
      </c>
      <c r="O240" s="102">
        <v>2.41</v>
      </c>
      <c r="P240" s="102">
        <v>2.4449999999999998</v>
      </c>
      <c r="Q240" s="102">
        <v>2.4700000000000002</v>
      </c>
      <c r="R240" s="102">
        <v>1.27</v>
      </c>
      <c r="S240" s="102">
        <v>1.62</v>
      </c>
      <c r="T240" s="102">
        <v>1.615</v>
      </c>
      <c r="U240">
        <v>1.1390000000000001E-2</v>
      </c>
      <c r="V240" s="359">
        <v>97.154981000000006</v>
      </c>
      <c r="W240" s="102">
        <v>124.75</v>
      </c>
      <c r="X240" s="102">
        <v>159</v>
      </c>
      <c r="Y240" s="102">
        <v>158</v>
      </c>
      <c r="Z240">
        <v>141</v>
      </c>
    </row>
    <row r="241" spans="1:26">
      <c r="A241" s="95">
        <v>44617</v>
      </c>
      <c r="B241">
        <v>223.5</v>
      </c>
      <c r="C241">
        <v>1050.5</v>
      </c>
      <c r="D241">
        <v>2.3374999999999999</v>
      </c>
      <c r="E241">
        <v>3495</v>
      </c>
      <c r="F241">
        <v>585</v>
      </c>
      <c r="G241">
        <v>3390</v>
      </c>
      <c r="H241">
        <v>653</v>
      </c>
      <c r="I241">
        <v>3530</v>
      </c>
      <c r="J241">
        <v>615</v>
      </c>
      <c r="K241">
        <v>16.75</v>
      </c>
      <c r="L241" s="102">
        <v>2.2349999999999999</v>
      </c>
      <c r="M241" s="102">
        <v>2.2475000000000001</v>
      </c>
      <c r="N241">
        <v>2.3650000000000002</v>
      </c>
      <c r="O241" s="102">
        <v>2.33</v>
      </c>
      <c r="P241" s="102">
        <v>2.41</v>
      </c>
      <c r="Q241" s="102">
        <v>2.44</v>
      </c>
      <c r="R241" s="102">
        <v>1.2150000000000001</v>
      </c>
      <c r="S241" s="102">
        <v>1.5449999999999999</v>
      </c>
      <c r="T241" s="102">
        <v>1.54</v>
      </c>
      <c r="U241">
        <v>1.129E-2</v>
      </c>
      <c r="V241" s="359">
        <v>98.892591999999993</v>
      </c>
      <c r="W241" s="102">
        <v>122.25</v>
      </c>
      <c r="X241" s="102">
        <v>154.5</v>
      </c>
      <c r="Y241" s="102">
        <v>153.5</v>
      </c>
      <c r="Z241">
        <v>140</v>
      </c>
    </row>
    <row r="242" spans="1:26">
      <c r="A242" s="95">
        <v>44620</v>
      </c>
      <c r="B242">
        <v>233.6</v>
      </c>
      <c r="C242">
        <v>1047.25</v>
      </c>
      <c r="D242">
        <v>2.4125000000000001</v>
      </c>
      <c r="E242" s="189">
        <v>3495</v>
      </c>
      <c r="F242" s="189">
        <v>585</v>
      </c>
      <c r="G242" s="189">
        <v>3390</v>
      </c>
      <c r="H242" s="189">
        <v>653</v>
      </c>
      <c r="I242" s="189"/>
      <c r="J242" s="189">
        <v>615</v>
      </c>
      <c r="K242" s="189">
        <v>16.75</v>
      </c>
      <c r="L242" s="102">
        <v>2.335</v>
      </c>
      <c r="M242" s="102">
        <v>2.3075000000000001</v>
      </c>
      <c r="N242" s="176">
        <v>2.4049999999999998</v>
      </c>
      <c r="O242" s="102">
        <v>2.42</v>
      </c>
      <c r="P242" s="102">
        <v>2.4750000000000001</v>
      </c>
      <c r="Q242" s="102">
        <v>2.4750000000000001</v>
      </c>
      <c r="R242" s="102">
        <v>1.2250000000000001</v>
      </c>
      <c r="S242" s="102">
        <v>1.5649999999999999</v>
      </c>
      <c r="T242" s="102">
        <v>1.56</v>
      </c>
      <c r="U242">
        <v>1.125E-2</v>
      </c>
      <c r="V242" s="401">
        <v>98.892591999999993</v>
      </c>
      <c r="W242" s="102">
        <v>122.25</v>
      </c>
      <c r="X242" s="102">
        <v>156.5</v>
      </c>
      <c r="Y242" s="102">
        <v>155.5</v>
      </c>
      <c r="Z242" s="102">
        <v>140</v>
      </c>
    </row>
    <row r="243" spans="1:26">
      <c r="A243" s="95">
        <v>44621</v>
      </c>
      <c r="B243">
        <v>245</v>
      </c>
      <c r="C243">
        <v>1078.25</v>
      </c>
      <c r="D243">
        <v>2.5225</v>
      </c>
      <c r="E243" s="189">
        <v>3495</v>
      </c>
      <c r="F243" s="189">
        <v>585</v>
      </c>
      <c r="G243" s="189">
        <v>3390</v>
      </c>
      <c r="H243" s="189">
        <v>653</v>
      </c>
      <c r="I243" s="189"/>
      <c r="J243" s="189">
        <v>615</v>
      </c>
      <c r="K243" s="189">
        <v>16.75</v>
      </c>
      <c r="L243" s="102">
        <v>2.4485000000000001</v>
      </c>
      <c r="M243" s="102">
        <v>2.4500000000000002</v>
      </c>
      <c r="N243">
        <v>2.5125000000000002</v>
      </c>
      <c r="O243" s="102">
        <v>2.5299999999999998</v>
      </c>
      <c r="P243" s="102">
        <v>2.5499999999999998</v>
      </c>
      <c r="Q243" s="102">
        <v>2.5449999999999999</v>
      </c>
      <c r="R243" s="102">
        <v>1.27</v>
      </c>
      <c r="S243" s="102">
        <v>1.645</v>
      </c>
      <c r="T243" s="102">
        <v>1.64</v>
      </c>
      <c r="U243">
        <v>1.1165E-2</v>
      </c>
      <c r="V243" s="401">
        <v>98.892591999999993</v>
      </c>
      <c r="W243" s="102">
        <v>127.75</v>
      </c>
      <c r="X243" s="102">
        <v>166</v>
      </c>
      <c r="Y243" s="102">
        <v>165</v>
      </c>
      <c r="Z243">
        <v>139</v>
      </c>
    </row>
    <row r="244" spans="1:26">
      <c r="A244" s="95">
        <v>44622</v>
      </c>
      <c r="B244">
        <v>246.7</v>
      </c>
      <c r="C244">
        <v>1165</v>
      </c>
      <c r="D244">
        <v>2.5375000000000001</v>
      </c>
      <c r="E244" s="189">
        <v>3495</v>
      </c>
      <c r="F244" s="189">
        <v>585</v>
      </c>
      <c r="G244" s="189">
        <v>3390</v>
      </c>
      <c r="H244" s="189">
        <v>653</v>
      </c>
      <c r="I244" s="189"/>
      <c r="J244" s="189">
        <v>615</v>
      </c>
      <c r="K244" s="189">
        <v>16.75</v>
      </c>
      <c r="L244" s="102">
        <v>2.5009999999999999</v>
      </c>
      <c r="M244" s="102">
        <v>2.52</v>
      </c>
      <c r="N244" s="176">
        <v>2.5350000000000001</v>
      </c>
      <c r="O244" s="102">
        <v>2.5775000000000001</v>
      </c>
      <c r="P244" s="102">
        <v>2.57</v>
      </c>
      <c r="Q244" s="102">
        <v>2.6</v>
      </c>
      <c r="R244" s="102">
        <v>1.23</v>
      </c>
      <c r="S244" s="102">
        <v>1.57</v>
      </c>
      <c r="T244" s="102">
        <v>1.5649999999999999</v>
      </c>
      <c r="U244">
        <v>1.1129999999999999E-2</v>
      </c>
      <c r="V244" s="359">
        <v>100.33837699999999</v>
      </c>
      <c r="W244" s="102">
        <v>121.25</v>
      </c>
      <c r="X244" s="102">
        <v>156</v>
      </c>
      <c r="Y244" s="102">
        <v>155</v>
      </c>
      <c r="Z244">
        <v>135</v>
      </c>
    </row>
    <row r="245" spans="1:26">
      <c r="A245" s="95">
        <v>44623</v>
      </c>
      <c r="B245">
        <v>254</v>
      </c>
      <c r="C245">
        <v>1212.25</v>
      </c>
      <c r="D245">
        <v>2.62</v>
      </c>
      <c r="E245" s="176">
        <v>3515</v>
      </c>
      <c r="F245" s="176">
        <v>603</v>
      </c>
      <c r="G245" s="176">
        <v>3410</v>
      </c>
      <c r="H245" s="176">
        <v>673</v>
      </c>
      <c r="I245" s="176"/>
      <c r="J245" s="176">
        <v>633</v>
      </c>
      <c r="K245" s="176">
        <v>17.25</v>
      </c>
      <c r="L245" s="102">
        <v>2.5562499999999999</v>
      </c>
      <c r="M245" s="102">
        <v>2.5474999999999999</v>
      </c>
      <c r="N245" s="176">
        <v>2.605</v>
      </c>
      <c r="O245" s="102">
        <v>2.64</v>
      </c>
      <c r="P245" s="102">
        <v>2.665</v>
      </c>
      <c r="Q245" s="102">
        <v>2.67</v>
      </c>
      <c r="R245" s="102">
        <v>1.1850000000000001</v>
      </c>
      <c r="S245" s="102">
        <v>1.5249999999999999</v>
      </c>
      <c r="T245" s="102">
        <v>1.52</v>
      </c>
      <c r="U245">
        <v>1.0919999999999999E-2</v>
      </c>
      <c r="V245" s="359">
        <v>101.344747</v>
      </c>
      <c r="W245" s="102">
        <v>121</v>
      </c>
      <c r="X245" s="102">
        <v>155</v>
      </c>
      <c r="Y245" s="102">
        <v>154</v>
      </c>
      <c r="Z245">
        <v>133</v>
      </c>
    </row>
    <row r="246" spans="1:26">
      <c r="A246" s="95">
        <v>44624</v>
      </c>
      <c r="B246">
        <v>257.10000000000002</v>
      </c>
      <c r="C246">
        <v>1268</v>
      </c>
      <c r="D246">
        <v>2.6549999999999998</v>
      </c>
      <c r="E246" s="176">
        <v>3550</v>
      </c>
      <c r="F246" s="176">
        <v>602</v>
      </c>
      <c r="G246" s="176">
        <v>3445</v>
      </c>
      <c r="H246" s="176">
        <v>673</v>
      </c>
      <c r="I246" s="176">
        <v>3530</v>
      </c>
      <c r="J246" s="176">
        <v>632</v>
      </c>
      <c r="K246" s="176">
        <v>17.22</v>
      </c>
      <c r="L246" s="102">
        <v>2.58</v>
      </c>
      <c r="M246" s="102">
        <v>2.58</v>
      </c>
      <c r="N246" s="176">
        <v>2.6549999999999998</v>
      </c>
      <c r="O246" s="102">
        <v>2.67</v>
      </c>
      <c r="P246" s="102">
        <v>2.7450000000000001</v>
      </c>
      <c r="Q246" s="102">
        <v>2.75</v>
      </c>
      <c r="R246" s="102">
        <v>1.1499999999999999</v>
      </c>
      <c r="S246" s="102">
        <v>1.4350000000000001</v>
      </c>
      <c r="T246" s="102">
        <v>1.43</v>
      </c>
      <c r="U246">
        <v>1.0840000000000001E-2</v>
      </c>
      <c r="V246" s="359">
        <v>100.27739699999999</v>
      </c>
      <c r="W246" s="102">
        <v>114.75</v>
      </c>
      <c r="X246" s="102">
        <v>140.5</v>
      </c>
      <c r="Y246" s="102">
        <v>138.5</v>
      </c>
      <c r="Z246">
        <v>133</v>
      </c>
    </row>
    <row r="247" spans="1:26">
      <c r="A247" s="95">
        <v>44627</v>
      </c>
      <c r="B247">
        <v>255</v>
      </c>
      <c r="C247">
        <v>1282.25</v>
      </c>
      <c r="D247">
        <v>2.6349999999999998</v>
      </c>
      <c r="E247" s="176">
        <v>3650</v>
      </c>
      <c r="F247" s="176">
        <v>619</v>
      </c>
      <c r="G247" s="176">
        <v>3500</v>
      </c>
      <c r="H247" s="176">
        <v>683</v>
      </c>
      <c r="I247" s="176"/>
      <c r="J247" s="176">
        <v>649</v>
      </c>
      <c r="K247" s="176">
        <v>17.690000000000001</v>
      </c>
      <c r="L247" s="102">
        <v>2.5550000000000002</v>
      </c>
      <c r="M247" s="102">
        <v>2.5525000000000002</v>
      </c>
      <c r="N247" s="176">
        <v>2.62</v>
      </c>
      <c r="O247" s="102">
        <v>2.6375000000000002</v>
      </c>
      <c r="P247" s="102">
        <v>2.6949999999999998</v>
      </c>
      <c r="Q247" s="102">
        <v>2.71</v>
      </c>
      <c r="R247" s="102">
        <v>1.0925</v>
      </c>
      <c r="S247" s="102">
        <v>1.35</v>
      </c>
      <c r="T247" s="102">
        <v>1.345</v>
      </c>
      <c r="U247">
        <v>1.076E-2</v>
      </c>
      <c r="V247">
        <v>100.159392</v>
      </c>
      <c r="W247" s="102">
        <v>106.25</v>
      </c>
      <c r="X247" s="102">
        <v>134</v>
      </c>
      <c r="Y247" s="102">
        <v>133</v>
      </c>
      <c r="Z247">
        <v>133</v>
      </c>
    </row>
    <row r="248" spans="1:26">
      <c r="A248" s="95">
        <v>44628</v>
      </c>
      <c r="B248">
        <v>253.6</v>
      </c>
      <c r="C248" s="176">
        <v>1259.25</v>
      </c>
      <c r="D248">
        <v>2.6150000000000002</v>
      </c>
      <c r="E248" s="176">
        <v>3750</v>
      </c>
      <c r="F248" s="176">
        <v>638</v>
      </c>
      <c r="G248" s="176">
        <v>3600</v>
      </c>
      <c r="H248" s="176">
        <v>705</v>
      </c>
      <c r="I248" s="176"/>
      <c r="J248" s="176">
        <v>668</v>
      </c>
      <c r="K248" s="176">
        <v>18.23</v>
      </c>
      <c r="L248" s="102">
        <v>2.5487500000000001</v>
      </c>
      <c r="M248" s="102">
        <v>2.5499999999999998</v>
      </c>
      <c r="N248" s="176">
        <v>2.63</v>
      </c>
      <c r="O248" s="102">
        <v>2.63375</v>
      </c>
      <c r="P248" s="102">
        <v>2.7</v>
      </c>
      <c r="Q248" s="102">
        <v>2.7149999999999999</v>
      </c>
      <c r="R248" s="102">
        <v>0.98</v>
      </c>
      <c r="S248" s="102">
        <v>1.2549999999999999</v>
      </c>
      <c r="T248" s="102">
        <v>1.25</v>
      </c>
      <c r="U248">
        <v>1.0555E-2</v>
      </c>
      <c r="V248">
        <v>98.667489000000003</v>
      </c>
      <c r="W248" s="102">
        <v>100</v>
      </c>
      <c r="X248" s="102">
        <v>125.25</v>
      </c>
      <c r="Y248" s="102">
        <v>124.25</v>
      </c>
      <c r="Z248" s="102">
        <v>133</v>
      </c>
    </row>
    <row r="249" spans="1:26">
      <c r="A249" s="95">
        <v>44629</v>
      </c>
      <c r="B249">
        <v>246.75</v>
      </c>
      <c r="C249">
        <v>1239.75</v>
      </c>
      <c r="D249">
        <v>2.5375000000000001</v>
      </c>
      <c r="E249" s="176">
        <v>3800</v>
      </c>
      <c r="F249" s="176">
        <v>652</v>
      </c>
      <c r="G249" s="176">
        <v>3650</v>
      </c>
      <c r="H249" s="176">
        <v>721</v>
      </c>
      <c r="I249" s="176"/>
      <c r="J249" s="176">
        <v>682</v>
      </c>
      <c r="K249" s="176">
        <v>18.63</v>
      </c>
      <c r="L249" s="102">
        <v>2.4824999999999999</v>
      </c>
      <c r="M249" s="102">
        <v>2.4950000000000001</v>
      </c>
      <c r="N249" s="176">
        <v>2.57</v>
      </c>
      <c r="O249" s="102">
        <v>2.5625</v>
      </c>
      <c r="P249" s="102">
        <v>2.6124999999999998</v>
      </c>
      <c r="Q249" s="102">
        <v>2.6349999999999998</v>
      </c>
      <c r="R249" s="102">
        <v>1.1000000000000001</v>
      </c>
      <c r="S249" s="102">
        <v>1.35</v>
      </c>
      <c r="T249" s="102">
        <v>1.345</v>
      </c>
      <c r="U249">
        <v>1.0699999999999999E-2</v>
      </c>
      <c r="V249">
        <v>98.092637999999994</v>
      </c>
      <c r="W249" s="102">
        <v>112.5</v>
      </c>
      <c r="X249" s="102">
        <v>136.5</v>
      </c>
      <c r="Y249" s="102">
        <v>135.5</v>
      </c>
      <c r="Z249">
        <v>130</v>
      </c>
    </row>
    <row r="250" spans="1:26">
      <c r="A250" s="95">
        <v>44630</v>
      </c>
      <c r="B250">
        <v>249.75</v>
      </c>
      <c r="C250">
        <v>1179.75</v>
      </c>
      <c r="D250">
        <v>2.5649999999999999</v>
      </c>
      <c r="E250" s="176">
        <v>3995</v>
      </c>
      <c r="F250" s="176">
        <v>684</v>
      </c>
      <c r="G250" s="176">
        <v>3895</v>
      </c>
      <c r="H250" s="176">
        <v>768</v>
      </c>
      <c r="I250" s="176"/>
      <c r="J250" s="176">
        <v>714</v>
      </c>
      <c r="K250" s="176">
        <v>19.53</v>
      </c>
      <c r="L250" s="102">
        <v>2.4950000000000001</v>
      </c>
      <c r="M250" s="102">
        <v>2.4900000000000002</v>
      </c>
      <c r="N250" s="176">
        <v>2.59</v>
      </c>
      <c r="O250" s="102">
        <v>2.58</v>
      </c>
      <c r="P250" s="102">
        <v>2.625</v>
      </c>
      <c r="Q250" s="102">
        <v>2.6549999999999998</v>
      </c>
      <c r="R250" s="102">
        <v>1.1499999999999999</v>
      </c>
      <c r="S250" s="102">
        <v>1.43</v>
      </c>
      <c r="T250" s="102">
        <v>1.425</v>
      </c>
      <c r="U250">
        <v>1.0595E-2</v>
      </c>
      <c r="V250" s="176">
        <v>98.772380999999996</v>
      </c>
      <c r="W250" s="102">
        <v>115.75</v>
      </c>
      <c r="X250" s="102">
        <v>147.5</v>
      </c>
      <c r="Y250" s="102">
        <v>146.5</v>
      </c>
      <c r="Z250">
        <v>130</v>
      </c>
    </row>
    <row r="251" spans="1:26">
      <c r="A251" s="95">
        <v>44631</v>
      </c>
      <c r="B251">
        <v>252</v>
      </c>
      <c r="C251">
        <v>1155</v>
      </c>
      <c r="D251">
        <v>2.585</v>
      </c>
      <c r="E251" s="176">
        <v>4030</v>
      </c>
      <c r="F251" s="176">
        <v>686</v>
      </c>
      <c r="G251" s="176">
        <v>3960</v>
      </c>
      <c r="H251" s="176">
        <v>770</v>
      </c>
      <c r="I251" s="176">
        <v>4045</v>
      </c>
      <c r="J251" s="176">
        <v>716</v>
      </c>
      <c r="K251" s="176">
        <v>19.559999999999999</v>
      </c>
      <c r="L251" s="102">
        <v>2.5074999999999998</v>
      </c>
      <c r="M251" s="102">
        <v>2.5</v>
      </c>
      <c r="N251" s="176">
        <v>2.585</v>
      </c>
      <c r="O251" s="102">
        <v>2.5950000000000002</v>
      </c>
      <c r="P251" s="102">
        <v>2.6225000000000001</v>
      </c>
      <c r="Q251" s="102">
        <v>2.665</v>
      </c>
      <c r="R251" s="102">
        <v>1.1375</v>
      </c>
      <c r="S251" s="102">
        <v>1.44</v>
      </c>
      <c r="T251" s="102">
        <v>1.4350000000000001</v>
      </c>
      <c r="U251">
        <v>1.0515E-2</v>
      </c>
      <c r="V251" s="176">
        <v>98.087536</v>
      </c>
      <c r="W251" s="102">
        <v>112.25</v>
      </c>
      <c r="X251" s="102">
        <v>147.5</v>
      </c>
      <c r="Y251" s="102">
        <v>146.5</v>
      </c>
      <c r="Z251" s="102">
        <v>130</v>
      </c>
    </row>
    <row r="252" spans="1:26">
      <c r="A252" s="95">
        <v>44634</v>
      </c>
      <c r="B252">
        <v>247.5</v>
      </c>
      <c r="C252">
        <v>1143.25</v>
      </c>
      <c r="D252">
        <v>2.5350000000000001</v>
      </c>
      <c r="E252" s="176">
        <v>4080</v>
      </c>
      <c r="F252" s="176">
        <v>684</v>
      </c>
      <c r="G252" s="176">
        <v>3980</v>
      </c>
      <c r="H252" s="176">
        <v>768</v>
      </c>
      <c r="I252" s="176"/>
      <c r="J252" s="176">
        <v>714</v>
      </c>
      <c r="K252" s="176">
        <v>19.510000000000002</v>
      </c>
      <c r="L252" s="102">
        <v>2.4750000000000001</v>
      </c>
      <c r="M252" s="102">
        <v>2.4900000000000002</v>
      </c>
      <c r="N252" s="176">
        <v>2.5750000000000002</v>
      </c>
      <c r="O252" s="102">
        <v>2.57</v>
      </c>
      <c r="P252" s="102">
        <v>2.5950000000000002</v>
      </c>
      <c r="Q252" s="102">
        <v>2.65</v>
      </c>
      <c r="R252" s="102">
        <v>1.1100000000000001</v>
      </c>
      <c r="S252" s="102">
        <v>1.4650000000000001</v>
      </c>
      <c r="T252" s="102">
        <v>1.46</v>
      </c>
      <c r="U252">
        <v>1.0410000000000001E-2</v>
      </c>
      <c r="V252" s="176">
        <v>98.073837999999995</v>
      </c>
      <c r="W252" s="102">
        <v>111.25</v>
      </c>
      <c r="X252" s="102">
        <v>147</v>
      </c>
      <c r="Y252" s="102">
        <v>146</v>
      </c>
      <c r="Z252">
        <v>130</v>
      </c>
    </row>
    <row r="253" spans="1:26">
      <c r="A253" s="95">
        <v>44635</v>
      </c>
      <c r="B253">
        <v>246.3</v>
      </c>
      <c r="C253">
        <v>1085.75</v>
      </c>
      <c r="D253">
        <v>2.5249999999999999</v>
      </c>
      <c r="E253" s="176">
        <v>3980</v>
      </c>
      <c r="F253" s="176">
        <v>663</v>
      </c>
      <c r="G253" s="176">
        <v>3750</v>
      </c>
      <c r="H253" s="176">
        <v>719</v>
      </c>
      <c r="I253" s="176"/>
      <c r="J253" s="176">
        <v>693</v>
      </c>
      <c r="K253" s="176">
        <v>18.920000000000002</v>
      </c>
      <c r="L253" s="102">
        <v>2.4624999999999999</v>
      </c>
      <c r="M253" s="102">
        <v>2.46</v>
      </c>
      <c r="N253" s="176">
        <v>2.5375000000000001</v>
      </c>
      <c r="O253" s="102">
        <v>2.5550000000000002</v>
      </c>
      <c r="P253" s="102">
        <v>2.585</v>
      </c>
      <c r="Q253" s="102">
        <v>2.6549999999999998</v>
      </c>
      <c r="R253" s="102">
        <v>1.1499999999999999</v>
      </c>
      <c r="S253" s="102">
        <v>1.53</v>
      </c>
      <c r="T253" s="102">
        <v>1.5249999999999999</v>
      </c>
      <c r="U253">
        <v>1.027E-2</v>
      </c>
      <c r="V253" s="176">
        <v>98.022346999999996</v>
      </c>
      <c r="W253" s="102">
        <v>115.25</v>
      </c>
      <c r="X253" s="102">
        <v>153.5</v>
      </c>
      <c r="Y253" s="102">
        <v>152.5</v>
      </c>
      <c r="Z253">
        <v>126</v>
      </c>
    </row>
    <row r="254" spans="1:26">
      <c r="A254" s="95">
        <v>44636</v>
      </c>
      <c r="B254">
        <v>238.95</v>
      </c>
      <c r="C254">
        <v>1077.5</v>
      </c>
      <c r="D254">
        <v>2.4350000000000001</v>
      </c>
      <c r="E254" s="176">
        <v>3980</v>
      </c>
      <c r="F254" s="176">
        <v>666</v>
      </c>
      <c r="G254" s="176">
        <v>3750</v>
      </c>
      <c r="H254" s="176">
        <v>722</v>
      </c>
      <c r="I254" s="176"/>
      <c r="J254" s="176">
        <v>696</v>
      </c>
      <c r="K254" s="176">
        <v>19.010000000000002</v>
      </c>
      <c r="L254" s="102">
        <v>2.38625</v>
      </c>
      <c r="M254" s="102">
        <v>2.4224999999999999</v>
      </c>
      <c r="N254" s="176">
        <v>2.4300000000000002</v>
      </c>
      <c r="O254" s="102">
        <v>2.48</v>
      </c>
      <c r="P254" s="102">
        <v>2.5249999999999999</v>
      </c>
      <c r="Q254" s="102">
        <v>2.605</v>
      </c>
      <c r="R254" s="102">
        <v>1.1499999999999999</v>
      </c>
      <c r="S254" s="102">
        <v>1.54</v>
      </c>
      <c r="T254" s="102">
        <v>1.5349999999999999</v>
      </c>
      <c r="U254">
        <v>1.0189999999999999E-2</v>
      </c>
      <c r="V254" s="176">
        <v>98.26146</v>
      </c>
      <c r="W254" s="102">
        <v>114.5</v>
      </c>
      <c r="X254" s="102">
        <v>154</v>
      </c>
      <c r="Y254" s="102">
        <v>153</v>
      </c>
      <c r="Z254">
        <v>125.5</v>
      </c>
    </row>
    <row r="255" spans="1:26">
      <c r="A255" s="95">
        <v>44637</v>
      </c>
      <c r="B255">
        <v>243.85</v>
      </c>
      <c r="C255">
        <v>1122</v>
      </c>
      <c r="D255">
        <v>2.5049999999999999</v>
      </c>
      <c r="E255" s="176">
        <v>3945</v>
      </c>
      <c r="F255" s="176">
        <v>673</v>
      </c>
      <c r="G255" s="176">
        <v>3750</v>
      </c>
      <c r="H255" s="176">
        <v>737</v>
      </c>
      <c r="I255" s="176"/>
      <c r="J255" s="176">
        <v>703</v>
      </c>
      <c r="K255" s="176">
        <v>19.21</v>
      </c>
      <c r="L255" s="102">
        <v>2.4350000000000001</v>
      </c>
      <c r="M255" s="102">
        <v>2.4500000000000002</v>
      </c>
      <c r="N255" s="176">
        <v>2.4700000000000002</v>
      </c>
      <c r="O255" s="102">
        <v>2.5299999999999998</v>
      </c>
      <c r="P255" s="102">
        <v>2.585</v>
      </c>
      <c r="Q255" s="102">
        <v>2.6549999999999998</v>
      </c>
      <c r="R255" s="102">
        <v>1.1299999999999999</v>
      </c>
      <c r="S255" s="102">
        <v>1.5149999999999999</v>
      </c>
      <c r="T255" s="102">
        <v>1.51</v>
      </c>
      <c r="U255">
        <v>1.0024999999999999E-2</v>
      </c>
      <c r="V255" s="602">
        <v>98.585243000000006</v>
      </c>
      <c r="W255" s="102">
        <v>112.5</v>
      </c>
      <c r="X255" s="102">
        <v>150.5</v>
      </c>
      <c r="Y255" s="102">
        <v>149.5</v>
      </c>
      <c r="Z255">
        <v>121</v>
      </c>
    </row>
    <row r="256" spans="1:26">
      <c r="A256" s="95">
        <v>44638</v>
      </c>
      <c r="B256">
        <v>244</v>
      </c>
      <c r="C256">
        <v>1132.25</v>
      </c>
      <c r="D256">
        <v>2.5</v>
      </c>
      <c r="E256" s="176">
        <v>3950</v>
      </c>
      <c r="F256" s="176">
        <v>678</v>
      </c>
      <c r="G256" s="176">
        <v>3755</v>
      </c>
      <c r="H256" s="176">
        <v>742</v>
      </c>
      <c r="I256" s="176">
        <v>3900</v>
      </c>
      <c r="J256" s="176">
        <v>708</v>
      </c>
      <c r="K256" s="176">
        <v>19.34</v>
      </c>
      <c r="L256" s="102">
        <v>2.4375</v>
      </c>
      <c r="M256" s="102">
        <v>2.4249999999999998</v>
      </c>
      <c r="N256" s="176">
        <v>2.46</v>
      </c>
      <c r="O256" s="102">
        <v>2.54</v>
      </c>
      <c r="P256" s="102">
        <v>2.5724999999999998</v>
      </c>
      <c r="Q256" s="102">
        <v>2.645</v>
      </c>
      <c r="R256" s="102">
        <v>1.115</v>
      </c>
      <c r="S256" s="102">
        <v>1.4850000000000001</v>
      </c>
      <c r="T256" s="102">
        <v>1.48</v>
      </c>
      <c r="U256">
        <v>9.6600000000000002E-3</v>
      </c>
      <c r="V256" s="359">
        <v>98.895099000000002</v>
      </c>
      <c r="W256" s="102">
        <v>113</v>
      </c>
      <c r="X256" s="102">
        <v>149.5</v>
      </c>
      <c r="Y256" s="102">
        <v>148.5</v>
      </c>
      <c r="Z256">
        <v>121</v>
      </c>
    </row>
    <row r="257" spans="1:26">
      <c r="A257" s="95">
        <v>44641</v>
      </c>
      <c r="B257">
        <v>248.1</v>
      </c>
      <c r="C257">
        <v>1130</v>
      </c>
      <c r="D257">
        <v>2.54</v>
      </c>
      <c r="E257" s="176">
        <v>3950</v>
      </c>
      <c r="F257" s="176">
        <v>685</v>
      </c>
      <c r="G257" s="176">
        <v>3755</v>
      </c>
      <c r="H257" s="176">
        <v>715</v>
      </c>
      <c r="I257" s="176"/>
      <c r="J257" s="176">
        <v>715</v>
      </c>
      <c r="K257" s="176">
        <v>19.54</v>
      </c>
      <c r="L257" s="102">
        <v>2.4775</v>
      </c>
      <c r="M257" s="102">
        <v>2.5</v>
      </c>
      <c r="N257" s="176">
        <v>2.5249999999999999</v>
      </c>
      <c r="O257" s="102">
        <v>2.5649999999999999</v>
      </c>
      <c r="P257" s="102">
        <v>2.625</v>
      </c>
      <c r="Q257" s="102">
        <v>2.7025000000000001</v>
      </c>
      <c r="R257" s="102">
        <v>1.1399999999999999</v>
      </c>
      <c r="S257" s="102">
        <v>1.4875</v>
      </c>
      <c r="T257" s="102">
        <v>1.4824999999999999</v>
      </c>
      <c r="U257">
        <v>9.7000000000000003E-3</v>
      </c>
      <c r="V257" s="359">
        <v>99.852204</v>
      </c>
      <c r="W257" s="102">
        <v>113</v>
      </c>
      <c r="X257" s="102">
        <v>149.5</v>
      </c>
      <c r="Y257" s="102">
        <v>148.5</v>
      </c>
      <c r="Z257">
        <v>119</v>
      </c>
    </row>
    <row r="258" spans="1:26">
      <c r="A258" s="95">
        <v>44642</v>
      </c>
      <c r="B258">
        <v>248.1</v>
      </c>
      <c r="C258">
        <v>1111.75</v>
      </c>
      <c r="D258">
        <v>2.5449999999999999</v>
      </c>
      <c r="E258" s="176">
        <v>3950</v>
      </c>
      <c r="F258" s="176">
        <v>690</v>
      </c>
      <c r="G258" s="176">
        <v>3755</v>
      </c>
      <c r="H258" s="176">
        <v>755</v>
      </c>
      <c r="J258" s="176">
        <v>720</v>
      </c>
      <c r="K258" s="176">
        <v>19.670000000000002</v>
      </c>
      <c r="L258" s="102">
        <v>2.4805000000000001</v>
      </c>
      <c r="M258" s="102">
        <v>2.4900000000000002</v>
      </c>
      <c r="N258" s="176">
        <v>2.5299999999999998</v>
      </c>
      <c r="O258" s="102">
        <v>2.5499999999999998</v>
      </c>
      <c r="P258" s="102">
        <v>2.585</v>
      </c>
      <c r="Q258" s="102">
        <v>2.6724999999999999</v>
      </c>
      <c r="R258" s="102">
        <v>1.1399999999999999</v>
      </c>
      <c r="S258" s="102">
        <v>1.4950000000000001</v>
      </c>
      <c r="T258" s="102">
        <v>1.49</v>
      </c>
      <c r="U258">
        <v>9.5600000000000008E-3</v>
      </c>
      <c r="V258" s="359">
        <v>99.031631000000004</v>
      </c>
      <c r="W258" s="102">
        <v>113.75</v>
      </c>
      <c r="X258" s="102">
        <v>149.5</v>
      </c>
      <c r="Y258" s="102">
        <v>148.5</v>
      </c>
      <c r="Z258">
        <v>119</v>
      </c>
    </row>
    <row r="259" spans="1:26">
      <c r="A259" s="95">
        <v>44643</v>
      </c>
      <c r="B259">
        <v>247</v>
      </c>
      <c r="C259">
        <v>1050</v>
      </c>
      <c r="D259">
        <v>2.5274999999999999</v>
      </c>
      <c r="E259" s="176">
        <v>3900</v>
      </c>
      <c r="F259" s="176">
        <v>693</v>
      </c>
      <c r="G259" s="176">
        <v>3755</v>
      </c>
      <c r="H259" s="176">
        <v>768</v>
      </c>
      <c r="J259" s="176">
        <v>723</v>
      </c>
      <c r="K259" s="176">
        <v>19.77</v>
      </c>
      <c r="L259" s="102">
        <v>2.4849999999999999</v>
      </c>
      <c r="M259" s="102">
        <v>2.48</v>
      </c>
      <c r="N259" s="176">
        <v>2.5249999999999999</v>
      </c>
      <c r="O259" s="102">
        <v>2.5649999999999999</v>
      </c>
      <c r="P259" s="102">
        <v>2.585</v>
      </c>
      <c r="Q259" s="102">
        <v>2.6625000000000001</v>
      </c>
      <c r="R259" s="102">
        <v>1.1575</v>
      </c>
      <c r="S259" s="102">
        <v>1.5</v>
      </c>
      <c r="T259" s="102">
        <v>1.4950000000000001</v>
      </c>
      <c r="U259">
        <v>9.3749999999999997E-3</v>
      </c>
      <c r="V259" s="359">
        <v>98.528340999999998</v>
      </c>
      <c r="W259" s="102">
        <v>115.75</v>
      </c>
      <c r="X259" s="102">
        <v>150</v>
      </c>
      <c r="Y259" s="102">
        <v>149</v>
      </c>
      <c r="Z259">
        <v>119</v>
      </c>
    </row>
    <row r="260" spans="1:26">
      <c r="A260" s="95">
        <v>44644</v>
      </c>
      <c r="B260">
        <v>247.1</v>
      </c>
      <c r="C260">
        <v>1050</v>
      </c>
      <c r="D260">
        <v>2.5175000000000001</v>
      </c>
      <c r="E260" s="176">
        <v>3950</v>
      </c>
      <c r="F260" s="176">
        <v>703</v>
      </c>
      <c r="G260" s="176">
        <v>3755</v>
      </c>
      <c r="H260" s="176">
        <v>769</v>
      </c>
      <c r="J260" s="176">
        <v>733</v>
      </c>
      <c r="K260" s="176">
        <v>20.05</v>
      </c>
      <c r="L260" s="102">
        <v>2.4674999999999998</v>
      </c>
      <c r="M260" s="102">
        <v>2.4550000000000001</v>
      </c>
      <c r="N260" s="176">
        <v>2.5150000000000001</v>
      </c>
      <c r="O260" s="102">
        <v>2.5550000000000002</v>
      </c>
      <c r="P260" s="102">
        <v>2.59</v>
      </c>
      <c r="Q260" s="102">
        <v>2.6625000000000001</v>
      </c>
      <c r="R260" s="102">
        <v>1.155</v>
      </c>
      <c r="S260" s="102">
        <v>1.48</v>
      </c>
      <c r="T260" s="102">
        <v>1.4750000000000001</v>
      </c>
      <c r="U260">
        <v>9.1299999999999992E-3</v>
      </c>
      <c r="V260" s="359">
        <v>98.278122999999994</v>
      </c>
      <c r="W260" s="102">
        <v>115.25</v>
      </c>
      <c r="X260" s="102">
        <v>148</v>
      </c>
      <c r="Y260" s="102">
        <v>147</v>
      </c>
      <c r="Z260">
        <v>112</v>
      </c>
    </row>
    <row r="261" spans="1:26">
      <c r="A261" s="95">
        <v>44645</v>
      </c>
      <c r="B261">
        <v>249</v>
      </c>
      <c r="C261">
        <v>1103.25</v>
      </c>
      <c r="D261" s="28">
        <v>2.5750000000000002</v>
      </c>
      <c r="E261" s="176">
        <v>4000</v>
      </c>
      <c r="F261" s="176">
        <v>722</v>
      </c>
      <c r="G261" s="176">
        <v>3805</v>
      </c>
      <c r="H261" s="176">
        <v>791</v>
      </c>
      <c r="I261" s="176">
        <v>3945</v>
      </c>
      <c r="J261" s="176">
        <v>752</v>
      </c>
      <c r="K261" s="176">
        <v>20.59</v>
      </c>
      <c r="L261" s="102">
        <v>2.4900000000000002</v>
      </c>
      <c r="M261" s="102">
        <v>2.4900000000000002</v>
      </c>
      <c r="N261" s="176">
        <v>2.5350000000000001</v>
      </c>
      <c r="O261" s="102">
        <v>2.585</v>
      </c>
      <c r="P261" s="102">
        <v>2.605</v>
      </c>
      <c r="Q261" s="102">
        <v>2.6825000000000001</v>
      </c>
      <c r="R261" s="102">
        <v>1.1575</v>
      </c>
      <c r="S261" s="102">
        <v>1.4850000000000001</v>
      </c>
      <c r="T261" s="102">
        <v>1.48</v>
      </c>
      <c r="U261">
        <v>9.58E-3</v>
      </c>
      <c r="V261" s="359">
        <v>97.897232000000002</v>
      </c>
      <c r="W261" s="102">
        <v>116.25</v>
      </c>
      <c r="X261" s="102">
        <v>148.5</v>
      </c>
      <c r="Y261" s="102">
        <v>147.5</v>
      </c>
      <c r="Z261">
        <v>119</v>
      </c>
    </row>
    <row r="262" spans="1:26">
      <c r="A262" s="95">
        <v>44648</v>
      </c>
      <c r="B262">
        <v>245</v>
      </c>
      <c r="C262">
        <v>1130</v>
      </c>
      <c r="D262">
        <v>2.5299999999999998</v>
      </c>
      <c r="E262" s="176">
        <v>4080</v>
      </c>
      <c r="F262" s="176">
        <v>731</v>
      </c>
      <c r="G262" s="176">
        <v>3885</v>
      </c>
      <c r="H262" s="176">
        <v>802</v>
      </c>
      <c r="J262" s="176">
        <v>761</v>
      </c>
      <c r="K262" s="176">
        <v>20.84</v>
      </c>
      <c r="L262" s="102">
        <v>2.4500000000000002</v>
      </c>
      <c r="M262" s="102">
        <v>2.4550000000000001</v>
      </c>
      <c r="N262" s="176">
        <v>2.4849999999999999</v>
      </c>
      <c r="O262" s="102">
        <v>2.5499999999999998</v>
      </c>
      <c r="P262" s="102">
        <v>2.5750000000000002</v>
      </c>
      <c r="Q262" s="102">
        <v>2.6225000000000001</v>
      </c>
      <c r="R262" s="102">
        <v>1.175</v>
      </c>
      <c r="S262" s="102">
        <v>1.49</v>
      </c>
      <c r="T262" s="102">
        <v>1.4850000000000001</v>
      </c>
      <c r="U262">
        <v>9.8650000000000005E-3</v>
      </c>
      <c r="V262" s="359">
        <v>96.382741999999993</v>
      </c>
      <c r="W262" s="102">
        <v>117.25</v>
      </c>
      <c r="X262" s="102">
        <v>148.5</v>
      </c>
      <c r="Y262" s="102">
        <v>147.5</v>
      </c>
      <c r="Z262">
        <v>119</v>
      </c>
    </row>
    <row r="263" spans="1:26">
      <c r="A263" s="95">
        <v>44649</v>
      </c>
      <c r="B263">
        <v>238.3</v>
      </c>
      <c r="C263">
        <v>1087.75</v>
      </c>
      <c r="D263">
        <v>2.4500000000000002</v>
      </c>
      <c r="E263" s="176">
        <v>4100</v>
      </c>
      <c r="F263">
        <v>739</v>
      </c>
      <c r="G263" s="176">
        <v>3950</v>
      </c>
      <c r="H263" s="176">
        <v>819</v>
      </c>
      <c r="J263" s="176">
        <v>769</v>
      </c>
      <c r="K263" s="176">
        <v>21.06</v>
      </c>
      <c r="L263" s="102">
        <v>2.3824999999999998</v>
      </c>
      <c r="M263" s="102">
        <v>2.3849999999999998</v>
      </c>
      <c r="N263" s="176">
        <v>2.4474999999999998</v>
      </c>
      <c r="O263" s="102">
        <v>2.4700000000000002</v>
      </c>
      <c r="P263" s="102">
        <v>2.5262500000000001</v>
      </c>
      <c r="Q263" s="102">
        <v>2.5950000000000002</v>
      </c>
      <c r="R263" s="102">
        <v>1.155</v>
      </c>
      <c r="S263" s="102">
        <v>1.4950000000000001</v>
      </c>
      <c r="T263" s="102">
        <v>1.49</v>
      </c>
      <c r="U263">
        <v>9.9050000000000006E-3</v>
      </c>
      <c r="V263" s="359">
        <v>95.355750999999998</v>
      </c>
      <c r="W263" s="102">
        <v>116</v>
      </c>
      <c r="X263" s="102">
        <v>150</v>
      </c>
      <c r="Y263" s="102">
        <v>149</v>
      </c>
      <c r="Z263">
        <v>121</v>
      </c>
    </row>
    <row r="264" spans="1:26">
      <c r="A264" s="95">
        <v>44650</v>
      </c>
      <c r="B264">
        <v>235.1</v>
      </c>
      <c r="C264">
        <v>1115</v>
      </c>
      <c r="D264">
        <v>2.4049999999999998</v>
      </c>
      <c r="E264" s="176">
        <v>4090</v>
      </c>
      <c r="F264" s="176">
        <v>736</v>
      </c>
      <c r="G264" s="176">
        <v>3940</v>
      </c>
      <c r="H264" s="176">
        <v>816</v>
      </c>
      <c r="J264" s="176">
        <v>766</v>
      </c>
      <c r="K264" s="176">
        <v>20.97</v>
      </c>
      <c r="L264" s="102">
        <v>2.3725000000000001</v>
      </c>
      <c r="M264" s="102">
        <v>2.3925000000000001</v>
      </c>
      <c r="N264" s="176">
        <v>2.415</v>
      </c>
      <c r="O264" s="102">
        <v>2.4550000000000001</v>
      </c>
      <c r="P264" s="102">
        <v>2.5550000000000002</v>
      </c>
      <c r="Q264" s="102">
        <v>2.67</v>
      </c>
      <c r="R264" s="102">
        <v>1.1575</v>
      </c>
      <c r="S264" s="102">
        <v>1.4850000000000001</v>
      </c>
      <c r="T264" s="102">
        <v>1.48</v>
      </c>
      <c r="U264">
        <v>9.8600000000000007E-3</v>
      </c>
      <c r="V264" s="359">
        <v>92.625719000000004</v>
      </c>
      <c r="W264" s="102">
        <v>115.75</v>
      </c>
      <c r="X264" s="102">
        <v>149.5</v>
      </c>
      <c r="Y264" s="102">
        <v>148.5</v>
      </c>
      <c r="Z264">
        <v>121</v>
      </c>
    </row>
    <row r="265" spans="1:26">
      <c r="A265" s="95">
        <v>44651</v>
      </c>
      <c r="B265">
        <v>238.6</v>
      </c>
      <c r="C265">
        <v>1114.5</v>
      </c>
      <c r="D265">
        <v>2.44</v>
      </c>
      <c r="E265" s="176">
        <v>4090</v>
      </c>
      <c r="F265" s="176">
        <v>740</v>
      </c>
      <c r="G265" s="176">
        <v>3950</v>
      </c>
      <c r="H265" s="176">
        <v>823</v>
      </c>
      <c r="J265" s="176">
        <v>770</v>
      </c>
      <c r="K265" s="176">
        <v>21.1</v>
      </c>
      <c r="L265" s="102">
        <v>2.3725000000000001</v>
      </c>
      <c r="M265" s="102">
        <v>2.44</v>
      </c>
      <c r="N265" s="176">
        <v>2.42625</v>
      </c>
      <c r="O265" s="102">
        <v>2.46</v>
      </c>
      <c r="P265" s="102">
        <v>2.585</v>
      </c>
      <c r="Q265" s="102">
        <v>2.6949999999999998</v>
      </c>
      <c r="R265" s="102">
        <v>1.1375</v>
      </c>
      <c r="S265" s="102">
        <v>1.48</v>
      </c>
      <c r="T265" s="102">
        <v>1.4750000000000001</v>
      </c>
      <c r="U265">
        <v>9.9450000000000007E-3</v>
      </c>
      <c r="V265" s="359">
        <v>92.555454999999995</v>
      </c>
      <c r="W265" s="102">
        <v>112.75</v>
      </c>
      <c r="X265" s="102">
        <v>148</v>
      </c>
      <c r="Y265" s="102">
        <v>147</v>
      </c>
      <c r="Z265">
        <v>121</v>
      </c>
    </row>
    <row r="266" spans="1:26">
      <c r="A266" s="95">
        <v>44652</v>
      </c>
      <c r="B266">
        <v>234.8</v>
      </c>
      <c r="C266">
        <v>1126</v>
      </c>
      <c r="D266">
        <v>2.4</v>
      </c>
      <c r="E266" s="176">
        <v>4095</v>
      </c>
      <c r="F266" s="176">
        <v>753</v>
      </c>
      <c r="G266" s="176">
        <v>3955</v>
      </c>
      <c r="H266" s="176">
        <v>837</v>
      </c>
      <c r="I266" s="176">
        <v>4150</v>
      </c>
      <c r="J266" s="176">
        <v>753</v>
      </c>
      <c r="K266" s="176">
        <v>21.45</v>
      </c>
      <c r="L266" s="102">
        <v>2.3537499999999998</v>
      </c>
      <c r="M266" s="102">
        <v>2.375</v>
      </c>
      <c r="N266" s="176">
        <v>2.4300000000000002</v>
      </c>
      <c r="O266" s="102">
        <v>2.4500000000000002</v>
      </c>
      <c r="P266" s="102">
        <v>2.5874999999999999</v>
      </c>
      <c r="Q266" s="102">
        <v>2.6949999999999998</v>
      </c>
      <c r="R266" s="102">
        <v>1.1325000000000001</v>
      </c>
      <c r="S266" s="102">
        <v>1.4675</v>
      </c>
      <c r="T266" s="102">
        <v>1.4624999999999999</v>
      </c>
      <c r="U266">
        <v>9.9450000000000007E-3</v>
      </c>
      <c r="V266" s="359">
        <v>94.260504999999995</v>
      </c>
      <c r="W266" s="102">
        <v>113.75</v>
      </c>
      <c r="X266" s="102">
        <v>149.5</v>
      </c>
      <c r="Y266" s="102">
        <v>148.5</v>
      </c>
      <c r="Z266">
        <v>121</v>
      </c>
    </row>
    <row r="267" spans="1:26">
      <c r="A267" s="95">
        <v>44655</v>
      </c>
      <c r="B267">
        <v>235.5</v>
      </c>
      <c r="C267">
        <v>1164.75</v>
      </c>
      <c r="D267">
        <v>2.41</v>
      </c>
      <c r="E267" s="176">
        <v>4120</v>
      </c>
      <c r="F267" s="176">
        <v>766</v>
      </c>
      <c r="G267" s="176">
        <v>3950</v>
      </c>
      <c r="H267" s="176">
        <v>846</v>
      </c>
      <c r="J267" s="176">
        <v>796</v>
      </c>
      <c r="K267" s="176">
        <v>21.83</v>
      </c>
      <c r="L267" s="102">
        <v>2.3580000000000001</v>
      </c>
      <c r="M267" s="102">
        <v>2.38</v>
      </c>
      <c r="N267" s="176">
        <v>2.41</v>
      </c>
      <c r="O267" s="102">
        <v>2.4474999999999998</v>
      </c>
      <c r="P267" s="102">
        <v>2.6150000000000002</v>
      </c>
      <c r="Q267" s="102">
        <v>2.7250000000000001</v>
      </c>
      <c r="R267" s="102">
        <v>1.1274999999999999</v>
      </c>
      <c r="S267" s="102">
        <v>1.4950000000000001</v>
      </c>
      <c r="T267" s="102">
        <v>1.49</v>
      </c>
      <c r="U267">
        <v>9.9850000000000008E-3</v>
      </c>
      <c r="V267" s="359">
        <v>93.532595999999998</v>
      </c>
      <c r="W267" s="102">
        <v>112.75</v>
      </c>
      <c r="X267" s="102">
        <v>149.5</v>
      </c>
      <c r="Y267" s="102">
        <v>148.5</v>
      </c>
      <c r="Z267">
        <v>122</v>
      </c>
    </row>
    <row r="268" spans="1:26">
      <c r="A268" s="95">
        <v>44656</v>
      </c>
      <c r="B268">
        <v>238.2</v>
      </c>
      <c r="C268">
        <v>1181.5</v>
      </c>
      <c r="D268">
        <v>2.44</v>
      </c>
      <c r="E268" s="176">
        <v>4145</v>
      </c>
      <c r="F268" s="176">
        <v>764</v>
      </c>
      <c r="G268" s="176">
        <v>3975</v>
      </c>
      <c r="H268" s="176">
        <v>843</v>
      </c>
      <c r="J268" s="176">
        <v>794</v>
      </c>
      <c r="K268" s="176">
        <v>21.76</v>
      </c>
      <c r="L268" s="102">
        <v>2.375</v>
      </c>
      <c r="M268" s="102">
        <v>2.3737499999999998</v>
      </c>
      <c r="N268" s="176">
        <v>2.4449999999999998</v>
      </c>
      <c r="O268" s="102">
        <v>2.4550000000000001</v>
      </c>
      <c r="P268" s="102">
        <v>2.5975000000000001</v>
      </c>
      <c r="Q268" s="102">
        <v>2.7349999999999999</v>
      </c>
      <c r="R268" s="102">
        <v>1.1399999999999999</v>
      </c>
      <c r="S268" s="102">
        <v>1.52</v>
      </c>
      <c r="T268" s="102">
        <v>1.5149999999999999</v>
      </c>
      <c r="U268">
        <v>9.9850000000000008E-3</v>
      </c>
      <c r="V268" s="359">
        <v>93.281401000000002</v>
      </c>
      <c r="W268" s="102">
        <v>113.75</v>
      </c>
      <c r="X268" s="102">
        <v>152.5</v>
      </c>
      <c r="Y268" s="102">
        <v>151.5</v>
      </c>
      <c r="Z268">
        <v>123</v>
      </c>
    </row>
    <row r="269" spans="1:26">
      <c r="A269" s="95">
        <v>44657</v>
      </c>
      <c r="B269">
        <v>240.3</v>
      </c>
      <c r="C269">
        <v>1186</v>
      </c>
      <c r="D269">
        <v>2.4624999999999999</v>
      </c>
      <c r="E269" s="176">
        <v>4245</v>
      </c>
      <c r="F269" s="176">
        <v>774</v>
      </c>
      <c r="G269" s="176">
        <v>4075</v>
      </c>
      <c r="H269" s="176">
        <v>856</v>
      </c>
      <c r="J269" s="176">
        <v>804</v>
      </c>
      <c r="K269" s="176">
        <v>22.05</v>
      </c>
      <c r="L269" s="102">
        <v>2.4015</v>
      </c>
      <c r="M269" s="102">
        <v>2.4</v>
      </c>
      <c r="N269" s="176">
        <v>2.46</v>
      </c>
      <c r="O269" s="102">
        <v>2.4775</v>
      </c>
      <c r="P269" s="102">
        <v>2.625</v>
      </c>
      <c r="Q269" s="102">
        <v>2.7250000000000001</v>
      </c>
      <c r="R269" s="102">
        <v>1.1375</v>
      </c>
      <c r="S269" s="102">
        <v>1.5249999999999999</v>
      </c>
      <c r="T269" s="102">
        <v>1.52</v>
      </c>
      <c r="U269">
        <v>9.8200000000000006E-3</v>
      </c>
      <c r="V269" s="359">
        <v>94.255230999999995</v>
      </c>
      <c r="W269" s="102">
        <v>113.5</v>
      </c>
      <c r="X269" s="102">
        <v>151.5</v>
      </c>
      <c r="Y269" s="102">
        <v>150.5</v>
      </c>
      <c r="Z269">
        <v>121</v>
      </c>
    </row>
    <row r="270" spans="1:26">
      <c r="A270" s="95">
        <v>44658</v>
      </c>
      <c r="B270">
        <v>245.4</v>
      </c>
      <c r="C270">
        <v>1153.75</v>
      </c>
      <c r="D270">
        <v>2.5299999999999998</v>
      </c>
      <c r="E270" s="176">
        <v>4350</v>
      </c>
      <c r="F270" s="176">
        <v>785</v>
      </c>
      <c r="G270" s="176">
        <v>4180</v>
      </c>
      <c r="H270" s="176">
        <v>868</v>
      </c>
      <c r="I270" s="176"/>
      <c r="J270" s="176">
        <v>815</v>
      </c>
      <c r="K270" s="176">
        <v>22.35</v>
      </c>
      <c r="L270" s="102">
        <v>2.4537499999999999</v>
      </c>
      <c r="M270" s="102">
        <v>2.4700000000000002</v>
      </c>
      <c r="N270" s="176">
        <v>2.48</v>
      </c>
      <c r="O270" s="102">
        <v>2.54</v>
      </c>
      <c r="P270" s="102">
        <v>2.65</v>
      </c>
      <c r="Q270" s="102">
        <v>2.75</v>
      </c>
      <c r="R270" s="102">
        <v>1.1850000000000001</v>
      </c>
      <c r="S270" s="102">
        <v>1.585</v>
      </c>
      <c r="T270" s="102">
        <v>1.58</v>
      </c>
      <c r="U270">
        <v>9.7000000000000003E-3</v>
      </c>
      <c r="V270" s="359">
        <v>94.941511000000006</v>
      </c>
      <c r="W270" s="102">
        <v>122.5</v>
      </c>
      <c r="X270" s="102">
        <v>160.75</v>
      </c>
      <c r="Y270" s="102">
        <v>159.75</v>
      </c>
      <c r="Z270">
        <v>121</v>
      </c>
    </row>
    <row r="271" spans="1:26">
      <c r="A271" s="95">
        <v>44659</v>
      </c>
      <c r="B271">
        <v>248.6</v>
      </c>
      <c r="C271">
        <v>1152.5</v>
      </c>
      <c r="D271">
        <v>2.5649999999999999</v>
      </c>
      <c r="E271" s="176">
        <v>4355</v>
      </c>
      <c r="F271" s="176">
        <v>792</v>
      </c>
      <c r="G271" s="176">
        <v>4095</v>
      </c>
      <c r="H271" s="176">
        <v>857</v>
      </c>
      <c r="I271" s="176">
        <v>4315</v>
      </c>
      <c r="J271" s="176">
        <v>822</v>
      </c>
      <c r="K271" s="176">
        <v>22.54</v>
      </c>
      <c r="L271" s="102">
        <v>2.4900000000000002</v>
      </c>
      <c r="M271" s="102">
        <v>2.5099999999999998</v>
      </c>
      <c r="N271" s="176">
        <v>2.5099999999999998</v>
      </c>
      <c r="O271" s="102">
        <v>2.585</v>
      </c>
      <c r="P271" s="102">
        <v>2.65</v>
      </c>
      <c r="Q271" s="102">
        <v>2.8</v>
      </c>
      <c r="R271" s="102">
        <v>1.1775</v>
      </c>
      <c r="S271" s="102">
        <v>1.595</v>
      </c>
      <c r="T271" s="102">
        <v>1.59</v>
      </c>
      <c r="U271">
        <v>9.6200000000000001E-3</v>
      </c>
      <c r="V271" s="359">
        <v>99.230245999999994</v>
      </c>
      <c r="W271" s="102">
        <v>118.75</v>
      </c>
      <c r="X271" s="102">
        <v>161</v>
      </c>
      <c r="Y271" s="102">
        <v>160</v>
      </c>
      <c r="Z271">
        <v>119</v>
      </c>
    </row>
    <row r="272" spans="1:26">
      <c r="A272" s="95">
        <v>44662</v>
      </c>
      <c r="B272">
        <v>250.25</v>
      </c>
      <c r="C272">
        <v>1150.25</v>
      </c>
      <c r="D272">
        <v>2.585</v>
      </c>
      <c r="E272" s="176">
        <v>4505</v>
      </c>
      <c r="F272" s="176">
        <v>823</v>
      </c>
      <c r="G272" s="176">
        <v>4145</v>
      </c>
      <c r="H272" s="176">
        <v>873</v>
      </c>
      <c r="J272" s="176">
        <v>853</v>
      </c>
      <c r="K272" s="176">
        <v>23.43</v>
      </c>
      <c r="L272" s="102">
        <v>2.4987499999999998</v>
      </c>
      <c r="M272" s="102">
        <v>2.5150000000000001</v>
      </c>
      <c r="N272" s="176">
        <v>2.58</v>
      </c>
      <c r="O272" s="102">
        <v>2.5874999999999999</v>
      </c>
      <c r="P272" s="102">
        <v>2.72</v>
      </c>
      <c r="Q272" s="102">
        <v>2.8149999999999999</v>
      </c>
      <c r="R272" s="102">
        <v>1.1725000000000001</v>
      </c>
      <c r="S272" s="102">
        <v>1.5974999999999999</v>
      </c>
      <c r="T272" s="102">
        <v>1.5925</v>
      </c>
      <c r="U272">
        <v>9.4800000000000006E-3</v>
      </c>
      <c r="V272" s="359">
        <v>96.235473999999996</v>
      </c>
      <c r="W272" s="102">
        <v>116.5</v>
      </c>
      <c r="X272" s="102">
        <v>160.25</v>
      </c>
      <c r="Y272" s="102">
        <v>159.25</v>
      </c>
      <c r="Z272">
        <v>119</v>
      </c>
    </row>
    <row r="273" spans="1:26">
      <c r="A273" s="95">
        <v>44663</v>
      </c>
      <c r="B273">
        <v>260.55</v>
      </c>
      <c r="C273">
        <v>1145.75</v>
      </c>
      <c r="D273">
        <v>2.67</v>
      </c>
      <c r="E273" s="176">
        <v>4595</v>
      </c>
      <c r="F273" s="176">
        <v>841</v>
      </c>
      <c r="G273" s="176">
        <v>4235</v>
      </c>
      <c r="H273" s="176">
        <v>893</v>
      </c>
      <c r="J273" s="176">
        <v>871</v>
      </c>
      <c r="K273" s="176">
        <v>23.93</v>
      </c>
      <c r="L273" s="102">
        <v>2.5874999999999999</v>
      </c>
      <c r="M273" s="102">
        <v>2.625</v>
      </c>
      <c r="N273" s="176">
        <v>2.645</v>
      </c>
      <c r="O273" s="102">
        <v>2.67</v>
      </c>
      <c r="P273" s="102">
        <v>2.8050000000000002</v>
      </c>
      <c r="Q273" s="102">
        <v>2.89</v>
      </c>
      <c r="R273" s="102">
        <v>1.1499999999999999</v>
      </c>
      <c r="S273" s="102">
        <v>1.595</v>
      </c>
      <c r="T273" s="102">
        <v>1.59</v>
      </c>
      <c r="U273">
        <v>9.3950000000000006E-3</v>
      </c>
      <c r="V273" s="359">
        <v>97.576710000000006</v>
      </c>
      <c r="W273" s="102">
        <v>116.25</v>
      </c>
      <c r="X273" s="102">
        <v>159.75</v>
      </c>
      <c r="Y273" s="102">
        <v>158.75</v>
      </c>
      <c r="Z273">
        <v>116</v>
      </c>
    </row>
    <row r="274" spans="1:26">
      <c r="A274" s="95">
        <v>44664</v>
      </c>
      <c r="B274">
        <v>265.5</v>
      </c>
      <c r="C274">
        <v>1160.75</v>
      </c>
      <c r="D274">
        <v>2.7349999999999999</v>
      </c>
      <c r="E274" s="176">
        <v>4600</v>
      </c>
      <c r="F274" s="176">
        <v>842</v>
      </c>
      <c r="G274" s="176">
        <v>4095</v>
      </c>
      <c r="H274" s="176">
        <v>865</v>
      </c>
      <c r="J274" s="176">
        <v>872</v>
      </c>
      <c r="K274" s="176">
        <v>23.97</v>
      </c>
      <c r="L274" s="102">
        <v>2.6625000000000001</v>
      </c>
      <c r="M274" s="102">
        <v>2.7250000000000001</v>
      </c>
      <c r="N274" s="176">
        <v>2.72</v>
      </c>
      <c r="O274" s="102">
        <v>2.75</v>
      </c>
      <c r="P274" s="102">
        <v>2.9</v>
      </c>
      <c r="Q274" s="102">
        <v>2.98</v>
      </c>
      <c r="R274" s="102">
        <v>1.1825000000000001</v>
      </c>
      <c r="S274" s="102">
        <v>1.615</v>
      </c>
      <c r="T274" s="102">
        <v>1.61</v>
      </c>
      <c r="U274">
        <v>9.3749999999999997E-3</v>
      </c>
      <c r="V274" s="359">
        <v>98.361981999999998</v>
      </c>
      <c r="W274" s="102">
        <v>119</v>
      </c>
      <c r="X274" s="102">
        <v>162.25</v>
      </c>
      <c r="Y274" s="102">
        <v>161.25</v>
      </c>
      <c r="Z274">
        <v>116</v>
      </c>
    </row>
    <row r="275" spans="1:26">
      <c r="A275" s="95">
        <v>44665</v>
      </c>
      <c r="B275">
        <v>267.5</v>
      </c>
      <c r="C275">
        <v>1202.25</v>
      </c>
      <c r="D275">
        <v>2.7650000000000001</v>
      </c>
      <c r="E275" s="176">
        <v>4600</v>
      </c>
      <c r="F275" s="176">
        <v>840</v>
      </c>
      <c r="G275" s="176">
        <v>4095</v>
      </c>
      <c r="H275" s="176">
        <v>862</v>
      </c>
      <c r="I275" s="176">
        <v>4320</v>
      </c>
      <c r="J275" s="176">
        <v>870</v>
      </c>
      <c r="K275" s="176">
        <v>23.89</v>
      </c>
      <c r="L275" s="102">
        <v>2.6775000000000002</v>
      </c>
      <c r="M275" s="102">
        <v>2.72</v>
      </c>
      <c r="N275" s="176">
        <v>2.73</v>
      </c>
      <c r="O275" s="102">
        <v>2.77</v>
      </c>
      <c r="P275" s="102">
        <v>2.91</v>
      </c>
      <c r="Q275" s="102">
        <v>2.99</v>
      </c>
      <c r="R275" s="102">
        <v>1.2050000000000001</v>
      </c>
      <c r="S275" s="102">
        <v>1.62</v>
      </c>
      <c r="T275" s="102">
        <v>1.615</v>
      </c>
      <c r="U275">
        <v>9.2300000000000004E-3</v>
      </c>
      <c r="V275" s="359">
        <v>100.19018800000001</v>
      </c>
      <c r="W275" s="102">
        <v>120.25</v>
      </c>
      <c r="X275" s="102">
        <v>160.75</v>
      </c>
      <c r="Y275" s="102">
        <v>159.75</v>
      </c>
      <c r="Z275">
        <v>115</v>
      </c>
    </row>
    <row r="276" spans="1:26">
      <c r="A276" s="95">
        <v>44669</v>
      </c>
      <c r="B276">
        <v>272.3</v>
      </c>
      <c r="C276" s="189">
        <v>1202.25</v>
      </c>
      <c r="D276">
        <v>2.7949999999999999</v>
      </c>
      <c r="E276" s="176">
        <v>4605</v>
      </c>
      <c r="F276" s="176">
        <v>847</v>
      </c>
      <c r="G276" s="176">
        <v>4100</v>
      </c>
      <c r="H276" s="176">
        <v>869</v>
      </c>
      <c r="J276" s="176">
        <v>877</v>
      </c>
      <c r="K276" s="176">
        <v>24.09</v>
      </c>
      <c r="L276" s="102">
        <v>2.7225000000000001</v>
      </c>
      <c r="M276" s="102">
        <v>2.8</v>
      </c>
      <c r="N276" s="176">
        <v>2.8</v>
      </c>
      <c r="O276" s="102">
        <v>2.78</v>
      </c>
      <c r="P276" s="102">
        <v>2.9449999999999998</v>
      </c>
      <c r="Q276" s="102">
        <v>3.0525000000000002</v>
      </c>
      <c r="R276" s="102">
        <v>1.2250000000000001</v>
      </c>
      <c r="S276" s="102">
        <v>1.635</v>
      </c>
      <c r="T276" s="102">
        <v>1.63</v>
      </c>
      <c r="U276">
        <v>9.2300000000000004E-3</v>
      </c>
      <c r="V276" s="359">
        <v>99.589333999999994</v>
      </c>
      <c r="W276" s="102">
        <v>122.75</v>
      </c>
      <c r="X276" s="102">
        <v>163.5</v>
      </c>
      <c r="Y276" s="102">
        <v>162.56</v>
      </c>
      <c r="Z276">
        <v>115</v>
      </c>
    </row>
    <row r="277" spans="1:26">
      <c r="A277" s="95">
        <v>44670</v>
      </c>
      <c r="B277">
        <v>277.5</v>
      </c>
      <c r="C277">
        <v>1214</v>
      </c>
      <c r="D277">
        <v>2.87</v>
      </c>
      <c r="E277" s="176">
        <v>4600</v>
      </c>
      <c r="F277" s="176">
        <v>843</v>
      </c>
      <c r="G277" s="176">
        <v>4100</v>
      </c>
      <c r="H277" s="176">
        <v>866</v>
      </c>
      <c r="J277" s="176">
        <v>873</v>
      </c>
      <c r="K277" s="176">
        <v>23.98</v>
      </c>
      <c r="L277" s="102">
        <v>2.7545000000000002</v>
      </c>
      <c r="M277" s="102">
        <v>2.8774999999999999</v>
      </c>
      <c r="N277" s="176">
        <v>2.8487499999999999</v>
      </c>
      <c r="O277" s="102">
        <v>2.8624999999999998</v>
      </c>
      <c r="P277" s="102">
        <v>3.0649999999999999</v>
      </c>
      <c r="Q277" s="102">
        <v>3.15</v>
      </c>
      <c r="R277" s="102">
        <v>1.2549999999999999</v>
      </c>
      <c r="S277" s="102">
        <v>1.655</v>
      </c>
      <c r="T277" s="102">
        <v>1.65</v>
      </c>
      <c r="U277">
        <v>9.3749999999999997E-3</v>
      </c>
      <c r="V277" s="359">
        <v>99.594913000000005</v>
      </c>
      <c r="W277" s="102">
        <v>126.75</v>
      </c>
      <c r="X277" s="102">
        <v>166.75</v>
      </c>
      <c r="Y277" s="102">
        <v>165.75</v>
      </c>
      <c r="Z277">
        <v>113.5</v>
      </c>
    </row>
    <row r="278" spans="1:26">
      <c r="A278" s="95">
        <v>44671</v>
      </c>
      <c r="B278">
        <v>285.5</v>
      </c>
      <c r="C278">
        <v>1245</v>
      </c>
      <c r="D278">
        <v>2.94</v>
      </c>
      <c r="E278" s="176">
        <v>4400</v>
      </c>
      <c r="F278" s="176">
        <v>818</v>
      </c>
      <c r="G278" s="176">
        <v>4300</v>
      </c>
      <c r="H278" s="176">
        <v>920</v>
      </c>
      <c r="J278" s="176">
        <v>848</v>
      </c>
      <c r="K278" s="176">
        <v>23.29</v>
      </c>
      <c r="L278" s="102">
        <v>2.8325</v>
      </c>
      <c r="M278" s="102">
        <v>2.95</v>
      </c>
      <c r="N278" s="176">
        <v>2.9350000000000001</v>
      </c>
      <c r="O278" s="102">
        <v>2.9525000000000001</v>
      </c>
      <c r="P278" s="102">
        <v>3.19</v>
      </c>
      <c r="Q278" s="102">
        <v>3.29</v>
      </c>
      <c r="R278" s="102">
        <v>1.2949999999999999</v>
      </c>
      <c r="S278" s="102">
        <v>1.6950000000000001</v>
      </c>
      <c r="T278" s="102">
        <v>1.69</v>
      </c>
      <c r="U278">
        <v>9.3749999999999997E-3</v>
      </c>
      <c r="V278" s="359">
        <v>99.523866999999996</v>
      </c>
      <c r="W278" s="102">
        <v>132.25</v>
      </c>
      <c r="X278" s="102">
        <v>169</v>
      </c>
      <c r="Y278" s="102">
        <v>168</v>
      </c>
      <c r="Z278">
        <v>115</v>
      </c>
    </row>
    <row r="279" spans="1:26">
      <c r="A279" s="95">
        <v>44672</v>
      </c>
      <c r="B279">
        <v>282</v>
      </c>
      <c r="C279">
        <v>1239.25</v>
      </c>
      <c r="D279">
        <v>2.8975</v>
      </c>
      <c r="E279" s="189">
        <v>4400</v>
      </c>
      <c r="F279" s="189">
        <v>818</v>
      </c>
      <c r="G279" s="189">
        <v>4300</v>
      </c>
      <c r="H279" s="189">
        <v>920</v>
      </c>
      <c r="I279" s="189"/>
      <c r="J279" s="189">
        <v>848</v>
      </c>
      <c r="K279" s="189">
        <v>23.29</v>
      </c>
      <c r="L279" s="102">
        <v>2.8250000000000002</v>
      </c>
      <c r="M279" s="102">
        <v>2.93</v>
      </c>
      <c r="N279" s="176">
        <v>2.89</v>
      </c>
      <c r="O279" s="102">
        <v>2.94</v>
      </c>
      <c r="P279" s="102">
        <v>3.13</v>
      </c>
      <c r="Q279" s="102">
        <v>3.36</v>
      </c>
      <c r="R279" s="102">
        <v>1.33</v>
      </c>
      <c r="S279" s="102">
        <v>1.7050000000000001</v>
      </c>
      <c r="T279" s="102">
        <v>1.7</v>
      </c>
      <c r="U279">
        <v>9.6200000000000001E-3</v>
      </c>
      <c r="V279" s="401">
        <v>99.523866999999996</v>
      </c>
      <c r="W279" s="102">
        <v>133.25</v>
      </c>
      <c r="X279" s="102">
        <v>169.5</v>
      </c>
      <c r="Y279" s="102">
        <v>168.5</v>
      </c>
      <c r="Z279">
        <v>115</v>
      </c>
    </row>
    <row r="280" spans="1:26">
      <c r="A280" s="95">
        <v>44673</v>
      </c>
      <c r="B280">
        <v>283</v>
      </c>
      <c r="C280">
        <v>1236.25</v>
      </c>
      <c r="D280" s="662">
        <v>2.9575</v>
      </c>
      <c r="E280" s="176">
        <v>4505</v>
      </c>
      <c r="F280" s="176">
        <v>802</v>
      </c>
      <c r="G280" s="176">
        <v>4345</v>
      </c>
      <c r="H280" s="176">
        <v>891</v>
      </c>
      <c r="I280" s="176">
        <v>4300</v>
      </c>
      <c r="J280" s="176">
        <v>832</v>
      </c>
      <c r="K280" s="176">
        <v>22.85</v>
      </c>
      <c r="L280" s="102">
        <v>2.835</v>
      </c>
      <c r="M280" s="102">
        <v>2.94</v>
      </c>
      <c r="N280" s="176">
        <v>2.9</v>
      </c>
      <c r="O280" s="102">
        <v>2.9449999999999998</v>
      </c>
      <c r="P280" s="102">
        <v>3.14</v>
      </c>
      <c r="Q280" s="102">
        <v>3.45</v>
      </c>
      <c r="R280" s="102">
        <v>1.39</v>
      </c>
      <c r="S280" s="102">
        <v>1.8049999999999999</v>
      </c>
      <c r="T280" s="102">
        <v>1.8</v>
      </c>
      <c r="U280">
        <v>9.4549999999999999E-3</v>
      </c>
      <c r="V280" s="359">
        <v>99.450787000000005</v>
      </c>
      <c r="W280" s="102">
        <v>139.25</v>
      </c>
      <c r="X280" s="102">
        <v>178</v>
      </c>
      <c r="Y280" s="102">
        <v>177</v>
      </c>
      <c r="Z280">
        <v>116.5</v>
      </c>
    </row>
    <row r="281" spans="1:26">
      <c r="A281" s="95">
        <v>44676</v>
      </c>
      <c r="B281">
        <v>283</v>
      </c>
      <c r="C281">
        <v>1224.75</v>
      </c>
      <c r="D281">
        <v>2.9649999999999999</v>
      </c>
      <c r="E281" s="176">
        <v>4450</v>
      </c>
      <c r="F281" s="176">
        <v>785</v>
      </c>
      <c r="G281" s="176">
        <v>4345</v>
      </c>
      <c r="H281" s="176">
        <v>882</v>
      </c>
      <c r="J281" s="176">
        <v>815</v>
      </c>
      <c r="K281" s="176">
        <v>22.36</v>
      </c>
      <c r="L281" s="102">
        <v>2.8355000000000001</v>
      </c>
      <c r="M281" s="102">
        <v>2.97</v>
      </c>
      <c r="N281" s="176">
        <v>2.9750000000000001</v>
      </c>
      <c r="O281" s="102">
        <v>2.94</v>
      </c>
      <c r="P281" s="102">
        <v>3.2</v>
      </c>
      <c r="Q281" s="102">
        <v>3.4249999999999998</v>
      </c>
      <c r="R281" s="102">
        <v>1.405</v>
      </c>
      <c r="S281" s="102">
        <v>1.7849999999999999</v>
      </c>
      <c r="T281" s="102">
        <v>1.78</v>
      </c>
      <c r="U281">
        <v>9.5350000000000001E-3</v>
      </c>
      <c r="V281" s="359">
        <v>99.642415999999997</v>
      </c>
      <c r="W281" s="102">
        <v>142</v>
      </c>
      <c r="X281" s="102">
        <v>178</v>
      </c>
      <c r="Y281" s="102">
        <v>177</v>
      </c>
      <c r="Z281">
        <v>116.5</v>
      </c>
    </row>
    <row r="282" spans="1:26">
      <c r="A282" s="95">
        <v>44677</v>
      </c>
      <c r="B282">
        <v>278.5</v>
      </c>
      <c r="C282">
        <v>1210.75</v>
      </c>
      <c r="D282">
        <v>2.92</v>
      </c>
      <c r="E282" s="176">
        <v>4295</v>
      </c>
      <c r="F282" s="176">
        <v>744</v>
      </c>
      <c r="G282" s="176">
        <v>4190</v>
      </c>
      <c r="H282" s="176">
        <v>835</v>
      </c>
      <c r="J282" s="176">
        <v>774</v>
      </c>
      <c r="K282" s="176">
        <v>21.19</v>
      </c>
      <c r="L282" s="176">
        <v>2.8087499999999999</v>
      </c>
      <c r="M282" s="102">
        <v>2.89</v>
      </c>
      <c r="N282" s="102">
        <v>2.915</v>
      </c>
      <c r="O282" s="102">
        <v>2.8987500000000002</v>
      </c>
      <c r="P282" s="102">
        <v>3.17</v>
      </c>
      <c r="Q282" s="102">
        <v>3.4049999999999998</v>
      </c>
      <c r="R282" s="102">
        <v>1.49</v>
      </c>
      <c r="S282" s="102">
        <v>1.8149999999999999</v>
      </c>
      <c r="T282" s="102">
        <v>1.81</v>
      </c>
      <c r="U282">
        <v>9.3950000000000006E-3</v>
      </c>
      <c r="V282" s="359">
        <v>99.564481000000001</v>
      </c>
      <c r="W282" s="102">
        <v>150</v>
      </c>
      <c r="X282" s="102">
        <v>201.5</v>
      </c>
      <c r="Y282" s="102">
        <v>200.5</v>
      </c>
      <c r="Z282">
        <v>116.5</v>
      </c>
    </row>
    <row r="283" spans="1:26">
      <c r="A283" s="95">
        <v>44678</v>
      </c>
      <c r="B283">
        <v>274.89999999999998</v>
      </c>
      <c r="C283">
        <v>1208.25</v>
      </c>
      <c r="D283">
        <v>2.8849999999999998</v>
      </c>
      <c r="E283" s="176">
        <v>4105</v>
      </c>
      <c r="F283" s="176">
        <v>712</v>
      </c>
      <c r="G283" s="176">
        <v>4000</v>
      </c>
      <c r="H283" s="176">
        <v>799</v>
      </c>
      <c r="J283" s="176">
        <v>742</v>
      </c>
      <c r="K283" s="176">
        <v>20.309999999999999</v>
      </c>
      <c r="L283" s="102">
        <v>2.77075</v>
      </c>
      <c r="M283" s="102">
        <v>2.88</v>
      </c>
      <c r="N283" s="176">
        <v>2.8849999999999998</v>
      </c>
      <c r="O283" s="102">
        <v>2.8525</v>
      </c>
      <c r="P283" s="102">
        <v>3.13</v>
      </c>
      <c r="Q283" s="102">
        <v>3.375</v>
      </c>
      <c r="R283" s="102">
        <v>1.49</v>
      </c>
      <c r="S283" s="102">
        <v>1.8149999999999999</v>
      </c>
      <c r="T283" s="102">
        <v>1.81</v>
      </c>
      <c r="U283">
        <v>9.3950000000000006E-3</v>
      </c>
      <c r="V283" s="359">
        <v>99.499455999999995</v>
      </c>
      <c r="W283" s="102">
        <v>155</v>
      </c>
      <c r="X283" s="102">
        <v>207.5</v>
      </c>
      <c r="Y283" s="102">
        <v>206.5</v>
      </c>
      <c r="Z283" s="102">
        <v>113</v>
      </c>
    </row>
    <row r="284" spans="1:26">
      <c r="A284" s="95">
        <v>44679</v>
      </c>
      <c r="B284">
        <v>274.7</v>
      </c>
      <c r="C284">
        <v>1199.75</v>
      </c>
      <c r="D284">
        <v>2.8675000000000002</v>
      </c>
      <c r="E284" s="176">
        <v>4050</v>
      </c>
      <c r="F284" s="176">
        <v>701</v>
      </c>
      <c r="G284" s="176">
        <v>3945</v>
      </c>
      <c r="H284" s="176">
        <v>786</v>
      </c>
      <c r="J284" s="176">
        <v>731</v>
      </c>
      <c r="K284" s="176">
        <v>20</v>
      </c>
      <c r="L284" s="102">
        <v>2.7475000000000001</v>
      </c>
      <c r="M284" s="102">
        <v>2.8</v>
      </c>
      <c r="N284" s="176">
        <v>2.8574999999999999</v>
      </c>
      <c r="O284" s="102">
        <v>2.83</v>
      </c>
      <c r="P284" s="102">
        <v>3.08</v>
      </c>
      <c r="Q284" s="102">
        <v>3.3</v>
      </c>
      <c r="R284" s="102">
        <v>1.59</v>
      </c>
      <c r="S284" s="102">
        <v>1.905</v>
      </c>
      <c r="T284" s="102">
        <v>1.9</v>
      </c>
      <c r="U284">
        <v>9.1699999999999993E-3</v>
      </c>
      <c r="V284" s="359">
        <v>99.529842000000002</v>
      </c>
      <c r="W284" s="102">
        <v>159.5</v>
      </c>
      <c r="X284" s="102">
        <v>209.5</v>
      </c>
      <c r="Y284" s="102">
        <v>208.5</v>
      </c>
      <c r="Z284">
        <v>113</v>
      </c>
    </row>
    <row r="285" spans="1:26">
      <c r="A285" s="95">
        <v>44680</v>
      </c>
      <c r="B285">
        <v>273.5</v>
      </c>
      <c r="C285">
        <v>1189.75</v>
      </c>
      <c r="D285">
        <v>2.855</v>
      </c>
      <c r="E285" s="176">
        <v>4050</v>
      </c>
      <c r="F285" s="176">
        <v>706</v>
      </c>
      <c r="G285" s="176">
        <v>3945</v>
      </c>
      <c r="H285" s="176">
        <v>792</v>
      </c>
      <c r="I285" s="176">
        <v>4195</v>
      </c>
      <c r="J285" s="176">
        <v>736</v>
      </c>
      <c r="K285" s="176">
        <v>20.14</v>
      </c>
      <c r="L285" s="102">
        <v>2.7425000000000002</v>
      </c>
      <c r="M285" s="102">
        <v>2.82</v>
      </c>
      <c r="N285" s="176">
        <v>2.875</v>
      </c>
      <c r="O285" s="102">
        <v>2.8250000000000002</v>
      </c>
      <c r="P285" s="102">
        <v>3.105</v>
      </c>
      <c r="Q285" s="102">
        <v>3.3250000000000002</v>
      </c>
      <c r="R285" s="102">
        <v>1.5349999999999999</v>
      </c>
      <c r="S285" s="102">
        <v>1.84</v>
      </c>
      <c r="T285" s="102">
        <v>1.835</v>
      </c>
      <c r="U285">
        <v>8.7200000000000003E-3</v>
      </c>
      <c r="V285" s="359">
        <v>99.382937999999996</v>
      </c>
      <c r="W285" s="102">
        <v>157.25</v>
      </c>
      <c r="X285" s="102">
        <v>203.5</v>
      </c>
      <c r="Y285" s="102">
        <v>202.5</v>
      </c>
      <c r="Z285">
        <v>110.5</v>
      </c>
    </row>
    <row r="286" spans="1:26">
      <c r="A286" s="95">
        <v>44683</v>
      </c>
      <c r="B286">
        <v>269.3</v>
      </c>
      <c r="C286" s="189">
        <v>1189.75</v>
      </c>
      <c r="D286">
        <v>2.81</v>
      </c>
      <c r="E286" s="176">
        <v>3995</v>
      </c>
      <c r="F286" s="176">
        <v>677</v>
      </c>
      <c r="G286" s="176">
        <v>3890</v>
      </c>
      <c r="H286" s="176">
        <v>758</v>
      </c>
      <c r="J286" s="176">
        <v>707</v>
      </c>
      <c r="K286" s="176">
        <v>19.309999999999999</v>
      </c>
      <c r="L286" s="102">
        <v>2.6924999999999999</v>
      </c>
      <c r="M286" s="102">
        <v>2.76</v>
      </c>
      <c r="N286" s="176">
        <v>2.8125</v>
      </c>
      <c r="O286" s="102">
        <v>2.79</v>
      </c>
      <c r="P286" s="102">
        <v>3.0750000000000002</v>
      </c>
      <c r="Q286" s="102">
        <v>3.28</v>
      </c>
      <c r="R286" s="102">
        <v>1.5</v>
      </c>
      <c r="S286" s="102">
        <v>1.7749999999999999</v>
      </c>
      <c r="T286" s="102">
        <v>1.77</v>
      </c>
      <c r="U286">
        <v>9.0100000000000006E-3</v>
      </c>
      <c r="V286" s="359">
        <v>99.664941999999996</v>
      </c>
      <c r="W286" s="102">
        <v>146.75</v>
      </c>
      <c r="X286" s="102">
        <v>189</v>
      </c>
      <c r="Y286" s="102">
        <v>188</v>
      </c>
      <c r="Z286">
        <v>110</v>
      </c>
    </row>
    <row r="287" spans="1:26">
      <c r="A287" s="95">
        <v>44684</v>
      </c>
      <c r="B287">
        <v>267</v>
      </c>
      <c r="C287">
        <v>1184.75</v>
      </c>
      <c r="D287">
        <v>2.79</v>
      </c>
      <c r="E287" s="176">
        <v>3950</v>
      </c>
      <c r="F287" s="176">
        <v>683</v>
      </c>
      <c r="G287" s="176">
        <v>3955</v>
      </c>
      <c r="H287" s="176">
        <v>787</v>
      </c>
      <c r="J287" s="176">
        <v>713</v>
      </c>
      <c r="K287" s="176">
        <v>19.489999999999998</v>
      </c>
      <c r="L287" s="102">
        <v>2.6749999999999998</v>
      </c>
      <c r="M287" s="102">
        <v>2.74</v>
      </c>
      <c r="N287" s="176">
        <v>2.7974999999999999</v>
      </c>
      <c r="O287" s="102">
        <v>2.7850000000000001</v>
      </c>
      <c r="P287" s="102">
        <v>3.0550000000000002</v>
      </c>
      <c r="Q287" s="102">
        <v>3.25</v>
      </c>
      <c r="R287" s="102">
        <v>1.53</v>
      </c>
      <c r="S287" s="102">
        <v>1.7849999999999999</v>
      </c>
      <c r="T287" s="102">
        <v>1.78</v>
      </c>
      <c r="U287">
        <v>9.1699999999999993E-3</v>
      </c>
      <c r="V287" s="359">
        <v>100.490039</v>
      </c>
      <c r="W287" s="102">
        <v>151.25</v>
      </c>
      <c r="X287" s="102">
        <v>176.5</v>
      </c>
      <c r="Y287" s="102">
        <v>175.5</v>
      </c>
      <c r="Z287">
        <v>113</v>
      </c>
    </row>
    <row r="288" spans="1:26">
      <c r="A288" s="95">
        <v>44685</v>
      </c>
      <c r="B288">
        <v>272.10000000000002</v>
      </c>
      <c r="C288">
        <v>1165.75</v>
      </c>
      <c r="D288">
        <v>2.86</v>
      </c>
      <c r="E288" s="176">
        <v>3950</v>
      </c>
      <c r="F288" s="176">
        <v>680</v>
      </c>
      <c r="G288" s="176">
        <v>3955</v>
      </c>
      <c r="H288" s="176">
        <v>784</v>
      </c>
      <c r="J288" s="176">
        <v>710</v>
      </c>
      <c r="K288" s="176">
        <v>19.41</v>
      </c>
      <c r="L288" s="102">
        <v>2.7212499999999999</v>
      </c>
      <c r="M288" s="102">
        <v>2.79</v>
      </c>
      <c r="N288" s="176">
        <v>2.855</v>
      </c>
      <c r="O288" s="102">
        <v>2.84</v>
      </c>
      <c r="P288" s="102">
        <v>3.0449999999999999</v>
      </c>
      <c r="Q288" s="102">
        <v>3.25</v>
      </c>
      <c r="R288" s="102">
        <v>1.5325</v>
      </c>
      <c r="S288" s="102">
        <v>1.78</v>
      </c>
      <c r="T288" s="102">
        <v>1.7749999999999999</v>
      </c>
      <c r="U288">
        <v>9.2949999999999994E-3</v>
      </c>
      <c r="V288" s="359">
        <v>99.855306999999996</v>
      </c>
      <c r="W288" s="102">
        <v>153.25</v>
      </c>
      <c r="X288" s="102">
        <v>178.25</v>
      </c>
      <c r="Y288" s="102">
        <v>177.25</v>
      </c>
      <c r="Z288">
        <v>113</v>
      </c>
    </row>
    <row r="289" spans="1:26">
      <c r="A289" s="95">
        <v>44686</v>
      </c>
      <c r="B289">
        <v>276.39999999999998</v>
      </c>
      <c r="C289">
        <v>1128.75</v>
      </c>
      <c r="D289">
        <v>2.9024999999999999</v>
      </c>
      <c r="E289" s="176">
        <v>3950</v>
      </c>
      <c r="F289" s="176">
        <v>675</v>
      </c>
      <c r="G289" s="176">
        <v>3955</v>
      </c>
      <c r="H289" s="176">
        <v>777</v>
      </c>
      <c r="J289" s="176">
        <v>705</v>
      </c>
      <c r="K289" s="176">
        <v>19.27</v>
      </c>
      <c r="L289" s="102">
        <v>2.7625000000000002</v>
      </c>
      <c r="M289" s="102">
        <v>2.78</v>
      </c>
      <c r="N289" s="176">
        <v>2.9049999999999998</v>
      </c>
      <c r="O289" s="102">
        <v>2.88</v>
      </c>
      <c r="P289" s="102">
        <v>3.0550000000000002</v>
      </c>
      <c r="Q289" s="102">
        <v>3.26</v>
      </c>
      <c r="R289" s="102">
        <v>1.5449999999999999</v>
      </c>
      <c r="S289" s="102">
        <v>1.7875000000000001</v>
      </c>
      <c r="T289" s="102">
        <v>1.7524999999999999</v>
      </c>
      <c r="U289">
        <v>9.4149999999999998E-3</v>
      </c>
      <c r="V289" s="359">
        <v>100.13668800000001</v>
      </c>
      <c r="W289" s="102">
        <v>154.5</v>
      </c>
      <c r="X289" s="102">
        <v>178.75</v>
      </c>
      <c r="Y289" s="102">
        <v>177.75</v>
      </c>
      <c r="Z289">
        <v>113</v>
      </c>
    </row>
    <row r="290" spans="1:26">
      <c r="A290" s="95">
        <v>44687</v>
      </c>
      <c r="B290">
        <v>274.5</v>
      </c>
      <c r="C290">
        <v>1102</v>
      </c>
      <c r="D290">
        <v>2.8875000000000002</v>
      </c>
      <c r="E290" s="176">
        <v>3995</v>
      </c>
      <c r="F290" s="176">
        <v>677</v>
      </c>
      <c r="G290" s="176">
        <v>4000</v>
      </c>
      <c r="H290" s="176">
        <v>780</v>
      </c>
      <c r="I290" s="176">
        <v>4100</v>
      </c>
      <c r="J290" s="176">
        <v>707</v>
      </c>
      <c r="K290" s="176">
        <v>19.32</v>
      </c>
      <c r="L290" s="102">
        <v>2.7462499999999999</v>
      </c>
      <c r="M290" s="102">
        <v>2.82</v>
      </c>
      <c r="N290" s="176">
        <v>2.875</v>
      </c>
      <c r="O290" s="102">
        <v>2.855</v>
      </c>
      <c r="P290" s="102">
        <v>3.0550000000000002</v>
      </c>
      <c r="Q290" s="102">
        <v>3.26</v>
      </c>
      <c r="R290" s="102">
        <v>1.5449999999999999</v>
      </c>
      <c r="S290" s="102">
        <v>1.7649999999999999</v>
      </c>
      <c r="T290" s="102">
        <v>1.76</v>
      </c>
      <c r="U290">
        <v>9.5200000000000007E-3</v>
      </c>
      <c r="V290" s="359">
        <v>100.66577100000001</v>
      </c>
      <c r="W290" s="102">
        <v>156.25</v>
      </c>
      <c r="X290" s="102">
        <v>178</v>
      </c>
      <c r="Y290" s="102">
        <v>177</v>
      </c>
      <c r="Z290">
        <v>117</v>
      </c>
    </row>
    <row r="291" spans="1:26">
      <c r="A291" s="95">
        <v>44690</v>
      </c>
      <c r="B291">
        <v>273</v>
      </c>
      <c r="C291">
        <v>1073.5</v>
      </c>
      <c r="D291">
        <v>2.855</v>
      </c>
      <c r="E291" s="176">
        <v>4005</v>
      </c>
      <c r="F291" s="176">
        <v>670</v>
      </c>
      <c r="G291" s="176">
        <v>4010</v>
      </c>
      <c r="H291" s="176">
        <v>772</v>
      </c>
      <c r="J291" s="176">
        <v>700</v>
      </c>
      <c r="K291" s="176">
        <v>19.13</v>
      </c>
      <c r="L291" s="102">
        <v>2.73</v>
      </c>
      <c r="M291" s="102">
        <v>2.8</v>
      </c>
      <c r="N291" s="176">
        <v>2.86</v>
      </c>
      <c r="O291" s="102">
        <v>2.855</v>
      </c>
      <c r="P291" s="102">
        <v>3.0249999999999999</v>
      </c>
      <c r="Q291" s="102">
        <v>2.2349999999999999</v>
      </c>
      <c r="R291" s="102">
        <v>1.59375</v>
      </c>
      <c r="S291" s="102">
        <v>1.81</v>
      </c>
      <c r="T291" s="102">
        <v>1.8049999999999999</v>
      </c>
      <c r="U291">
        <v>9.6399999999999993E-3</v>
      </c>
      <c r="V291" s="359">
        <v>101.016465</v>
      </c>
      <c r="W291" s="102">
        <v>160.25</v>
      </c>
      <c r="X291" s="102">
        <v>181</v>
      </c>
      <c r="Y291" s="102">
        <v>180</v>
      </c>
      <c r="Z291">
        <v>117</v>
      </c>
    </row>
    <row r="292" spans="1:26">
      <c r="A292" s="95">
        <v>44691</v>
      </c>
      <c r="B292">
        <v>277.25</v>
      </c>
      <c r="C292">
        <v>1074.75</v>
      </c>
      <c r="D292">
        <v>2.92</v>
      </c>
      <c r="E292" s="176">
        <v>4005</v>
      </c>
      <c r="F292" s="176">
        <v>672</v>
      </c>
      <c r="G292" s="176">
        <v>3995</v>
      </c>
      <c r="H292" s="176">
        <v>771</v>
      </c>
      <c r="J292" s="176">
        <v>702</v>
      </c>
      <c r="K292" s="176">
        <v>19.170000000000002</v>
      </c>
      <c r="L292" s="102">
        <v>2.7637499999999999</v>
      </c>
      <c r="M292" s="102">
        <v>2.8624999999999998</v>
      </c>
      <c r="N292" s="176">
        <v>2.89</v>
      </c>
      <c r="O292" s="102">
        <v>2.8849999999999998</v>
      </c>
      <c r="P292" s="102">
        <v>3.0249999999999999</v>
      </c>
      <c r="Q292" s="102">
        <v>3.1749999999999998</v>
      </c>
      <c r="R292" s="102">
        <v>1.65</v>
      </c>
      <c r="S292" s="102">
        <v>1.855</v>
      </c>
      <c r="T292" s="102">
        <v>1.85</v>
      </c>
      <c r="U292">
        <v>9.8200000000000006E-3</v>
      </c>
      <c r="V292" s="359">
        <v>101.344205</v>
      </c>
      <c r="W292" s="102">
        <v>164.25</v>
      </c>
      <c r="X292" s="102">
        <v>184.25</v>
      </c>
      <c r="Y292" s="102">
        <v>183.25</v>
      </c>
      <c r="Z292">
        <v>120</v>
      </c>
    </row>
    <row r="293" spans="1:26">
      <c r="A293" s="95">
        <v>44692</v>
      </c>
      <c r="B293">
        <v>278.10000000000002</v>
      </c>
      <c r="C293">
        <v>1078</v>
      </c>
      <c r="D293">
        <v>2.91</v>
      </c>
      <c r="E293" s="176">
        <v>4050</v>
      </c>
      <c r="F293" s="176">
        <v>680</v>
      </c>
      <c r="G293" s="176">
        <v>3995</v>
      </c>
      <c r="H293" s="176">
        <v>771</v>
      </c>
      <c r="J293" s="176">
        <v>710</v>
      </c>
      <c r="K293" s="176">
        <v>19.399999999999999</v>
      </c>
      <c r="L293" s="102">
        <v>2.7850000000000001</v>
      </c>
      <c r="M293" s="102">
        <v>2.9049999999999998</v>
      </c>
      <c r="N293" s="176">
        <v>2.9</v>
      </c>
      <c r="O293" s="102">
        <v>2.9049999999999998</v>
      </c>
      <c r="P293" s="102">
        <v>3.0449999999999999</v>
      </c>
      <c r="Q293" s="102">
        <v>3.22</v>
      </c>
      <c r="R293" s="102">
        <v>1.635</v>
      </c>
      <c r="S293" s="102">
        <v>1.845</v>
      </c>
      <c r="T293" s="102">
        <v>1.84</v>
      </c>
      <c r="U293">
        <v>9.5750000000000002E-3</v>
      </c>
      <c r="V293" s="359">
        <v>101.931337</v>
      </c>
      <c r="W293" s="102">
        <v>162</v>
      </c>
      <c r="X293" s="102">
        <v>183.5</v>
      </c>
      <c r="Y293" s="102">
        <v>182.5</v>
      </c>
      <c r="Z293">
        <v>115</v>
      </c>
    </row>
    <row r="294" spans="1:26">
      <c r="A294" s="95">
        <v>44693</v>
      </c>
      <c r="B294">
        <v>274.5</v>
      </c>
      <c r="C294">
        <v>1108</v>
      </c>
      <c r="D294">
        <v>2.875</v>
      </c>
      <c r="E294" s="176">
        <v>4095</v>
      </c>
      <c r="F294" s="176">
        <v>686</v>
      </c>
      <c r="G294" s="176">
        <v>3980</v>
      </c>
      <c r="H294" s="176">
        <v>767</v>
      </c>
      <c r="J294" s="176">
        <v>716</v>
      </c>
      <c r="K294" s="176">
        <v>19.57</v>
      </c>
      <c r="L294" s="102">
        <v>2.7524999999999999</v>
      </c>
      <c r="M294" s="102">
        <v>2.83</v>
      </c>
      <c r="N294" s="176">
        <v>2.9024999999999999</v>
      </c>
      <c r="O294" s="102">
        <v>2.8650000000000002</v>
      </c>
      <c r="P294" s="102">
        <v>3.0150000000000001</v>
      </c>
      <c r="Q294" s="102">
        <v>3.22</v>
      </c>
      <c r="R294" s="102">
        <v>1.65</v>
      </c>
      <c r="S294" s="102">
        <v>1.86</v>
      </c>
      <c r="T294" s="102">
        <v>1.855</v>
      </c>
      <c r="U294">
        <v>9.2099999999999994E-3</v>
      </c>
      <c r="V294" s="359">
        <v>102.01441</v>
      </c>
      <c r="W294" s="102">
        <v>166.25</v>
      </c>
      <c r="X294" s="102">
        <v>186</v>
      </c>
      <c r="Y294" s="102">
        <v>185</v>
      </c>
      <c r="Z294">
        <v>113</v>
      </c>
    </row>
    <row r="295" spans="1:26">
      <c r="A295" s="95">
        <v>44694</v>
      </c>
      <c r="B295">
        <v>273</v>
      </c>
      <c r="C295">
        <v>1138.25</v>
      </c>
      <c r="D295">
        <v>2.855</v>
      </c>
      <c r="E295" s="176">
        <v>4095</v>
      </c>
      <c r="F295" s="176">
        <v>695</v>
      </c>
      <c r="G295" s="176">
        <v>3980</v>
      </c>
      <c r="H295" s="176">
        <v>778</v>
      </c>
      <c r="I295" s="176">
        <v>4350</v>
      </c>
      <c r="J295" s="176">
        <v>725</v>
      </c>
      <c r="K295" s="176">
        <v>19.829999999999998</v>
      </c>
      <c r="L295" s="102">
        <v>2.7287499999999998</v>
      </c>
      <c r="M295" s="102">
        <v>2.8</v>
      </c>
      <c r="N295" s="176">
        <v>2.875</v>
      </c>
      <c r="O295" s="102">
        <v>2.835</v>
      </c>
      <c r="P295" s="102">
        <v>2.9750000000000001</v>
      </c>
      <c r="Q295" s="102">
        <v>3.18</v>
      </c>
      <c r="R295" s="102">
        <v>1.665</v>
      </c>
      <c r="S295" s="102">
        <v>1.865</v>
      </c>
      <c r="T295" s="102">
        <v>1.86</v>
      </c>
      <c r="U295">
        <v>9.2099999999999994E-3</v>
      </c>
      <c r="V295" s="359">
        <v>102.311013</v>
      </c>
      <c r="W295" s="102">
        <v>166</v>
      </c>
      <c r="X295" s="102">
        <v>185.75</v>
      </c>
      <c r="Y295" s="102">
        <v>184.75</v>
      </c>
      <c r="Z295">
        <v>113</v>
      </c>
    </row>
    <row r="296" spans="1:26">
      <c r="A296" s="671">
        <v>44697</v>
      </c>
      <c r="B296">
        <v>279</v>
      </c>
      <c r="C296">
        <v>1168.25</v>
      </c>
      <c r="D296">
        <v>2.92</v>
      </c>
      <c r="E296" s="176">
        <v>4095</v>
      </c>
      <c r="F296" s="176">
        <v>696</v>
      </c>
      <c r="G296" s="176">
        <v>3980</v>
      </c>
      <c r="H296" s="176">
        <v>779</v>
      </c>
      <c r="J296" s="176">
        <v>726</v>
      </c>
      <c r="K296" s="176">
        <v>19.86</v>
      </c>
      <c r="L296" s="102">
        <v>2.786</v>
      </c>
      <c r="M296" s="102">
        <v>2.85</v>
      </c>
      <c r="N296" s="176">
        <v>2.8849999999999998</v>
      </c>
      <c r="O296" s="102">
        <v>2.895</v>
      </c>
      <c r="P296" s="102">
        <v>3</v>
      </c>
      <c r="Q296" s="102">
        <v>3.2</v>
      </c>
      <c r="R296" s="102">
        <v>1.64</v>
      </c>
      <c r="S296" s="102">
        <v>1.875</v>
      </c>
      <c r="T296" s="102">
        <v>1.87</v>
      </c>
      <c r="U296">
        <v>9.0050000000000009E-3</v>
      </c>
      <c r="V296" s="359">
        <v>102.908085</v>
      </c>
      <c r="W296" s="102">
        <v>166.25</v>
      </c>
      <c r="X296" s="102">
        <v>187.5</v>
      </c>
      <c r="Y296" s="102">
        <v>186.5</v>
      </c>
      <c r="Z296">
        <v>110</v>
      </c>
    </row>
    <row r="297" spans="1:26">
      <c r="A297" s="671">
        <v>44698</v>
      </c>
      <c r="B297">
        <v>279</v>
      </c>
      <c r="C297">
        <v>1180</v>
      </c>
      <c r="D297">
        <v>2.92</v>
      </c>
      <c r="E297" s="176">
        <v>4055</v>
      </c>
      <c r="F297" s="176">
        <v>702</v>
      </c>
      <c r="G297" s="176">
        <v>4005</v>
      </c>
      <c r="H297" s="176">
        <v>798</v>
      </c>
      <c r="J297" s="176">
        <v>732</v>
      </c>
      <c r="K297" s="176">
        <v>20.03</v>
      </c>
      <c r="L297" s="102">
        <v>2.7919999999999998</v>
      </c>
      <c r="M297" s="102">
        <v>2.855</v>
      </c>
      <c r="N297" s="176">
        <v>2.9049999999999998</v>
      </c>
      <c r="O297" s="102">
        <v>2.915</v>
      </c>
      <c r="P297" s="102">
        <v>2.9950000000000001</v>
      </c>
      <c r="Q297" s="102">
        <v>3.23</v>
      </c>
      <c r="R297" s="102">
        <v>1.5549999999999999</v>
      </c>
      <c r="S297" s="102">
        <v>1.81</v>
      </c>
      <c r="T297" s="102">
        <v>1.8049999999999999</v>
      </c>
      <c r="U297">
        <v>8.8050000000000003E-3</v>
      </c>
      <c r="V297" s="359">
        <v>104.697035</v>
      </c>
      <c r="W297" s="102">
        <v>160</v>
      </c>
      <c r="X297" s="102">
        <v>184.5</v>
      </c>
      <c r="Y297" s="102">
        <v>183.5</v>
      </c>
      <c r="Z297">
        <v>109</v>
      </c>
    </row>
    <row r="298" spans="1:26">
      <c r="A298" s="671">
        <v>44699</v>
      </c>
      <c r="B298">
        <v>274.5</v>
      </c>
      <c r="C298">
        <v>1179.5</v>
      </c>
      <c r="D298">
        <v>2.8525</v>
      </c>
      <c r="E298" s="176">
        <v>4045</v>
      </c>
      <c r="F298" s="176">
        <v>698</v>
      </c>
      <c r="G298" s="176">
        <v>4045</v>
      </c>
      <c r="H298" s="176">
        <v>728</v>
      </c>
      <c r="J298" s="176">
        <v>728</v>
      </c>
      <c r="K298" s="176">
        <v>19.920000000000002</v>
      </c>
      <c r="L298" s="102">
        <v>2.7475000000000001</v>
      </c>
      <c r="M298" s="102">
        <v>2.7850000000000001</v>
      </c>
      <c r="N298" s="176">
        <v>2.89</v>
      </c>
      <c r="O298" s="102">
        <v>2.8675000000000002</v>
      </c>
      <c r="P298" s="102">
        <v>2.96</v>
      </c>
      <c r="Q298" s="102">
        <v>3.17</v>
      </c>
      <c r="R298" s="102">
        <v>1.5049999999999999</v>
      </c>
      <c r="S298" s="102">
        <v>1.8</v>
      </c>
      <c r="T298" s="102">
        <v>1.7949999999999999</v>
      </c>
      <c r="U298">
        <v>8.5599999999999999E-3</v>
      </c>
      <c r="V298" s="359">
        <v>108.377078</v>
      </c>
      <c r="W298" s="102">
        <v>149.75</v>
      </c>
      <c r="X298" s="102">
        <v>178</v>
      </c>
      <c r="Y298" s="102">
        <v>177</v>
      </c>
      <c r="Z298">
        <v>106</v>
      </c>
    </row>
    <row r="299" spans="1:26">
      <c r="A299" s="671">
        <v>44700</v>
      </c>
      <c r="B299">
        <v>274.89999999999998</v>
      </c>
      <c r="C299">
        <v>1179.5</v>
      </c>
      <c r="D299">
        <v>2.87</v>
      </c>
      <c r="E299" s="176">
        <v>4045</v>
      </c>
      <c r="F299" s="176">
        <v>711</v>
      </c>
      <c r="G299" s="176">
        <v>3970</v>
      </c>
      <c r="H299" s="176">
        <v>803</v>
      </c>
      <c r="J299" s="176">
        <v>741</v>
      </c>
      <c r="K299" s="176">
        <v>20.27</v>
      </c>
      <c r="L299" s="176">
        <v>2.7462499999999999</v>
      </c>
      <c r="M299" s="176">
        <v>2.7749999999999999</v>
      </c>
      <c r="N299" s="176">
        <v>2.88</v>
      </c>
      <c r="O299" s="176">
        <v>2.8650000000000002</v>
      </c>
      <c r="P299" s="176">
        <v>2.9049999999999998</v>
      </c>
      <c r="Q299" s="176">
        <v>3.1475</v>
      </c>
      <c r="R299" s="176">
        <v>1.4450000000000001</v>
      </c>
      <c r="S299" s="176">
        <v>1.78</v>
      </c>
      <c r="T299" s="176">
        <v>1.7749999999999999</v>
      </c>
      <c r="U299">
        <v>8.3549999999999996E-3</v>
      </c>
      <c r="V299" s="359">
        <v>108.41653599999999</v>
      </c>
      <c r="W299" s="102">
        <v>147.5</v>
      </c>
      <c r="X299" s="102">
        <v>177.5</v>
      </c>
      <c r="Y299" s="102">
        <v>176.5</v>
      </c>
      <c r="Z299">
        <v>102</v>
      </c>
    </row>
    <row r="300" spans="1:26">
      <c r="A300" s="671">
        <v>44701</v>
      </c>
      <c r="B300">
        <v>275.55</v>
      </c>
      <c r="C300">
        <v>1177</v>
      </c>
      <c r="D300">
        <v>2.8975</v>
      </c>
      <c r="E300" s="176">
        <v>4000</v>
      </c>
      <c r="F300" s="176">
        <v>706</v>
      </c>
      <c r="G300" s="176">
        <v>4005</v>
      </c>
      <c r="H300" s="176">
        <v>813</v>
      </c>
      <c r="I300" s="176">
        <v>4495</v>
      </c>
      <c r="J300" s="176">
        <v>736</v>
      </c>
      <c r="K300" s="176">
        <v>20.13</v>
      </c>
      <c r="L300" s="102">
        <v>2.7524999999999999</v>
      </c>
      <c r="M300" s="102">
        <v>2.78</v>
      </c>
      <c r="N300" s="176">
        <v>2.89</v>
      </c>
      <c r="O300" s="102">
        <v>2.86</v>
      </c>
      <c r="P300" s="102">
        <v>2.835</v>
      </c>
      <c r="Q300" s="102">
        <v>3.1749999999999998</v>
      </c>
      <c r="R300" s="102">
        <v>1.49</v>
      </c>
      <c r="S300" s="102">
        <v>1.825</v>
      </c>
      <c r="T300" s="102">
        <v>1.82</v>
      </c>
      <c r="U300">
        <v>8.1499999999999993E-3</v>
      </c>
      <c r="V300" s="359">
        <v>108.38701</v>
      </c>
      <c r="W300" s="102">
        <v>151</v>
      </c>
      <c r="X300" s="102">
        <v>182.5</v>
      </c>
      <c r="Y300" s="102">
        <v>181.5</v>
      </c>
      <c r="Z300">
        <v>102</v>
      </c>
    </row>
    <row r="301" spans="1:26">
      <c r="A301" s="95">
        <v>44704</v>
      </c>
      <c r="B301">
        <v>280</v>
      </c>
      <c r="C301">
        <v>1124</v>
      </c>
      <c r="D301">
        <v>2.95</v>
      </c>
      <c r="E301" s="176">
        <v>3995</v>
      </c>
      <c r="F301" s="176">
        <v>713</v>
      </c>
      <c r="G301" s="176">
        <v>4000</v>
      </c>
      <c r="H301" s="176">
        <v>822</v>
      </c>
      <c r="J301" s="176">
        <v>743</v>
      </c>
      <c r="K301" s="176">
        <v>20.350000000000001</v>
      </c>
      <c r="L301" s="102">
        <v>2.7949999999999999</v>
      </c>
      <c r="M301" s="102">
        <v>2.83</v>
      </c>
      <c r="N301" s="176">
        <v>2.95</v>
      </c>
      <c r="O301" s="102">
        <v>2.91</v>
      </c>
      <c r="P301" s="102">
        <v>2.9550000000000001</v>
      </c>
      <c r="Q301" s="102">
        <v>3.2050000000000001</v>
      </c>
      <c r="R301" s="102">
        <v>1.5149999999999999</v>
      </c>
      <c r="S301" s="102">
        <v>1.8225</v>
      </c>
      <c r="T301" s="102">
        <v>1.8174999999999999</v>
      </c>
      <c r="U301">
        <v>8.2749999999999994E-3</v>
      </c>
      <c r="V301" s="359" t="s">
        <v>428</v>
      </c>
      <c r="W301" s="102">
        <v>152.25</v>
      </c>
      <c r="X301" s="102">
        <v>182.5</v>
      </c>
      <c r="Y301" s="102">
        <v>181.5</v>
      </c>
      <c r="Z301">
        <v>100</v>
      </c>
    </row>
    <row r="302" spans="1:26">
      <c r="A302" s="95">
        <v>44705</v>
      </c>
      <c r="B302">
        <v>277.39999999999998</v>
      </c>
      <c r="C302">
        <v>1119.25</v>
      </c>
      <c r="D302">
        <v>2.915</v>
      </c>
      <c r="E302" s="176">
        <v>3900</v>
      </c>
      <c r="F302" s="176">
        <v>698</v>
      </c>
      <c r="G302" s="176">
        <v>3950</v>
      </c>
      <c r="H302" s="176">
        <v>813</v>
      </c>
      <c r="J302" s="176">
        <v>728</v>
      </c>
      <c r="K302" s="176">
        <v>19.920000000000002</v>
      </c>
      <c r="L302" s="102">
        <v>2.7825000000000002</v>
      </c>
      <c r="M302" s="102">
        <v>2.8050000000000002</v>
      </c>
      <c r="N302" s="176">
        <v>2.915</v>
      </c>
      <c r="O302" s="102">
        <v>2.895</v>
      </c>
      <c r="P302" s="102">
        <v>2.9249999999999998</v>
      </c>
      <c r="Q302" s="102">
        <v>3.1850000000000001</v>
      </c>
      <c r="R302" s="102">
        <v>1.4850000000000001</v>
      </c>
      <c r="S302" s="102">
        <v>1.8075000000000001</v>
      </c>
      <c r="T302" s="102">
        <v>1.8025</v>
      </c>
      <c r="U302">
        <v>7.7799999999999996E-3</v>
      </c>
      <c r="V302" s="359">
        <v>114.15881299999999</v>
      </c>
      <c r="W302" s="102">
        <v>147.75</v>
      </c>
      <c r="X302" s="102">
        <v>179.5</v>
      </c>
      <c r="Y302" s="102">
        <v>178.5</v>
      </c>
      <c r="Z302">
        <v>96</v>
      </c>
    </row>
    <row r="303" spans="1:26">
      <c r="A303" s="95">
        <v>44706</v>
      </c>
      <c r="B303">
        <v>276.7</v>
      </c>
      <c r="C303">
        <v>1130.5</v>
      </c>
      <c r="D303" s="28">
        <v>2.915</v>
      </c>
      <c r="E303" s="176">
        <v>3865</v>
      </c>
      <c r="F303" s="176">
        <v>688</v>
      </c>
      <c r="G303" s="176">
        <v>3915</v>
      </c>
      <c r="H303" s="176">
        <v>801</v>
      </c>
      <c r="J303" s="176">
        <v>718</v>
      </c>
      <c r="K303" s="176">
        <v>19.63</v>
      </c>
      <c r="L303" s="102">
        <v>2.766</v>
      </c>
      <c r="M303" s="102">
        <v>2.78</v>
      </c>
      <c r="N303" s="176">
        <v>2.92</v>
      </c>
      <c r="O303" s="102">
        <v>2.8849999999999998</v>
      </c>
      <c r="P303" s="102">
        <v>2.91</v>
      </c>
      <c r="Q303" s="102">
        <v>3.15</v>
      </c>
      <c r="R303" s="102">
        <v>1.43</v>
      </c>
      <c r="S303" s="102">
        <v>1.7450000000000001</v>
      </c>
      <c r="T303" s="102">
        <v>1.74</v>
      </c>
      <c r="U303">
        <v>8.0499999999999999E-3</v>
      </c>
      <c r="V303" s="359" t="s">
        <v>429</v>
      </c>
      <c r="W303" s="102">
        <v>142.75</v>
      </c>
      <c r="X303" s="102">
        <v>174.5</v>
      </c>
      <c r="Y303" s="102">
        <v>173.5</v>
      </c>
      <c r="Z303">
        <v>99.5</v>
      </c>
    </row>
    <row r="304" spans="1:26">
      <c r="A304" s="95">
        <v>44707</v>
      </c>
      <c r="B304">
        <v>275.60000000000002</v>
      </c>
      <c r="C304">
        <v>1130.25</v>
      </c>
      <c r="D304">
        <v>2.9</v>
      </c>
      <c r="E304" s="176">
        <v>3845</v>
      </c>
      <c r="F304" s="176">
        <v>694</v>
      </c>
      <c r="G304" s="176">
        <v>3995</v>
      </c>
      <c r="H304" s="176">
        <v>809</v>
      </c>
      <c r="J304" s="176">
        <v>724</v>
      </c>
      <c r="K304" s="176">
        <v>19.8</v>
      </c>
      <c r="L304" s="102">
        <v>2.76</v>
      </c>
      <c r="M304" s="102">
        <v>2.8</v>
      </c>
      <c r="N304" s="176">
        <v>2.91</v>
      </c>
      <c r="O304" s="102">
        <v>2.875</v>
      </c>
      <c r="P304" s="102">
        <v>2.93</v>
      </c>
      <c r="Q304" s="102">
        <v>3.17</v>
      </c>
      <c r="R304" s="102">
        <v>1.3875</v>
      </c>
      <c r="S304" s="102">
        <v>1.6950000000000001</v>
      </c>
      <c r="T304" s="102">
        <v>1.69</v>
      </c>
      <c r="U304">
        <v>8.1899999999999994E-3</v>
      </c>
      <c r="V304" s="359">
        <v>119.265556</v>
      </c>
      <c r="W304" s="102">
        <v>139.75</v>
      </c>
      <c r="X304" s="102">
        <v>169.5</v>
      </c>
      <c r="Y304" s="102">
        <v>168.5</v>
      </c>
      <c r="Z304">
        <v>101</v>
      </c>
    </row>
    <row r="305" spans="1:26">
      <c r="A305" s="95">
        <v>44708</v>
      </c>
      <c r="B305">
        <v>281.25</v>
      </c>
      <c r="C305">
        <v>1132</v>
      </c>
      <c r="D305">
        <v>2.9624999999999999</v>
      </c>
      <c r="E305" s="176">
        <v>3745</v>
      </c>
      <c r="F305" s="176">
        <v>679</v>
      </c>
      <c r="G305" s="176">
        <v>3795</v>
      </c>
      <c r="H305" s="176">
        <v>792</v>
      </c>
      <c r="I305" s="176">
        <v>4445</v>
      </c>
      <c r="J305" s="176">
        <v>709</v>
      </c>
      <c r="K305" s="176">
        <v>19.39</v>
      </c>
      <c r="L305" s="102">
        <v>2.8087499999999999</v>
      </c>
      <c r="M305" s="102">
        <v>2.8312499999999998</v>
      </c>
      <c r="N305" s="176">
        <v>2.9750000000000001</v>
      </c>
      <c r="O305" s="102">
        <v>2.92</v>
      </c>
      <c r="P305" s="102">
        <v>2.9750000000000001</v>
      </c>
      <c r="Q305" s="102">
        <v>3.2</v>
      </c>
      <c r="R305" s="102">
        <v>1.38</v>
      </c>
      <c r="S305" s="102">
        <v>1.68</v>
      </c>
      <c r="T305" s="102">
        <v>1.675</v>
      </c>
      <c r="U305">
        <v>7.9299999999999995E-3</v>
      </c>
      <c r="V305" s="359">
        <v>117.784603</v>
      </c>
      <c r="W305" s="102">
        <v>139.25</v>
      </c>
      <c r="X305" s="102">
        <v>167</v>
      </c>
      <c r="Y305" s="102">
        <v>166</v>
      </c>
      <c r="Z305">
        <v>95.5</v>
      </c>
    </row>
    <row r="306" spans="1:26">
      <c r="A306" s="95">
        <v>44711</v>
      </c>
      <c r="B306" s="189">
        <v>281.25</v>
      </c>
      <c r="C306">
        <v>1135.25</v>
      </c>
      <c r="D306" s="189">
        <v>2.9624999999999999</v>
      </c>
      <c r="E306" s="176">
        <v>3745</v>
      </c>
      <c r="F306" s="176">
        <v>680</v>
      </c>
      <c r="G306" s="176">
        <v>3855</v>
      </c>
      <c r="H306" s="176">
        <v>805</v>
      </c>
      <c r="J306" s="176">
        <v>710</v>
      </c>
      <c r="K306" s="176">
        <v>19.399999999999999</v>
      </c>
      <c r="L306" s="369">
        <v>2.8087499999999999</v>
      </c>
      <c r="M306" s="369">
        <v>2.8312499999999998</v>
      </c>
      <c r="N306" s="189">
        <v>2.9750000000000001</v>
      </c>
      <c r="O306" s="369">
        <v>2.92</v>
      </c>
      <c r="P306" s="369">
        <v>2.9750000000000001</v>
      </c>
      <c r="Q306" s="369">
        <v>3.2</v>
      </c>
      <c r="R306" s="369">
        <v>1.38</v>
      </c>
      <c r="S306" s="369">
        <v>1.68</v>
      </c>
      <c r="T306" s="369">
        <v>1.675</v>
      </c>
      <c r="U306" s="189">
        <v>7.9299999999999995E-3</v>
      </c>
      <c r="V306" s="359">
        <v>118.39513100000001</v>
      </c>
      <c r="W306" s="369">
        <v>139.25</v>
      </c>
      <c r="X306" s="369">
        <v>167</v>
      </c>
      <c r="Y306" s="369">
        <v>166</v>
      </c>
      <c r="Z306" s="189">
        <v>95.5</v>
      </c>
    </row>
    <row r="307" spans="1:26">
      <c r="A307" s="95">
        <v>44712</v>
      </c>
      <c r="B307">
        <v>278</v>
      </c>
      <c r="C307">
        <v>1201</v>
      </c>
      <c r="D307">
        <v>2.94</v>
      </c>
      <c r="E307" s="176">
        <v>3675</v>
      </c>
      <c r="F307" s="176">
        <v>666</v>
      </c>
      <c r="G307" s="176">
        <v>3785</v>
      </c>
      <c r="H307" s="176">
        <v>788</v>
      </c>
      <c r="J307" s="176">
        <v>696</v>
      </c>
      <c r="K307" s="176">
        <v>19</v>
      </c>
      <c r="L307" s="102">
        <v>2.78125</v>
      </c>
      <c r="M307" s="102">
        <v>2.8174999999999999</v>
      </c>
      <c r="N307" s="176">
        <v>2.9449999999999998</v>
      </c>
      <c r="O307" s="102">
        <v>2.9075000000000002</v>
      </c>
      <c r="P307" s="102">
        <v>2.9649999999999999</v>
      </c>
      <c r="Q307" s="102">
        <v>3.17</v>
      </c>
      <c r="R307" s="102">
        <v>1.36</v>
      </c>
      <c r="S307" s="102">
        <v>1.625</v>
      </c>
      <c r="T307" s="102">
        <v>1.62</v>
      </c>
      <c r="U307">
        <v>7.7850000000000003E-3</v>
      </c>
      <c r="V307" s="359">
        <v>119.060935</v>
      </c>
      <c r="W307" s="102">
        <v>134.75</v>
      </c>
      <c r="X307" s="102">
        <v>160.5</v>
      </c>
      <c r="Y307" s="102">
        <v>159.5</v>
      </c>
      <c r="Z307">
        <v>95.5</v>
      </c>
    </row>
    <row r="308" spans="1:26">
      <c r="A308" s="95">
        <v>44713</v>
      </c>
      <c r="B308">
        <v>279.3</v>
      </c>
      <c r="C308">
        <v>1278.5</v>
      </c>
      <c r="D308">
        <v>2.9649999999999999</v>
      </c>
      <c r="E308" s="176">
        <v>3675</v>
      </c>
      <c r="F308" s="176">
        <v>660</v>
      </c>
      <c r="G308" s="176">
        <v>3785</v>
      </c>
      <c r="H308" s="176">
        <v>781</v>
      </c>
      <c r="J308" s="176">
        <v>690</v>
      </c>
      <c r="K308" s="176">
        <v>18.84</v>
      </c>
      <c r="L308" s="102">
        <v>2.7945000000000002</v>
      </c>
      <c r="M308" s="102">
        <v>2.86</v>
      </c>
      <c r="N308" s="176">
        <v>2.9674999999999998</v>
      </c>
      <c r="O308" s="102">
        <v>2.9175</v>
      </c>
      <c r="P308" s="102">
        <v>2.97</v>
      </c>
      <c r="Q308" s="102">
        <v>3.165</v>
      </c>
      <c r="R308" s="102">
        <v>1.425</v>
      </c>
      <c r="S308" s="102">
        <v>1.63</v>
      </c>
      <c r="T308" s="102">
        <v>1.625</v>
      </c>
      <c r="U308">
        <v>7.7400000000000004E-3</v>
      </c>
      <c r="V308" s="359">
        <v>119.476648</v>
      </c>
      <c r="W308" s="102">
        <v>145.75</v>
      </c>
      <c r="X308" s="102">
        <v>164.5</v>
      </c>
      <c r="Y308" s="102">
        <v>163.5</v>
      </c>
      <c r="Z308">
        <v>95.5</v>
      </c>
    </row>
    <row r="309" spans="1:26">
      <c r="A309" s="95">
        <v>44714</v>
      </c>
      <c r="B309">
        <v>278.89999999999998</v>
      </c>
      <c r="C309" s="189">
        <v>1278.5</v>
      </c>
      <c r="D309">
        <v>2.97</v>
      </c>
      <c r="E309" s="176">
        <v>3720</v>
      </c>
      <c r="F309" s="176">
        <v>667</v>
      </c>
      <c r="G309" s="176">
        <v>3830</v>
      </c>
      <c r="H309" s="176">
        <v>790</v>
      </c>
      <c r="J309" s="176">
        <v>697</v>
      </c>
      <c r="K309" s="176">
        <v>19.05</v>
      </c>
      <c r="L309" s="102">
        <v>2.7875000000000001</v>
      </c>
      <c r="M309" s="102">
        <v>2.88</v>
      </c>
      <c r="N309" s="176">
        <v>3.0074999999999998</v>
      </c>
      <c r="O309" s="102">
        <v>2.9049999999999998</v>
      </c>
      <c r="P309" s="102">
        <v>3.0150000000000001</v>
      </c>
      <c r="Q309" s="102">
        <v>3.2149999999999999</v>
      </c>
      <c r="R309" s="102">
        <v>1.605</v>
      </c>
      <c r="S309" s="102">
        <v>1.7649999999999999</v>
      </c>
      <c r="T309" s="102">
        <v>1.76</v>
      </c>
      <c r="U309">
        <v>7.5399999999999998E-3</v>
      </c>
      <c r="V309" s="359">
        <v>119.55259</v>
      </c>
      <c r="W309" s="102">
        <v>159.25</v>
      </c>
      <c r="X309" s="102">
        <v>173</v>
      </c>
      <c r="Y309" s="102">
        <v>172</v>
      </c>
      <c r="Z309">
        <v>92</v>
      </c>
    </row>
    <row r="310" spans="1:26">
      <c r="A310" s="95">
        <v>44715</v>
      </c>
      <c r="B310">
        <v>278.8</v>
      </c>
      <c r="C310" s="189">
        <v>1278.5</v>
      </c>
      <c r="D310">
        <v>2.9725000000000001</v>
      </c>
      <c r="E310" s="176">
        <v>3745</v>
      </c>
      <c r="F310" s="176">
        <v>672</v>
      </c>
      <c r="G310" s="176">
        <v>3755</v>
      </c>
      <c r="H310" s="176">
        <v>775</v>
      </c>
      <c r="I310" s="176">
        <v>4395</v>
      </c>
      <c r="J310" s="176">
        <v>702</v>
      </c>
      <c r="K310" s="176">
        <v>19.190000000000001</v>
      </c>
      <c r="L310" s="102">
        <v>2.7887499999999998</v>
      </c>
      <c r="M310" s="102">
        <v>2.7949999999999999</v>
      </c>
      <c r="N310" s="176">
        <v>3.0375000000000001</v>
      </c>
      <c r="O310" s="102">
        <v>2.895</v>
      </c>
      <c r="P310" s="102">
        <v>2.94</v>
      </c>
      <c r="Q310" s="102">
        <v>3.1549999999999998</v>
      </c>
      <c r="R310" s="102">
        <v>1.61</v>
      </c>
      <c r="S310" s="102">
        <v>1.7649999999999999</v>
      </c>
      <c r="T310" s="102">
        <v>1.76</v>
      </c>
      <c r="U310">
        <v>7.0899999999999999E-3</v>
      </c>
      <c r="V310" s="359">
        <v>119.558932</v>
      </c>
      <c r="W310" s="102">
        <v>162.5</v>
      </c>
      <c r="X310" s="102">
        <v>175.5</v>
      </c>
      <c r="Y310" s="102">
        <v>174.5</v>
      </c>
      <c r="Z310">
        <v>86</v>
      </c>
    </row>
    <row r="311" spans="1:26">
      <c r="A311" s="95">
        <v>44718</v>
      </c>
      <c r="B311">
        <v>282.2</v>
      </c>
      <c r="C311">
        <v>1341.75</v>
      </c>
      <c r="D311">
        <v>2.9975000000000001</v>
      </c>
      <c r="E311" s="176">
        <v>3780</v>
      </c>
      <c r="F311" s="176">
        <v>679</v>
      </c>
      <c r="G311" s="176">
        <v>3755</v>
      </c>
      <c r="H311" s="176">
        <v>776</v>
      </c>
      <c r="J311" s="176">
        <v>709</v>
      </c>
      <c r="K311" s="176">
        <v>19.37</v>
      </c>
      <c r="L311" s="102">
        <v>2.82</v>
      </c>
      <c r="M311" s="102">
        <v>2.9049999999999998</v>
      </c>
      <c r="N311" s="176">
        <v>3</v>
      </c>
      <c r="O311" s="102">
        <v>2.9474999999999998</v>
      </c>
      <c r="P311" s="102">
        <v>3.0350000000000001</v>
      </c>
      <c r="Q311" s="102">
        <v>3.1850000000000001</v>
      </c>
      <c r="R311" s="102">
        <v>1.615</v>
      </c>
      <c r="S311" s="102">
        <v>1.7775000000000001</v>
      </c>
      <c r="T311" s="102">
        <v>1.7725</v>
      </c>
      <c r="U311">
        <v>6.8900000000000003E-3</v>
      </c>
      <c r="V311" s="359">
        <v>119.80394699999999</v>
      </c>
      <c r="W311" s="102">
        <v>164.5</v>
      </c>
      <c r="X311" s="102">
        <v>178</v>
      </c>
      <c r="Y311" s="102">
        <v>177</v>
      </c>
      <c r="Z311">
        <v>84</v>
      </c>
    </row>
    <row r="312" spans="1:26">
      <c r="A312" s="95">
        <v>44719</v>
      </c>
      <c r="B312">
        <v>285.5</v>
      </c>
      <c r="C312">
        <v>1345.5</v>
      </c>
      <c r="D312">
        <v>3.0074999999999998</v>
      </c>
      <c r="E312" s="176">
        <v>3720</v>
      </c>
      <c r="F312" s="176">
        <v>658</v>
      </c>
      <c r="G312" s="176">
        <v>3695</v>
      </c>
      <c r="H312" s="176">
        <v>752</v>
      </c>
      <c r="J312" s="176">
        <v>688</v>
      </c>
      <c r="K312" s="176">
        <v>18.79</v>
      </c>
      <c r="L312" s="102">
        <v>2.8525</v>
      </c>
      <c r="M312" s="102">
        <v>2.8849999999999998</v>
      </c>
      <c r="N312" s="176">
        <v>3.01</v>
      </c>
      <c r="O312" s="102">
        <v>2.98</v>
      </c>
      <c r="P312" s="102">
        <v>3.0350000000000001</v>
      </c>
      <c r="Q312" s="102">
        <v>3.17</v>
      </c>
      <c r="R312" s="102">
        <v>1.675</v>
      </c>
      <c r="S312" s="102">
        <v>1.7849999999999999</v>
      </c>
      <c r="T312" s="102">
        <v>1.78</v>
      </c>
      <c r="U312">
        <v>6.7650000000000002E-3</v>
      </c>
      <c r="V312" s="359">
        <v>120.02686799999999</v>
      </c>
      <c r="W312" s="102">
        <v>166.75</v>
      </c>
      <c r="X312" s="102">
        <v>177</v>
      </c>
      <c r="Y312" s="102">
        <v>176</v>
      </c>
      <c r="Z312">
        <v>84</v>
      </c>
    </row>
    <row r="313" spans="1:26">
      <c r="A313" s="95">
        <v>44720</v>
      </c>
      <c r="B313">
        <v>287.60000000000002</v>
      </c>
      <c r="C313">
        <v>1320</v>
      </c>
      <c r="D313">
        <v>3.0175000000000001</v>
      </c>
      <c r="E313" s="176">
        <v>3715</v>
      </c>
      <c r="F313" s="176">
        <v>654</v>
      </c>
      <c r="G313" s="176">
        <v>3690</v>
      </c>
      <c r="H313" s="176">
        <v>747</v>
      </c>
      <c r="J313" s="176">
        <v>684</v>
      </c>
      <c r="K313" s="176">
        <v>18.66</v>
      </c>
      <c r="L313" s="102">
        <v>2.8730000000000002</v>
      </c>
      <c r="M313" s="102">
        <v>2.8925000000000001</v>
      </c>
      <c r="N313" s="176">
        <v>3.0175000000000001</v>
      </c>
      <c r="O313" s="102">
        <v>3.0024999999999999</v>
      </c>
      <c r="P313" s="102">
        <v>3.0449999999999999</v>
      </c>
      <c r="Q313" s="102">
        <v>3.18</v>
      </c>
      <c r="R313" s="102">
        <v>1.665</v>
      </c>
      <c r="S313" s="102">
        <v>1.79</v>
      </c>
      <c r="T313" s="102">
        <v>1.7849999999999999</v>
      </c>
      <c r="U313">
        <v>6.4999999999999997E-3</v>
      </c>
      <c r="V313" s="359">
        <v>120.279971</v>
      </c>
      <c r="W313" s="102">
        <v>166</v>
      </c>
      <c r="X313" s="102">
        <v>177</v>
      </c>
      <c r="Y313" s="102">
        <v>176</v>
      </c>
      <c r="Z313">
        <v>78</v>
      </c>
    </row>
    <row r="314" spans="1:26">
      <c r="A314" s="95">
        <v>44721</v>
      </c>
      <c r="B314">
        <v>288</v>
      </c>
      <c r="C314">
        <v>1257.75</v>
      </c>
      <c r="D314">
        <v>3.01</v>
      </c>
      <c r="E314" s="176">
        <v>3715</v>
      </c>
      <c r="F314" s="176">
        <v>655</v>
      </c>
      <c r="G314" s="176">
        <v>3690</v>
      </c>
      <c r="H314" s="176">
        <v>748</v>
      </c>
      <c r="J314" s="176">
        <v>685</v>
      </c>
      <c r="K314" s="176">
        <v>18.7</v>
      </c>
      <c r="L314" s="102">
        <v>2.8824999999999998</v>
      </c>
      <c r="M314" s="102">
        <v>2.8875000000000002</v>
      </c>
      <c r="N314" s="176">
        <v>3.01</v>
      </c>
      <c r="O314" s="102">
        <v>3.01</v>
      </c>
      <c r="P314" s="102">
        <v>3.0649999999999999</v>
      </c>
      <c r="Q314" s="102">
        <v>3.21</v>
      </c>
      <c r="R314" s="102">
        <v>1.595</v>
      </c>
      <c r="S314" s="102">
        <v>1.71</v>
      </c>
      <c r="T314" s="102">
        <v>1.7050000000000001</v>
      </c>
      <c r="U314">
        <v>6.4799999999999996E-3</v>
      </c>
      <c r="V314" s="359">
        <v>125.926703</v>
      </c>
      <c r="W314" s="102">
        <v>158</v>
      </c>
      <c r="X314" s="102">
        <v>170</v>
      </c>
      <c r="Y314" s="102">
        <v>169</v>
      </c>
      <c r="Z314">
        <v>78</v>
      </c>
    </row>
    <row r="315" spans="1:26">
      <c r="A315" s="95">
        <v>44722</v>
      </c>
      <c r="B315">
        <v>288</v>
      </c>
      <c r="C315">
        <v>1201.75</v>
      </c>
      <c r="D315">
        <v>3.0074999999999998</v>
      </c>
      <c r="E315" s="176">
        <v>3650</v>
      </c>
      <c r="F315" s="176">
        <v>632</v>
      </c>
      <c r="G315" s="176">
        <v>3625</v>
      </c>
      <c r="H315" s="176">
        <v>722</v>
      </c>
      <c r="I315" s="176">
        <v>4245</v>
      </c>
      <c r="J315" s="176">
        <v>662</v>
      </c>
      <c r="K315" s="176">
        <v>18.05</v>
      </c>
      <c r="L315" s="102">
        <v>2.88</v>
      </c>
      <c r="M315" s="102">
        <v>2.8975</v>
      </c>
      <c r="N315" s="176">
        <v>3</v>
      </c>
      <c r="O315" s="102">
        <v>3</v>
      </c>
      <c r="P315" s="102">
        <v>3.04</v>
      </c>
      <c r="Q315" s="102">
        <v>3.19</v>
      </c>
      <c r="R315" s="102">
        <v>1.54</v>
      </c>
      <c r="S315" s="102">
        <v>1.665</v>
      </c>
      <c r="T315" s="102">
        <v>1.66</v>
      </c>
      <c r="U315">
        <v>6.7650000000000002E-3</v>
      </c>
      <c r="V315" s="359">
        <v>128.91108600000001</v>
      </c>
      <c r="W315" s="102">
        <v>152.75</v>
      </c>
      <c r="X315" s="102">
        <v>166</v>
      </c>
      <c r="Y315" s="102">
        <v>165</v>
      </c>
      <c r="Z315">
        <v>80</v>
      </c>
    </row>
    <row r="316" spans="1:26">
      <c r="A316" s="95">
        <v>44725</v>
      </c>
      <c r="B316">
        <v>286.39999999999998</v>
      </c>
      <c r="C316">
        <v>1257.5</v>
      </c>
      <c r="D316">
        <v>2.99</v>
      </c>
      <c r="E316" s="176">
        <v>3695</v>
      </c>
      <c r="F316" s="176">
        <v>624</v>
      </c>
      <c r="G316" s="176">
        <v>3670</v>
      </c>
      <c r="H316" s="176">
        <v>713</v>
      </c>
      <c r="J316" s="176">
        <v>654</v>
      </c>
      <c r="K316" s="176">
        <v>17.82</v>
      </c>
      <c r="L316" s="102">
        <v>2.8610000000000002</v>
      </c>
      <c r="M316" s="102">
        <v>2.8612500000000001</v>
      </c>
      <c r="N316" s="176">
        <v>2.98</v>
      </c>
      <c r="O316" s="102">
        <v>2.99</v>
      </c>
      <c r="P316" s="102">
        <v>3</v>
      </c>
      <c r="Q316" s="102">
        <v>3.17</v>
      </c>
      <c r="R316" s="102">
        <v>1.5249999999999999</v>
      </c>
      <c r="S316" s="102">
        <v>1.65</v>
      </c>
      <c r="T316" s="102">
        <v>1.645</v>
      </c>
      <c r="U316">
        <v>6.7250000000000001E-3</v>
      </c>
      <c r="V316" s="359">
        <v>131.108687</v>
      </c>
      <c r="W316" s="102">
        <v>153.25</v>
      </c>
      <c r="X316" s="102">
        <v>166</v>
      </c>
      <c r="Y316" s="102">
        <v>165</v>
      </c>
      <c r="Z316">
        <v>83</v>
      </c>
    </row>
    <row r="317" spans="1:26">
      <c r="A317" s="95">
        <v>44726</v>
      </c>
      <c r="B317">
        <v>286.60000000000002</v>
      </c>
      <c r="C317">
        <v>1316.5</v>
      </c>
      <c r="D317">
        <v>3</v>
      </c>
      <c r="E317" s="176">
        <v>3645</v>
      </c>
      <c r="F317" s="176">
        <v>612</v>
      </c>
      <c r="G317" s="176">
        <v>3620</v>
      </c>
      <c r="H317" s="176">
        <v>699</v>
      </c>
      <c r="J317" s="176">
        <v>642</v>
      </c>
      <c r="K317" s="176">
        <v>17.489999999999998</v>
      </c>
      <c r="L317" s="102">
        <v>2.8614999999999999</v>
      </c>
      <c r="M317" s="102">
        <v>2.8849999999999998</v>
      </c>
      <c r="N317" s="176">
        <v>2.99</v>
      </c>
      <c r="O317" s="102">
        <v>2.9874999999999998</v>
      </c>
      <c r="P317" s="102">
        <v>3.01</v>
      </c>
      <c r="Q317" s="102">
        <v>3.18</v>
      </c>
      <c r="R317" s="102">
        <v>1.5349999999999999</v>
      </c>
      <c r="S317" s="102">
        <v>1.645</v>
      </c>
      <c r="T317" s="102">
        <v>1.64</v>
      </c>
      <c r="U317">
        <v>6.8050000000000003E-3</v>
      </c>
      <c r="V317" s="359">
        <v>133.21931499999999</v>
      </c>
      <c r="W317" s="102">
        <v>153.5</v>
      </c>
      <c r="X317" s="102">
        <v>167.75</v>
      </c>
      <c r="Y317" s="102">
        <v>163.75</v>
      </c>
      <c r="Z317">
        <v>83</v>
      </c>
    </row>
    <row r="318" spans="1:26">
      <c r="A318" s="95">
        <v>44727</v>
      </c>
      <c r="B318">
        <v>284.2</v>
      </c>
      <c r="C318">
        <v>1378.5</v>
      </c>
      <c r="D318">
        <v>2.95</v>
      </c>
      <c r="E318" s="176">
        <v>3585</v>
      </c>
      <c r="F318" s="176">
        <v>609</v>
      </c>
      <c r="G318" s="176">
        <v>3585</v>
      </c>
      <c r="H318" s="176">
        <v>696</v>
      </c>
      <c r="J318" s="176">
        <v>639</v>
      </c>
      <c r="K318" s="176">
        <v>17.41</v>
      </c>
      <c r="L318" s="102">
        <v>2.8485</v>
      </c>
      <c r="M318" s="102">
        <v>2.89</v>
      </c>
      <c r="N318" s="176">
        <v>2.9525000000000001</v>
      </c>
      <c r="O318" s="102">
        <v>2.9624999999999999</v>
      </c>
      <c r="P318" s="102">
        <v>2.9950000000000001</v>
      </c>
      <c r="Q318" s="102">
        <v>3.17</v>
      </c>
      <c r="R318" s="102">
        <v>1.5349999999999999</v>
      </c>
      <c r="S318" s="102">
        <v>1.64</v>
      </c>
      <c r="T318" s="102">
        <v>1.635</v>
      </c>
      <c r="U318">
        <v>6.8050000000000003E-3</v>
      </c>
      <c r="V318" s="359">
        <v>142.06885199999999</v>
      </c>
      <c r="W318" s="102">
        <v>153.25</v>
      </c>
      <c r="X318" s="102">
        <v>163.5</v>
      </c>
      <c r="Y318" s="102">
        <v>162.5</v>
      </c>
      <c r="Z318">
        <v>83</v>
      </c>
    </row>
    <row r="319" spans="1:26">
      <c r="A319" s="95">
        <v>44728</v>
      </c>
      <c r="B319">
        <v>285.60000000000002</v>
      </c>
      <c r="C319">
        <v>1352.5</v>
      </c>
      <c r="D319">
        <v>2.9525000000000001</v>
      </c>
      <c r="E319" s="189">
        <v>3585</v>
      </c>
      <c r="F319" s="189">
        <v>609</v>
      </c>
      <c r="G319" s="189">
        <v>3585</v>
      </c>
      <c r="H319" s="189">
        <v>696</v>
      </c>
      <c r="I319" s="189"/>
      <c r="J319" s="189">
        <v>639</v>
      </c>
      <c r="K319" s="189">
        <v>17.41</v>
      </c>
      <c r="L319" s="102">
        <v>2.855</v>
      </c>
      <c r="M319" s="102">
        <v>2.88</v>
      </c>
      <c r="N319" s="176">
        <v>2.9474999999999998</v>
      </c>
      <c r="O319" s="102">
        <v>2.97</v>
      </c>
      <c r="P319" s="102">
        <v>3.03</v>
      </c>
      <c r="Q319" s="102">
        <v>3.2</v>
      </c>
      <c r="R319" s="102">
        <v>1.5149999999999999</v>
      </c>
      <c r="S319" s="102">
        <v>1.615</v>
      </c>
      <c r="T319" s="102">
        <v>1.61</v>
      </c>
      <c r="U319">
        <v>6.8649999999999996E-3</v>
      </c>
      <c r="V319" s="401">
        <v>142.06885199999999</v>
      </c>
      <c r="W319" s="102">
        <v>151</v>
      </c>
      <c r="X319" s="102">
        <v>160</v>
      </c>
      <c r="Y319" s="102">
        <v>159</v>
      </c>
      <c r="Z319">
        <v>83</v>
      </c>
    </row>
    <row r="320" spans="1:26">
      <c r="A320" s="95">
        <v>44729</v>
      </c>
      <c r="B320">
        <v>282.8</v>
      </c>
      <c r="C320">
        <v>1329.75</v>
      </c>
      <c r="D320">
        <v>2.9249999999999998</v>
      </c>
      <c r="E320" s="176">
        <v>3700</v>
      </c>
      <c r="F320" s="176">
        <v>622</v>
      </c>
      <c r="G320" s="176">
        <v>3675</v>
      </c>
      <c r="H320" s="176">
        <v>711</v>
      </c>
      <c r="I320" s="176">
        <v>4145</v>
      </c>
      <c r="J320" s="176">
        <v>652</v>
      </c>
      <c r="K320" s="176">
        <v>17.78</v>
      </c>
      <c r="L320" s="102">
        <v>2.8287499999999999</v>
      </c>
      <c r="M320" s="102">
        <v>2.8650000000000002</v>
      </c>
      <c r="N320" s="176">
        <v>2.9249999999999998</v>
      </c>
      <c r="O320" s="102">
        <v>2.9449999999999998</v>
      </c>
      <c r="P320" s="102">
        <v>3.01</v>
      </c>
      <c r="Q320" s="102">
        <v>3.1850000000000001</v>
      </c>
      <c r="R320" s="102">
        <v>1.49</v>
      </c>
      <c r="S320" s="102">
        <v>1.58</v>
      </c>
      <c r="T320" s="102">
        <v>1.575</v>
      </c>
      <c r="U320">
        <v>7.0899999999999999E-3</v>
      </c>
      <c r="V320" s="359">
        <v>156.31773899999999</v>
      </c>
      <c r="W320" s="102">
        <v>148.25</v>
      </c>
      <c r="X320" s="102">
        <v>157.5</v>
      </c>
      <c r="Y320" s="102">
        <v>156.5</v>
      </c>
      <c r="Z320">
        <v>88</v>
      </c>
    </row>
    <row r="321" spans="1:26">
      <c r="A321" s="95">
        <v>44732</v>
      </c>
      <c r="B321" s="189">
        <v>282.8</v>
      </c>
      <c r="C321">
        <v>1319</v>
      </c>
      <c r="D321" s="189">
        <v>2.9249999999999998</v>
      </c>
      <c r="E321" s="176">
        <v>3750</v>
      </c>
      <c r="F321" s="176">
        <v>624</v>
      </c>
      <c r="G321" s="176">
        <v>3725</v>
      </c>
      <c r="H321" s="176">
        <v>713</v>
      </c>
      <c r="J321" s="176">
        <v>654</v>
      </c>
      <c r="K321" s="176">
        <v>17.829999999999998</v>
      </c>
      <c r="L321" s="369">
        <v>2.8287499999999999</v>
      </c>
      <c r="M321" s="369">
        <v>2.8650000000000002</v>
      </c>
      <c r="N321" s="189">
        <v>2.9249999999999998</v>
      </c>
      <c r="O321" s="369">
        <v>2.9449999999999998</v>
      </c>
      <c r="P321" s="369">
        <v>3.01</v>
      </c>
      <c r="Q321" s="369">
        <v>3.1850000000000001</v>
      </c>
      <c r="R321" s="369">
        <v>1.49</v>
      </c>
      <c r="S321" s="369">
        <v>1.58</v>
      </c>
      <c r="T321" s="369">
        <v>1.575</v>
      </c>
      <c r="U321" s="189">
        <v>7.0899999999999999E-3</v>
      </c>
      <c r="V321" s="359">
        <v>169.48835199999999</v>
      </c>
      <c r="W321" s="369">
        <v>148.25</v>
      </c>
      <c r="X321" s="369">
        <v>157.5</v>
      </c>
      <c r="Y321" s="369">
        <v>156.5</v>
      </c>
      <c r="Z321" s="189">
        <v>88</v>
      </c>
    </row>
    <row r="322" spans="1:26">
      <c r="A322" s="95">
        <v>44733</v>
      </c>
      <c r="B322">
        <v>275.5</v>
      </c>
      <c r="C322">
        <v>1275.75</v>
      </c>
      <c r="D322">
        <v>2.86</v>
      </c>
      <c r="E322" s="176">
        <v>3705</v>
      </c>
      <c r="F322" s="176">
        <v>620</v>
      </c>
      <c r="G322" s="176">
        <v>3745</v>
      </c>
      <c r="H322" s="176">
        <v>721</v>
      </c>
      <c r="J322" s="176">
        <v>650</v>
      </c>
      <c r="K322" s="176">
        <v>17.73</v>
      </c>
      <c r="L322" s="102">
        <v>2.7687499999999998</v>
      </c>
      <c r="M322" s="102">
        <v>2.7949999999999999</v>
      </c>
      <c r="N322" s="176">
        <v>2.8875000000000002</v>
      </c>
      <c r="O322" s="102">
        <v>2.915</v>
      </c>
      <c r="P322" s="102">
        <v>2.96</v>
      </c>
      <c r="Q322" s="102">
        <v>3.1150000000000002</v>
      </c>
      <c r="R322" s="102">
        <v>1.44</v>
      </c>
      <c r="S322" s="102">
        <v>1.5375000000000001</v>
      </c>
      <c r="T322" s="102">
        <v>1.5325</v>
      </c>
      <c r="U322">
        <v>7.2150000000000001E-3</v>
      </c>
      <c r="V322" s="359">
        <v>170.72649699999999</v>
      </c>
      <c r="W322" s="102">
        <v>145</v>
      </c>
      <c r="X322" s="102">
        <v>154.5</v>
      </c>
      <c r="Y322" s="102">
        <v>153.5</v>
      </c>
      <c r="Z322">
        <v>88</v>
      </c>
    </row>
    <row r="323" spans="1:26">
      <c r="A323" s="95">
        <v>44734</v>
      </c>
      <c r="B323">
        <v>277</v>
      </c>
      <c r="C323">
        <v>1221.25</v>
      </c>
      <c r="D323">
        <v>2.875</v>
      </c>
      <c r="E323" s="176">
        <v>3675</v>
      </c>
      <c r="F323" s="176">
        <v>615</v>
      </c>
      <c r="G323" s="176">
        <v>3715</v>
      </c>
      <c r="H323" s="176">
        <v>715</v>
      </c>
      <c r="J323" s="176">
        <v>645</v>
      </c>
      <c r="K323" s="176">
        <v>17.57</v>
      </c>
      <c r="L323" s="102">
        <v>2.77</v>
      </c>
      <c r="M323" s="102">
        <v>2.7974999999999999</v>
      </c>
      <c r="N323" s="176">
        <v>2.8875000000000002</v>
      </c>
      <c r="O323" s="102">
        <v>2.8849999999999998</v>
      </c>
      <c r="P323" s="102">
        <v>2.9550000000000001</v>
      </c>
      <c r="Q323" s="102">
        <v>3.11</v>
      </c>
      <c r="R323" s="102">
        <v>1.42</v>
      </c>
      <c r="S323" s="102">
        <v>1.51</v>
      </c>
      <c r="T323" s="102">
        <v>1.5049999999999999</v>
      </c>
      <c r="U323">
        <v>7.5799999999999999E-3</v>
      </c>
      <c r="V323" s="359">
        <v>171.42471800000001</v>
      </c>
      <c r="W323" s="102">
        <v>141</v>
      </c>
      <c r="X323" s="102">
        <v>150</v>
      </c>
      <c r="Y323" s="102">
        <v>149</v>
      </c>
      <c r="Z323">
        <v>95</v>
      </c>
    </row>
    <row r="324" spans="1:26">
      <c r="A324" s="95">
        <v>44735</v>
      </c>
      <c r="B324">
        <v>270</v>
      </c>
      <c r="C324">
        <v>1212</v>
      </c>
      <c r="D324">
        <v>2.8</v>
      </c>
      <c r="E324" s="176">
        <v>3675</v>
      </c>
      <c r="F324" s="176">
        <v>606</v>
      </c>
      <c r="G324" s="176">
        <v>3715</v>
      </c>
      <c r="H324" s="176">
        <v>705</v>
      </c>
      <c r="J324" s="176">
        <v>636</v>
      </c>
      <c r="K324" s="176">
        <v>17.329999999999998</v>
      </c>
      <c r="L324" s="102">
        <v>2.7</v>
      </c>
      <c r="M324" s="102">
        <v>2.6974999999999998</v>
      </c>
      <c r="N324" s="176">
        <v>2.8025000000000002</v>
      </c>
      <c r="O324" s="102">
        <v>2.8149999999999999</v>
      </c>
      <c r="P324" s="102">
        <v>2.89</v>
      </c>
      <c r="Q324" s="102">
        <v>3.0449999999999999</v>
      </c>
      <c r="R324" s="102">
        <v>1.4175</v>
      </c>
      <c r="S324" s="102">
        <v>1.5075000000000001</v>
      </c>
      <c r="T324" s="102">
        <v>1.5024999999999999</v>
      </c>
      <c r="U324">
        <v>7.4200000000000004E-3</v>
      </c>
      <c r="V324" s="359">
        <v>174.04662999999999</v>
      </c>
      <c r="W324" s="102">
        <v>141.25</v>
      </c>
      <c r="X324" s="102">
        <v>150.5</v>
      </c>
      <c r="Y324" s="102">
        <v>149.5</v>
      </c>
      <c r="Z324">
        <v>92</v>
      </c>
    </row>
    <row r="325" spans="1:26">
      <c r="A325" s="95">
        <v>44736</v>
      </c>
      <c r="B325">
        <v>276.8</v>
      </c>
      <c r="C325">
        <v>1183.5</v>
      </c>
      <c r="D325">
        <v>2.86</v>
      </c>
      <c r="E325" s="176">
        <v>3545</v>
      </c>
      <c r="F325" s="176">
        <v>608</v>
      </c>
      <c r="G325" s="176">
        <v>3605</v>
      </c>
      <c r="H325" s="176">
        <v>707</v>
      </c>
      <c r="I325" s="176">
        <v>4145</v>
      </c>
      <c r="J325" s="176">
        <v>638</v>
      </c>
      <c r="K325" s="176">
        <v>17.37</v>
      </c>
      <c r="L325" s="102">
        <v>2.7675000000000001</v>
      </c>
      <c r="M325" s="102">
        <v>2.8025000000000002</v>
      </c>
      <c r="N325" s="176">
        <v>2.86</v>
      </c>
      <c r="O325" s="102">
        <v>2.8849999999999998</v>
      </c>
      <c r="P325" s="102">
        <v>2.9550000000000001</v>
      </c>
      <c r="Q325" s="102">
        <v>3.125</v>
      </c>
      <c r="R325" s="102">
        <v>1.4</v>
      </c>
      <c r="S325" s="102">
        <v>1.4924999999999999</v>
      </c>
      <c r="T325" s="102">
        <v>1.4875</v>
      </c>
      <c r="U325" s="102">
        <v>7.9100000000000004E-3</v>
      </c>
      <c r="V325" s="359">
        <v>177.315946</v>
      </c>
      <c r="W325" s="102">
        <v>141</v>
      </c>
      <c r="X325" s="102">
        <v>151.5</v>
      </c>
      <c r="Y325" s="102">
        <v>150.5</v>
      </c>
      <c r="Z325">
        <v>94</v>
      </c>
    </row>
    <row r="326" spans="1:26">
      <c r="A326" s="95">
        <v>44739</v>
      </c>
      <c r="B326">
        <v>272</v>
      </c>
      <c r="C326">
        <v>1150.25</v>
      </c>
      <c r="D326">
        <v>2.81</v>
      </c>
      <c r="E326" s="176">
        <v>3545</v>
      </c>
      <c r="F326" s="176">
        <v>610</v>
      </c>
      <c r="G326" s="176">
        <v>3605</v>
      </c>
      <c r="H326" s="176">
        <v>709</v>
      </c>
      <c r="J326" s="176">
        <v>640</v>
      </c>
      <c r="K326" s="176">
        <v>17.41</v>
      </c>
      <c r="L326" s="102">
        <v>2.7250000000000001</v>
      </c>
      <c r="M326" s="102">
        <v>2.77</v>
      </c>
      <c r="N326" s="176">
        <v>2.8050000000000002</v>
      </c>
      <c r="O326" s="102">
        <v>2.85</v>
      </c>
      <c r="P326" s="102">
        <v>2.9249999999999998</v>
      </c>
      <c r="Q326" s="102">
        <v>3.0550000000000002</v>
      </c>
      <c r="R326" s="102">
        <v>1.42</v>
      </c>
      <c r="S326" s="102">
        <v>1.53</v>
      </c>
      <c r="T326" s="102">
        <v>1.675</v>
      </c>
      <c r="U326">
        <v>8.5199999999999998E-3</v>
      </c>
      <c r="V326" s="359">
        <v>180.203745</v>
      </c>
      <c r="W326" s="102">
        <v>142.25</v>
      </c>
      <c r="X326" s="102">
        <v>153.75</v>
      </c>
      <c r="Y326" s="102">
        <v>152.75</v>
      </c>
      <c r="Z326">
        <v>105</v>
      </c>
    </row>
    <row r="327" spans="1:26">
      <c r="A327" s="95">
        <v>44740</v>
      </c>
      <c r="B327">
        <v>268</v>
      </c>
      <c r="C327">
        <v>1221.75</v>
      </c>
      <c r="D327">
        <v>2.77</v>
      </c>
      <c r="E327" s="176">
        <v>3505</v>
      </c>
      <c r="F327" s="176">
        <v>599</v>
      </c>
      <c r="G327" s="176">
        <v>3565</v>
      </c>
      <c r="H327" s="176">
        <v>696</v>
      </c>
      <c r="J327" s="176">
        <v>629</v>
      </c>
      <c r="K327" s="176">
        <v>17.11</v>
      </c>
      <c r="L327" s="102">
        <v>2.7025000000000001</v>
      </c>
      <c r="M327" s="102">
        <v>2.7450000000000001</v>
      </c>
      <c r="N327" s="176">
        <v>2.77</v>
      </c>
      <c r="O327" s="102">
        <v>2.8250000000000002</v>
      </c>
      <c r="P327" s="102">
        <v>2.9</v>
      </c>
      <c r="Q327" s="102">
        <v>3.03</v>
      </c>
      <c r="R327" s="102">
        <v>1.4624999999999999</v>
      </c>
      <c r="S327" s="102">
        <v>1.5825</v>
      </c>
      <c r="T327" s="102">
        <v>1.5774999999999999</v>
      </c>
      <c r="U327">
        <v>8.0700000000000008E-3</v>
      </c>
      <c r="V327" s="359">
        <v>186.702944</v>
      </c>
      <c r="W327" s="102">
        <v>146.5</v>
      </c>
      <c r="X327" s="102">
        <v>158.25</v>
      </c>
      <c r="Y327" s="102">
        <v>157.25</v>
      </c>
      <c r="Z327">
        <v>99</v>
      </c>
    </row>
    <row r="328" spans="1:26">
      <c r="A328" s="95">
        <v>44741</v>
      </c>
      <c r="B328">
        <v>266.5</v>
      </c>
      <c r="C328">
        <v>1267.6500000000001</v>
      </c>
      <c r="D328">
        <v>2.76</v>
      </c>
      <c r="E328" s="176">
        <v>3395</v>
      </c>
      <c r="F328" s="176">
        <v>589</v>
      </c>
      <c r="G328" s="176">
        <v>3455</v>
      </c>
      <c r="H328" s="176">
        <v>684</v>
      </c>
      <c r="J328" s="176">
        <v>619</v>
      </c>
      <c r="K328" s="176">
        <v>16.82</v>
      </c>
      <c r="L328" s="102">
        <v>2.6675</v>
      </c>
      <c r="M328" s="102">
        <v>2.7124999999999999</v>
      </c>
      <c r="N328" s="176">
        <v>2.7650000000000001</v>
      </c>
      <c r="O328" s="102">
        <v>2.8650000000000002</v>
      </c>
      <c r="P328" s="102">
        <v>2.8650000000000002</v>
      </c>
      <c r="Q328" s="102">
        <v>2.9925000000000002</v>
      </c>
      <c r="R328" s="102">
        <v>1.49</v>
      </c>
      <c r="S328" s="102">
        <v>1.61</v>
      </c>
      <c r="T328" s="102">
        <v>1.605</v>
      </c>
      <c r="U328">
        <v>7.62E-3</v>
      </c>
      <c r="V328" s="359">
        <v>196.91117199999999</v>
      </c>
      <c r="W328" s="102">
        <v>148.75</v>
      </c>
      <c r="X328" s="102">
        <v>160</v>
      </c>
      <c r="Y328" s="102">
        <v>159</v>
      </c>
      <c r="Z328">
        <v>99</v>
      </c>
    </row>
    <row r="329" spans="1:26">
      <c r="A329" s="95">
        <v>44742</v>
      </c>
      <c r="B329">
        <v>259</v>
      </c>
      <c r="C329">
        <v>1245.5</v>
      </c>
      <c r="D329">
        <v>2.68</v>
      </c>
      <c r="E329" s="176">
        <v>3295</v>
      </c>
      <c r="F329" s="176">
        <v>573</v>
      </c>
      <c r="G329" s="176">
        <v>3355</v>
      </c>
      <c r="H329" s="176">
        <v>666</v>
      </c>
      <c r="J329" s="176">
        <v>603</v>
      </c>
      <c r="K329" s="176">
        <v>16.36</v>
      </c>
      <c r="L329" s="102">
        <v>2.5924999999999998</v>
      </c>
      <c r="M329" s="102">
        <v>2.66</v>
      </c>
      <c r="N329" s="176">
        <v>2.69</v>
      </c>
      <c r="O329" s="102">
        <v>2.71</v>
      </c>
      <c r="P329" s="102">
        <v>2.81</v>
      </c>
      <c r="Q329" s="102">
        <v>2.9350000000000001</v>
      </c>
      <c r="R329" s="102">
        <v>1.4950000000000001</v>
      </c>
      <c r="S329" s="102">
        <v>1.6325000000000001</v>
      </c>
      <c r="T329" s="102">
        <v>1.6274999999999999</v>
      </c>
      <c r="U329">
        <v>7.62E-3</v>
      </c>
      <c r="V329" s="766">
        <v>202.65184199999999</v>
      </c>
      <c r="W329" s="102">
        <v>150.25</v>
      </c>
      <c r="X329" s="102">
        <v>164.5</v>
      </c>
      <c r="Y329" s="102">
        <v>163.5</v>
      </c>
      <c r="Z329">
        <v>99</v>
      </c>
    </row>
    <row r="330" spans="1:26">
      <c r="A330" s="95">
        <v>44743</v>
      </c>
      <c r="B330">
        <v>253.6</v>
      </c>
      <c r="C330">
        <v>1249.75</v>
      </c>
      <c r="D330">
        <v>2.63</v>
      </c>
      <c r="E330" s="176">
        <v>3315</v>
      </c>
      <c r="F330" s="176">
        <v>565</v>
      </c>
      <c r="G330" s="176">
        <v>3375</v>
      </c>
      <c r="H330" s="176">
        <v>657</v>
      </c>
      <c r="I330" s="176">
        <v>4045</v>
      </c>
      <c r="J330" s="176">
        <v>595</v>
      </c>
      <c r="K330" s="176">
        <v>16.149999999999999</v>
      </c>
      <c r="L330" s="102">
        <v>2.5375000000000001</v>
      </c>
      <c r="M330" s="102">
        <v>2.6</v>
      </c>
      <c r="N330" s="176">
        <v>2.63</v>
      </c>
      <c r="O330" s="102">
        <v>2.65</v>
      </c>
      <c r="P330" s="102">
        <v>2.8050000000000002</v>
      </c>
      <c r="Q330" s="102">
        <v>2.9350000000000001</v>
      </c>
      <c r="R330" s="102">
        <v>1.4650000000000001</v>
      </c>
      <c r="S330" s="102">
        <v>1.57</v>
      </c>
      <c r="T330" s="102">
        <v>1.5649999999999999</v>
      </c>
      <c r="U330">
        <v>7.62E-3</v>
      </c>
      <c r="V330" s="359">
        <v>196.32932400000001</v>
      </c>
      <c r="W330" s="102">
        <v>145.75</v>
      </c>
      <c r="X330" s="102">
        <v>157</v>
      </c>
      <c r="Y330" s="102">
        <v>156</v>
      </c>
      <c r="Z330">
        <v>91</v>
      </c>
    </row>
    <row r="331" spans="1:26">
      <c r="A331" s="95">
        <v>44746</v>
      </c>
      <c r="B331" s="189">
        <v>253.6</v>
      </c>
      <c r="C331">
        <v>1224.75</v>
      </c>
      <c r="D331" s="189">
        <v>2.63</v>
      </c>
      <c r="E331" s="176">
        <v>3295</v>
      </c>
      <c r="F331" s="176">
        <v>560</v>
      </c>
      <c r="G331" s="176">
        <v>3355</v>
      </c>
      <c r="H331" s="176">
        <v>651</v>
      </c>
      <c r="J331" s="176">
        <v>590</v>
      </c>
      <c r="K331" s="176">
        <v>16</v>
      </c>
      <c r="L331" s="369">
        <v>2.5375000000000001</v>
      </c>
      <c r="M331" s="369">
        <v>2.6</v>
      </c>
      <c r="N331" s="189">
        <v>2.63</v>
      </c>
      <c r="O331" s="369">
        <v>2.65</v>
      </c>
      <c r="P331" s="369">
        <v>2.8050000000000002</v>
      </c>
      <c r="Q331" s="369">
        <v>2.9350000000000001</v>
      </c>
      <c r="R331" s="369">
        <v>1.4650000000000001</v>
      </c>
      <c r="S331" s="369">
        <v>1.57</v>
      </c>
      <c r="T331" s="369">
        <v>1.5649999999999999</v>
      </c>
      <c r="U331" s="189">
        <v>7.62E-3</v>
      </c>
      <c r="V331" s="359">
        <v>196.465587</v>
      </c>
      <c r="W331" s="369">
        <v>145.75</v>
      </c>
      <c r="X331" s="369">
        <v>157</v>
      </c>
      <c r="Y331" s="369">
        <v>156</v>
      </c>
      <c r="Z331" s="189">
        <v>91</v>
      </c>
    </row>
    <row r="332" spans="1:26">
      <c r="A332" s="95">
        <v>44747</v>
      </c>
      <c r="B332">
        <v>241</v>
      </c>
      <c r="C332">
        <v>1269.5</v>
      </c>
      <c r="D332">
        <v>2.4674999999999998</v>
      </c>
      <c r="E332" s="176">
        <v>3265</v>
      </c>
      <c r="F332" s="176">
        <v>547</v>
      </c>
      <c r="G332" s="176">
        <v>3325</v>
      </c>
      <c r="H332" s="176">
        <v>636</v>
      </c>
      <c r="J332" s="176">
        <v>577</v>
      </c>
      <c r="K332" s="176">
        <v>15.65</v>
      </c>
      <c r="L332" s="102">
        <v>2.41</v>
      </c>
      <c r="M332" s="102">
        <v>2.4562499999999998</v>
      </c>
      <c r="N332" s="176">
        <v>2.46</v>
      </c>
      <c r="O332" s="102">
        <v>2.52</v>
      </c>
      <c r="P332" s="102">
        <v>2.61</v>
      </c>
      <c r="Q332" s="102">
        <v>2.78</v>
      </c>
      <c r="R332" s="102">
        <v>1.4125000000000001</v>
      </c>
      <c r="S332" s="102">
        <v>1.5349999999999999</v>
      </c>
      <c r="T332" s="102">
        <v>1.53</v>
      </c>
      <c r="U332">
        <v>7.4999999999999997E-3</v>
      </c>
      <c r="V332" s="359">
        <v>196.65712500000001</v>
      </c>
      <c r="W332" s="102">
        <v>142.25</v>
      </c>
      <c r="X332" s="102">
        <v>153.25</v>
      </c>
      <c r="Y332" s="102">
        <v>152.25</v>
      </c>
      <c r="Z332">
        <v>91</v>
      </c>
    </row>
    <row r="333" spans="1:26">
      <c r="A333" s="95">
        <v>44748</v>
      </c>
      <c r="B333">
        <v>237</v>
      </c>
      <c r="C333">
        <v>1237.75</v>
      </c>
      <c r="D333">
        <v>2.4300000000000002</v>
      </c>
      <c r="E333" s="176">
        <v>3265</v>
      </c>
      <c r="F333" s="176">
        <v>543</v>
      </c>
      <c r="G333" s="176">
        <v>3325</v>
      </c>
      <c r="H333" s="176">
        <v>631</v>
      </c>
      <c r="J333" s="176">
        <v>573</v>
      </c>
      <c r="K333" s="176">
        <v>15.53</v>
      </c>
      <c r="L333" s="102">
        <v>2.38</v>
      </c>
      <c r="M333" s="102">
        <v>2.4300000000000002</v>
      </c>
      <c r="N333" s="176">
        <v>2.4375</v>
      </c>
      <c r="O333" s="102">
        <v>2.4950000000000001</v>
      </c>
      <c r="P333" s="102">
        <v>2.585</v>
      </c>
      <c r="Q333" s="102">
        <v>2.7549999999999999</v>
      </c>
      <c r="R333" s="102">
        <v>1.4450000000000001</v>
      </c>
      <c r="S333" s="102">
        <v>1.5649999999999999</v>
      </c>
      <c r="T333" s="102">
        <v>1.56</v>
      </c>
      <c r="U333">
        <v>7.4999999999999997E-3</v>
      </c>
      <c r="V333" s="359">
        <v>197.26043200000001</v>
      </c>
      <c r="W333" s="102">
        <v>143</v>
      </c>
      <c r="X333" s="102">
        <v>154</v>
      </c>
      <c r="Y333" s="102">
        <v>153</v>
      </c>
      <c r="Z333">
        <v>91</v>
      </c>
    </row>
    <row r="334" spans="1:26">
      <c r="A334" s="95">
        <v>44749</v>
      </c>
      <c r="B334">
        <v>243.2</v>
      </c>
      <c r="C334">
        <v>1227</v>
      </c>
      <c r="D334">
        <v>2.54</v>
      </c>
      <c r="E334" s="176">
        <v>3365</v>
      </c>
      <c r="F334" s="176">
        <v>568</v>
      </c>
      <c r="G334" s="176">
        <v>3425</v>
      </c>
      <c r="H334" s="176">
        <v>660</v>
      </c>
      <c r="J334" s="176">
        <v>598</v>
      </c>
      <c r="K334" s="176">
        <v>16.23</v>
      </c>
      <c r="L334" s="102">
        <v>2.4362499999999998</v>
      </c>
      <c r="M334" s="102">
        <v>2.48</v>
      </c>
      <c r="N334" s="176">
        <v>2.5350000000000001</v>
      </c>
      <c r="O334" s="102">
        <v>2.5499999999999998</v>
      </c>
      <c r="P334" s="102">
        <v>2.63</v>
      </c>
      <c r="Q334" s="102">
        <v>2.7949999999999999</v>
      </c>
      <c r="R334" s="102">
        <v>1.4675</v>
      </c>
      <c r="S334" s="102">
        <v>1.645</v>
      </c>
      <c r="T334" s="102">
        <v>1.64</v>
      </c>
      <c r="U334">
        <v>7.62E-3</v>
      </c>
      <c r="V334" s="359">
        <v>196.30919599999999</v>
      </c>
      <c r="W334" s="102">
        <v>145.5</v>
      </c>
      <c r="X334" s="102">
        <v>156.5</v>
      </c>
      <c r="Y334" s="102">
        <v>155.5</v>
      </c>
      <c r="Z334">
        <v>94.5</v>
      </c>
    </row>
    <row r="335" spans="1:26">
      <c r="A335" s="95">
        <v>44750</v>
      </c>
      <c r="B335">
        <v>252</v>
      </c>
      <c r="C335">
        <v>1267</v>
      </c>
      <c r="D335">
        <v>2.6274999999999999</v>
      </c>
      <c r="E335" s="176">
        <v>3415</v>
      </c>
      <c r="F335" s="176">
        <v>582</v>
      </c>
      <c r="G335" s="176">
        <v>3475</v>
      </c>
      <c r="H335" s="176">
        <v>677</v>
      </c>
      <c r="I335" s="176">
        <v>4045</v>
      </c>
      <c r="J335" s="176">
        <v>612</v>
      </c>
      <c r="K335" s="176">
        <v>16.64</v>
      </c>
      <c r="L335" s="102">
        <v>2.52</v>
      </c>
      <c r="M335" s="102">
        <v>2.58</v>
      </c>
      <c r="N335" s="176">
        <v>2.6274999999999999</v>
      </c>
      <c r="O335" s="102">
        <v>2.63</v>
      </c>
      <c r="P335" s="102">
        <v>2.71</v>
      </c>
      <c r="Q335" s="102">
        <v>2.895</v>
      </c>
      <c r="R335" s="102">
        <v>1.4724999999999999</v>
      </c>
      <c r="S335" s="102">
        <v>1.655</v>
      </c>
      <c r="T335" s="102">
        <v>1.65</v>
      </c>
      <c r="U335">
        <v>7.7400000000000004E-3</v>
      </c>
      <c r="V335" s="359">
        <v>195.170264</v>
      </c>
      <c r="W335" s="102">
        <v>147.5</v>
      </c>
      <c r="X335" s="102">
        <v>159.5</v>
      </c>
      <c r="Y335" s="102">
        <v>158.5</v>
      </c>
      <c r="Z335">
        <v>93</v>
      </c>
    </row>
    <row r="336" spans="1:26">
      <c r="A336" s="95">
        <v>44753</v>
      </c>
      <c r="B336">
        <v>253.9</v>
      </c>
      <c r="C336">
        <v>1234.75</v>
      </c>
      <c r="D336">
        <v>2.6549999999999998</v>
      </c>
      <c r="E336" s="176">
        <v>3420</v>
      </c>
      <c r="F336" s="176">
        <v>575</v>
      </c>
      <c r="G336" s="176">
        <v>3480</v>
      </c>
      <c r="H336" s="176">
        <v>668</v>
      </c>
      <c r="J336" s="176">
        <v>605</v>
      </c>
      <c r="K336" s="176">
        <v>16.43</v>
      </c>
      <c r="L336" s="102">
        <v>2.5445000000000002</v>
      </c>
      <c r="M336" s="102">
        <v>2.6</v>
      </c>
      <c r="N336" s="176">
        <v>2.6549999999999998</v>
      </c>
      <c r="O336" s="102">
        <v>2.65</v>
      </c>
      <c r="P336" s="102">
        <v>2.7349999999999999</v>
      </c>
      <c r="Q336" s="102">
        <v>2.895</v>
      </c>
      <c r="R336" s="102">
        <v>1.4875</v>
      </c>
      <c r="S336" s="102">
        <v>1.6125</v>
      </c>
      <c r="T336" s="102">
        <v>1.6074999999999999</v>
      </c>
      <c r="U336">
        <v>7.5799999999999999E-3</v>
      </c>
      <c r="V336" s="359">
        <v>194.191407</v>
      </c>
      <c r="W336" s="102">
        <v>149.25</v>
      </c>
      <c r="X336" s="102">
        <v>161.25</v>
      </c>
      <c r="Y336" s="102">
        <v>160.25</v>
      </c>
      <c r="Z336">
        <v>93</v>
      </c>
    </row>
    <row r="337" spans="1:26">
      <c r="A337" s="95">
        <v>44754</v>
      </c>
      <c r="B337">
        <v>244.4</v>
      </c>
      <c r="C337">
        <v>1194.75</v>
      </c>
      <c r="D337">
        <v>2.5575000000000001</v>
      </c>
      <c r="E337" s="176">
        <v>3430</v>
      </c>
      <c r="F337" s="176">
        <v>570</v>
      </c>
      <c r="G337" s="176">
        <v>3490</v>
      </c>
      <c r="H337" s="176">
        <v>663</v>
      </c>
      <c r="J337" s="176">
        <v>600</v>
      </c>
      <c r="K337" s="176">
        <v>16.3</v>
      </c>
      <c r="L337" s="102">
        <v>2.4649999999999999</v>
      </c>
      <c r="M337" s="102">
        <v>2.52</v>
      </c>
      <c r="N337" s="176">
        <v>2.56</v>
      </c>
      <c r="O337" s="102">
        <v>2.57</v>
      </c>
      <c r="P337" s="102">
        <v>2.71</v>
      </c>
      <c r="Q337" s="102">
        <v>2.87</v>
      </c>
      <c r="R337" s="102">
        <v>1.4875</v>
      </c>
      <c r="S337" s="102">
        <v>1.655</v>
      </c>
      <c r="T337" s="102">
        <v>1.65</v>
      </c>
      <c r="U337">
        <v>7.7400000000000004E-3</v>
      </c>
      <c r="V337" s="359">
        <v>194.21423300000001</v>
      </c>
      <c r="W337" s="102">
        <v>148.5</v>
      </c>
      <c r="X337" s="102">
        <v>159.25</v>
      </c>
      <c r="Y337" s="102">
        <v>158.25</v>
      </c>
      <c r="Z337">
        <v>94.5</v>
      </c>
    </row>
    <row r="338" spans="1:26">
      <c r="A338" s="95">
        <v>44755</v>
      </c>
      <c r="B338">
        <v>250</v>
      </c>
      <c r="C338">
        <v>1178.25</v>
      </c>
      <c r="D338">
        <v>2.6074999999999999</v>
      </c>
      <c r="E338" s="176">
        <v>3420</v>
      </c>
      <c r="F338" s="176">
        <v>572</v>
      </c>
      <c r="G338" s="176">
        <v>3480</v>
      </c>
      <c r="H338" s="176">
        <v>665</v>
      </c>
      <c r="J338" s="176">
        <v>602</v>
      </c>
      <c r="K338" s="176">
        <v>16.36</v>
      </c>
      <c r="L338" s="102">
        <v>2.5065</v>
      </c>
      <c r="M338" s="102">
        <v>2.5649999999999999</v>
      </c>
      <c r="N338" s="176">
        <v>2.6</v>
      </c>
      <c r="O338" s="102">
        <v>2.6150000000000002</v>
      </c>
      <c r="P338" s="102">
        <v>2.72</v>
      </c>
      <c r="Q338" s="102">
        <v>2.895</v>
      </c>
      <c r="R338" s="102">
        <v>1.4675</v>
      </c>
      <c r="S338" s="102">
        <v>1.62</v>
      </c>
      <c r="T338" s="102">
        <v>1.615</v>
      </c>
      <c r="U338">
        <v>7.7400000000000004E-3</v>
      </c>
      <c r="V338" s="359">
        <v>193.513757</v>
      </c>
      <c r="W338" s="102">
        <v>147.75</v>
      </c>
      <c r="X338" s="102">
        <v>159</v>
      </c>
      <c r="Y338" s="102">
        <v>158</v>
      </c>
      <c r="Z338">
        <v>94.5</v>
      </c>
    </row>
    <row r="339" spans="1:26">
      <c r="A339" s="95">
        <v>44756</v>
      </c>
      <c r="B339">
        <v>251</v>
      </c>
      <c r="C339">
        <v>1171</v>
      </c>
      <c r="D339">
        <v>2.6175000000000002</v>
      </c>
      <c r="E339" s="176">
        <v>3410</v>
      </c>
      <c r="F339" s="176">
        <v>566</v>
      </c>
      <c r="G339" s="176">
        <v>3470</v>
      </c>
      <c r="H339" s="176">
        <v>658</v>
      </c>
      <c r="J339" s="176">
        <v>596</v>
      </c>
      <c r="K339" s="176">
        <v>16.18</v>
      </c>
      <c r="L339" s="102">
        <v>2.5099999999999998</v>
      </c>
      <c r="M339" s="102">
        <v>2.57</v>
      </c>
      <c r="N339" s="176">
        <v>2.61</v>
      </c>
      <c r="O339" s="102">
        <v>2.62</v>
      </c>
      <c r="P339" s="102">
        <v>2.73</v>
      </c>
      <c r="Q339" s="102">
        <v>2.9049999999999998</v>
      </c>
      <c r="R339" s="102">
        <v>1.5</v>
      </c>
      <c r="S339" s="102">
        <v>1.5974999999999999</v>
      </c>
      <c r="T339" s="102">
        <v>1.5925</v>
      </c>
      <c r="U339">
        <v>7.6600000000000001E-3</v>
      </c>
      <c r="V339" s="359">
        <v>188.86203699999999</v>
      </c>
      <c r="W339" s="102">
        <v>150.75</v>
      </c>
      <c r="X339" s="102">
        <v>160.75</v>
      </c>
      <c r="Y339" s="102">
        <v>159.75</v>
      </c>
      <c r="Z339">
        <v>94</v>
      </c>
    </row>
    <row r="340" spans="1:26">
      <c r="A340" s="95">
        <v>44757</v>
      </c>
      <c r="B340">
        <v>255.5</v>
      </c>
      <c r="C340">
        <v>1197.25</v>
      </c>
      <c r="D340">
        <v>2.6475</v>
      </c>
      <c r="E340" s="176">
        <v>3410</v>
      </c>
      <c r="F340" s="176">
        <v>569</v>
      </c>
      <c r="G340" s="176">
        <v>3470</v>
      </c>
      <c r="H340" s="176">
        <v>661</v>
      </c>
      <c r="I340" s="176">
        <v>4045</v>
      </c>
      <c r="J340" s="176">
        <v>599</v>
      </c>
      <c r="K340" s="176">
        <v>16.27</v>
      </c>
      <c r="L340" s="102">
        <v>2.5550000000000002</v>
      </c>
      <c r="M340" s="102">
        <v>2.58</v>
      </c>
      <c r="N340" s="176">
        <v>2.64</v>
      </c>
      <c r="O340" s="102">
        <v>2.665</v>
      </c>
      <c r="P340" s="102">
        <v>2.76</v>
      </c>
      <c r="Q340" s="102">
        <v>2.94</v>
      </c>
      <c r="R340" s="102">
        <v>1.5149999999999999</v>
      </c>
      <c r="S340" s="102">
        <v>1.67</v>
      </c>
      <c r="T340" s="102">
        <v>1.665</v>
      </c>
      <c r="U340">
        <v>7.6E-3</v>
      </c>
      <c r="V340" s="359">
        <v>175.25517199999999</v>
      </c>
      <c r="W340" s="102">
        <v>150.75</v>
      </c>
      <c r="X340" s="102">
        <v>162</v>
      </c>
      <c r="Y340" s="102">
        <v>161</v>
      </c>
      <c r="Z340">
        <v>94</v>
      </c>
    </row>
    <row r="341" spans="1:26">
      <c r="A341" s="95">
        <v>44760</v>
      </c>
      <c r="B341">
        <v>259</v>
      </c>
      <c r="C341">
        <v>1209.75</v>
      </c>
      <c r="D341">
        <v>2.67</v>
      </c>
      <c r="E341" s="176">
        <v>3235</v>
      </c>
      <c r="F341" s="176">
        <v>562</v>
      </c>
      <c r="G341" s="176">
        <v>3435</v>
      </c>
      <c r="H341" s="176">
        <v>654</v>
      </c>
      <c r="J341" s="176">
        <v>592</v>
      </c>
      <c r="K341" s="176">
        <v>16.079999999999998</v>
      </c>
      <c r="L341" s="102">
        <v>2.5975000000000001</v>
      </c>
      <c r="M341" s="102">
        <v>2.66</v>
      </c>
      <c r="N341" s="176">
        <v>2.67</v>
      </c>
      <c r="O341" s="102">
        <v>2.6825000000000001</v>
      </c>
      <c r="P341" s="102">
        <v>2.8050000000000002</v>
      </c>
      <c r="Q341" s="102">
        <v>2.9624999999999999</v>
      </c>
      <c r="R341" s="102">
        <v>1.5325</v>
      </c>
      <c r="S341" s="102">
        <v>1.6525000000000001</v>
      </c>
      <c r="T341" s="102">
        <v>1.6475</v>
      </c>
      <c r="U341">
        <v>7.62E-3</v>
      </c>
      <c r="V341" s="359">
        <v>153.94930199999999</v>
      </c>
      <c r="W341" s="102">
        <v>154</v>
      </c>
      <c r="X341" s="102">
        <v>166.25</v>
      </c>
      <c r="Y341" s="102">
        <v>165.25</v>
      </c>
      <c r="Z341">
        <v>94.5</v>
      </c>
    </row>
    <row r="342" spans="1:26">
      <c r="A342" s="95">
        <v>44761</v>
      </c>
      <c r="B342">
        <v>257</v>
      </c>
      <c r="C342">
        <v>1194.25</v>
      </c>
      <c r="D342">
        <v>2.645</v>
      </c>
      <c r="E342" s="176">
        <v>3295</v>
      </c>
      <c r="F342" s="176">
        <v>574</v>
      </c>
      <c r="G342" s="176">
        <v>3500</v>
      </c>
      <c r="H342" s="176">
        <v>668</v>
      </c>
      <c r="J342" s="176">
        <v>604</v>
      </c>
      <c r="K342" s="176">
        <v>16.41</v>
      </c>
      <c r="L342" s="102">
        <v>2.57</v>
      </c>
      <c r="M342" s="102">
        <v>2.5750000000000002</v>
      </c>
      <c r="N342" s="176">
        <v>2.6549999999999998</v>
      </c>
      <c r="O342" s="102">
        <v>2.6875</v>
      </c>
      <c r="P342" s="102">
        <v>2.7675000000000001</v>
      </c>
      <c r="Q342" s="102">
        <v>2.9</v>
      </c>
      <c r="R342" s="102">
        <v>1.5349999999999999</v>
      </c>
      <c r="S342" s="102">
        <v>1.65</v>
      </c>
      <c r="T342" s="102">
        <v>1.645</v>
      </c>
      <c r="U342">
        <v>7.6600000000000001E-3</v>
      </c>
      <c r="V342" s="359">
        <v>126.098781</v>
      </c>
      <c r="W342" s="102">
        <v>153.5</v>
      </c>
      <c r="X342" s="102">
        <v>165.5</v>
      </c>
      <c r="Y342" s="102">
        <v>164.5</v>
      </c>
      <c r="Z342">
        <v>93.5</v>
      </c>
    </row>
    <row r="343" spans="1:26">
      <c r="A343" s="95">
        <v>44762</v>
      </c>
      <c r="B343">
        <v>254.2</v>
      </c>
      <c r="C343">
        <v>1200</v>
      </c>
      <c r="D343">
        <v>2.63</v>
      </c>
      <c r="E343" s="176">
        <v>3250</v>
      </c>
      <c r="F343" s="176">
        <v>561</v>
      </c>
      <c r="G343" s="176">
        <v>3450</v>
      </c>
      <c r="H343" s="176">
        <v>652</v>
      </c>
      <c r="J343" s="176">
        <v>591</v>
      </c>
      <c r="K343" s="176">
        <v>16.04</v>
      </c>
      <c r="L343" s="102">
        <v>2.5449999999999999</v>
      </c>
      <c r="M343" s="102">
        <v>2.6150000000000002</v>
      </c>
      <c r="N343" s="176">
        <v>2.63</v>
      </c>
      <c r="O343" s="102">
        <v>2.6825000000000001</v>
      </c>
      <c r="P343" s="102">
        <v>2.8050000000000002</v>
      </c>
      <c r="Q343" s="102">
        <v>2.8849999999999998</v>
      </c>
      <c r="R343" s="102">
        <v>1.5275000000000001</v>
      </c>
      <c r="S343" s="102">
        <v>1.6425000000000001</v>
      </c>
      <c r="T343" s="102">
        <v>1.6375</v>
      </c>
      <c r="U343">
        <v>7.6800000000000002E-3</v>
      </c>
      <c r="V343" s="359">
        <v>108.083701</v>
      </c>
      <c r="W343" s="102">
        <v>152.5</v>
      </c>
      <c r="X343" s="102">
        <v>164.5</v>
      </c>
      <c r="Y343" s="102">
        <v>163.5</v>
      </c>
      <c r="Z343">
        <v>93.5</v>
      </c>
    </row>
    <row r="344" spans="1:26">
      <c r="A344" s="95">
        <v>44763</v>
      </c>
      <c r="B344">
        <v>250.3</v>
      </c>
      <c r="C344">
        <v>1198.25</v>
      </c>
      <c r="D344">
        <v>2.5125000000000002</v>
      </c>
      <c r="E344" s="176">
        <v>3250</v>
      </c>
      <c r="F344" s="176">
        <v>556</v>
      </c>
      <c r="G344" s="176">
        <v>3450</v>
      </c>
      <c r="H344" s="176">
        <v>646</v>
      </c>
      <c r="J344" s="176">
        <v>586</v>
      </c>
      <c r="K344" s="176">
        <v>15.89</v>
      </c>
      <c r="L344" s="102">
        <v>2.5074999999999998</v>
      </c>
      <c r="M344" s="102">
        <v>2.57</v>
      </c>
      <c r="N344" s="176">
        <v>2.5121000000000002</v>
      </c>
      <c r="O344" s="102">
        <v>2.645</v>
      </c>
      <c r="P344" s="102">
        <v>2.7949999999999999</v>
      </c>
      <c r="Q344" s="102">
        <v>2.86</v>
      </c>
      <c r="R344" s="102">
        <v>1.5</v>
      </c>
      <c r="S344" s="102">
        <v>1.665</v>
      </c>
      <c r="T344" s="102">
        <v>1.66</v>
      </c>
      <c r="U344">
        <v>7.62E-3</v>
      </c>
      <c r="V344" s="359">
        <v>96.506247000000002</v>
      </c>
      <c r="W344" s="102">
        <v>149</v>
      </c>
      <c r="X344" s="102">
        <v>160.5</v>
      </c>
      <c r="Y344" s="102">
        <v>159.5</v>
      </c>
      <c r="Z344">
        <v>93.5</v>
      </c>
    </row>
    <row r="345" spans="1:26">
      <c r="A345" s="95">
        <v>44764</v>
      </c>
      <c r="B345">
        <v>246.5</v>
      </c>
      <c r="C345">
        <v>1182.75</v>
      </c>
      <c r="D345">
        <v>254.25</v>
      </c>
      <c r="E345" s="176">
        <v>3250</v>
      </c>
      <c r="F345" s="176">
        <v>557</v>
      </c>
      <c r="G345" s="176">
        <v>3450</v>
      </c>
      <c r="H345" s="176">
        <v>647</v>
      </c>
      <c r="J345" s="176">
        <v>587</v>
      </c>
      <c r="K345" s="176">
        <v>15.91</v>
      </c>
      <c r="L345" s="102">
        <v>2.4649999999999999</v>
      </c>
      <c r="M345" s="102">
        <v>2.5375000000000001</v>
      </c>
      <c r="N345" s="176">
        <v>2.4849999999999999</v>
      </c>
      <c r="O345" s="102">
        <v>2.605</v>
      </c>
      <c r="P345" s="102">
        <v>2.7650000000000001</v>
      </c>
      <c r="Q345" s="102">
        <v>2.83</v>
      </c>
      <c r="R345" s="102">
        <v>1.5</v>
      </c>
      <c r="S345" s="102">
        <v>1.67</v>
      </c>
      <c r="T345" s="102">
        <v>1.665</v>
      </c>
      <c r="U345">
        <v>7.6600000000000001E-3</v>
      </c>
      <c r="V345" s="359">
        <v>101.31586799999999</v>
      </c>
      <c r="W345" s="102">
        <v>150.25</v>
      </c>
      <c r="X345" s="102">
        <v>162.5</v>
      </c>
      <c r="Y345" s="102">
        <v>161.5</v>
      </c>
      <c r="Z345">
        <v>93.5</v>
      </c>
    </row>
    <row r="346" spans="1:26">
      <c r="A346" s="95">
        <v>44767</v>
      </c>
      <c r="B346">
        <v>250.75</v>
      </c>
      <c r="C346">
        <v>1161.75</v>
      </c>
      <c r="D346" s="28">
        <v>2.61</v>
      </c>
      <c r="E346" s="176">
        <v>3270</v>
      </c>
      <c r="F346" s="176">
        <v>571</v>
      </c>
      <c r="G346" s="176">
        <v>3470</v>
      </c>
      <c r="H346" s="176">
        <v>664</v>
      </c>
      <c r="J346" s="176">
        <v>601</v>
      </c>
      <c r="K346" s="176">
        <v>16.329999999999998</v>
      </c>
      <c r="L346" s="102">
        <v>2.5015000000000001</v>
      </c>
      <c r="M346" s="102">
        <v>2.5449999999999999</v>
      </c>
      <c r="N346" s="176">
        <v>2.61</v>
      </c>
      <c r="O346" s="102">
        <v>2.645</v>
      </c>
      <c r="P346" s="102">
        <v>2.75</v>
      </c>
      <c r="Q346" s="102">
        <v>2.87</v>
      </c>
      <c r="R346" s="102">
        <v>1.5</v>
      </c>
      <c r="S346" s="102">
        <v>1.67</v>
      </c>
      <c r="T346" s="102">
        <v>1.665</v>
      </c>
      <c r="U346">
        <v>7.4999999999999997E-3</v>
      </c>
      <c r="V346" s="718">
        <v>101.31586799999999</v>
      </c>
      <c r="W346" s="102">
        <v>150.25</v>
      </c>
      <c r="X346" s="102">
        <v>161.5</v>
      </c>
      <c r="Y346" s="102">
        <v>160.5</v>
      </c>
      <c r="Z346">
        <v>91.5</v>
      </c>
    </row>
    <row r="347" spans="1:26">
      <c r="A347" s="95">
        <v>44768</v>
      </c>
      <c r="B347">
        <v>255.4</v>
      </c>
      <c r="C347">
        <v>1164.75</v>
      </c>
      <c r="D347">
        <v>2.665</v>
      </c>
      <c r="E347" s="176">
        <v>3280</v>
      </c>
      <c r="F347" s="176">
        <v>575</v>
      </c>
      <c r="G347" s="176">
        <v>3480</v>
      </c>
      <c r="H347" s="176">
        <v>668</v>
      </c>
      <c r="J347" s="176">
        <v>605</v>
      </c>
      <c r="K347" s="176">
        <v>16.43</v>
      </c>
      <c r="L347" s="102">
        <v>2.5525000000000002</v>
      </c>
      <c r="M347" s="102">
        <v>2.6037499999999998</v>
      </c>
      <c r="N347" s="176">
        <v>2.665</v>
      </c>
      <c r="O347" s="102">
        <v>2.69</v>
      </c>
      <c r="P347" s="102">
        <v>2.8</v>
      </c>
      <c r="Q347" s="102">
        <v>2.9049999999999998</v>
      </c>
      <c r="R347" s="102">
        <v>1.5049999999999999</v>
      </c>
      <c r="S347" s="102">
        <v>1.615</v>
      </c>
      <c r="T347" s="102">
        <v>1.61</v>
      </c>
      <c r="U347">
        <v>7.3800000000000003E-3</v>
      </c>
      <c r="V347" s="359">
        <v>101.339232</v>
      </c>
      <c r="W347" s="102">
        <v>151</v>
      </c>
      <c r="X347" s="102">
        <v>162.25</v>
      </c>
      <c r="Y347" s="102">
        <v>161.25</v>
      </c>
      <c r="Z347">
        <v>91</v>
      </c>
    </row>
    <row r="348" spans="1:26">
      <c r="A348" s="95">
        <v>44769</v>
      </c>
      <c r="B348">
        <v>258.10000000000002</v>
      </c>
      <c r="C348">
        <v>1163.75</v>
      </c>
      <c r="D348">
        <v>2.6974999999999998</v>
      </c>
      <c r="E348" s="176">
        <v>3310</v>
      </c>
      <c r="F348" s="176">
        <v>588</v>
      </c>
      <c r="G348" s="176">
        <v>3510</v>
      </c>
      <c r="H348" s="176">
        <v>682</v>
      </c>
      <c r="J348" s="176">
        <v>618</v>
      </c>
      <c r="K348" s="176">
        <v>16.78</v>
      </c>
      <c r="L348" s="102">
        <v>2.58</v>
      </c>
      <c r="M348" s="102">
        <v>2.64</v>
      </c>
      <c r="N348" s="176">
        <v>2.7050000000000001</v>
      </c>
      <c r="O348" s="102">
        <v>2.7149999999999999</v>
      </c>
      <c r="P348" s="102">
        <v>2.8250000000000002</v>
      </c>
      <c r="Q348" s="102">
        <v>2.92</v>
      </c>
      <c r="R348" s="102">
        <v>1.5225</v>
      </c>
      <c r="S348" s="102">
        <v>1.6375</v>
      </c>
      <c r="T348" s="102">
        <v>1.6325000000000001</v>
      </c>
      <c r="U348">
        <v>7.4599999999999996E-3</v>
      </c>
      <c r="V348" s="359">
        <v>99.347994999999997</v>
      </c>
      <c r="W348" s="102">
        <v>152</v>
      </c>
      <c r="X348" s="102">
        <v>164</v>
      </c>
      <c r="Y348" s="102">
        <v>163</v>
      </c>
      <c r="Z348">
        <v>91.5</v>
      </c>
    </row>
    <row r="349" spans="1:26">
      <c r="A349" s="95">
        <v>44770</v>
      </c>
      <c r="B349">
        <v>264</v>
      </c>
      <c r="C349">
        <v>1137.75</v>
      </c>
      <c r="D349">
        <v>2.75</v>
      </c>
      <c r="E349" s="176">
        <v>3275</v>
      </c>
      <c r="F349" s="176">
        <v>592</v>
      </c>
      <c r="G349" s="176">
        <v>3475</v>
      </c>
      <c r="H349" s="176">
        <v>688</v>
      </c>
      <c r="J349" s="176">
        <v>622</v>
      </c>
      <c r="K349" s="176">
        <v>16.91</v>
      </c>
      <c r="L349" s="102">
        <v>2.6425000000000001</v>
      </c>
      <c r="M349" s="102">
        <v>2.6850000000000001</v>
      </c>
      <c r="N349" s="176">
        <v>2.7462499999999999</v>
      </c>
      <c r="O349" s="102">
        <v>2.7949999999999999</v>
      </c>
      <c r="P349" s="102">
        <v>2.88</v>
      </c>
      <c r="Q349" s="102">
        <v>2.98</v>
      </c>
      <c r="R349" s="102">
        <v>1.53</v>
      </c>
      <c r="S349" s="102">
        <v>1.6575</v>
      </c>
      <c r="T349" s="102">
        <v>1.6525000000000001</v>
      </c>
      <c r="U349">
        <v>7.4599999999999996E-3</v>
      </c>
      <c r="V349" s="359">
        <v>99.480405000000005</v>
      </c>
      <c r="W349" s="102">
        <v>153</v>
      </c>
      <c r="X349" s="102">
        <v>165.75</v>
      </c>
      <c r="Y349" s="102">
        <v>164.75</v>
      </c>
      <c r="Z349">
        <v>91.5</v>
      </c>
    </row>
    <row r="350" spans="1:26">
      <c r="A350" s="95">
        <v>44771</v>
      </c>
      <c r="B350">
        <v>261.89999999999998</v>
      </c>
      <c r="C350">
        <v>1124.75</v>
      </c>
      <c r="D350">
        <v>2.7075</v>
      </c>
      <c r="E350" s="176">
        <v>3275</v>
      </c>
      <c r="F350" s="176">
        <v>593</v>
      </c>
      <c r="G350" s="176">
        <v>3475</v>
      </c>
      <c r="H350" s="176">
        <v>689</v>
      </c>
      <c r="I350" s="176">
        <v>4095</v>
      </c>
      <c r="J350" s="176">
        <v>623</v>
      </c>
      <c r="K350" s="176">
        <v>16.940000000000001</v>
      </c>
      <c r="L350" s="102">
        <v>2.62</v>
      </c>
      <c r="M350" s="102">
        <v>2.71</v>
      </c>
      <c r="N350" s="176">
        <v>2.7050000000000001</v>
      </c>
      <c r="O350" s="102">
        <v>2.7749999999999999</v>
      </c>
      <c r="P350" s="102">
        <v>2.895</v>
      </c>
      <c r="Q350" s="102">
        <v>2.9950000000000001</v>
      </c>
      <c r="R350" s="102">
        <v>1.5549999999999999</v>
      </c>
      <c r="S350" s="102">
        <v>1.6825000000000001</v>
      </c>
      <c r="T350" s="102">
        <v>1.6775</v>
      </c>
      <c r="U350">
        <v>7.175E-3</v>
      </c>
      <c r="V350" s="359">
        <v>93.566878000000003</v>
      </c>
      <c r="W350" s="102">
        <v>155.5</v>
      </c>
      <c r="X350" s="102">
        <v>168.25</v>
      </c>
      <c r="Y350" s="102">
        <v>167.25</v>
      </c>
      <c r="Z350">
        <v>91.5</v>
      </c>
    </row>
    <row r="351" spans="1:26">
      <c r="A351" s="95">
        <v>44774</v>
      </c>
      <c r="B351">
        <v>257.10000000000002</v>
      </c>
      <c r="C351">
        <v>1096</v>
      </c>
      <c r="D351">
        <v>2.6575000000000002</v>
      </c>
      <c r="E351" s="176">
        <v>3230</v>
      </c>
      <c r="F351" s="176">
        <v>585</v>
      </c>
      <c r="G351" s="176">
        <v>3430</v>
      </c>
      <c r="H351" s="176">
        <v>681</v>
      </c>
      <c r="J351" s="176">
        <v>615</v>
      </c>
      <c r="K351" s="176">
        <v>16.72</v>
      </c>
      <c r="L351" s="102">
        <v>2.5674999999999999</v>
      </c>
      <c r="M351" s="102">
        <v>2.58</v>
      </c>
      <c r="N351" s="176">
        <v>2.645</v>
      </c>
      <c r="O351" s="102">
        <v>2.7</v>
      </c>
      <c r="P351" s="102">
        <v>2.8149999999999999</v>
      </c>
      <c r="Q351" s="102">
        <v>2.915</v>
      </c>
      <c r="R351" s="102">
        <v>1.5449999999999999</v>
      </c>
      <c r="S351" s="102">
        <v>1.68</v>
      </c>
      <c r="T351" s="102">
        <v>1.675</v>
      </c>
      <c r="U351">
        <v>7.0499999999999998E-3</v>
      </c>
      <c r="V351" s="359">
        <v>93.891239999999996</v>
      </c>
      <c r="W351" s="102">
        <v>155.25</v>
      </c>
      <c r="X351" s="102">
        <v>168.25</v>
      </c>
      <c r="Y351" s="102">
        <v>167.25</v>
      </c>
      <c r="Z351">
        <v>89</v>
      </c>
    </row>
    <row r="352" spans="1:26">
      <c r="A352" s="95">
        <v>44775</v>
      </c>
      <c r="B352">
        <v>249.9</v>
      </c>
      <c r="C352">
        <v>1079.75</v>
      </c>
      <c r="D352">
        <v>2.5550000000000002</v>
      </c>
      <c r="E352" s="176">
        <v>3230</v>
      </c>
      <c r="F352" s="176">
        <v>576</v>
      </c>
      <c r="G352" s="176">
        <v>3430</v>
      </c>
      <c r="H352" s="176">
        <v>670</v>
      </c>
      <c r="J352" s="176">
        <v>606</v>
      </c>
      <c r="K352" s="176">
        <v>16.47</v>
      </c>
      <c r="L352" s="102">
        <v>2.52</v>
      </c>
      <c r="M352" s="102">
        <v>2.5325000000000002</v>
      </c>
      <c r="N352" s="176">
        <v>2.5554999999999999</v>
      </c>
      <c r="O352" s="102">
        <v>2.64</v>
      </c>
      <c r="P352" s="102">
        <v>2.75</v>
      </c>
      <c r="Q352" s="102">
        <v>2.875</v>
      </c>
      <c r="R352" s="102">
        <v>1.5674999999999999</v>
      </c>
      <c r="S352" s="102">
        <v>1.75</v>
      </c>
      <c r="T352" s="102">
        <v>1.6950000000000001</v>
      </c>
      <c r="U352">
        <v>6.8900000000000003E-3</v>
      </c>
      <c r="V352" s="359">
        <v>95.578107000000003</v>
      </c>
      <c r="W352" s="102">
        <v>157</v>
      </c>
      <c r="X352" s="102">
        <v>170</v>
      </c>
      <c r="Y352" s="102">
        <v>169</v>
      </c>
      <c r="Z352">
        <v>85</v>
      </c>
    </row>
    <row r="353" spans="1:26">
      <c r="A353" s="95">
        <v>44776</v>
      </c>
      <c r="B353">
        <v>242.5</v>
      </c>
      <c r="C353">
        <v>1036</v>
      </c>
      <c r="D353">
        <v>2.4874999999999998</v>
      </c>
      <c r="E353" s="176">
        <v>3220</v>
      </c>
      <c r="F353" s="176">
        <v>575</v>
      </c>
      <c r="G353" s="176">
        <v>3420</v>
      </c>
      <c r="H353" s="176">
        <v>669</v>
      </c>
      <c r="J353" s="176">
        <v>605</v>
      </c>
      <c r="K353" s="176">
        <v>16.43</v>
      </c>
      <c r="L353" s="102">
        <v>2.4550000000000001</v>
      </c>
      <c r="M353" s="102">
        <v>2.4550000000000001</v>
      </c>
      <c r="N353" s="176">
        <v>2.4849999999999999</v>
      </c>
      <c r="O353" s="102">
        <v>2.5674999999999999</v>
      </c>
      <c r="P353" s="102">
        <v>2.6949999999999998</v>
      </c>
      <c r="Q353" s="102">
        <v>2.8250000000000002</v>
      </c>
      <c r="R353" s="102">
        <v>1.58</v>
      </c>
      <c r="S353" s="102">
        <v>1.7150000000000001</v>
      </c>
      <c r="T353" s="102">
        <v>1.71</v>
      </c>
      <c r="U353">
        <v>6.7250000000000001E-3</v>
      </c>
      <c r="V353" s="359">
        <v>90.408321000000001</v>
      </c>
      <c r="W353" s="102">
        <v>157.25</v>
      </c>
      <c r="X353" s="102">
        <v>170.5</v>
      </c>
      <c r="Y353" s="102">
        <v>169.5</v>
      </c>
      <c r="Z353">
        <v>82</v>
      </c>
    </row>
    <row r="354" spans="1:26">
      <c r="A354" s="95">
        <v>44777</v>
      </c>
      <c r="B354">
        <v>241.5</v>
      </c>
      <c r="C354">
        <v>1006</v>
      </c>
      <c r="D354">
        <v>2.4700000000000002</v>
      </c>
      <c r="E354" s="176">
        <v>3195</v>
      </c>
      <c r="F354" s="176">
        <v>578</v>
      </c>
      <c r="G354" s="176">
        <v>3350</v>
      </c>
      <c r="H354" s="176">
        <v>664</v>
      </c>
      <c r="J354" s="176">
        <v>608</v>
      </c>
      <c r="K354" s="176">
        <v>16.510000000000002</v>
      </c>
      <c r="L354" s="102">
        <v>2.415</v>
      </c>
      <c r="M354" s="102">
        <v>2.4125000000000001</v>
      </c>
      <c r="N354" s="176">
        <v>2.4550000000000001</v>
      </c>
      <c r="O354" s="102">
        <v>2.5299999999999998</v>
      </c>
      <c r="P354" s="102">
        <v>2.59</v>
      </c>
      <c r="Q354" s="102">
        <v>2.8</v>
      </c>
      <c r="R354" s="102">
        <v>1.5825</v>
      </c>
      <c r="S354" s="102">
        <v>1.7224999999999999</v>
      </c>
      <c r="T354" s="102">
        <v>1.7175</v>
      </c>
      <c r="U354">
        <v>6.7650000000000002E-3</v>
      </c>
      <c r="V354" s="359">
        <v>90.451408999999998</v>
      </c>
      <c r="W354" s="102">
        <v>158</v>
      </c>
      <c r="X354" s="102">
        <v>173.25</v>
      </c>
      <c r="Y354" s="102">
        <v>172.25</v>
      </c>
      <c r="Z354">
        <v>83.5</v>
      </c>
    </row>
    <row r="355" spans="1:26">
      <c r="A355" s="95">
        <v>44778</v>
      </c>
      <c r="B355">
        <v>244</v>
      </c>
      <c r="C355">
        <v>980.75</v>
      </c>
      <c r="D355">
        <v>2.5099999999999998</v>
      </c>
      <c r="E355" s="176">
        <v>3195</v>
      </c>
      <c r="F355" s="176">
        <v>582</v>
      </c>
      <c r="G355" s="176">
        <v>3350</v>
      </c>
      <c r="H355" s="176">
        <v>669</v>
      </c>
      <c r="I355" s="176">
        <v>4045</v>
      </c>
      <c r="J355" s="176">
        <v>612</v>
      </c>
      <c r="K355" s="176">
        <v>16.63</v>
      </c>
      <c r="L355" s="102">
        <v>2.44</v>
      </c>
      <c r="M355" s="102">
        <v>2.46</v>
      </c>
      <c r="N355" s="176">
        <v>2.4900000000000002</v>
      </c>
      <c r="O355" s="102">
        <v>2.5550000000000002</v>
      </c>
      <c r="P355" s="102">
        <v>2.62</v>
      </c>
      <c r="Q355" s="102">
        <v>2.83</v>
      </c>
      <c r="R355" s="102">
        <v>1.615</v>
      </c>
      <c r="S355" s="102">
        <v>1.7675000000000001</v>
      </c>
      <c r="T355" s="102">
        <v>1.7625</v>
      </c>
      <c r="U355">
        <v>7.175E-3</v>
      </c>
      <c r="V355" s="359">
        <v>90.152648999999997</v>
      </c>
      <c r="W355" s="102">
        <v>161.25</v>
      </c>
      <c r="X355" s="102">
        <v>175.75</v>
      </c>
      <c r="Y355" s="102">
        <v>174.75</v>
      </c>
      <c r="Z355">
        <v>88</v>
      </c>
    </row>
    <row r="356" spans="1:26">
      <c r="A356" s="95">
        <v>44781</v>
      </c>
      <c r="B356">
        <v>242.5</v>
      </c>
      <c r="C356">
        <v>956.75</v>
      </c>
      <c r="D356">
        <v>2.4849999999999999</v>
      </c>
      <c r="E356" s="176">
        <v>3165</v>
      </c>
      <c r="F356" s="176">
        <v>583</v>
      </c>
      <c r="G356" s="176">
        <v>3320</v>
      </c>
      <c r="H356" s="176">
        <v>670</v>
      </c>
      <c r="J356" s="176">
        <v>613</v>
      </c>
      <c r="K356" s="176">
        <v>16.66</v>
      </c>
      <c r="L356" s="102">
        <v>2.427</v>
      </c>
      <c r="M356" s="102">
        <v>2.4449999999999998</v>
      </c>
      <c r="N356" s="176">
        <v>2.4824999999999999</v>
      </c>
      <c r="O356" s="102">
        <v>2.5449999999999999</v>
      </c>
      <c r="P356" s="102">
        <v>2.59</v>
      </c>
      <c r="Q356" s="102">
        <v>2.82</v>
      </c>
      <c r="R356" s="102">
        <v>1.6225000000000001</v>
      </c>
      <c r="S356" s="102">
        <v>1.7749999999999999</v>
      </c>
      <c r="T356" s="102">
        <v>1.77</v>
      </c>
      <c r="U356">
        <v>7.1700000000000002E-3</v>
      </c>
      <c r="V356" s="359">
        <v>89.564182000000002</v>
      </c>
      <c r="W356" s="102">
        <v>162.75</v>
      </c>
      <c r="X356" s="102">
        <v>177.75</v>
      </c>
      <c r="Y356" s="102">
        <v>176.75</v>
      </c>
      <c r="Z356">
        <v>88</v>
      </c>
    </row>
    <row r="357" spans="1:26">
      <c r="A357" s="95">
        <v>44782</v>
      </c>
      <c r="B357">
        <v>244.45</v>
      </c>
      <c r="C357">
        <v>924.75</v>
      </c>
      <c r="D357">
        <v>2.5099999999999998</v>
      </c>
      <c r="E357" s="176">
        <v>3150</v>
      </c>
      <c r="F357" s="176">
        <v>577</v>
      </c>
      <c r="G357" s="176">
        <v>3305</v>
      </c>
      <c r="H357" s="176">
        <v>663</v>
      </c>
      <c r="J357" s="176">
        <v>607</v>
      </c>
      <c r="K357" s="176">
        <v>16.48</v>
      </c>
      <c r="L357" s="102">
        <v>2.4449999999999998</v>
      </c>
      <c r="M357" s="102">
        <v>2.44</v>
      </c>
      <c r="N357" s="176">
        <v>2.5099999999999998</v>
      </c>
      <c r="O357" s="102">
        <v>2.56</v>
      </c>
      <c r="P357" s="102">
        <v>2.62</v>
      </c>
      <c r="Q357" s="102">
        <v>2.85</v>
      </c>
      <c r="R357" s="102">
        <v>1.625</v>
      </c>
      <c r="S357" s="102">
        <v>1.7749999999999999</v>
      </c>
      <c r="T357" s="102">
        <v>1.77</v>
      </c>
      <c r="U357">
        <v>7.175E-3</v>
      </c>
      <c r="V357" s="359">
        <v>90.100480000000005</v>
      </c>
      <c r="W357" s="102">
        <v>162.75</v>
      </c>
      <c r="X357" s="102">
        <v>177.5</v>
      </c>
      <c r="Y357" s="102">
        <v>176.5</v>
      </c>
      <c r="Z357">
        <v>88</v>
      </c>
    </row>
    <row r="358" spans="1:26">
      <c r="A358" s="95">
        <v>44783</v>
      </c>
      <c r="B358">
        <v>246.3</v>
      </c>
      <c r="C358">
        <v>952.25</v>
      </c>
      <c r="D358">
        <v>2.5325000000000002</v>
      </c>
      <c r="E358" s="176">
        <v>3130</v>
      </c>
      <c r="F358" s="176">
        <v>580</v>
      </c>
      <c r="G358" s="176">
        <v>3285</v>
      </c>
      <c r="H358" s="176">
        <v>667</v>
      </c>
      <c r="J358" s="176">
        <v>610</v>
      </c>
      <c r="K358" s="176">
        <v>16.57</v>
      </c>
      <c r="L358" s="102">
        <v>2.4649999999999999</v>
      </c>
      <c r="M358" s="102">
        <v>2.4750000000000001</v>
      </c>
      <c r="N358" s="176">
        <v>2.5325000000000002</v>
      </c>
      <c r="O358" s="102">
        <v>2.58</v>
      </c>
      <c r="P358" s="102">
        <v>2.6524999999999999</v>
      </c>
      <c r="Q358" s="102">
        <v>2.88</v>
      </c>
      <c r="R358" s="102">
        <v>1.63</v>
      </c>
      <c r="S358" s="102">
        <v>1.78</v>
      </c>
      <c r="T358" s="102">
        <v>1.7749999999999999</v>
      </c>
      <c r="U358">
        <v>7.3350000000000004E-3</v>
      </c>
      <c r="V358" s="359">
        <v>90.018085999999997</v>
      </c>
      <c r="W358" s="102">
        <v>163.75</v>
      </c>
      <c r="X358" s="102">
        <v>178.75</v>
      </c>
      <c r="Y358" s="102">
        <v>177.75</v>
      </c>
      <c r="Z358">
        <v>90</v>
      </c>
    </row>
    <row r="359" spans="1:26">
      <c r="A359" s="95">
        <v>44784</v>
      </c>
      <c r="B359">
        <v>254.1</v>
      </c>
      <c r="C359">
        <v>1013.25</v>
      </c>
      <c r="D359">
        <v>2.6375000000000002</v>
      </c>
      <c r="E359" s="176">
        <v>3115</v>
      </c>
      <c r="F359" s="176">
        <v>570</v>
      </c>
      <c r="G359" s="176">
        <v>3270</v>
      </c>
      <c r="H359" s="176">
        <v>655</v>
      </c>
      <c r="J359" s="176">
        <v>600</v>
      </c>
      <c r="K359" s="176">
        <v>16.28</v>
      </c>
      <c r="L359" s="102">
        <v>2.5350000000000001</v>
      </c>
      <c r="M359" s="102">
        <v>2.5299999999999998</v>
      </c>
      <c r="N359" s="176">
        <v>2.6349999999999998</v>
      </c>
      <c r="O359" s="102">
        <v>2.65</v>
      </c>
      <c r="P359" s="102">
        <v>2.6924999999999999</v>
      </c>
      <c r="Q359" s="102">
        <v>2.92</v>
      </c>
      <c r="R359" s="102">
        <v>1.6575</v>
      </c>
      <c r="S359" s="102">
        <v>1.8574999999999999</v>
      </c>
      <c r="T359" s="102">
        <v>1.8525</v>
      </c>
      <c r="U359">
        <v>7.7799999999999996E-3</v>
      </c>
      <c r="V359" s="359">
        <v>90.289609999999996</v>
      </c>
      <c r="W359" s="102">
        <v>165.5</v>
      </c>
      <c r="X359" s="102">
        <v>181</v>
      </c>
      <c r="Y359" s="102">
        <v>180</v>
      </c>
      <c r="Z359">
        <v>91</v>
      </c>
    </row>
    <row r="360" spans="1:26">
      <c r="A360" s="95">
        <v>44785</v>
      </c>
      <c r="B360">
        <v>257.8</v>
      </c>
      <c r="C360">
        <v>1076</v>
      </c>
      <c r="D360">
        <v>2.6850000000000001</v>
      </c>
      <c r="E360" s="176">
        <v>3015</v>
      </c>
      <c r="F360" s="176">
        <v>562</v>
      </c>
      <c r="G360" s="176">
        <v>3170</v>
      </c>
      <c r="H360" s="176">
        <v>647</v>
      </c>
      <c r="I360" s="176">
        <v>3895</v>
      </c>
      <c r="J360" s="176">
        <v>592</v>
      </c>
      <c r="K360" s="176">
        <v>16.059999999999999</v>
      </c>
      <c r="L360" s="102">
        <v>2.5775000000000001</v>
      </c>
      <c r="M360" s="176">
        <v>2.57</v>
      </c>
      <c r="N360" s="102">
        <v>2.6850000000000001</v>
      </c>
      <c r="O360" s="102">
        <v>2.69</v>
      </c>
      <c r="P360" s="102">
        <v>2.7450000000000001</v>
      </c>
      <c r="Q360" s="102">
        <v>2.9750000000000001</v>
      </c>
      <c r="R360" s="102">
        <v>1.67</v>
      </c>
      <c r="S360" s="102">
        <v>1.82</v>
      </c>
      <c r="T360" s="102">
        <v>1.8149999999999999</v>
      </c>
      <c r="U360">
        <v>7.8200000000000006E-3</v>
      </c>
      <c r="V360" s="359">
        <v>90.844148000000004</v>
      </c>
      <c r="W360" s="102">
        <v>167.75</v>
      </c>
      <c r="X360" s="102">
        <v>182</v>
      </c>
      <c r="Y360" s="102">
        <v>181</v>
      </c>
      <c r="Z360">
        <v>94</v>
      </c>
    </row>
    <row r="361" spans="1:26">
      <c r="A361" s="95">
        <v>44788</v>
      </c>
      <c r="B361">
        <v>256</v>
      </c>
      <c r="C361">
        <v>1064.5</v>
      </c>
      <c r="D361">
        <v>2.665</v>
      </c>
      <c r="E361" s="176">
        <v>2995</v>
      </c>
      <c r="F361" s="176">
        <v>554</v>
      </c>
      <c r="G361" s="176">
        <v>3150</v>
      </c>
      <c r="H361" s="176">
        <v>638</v>
      </c>
      <c r="J361" s="176">
        <v>584</v>
      </c>
      <c r="K361" s="176">
        <v>15.85</v>
      </c>
      <c r="L361" s="102">
        <v>2.5550000000000002</v>
      </c>
      <c r="M361" s="102">
        <v>2.5425</v>
      </c>
      <c r="N361" s="176">
        <v>2.665</v>
      </c>
      <c r="O361" s="102">
        <v>2.6475</v>
      </c>
      <c r="P361" s="102">
        <v>2.69</v>
      </c>
      <c r="Q361" s="102">
        <v>2.93</v>
      </c>
      <c r="R361" s="102">
        <v>1.67</v>
      </c>
      <c r="S361" s="102">
        <v>1.81</v>
      </c>
      <c r="T361" s="102">
        <v>1.8049999999999999</v>
      </c>
      <c r="U361">
        <v>7.3749999999999996E-3</v>
      </c>
      <c r="V361" s="359">
        <v>91.451656</v>
      </c>
      <c r="W361" s="102">
        <v>167.5</v>
      </c>
      <c r="X361" s="102">
        <v>181.25</v>
      </c>
      <c r="Y361" s="102">
        <v>180.25</v>
      </c>
      <c r="Z361">
        <v>92</v>
      </c>
    </row>
    <row r="362" spans="1:26">
      <c r="A362" s="95">
        <v>44789</v>
      </c>
      <c r="B362">
        <v>251</v>
      </c>
      <c r="C362">
        <v>1050.5</v>
      </c>
      <c r="D362">
        <v>2.605</v>
      </c>
      <c r="E362" s="176">
        <v>2895</v>
      </c>
      <c r="F362" s="176">
        <v>535</v>
      </c>
      <c r="G362" s="176">
        <v>3050</v>
      </c>
      <c r="H362" s="176">
        <v>616</v>
      </c>
      <c r="J362" s="176">
        <v>565</v>
      </c>
      <c r="K362" s="176">
        <v>15.3</v>
      </c>
      <c r="L362" s="102">
        <v>2.5162499999999999</v>
      </c>
      <c r="M362" s="102">
        <v>2.5449999999999999</v>
      </c>
      <c r="N362" s="176">
        <v>2.64</v>
      </c>
      <c r="O362" s="102">
        <v>2.6150000000000002</v>
      </c>
      <c r="P362" s="102">
        <v>2.6850000000000001</v>
      </c>
      <c r="Q362" s="102">
        <v>2.9249999999999998</v>
      </c>
      <c r="R362" s="102">
        <v>1.67</v>
      </c>
      <c r="S362" s="102">
        <v>1.81</v>
      </c>
      <c r="T362" s="102">
        <v>1.8049999999999999</v>
      </c>
      <c r="U362">
        <v>7.2550000000000002E-3</v>
      </c>
      <c r="V362" s="359">
        <v>91.451656</v>
      </c>
      <c r="W362" s="102">
        <v>166.75</v>
      </c>
      <c r="X362" s="102">
        <v>180.5</v>
      </c>
      <c r="Y362" s="102">
        <v>179.5</v>
      </c>
      <c r="Z362">
        <v>90</v>
      </c>
    </row>
    <row r="363" spans="1:26">
      <c r="A363" s="95">
        <v>44790</v>
      </c>
      <c r="B363">
        <v>254.1</v>
      </c>
      <c r="C363">
        <v>1028</v>
      </c>
      <c r="D363">
        <v>2.61</v>
      </c>
      <c r="E363" s="176">
        <v>2825</v>
      </c>
      <c r="F363" s="176">
        <v>520</v>
      </c>
      <c r="G363" s="176">
        <v>2980</v>
      </c>
      <c r="H363" s="176">
        <v>600</v>
      </c>
      <c r="J363" s="176">
        <v>550</v>
      </c>
      <c r="K363" s="176">
        <v>14.88</v>
      </c>
      <c r="L363" s="102">
        <v>2.5350000000000001</v>
      </c>
      <c r="M363" s="102">
        <v>2.54</v>
      </c>
      <c r="N363" s="176">
        <v>2.61</v>
      </c>
      <c r="O363" s="102">
        <v>2.6675</v>
      </c>
      <c r="P363" s="102">
        <v>2.6949999999999998</v>
      </c>
      <c r="Q363" s="102">
        <v>2.94</v>
      </c>
      <c r="R363" s="102">
        <v>1.66</v>
      </c>
      <c r="S363" s="102">
        <v>1.7975000000000001</v>
      </c>
      <c r="T363" s="102">
        <v>1.7925</v>
      </c>
      <c r="U363">
        <v>7.2550000000000002E-3</v>
      </c>
      <c r="V363" s="359">
        <v>90.992531999999997</v>
      </c>
      <c r="W363" s="102">
        <v>164.75</v>
      </c>
      <c r="X363" s="102">
        <v>177.75</v>
      </c>
      <c r="Y363" s="102">
        <v>176.75</v>
      </c>
      <c r="Z363">
        <v>89</v>
      </c>
    </row>
    <row r="364" spans="1:26">
      <c r="A364" s="95">
        <v>44791</v>
      </c>
      <c r="B364">
        <v>255.8</v>
      </c>
      <c r="C364">
        <v>982</v>
      </c>
      <c r="D364">
        <v>2.6349999999999998</v>
      </c>
      <c r="E364" s="176">
        <v>2775</v>
      </c>
      <c r="F364" s="176">
        <v>509</v>
      </c>
      <c r="G364" s="176">
        <v>2930</v>
      </c>
      <c r="H364" s="176">
        <v>587</v>
      </c>
      <c r="J364" s="176">
        <v>539</v>
      </c>
      <c r="K364" s="176">
        <v>14.57</v>
      </c>
      <c r="L364" s="102">
        <v>2.5587499999999999</v>
      </c>
      <c r="M364" s="102">
        <v>2.5150000000000001</v>
      </c>
      <c r="N364" s="176">
        <v>2.64</v>
      </c>
      <c r="O364" s="102">
        <v>2.71</v>
      </c>
      <c r="P364" s="102">
        <v>2.69</v>
      </c>
      <c r="Q364" s="102">
        <v>2.9249999999999998</v>
      </c>
      <c r="R364" s="102">
        <v>1.615</v>
      </c>
      <c r="S364" s="102">
        <v>1.7649999999999999</v>
      </c>
      <c r="T364" s="102">
        <v>1.76</v>
      </c>
      <c r="U364">
        <v>7.2550000000000002E-3</v>
      </c>
      <c r="V364" s="359">
        <v>90.812633000000005</v>
      </c>
      <c r="W364" s="102">
        <v>162.25</v>
      </c>
      <c r="X364" s="102">
        <v>175.25</v>
      </c>
      <c r="Y364" s="102">
        <v>174.25</v>
      </c>
      <c r="Z364">
        <v>89</v>
      </c>
    </row>
    <row r="365" spans="1:26">
      <c r="A365" s="95">
        <v>44792</v>
      </c>
      <c r="B365">
        <v>260</v>
      </c>
      <c r="C365">
        <v>1027.75</v>
      </c>
      <c r="D365">
        <v>2.63</v>
      </c>
      <c r="E365" s="176">
        <v>2770</v>
      </c>
      <c r="F365" s="176">
        <v>509</v>
      </c>
      <c r="G365" s="176">
        <v>2925</v>
      </c>
      <c r="H365" s="176">
        <v>588</v>
      </c>
      <c r="I365" s="176">
        <v>3695</v>
      </c>
      <c r="J365" s="176">
        <v>539</v>
      </c>
      <c r="K365" s="176">
        <v>14.58</v>
      </c>
      <c r="L365" s="102">
        <v>2.61</v>
      </c>
      <c r="M365" s="102">
        <v>2.5750000000000002</v>
      </c>
      <c r="N365" s="176">
        <v>2.63</v>
      </c>
      <c r="O365" s="102">
        <v>2.76</v>
      </c>
      <c r="P365" s="102">
        <v>2.7250000000000001</v>
      </c>
      <c r="Q365" s="102">
        <v>2.9649999999999999</v>
      </c>
      <c r="R365" s="102">
        <v>1.61</v>
      </c>
      <c r="S365" s="102">
        <v>1.75</v>
      </c>
      <c r="T365" s="102">
        <v>1.7450000000000001</v>
      </c>
      <c r="U365">
        <v>7.2100000000000003E-3</v>
      </c>
      <c r="V365" s="359">
        <v>90.637006</v>
      </c>
      <c r="W365" s="102">
        <v>161.5</v>
      </c>
      <c r="X365" s="102">
        <v>174.75</v>
      </c>
      <c r="Y365" s="102">
        <v>173.75</v>
      </c>
      <c r="Z365">
        <v>89</v>
      </c>
    </row>
    <row r="366" spans="1:26">
      <c r="A366" s="95">
        <v>44795</v>
      </c>
      <c r="B366">
        <v>265</v>
      </c>
      <c r="C366">
        <v>1043.75</v>
      </c>
      <c r="D366">
        <v>2.6850000000000001</v>
      </c>
      <c r="E366" s="176">
        <v>2695</v>
      </c>
      <c r="F366" s="176">
        <v>498</v>
      </c>
      <c r="G366" s="176">
        <v>2850</v>
      </c>
      <c r="H366" s="176">
        <v>576</v>
      </c>
      <c r="J366" s="176">
        <v>528</v>
      </c>
      <c r="K366" s="176">
        <v>14.28</v>
      </c>
      <c r="L366" s="102">
        <v>2.645</v>
      </c>
      <c r="M366" s="102">
        <v>2.6</v>
      </c>
      <c r="N366" s="176">
        <v>2.6749999999999998</v>
      </c>
      <c r="O366" s="102">
        <v>2.7850000000000001</v>
      </c>
      <c r="P366" s="102">
        <v>2.75</v>
      </c>
      <c r="Q366" s="102">
        <v>2.97</v>
      </c>
      <c r="R366" s="102">
        <v>1.61</v>
      </c>
      <c r="S366" s="102">
        <v>1.75</v>
      </c>
      <c r="T366" s="102">
        <v>1.7450000000000001</v>
      </c>
      <c r="U366">
        <v>7.1300000000000001E-3</v>
      </c>
      <c r="V366" s="359">
        <v>90.074924999999993</v>
      </c>
      <c r="W366" s="102">
        <v>162.5</v>
      </c>
      <c r="X366" s="102">
        <v>177</v>
      </c>
      <c r="Y366" s="102">
        <v>176</v>
      </c>
      <c r="Z366">
        <v>89</v>
      </c>
    </row>
    <row r="367" spans="1:26">
      <c r="A367" s="95">
        <v>44796</v>
      </c>
      <c r="B367">
        <v>271</v>
      </c>
      <c r="C367">
        <v>1090</v>
      </c>
      <c r="D367">
        <v>2.7549999999999999</v>
      </c>
      <c r="E367" s="176">
        <v>2695</v>
      </c>
      <c r="F367" s="176">
        <v>504</v>
      </c>
      <c r="G367" s="176">
        <v>2850</v>
      </c>
      <c r="H367" s="176">
        <v>582</v>
      </c>
      <c r="J367" s="176">
        <v>534</v>
      </c>
      <c r="K367" s="176">
        <v>14.42</v>
      </c>
      <c r="L367" s="102">
        <v>2.7149999999999999</v>
      </c>
      <c r="M367" s="102">
        <v>2.7149999999999999</v>
      </c>
      <c r="N367" s="176">
        <v>2.76</v>
      </c>
      <c r="O367" s="102">
        <v>2.87</v>
      </c>
      <c r="P367" s="102">
        <v>2.9175</v>
      </c>
      <c r="Q367" s="102">
        <v>3.1150000000000002</v>
      </c>
      <c r="R367" s="102">
        <v>1.6375</v>
      </c>
      <c r="S367" s="102">
        <v>1.78</v>
      </c>
      <c r="T367" s="102">
        <v>1.7749999999999999</v>
      </c>
      <c r="U367">
        <v>7.1900000000000002E-3</v>
      </c>
      <c r="V367" s="359">
        <v>90.313902999999996</v>
      </c>
      <c r="W367" s="102">
        <v>164.25</v>
      </c>
      <c r="X367" s="102">
        <v>179</v>
      </c>
      <c r="Y367" s="102">
        <v>178</v>
      </c>
      <c r="Z367">
        <v>89</v>
      </c>
    </row>
    <row r="368" spans="1:26">
      <c r="A368" s="95">
        <v>44797</v>
      </c>
      <c r="B368">
        <v>265</v>
      </c>
      <c r="C368">
        <v>1119</v>
      </c>
      <c r="D368">
        <v>2.69</v>
      </c>
      <c r="E368" s="176">
        <v>2645</v>
      </c>
      <c r="F368" s="176">
        <v>494</v>
      </c>
      <c r="G368" s="176">
        <v>2800</v>
      </c>
      <c r="H368" s="176">
        <v>571</v>
      </c>
      <c r="J368" s="176">
        <v>524</v>
      </c>
      <c r="K368" s="176">
        <v>14.15</v>
      </c>
      <c r="L368" s="102">
        <v>2.6475</v>
      </c>
      <c r="M368" s="102">
        <v>2.64</v>
      </c>
      <c r="N368" s="176">
        <v>2.68</v>
      </c>
      <c r="O368" s="102">
        <v>2.79</v>
      </c>
      <c r="P368" s="102">
        <v>2.8525</v>
      </c>
      <c r="Q368" s="102">
        <v>3.0249999999999999</v>
      </c>
      <c r="R368" s="102">
        <v>1.635</v>
      </c>
      <c r="S368" s="102">
        <v>1.7849999999999999</v>
      </c>
      <c r="T368" s="102">
        <v>1.78</v>
      </c>
      <c r="U368">
        <v>7.2100000000000003E-3</v>
      </c>
      <c r="V368" s="359">
        <v>90.092930999999993</v>
      </c>
      <c r="W368" s="102">
        <v>161.5</v>
      </c>
      <c r="X368" s="102">
        <v>176.5</v>
      </c>
      <c r="Y368" s="102">
        <v>175.5</v>
      </c>
      <c r="Z368">
        <v>88.5</v>
      </c>
    </row>
    <row r="369" spans="1:26">
      <c r="A369" s="95">
        <v>44798</v>
      </c>
      <c r="B369">
        <v>260</v>
      </c>
      <c r="C369">
        <v>1125</v>
      </c>
      <c r="D369">
        <v>2.6549999999999998</v>
      </c>
      <c r="E369" s="176">
        <v>2645</v>
      </c>
      <c r="F369" s="176">
        <v>493</v>
      </c>
      <c r="G369" s="176">
        <v>2800</v>
      </c>
      <c r="H369" s="176">
        <v>571</v>
      </c>
      <c r="J369" s="176">
        <v>523</v>
      </c>
      <c r="K369" s="176">
        <v>14.14</v>
      </c>
      <c r="L369" s="102">
        <v>2.6025</v>
      </c>
      <c r="M369" s="102">
        <v>2.62</v>
      </c>
      <c r="N369" s="176">
        <v>2.6549999999999998</v>
      </c>
      <c r="O369" s="102">
        <v>2.75</v>
      </c>
      <c r="P369" s="102">
        <v>2.79</v>
      </c>
      <c r="Q369" s="102">
        <v>2.9750000000000001</v>
      </c>
      <c r="R369" s="102">
        <v>1.62</v>
      </c>
      <c r="S369" s="102">
        <v>1.7549999999999999</v>
      </c>
      <c r="T369" s="102">
        <v>1.75</v>
      </c>
      <c r="U369">
        <v>7.1500000000000001E-3</v>
      </c>
      <c r="V369" s="359">
        <v>89.902079999999998</v>
      </c>
      <c r="W369" s="102">
        <v>162.5</v>
      </c>
      <c r="X369" s="102">
        <v>175.25</v>
      </c>
      <c r="Y369" s="102">
        <v>174.25</v>
      </c>
      <c r="Z369">
        <v>88</v>
      </c>
    </row>
    <row r="370" spans="1:26">
      <c r="A370" s="95">
        <v>44799</v>
      </c>
      <c r="B370">
        <v>261</v>
      </c>
      <c r="C370">
        <v>1094</v>
      </c>
      <c r="D370">
        <v>2.67</v>
      </c>
      <c r="E370" s="176">
        <v>2645</v>
      </c>
      <c r="F370" s="176">
        <v>497</v>
      </c>
      <c r="G370" s="176">
        <v>2800</v>
      </c>
      <c r="H370" s="176">
        <v>575</v>
      </c>
      <c r="I370" s="176">
        <v>3495</v>
      </c>
      <c r="J370" s="176">
        <v>527</v>
      </c>
      <c r="K370" s="176">
        <v>14.23</v>
      </c>
      <c r="L370" s="102">
        <v>2.6074999999999999</v>
      </c>
      <c r="M370" s="102">
        <v>2.5950000000000002</v>
      </c>
      <c r="N370" s="176">
        <v>2.67875</v>
      </c>
      <c r="O370" s="102">
        <v>2.7250000000000001</v>
      </c>
      <c r="P370" s="102">
        <v>2.84</v>
      </c>
      <c r="Q370" s="102">
        <v>3.0249999999999999</v>
      </c>
      <c r="R370" s="102">
        <v>1.62</v>
      </c>
      <c r="S370" s="102">
        <v>1.7649999999999999</v>
      </c>
      <c r="T370" s="102">
        <v>1.76</v>
      </c>
      <c r="U370">
        <v>7.1300000000000001E-3</v>
      </c>
      <c r="V370" s="359">
        <v>89.697379999999995</v>
      </c>
      <c r="W370" s="102">
        <v>162.25</v>
      </c>
      <c r="X370" s="102">
        <v>176.25</v>
      </c>
      <c r="Y370" s="102">
        <v>175.25</v>
      </c>
      <c r="Z370">
        <v>87</v>
      </c>
    </row>
    <row r="371" spans="1:26">
      <c r="A371" s="95">
        <v>44802</v>
      </c>
      <c r="B371">
        <v>266.3</v>
      </c>
      <c r="C371" s="189">
        <v>1094</v>
      </c>
      <c r="D371">
        <v>2.72</v>
      </c>
      <c r="E371" s="176">
        <v>2645</v>
      </c>
      <c r="F371" s="176">
        <v>502</v>
      </c>
      <c r="G371" s="176">
        <v>2800</v>
      </c>
      <c r="H371" s="176">
        <v>581</v>
      </c>
      <c r="J371" s="176">
        <v>532</v>
      </c>
      <c r="K371" s="176">
        <v>14.39</v>
      </c>
      <c r="L371" s="102">
        <v>2.665</v>
      </c>
      <c r="M371" s="102">
        <v>2.66</v>
      </c>
      <c r="N371" s="176">
        <v>2.72</v>
      </c>
      <c r="O371" s="102">
        <v>2.77</v>
      </c>
      <c r="P371" s="102">
        <v>2.91</v>
      </c>
      <c r="Q371" s="102">
        <v>3.0750000000000002</v>
      </c>
      <c r="R371" s="102">
        <v>1.615</v>
      </c>
      <c r="S371" s="102">
        <v>1.595</v>
      </c>
      <c r="T371" s="102">
        <v>1.75</v>
      </c>
      <c r="U371">
        <v>7.0899999999999999E-3</v>
      </c>
      <c r="V371" s="359">
        <v>88.818220999999994</v>
      </c>
      <c r="W371" s="102">
        <v>162.25</v>
      </c>
      <c r="X371" s="102">
        <v>176.25</v>
      </c>
      <c r="Y371" s="102">
        <v>175.25</v>
      </c>
      <c r="Z371">
        <v>87</v>
      </c>
    </row>
    <row r="372" spans="1:26">
      <c r="A372" s="95">
        <v>44803</v>
      </c>
      <c r="B372">
        <v>260</v>
      </c>
      <c r="C372">
        <v>1058.75</v>
      </c>
      <c r="D372">
        <v>2.64</v>
      </c>
      <c r="E372" s="176">
        <v>2645</v>
      </c>
      <c r="F372" s="176">
        <v>494</v>
      </c>
      <c r="G372" s="176">
        <v>2800</v>
      </c>
      <c r="H372" s="176">
        <v>572</v>
      </c>
      <c r="J372" s="176">
        <v>524</v>
      </c>
      <c r="K372" s="176">
        <v>14.16</v>
      </c>
      <c r="L372" s="102">
        <v>2.5975000000000001</v>
      </c>
      <c r="M372" s="102">
        <v>2.6</v>
      </c>
      <c r="N372" s="176">
        <v>2.6524999999999999</v>
      </c>
      <c r="O372" s="102">
        <v>2.71</v>
      </c>
      <c r="P372" s="102">
        <v>2.7850000000000001</v>
      </c>
      <c r="Q372" s="102">
        <v>2.99</v>
      </c>
      <c r="R372" s="102">
        <v>1.62</v>
      </c>
      <c r="S372" s="102">
        <v>1.7524999999999999</v>
      </c>
      <c r="T372" s="102">
        <v>1.7475000000000001</v>
      </c>
      <c r="U372">
        <v>7.0099999999999997E-3</v>
      </c>
      <c r="V372" s="359">
        <v>88.221429000000001</v>
      </c>
      <c r="W372" s="102">
        <v>160.25</v>
      </c>
      <c r="X372" s="102">
        <v>174.75</v>
      </c>
      <c r="Y372" s="102">
        <v>173.75</v>
      </c>
      <c r="Z372">
        <v>86</v>
      </c>
    </row>
    <row r="373" spans="1:26">
      <c r="A373" s="95">
        <v>44804</v>
      </c>
      <c r="B373">
        <v>252</v>
      </c>
      <c r="C373">
        <v>1066.25</v>
      </c>
      <c r="D373">
        <v>2.57</v>
      </c>
      <c r="E373" s="176">
        <v>2595</v>
      </c>
      <c r="F373" s="176">
        <v>478</v>
      </c>
      <c r="G373" s="176">
        <v>2750</v>
      </c>
      <c r="H373" s="176">
        <v>553</v>
      </c>
      <c r="J373" s="176">
        <v>508</v>
      </c>
      <c r="K373" s="176">
        <v>13.7</v>
      </c>
      <c r="L373" s="102">
        <v>2.5299999999999998</v>
      </c>
      <c r="M373" s="102">
        <v>2.54</v>
      </c>
      <c r="N373" s="176">
        <v>2.57</v>
      </c>
      <c r="O373" s="102">
        <v>2.625</v>
      </c>
      <c r="P373" s="102">
        <v>2.6949999999999998</v>
      </c>
      <c r="Q373" s="102">
        <v>2.92</v>
      </c>
      <c r="R373" s="102">
        <v>1.62</v>
      </c>
      <c r="S373" s="102">
        <v>1.7549999999999999</v>
      </c>
      <c r="T373" s="102">
        <v>1.75</v>
      </c>
      <c r="U373">
        <v>6.9699999999999996E-3</v>
      </c>
      <c r="V373" s="359">
        <v>87.755004999999997</v>
      </c>
      <c r="W373" s="102">
        <v>162</v>
      </c>
      <c r="X373" s="102">
        <v>176</v>
      </c>
      <c r="Y373" s="102">
        <v>175</v>
      </c>
      <c r="Z373">
        <v>86</v>
      </c>
    </row>
    <row r="374" spans="1:26">
      <c r="A374" s="95">
        <v>44805</v>
      </c>
      <c r="B374">
        <v>249.4</v>
      </c>
      <c r="C374">
        <v>1101.75</v>
      </c>
      <c r="D374">
        <v>2.5099999999999998</v>
      </c>
      <c r="E374" s="176">
        <v>2495</v>
      </c>
      <c r="F374" s="176">
        <v>458</v>
      </c>
      <c r="G374" s="176">
        <v>2650</v>
      </c>
      <c r="H374" s="176">
        <v>531</v>
      </c>
      <c r="J374" s="176">
        <v>488</v>
      </c>
      <c r="K374" s="176">
        <v>13.13</v>
      </c>
      <c r="L374" s="102">
        <v>2.48</v>
      </c>
      <c r="M374" s="102">
        <v>2.48</v>
      </c>
      <c r="N374" s="176">
        <v>2.5499999999999998</v>
      </c>
      <c r="O374" s="102">
        <v>2.58</v>
      </c>
      <c r="P374" s="102">
        <v>2.68</v>
      </c>
      <c r="Q374" s="102">
        <v>2.92</v>
      </c>
      <c r="R374" s="102">
        <v>1.62</v>
      </c>
      <c r="S374" s="102">
        <v>1.7549999999999999</v>
      </c>
      <c r="T374" s="102">
        <v>1.75</v>
      </c>
      <c r="U374">
        <v>6.9300000000000004E-3</v>
      </c>
      <c r="V374" s="359">
        <v>86.845416</v>
      </c>
      <c r="W374" s="102">
        <v>162</v>
      </c>
      <c r="X374" s="102">
        <v>175</v>
      </c>
      <c r="Y374" s="102">
        <v>174</v>
      </c>
      <c r="Z374">
        <v>85</v>
      </c>
    </row>
    <row r="375" spans="1:26">
      <c r="A375" s="95">
        <v>44806</v>
      </c>
      <c r="B375">
        <v>251.4</v>
      </c>
      <c r="C375">
        <v>1098.5</v>
      </c>
      <c r="D375">
        <v>2.5125000000000002</v>
      </c>
      <c r="E375">
        <v>2395</v>
      </c>
      <c r="F375" s="176">
        <v>446</v>
      </c>
      <c r="G375">
        <v>2550</v>
      </c>
      <c r="H375" s="176">
        <v>518</v>
      </c>
      <c r="I375">
        <v>3255</v>
      </c>
      <c r="J375" s="176">
        <v>476</v>
      </c>
      <c r="K375" s="176">
        <v>12.81</v>
      </c>
      <c r="L375">
        <v>2.5024999999999999</v>
      </c>
      <c r="M375">
        <v>2.4900000000000002</v>
      </c>
      <c r="N375">
        <v>2.5125000000000002</v>
      </c>
      <c r="O375">
        <v>2.6</v>
      </c>
      <c r="P375">
        <v>2.69</v>
      </c>
      <c r="Q375">
        <v>2.93</v>
      </c>
      <c r="R375">
        <v>1.635</v>
      </c>
      <c r="S375">
        <v>1.76</v>
      </c>
      <c r="T375">
        <v>1.7549999999999999</v>
      </c>
      <c r="U375">
        <v>6.9300000000000004E-3</v>
      </c>
      <c r="V375" s="359">
        <v>86.565770000000001</v>
      </c>
      <c r="W375" s="102">
        <v>163.75</v>
      </c>
      <c r="X375" s="102">
        <v>175.5</v>
      </c>
      <c r="Y375" s="102">
        <v>174.5</v>
      </c>
      <c r="Z375">
        <v>85</v>
      </c>
    </row>
    <row r="376" spans="1:26">
      <c r="A376" s="95">
        <v>44809</v>
      </c>
      <c r="B376" s="189">
        <v>251.4</v>
      </c>
      <c r="C376" s="176">
        <v>1105</v>
      </c>
      <c r="D376" s="189">
        <v>2.5125000000000002</v>
      </c>
      <c r="E376" s="176">
        <v>2390</v>
      </c>
      <c r="F376" s="176">
        <v>446</v>
      </c>
      <c r="G376" s="176">
        <v>2550</v>
      </c>
      <c r="H376" s="176">
        <v>610</v>
      </c>
      <c r="I376" s="176"/>
      <c r="J376" s="176">
        <v>476</v>
      </c>
      <c r="K376" s="176">
        <v>12.81</v>
      </c>
      <c r="L376" s="189">
        <v>2.5024999999999999</v>
      </c>
      <c r="M376" s="189">
        <v>2.4900000000000002</v>
      </c>
      <c r="N376" s="189">
        <v>2.5125000000000002</v>
      </c>
      <c r="O376" s="189">
        <v>2.6</v>
      </c>
      <c r="P376" s="189">
        <v>2.69</v>
      </c>
      <c r="Q376" s="189">
        <v>2.93</v>
      </c>
      <c r="R376" s="189">
        <v>1.635</v>
      </c>
      <c r="S376" s="189">
        <v>1.76</v>
      </c>
      <c r="T376" s="189">
        <v>1.7549999999999999</v>
      </c>
      <c r="U376" s="189">
        <v>6.9300000000000004E-3</v>
      </c>
      <c r="V376" s="359">
        <v>85.877740000000003</v>
      </c>
      <c r="W376" s="369">
        <v>163.75</v>
      </c>
      <c r="X376" s="369">
        <v>175.5</v>
      </c>
      <c r="Y376" s="369">
        <v>174.5</v>
      </c>
      <c r="Z376" s="189">
        <v>85</v>
      </c>
    </row>
    <row r="377" spans="1:26">
      <c r="A377" s="95">
        <v>44810</v>
      </c>
      <c r="B377">
        <v>249.3</v>
      </c>
      <c r="C377">
        <v>1037.75</v>
      </c>
      <c r="D377">
        <v>2.5274999999999999</v>
      </c>
      <c r="E377" s="176">
        <v>2390</v>
      </c>
      <c r="F377" s="176">
        <v>440</v>
      </c>
      <c r="G377" s="176">
        <v>2550</v>
      </c>
      <c r="H377" s="176">
        <v>610</v>
      </c>
      <c r="J377" s="176">
        <v>475</v>
      </c>
      <c r="K377" s="176">
        <v>12.62</v>
      </c>
      <c r="L377" s="102">
        <v>2.4975000000000001</v>
      </c>
      <c r="M377" s="102">
        <v>2.4649999999999999</v>
      </c>
      <c r="N377" s="176">
        <v>2.5249999999999999</v>
      </c>
      <c r="O377" s="102">
        <v>2.57375</v>
      </c>
      <c r="P377" s="102">
        <v>2.7050000000000001</v>
      </c>
      <c r="Q377" s="102">
        <v>2.93</v>
      </c>
      <c r="R377" s="102">
        <v>1.62</v>
      </c>
      <c r="S377" s="102">
        <v>1.7475000000000001</v>
      </c>
      <c r="T377" s="102">
        <v>1.7424999999999999</v>
      </c>
      <c r="U377">
        <v>6.9100000000000003E-3</v>
      </c>
      <c r="V377" s="359">
        <v>82.334338000000002</v>
      </c>
      <c r="W377" s="102">
        <v>162</v>
      </c>
      <c r="X377" s="102">
        <v>175</v>
      </c>
      <c r="Y377" s="102">
        <v>174</v>
      </c>
      <c r="Z377">
        <v>85</v>
      </c>
    </row>
    <row r="378" spans="1:26">
      <c r="A378" s="103">
        <v>44811</v>
      </c>
      <c r="B378">
        <v>243</v>
      </c>
      <c r="C378">
        <v>931.25</v>
      </c>
      <c r="D378">
        <v>2.4750000000000001</v>
      </c>
      <c r="E378" s="189">
        <v>2390</v>
      </c>
      <c r="F378" s="189">
        <v>440</v>
      </c>
      <c r="G378" s="189">
        <v>2550</v>
      </c>
      <c r="H378" s="189">
        <v>610</v>
      </c>
      <c r="I378" s="189"/>
      <c r="J378" s="189">
        <v>475</v>
      </c>
      <c r="K378" s="189">
        <v>12.62</v>
      </c>
      <c r="L378" s="102">
        <v>2.4474999999999998</v>
      </c>
      <c r="M378" s="102">
        <v>2.4700000000000002</v>
      </c>
      <c r="N378" s="176">
        <v>2.4824999999999999</v>
      </c>
      <c r="O378" s="102">
        <v>2.5474999999999999</v>
      </c>
      <c r="P378" s="102">
        <v>2.67</v>
      </c>
      <c r="Q378" s="102">
        <v>2.8849999999999998</v>
      </c>
      <c r="R378" s="102">
        <v>1.6225000000000001</v>
      </c>
      <c r="S378" s="102">
        <v>1.75</v>
      </c>
      <c r="T378" s="102">
        <v>1.7450000000000001</v>
      </c>
      <c r="U378">
        <v>6.8500000000000002E-3</v>
      </c>
      <c r="V378" s="401">
        <v>82.334338000000002</v>
      </c>
      <c r="W378" s="102">
        <v>162.5</v>
      </c>
      <c r="X378" s="102">
        <v>175.5</v>
      </c>
      <c r="Y378" s="102">
        <v>174.5</v>
      </c>
      <c r="Z378">
        <v>84</v>
      </c>
    </row>
    <row r="379" spans="1:26">
      <c r="A379" s="95">
        <v>44812</v>
      </c>
      <c r="B379">
        <v>241</v>
      </c>
      <c r="C379">
        <v>890.5</v>
      </c>
      <c r="D379">
        <v>2.46</v>
      </c>
      <c r="E379">
        <v>2500</v>
      </c>
      <c r="F379">
        <v>460</v>
      </c>
      <c r="G379">
        <v>2670</v>
      </c>
      <c r="H379">
        <v>615</v>
      </c>
      <c r="J379">
        <v>495</v>
      </c>
      <c r="K379">
        <v>13.21</v>
      </c>
      <c r="L379">
        <v>2.4115000000000002</v>
      </c>
      <c r="M379">
        <v>2.44</v>
      </c>
      <c r="N379">
        <v>2.4624999999999999</v>
      </c>
      <c r="O379">
        <v>2.5225</v>
      </c>
      <c r="P379">
        <v>2.625</v>
      </c>
      <c r="Q379">
        <v>2.855</v>
      </c>
      <c r="R379">
        <v>1.6225000000000001</v>
      </c>
      <c r="S379">
        <v>1.75</v>
      </c>
      <c r="T379">
        <v>1.7450000000000001</v>
      </c>
      <c r="U379">
        <v>6.8500000000000002E-3</v>
      </c>
      <c r="V379" s="764">
        <v>68.186926999999997</v>
      </c>
      <c r="W379" s="102">
        <v>162.25</v>
      </c>
      <c r="X379" s="102">
        <v>174.75</v>
      </c>
      <c r="Y379" s="102">
        <v>173.75</v>
      </c>
      <c r="Z379">
        <v>84</v>
      </c>
    </row>
    <row r="380" spans="1:26">
      <c r="A380" s="95">
        <v>44813</v>
      </c>
      <c r="B380">
        <v>244.8</v>
      </c>
      <c r="C380">
        <v>937.5</v>
      </c>
      <c r="D380">
        <v>2.52</v>
      </c>
      <c r="E380">
        <v>2495</v>
      </c>
      <c r="F380">
        <v>465</v>
      </c>
      <c r="G380">
        <v>2665</v>
      </c>
      <c r="H380">
        <v>615</v>
      </c>
      <c r="I380">
        <v>2970</v>
      </c>
      <c r="J380">
        <v>500</v>
      </c>
      <c r="K380">
        <v>13.32</v>
      </c>
      <c r="L380">
        <v>2.4537499999999999</v>
      </c>
      <c r="M380">
        <v>2.4624999999999999</v>
      </c>
      <c r="N380">
        <v>2.5150000000000001</v>
      </c>
      <c r="O380">
        <v>2.5449999999999999</v>
      </c>
      <c r="P380">
        <v>2.66</v>
      </c>
      <c r="Q380">
        <v>2.8450000000000002</v>
      </c>
      <c r="R380">
        <v>1.62</v>
      </c>
      <c r="S380">
        <v>1.7475000000000001</v>
      </c>
      <c r="T380">
        <v>1.7424999999999999</v>
      </c>
      <c r="U380">
        <v>6.6800000000000002E-3</v>
      </c>
      <c r="V380" s="359">
        <v>61.207762000000002</v>
      </c>
      <c r="W380">
        <v>162</v>
      </c>
      <c r="X380">
        <v>174.5</v>
      </c>
      <c r="Y380">
        <v>173.5</v>
      </c>
      <c r="Z380">
        <v>83</v>
      </c>
    </row>
    <row r="381" spans="1:26">
      <c r="A381" s="95">
        <v>44816</v>
      </c>
      <c r="B381">
        <v>250.4</v>
      </c>
      <c r="C381">
        <v>999.25</v>
      </c>
      <c r="D381">
        <v>2.6</v>
      </c>
      <c r="E381">
        <v>2545</v>
      </c>
      <c r="F381">
        <v>479</v>
      </c>
      <c r="G381">
        <v>2715</v>
      </c>
      <c r="H381">
        <v>632</v>
      </c>
      <c r="J381">
        <v>514</v>
      </c>
      <c r="K381">
        <v>13.73</v>
      </c>
      <c r="L381">
        <v>2.5150000000000001</v>
      </c>
      <c r="M381">
        <v>2.54</v>
      </c>
      <c r="N381">
        <v>2.6</v>
      </c>
      <c r="O381">
        <v>2.6150000000000002</v>
      </c>
      <c r="P381">
        <v>2.7</v>
      </c>
      <c r="Q381">
        <v>2.895</v>
      </c>
      <c r="R381">
        <v>1.6274999999999999</v>
      </c>
      <c r="S381">
        <v>1.7549999999999999</v>
      </c>
      <c r="T381">
        <v>1.75</v>
      </c>
      <c r="U381">
        <v>6.6400000000000001E-3</v>
      </c>
      <c r="V381" s="359">
        <v>65.484100999999995</v>
      </c>
      <c r="W381">
        <v>163.25</v>
      </c>
      <c r="X381">
        <v>176.25</v>
      </c>
      <c r="Y381">
        <v>175.25</v>
      </c>
      <c r="Z381">
        <v>83</v>
      </c>
    </row>
    <row r="382" spans="1:26">
      <c r="A382" s="95">
        <v>44817</v>
      </c>
      <c r="B382">
        <v>265.89999999999998</v>
      </c>
      <c r="C382">
        <v>1113</v>
      </c>
      <c r="D382">
        <v>2.76</v>
      </c>
      <c r="E382">
        <v>2595</v>
      </c>
      <c r="F382">
        <v>479</v>
      </c>
      <c r="G382">
        <v>2765</v>
      </c>
      <c r="H382">
        <v>631</v>
      </c>
      <c r="J382">
        <v>514</v>
      </c>
      <c r="K382">
        <v>13.73</v>
      </c>
      <c r="L382">
        <v>2.6040000000000001</v>
      </c>
      <c r="M382">
        <v>2.63</v>
      </c>
      <c r="N382">
        <v>2.7725</v>
      </c>
      <c r="O382">
        <v>2.69</v>
      </c>
      <c r="P382">
        <v>2.77</v>
      </c>
      <c r="Q382">
        <v>2.9550000000000001</v>
      </c>
      <c r="R382">
        <v>1.6425000000000001</v>
      </c>
      <c r="S382">
        <v>1.7675000000000001</v>
      </c>
      <c r="T382">
        <v>1.7625</v>
      </c>
      <c r="U382">
        <v>6.6400000000000001E-3</v>
      </c>
      <c r="V382" s="359">
        <v>69.290571999999997</v>
      </c>
      <c r="W382">
        <v>164.75</v>
      </c>
      <c r="X382">
        <v>176.5</v>
      </c>
      <c r="Y382">
        <v>175.5</v>
      </c>
      <c r="Z382">
        <v>83</v>
      </c>
    </row>
    <row r="383" spans="1:26">
      <c r="A383" s="95">
        <v>44818</v>
      </c>
      <c r="B383">
        <v>262.10000000000002</v>
      </c>
      <c r="C383">
        <v>1112</v>
      </c>
      <c r="D383">
        <v>2.76</v>
      </c>
      <c r="E383">
        <v>2695</v>
      </c>
      <c r="F383">
        <v>496</v>
      </c>
      <c r="G383">
        <v>2865</v>
      </c>
      <c r="H383">
        <v>650</v>
      </c>
      <c r="J383">
        <v>531</v>
      </c>
      <c r="K383">
        <v>14.2</v>
      </c>
      <c r="L383">
        <v>2.65</v>
      </c>
      <c r="M383">
        <v>2.7475000000000001</v>
      </c>
      <c r="N383">
        <v>2.76</v>
      </c>
      <c r="O383">
        <v>2.7349999999999999</v>
      </c>
      <c r="P383">
        <v>2.89</v>
      </c>
      <c r="Q383">
        <v>3.0150000000000001</v>
      </c>
      <c r="R383">
        <v>1.665</v>
      </c>
      <c r="S383">
        <v>1.7849999999999999</v>
      </c>
      <c r="T383">
        <v>1.78</v>
      </c>
      <c r="U383">
        <v>6.6400000000000001E-3</v>
      </c>
      <c r="V383" s="359">
        <v>74.947320000000005</v>
      </c>
      <c r="W383">
        <v>165.5</v>
      </c>
      <c r="X383">
        <v>176.5</v>
      </c>
      <c r="Y383">
        <v>175.5</v>
      </c>
      <c r="Z383">
        <v>81.5</v>
      </c>
    </row>
    <row r="384" spans="1:26">
      <c r="A384" s="95">
        <v>44819</v>
      </c>
      <c r="B384">
        <v>247.4</v>
      </c>
      <c r="C384">
        <v>1053.25</v>
      </c>
      <c r="D384">
        <v>2.5950000000000002</v>
      </c>
      <c r="E384">
        <v>2695</v>
      </c>
      <c r="F384">
        <v>491</v>
      </c>
      <c r="G384">
        <v>2865</v>
      </c>
      <c r="H384">
        <v>644</v>
      </c>
      <c r="J384">
        <v>526</v>
      </c>
      <c r="K384">
        <v>14.07</v>
      </c>
      <c r="L384">
        <v>2.5024999999999999</v>
      </c>
      <c r="M384">
        <v>2.58</v>
      </c>
      <c r="N384">
        <v>2.63</v>
      </c>
      <c r="O384">
        <v>2.585</v>
      </c>
      <c r="P384">
        <v>2.76</v>
      </c>
      <c r="Q384">
        <v>2.875</v>
      </c>
      <c r="R384">
        <v>1.66</v>
      </c>
      <c r="S384">
        <v>1.7749999999999999</v>
      </c>
      <c r="T384">
        <v>1.77</v>
      </c>
      <c r="U384">
        <v>6.5799999999999999E-3</v>
      </c>
      <c r="V384" s="359">
        <v>77.256135</v>
      </c>
      <c r="W384">
        <v>166.25</v>
      </c>
      <c r="X384">
        <v>178</v>
      </c>
      <c r="Y384">
        <v>177</v>
      </c>
      <c r="Z384">
        <v>81.5</v>
      </c>
    </row>
    <row r="385" spans="1:26">
      <c r="A385" s="95">
        <v>44820</v>
      </c>
      <c r="B385">
        <v>245.3</v>
      </c>
      <c r="C385">
        <v>956.75</v>
      </c>
      <c r="D385">
        <v>2.5950000000000002</v>
      </c>
      <c r="E385">
        <v>2695</v>
      </c>
      <c r="F385">
        <v>487</v>
      </c>
      <c r="G385">
        <v>2865</v>
      </c>
      <c r="H385">
        <v>620</v>
      </c>
      <c r="I385">
        <v>3155</v>
      </c>
      <c r="J385">
        <v>522</v>
      </c>
      <c r="K385">
        <v>13.97</v>
      </c>
      <c r="L385">
        <v>2.44875</v>
      </c>
      <c r="M385">
        <v>2.54</v>
      </c>
      <c r="N385">
        <v>2.58</v>
      </c>
      <c r="O385">
        <v>2.5299999999999998</v>
      </c>
      <c r="P385">
        <v>2.7250000000000001</v>
      </c>
      <c r="Q385">
        <v>2.83</v>
      </c>
      <c r="R385">
        <v>1.6525000000000001</v>
      </c>
      <c r="S385">
        <v>1.77</v>
      </c>
      <c r="T385">
        <v>1.7649999999999999</v>
      </c>
      <c r="U385">
        <v>6.5799999999999999E-3</v>
      </c>
      <c r="V385" s="359">
        <v>84.536665999999997</v>
      </c>
      <c r="W385">
        <v>165</v>
      </c>
      <c r="X385">
        <v>177</v>
      </c>
      <c r="Y385">
        <v>176</v>
      </c>
      <c r="Z385">
        <v>81.5</v>
      </c>
    </row>
    <row r="386" spans="1:26">
      <c r="A386" s="95">
        <v>44823</v>
      </c>
      <c r="B386">
        <v>242.27500000000001</v>
      </c>
      <c r="C386" s="189">
        <v>956.75</v>
      </c>
      <c r="D386">
        <v>2.5274999999999999</v>
      </c>
      <c r="E386">
        <v>2695</v>
      </c>
      <c r="F386">
        <v>496</v>
      </c>
      <c r="G386">
        <v>2865</v>
      </c>
      <c r="H386">
        <v>631</v>
      </c>
      <c r="J386">
        <v>531</v>
      </c>
      <c r="K386">
        <v>14.22</v>
      </c>
      <c r="L386">
        <v>2.4264999999999999</v>
      </c>
      <c r="M386">
        <v>2.4900000000000002</v>
      </c>
      <c r="N386">
        <v>2.5150000000000001</v>
      </c>
      <c r="O386">
        <v>2.5074999999999998</v>
      </c>
      <c r="P386">
        <v>2.67</v>
      </c>
      <c r="Q386">
        <v>2.8</v>
      </c>
      <c r="R386">
        <v>1.6375</v>
      </c>
      <c r="S386">
        <v>1.7549999999999999</v>
      </c>
      <c r="T386">
        <v>1.75</v>
      </c>
      <c r="U386">
        <v>6.195E-3</v>
      </c>
      <c r="V386" s="359">
        <v>87.890955000000005</v>
      </c>
      <c r="W386">
        <v>162.75</v>
      </c>
      <c r="X386">
        <v>175</v>
      </c>
      <c r="Y386">
        <v>174</v>
      </c>
      <c r="Z386">
        <v>77</v>
      </c>
    </row>
    <row r="387" spans="1:26">
      <c r="A387" s="95">
        <v>44824</v>
      </c>
      <c r="B387">
        <v>240.4</v>
      </c>
      <c r="C387">
        <v>915</v>
      </c>
      <c r="D387">
        <v>2.4775</v>
      </c>
      <c r="E387">
        <v>2700</v>
      </c>
      <c r="F387">
        <v>500</v>
      </c>
      <c r="G387">
        <v>2870</v>
      </c>
      <c r="H387">
        <v>635</v>
      </c>
      <c r="J387">
        <v>535</v>
      </c>
      <c r="K387">
        <v>14.32</v>
      </c>
      <c r="L387">
        <v>2.4095</v>
      </c>
      <c r="M387">
        <v>2.4175</v>
      </c>
      <c r="N387">
        <v>2.4700000000000002</v>
      </c>
      <c r="O387">
        <v>2.4900000000000002</v>
      </c>
      <c r="P387">
        <v>2.6749999999999998</v>
      </c>
      <c r="Q387">
        <v>2.81</v>
      </c>
      <c r="R387">
        <v>1.625</v>
      </c>
      <c r="S387">
        <v>1.75</v>
      </c>
      <c r="T387">
        <v>1.7450000000000001</v>
      </c>
      <c r="U387">
        <v>6.2750000000000002E-3</v>
      </c>
      <c r="V387" s="359">
        <v>89.843669000000006</v>
      </c>
      <c r="W387">
        <v>162</v>
      </c>
      <c r="X387">
        <v>174.5</v>
      </c>
      <c r="Y387">
        <v>173.5</v>
      </c>
      <c r="Z387">
        <v>77</v>
      </c>
    </row>
    <row r="388" spans="1:26">
      <c r="A388" s="95">
        <v>44825</v>
      </c>
      <c r="B388">
        <v>238.8</v>
      </c>
      <c r="C388">
        <v>910</v>
      </c>
      <c r="D388">
        <v>2.4024999999999999</v>
      </c>
      <c r="E388">
        <v>2680</v>
      </c>
      <c r="F388">
        <v>495</v>
      </c>
      <c r="G388">
        <v>2850</v>
      </c>
      <c r="H388">
        <v>629</v>
      </c>
      <c r="J388">
        <v>530</v>
      </c>
      <c r="K388">
        <v>14.18</v>
      </c>
      <c r="L388">
        <v>2.399</v>
      </c>
      <c r="M388">
        <v>2.41</v>
      </c>
      <c r="N388">
        <v>2.4049999999999998</v>
      </c>
      <c r="O388">
        <v>2.48</v>
      </c>
      <c r="P388">
        <v>2.665</v>
      </c>
      <c r="Q388">
        <v>2.7949999999999999</v>
      </c>
      <c r="R388">
        <v>1.62</v>
      </c>
      <c r="S388">
        <v>1.7450000000000001</v>
      </c>
      <c r="T388">
        <v>1.74</v>
      </c>
      <c r="U388">
        <v>6.2350000000000001E-3</v>
      </c>
      <c r="V388" s="359">
        <v>89.177536000000003</v>
      </c>
      <c r="W388">
        <v>162</v>
      </c>
      <c r="X388">
        <v>174.5</v>
      </c>
      <c r="Y388">
        <v>173.5</v>
      </c>
      <c r="Z388">
        <v>76.5</v>
      </c>
    </row>
    <row r="389" spans="1:26">
      <c r="A389" s="95">
        <v>44826</v>
      </c>
      <c r="B389">
        <v>239.1</v>
      </c>
      <c r="C389">
        <v>923.25</v>
      </c>
      <c r="D389">
        <v>2.4275000000000002</v>
      </c>
      <c r="E389">
        <v>2645</v>
      </c>
      <c r="F389">
        <v>492</v>
      </c>
      <c r="G389">
        <v>2815</v>
      </c>
      <c r="H389">
        <v>626</v>
      </c>
      <c r="J389">
        <v>527</v>
      </c>
      <c r="K389">
        <v>14.09</v>
      </c>
      <c r="L389">
        <v>2.41</v>
      </c>
      <c r="M389">
        <v>2.395</v>
      </c>
      <c r="N389">
        <v>2.42</v>
      </c>
      <c r="O389">
        <v>2.4950000000000001</v>
      </c>
      <c r="P389">
        <v>2.585</v>
      </c>
      <c r="Q389">
        <v>2.7149999999999999</v>
      </c>
      <c r="R389">
        <v>1.6225000000000001</v>
      </c>
      <c r="S389">
        <v>1.7475000000000001</v>
      </c>
      <c r="T389">
        <v>1.7424999999999999</v>
      </c>
      <c r="U389">
        <v>6.195E-3</v>
      </c>
      <c r="V389" s="359">
        <v>87.463018000000005</v>
      </c>
      <c r="W389">
        <v>162.25</v>
      </c>
      <c r="X389">
        <v>174.75</v>
      </c>
      <c r="Y389">
        <v>173.75</v>
      </c>
      <c r="Z389">
        <v>76.5</v>
      </c>
    </row>
    <row r="390" spans="1:26">
      <c r="A390" s="95">
        <v>44827</v>
      </c>
      <c r="B390">
        <v>232.7</v>
      </c>
      <c r="C390">
        <v>959</v>
      </c>
      <c r="D390" s="28">
        <v>2.355</v>
      </c>
      <c r="E390">
        <v>2685</v>
      </c>
      <c r="F390">
        <v>488</v>
      </c>
      <c r="G390">
        <v>2855</v>
      </c>
      <c r="H390">
        <v>621</v>
      </c>
      <c r="I390">
        <v>3060</v>
      </c>
      <c r="J390">
        <v>523</v>
      </c>
      <c r="K390">
        <v>13.98</v>
      </c>
      <c r="L390">
        <v>2.3325</v>
      </c>
      <c r="M390">
        <v>2.37</v>
      </c>
      <c r="N390">
        <v>2.375</v>
      </c>
      <c r="O390">
        <v>2.42</v>
      </c>
      <c r="P390">
        <v>2.57</v>
      </c>
      <c r="Q390">
        <v>2.6949999999999998</v>
      </c>
      <c r="R390">
        <v>1.6</v>
      </c>
      <c r="S390">
        <v>1.73</v>
      </c>
      <c r="T390">
        <v>1.7250000000000001</v>
      </c>
      <c r="U390">
        <v>6.0499999999999998E-3</v>
      </c>
      <c r="V390" s="359">
        <v>87.730852999999996</v>
      </c>
      <c r="W390">
        <v>159.75</v>
      </c>
      <c r="X390">
        <v>173.25</v>
      </c>
      <c r="Y390">
        <v>172.25</v>
      </c>
      <c r="Z390">
        <v>75</v>
      </c>
    </row>
    <row r="391" spans="1:26">
      <c r="A391" s="95">
        <v>44830</v>
      </c>
      <c r="B391">
        <v>230.5</v>
      </c>
      <c r="C391">
        <v>925</v>
      </c>
      <c r="D391">
        <v>2.3275000000000001</v>
      </c>
      <c r="E391">
        <v>2680</v>
      </c>
      <c r="F391">
        <v>475</v>
      </c>
      <c r="G391">
        <v>2850</v>
      </c>
      <c r="H391">
        <v>606</v>
      </c>
      <c r="J391">
        <v>510</v>
      </c>
      <c r="K391">
        <v>13.62</v>
      </c>
      <c r="L391">
        <v>2.2974999999999999</v>
      </c>
      <c r="M391">
        <v>2.27</v>
      </c>
      <c r="N391">
        <v>2.3224999999999998</v>
      </c>
      <c r="O391">
        <v>2.3925000000000001</v>
      </c>
      <c r="P391">
        <v>2.5</v>
      </c>
      <c r="Q391">
        <v>2.63</v>
      </c>
      <c r="R391">
        <v>1.585</v>
      </c>
      <c r="S391">
        <v>1.72</v>
      </c>
      <c r="T391">
        <v>1.7150000000000001</v>
      </c>
      <c r="U391">
        <v>6.0499999999999998E-3</v>
      </c>
      <c r="V391" s="359">
        <v>87.104187999999994</v>
      </c>
      <c r="W391">
        <v>158</v>
      </c>
      <c r="X391">
        <v>172</v>
      </c>
      <c r="Y391">
        <v>171</v>
      </c>
      <c r="Z391">
        <v>74</v>
      </c>
    </row>
    <row r="392" spans="1:26">
      <c r="A392" s="95">
        <v>44831</v>
      </c>
      <c r="B392">
        <v>231</v>
      </c>
      <c r="C392">
        <v>943.25</v>
      </c>
      <c r="D392">
        <v>2.335</v>
      </c>
      <c r="E392">
        <v>2695</v>
      </c>
      <c r="F392">
        <v>478</v>
      </c>
      <c r="G392">
        <v>2865</v>
      </c>
      <c r="H392">
        <v>610</v>
      </c>
      <c r="J392">
        <v>513</v>
      </c>
      <c r="K392">
        <v>13.72</v>
      </c>
      <c r="L392">
        <v>2.3050000000000002</v>
      </c>
      <c r="M392">
        <v>2.2949999999999999</v>
      </c>
      <c r="N392">
        <v>2.335</v>
      </c>
      <c r="O392">
        <v>2.395</v>
      </c>
      <c r="P392">
        <v>2.5049999999999999</v>
      </c>
      <c r="Q392">
        <v>2.6150000000000002</v>
      </c>
      <c r="R392">
        <v>1.58</v>
      </c>
      <c r="S392">
        <v>1.73</v>
      </c>
      <c r="T392">
        <v>1.7250000000000001</v>
      </c>
      <c r="U392">
        <v>5.6649999999999999E-3</v>
      </c>
      <c r="V392" s="359">
        <v>86.907297999999997</v>
      </c>
      <c r="W392">
        <v>158.5</v>
      </c>
      <c r="X392">
        <v>173.5</v>
      </c>
      <c r="Y392">
        <v>172.5</v>
      </c>
      <c r="Z392">
        <v>70</v>
      </c>
    </row>
    <row r="393" spans="1:26">
      <c r="A393" s="95">
        <v>44832</v>
      </c>
      <c r="B393">
        <v>239.7</v>
      </c>
      <c r="C393">
        <v>946</v>
      </c>
      <c r="D393">
        <v>2.4125000000000001</v>
      </c>
      <c r="E393">
        <v>2780</v>
      </c>
      <c r="F393">
        <v>494</v>
      </c>
      <c r="G393">
        <v>2950</v>
      </c>
      <c r="H393">
        <v>628</v>
      </c>
      <c r="J393">
        <v>529</v>
      </c>
      <c r="K393">
        <v>14.17</v>
      </c>
      <c r="L393">
        <v>2.3849999999999998</v>
      </c>
      <c r="M393">
        <v>2.3149999999999999</v>
      </c>
      <c r="N393">
        <v>2.4249999999999998</v>
      </c>
      <c r="O393">
        <v>2.4750000000000001</v>
      </c>
      <c r="P393">
        <v>2.6150000000000002</v>
      </c>
      <c r="Q393">
        <v>2.69</v>
      </c>
      <c r="R393">
        <v>1.57</v>
      </c>
      <c r="S393">
        <v>1.72</v>
      </c>
      <c r="T393">
        <v>1.7150000000000001</v>
      </c>
      <c r="U393">
        <v>5.6249999999999998E-3</v>
      </c>
      <c r="V393" s="359">
        <v>87.236879999999999</v>
      </c>
      <c r="W393">
        <f>+W394-1.25</f>
        <v>156.5</v>
      </c>
      <c r="X393">
        <f>+X394-2.5</f>
        <v>172.5</v>
      </c>
      <c r="Y393">
        <f>+Y394-2.5</f>
        <v>172</v>
      </c>
      <c r="Z393">
        <v>67</v>
      </c>
    </row>
    <row r="394" spans="1:26">
      <c r="A394" s="95">
        <v>44833</v>
      </c>
      <c r="B394">
        <v>243.65</v>
      </c>
      <c r="C394">
        <v>1046.75</v>
      </c>
      <c r="D394">
        <v>2.4750000000000001</v>
      </c>
      <c r="E394">
        <v>2845</v>
      </c>
      <c r="F394">
        <v>500</v>
      </c>
      <c r="G394">
        <v>3015</v>
      </c>
      <c r="H394">
        <v>633</v>
      </c>
      <c r="J394">
        <v>535</v>
      </c>
      <c r="K394">
        <v>14.32</v>
      </c>
      <c r="L394">
        <v>2.4300000000000002</v>
      </c>
      <c r="M394">
        <v>2.4525000000000001</v>
      </c>
      <c r="N394">
        <v>2.4712499999999999</v>
      </c>
      <c r="O394">
        <v>2.5150000000000001</v>
      </c>
      <c r="P394">
        <v>2.665</v>
      </c>
      <c r="Q394">
        <v>2.76</v>
      </c>
      <c r="R394">
        <v>1.58</v>
      </c>
      <c r="S394">
        <v>1.7450000000000001</v>
      </c>
      <c r="T394">
        <v>1.74</v>
      </c>
      <c r="U394">
        <v>5.4599999999999996E-3</v>
      </c>
      <c r="V394" s="359">
        <v>87.151999000000004</v>
      </c>
      <c r="W394">
        <v>157.75</v>
      </c>
      <c r="X394">
        <v>175</v>
      </c>
      <c r="Y394">
        <v>174.5</v>
      </c>
      <c r="Z394">
        <v>66</v>
      </c>
    </row>
    <row r="395" spans="1:26">
      <c r="A395" s="95">
        <v>44834</v>
      </c>
      <c r="B395">
        <v>242</v>
      </c>
      <c r="C395">
        <v>1040.75</v>
      </c>
      <c r="D395">
        <v>2.5099999999999998</v>
      </c>
      <c r="E395">
        <v>2845</v>
      </c>
      <c r="F395">
        <v>504</v>
      </c>
      <c r="G395">
        <v>3015</v>
      </c>
      <c r="H395">
        <v>638</v>
      </c>
      <c r="I395">
        <v>3120</v>
      </c>
      <c r="J395">
        <v>539</v>
      </c>
      <c r="K395">
        <v>14.43</v>
      </c>
      <c r="L395">
        <v>2.4350000000000001</v>
      </c>
      <c r="M395">
        <v>2.4500000000000002</v>
      </c>
      <c r="N395">
        <v>2.5249999999999999</v>
      </c>
      <c r="O395">
        <v>2.5249999999999999</v>
      </c>
      <c r="P395">
        <v>2.6949999999999998</v>
      </c>
      <c r="Q395">
        <v>2.79</v>
      </c>
      <c r="R395">
        <v>1.5674999999999999</v>
      </c>
      <c r="S395">
        <v>1.7324999999999999</v>
      </c>
      <c r="T395">
        <v>1.7275</v>
      </c>
      <c r="U395">
        <v>5.1999999999999998E-3</v>
      </c>
      <c r="V395" s="359">
        <v>88.010250999999997</v>
      </c>
      <c r="W395">
        <v>156.25</v>
      </c>
      <c r="X395">
        <v>173.5</v>
      </c>
      <c r="Y395">
        <v>173</v>
      </c>
      <c r="Z395">
        <v>64</v>
      </c>
    </row>
    <row r="396" spans="1:26">
      <c r="A396" s="95">
        <v>44837</v>
      </c>
      <c r="B396">
        <v>236.9</v>
      </c>
      <c r="C396">
        <v>980.25</v>
      </c>
      <c r="D396">
        <v>2.4975000000000001</v>
      </c>
      <c r="E396">
        <v>2840</v>
      </c>
      <c r="F396">
        <v>521</v>
      </c>
      <c r="G396">
        <v>3010</v>
      </c>
      <c r="H396">
        <v>658</v>
      </c>
      <c r="J396">
        <v>556</v>
      </c>
      <c r="K396">
        <v>14.91</v>
      </c>
      <c r="L396">
        <v>2.3875000000000002</v>
      </c>
      <c r="M396">
        <v>2.4424999999999999</v>
      </c>
      <c r="N396">
        <v>2.5</v>
      </c>
      <c r="O396">
        <v>2.4849999999999999</v>
      </c>
      <c r="P396">
        <v>2.6850000000000001</v>
      </c>
      <c r="Q396">
        <v>2.7749999999999999</v>
      </c>
      <c r="R396">
        <v>1.57</v>
      </c>
      <c r="S396">
        <v>1.7350000000000001</v>
      </c>
      <c r="T396">
        <v>1.73</v>
      </c>
      <c r="U396">
        <v>5.1399999999999996E-3</v>
      </c>
      <c r="V396" s="359">
        <v>88.395132000000004</v>
      </c>
      <c r="W396">
        <v>157</v>
      </c>
      <c r="X396">
        <v>173.5</v>
      </c>
      <c r="Y396">
        <v>173</v>
      </c>
      <c r="Z396">
        <v>62</v>
      </c>
    </row>
    <row r="397" spans="1:26">
      <c r="A397" s="95">
        <v>44838</v>
      </c>
      <c r="B397">
        <v>241.2</v>
      </c>
      <c r="C397">
        <v>841</v>
      </c>
      <c r="D397">
        <v>2.5499999999999998</v>
      </c>
      <c r="E397">
        <v>2845</v>
      </c>
      <c r="F397">
        <v>522</v>
      </c>
      <c r="G397">
        <v>3015</v>
      </c>
      <c r="H397">
        <v>660</v>
      </c>
      <c r="J397">
        <v>557</v>
      </c>
      <c r="K397">
        <v>14.95</v>
      </c>
      <c r="L397">
        <v>2.411</v>
      </c>
      <c r="M397">
        <v>2.4424999999999999</v>
      </c>
      <c r="N397">
        <v>2.5</v>
      </c>
      <c r="O397">
        <v>2.5350000000000001</v>
      </c>
      <c r="P397">
        <v>2.7050000000000001</v>
      </c>
      <c r="Q397">
        <v>2.8050000000000002</v>
      </c>
      <c r="R397">
        <v>1.59</v>
      </c>
      <c r="S397">
        <v>1.7649999999999999</v>
      </c>
      <c r="T397">
        <v>1.76</v>
      </c>
      <c r="U397">
        <v>5.1799999999999997E-3</v>
      </c>
      <c r="V397" s="359">
        <v>88.451560999999998</v>
      </c>
      <c r="W397" s="189">
        <v>157</v>
      </c>
      <c r="X397" s="189">
        <v>173.5</v>
      </c>
      <c r="Y397" s="189">
        <v>173</v>
      </c>
      <c r="Z397" s="189">
        <v>62</v>
      </c>
    </row>
    <row r="398" spans="1:26">
      <c r="A398" s="95">
        <v>44839</v>
      </c>
      <c r="B398">
        <v>246</v>
      </c>
      <c r="C398">
        <v>759</v>
      </c>
      <c r="D398">
        <v>2.5950000000000002</v>
      </c>
      <c r="E398">
        <v>2845</v>
      </c>
      <c r="F398">
        <v>522</v>
      </c>
      <c r="G398">
        <v>3015</v>
      </c>
      <c r="H398">
        <v>659</v>
      </c>
      <c r="J398">
        <v>557</v>
      </c>
      <c r="K398">
        <v>14.95</v>
      </c>
      <c r="L398">
        <v>2.46</v>
      </c>
      <c r="M398">
        <v>2.5350000000000001</v>
      </c>
      <c r="N398">
        <v>2.56</v>
      </c>
      <c r="O398">
        <v>2.58</v>
      </c>
      <c r="P398">
        <v>2.71</v>
      </c>
      <c r="Q398">
        <v>2.8450000000000002</v>
      </c>
      <c r="R398">
        <v>1.59</v>
      </c>
      <c r="S398">
        <v>1.7775000000000001</v>
      </c>
      <c r="T398">
        <v>1.7725</v>
      </c>
      <c r="U398">
        <v>5.2599999999999999E-3</v>
      </c>
      <c r="V398" s="359">
        <v>88.986755000000002</v>
      </c>
      <c r="W398">
        <v>156.75</v>
      </c>
      <c r="X398">
        <v>176</v>
      </c>
      <c r="Y398">
        <v>175.5</v>
      </c>
      <c r="Z398">
        <v>65</v>
      </c>
    </row>
    <row r="399" spans="1:26">
      <c r="A399" s="95">
        <v>44840</v>
      </c>
      <c r="B399">
        <v>242.95</v>
      </c>
      <c r="C399">
        <v>789.25</v>
      </c>
      <c r="D399">
        <v>2.5449999999999999</v>
      </c>
      <c r="E399">
        <v>2895</v>
      </c>
      <c r="F399">
        <v>528</v>
      </c>
      <c r="G399">
        <v>2940</v>
      </c>
      <c r="H399">
        <v>642</v>
      </c>
      <c r="J399">
        <v>563</v>
      </c>
      <c r="K399">
        <v>15.1</v>
      </c>
      <c r="L399">
        <v>2.4275000000000002</v>
      </c>
      <c r="M399">
        <v>2.4900000000000002</v>
      </c>
      <c r="N399">
        <v>2.52</v>
      </c>
      <c r="O399">
        <v>2.54</v>
      </c>
      <c r="P399">
        <v>2.7</v>
      </c>
      <c r="Q399">
        <v>2.8250000000000002</v>
      </c>
      <c r="R399">
        <v>1.5874999999999999</v>
      </c>
      <c r="S399">
        <v>1.7825</v>
      </c>
      <c r="T399">
        <v>1.7775000000000001</v>
      </c>
      <c r="U399">
        <v>5.3E-3</v>
      </c>
      <c r="V399" s="359">
        <v>88.986755000000002</v>
      </c>
      <c r="W399">
        <v>159</v>
      </c>
      <c r="X399">
        <v>178.5</v>
      </c>
      <c r="Y399">
        <v>178</v>
      </c>
      <c r="Z399">
        <v>65</v>
      </c>
    </row>
    <row r="400" spans="1:26">
      <c r="A400" s="95">
        <v>44841</v>
      </c>
      <c r="B400">
        <v>244.45</v>
      </c>
      <c r="C400">
        <v>876</v>
      </c>
      <c r="D400">
        <v>2.5525000000000002</v>
      </c>
      <c r="E400">
        <v>2945</v>
      </c>
      <c r="F400">
        <v>534</v>
      </c>
      <c r="G400">
        <v>2990</v>
      </c>
      <c r="H400">
        <v>649</v>
      </c>
      <c r="I400">
        <v>3160</v>
      </c>
      <c r="J400">
        <v>569</v>
      </c>
      <c r="K400">
        <v>15.27</v>
      </c>
      <c r="L400">
        <v>2.4424999999999999</v>
      </c>
      <c r="M400">
        <v>2.4849999999999999</v>
      </c>
      <c r="N400">
        <v>2.5487500000000001</v>
      </c>
      <c r="O400">
        <v>2.5550000000000002</v>
      </c>
      <c r="P400">
        <v>2.7349999999999999</v>
      </c>
      <c r="Q400">
        <v>2.86</v>
      </c>
      <c r="R400">
        <v>1.58</v>
      </c>
      <c r="S400">
        <v>1.7749999999999999</v>
      </c>
      <c r="T400">
        <v>1.77</v>
      </c>
      <c r="U400">
        <v>5.3400000000000001E-3</v>
      </c>
      <c r="V400" s="359">
        <v>89.045272999999995</v>
      </c>
      <c r="W400">
        <v>157.75</v>
      </c>
      <c r="X400">
        <v>177.25</v>
      </c>
      <c r="Y400">
        <v>176.75</v>
      </c>
      <c r="Z400">
        <v>65</v>
      </c>
    </row>
    <row r="401" spans="1:26">
      <c r="A401" s="95">
        <v>44844</v>
      </c>
      <c r="B401">
        <v>245.9</v>
      </c>
      <c r="C401">
        <v>867.75</v>
      </c>
      <c r="D401">
        <v>2.54</v>
      </c>
      <c r="E401">
        <v>2990</v>
      </c>
      <c r="F401">
        <v>546</v>
      </c>
      <c r="G401">
        <v>3035</v>
      </c>
      <c r="H401">
        <v>662</v>
      </c>
      <c r="J401">
        <v>581</v>
      </c>
      <c r="K401">
        <v>15.61</v>
      </c>
      <c r="L401">
        <v>2.4620000000000002</v>
      </c>
      <c r="M401">
        <v>2.4950000000000001</v>
      </c>
      <c r="N401">
        <v>2.5449999999999999</v>
      </c>
      <c r="O401">
        <v>2.57</v>
      </c>
      <c r="P401">
        <v>2.7450000000000001</v>
      </c>
      <c r="Q401">
        <v>2.8849999999999998</v>
      </c>
      <c r="R401">
        <v>1.59</v>
      </c>
      <c r="S401">
        <v>1.7849999999999999</v>
      </c>
      <c r="T401">
        <v>1.78</v>
      </c>
      <c r="U401">
        <v>5.3E-3</v>
      </c>
      <c r="V401" s="359">
        <v>89.360005999999998</v>
      </c>
      <c r="W401">
        <v>158.5</v>
      </c>
      <c r="X401">
        <v>179</v>
      </c>
      <c r="Y401">
        <v>178.5</v>
      </c>
      <c r="Z401">
        <v>65</v>
      </c>
    </row>
    <row r="402" spans="1:26">
      <c r="A402" s="95">
        <v>44845</v>
      </c>
      <c r="B402">
        <v>244.4</v>
      </c>
      <c r="C402">
        <v>915.5</v>
      </c>
      <c r="D402">
        <v>2.5274999999999999</v>
      </c>
      <c r="E402">
        <v>3025</v>
      </c>
      <c r="F402">
        <v>543</v>
      </c>
      <c r="G402">
        <v>3070</v>
      </c>
      <c r="H402">
        <v>658</v>
      </c>
      <c r="J402">
        <v>578</v>
      </c>
      <c r="K402">
        <v>15.52</v>
      </c>
      <c r="L402">
        <v>2.4415</v>
      </c>
      <c r="M402">
        <v>2.44</v>
      </c>
      <c r="N402">
        <v>2.5274999999999999</v>
      </c>
      <c r="O402">
        <v>2.5375000000000001</v>
      </c>
      <c r="P402">
        <v>2.6949999999999998</v>
      </c>
      <c r="Q402">
        <v>2.8450000000000002</v>
      </c>
      <c r="R402">
        <v>1.5925</v>
      </c>
      <c r="S402">
        <v>1.81</v>
      </c>
      <c r="T402">
        <v>1.8049999999999999</v>
      </c>
      <c r="U402">
        <v>5.4000000000000003E-3</v>
      </c>
      <c r="V402" s="359">
        <v>89.355418999999998</v>
      </c>
      <c r="W402">
        <v>158.75</v>
      </c>
      <c r="X402">
        <v>179.25</v>
      </c>
      <c r="Y402">
        <v>178.75</v>
      </c>
      <c r="Z402">
        <v>65</v>
      </c>
    </row>
    <row r="403" spans="1:26">
      <c r="A403" s="95">
        <v>44846</v>
      </c>
      <c r="B403">
        <v>242.4</v>
      </c>
      <c r="C403">
        <v>916.25</v>
      </c>
      <c r="D403">
        <v>2.5175000000000001</v>
      </c>
      <c r="E403" s="189">
        <v>3025</v>
      </c>
      <c r="F403" s="189">
        <v>543</v>
      </c>
      <c r="G403" s="189">
        <v>3070</v>
      </c>
      <c r="H403" s="189">
        <v>658</v>
      </c>
      <c r="I403" s="189"/>
      <c r="J403" s="189">
        <v>578</v>
      </c>
      <c r="K403" s="189">
        <v>15.52</v>
      </c>
      <c r="L403">
        <v>2.4249999999999998</v>
      </c>
      <c r="M403">
        <v>2.41</v>
      </c>
      <c r="N403">
        <v>2.52</v>
      </c>
      <c r="O403">
        <v>2.5299999999999998</v>
      </c>
      <c r="P403">
        <v>2.605</v>
      </c>
      <c r="Q403">
        <v>2.8149999999999999</v>
      </c>
      <c r="R403">
        <v>1.59</v>
      </c>
      <c r="S403">
        <v>1.8</v>
      </c>
      <c r="T403">
        <v>1.7949999999999999</v>
      </c>
      <c r="U403">
        <v>5.4999999999999997E-3</v>
      </c>
      <c r="V403" s="401">
        <v>89.355418999999998</v>
      </c>
      <c r="W403">
        <v>159</v>
      </c>
      <c r="X403">
        <v>179.75</v>
      </c>
      <c r="Y403">
        <v>179.25</v>
      </c>
      <c r="Z403">
        <v>67</v>
      </c>
    </row>
    <row r="404" spans="1:26">
      <c r="A404" s="95">
        <v>44847</v>
      </c>
      <c r="B404">
        <v>242.1</v>
      </c>
      <c r="C404">
        <v>926</v>
      </c>
      <c r="D404">
        <v>2.5049999999999999</v>
      </c>
      <c r="E404">
        <v>3025</v>
      </c>
      <c r="F404">
        <v>542</v>
      </c>
      <c r="G404">
        <v>3070</v>
      </c>
      <c r="H404">
        <v>657</v>
      </c>
      <c r="J404">
        <v>577</v>
      </c>
      <c r="K404">
        <v>15.49</v>
      </c>
      <c r="L404">
        <v>2.415</v>
      </c>
      <c r="M404">
        <v>2.39</v>
      </c>
      <c r="N404">
        <v>2.4900000000000002</v>
      </c>
      <c r="O404">
        <v>2.5249999999999999</v>
      </c>
      <c r="P404">
        <v>2.57</v>
      </c>
      <c r="Q404">
        <v>2.7749999999999999</v>
      </c>
      <c r="R404">
        <v>1.5974999999999999</v>
      </c>
      <c r="S404">
        <v>1.8</v>
      </c>
      <c r="T404">
        <v>1.7949999999999999</v>
      </c>
      <c r="U404">
        <v>5.6249999999999998E-3</v>
      </c>
      <c r="V404" s="359">
        <v>89.025951000000006</v>
      </c>
      <c r="W404">
        <v>159.75</v>
      </c>
      <c r="X404">
        <v>179.5</v>
      </c>
      <c r="Y404">
        <v>179</v>
      </c>
      <c r="Z404">
        <v>69</v>
      </c>
    </row>
    <row r="405" spans="1:26">
      <c r="A405" s="95">
        <v>44848</v>
      </c>
      <c r="B405">
        <v>243.1</v>
      </c>
      <c r="C405">
        <v>867.75</v>
      </c>
      <c r="D405">
        <v>2.4950000000000001</v>
      </c>
      <c r="E405">
        <v>3000</v>
      </c>
      <c r="F405">
        <v>533</v>
      </c>
      <c r="G405">
        <v>3045</v>
      </c>
      <c r="H405">
        <v>629</v>
      </c>
      <c r="I405">
        <v>3245</v>
      </c>
      <c r="J405">
        <v>568</v>
      </c>
      <c r="K405" s="189">
        <v>15.24</v>
      </c>
      <c r="L405">
        <v>2.4175</v>
      </c>
      <c r="M405">
        <v>2.39</v>
      </c>
      <c r="N405">
        <v>2.4900000000000002</v>
      </c>
      <c r="O405">
        <v>2.5299999999999998</v>
      </c>
      <c r="P405">
        <v>2.585</v>
      </c>
      <c r="Q405">
        <v>2.77</v>
      </c>
      <c r="R405">
        <v>1.6074999999999999</v>
      </c>
      <c r="S405">
        <v>1.81</v>
      </c>
      <c r="T405">
        <v>1.8049999999999999</v>
      </c>
      <c r="U405">
        <v>5.6249999999999998E-3</v>
      </c>
      <c r="V405" s="359">
        <v>89.195378000000005</v>
      </c>
      <c r="W405">
        <v>161</v>
      </c>
      <c r="X405">
        <v>181</v>
      </c>
      <c r="Y405">
        <v>180.5</v>
      </c>
      <c r="Z405">
        <v>69</v>
      </c>
    </row>
    <row r="406" spans="1:26">
      <c r="A406" s="95">
        <v>44851</v>
      </c>
      <c r="B406">
        <v>241.2</v>
      </c>
      <c r="C406">
        <v>836.75</v>
      </c>
      <c r="D406">
        <v>2.4649999999999999</v>
      </c>
      <c r="E406">
        <v>3020</v>
      </c>
      <c r="F406">
        <v>539</v>
      </c>
      <c r="G406">
        <v>3065</v>
      </c>
      <c r="H406">
        <v>636</v>
      </c>
      <c r="J406">
        <v>574</v>
      </c>
      <c r="K406">
        <v>15.42</v>
      </c>
      <c r="L406">
        <v>2.4</v>
      </c>
      <c r="M406">
        <v>2.3824999999999998</v>
      </c>
      <c r="N406">
        <v>2.4449999999999998</v>
      </c>
      <c r="O406">
        <v>2.5099999999999998</v>
      </c>
      <c r="P406">
        <v>2.57</v>
      </c>
      <c r="Q406">
        <v>2.74</v>
      </c>
      <c r="R406">
        <v>1.6225000000000001</v>
      </c>
      <c r="S406">
        <v>1.825</v>
      </c>
      <c r="T406">
        <v>1.82</v>
      </c>
      <c r="U406">
        <v>5.705E-3</v>
      </c>
      <c r="V406" s="359">
        <v>89.244936999999993</v>
      </c>
      <c r="W406">
        <v>162.5</v>
      </c>
      <c r="X406">
        <v>182.5</v>
      </c>
      <c r="Y406">
        <v>182</v>
      </c>
      <c r="Z406">
        <v>70</v>
      </c>
    </row>
    <row r="407" spans="1:26">
      <c r="A407" s="95">
        <v>44852</v>
      </c>
      <c r="B407">
        <v>243.1</v>
      </c>
      <c r="C407">
        <v>839</v>
      </c>
      <c r="D407">
        <v>2.4725000000000001</v>
      </c>
      <c r="E407">
        <v>3000</v>
      </c>
      <c r="F407">
        <v>539</v>
      </c>
      <c r="G407">
        <v>3045</v>
      </c>
      <c r="H407">
        <v>637</v>
      </c>
      <c r="J407">
        <v>574</v>
      </c>
      <c r="K407">
        <v>15.43</v>
      </c>
      <c r="L407">
        <v>2.415</v>
      </c>
      <c r="M407">
        <v>2.3887499999999999</v>
      </c>
      <c r="N407">
        <v>2.4649999999999999</v>
      </c>
      <c r="O407">
        <v>2.5150000000000001</v>
      </c>
      <c r="P407">
        <v>2.585</v>
      </c>
      <c r="Q407">
        <v>2.76</v>
      </c>
      <c r="R407">
        <v>1.64</v>
      </c>
      <c r="S407">
        <v>1.85</v>
      </c>
      <c r="T407">
        <v>1.845</v>
      </c>
      <c r="U407">
        <v>5.7299999999999999E-3</v>
      </c>
      <c r="V407" s="359">
        <v>89.073909</v>
      </c>
      <c r="W407">
        <v>164</v>
      </c>
      <c r="X407">
        <v>185.75</v>
      </c>
      <c r="Y407">
        <v>185.25</v>
      </c>
      <c r="Z407">
        <v>70</v>
      </c>
    </row>
    <row r="408" spans="1:26">
      <c r="A408" s="95">
        <v>44853</v>
      </c>
      <c r="B408">
        <v>245.1</v>
      </c>
      <c r="C408">
        <v>832.75</v>
      </c>
      <c r="D408">
        <v>2.4874999999999998</v>
      </c>
      <c r="E408">
        <v>3000</v>
      </c>
      <c r="F408">
        <v>538</v>
      </c>
      <c r="G408">
        <v>3045</v>
      </c>
      <c r="H408">
        <v>635</v>
      </c>
      <c r="J408">
        <v>573</v>
      </c>
      <c r="K408">
        <v>15.39</v>
      </c>
      <c r="L408">
        <v>2.44</v>
      </c>
      <c r="M408">
        <v>2.4</v>
      </c>
      <c r="N408">
        <v>2.4750000000000001</v>
      </c>
      <c r="O408">
        <v>2.52</v>
      </c>
      <c r="P408">
        <v>2.5950000000000002</v>
      </c>
      <c r="Q408">
        <v>2.7549999999999999</v>
      </c>
      <c r="R408">
        <v>1.64</v>
      </c>
      <c r="S408">
        <v>1.85</v>
      </c>
      <c r="T408">
        <v>1.845</v>
      </c>
      <c r="U408">
        <v>5.705E-3</v>
      </c>
      <c r="V408" s="359">
        <v>88.753153999999995</v>
      </c>
      <c r="W408">
        <v>163.25</v>
      </c>
      <c r="X408">
        <v>184.25</v>
      </c>
      <c r="Y408">
        <v>183.75</v>
      </c>
      <c r="Z408">
        <v>70</v>
      </c>
    </row>
    <row r="409" spans="1:26">
      <c r="A409" s="95">
        <v>44854</v>
      </c>
      <c r="B409">
        <v>256</v>
      </c>
      <c r="C409">
        <v>887.25</v>
      </c>
      <c r="D409">
        <v>2.5625</v>
      </c>
      <c r="E409">
        <v>2990</v>
      </c>
      <c r="F409">
        <v>541</v>
      </c>
      <c r="G409">
        <v>3035</v>
      </c>
      <c r="H409">
        <v>639</v>
      </c>
      <c r="J409">
        <v>576</v>
      </c>
      <c r="K409">
        <v>15.49</v>
      </c>
      <c r="L409">
        <v>2.5350000000000001</v>
      </c>
      <c r="M409">
        <v>2.4700000000000002</v>
      </c>
      <c r="N409">
        <v>2.4950000000000001</v>
      </c>
      <c r="O409">
        <v>2.6150000000000002</v>
      </c>
      <c r="P409">
        <v>2.6349999999999998</v>
      </c>
      <c r="Q409">
        <v>2.7949999999999999</v>
      </c>
      <c r="R409">
        <v>1.625</v>
      </c>
      <c r="S409">
        <v>1.82</v>
      </c>
      <c r="T409">
        <v>1.8149999999999999</v>
      </c>
      <c r="U409">
        <v>5.5799999999999999E-3</v>
      </c>
      <c r="V409" s="359">
        <v>88.864097000000001</v>
      </c>
      <c r="W409">
        <v>162.5</v>
      </c>
      <c r="X409">
        <v>181</v>
      </c>
      <c r="Y409">
        <v>180.5</v>
      </c>
      <c r="Z409">
        <v>68</v>
      </c>
    </row>
    <row r="410" spans="1:26">
      <c r="A410" s="95">
        <v>44855</v>
      </c>
      <c r="B410">
        <v>256</v>
      </c>
      <c r="C410">
        <v>873.5</v>
      </c>
      <c r="D410">
        <v>2.5825</v>
      </c>
      <c r="E410">
        <v>2950</v>
      </c>
      <c r="F410">
        <v>543</v>
      </c>
      <c r="G410">
        <v>2995</v>
      </c>
      <c r="H410">
        <v>640</v>
      </c>
      <c r="I410">
        <v>3250</v>
      </c>
      <c r="J410">
        <v>578</v>
      </c>
      <c r="K410">
        <v>15.52</v>
      </c>
      <c r="L410">
        <v>2.56</v>
      </c>
      <c r="M410">
        <v>2.4649999999999999</v>
      </c>
      <c r="N410">
        <v>2.5049999999999999</v>
      </c>
      <c r="O410">
        <v>2.64</v>
      </c>
      <c r="P410">
        <v>2.65</v>
      </c>
      <c r="Q410">
        <v>2.8050000000000002</v>
      </c>
      <c r="R410">
        <v>1.63</v>
      </c>
      <c r="S410">
        <v>1.81</v>
      </c>
      <c r="T410">
        <v>1.8049999999999999</v>
      </c>
      <c r="U410">
        <v>5.4999999999999997E-3</v>
      </c>
      <c r="V410" s="359">
        <v>88.901391000000004</v>
      </c>
      <c r="W410">
        <v>163.25</v>
      </c>
      <c r="X410">
        <v>181.25</v>
      </c>
      <c r="Y410">
        <v>180.75</v>
      </c>
      <c r="Z410">
        <v>68</v>
      </c>
    </row>
    <row r="411" spans="1:26">
      <c r="A411" s="95">
        <v>44858</v>
      </c>
      <c r="B411">
        <v>249.5</v>
      </c>
      <c r="C411">
        <v>860</v>
      </c>
      <c r="D411">
        <v>2.5425</v>
      </c>
      <c r="E411">
        <v>2975</v>
      </c>
      <c r="F411">
        <v>532</v>
      </c>
      <c r="G411">
        <v>3020</v>
      </c>
      <c r="H411">
        <v>629</v>
      </c>
      <c r="J411">
        <v>567</v>
      </c>
      <c r="K411">
        <v>15.23</v>
      </c>
      <c r="L411">
        <v>2.4975000000000001</v>
      </c>
      <c r="M411">
        <v>2.4700000000000002</v>
      </c>
      <c r="N411">
        <v>2.54</v>
      </c>
      <c r="O411">
        <v>2.5674999999999999</v>
      </c>
      <c r="P411">
        <v>2.6150000000000002</v>
      </c>
      <c r="Q411">
        <v>2.78</v>
      </c>
      <c r="R411">
        <v>1.64</v>
      </c>
      <c r="S411">
        <v>1.81</v>
      </c>
      <c r="T411">
        <v>1.8049999999999999</v>
      </c>
      <c r="U411">
        <v>5.4400000000000004E-3</v>
      </c>
      <c r="V411" s="359">
        <v>89.247975999999994</v>
      </c>
      <c r="W411">
        <v>164.75</v>
      </c>
      <c r="X411">
        <v>182.25</v>
      </c>
      <c r="Y411">
        <v>181.75</v>
      </c>
      <c r="Z411">
        <v>68</v>
      </c>
    </row>
    <row r="412" spans="1:26">
      <c r="A412" s="95">
        <v>44859</v>
      </c>
      <c r="B412">
        <v>250</v>
      </c>
      <c r="C412">
        <v>856.5</v>
      </c>
      <c r="D412">
        <v>2.52</v>
      </c>
      <c r="E412">
        <v>2945</v>
      </c>
      <c r="F412">
        <v>525</v>
      </c>
      <c r="G412">
        <v>2990</v>
      </c>
      <c r="H412">
        <v>620</v>
      </c>
      <c r="J412">
        <v>560</v>
      </c>
      <c r="K412">
        <v>15.01</v>
      </c>
      <c r="L412">
        <v>2.4950000000000001</v>
      </c>
      <c r="M412">
        <v>2.4700000000000002</v>
      </c>
      <c r="N412">
        <v>2.5099999999999998</v>
      </c>
      <c r="O412">
        <v>2.57</v>
      </c>
      <c r="P412">
        <v>2.62</v>
      </c>
      <c r="Q412">
        <v>2.7749999999999999</v>
      </c>
      <c r="R412">
        <v>1.65</v>
      </c>
      <c r="S412">
        <v>1.83</v>
      </c>
      <c r="T412">
        <v>1.825</v>
      </c>
      <c r="U412">
        <v>5.3E-3</v>
      </c>
      <c r="V412" s="359">
        <v>89.898408000000003</v>
      </c>
      <c r="W412">
        <v>165</v>
      </c>
      <c r="X412">
        <v>183.25</v>
      </c>
      <c r="Y412">
        <v>182.75</v>
      </c>
      <c r="Z412">
        <v>65</v>
      </c>
    </row>
    <row r="413" spans="1:26">
      <c r="A413" s="95">
        <v>44860</v>
      </c>
      <c r="B413">
        <v>247.6</v>
      </c>
      <c r="C413">
        <v>868.25</v>
      </c>
      <c r="D413">
        <v>2.5150000000000001</v>
      </c>
      <c r="E413">
        <v>2945</v>
      </c>
      <c r="F413">
        <v>519</v>
      </c>
      <c r="G413">
        <v>2990</v>
      </c>
      <c r="H413">
        <v>614</v>
      </c>
      <c r="J413">
        <v>554</v>
      </c>
      <c r="K413">
        <v>14.86</v>
      </c>
      <c r="L413">
        <v>2.4750000000000001</v>
      </c>
      <c r="M413">
        <v>2.4649999999999999</v>
      </c>
      <c r="N413">
        <v>2.5249999999999999</v>
      </c>
      <c r="O413">
        <v>2.54</v>
      </c>
      <c r="P413">
        <v>2.6349999999999998</v>
      </c>
      <c r="Q413">
        <v>2.76</v>
      </c>
      <c r="R413">
        <v>1.645</v>
      </c>
      <c r="S413">
        <v>1.85</v>
      </c>
      <c r="T413">
        <v>1.845</v>
      </c>
      <c r="U413">
        <v>5.1799999999999997E-3</v>
      </c>
      <c r="V413" s="359">
        <v>90.781627999999998</v>
      </c>
      <c r="W413">
        <v>167.75</v>
      </c>
      <c r="X413">
        <v>185</v>
      </c>
      <c r="Y413">
        <v>184.5</v>
      </c>
      <c r="Z413">
        <v>63.5</v>
      </c>
    </row>
    <row r="414" spans="1:26">
      <c r="A414" s="95">
        <v>44861</v>
      </c>
      <c r="B414">
        <v>248.7</v>
      </c>
      <c r="C414">
        <v>847.25</v>
      </c>
      <c r="D414" s="28">
        <v>2.5550000000000002</v>
      </c>
      <c r="E414">
        <v>2995</v>
      </c>
      <c r="F414">
        <v>535</v>
      </c>
      <c r="G414">
        <v>3040</v>
      </c>
      <c r="H414">
        <v>632</v>
      </c>
      <c r="J414">
        <v>570</v>
      </c>
      <c r="K414">
        <v>15.3</v>
      </c>
      <c r="L414">
        <v>2.4762499999999998</v>
      </c>
      <c r="M414">
        <v>2.4849999999999999</v>
      </c>
      <c r="N414">
        <v>2.56</v>
      </c>
      <c r="O414">
        <v>2.54</v>
      </c>
      <c r="P414">
        <v>2.59</v>
      </c>
      <c r="Q414">
        <v>2.74</v>
      </c>
      <c r="R414">
        <v>1.69</v>
      </c>
      <c r="S414">
        <v>1.8574999999999999</v>
      </c>
      <c r="T414">
        <v>1.8525</v>
      </c>
      <c r="U414">
        <v>5.2199999999999998E-3</v>
      </c>
      <c r="V414" s="359">
        <v>91.916843999999998</v>
      </c>
      <c r="W414">
        <v>169</v>
      </c>
      <c r="X414">
        <v>186.5</v>
      </c>
      <c r="Y414">
        <v>186</v>
      </c>
      <c r="Z414">
        <v>63.5</v>
      </c>
    </row>
    <row r="415" spans="1:26">
      <c r="A415" s="95">
        <v>44862</v>
      </c>
      <c r="B415">
        <v>253</v>
      </c>
      <c r="C415">
        <v>824.25</v>
      </c>
      <c r="D415">
        <v>2.63</v>
      </c>
      <c r="E415">
        <v>3045</v>
      </c>
      <c r="F415">
        <v>541</v>
      </c>
      <c r="G415">
        <v>3090</v>
      </c>
      <c r="H415">
        <v>639</v>
      </c>
      <c r="I415">
        <v>3245</v>
      </c>
      <c r="J415">
        <v>576</v>
      </c>
      <c r="K415" s="189">
        <v>15.3</v>
      </c>
      <c r="L415">
        <v>2.52</v>
      </c>
      <c r="M415">
        <v>2.4849999999999999</v>
      </c>
      <c r="N415">
        <v>2.61</v>
      </c>
      <c r="O415">
        <v>2.585</v>
      </c>
      <c r="P415">
        <v>2.61</v>
      </c>
      <c r="Q415">
        <v>2.77</v>
      </c>
      <c r="R415">
        <v>1.6850000000000001</v>
      </c>
      <c r="S415">
        <v>1.855</v>
      </c>
      <c r="T415">
        <v>1.85</v>
      </c>
      <c r="U415">
        <v>5.28E-3</v>
      </c>
      <c r="V415" s="359">
        <v>93.689330999999996</v>
      </c>
      <c r="W415">
        <v>168.25</v>
      </c>
      <c r="X415">
        <v>185.75</v>
      </c>
      <c r="Y415">
        <v>185.25</v>
      </c>
      <c r="Z415">
        <v>63.5</v>
      </c>
    </row>
    <row r="416" spans="1:26">
      <c r="A416" s="95">
        <v>44865</v>
      </c>
      <c r="B416">
        <v>256</v>
      </c>
      <c r="C416">
        <v>841.75</v>
      </c>
      <c r="D416">
        <v>2.67</v>
      </c>
      <c r="E416">
        <v>3120</v>
      </c>
      <c r="F416">
        <v>569</v>
      </c>
      <c r="G416">
        <v>3165</v>
      </c>
      <c r="H416">
        <v>669</v>
      </c>
      <c r="J416">
        <v>604</v>
      </c>
      <c r="K416">
        <v>16.260000000000002</v>
      </c>
      <c r="L416">
        <v>2.56</v>
      </c>
      <c r="M416">
        <v>2.5299999999999998</v>
      </c>
      <c r="N416">
        <v>2.665</v>
      </c>
      <c r="O416">
        <v>2.69</v>
      </c>
      <c r="P416">
        <v>2.66</v>
      </c>
      <c r="Q416">
        <v>2.8250000000000002</v>
      </c>
      <c r="R416">
        <v>1.7</v>
      </c>
      <c r="S416">
        <v>1.88</v>
      </c>
      <c r="T416">
        <v>1.875</v>
      </c>
      <c r="U416">
        <v>5.3E-3</v>
      </c>
      <c r="V416" s="359">
        <v>97.784054999999995</v>
      </c>
      <c r="W416">
        <v>171</v>
      </c>
      <c r="X416">
        <v>188.5</v>
      </c>
      <c r="Y416">
        <v>188</v>
      </c>
      <c r="Z416">
        <v>63.5</v>
      </c>
    </row>
    <row r="417" spans="1:26">
      <c r="A417" s="95">
        <v>44866</v>
      </c>
      <c r="B417">
        <v>263.7</v>
      </c>
      <c r="C417">
        <v>853.75</v>
      </c>
      <c r="D417">
        <v>2.7349999999999999</v>
      </c>
      <c r="E417">
        <v>3175</v>
      </c>
      <c r="F417">
        <v>585</v>
      </c>
      <c r="G417">
        <v>3220</v>
      </c>
      <c r="H417">
        <v>687</v>
      </c>
      <c r="J417">
        <v>620</v>
      </c>
      <c r="K417">
        <v>16.71</v>
      </c>
      <c r="L417">
        <v>2.61375</v>
      </c>
      <c r="M417">
        <v>2.585</v>
      </c>
      <c r="N417">
        <v>2.7324999999999999</v>
      </c>
      <c r="O417">
        <v>2.69</v>
      </c>
      <c r="P417">
        <v>2.7349999999999999</v>
      </c>
      <c r="Q417">
        <v>2.89</v>
      </c>
      <c r="R417">
        <v>1.7350000000000001</v>
      </c>
      <c r="S417">
        <v>1.905</v>
      </c>
      <c r="T417">
        <v>1.9</v>
      </c>
      <c r="U417">
        <v>5.1999999999999998E-3</v>
      </c>
      <c r="V417" s="359">
        <v>100.69204499999999</v>
      </c>
      <c r="W417">
        <v>173.75</v>
      </c>
      <c r="X417">
        <v>191</v>
      </c>
      <c r="Y417">
        <v>190.5</v>
      </c>
      <c r="Z417">
        <v>63.5</v>
      </c>
    </row>
    <row r="418" spans="1:26">
      <c r="A418" s="95">
        <v>44867</v>
      </c>
      <c r="B418">
        <v>269.2</v>
      </c>
      <c r="C418">
        <v>799</v>
      </c>
      <c r="D418">
        <v>2.7450000000000001</v>
      </c>
      <c r="E418" s="189">
        <v>3175</v>
      </c>
      <c r="F418" s="189">
        <v>585</v>
      </c>
      <c r="G418" s="189">
        <v>3220</v>
      </c>
      <c r="H418" s="189">
        <v>687</v>
      </c>
      <c r="I418" s="189"/>
      <c r="J418" s="189">
        <v>620</v>
      </c>
      <c r="K418" s="189">
        <v>16.71</v>
      </c>
      <c r="L418">
        <v>2.7</v>
      </c>
      <c r="M418">
        <v>2.6274999999999999</v>
      </c>
      <c r="N418">
        <v>2.7549999999999999</v>
      </c>
      <c r="O418">
        <v>2.7450000000000001</v>
      </c>
      <c r="P418">
        <v>2.77</v>
      </c>
      <c r="Q418">
        <v>2.91</v>
      </c>
      <c r="R418">
        <v>1.75</v>
      </c>
      <c r="S418">
        <v>1.9075</v>
      </c>
      <c r="T418">
        <v>1.9025000000000001</v>
      </c>
      <c r="U418">
        <v>5.1799999999999997E-3</v>
      </c>
      <c r="V418" s="401">
        <v>100.69204499999999</v>
      </c>
      <c r="W418">
        <v>174.75</v>
      </c>
      <c r="X418">
        <v>190.25</v>
      </c>
      <c r="Y418">
        <v>189.75</v>
      </c>
      <c r="Z418">
        <v>64</v>
      </c>
    </row>
    <row r="419" spans="1:26">
      <c r="A419" s="95">
        <v>44868</v>
      </c>
      <c r="B419">
        <v>283.39999999999998</v>
      </c>
      <c r="C419">
        <v>799</v>
      </c>
      <c r="D419">
        <v>2.85</v>
      </c>
      <c r="E419">
        <v>3215</v>
      </c>
      <c r="F419">
        <v>592</v>
      </c>
      <c r="G419">
        <v>3260</v>
      </c>
      <c r="H419">
        <v>695</v>
      </c>
      <c r="J419">
        <v>627</v>
      </c>
      <c r="K419">
        <v>16.91</v>
      </c>
      <c r="L419">
        <v>2.84</v>
      </c>
      <c r="M419">
        <v>2.7850000000000001</v>
      </c>
      <c r="N419">
        <v>2.86</v>
      </c>
      <c r="O419">
        <v>2.8849999999999998</v>
      </c>
      <c r="P419">
        <v>2.92</v>
      </c>
      <c r="Q419">
        <v>3.05</v>
      </c>
      <c r="R419">
        <v>1.7250000000000001</v>
      </c>
      <c r="S419">
        <v>1.885</v>
      </c>
      <c r="T419">
        <v>1.88</v>
      </c>
      <c r="U419">
        <v>5.1599999999999997E-3</v>
      </c>
      <c r="V419" s="359">
        <v>101.18274</v>
      </c>
      <c r="W419">
        <v>172.75</v>
      </c>
      <c r="X419">
        <v>188.25</v>
      </c>
      <c r="Y419">
        <v>187.75</v>
      </c>
      <c r="Z419">
        <v>63</v>
      </c>
    </row>
    <row r="420" spans="1:26">
      <c r="A420" s="95">
        <v>44869</v>
      </c>
      <c r="B420">
        <v>283.5</v>
      </c>
      <c r="C420">
        <v>800</v>
      </c>
      <c r="D420">
        <v>2.88</v>
      </c>
      <c r="E420">
        <v>3220</v>
      </c>
      <c r="F420">
        <v>602</v>
      </c>
      <c r="G420">
        <v>3245</v>
      </c>
      <c r="H420">
        <v>689</v>
      </c>
      <c r="I420">
        <v>3345</v>
      </c>
      <c r="J420">
        <v>637</v>
      </c>
      <c r="K420" s="189">
        <v>16.91</v>
      </c>
      <c r="L420">
        <v>2.8374999999999999</v>
      </c>
      <c r="M420">
        <v>2.78</v>
      </c>
      <c r="N420">
        <v>2.85</v>
      </c>
      <c r="O420">
        <v>2.8849999999999998</v>
      </c>
      <c r="P420">
        <v>2.9350000000000001</v>
      </c>
      <c r="Q420">
        <v>3.0649999999999999</v>
      </c>
      <c r="R420">
        <v>1.7212499999999999</v>
      </c>
      <c r="S420">
        <v>1.8774999999999999</v>
      </c>
      <c r="T420">
        <v>1.8725000000000001</v>
      </c>
      <c r="U420">
        <v>5.1999999999999998E-3</v>
      </c>
      <c r="V420" s="359">
        <v>102.158266</v>
      </c>
      <c r="W420">
        <v>172.75</v>
      </c>
      <c r="X420">
        <v>187.25</v>
      </c>
      <c r="Y420">
        <v>186.75</v>
      </c>
      <c r="Z420">
        <v>63</v>
      </c>
    </row>
    <row r="421" spans="1:26">
      <c r="A421" s="95">
        <v>44872</v>
      </c>
      <c r="B421">
        <v>287</v>
      </c>
      <c r="C421">
        <v>805.75</v>
      </c>
      <c r="D421">
        <v>2.91</v>
      </c>
      <c r="E421">
        <v>3200</v>
      </c>
      <c r="F421">
        <v>585</v>
      </c>
      <c r="G421">
        <v>3225</v>
      </c>
      <c r="H421">
        <v>671</v>
      </c>
      <c r="J421">
        <v>620</v>
      </c>
      <c r="K421">
        <v>16.72</v>
      </c>
      <c r="L421">
        <v>2.8774999999999999</v>
      </c>
      <c r="M421">
        <v>2.83</v>
      </c>
      <c r="N421">
        <v>2.91</v>
      </c>
      <c r="O421">
        <v>2.94</v>
      </c>
      <c r="P421">
        <v>2.9750000000000001</v>
      </c>
      <c r="Q421">
        <v>3.0750000000000002</v>
      </c>
      <c r="R421">
        <v>1.7375</v>
      </c>
      <c r="S421">
        <v>1.88</v>
      </c>
      <c r="T421">
        <v>1.875</v>
      </c>
      <c r="U421">
        <v>5.2199999999999998E-3</v>
      </c>
      <c r="V421" s="359">
        <v>102.21342799999999</v>
      </c>
      <c r="W421">
        <v>173.75</v>
      </c>
      <c r="X421">
        <v>188.25</v>
      </c>
      <c r="Y421">
        <v>187.25</v>
      </c>
      <c r="Z421">
        <v>63</v>
      </c>
    </row>
    <row r="422" spans="1:26">
      <c r="A422" s="95">
        <v>44873</v>
      </c>
      <c r="B422">
        <v>277.5</v>
      </c>
      <c r="C422">
        <v>807</v>
      </c>
      <c r="D422">
        <v>2.7949999999999999</v>
      </c>
      <c r="E422">
        <v>3200</v>
      </c>
      <c r="F422">
        <v>583</v>
      </c>
      <c r="G422">
        <v>3225</v>
      </c>
      <c r="H422">
        <v>668</v>
      </c>
      <c r="J422">
        <v>618</v>
      </c>
      <c r="K422">
        <v>16.649999999999999</v>
      </c>
      <c r="L422">
        <v>2.8125</v>
      </c>
      <c r="M422">
        <v>2.7850000000000001</v>
      </c>
      <c r="N422">
        <v>2.7734999999999999</v>
      </c>
      <c r="O422">
        <v>2.8824999999999998</v>
      </c>
      <c r="P422">
        <v>2.95</v>
      </c>
      <c r="Q422">
        <v>3.04</v>
      </c>
      <c r="R422">
        <v>1.7549999999999999</v>
      </c>
      <c r="S422">
        <v>1.895</v>
      </c>
      <c r="T422">
        <v>1.89</v>
      </c>
      <c r="U422">
        <v>5.1599999999999997E-3</v>
      </c>
      <c r="V422" s="359">
        <v>101.91506800000001</v>
      </c>
      <c r="W422">
        <v>175.25</v>
      </c>
      <c r="X422">
        <v>189.75</v>
      </c>
      <c r="Y422">
        <v>188.75</v>
      </c>
      <c r="Z422">
        <v>63</v>
      </c>
    </row>
    <row r="423" spans="1:26">
      <c r="A423" s="95">
        <v>44874</v>
      </c>
      <c r="B423">
        <v>278</v>
      </c>
      <c r="C423">
        <v>801.75</v>
      </c>
      <c r="D423">
        <v>2.79</v>
      </c>
      <c r="E423">
        <v>3145</v>
      </c>
      <c r="F423">
        <v>573</v>
      </c>
      <c r="G423">
        <v>3170</v>
      </c>
      <c r="H423">
        <v>657</v>
      </c>
      <c r="J423">
        <v>608</v>
      </c>
      <c r="K423">
        <v>16.36</v>
      </c>
      <c r="L423">
        <v>2.7349999999999999</v>
      </c>
      <c r="M423">
        <v>2.7</v>
      </c>
      <c r="N423">
        <v>2.7765</v>
      </c>
      <c r="O423">
        <v>2.76</v>
      </c>
      <c r="P423">
        <v>2.91</v>
      </c>
      <c r="Q423">
        <v>3.0150000000000001</v>
      </c>
      <c r="R423">
        <v>1.7675000000000001</v>
      </c>
      <c r="S423">
        <v>1.9125000000000001</v>
      </c>
      <c r="T423">
        <v>1.9075</v>
      </c>
      <c r="U423">
        <v>5.79E-3</v>
      </c>
      <c r="V423" s="359">
        <v>101.792996</v>
      </c>
      <c r="W423">
        <v>176.25</v>
      </c>
      <c r="X423">
        <v>191</v>
      </c>
      <c r="Y423">
        <v>190</v>
      </c>
      <c r="Z423">
        <v>70</v>
      </c>
    </row>
    <row r="424" spans="1:26">
      <c r="A424" s="95">
        <v>44875</v>
      </c>
      <c r="B424">
        <v>271</v>
      </c>
      <c r="C424">
        <v>775</v>
      </c>
      <c r="D424">
        <v>2.75</v>
      </c>
      <c r="E424">
        <v>3135</v>
      </c>
      <c r="F424">
        <v>548</v>
      </c>
      <c r="G424">
        <v>3160</v>
      </c>
      <c r="H424">
        <v>631</v>
      </c>
      <c r="J424">
        <v>583</v>
      </c>
      <c r="K424">
        <v>15.67</v>
      </c>
      <c r="L424">
        <v>2.7349999999999999</v>
      </c>
      <c r="M424">
        <v>2.63</v>
      </c>
      <c r="N424">
        <v>2.7749999999999999</v>
      </c>
      <c r="O424">
        <v>2.83</v>
      </c>
      <c r="P424">
        <v>2.88</v>
      </c>
      <c r="Q424">
        <v>2.98</v>
      </c>
      <c r="R424">
        <v>1.7849999999999999</v>
      </c>
      <c r="S424">
        <v>1.93</v>
      </c>
      <c r="T424">
        <v>1.925</v>
      </c>
      <c r="U424">
        <v>5.5449999999999996E-3</v>
      </c>
      <c r="V424" s="359">
        <v>101.906762</v>
      </c>
      <c r="W424">
        <v>178.75</v>
      </c>
      <c r="X424">
        <v>193</v>
      </c>
      <c r="Y424">
        <v>192</v>
      </c>
      <c r="Z424">
        <v>70</v>
      </c>
    </row>
    <row r="425" spans="1:26">
      <c r="A425" s="95">
        <v>44876</v>
      </c>
      <c r="B425">
        <v>264</v>
      </c>
      <c r="C425">
        <v>744</v>
      </c>
      <c r="D425">
        <v>2.6775000000000002</v>
      </c>
      <c r="E425">
        <v>3095</v>
      </c>
      <c r="F425">
        <v>547</v>
      </c>
      <c r="G425">
        <v>3120</v>
      </c>
      <c r="H425">
        <v>630</v>
      </c>
      <c r="I425">
        <v>3545</v>
      </c>
      <c r="J425">
        <v>582</v>
      </c>
      <c r="K425" s="189">
        <v>15.67</v>
      </c>
      <c r="L425">
        <v>2.645</v>
      </c>
      <c r="M425">
        <v>2.59</v>
      </c>
      <c r="N425">
        <v>2.74</v>
      </c>
      <c r="O425">
        <v>2.74</v>
      </c>
      <c r="P425">
        <v>2.83</v>
      </c>
      <c r="Q425">
        <v>2.94</v>
      </c>
      <c r="R425">
        <v>1.7875000000000001</v>
      </c>
      <c r="S425">
        <v>1.925</v>
      </c>
      <c r="T425">
        <v>1.92</v>
      </c>
      <c r="U425">
        <v>5.3800000000000002E-3</v>
      </c>
      <c r="V425" s="359">
        <v>102.104333</v>
      </c>
      <c r="W425">
        <v>177.75</v>
      </c>
      <c r="X425">
        <v>192</v>
      </c>
      <c r="Y425">
        <v>191</v>
      </c>
      <c r="Z425">
        <v>65.5</v>
      </c>
    </row>
    <row r="426" spans="1:26">
      <c r="A426" s="95">
        <v>44879</v>
      </c>
      <c r="B426">
        <v>258.89999999999998</v>
      </c>
      <c r="C426">
        <v>720</v>
      </c>
      <c r="D426">
        <v>2.6375000000000002</v>
      </c>
      <c r="E426">
        <v>3095</v>
      </c>
      <c r="F426">
        <v>548</v>
      </c>
      <c r="G426">
        <v>3120</v>
      </c>
      <c r="H426">
        <v>631</v>
      </c>
      <c r="J426">
        <v>583</v>
      </c>
      <c r="K426">
        <v>15.67</v>
      </c>
      <c r="L426">
        <v>2.5884999999999998</v>
      </c>
      <c r="M426">
        <v>2.5</v>
      </c>
      <c r="N426">
        <v>2.63</v>
      </c>
      <c r="O426">
        <v>2.69</v>
      </c>
      <c r="P426">
        <v>2.73</v>
      </c>
      <c r="Q426">
        <v>2.835</v>
      </c>
      <c r="R426">
        <v>1.7675000000000001</v>
      </c>
      <c r="S426">
        <v>1.91</v>
      </c>
      <c r="T426">
        <v>1.905</v>
      </c>
      <c r="U426">
        <v>5.1999999999999998E-3</v>
      </c>
      <c r="V426" s="359">
        <v>102.04336499999999</v>
      </c>
      <c r="W426">
        <v>175.75</v>
      </c>
      <c r="X426">
        <v>189.75</v>
      </c>
      <c r="Y426">
        <v>188.75</v>
      </c>
      <c r="Z426">
        <v>63</v>
      </c>
    </row>
    <row r="427" spans="1:26">
      <c r="A427" s="95">
        <v>44880</v>
      </c>
      <c r="B427">
        <v>253</v>
      </c>
      <c r="C427">
        <v>720</v>
      </c>
      <c r="D427">
        <v>2.6124999999999998</v>
      </c>
      <c r="E427" s="189">
        <v>3095</v>
      </c>
      <c r="F427" s="189">
        <v>548</v>
      </c>
      <c r="G427" s="189">
        <v>3120</v>
      </c>
      <c r="H427" s="189">
        <v>631</v>
      </c>
      <c r="I427" s="189"/>
      <c r="J427" s="189">
        <v>583</v>
      </c>
      <c r="K427" s="189">
        <v>15.67</v>
      </c>
      <c r="L427">
        <v>2.5350000000000001</v>
      </c>
      <c r="M427">
        <v>2.4175</v>
      </c>
      <c r="N427">
        <v>2.63</v>
      </c>
      <c r="O427">
        <v>2.65</v>
      </c>
      <c r="P427">
        <v>2.69</v>
      </c>
      <c r="Q427">
        <v>2.75</v>
      </c>
      <c r="R427">
        <v>1.7675000000000001</v>
      </c>
      <c r="S427">
        <v>1.905</v>
      </c>
      <c r="T427">
        <v>1.9</v>
      </c>
      <c r="U427">
        <v>5.0150000000000004E-3</v>
      </c>
      <c r="V427" s="401">
        <v>102.04336499999999</v>
      </c>
      <c r="W427">
        <v>177.25</v>
      </c>
      <c r="X427">
        <v>191</v>
      </c>
      <c r="Y427">
        <v>190</v>
      </c>
      <c r="Z427">
        <v>63</v>
      </c>
    </row>
    <row r="428" spans="1:26">
      <c r="A428" s="95">
        <v>44881</v>
      </c>
      <c r="B428">
        <v>246.6</v>
      </c>
      <c r="C428">
        <v>720</v>
      </c>
      <c r="D428">
        <v>2.4775</v>
      </c>
      <c r="E428">
        <v>3115</v>
      </c>
      <c r="F428">
        <v>546</v>
      </c>
      <c r="G428">
        <v>3140</v>
      </c>
      <c r="H428">
        <v>629</v>
      </c>
      <c r="J428">
        <v>581</v>
      </c>
      <c r="K428">
        <v>15.62</v>
      </c>
      <c r="L428">
        <v>2.4735</v>
      </c>
      <c r="M428">
        <v>2.33</v>
      </c>
      <c r="N428">
        <v>2.4649999999999999</v>
      </c>
      <c r="O428">
        <v>2.6225000000000001</v>
      </c>
      <c r="P428">
        <v>2.59</v>
      </c>
      <c r="Q428">
        <v>2.6949999999999998</v>
      </c>
      <c r="R428">
        <v>1.77</v>
      </c>
      <c r="S428">
        <v>1.905</v>
      </c>
      <c r="T428">
        <v>1.9</v>
      </c>
      <c r="U428">
        <v>4.9750000000000003E-3</v>
      </c>
      <c r="V428" s="359">
        <v>101.496804</v>
      </c>
      <c r="W428">
        <v>177.25</v>
      </c>
      <c r="X428">
        <v>191</v>
      </c>
      <c r="Y428">
        <v>190</v>
      </c>
      <c r="Z428">
        <v>61</v>
      </c>
    </row>
    <row r="429" spans="1:26">
      <c r="A429" s="95">
        <v>44882</v>
      </c>
      <c r="B429">
        <v>244</v>
      </c>
      <c r="C429">
        <v>755.75</v>
      </c>
      <c r="D429">
        <v>2.4500000000000002</v>
      </c>
      <c r="E429">
        <v>3120</v>
      </c>
      <c r="F429">
        <v>542</v>
      </c>
      <c r="G429">
        <v>3145</v>
      </c>
      <c r="H429">
        <v>625</v>
      </c>
      <c r="J429">
        <v>577</v>
      </c>
      <c r="K429">
        <v>15.51</v>
      </c>
      <c r="L429">
        <v>2.4449999999999998</v>
      </c>
      <c r="M429">
        <v>2.33</v>
      </c>
      <c r="N429">
        <v>2.4300000000000002</v>
      </c>
      <c r="O429">
        <v>2.585</v>
      </c>
      <c r="P429">
        <v>2.56</v>
      </c>
      <c r="Q429">
        <v>2.6749999999999998</v>
      </c>
      <c r="R429">
        <v>1.7849999999999999</v>
      </c>
      <c r="S429">
        <v>1.915</v>
      </c>
      <c r="T429">
        <v>1.91</v>
      </c>
      <c r="U429">
        <v>5.1799999999999997E-3</v>
      </c>
      <c r="V429" s="359">
        <v>102.159384</v>
      </c>
      <c r="W429">
        <v>179.25</v>
      </c>
      <c r="X429">
        <v>191.25</v>
      </c>
      <c r="Y429">
        <v>190.25</v>
      </c>
      <c r="Z429">
        <v>62</v>
      </c>
    </row>
    <row r="430" spans="1:26">
      <c r="A430" s="95">
        <v>44883</v>
      </c>
      <c r="B430">
        <v>245</v>
      </c>
      <c r="C430">
        <v>784.5</v>
      </c>
      <c r="D430">
        <v>246</v>
      </c>
      <c r="E430">
        <v>3135</v>
      </c>
      <c r="F430">
        <v>551</v>
      </c>
      <c r="G430">
        <v>3160</v>
      </c>
      <c r="H430">
        <v>635</v>
      </c>
      <c r="I430">
        <v>3595</v>
      </c>
      <c r="J430">
        <v>586</v>
      </c>
      <c r="K430">
        <v>15.75</v>
      </c>
      <c r="L430">
        <v>2.44</v>
      </c>
      <c r="M430">
        <v>2.33</v>
      </c>
      <c r="N430">
        <v>2.44</v>
      </c>
      <c r="O430">
        <v>2.57</v>
      </c>
      <c r="P430">
        <v>2.5499999999999998</v>
      </c>
      <c r="Q430">
        <v>2.67</v>
      </c>
      <c r="R430">
        <v>1.8</v>
      </c>
      <c r="S430">
        <v>1.9275</v>
      </c>
      <c r="T430">
        <v>1.9225000000000001</v>
      </c>
      <c r="U430">
        <v>5.1149999999999998E-3</v>
      </c>
      <c r="V430" s="359">
        <v>101.717279</v>
      </c>
      <c r="W430">
        <v>180.75</v>
      </c>
      <c r="X430">
        <v>192.75</v>
      </c>
      <c r="Y430">
        <v>191.75</v>
      </c>
      <c r="Z430">
        <v>62</v>
      </c>
    </row>
    <row r="431" spans="1:26">
      <c r="A431" s="95">
        <v>44886</v>
      </c>
      <c r="B431">
        <v>241.35</v>
      </c>
      <c r="C431">
        <v>787</v>
      </c>
      <c r="D431">
        <v>246</v>
      </c>
      <c r="E431">
        <v>3140</v>
      </c>
      <c r="F431">
        <v>558</v>
      </c>
      <c r="G431">
        <v>3165</v>
      </c>
      <c r="H431">
        <v>642</v>
      </c>
      <c r="J431">
        <v>593</v>
      </c>
      <c r="K431">
        <v>15.94</v>
      </c>
      <c r="L431">
        <v>2.4350000000000001</v>
      </c>
      <c r="M431">
        <v>2.33</v>
      </c>
      <c r="N431">
        <v>2.4375</v>
      </c>
      <c r="O431">
        <v>2.5649999999999999</v>
      </c>
      <c r="P431">
        <v>2.5499999999999998</v>
      </c>
      <c r="Q431">
        <v>2.67</v>
      </c>
      <c r="R431">
        <v>1.8075000000000001</v>
      </c>
      <c r="S431">
        <v>1.9275</v>
      </c>
      <c r="T431">
        <v>1.9225000000000001</v>
      </c>
      <c r="U431">
        <v>5.1149999999999998E-3</v>
      </c>
      <c r="V431" s="359">
        <v>101.08204600000001</v>
      </c>
      <c r="W431">
        <v>180.25</v>
      </c>
      <c r="X431">
        <v>192.25</v>
      </c>
      <c r="Y431">
        <v>191.25</v>
      </c>
      <c r="Z431">
        <v>62</v>
      </c>
    </row>
    <row r="432" spans="1:26">
      <c r="A432" s="95">
        <v>44887</v>
      </c>
      <c r="B432">
        <v>242.3</v>
      </c>
      <c r="C432">
        <v>814.5</v>
      </c>
      <c r="D432">
        <v>246.5</v>
      </c>
      <c r="E432">
        <v>3115</v>
      </c>
      <c r="F432">
        <v>546</v>
      </c>
      <c r="G432">
        <v>3205</v>
      </c>
      <c r="H432">
        <v>641</v>
      </c>
      <c r="J432">
        <v>581</v>
      </c>
      <c r="K432">
        <v>15.62</v>
      </c>
      <c r="L432">
        <v>2.4224999999999999</v>
      </c>
      <c r="M432">
        <v>2.3650000000000002</v>
      </c>
      <c r="N432">
        <v>2.4649999999999999</v>
      </c>
      <c r="O432">
        <v>2.5499999999999998</v>
      </c>
      <c r="P432">
        <v>2.58</v>
      </c>
      <c r="Q432">
        <v>2.7</v>
      </c>
      <c r="R432">
        <v>1.8149999999999999</v>
      </c>
      <c r="S432">
        <v>1.9350000000000001</v>
      </c>
      <c r="T432">
        <v>1.93</v>
      </c>
      <c r="U432">
        <v>5.1799999999999997E-3</v>
      </c>
      <c r="V432" s="359">
        <v>100.27761099999999</v>
      </c>
      <c r="W432">
        <v>181.75</v>
      </c>
      <c r="X432">
        <v>193.75</v>
      </c>
      <c r="Y432">
        <v>192.75</v>
      </c>
      <c r="Z432">
        <v>64</v>
      </c>
    </row>
    <row r="433" spans="1:26">
      <c r="A433" s="95">
        <v>44888</v>
      </c>
      <c r="B433">
        <v>245</v>
      </c>
      <c r="C433">
        <v>823</v>
      </c>
      <c r="D433">
        <v>251.5</v>
      </c>
      <c r="E433">
        <v>3130</v>
      </c>
      <c r="F433">
        <v>550</v>
      </c>
      <c r="G433">
        <v>3220</v>
      </c>
      <c r="H433">
        <v>646</v>
      </c>
      <c r="J433">
        <v>585</v>
      </c>
      <c r="K433">
        <v>15.73</v>
      </c>
      <c r="L433">
        <v>2.4550000000000001</v>
      </c>
      <c r="M433">
        <v>2.3574999999999999</v>
      </c>
      <c r="N433">
        <v>2.5150000000000001</v>
      </c>
      <c r="O433">
        <v>2.58</v>
      </c>
      <c r="P433">
        <v>2.61</v>
      </c>
      <c r="Q433">
        <v>2.73</v>
      </c>
      <c r="R433">
        <v>1.82</v>
      </c>
      <c r="S433">
        <v>1.94</v>
      </c>
      <c r="T433">
        <v>1.9350000000000001</v>
      </c>
      <c r="U433">
        <v>5.2199999999999998E-3</v>
      </c>
      <c r="V433" s="359">
        <v>99.489829</v>
      </c>
      <c r="W433">
        <v>182.75</v>
      </c>
      <c r="X433">
        <v>194.75</v>
      </c>
      <c r="Y433">
        <v>193.75</v>
      </c>
      <c r="Z433">
        <v>64</v>
      </c>
    </row>
    <row r="434" spans="1:26">
      <c r="A434" s="103">
        <v>44889</v>
      </c>
      <c r="B434" s="189">
        <v>245</v>
      </c>
      <c r="C434" s="176">
        <v>823.75</v>
      </c>
      <c r="D434" s="189">
        <v>251.5</v>
      </c>
      <c r="E434" s="176">
        <v>3120</v>
      </c>
      <c r="F434" s="176">
        <v>554</v>
      </c>
      <c r="G434" s="176">
        <v>3210</v>
      </c>
      <c r="H434" s="176">
        <v>650</v>
      </c>
      <c r="I434" s="176"/>
      <c r="J434" s="176">
        <v>589</v>
      </c>
      <c r="K434" s="176">
        <v>15.84</v>
      </c>
      <c r="L434" s="189">
        <v>2.4550000000000001</v>
      </c>
      <c r="M434" s="189">
        <v>2.3574999999999999</v>
      </c>
      <c r="N434" s="189">
        <v>2.5150000000000001</v>
      </c>
      <c r="O434" s="189">
        <v>2.58</v>
      </c>
      <c r="P434" s="189">
        <v>2.61</v>
      </c>
      <c r="Q434" s="189">
        <v>2.73</v>
      </c>
      <c r="R434" s="189">
        <v>1.82</v>
      </c>
      <c r="S434" s="189">
        <v>1.94</v>
      </c>
      <c r="T434" s="189">
        <v>1.9350000000000001</v>
      </c>
      <c r="U434" s="189">
        <v>5.2199999999999998E-3</v>
      </c>
      <c r="V434" s="602">
        <v>99.705500999999998</v>
      </c>
      <c r="W434" s="189">
        <v>182.75</v>
      </c>
      <c r="X434" s="189">
        <v>194.75</v>
      </c>
      <c r="Y434" s="189">
        <v>193.75</v>
      </c>
      <c r="Z434" s="189">
        <v>64</v>
      </c>
    </row>
    <row r="435" spans="1:26">
      <c r="A435" s="103">
        <v>44890</v>
      </c>
      <c r="B435" s="189">
        <v>245</v>
      </c>
      <c r="C435" s="176">
        <v>823</v>
      </c>
      <c r="D435" s="189">
        <v>251.5</v>
      </c>
      <c r="E435" s="176">
        <v>3120</v>
      </c>
      <c r="F435" s="176">
        <v>544</v>
      </c>
      <c r="G435" s="176">
        <v>3210</v>
      </c>
      <c r="H435" s="176">
        <v>639</v>
      </c>
      <c r="I435" s="176">
        <v>3600</v>
      </c>
      <c r="J435" s="176">
        <v>579</v>
      </c>
      <c r="K435" s="189">
        <v>15.56</v>
      </c>
      <c r="L435" s="189">
        <v>2.4550000000000001</v>
      </c>
      <c r="M435" s="189">
        <v>2.3574999999999999</v>
      </c>
      <c r="N435" s="189">
        <v>2.5150000000000001</v>
      </c>
      <c r="O435" s="189">
        <v>2.58</v>
      </c>
      <c r="P435" s="189">
        <v>2.61</v>
      </c>
      <c r="Q435" s="189">
        <v>2.73</v>
      </c>
      <c r="R435" s="189">
        <v>1.82</v>
      </c>
      <c r="S435" s="189">
        <v>1.94</v>
      </c>
      <c r="T435" s="189">
        <v>1.9350000000000001</v>
      </c>
      <c r="U435" s="189">
        <v>5.2199999999999998E-3</v>
      </c>
      <c r="V435" s="359">
        <v>99.339680999999999</v>
      </c>
      <c r="W435" s="189">
        <v>182.75</v>
      </c>
      <c r="X435" s="189">
        <v>194.75</v>
      </c>
      <c r="Y435" s="189">
        <v>193.75</v>
      </c>
      <c r="Z435" s="189">
        <v>64</v>
      </c>
    </row>
    <row r="436" spans="1:26">
      <c r="A436" s="95">
        <v>44893</v>
      </c>
      <c r="B436">
        <v>239.5</v>
      </c>
      <c r="C436">
        <v>809.75</v>
      </c>
      <c r="D436" s="662">
        <v>2.4900000000000002</v>
      </c>
      <c r="E436">
        <v>3110</v>
      </c>
      <c r="F436">
        <v>547</v>
      </c>
      <c r="G436">
        <v>3200</v>
      </c>
      <c r="H436">
        <v>642</v>
      </c>
      <c r="J436">
        <v>582</v>
      </c>
      <c r="K436">
        <v>15.64</v>
      </c>
      <c r="L436">
        <v>2.42</v>
      </c>
      <c r="M436">
        <v>2.3975</v>
      </c>
      <c r="N436">
        <v>2.5099999999999998</v>
      </c>
      <c r="O436">
        <v>2.5299999999999998</v>
      </c>
      <c r="P436">
        <v>2.6</v>
      </c>
      <c r="Q436">
        <v>2.75</v>
      </c>
      <c r="R436">
        <v>1.85</v>
      </c>
      <c r="S436">
        <v>1.97</v>
      </c>
      <c r="T436">
        <v>1.9650000000000001</v>
      </c>
      <c r="U436">
        <v>5.2199999999999998E-3</v>
      </c>
      <c r="V436" s="359">
        <v>98.492774999999995</v>
      </c>
      <c r="W436">
        <v>185.25</v>
      </c>
      <c r="X436">
        <v>196</v>
      </c>
      <c r="Y436">
        <v>195</v>
      </c>
      <c r="Z436">
        <v>64</v>
      </c>
    </row>
    <row r="437" spans="1:26">
      <c r="A437" s="95">
        <v>44894</v>
      </c>
      <c r="B437">
        <v>234.6</v>
      </c>
      <c r="C437">
        <v>776</v>
      </c>
      <c r="D437">
        <v>2.4500000000000002</v>
      </c>
      <c r="E437">
        <v>3090</v>
      </c>
      <c r="F437">
        <v>552</v>
      </c>
      <c r="G437">
        <v>3180</v>
      </c>
      <c r="H437">
        <v>647</v>
      </c>
      <c r="J437">
        <v>587</v>
      </c>
      <c r="K437">
        <v>15.77</v>
      </c>
      <c r="L437">
        <v>2.3537499999999998</v>
      </c>
      <c r="M437">
        <v>2.3199999999999998</v>
      </c>
      <c r="N437">
        <v>2.48</v>
      </c>
      <c r="O437">
        <v>2.4649999999999999</v>
      </c>
      <c r="P437">
        <v>2.5299999999999998</v>
      </c>
      <c r="Q437">
        <v>2.68</v>
      </c>
      <c r="R437">
        <v>1.835</v>
      </c>
      <c r="S437">
        <v>1.9424999999999999</v>
      </c>
      <c r="T437">
        <v>1.9375</v>
      </c>
      <c r="U437">
        <v>5.2199999999999998E-3</v>
      </c>
      <c r="V437" s="359">
        <v>97.090729999999994</v>
      </c>
      <c r="W437">
        <v>183.25</v>
      </c>
      <c r="X437">
        <v>194</v>
      </c>
      <c r="Y437">
        <v>193</v>
      </c>
      <c r="Z437">
        <v>64.5</v>
      </c>
    </row>
    <row r="438" spans="1:26">
      <c r="A438" s="95">
        <v>44895</v>
      </c>
      <c r="B438">
        <v>229.9</v>
      </c>
      <c r="C438">
        <v>746.75</v>
      </c>
      <c r="D438">
        <v>2.3774999999999999</v>
      </c>
      <c r="E438">
        <v>3090</v>
      </c>
      <c r="F438">
        <v>560</v>
      </c>
      <c r="G438">
        <v>3180</v>
      </c>
      <c r="H438" s="189">
        <v>632</v>
      </c>
      <c r="J438">
        <v>595</v>
      </c>
      <c r="K438">
        <v>16.010000000000002</v>
      </c>
      <c r="L438">
        <v>2.3050000000000002</v>
      </c>
      <c r="M438">
        <v>2.2450000000000001</v>
      </c>
      <c r="N438">
        <v>2.4024999999999999</v>
      </c>
      <c r="O438">
        <v>2.41</v>
      </c>
      <c r="P438">
        <v>2.48</v>
      </c>
      <c r="Q438">
        <v>2.62</v>
      </c>
      <c r="R438">
        <v>1.79</v>
      </c>
      <c r="S438">
        <v>1.905</v>
      </c>
      <c r="T438">
        <v>1.9</v>
      </c>
      <c r="U438">
        <v>5.2199999999999998E-3</v>
      </c>
      <c r="V438" s="359">
        <v>93.976602999999997</v>
      </c>
      <c r="W438">
        <v>182.5</v>
      </c>
      <c r="X438">
        <v>194.25</v>
      </c>
      <c r="Y438">
        <v>193.25</v>
      </c>
      <c r="Z438">
        <v>64.5</v>
      </c>
    </row>
    <row r="439" spans="1:26">
      <c r="A439" s="95">
        <v>44896</v>
      </c>
      <c r="B439">
        <v>224.3</v>
      </c>
      <c r="C439">
        <v>719</v>
      </c>
      <c r="D439">
        <v>2.34</v>
      </c>
      <c r="E439">
        <v>3090</v>
      </c>
      <c r="F439">
        <v>560</v>
      </c>
      <c r="G439">
        <v>3180</v>
      </c>
      <c r="H439">
        <v>632</v>
      </c>
      <c r="J439">
        <v>595</v>
      </c>
      <c r="K439">
        <v>16.02</v>
      </c>
      <c r="L439">
        <v>2.2549999999999999</v>
      </c>
      <c r="M439">
        <v>2.2200000000000002</v>
      </c>
      <c r="N439">
        <v>2.355</v>
      </c>
      <c r="O439">
        <v>2.36</v>
      </c>
      <c r="P439">
        <v>2.4500000000000002</v>
      </c>
      <c r="Q439">
        <v>2.59</v>
      </c>
      <c r="R439">
        <v>1.69</v>
      </c>
      <c r="S439">
        <v>1.7825</v>
      </c>
      <c r="T439">
        <v>1.7775000000000001</v>
      </c>
      <c r="U439">
        <v>5.2199999999999998E-3</v>
      </c>
      <c r="V439" s="359">
        <v>89.738574</v>
      </c>
      <c r="W439">
        <v>168.25</v>
      </c>
      <c r="X439">
        <v>177.25</v>
      </c>
      <c r="Y439">
        <v>176.25</v>
      </c>
      <c r="Z439">
        <v>64.5</v>
      </c>
    </row>
    <row r="440" spans="1:26">
      <c r="A440" s="95">
        <v>44897</v>
      </c>
      <c r="B440">
        <v>217.7</v>
      </c>
      <c r="C440">
        <v>704</v>
      </c>
      <c r="D440">
        <v>2.2749999999999999</v>
      </c>
      <c r="E440">
        <v>3085</v>
      </c>
      <c r="F440">
        <v>558</v>
      </c>
      <c r="G440">
        <v>3175</v>
      </c>
      <c r="H440">
        <v>630</v>
      </c>
      <c r="I440">
        <v>3600</v>
      </c>
      <c r="J440">
        <v>593</v>
      </c>
      <c r="K440">
        <v>15.95</v>
      </c>
      <c r="L440">
        <v>2.1637499999999998</v>
      </c>
      <c r="M440">
        <v>2.14</v>
      </c>
      <c r="N440">
        <v>2.2749999999999999</v>
      </c>
      <c r="O440">
        <v>2.27</v>
      </c>
      <c r="P440">
        <v>2.39</v>
      </c>
      <c r="Q440">
        <v>2.5299999999999998</v>
      </c>
      <c r="R440">
        <v>1.6375</v>
      </c>
      <c r="S440">
        <v>1.7524999999999999</v>
      </c>
      <c r="T440">
        <v>1.7475000000000001</v>
      </c>
      <c r="U440">
        <v>5.2199999999999998E-3</v>
      </c>
      <c r="V440" s="359">
        <v>85.723764000000003</v>
      </c>
      <c r="W440">
        <v>163.5</v>
      </c>
      <c r="X440">
        <v>175</v>
      </c>
      <c r="Y440">
        <v>174</v>
      </c>
      <c r="Z440">
        <v>64</v>
      </c>
    </row>
    <row r="441" spans="1:26">
      <c r="A441" s="95">
        <v>44900</v>
      </c>
      <c r="B441">
        <v>215</v>
      </c>
      <c r="C441">
        <v>700</v>
      </c>
      <c r="D441">
        <v>2.2450000000000001</v>
      </c>
      <c r="E441">
        <v>3050</v>
      </c>
      <c r="F441">
        <v>546</v>
      </c>
      <c r="G441">
        <v>3145</v>
      </c>
      <c r="H441">
        <v>617</v>
      </c>
      <c r="J441">
        <v>581</v>
      </c>
      <c r="K441">
        <v>15.61</v>
      </c>
      <c r="L441">
        <v>2.1524999999999999</v>
      </c>
      <c r="M441">
        <v>2.11</v>
      </c>
      <c r="N441">
        <v>2.2549999999999999</v>
      </c>
      <c r="O441">
        <v>2.2475000000000001</v>
      </c>
      <c r="P441">
        <v>2.3450000000000002</v>
      </c>
      <c r="Q441">
        <v>2.4849999999999999</v>
      </c>
      <c r="R441">
        <v>1.5549999999999999</v>
      </c>
      <c r="S441">
        <v>1.675</v>
      </c>
      <c r="T441">
        <v>1.67</v>
      </c>
      <c r="U441">
        <v>5.3400000000000001E-3</v>
      </c>
      <c r="V441" s="359">
        <v>85.641136000000003</v>
      </c>
      <c r="W441">
        <v>154.25</v>
      </c>
      <c r="X441">
        <v>169</v>
      </c>
      <c r="Y441">
        <v>168</v>
      </c>
      <c r="Z441">
        <v>65</v>
      </c>
    </row>
    <row r="442" spans="1:26">
      <c r="A442" s="95">
        <v>44901</v>
      </c>
      <c r="B442">
        <v>214.1</v>
      </c>
      <c r="C442">
        <v>682</v>
      </c>
      <c r="D442">
        <v>2.2225000000000001</v>
      </c>
      <c r="E442">
        <v>2865</v>
      </c>
      <c r="F442">
        <v>516</v>
      </c>
      <c r="G442">
        <v>2955</v>
      </c>
      <c r="H442">
        <v>583</v>
      </c>
      <c r="J442">
        <v>551</v>
      </c>
      <c r="K442">
        <v>14.78</v>
      </c>
      <c r="L442">
        <v>2.1375000000000002</v>
      </c>
      <c r="M442">
        <v>2.1</v>
      </c>
      <c r="N442">
        <v>2.2200000000000002</v>
      </c>
      <c r="O442">
        <v>2.23</v>
      </c>
      <c r="P442">
        <v>2.2949999999999999</v>
      </c>
      <c r="Q442">
        <v>2.46</v>
      </c>
      <c r="R442">
        <v>1.5475000000000001</v>
      </c>
      <c r="S442">
        <v>1.6850000000000001</v>
      </c>
      <c r="T442">
        <v>1.68</v>
      </c>
      <c r="U442">
        <v>5.3600000000000002E-3</v>
      </c>
      <c r="V442" s="359">
        <v>85.608951000000005</v>
      </c>
      <c r="W442">
        <v>156.25</v>
      </c>
      <c r="X442">
        <v>171</v>
      </c>
      <c r="Y442">
        <v>170</v>
      </c>
      <c r="Z442">
        <v>65</v>
      </c>
    </row>
    <row r="443" spans="1:26">
      <c r="A443" s="95">
        <v>44902</v>
      </c>
      <c r="B443">
        <v>213.5</v>
      </c>
      <c r="C443">
        <v>709.25</v>
      </c>
      <c r="D443">
        <v>2.1974999999999998</v>
      </c>
      <c r="E443">
        <v>3045</v>
      </c>
      <c r="F443">
        <v>552</v>
      </c>
      <c r="G443">
        <v>3140</v>
      </c>
      <c r="H443">
        <v>624</v>
      </c>
      <c r="J443">
        <v>587</v>
      </c>
      <c r="K443">
        <v>15.79</v>
      </c>
      <c r="L443">
        <v>2.1349999999999998</v>
      </c>
      <c r="M443">
        <v>2.1</v>
      </c>
      <c r="N443">
        <v>2.1949999999999998</v>
      </c>
      <c r="O443">
        <v>2.2250000000000001</v>
      </c>
      <c r="P443">
        <v>2.25</v>
      </c>
      <c r="Q443">
        <v>2.4300000000000002</v>
      </c>
      <c r="R443">
        <v>1.59</v>
      </c>
      <c r="S443">
        <v>1.7250000000000001</v>
      </c>
      <c r="T443">
        <v>1.72</v>
      </c>
      <c r="U443">
        <v>5.3200000000000001E-3</v>
      </c>
      <c r="V443" s="359">
        <v>84.468170000000001</v>
      </c>
      <c r="W443">
        <v>157.25</v>
      </c>
      <c r="X443">
        <v>172</v>
      </c>
      <c r="Y443">
        <v>171</v>
      </c>
      <c r="Z443">
        <v>65</v>
      </c>
    </row>
    <row r="444" spans="1:26">
      <c r="A444" s="95">
        <v>44903</v>
      </c>
      <c r="B444">
        <v>212</v>
      </c>
      <c r="C444">
        <v>720.75</v>
      </c>
      <c r="D444">
        <v>2.1789999999999998</v>
      </c>
      <c r="E444">
        <v>2900</v>
      </c>
      <c r="F444">
        <v>527</v>
      </c>
      <c r="G444">
        <v>2990</v>
      </c>
      <c r="H444">
        <v>596</v>
      </c>
      <c r="J444">
        <v>562</v>
      </c>
      <c r="K444">
        <v>15.1</v>
      </c>
      <c r="L444">
        <v>2.12</v>
      </c>
      <c r="M444">
        <v>2.0649999999999999</v>
      </c>
      <c r="N444">
        <v>2.1800000000000002</v>
      </c>
      <c r="O444">
        <v>2.2025000000000001</v>
      </c>
      <c r="P444">
        <v>2.2149999999999999</v>
      </c>
      <c r="Q444">
        <v>2.4</v>
      </c>
      <c r="R444">
        <v>1.54</v>
      </c>
      <c r="S444">
        <v>1.7</v>
      </c>
      <c r="T444">
        <v>1.6950000000000001</v>
      </c>
      <c r="U444">
        <v>5.3E-3</v>
      </c>
      <c r="V444" s="359">
        <v>84.507581000000002</v>
      </c>
      <c r="W444">
        <v>153.25</v>
      </c>
      <c r="X444">
        <v>170.25</v>
      </c>
      <c r="Y444">
        <v>169.25</v>
      </c>
      <c r="Z444">
        <v>66</v>
      </c>
    </row>
    <row r="445" spans="1:26">
      <c r="A445" s="95">
        <v>44904</v>
      </c>
      <c r="B445">
        <v>210.02500000000001</v>
      </c>
      <c r="C445">
        <v>701.25</v>
      </c>
      <c r="D445">
        <v>2.1875</v>
      </c>
      <c r="E445">
        <v>2920</v>
      </c>
      <c r="F445">
        <v>528</v>
      </c>
      <c r="G445">
        <v>3010</v>
      </c>
      <c r="H445">
        <f>613-16</f>
        <v>597</v>
      </c>
      <c r="I445">
        <v>3545</v>
      </c>
      <c r="J445">
        <v>563</v>
      </c>
      <c r="K445" s="176">
        <v>15.11</v>
      </c>
      <c r="L445">
        <v>2.1</v>
      </c>
      <c r="M445">
        <v>2.0699999999999998</v>
      </c>
      <c r="N445">
        <v>2.1875</v>
      </c>
      <c r="O445">
        <v>2.1825000000000001</v>
      </c>
      <c r="P445">
        <v>2.23</v>
      </c>
      <c r="Q445">
        <v>2.415</v>
      </c>
      <c r="R445">
        <v>1.5349999999999999</v>
      </c>
      <c r="S445">
        <v>1.6950000000000001</v>
      </c>
      <c r="T445">
        <v>1.69</v>
      </c>
      <c r="U445">
        <v>5.3E-3</v>
      </c>
      <c r="V445" s="359">
        <v>84.760287000000005</v>
      </c>
      <c r="W445">
        <v>153.75</v>
      </c>
      <c r="X445">
        <v>171.75</v>
      </c>
      <c r="Y445">
        <v>170.75</v>
      </c>
      <c r="Z445">
        <v>66</v>
      </c>
    </row>
    <row r="446" spans="1:26">
      <c r="A446" s="95">
        <v>44907</v>
      </c>
      <c r="B446">
        <v>219.1</v>
      </c>
      <c r="C446">
        <v>695.75</v>
      </c>
      <c r="D446">
        <v>2.2599999999999998</v>
      </c>
      <c r="E446">
        <v>2970</v>
      </c>
      <c r="F446">
        <v>528</v>
      </c>
      <c r="G446">
        <v>3150</v>
      </c>
      <c r="H446">
        <v>613</v>
      </c>
      <c r="J446">
        <v>563</v>
      </c>
      <c r="K446">
        <v>15.11</v>
      </c>
      <c r="L446">
        <v>2.1775000000000002</v>
      </c>
      <c r="M446">
        <v>2.11</v>
      </c>
      <c r="N446">
        <v>2.2400000000000002</v>
      </c>
      <c r="O446">
        <v>2.2675000000000001</v>
      </c>
      <c r="P446">
        <v>2.3149999999999999</v>
      </c>
      <c r="Q446">
        <v>2.46</v>
      </c>
      <c r="R446">
        <v>1.55</v>
      </c>
      <c r="S446">
        <v>1.7250000000000001</v>
      </c>
      <c r="T446">
        <v>1.72</v>
      </c>
      <c r="U446">
        <v>5.4000000000000003E-3</v>
      </c>
      <c r="V446" s="359">
        <v>85.138446000000002</v>
      </c>
      <c r="W446">
        <v>155.25</v>
      </c>
      <c r="X446">
        <v>172.75</v>
      </c>
      <c r="Y446">
        <v>171.75</v>
      </c>
      <c r="Z446">
        <v>66</v>
      </c>
    </row>
    <row r="447" spans="1:26">
      <c r="A447" s="95">
        <v>44908</v>
      </c>
      <c r="B447">
        <v>221.3</v>
      </c>
      <c r="C447">
        <v>699.25</v>
      </c>
      <c r="D447">
        <v>2.2549999999999999</v>
      </c>
      <c r="E447">
        <v>2930</v>
      </c>
      <c r="F447">
        <v>522</v>
      </c>
      <c r="G447">
        <v>3105</v>
      </c>
      <c r="H447">
        <v>606</v>
      </c>
      <c r="J447">
        <v>557</v>
      </c>
      <c r="K447">
        <v>14.95</v>
      </c>
      <c r="L447">
        <v>2.2084999999999999</v>
      </c>
      <c r="M447">
        <v>2.165</v>
      </c>
      <c r="N447">
        <v>2.2462499999999999</v>
      </c>
      <c r="O447">
        <v>2.2999999999999998</v>
      </c>
      <c r="P447">
        <v>2.33</v>
      </c>
      <c r="Q447">
        <v>2.5049999999999999</v>
      </c>
      <c r="R447">
        <v>1.575</v>
      </c>
      <c r="S447">
        <v>1.74</v>
      </c>
      <c r="T447">
        <v>1.7350000000000001</v>
      </c>
      <c r="U447">
        <v>5.3800000000000002E-3</v>
      </c>
      <c r="V447" s="359">
        <v>85.996448000000001</v>
      </c>
      <c r="W447">
        <v>158.25</v>
      </c>
      <c r="X447">
        <v>174.25</v>
      </c>
      <c r="Y447">
        <v>173.25</v>
      </c>
      <c r="Z447">
        <v>66</v>
      </c>
    </row>
    <row r="448" spans="1:26">
      <c r="A448" s="95">
        <v>44909</v>
      </c>
      <c r="B448">
        <v>218</v>
      </c>
      <c r="C448">
        <v>706.5</v>
      </c>
      <c r="D448">
        <v>2.2000000000000002</v>
      </c>
      <c r="E448">
        <v>2930</v>
      </c>
      <c r="F448">
        <v>522</v>
      </c>
      <c r="G448">
        <v>3105</v>
      </c>
      <c r="H448">
        <v>605</v>
      </c>
      <c r="J448">
        <v>557</v>
      </c>
      <c r="K448">
        <v>14.94</v>
      </c>
      <c r="L448">
        <v>2.1800000000000002</v>
      </c>
      <c r="M448">
        <v>2.14</v>
      </c>
      <c r="N448">
        <v>2.2149999999999999</v>
      </c>
      <c r="O448">
        <v>2.2549999999999999</v>
      </c>
      <c r="P448">
        <v>2.3199999999999998</v>
      </c>
      <c r="Q448">
        <v>2.4950000000000001</v>
      </c>
      <c r="R448">
        <v>1.58</v>
      </c>
      <c r="S448">
        <v>1.74</v>
      </c>
      <c r="T448">
        <v>1.7350000000000001</v>
      </c>
      <c r="U448">
        <v>5.4200000000000003E-3</v>
      </c>
      <c r="V448" s="359">
        <v>86.785602999999995</v>
      </c>
      <c r="W448">
        <v>156.75</v>
      </c>
      <c r="X448">
        <v>174</v>
      </c>
      <c r="Y448">
        <v>173</v>
      </c>
      <c r="Z448">
        <v>68</v>
      </c>
    </row>
    <row r="449" spans="1:26">
      <c r="A449" s="95">
        <v>44910</v>
      </c>
      <c r="B449">
        <v>211.5</v>
      </c>
      <c r="C449">
        <v>750.25</v>
      </c>
      <c r="D449">
        <v>2.1675</v>
      </c>
      <c r="E449">
        <v>2980</v>
      </c>
      <c r="F449">
        <v>530</v>
      </c>
      <c r="G449">
        <v>3100</v>
      </c>
      <c r="H449">
        <v>604</v>
      </c>
      <c r="J449">
        <v>565</v>
      </c>
      <c r="K449">
        <v>15.16</v>
      </c>
      <c r="L449">
        <v>2.1475</v>
      </c>
      <c r="M449">
        <v>2.105</v>
      </c>
      <c r="N449">
        <v>2.2000000000000002</v>
      </c>
      <c r="O449">
        <v>2.2250000000000001</v>
      </c>
      <c r="P449">
        <v>2.3199999999999998</v>
      </c>
      <c r="Q449">
        <v>2.4550000000000001</v>
      </c>
      <c r="R449">
        <v>1.5725</v>
      </c>
      <c r="S449">
        <v>1.7324999999999999</v>
      </c>
      <c r="T449">
        <v>1.7275</v>
      </c>
      <c r="U449">
        <v>5.5399999999999998E-3</v>
      </c>
      <c r="V449" s="359">
        <v>87.098292000000001</v>
      </c>
      <c r="W449">
        <v>157.25</v>
      </c>
      <c r="X449">
        <v>173</v>
      </c>
      <c r="Y449">
        <v>172</v>
      </c>
      <c r="Z449">
        <v>68</v>
      </c>
    </row>
    <row r="450" spans="1:26">
      <c r="A450" s="95">
        <v>44911</v>
      </c>
      <c r="B450">
        <v>214</v>
      </c>
      <c r="C450">
        <v>752</v>
      </c>
      <c r="D450">
        <v>2.1875</v>
      </c>
      <c r="E450">
        <v>3050</v>
      </c>
      <c r="F450">
        <v>544</v>
      </c>
      <c r="G450">
        <v>3150</v>
      </c>
      <c r="H450">
        <v>616</v>
      </c>
      <c r="I450">
        <v>3500</v>
      </c>
      <c r="J450">
        <v>579</v>
      </c>
      <c r="K450">
        <v>15.56</v>
      </c>
      <c r="L450">
        <v>2.1375000000000002</v>
      </c>
      <c r="M450">
        <v>2.09</v>
      </c>
      <c r="N450">
        <v>2.2000000000000002</v>
      </c>
      <c r="O450">
        <v>2.2149999999999999</v>
      </c>
      <c r="P450">
        <v>2.3050000000000002</v>
      </c>
      <c r="Q450">
        <v>2.415</v>
      </c>
      <c r="R450">
        <v>1.5925</v>
      </c>
      <c r="S450">
        <v>1.7424999999999999</v>
      </c>
      <c r="T450">
        <v>1.7375</v>
      </c>
      <c r="U450">
        <v>5.5399999999999998E-3</v>
      </c>
      <c r="V450" s="359">
        <v>87.971969000000001</v>
      </c>
      <c r="W450">
        <v>158.5</v>
      </c>
      <c r="X450">
        <v>173.5</v>
      </c>
      <c r="Y450">
        <v>172.5</v>
      </c>
      <c r="Z450">
        <v>68</v>
      </c>
    </row>
    <row r="451" spans="1:26">
      <c r="A451" s="95">
        <v>44914</v>
      </c>
      <c r="B451">
        <v>216.5</v>
      </c>
      <c r="C451">
        <v>737</v>
      </c>
      <c r="D451">
        <v>2.2275</v>
      </c>
      <c r="E451">
        <v>3090</v>
      </c>
      <c r="F451">
        <v>550</v>
      </c>
      <c r="G451">
        <v>3190</v>
      </c>
      <c r="H451">
        <v>622</v>
      </c>
      <c r="J451">
        <v>585</v>
      </c>
      <c r="K451">
        <v>15.72</v>
      </c>
      <c r="L451">
        <v>2.1524999999999999</v>
      </c>
      <c r="M451">
        <v>2.0950000000000002</v>
      </c>
      <c r="N451">
        <v>2.2200000000000002</v>
      </c>
      <c r="O451">
        <v>2.2349999999999999</v>
      </c>
      <c r="P451">
        <v>2.31</v>
      </c>
      <c r="Q451">
        <v>2.4049999999999998</v>
      </c>
      <c r="R451">
        <v>1.5974999999999999</v>
      </c>
      <c r="S451">
        <v>1.73</v>
      </c>
      <c r="T451">
        <v>1.7250000000000001</v>
      </c>
      <c r="U451">
        <v>5.5849999999999997E-3</v>
      </c>
      <c r="V451" s="359">
        <v>88.190618999999998</v>
      </c>
      <c r="W451">
        <v>159.25</v>
      </c>
      <c r="X451">
        <v>172.75</v>
      </c>
      <c r="Y451">
        <v>171.75</v>
      </c>
      <c r="Z451">
        <v>68</v>
      </c>
    </row>
    <row r="452" spans="1:26">
      <c r="A452" s="95">
        <v>44915</v>
      </c>
      <c r="B452">
        <v>216.2</v>
      </c>
      <c r="C452">
        <v>711.75</v>
      </c>
      <c r="D452">
        <v>2.2149999999999999</v>
      </c>
      <c r="E452">
        <v>3150</v>
      </c>
      <c r="F452">
        <v>570</v>
      </c>
      <c r="G452">
        <v>3250</v>
      </c>
      <c r="H452">
        <v>645</v>
      </c>
      <c r="J452">
        <v>605</v>
      </c>
      <c r="K452">
        <v>16.3</v>
      </c>
      <c r="L452">
        <v>2.1659999999999999</v>
      </c>
      <c r="M452">
        <v>2.12</v>
      </c>
      <c r="N452">
        <v>2.2250000000000001</v>
      </c>
      <c r="O452">
        <v>2.2599999999999998</v>
      </c>
      <c r="P452">
        <v>2.3450000000000002</v>
      </c>
      <c r="Q452">
        <v>2.4300000000000002</v>
      </c>
      <c r="R452">
        <v>1.6125</v>
      </c>
      <c r="S452">
        <v>1.74</v>
      </c>
      <c r="T452">
        <v>1.7350000000000001</v>
      </c>
      <c r="U452">
        <v>5.5399999999999998E-3</v>
      </c>
      <c r="V452" s="359">
        <v>88.651752999999999</v>
      </c>
      <c r="W452">
        <v>162</v>
      </c>
      <c r="X452">
        <v>174.25</v>
      </c>
      <c r="Y452">
        <v>173.25</v>
      </c>
      <c r="Z452">
        <v>69</v>
      </c>
    </row>
    <row r="453" spans="1:26">
      <c r="A453" s="95">
        <v>44916</v>
      </c>
      <c r="B453">
        <v>221.3</v>
      </c>
      <c r="C453">
        <v>727.5</v>
      </c>
      <c r="D453">
        <v>2.2549999999999999</v>
      </c>
      <c r="E453">
        <v>3150</v>
      </c>
      <c r="F453">
        <v>571</v>
      </c>
      <c r="G453">
        <v>3250</v>
      </c>
      <c r="H453">
        <v>646</v>
      </c>
      <c r="J453">
        <v>606</v>
      </c>
      <c r="K453">
        <v>16.32</v>
      </c>
      <c r="L453">
        <v>2.2050000000000001</v>
      </c>
      <c r="M453">
        <v>2.165</v>
      </c>
      <c r="N453">
        <v>2.2400000000000002</v>
      </c>
      <c r="O453">
        <v>2.2799999999999998</v>
      </c>
      <c r="P453">
        <v>2.38</v>
      </c>
      <c r="Q453">
        <v>2.4700000000000002</v>
      </c>
      <c r="R453">
        <v>1.6525000000000001</v>
      </c>
      <c r="S453">
        <v>1.7549999999999999</v>
      </c>
      <c r="T453">
        <v>1.75</v>
      </c>
      <c r="U453">
        <v>5.5799999999999999E-3</v>
      </c>
      <c r="V453" s="359">
        <v>88.833830000000006</v>
      </c>
      <c r="W453">
        <v>166</v>
      </c>
      <c r="X453">
        <v>176.25</v>
      </c>
      <c r="Y453">
        <v>175.25</v>
      </c>
      <c r="Z453">
        <v>69</v>
      </c>
    </row>
    <row r="454" spans="1:26">
      <c r="A454" s="95">
        <v>44917</v>
      </c>
      <c r="B454">
        <v>224.2</v>
      </c>
      <c r="C454">
        <v>719.25</v>
      </c>
      <c r="D454">
        <v>2.2850000000000001</v>
      </c>
      <c r="E454">
        <v>3150</v>
      </c>
      <c r="F454">
        <v>573</v>
      </c>
      <c r="G454">
        <v>3250</v>
      </c>
      <c r="H454">
        <v>648</v>
      </c>
      <c r="J454">
        <v>608</v>
      </c>
      <c r="K454">
        <v>16.38</v>
      </c>
      <c r="L454">
        <v>2.2275</v>
      </c>
      <c r="M454">
        <v>2.2200000000000002</v>
      </c>
      <c r="N454">
        <v>2.2850000000000001</v>
      </c>
      <c r="O454">
        <v>2.3050000000000002</v>
      </c>
      <c r="P454">
        <v>2.4</v>
      </c>
      <c r="Q454">
        <v>2.48</v>
      </c>
      <c r="R454">
        <v>1.6725000000000001</v>
      </c>
      <c r="S454">
        <v>1.77</v>
      </c>
      <c r="T454">
        <v>1.7649999999999999</v>
      </c>
      <c r="U454">
        <v>5.64E-3</v>
      </c>
      <c r="V454" s="359">
        <v>87.849348000000006</v>
      </c>
      <c r="W454">
        <v>166.5</v>
      </c>
      <c r="X454">
        <v>176</v>
      </c>
      <c r="Y454">
        <v>175</v>
      </c>
      <c r="Z454">
        <v>69</v>
      </c>
    </row>
    <row r="455" spans="1:26">
      <c r="A455" s="95">
        <v>44918</v>
      </c>
      <c r="B455">
        <v>226.7</v>
      </c>
      <c r="C455">
        <v>732</v>
      </c>
      <c r="D455">
        <v>2.3199999999999998</v>
      </c>
      <c r="E455">
        <v>3150</v>
      </c>
      <c r="F455">
        <v>575</v>
      </c>
      <c r="G455">
        <v>3250</v>
      </c>
      <c r="H455">
        <v>651</v>
      </c>
      <c r="I455">
        <v>3500</v>
      </c>
      <c r="J455">
        <v>610</v>
      </c>
      <c r="K455">
        <v>16.43</v>
      </c>
      <c r="L455">
        <v>2.2637499999999999</v>
      </c>
      <c r="M455">
        <v>2.2549999999999999</v>
      </c>
      <c r="N455">
        <v>2.3149999999999999</v>
      </c>
      <c r="O455">
        <v>2.34</v>
      </c>
      <c r="P455">
        <v>2.4300000000000002</v>
      </c>
      <c r="Q455">
        <v>2.5099999999999998</v>
      </c>
      <c r="R455">
        <v>1.675</v>
      </c>
      <c r="S455">
        <v>1.77</v>
      </c>
      <c r="T455">
        <v>1.7649999999999999</v>
      </c>
      <c r="U455">
        <v>5.64E-3</v>
      </c>
      <c r="V455" s="359">
        <v>87.480193</v>
      </c>
      <c r="W455">
        <v>167.5</v>
      </c>
      <c r="X455">
        <v>176</v>
      </c>
      <c r="Y455">
        <v>175</v>
      </c>
      <c r="Z455">
        <v>69</v>
      </c>
    </row>
    <row r="456" spans="1:26">
      <c r="A456" s="95">
        <v>44921</v>
      </c>
      <c r="B456" s="189">
        <v>226.7</v>
      </c>
      <c r="C456" s="189">
        <v>732</v>
      </c>
      <c r="D456" s="189">
        <v>2.3199999999999998</v>
      </c>
      <c r="E456" s="189">
        <v>3150</v>
      </c>
      <c r="F456" s="189">
        <v>575</v>
      </c>
      <c r="G456" s="189">
        <v>3250</v>
      </c>
      <c r="H456" s="189">
        <v>651</v>
      </c>
      <c r="I456" s="189">
        <v>3500</v>
      </c>
      <c r="J456" s="189">
        <v>610</v>
      </c>
      <c r="K456" s="189">
        <v>16.43</v>
      </c>
      <c r="L456" s="189">
        <v>2.2637499999999999</v>
      </c>
      <c r="M456" s="189">
        <v>2.2549999999999999</v>
      </c>
      <c r="N456" s="189">
        <v>2.3149999999999999</v>
      </c>
      <c r="O456" s="189">
        <v>2.34</v>
      </c>
      <c r="P456" s="189">
        <v>2.4300000000000002</v>
      </c>
      <c r="Q456" s="189">
        <v>2.5099999999999998</v>
      </c>
      <c r="R456" s="189">
        <v>1.675</v>
      </c>
      <c r="S456" s="189">
        <v>1.77</v>
      </c>
      <c r="T456" s="189">
        <v>1.7649999999999999</v>
      </c>
      <c r="U456" s="189">
        <v>5.64E-3</v>
      </c>
      <c r="V456" s="359">
        <v>87.376525000000001</v>
      </c>
      <c r="W456" s="189">
        <v>167.5</v>
      </c>
      <c r="X456" s="189">
        <v>176</v>
      </c>
      <c r="Y456" s="189">
        <v>175</v>
      </c>
      <c r="Z456" s="189">
        <v>69</v>
      </c>
    </row>
    <row r="457" spans="1:26">
      <c r="A457" s="95">
        <v>44922</v>
      </c>
      <c r="B457">
        <v>229.9</v>
      </c>
      <c r="C457" s="189">
        <v>732</v>
      </c>
      <c r="D457" s="28">
        <v>2.39</v>
      </c>
      <c r="E457">
        <v>3180</v>
      </c>
      <c r="F457">
        <v>567</v>
      </c>
      <c r="G457">
        <v>3245</v>
      </c>
      <c r="H457">
        <v>635</v>
      </c>
      <c r="J457">
        <v>602</v>
      </c>
      <c r="K457">
        <v>16.21</v>
      </c>
      <c r="L457">
        <v>2.31</v>
      </c>
      <c r="M457">
        <v>2.2949999999999999</v>
      </c>
      <c r="N457">
        <v>2.39</v>
      </c>
      <c r="O457">
        <v>2.3849999999999998</v>
      </c>
      <c r="P457">
        <v>2.4750000000000001</v>
      </c>
      <c r="Q457">
        <v>2.56</v>
      </c>
      <c r="R457">
        <v>1.65</v>
      </c>
      <c r="S457">
        <v>1.75</v>
      </c>
      <c r="T457">
        <v>1.7450000000000001</v>
      </c>
      <c r="U457">
        <v>5.6649999999999999E-3</v>
      </c>
      <c r="V457" s="359">
        <v>86.207183999999998</v>
      </c>
      <c r="W457">
        <v>165.25</v>
      </c>
      <c r="X457">
        <v>175</v>
      </c>
      <c r="Y457">
        <v>174</v>
      </c>
      <c r="Z457">
        <v>69</v>
      </c>
    </row>
    <row r="458" spans="1:26">
      <c r="A458" s="95">
        <v>44923</v>
      </c>
      <c r="B458">
        <v>232.6</v>
      </c>
      <c r="C458">
        <v>751</v>
      </c>
      <c r="D458">
        <v>2.4049999999999998</v>
      </c>
      <c r="E458">
        <v>3170</v>
      </c>
      <c r="F458">
        <v>569</v>
      </c>
      <c r="G458">
        <v>3235</v>
      </c>
      <c r="H458">
        <v>637</v>
      </c>
      <c r="J458">
        <v>604</v>
      </c>
      <c r="K458">
        <v>16.260000000000002</v>
      </c>
      <c r="L458">
        <v>2.3174999999999999</v>
      </c>
      <c r="M458">
        <v>2.2875000000000001</v>
      </c>
      <c r="N458">
        <v>2.41</v>
      </c>
      <c r="O458">
        <v>2.39</v>
      </c>
      <c r="P458">
        <v>2.5299999999999998</v>
      </c>
      <c r="Q458">
        <v>2.61</v>
      </c>
      <c r="R458">
        <v>1.64</v>
      </c>
      <c r="S458">
        <v>1.7350000000000001</v>
      </c>
      <c r="T458">
        <v>1.73</v>
      </c>
      <c r="U458">
        <v>5.6249999999999998E-3</v>
      </c>
      <c r="V458" s="359">
        <v>86.528388000000007</v>
      </c>
      <c r="W458">
        <v>163</v>
      </c>
      <c r="X458">
        <v>173.5</v>
      </c>
      <c r="Y458">
        <v>172.5</v>
      </c>
      <c r="Z458">
        <v>69</v>
      </c>
    </row>
    <row r="459" spans="1:26">
      <c r="A459" s="95">
        <v>44924</v>
      </c>
      <c r="B459">
        <v>233</v>
      </c>
      <c r="C459">
        <v>761.25</v>
      </c>
      <c r="D459">
        <v>2.41</v>
      </c>
      <c r="E459">
        <v>3180</v>
      </c>
      <c r="F459">
        <v>567</v>
      </c>
      <c r="G459">
        <v>3245</v>
      </c>
      <c r="H459">
        <v>635</v>
      </c>
      <c r="J459">
        <v>602</v>
      </c>
      <c r="K459">
        <v>16.22</v>
      </c>
      <c r="L459">
        <v>2.33</v>
      </c>
      <c r="M459">
        <v>2.3050000000000002</v>
      </c>
      <c r="N459">
        <v>2.4337499999999999</v>
      </c>
      <c r="O459">
        <v>2.4</v>
      </c>
      <c r="P459">
        <v>2.56</v>
      </c>
      <c r="Q459">
        <v>2.65</v>
      </c>
      <c r="R459">
        <v>1.6425000000000001</v>
      </c>
      <c r="S459">
        <v>1.77</v>
      </c>
      <c r="T459">
        <v>1.7649999999999999</v>
      </c>
      <c r="U459">
        <v>5.5799999999999999E-3</v>
      </c>
      <c r="V459" s="359">
        <v>85.561147000000005</v>
      </c>
      <c r="W459">
        <v>164.25</v>
      </c>
      <c r="X459">
        <v>177.25</v>
      </c>
      <c r="Y459">
        <v>176.25</v>
      </c>
      <c r="Z459">
        <v>69</v>
      </c>
    </row>
    <row r="460" spans="1:26">
      <c r="A460" s="95">
        <v>44925</v>
      </c>
      <c r="B460">
        <v>235.5</v>
      </c>
      <c r="C460">
        <v>763.5</v>
      </c>
      <c r="D460">
        <v>2.4550000000000001</v>
      </c>
      <c r="E460">
        <v>3180</v>
      </c>
      <c r="F460">
        <v>567</v>
      </c>
      <c r="G460">
        <v>3245</v>
      </c>
      <c r="H460">
        <v>635</v>
      </c>
      <c r="I460">
        <v>3495</v>
      </c>
      <c r="J460">
        <v>602</v>
      </c>
      <c r="K460">
        <v>16.2</v>
      </c>
      <c r="L460">
        <v>2.3525</v>
      </c>
      <c r="M460">
        <v>2.35</v>
      </c>
      <c r="N460">
        <v>2.44</v>
      </c>
      <c r="O460">
        <v>2.42</v>
      </c>
      <c r="P460">
        <v>2.61</v>
      </c>
      <c r="Q460">
        <v>2.7</v>
      </c>
      <c r="R460">
        <v>1.65</v>
      </c>
      <c r="S460">
        <v>1.77</v>
      </c>
      <c r="T460">
        <v>1.7649999999999999</v>
      </c>
      <c r="U460">
        <v>5.6649999999999999E-3</v>
      </c>
      <c r="V460" s="359">
        <v>87</v>
      </c>
      <c r="W460">
        <v>164.75</v>
      </c>
      <c r="X460">
        <v>177.25</v>
      </c>
      <c r="Y460">
        <v>176.25</v>
      </c>
      <c r="Z460">
        <v>70</v>
      </c>
    </row>
    <row r="461" spans="1:26">
      <c r="A461" s="95">
        <v>44928</v>
      </c>
      <c r="B461" s="189">
        <v>235.5</v>
      </c>
      <c r="C461" s="189">
        <v>763.5</v>
      </c>
      <c r="D461" s="189">
        <v>2.4550000000000001</v>
      </c>
      <c r="E461" s="189">
        <v>3180</v>
      </c>
      <c r="F461" s="189">
        <v>567</v>
      </c>
      <c r="G461" s="189">
        <v>3245</v>
      </c>
      <c r="H461" s="189">
        <v>635</v>
      </c>
      <c r="I461" s="189">
        <v>3495</v>
      </c>
      <c r="J461" s="189">
        <v>602</v>
      </c>
      <c r="K461" s="189">
        <v>16.2</v>
      </c>
      <c r="L461" s="189">
        <v>2.3525</v>
      </c>
      <c r="M461" s="189">
        <v>2.35</v>
      </c>
      <c r="N461" s="189">
        <v>2.44</v>
      </c>
      <c r="O461" s="189">
        <v>2.42</v>
      </c>
      <c r="P461" s="189">
        <v>2.61</v>
      </c>
      <c r="Q461" s="189">
        <v>2.7</v>
      </c>
      <c r="R461" s="189">
        <v>1.65</v>
      </c>
      <c r="S461" s="189">
        <v>1.77</v>
      </c>
      <c r="T461" s="189">
        <v>1.7649999999999999</v>
      </c>
      <c r="U461" s="189">
        <v>5.6649999999999999E-3</v>
      </c>
      <c r="V461" s="401">
        <v>87</v>
      </c>
      <c r="W461" s="189">
        <v>164.75</v>
      </c>
      <c r="X461" s="189">
        <v>177.25</v>
      </c>
      <c r="Y461" s="189">
        <v>176.25</v>
      </c>
      <c r="Z461" s="189">
        <v>70</v>
      </c>
    </row>
    <row r="462" spans="1:26">
      <c r="A462" s="95">
        <v>44929</v>
      </c>
      <c r="B462">
        <v>230.7</v>
      </c>
      <c r="C462">
        <v>763.5</v>
      </c>
      <c r="D462">
        <v>2.4300000000000002</v>
      </c>
      <c r="E462">
        <v>3145</v>
      </c>
      <c r="F462">
        <v>544</v>
      </c>
      <c r="G462">
        <v>3210</v>
      </c>
      <c r="H462">
        <v>610</v>
      </c>
      <c r="J462">
        <v>579</v>
      </c>
      <c r="K462">
        <v>15.57</v>
      </c>
      <c r="L462">
        <v>2.3075000000000001</v>
      </c>
      <c r="M462">
        <v>2.2850000000000001</v>
      </c>
      <c r="N462">
        <v>2.42</v>
      </c>
      <c r="O462">
        <v>2.3824999999999998</v>
      </c>
      <c r="P462">
        <v>2.5</v>
      </c>
      <c r="Q462">
        <v>2.62</v>
      </c>
      <c r="R462">
        <v>1.665</v>
      </c>
      <c r="S462">
        <v>1.7</v>
      </c>
      <c r="T462">
        <v>1.6950000000000001</v>
      </c>
      <c r="U462">
        <v>5.62E-3</v>
      </c>
      <c r="V462" s="359">
        <v>85.016109</v>
      </c>
      <c r="W462">
        <v>169.25</v>
      </c>
      <c r="X462">
        <v>179.25</v>
      </c>
      <c r="Y462">
        <v>178.25</v>
      </c>
      <c r="Z462">
        <v>69.5</v>
      </c>
    </row>
    <row r="463" spans="1:26">
      <c r="A463" s="95">
        <v>44930</v>
      </c>
      <c r="B463">
        <v>229.2</v>
      </c>
      <c r="C463">
        <v>700</v>
      </c>
      <c r="D463">
        <v>2.41</v>
      </c>
      <c r="E463">
        <v>3075</v>
      </c>
      <c r="F463">
        <v>533</v>
      </c>
      <c r="G463">
        <v>3140</v>
      </c>
      <c r="H463">
        <v>597</v>
      </c>
      <c r="J463">
        <v>568</v>
      </c>
      <c r="K463">
        <v>15.24</v>
      </c>
      <c r="L463">
        <v>2.2774999999999999</v>
      </c>
      <c r="M463">
        <v>2.27</v>
      </c>
      <c r="N463">
        <v>2.41</v>
      </c>
      <c r="O463">
        <v>2.3650000000000002</v>
      </c>
      <c r="P463">
        <v>2.5</v>
      </c>
      <c r="Q463">
        <v>2.65</v>
      </c>
      <c r="R463">
        <v>1.6975</v>
      </c>
      <c r="S463">
        <v>1.73</v>
      </c>
      <c r="T463">
        <v>1.7250000000000001</v>
      </c>
      <c r="U463">
        <v>5.5799999999999999E-3</v>
      </c>
      <c r="V463" s="359">
        <v>86.608159999999998</v>
      </c>
      <c r="W463">
        <v>172.25</v>
      </c>
      <c r="X463">
        <v>185.75</v>
      </c>
      <c r="Y463">
        <v>184.75</v>
      </c>
      <c r="Z463">
        <v>69.5</v>
      </c>
    </row>
    <row r="464" spans="1:26">
      <c r="A464" s="95">
        <v>44931</v>
      </c>
      <c r="B464">
        <v>230</v>
      </c>
      <c r="C464">
        <v>690</v>
      </c>
      <c r="D464">
        <v>2.415</v>
      </c>
      <c r="E464">
        <v>2995</v>
      </c>
      <c r="F464">
        <v>528</v>
      </c>
      <c r="G464">
        <v>3060</v>
      </c>
      <c r="H464">
        <v>592</v>
      </c>
      <c r="J464">
        <v>563</v>
      </c>
      <c r="K464">
        <v>15.12</v>
      </c>
      <c r="L464">
        <v>2.2949999999999999</v>
      </c>
      <c r="M464">
        <v>2.4049999999999998</v>
      </c>
      <c r="N464">
        <v>2.4049999999999998</v>
      </c>
      <c r="O464">
        <v>2.3849999999999998</v>
      </c>
      <c r="P464">
        <v>2.5750000000000002</v>
      </c>
      <c r="Q464">
        <v>2.7</v>
      </c>
      <c r="R464">
        <v>1.7024999999999999</v>
      </c>
      <c r="S464">
        <v>1.7350000000000001</v>
      </c>
      <c r="T464">
        <v>1.73</v>
      </c>
      <c r="U464">
        <v>5.5599999999999998E-3</v>
      </c>
      <c r="V464" s="359">
        <v>86.211804999999998</v>
      </c>
      <c r="W464">
        <v>169.75</v>
      </c>
      <c r="X464">
        <v>172.25</v>
      </c>
      <c r="Y464">
        <v>171.25</v>
      </c>
      <c r="Z464">
        <v>70</v>
      </c>
    </row>
    <row r="465" spans="1:26">
      <c r="A465" s="95">
        <v>44932</v>
      </c>
      <c r="B465">
        <v>222.1</v>
      </c>
      <c r="C465">
        <v>655.5</v>
      </c>
      <c r="D465">
        <v>2.33</v>
      </c>
      <c r="E465">
        <v>2975</v>
      </c>
      <c r="F465">
        <v>537</v>
      </c>
      <c r="G465">
        <v>3040</v>
      </c>
      <c r="H465">
        <v>602</v>
      </c>
      <c r="I465">
        <v>3495</v>
      </c>
      <c r="J465">
        <v>572</v>
      </c>
      <c r="K465">
        <v>15.37</v>
      </c>
      <c r="L465">
        <v>2.2450000000000001</v>
      </c>
      <c r="M465">
        <v>2.3450000000000002</v>
      </c>
      <c r="N465">
        <v>2.3275000000000001</v>
      </c>
      <c r="O465">
        <v>2.335</v>
      </c>
      <c r="P465">
        <v>2.4950000000000001</v>
      </c>
      <c r="Q465">
        <v>2.63</v>
      </c>
      <c r="R465">
        <v>1.7150000000000001</v>
      </c>
      <c r="S465">
        <v>1.75</v>
      </c>
      <c r="T465">
        <v>1.7450000000000001</v>
      </c>
      <c r="U465">
        <v>5.5599999999999998E-3</v>
      </c>
      <c r="V465" s="359">
        <v>86.397772000000003</v>
      </c>
      <c r="W465">
        <v>172</v>
      </c>
      <c r="X465">
        <v>174.5</v>
      </c>
      <c r="Y465">
        <v>173.5</v>
      </c>
      <c r="Z465">
        <v>70</v>
      </c>
    </row>
    <row r="466" spans="1:26">
      <c r="A466" s="95">
        <v>44935</v>
      </c>
      <c r="B466">
        <v>218.9</v>
      </c>
      <c r="C466">
        <v>690</v>
      </c>
      <c r="D466">
        <v>2.2850000000000001</v>
      </c>
      <c r="E466">
        <v>2925</v>
      </c>
      <c r="F466">
        <v>528</v>
      </c>
      <c r="G466">
        <v>2990</v>
      </c>
      <c r="H466">
        <v>591</v>
      </c>
      <c r="J466">
        <v>563</v>
      </c>
      <c r="K466">
        <v>15.1</v>
      </c>
      <c r="L466">
        <v>2.1894999999999998</v>
      </c>
      <c r="M466">
        <v>2.1800000000000002</v>
      </c>
      <c r="N466">
        <v>2.2850000000000001</v>
      </c>
      <c r="O466">
        <v>2.2850000000000001</v>
      </c>
      <c r="P466">
        <v>2.395</v>
      </c>
      <c r="Q466">
        <v>2.5150000000000001</v>
      </c>
      <c r="R466">
        <v>1.7350000000000001</v>
      </c>
      <c r="S466">
        <v>1.77</v>
      </c>
      <c r="T466">
        <v>1.7649999999999999</v>
      </c>
      <c r="U466">
        <v>5.4999999999999997E-3</v>
      </c>
      <c r="V466" s="359">
        <v>86.112689000000003</v>
      </c>
      <c r="W466">
        <v>173.25</v>
      </c>
      <c r="X466">
        <v>176.5</v>
      </c>
      <c r="Y466">
        <v>175.5</v>
      </c>
      <c r="Z466">
        <v>66</v>
      </c>
    </row>
    <row r="467" spans="1:26">
      <c r="A467" s="95">
        <v>44936</v>
      </c>
      <c r="B467">
        <v>216</v>
      </c>
      <c r="C467">
        <v>695.25</v>
      </c>
      <c r="D467">
        <v>2.2650000000000001</v>
      </c>
      <c r="E467">
        <v>2895</v>
      </c>
      <c r="F467">
        <v>527</v>
      </c>
      <c r="G467">
        <v>2960</v>
      </c>
      <c r="H467">
        <v>591</v>
      </c>
      <c r="J467">
        <v>562</v>
      </c>
      <c r="K467">
        <v>15.1</v>
      </c>
      <c r="L467">
        <v>2.1625000000000001</v>
      </c>
      <c r="M467">
        <v>2.1850000000000001</v>
      </c>
      <c r="N467">
        <v>2.2450000000000001</v>
      </c>
      <c r="O467">
        <v>2.2549999999999999</v>
      </c>
      <c r="P467">
        <v>2.415</v>
      </c>
      <c r="Q467">
        <v>2.5350000000000001</v>
      </c>
      <c r="R467">
        <v>1.7224999999999999</v>
      </c>
      <c r="S467">
        <v>1.76</v>
      </c>
      <c r="T467">
        <v>1.7549999999999999</v>
      </c>
      <c r="U467">
        <v>5.4999999999999997E-3</v>
      </c>
      <c r="V467" s="359">
        <v>86.565880000000007</v>
      </c>
      <c r="W467">
        <v>171.75</v>
      </c>
      <c r="X467">
        <v>175</v>
      </c>
      <c r="Y467">
        <v>174</v>
      </c>
      <c r="Z467">
        <v>66</v>
      </c>
    </row>
    <row r="468" spans="1:26">
      <c r="A468" s="95">
        <v>44937</v>
      </c>
      <c r="B468">
        <v>212</v>
      </c>
      <c r="C468">
        <v>721.25</v>
      </c>
      <c r="D468">
        <v>2.19</v>
      </c>
      <c r="E468">
        <v>2875</v>
      </c>
      <c r="F468">
        <v>526</v>
      </c>
      <c r="G468">
        <v>2940</v>
      </c>
      <c r="H468">
        <v>590</v>
      </c>
      <c r="J468">
        <v>561</v>
      </c>
      <c r="K468">
        <v>15.06</v>
      </c>
      <c r="L468">
        <v>2.125</v>
      </c>
      <c r="M468">
        <v>2.12</v>
      </c>
      <c r="N468">
        <v>2.19</v>
      </c>
      <c r="O468">
        <v>2.2374999999999998</v>
      </c>
      <c r="P468">
        <v>2.33</v>
      </c>
      <c r="Q468">
        <v>2.4500000000000002</v>
      </c>
      <c r="R468">
        <v>1.7024999999999999</v>
      </c>
      <c r="S468">
        <v>1.7350000000000001</v>
      </c>
      <c r="T468">
        <v>1.73</v>
      </c>
      <c r="U468">
        <v>5.3400000000000001E-3</v>
      </c>
      <c r="V468" s="359">
        <v>86.550753</v>
      </c>
      <c r="W468">
        <v>169.75</v>
      </c>
      <c r="X468">
        <v>173.25</v>
      </c>
      <c r="Y468">
        <v>172.25</v>
      </c>
      <c r="Z468">
        <v>66.5</v>
      </c>
    </row>
    <row r="469" spans="1:26">
      <c r="A469" s="95">
        <v>44938</v>
      </c>
      <c r="B469">
        <v>215.8</v>
      </c>
      <c r="C469">
        <v>722.25</v>
      </c>
      <c r="D469">
        <v>2.23</v>
      </c>
      <c r="E469">
        <v>2845</v>
      </c>
      <c r="F469">
        <v>530</v>
      </c>
      <c r="G469">
        <v>2910</v>
      </c>
      <c r="H469">
        <v>595</v>
      </c>
      <c r="J469">
        <v>565</v>
      </c>
      <c r="K469">
        <v>15.18</v>
      </c>
      <c r="L469">
        <v>2.145</v>
      </c>
      <c r="M469">
        <v>2.1349999999999998</v>
      </c>
      <c r="N469">
        <v>2.2324999999999999</v>
      </c>
      <c r="O469">
        <v>2.2574999999999998</v>
      </c>
      <c r="P469">
        <v>2.375</v>
      </c>
      <c r="Q469">
        <v>2.4900000000000002</v>
      </c>
      <c r="R469">
        <v>1.6825000000000001</v>
      </c>
      <c r="S469">
        <v>1.71</v>
      </c>
      <c r="T469">
        <v>1.7050000000000001</v>
      </c>
      <c r="U469">
        <v>5.2199999999999998E-3</v>
      </c>
      <c r="V469" s="359">
        <v>86.598186999999996</v>
      </c>
      <c r="W469">
        <v>166.75</v>
      </c>
      <c r="X469">
        <v>169.75</v>
      </c>
      <c r="Y469">
        <v>168.75</v>
      </c>
      <c r="Z469">
        <v>66.5</v>
      </c>
    </row>
    <row r="470" spans="1:26">
      <c r="A470" s="95">
        <v>44939</v>
      </c>
      <c r="B470">
        <v>221.5</v>
      </c>
      <c r="C470">
        <v>725.25</v>
      </c>
      <c r="D470">
        <v>2.3025000000000002</v>
      </c>
      <c r="E470">
        <v>2795</v>
      </c>
      <c r="F470">
        <v>522</v>
      </c>
      <c r="G470">
        <v>2860</v>
      </c>
      <c r="H470">
        <v>585</v>
      </c>
      <c r="I470">
        <v>3480</v>
      </c>
      <c r="J470">
        <v>557</v>
      </c>
      <c r="K470">
        <v>14.93</v>
      </c>
      <c r="L470">
        <v>2.2000000000000002</v>
      </c>
      <c r="M470">
        <v>2.17</v>
      </c>
      <c r="N470">
        <v>2.29</v>
      </c>
      <c r="O470">
        <v>2.31</v>
      </c>
      <c r="P470">
        <v>2.3849999999999998</v>
      </c>
      <c r="Q470">
        <v>2.5299999999999998</v>
      </c>
      <c r="R470">
        <v>1.6375</v>
      </c>
      <c r="S470">
        <v>1.6675</v>
      </c>
      <c r="T470">
        <v>1.6625000000000001</v>
      </c>
      <c r="U470">
        <v>5.2199999999999998E-3</v>
      </c>
      <c r="V470" s="359">
        <v>87.064268999999996</v>
      </c>
      <c r="W470">
        <v>163.75</v>
      </c>
      <c r="X470">
        <v>166.25</v>
      </c>
      <c r="Y470">
        <v>165.25</v>
      </c>
      <c r="Z470">
        <v>64</v>
      </c>
    </row>
    <row r="471" spans="1:26">
      <c r="A471" s="95">
        <v>44942</v>
      </c>
      <c r="B471" s="189">
        <v>221.5</v>
      </c>
      <c r="C471">
        <v>729.25</v>
      </c>
      <c r="D471" s="189">
        <v>2.3025000000000002</v>
      </c>
      <c r="E471">
        <v>2865</v>
      </c>
      <c r="F471">
        <v>528</v>
      </c>
      <c r="G471">
        <v>2930</v>
      </c>
      <c r="H471">
        <v>592</v>
      </c>
      <c r="J471">
        <v>563</v>
      </c>
      <c r="K471">
        <v>15.1</v>
      </c>
      <c r="L471" s="189">
        <v>2.2000000000000002</v>
      </c>
      <c r="M471" s="189">
        <v>2.17</v>
      </c>
      <c r="N471" s="189">
        <v>2.29</v>
      </c>
      <c r="O471" s="189">
        <v>2.31</v>
      </c>
      <c r="P471" s="189">
        <v>2.3849999999999998</v>
      </c>
      <c r="Q471" s="189">
        <v>2.5299999999999998</v>
      </c>
      <c r="R471" s="189">
        <v>1.6375</v>
      </c>
      <c r="S471" s="189">
        <v>1.6675</v>
      </c>
      <c r="T471" s="189">
        <v>1.6625000000000001</v>
      </c>
      <c r="U471" s="189">
        <v>5.2199999999999998E-3</v>
      </c>
      <c r="V471" s="359">
        <v>87.147497000000001</v>
      </c>
      <c r="W471" s="189">
        <v>163.75</v>
      </c>
      <c r="X471" s="189">
        <v>166.25</v>
      </c>
      <c r="Y471" s="189">
        <v>165.25</v>
      </c>
      <c r="Z471" s="189">
        <v>64</v>
      </c>
    </row>
    <row r="472" spans="1:26">
      <c r="A472" s="95">
        <v>44943</v>
      </c>
      <c r="B472">
        <v>220.5</v>
      </c>
      <c r="C472">
        <v>746</v>
      </c>
      <c r="D472">
        <v>2.31</v>
      </c>
      <c r="E472">
        <v>2795</v>
      </c>
      <c r="F472">
        <v>520</v>
      </c>
      <c r="G472">
        <v>2860</v>
      </c>
      <c r="H472">
        <v>583</v>
      </c>
      <c r="J472">
        <v>555</v>
      </c>
      <c r="K472">
        <v>14.89</v>
      </c>
      <c r="L472">
        <v>2.2050000000000001</v>
      </c>
      <c r="M472">
        <v>2.1949999999999998</v>
      </c>
      <c r="N472">
        <v>2.3224999999999998</v>
      </c>
      <c r="O472">
        <v>2.3149999999999999</v>
      </c>
      <c r="P472">
        <v>2.39</v>
      </c>
      <c r="Q472">
        <v>2.5449999999999999</v>
      </c>
      <c r="R472">
        <v>1.65</v>
      </c>
      <c r="S472">
        <v>1.68</v>
      </c>
      <c r="T472">
        <v>1.675</v>
      </c>
      <c r="U472">
        <v>5.1549999999999999E-3</v>
      </c>
      <c r="V472" s="359">
        <v>87.102575999999999</v>
      </c>
      <c r="W472">
        <v>165.25</v>
      </c>
      <c r="X472">
        <v>167.75</v>
      </c>
      <c r="Y472">
        <v>166.75</v>
      </c>
      <c r="Z472">
        <v>64</v>
      </c>
    </row>
    <row r="473" spans="1:26">
      <c r="A473" s="95">
        <v>44944</v>
      </c>
      <c r="B473">
        <v>217.7</v>
      </c>
      <c r="C473">
        <v>774.25</v>
      </c>
      <c r="D473">
        <v>2.2749999999999999</v>
      </c>
      <c r="E473">
        <v>2795</v>
      </c>
      <c r="F473">
        <v>515</v>
      </c>
      <c r="G473">
        <v>2860</v>
      </c>
      <c r="H473">
        <v>577</v>
      </c>
      <c r="J473">
        <v>550</v>
      </c>
      <c r="K473">
        <v>14.74</v>
      </c>
      <c r="L473">
        <v>2.1825000000000001</v>
      </c>
      <c r="M473">
        <v>2.1524999999999999</v>
      </c>
      <c r="N473">
        <v>2.2749999999999999</v>
      </c>
      <c r="O473">
        <v>2.2774999999999999</v>
      </c>
      <c r="P473">
        <v>2.355</v>
      </c>
      <c r="Q473">
        <v>2.5249999999999999</v>
      </c>
      <c r="R473">
        <v>1.6375</v>
      </c>
      <c r="S473">
        <v>1.6675</v>
      </c>
      <c r="T473">
        <v>1.6625000000000001</v>
      </c>
      <c r="U473">
        <v>5.1349999999999998E-3</v>
      </c>
      <c r="V473" s="359">
        <v>87.110703000000001</v>
      </c>
      <c r="W473">
        <v>163.5</v>
      </c>
      <c r="X473">
        <v>166.25</v>
      </c>
      <c r="Y473">
        <v>165.25</v>
      </c>
      <c r="Z473">
        <v>63</v>
      </c>
    </row>
    <row r="474" spans="1:26">
      <c r="A474" s="95">
        <v>44945</v>
      </c>
      <c r="B474">
        <v>217.5</v>
      </c>
      <c r="C474">
        <v>780.25</v>
      </c>
      <c r="D474">
        <v>2.2799999999999998</v>
      </c>
      <c r="E474">
        <v>2795</v>
      </c>
      <c r="F474">
        <v>514</v>
      </c>
      <c r="G474">
        <v>2860</v>
      </c>
      <c r="H474">
        <v>576</v>
      </c>
      <c r="J474">
        <v>549</v>
      </c>
      <c r="K474">
        <v>14.71</v>
      </c>
      <c r="L474">
        <v>2.1737500000000001</v>
      </c>
      <c r="M474">
        <v>2.15</v>
      </c>
      <c r="N474">
        <v>2.29</v>
      </c>
      <c r="O474">
        <v>2.27</v>
      </c>
      <c r="P474">
        <v>2.3450000000000002</v>
      </c>
      <c r="Q474">
        <v>2.5150000000000001</v>
      </c>
      <c r="R474">
        <v>1.64</v>
      </c>
      <c r="S474">
        <v>1.665</v>
      </c>
      <c r="T474">
        <v>1.66</v>
      </c>
      <c r="U474">
        <v>5.0949999999999997E-3</v>
      </c>
      <c r="V474" s="359">
        <v>87.098405999999997</v>
      </c>
      <c r="W474">
        <v>164</v>
      </c>
      <c r="X474">
        <v>166.75</v>
      </c>
      <c r="Y474">
        <v>165.75</v>
      </c>
      <c r="Z474">
        <v>62.5</v>
      </c>
    </row>
    <row r="475" spans="1:26">
      <c r="A475" s="95">
        <v>44946</v>
      </c>
      <c r="B475">
        <v>218.9</v>
      </c>
      <c r="C475">
        <v>780.5</v>
      </c>
      <c r="D475">
        <v>2.2850000000000001</v>
      </c>
      <c r="E475">
        <v>2795</v>
      </c>
      <c r="F475">
        <v>511</v>
      </c>
      <c r="G475">
        <v>2860</v>
      </c>
      <c r="H475">
        <v>573</v>
      </c>
      <c r="J475">
        <v>546</v>
      </c>
      <c r="K475">
        <v>14.63</v>
      </c>
      <c r="L475">
        <v>2.1800000000000002</v>
      </c>
      <c r="M475">
        <v>2.14</v>
      </c>
      <c r="N475">
        <v>2.29</v>
      </c>
      <c r="O475">
        <v>2.2749999999999999</v>
      </c>
      <c r="P475">
        <v>2.3450000000000002</v>
      </c>
      <c r="Q475">
        <v>2.48</v>
      </c>
      <c r="R475">
        <v>1.6325000000000001</v>
      </c>
      <c r="S475">
        <v>1.6625000000000001</v>
      </c>
      <c r="T475">
        <v>1.6575</v>
      </c>
      <c r="U475">
        <v>5.0749999999999997E-3</v>
      </c>
      <c r="V475" s="359">
        <v>87.236078000000006</v>
      </c>
      <c r="W475">
        <v>162.75</v>
      </c>
      <c r="X475">
        <v>165.25</v>
      </c>
      <c r="Y475">
        <v>164.25</v>
      </c>
      <c r="Z475">
        <v>62.5</v>
      </c>
    </row>
    <row r="476" spans="1:26">
      <c r="A476" s="95">
        <v>44949</v>
      </c>
      <c r="B476">
        <v>216.5</v>
      </c>
      <c r="C476">
        <v>776.25</v>
      </c>
      <c r="D476">
        <v>2.27</v>
      </c>
      <c r="E476">
        <v>2795</v>
      </c>
      <c r="F476">
        <v>511</v>
      </c>
      <c r="G476">
        <v>2860</v>
      </c>
      <c r="H476">
        <v>573</v>
      </c>
      <c r="J476">
        <v>546</v>
      </c>
      <c r="K476">
        <v>14.64</v>
      </c>
      <c r="L476">
        <v>2.17</v>
      </c>
      <c r="M476">
        <v>2.12</v>
      </c>
      <c r="N476">
        <v>2.2850000000000001</v>
      </c>
      <c r="O476">
        <v>2.2549999999999999</v>
      </c>
      <c r="P476">
        <v>2.3199999999999998</v>
      </c>
      <c r="Q476">
        <v>2.4550000000000001</v>
      </c>
      <c r="R476">
        <v>1.625</v>
      </c>
      <c r="S476">
        <v>1.655</v>
      </c>
      <c r="T476">
        <v>1.65</v>
      </c>
      <c r="U476">
        <v>5.1149999999999998E-3</v>
      </c>
      <c r="V476" s="359">
        <v>87.232642999999996</v>
      </c>
      <c r="W476">
        <v>162.75</v>
      </c>
      <c r="X476">
        <v>165.25</v>
      </c>
      <c r="Y476">
        <v>164.25</v>
      </c>
      <c r="Z476">
        <v>62.5</v>
      </c>
    </row>
    <row r="477" spans="1:26">
      <c r="A477" s="95">
        <v>44950</v>
      </c>
      <c r="B477">
        <v>216.9</v>
      </c>
      <c r="C477">
        <v>786.75</v>
      </c>
      <c r="D477">
        <v>2.2725</v>
      </c>
      <c r="E477">
        <v>2950</v>
      </c>
      <c r="F477">
        <v>542</v>
      </c>
      <c r="G477">
        <v>3015</v>
      </c>
      <c r="H477">
        <v>608</v>
      </c>
      <c r="J477">
        <v>577</v>
      </c>
      <c r="K477">
        <v>15.52</v>
      </c>
      <c r="L477">
        <v>2.17</v>
      </c>
      <c r="M477">
        <v>2.11</v>
      </c>
      <c r="N477">
        <v>2.2850000000000001</v>
      </c>
      <c r="O477">
        <v>2.2549999999999999</v>
      </c>
      <c r="P477">
        <v>2.31</v>
      </c>
      <c r="Q477">
        <v>2.4449999999999998</v>
      </c>
      <c r="R477">
        <v>1.63</v>
      </c>
      <c r="S477">
        <v>1.66</v>
      </c>
      <c r="T477">
        <v>1.655</v>
      </c>
      <c r="U477">
        <v>5.1149999999999998E-3</v>
      </c>
      <c r="V477" s="359">
        <v>87.134367999999995</v>
      </c>
      <c r="W477">
        <v>163.75</v>
      </c>
      <c r="X477">
        <v>166.5</v>
      </c>
      <c r="Y477">
        <v>165.5</v>
      </c>
      <c r="Z477">
        <v>62.75</v>
      </c>
    </row>
    <row r="478" spans="1:26">
      <c r="A478" s="95">
        <v>44951</v>
      </c>
      <c r="B478">
        <v>214.5</v>
      </c>
      <c r="C478">
        <v>806</v>
      </c>
      <c r="D478" s="28">
        <v>2.2450000000000001</v>
      </c>
      <c r="E478" s="189">
        <v>2950</v>
      </c>
      <c r="F478" s="189">
        <v>542</v>
      </c>
      <c r="G478" s="189">
        <v>3015</v>
      </c>
      <c r="H478" s="189">
        <v>608</v>
      </c>
      <c r="I478" s="189"/>
      <c r="J478" s="189">
        <v>577</v>
      </c>
      <c r="K478" s="189">
        <v>15.52</v>
      </c>
      <c r="L478">
        <v>2.15</v>
      </c>
      <c r="M478">
        <v>2.105</v>
      </c>
      <c r="N478">
        <v>2.2475000000000001</v>
      </c>
      <c r="O478">
        <v>2.2450000000000001</v>
      </c>
      <c r="P478">
        <v>2.29</v>
      </c>
      <c r="Q478">
        <v>2.4249999999999998</v>
      </c>
      <c r="R478">
        <v>1.655</v>
      </c>
      <c r="S478">
        <v>1.6850000000000001</v>
      </c>
      <c r="T478">
        <v>1.68</v>
      </c>
      <c r="U478">
        <v>5.1799999999999997E-3</v>
      </c>
      <c r="V478" s="359">
        <v>87.123052000000001</v>
      </c>
      <c r="W478">
        <v>165.25</v>
      </c>
      <c r="X478">
        <v>167.75</v>
      </c>
      <c r="Y478">
        <v>166.75</v>
      </c>
      <c r="Z478">
        <v>62.75</v>
      </c>
    </row>
    <row r="479" spans="1:26">
      <c r="A479" s="95">
        <v>44952</v>
      </c>
      <c r="B479">
        <v>215.6</v>
      </c>
      <c r="C479">
        <v>806</v>
      </c>
      <c r="D479">
        <v>2.27</v>
      </c>
      <c r="E479">
        <v>3095</v>
      </c>
      <c r="F479">
        <v>576</v>
      </c>
      <c r="G479">
        <v>3160</v>
      </c>
      <c r="H479">
        <v>645</v>
      </c>
      <c r="J479">
        <v>611</v>
      </c>
      <c r="K479">
        <v>16.45</v>
      </c>
      <c r="L479">
        <v>2.16</v>
      </c>
      <c r="M479">
        <v>2.1150000000000002</v>
      </c>
      <c r="N479">
        <v>2.2850000000000001</v>
      </c>
      <c r="O479">
        <v>2.2599999999999998</v>
      </c>
      <c r="P479">
        <v>2.3199999999999998</v>
      </c>
      <c r="Q479">
        <v>2.4550000000000001</v>
      </c>
      <c r="R479">
        <v>1.66</v>
      </c>
      <c r="S479">
        <v>1.69</v>
      </c>
      <c r="T479">
        <v>1.6850000000000001</v>
      </c>
      <c r="U479">
        <v>5.1799999999999997E-3</v>
      </c>
      <c r="V479" s="359">
        <v>88.082389000000006</v>
      </c>
      <c r="W479">
        <v>166.25</v>
      </c>
      <c r="X479">
        <v>168.75</v>
      </c>
      <c r="Y479">
        <v>167.75</v>
      </c>
      <c r="Z479">
        <v>62.75</v>
      </c>
    </row>
    <row r="480" spans="1:26">
      <c r="A480" s="95">
        <v>44953</v>
      </c>
      <c r="B480">
        <v>216</v>
      </c>
      <c r="C480">
        <v>815.25</v>
      </c>
      <c r="D480">
        <v>2.2799999999999998</v>
      </c>
      <c r="E480">
        <v>3080</v>
      </c>
      <c r="F480">
        <v>569</v>
      </c>
      <c r="G480">
        <v>3145</v>
      </c>
      <c r="H480">
        <v>637</v>
      </c>
      <c r="I480">
        <v>3400</v>
      </c>
      <c r="J480">
        <v>604</v>
      </c>
      <c r="K480">
        <v>16.260000000000002</v>
      </c>
      <c r="L480">
        <v>2.16</v>
      </c>
      <c r="M480">
        <v>2.12</v>
      </c>
      <c r="N480">
        <v>2.2949999999999999</v>
      </c>
      <c r="O480">
        <v>2.2599999999999998</v>
      </c>
      <c r="P480">
        <v>2.34</v>
      </c>
      <c r="Q480">
        <v>2.4649999999999999</v>
      </c>
      <c r="R480">
        <v>1.6675</v>
      </c>
      <c r="S480">
        <v>1.6924999999999999</v>
      </c>
      <c r="T480">
        <v>1.6875</v>
      </c>
      <c r="U480">
        <v>5.1799999999999997E-3</v>
      </c>
      <c r="V480" s="359">
        <v>88.882536999999999</v>
      </c>
      <c r="W480">
        <v>166.5</v>
      </c>
      <c r="X480">
        <v>168.75</v>
      </c>
      <c r="Y480">
        <v>167.75</v>
      </c>
      <c r="Z480">
        <v>62.75</v>
      </c>
    </row>
    <row r="481" spans="1:26">
      <c r="A481" s="95">
        <v>44956</v>
      </c>
      <c r="B481">
        <v>216.4</v>
      </c>
      <c r="C481">
        <v>813</v>
      </c>
      <c r="D481">
        <v>2.2749999999999999</v>
      </c>
      <c r="E481">
        <v>3095</v>
      </c>
      <c r="F481">
        <v>571</v>
      </c>
      <c r="G481">
        <v>3160</v>
      </c>
      <c r="H481">
        <v>640</v>
      </c>
      <c r="J481">
        <v>606</v>
      </c>
      <c r="K481">
        <v>16.329999999999998</v>
      </c>
      <c r="L481">
        <v>2.165</v>
      </c>
      <c r="M481">
        <v>2.1175000000000002</v>
      </c>
      <c r="N481">
        <v>2.2850000000000001</v>
      </c>
      <c r="O481">
        <v>2.2599999999999998</v>
      </c>
      <c r="P481">
        <v>2.31</v>
      </c>
      <c r="Q481">
        <v>2.4350000000000001</v>
      </c>
      <c r="R481">
        <v>1.6274999999999999</v>
      </c>
      <c r="S481">
        <v>1.66</v>
      </c>
      <c r="T481">
        <v>1.655</v>
      </c>
      <c r="U481">
        <v>5.1349999999999998E-3</v>
      </c>
      <c r="V481" s="359">
        <v>91.108430999999996</v>
      </c>
      <c r="W481">
        <v>162.5</v>
      </c>
      <c r="X481">
        <v>165.75</v>
      </c>
      <c r="Y481">
        <v>164.75</v>
      </c>
      <c r="Z481">
        <v>62.75</v>
      </c>
    </row>
    <row r="482" spans="1:26">
      <c r="A482" s="95">
        <v>44957</v>
      </c>
      <c r="B482">
        <v>214.45</v>
      </c>
      <c r="C482" s="28">
        <v>810.25</v>
      </c>
      <c r="D482">
        <v>2.2549999999999999</v>
      </c>
      <c r="E482">
        <v>3095</v>
      </c>
      <c r="F482">
        <v>575</v>
      </c>
      <c r="G482">
        <v>3160</v>
      </c>
      <c r="H482">
        <v>644</v>
      </c>
      <c r="J482">
        <v>610</v>
      </c>
      <c r="K482">
        <v>16.43</v>
      </c>
      <c r="L482">
        <v>2.1505000000000001</v>
      </c>
      <c r="M482">
        <v>2.1124999999999998</v>
      </c>
      <c r="N482">
        <v>2.2599999999999998</v>
      </c>
      <c r="O482">
        <v>2.2475000000000001</v>
      </c>
      <c r="P482">
        <v>2.29</v>
      </c>
      <c r="Q482">
        <v>2.415</v>
      </c>
      <c r="R482">
        <v>1.6025</v>
      </c>
      <c r="S482">
        <v>1.6375</v>
      </c>
      <c r="T482">
        <v>1.6325000000000001</v>
      </c>
      <c r="U482">
        <v>5.0299999999999997E-3</v>
      </c>
      <c r="V482" s="359">
        <v>93.028064999999998</v>
      </c>
      <c r="W482">
        <v>160</v>
      </c>
      <c r="X482">
        <v>164</v>
      </c>
      <c r="Y482">
        <v>163</v>
      </c>
      <c r="Z482">
        <v>62.75</v>
      </c>
    </row>
    <row r="483" spans="1:26">
      <c r="A483" s="95">
        <v>44958</v>
      </c>
      <c r="B483">
        <v>214.85</v>
      </c>
      <c r="C483">
        <v>829.75</v>
      </c>
      <c r="D483">
        <v>2.2524999999999999</v>
      </c>
      <c r="E483">
        <v>3040</v>
      </c>
      <c r="F483">
        <v>564</v>
      </c>
      <c r="G483">
        <v>3105</v>
      </c>
      <c r="H483">
        <v>632</v>
      </c>
      <c r="J483">
        <v>599</v>
      </c>
      <c r="K483">
        <v>16.13</v>
      </c>
      <c r="L483">
        <v>2.1412499999999999</v>
      </c>
      <c r="M483">
        <v>2.0924999999999998</v>
      </c>
      <c r="N483">
        <v>2.25</v>
      </c>
      <c r="O483">
        <v>2.2349999999999999</v>
      </c>
      <c r="P483">
        <v>2.2850000000000001</v>
      </c>
      <c r="Q483">
        <v>2.4049999999999998</v>
      </c>
      <c r="R483">
        <v>1.56</v>
      </c>
      <c r="S483">
        <v>1.5925</v>
      </c>
      <c r="T483">
        <v>1.5874999999999999</v>
      </c>
      <c r="U483">
        <v>5.0549999999999996E-3</v>
      </c>
      <c r="V483" s="359">
        <v>94.937274000000002</v>
      </c>
      <c r="W483">
        <v>155.5</v>
      </c>
      <c r="X483">
        <v>158.75</v>
      </c>
      <c r="Y483">
        <v>157.75</v>
      </c>
      <c r="Z483">
        <v>62</v>
      </c>
    </row>
    <row r="484" spans="1:26">
      <c r="A484" s="95">
        <v>44959</v>
      </c>
      <c r="B484">
        <v>217.6</v>
      </c>
      <c r="C484">
        <v>815.75</v>
      </c>
      <c r="D484">
        <v>2.2774999999999999</v>
      </c>
      <c r="E484">
        <v>2995</v>
      </c>
      <c r="F484">
        <v>562</v>
      </c>
      <c r="G484">
        <v>3060</v>
      </c>
      <c r="H484">
        <v>630</v>
      </c>
      <c r="J484">
        <v>597</v>
      </c>
      <c r="K484">
        <v>16.07</v>
      </c>
      <c r="L484">
        <v>2.16</v>
      </c>
      <c r="M484">
        <v>2.1124999999999998</v>
      </c>
      <c r="N484">
        <v>2.27</v>
      </c>
      <c r="O484">
        <v>2.2549999999999999</v>
      </c>
      <c r="P484">
        <v>2.2799999999999998</v>
      </c>
      <c r="Q484">
        <v>2.42</v>
      </c>
      <c r="R484">
        <v>1.5649999999999999</v>
      </c>
      <c r="S484">
        <v>1.6</v>
      </c>
      <c r="T484">
        <v>1.595</v>
      </c>
      <c r="U484">
        <v>5.0499999999999998E-3</v>
      </c>
      <c r="V484" s="359">
        <v>94.916462999999993</v>
      </c>
      <c r="W484">
        <v>155.25</v>
      </c>
      <c r="X484">
        <v>159</v>
      </c>
      <c r="Y484">
        <v>158</v>
      </c>
      <c r="Z484">
        <v>62</v>
      </c>
    </row>
    <row r="485" spans="1:26">
      <c r="A485" s="95">
        <v>44960</v>
      </c>
      <c r="B485">
        <v>218</v>
      </c>
      <c r="C485">
        <v>791.75</v>
      </c>
      <c r="D485">
        <v>2.27</v>
      </c>
      <c r="E485">
        <v>2970</v>
      </c>
      <c r="F485">
        <v>547</v>
      </c>
      <c r="G485">
        <v>3035</v>
      </c>
      <c r="H485">
        <v>613</v>
      </c>
      <c r="I485">
        <v>3450</v>
      </c>
      <c r="J485">
        <v>582</v>
      </c>
      <c r="K485">
        <v>15.64</v>
      </c>
      <c r="L485">
        <v>2.1775000000000002</v>
      </c>
      <c r="M485">
        <v>2.1524999999999999</v>
      </c>
      <c r="N485">
        <v>2.2799999999999998</v>
      </c>
      <c r="O485">
        <v>2.27</v>
      </c>
      <c r="P485">
        <v>2.3149999999999999</v>
      </c>
      <c r="Q485">
        <v>2.4550000000000001</v>
      </c>
      <c r="R485">
        <v>1.54</v>
      </c>
      <c r="S485">
        <v>1.575</v>
      </c>
      <c r="T485">
        <v>1.57</v>
      </c>
      <c r="U485">
        <v>4.9699999999999996E-3</v>
      </c>
      <c r="V485" s="359">
        <v>95.542832000000004</v>
      </c>
      <c r="W485">
        <v>153.75</v>
      </c>
      <c r="X485">
        <v>156.75</v>
      </c>
      <c r="Y485">
        <v>155.75</v>
      </c>
      <c r="Z485">
        <v>62</v>
      </c>
    </row>
    <row r="486" spans="1:26">
      <c r="A486" s="95">
        <v>44963</v>
      </c>
      <c r="B486">
        <v>218.9</v>
      </c>
      <c r="C486">
        <v>792.25</v>
      </c>
      <c r="D486">
        <v>2.2850000000000001</v>
      </c>
      <c r="E486">
        <v>2950</v>
      </c>
      <c r="F486">
        <v>539</v>
      </c>
      <c r="G486">
        <v>3015</v>
      </c>
      <c r="H486">
        <v>605</v>
      </c>
      <c r="J486">
        <v>574</v>
      </c>
      <c r="K486">
        <v>15.43</v>
      </c>
      <c r="L486">
        <v>2.1850000000000001</v>
      </c>
      <c r="M486">
        <v>2.14</v>
      </c>
      <c r="N486">
        <v>2.3050000000000002</v>
      </c>
      <c r="O486">
        <v>2.2749999999999999</v>
      </c>
      <c r="P486">
        <v>2.3250000000000002</v>
      </c>
      <c r="Q486">
        <v>2.4350000000000001</v>
      </c>
      <c r="R486">
        <v>1.5149999999999999</v>
      </c>
      <c r="S486">
        <v>1.5549999999999999</v>
      </c>
      <c r="T486">
        <v>1.55</v>
      </c>
      <c r="U486">
        <v>4.9300000000000004E-3</v>
      </c>
      <c r="V486" s="359">
        <v>92.702327999999994</v>
      </c>
      <c r="W486">
        <v>153.75</v>
      </c>
      <c r="X486">
        <v>156.75</v>
      </c>
      <c r="Y486">
        <v>155.75</v>
      </c>
      <c r="Z486">
        <v>62</v>
      </c>
    </row>
    <row r="487" spans="1:26">
      <c r="A487" s="95">
        <v>44964</v>
      </c>
      <c r="B487">
        <v>218.8</v>
      </c>
      <c r="C487">
        <v>817</v>
      </c>
      <c r="D487">
        <v>2.27</v>
      </c>
      <c r="E487">
        <v>2930</v>
      </c>
      <c r="F487">
        <v>534</v>
      </c>
      <c r="G487">
        <v>2995</v>
      </c>
      <c r="H487">
        <v>598</v>
      </c>
      <c r="J487">
        <v>569</v>
      </c>
      <c r="K487">
        <v>15.28</v>
      </c>
      <c r="L487">
        <v>2.19</v>
      </c>
      <c r="M487">
        <v>2.145</v>
      </c>
      <c r="N487">
        <v>2.2799999999999998</v>
      </c>
      <c r="O487">
        <v>2.2774999999999999</v>
      </c>
      <c r="P487">
        <v>2.3250000000000002</v>
      </c>
      <c r="Q487">
        <v>2.4350000000000001</v>
      </c>
      <c r="R487">
        <v>1.54</v>
      </c>
      <c r="S487">
        <v>1.585</v>
      </c>
      <c r="T487">
        <v>1.58</v>
      </c>
      <c r="U487">
        <v>4.8900000000000002E-3</v>
      </c>
      <c r="V487" s="359">
        <v>96.464139000000003</v>
      </c>
      <c r="W487">
        <v>154.25</v>
      </c>
      <c r="X487">
        <v>157.75</v>
      </c>
      <c r="Y487">
        <v>156.75</v>
      </c>
      <c r="Z487">
        <v>62</v>
      </c>
    </row>
    <row r="488" spans="1:26">
      <c r="A488" s="95">
        <v>44965</v>
      </c>
      <c r="B488">
        <v>219.6</v>
      </c>
      <c r="C488">
        <v>825</v>
      </c>
      <c r="D488">
        <v>2.2749999999999999</v>
      </c>
      <c r="E488">
        <v>2995</v>
      </c>
      <c r="F488">
        <v>546</v>
      </c>
      <c r="G488">
        <v>3060</v>
      </c>
      <c r="H488">
        <v>612</v>
      </c>
      <c r="J488">
        <v>581</v>
      </c>
      <c r="K488">
        <v>15.61</v>
      </c>
      <c r="L488">
        <v>2.1924999999999999</v>
      </c>
      <c r="M488">
        <v>2.14</v>
      </c>
      <c r="N488">
        <v>2.29</v>
      </c>
      <c r="O488">
        <v>2.2725</v>
      </c>
      <c r="P488">
        <v>2.335</v>
      </c>
      <c r="Q488">
        <v>2.44</v>
      </c>
      <c r="R488">
        <v>1.5649999999999999</v>
      </c>
      <c r="S488">
        <v>1.61</v>
      </c>
      <c r="T488">
        <v>1.605</v>
      </c>
      <c r="U488">
        <v>4.8900000000000002E-3</v>
      </c>
      <c r="V488" s="359">
        <v>97.163702000000001</v>
      </c>
      <c r="W488">
        <v>155.75</v>
      </c>
      <c r="X488">
        <v>159.5</v>
      </c>
      <c r="Y488">
        <v>158.5</v>
      </c>
      <c r="Z488">
        <v>62</v>
      </c>
    </row>
    <row r="489" spans="1:26">
      <c r="A489" s="95">
        <v>44966</v>
      </c>
      <c r="B489">
        <v>216.75</v>
      </c>
      <c r="C489">
        <v>849.75</v>
      </c>
      <c r="D489">
        <v>2.2425000000000002</v>
      </c>
      <c r="E489">
        <v>3030</v>
      </c>
      <c r="F489">
        <v>544</v>
      </c>
      <c r="G489">
        <v>3095</v>
      </c>
      <c r="H489">
        <v>609</v>
      </c>
      <c r="J489">
        <v>579</v>
      </c>
      <c r="K489">
        <v>15.55</v>
      </c>
      <c r="L489">
        <v>2.1662499999999998</v>
      </c>
      <c r="M489">
        <v>2.1349999999999998</v>
      </c>
      <c r="N489">
        <v>2.2450000000000001</v>
      </c>
      <c r="O489">
        <v>2.2450000000000001</v>
      </c>
      <c r="P489">
        <v>2.3199999999999998</v>
      </c>
      <c r="Q489">
        <v>2.42</v>
      </c>
      <c r="R489">
        <v>1.5649999999999999</v>
      </c>
      <c r="S489">
        <v>1.605</v>
      </c>
      <c r="T489">
        <v>1.6</v>
      </c>
      <c r="U489">
        <v>5.0549999999999996E-3</v>
      </c>
      <c r="V489" s="359">
        <v>97.524798000000004</v>
      </c>
      <c r="W489">
        <v>156.5</v>
      </c>
      <c r="X489">
        <v>160.75</v>
      </c>
      <c r="Y489">
        <v>159.75</v>
      </c>
      <c r="Z489">
        <v>62</v>
      </c>
    </row>
    <row r="490" spans="1:26">
      <c r="A490" s="95">
        <v>44967</v>
      </c>
      <c r="B490">
        <v>219</v>
      </c>
      <c r="C490">
        <v>856</v>
      </c>
      <c r="D490">
        <v>2.2650000000000001</v>
      </c>
      <c r="E490">
        <v>3000</v>
      </c>
      <c r="F490">
        <v>543</v>
      </c>
      <c r="G490">
        <v>3065</v>
      </c>
      <c r="H490">
        <v>609</v>
      </c>
      <c r="I490">
        <v>3430</v>
      </c>
      <c r="J490">
        <v>578</v>
      </c>
      <c r="K490">
        <v>15.54</v>
      </c>
      <c r="L490">
        <v>2.1837499999999999</v>
      </c>
      <c r="M490">
        <v>2.145</v>
      </c>
      <c r="N490">
        <v>2.2637499999999999</v>
      </c>
      <c r="O490">
        <v>2.2650000000000001</v>
      </c>
      <c r="P490">
        <v>2.3199999999999998</v>
      </c>
      <c r="Q490">
        <v>2.4300000000000002</v>
      </c>
      <c r="R490">
        <v>1.585</v>
      </c>
      <c r="S490">
        <v>1.615</v>
      </c>
      <c r="T490">
        <v>1.61</v>
      </c>
      <c r="U490">
        <v>5.1349999999999998E-3</v>
      </c>
      <c r="V490" s="359">
        <v>98.09693</v>
      </c>
      <c r="W490">
        <v>158.25</v>
      </c>
      <c r="X490">
        <v>161.75</v>
      </c>
      <c r="Y490">
        <v>160.75</v>
      </c>
      <c r="Z490">
        <v>63</v>
      </c>
    </row>
    <row r="491" spans="1:26">
      <c r="A491" s="95">
        <v>44970</v>
      </c>
      <c r="B491">
        <v>219.3</v>
      </c>
      <c r="C491">
        <v>841.75</v>
      </c>
      <c r="D491">
        <v>2.27</v>
      </c>
      <c r="E491">
        <v>3000</v>
      </c>
      <c r="F491">
        <v>548</v>
      </c>
      <c r="G491">
        <v>3010</v>
      </c>
      <c r="H491">
        <v>603</v>
      </c>
      <c r="J491">
        <v>583</v>
      </c>
      <c r="K491">
        <v>15.66</v>
      </c>
      <c r="L491">
        <v>2.1949999999999998</v>
      </c>
      <c r="M491">
        <v>2.1524999999999999</v>
      </c>
      <c r="N491">
        <v>2.2749999999999999</v>
      </c>
      <c r="O491">
        <v>2.27</v>
      </c>
      <c r="P491">
        <v>2.3224999999999998</v>
      </c>
      <c r="Q491">
        <v>2.4300000000000002</v>
      </c>
      <c r="R491">
        <v>1.5874999999999999</v>
      </c>
      <c r="S491">
        <v>1.625</v>
      </c>
      <c r="T491">
        <v>1.62</v>
      </c>
      <c r="U491">
        <v>5.1349999999999998E-3</v>
      </c>
      <c r="V491" s="359">
        <v>99.546093999999997</v>
      </c>
      <c r="W491">
        <v>159.25</v>
      </c>
      <c r="X491">
        <v>162.5</v>
      </c>
      <c r="Y491">
        <v>161.5</v>
      </c>
      <c r="Z491">
        <v>63</v>
      </c>
    </row>
    <row r="492" spans="1:26">
      <c r="A492" s="95">
        <v>44971</v>
      </c>
      <c r="B492">
        <v>216.1</v>
      </c>
      <c r="C492">
        <v>845.25</v>
      </c>
      <c r="D492">
        <v>2.23</v>
      </c>
      <c r="E492">
        <v>3040</v>
      </c>
      <c r="F492">
        <v>552</v>
      </c>
      <c r="G492">
        <v>3010</v>
      </c>
      <c r="H492">
        <v>601</v>
      </c>
      <c r="J492">
        <v>587</v>
      </c>
      <c r="K492">
        <v>15.78</v>
      </c>
      <c r="L492">
        <v>2.1735000000000002</v>
      </c>
      <c r="M492">
        <v>2.12</v>
      </c>
      <c r="N492">
        <v>2.2487499999999998</v>
      </c>
      <c r="O492">
        <v>2.2524999999999999</v>
      </c>
      <c r="P492">
        <v>2.2999999999999998</v>
      </c>
      <c r="Q492">
        <v>2.395</v>
      </c>
      <c r="R492">
        <v>1.61</v>
      </c>
      <c r="S492">
        <v>1.65</v>
      </c>
      <c r="T492">
        <v>1.645</v>
      </c>
      <c r="U492">
        <v>5.1349999999999998E-3</v>
      </c>
      <c r="V492" s="359">
        <v>100.151228</v>
      </c>
      <c r="W492">
        <v>161</v>
      </c>
      <c r="X492">
        <v>164.5</v>
      </c>
      <c r="Y492">
        <v>163.5</v>
      </c>
      <c r="Z492">
        <v>63</v>
      </c>
    </row>
    <row r="493" spans="1:26">
      <c r="A493" s="95">
        <v>44972</v>
      </c>
      <c r="B493">
        <v>216.5</v>
      </c>
      <c r="C493">
        <v>853.75</v>
      </c>
      <c r="D493">
        <v>2.2349999999999999</v>
      </c>
      <c r="E493">
        <v>3040</v>
      </c>
      <c r="F493">
        <v>551</v>
      </c>
      <c r="G493">
        <v>3160</v>
      </c>
      <c r="H493">
        <v>627</v>
      </c>
      <c r="J493">
        <v>586</v>
      </c>
      <c r="K493">
        <v>15.75</v>
      </c>
      <c r="L493">
        <v>2.1575000000000002</v>
      </c>
      <c r="M493">
        <v>2.0950000000000002</v>
      </c>
      <c r="N493">
        <v>2.2400000000000002</v>
      </c>
      <c r="O493">
        <v>2.2475000000000001</v>
      </c>
      <c r="P493">
        <v>2.29</v>
      </c>
      <c r="Q493">
        <v>2.375</v>
      </c>
      <c r="R493">
        <v>1.61</v>
      </c>
      <c r="S493">
        <v>1.645</v>
      </c>
      <c r="T493">
        <v>1.64</v>
      </c>
      <c r="U493">
        <v>5.2599999999999999E-3</v>
      </c>
      <c r="V493" s="359">
        <v>100.172352</v>
      </c>
      <c r="W493">
        <v>161.25</v>
      </c>
      <c r="X493">
        <v>164.5</v>
      </c>
      <c r="Y493">
        <v>163.5</v>
      </c>
      <c r="Z493">
        <v>65</v>
      </c>
    </row>
    <row r="494" spans="1:26">
      <c r="A494" s="95">
        <v>44973</v>
      </c>
      <c r="B494">
        <v>218</v>
      </c>
      <c r="C494">
        <v>849</v>
      </c>
      <c r="D494">
        <v>2.25</v>
      </c>
      <c r="E494">
        <v>2995</v>
      </c>
      <c r="F494">
        <v>542</v>
      </c>
      <c r="G494">
        <v>3115</v>
      </c>
      <c r="H494">
        <v>618</v>
      </c>
      <c r="J494">
        <v>577</v>
      </c>
      <c r="K494">
        <v>15.51</v>
      </c>
      <c r="L494">
        <v>2.1812499999999999</v>
      </c>
      <c r="M494">
        <v>2.1349999999999998</v>
      </c>
      <c r="N494">
        <v>2.2537500000000001</v>
      </c>
      <c r="O494">
        <v>2.2650000000000001</v>
      </c>
      <c r="P494">
        <v>2.33</v>
      </c>
      <c r="Q494">
        <v>2.42</v>
      </c>
      <c r="R494">
        <v>1.6125</v>
      </c>
      <c r="S494">
        <v>1.65</v>
      </c>
      <c r="T494">
        <v>1.645</v>
      </c>
      <c r="U494">
        <v>5.2599999999999999E-3</v>
      </c>
      <c r="V494" s="359">
        <v>100.590767</v>
      </c>
      <c r="W494">
        <v>161.25</v>
      </c>
      <c r="X494">
        <v>165</v>
      </c>
      <c r="Y494">
        <v>164</v>
      </c>
      <c r="Z494">
        <v>65</v>
      </c>
    </row>
    <row r="495" spans="1:26">
      <c r="A495" s="95">
        <v>44974</v>
      </c>
      <c r="B495">
        <v>220</v>
      </c>
      <c r="C495">
        <v>849</v>
      </c>
      <c r="D495">
        <v>2.27</v>
      </c>
      <c r="E495">
        <v>2995</v>
      </c>
      <c r="F495">
        <v>549</v>
      </c>
      <c r="G495">
        <v>3115</v>
      </c>
      <c r="H495">
        <v>625</v>
      </c>
      <c r="I495">
        <v>3450</v>
      </c>
      <c r="J495">
        <v>584</v>
      </c>
      <c r="K495">
        <v>15.7</v>
      </c>
      <c r="L495">
        <v>2.19625</v>
      </c>
      <c r="M495">
        <v>2.1425000000000001</v>
      </c>
      <c r="N495">
        <v>2.2799999999999998</v>
      </c>
      <c r="O495">
        <v>2.2799999999999998</v>
      </c>
      <c r="P495">
        <v>2.3450000000000002</v>
      </c>
      <c r="Q495">
        <v>2.44</v>
      </c>
      <c r="R495">
        <v>1.6225000000000001</v>
      </c>
      <c r="S495">
        <v>1.66</v>
      </c>
      <c r="T495">
        <v>1.655</v>
      </c>
      <c r="U495">
        <v>5.3400000000000001E-3</v>
      </c>
      <c r="V495" s="401">
        <v>100.590767</v>
      </c>
      <c r="W495">
        <v>162</v>
      </c>
      <c r="X495">
        <v>166.25</v>
      </c>
      <c r="Y495">
        <v>165.25</v>
      </c>
      <c r="Z495">
        <v>65</v>
      </c>
    </row>
    <row r="496" spans="1:26">
      <c r="A496" s="95">
        <v>44977</v>
      </c>
      <c r="B496" s="189">
        <v>220</v>
      </c>
      <c r="C496">
        <v>836.75</v>
      </c>
      <c r="D496" s="189">
        <v>2.27</v>
      </c>
      <c r="E496" s="189">
        <v>2995</v>
      </c>
      <c r="F496" s="189">
        <v>549</v>
      </c>
      <c r="G496" s="189">
        <v>3115</v>
      </c>
      <c r="H496" s="189">
        <v>625</v>
      </c>
      <c r="I496" s="189"/>
      <c r="J496" s="189">
        <v>584</v>
      </c>
      <c r="K496" s="189">
        <v>15.7</v>
      </c>
      <c r="L496" s="189">
        <v>2.19625</v>
      </c>
      <c r="M496" s="189">
        <v>2.1425000000000001</v>
      </c>
      <c r="N496" s="189">
        <v>2.2799999999999998</v>
      </c>
      <c r="O496" s="189">
        <v>2.2799999999999998</v>
      </c>
      <c r="P496" s="189">
        <v>2.3450000000000002</v>
      </c>
      <c r="Q496" s="189">
        <v>2.44</v>
      </c>
      <c r="R496" s="189">
        <v>1.6225000000000001</v>
      </c>
      <c r="S496" s="189">
        <v>1.66</v>
      </c>
      <c r="T496" s="189">
        <v>1.655</v>
      </c>
      <c r="U496" s="189">
        <v>5.3400000000000001E-3</v>
      </c>
      <c r="V496" s="401">
        <v>100.590767</v>
      </c>
      <c r="W496" s="189">
        <v>162</v>
      </c>
      <c r="X496" s="189">
        <v>166.25</v>
      </c>
      <c r="Y496" s="189">
        <v>165.25</v>
      </c>
      <c r="Z496" s="189">
        <v>65</v>
      </c>
    </row>
    <row r="497" spans="1:26">
      <c r="A497" s="95">
        <v>44978</v>
      </c>
      <c r="B497">
        <v>220.55</v>
      </c>
      <c r="C497">
        <v>831</v>
      </c>
      <c r="D497">
        <v>2.29</v>
      </c>
      <c r="E497" s="189">
        <v>2995</v>
      </c>
      <c r="F497" s="189">
        <v>549</v>
      </c>
      <c r="G497" s="189">
        <v>3115</v>
      </c>
      <c r="H497" s="189">
        <v>625</v>
      </c>
      <c r="I497" s="189"/>
      <c r="J497" s="189">
        <v>584</v>
      </c>
      <c r="K497" s="189">
        <v>15.7</v>
      </c>
      <c r="L497">
        <v>2.2000000000000002</v>
      </c>
      <c r="M497">
        <v>2.15625</v>
      </c>
      <c r="N497">
        <v>2.29</v>
      </c>
      <c r="O497">
        <v>2.2875000000000001</v>
      </c>
      <c r="P497">
        <v>2.34</v>
      </c>
      <c r="Q497">
        <v>2.4350000000000001</v>
      </c>
      <c r="R497">
        <v>1.625</v>
      </c>
      <c r="S497">
        <v>1.665</v>
      </c>
      <c r="T497">
        <v>1.66</v>
      </c>
      <c r="U497">
        <v>5.5849999999999997E-3</v>
      </c>
      <c r="V497" s="401">
        <v>100.590767</v>
      </c>
      <c r="W497">
        <v>162.5</v>
      </c>
      <c r="X497">
        <v>166.5</v>
      </c>
      <c r="Y497">
        <v>165.5</v>
      </c>
      <c r="Z497">
        <v>66.5</v>
      </c>
    </row>
    <row r="498" spans="1:26">
      <c r="A498" s="95">
        <v>44979</v>
      </c>
      <c r="B498">
        <v>219.25</v>
      </c>
      <c r="C498">
        <v>837.5</v>
      </c>
      <c r="D498">
        <v>2.2799999999999998</v>
      </c>
      <c r="E498" s="189">
        <v>2995</v>
      </c>
      <c r="F498" s="189">
        <v>549</v>
      </c>
      <c r="G498" s="189">
        <v>3115</v>
      </c>
      <c r="H498" s="189">
        <v>625</v>
      </c>
      <c r="I498" s="189"/>
      <c r="J498" s="189">
        <v>584</v>
      </c>
      <c r="K498" s="189">
        <v>15.7</v>
      </c>
      <c r="L498">
        <v>2.1949999999999998</v>
      </c>
      <c r="M498">
        <v>2.1549999999999998</v>
      </c>
      <c r="N498">
        <v>2.2937500000000002</v>
      </c>
      <c r="O498">
        <v>2.2825000000000002</v>
      </c>
      <c r="P498">
        <v>2.335</v>
      </c>
      <c r="Q498">
        <v>2.4300000000000002</v>
      </c>
      <c r="R498">
        <v>1.64</v>
      </c>
      <c r="S498">
        <v>1.675</v>
      </c>
      <c r="T498">
        <v>1.67</v>
      </c>
      <c r="U498">
        <v>6.4000000000000003E-3</v>
      </c>
      <c r="V498" s="359">
        <v>100.148506</v>
      </c>
      <c r="W498">
        <v>164</v>
      </c>
      <c r="X498">
        <v>167.25</v>
      </c>
      <c r="Y498">
        <v>166.25</v>
      </c>
      <c r="Z498">
        <v>75</v>
      </c>
    </row>
    <row r="499" spans="1:26">
      <c r="A499" s="95">
        <v>44980</v>
      </c>
      <c r="B499">
        <v>217</v>
      </c>
      <c r="C499">
        <v>841.75</v>
      </c>
      <c r="D499">
        <v>2.2625000000000002</v>
      </c>
      <c r="E499">
        <v>3020</v>
      </c>
      <c r="F499">
        <v>556</v>
      </c>
      <c r="G499">
        <v>3140</v>
      </c>
      <c r="H499">
        <v>633</v>
      </c>
      <c r="J499">
        <v>591</v>
      </c>
      <c r="K499">
        <v>15.9</v>
      </c>
      <c r="L499">
        <v>2.17</v>
      </c>
      <c r="M499">
        <v>2.1425000000000001</v>
      </c>
      <c r="N499">
        <v>2.2712500000000002</v>
      </c>
      <c r="O499">
        <v>2.2599999999999998</v>
      </c>
      <c r="P499">
        <v>2.35</v>
      </c>
      <c r="Q499">
        <v>2.4449999999999998</v>
      </c>
      <c r="R499">
        <v>1.6225000000000001</v>
      </c>
      <c r="S499">
        <v>1.66</v>
      </c>
      <c r="T499">
        <v>1.655</v>
      </c>
      <c r="U499">
        <v>5.79E-3</v>
      </c>
      <c r="V499" s="359">
        <v>100.857742</v>
      </c>
      <c r="W499">
        <v>161.25</v>
      </c>
      <c r="X499">
        <v>165</v>
      </c>
      <c r="Y499">
        <v>165</v>
      </c>
      <c r="Z499">
        <v>71</v>
      </c>
    </row>
    <row r="500" spans="1:26">
      <c r="A500" s="95">
        <v>44981</v>
      </c>
      <c r="B500">
        <v>215.25</v>
      </c>
      <c r="C500">
        <v>839</v>
      </c>
      <c r="D500">
        <v>2.2400000000000002</v>
      </c>
      <c r="E500">
        <v>3020</v>
      </c>
      <c r="F500">
        <v>548</v>
      </c>
      <c r="G500">
        <v>3150</v>
      </c>
      <c r="H500">
        <v>626</v>
      </c>
      <c r="I500">
        <v>3445</v>
      </c>
      <c r="J500">
        <v>583</v>
      </c>
      <c r="K500">
        <v>15.68</v>
      </c>
      <c r="L500">
        <v>2.1625000000000001</v>
      </c>
      <c r="M500">
        <v>2.1150000000000002</v>
      </c>
      <c r="N500">
        <v>2.2450000000000001</v>
      </c>
      <c r="O500">
        <v>2.2549999999999999</v>
      </c>
      <c r="P500">
        <v>2.3199999999999998</v>
      </c>
      <c r="Q500">
        <v>2.415</v>
      </c>
      <c r="R500">
        <v>1.605</v>
      </c>
      <c r="S500">
        <v>1.64</v>
      </c>
      <c r="T500">
        <v>1.635</v>
      </c>
      <c r="U500">
        <v>5.6249999999999998E-3</v>
      </c>
      <c r="V500" s="359">
        <v>100.07727</v>
      </c>
      <c r="W500">
        <v>160.25</v>
      </c>
      <c r="X500">
        <v>163.5</v>
      </c>
      <c r="Y500">
        <v>162.5</v>
      </c>
      <c r="Z500">
        <v>70</v>
      </c>
    </row>
    <row r="501" spans="1:26">
      <c r="A501" s="95">
        <v>44984</v>
      </c>
      <c r="B501">
        <v>213.5</v>
      </c>
      <c r="C501">
        <v>844.5</v>
      </c>
      <c r="D501">
        <v>2.2250000000000001</v>
      </c>
      <c r="E501">
        <v>3000</v>
      </c>
      <c r="F501">
        <v>546</v>
      </c>
      <c r="G501">
        <v>3130</v>
      </c>
      <c r="H501">
        <v>624</v>
      </c>
      <c r="J501">
        <v>581</v>
      </c>
      <c r="K501">
        <v>15.62</v>
      </c>
      <c r="L501">
        <v>2.1349999999999998</v>
      </c>
      <c r="M501">
        <v>2.1074999999999999</v>
      </c>
      <c r="N501">
        <v>2.2349999999999999</v>
      </c>
      <c r="O501">
        <v>2.23</v>
      </c>
      <c r="P501">
        <v>2.31</v>
      </c>
      <c r="Q501">
        <v>2.4075000000000002</v>
      </c>
      <c r="R501">
        <v>1.5925</v>
      </c>
      <c r="S501">
        <v>1.6274999999999999</v>
      </c>
      <c r="T501">
        <v>1.6225000000000001</v>
      </c>
      <c r="U501">
        <v>5.5399999999999998E-3</v>
      </c>
      <c r="V501" s="359">
        <v>100.07727</v>
      </c>
      <c r="W501">
        <v>159</v>
      </c>
      <c r="X501">
        <v>162</v>
      </c>
      <c r="Y501">
        <v>161</v>
      </c>
      <c r="Z501">
        <v>70</v>
      </c>
    </row>
    <row r="502" spans="1:26">
      <c r="A502" s="95">
        <v>44985</v>
      </c>
      <c r="B502">
        <v>210.1</v>
      </c>
      <c r="C502" s="28">
        <v>863.25</v>
      </c>
      <c r="D502">
        <v>2.19</v>
      </c>
      <c r="E502">
        <v>3010</v>
      </c>
      <c r="F502">
        <v>545</v>
      </c>
      <c r="G502">
        <v>3140</v>
      </c>
      <c r="H502">
        <v>623</v>
      </c>
      <c r="J502">
        <v>580</v>
      </c>
      <c r="K502">
        <v>15.59</v>
      </c>
      <c r="L502">
        <v>2.1124999999999998</v>
      </c>
      <c r="M502">
        <v>2.085</v>
      </c>
      <c r="N502">
        <v>2.2025000000000001</v>
      </c>
      <c r="O502">
        <v>2.2050000000000001</v>
      </c>
      <c r="P502">
        <v>2.2875000000000001</v>
      </c>
      <c r="Q502">
        <v>2.39</v>
      </c>
      <c r="R502">
        <v>1.585</v>
      </c>
      <c r="S502">
        <v>1.62</v>
      </c>
      <c r="T502">
        <v>1.615</v>
      </c>
      <c r="U502">
        <v>5.4000000000000003E-3</v>
      </c>
      <c r="V502" s="359">
        <v>99.791122999999999</v>
      </c>
      <c r="W502">
        <v>158</v>
      </c>
      <c r="X502">
        <v>161.5</v>
      </c>
      <c r="Y502">
        <v>160.5</v>
      </c>
      <c r="Z502">
        <v>66.5</v>
      </c>
    </row>
    <row r="503" spans="1:26">
      <c r="A503" s="95">
        <v>44986</v>
      </c>
      <c r="B503">
        <v>212.5</v>
      </c>
      <c r="C503">
        <v>867.25</v>
      </c>
      <c r="D503">
        <v>2.2050000000000001</v>
      </c>
      <c r="E503">
        <v>3100</v>
      </c>
      <c r="F503">
        <v>563</v>
      </c>
      <c r="G503">
        <v>3230</v>
      </c>
      <c r="H503">
        <v>643</v>
      </c>
      <c r="J503">
        <v>598</v>
      </c>
      <c r="K503">
        <v>16.09</v>
      </c>
      <c r="L503">
        <v>2.1225000000000001</v>
      </c>
      <c r="M503">
        <v>2.0825</v>
      </c>
      <c r="N503">
        <v>2.2025000000000001</v>
      </c>
      <c r="O503">
        <v>2.21</v>
      </c>
      <c r="P503">
        <v>2.2999999999999998</v>
      </c>
      <c r="Q503">
        <v>2.39</v>
      </c>
      <c r="R503">
        <v>1.5625</v>
      </c>
      <c r="S503">
        <v>1.6025</v>
      </c>
      <c r="T503">
        <v>1.5974999999999999</v>
      </c>
      <c r="U503">
        <v>5.3200000000000001E-3</v>
      </c>
      <c r="V503" s="359">
        <v>99.621652999999995</v>
      </c>
      <c r="W503">
        <v>156.5</v>
      </c>
      <c r="X503">
        <v>160.5</v>
      </c>
      <c r="Y503">
        <v>159.5</v>
      </c>
      <c r="Z503">
        <v>66.5</v>
      </c>
    </row>
    <row r="504" spans="1:26">
      <c r="A504" s="95">
        <v>44987</v>
      </c>
      <c r="B504">
        <v>214</v>
      </c>
      <c r="C504">
        <v>891</v>
      </c>
      <c r="D504">
        <v>2.2225000000000001</v>
      </c>
      <c r="E504">
        <v>3150</v>
      </c>
      <c r="F504">
        <v>574</v>
      </c>
      <c r="G504">
        <v>3280</v>
      </c>
      <c r="H504">
        <v>655</v>
      </c>
      <c r="J504">
        <v>609</v>
      </c>
      <c r="K504">
        <v>16.41</v>
      </c>
      <c r="L504">
        <v>2.14</v>
      </c>
      <c r="M504">
        <v>2.11</v>
      </c>
      <c r="N504">
        <v>2.2200000000000002</v>
      </c>
      <c r="O504">
        <v>2.2250000000000001</v>
      </c>
      <c r="P504">
        <v>2.2999999999999998</v>
      </c>
      <c r="Q504">
        <v>2.39</v>
      </c>
      <c r="R504">
        <v>1.5725</v>
      </c>
      <c r="S504">
        <v>1.6125</v>
      </c>
      <c r="T504">
        <v>1.6074999999999999</v>
      </c>
      <c r="U504">
        <v>5.3200000000000001E-3</v>
      </c>
      <c r="V504" s="359">
        <v>99.257451000000003</v>
      </c>
      <c r="W504">
        <v>158.25</v>
      </c>
      <c r="X504">
        <v>162</v>
      </c>
      <c r="Y504">
        <v>161</v>
      </c>
      <c r="Z504">
        <v>64.5</v>
      </c>
    </row>
    <row r="505" spans="1:26">
      <c r="A505" s="95">
        <v>44988</v>
      </c>
      <c r="B505">
        <v>220.6</v>
      </c>
      <c r="C505">
        <v>879.25</v>
      </c>
      <c r="D505">
        <v>2.2799999999999998</v>
      </c>
      <c r="E505">
        <v>3120</v>
      </c>
      <c r="F505">
        <v>570</v>
      </c>
      <c r="G505">
        <v>3250</v>
      </c>
      <c r="H505">
        <v>642</v>
      </c>
      <c r="I505">
        <v>3580</v>
      </c>
      <c r="J505">
        <v>605</v>
      </c>
      <c r="K505">
        <v>16.28</v>
      </c>
      <c r="L505">
        <v>2.1775000000000002</v>
      </c>
      <c r="M505">
        <v>2.1575000000000002</v>
      </c>
      <c r="N505">
        <v>2.2749999999999999</v>
      </c>
      <c r="O505">
        <v>2.2599999999999998</v>
      </c>
      <c r="P505">
        <v>2.34</v>
      </c>
      <c r="Q505">
        <v>2.4300000000000002</v>
      </c>
      <c r="R505">
        <v>1.57</v>
      </c>
      <c r="S505">
        <v>1.6125</v>
      </c>
      <c r="T505">
        <v>1.6074999999999999</v>
      </c>
      <c r="U505">
        <v>5.3400000000000001E-3</v>
      </c>
      <c r="V505" s="359">
        <v>98.673631999999998</v>
      </c>
      <c r="W505">
        <v>156</v>
      </c>
      <c r="X505">
        <v>160.5</v>
      </c>
      <c r="Y505">
        <v>159.5</v>
      </c>
      <c r="Z505">
        <v>66</v>
      </c>
    </row>
    <row r="506" spans="1:26">
      <c r="A506" s="95">
        <v>44991</v>
      </c>
      <c r="B506">
        <v>219.75</v>
      </c>
      <c r="C506">
        <v>877.25</v>
      </c>
      <c r="D506">
        <v>2.2774999999999999</v>
      </c>
      <c r="E506">
        <v>3100</v>
      </c>
      <c r="F506">
        <v>570</v>
      </c>
      <c r="G506">
        <v>3230</v>
      </c>
      <c r="H506">
        <v>642</v>
      </c>
      <c r="J506">
        <v>605</v>
      </c>
      <c r="K506">
        <v>16.29</v>
      </c>
      <c r="L506">
        <v>2.19875</v>
      </c>
      <c r="M506">
        <v>2.165</v>
      </c>
      <c r="N506">
        <v>2.2749999999999999</v>
      </c>
      <c r="O506">
        <v>2.2799999999999998</v>
      </c>
      <c r="P506">
        <v>2.3650000000000002</v>
      </c>
      <c r="Q506">
        <v>2.4449999999999998</v>
      </c>
      <c r="R506">
        <v>1.5674999999999999</v>
      </c>
      <c r="S506">
        <v>1.6074999999999999</v>
      </c>
      <c r="T506">
        <v>1.6025</v>
      </c>
      <c r="U506">
        <v>5.3E-3</v>
      </c>
      <c r="V506" s="359">
        <v>98.481712000000002</v>
      </c>
      <c r="W506">
        <v>157.25</v>
      </c>
      <c r="X506">
        <v>160.5</v>
      </c>
      <c r="Y506">
        <v>159.5</v>
      </c>
      <c r="Z506">
        <v>66</v>
      </c>
    </row>
    <row r="507" spans="1:26">
      <c r="A507" s="95">
        <v>44992</v>
      </c>
      <c r="B507">
        <v>218</v>
      </c>
      <c r="C507">
        <v>871</v>
      </c>
      <c r="D507">
        <v>2.2625000000000002</v>
      </c>
      <c r="E507">
        <v>3050</v>
      </c>
      <c r="F507">
        <v>551</v>
      </c>
      <c r="G507">
        <v>3180</v>
      </c>
      <c r="H507">
        <v>630</v>
      </c>
      <c r="J507">
        <v>586</v>
      </c>
      <c r="K507">
        <v>15.76</v>
      </c>
      <c r="L507">
        <v>2.1887500000000002</v>
      </c>
      <c r="M507">
        <v>2.1662499999999998</v>
      </c>
      <c r="N507">
        <v>2.2650000000000001</v>
      </c>
      <c r="O507">
        <v>2.2725</v>
      </c>
      <c r="P507">
        <v>2.36</v>
      </c>
      <c r="Q507">
        <v>2.44</v>
      </c>
      <c r="R507">
        <v>1.57</v>
      </c>
      <c r="S507">
        <v>1.61</v>
      </c>
      <c r="T507">
        <v>1.605</v>
      </c>
      <c r="U507">
        <v>5.4599999999999996E-3</v>
      </c>
      <c r="V507" s="359">
        <v>98.400361000000004</v>
      </c>
      <c r="W507">
        <v>156.75</v>
      </c>
      <c r="X507">
        <v>160.5</v>
      </c>
      <c r="Y507">
        <v>159.5</v>
      </c>
      <c r="Z507">
        <v>66</v>
      </c>
    </row>
    <row r="508" spans="1:26">
      <c r="A508" s="95">
        <v>44993</v>
      </c>
      <c r="B508">
        <v>217.6</v>
      </c>
      <c r="C508">
        <v>882</v>
      </c>
      <c r="D508">
        <v>2.2599999999999998</v>
      </c>
      <c r="E508">
        <v>2995</v>
      </c>
      <c r="F508">
        <v>547</v>
      </c>
      <c r="G508">
        <v>3125</v>
      </c>
      <c r="H508">
        <v>626</v>
      </c>
      <c r="J508">
        <v>582</v>
      </c>
      <c r="K508">
        <v>15.65</v>
      </c>
      <c r="L508">
        <v>2.1825000000000001</v>
      </c>
      <c r="M508">
        <v>2.1549999999999998</v>
      </c>
      <c r="N508">
        <v>2.2599999999999998</v>
      </c>
      <c r="O508">
        <v>2.2625000000000002</v>
      </c>
      <c r="P508">
        <v>2.3624999999999998</v>
      </c>
      <c r="Q508">
        <v>2.4249999999999998</v>
      </c>
      <c r="R508">
        <v>1.5774999999999999</v>
      </c>
      <c r="S508">
        <v>1.6174999999999999</v>
      </c>
      <c r="T508">
        <v>1.6125</v>
      </c>
      <c r="U508">
        <v>5.4999999999999997E-3</v>
      </c>
      <c r="V508" s="359">
        <v>98.537664000000007</v>
      </c>
      <c r="W508">
        <v>157.5</v>
      </c>
      <c r="X508">
        <v>161.75</v>
      </c>
      <c r="Y508">
        <v>160.75</v>
      </c>
      <c r="Z508">
        <v>68</v>
      </c>
    </row>
    <row r="509" spans="1:26">
      <c r="A509" s="95">
        <v>44994</v>
      </c>
      <c r="B509">
        <v>217</v>
      </c>
      <c r="C509">
        <v>877</v>
      </c>
      <c r="D509">
        <v>2.2374999999999998</v>
      </c>
      <c r="E509">
        <v>2995</v>
      </c>
      <c r="F509">
        <v>548</v>
      </c>
      <c r="G509">
        <v>3125</v>
      </c>
      <c r="H509">
        <v>627</v>
      </c>
      <c r="J509">
        <v>583</v>
      </c>
      <c r="K509">
        <v>15.68</v>
      </c>
      <c r="L509">
        <v>2.1695000000000002</v>
      </c>
      <c r="M509">
        <v>2.1625000000000001</v>
      </c>
      <c r="N509">
        <v>2.2374999999999998</v>
      </c>
      <c r="O509">
        <v>2.25</v>
      </c>
      <c r="P509">
        <v>2.375</v>
      </c>
      <c r="Q509">
        <v>2.4350000000000001</v>
      </c>
      <c r="R509">
        <v>1.575</v>
      </c>
      <c r="S509">
        <v>1.61</v>
      </c>
      <c r="T509">
        <v>1.605</v>
      </c>
      <c r="U509">
        <v>5.4999999999999997E-3</v>
      </c>
      <c r="V509" s="359">
        <v>98.299239</v>
      </c>
      <c r="W509">
        <v>156.75</v>
      </c>
      <c r="X509">
        <v>161.5</v>
      </c>
      <c r="Y509">
        <v>160.5</v>
      </c>
      <c r="Z509">
        <v>67</v>
      </c>
    </row>
    <row r="510" spans="1:26">
      <c r="A510" s="95">
        <v>44995</v>
      </c>
      <c r="B510">
        <v>218.7</v>
      </c>
      <c r="C510">
        <v>877.25</v>
      </c>
      <c r="D510">
        <v>2.2625000000000002</v>
      </c>
      <c r="E510">
        <v>2965</v>
      </c>
      <c r="F510">
        <v>534</v>
      </c>
      <c r="G510">
        <v>3095</v>
      </c>
      <c r="H510">
        <v>611</v>
      </c>
      <c r="I510">
        <v>3630</v>
      </c>
      <c r="J510">
        <v>569</v>
      </c>
      <c r="K510">
        <v>15.29</v>
      </c>
      <c r="L510">
        <v>2.1800000000000002</v>
      </c>
      <c r="M510">
        <v>2.1575000000000002</v>
      </c>
      <c r="N510">
        <v>2.2574999999999998</v>
      </c>
      <c r="O510">
        <v>2.375</v>
      </c>
      <c r="P510">
        <v>2.375</v>
      </c>
      <c r="Q510">
        <v>2.4350000000000001</v>
      </c>
      <c r="R510">
        <v>1.5549999999999999</v>
      </c>
      <c r="S510">
        <v>1.595</v>
      </c>
      <c r="T510">
        <v>1.59</v>
      </c>
      <c r="U510">
        <v>5.6649999999999999E-3</v>
      </c>
      <c r="V510" s="359">
        <v>98.211360999999997</v>
      </c>
      <c r="W510">
        <v>155.25</v>
      </c>
      <c r="X510">
        <v>158.75</v>
      </c>
      <c r="Y510">
        <v>157.75</v>
      </c>
      <c r="Z510">
        <v>67</v>
      </c>
    </row>
    <row r="511" spans="1:26">
      <c r="A511" s="95">
        <v>44998</v>
      </c>
      <c r="B511">
        <v>217.75</v>
      </c>
      <c r="C511">
        <v>870.25</v>
      </c>
      <c r="D511">
        <v>2.2549999999999999</v>
      </c>
      <c r="E511">
        <v>2945</v>
      </c>
      <c r="F511">
        <v>526</v>
      </c>
      <c r="G511">
        <v>3075</v>
      </c>
      <c r="H511">
        <v>602</v>
      </c>
      <c r="J511">
        <v>561</v>
      </c>
      <c r="K511">
        <v>15.05</v>
      </c>
      <c r="L511">
        <v>2.1807500000000002</v>
      </c>
      <c r="M511">
        <v>2.1749999999999998</v>
      </c>
      <c r="N511">
        <v>2.2574999999999998</v>
      </c>
      <c r="O511">
        <v>2.2650000000000001</v>
      </c>
      <c r="P511">
        <v>2.395</v>
      </c>
      <c r="Q511">
        <v>2.4500000000000002</v>
      </c>
      <c r="R511">
        <v>1.53</v>
      </c>
      <c r="S511">
        <v>1.57</v>
      </c>
      <c r="T511">
        <v>1.5649999999999999</v>
      </c>
      <c r="U511">
        <v>5.7499999999999999E-3</v>
      </c>
      <c r="V511" s="401">
        <v>98.211360999999997</v>
      </c>
      <c r="W511">
        <v>152.25</v>
      </c>
      <c r="X511">
        <v>155.75</v>
      </c>
      <c r="Y511">
        <v>154.75</v>
      </c>
      <c r="Z511">
        <v>69</v>
      </c>
    </row>
    <row r="512" spans="1:26">
      <c r="A512" s="95">
        <v>44999</v>
      </c>
      <c r="B512">
        <v>218.75</v>
      </c>
      <c r="C512">
        <v>864</v>
      </c>
      <c r="D512">
        <v>2.2650000000000001</v>
      </c>
      <c r="E512">
        <v>2995</v>
      </c>
      <c r="F512">
        <v>535</v>
      </c>
      <c r="G512">
        <v>3125</v>
      </c>
      <c r="H512">
        <v>612</v>
      </c>
      <c r="J512">
        <v>570</v>
      </c>
      <c r="K512">
        <v>15.31</v>
      </c>
      <c r="L512">
        <v>2.19</v>
      </c>
      <c r="M512">
        <v>2.1800000000000002</v>
      </c>
      <c r="N512">
        <v>2.2625000000000002</v>
      </c>
      <c r="O512">
        <v>2.2749999999999999</v>
      </c>
      <c r="P512">
        <v>2.3650000000000002</v>
      </c>
      <c r="Q512">
        <v>2.4624999999999999</v>
      </c>
      <c r="R512">
        <v>1.52</v>
      </c>
      <c r="S512">
        <v>1.56</v>
      </c>
      <c r="T512">
        <v>1.5549999999999999</v>
      </c>
      <c r="U512">
        <v>5.8300000000000001E-3</v>
      </c>
      <c r="V512" s="359">
        <v>98.204009999999997</v>
      </c>
      <c r="W512">
        <v>153.25</v>
      </c>
      <c r="X512">
        <v>156.75</v>
      </c>
      <c r="Y512">
        <v>155.75</v>
      </c>
      <c r="Z512">
        <v>70</v>
      </c>
    </row>
    <row r="513" spans="1:26">
      <c r="A513" s="95">
        <v>45000</v>
      </c>
      <c r="B513">
        <v>218.5</v>
      </c>
      <c r="C513">
        <v>877.75</v>
      </c>
      <c r="D513">
        <v>2.2524999999999999</v>
      </c>
      <c r="E513">
        <v>2995</v>
      </c>
      <c r="F513">
        <v>531</v>
      </c>
      <c r="G513">
        <v>3195</v>
      </c>
      <c r="H513">
        <v>621</v>
      </c>
      <c r="J513">
        <v>566</v>
      </c>
      <c r="K513">
        <v>15.21</v>
      </c>
      <c r="L513">
        <v>2.1850000000000001</v>
      </c>
      <c r="M513">
        <v>2.1800000000000002</v>
      </c>
      <c r="N513">
        <v>2.2574999999999998</v>
      </c>
      <c r="O513">
        <v>2.2675000000000001</v>
      </c>
      <c r="P513">
        <v>2.355</v>
      </c>
      <c r="Q513">
        <v>2.46</v>
      </c>
      <c r="R513">
        <v>1.51</v>
      </c>
      <c r="S513">
        <v>1.55</v>
      </c>
      <c r="T513">
        <v>1.5449999999999999</v>
      </c>
      <c r="U513">
        <v>5.7499999999999999E-3</v>
      </c>
      <c r="V513" s="359">
        <v>98.75</v>
      </c>
      <c r="W513">
        <v>150.75</v>
      </c>
      <c r="X513">
        <v>154.25</v>
      </c>
      <c r="Y513">
        <v>153.25</v>
      </c>
      <c r="Z513">
        <v>70</v>
      </c>
    </row>
    <row r="514" spans="1:26">
      <c r="A514" s="95">
        <v>45001</v>
      </c>
      <c r="B514">
        <v>221.8</v>
      </c>
      <c r="C514">
        <v>877</v>
      </c>
      <c r="D514">
        <v>2.2799999999999998</v>
      </c>
      <c r="E514">
        <v>2995</v>
      </c>
      <c r="F514">
        <v>537</v>
      </c>
      <c r="G514">
        <v>3195</v>
      </c>
      <c r="H514">
        <v>627</v>
      </c>
      <c r="J514">
        <v>572</v>
      </c>
      <c r="K514">
        <v>1.5475000000000001</v>
      </c>
      <c r="L514">
        <v>2.2124999999999999</v>
      </c>
      <c r="M514">
        <v>2.21</v>
      </c>
      <c r="N514">
        <v>2.2799999999999998</v>
      </c>
      <c r="O514">
        <v>2.2949999999999999</v>
      </c>
      <c r="P514">
        <v>2.3650000000000002</v>
      </c>
      <c r="Q514">
        <v>2.4700000000000002</v>
      </c>
      <c r="R514">
        <v>1.5275000000000001</v>
      </c>
      <c r="S514">
        <v>1.5674999999999999</v>
      </c>
      <c r="T514">
        <v>1.5625</v>
      </c>
      <c r="U514">
        <v>5.8300000000000001E-3</v>
      </c>
      <c r="V514" s="359">
        <v>98.201424000000003</v>
      </c>
      <c r="W514">
        <v>152.75</v>
      </c>
      <c r="X514">
        <v>156.75</v>
      </c>
      <c r="Y514">
        <v>155.75</v>
      </c>
      <c r="Z514">
        <v>70</v>
      </c>
    </row>
    <row r="515" spans="1:26">
      <c r="A515" s="95">
        <v>45002</v>
      </c>
      <c r="B515">
        <v>224</v>
      </c>
      <c r="C515">
        <v>876.75</v>
      </c>
      <c r="D515">
        <v>2.3125</v>
      </c>
      <c r="E515">
        <v>2995</v>
      </c>
      <c r="F515">
        <v>533</v>
      </c>
      <c r="G515">
        <v>3195</v>
      </c>
      <c r="H515">
        <v>623</v>
      </c>
      <c r="I515">
        <v>3550</v>
      </c>
      <c r="J515">
        <v>568</v>
      </c>
      <c r="K515">
        <v>15.27</v>
      </c>
      <c r="L515">
        <v>2.23</v>
      </c>
      <c r="M515">
        <v>2.2250000000000001</v>
      </c>
      <c r="N515">
        <v>2.3025000000000002</v>
      </c>
      <c r="O515">
        <v>2.3199999999999998</v>
      </c>
      <c r="P515">
        <v>2.3849999999999998</v>
      </c>
      <c r="Q515">
        <v>2.4900000000000002</v>
      </c>
      <c r="R515">
        <v>1.5349999999999999</v>
      </c>
      <c r="S515">
        <v>1.575</v>
      </c>
      <c r="T515">
        <v>1.57</v>
      </c>
      <c r="U515">
        <v>5.8300000000000001E-3</v>
      </c>
      <c r="V515" s="359">
        <v>98.075513999999998</v>
      </c>
      <c r="W515">
        <v>153.75</v>
      </c>
      <c r="X515">
        <v>157.75</v>
      </c>
      <c r="Y515">
        <v>156.75</v>
      </c>
      <c r="Z515">
        <v>70</v>
      </c>
    </row>
    <row r="516" spans="1:26">
      <c r="A516" s="95">
        <v>45005</v>
      </c>
      <c r="B516">
        <v>223.5</v>
      </c>
      <c r="C516">
        <v>873.5</v>
      </c>
      <c r="D516">
        <v>2.3025000000000002</v>
      </c>
      <c r="E516">
        <v>3020</v>
      </c>
      <c r="F516">
        <v>541</v>
      </c>
      <c r="G516">
        <v>3165</v>
      </c>
      <c r="H516">
        <v>621</v>
      </c>
      <c r="J516">
        <v>576</v>
      </c>
      <c r="K516">
        <v>15.47</v>
      </c>
      <c r="L516">
        <v>2.2450000000000001</v>
      </c>
      <c r="M516">
        <v>2.2374999999999998</v>
      </c>
      <c r="N516">
        <v>2.2999999999999998</v>
      </c>
      <c r="O516">
        <v>2.3450000000000002</v>
      </c>
      <c r="P516">
        <v>2.41</v>
      </c>
      <c r="Q516">
        <v>2.5049999999999999</v>
      </c>
      <c r="R516">
        <v>1.5125</v>
      </c>
      <c r="S516">
        <v>1.5525</v>
      </c>
      <c r="T516">
        <v>1.5475000000000001</v>
      </c>
      <c r="U516">
        <v>5.8300000000000001E-3</v>
      </c>
      <c r="V516" s="359">
        <v>98.035681999999994</v>
      </c>
      <c r="W516">
        <v>152</v>
      </c>
      <c r="X516">
        <v>155.5</v>
      </c>
      <c r="Y516">
        <v>154.5</v>
      </c>
      <c r="Z516">
        <v>70</v>
      </c>
    </row>
    <row r="517" spans="1:26">
      <c r="A517" s="95">
        <v>45006</v>
      </c>
      <c r="B517">
        <v>225.5</v>
      </c>
      <c r="C517">
        <v>884.25</v>
      </c>
      <c r="D517">
        <v>2.335</v>
      </c>
      <c r="E517">
        <v>3020</v>
      </c>
      <c r="F517">
        <v>541</v>
      </c>
      <c r="G517">
        <v>3165</v>
      </c>
      <c r="H517">
        <v>621</v>
      </c>
      <c r="J517">
        <v>576</v>
      </c>
      <c r="K517">
        <v>15.47</v>
      </c>
      <c r="L517">
        <v>2.2475000000000001</v>
      </c>
      <c r="M517">
        <v>2.2400000000000002</v>
      </c>
      <c r="N517">
        <v>2.3149999999999999</v>
      </c>
      <c r="O517">
        <v>2.3450000000000002</v>
      </c>
      <c r="P517">
        <v>2.41</v>
      </c>
      <c r="Q517">
        <v>2.5049999999999999</v>
      </c>
      <c r="R517">
        <v>1.5249999999999999</v>
      </c>
      <c r="S517">
        <v>1.5649999999999999</v>
      </c>
      <c r="T517">
        <v>1.56</v>
      </c>
      <c r="U517">
        <v>5.6649999999999999E-3</v>
      </c>
      <c r="V517" s="359">
        <v>97.824297000000001</v>
      </c>
      <c r="W517">
        <v>152.25</v>
      </c>
      <c r="X517">
        <v>156.25</v>
      </c>
      <c r="Y517">
        <v>155.25</v>
      </c>
      <c r="Z517">
        <v>70</v>
      </c>
    </row>
    <row r="518" spans="1:26">
      <c r="A518" s="95">
        <v>45007</v>
      </c>
      <c r="B518">
        <v>230.1</v>
      </c>
      <c r="C518">
        <v>897</v>
      </c>
      <c r="D518">
        <v>2.375</v>
      </c>
      <c r="E518">
        <v>3020</v>
      </c>
      <c r="F518">
        <v>543</v>
      </c>
      <c r="G518">
        <v>3165</v>
      </c>
      <c r="H518">
        <v>624</v>
      </c>
      <c r="J518">
        <v>578</v>
      </c>
      <c r="K518">
        <v>15.54</v>
      </c>
      <c r="L518">
        <v>2.2875000000000001</v>
      </c>
      <c r="M518">
        <v>2.29</v>
      </c>
      <c r="N518">
        <v>2.3574999999999999</v>
      </c>
      <c r="O518">
        <v>2.39</v>
      </c>
      <c r="P518">
        <v>2.4449999999999998</v>
      </c>
      <c r="Q518">
        <v>2.5550000000000002</v>
      </c>
      <c r="R518">
        <v>1.5125</v>
      </c>
      <c r="S518">
        <v>1.5525</v>
      </c>
      <c r="T518">
        <v>1.5475000000000001</v>
      </c>
      <c r="U518">
        <v>5.5799999999999999E-3</v>
      </c>
      <c r="V518" s="359">
        <v>97.493200000000002</v>
      </c>
      <c r="W518">
        <v>151.75</v>
      </c>
      <c r="X518">
        <v>154.75</v>
      </c>
      <c r="Y518">
        <v>153.75</v>
      </c>
      <c r="Z518">
        <v>70</v>
      </c>
    </row>
    <row r="519" spans="1:26">
      <c r="A519" s="95">
        <v>45008</v>
      </c>
      <c r="B519">
        <v>228.5</v>
      </c>
      <c r="C519">
        <v>921.5</v>
      </c>
      <c r="D519">
        <v>2.3574999999999999</v>
      </c>
      <c r="E519">
        <v>2970</v>
      </c>
      <c r="F519">
        <v>528</v>
      </c>
      <c r="G519">
        <v>3115</v>
      </c>
      <c r="H519">
        <v>607</v>
      </c>
      <c r="J519">
        <v>563</v>
      </c>
      <c r="K519">
        <v>15.11</v>
      </c>
      <c r="L519">
        <v>2.2875000000000001</v>
      </c>
      <c r="M519">
        <v>2.3250000000000002</v>
      </c>
      <c r="N519">
        <v>2.3849999999999998</v>
      </c>
      <c r="O519">
        <v>2.39</v>
      </c>
      <c r="P519">
        <v>2.5099999999999998</v>
      </c>
      <c r="Q519">
        <v>2.605</v>
      </c>
      <c r="R519">
        <v>1.4950000000000001</v>
      </c>
      <c r="S519">
        <v>1.5349999999999999</v>
      </c>
      <c r="T519">
        <v>1.53</v>
      </c>
      <c r="U519">
        <v>5.5799999999999999E-3</v>
      </c>
      <c r="V519" s="359">
        <v>97.072817999999998</v>
      </c>
      <c r="W519">
        <v>149</v>
      </c>
      <c r="X519">
        <v>153.75</v>
      </c>
      <c r="Y519">
        <v>152.75</v>
      </c>
      <c r="Z519">
        <v>70</v>
      </c>
    </row>
    <row r="520" spans="1:26">
      <c r="A520" s="95">
        <v>45009</v>
      </c>
      <c r="B520">
        <v>231.6</v>
      </c>
      <c r="C520">
        <v>930.75</v>
      </c>
      <c r="D520">
        <v>2.3849999999999998</v>
      </c>
      <c r="E520">
        <v>2970</v>
      </c>
      <c r="F520">
        <v>532</v>
      </c>
      <c r="G520">
        <v>3115</v>
      </c>
      <c r="H520">
        <v>611</v>
      </c>
      <c r="I520">
        <v>3575</v>
      </c>
      <c r="J520">
        <v>567</v>
      </c>
      <c r="K520">
        <v>15.22</v>
      </c>
      <c r="L520">
        <v>2.3137500000000002</v>
      </c>
      <c r="M520">
        <v>2.3275000000000001</v>
      </c>
      <c r="N520">
        <v>2.3875000000000002</v>
      </c>
      <c r="O520">
        <v>2.415</v>
      </c>
      <c r="P520">
        <v>2.4700000000000002</v>
      </c>
      <c r="Q520">
        <v>2.625</v>
      </c>
      <c r="R520">
        <v>1.5125</v>
      </c>
      <c r="S520">
        <v>1.5525</v>
      </c>
      <c r="T520">
        <v>1.5475000000000001</v>
      </c>
      <c r="U520">
        <v>5.6649999999999999E-3</v>
      </c>
      <c r="V520" s="359">
        <v>95.821111999999999</v>
      </c>
      <c r="W520">
        <v>152.25</v>
      </c>
      <c r="X520">
        <v>157</v>
      </c>
      <c r="Y520">
        <v>156</v>
      </c>
      <c r="Z520">
        <v>69.5</v>
      </c>
    </row>
    <row r="521" spans="1:26">
      <c r="A521" s="95">
        <v>45012</v>
      </c>
      <c r="B521">
        <v>235.5</v>
      </c>
      <c r="C521">
        <v>935</v>
      </c>
      <c r="D521" s="28">
        <v>2.4424999999999999</v>
      </c>
      <c r="E521">
        <v>2970</v>
      </c>
      <c r="F521">
        <v>535</v>
      </c>
      <c r="G521">
        <v>3115</v>
      </c>
      <c r="H521">
        <v>615</v>
      </c>
      <c r="J521">
        <v>570</v>
      </c>
      <c r="K521">
        <v>15.32</v>
      </c>
      <c r="L521">
        <v>2.3424999999999998</v>
      </c>
      <c r="M521">
        <v>2.3574999999999999</v>
      </c>
      <c r="N521">
        <v>2.44</v>
      </c>
      <c r="O521">
        <v>2.4275000000000002</v>
      </c>
      <c r="P521">
        <v>2.48</v>
      </c>
      <c r="Q521">
        <v>2.6549999999999998</v>
      </c>
      <c r="R521">
        <v>1.53</v>
      </c>
      <c r="S521">
        <v>1.5674999999999999</v>
      </c>
      <c r="T521">
        <v>1.5625</v>
      </c>
      <c r="U521">
        <v>5.705E-3</v>
      </c>
      <c r="V521" s="359">
        <v>95.378603999999996</v>
      </c>
      <c r="W521">
        <v>153.25</v>
      </c>
      <c r="X521">
        <v>157</v>
      </c>
      <c r="Y521">
        <v>156</v>
      </c>
      <c r="Z521">
        <v>70</v>
      </c>
    </row>
    <row r="522" spans="1:26">
      <c r="A522" s="95">
        <v>45013</v>
      </c>
      <c r="B522">
        <v>234.6</v>
      </c>
      <c r="C522">
        <v>954.25</v>
      </c>
      <c r="D522">
        <v>2.44</v>
      </c>
      <c r="E522">
        <v>2995</v>
      </c>
      <c r="F522">
        <v>544</v>
      </c>
      <c r="G522">
        <v>3095</v>
      </c>
      <c r="H522">
        <v>617</v>
      </c>
      <c r="J522">
        <v>579</v>
      </c>
      <c r="K522">
        <v>15.58</v>
      </c>
      <c r="L522">
        <v>2.3559999999999999</v>
      </c>
      <c r="M522">
        <v>2.3675000000000002</v>
      </c>
      <c r="N522">
        <v>2.4550000000000001</v>
      </c>
      <c r="O522">
        <v>2.4550000000000001</v>
      </c>
      <c r="P522">
        <v>2.5150000000000001</v>
      </c>
      <c r="Q522">
        <v>2.64</v>
      </c>
      <c r="R522">
        <v>1.52</v>
      </c>
      <c r="S522">
        <v>1.5549999999999999</v>
      </c>
      <c r="T522">
        <v>1.55</v>
      </c>
      <c r="U522">
        <v>5.7499999999999999E-3</v>
      </c>
      <c r="V522" s="359">
        <v>97.220056</v>
      </c>
      <c r="W522">
        <v>152</v>
      </c>
      <c r="X522">
        <v>154.75</v>
      </c>
      <c r="Y522">
        <v>153.75</v>
      </c>
      <c r="Z522">
        <v>70</v>
      </c>
    </row>
    <row r="523" spans="1:26">
      <c r="A523" s="95">
        <v>45014</v>
      </c>
      <c r="B523">
        <v>235.5</v>
      </c>
      <c r="C523">
        <v>952.25</v>
      </c>
      <c r="D523">
        <v>2.4424999999999999</v>
      </c>
      <c r="E523">
        <v>3095</v>
      </c>
      <c r="F523">
        <v>564</v>
      </c>
      <c r="G523">
        <v>3145</v>
      </c>
      <c r="H523">
        <v>630</v>
      </c>
      <c r="J523">
        <v>599</v>
      </c>
      <c r="K523">
        <v>16.13</v>
      </c>
      <c r="L523">
        <v>2.36</v>
      </c>
      <c r="M523">
        <v>2.375</v>
      </c>
      <c r="N523">
        <v>2.4474999999999998</v>
      </c>
      <c r="O523">
        <v>2.46</v>
      </c>
      <c r="P523">
        <v>2.5299999999999998</v>
      </c>
      <c r="Q523">
        <v>2.65</v>
      </c>
      <c r="R523">
        <v>1.5249999999999999</v>
      </c>
      <c r="S523">
        <v>1.5549999999999999</v>
      </c>
      <c r="T523">
        <v>1.55</v>
      </c>
      <c r="U523">
        <v>5.6649999999999999E-3</v>
      </c>
      <c r="V523" s="359">
        <v>97.039936999999995</v>
      </c>
      <c r="W523">
        <v>153</v>
      </c>
      <c r="X523">
        <v>156</v>
      </c>
      <c r="Y523">
        <v>155</v>
      </c>
      <c r="Z523">
        <v>70</v>
      </c>
    </row>
    <row r="524" spans="1:26">
      <c r="A524" s="95">
        <v>45015</v>
      </c>
      <c r="B524">
        <v>234</v>
      </c>
      <c r="C524">
        <v>960</v>
      </c>
      <c r="D524">
        <v>2.4175</v>
      </c>
      <c r="E524">
        <v>3095</v>
      </c>
      <c r="F524">
        <v>569</v>
      </c>
      <c r="G524">
        <v>3145</v>
      </c>
      <c r="H524">
        <v>634</v>
      </c>
      <c r="J524">
        <v>604</v>
      </c>
      <c r="K524">
        <v>16.25</v>
      </c>
      <c r="L524">
        <v>2.34</v>
      </c>
      <c r="M524">
        <v>2.355</v>
      </c>
      <c r="N524">
        <v>2.4275000000000002</v>
      </c>
      <c r="O524">
        <v>2.44</v>
      </c>
      <c r="P524">
        <v>2.5249999999999999</v>
      </c>
      <c r="Q524">
        <v>2.645</v>
      </c>
      <c r="R524">
        <v>1.52</v>
      </c>
      <c r="S524">
        <v>1.55</v>
      </c>
      <c r="T524">
        <v>1.5449999999999999</v>
      </c>
      <c r="U524">
        <v>5.7250000000000001E-3</v>
      </c>
      <c r="V524" s="359">
        <v>96.201538999999997</v>
      </c>
      <c r="W524">
        <v>151.25</v>
      </c>
      <c r="X524">
        <v>154.25</v>
      </c>
      <c r="Y524">
        <v>153.25</v>
      </c>
      <c r="Z524">
        <v>70</v>
      </c>
    </row>
    <row r="525" spans="1:26">
      <c r="A525" s="95">
        <v>45016</v>
      </c>
      <c r="B525">
        <v>241.2</v>
      </c>
      <c r="C525" s="28">
        <v>995.25</v>
      </c>
      <c r="D525">
        <v>2.4975000000000001</v>
      </c>
      <c r="E525">
        <v>3095</v>
      </c>
      <c r="F525">
        <v>572</v>
      </c>
      <c r="G525">
        <v>3145</v>
      </c>
      <c r="H525">
        <v>638</v>
      </c>
      <c r="I525">
        <v>3580</v>
      </c>
      <c r="J525">
        <v>607</v>
      </c>
      <c r="K525">
        <v>16.350000000000001</v>
      </c>
      <c r="L525">
        <v>2.375</v>
      </c>
      <c r="M525">
        <v>2.4049999999999998</v>
      </c>
      <c r="N525">
        <v>2.4874999999999998</v>
      </c>
      <c r="O525">
        <v>2.4750000000000001</v>
      </c>
      <c r="P525">
        <v>2.585</v>
      </c>
      <c r="Q525">
        <v>2.7050000000000001</v>
      </c>
      <c r="R525">
        <v>1.5149999999999999</v>
      </c>
      <c r="S525">
        <v>1.5475000000000001</v>
      </c>
      <c r="T525">
        <v>1.5425</v>
      </c>
      <c r="U525">
        <v>5.705E-3</v>
      </c>
      <c r="V525" s="359">
        <v>95.706896999999998</v>
      </c>
      <c r="W525">
        <v>151.75</v>
      </c>
      <c r="X525">
        <v>154.25</v>
      </c>
      <c r="Y525">
        <v>153.25</v>
      </c>
      <c r="Z525">
        <v>70</v>
      </c>
    </row>
    <row r="526" spans="1:26">
      <c r="A526" s="95">
        <v>45019</v>
      </c>
      <c r="B526">
        <v>243.6</v>
      </c>
      <c r="C526">
        <v>976.75</v>
      </c>
      <c r="D526">
        <v>2.52</v>
      </c>
      <c r="E526">
        <v>3095</v>
      </c>
      <c r="F526">
        <v>572</v>
      </c>
      <c r="G526">
        <v>3145</v>
      </c>
      <c r="H526">
        <v>638</v>
      </c>
      <c r="J526">
        <v>607</v>
      </c>
      <c r="K526">
        <v>16.34</v>
      </c>
      <c r="L526">
        <v>2.4275000000000002</v>
      </c>
      <c r="M526">
        <v>2.4300000000000002</v>
      </c>
      <c r="N526">
        <v>2.5099999999999998</v>
      </c>
      <c r="O526">
        <v>2.5225</v>
      </c>
      <c r="P526">
        <v>2.5950000000000002</v>
      </c>
      <c r="Q526">
        <v>2.7</v>
      </c>
      <c r="R526">
        <v>1.5075000000000001</v>
      </c>
      <c r="S526">
        <v>1.5425</v>
      </c>
      <c r="T526">
        <v>1.5375000000000001</v>
      </c>
      <c r="U526">
        <v>5.8300000000000001E-3</v>
      </c>
      <c r="V526" s="359">
        <v>96.125844000000001</v>
      </c>
      <c r="W526">
        <v>151.25</v>
      </c>
      <c r="X526">
        <v>154.25</v>
      </c>
      <c r="Y526">
        <v>153.25</v>
      </c>
      <c r="Z526">
        <v>70</v>
      </c>
    </row>
    <row r="527" spans="1:26">
      <c r="A527" s="95">
        <v>45020</v>
      </c>
      <c r="B527">
        <v>245.3</v>
      </c>
      <c r="C527">
        <v>924.75</v>
      </c>
      <c r="D527">
        <v>2.5350000000000001</v>
      </c>
      <c r="E527">
        <v>3125</v>
      </c>
      <c r="F527">
        <v>575</v>
      </c>
      <c r="G527">
        <v>3175</v>
      </c>
      <c r="H527">
        <v>642</v>
      </c>
      <c r="J527">
        <v>610</v>
      </c>
      <c r="K527">
        <v>16.440000000000001</v>
      </c>
      <c r="L527">
        <v>2.4535</v>
      </c>
      <c r="M527">
        <v>2.4424999999999999</v>
      </c>
      <c r="N527">
        <v>2.5299999999999998</v>
      </c>
      <c r="O527">
        <v>2.5499999999999998</v>
      </c>
      <c r="P527">
        <v>2.61</v>
      </c>
      <c r="Q527">
        <v>2.71</v>
      </c>
      <c r="R527">
        <v>1.51</v>
      </c>
      <c r="S527">
        <v>1.5425</v>
      </c>
      <c r="T527">
        <v>1.5375000000000001</v>
      </c>
      <c r="U527">
        <v>5.9100000000000003E-3</v>
      </c>
      <c r="V527" s="359">
        <v>96.157979999999995</v>
      </c>
      <c r="W527">
        <v>150.75</v>
      </c>
      <c r="X527">
        <v>154</v>
      </c>
      <c r="Y527">
        <v>153</v>
      </c>
      <c r="Z527">
        <v>73.5</v>
      </c>
    </row>
    <row r="528" spans="1:26">
      <c r="A528" s="95">
        <v>45021</v>
      </c>
      <c r="B528">
        <v>244.2</v>
      </c>
      <c r="C528">
        <v>919.75</v>
      </c>
      <c r="D528">
        <v>2.5325000000000002</v>
      </c>
      <c r="E528">
        <v>3130</v>
      </c>
      <c r="F528">
        <v>580</v>
      </c>
      <c r="G528">
        <v>3180</v>
      </c>
      <c r="H528">
        <v>647</v>
      </c>
      <c r="J528">
        <v>615</v>
      </c>
      <c r="K528">
        <v>16.57</v>
      </c>
      <c r="L528">
        <v>2.4460000000000002</v>
      </c>
      <c r="M528">
        <v>2.4649999999999999</v>
      </c>
      <c r="N528">
        <v>2.5325000000000002</v>
      </c>
      <c r="O528">
        <v>2.5337499999999999</v>
      </c>
      <c r="P528">
        <v>2.605</v>
      </c>
      <c r="Q528">
        <v>2.71</v>
      </c>
      <c r="R528">
        <v>1.5275000000000001</v>
      </c>
      <c r="S528">
        <v>1.5575000000000001</v>
      </c>
      <c r="T528">
        <v>1.5525</v>
      </c>
      <c r="U528">
        <v>5.9100000000000003E-3</v>
      </c>
      <c r="V528" s="359">
        <v>95.430909</v>
      </c>
      <c r="W528">
        <v>153</v>
      </c>
      <c r="X528">
        <v>155.25</v>
      </c>
      <c r="Y528">
        <v>154.25</v>
      </c>
      <c r="Z528">
        <v>71</v>
      </c>
    </row>
    <row r="529" spans="1:26">
      <c r="A529" s="95">
        <v>45022</v>
      </c>
      <c r="B529">
        <v>242.8</v>
      </c>
      <c r="C529">
        <v>912</v>
      </c>
      <c r="D529">
        <v>2.5150000000000001</v>
      </c>
      <c r="E529">
        <v>3170</v>
      </c>
      <c r="F529">
        <v>586</v>
      </c>
      <c r="G529">
        <v>3220</v>
      </c>
      <c r="H529">
        <v>654</v>
      </c>
      <c r="I529">
        <v>3660</v>
      </c>
      <c r="J529">
        <v>621</v>
      </c>
      <c r="K529">
        <v>16.75</v>
      </c>
      <c r="L529">
        <v>2.4275000000000002</v>
      </c>
      <c r="M529">
        <v>2.44</v>
      </c>
      <c r="N529">
        <v>2.4925000000000002</v>
      </c>
      <c r="O529">
        <v>2.5150000000000001</v>
      </c>
      <c r="P529">
        <v>2.57</v>
      </c>
      <c r="Q529">
        <v>2.68</v>
      </c>
      <c r="R529">
        <v>1.5249999999999999</v>
      </c>
      <c r="S529">
        <v>1.5549999999999999</v>
      </c>
      <c r="T529">
        <v>1.55</v>
      </c>
      <c r="U529">
        <v>5.9899999999999997E-3</v>
      </c>
      <c r="V529" s="401">
        <v>95.430909</v>
      </c>
      <c r="W529">
        <v>152.25</v>
      </c>
      <c r="X529">
        <v>155.25</v>
      </c>
      <c r="Y529">
        <v>154.25</v>
      </c>
      <c r="Z529">
        <v>71</v>
      </c>
    </row>
    <row r="530" spans="1:26">
      <c r="A530" s="95">
        <v>45026</v>
      </c>
      <c r="B530">
        <v>245.4</v>
      </c>
      <c r="C530" s="189">
        <v>912</v>
      </c>
      <c r="D530">
        <v>2.5449999999999999</v>
      </c>
      <c r="E530">
        <v>3170</v>
      </c>
      <c r="F530">
        <v>585</v>
      </c>
      <c r="G530">
        <v>3220</v>
      </c>
      <c r="H530">
        <v>652</v>
      </c>
      <c r="J530">
        <v>620</v>
      </c>
      <c r="K530">
        <v>16.71</v>
      </c>
      <c r="L530">
        <v>2.4569999999999999</v>
      </c>
      <c r="M530">
        <v>2.4575</v>
      </c>
      <c r="N530">
        <v>2.54</v>
      </c>
      <c r="O530">
        <v>2.5525000000000002</v>
      </c>
      <c r="P530">
        <v>2.59</v>
      </c>
      <c r="Q530">
        <v>2.6850000000000001</v>
      </c>
      <c r="R530">
        <v>1.5325</v>
      </c>
      <c r="S530">
        <v>1.5649999999999999</v>
      </c>
      <c r="T530">
        <v>1.56</v>
      </c>
      <c r="U530">
        <v>5.8700000000000002E-3</v>
      </c>
      <c r="V530" s="359">
        <v>94.818980999999994</v>
      </c>
      <c r="W530">
        <v>153</v>
      </c>
      <c r="X530">
        <v>156.5</v>
      </c>
      <c r="Y530">
        <v>155.5</v>
      </c>
      <c r="Z530">
        <v>72</v>
      </c>
    </row>
    <row r="531" spans="1:26">
      <c r="A531" s="95">
        <v>45027</v>
      </c>
      <c r="B531">
        <v>244.2</v>
      </c>
      <c r="C531">
        <v>885</v>
      </c>
      <c r="D531">
        <v>2.5274999999999999</v>
      </c>
      <c r="E531">
        <v>3200</v>
      </c>
      <c r="F531">
        <v>598</v>
      </c>
      <c r="G531">
        <v>3250</v>
      </c>
      <c r="H531">
        <v>667</v>
      </c>
      <c r="J531">
        <v>633</v>
      </c>
      <c r="K531">
        <v>17.07</v>
      </c>
      <c r="L531">
        <v>2.4489999999999998</v>
      </c>
      <c r="M531">
        <v>2.4500000000000002</v>
      </c>
      <c r="N531">
        <v>2.5299999999999998</v>
      </c>
      <c r="O531">
        <v>2.5449999999999999</v>
      </c>
      <c r="P531">
        <v>2.61</v>
      </c>
      <c r="Q531">
        <v>2.71</v>
      </c>
      <c r="R531">
        <v>1.55</v>
      </c>
      <c r="S531">
        <v>1.5825</v>
      </c>
      <c r="T531">
        <v>1.5774999999999999</v>
      </c>
      <c r="U531">
        <v>6.0499999999999998E-3</v>
      </c>
      <c r="V531" s="359">
        <v>94.874526000000003</v>
      </c>
      <c r="W531">
        <v>155.25</v>
      </c>
      <c r="X531">
        <v>158.5</v>
      </c>
      <c r="Y531">
        <v>157.5</v>
      </c>
      <c r="Z531">
        <v>74</v>
      </c>
    </row>
    <row r="532" spans="1:26">
      <c r="A532" s="95">
        <v>45028</v>
      </c>
      <c r="B532">
        <v>242.9</v>
      </c>
      <c r="C532">
        <v>846</v>
      </c>
      <c r="D532">
        <v>2.52</v>
      </c>
      <c r="E532">
        <v>3250</v>
      </c>
      <c r="F532">
        <v>614</v>
      </c>
      <c r="G532">
        <v>3295</v>
      </c>
      <c r="H532">
        <v>684</v>
      </c>
      <c r="J532">
        <v>649</v>
      </c>
      <c r="K532">
        <v>17.53</v>
      </c>
      <c r="L532">
        <v>2.44</v>
      </c>
      <c r="M532">
        <v>2.4500000000000002</v>
      </c>
      <c r="N532">
        <v>2.5249999999999999</v>
      </c>
      <c r="O532">
        <v>2.5299999999999998</v>
      </c>
      <c r="P532">
        <v>2.5950000000000002</v>
      </c>
      <c r="Q532">
        <v>2.7025000000000001</v>
      </c>
      <c r="R532">
        <v>1.55</v>
      </c>
      <c r="S532">
        <v>1.58</v>
      </c>
      <c r="T532">
        <v>1.575</v>
      </c>
      <c r="U532">
        <v>6.195E-3</v>
      </c>
      <c r="V532" s="359">
        <v>94.869260999999995</v>
      </c>
      <c r="W532">
        <v>155</v>
      </c>
      <c r="X532">
        <v>157.25</v>
      </c>
      <c r="Y532">
        <v>156.25</v>
      </c>
      <c r="Z532">
        <v>77</v>
      </c>
    </row>
    <row r="533" spans="1:26">
      <c r="A533" s="95">
        <v>45029</v>
      </c>
      <c r="B533">
        <v>242.4</v>
      </c>
      <c r="C533">
        <v>843</v>
      </c>
      <c r="D533">
        <v>2.5150000000000001</v>
      </c>
      <c r="E533">
        <v>3250</v>
      </c>
      <c r="F533">
        <v>616</v>
      </c>
      <c r="G533">
        <v>3295</v>
      </c>
      <c r="H533">
        <v>686</v>
      </c>
      <c r="J533">
        <v>651</v>
      </c>
      <c r="K533">
        <v>17.59</v>
      </c>
      <c r="L533">
        <v>2.4337499999999999</v>
      </c>
      <c r="M533">
        <v>2.4500000000000002</v>
      </c>
      <c r="N533">
        <v>2.5074999999999998</v>
      </c>
      <c r="O533">
        <v>2.5249999999999999</v>
      </c>
      <c r="P533">
        <v>2.605</v>
      </c>
      <c r="Q533">
        <v>2.72</v>
      </c>
      <c r="R533">
        <v>1.55</v>
      </c>
      <c r="S533">
        <v>1.58</v>
      </c>
      <c r="T533">
        <v>1.575</v>
      </c>
      <c r="U533">
        <v>6.5199999999999998E-3</v>
      </c>
      <c r="V533" s="359">
        <v>94.883015999999998</v>
      </c>
      <c r="W533">
        <v>155.25</v>
      </c>
      <c r="X533">
        <v>157.75</v>
      </c>
      <c r="Y533">
        <v>156.75</v>
      </c>
      <c r="Z533">
        <v>77</v>
      </c>
    </row>
    <row r="534" spans="1:26">
      <c r="A534" s="95">
        <v>45030</v>
      </c>
      <c r="B534">
        <v>245.1</v>
      </c>
      <c r="C534">
        <v>819.25</v>
      </c>
      <c r="D534">
        <v>2.5299999999999998</v>
      </c>
      <c r="E534">
        <v>3320</v>
      </c>
      <c r="F534">
        <v>630</v>
      </c>
      <c r="G534">
        <v>3365</v>
      </c>
      <c r="H534">
        <v>702</v>
      </c>
      <c r="I534">
        <v>3830</v>
      </c>
      <c r="J534">
        <v>665</v>
      </c>
      <c r="K534">
        <v>17.98</v>
      </c>
      <c r="L534">
        <v>2.4562499999999998</v>
      </c>
      <c r="M534">
        <v>2.4424999999999999</v>
      </c>
      <c r="N534">
        <v>2.5375000000000001</v>
      </c>
      <c r="O534">
        <v>2.5449999999999999</v>
      </c>
      <c r="P534">
        <v>2.6150000000000002</v>
      </c>
      <c r="Q534">
        <v>2.7050000000000001</v>
      </c>
      <c r="R534">
        <v>1.55</v>
      </c>
      <c r="S534">
        <v>1.575</v>
      </c>
      <c r="T534">
        <v>1.57</v>
      </c>
      <c r="U534">
        <v>6.5199999999999998E-3</v>
      </c>
      <c r="V534" s="359">
        <v>94.734634999999997</v>
      </c>
      <c r="W534">
        <v>155</v>
      </c>
      <c r="X534">
        <v>157.75</v>
      </c>
      <c r="Y534">
        <v>156.75</v>
      </c>
      <c r="Z534">
        <v>79</v>
      </c>
    </row>
    <row r="535" spans="1:26">
      <c r="A535" s="95">
        <v>45033</v>
      </c>
      <c r="B535">
        <v>244.5</v>
      </c>
      <c r="C535">
        <v>808</v>
      </c>
      <c r="D535">
        <v>2.52</v>
      </c>
      <c r="E535">
        <v>3450</v>
      </c>
      <c r="F535">
        <v>651</v>
      </c>
      <c r="G535">
        <v>3495</v>
      </c>
      <c r="H535">
        <v>725</v>
      </c>
      <c r="J535">
        <v>686</v>
      </c>
      <c r="K535">
        <v>18.559999999999999</v>
      </c>
      <c r="L535">
        <v>2.4495</v>
      </c>
      <c r="M535">
        <v>2.4449999999999998</v>
      </c>
      <c r="N535">
        <v>2.51125</v>
      </c>
      <c r="O535">
        <v>2.5350000000000001</v>
      </c>
      <c r="P535">
        <v>2.6150000000000002</v>
      </c>
      <c r="Q535">
        <v>2.7</v>
      </c>
      <c r="R535">
        <v>1.5649999999999999</v>
      </c>
      <c r="S535">
        <v>1.5925</v>
      </c>
      <c r="T535">
        <v>1.5874999999999999</v>
      </c>
      <c r="U535">
        <v>6.6449999999999999E-3</v>
      </c>
      <c r="V535" s="359">
        <v>94.391935000000004</v>
      </c>
      <c r="W535">
        <v>156.75</v>
      </c>
      <c r="X535">
        <v>159</v>
      </c>
      <c r="Y535">
        <v>158</v>
      </c>
      <c r="Z535">
        <v>79</v>
      </c>
    </row>
    <row r="536" spans="1:26">
      <c r="A536" s="95">
        <v>45034</v>
      </c>
      <c r="B536">
        <v>242.1</v>
      </c>
      <c r="C536">
        <v>795</v>
      </c>
      <c r="D536">
        <v>2.5</v>
      </c>
      <c r="E536">
        <v>3460</v>
      </c>
      <c r="F536">
        <v>647</v>
      </c>
      <c r="G536">
        <v>3505</v>
      </c>
      <c r="H536">
        <v>721</v>
      </c>
      <c r="J536">
        <v>682</v>
      </c>
      <c r="K536">
        <v>18.47</v>
      </c>
      <c r="L536">
        <v>2.42</v>
      </c>
      <c r="M536">
        <v>2.42</v>
      </c>
      <c r="N536">
        <v>2.5</v>
      </c>
      <c r="O536">
        <v>2.52</v>
      </c>
      <c r="P536">
        <v>2.585</v>
      </c>
      <c r="Q536">
        <v>2.6775000000000002</v>
      </c>
      <c r="R536">
        <v>1.5825</v>
      </c>
      <c r="S536">
        <v>1.6074999999999999</v>
      </c>
      <c r="T536">
        <v>1.6025</v>
      </c>
      <c r="U536">
        <v>6.7250000000000001E-3</v>
      </c>
      <c r="V536" s="359">
        <v>94.241167000000004</v>
      </c>
      <c r="Z536">
        <v>81.5</v>
      </c>
    </row>
    <row r="537" spans="1:26">
      <c r="A537" s="95">
        <v>45035</v>
      </c>
      <c r="B537">
        <v>236.9</v>
      </c>
      <c r="C537">
        <v>785.5</v>
      </c>
      <c r="D537">
        <v>2.4449999999999998</v>
      </c>
      <c r="E537">
        <v>3480</v>
      </c>
      <c r="F537">
        <v>638</v>
      </c>
      <c r="G537">
        <v>3525</v>
      </c>
      <c r="H537">
        <v>710</v>
      </c>
      <c r="J537">
        <v>673</v>
      </c>
      <c r="K537">
        <v>18.21</v>
      </c>
      <c r="L537">
        <v>2.3815</v>
      </c>
      <c r="M537">
        <v>2.38</v>
      </c>
      <c r="N537">
        <v>2.4500000000000002</v>
      </c>
      <c r="O537">
        <v>2.48</v>
      </c>
      <c r="P537">
        <v>2.5575000000000001</v>
      </c>
      <c r="Q537">
        <v>2.6425000000000001</v>
      </c>
      <c r="R537">
        <v>1.57</v>
      </c>
      <c r="S537">
        <v>1.595</v>
      </c>
      <c r="T537">
        <v>1.59</v>
      </c>
      <c r="U537">
        <v>6.8100000000000001E-3</v>
      </c>
      <c r="V537" s="359">
        <v>94.646191999999999</v>
      </c>
      <c r="W537">
        <v>156</v>
      </c>
      <c r="X537">
        <v>159</v>
      </c>
      <c r="Y537">
        <v>158</v>
      </c>
      <c r="Z537">
        <v>81.5</v>
      </c>
    </row>
    <row r="538" spans="1:26">
      <c r="A538" s="95">
        <v>45036</v>
      </c>
      <c r="B538">
        <v>236.9</v>
      </c>
      <c r="C538">
        <v>785</v>
      </c>
      <c r="D538">
        <v>2.4449999999999998</v>
      </c>
      <c r="E538">
        <v>3480</v>
      </c>
      <c r="F538">
        <v>641</v>
      </c>
      <c r="G538">
        <v>3525</v>
      </c>
      <c r="H538">
        <v>714</v>
      </c>
      <c r="I538">
        <v>3975</v>
      </c>
      <c r="J538">
        <v>676</v>
      </c>
      <c r="K538">
        <v>18.98</v>
      </c>
      <c r="L538">
        <v>2.3595000000000002</v>
      </c>
      <c r="M538">
        <v>2.3574999999999999</v>
      </c>
      <c r="N538">
        <v>2.4375</v>
      </c>
      <c r="O538">
        <v>2.4649999999999999</v>
      </c>
      <c r="P538">
        <v>2.5425</v>
      </c>
      <c r="Q538">
        <v>2.6274999999999999</v>
      </c>
      <c r="R538">
        <v>1.5449999999999999</v>
      </c>
      <c r="S538">
        <v>1.575</v>
      </c>
      <c r="T538">
        <v>1.57</v>
      </c>
      <c r="U538">
        <v>7.0499999999999998E-3</v>
      </c>
      <c r="V538" s="359">
        <v>94.666173999999998</v>
      </c>
      <c r="W538">
        <v>154.75</v>
      </c>
      <c r="X538">
        <v>157.5</v>
      </c>
      <c r="Y538">
        <v>157</v>
      </c>
      <c r="Z538">
        <v>84</v>
      </c>
    </row>
    <row r="539" spans="1:26">
      <c r="A539" s="95">
        <v>45037</v>
      </c>
      <c r="B539">
        <v>240.7</v>
      </c>
      <c r="C539">
        <v>842.25</v>
      </c>
      <c r="D539">
        <v>2.48</v>
      </c>
      <c r="E539" s="189">
        <v>3480</v>
      </c>
      <c r="F539" s="189">
        <v>641</v>
      </c>
      <c r="G539" s="189">
        <v>3525</v>
      </c>
      <c r="H539" s="189">
        <v>714</v>
      </c>
      <c r="I539" s="189"/>
      <c r="J539" s="189">
        <v>676</v>
      </c>
      <c r="K539" s="189">
        <v>18.98</v>
      </c>
      <c r="L539">
        <v>2.3885000000000001</v>
      </c>
      <c r="M539">
        <v>2.3875000000000002</v>
      </c>
      <c r="N539">
        <v>2.4900000000000002</v>
      </c>
      <c r="O539">
        <v>2.4950000000000001</v>
      </c>
      <c r="P539">
        <v>2.5724999999999998</v>
      </c>
      <c r="Q539">
        <v>2.6575000000000002</v>
      </c>
      <c r="R539">
        <v>1.53</v>
      </c>
      <c r="S539">
        <v>1.5549999999999999</v>
      </c>
      <c r="T539">
        <v>1.55</v>
      </c>
      <c r="U539">
        <v>6.9300000000000004E-3</v>
      </c>
      <c r="V539" s="401">
        <v>94.666173999999998</v>
      </c>
      <c r="W539">
        <v>153.75</v>
      </c>
      <c r="X539">
        <v>155.75</v>
      </c>
      <c r="Y539">
        <v>155.25</v>
      </c>
      <c r="Z539">
        <v>84</v>
      </c>
    </row>
    <row r="540" spans="1:26">
      <c r="A540" s="95">
        <v>45040</v>
      </c>
      <c r="B540">
        <v>239.5</v>
      </c>
      <c r="C540">
        <v>905.25</v>
      </c>
      <c r="D540">
        <v>2.48</v>
      </c>
      <c r="E540">
        <v>3445</v>
      </c>
      <c r="F540">
        <v>636</v>
      </c>
      <c r="G540">
        <v>3490</v>
      </c>
      <c r="H540">
        <v>708</v>
      </c>
      <c r="J540">
        <v>671</v>
      </c>
      <c r="K540">
        <v>18.850000000000001</v>
      </c>
      <c r="L540">
        <v>2.4024999999999999</v>
      </c>
      <c r="M540">
        <v>2.4125000000000001</v>
      </c>
      <c r="N540">
        <v>2.5</v>
      </c>
      <c r="O540">
        <v>2.5049999999999999</v>
      </c>
      <c r="P540">
        <v>2.5750000000000002</v>
      </c>
      <c r="Q540">
        <v>2.68</v>
      </c>
      <c r="R540">
        <v>1.5325</v>
      </c>
      <c r="S540">
        <v>1.5625</v>
      </c>
      <c r="T540">
        <v>1.5575000000000001</v>
      </c>
      <c r="U540">
        <v>6.7650000000000002E-3</v>
      </c>
      <c r="V540" s="359">
        <v>94.959920999999994</v>
      </c>
      <c r="W540">
        <v>153.25</v>
      </c>
      <c r="X540">
        <v>155.75</v>
      </c>
      <c r="Y540">
        <v>155.25</v>
      </c>
      <c r="Z540">
        <v>84</v>
      </c>
    </row>
    <row r="541" spans="1:26">
      <c r="A541" s="95">
        <v>45041</v>
      </c>
      <c r="B541">
        <v>241</v>
      </c>
      <c r="C541">
        <v>904.25</v>
      </c>
      <c r="D541" s="28">
        <v>2.4950000000000001</v>
      </c>
      <c r="E541">
        <v>3400</v>
      </c>
      <c r="F541">
        <v>625</v>
      </c>
      <c r="G541">
        <v>3445</v>
      </c>
      <c r="H541">
        <v>696</v>
      </c>
      <c r="J541">
        <v>660</v>
      </c>
      <c r="K541">
        <v>18.53</v>
      </c>
      <c r="L541">
        <v>2.4049999999999998</v>
      </c>
      <c r="M541">
        <v>2.4049999999999998</v>
      </c>
      <c r="N541">
        <v>2.5</v>
      </c>
      <c r="O541">
        <v>2.5074999999999998</v>
      </c>
      <c r="P541">
        <v>2.5649999999999999</v>
      </c>
      <c r="Q541">
        <v>2.68</v>
      </c>
      <c r="R541">
        <v>1.53</v>
      </c>
      <c r="S541">
        <v>1.56</v>
      </c>
      <c r="T541">
        <v>1.5549999999999999</v>
      </c>
      <c r="U541">
        <v>6.4799999999999996E-3</v>
      </c>
      <c r="V541" s="359">
        <v>95.080252999999999</v>
      </c>
      <c r="W541">
        <v>153.25</v>
      </c>
      <c r="X541">
        <v>156.25</v>
      </c>
      <c r="Y541">
        <v>155.75</v>
      </c>
      <c r="Z541">
        <v>79</v>
      </c>
    </row>
    <row r="542" spans="1:26">
      <c r="A542" s="95">
        <v>45042</v>
      </c>
      <c r="B542">
        <v>243.75</v>
      </c>
      <c r="C542">
        <v>902</v>
      </c>
      <c r="D542">
        <v>2.52</v>
      </c>
      <c r="E542">
        <v>3295</v>
      </c>
      <c r="F542">
        <v>608</v>
      </c>
      <c r="G542">
        <v>3340</v>
      </c>
      <c r="H542">
        <v>677</v>
      </c>
      <c r="J542">
        <v>643</v>
      </c>
      <c r="K542">
        <v>18.05</v>
      </c>
      <c r="L542">
        <v>2.4300000000000002</v>
      </c>
      <c r="M542">
        <v>2.4500000000000002</v>
      </c>
      <c r="N542">
        <v>2.5175000000000001</v>
      </c>
      <c r="O542">
        <v>2.5350000000000001</v>
      </c>
      <c r="P542">
        <v>2.6150000000000002</v>
      </c>
      <c r="Q542">
        <v>2.7149999999999999</v>
      </c>
      <c r="R542">
        <v>1.53</v>
      </c>
      <c r="S542">
        <v>1.5625</v>
      </c>
      <c r="T542">
        <v>1.5575000000000001</v>
      </c>
      <c r="U542">
        <v>6.4799999999999996E-3</v>
      </c>
      <c r="V542" s="359">
        <v>95.169257000000002</v>
      </c>
      <c r="W542">
        <v>153</v>
      </c>
      <c r="X542">
        <v>156</v>
      </c>
      <c r="Y542">
        <v>155.5</v>
      </c>
      <c r="Z542">
        <v>79</v>
      </c>
    </row>
    <row r="543" spans="1:26">
      <c r="A543" s="95">
        <v>45043</v>
      </c>
      <c r="B543">
        <v>239.5</v>
      </c>
      <c r="C543">
        <v>874.75</v>
      </c>
      <c r="D543">
        <v>2.4700000000000002</v>
      </c>
      <c r="E543">
        <v>3250</v>
      </c>
      <c r="F543">
        <v>609</v>
      </c>
      <c r="G543">
        <v>3295</v>
      </c>
      <c r="H543">
        <v>678</v>
      </c>
      <c r="J543">
        <v>644</v>
      </c>
      <c r="K543">
        <v>18.09</v>
      </c>
      <c r="L543">
        <v>2.3944999999999999</v>
      </c>
      <c r="M543">
        <v>2.4</v>
      </c>
      <c r="N543">
        <v>2.3944999999999999</v>
      </c>
      <c r="O543">
        <v>2.5024999999999999</v>
      </c>
      <c r="P543">
        <v>2.5825</v>
      </c>
      <c r="Q543">
        <v>2.6825000000000001</v>
      </c>
      <c r="R543">
        <v>1.5049999999999999</v>
      </c>
      <c r="S543">
        <v>1.54</v>
      </c>
      <c r="T543">
        <v>1.5349999999999999</v>
      </c>
      <c r="U543">
        <v>6.5599999999999999E-3</v>
      </c>
      <c r="V543" s="359">
        <v>95.786108999999996</v>
      </c>
      <c r="W543">
        <v>150.69999999999999</v>
      </c>
      <c r="X543">
        <v>153.75</v>
      </c>
      <c r="Y543">
        <v>153.25</v>
      </c>
      <c r="Z543">
        <v>80</v>
      </c>
    </row>
    <row r="544" spans="1:26">
      <c r="A544" s="95">
        <v>45044</v>
      </c>
      <c r="B544">
        <v>241.5</v>
      </c>
      <c r="C544" s="28">
        <v>874</v>
      </c>
      <c r="D544">
        <v>2.5</v>
      </c>
      <c r="E544">
        <v>3270</v>
      </c>
      <c r="F544">
        <v>612</v>
      </c>
      <c r="G544">
        <v>3315</v>
      </c>
      <c r="H544">
        <v>681</v>
      </c>
      <c r="I544">
        <v>3945</v>
      </c>
      <c r="J544">
        <v>647</v>
      </c>
      <c r="K544">
        <v>18.170000000000002</v>
      </c>
      <c r="L544">
        <v>2.4144999999999999</v>
      </c>
      <c r="M544">
        <v>2.41</v>
      </c>
      <c r="N544">
        <v>2.5299999999999998</v>
      </c>
      <c r="O544">
        <v>2.5274999999999999</v>
      </c>
      <c r="P544">
        <v>2.6074999999999999</v>
      </c>
      <c r="Q544">
        <v>2.7075</v>
      </c>
      <c r="R544">
        <v>1.4950000000000001</v>
      </c>
      <c r="S544">
        <v>1.53</v>
      </c>
      <c r="T544">
        <v>1.5249999999999999</v>
      </c>
      <c r="U544">
        <v>6.6449999999999999E-3</v>
      </c>
      <c r="V544" s="359">
        <v>96.91216</v>
      </c>
      <c r="W544">
        <v>149.25</v>
      </c>
      <c r="X544">
        <v>153.5</v>
      </c>
      <c r="Y544">
        <v>153</v>
      </c>
      <c r="Z544">
        <v>80</v>
      </c>
    </row>
    <row r="545" spans="1:26">
      <c r="A545" s="103">
        <v>45047</v>
      </c>
      <c r="B545">
        <v>242.1</v>
      </c>
      <c r="C545" s="189">
        <v>874</v>
      </c>
      <c r="D545">
        <v>2.5</v>
      </c>
      <c r="E545" s="189">
        <v>3270</v>
      </c>
      <c r="F545" s="189">
        <v>612</v>
      </c>
      <c r="G545" s="189">
        <v>3315</v>
      </c>
      <c r="H545" s="189">
        <v>681</v>
      </c>
      <c r="I545" s="189">
        <v>3945</v>
      </c>
      <c r="J545" s="189">
        <v>647</v>
      </c>
      <c r="K545" s="189">
        <v>18.170000000000002</v>
      </c>
      <c r="L545">
        <v>2.4227500000000002</v>
      </c>
      <c r="M545">
        <v>2.42</v>
      </c>
      <c r="N545">
        <v>2.52</v>
      </c>
      <c r="O545">
        <v>2.5274999999999999</v>
      </c>
      <c r="P545">
        <v>2.6</v>
      </c>
      <c r="Q545">
        <v>2.7050000000000001</v>
      </c>
      <c r="R545">
        <v>1.52</v>
      </c>
      <c r="S545">
        <v>1.5549999999999999</v>
      </c>
      <c r="T545">
        <v>1.55</v>
      </c>
      <c r="U545">
        <v>6.7650000000000002E-3</v>
      </c>
      <c r="V545" s="401">
        <v>96.91216</v>
      </c>
      <c r="W545">
        <v>152.25</v>
      </c>
      <c r="X545">
        <v>155.75</v>
      </c>
      <c r="Y545">
        <v>155.25</v>
      </c>
      <c r="Z545">
        <v>86</v>
      </c>
    </row>
    <row r="546" spans="1:26">
      <c r="A546" s="95">
        <v>45048</v>
      </c>
      <c r="B546">
        <v>241.8</v>
      </c>
      <c r="C546">
        <v>829</v>
      </c>
      <c r="D546">
        <v>2.5125000000000002</v>
      </c>
      <c r="E546">
        <v>3230</v>
      </c>
      <c r="F546">
        <v>598</v>
      </c>
      <c r="G546">
        <v>3275</v>
      </c>
      <c r="H546">
        <v>666</v>
      </c>
      <c r="J546">
        <v>633</v>
      </c>
      <c r="K546">
        <v>17.77</v>
      </c>
      <c r="L546">
        <v>2.419</v>
      </c>
      <c r="M546">
        <v>2.4300000000000002</v>
      </c>
      <c r="N546">
        <v>2.4175</v>
      </c>
      <c r="O546">
        <v>2.5162499999999999</v>
      </c>
      <c r="P546">
        <v>2.5950000000000002</v>
      </c>
      <c r="Q546">
        <v>2.7050000000000001</v>
      </c>
      <c r="R546">
        <v>1.5349999999999999</v>
      </c>
      <c r="S546">
        <v>1.5725</v>
      </c>
      <c r="T546">
        <v>1.5674999999999999</v>
      </c>
      <c r="U546">
        <v>6.7250000000000001E-3</v>
      </c>
      <c r="V546" s="359">
        <v>97.406756999999999</v>
      </c>
      <c r="W546">
        <v>154</v>
      </c>
      <c r="X546">
        <v>157.25</v>
      </c>
      <c r="Y546">
        <v>156.75</v>
      </c>
      <c r="Z546">
        <v>84</v>
      </c>
    </row>
    <row r="547" spans="1:26">
      <c r="A547" s="95">
        <v>45049</v>
      </c>
      <c r="B547">
        <v>242.9</v>
      </c>
      <c r="C547">
        <v>802.75</v>
      </c>
      <c r="D547">
        <v>2.5274999999999999</v>
      </c>
      <c r="E547">
        <v>3150</v>
      </c>
      <c r="F547">
        <v>591</v>
      </c>
      <c r="G547">
        <v>3195</v>
      </c>
      <c r="H547">
        <v>658</v>
      </c>
      <c r="J547">
        <v>626</v>
      </c>
      <c r="K547">
        <v>17.57</v>
      </c>
      <c r="L547">
        <v>2.4325000000000001</v>
      </c>
      <c r="M547">
        <v>2.4525000000000001</v>
      </c>
      <c r="N547">
        <v>2.5249999999999999</v>
      </c>
      <c r="O547">
        <v>2.53125</v>
      </c>
      <c r="P547">
        <v>2.6349999999999998</v>
      </c>
      <c r="Q547">
        <v>2.73</v>
      </c>
      <c r="R547">
        <v>1.5375000000000001</v>
      </c>
      <c r="S547">
        <v>1.575</v>
      </c>
      <c r="T547">
        <v>1.57</v>
      </c>
      <c r="U547">
        <v>7.0099999999999997E-3</v>
      </c>
      <c r="V547" s="359">
        <v>97.465812999999997</v>
      </c>
      <c r="W547">
        <v>154</v>
      </c>
      <c r="X547">
        <v>157.75</v>
      </c>
      <c r="Y547">
        <v>157.25</v>
      </c>
      <c r="Z547">
        <v>85</v>
      </c>
    </row>
    <row r="548" spans="1:26">
      <c r="A548" s="95">
        <v>45050</v>
      </c>
      <c r="B548">
        <v>242.1</v>
      </c>
      <c r="C548">
        <v>785</v>
      </c>
      <c r="D548">
        <v>2.5074999999999998</v>
      </c>
      <c r="E548">
        <v>2995</v>
      </c>
      <c r="F548">
        <v>563</v>
      </c>
      <c r="G548">
        <v>3040</v>
      </c>
      <c r="H548">
        <v>628</v>
      </c>
      <c r="J548">
        <v>598</v>
      </c>
      <c r="K548">
        <v>16.8</v>
      </c>
      <c r="L548">
        <v>2.4175</v>
      </c>
      <c r="M548">
        <v>2.4325000000000001</v>
      </c>
      <c r="N548">
        <v>2.5162499999999999</v>
      </c>
      <c r="O548">
        <v>2.5175000000000001</v>
      </c>
      <c r="P548">
        <v>2.6549999999999998</v>
      </c>
      <c r="Q548">
        <v>2.74</v>
      </c>
      <c r="R548">
        <v>1.5375000000000001</v>
      </c>
      <c r="S548">
        <v>1.575</v>
      </c>
      <c r="T548">
        <v>1.57</v>
      </c>
      <c r="U548">
        <v>6.9300000000000004E-3</v>
      </c>
      <c r="V548" s="359">
        <v>99.401166000000003</v>
      </c>
      <c r="W548">
        <v>153.5</v>
      </c>
      <c r="X548">
        <v>157.5</v>
      </c>
      <c r="Y548">
        <v>157</v>
      </c>
      <c r="Z548">
        <v>85</v>
      </c>
    </row>
    <row r="549" spans="1:26">
      <c r="A549" s="95">
        <v>45051</v>
      </c>
      <c r="B549">
        <v>243.4</v>
      </c>
      <c r="C549">
        <v>751.75</v>
      </c>
      <c r="D549">
        <v>2.5249999999999999</v>
      </c>
      <c r="E549">
        <v>2995</v>
      </c>
      <c r="F549">
        <v>569</v>
      </c>
      <c r="G549">
        <v>3040</v>
      </c>
      <c r="H549">
        <v>634</v>
      </c>
      <c r="I549">
        <v>3895</v>
      </c>
      <c r="J549">
        <v>604</v>
      </c>
      <c r="K549">
        <v>16.96</v>
      </c>
      <c r="L549">
        <v>2.4337499999999999</v>
      </c>
      <c r="M549">
        <v>2.46</v>
      </c>
      <c r="N549">
        <v>2.5387499999999998</v>
      </c>
      <c r="O549">
        <v>2.5350000000000001</v>
      </c>
      <c r="P549">
        <v>2.64</v>
      </c>
      <c r="Q549">
        <v>2.7</v>
      </c>
      <c r="R549">
        <v>1.5425</v>
      </c>
      <c r="S549">
        <v>1.58</v>
      </c>
      <c r="T549">
        <v>1.575</v>
      </c>
      <c r="U549">
        <v>7.0099999999999997E-3</v>
      </c>
      <c r="V549" s="359">
        <v>100.196631</v>
      </c>
      <c r="W549">
        <v>154</v>
      </c>
      <c r="X549">
        <v>157.5</v>
      </c>
      <c r="Y549">
        <v>157</v>
      </c>
      <c r="Z549">
        <v>85</v>
      </c>
    </row>
    <row r="550" spans="1:26">
      <c r="A550" s="95">
        <v>45054</v>
      </c>
      <c r="B550">
        <v>242</v>
      </c>
      <c r="C550" s="189">
        <v>751.75</v>
      </c>
      <c r="D550">
        <v>2.5049999999999999</v>
      </c>
      <c r="E550">
        <v>2920</v>
      </c>
      <c r="F550">
        <v>548</v>
      </c>
      <c r="G550">
        <v>2965</v>
      </c>
      <c r="H550">
        <v>611</v>
      </c>
      <c r="J550">
        <v>583</v>
      </c>
      <c r="K550">
        <v>16.37</v>
      </c>
      <c r="L550">
        <v>2.4215</v>
      </c>
      <c r="M550">
        <v>2.4550000000000001</v>
      </c>
      <c r="N550">
        <v>2.5150000000000001</v>
      </c>
      <c r="O550">
        <v>2.5137499999999999</v>
      </c>
      <c r="P550">
        <v>2.6349999999999998</v>
      </c>
      <c r="Q550">
        <v>2.6850000000000001</v>
      </c>
      <c r="R550">
        <v>1.53</v>
      </c>
      <c r="S550">
        <v>1.57</v>
      </c>
      <c r="T550">
        <v>1.5649999999999999</v>
      </c>
      <c r="U550">
        <v>6.9699999999999996E-3</v>
      </c>
      <c r="V550" s="359">
        <v>100.120006</v>
      </c>
      <c r="W550">
        <v>153</v>
      </c>
      <c r="X550">
        <v>157</v>
      </c>
      <c r="Y550">
        <v>156.5</v>
      </c>
      <c r="Z550">
        <v>85</v>
      </c>
    </row>
    <row r="551" spans="1:26">
      <c r="A551" s="95">
        <v>45055</v>
      </c>
      <c r="B551">
        <v>239.3</v>
      </c>
      <c r="C551">
        <v>729.75</v>
      </c>
      <c r="D551">
        <v>2.4750000000000001</v>
      </c>
      <c r="E551">
        <v>2950</v>
      </c>
      <c r="F551">
        <v>556</v>
      </c>
      <c r="G551">
        <v>2995</v>
      </c>
      <c r="H551">
        <v>619</v>
      </c>
      <c r="J551">
        <v>591</v>
      </c>
      <c r="K551">
        <v>16.59</v>
      </c>
      <c r="L551">
        <v>2.3955000000000002</v>
      </c>
      <c r="M551">
        <v>2.4249999999999998</v>
      </c>
      <c r="N551">
        <v>2.4950000000000001</v>
      </c>
      <c r="O551">
        <v>2.4874999999999998</v>
      </c>
      <c r="P551">
        <v>2.59</v>
      </c>
      <c r="Q551">
        <v>2.665</v>
      </c>
      <c r="R551">
        <v>1.5249999999999999</v>
      </c>
      <c r="S551">
        <v>1.56</v>
      </c>
      <c r="T551">
        <v>1.5549999999999999</v>
      </c>
      <c r="U551">
        <v>7.0099999999999997E-3</v>
      </c>
      <c r="V551" s="359">
        <v>100.047203</v>
      </c>
      <c r="W551">
        <v>152.5</v>
      </c>
      <c r="X551">
        <v>156.75</v>
      </c>
      <c r="Y551">
        <v>156.25</v>
      </c>
      <c r="Z551">
        <v>85</v>
      </c>
    </row>
    <row r="552" spans="1:26">
      <c r="A552" s="95">
        <v>45056</v>
      </c>
      <c r="B552">
        <v>242</v>
      </c>
      <c r="C552">
        <v>686</v>
      </c>
      <c r="D552">
        <v>2.4900000000000002</v>
      </c>
      <c r="E552">
        <v>2995</v>
      </c>
      <c r="F552">
        <v>568</v>
      </c>
      <c r="G552">
        <v>3040</v>
      </c>
      <c r="H552">
        <v>633</v>
      </c>
      <c r="J552">
        <v>603</v>
      </c>
      <c r="K552">
        <v>16.940000000000001</v>
      </c>
      <c r="L552">
        <v>2.415</v>
      </c>
      <c r="M552">
        <v>2.44</v>
      </c>
      <c r="N552">
        <v>2.4950000000000001</v>
      </c>
      <c r="O552">
        <v>2.4937499999999999</v>
      </c>
      <c r="P552">
        <v>2.61</v>
      </c>
      <c r="Q552">
        <v>2.6850000000000001</v>
      </c>
      <c r="R552">
        <v>1.5249999999999999</v>
      </c>
      <c r="S552">
        <v>1.5549999999999999</v>
      </c>
      <c r="T552">
        <v>1.55</v>
      </c>
      <c r="U552">
        <v>6.9300000000000004E-3</v>
      </c>
      <c r="V552" s="359">
        <v>99.996673999999999</v>
      </c>
      <c r="W552">
        <v>152.25</v>
      </c>
      <c r="X552">
        <v>155.5</v>
      </c>
      <c r="Y552">
        <v>155</v>
      </c>
      <c r="Z552">
        <v>85</v>
      </c>
    </row>
    <row r="553" spans="1:26">
      <c r="A553" s="95">
        <v>45057</v>
      </c>
      <c r="B553">
        <v>241.5</v>
      </c>
      <c r="C553">
        <v>747.25</v>
      </c>
      <c r="D553">
        <v>2.48</v>
      </c>
      <c r="E553">
        <v>2895</v>
      </c>
      <c r="F553">
        <v>551</v>
      </c>
      <c r="G553">
        <v>2940</v>
      </c>
      <c r="H553">
        <v>614</v>
      </c>
      <c r="J553">
        <v>586</v>
      </c>
      <c r="K553">
        <v>16.46</v>
      </c>
      <c r="L553">
        <v>2.415</v>
      </c>
      <c r="M553">
        <v>2.42</v>
      </c>
      <c r="N553">
        <v>2.4700000000000002</v>
      </c>
      <c r="O553">
        <v>2.4950000000000001</v>
      </c>
      <c r="P553">
        <v>2.62</v>
      </c>
      <c r="Q553">
        <v>2.69</v>
      </c>
      <c r="R553">
        <v>1.5249999999999999</v>
      </c>
      <c r="S553">
        <v>1.56</v>
      </c>
      <c r="T553">
        <v>1.5549999999999999</v>
      </c>
      <c r="U553">
        <v>6.8849999999999996E-3</v>
      </c>
      <c r="V553" s="359">
        <v>99.987758999999997</v>
      </c>
      <c r="W553">
        <v>152.75</v>
      </c>
      <c r="X553">
        <v>155.75</v>
      </c>
      <c r="Y553">
        <v>155.25</v>
      </c>
      <c r="Z553">
        <v>83</v>
      </c>
    </row>
    <row r="554" spans="1:26">
      <c r="A554" s="95">
        <v>45058</v>
      </c>
      <c r="B554">
        <v>242.9</v>
      </c>
      <c r="C554">
        <v>771</v>
      </c>
      <c r="D554">
        <v>2.5</v>
      </c>
      <c r="E554">
        <v>2875</v>
      </c>
      <c r="F554">
        <v>549</v>
      </c>
      <c r="G554">
        <v>2920</v>
      </c>
      <c r="H554">
        <v>612</v>
      </c>
      <c r="I554">
        <v>3895</v>
      </c>
      <c r="J554">
        <v>584</v>
      </c>
      <c r="K554">
        <v>16.41</v>
      </c>
      <c r="L554">
        <v>2.4275000000000002</v>
      </c>
      <c r="M554">
        <v>2.4325000000000001</v>
      </c>
      <c r="N554">
        <v>2.4824999999999999</v>
      </c>
      <c r="O554">
        <v>2.5099999999999998</v>
      </c>
      <c r="P554">
        <v>2.63</v>
      </c>
      <c r="Q554">
        <v>2.7</v>
      </c>
      <c r="R554">
        <v>1.5225</v>
      </c>
      <c r="S554">
        <v>1.5549999999999999</v>
      </c>
      <c r="T554">
        <v>1.55</v>
      </c>
      <c r="U554">
        <v>6.8450000000000004E-3</v>
      </c>
      <c r="V554" s="359">
        <v>99.927679999999995</v>
      </c>
      <c r="W554">
        <v>152</v>
      </c>
      <c r="X554">
        <v>155</v>
      </c>
      <c r="Y554">
        <v>154.5</v>
      </c>
      <c r="Z554">
        <v>83</v>
      </c>
    </row>
    <row r="555" spans="1:26">
      <c r="A555" s="95">
        <v>45061</v>
      </c>
      <c r="B555">
        <v>245.4</v>
      </c>
      <c r="C555">
        <v>773</v>
      </c>
      <c r="D555">
        <v>2.5325000000000002</v>
      </c>
      <c r="E555">
        <v>2840</v>
      </c>
      <c r="F555">
        <v>547</v>
      </c>
      <c r="G555">
        <v>2885</v>
      </c>
      <c r="H555">
        <v>609</v>
      </c>
      <c r="J555">
        <v>582</v>
      </c>
      <c r="K555">
        <v>16.350000000000001</v>
      </c>
      <c r="L555">
        <v>2.4544999999999999</v>
      </c>
      <c r="M555">
        <v>2.46</v>
      </c>
      <c r="N555">
        <v>2.5249999999999999</v>
      </c>
      <c r="O555">
        <v>2.5287500000000001</v>
      </c>
      <c r="P555">
        <v>2.67</v>
      </c>
      <c r="Q555">
        <v>2.73</v>
      </c>
      <c r="R555">
        <v>1.5149999999999999</v>
      </c>
      <c r="S555">
        <v>1.5475000000000001</v>
      </c>
      <c r="T555">
        <v>1.5425</v>
      </c>
      <c r="U555">
        <v>6.9300000000000004E-3</v>
      </c>
      <c r="V555" s="359">
        <v>100.232276</v>
      </c>
      <c r="W555">
        <v>151.5</v>
      </c>
      <c r="X555">
        <v>155</v>
      </c>
      <c r="Y555">
        <v>154.5</v>
      </c>
      <c r="Z555">
        <v>84</v>
      </c>
    </row>
    <row r="556" spans="1:26">
      <c r="A556" s="95">
        <v>45062</v>
      </c>
      <c r="B556">
        <v>245.5</v>
      </c>
      <c r="C556">
        <v>759</v>
      </c>
      <c r="D556">
        <v>2.5325000000000002</v>
      </c>
      <c r="E556">
        <v>2595</v>
      </c>
      <c r="F556">
        <v>498</v>
      </c>
      <c r="G556">
        <v>2640</v>
      </c>
      <c r="H556">
        <v>556</v>
      </c>
      <c r="J556">
        <v>533</v>
      </c>
      <c r="K556">
        <v>14.98</v>
      </c>
      <c r="L556">
        <v>2.4525000000000001</v>
      </c>
      <c r="M556">
        <v>2.4700000000000002</v>
      </c>
      <c r="N556">
        <v>2.5350000000000001</v>
      </c>
      <c r="O556">
        <v>2.5299999999999998</v>
      </c>
      <c r="P556">
        <v>2.68</v>
      </c>
      <c r="Q556">
        <v>2.73</v>
      </c>
      <c r="R556">
        <v>1.4950000000000001</v>
      </c>
      <c r="S556">
        <v>1.5275000000000001</v>
      </c>
      <c r="T556">
        <v>1.5225</v>
      </c>
      <c r="U556">
        <v>6.8500000000000002E-3</v>
      </c>
      <c r="V556" s="359">
        <v>100.541878</v>
      </c>
      <c r="W556">
        <v>149</v>
      </c>
      <c r="X556">
        <v>152.5</v>
      </c>
      <c r="Y556">
        <v>152</v>
      </c>
      <c r="Z556">
        <v>84</v>
      </c>
    </row>
    <row r="557" spans="1:26">
      <c r="A557" s="95">
        <v>45063</v>
      </c>
      <c r="B557">
        <v>243.6</v>
      </c>
      <c r="C557">
        <v>758.25</v>
      </c>
      <c r="D557">
        <v>2.5175000000000001</v>
      </c>
      <c r="E557">
        <v>2595</v>
      </c>
      <c r="F557">
        <v>498</v>
      </c>
      <c r="G557">
        <v>2640</v>
      </c>
      <c r="H557">
        <v>556</v>
      </c>
      <c r="J557">
        <v>533</v>
      </c>
      <c r="K557">
        <v>14.98</v>
      </c>
      <c r="L557">
        <v>2.4300000000000002</v>
      </c>
      <c r="M557">
        <v>2.4624999999999999</v>
      </c>
      <c r="N557">
        <v>2.52</v>
      </c>
      <c r="O557">
        <v>2.4975000000000001</v>
      </c>
      <c r="P557">
        <v>2.64</v>
      </c>
      <c r="Q557">
        <v>2.7</v>
      </c>
      <c r="R557">
        <v>1.4850000000000001</v>
      </c>
      <c r="S557">
        <v>1.5149999999999999</v>
      </c>
      <c r="T557">
        <v>1.51</v>
      </c>
      <c r="U557">
        <v>6.7650000000000002E-3</v>
      </c>
      <c r="V557" s="359">
        <v>101.983268</v>
      </c>
      <c r="W557">
        <v>148.25</v>
      </c>
      <c r="X557">
        <v>150.75</v>
      </c>
      <c r="Y557">
        <v>150.25</v>
      </c>
      <c r="Z557">
        <v>84</v>
      </c>
    </row>
    <row r="558" spans="1:26">
      <c r="A558" s="95">
        <v>45064</v>
      </c>
      <c r="B558">
        <v>242.1</v>
      </c>
      <c r="C558">
        <v>736</v>
      </c>
      <c r="D558">
        <v>2.5074999999999998</v>
      </c>
      <c r="E558">
        <v>2795</v>
      </c>
      <c r="F558">
        <v>530</v>
      </c>
      <c r="G558">
        <v>2840</v>
      </c>
      <c r="H558">
        <v>591</v>
      </c>
      <c r="J558">
        <v>565</v>
      </c>
      <c r="K558">
        <v>15.88</v>
      </c>
      <c r="L558">
        <v>2.4224999999999999</v>
      </c>
      <c r="M558">
        <v>2.4550000000000001</v>
      </c>
      <c r="N558">
        <v>2.51125</v>
      </c>
      <c r="O558">
        <v>2.4900000000000002</v>
      </c>
      <c r="P558">
        <v>2.62</v>
      </c>
      <c r="Q558">
        <v>2.68</v>
      </c>
      <c r="R558">
        <v>1.4750000000000001</v>
      </c>
      <c r="S558">
        <v>1.5024999999999999</v>
      </c>
      <c r="T558">
        <v>1.4975000000000001</v>
      </c>
      <c r="U558">
        <v>6.7250000000000001E-3</v>
      </c>
      <c r="V558" s="359">
        <v>102.641926</v>
      </c>
      <c r="W558">
        <v>146.5</v>
      </c>
      <c r="X558">
        <v>149.5</v>
      </c>
      <c r="Y558">
        <v>158.25</v>
      </c>
      <c r="Z558">
        <v>84</v>
      </c>
    </row>
    <row r="559" spans="1:26">
      <c r="A559" s="95">
        <v>45065</v>
      </c>
      <c r="B559">
        <v>240.6</v>
      </c>
      <c r="C559">
        <v>736</v>
      </c>
      <c r="D559">
        <v>2.4950000000000001</v>
      </c>
      <c r="E559">
        <v>2845</v>
      </c>
      <c r="F559">
        <v>536</v>
      </c>
      <c r="G559">
        <v>2890</v>
      </c>
      <c r="H559">
        <v>598</v>
      </c>
      <c r="I559">
        <v>3445</v>
      </c>
      <c r="J559">
        <v>571</v>
      </c>
      <c r="K559">
        <v>16.04</v>
      </c>
      <c r="L559">
        <v>2.415</v>
      </c>
      <c r="M559">
        <v>2.4300000000000002</v>
      </c>
      <c r="N559">
        <v>2.48</v>
      </c>
      <c r="O559">
        <v>2.4849999999999999</v>
      </c>
      <c r="P559">
        <v>2.57</v>
      </c>
      <c r="Q559">
        <v>2.68</v>
      </c>
      <c r="R559">
        <v>1.4850000000000001</v>
      </c>
      <c r="S559">
        <v>1.5125</v>
      </c>
      <c r="T559">
        <v>1.5075000000000001</v>
      </c>
      <c r="U559">
        <v>6.7250000000000001E-3</v>
      </c>
      <c r="V559" s="359">
        <v>105.38836000000001</v>
      </c>
      <c r="W559">
        <v>147.75</v>
      </c>
      <c r="X559">
        <v>149.75</v>
      </c>
      <c r="Y559">
        <v>149.25</v>
      </c>
      <c r="Z559">
        <v>84</v>
      </c>
    </row>
    <row r="560" spans="1:26">
      <c r="A560" s="95">
        <v>45068</v>
      </c>
      <c r="B560">
        <v>243.25</v>
      </c>
      <c r="C560">
        <v>736.75</v>
      </c>
      <c r="D560">
        <v>2.5150000000000001</v>
      </c>
      <c r="E560">
        <v>2870</v>
      </c>
      <c r="F560">
        <v>544</v>
      </c>
      <c r="G560">
        <v>2915</v>
      </c>
      <c r="H560">
        <v>606</v>
      </c>
      <c r="J560">
        <v>579</v>
      </c>
      <c r="K560">
        <v>16.25</v>
      </c>
      <c r="L560">
        <v>2.4337499999999999</v>
      </c>
      <c r="M560">
        <v>2.46</v>
      </c>
      <c r="N560">
        <v>2.5099999999999998</v>
      </c>
      <c r="O560">
        <v>2.5150000000000001</v>
      </c>
      <c r="P560">
        <v>2.605</v>
      </c>
      <c r="Q560">
        <v>2.71</v>
      </c>
      <c r="R560">
        <v>1.49</v>
      </c>
      <c r="S560">
        <v>1.5149999999999999</v>
      </c>
      <c r="T560">
        <v>1.51</v>
      </c>
      <c r="U560">
        <v>6.8500000000000002E-3</v>
      </c>
      <c r="V560" s="359">
        <v>110.20631299999999</v>
      </c>
      <c r="W560">
        <v>149.25</v>
      </c>
      <c r="X560">
        <v>151.5</v>
      </c>
      <c r="Y560">
        <v>151</v>
      </c>
      <c r="Z560">
        <v>84</v>
      </c>
    </row>
    <row r="561" spans="1:26">
      <c r="A561" s="95">
        <v>45069</v>
      </c>
      <c r="B561">
        <v>244</v>
      </c>
      <c r="C561">
        <v>737</v>
      </c>
      <c r="D561">
        <v>2.5299999999999998</v>
      </c>
      <c r="E561">
        <v>2850</v>
      </c>
      <c r="F561">
        <v>540</v>
      </c>
      <c r="G561">
        <v>2895</v>
      </c>
      <c r="H561">
        <v>602</v>
      </c>
      <c r="J561">
        <v>575</v>
      </c>
      <c r="K561">
        <v>16.149999999999999</v>
      </c>
      <c r="L561">
        <v>2.4449999999999998</v>
      </c>
      <c r="M561">
        <v>2.4649999999999999</v>
      </c>
      <c r="N561">
        <v>2.5299999999999998</v>
      </c>
      <c r="O561">
        <v>2.5175000000000001</v>
      </c>
      <c r="P561">
        <v>2.6575000000000002</v>
      </c>
      <c r="Q561">
        <v>2.7250000000000001</v>
      </c>
      <c r="R561">
        <v>1.4850000000000001</v>
      </c>
      <c r="S561">
        <v>1.51</v>
      </c>
      <c r="T561">
        <v>1.5049999999999999</v>
      </c>
      <c r="U561">
        <v>7.0299999999999998E-3</v>
      </c>
      <c r="V561" s="359">
        <v>117.679965</v>
      </c>
      <c r="W561">
        <v>148.75</v>
      </c>
      <c r="X561">
        <v>150.75</v>
      </c>
      <c r="Y561">
        <v>150.25</v>
      </c>
      <c r="Z561">
        <v>85</v>
      </c>
    </row>
    <row r="562" spans="1:26">
      <c r="A562" s="95">
        <v>45070</v>
      </c>
      <c r="B562">
        <v>247.6</v>
      </c>
      <c r="C562">
        <v>737.75</v>
      </c>
      <c r="D562">
        <v>2.5674999999999999</v>
      </c>
      <c r="E562">
        <v>2850</v>
      </c>
      <c r="F562">
        <v>542</v>
      </c>
      <c r="G562">
        <v>2895</v>
      </c>
      <c r="H562">
        <v>604</v>
      </c>
      <c r="J562">
        <v>577</v>
      </c>
      <c r="K562">
        <v>16.21</v>
      </c>
      <c r="L562">
        <v>2.4630000000000001</v>
      </c>
      <c r="M562">
        <v>2.4900000000000002</v>
      </c>
      <c r="N562">
        <v>2.5649999999999999</v>
      </c>
      <c r="O562">
        <v>2.5412499999999998</v>
      </c>
      <c r="P562">
        <v>2.69</v>
      </c>
      <c r="Q562">
        <v>2.7425000000000002</v>
      </c>
      <c r="R562">
        <v>1.49</v>
      </c>
      <c r="S562">
        <v>1.5149999999999999</v>
      </c>
      <c r="T562">
        <v>1.51</v>
      </c>
      <c r="U562">
        <v>6.9499999999999996E-3</v>
      </c>
      <c r="V562" s="359">
        <v>128.722589</v>
      </c>
      <c r="W562">
        <v>149</v>
      </c>
      <c r="X562">
        <v>150.75</v>
      </c>
      <c r="Y562">
        <v>150.25</v>
      </c>
      <c r="Z562">
        <v>84.5</v>
      </c>
    </row>
    <row r="563" spans="1:26">
      <c r="A563" s="95">
        <v>45071</v>
      </c>
      <c r="B563">
        <v>248.3</v>
      </c>
      <c r="C563">
        <v>738.25</v>
      </c>
      <c r="D563">
        <v>2.57</v>
      </c>
      <c r="E563">
        <v>2850</v>
      </c>
      <c r="F563">
        <v>533</v>
      </c>
      <c r="G563">
        <v>2895</v>
      </c>
      <c r="H563">
        <v>594</v>
      </c>
      <c r="J563">
        <v>568</v>
      </c>
      <c r="K563">
        <v>15.94</v>
      </c>
      <c r="L563">
        <v>2.4762499999999998</v>
      </c>
      <c r="M563">
        <v>2.48</v>
      </c>
      <c r="N563">
        <v>2.585</v>
      </c>
      <c r="O563">
        <v>2.5550000000000002</v>
      </c>
      <c r="P563">
        <v>2.69</v>
      </c>
      <c r="Q563">
        <v>2.7425000000000002</v>
      </c>
      <c r="R563">
        <v>1.4950000000000001</v>
      </c>
      <c r="S563">
        <v>1.5149999999999999</v>
      </c>
      <c r="T563">
        <v>1.51</v>
      </c>
      <c r="U563">
        <v>6.9300000000000004E-3</v>
      </c>
      <c r="V563" s="359">
        <v>135.26424499999999</v>
      </c>
      <c r="W563">
        <v>149.5</v>
      </c>
      <c r="X563">
        <v>151.25</v>
      </c>
      <c r="Y563">
        <v>150.75</v>
      </c>
      <c r="Z563">
        <v>85</v>
      </c>
    </row>
    <row r="564" spans="1:26">
      <c r="A564" s="95">
        <v>45072</v>
      </c>
      <c r="B564">
        <v>249.4</v>
      </c>
      <c r="C564">
        <v>743.75</v>
      </c>
      <c r="D564">
        <v>2.6025</v>
      </c>
      <c r="E564">
        <v>2850</v>
      </c>
      <c r="F564">
        <v>538</v>
      </c>
      <c r="G564">
        <v>2895</v>
      </c>
      <c r="H564">
        <v>600</v>
      </c>
      <c r="J564">
        <v>573</v>
      </c>
      <c r="K564">
        <v>16.09</v>
      </c>
      <c r="L564">
        <v>2.49125</v>
      </c>
      <c r="M564">
        <v>2.4849999999999999</v>
      </c>
      <c r="N564">
        <v>2.5975000000000001</v>
      </c>
      <c r="O564">
        <v>2.57</v>
      </c>
      <c r="P564">
        <v>2.7149999999999999</v>
      </c>
      <c r="Q564">
        <v>2.7549999999999999</v>
      </c>
      <c r="R564">
        <v>1.5</v>
      </c>
      <c r="S564">
        <v>1.5225</v>
      </c>
      <c r="T564">
        <v>1.5175000000000001</v>
      </c>
      <c r="U564">
        <v>6.8500000000000002E-3</v>
      </c>
      <c r="V564" s="359">
        <v>135.44788199999999</v>
      </c>
      <c r="W564">
        <v>150.25</v>
      </c>
      <c r="X564">
        <v>152.25</v>
      </c>
      <c r="Y564">
        <v>151.75</v>
      </c>
      <c r="Z564">
        <v>85</v>
      </c>
    </row>
    <row r="565" spans="1:26">
      <c r="A565" s="103">
        <v>45075</v>
      </c>
      <c r="B565" s="189">
        <v>249.4</v>
      </c>
      <c r="C565" s="189">
        <v>743.75</v>
      </c>
      <c r="D565" s="189">
        <v>2.6025</v>
      </c>
      <c r="E565" s="189">
        <v>2850</v>
      </c>
      <c r="F565" s="189">
        <v>538</v>
      </c>
      <c r="G565" s="189">
        <v>2895</v>
      </c>
      <c r="H565" s="189">
        <v>600</v>
      </c>
      <c r="I565" s="189"/>
      <c r="J565" s="189">
        <v>573</v>
      </c>
      <c r="K565" s="189">
        <v>16.09</v>
      </c>
      <c r="L565" s="189">
        <v>2.49125</v>
      </c>
      <c r="M565" s="189">
        <v>2.4849999999999999</v>
      </c>
      <c r="N565" s="189">
        <v>2.5975000000000001</v>
      </c>
      <c r="O565" s="189">
        <v>2.57</v>
      </c>
      <c r="P565" s="189">
        <v>2.7149999999999999</v>
      </c>
      <c r="Q565" s="189">
        <v>2.7549999999999999</v>
      </c>
      <c r="R565" s="189">
        <v>1.5</v>
      </c>
      <c r="S565" s="189">
        <v>1.5225</v>
      </c>
      <c r="T565" s="189">
        <v>1.5175000000000001</v>
      </c>
      <c r="U565" s="189">
        <v>6.8500000000000002E-3</v>
      </c>
      <c r="V565" s="359">
        <v>133.35931299999999</v>
      </c>
      <c r="W565" s="189">
        <v>150.25</v>
      </c>
      <c r="X565" s="189">
        <v>152.25</v>
      </c>
      <c r="Y565" s="189">
        <v>151.75</v>
      </c>
      <c r="Z565" s="189">
        <v>85</v>
      </c>
    </row>
    <row r="566" spans="1:26">
      <c r="A566" s="95">
        <v>45076</v>
      </c>
      <c r="B566">
        <v>246.4</v>
      </c>
      <c r="C566">
        <v>764</v>
      </c>
      <c r="D566">
        <v>2.5649999999999999</v>
      </c>
      <c r="E566">
        <v>2895</v>
      </c>
      <c r="F566">
        <v>540</v>
      </c>
      <c r="G566">
        <v>2940</v>
      </c>
      <c r="H566">
        <v>602</v>
      </c>
      <c r="J566">
        <v>575</v>
      </c>
      <c r="K566">
        <v>16.149999999999999</v>
      </c>
      <c r="L566">
        <v>2.4725000000000001</v>
      </c>
      <c r="M566">
        <v>2.4750000000000001</v>
      </c>
      <c r="N566">
        <v>2.58</v>
      </c>
      <c r="O566">
        <v>2.5499999999999998</v>
      </c>
      <c r="P566">
        <v>2.65</v>
      </c>
      <c r="Q566">
        <v>2.7250000000000001</v>
      </c>
      <c r="R566">
        <v>1.4775</v>
      </c>
      <c r="S566">
        <v>1.4975000000000001</v>
      </c>
      <c r="T566">
        <v>1.4924999999999999</v>
      </c>
      <c r="U566">
        <v>6.8100000000000001E-3</v>
      </c>
      <c r="V566" s="359">
        <v>132.769317</v>
      </c>
      <c r="W566">
        <v>147.5</v>
      </c>
      <c r="X566">
        <v>149.25</v>
      </c>
      <c r="Y566">
        <v>148.75</v>
      </c>
      <c r="Z566">
        <v>85</v>
      </c>
    </row>
    <row r="567" spans="1:26">
      <c r="A567" s="95">
        <v>45077</v>
      </c>
      <c r="B567">
        <v>246.85</v>
      </c>
      <c r="C567" s="28">
        <v>809</v>
      </c>
      <c r="D567">
        <v>2.57</v>
      </c>
      <c r="E567">
        <v>2945</v>
      </c>
      <c r="F567">
        <v>545</v>
      </c>
      <c r="G567">
        <v>2990</v>
      </c>
      <c r="H567">
        <v>608</v>
      </c>
      <c r="J567">
        <v>580</v>
      </c>
      <c r="K567">
        <v>16.28</v>
      </c>
      <c r="L567">
        <v>2.4649999999999999</v>
      </c>
      <c r="M567">
        <v>2.4575</v>
      </c>
      <c r="N567">
        <v>2.56</v>
      </c>
      <c r="O567">
        <v>2.5874999999999999</v>
      </c>
      <c r="P567">
        <v>2.65</v>
      </c>
      <c r="Q567">
        <v>2.69</v>
      </c>
      <c r="R567">
        <v>1.45</v>
      </c>
      <c r="S567">
        <v>1.47</v>
      </c>
      <c r="T567">
        <v>1.4650000000000001</v>
      </c>
      <c r="U567">
        <v>6.8050000000000003E-3</v>
      </c>
      <c r="V567" s="359">
        <v>130.13273599999999</v>
      </c>
      <c r="W567">
        <v>145</v>
      </c>
      <c r="X567">
        <v>145.75</v>
      </c>
      <c r="Y567">
        <v>145.25</v>
      </c>
      <c r="Z567">
        <v>83</v>
      </c>
    </row>
    <row r="568" spans="1:26">
      <c r="A568" s="95">
        <v>45078</v>
      </c>
      <c r="B568">
        <v>247</v>
      </c>
      <c r="C568">
        <v>820</v>
      </c>
      <c r="D568">
        <v>2.56</v>
      </c>
      <c r="E568">
        <v>2945</v>
      </c>
      <c r="F568">
        <v>552</v>
      </c>
      <c r="G568">
        <v>2990</v>
      </c>
      <c r="H568">
        <v>615</v>
      </c>
      <c r="J568">
        <v>587</v>
      </c>
      <c r="K568">
        <v>16.489999999999998</v>
      </c>
      <c r="L568">
        <v>2.4775</v>
      </c>
      <c r="M568">
        <v>2.46</v>
      </c>
      <c r="N568">
        <v>2.5750000000000002</v>
      </c>
      <c r="O568">
        <v>2.6</v>
      </c>
      <c r="P568">
        <v>2.665</v>
      </c>
      <c r="Q568">
        <v>2.71</v>
      </c>
      <c r="R568">
        <v>1.4275</v>
      </c>
      <c r="S568">
        <v>1.45</v>
      </c>
      <c r="T568">
        <v>1.4450000000000001</v>
      </c>
      <c r="U568">
        <v>6.9300000000000004E-3</v>
      </c>
      <c r="V568" s="359">
        <v>128.42227600000001</v>
      </c>
      <c r="W568">
        <v>143</v>
      </c>
      <c r="X568">
        <v>144.75</v>
      </c>
      <c r="Y568">
        <v>144.25</v>
      </c>
      <c r="Z568">
        <v>85</v>
      </c>
    </row>
    <row r="569" spans="1:26">
      <c r="A569" s="95">
        <v>45079</v>
      </c>
      <c r="B569">
        <v>248.5</v>
      </c>
      <c r="C569">
        <v>770</v>
      </c>
      <c r="D569">
        <v>2.5750000000000002</v>
      </c>
      <c r="E569">
        <v>2945</v>
      </c>
      <c r="F569">
        <v>558</v>
      </c>
      <c r="G569">
        <v>2990</v>
      </c>
      <c r="H569">
        <v>622</v>
      </c>
      <c r="I569">
        <v>3645</v>
      </c>
      <c r="J569">
        <v>593</v>
      </c>
      <c r="K569">
        <v>16.66</v>
      </c>
      <c r="L569">
        <v>2.4637500000000001</v>
      </c>
      <c r="M569">
        <v>2.4300000000000002</v>
      </c>
      <c r="N569">
        <v>2.5649999999999999</v>
      </c>
      <c r="O569">
        <v>2.59</v>
      </c>
      <c r="P569">
        <v>2.6749999999999998</v>
      </c>
      <c r="Q569">
        <v>2.72</v>
      </c>
      <c r="R569">
        <v>1.41</v>
      </c>
      <c r="S569">
        <v>1.43</v>
      </c>
      <c r="T569">
        <v>1.425</v>
      </c>
      <c r="U569">
        <v>6.8500000000000002E-3</v>
      </c>
      <c r="V569" s="359">
        <v>125.522847</v>
      </c>
      <c r="W569">
        <v>140.25</v>
      </c>
      <c r="X569">
        <v>142.75</v>
      </c>
      <c r="Y569">
        <v>142.25</v>
      </c>
      <c r="Z569">
        <v>85</v>
      </c>
    </row>
    <row r="570" spans="1:26">
      <c r="A570" s="95">
        <v>45082</v>
      </c>
      <c r="B570">
        <v>245.55</v>
      </c>
      <c r="C570">
        <v>728.75</v>
      </c>
      <c r="D570">
        <v>2.5550000000000002</v>
      </c>
      <c r="E570">
        <v>2840</v>
      </c>
      <c r="F570">
        <v>543</v>
      </c>
      <c r="G570">
        <v>2885</v>
      </c>
      <c r="H570">
        <v>605</v>
      </c>
      <c r="J570">
        <v>578</v>
      </c>
      <c r="K570">
        <v>16.239999999999998</v>
      </c>
      <c r="L570">
        <v>2.4594999999999998</v>
      </c>
      <c r="M570">
        <v>2.4449999999999998</v>
      </c>
      <c r="N570">
        <v>2.56</v>
      </c>
      <c r="O570">
        <v>2.57</v>
      </c>
      <c r="P570">
        <v>2.65</v>
      </c>
      <c r="Q570">
        <v>2.6949999999999998</v>
      </c>
      <c r="R570">
        <v>1.3725000000000001</v>
      </c>
      <c r="S570">
        <v>1.395</v>
      </c>
      <c r="T570">
        <v>1.39</v>
      </c>
      <c r="U570">
        <v>6.6400000000000001E-3</v>
      </c>
      <c r="V570" s="359">
        <v>126.31740600000001</v>
      </c>
      <c r="W570">
        <v>138</v>
      </c>
      <c r="X570">
        <v>140.5</v>
      </c>
      <c r="Y570">
        <v>140</v>
      </c>
      <c r="Z570">
        <v>85</v>
      </c>
    </row>
    <row r="571" spans="1:26">
      <c r="A571" s="95">
        <v>45083</v>
      </c>
      <c r="B571">
        <v>245.4</v>
      </c>
      <c r="C571">
        <v>767.25</v>
      </c>
      <c r="D571">
        <v>2.5525000000000002</v>
      </c>
      <c r="E571">
        <v>2860</v>
      </c>
      <c r="F571">
        <v>548</v>
      </c>
      <c r="G571">
        <v>2905</v>
      </c>
      <c r="H571">
        <v>611</v>
      </c>
      <c r="J571">
        <v>583</v>
      </c>
      <c r="K571">
        <v>16.39</v>
      </c>
      <c r="L571">
        <v>2.4569999999999999</v>
      </c>
      <c r="M571">
        <v>2.44</v>
      </c>
      <c r="N571">
        <v>2.5550000000000002</v>
      </c>
      <c r="O571">
        <v>2.57</v>
      </c>
      <c r="P571">
        <v>2.64</v>
      </c>
      <c r="Q571">
        <v>2.69</v>
      </c>
      <c r="R571">
        <v>1.3725000000000001</v>
      </c>
      <c r="S571">
        <v>1.3975</v>
      </c>
      <c r="T571">
        <v>1.3925000000000001</v>
      </c>
      <c r="U571">
        <v>6.685E-3</v>
      </c>
      <c r="V571" s="359">
        <v>128.05076700000001</v>
      </c>
      <c r="W571">
        <v>138.25</v>
      </c>
      <c r="X571">
        <v>140.25</v>
      </c>
      <c r="Y571">
        <v>139.75</v>
      </c>
      <c r="Z571">
        <v>81.5</v>
      </c>
    </row>
    <row r="572" spans="1:26">
      <c r="A572" s="95">
        <v>45084</v>
      </c>
      <c r="B572">
        <v>244</v>
      </c>
      <c r="C572">
        <v>821</v>
      </c>
      <c r="D572">
        <v>2.5375000000000001</v>
      </c>
      <c r="E572">
        <v>2850</v>
      </c>
      <c r="F572">
        <v>545</v>
      </c>
      <c r="G572">
        <v>2895</v>
      </c>
      <c r="H572">
        <v>608</v>
      </c>
      <c r="J572">
        <v>580</v>
      </c>
      <c r="K572">
        <v>16.3</v>
      </c>
      <c r="L572">
        <v>2.4449999999999998</v>
      </c>
      <c r="M572">
        <v>2.4300000000000002</v>
      </c>
      <c r="N572">
        <v>2.5350000000000001</v>
      </c>
      <c r="O572">
        <v>2.5525000000000002</v>
      </c>
      <c r="P572">
        <v>2.625</v>
      </c>
      <c r="Q572">
        <v>2.6749999999999998</v>
      </c>
      <c r="R572">
        <v>1.41</v>
      </c>
      <c r="S572">
        <v>1.43</v>
      </c>
      <c r="T572">
        <v>1.425</v>
      </c>
      <c r="U572">
        <v>6.7250000000000001E-3</v>
      </c>
      <c r="V572" s="359">
        <v>130.07142200000001</v>
      </c>
      <c r="W572">
        <v>141.5</v>
      </c>
      <c r="X572">
        <v>143.5</v>
      </c>
      <c r="Y572">
        <v>143</v>
      </c>
      <c r="Z572">
        <v>82.5</v>
      </c>
    </row>
    <row r="573" spans="1:26">
      <c r="A573" s="103">
        <v>45085</v>
      </c>
      <c r="B573">
        <v>243.5</v>
      </c>
      <c r="C573">
        <v>793</v>
      </c>
      <c r="D573">
        <v>252</v>
      </c>
      <c r="E573" s="189">
        <v>2850</v>
      </c>
      <c r="F573" s="189">
        <v>545</v>
      </c>
      <c r="G573" s="189">
        <v>2895</v>
      </c>
      <c r="H573" s="189">
        <v>608</v>
      </c>
      <c r="I573" s="189"/>
      <c r="J573" s="189">
        <v>580</v>
      </c>
      <c r="K573" s="189">
        <v>16.3</v>
      </c>
      <c r="L573">
        <v>2.4300000000000002</v>
      </c>
      <c r="M573">
        <v>2.44</v>
      </c>
      <c r="N573">
        <v>2.52</v>
      </c>
      <c r="O573">
        <v>2.5350000000000001</v>
      </c>
      <c r="P573">
        <v>2.605</v>
      </c>
      <c r="Q573">
        <v>2.67</v>
      </c>
      <c r="R573">
        <v>1.43</v>
      </c>
      <c r="S573">
        <v>1.4550000000000001</v>
      </c>
      <c r="T573">
        <v>1.45</v>
      </c>
      <c r="U573">
        <v>6.8450000000000004E-3</v>
      </c>
      <c r="V573" s="359">
        <v>130.07142200000001</v>
      </c>
      <c r="W573">
        <v>143.25</v>
      </c>
      <c r="X573">
        <v>145.75</v>
      </c>
      <c r="Y573">
        <v>145.25</v>
      </c>
      <c r="Z573">
        <v>83</v>
      </c>
    </row>
    <row r="574" spans="1:26">
      <c r="A574" s="95">
        <v>45086</v>
      </c>
      <c r="B574">
        <v>245.15</v>
      </c>
      <c r="C574">
        <v>757</v>
      </c>
      <c r="D574">
        <v>2.5575000000000001</v>
      </c>
      <c r="E574">
        <v>2845</v>
      </c>
      <c r="F574">
        <v>550</v>
      </c>
      <c r="G574">
        <v>2890</v>
      </c>
      <c r="H574">
        <v>613</v>
      </c>
      <c r="I574">
        <v>3530</v>
      </c>
      <c r="J574">
        <v>585</v>
      </c>
      <c r="K574">
        <v>16.440000000000001</v>
      </c>
      <c r="L574">
        <v>2.4507500000000002</v>
      </c>
      <c r="M574">
        <v>2.4700000000000002</v>
      </c>
      <c r="N574">
        <v>2.58</v>
      </c>
      <c r="O574">
        <v>2.5550000000000002</v>
      </c>
      <c r="P574">
        <v>2.61</v>
      </c>
      <c r="Q574">
        <v>2.6850000000000001</v>
      </c>
      <c r="R574">
        <v>1.46</v>
      </c>
      <c r="S574">
        <v>1.4850000000000001</v>
      </c>
      <c r="T574">
        <v>1.48</v>
      </c>
      <c r="U574">
        <v>6.8500000000000002E-3</v>
      </c>
      <c r="V574" s="359">
        <v>130.80472599999999</v>
      </c>
      <c r="W574">
        <v>147</v>
      </c>
      <c r="X574">
        <v>149.5</v>
      </c>
      <c r="Y574">
        <v>149</v>
      </c>
      <c r="Z574">
        <v>83</v>
      </c>
    </row>
    <row r="575" spans="1:26">
      <c r="A575" s="95">
        <v>45089</v>
      </c>
      <c r="B575">
        <v>246.5</v>
      </c>
      <c r="C575">
        <v>778.25</v>
      </c>
      <c r="D575">
        <v>2.5750000000000002</v>
      </c>
      <c r="E575">
        <v>2850</v>
      </c>
      <c r="F575">
        <v>552</v>
      </c>
      <c r="G575">
        <v>2895</v>
      </c>
      <c r="H575">
        <v>615</v>
      </c>
      <c r="J575">
        <v>587</v>
      </c>
      <c r="K575">
        <v>16.489999999999998</v>
      </c>
      <c r="L575">
        <v>2.4674999999999998</v>
      </c>
      <c r="M575">
        <v>2.48</v>
      </c>
      <c r="N575">
        <v>2.5649999999999999</v>
      </c>
      <c r="O575">
        <v>2.5724999999999998</v>
      </c>
      <c r="P575">
        <v>2.64</v>
      </c>
      <c r="Q575">
        <v>2.7</v>
      </c>
      <c r="R575">
        <v>1.4524999999999999</v>
      </c>
      <c r="S575">
        <v>1.48</v>
      </c>
      <c r="T575">
        <v>1.4750000000000001</v>
      </c>
      <c r="U575">
        <v>6.7850000000000002E-3</v>
      </c>
      <c r="V575" s="359">
        <v>131.47274200000001</v>
      </c>
      <c r="W575">
        <v>146.5</v>
      </c>
      <c r="X575">
        <v>149</v>
      </c>
      <c r="Y575">
        <v>148.5</v>
      </c>
      <c r="Z575">
        <v>83</v>
      </c>
    </row>
    <row r="576" spans="1:26">
      <c r="A576" s="95">
        <v>45090</v>
      </c>
      <c r="B576">
        <v>244.9</v>
      </c>
      <c r="C576">
        <v>770.75</v>
      </c>
      <c r="D576">
        <v>2.5724999999999998</v>
      </c>
      <c r="E576">
        <v>2850</v>
      </c>
      <c r="F576">
        <v>552</v>
      </c>
      <c r="G576">
        <v>2895</v>
      </c>
      <c r="H576">
        <v>615</v>
      </c>
      <c r="J576">
        <v>587</v>
      </c>
      <c r="K576">
        <v>16.5</v>
      </c>
      <c r="L576">
        <v>2.4557500000000001</v>
      </c>
      <c r="M576">
        <v>2.46</v>
      </c>
      <c r="N576">
        <v>2.57</v>
      </c>
      <c r="O576">
        <v>2.5587499999999999</v>
      </c>
      <c r="P576">
        <v>2.6549999999999998</v>
      </c>
      <c r="Q576">
        <v>2.71</v>
      </c>
      <c r="R576">
        <v>1.4424999999999999</v>
      </c>
      <c r="S576">
        <v>1.47</v>
      </c>
      <c r="T576">
        <v>1.4650000000000001</v>
      </c>
      <c r="U576">
        <v>6.705E-3</v>
      </c>
      <c r="V576" s="359">
        <v>131.804091</v>
      </c>
      <c r="W576">
        <v>143.75</v>
      </c>
      <c r="X576">
        <v>146.75</v>
      </c>
      <c r="Y576">
        <v>146.25</v>
      </c>
      <c r="Z576">
        <v>81.5</v>
      </c>
    </row>
    <row r="577" spans="1:26">
      <c r="A577" s="95">
        <v>45091</v>
      </c>
      <c r="B577">
        <v>245.8</v>
      </c>
      <c r="C577">
        <v>759</v>
      </c>
      <c r="D577">
        <v>2.58</v>
      </c>
      <c r="E577">
        <v>2880</v>
      </c>
      <c r="F577">
        <v>562</v>
      </c>
      <c r="G577">
        <v>2925</v>
      </c>
      <c r="H577">
        <v>626</v>
      </c>
      <c r="J577">
        <v>597</v>
      </c>
      <c r="K577">
        <v>16.79</v>
      </c>
      <c r="L577">
        <v>2.4550000000000001</v>
      </c>
      <c r="M577">
        <v>2.4500000000000002</v>
      </c>
      <c r="N577">
        <v>2.5825</v>
      </c>
      <c r="O577">
        <v>2.5750000000000002</v>
      </c>
      <c r="P577">
        <v>2.69</v>
      </c>
      <c r="Q577">
        <v>2.7</v>
      </c>
      <c r="R577">
        <v>1.4424999999999999</v>
      </c>
      <c r="S577">
        <v>1.47</v>
      </c>
      <c r="T577">
        <v>1.4650000000000001</v>
      </c>
      <c r="U577">
        <v>8.1550000000000008E-3</v>
      </c>
      <c r="V577" s="359">
        <v>132.147863</v>
      </c>
      <c r="W577">
        <v>144</v>
      </c>
      <c r="X577">
        <v>147.25</v>
      </c>
      <c r="Y577">
        <v>146.75</v>
      </c>
      <c r="Z577">
        <v>81.5</v>
      </c>
    </row>
    <row r="578" spans="1:26">
      <c r="A578" s="95">
        <v>45092</v>
      </c>
      <c r="B578">
        <v>249</v>
      </c>
      <c r="C578">
        <v>764</v>
      </c>
      <c r="D578">
        <v>2.6025</v>
      </c>
      <c r="E578">
        <v>2870</v>
      </c>
      <c r="F578">
        <v>562</v>
      </c>
      <c r="G578">
        <v>2915</v>
      </c>
      <c r="H578">
        <v>627</v>
      </c>
      <c r="J578">
        <v>597</v>
      </c>
      <c r="K578">
        <v>16.8</v>
      </c>
      <c r="L578">
        <v>2.4900000000000002</v>
      </c>
      <c r="M578">
        <v>2.4900000000000002</v>
      </c>
      <c r="N578">
        <v>2.63</v>
      </c>
      <c r="O578">
        <v>2.61</v>
      </c>
      <c r="P578">
        <v>2.7250000000000001</v>
      </c>
      <c r="Q578">
        <v>2.7349999999999999</v>
      </c>
      <c r="R578">
        <v>1.4350000000000001</v>
      </c>
      <c r="S578">
        <v>1.4624999999999999</v>
      </c>
      <c r="T578">
        <v>1.4575</v>
      </c>
      <c r="U578">
        <v>6.6400000000000001E-3</v>
      </c>
      <c r="V578" s="359">
        <v>132.89372800000001</v>
      </c>
      <c r="W578">
        <v>142.75</v>
      </c>
      <c r="X578">
        <v>146.5</v>
      </c>
      <c r="Y578">
        <v>146</v>
      </c>
      <c r="Z578">
        <v>81</v>
      </c>
    </row>
    <row r="579" spans="1:26">
      <c r="A579" s="95">
        <v>45093</v>
      </c>
      <c r="B579">
        <v>254.5</v>
      </c>
      <c r="C579">
        <v>758</v>
      </c>
      <c r="D579">
        <v>2.67</v>
      </c>
      <c r="E579">
        <v>2845</v>
      </c>
      <c r="F579">
        <v>556</v>
      </c>
      <c r="G579">
        <v>2890</v>
      </c>
      <c r="H579">
        <v>620</v>
      </c>
      <c r="I579">
        <v>3595</v>
      </c>
      <c r="J579">
        <v>591</v>
      </c>
      <c r="K579">
        <v>16.62</v>
      </c>
      <c r="L579">
        <v>2.5425</v>
      </c>
      <c r="M579">
        <v>2.5325000000000002</v>
      </c>
      <c r="N579">
        <v>2.64</v>
      </c>
      <c r="O579">
        <v>2.66</v>
      </c>
      <c r="P579">
        <v>2.75</v>
      </c>
      <c r="Q579">
        <v>2.78</v>
      </c>
      <c r="R579">
        <v>1.43</v>
      </c>
      <c r="S579">
        <v>1.46</v>
      </c>
      <c r="T579">
        <v>1.4550000000000001</v>
      </c>
      <c r="U579">
        <v>6.5199999999999998E-3</v>
      </c>
      <c r="V579" s="359">
        <v>134.50606099999999</v>
      </c>
      <c r="W579">
        <v>142.75</v>
      </c>
      <c r="X579">
        <v>145.75</v>
      </c>
      <c r="Y579">
        <v>145.25</v>
      </c>
      <c r="Z579">
        <v>80</v>
      </c>
    </row>
    <row r="580" spans="1:26">
      <c r="A580" s="95">
        <v>45096</v>
      </c>
      <c r="B580" s="189">
        <v>254.5</v>
      </c>
      <c r="C580">
        <v>772</v>
      </c>
      <c r="D580" s="189">
        <v>2.67</v>
      </c>
      <c r="E580">
        <v>2845</v>
      </c>
      <c r="F580">
        <v>561</v>
      </c>
      <c r="G580">
        <v>2890</v>
      </c>
      <c r="H580">
        <v>625</v>
      </c>
      <c r="J580">
        <v>596</v>
      </c>
      <c r="K580">
        <v>16.77</v>
      </c>
      <c r="L580" s="189">
        <v>2.5425</v>
      </c>
      <c r="M580" s="189">
        <v>2.5325000000000002</v>
      </c>
      <c r="N580" s="189">
        <v>2.64</v>
      </c>
      <c r="O580" s="189">
        <v>2.66</v>
      </c>
      <c r="P580" s="189">
        <v>2.75</v>
      </c>
      <c r="Q580" s="189">
        <v>2.78</v>
      </c>
      <c r="R580" s="189">
        <v>1.43</v>
      </c>
      <c r="S580" s="189">
        <v>1.46</v>
      </c>
      <c r="T580" s="189">
        <v>1.4550000000000001</v>
      </c>
      <c r="U580" s="189">
        <v>6.5199999999999998E-3</v>
      </c>
      <c r="V580" s="359">
        <v>136.55938800000001</v>
      </c>
      <c r="W580" s="189">
        <v>142.75</v>
      </c>
      <c r="X580" s="189">
        <v>145.75</v>
      </c>
      <c r="Y580" s="189">
        <v>145.25</v>
      </c>
      <c r="Z580" s="189">
        <v>80</v>
      </c>
    </row>
    <row r="581" spans="1:26">
      <c r="A581" s="95">
        <v>45097</v>
      </c>
      <c r="B581">
        <v>255.5</v>
      </c>
      <c r="C581">
        <v>763</v>
      </c>
      <c r="D581">
        <v>2.6850000000000001</v>
      </c>
      <c r="E581">
        <v>2845</v>
      </c>
      <c r="F581">
        <v>559</v>
      </c>
      <c r="G581">
        <v>2890</v>
      </c>
      <c r="H581">
        <v>623</v>
      </c>
      <c r="J581">
        <v>594</v>
      </c>
      <c r="K581">
        <v>16.72</v>
      </c>
      <c r="L581">
        <v>2.5425</v>
      </c>
      <c r="M581">
        <v>2.5449999999999999</v>
      </c>
      <c r="N581">
        <v>2.67</v>
      </c>
      <c r="O581">
        <v>2.6349999999999998</v>
      </c>
      <c r="P581">
        <v>2.7650000000000001</v>
      </c>
      <c r="Q581">
        <v>2.7850000000000001</v>
      </c>
      <c r="R581">
        <v>1.43</v>
      </c>
      <c r="S581">
        <v>1.4650000000000001</v>
      </c>
      <c r="T581">
        <v>1.46</v>
      </c>
      <c r="U581">
        <v>6.4000000000000003E-3</v>
      </c>
      <c r="V581" s="359">
        <v>198.03940299999999</v>
      </c>
      <c r="W581">
        <v>145.75</v>
      </c>
      <c r="X581">
        <v>148.25</v>
      </c>
      <c r="Y581">
        <v>147.75</v>
      </c>
      <c r="Z581">
        <v>79</v>
      </c>
    </row>
    <row r="582" spans="1:26">
      <c r="A582" s="95">
        <v>45098</v>
      </c>
      <c r="B582">
        <v>267.10000000000002</v>
      </c>
      <c r="C582">
        <v>792.25</v>
      </c>
      <c r="D582">
        <v>2.8250000000000002</v>
      </c>
      <c r="E582">
        <v>2800</v>
      </c>
      <c r="F582">
        <v>553</v>
      </c>
      <c r="G582">
        <v>2845</v>
      </c>
      <c r="H582">
        <v>617</v>
      </c>
      <c r="J582">
        <v>588</v>
      </c>
      <c r="K582">
        <v>16.55</v>
      </c>
      <c r="L582">
        <v>2.67</v>
      </c>
      <c r="M582">
        <v>2.6549999999999998</v>
      </c>
      <c r="N582">
        <v>2.82</v>
      </c>
      <c r="O582">
        <v>2.7475000000000001</v>
      </c>
      <c r="P582">
        <v>2.8475000000000001</v>
      </c>
      <c r="Q582">
        <v>2.89</v>
      </c>
      <c r="R582">
        <v>1.31</v>
      </c>
      <c r="S582">
        <v>1.34</v>
      </c>
      <c r="T582">
        <v>1.335</v>
      </c>
      <c r="U582">
        <v>6.4400000000000004E-3</v>
      </c>
      <c r="V582" s="359">
        <v>143.81404000000001</v>
      </c>
      <c r="W582">
        <v>135.25</v>
      </c>
      <c r="X582">
        <v>138.25</v>
      </c>
      <c r="Y582">
        <v>137.75</v>
      </c>
      <c r="Z582">
        <v>78</v>
      </c>
    </row>
    <row r="583" spans="1:26">
      <c r="A583" s="95">
        <v>45099</v>
      </c>
      <c r="B583">
        <v>265.10000000000002</v>
      </c>
      <c r="C583">
        <v>807.75</v>
      </c>
      <c r="D583">
        <v>2.83</v>
      </c>
      <c r="E583">
        <v>2820</v>
      </c>
      <c r="F583">
        <v>556</v>
      </c>
      <c r="G583">
        <v>2865</v>
      </c>
      <c r="H583">
        <v>620</v>
      </c>
      <c r="J583">
        <v>591</v>
      </c>
      <c r="K583">
        <v>16.63</v>
      </c>
      <c r="L583">
        <v>2.6425000000000001</v>
      </c>
      <c r="M583">
        <v>2.6549999999999998</v>
      </c>
      <c r="N583">
        <v>2.8250000000000002</v>
      </c>
      <c r="O583">
        <v>2.7250000000000001</v>
      </c>
      <c r="P583">
        <v>2.86</v>
      </c>
      <c r="Q583">
        <v>2.9</v>
      </c>
      <c r="R583">
        <v>1.34</v>
      </c>
      <c r="S583">
        <v>1.365</v>
      </c>
      <c r="T583">
        <v>1.36</v>
      </c>
      <c r="U583">
        <v>6.2750000000000002E-3</v>
      </c>
      <c r="V583" s="359">
        <v>144.297113</v>
      </c>
      <c r="W583">
        <v>135.75</v>
      </c>
      <c r="X583">
        <v>138.75</v>
      </c>
      <c r="Y583">
        <v>138.25</v>
      </c>
      <c r="Z583">
        <v>78</v>
      </c>
    </row>
    <row r="584" spans="1:26">
      <c r="A584" s="95">
        <v>45100</v>
      </c>
      <c r="B584">
        <v>264.10000000000002</v>
      </c>
      <c r="C584">
        <v>809</v>
      </c>
      <c r="D584">
        <v>2.8275000000000001</v>
      </c>
      <c r="E584">
        <v>2830</v>
      </c>
      <c r="F584">
        <v>557</v>
      </c>
      <c r="G584">
        <v>2875</v>
      </c>
      <c r="H584">
        <v>621</v>
      </c>
      <c r="I584">
        <v>3600</v>
      </c>
      <c r="J584">
        <v>592</v>
      </c>
      <c r="K584">
        <v>16.670000000000002</v>
      </c>
      <c r="L584">
        <v>2.63375</v>
      </c>
      <c r="M584">
        <v>2.605</v>
      </c>
      <c r="N584">
        <v>2.8275000000000001</v>
      </c>
      <c r="O584">
        <v>2.7149999999999999</v>
      </c>
      <c r="P584">
        <v>2.835</v>
      </c>
      <c r="Q584">
        <v>2.88</v>
      </c>
      <c r="R584">
        <v>1.375</v>
      </c>
      <c r="S584">
        <v>1.3975</v>
      </c>
      <c r="T584">
        <v>1.3925000000000001</v>
      </c>
      <c r="U584">
        <v>6.2750000000000002E-3</v>
      </c>
      <c r="V584" s="359">
        <v>140.22058699999999</v>
      </c>
      <c r="W584">
        <v>138.25</v>
      </c>
      <c r="X584">
        <v>139.75</v>
      </c>
      <c r="Y584">
        <v>139.25</v>
      </c>
      <c r="Z584">
        <v>78</v>
      </c>
    </row>
    <row r="585" spans="1:26">
      <c r="A585" s="95">
        <v>45103</v>
      </c>
      <c r="B585">
        <v>265.3</v>
      </c>
      <c r="C585">
        <v>809</v>
      </c>
      <c r="D585">
        <v>2.8475000000000001</v>
      </c>
      <c r="E585">
        <v>2830</v>
      </c>
      <c r="F585">
        <v>559</v>
      </c>
      <c r="G585">
        <v>2875</v>
      </c>
      <c r="H585">
        <v>624</v>
      </c>
      <c r="J585">
        <v>594</v>
      </c>
      <c r="K585">
        <v>16.72</v>
      </c>
      <c r="L585">
        <v>2.6465000000000001</v>
      </c>
      <c r="M585">
        <v>2.6349999999999998</v>
      </c>
      <c r="N585">
        <v>2.8075000000000001</v>
      </c>
      <c r="O585">
        <v>2.7</v>
      </c>
      <c r="P585">
        <v>2.86</v>
      </c>
      <c r="Q585">
        <v>2.9049999999999998</v>
      </c>
      <c r="R585">
        <v>1.42</v>
      </c>
      <c r="S585">
        <v>1.43</v>
      </c>
      <c r="T585">
        <v>1.425</v>
      </c>
      <c r="U585">
        <v>6.2750000000000002E-3</v>
      </c>
      <c r="V585" s="359">
        <v>140.22058699999999</v>
      </c>
      <c r="W585">
        <v>142.25</v>
      </c>
      <c r="X585">
        <v>142.25</v>
      </c>
      <c r="Y585">
        <v>141.75</v>
      </c>
      <c r="Z585">
        <v>76</v>
      </c>
    </row>
    <row r="586" spans="1:26">
      <c r="A586" s="95">
        <v>45104</v>
      </c>
      <c r="B586">
        <v>259</v>
      </c>
      <c r="C586">
        <v>789.75</v>
      </c>
      <c r="D586">
        <v>2.78</v>
      </c>
      <c r="E586">
        <v>2830</v>
      </c>
      <c r="F586">
        <v>556</v>
      </c>
      <c r="G586">
        <v>2875</v>
      </c>
      <c r="H586">
        <v>620</v>
      </c>
      <c r="J586">
        <v>591</v>
      </c>
      <c r="K586">
        <v>16.62</v>
      </c>
      <c r="L586">
        <v>2.5950000000000002</v>
      </c>
      <c r="M586">
        <v>2.6</v>
      </c>
      <c r="N586">
        <v>2.7850000000000001</v>
      </c>
      <c r="O586">
        <v>2.645</v>
      </c>
      <c r="P586">
        <v>2.7949999999999999</v>
      </c>
      <c r="Q586">
        <v>2.85</v>
      </c>
      <c r="R586">
        <v>1.43</v>
      </c>
      <c r="S586">
        <v>1.44</v>
      </c>
      <c r="T586">
        <v>1.4350000000000001</v>
      </c>
      <c r="U586">
        <v>6.2750000000000002E-3</v>
      </c>
      <c r="V586" s="359">
        <v>138.29519300000001</v>
      </c>
      <c r="W586">
        <v>143.25</v>
      </c>
      <c r="X586">
        <v>143.25</v>
      </c>
      <c r="Y586">
        <v>142.75</v>
      </c>
      <c r="Z586">
        <v>76</v>
      </c>
    </row>
    <row r="587" spans="1:26">
      <c r="A587" s="95">
        <v>45105</v>
      </c>
      <c r="B587">
        <v>249.75</v>
      </c>
      <c r="C587">
        <v>750.75</v>
      </c>
      <c r="D587">
        <v>2.6150000000000002</v>
      </c>
      <c r="E587">
        <v>2840</v>
      </c>
      <c r="F587">
        <v>552</v>
      </c>
      <c r="G587">
        <v>2885</v>
      </c>
      <c r="H587">
        <v>616</v>
      </c>
      <c r="J587">
        <v>587</v>
      </c>
      <c r="K587">
        <v>16.510000000000002</v>
      </c>
      <c r="L587">
        <v>2.5087000000000002</v>
      </c>
      <c r="M587">
        <v>2.5150000000000001</v>
      </c>
      <c r="N587">
        <v>2.6150000000000002</v>
      </c>
      <c r="O587">
        <v>2.57</v>
      </c>
      <c r="P587">
        <v>2.7</v>
      </c>
      <c r="Q587">
        <v>2.8</v>
      </c>
      <c r="R587">
        <v>1.4475</v>
      </c>
      <c r="S587">
        <v>1.4575</v>
      </c>
      <c r="T587">
        <v>1.4524999999999999</v>
      </c>
      <c r="U587">
        <v>6.215E-3</v>
      </c>
      <c r="V587" s="359">
        <v>137.36038500000001</v>
      </c>
      <c r="W587">
        <v>143.25</v>
      </c>
      <c r="X587">
        <v>143.5</v>
      </c>
      <c r="Y587">
        <v>143</v>
      </c>
      <c r="Z587">
        <v>76</v>
      </c>
    </row>
    <row r="588" spans="1:26">
      <c r="A588" s="95">
        <v>45106</v>
      </c>
      <c r="B588">
        <v>243.25</v>
      </c>
      <c r="C588">
        <v>750.75</v>
      </c>
      <c r="D588">
        <v>2.54</v>
      </c>
      <c r="E588">
        <v>2945</v>
      </c>
      <c r="F588">
        <v>547</v>
      </c>
      <c r="G588">
        <v>2990</v>
      </c>
      <c r="H588">
        <v>612</v>
      </c>
      <c r="J588">
        <v>582</v>
      </c>
      <c r="K588">
        <v>16.38</v>
      </c>
      <c r="L588">
        <v>2.4325000000000001</v>
      </c>
      <c r="M588">
        <v>2.44</v>
      </c>
      <c r="N588">
        <v>2.54</v>
      </c>
      <c r="O588">
        <v>2.5049999999999999</v>
      </c>
      <c r="P588">
        <v>2.71</v>
      </c>
      <c r="Q588">
        <v>2.7749999999999999</v>
      </c>
      <c r="R588">
        <v>1.4375</v>
      </c>
      <c r="S588">
        <v>1.4475</v>
      </c>
      <c r="T588">
        <v>1.4424999999999999</v>
      </c>
      <c r="U588">
        <v>6.195E-3</v>
      </c>
      <c r="V588" s="359">
        <v>137.17577900000001</v>
      </c>
      <c r="W588">
        <v>143.75</v>
      </c>
      <c r="X588">
        <v>144.25</v>
      </c>
      <c r="Y588">
        <v>143.75</v>
      </c>
      <c r="Z588">
        <v>76</v>
      </c>
    </row>
    <row r="589" spans="1:26">
      <c r="A589" s="95">
        <v>45107</v>
      </c>
      <c r="B589">
        <v>236.1</v>
      </c>
      <c r="C589" s="28">
        <v>735.75</v>
      </c>
      <c r="D589">
        <v>2.5</v>
      </c>
      <c r="E589">
        <v>2945</v>
      </c>
      <c r="F589">
        <v>554</v>
      </c>
      <c r="G589">
        <v>2990</v>
      </c>
      <c r="H589">
        <v>620</v>
      </c>
      <c r="I589">
        <v>3650</v>
      </c>
      <c r="J589">
        <v>589</v>
      </c>
      <c r="K589">
        <v>16.59</v>
      </c>
      <c r="L589">
        <v>2.3925000000000001</v>
      </c>
      <c r="M589">
        <v>2.4024999999999999</v>
      </c>
      <c r="N589">
        <v>2.5</v>
      </c>
      <c r="O589">
        <v>2.4649999999999999</v>
      </c>
      <c r="P589">
        <v>2.67</v>
      </c>
      <c r="Q589">
        <v>2.7349999999999999</v>
      </c>
      <c r="R589">
        <v>1.4875</v>
      </c>
      <c r="S589">
        <v>1.4950000000000001</v>
      </c>
      <c r="T589">
        <v>1.49</v>
      </c>
      <c r="U589">
        <v>6.195E-3</v>
      </c>
      <c r="V589" s="359">
        <v>141.28700699999999</v>
      </c>
      <c r="W589">
        <v>149.75</v>
      </c>
      <c r="X589">
        <v>146.75</v>
      </c>
      <c r="Y589">
        <v>146.25</v>
      </c>
      <c r="Z589">
        <v>76</v>
      </c>
    </row>
    <row r="590" spans="1:26">
      <c r="A590" s="95">
        <v>45110</v>
      </c>
      <c r="B590" s="189">
        <v>236.1</v>
      </c>
      <c r="C590">
        <v>753</v>
      </c>
      <c r="D590" s="189">
        <v>2.5</v>
      </c>
      <c r="E590">
        <v>2865</v>
      </c>
      <c r="F590">
        <v>524</v>
      </c>
      <c r="G590">
        <v>2830</v>
      </c>
      <c r="H590">
        <v>586</v>
      </c>
      <c r="J590">
        <v>559</v>
      </c>
      <c r="K590">
        <v>15.75</v>
      </c>
      <c r="L590">
        <v>2.3925000000000001</v>
      </c>
      <c r="M590">
        <v>2.4024999999999999</v>
      </c>
      <c r="N590">
        <v>2.5</v>
      </c>
      <c r="O590">
        <v>2.4649999999999999</v>
      </c>
      <c r="P590">
        <v>2.67</v>
      </c>
      <c r="Q590">
        <v>2.7349999999999999</v>
      </c>
      <c r="R590">
        <v>1.5425</v>
      </c>
      <c r="S590">
        <v>1.5525</v>
      </c>
      <c r="T590">
        <v>1.5475000000000001</v>
      </c>
      <c r="U590">
        <v>6.11E-3</v>
      </c>
      <c r="V590" s="359">
        <v>147.983037</v>
      </c>
      <c r="W590" s="189">
        <v>149.75</v>
      </c>
      <c r="X590" s="189">
        <v>146.75</v>
      </c>
      <c r="Y590" s="189">
        <v>146.25</v>
      </c>
      <c r="Z590" s="189">
        <v>76</v>
      </c>
    </row>
    <row r="591" spans="1:26">
      <c r="A591" s="103">
        <v>45111</v>
      </c>
      <c r="B591" s="189">
        <v>236.1</v>
      </c>
      <c r="C591">
        <v>753.25</v>
      </c>
      <c r="D591" s="189">
        <v>2.5</v>
      </c>
      <c r="E591">
        <v>2845</v>
      </c>
      <c r="F591">
        <v>517</v>
      </c>
      <c r="G591">
        <v>2810</v>
      </c>
      <c r="H591">
        <v>579</v>
      </c>
      <c r="J591">
        <v>552</v>
      </c>
      <c r="K591">
        <v>15.55</v>
      </c>
      <c r="L591" s="189">
        <v>2.3925000000000001</v>
      </c>
      <c r="M591" s="189">
        <v>2.4024999999999999</v>
      </c>
      <c r="N591" s="189">
        <v>2.5</v>
      </c>
      <c r="O591" s="189">
        <v>2.4649999999999999</v>
      </c>
      <c r="P591" s="189">
        <v>2.67</v>
      </c>
      <c r="Q591" s="189">
        <v>2.7349999999999999</v>
      </c>
      <c r="R591" s="189">
        <v>1.5425</v>
      </c>
      <c r="S591" s="189">
        <v>1.5525</v>
      </c>
      <c r="T591" s="189">
        <v>1.5475000000000001</v>
      </c>
      <c r="U591" s="189">
        <v>6.11E-3</v>
      </c>
      <c r="V591" s="359">
        <v>147.70590300000001</v>
      </c>
      <c r="W591" s="189">
        <v>149.75</v>
      </c>
      <c r="X591" s="189">
        <v>146.75</v>
      </c>
      <c r="Y591" s="189">
        <v>146.25</v>
      </c>
      <c r="Z591" s="189">
        <v>76</v>
      </c>
    </row>
    <row r="592" spans="1:26">
      <c r="A592" s="95">
        <v>45112</v>
      </c>
      <c r="B592">
        <v>232.5</v>
      </c>
      <c r="C592">
        <v>728.75</v>
      </c>
      <c r="D592">
        <v>2.4575</v>
      </c>
      <c r="E592">
        <v>2795</v>
      </c>
      <c r="F592">
        <v>507</v>
      </c>
      <c r="G592">
        <v>2760</v>
      </c>
      <c r="H592">
        <v>568</v>
      </c>
      <c r="J592">
        <v>542</v>
      </c>
      <c r="K592">
        <v>15.27</v>
      </c>
      <c r="L592">
        <v>2.33</v>
      </c>
      <c r="M592">
        <v>2.27</v>
      </c>
      <c r="N592">
        <v>2.4500000000000002</v>
      </c>
      <c r="O592">
        <v>2.4049999999999998</v>
      </c>
      <c r="P592">
        <v>2.54</v>
      </c>
      <c r="Q592">
        <v>2.65</v>
      </c>
      <c r="R592">
        <v>1.57</v>
      </c>
      <c r="S592">
        <v>1.5774999999999999</v>
      </c>
      <c r="T592">
        <v>1.5725</v>
      </c>
      <c r="U592">
        <v>6.1500000000000001E-3</v>
      </c>
      <c r="V592" s="359">
        <v>147.07447999999999</v>
      </c>
      <c r="W592">
        <v>156.25</v>
      </c>
      <c r="X592">
        <v>156.5</v>
      </c>
      <c r="Y592">
        <v>156</v>
      </c>
      <c r="Z592">
        <v>75</v>
      </c>
    </row>
    <row r="593" spans="1:26">
      <c r="A593" s="95">
        <v>45113</v>
      </c>
      <c r="B593">
        <v>234.9</v>
      </c>
      <c r="C593">
        <v>689.75</v>
      </c>
      <c r="D593">
        <v>244.25</v>
      </c>
      <c r="E593">
        <v>2745</v>
      </c>
      <c r="F593">
        <v>490</v>
      </c>
      <c r="G593">
        <v>2710</v>
      </c>
      <c r="H593">
        <v>549</v>
      </c>
      <c r="J593">
        <v>525</v>
      </c>
      <c r="K593">
        <v>14.79</v>
      </c>
      <c r="L593">
        <v>2.35</v>
      </c>
      <c r="M593">
        <v>2.3224999999999998</v>
      </c>
      <c r="N593">
        <v>2.44625</v>
      </c>
      <c r="O593">
        <v>2.4249999999999998</v>
      </c>
      <c r="P593">
        <v>2.5449999999999999</v>
      </c>
      <c r="Q593">
        <v>2.69</v>
      </c>
      <c r="R593">
        <v>1.5475000000000001</v>
      </c>
      <c r="S593">
        <v>1.5549999999999999</v>
      </c>
      <c r="T593">
        <v>1.55</v>
      </c>
      <c r="U593">
        <v>6.0699999999999999E-3</v>
      </c>
      <c r="V593" s="359">
        <v>145.76527899999999</v>
      </c>
      <c r="W593">
        <v>153.75</v>
      </c>
      <c r="X593">
        <v>154.75</v>
      </c>
      <c r="Y593">
        <v>154.25</v>
      </c>
      <c r="Z593">
        <v>75</v>
      </c>
    </row>
    <row r="594" spans="1:26">
      <c r="A594" s="95">
        <v>45114</v>
      </c>
      <c r="B594">
        <v>238</v>
      </c>
      <c r="C594">
        <v>672</v>
      </c>
      <c r="D594">
        <v>2.4725000000000001</v>
      </c>
      <c r="E594">
        <v>2600</v>
      </c>
      <c r="F594">
        <v>541</v>
      </c>
      <c r="G594">
        <v>2565</v>
      </c>
      <c r="H594">
        <v>527</v>
      </c>
      <c r="I594">
        <v>3505</v>
      </c>
      <c r="J594">
        <v>527</v>
      </c>
      <c r="K594">
        <v>14.26</v>
      </c>
      <c r="L594">
        <v>2.3675000000000002</v>
      </c>
      <c r="M594">
        <v>2.36</v>
      </c>
      <c r="N594">
        <v>2.4550000000000001</v>
      </c>
      <c r="O594">
        <v>2.44</v>
      </c>
      <c r="P594">
        <v>2.56</v>
      </c>
      <c r="Q594">
        <v>2.71</v>
      </c>
      <c r="R594">
        <v>1.5425</v>
      </c>
      <c r="S594">
        <v>1.55</v>
      </c>
      <c r="T594">
        <v>1.5449999999999999</v>
      </c>
      <c r="U594">
        <v>6.0699999999999999E-3</v>
      </c>
      <c r="V594" s="359">
        <v>145.258014</v>
      </c>
      <c r="W594">
        <v>154</v>
      </c>
      <c r="X594">
        <v>155</v>
      </c>
      <c r="Y594">
        <v>154</v>
      </c>
      <c r="Z594">
        <v>74</v>
      </c>
    </row>
    <row r="595" spans="1:26">
      <c r="A595" s="95">
        <v>45117</v>
      </c>
      <c r="B595">
        <v>242</v>
      </c>
      <c r="C595">
        <v>707.75</v>
      </c>
      <c r="D595">
        <v>2.56</v>
      </c>
      <c r="E595">
        <v>2630</v>
      </c>
      <c r="F595">
        <v>544</v>
      </c>
      <c r="G595">
        <v>2595</v>
      </c>
      <c r="H595">
        <v>530</v>
      </c>
      <c r="J595">
        <v>579</v>
      </c>
      <c r="K595">
        <v>14.34</v>
      </c>
      <c r="L595">
        <v>2.42</v>
      </c>
      <c r="M595">
        <v>2.4375</v>
      </c>
      <c r="N595">
        <v>2.52</v>
      </c>
      <c r="O595">
        <v>2.4925000000000002</v>
      </c>
      <c r="P595">
        <v>2.5750000000000002</v>
      </c>
      <c r="Q595">
        <v>2.7250000000000001</v>
      </c>
      <c r="R595">
        <v>1.5674999999999999</v>
      </c>
      <c r="S595">
        <v>1.57375</v>
      </c>
      <c r="T595">
        <v>1.5687500000000001</v>
      </c>
      <c r="U595">
        <v>5.9500000000000004E-3</v>
      </c>
      <c r="V595" s="359">
        <v>142.48794699999999</v>
      </c>
      <c r="W595">
        <v>157</v>
      </c>
      <c r="X595">
        <v>157.25</v>
      </c>
      <c r="Y595">
        <v>156.25</v>
      </c>
      <c r="Z595">
        <v>74</v>
      </c>
    </row>
    <row r="596" spans="1:26">
      <c r="A596" s="95">
        <v>45118</v>
      </c>
      <c r="B596">
        <v>243</v>
      </c>
      <c r="C596">
        <v>720</v>
      </c>
      <c r="D596">
        <v>2.5649999999999999</v>
      </c>
      <c r="E596">
        <v>2630</v>
      </c>
      <c r="F596">
        <v>547</v>
      </c>
      <c r="G596">
        <v>2595</v>
      </c>
      <c r="H596">
        <v>533</v>
      </c>
      <c r="J596">
        <v>582</v>
      </c>
      <c r="K596">
        <v>14.41</v>
      </c>
      <c r="L596">
        <v>2.4249999999999998</v>
      </c>
      <c r="M596">
        <v>2.4500000000000002</v>
      </c>
      <c r="N596">
        <v>2.54</v>
      </c>
      <c r="O596">
        <v>2.5</v>
      </c>
      <c r="P596">
        <v>2.5950000000000002</v>
      </c>
      <c r="Q596">
        <v>2.75</v>
      </c>
      <c r="R596">
        <v>1.56</v>
      </c>
      <c r="S596">
        <v>1.5674999999999999</v>
      </c>
      <c r="T596">
        <v>1.5625</v>
      </c>
      <c r="U596">
        <v>5.9100000000000003E-3</v>
      </c>
      <c r="V596" s="359">
        <v>140.21454499999999</v>
      </c>
      <c r="W596">
        <v>155.75</v>
      </c>
      <c r="X596">
        <v>156.25</v>
      </c>
      <c r="Y596">
        <v>155.25</v>
      </c>
      <c r="Z596">
        <v>73</v>
      </c>
    </row>
    <row r="597" spans="1:26">
      <c r="A597" s="95">
        <v>45119</v>
      </c>
      <c r="B597">
        <v>241</v>
      </c>
      <c r="C597">
        <v>737.5</v>
      </c>
      <c r="D597">
        <v>2.5474999999999999</v>
      </c>
      <c r="E597">
        <v>2620</v>
      </c>
      <c r="F597">
        <v>547</v>
      </c>
      <c r="G597">
        <v>2585</v>
      </c>
      <c r="H597">
        <v>570</v>
      </c>
      <c r="J597">
        <v>582</v>
      </c>
      <c r="K597">
        <v>14.48</v>
      </c>
      <c r="L597">
        <v>2.4112499999999999</v>
      </c>
      <c r="M597">
        <v>2.42</v>
      </c>
      <c r="N597">
        <v>2.5350000000000001</v>
      </c>
      <c r="O597">
        <v>2.4812500000000002</v>
      </c>
      <c r="P597">
        <v>2.57</v>
      </c>
      <c r="Q597">
        <v>2.72</v>
      </c>
      <c r="R597">
        <v>1.5575000000000001</v>
      </c>
      <c r="S597">
        <v>1.5674999999999999</v>
      </c>
      <c r="T597">
        <v>1.5625</v>
      </c>
      <c r="U597">
        <v>5.8700000000000002E-3</v>
      </c>
      <c r="V597" s="359">
        <v>139.063906</v>
      </c>
      <c r="W597">
        <v>155</v>
      </c>
      <c r="X597">
        <v>155.5</v>
      </c>
      <c r="Y597">
        <v>154.5</v>
      </c>
      <c r="Z597">
        <v>73</v>
      </c>
    </row>
    <row r="598" spans="1:26">
      <c r="A598" s="95">
        <v>45120</v>
      </c>
      <c r="B598">
        <v>249</v>
      </c>
      <c r="C598">
        <v>734.25</v>
      </c>
      <c r="D598">
        <v>2.6124999999999998</v>
      </c>
      <c r="E598">
        <v>2550</v>
      </c>
      <c r="F598">
        <v>537</v>
      </c>
      <c r="G598">
        <v>2515</v>
      </c>
      <c r="H598">
        <v>559</v>
      </c>
      <c r="J598">
        <v>572</v>
      </c>
      <c r="K598">
        <v>14.21</v>
      </c>
      <c r="L598">
        <v>2.4700000000000002</v>
      </c>
      <c r="M598">
        <v>2.4500000000000002</v>
      </c>
      <c r="N598">
        <v>2.59</v>
      </c>
      <c r="O598">
        <v>2.5350000000000001</v>
      </c>
      <c r="P598">
        <v>2.61</v>
      </c>
      <c r="Q598">
        <v>2.76</v>
      </c>
      <c r="R598">
        <v>1.56</v>
      </c>
      <c r="S598">
        <v>1.5674999999999999</v>
      </c>
      <c r="T598">
        <v>1.5625</v>
      </c>
      <c r="U598">
        <v>5.9100000000000003E-3</v>
      </c>
      <c r="V598" s="359">
        <v>138.605583</v>
      </c>
      <c r="W598">
        <v>156</v>
      </c>
      <c r="X598">
        <v>156.5</v>
      </c>
      <c r="Y598">
        <v>155.5</v>
      </c>
      <c r="Z598">
        <v>73</v>
      </c>
    </row>
    <row r="599" spans="1:26">
      <c r="A599" s="95">
        <v>45121</v>
      </c>
      <c r="B599">
        <v>256.10000000000002</v>
      </c>
      <c r="C599">
        <v>730</v>
      </c>
      <c r="D599">
        <v>2.6875</v>
      </c>
      <c r="E599">
        <v>2600</v>
      </c>
      <c r="F599">
        <v>546</v>
      </c>
      <c r="G599">
        <v>2565</v>
      </c>
      <c r="H599">
        <v>569</v>
      </c>
      <c r="I599">
        <v>3345</v>
      </c>
      <c r="J599">
        <v>581</v>
      </c>
      <c r="K599">
        <v>14.45</v>
      </c>
      <c r="L599">
        <v>2.5449999999999999</v>
      </c>
      <c r="M599">
        <v>2.5</v>
      </c>
      <c r="N599">
        <v>2.6225000000000001</v>
      </c>
      <c r="O599">
        <v>2.61</v>
      </c>
      <c r="P599">
        <v>2.665</v>
      </c>
      <c r="Q599">
        <v>2.8149999999999999</v>
      </c>
      <c r="R599">
        <v>1.5249999999999999</v>
      </c>
      <c r="S599">
        <v>1.5325</v>
      </c>
      <c r="T599">
        <v>1.5275000000000001</v>
      </c>
      <c r="U599">
        <v>5.9100000000000003E-3</v>
      </c>
      <c r="V599" s="359">
        <v>138.415164</v>
      </c>
      <c r="W599">
        <v>153.5</v>
      </c>
      <c r="X599">
        <v>154.25</v>
      </c>
      <c r="Y599">
        <v>153.25</v>
      </c>
      <c r="Z599">
        <v>73</v>
      </c>
    </row>
    <row r="600" spans="1:26">
      <c r="A600" s="95">
        <v>45124</v>
      </c>
      <c r="B600">
        <v>254.9</v>
      </c>
      <c r="C600">
        <v>729.5</v>
      </c>
      <c r="D600">
        <v>2.67</v>
      </c>
      <c r="E600">
        <v>2595</v>
      </c>
      <c r="F600">
        <v>543</v>
      </c>
      <c r="G600">
        <v>2560</v>
      </c>
      <c r="H600">
        <v>566</v>
      </c>
      <c r="J600">
        <v>578</v>
      </c>
      <c r="K600">
        <v>14.37</v>
      </c>
      <c r="L600">
        <v>2.5449999999999999</v>
      </c>
      <c r="M600">
        <v>2.4874999999999998</v>
      </c>
      <c r="N600">
        <v>2.68</v>
      </c>
      <c r="O600">
        <v>2.585</v>
      </c>
      <c r="P600">
        <v>2.65</v>
      </c>
      <c r="Q600">
        <v>2.79</v>
      </c>
      <c r="R600">
        <v>1.5425</v>
      </c>
      <c r="S600">
        <v>1.55</v>
      </c>
      <c r="T600">
        <v>1.5449999999999999</v>
      </c>
      <c r="U600">
        <v>5.9100000000000003E-3</v>
      </c>
      <c r="V600" s="359">
        <v>136.665336</v>
      </c>
      <c r="W600">
        <v>153.5</v>
      </c>
      <c r="X600">
        <v>155.5</v>
      </c>
      <c r="Y600">
        <v>154.5</v>
      </c>
      <c r="Z600">
        <v>73</v>
      </c>
    </row>
    <row r="601" spans="1:26">
      <c r="A601" s="95">
        <v>45125</v>
      </c>
      <c r="B601">
        <v>255.9</v>
      </c>
      <c r="C601">
        <v>756.75</v>
      </c>
      <c r="D601">
        <v>2.69</v>
      </c>
      <c r="E601">
        <v>2500</v>
      </c>
      <c r="F601">
        <v>527</v>
      </c>
      <c r="G601">
        <v>2465</v>
      </c>
      <c r="H601">
        <v>547</v>
      </c>
      <c r="J601">
        <v>562</v>
      </c>
      <c r="K601">
        <v>13.91</v>
      </c>
      <c r="L601">
        <v>2.5649999999999999</v>
      </c>
      <c r="M601">
        <v>2.5</v>
      </c>
      <c r="N601">
        <v>2.57</v>
      </c>
      <c r="O601">
        <v>2.6074999999999999</v>
      </c>
      <c r="P601">
        <v>2.69</v>
      </c>
      <c r="Q601">
        <v>2.8050000000000002</v>
      </c>
      <c r="R601">
        <v>1.53</v>
      </c>
      <c r="S601">
        <v>1.5375000000000001</v>
      </c>
      <c r="T601">
        <v>1.5325</v>
      </c>
      <c r="U601">
        <v>5.9699999999999996E-3</v>
      </c>
      <c r="V601" s="359">
        <v>134.1189</v>
      </c>
      <c r="W601">
        <v>153</v>
      </c>
      <c r="X601">
        <v>153.75</v>
      </c>
      <c r="Y601">
        <v>152.75</v>
      </c>
      <c r="Z601">
        <v>73</v>
      </c>
    </row>
    <row r="602" spans="1:26">
      <c r="A602" s="95">
        <v>45126</v>
      </c>
      <c r="B602">
        <v>254</v>
      </c>
      <c r="C602">
        <v>763.5</v>
      </c>
      <c r="D602">
        <v>2.6425000000000001</v>
      </c>
      <c r="E602">
        <v>2500</v>
      </c>
      <c r="F602">
        <v>544</v>
      </c>
      <c r="G602">
        <v>2465</v>
      </c>
      <c r="H602">
        <v>564</v>
      </c>
      <c r="J602">
        <v>564</v>
      </c>
      <c r="K602">
        <v>13.98</v>
      </c>
      <c r="L602">
        <v>2.5474999999999999</v>
      </c>
      <c r="M602">
        <v>2.4700000000000002</v>
      </c>
      <c r="N602">
        <v>2.6425000000000001</v>
      </c>
      <c r="O602">
        <v>2.63</v>
      </c>
      <c r="P602">
        <v>2.665</v>
      </c>
      <c r="Q602">
        <v>2.78</v>
      </c>
      <c r="R602">
        <v>1.54</v>
      </c>
      <c r="S602">
        <v>1.5475000000000001</v>
      </c>
      <c r="T602">
        <v>1.5425</v>
      </c>
      <c r="U602">
        <v>5.9699999999999996E-3</v>
      </c>
      <c r="V602" s="359">
        <v>129.45668499999999</v>
      </c>
      <c r="W602">
        <v>154.75</v>
      </c>
      <c r="X602">
        <v>155.5</v>
      </c>
      <c r="Y602">
        <v>154.5</v>
      </c>
      <c r="Z602">
        <v>73</v>
      </c>
    </row>
    <row r="603" spans="1:26">
      <c r="A603" s="95">
        <v>45127</v>
      </c>
      <c r="B603">
        <v>253.9</v>
      </c>
      <c r="C603">
        <v>763.5</v>
      </c>
      <c r="D603">
        <v>2.62</v>
      </c>
      <c r="E603">
        <v>2470</v>
      </c>
      <c r="F603">
        <v>536</v>
      </c>
      <c r="G603">
        <v>2435</v>
      </c>
      <c r="H603">
        <v>556</v>
      </c>
      <c r="J603">
        <v>556</v>
      </c>
      <c r="K603">
        <v>13.77</v>
      </c>
      <c r="L603">
        <v>2.52</v>
      </c>
      <c r="M603">
        <v>2.4649999999999999</v>
      </c>
      <c r="N603">
        <v>2.62</v>
      </c>
      <c r="O603">
        <v>2.605</v>
      </c>
      <c r="P603">
        <v>2.63</v>
      </c>
      <c r="Q603">
        <v>2.75</v>
      </c>
      <c r="R603">
        <v>1.55</v>
      </c>
      <c r="S603">
        <v>1.5549999999999999</v>
      </c>
      <c r="T603">
        <v>1.55</v>
      </c>
      <c r="U603">
        <v>5.9899999999999997E-3</v>
      </c>
      <c r="V603" s="359">
        <v>114.399258</v>
      </c>
      <c r="W603">
        <v>154.75</v>
      </c>
      <c r="X603">
        <v>155.75</v>
      </c>
      <c r="Y603">
        <v>154.75</v>
      </c>
      <c r="Z603">
        <v>73</v>
      </c>
    </row>
    <row r="604" spans="1:26">
      <c r="A604" s="95">
        <v>45128</v>
      </c>
      <c r="B604">
        <v>251.5</v>
      </c>
      <c r="C604">
        <v>760</v>
      </c>
      <c r="D604">
        <v>2.59</v>
      </c>
      <c r="E604">
        <v>2490</v>
      </c>
      <c r="F604">
        <v>543</v>
      </c>
      <c r="G604">
        <v>2455</v>
      </c>
      <c r="H604">
        <v>563</v>
      </c>
      <c r="I604">
        <v>3265</v>
      </c>
      <c r="J604">
        <v>563</v>
      </c>
      <c r="K604">
        <v>13.95</v>
      </c>
      <c r="L604">
        <v>2.5125000000000002</v>
      </c>
      <c r="M604">
        <v>2.48</v>
      </c>
      <c r="N604">
        <v>2.5950000000000002</v>
      </c>
      <c r="O604">
        <v>2.6</v>
      </c>
      <c r="P604">
        <v>2.6150000000000002</v>
      </c>
      <c r="Q604">
        <v>2.75</v>
      </c>
      <c r="R604">
        <v>1.5549999999999999</v>
      </c>
      <c r="S604">
        <v>1.56</v>
      </c>
      <c r="T604">
        <v>1.5549999999999999</v>
      </c>
      <c r="U604">
        <v>5.9899999999999997E-3</v>
      </c>
      <c r="V604" s="359">
        <v>106.02603499999999</v>
      </c>
      <c r="W604">
        <v>156.5</v>
      </c>
      <c r="X604">
        <v>156.75</v>
      </c>
      <c r="Y604">
        <v>155.75</v>
      </c>
      <c r="Z604">
        <v>73</v>
      </c>
    </row>
    <row r="605" spans="1:26">
      <c r="A605" s="95">
        <v>45131</v>
      </c>
      <c r="B605">
        <v>252.5</v>
      </c>
      <c r="C605">
        <v>758.75</v>
      </c>
      <c r="D605">
        <v>2.62</v>
      </c>
      <c r="E605">
        <v>2500</v>
      </c>
      <c r="F605">
        <v>555</v>
      </c>
      <c r="G605">
        <v>2465</v>
      </c>
      <c r="H605">
        <v>570</v>
      </c>
      <c r="J605">
        <v>575</v>
      </c>
      <c r="K605">
        <v>14.12</v>
      </c>
      <c r="L605">
        <v>2.5249999999999999</v>
      </c>
      <c r="M605">
        <v>2.4950000000000001</v>
      </c>
      <c r="N605">
        <v>2.65</v>
      </c>
      <c r="O605">
        <v>2.69</v>
      </c>
      <c r="P605">
        <v>2.69</v>
      </c>
      <c r="Q605">
        <v>2.7850000000000001</v>
      </c>
      <c r="R605">
        <v>1.585</v>
      </c>
      <c r="S605">
        <v>1.59</v>
      </c>
      <c r="T605">
        <v>1.585</v>
      </c>
      <c r="U605">
        <v>6.0299999999999998E-3</v>
      </c>
      <c r="V605" s="359">
        <v>111.316992</v>
      </c>
      <c r="W605">
        <v>159.5</v>
      </c>
      <c r="X605">
        <v>160.25</v>
      </c>
      <c r="Y605">
        <v>159.25</v>
      </c>
      <c r="Z605">
        <v>73</v>
      </c>
    </row>
    <row r="606" spans="1:26">
      <c r="A606" s="95">
        <v>45132</v>
      </c>
      <c r="B606">
        <v>248.5</v>
      </c>
      <c r="C606">
        <v>758.5</v>
      </c>
      <c r="D606">
        <v>2.56</v>
      </c>
      <c r="E606">
        <v>2530</v>
      </c>
      <c r="F606">
        <v>558</v>
      </c>
      <c r="G606">
        <v>2495</v>
      </c>
      <c r="H606">
        <v>574</v>
      </c>
      <c r="J606">
        <v>578</v>
      </c>
      <c r="K606">
        <v>14.22</v>
      </c>
      <c r="L606">
        <v>2.4950000000000001</v>
      </c>
      <c r="M606">
        <v>2.46</v>
      </c>
      <c r="N606">
        <v>2.56</v>
      </c>
      <c r="O606">
        <v>2.585</v>
      </c>
      <c r="P606">
        <v>2.6349999999999998</v>
      </c>
      <c r="Q606">
        <v>2.74</v>
      </c>
      <c r="R606">
        <v>1.575</v>
      </c>
      <c r="S606">
        <v>1.5774999999999999</v>
      </c>
      <c r="T606">
        <v>1.5725</v>
      </c>
      <c r="U606">
        <v>6.0299999999999998E-3</v>
      </c>
      <c r="V606" s="359">
        <v>122.63725100000001</v>
      </c>
      <c r="W606">
        <v>157.25</v>
      </c>
      <c r="X606">
        <v>157.5</v>
      </c>
      <c r="Y606">
        <v>156.5</v>
      </c>
      <c r="Z606">
        <v>74.5</v>
      </c>
    </row>
    <row r="607" spans="1:26">
      <c r="A607" s="95">
        <v>45133</v>
      </c>
      <c r="B607">
        <v>241.9</v>
      </c>
      <c r="C607">
        <v>743.5</v>
      </c>
      <c r="D607">
        <v>2.4950000000000001</v>
      </c>
      <c r="E607">
        <v>2595</v>
      </c>
      <c r="F607">
        <v>572</v>
      </c>
      <c r="G607">
        <v>2840</v>
      </c>
      <c r="H607" s="189">
        <v>647</v>
      </c>
      <c r="J607">
        <v>592</v>
      </c>
      <c r="K607">
        <v>14.61</v>
      </c>
      <c r="L607">
        <v>2.4375</v>
      </c>
      <c r="M607">
        <v>2.39</v>
      </c>
      <c r="N607">
        <v>2.5249999999999999</v>
      </c>
      <c r="O607">
        <v>2.5375000000000001</v>
      </c>
      <c r="P607">
        <v>2.57</v>
      </c>
      <c r="Q607">
        <v>2.7149999999999999</v>
      </c>
      <c r="R607">
        <v>1.5674999999999999</v>
      </c>
      <c r="S607">
        <v>1.57</v>
      </c>
      <c r="T607">
        <v>1.5649999999999999</v>
      </c>
      <c r="U607">
        <v>6.0299999999999998E-3</v>
      </c>
      <c r="V607" s="359">
        <v>129.683718</v>
      </c>
      <c r="W607">
        <v>155.75</v>
      </c>
      <c r="X607">
        <v>156.5</v>
      </c>
      <c r="Y607">
        <v>155.5</v>
      </c>
      <c r="Z607">
        <v>74.5</v>
      </c>
    </row>
    <row r="608" spans="1:26">
      <c r="A608" s="95">
        <v>45134</v>
      </c>
      <c r="B608">
        <v>237.5</v>
      </c>
      <c r="C608">
        <v>740.25</v>
      </c>
      <c r="D608">
        <v>2.4224999999999999</v>
      </c>
      <c r="E608">
        <v>2595</v>
      </c>
      <c r="F608">
        <v>571</v>
      </c>
      <c r="G608">
        <v>2795</v>
      </c>
      <c r="H608">
        <v>629</v>
      </c>
      <c r="J608">
        <v>591</v>
      </c>
      <c r="K608">
        <v>14.57</v>
      </c>
      <c r="L608">
        <v>2.3925000000000001</v>
      </c>
      <c r="M608">
        <v>2.4300000000000002</v>
      </c>
      <c r="N608">
        <v>2.4</v>
      </c>
      <c r="O608">
        <v>2.4950000000000001</v>
      </c>
      <c r="P608">
        <v>2.57</v>
      </c>
      <c r="Q608">
        <v>2.7149999999999999</v>
      </c>
      <c r="R608">
        <v>1.54</v>
      </c>
      <c r="S608">
        <v>1.5449999999999999</v>
      </c>
      <c r="T608">
        <v>1.54</v>
      </c>
      <c r="U608">
        <v>6.0299999999999998E-3</v>
      </c>
      <c r="V608" s="359">
        <v>136.780213</v>
      </c>
      <c r="W608">
        <v>153.25</v>
      </c>
      <c r="X608">
        <v>153.75</v>
      </c>
      <c r="Y608">
        <v>152.75</v>
      </c>
      <c r="Z608">
        <v>74.5</v>
      </c>
    </row>
    <row r="609" spans="1:26">
      <c r="A609" s="95">
        <v>45135</v>
      </c>
      <c r="B609">
        <v>231.7</v>
      </c>
      <c r="C609">
        <v>732</v>
      </c>
      <c r="D609">
        <v>2.3774999999999999</v>
      </c>
      <c r="E609">
        <v>2595</v>
      </c>
      <c r="F609">
        <v>572</v>
      </c>
      <c r="G609">
        <v>2795</v>
      </c>
      <c r="H609">
        <v>631</v>
      </c>
      <c r="I609">
        <v>3140</v>
      </c>
      <c r="J609">
        <v>592</v>
      </c>
      <c r="K609">
        <v>14.61</v>
      </c>
      <c r="L609">
        <v>2.3287499999999999</v>
      </c>
      <c r="M609">
        <v>2.33</v>
      </c>
      <c r="N609">
        <v>2.3875000000000002</v>
      </c>
      <c r="O609">
        <v>2.4350000000000001</v>
      </c>
      <c r="P609">
        <v>2.56</v>
      </c>
      <c r="Q609">
        <v>2.665</v>
      </c>
      <c r="R609">
        <v>1.5349999999999999</v>
      </c>
      <c r="S609">
        <v>1.54</v>
      </c>
      <c r="T609">
        <v>1.5349999999999999</v>
      </c>
      <c r="U609">
        <v>6.0299999999999998E-3</v>
      </c>
      <c r="V609" s="359">
        <v>138.90967499999999</v>
      </c>
      <c r="W609">
        <v>153.5</v>
      </c>
      <c r="X609">
        <v>154</v>
      </c>
      <c r="Y609">
        <v>153</v>
      </c>
      <c r="Z609">
        <v>74.5</v>
      </c>
    </row>
    <row r="610" spans="1:26">
      <c r="A610" s="95">
        <v>45138</v>
      </c>
      <c r="B610">
        <v>223.7</v>
      </c>
      <c r="C610" s="28">
        <v>723.75</v>
      </c>
      <c r="D610">
        <v>2.3224999999999998</v>
      </c>
      <c r="E610">
        <v>2595</v>
      </c>
      <c r="F610">
        <v>572</v>
      </c>
      <c r="G610">
        <v>2795</v>
      </c>
      <c r="H610">
        <v>631</v>
      </c>
      <c r="J610">
        <v>592</v>
      </c>
      <c r="K610">
        <v>14.61</v>
      </c>
      <c r="L610">
        <v>2.2435</v>
      </c>
      <c r="M610">
        <v>2.2225000000000001</v>
      </c>
      <c r="N610">
        <v>2.33</v>
      </c>
      <c r="O610">
        <v>2.3275000000000001</v>
      </c>
      <c r="P610">
        <v>2.415</v>
      </c>
      <c r="Q610">
        <v>2.57</v>
      </c>
      <c r="R610">
        <v>1.5</v>
      </c>
      <c r="S610">
        <v>1.5049999999999999</v>
      </c>
      <c r="T610">
        <v>1.5</v>
      </c>
      <c r="U610">
        <v>6.0299999999999998E-3</v>
      </c>
      <c r="V610" s="359">
        <v>134.16235499999999</v>
      </c>
      <c r="W610">
        <v>150</v>
      </c>
      <c r="X610">
        <v>150.5</v>
      </c>
      <c r="Y610">
        <v>149.5</v>
      </c>
      <c r="Z610">
        <v>74</v>
      </c>
    </row>
    <row r="611" spans="1:26">
      <c r="A611" s="95">
        <v>45139</v>
      </c>
      <c r="B611">
        <v>220</v>
      </c>
      <c r="C611">
        <v>719.25</v>
      </c>
      <c r="D611">
        <v>2.29</v>
      </c>
      <c r="E611">
        <v>2595</v>
      </c>
      <c r="F611">
        <v>566</v>
      </c>
      <c r="G611">
        <v>2795</v>
      </c>
      <c r="H611">
        <v>623</v>
      </c>
      <c r="J611">
        <v>586</v>
      </c>
      <c r="K611">
        <v>14.43</v>
      </c>
      <c r="L611">
        <v>2.2149999999999999</v>
      </c>
      <c r="M611">
        <v>2.2050000000000001</v>
      </c>
      <c r="N611">
        <v>2.3050000000000002</v>
      </c>
      <c r="O611">
        <v>2.3050000000000002</v>
      </c>
      <c r="P611">
        <v>2.37</v>
      </c>
      <c r="Q611">
        <v>2.5449999999999999</v>
      </c>
      <c r="R611">
        <v>1.4950000000000001</v>
      </c>
      <c r="S611">
        <v>1.4975000000000001</v>
      </c>
      <c r="T611">
        <v>1.4924999999999999</v>
      </c>
      <c r="U611">
        <v>6.195E-3</v>
      </c>
      <c r="V611" s="359">
        <v>132.15239500000001</v>
      </c>
      <c r="W611">
        <v>150.25</v>
      </c>
      <c r="X611">
        <v>150.5</v>
      </c>
      <c r="Y611">
        <v>149.5</v>
      </c>
      <c r="Z611">
        <v>74.5</v>
      </c>
    </row>
    <row r="612" spans="1:26">
      <c r="A612" s="95">
        <v>45140</v>
      </c>
      <c r="B612">
        <v>217.2</v>
      </c>
      <c r="C612">
        <v>693.75</v>
      </c>
      <c r="D612">
        <v>2.2625000000000002</v>
      </c>
      <c r="E612">
        <v>2595</v>
      </c>
      <c r="F612">
        <v>565</v>
      </c>
      <c r="G612">
        <v>2795</v>
      </c>
      <c r="H612">
        <v>622</v>
      </c>
      <c r="J612">
        <v>585</v>
      </c>
      <c r="K612">
        <v>14.4</v>
      </c>
      <c r="L612">
        <v>2.1815000000000002</v>
      </c>
      <c r="M612">
        <v>2.17</v>
      </c>
      <c r="N612">
        <v>2.2650000000000001</v>
      </c>
      <c r="O612">
        <v>2.2825000000000002</v>
      </c>
      <c r="P612">
        <v>2.36</v>
      </c>
      <c r="Q612">
        <v>2.5150000000000001</v>
      </c>
      <c r="R612">
        <v>1.5175000000000001</v>
      </c>
      <c r="S612">
        <v>1.52</v>
      </c>
      <c r="T612">
        <v>1.5149999999999999</v>
      </c>
      <c r="U612">
        <v>6.1349999999999998E-3</v>
      </c>
      <c r="V612" s="359">
        <v>132.47591700000001</v>
      </c>
      <c r="W612">
        <v>152</v>
      </c>
      <c r="X612">
        <v>152</v>
      </c>
      <c r="Y612">
        <v>151</v>
      </c>
      <c r="Z612">
        <v>74.5</v>
      </c>
    </row>
    <row r="613" spans="1:26">
      <c r="A613" s="95">
        <v>45141</v>
      </c>
      <c r="B613">
        <v>218.4</v>
      </c>
      <c r="C613">
        <v>725.75</v>
      </c>
      <c r="D613">
        <v>2.2875000000000001</v>
      </c>
      <c r="E613">
        <v>2580</v>
      </c>
      <c r="F613">
        <v>554</v>
      </c>
      <c r="G613">
        <v>2780</v>
      </c>
      <c r="H613">
        <v>609</v>
      </c>
      <c r="J613">
        <v>574</v>
      </c>
      <c r="K613">
        <v>14.08</v>
      </c>
      <c r="L613">
        <v>2.1875</v>
      </c>
      <c r="M613">
        <v>2.1675</v>
      </c>
      <c r="N613">
        <v>2.27</v>
      </c>
      <c r="O613">
        <v>2.2875000000000001</v>
      </c>
      <c r="P613">
        <v>2.34</v>
      </c>
      <c r="Q613">
        <v>2.5099999999999998</v>
      </c>
      <c r="R613">
        <v>1.5125</v>
      </c>
      <c r="S613">
        <v>1.5149999999999999</v>
      </c>
      <c r="T613">
        <v>1.51</v>
      </c>
      <c r="U613">
        <v>6.195E-3</v>
      </c>
      <c r="V613" s="359">
        <v>134.809437</v>
      </c>
      <c r="W613">
        <v>151.25</v>
      </c>
      <c r="X613">
        <v>151.25</v>
      </c>
      <c r="Y613">
        <v>150.25</v>
      </c>
      <c r="Z613">
        <v>75.5</v>
      </c>
    </row>
    <row r="614" spans="1:26">
      <c r="A614" s="95">
        <v>45142</v>
      </c>
      <c r="B614">
        <v>217.4</v>
      </c>
      <c r="C614">
        <v>735</v>
      </c>
      <c r="D614">
        <v>2.2825000000000002</v>
      </c>
      <c r="E614">
        <v>2580</v>
      </c>
      <c r="F614">
        <v>555</v>
      </c>
      <c r="G614">
        <v>2780</v>
      </c>
      <c r="H614">
        <v>611</v>
      </c>
      <c r="I614">
        <v>3000</v>
      </c>
      <c r="J614">
        <v>575</v>
      </c>
      <c r="K614">
        <v>14.14</v>
      </c>
      <c r="L614">
        <v>2.1850000000000001</v>
      </c>
      <c r="M614">
        <v>2.1825000000000001</v>
      </c>
      <c r="N614">
        <v>2.2349999999999999</v>
      </c>
      <c r="O614">
        <v>2.2850000000000001</v>
      </c>
      <c r="P614">
        <v>2.355</v>
      </c>
      <c r="Q614">
        <v>2.52</v>
      </c>
      <c r="R614">
        <v>1.52</v>
      </c>
      <c r="S614">
        <v>1.5225</v>
      </c>
      <c r="T614">
        <v>1.5175000000000001</v>
      </c>
      <c r="U614">
        <v>6.215E-3</v>
      </c>
      <c r="V614" s="359">
        <v>134.66018399999999</v>
      </c>
      <c r="W614">
        <v>151.75</v>
      </c>
      <c r="X614">
        <v>151.75</v>
      </c>
      <c r="Y614">
        <v>150.75</v>
      </c>
      <c r="Z614">
        <v>77</v>
      </c>
    </row>
    <row r="615" spans="1:26">
      <c r="A615" s="95">
        <v>45145</v>
      </c>
      <c r="B615">
        <v>217.9</v>
      </c>
      <c r="C615">
        <v>720.5</v>
      </c>
      <c r="D615">
        <v>2.2925</v>
      </c>
      <c r="E615">
        <v>2565</v>
      </c>
      <c r="F615">
        <v>550</v>
      </c>
      <c r="G615">
        <v>2765</v>
      </c>
      <c r="H615">
        <v>605</v>
      </c>
      <c r="J615">
        <v>570</v>
      </c>
      <c r="K615">
        <v>13.99</v>
      </c>
      <c r="L615">
        <v>2.1775000000000002</v>
      </c>
      <c r="M615">
        <v>2.1724999999999999</v>
      </c>
      <c r="N615">
        <v>2.29</v>
      </c>
      <c r="O615">
        <v>2.2799999999999998</v>
      </c>
      <c r="P615">
        <v>2.3424999999999998</v>
      </c>
      <c r="Q615">
        <v>2.5049999999999999</v>
      </c>
      <c r="R615">
        <v>1.5</v>
      </c>
      <c r="S615">
        <v>1.5024999999999999</v>
      </c>
      <c r="T615">
        <v>1.4975000000000001</v>
      </c>
      <c r="U615">
        <v>6.4000000000000003E-3</v>
      </c>
      <c r="V615" s="359">
        <v>133.012787</v>
      </c>
      <c r="W615">
        <v>149.75</v>
      </c>
      <c r="X615">
        <v>149.75</v>
      </c>
      <c r="Y615">
        <v>148.75</v>
      </c>
      <c r="Z615">
        <v>80</v>
      </c>
    </row>
    <row r="616" spans="1:26">
      <c r="A616" s="95">
        <v>45146</v>
      </c>
      <c r="B616">
        <v>218.5</v>
      </c>
      <c r="C616">
        <v>713.5</v>
      </c>
      <c r="D616">
        <v>2.2349999999999999</v>
      </c>
      <c r="E616">
        <v>2565</v>
      </c>
      <c r="F616">
        <v>550</v>
      </c>
      <c r="G616">
        <v>2765</v>
      </c>
      <c r="H616">
        <v>605</v>
      </c>
      <c r="J616">
        <v>570</v>
      </c>
      <c r="K616">
        <v>13.98</v>
      </c>
      <c r="L616">
        <v>2.1875</v>
      </c>
      <c r="M616">
        <v>2.1775000000000002</v>
      </c>
      <c r="N616">
        <v>2.2374999999999998</v>
      </c>
      <c r="O616">
        <v>2.2999999999999998</v>
      </c>
      <c r="P616">
        <v>2.34</v>
      </c>
      <c r="Q616">
        <v>2.5099999999999998</v>
      </c>
      <c r="R616">
        <v>1.48</v>
      </c>
      <c r="S616">
        <v>1.4824999999999999</v>
      </c>
      <c r="T616">
        <v>1.4775</v>
      </c>
      <c r="U616">
        <v>6.7000000000000002E-3</v>
      </c>
      <c r="V616" s="359">
        <v>134.98824300000001</v>
      </c>
      <c r="W616">
        <v>148</v>
      </c>
      <c r="X616">
        <v>148.5</v>
      </c>
      <c r="Y616">
        <v>148.25</v>
      </c>
      <c r="Z616">
        <v>82.5</v>
      </c>
    </row>
    <row r="617" spans="1:26">
      <c r="A617" s="95">
        <v>45147</v>
      </c>
      <c r="B617">
        <v>220</v>
      </c>
      <c r="C617">
        <v>718.25</v>
      </c>
      <c r="D617">
        <v>2.2599999999999998</v>
      </c>
      <c r="E617">
        <v>2560</v>
      </c>
      <c r="F617">
        <v>548</v>
      </c>
      <c r="G617">
        <v>2760</v>
      </c>
      <c r="H617">
        <v>603</v>
      </c>
      <c r="J617">
        <v>568</v>
      </c>
      <c r="K617">
        <v>13.93</v>
      </c>
      <c r="L617">
        <v>2.1989999999999998</v>
      </c>
      <c r="M617">
        <v>2.2000000000000002</v>
      </c>
      <c r="N617">
        <v>2.2487499999999998</v>
      </c>
      <c r="O617">
        <v>2.3250000000000002</v>
      </c>
      <c r="P617">
        <v>2.3450000000000002</v>
      </c>
      <c r="Q617">
        <v>2.52</v>
      </c>
      <c r="R617">
        <v>1.47</v>
      </c>
      <c r="S617">
        <v>1.4724999999999999</v>
      </c>
      <c r="T617">
        <v>1.4675</v>
      </c>
      <c r="U617">
        <v>6.4400000000000004E-3</v>
      </c>
      <c r="V617" s="359">
        <v>136.34161800000001</v>
      </c>
      <c r="W617">
        <v>146.75</v>
      </c>
      <c r="X617">
        <v>147.25</v>
      </c>
      <c r="Y617">
        <v>147</v>
      </c>
      <c r="Z617">
        <v>80</v>
      </c>
    </row>
    <row r="618" spans="1:26">
      <c r="A618" s="95">
        <v>45148</v>
      </c>
      <c r="B618">
        <v>218</v>
      </c>
      <c r="C618">
        <v>718.25</v>
      </c>
      <c r="D618">
        <v>2.23</v>
      </c>
      <c r="E618">
        <v>2480</v>
      </c>
      <c r="F618">
        <v>537</v>
      </c>
      <c r="G618">
        <v>2680</v>
      </c>
      <c r="H618">
        <v>590</v>
      </c>
      <c r="J618">
        <v>557</v>
      </c>
      <c r="K618">
        <v>13.61</v>
      </c>
      <c r="L618">
        <v>2.19</v>
      </c>
      <c r="M618">
        <v>2.1850000000000001</v>
      </c>
      <c r="N618">
        <v>2.2275</v>
      </c>
      <c r="O618">
        <v>2.3149999999999999</v>
      </c>
      <c r="P618">
        <v>2.335</v>
      </c>
      <c r="Q618">
        <v>2.5099999999999998</v>
      </c>
      <c r="R618">
        <v>1.4450000000000001</v>
      </c>
      <c r="S618">
        <v>1.4475</v>
      </c>
      <c r="T618">
        <v>1.4424999999999999</v>
      </c>
      <c r="U618">
        <v>6.4400000000000004E-3</v>
      </c>
      <c r="V618" s="359">
        <v>137.097746</v>
      </c>
      <c r="W618">
        <v>145.25</v>
      </c>
      <c r="X618">
        <v>145.75</v>
      </c>
      <c r="Y618">
        <v>145.5</v>
      </c>
      <c r="Z618">
        <v>79</v>
      </c>
    </row>
    <row r="619" spans="1:26">
      <c r="A619" s="95">
        <v>45149</v>
      </c>
      <c r="B619">
        <v>215.1</v>
      </c>
      <c r="C619">
        <v>717.75</v>
      </c>
      <c r="D619">
        <v>2.2225000000000001</v>
      </c>
      <c r="E619">
        <v>2495</v>
      </c>
      <c r="F619">
        <v>537</v>
      </c>
      <c r="G619">
        <v>2515</v>
      </c>
      <c r="H619">
        <v>555</v>
      </c>
      <c r="I619">
        <v>3000</v>
      </c>
      <c r="J619">
        <v>557</v>
      </c>
      <c r="K619">
        <v>13.63</v>
      </c>
      <c r="L619">
        <v>2.15</v>
      </c>
      <c r="M619">
        <v>2.1375000000000002</v>
      </c>
      <c r="N619">
        <v>2.2225000000000001</v>
      </c>
      <c r="O619">
        <v>2.2749999999999999</v>
      </c>
      <c r="P619">
        <v>2.3250000000000002</v>
      </c>
      <c r="Q619">
        <v>2.4950000000000001</v>
      </c>
      <c r="R619">
        <v>1.4350000000000001</v>
      </c>
      <c r="S619">
        <v>1.4375</v>
      </c>
      <c r="T619">
        <v>1.4325000000000001</v>
      </c>
      <c r="U619">
        <v>6.3600000000000002E-3</v>
      </c>
      <c r="V619" s="359">
        <v>137.76461599999999</v>
      </c>
      <c r="W619">
        <v>143.25</v>
      </c>
      <c r="X619">
        <v>144</v>
      </c>
      <c r="Y619">
        <v>143.75</v>
      </c>
      <c r="Z619">
        <v>79</v>
      </c>
    </row>
    <row r="620" spans="1:26">
      <c r="A620" s="95">
        <v>45152</v>
      </c>
      <c r="B620">
        <v>215.1</v>
      </c>
      <c r="C620">
        <v>717.75</v>
      </c>
      <c r="D620">
        <v>2.2200000000000002</v>
      </c>
      <c r="E620">
        <v>2530</v>
      </c>
      <c r="F620">
        <v>537</v>
      </c>
      <c r="G620">
        <v>2550</v>
      </c>
      <c r="H620">
        <v>554</v>
      </c>
      <c r="J620">
        <v>557</v>
      </c>
      <c r="K620">
        <v>13.61</v>
      </c>
      <c r="L620">
        <v>2.1505000000000001</v>
      </c>
      <c r="M620">
        <v>2.1225000000000001</v>
      </c>
      <c r="N620">
        <v>2.2225000000000001</v>
      </c>
      <c r="O620">
        <v>2.2799999999999998</v>
      </c>
      <c r="P620">
        <v>2.3050000000000002</v>
      </c>
      <c r="Q620">
        <v>2.4900000000000002</v>
      </c>
      <c r="R620">
        <v>1.4275</v>
      </c>
      <c r="S620">
        <v>1.43</v>
      </c>
      <c r="T620">
        <v>1.425</v>
      </c>
      <c r="U620">
        <v>6.4400000000000004E-3</v>
      </c>
      <c r="V620" s="359">
        <v>138.41167200000001</v>
      </c>
      <c r="W620">
        <v>143.5</v>
      </c>
      <c r="X620">
        <v>144.25</v>
      </c>
      <c r="Y620">
        <v>144</v>
      </c>
      <c r="Z620">
        <v>79</v>
      </c>
    </row>
    <row r="621" spans="1:26">
      <c r="A621" s="95">
        <v>45153</v>
      </c>
      <c r="B621">
        <v>212.5</v>
      </c>
      <c r="C621">
        <v>719.75</v>
      </c>
      <c r="D621">
        <v>2.165</v>
      </c>
      <c r="E621">
        <v>2695</v>
      </c>
      <c r="F621">
        <v>564</v>
      </c>
      <c r="G621">
        <v>2715</v>
      </c>
      <c r="H621">
        <v>585</v>
      </c>
      <c r="J621">
        <v>584</v>
      </c>
      <c r="K621">
        <v>14.36</v>
      </c>
      <c r="L621">
        <v>2.1309999999999998</v>
      </c>
      <c r="M621">
        <v>2.105</v>
      </c>
      <c r="N621">
        <v>2.165</v>
      </c>
      <c r="O621">
        <v>2.2524999999999999</v>
      </c>
      <c r="P621">
        <v>2.2949999999999999</v>
      </c>
      <c r="Q621">
        <v>2.4700000000000002</v>
      </c>
      <c r="R621">
        <v>1.4475</v>
      </c>
      <c r="S621">
        <v>1.45</v>
      </c>
      <c r="T621">
        <v>1.4450000000000001</v>
      </c>
      <c r="U621">
        <v>6.4999999999999997E-3</v>
      </c>
      <c r="V621" s="359">
        <v>138.28040200000001</v>
      </c>
      <c r="W621">
        <v>144</v>
      </c>
      <c r="X621">
        <v>145.25</v>
      </c>
      <c r="Y621">
        <v>145</v>
      </c>
      <c r="Z621">
        <v>80.5</v>
      </c>
    </row>
    <row r="622" spans="1:26">
      <c r="A622" s="95">
        <v>45154</v>
      </c>
      <c r="B622">
        <v>210.4</v>
      </c>
      <c r="C622">
        <v>715.5</v>
      </c>
      <c r="D622">
        <v>2.1575000000000002</v>
      </c>
      <c r="E622">
        <v>2745</v>
      </c>
      <c r="F622">
        <v>573</v>
      </c>
      <c r="G622">
        <v>2765</v>
      </c>
      <c r="H622">
        <v>595</v>
      </c>
      <c r="J622">
        <v>593</v>
      </c>
      <c r="K622">
        <v>14.61</v>
      </c>
      <c r="L622">
        <v>2.1019999999999999</v>
      </c>
      <c r="M622">
        <v>2.08</v>
      </c>
      <c r="N622">
        <v>2.1549999999999998</v>
      </c>
      <c r="O622">
        <v>2.2174999999999998</v>
      </c>
      <c r="P622">
        <v>2.2749999999999999</v>
      </c>
      <c r="Q622">
        <v>2.4449999999999998</v>
      </c>
      <c r="R622">
        <v>1.4524999999999999</v>
      </c>
      <c r="S622">
        <v>1.4550000000000001</v>
      </c>
      <c r="T622">
        <v>1.45</v>
      </c>
      <c r="U622">
        <v>6.4999999999999997E-3</v>
      </c>
      <c r="V622" s="359">
        <v>137.226741</v>
      </c>
      <c r="W622">
        <v>145</v>
      </c>
      <c r="X622">
        <v>145.75</v>
      </c>
      <c r="Y622">
        <v>145.5</v>
      </c>
      <c r="Z622">
        <v>80.5</v>
      </c>
    </row>
    <row r="623" spans="1:26">
      <c r="A623" s="95">
        <v>45155</v>
      </c>
      <c r="B623">
        <v>206.9</v>
      </c>
      <c r="C623">
        <v>714.75</v>
      </c>
      <c r="D623">
        <v>2.13</v>
      </c>
      <c r="E623">
        <v>2745</v>
      </c>
      <c r="F623">
        <v>573</v>
      </c>
      <c r="G623">
        <v>2765</v>
      </c>
      <c r="H623">
        <v>595</v>
      </c>
      <c r="J623">
        <v>593</v>
      </c>
      <c r="K623">
        <v>14.62</v>
      </c>
      <c r="L623">
        <v>2.0895000000000001</v>
      </c>
      <c r="M623">
        <v>2.11</v>
      </c>
      <c r="N623">
        <v>2.13</v>
      </c>
      <c r="O623">
        <v>2.2050000000000001</v>
      </c>
      <c r="P623">
        <v>2.2749999999999999</v>
      </c>
      <c r="Q623">
        <v>2.4449999999999998</v>
      </c>
      <c r="R623">
        <v>1.4424999999999999</v>
      </c>
      <c r="S623">
        <v>1.4450000000000001</v>
      </c>
      <c r="T623">
        <v>1.44</v>
      </c>
      <c r="U623">
        <v>6.7250000000000001E-3</v>
      </c>
      <c r="V623" s="359">
        <v>135.53603200000001</v>
      </c>
      <c r="W623">
        <v>144</v>
      </c>
      <c r="X623">
        <v>144.25</v>
      </c>
      <c r="Y623">
        <v>144</v>
      </c>
      <c r="Z623">
        <v>82.5</v>
      </c>
    </row>
    <row r="624" spans="1:26">
      <c r="A624" s="95">
        <v>45156</v>
      </c>
      <c r="B624">
        <v>210.2</v>
      </c>
      <c r="C624">
        <v>730</v>
      </c>
      <c r="D624">
        <v>2.1549999999999998</v>
      </c>
      <c r="E624">
        <v>2680</v>
      </c>
      <c r="F624">
        <v>563</v>
      </c>
      <c r="G624">
        <v>2700</v>
      </c>
      <c r="H624">
        <v>584</v>
      </c>
      <c r="I624">
        <v>3300</v>
      </c>
      <c r="J624">
        <v>583</v>
      </c>
      <c r="K624">
        <v>14.34</v>
      </c>
      <c r="L624">
        <v>2.105</v>
      </c>
      <c r="M624">
        <v>2.1</v>
      </c>
      <c r="N624">
        <v>2.1549999999999998</v>
      </c>
      <c r="O624">
        <v>2.2200000000000002</v>
      </c>
      <c r="P624">
        <v>2.3050000000000002</v>
      </c>
      <c r="Q624">
        <v>2.4750000000000001</v>
      </c>
      <c r="R624">
        <v>1.4175</v>
      </c>
      <c r="S624">
        <v>1.42</v>
      </c>
      <c r="T624">
        <v>1.415</v>
      </c>
      <c r="U624">
        <v>6.5599999999999999E-3</v>
      </c>
      <c r="V624" s="359">
        <v>134.058491</v>
      </c>
      <c r="W624">
        <v>141.5</v>
      </c>
      <c r="X624">
        <v>141.75</v>
      </c>
      <c r="Y624">
        <v>141.5</v>
      </c>
      <c r="Z624">
        <v>82.5</v>
      </c>
    </row>
    <row r="625" spans="1:26">
      <c r="A625" s="95">
        <v>45159</v>
      </c>
      <c r="B625">
        <v>211</v>
      </c>
      <c r="C625">
        <v>728.75</v>
      </c>
      <c r="D625">
        <v>2.17</v>
      </c>
      <c r="E625">
        <v>2680</v>
      </c>
      <c r="F625">
        <v>562</v>
      </c>
      <c r="G625">
        <v>2660</v>
      </c>
      <c r="H625">
        <v>575</v>
      </c>
      <c r="J625">
        <v>582</v>
      </c>
      <c r="K625">
        <v>14.32</v>
      </c>
      <c r="L625">
        <v>2.1124999999999998</v>
      </c>
      <c r="M625">
        <v>2.0975000000000001</v>
      </c>
      <c r="N625">
        <v>2.17</v>
      </c>
      <c r="O625">
        <v>2.23</v>
      </c>
      <c r="P625">
        <v>2.31</v>
      </c>
      <c r="Q625">
        <v>2.4700000000000002</v>
      </c>
      <c r="R625">
        <v>1.425</v>
      </c>
      <c r="S625">
        <v>1.4275</v>
      </c>
      <c r="T625">
        <v>1.4225000000000001</v>
      </c>
      <c r="U625">
        <v>6.3200000000000001E-3</v>
      </c>
      <c r="V625" s="359">
        <v>133.48500999999999</v>
      </c>
      <c r="W625">
        <v>141.75</v>
      </c>
      <c r="X625">
        <v>142</v>
      </c>
      <c r="Y625">
        <v>141.75</v>
      </c>
      <c r="Z625">
        <v>82.5</v>
      </c>
    </row>
    <row r="626" spans="1:26">
      <c r="A626" s="95">
        <v>45160</v>
      </c>
      <c r="B626">
        <v>211.4</v>
      </c>
      <c r="C626">
        <v>722.5</v>
      </c>
      <c r="D626">
        <v>2.1850000000000001</v>
      </c>
      <c r="E626">
        <v>2680</v>
      </c>
      <c r="F626">
        <v>566</v>
      </c>
      <c r="G626">
        <v>2660</v>
      </c>
      <c r="H626">
        <v>580</v>
      </c>
      <c r="J626">
        <v>586</v>
      </c>
      <c r="K626">
        <v>14.44</v>
      </c>
      <c r="L626">
        <v>2.1019999999999999</v>
      </c>
      <c r="M626">
        <v>2.1025</v>
      </c>
      <c r="N626">
        <v>2.2149999999999999</v>
      </c>
      <c r="O626">
        <v>2.23</v>
      </c>
      <c r="P626">
        <v>2.31</v>
      </c>
      <c r="Q626">
        <v>2.4649999999999999</v>
      </c>
      <c r="R626">
        <v>1.415</v>
      </c>
      <c r="S626">
        <v>1.4175</v>
      </c>
      <c r="T626">
        <v>1.4125000000000001</v>
      </c>
      <c r="U626">
        <v>6.4999999999999997E-3</v>
      </c>
      <c r="V626" s="359">
        <v>131.50492399999999</v>
      </c>
      <c r="W626">
        <v>140.75</v>
      </c>
      <c r="X626">
        <v>141.25</v>
      </c>
      <c r="Y626">
        <v>141</v>
      </c>
      <c r="Z626">
        <v>82.5</v>
      </c>
    </row>
    <row r="627" spans="1:26">
      <c r="A627" s="95">
        <v>45161</v>
      </c>
      <c r="B627">
        <v>215.9</v>
      </c>
      <c r="C627">
        <v>730.75</v>
      </c>
      <c r="D627">
        <v>2.2324999999999999</v>
      </c>
      <c r="E627">
        <v>2660</v>
      </c>
      <c r="F627">
        <v>559</v>
      </c>
      <c r="G627">
        <v>2640</v>
      </c>
      <c r="H627">
        <v>621</v>
      </c>
      <c r="J627">
        <v>589</v>
      </c>
      <c r="K627">
        <v>14.57</v>
      </c>
      <c r="L627">
        <v>2.1475</v>
      </c>
      <c r="M627">
        <v>2.1412499999999999</v>
      </c>
      <c r="N627">
        <v>2.2400000000000002</v>
      </c>
      <c r="O627">
        <v>2.2799999999999998</v>
      </c>
      <c r="P627">
        <v>2.375</v>
      </c>
      <c r="Q627">
        <v>2.5</v>
      </c>
      <c r="R627">
        <v>1.3925000000000001</v>
      </c>
      <c r="S627">
        <v>1.395</v>
      </c>
      <c r="T627">
        <v>1.39</v>
      </c>
      <c r="U627">
        <v>6.4999999999999997E-3</v>
      </c>
      <c r="V627" s="359">
        <v>129.334914</v>
      </c>
      <c r="W627">
        <v>140</v>
      </c>
      <c r="X627">
        <v>140.5</v>
      </c>
      <c r="Y627">
        <v>140.25</v>
      </c>
      <c r="Z627">
        <v>80.5</v>
      </c>
    </row>
    <row r="628" spans="1:26">
      <c r="A628" s="95">
        <v>45162</v>
      </c>
      <c r="B628">
        <v>215.9</v>
      </c>
      <c r="C628">
        <v>748.5</v>
      </c>
      <c r="D628">
        <v>2.2450000000000001</v>
      </c>
      <c r="E628">
        <v>2660</v>
      </c>
      <c r="F628">
        <v>557</v>
      </c>
      <c r="G628">
        <v>2640</v>
      </c>
      <c r="H628">
        <v>619</v>
      </c>
      <c r="J628">
        <v>587</v>
      </c>
      <c r="K628">
        <v>14.52</v>
      </c>
      <c r="L628">
        <v>2.16</v>
      </c>
      <c r="M628">
        <v>2.16</v>
      </c>
      <c r="N628">
        <v>2.2599999999999998</v>
      </c>
      <c r="O628">
        <v>2.2949999999999999</v>
      </c>
      <c r="P628">
        <v>2.39</v>
      </c>
      <c r="Q628">
        <v>2.5150000000000001</v>
      </c>
      <c r="R628">
        <v>1.395</v>
      </c>
      <c r="S628">
        <v>1.3975</v>
      </c>
      <c r="T628">
        <v>1.3925000000000001</v>
      </c>
      <c r="U628">
        <v>6.4400000000000004E-3</v>
      </c>
      <c r="V628" s="359">
        <v>125.10677800000001</v>
      </c>
      <c r="W628">
        <v>140.5</v>
      </c>
      <c r="X628">
        <v>141</v>
      </c>
      <c r="Y628">
        <v>140.75</v>
      </c>
      <c r="Z628">
        <v>80.5</v>
      </c>
    </row>
    <row r="629" spans="1:26">
      <c r="A629" s="95">
        <v>45163</v>
      </c>
      <c r="B629">
        <v>216.4</v>
      </c>
      <c r="C629">
        <v>748.5</v>
      </c>
      <c r="D629">
        <v>2.25</v>
      </c>
      <c r="E629">
        <v>2670</v>
      </c>
      <c r="F629">
        <v>559</v>
      </c>
      <c r="G629">
        <v>2650</v>
      </c>
      <c r="H629">
        <v>621</v>
      </c>
      <c r="I629">
        <v>3265</v>
      </c>
      <c r="J629">
        <v>589</v>
      </c>
      <c r="K629">
        <v>14.58</v>
      </c>
      <c r="L629">
        <v>2.1675</v>
      </c>
      <c r="M629">
        <v>2.1625000000000001</v>
      </c>
      <c r="N629">
        <v>2.2650000000000001</v>
      </c>
      <c r="O629">
        <v>2.2999999999999998</v>
      </c>
      <c r="P629">
        <v>2.395</v>
      </c>
      <c r="Q629">
        <v>2.52</v>
      </c>
      <c r="R629">
        <v>1.4</v>
      </c>
      <c r="S629">
        <v>1.4025000000000001</v>
      </c>
      <c r="T629">
        <v>1.3975</v>
      </c>
      <c r="U629">
        <v>6.4400000000000004E-3</v>
      </c>
      <c r="V629" s="359">
        <v>120.81014500000001</v>
      </c>
      <c r="W629">
        <v>139.75</v>
      </c>
      <c r="X629">
        <v>140.25</v>
      </c>
      <c r="Y629">
        <v>140</v>
      </c>
      <c r="Z629">
        <v>80.5</v>
      </c>
    </row>
    <row r="630" spans="1:26">
      <c r="A630" s="103">
        <v>45166</v>
      </c>
      <c r="B630">
        <v>220</v>
      </c>
      <c r="C630" s="189">
        <v>748.5</v>
      </c>
      <c r="D630">
        <v>2.2999999999999998</v>
      </c>
      <c r="E630">
        <v>2680</v>
      </c>
      <c r="F630">
        <v>560</v>
      </c>
      <c r="G630">
        <v>2660</v>
      </c>
      <c r="H630">
        <v>622</v>
      </c>
      <c r="J630">
        <v>590</v>
      </c>
      <c r="K630">
        <v>14.61</v>
      </c>
      <c r="L630">
        <v>2.2000000000000002</v>
      </c>
      <c r="M630">
        <v>2.2050000000000001</v>
      </c>
      <c r="N630">
        <v>2.2999999999999998</v>
      </c>
      <c r="O630">
        <v>2.3199999999999998</v>
      </c>
      <c r="P630">
        <v>2.38</v>
      </c>
      <c r="Q630">
        <v>2.5350000000000001</v>
      </c>
      <c r="R630">
        <v>1.405</v>
      </c>
      <c r="S630">
        <v>1.4075</v>
      </c>
      <c r="T630">
        <v>1.4025000000000001</v>
      </c>
      <c r="U630">
        <v>6.4000000000000003E-3</v>
      </c>
      <c r="V630" s="359">
        <v>118.984476</v>
      </c>
      <c r="W630">
        <v>141</v>
      </c>
      <c r="X630">
        <v>141.5</v>
      </c>
      <c r="Y630">
        <v>141.25</v>
      </c>
      <c r="Z630">
        <v>78.5</v>
      </c>
    </row>
    <row r="631" spans="1:26">
      <c r="A631" s="95">
        <v>45167</v>
      </c>
      <c r="B631">
        <v>221</v>
      </c>
      <c r="C631">
        <v>748</v>
      </c>
      <c r="D631">
        <v>2.31</v>
      </c>
      <c r="E631">
        <v>2690</v>
      </c>
      <c r="F631">
        <v>564</v>
      </c>
      <c r="G631">
        <v>2670</v>
      </c>
      <c r="H631">
        <v>627</v>
      </c>
      <c r="J631">
        <v>594</v>
      </c>
      <c r="K631">
        <v>14.73</v>
      </c>
      <c r="L631">
        <v>2.2149999999999999</v>
      </c>
      <c r="M631">
        <v>2.2124999999999999</v>
      </c>
      <c r="N631">
        <v>2.31</v>
      </c>
      <c r="O631">
        <v>2.34</v>
      </c>
      <c r="P631">
        <v>2.395</v>
      </c>
      <c r="Q631">
        <v>2.5550000000000002</v>
      </c>
      <c r="R631">
        <v>1.42</v>
      </c>
      <c r="S631">
        <v>1.4225000000000001</v>
      </c>
      <c r="T631">
        <v>1.4175</v>
      </c>
      <c r="U631">
        <v>6.3600000000000002E-3</v>
      </c>
      <c r="V631" s="359">
        <v>119.458412</v>
      </c>
      <c r="W631">
        <v>141.75</v>
      </c>
      <c r="X631">
        <v>142</v>
      </c>
      <c r="Y631">
        <v>141.75</v>
      </c>
      <c r="Z631">
        <v>78.5</v>
      </c>
    </row>
    <row r="632" spans="1:26">
      <c r="A632" s="95">
        <v>45168</v>
      </c>
      <c r="B632">
        <v>226.3</v>
      </c>
      <c r="C632">
        <v>754.75</v>
      </c>
      <c r="D632" s="28">
        <v>2.3650000000000002</v>
      </c>
      <c r="E632">
        <v>2690</v>
      </c>
      <c r="F632">
        <v>563</v>
      </c>
      <c r="G632">
        <v>2670</v>
      </c>
      <c r="H632">
        <v>626</v>
      </c>
      <c r="J632">
        <v>593</v>
      </c>
      <c r="K632">
        <v>14.69</v>
      </c>
      <c r="L632">
        <v>2.25</v>
      </c>
      <c r="M632">
        <v>2.2749999999999999</v>
      </c>
      <c r="N632">
        <v>2.355</v>
      </c>
      <c r="O632">
        <v>2.37</v>
      </c>
      <c r="P632">
        <v>2.4350000000000001</v>
      </c>
      <c r="Q632">
        <v>2.6</v>
      </c>
      <c r="R632">
        <v>1.425</v>
      </c>
      <c r="S632">
        <v>1.43</v>
      </c>
      <c r="T632">
        <v>1.425</v>
      </c>
      <c r="U632">
        <v>6.28E-3</v>
      </c>
      <c r="V632" s="359">
        <v>121.283889</v>
      </c>
      <c r="W632">
        <v>142</v>
      </c>
      <c r="X632">
        <v>142.25</v>
      </c>
      <c r="Y632">
        <v>142</v>
      </c>
      <c r="Z632">
        <v>77</v>
      </c>
    </row>
    <row r="633" spans="1:26">
      <c r="A633" s="95">
        <v>45169</v>
      </c>
      <c r="B633">
        <v>227</v>
      </c>
      <c r="C633" s="28">
        <v>749</v>
      </c>
      <c r="D633">
        <v>2.38</v>
      </c>
      <c r="E633">
        <v>2695</v>
      </c>
      <c r="F633">
        <v>555</v>
      </c>
      <c r="G633">
        <v>2675</v>
      </c>
      <c r="H633">
        <v>617</v>
      </c>
      <c r="J633">
        <v>585</v>
      </c>
      <c r="K633">
        <v>14.47</v>
      </c>
      <c r="L633">
        <v>2.2675000000000001</v>
      </c>
      <c r="M633">
        <v>2.29</v>
      </c>
      <c r="N633">
        <v>2.3824999999999998</v>
      </c>
      <c r="O633">
        <v>2.3849999999999998</v>
      </c>
      <c r="P633">
        <v>2.41</v>
      </c>
      <c r="Q633">
        <v>2.58</v>
      </c>
      <c r="R633">
        <v>1.41</v>
      </c>
      <c r="S633">
        <v>1.415</v>
      </c>
      <c r="T633">
        <v>1.41</v>
      </c>
      <c r="U633">
        <v>8.1499999999999993E-3</v>
      </c>
      <c r="V633" s="359">
        <v>122.78417899999999</v>
      </c>
      <c r="W633">
        <v>141.25</v>
      </c>
      <c r="X633">
        <v>141.75</v>
      </c>
      <c r="Y633">
        <v>141.5</v>
      </c>
      <c r="Z633">
        <v>77</v>
      </c>
    </row>
    <row r="634" spans="1:26">
      <c r="A634" s="95">
        <v>45170</v>
      </c>
      <c r="B634">
        <v>228.2</v>
      </c>
      <c r="C634">
        <v>759.75</v>
      </c>
      <c r="D634">
        <v>2.4</v>
      </c>
      <c r="E634">
        <v>2695</v>
      </c>
      <c r="F634">
        <v>557</v>
      </c>
      <c r="G634">
        <v>2675</v>
      </c>
      <c r="H634">
        <v>618</v>
      </c>
      <c r="I634">
        <v>3265</v>
      </c>
      <c r="J634">
        <v>587</v>
      </c>
      <c r="K634">
        <v>14.51</v>
      </c>
      <c r="L634">
        <v>2.2799999999999998</v>
      </c>
      <c r="M634">
        <v>2.2999999999999998</v>
      </c>
      <c r="N634">
        <v>2.4</v>
      </c>
      <c r="O634">
        <v>2.395</v>
      </c>
      <c r="P634">
        <v>2.4500000000000002</v>
      </c>
      <c r="Q634">
        <v>2.61</v>
      </c>
      <c r="R634">
        <v>1.39</v>
      </c>
      <c r="S634">
        <v>1.395</v>
      </c>
      <c r="T634">
        <v>1.39</v>
      </c>
      <c r="U634">
        <v>6.2750000000000002E-3</v>
      </c>
      <c r="V634" s="359">
        <v>122.99963200000001</v>
      </c>
      <c r="W634">
        <v>138.75</v>
      </c>
      <c r="X634">
        <v>139.25</v>
      </c>
      <c r="Y634">
        <v>139</v>
      </c>
      <c r="Z634">
        <v>77</v>
      </c>
    </row>
    <row r="635" spans="1:26">
      <c r="A635" s="103">
        <v>45173</v>
      </c>
      <c r="B635" s="189">
        <v>228.2</v>
      </c>
      <c r="C635">
        <v>760.25</v>
      </c>
      <c r="D635" s="189">
        <v>2.4</v>
      </c>
      <c r="E635">
        <v>2695</v>
      </c>
      <c r="F635">
        <v>557</v>
      </c>
      <c r="G635">
        <v>2675</v>
      </c>
      <c r="H635">
        <v>619</v>
      </c>
      <c r="I635">
        <v>3265</v>
      </c>
      <c r="J635">
        <v>587</v>
      </c>
      <c r="K635">
        <v>14.52</v>
      </c>
      <c r="L635" s="189">
        <v>2.2799999999999998</v>
      </c>
      <c r="M635" s="189">
        <v>2.2999999999999998</v>
      </c>
      <c r="N635" s="189">
        <v>2.4</v>
      </c>
      <c r="O635" s="189">
        <v>2.395</v>
      </c>
      <c r="P635" s="189">
        <v>2.4500000000000002</v>
      </c>
      <c r="Q635" s="189">
        <v>2.61</v>
      </c>
      <c r="R635" s="189">
        <v>1.39</v>
      </c>
      <c r="S635" s="189">
        <v>1.395</v>
      </c>
      <c r="T635" s="189">
        <v>1.39</v>
      </c>
      <c r="U635" s="189">
        <v>6.2750000000000002E-3</v>
      </c>
      <c r="V635" s="359">
        <v>123.235849</v>
      </c>
      <c r="W635" s="189">
        <v>138.75</v>
      </c>
      <c r="X635" s="189">
        <v>139.25</v>
      </c>
      <c r="Y635" s="189">
        <v>139</v>
      </c>
      <c r="Z635" s="189">
        <v>77</v>
      </c>
    </row>
    <row r="636" spans="1:26">
      <c r="A636" s="95">
        <v>45174</v>
      </c>
      <c r="B636">
        <v>227.65</v>
      </c>
      <c r="C636">
        <v>765</v>
      </c>
      <c r="D636">
        <v>2.3675000000000002</v>
      </c>
      <c r="E636">
        <v>2695</v>
      </c>
      <c r="F636">
        <v>553</v>
      </c>
      <c r="G636">
        <v>2675</v>
      </c>
      <c r="H636">
        <v>614</v>
      </c>
      <c r="I636">
        <v>3285</v>
      </c>
      <c r="J636">
        <v>583</v>
      </c>
      <c r="K636">
        <v>14.38</v>
      </c>
      <c r="L636">
        <v>2.2765</v>
      </c>
      <c r="M636">
        <v>2.2850000000000001</v>
      </c>
      <c r="N636">
        <v>2.36</v>
      </c>
      <c r="O636">
        <v>2.3849999999999998</v>
      </c>
      <c r="P636">
        <v>2.44</v>
      </c>
      <c r="Q636">
        <v>2.6</v>
      </c>
      <c r="R636">
        <v>1.34</v>
      </c>
      <c r="S636">
        <v>1.345</v>
      </c>
      <c r="T636">
        <v>1.34</v>
      </c>
      <c r="U636">
        <v>6.2750000000000002E-3</v>
      </c>
      <c r="V636" s="359">
        <v>124.432857</v>
      </c>
      <c r="W636">
        <v>134</v>
      </c>
      <c r="X636">
        <v>134.5</v>
      </c>
      <c r="Y636">
        <v>134.25</v>
      </c>
      <c r="Z636">
        <v>77</v>
      </c>
    </row>
    <row r="637" spans="1:26">
      <c r="A637" s="95">
        <v>45175</v>
      </c>
      <c r="B637">
        <v>227</v>
      </c>
      <c r="C637">
        <v>764</v>
      </c>
      <c r="D637">
        <v>2.36</v>
      </c>
      <c r="E637">
        <v>2665</v>
      </c>
      <c r="F637">
        <v>547</v>
      </c>
      <c r="G637">
        <v>2645</v>
      </c>
      <c r="H637" s="463">
        <v>631</v>
      </c>
      <c r="I637">
        <v>3245</v>
      </c>
      <c r="J637">
        <v>577</v>
      </c>
      <c r="K637">
        <v>14.22</v>
      </c>
      <c r="L637">
        <v>2.27</v>
      </c>
      <c r="M637">
        <v>2.2875000000000001</v>
      </c>
      <c r="N637">
        <v>2.3650000000000002</v>
      </c>
      <c r="O637">
        <v>2.38</v>
      </c>
      <c r="P637">
        <v>2.46</v>
      </c>
      <c r="Q637">
        <v>2.62</v>
      </c>
      <c r="R637">
        <v>1.325</v>
      </c>
      <c r="S637">
        <v>1.33</v>
      </c>
      <c r="T637">
        <v>1.325</v>
      </c>
      <c r="U637">
        <v>6.2750000000000002E-3</v>
      </c>
      <c r="V637" s="359">
        <v>124.98882999999999</v>
      </c>
      <c r="W637">
        <v>132.25</v>
      </c>
      <c r="X637">
        <v>132.75</v>
      </c>
      <c r="Y637">
        <v>132.5</v>
      </c>
      <c r="Z637">
        <v>77.5</v>
      </c>
    </row>
    <row r="638" spans="1:26">
      <c r="A638" s="103">
        <v>45176</v>
      </c>
      <c r="B638">
        <v>228.1</v>
      </c>
      <c r="C638">
        <v>752.75</v>
      </c>
      <c r="D638">
        <v>2.3675000000000002</v>
      </c>
      <c r="E638" s="189">
        <v>2665</v>
      </c>
      <c r="F638" s="189">
        <v>547</v>
      </c>
      <c r="G638" s="189">
        <v>2645</v>
      </c>
      <c r="H638" s="189">
        <v>631</v>
      </c>
      <c r="I638" s="189">
        <v>3245</v>
      </c>
      <c r="J638" s="189">
        <v>577</v>
      </c>
      <c r="K638" s="189">
        <v>14.22</v>
      </c>
      <c r="L638">
        <v>2.2837499999999999</v>
      </c>
      <c r="M638">
        <v>2.2949999999999999</v>
      </c>
      <c r="N638">
        <v>2.3675000000000002</v>
      </c>
      <c r="O638">
        <v>2.395</v>
      </c>
      <c r="P638">
        <v>2.4575</v>
      </c>
      <c r="Q638">
        <v>2.62</v>
      </c>
      <c r="R638">
        <v>1.3025</v>
      </c>
      <c r="S638">
        <v>1.3075000000000001</v>
      </c>
      <c r="T638">
        <v>1.3025</v>
      </c>
      <c r="U638">
        <v>6.215E-3</v>
      </c>
      <c r="V638" s="401">
        <v>124.98882999999999</v>
      </c>
      <c r="W638">
        <v>132</v>
      </c>
      <c r="X638">
        <v>132.5</v>
      </c>
      <c r="Y638">
        <v>132.25</v>
      </c>
      <c r="Z638">
        <v>76</v>
      </c>
    </row>
    <row r="639" spans="1:26">
      <c r="A639" s="95">
        <v>45177</v>
      </c>
      <c r="B639">
        <v>228.3</v>
      </c>
      <c r="C639">
        <v>754.25</v>
      </c>
      <c r="D639">
        <v>2.37</v>
      </c>
      <c r="E639">
        <v>2665</v>
      </c>
      <c r="F639">
        <v>547</v>
      </c>
      <c r="G639">
        <v>2645</v>
      </c>
      <c r="H639">
        <v>632</v>
      </c>
      <c r="I639">
        <v>3285</v>
      </c>
      <c r="J639">
        <v>577</v>
      </c>
      <c r="K639">
        <v>14.23</v>
      </c>
      <c r="L639">
        <v>2.2850000000000001</v>
      </c>
      <c r="M639">
        <v>2.3050000000000002</v>
      </c>
      <c r="N639">
        <v>2.3675000000000002</v>
      </c>
      <c r="O639">
        <v>2.395</v>
      </c>
      <c r="P639">
        <v>2.4649999999999999</v>
      </c>
      <c r="Q639">
        <v>2.625</v>
      </c>
      <c r="R639">
        <v>1.3174999999999999</v>
      </c>
      <c r="S639">
        <v>1.3225</v>
      </c>
      <c r="T639">
        <v>1.3174999999999999</v>
      </c>
      <c r="U639">
        <v>6.1549999999999999E-3</v>
      </c>
      <c r="V639" s="359">
        <v>124.59111900000001</v>
      </c>
      <c r="W639">
        <v>132.25</v>
      </c>
      <c r="X639">
        <v>132.75</v>
      </c>
      <c r="Y639">
        <v>132.5</v>
      </c>
      <c r="Z639">
        <v>74.5</v>
      </c>
    </row>
    <row r="640" spans="1:26">
      <c r="A640" s="95">
        <v>45180</v>
      </c>
      <c r="B640">
        <v>231.7</v>
      </c>
      <c r="C640">
        <v>759.25</v>
      </c>
      <c r="D640">
        <v>2.3975</v>
      </c>
      <c r="E640">
        <v>2670</v>
      </c>
      <c r="F640">
        <v>553</v>
      </c>
      <c r="G640">
        <v>2690</v>
      </c>
      <c r="H640">
        <v>646</v>
      </c>
      <c r="I640">
        <v>3285</v>
      </c>
      <c r="J640">
        <v>583</v>
      </c>
      <c r="K640">
        <v>14.39</v>
      </c>
      <c r="L640">
        <v>2.3155000000000001</v>
      </c>
      <c r="M640">
        <v>2.35</v>
      </c>
      <c r="N640">
        <v>2.4</v>
      </c>
      <c r="O640">
        <v>2.415</v>
      </c>
      <c r="P640">
        <v>2.4900000000000002</v>
      </c>
      <c r="Q640">
        <v>2.67</v>
      </c>
      <c r="R640">
        <v>1.33</v>
      </c>
      <c r="S640">
        <v>1.335</v>
      </c>
      <c r="T640">
        <v>1.33</v>
      </c>
      <c r="U640">
        <v>6.3150000000000003E-3</v>
      </c>
      <c r="V640" s="359">
        <v>124.485058</v>
      </c>
      <c r="W640">
        <v>134</v>
      </c>
      <c r="X640">
        <v>134.5</v>
      </c>
      <c r="Y640">
        <v>134.25</v>
      </c>
      <c r="Z640">
        <v>74.5</v>
      </c>
    </row>
    <row r="641" spans="1:26">
      <c r="A641" s="95">
        <v>45181</v>
      </c>
      <c r="B641">
        <v>233</v>
      </c>
      <c r="C641">
        <v>795.25</v>
      </c>
      <c r="D641">
        <v>2.4075000000000002</v>
      </c>
      <c r="E641">
        <v>2675</v>
      </c>
      <c r="F641">
        <v>552</v>
      </c>
      <c r="G641">
        <v>2695</v>
      </c>
      <c r="H641">
        <v>645</v>
      </c>
      <c r="I641">
        <v>3300</v>
      </c>
      <c r="J641">
        <v>582</v>
      </c>
      <c r="K641">
        <v>14.36</v>
      </c>
      <c r="L641">
        <v>2.3149999999999999</v>
      </c>
      <c r="M641">
        <v>2.355</v>
      </c>
      <c r="N641">
        <v>2.4024999999999999</v>
      </c>
      <c r="O641">
        <v>2.415</v>
      </c>
      <c r="P641">
        <v>2.5074999999999998</v>
      </c>
      <c r="Q641">
        <v>2.68</v>
      </c>
      <c r="R641">
        <v>1.3274999999999999</v>
      </c>
      <c r="S641">
        <v>1.3325</v>
      </c>
      <c r="T641">
        <v>1.3274999999999999</v>
      </c>
      <c r="U641">
        <v>6.1149999999999998E-3</v>
      </c>
      <c r="V641" s="359">
        <v>125.06513099999999</v>
      </c>
      <c r="W641">
        <v>132</v>
      </c>
      <c r="X641">
        <v>132.5</v>
      </c>
      <c r="Y641">
        <v>132.25</v>
      </c>
      <c r="Z641">
        <v>74.5</v>
      </c>
    </row>
    <row r="642" spans="1:26">
      <c r="A642" s="95">
        <v>45182</v>
      </c>
      <c r="B642">
        <v>245</v>
      </c>
      <c r="C642">
        <v>820</v>
      </c>
      <c r="D642">
        <v>2.5625</v>
      </c>
      <c r="E642">
        <v>2675</v>
      </c>
      <c r="F642">
        <v>555</v>
      </c>
      <c r="G642">
        <v>2695</v>
      </c>
      <c r="H642">
        <v>649</v>
      </c>
      <c r="I642">
        <v>3300</v>
      </c>
      <c r="J642">
        <v>585</v>
      </c>
      <c r="K642">
        <v>14.47</v>
      </c>
      <c r="L642">
        <v>2.4275000000000002</v>
      </c>
      <c r="M642">
        <v>2.4500000000000002</v>
      </c>
      <c r="N642">
        <v>2.5499999999999998</v>
      </c>
      <c r="O642">
        <v>2.5024999999999999</v>
      </c>
      <c r="P642">
        <v>2.62</v>
      </c>
      <c r="Q642">
        <v>2.7650000000000001</v>
      </c>
      <c r="R642">
        <v>1.3049999999999999</v>
      </c>
      <c r="S642">
        <v>1.31</v>
      </c>
      <c r="T642">
        <v>1.3049999999999999</v>
      </c>
      <c r="U642">
        <v>6.0699999999999999E-3</v>
      </c>
      <c r="V642" s="359">
        <v>125.96401299999999</v>
      </c>
      <c r="W642">
        <v>130</v>
      </c>
      <c r="X642">
        <v>130.5</v>
      </c>
      <c r="Y642">
        <v>130.25</v>
      </c>
      <c r="Z642">
        <v>74.5</v>
      </c>
    </row>
    <row r="643" spans="1:26">
      <c r="A643" s="95">
        <v>45183</v>
      </c>
      <c r="B643">
        <v>251</v>
      </c>
      <c r="C643">
        <v>831</v>
      </c>
      <c r="D643">
        <v>2.5750000000000002</v>
      </c>
      <c r="E643">
        <v>2675</v>
      </c>
      <c r="F643">
        <v>559</v>
      </c>
      <c r="G643">
        <v>2695</v>
      </c>
      <c r="H643">
        <v>653</v>
      </c>
      <c r="I643">
        <v>3365</v>
      </c>
      <c r="J643">
        <v>589</v>
      </c>
      <c r="K643">
        <v>14.59</v>
      </c>
      <c r="L643">
        <v>2.5049999999999999</v>
      </c>
      <c r="M643">
        <v>2.52</v>
      </c>
      <c r="N643">
        <v>2.5750000000000002</v>
      </c>
      <c r="O643">
        <v>2.5750000000000002</v>
      </c>
      <c r="P643">
        <v>2.6850000000000001</v>
      </c>
      <c r="Q643">
        <v>2.8450000000000002</v>
      </c>
      <c r="R643">
        <v>1.2725</v>
      </c>
      <c r="S643">
        <v>1.2749999999999999</v>
      </c>
      <c r="T643">
        <v>1.27</v>
      </c>
      <c r="U643">
        <v>5.9500000000000004E-3</v>
      </c>
      <c r="V643" s="359">
        <v>126.160383</v>
      </c>
      <c r="W643">
        <v>127.25</v>
      </c>
      <c r="X643">
        <v>127.75</v>
      </c>
      <c r="Y643">
        <v>127.5</v>
      </c>
      <c r="Z643">
        <v>74.5</v>
      </c>
    </row>
    <row r="644" spans="1:26">
      <c r="A644" s="95">
        <v>45184</v>
      </c>
      <c r="B644">
        <v>244</v>
      </c>
      <c r="C644">
        <v>813.75</v>
      </c>
      <c r="D644">
        <v>2.4700000000000002</v>
      </c>
      <c r="E644">
        <v>2675</v>
      </c>
      <c r="F644">
        <v>560</v>
      </c>
      <c r="G644">
        <v>2695</v>
      </c>
      <c r="H644">
        <v>654</v>
      </c>
      <c r="I644">
        <v>3315</v>
      </c>
      <c r="J644">
        <v>590</v>
      </c>
      <c r="K644">
        <v>14.6</v>
      </c>
      <c r="L644">
        <v>2.46</v>
      </c>
      <c r="M644">
        <v>2.4712499999999999</v>
      </c>
      <c r="N644">
        <v>2.48</v>
      </c>
      <c r="O644">
        <v>2.5299999999999998</v>
      </c>
      <c r="P644">
        <v>2.6549999999999998</v>
      </c>
      <c r="Q644">
        <v>2.82</v>
      </c>
      <c r="R644">
        <v>1.2625</v>
      </c>
      <c r="S644">
        <v>1.2649999999999999</v>
      </c>
      <c r="T644">
        <v>1.26</v>
      </c>
      <c r="U644">
        <v>5.6249999999999998E-3</v>
      </c>
      <c r="V644" s="359">
        <v>126.87755900000001</v>
      </c>
      <c r="W644">
        <v>126.25</v>
      </c>
      <c r="X644">
        <v>126.25</v>
      </c>
      <c r="Y644">
        <v>126.5</v>
      </c>
      <c r="Z644">
        <v>69</v>
      </c>
    </row>
    <row r="645" spans="1:26">
      <c r="A645" s="95">
        <v>45187</v>
      </c>
      <c r="B645">
        <v>236</v>
      </c>
      <c r="C645">
        <v>796.75</v>
      </c>
      <c r="D645">
        <v>2.3875000000000002</v>
      </c>
      <c r="E645">
        <v>2675</v>
      </c>
      <c r="F645">
        <v>562</v>
      </c>
      <c r="G645">
        <v>2715</v>
      </c>
      <c r="H645">
        <v>660</v>
      </c>
      <c r="I645">
        <v>3315</v>
      </c>
      <c r="J645">
        <v>592</v>
      </c>
      <c r="K645">
        <v>14.65</v>
      </c>
      <c r="L645">
        <v>2.38</v>
      </c>
      <c r="M645">
        <v>2.375</v>
      </c>
      <c r="N645">
        <v>2.4249999999999998</v>
      </c>
      <c r="O645">
        <v>2.4624999999999999</v>
      </c>
      <c r="P645">
        <v>2.5474999999999999</v>
      </c>
      <c r="Q645">
        <v>2.73</v>
      </c>
      <c r="R645">
        <v>1.2175</v>
      </c>
      <c r="S645">
        <v>1.2224999999999999</v>
      </c>
      <c r="T645">
        <v>1.2175</v>
      </c>
      <c r="U645">
        <v>5.4599999999999996E-3</v>
      </c>
      <c r="V645" s="359">
        <v>126.39514200000001</v>
      </c>
      <c r="W645">
        <v>119.25</v>
      </c>
      <c r="X645">
        <v>119.75</v>
      </c>
      <c r="Y645">
        <v>119.5</v>
      </c>
      <c r="Z645">
        <v>66</v>
      </c>
    </row>
    <row r="646" spans="1:26">
      <c r="A646" s="95">
        <v>45188</v>
      </c>
      <c r="B646">
        <v>233</v>
      </c>
      <c r="C646">
        <v>820</v>
      </c>
      <c r="D646">
        <v>2.3199999999999998</v>
      </c>
      <c r="E646">
        <v>2675</v>
      </c>
      <c r="F646">
        <v>560</v>
      </c>
      <c r="G646">
        <v>2715</v>
      </c>
      <c r="H646">
        <v>658</v>
      </c>
      <c r="I646">
        <v>3315</v>
      </c>
      <c r="J646">
        <v>590</v>
      </c>
      <c r="K646">
        <v>14.59</v>
      </c>
      <c r="L646">
        <v>2.3319999999999999</v>
      </c>
      <c r="M646">
        <v>2.3450000000000002</v>
      </c>
      <c r="N646">
        <v>2.3149999999999999</v>
      </c>
      <c r="O646">
        <v>2.4424999999999999</v>
      </c>
      <c r="P646">
        <v>2.5</v>
      </c>
      <c r="Q646">
        <v>2.71</v>
      </c>
      <c r="R646">
        <v>1.1675</v>
      </c>
      <c r="S646">
        <v>1.17</v>
      </c>
      <c r="T646">
        <v>1.165</v>
      </c>
      <c r="U646">
        <v>5.1749999999999999E-3</v>
      </c>
      <c r="V646" s="359">
        <v>125.183103</v>
      </c>
      <c r="W646">
        <v>114.75</v>
      </c>
      <c r="X646">
        <v>115</v>
      </c>
      <c r="Y646">
        <v>114.75</v>
      </c>
      <c r="Z646">
        <v>63</v>
      </c>
    </row>
    <row r="647" spans="1:26">
      <c r="A647" s="95">
        <v>45189</v>
      </c>
      <c r="B647">
        <v>235.1</v>
      </c>
      <c r="C647">
        <v>786</v>
      </c>
      <c r="D647">
        <v>2.3675000000000002</v>
      </c>
      <c r="E647">
        <v>2670</v>
      </c>
      <c r="F647">
        <v>559</v>
      </c>
      <c r="G647">
        <v>2705</v>
      </c>
      <c r="H647">
        <v>656</v>
      </c>
      <c r="I647">
        <v>3285</v>
      </c>
      <c r="J647">
        <v>589</v>
      </c>
      <c r="K647">
        <v>14.58</v>
      </c>
      <c r="L647">
        <v>2.3475000000000001</v>
      </c>
      <c r="M647">
        <v>2.3650000000000002</v>
      </c>
      <c r="N647">
        <v>2.375</v>
      </c>
      <c r="O647">
        <v>2.4750000000000001</v>
      </c>
      <c r="P647">
        <v>2.5099999999999998</v>
      </c>
      <c r="Q647">
        <v>2.7149999999999999</v>
      </c>
      <c r="R647">
        <v>1.1274999999999999</v>
      </c>
      <c r="S647">
        <v>1.1299999999999999</v>
      </c>
      <c r="T647">
        <v>1.125</v>
      </c>
      <c r="U647">
        <v>5.1349999999999998E-3</v>
      </c>
      <c r="V647" s="359">
        <v>123.9508</v>
      </c>
      <c r="W647">
        <v>112</v>
      </c>
      <c r="X647">
        <v>112</v>
      </c>
      <c r="Y647">
        <v>112</v>
      </c>
      <c r="Z647">
        <v>64.5</v>
      </c>
    </row>
    <row r="648" spans="1:26">
      <c r="A648" s="95">
        <v>45190</v>
      </c>
      <c r="B648">
        <v>235.6</v>
      </c>
      <c r="C648">
        <v>795</v>
      </c>
      <c r="D648">
        <v>2.3824999999999998</v>
      </c>
      <c r="E648">
        <v>2665</v>
      </c>
      <c r="F648">
        <v>552</v>
      </c>
      <c r="G648">
        <v>2700</v>
      </c>
      <c r="H648">
        <v>648</v>
      </c>
      <c r="I648">
        <v>3285</v>
      </c>
      <c r="J648">
        <v>582</v>
      </c>
      <c r="K648">
        <v>14.38</v>
      </c>
      <c r="L648">
        <v>2.3525</v>
      </c>
      <c r="M648">
        <v>2.355</v>
      </c>
      <c r="N648">
        <v>2.375</v>
      </c>
      <c r="O648">
        <v>2.48</v>
      </c>
      <c r="P648">
        <v>2.5249999999999999</v>
      </c>
      <c r="Q648">
        <v>2.7250000000000001</v>
      </c>
      <c r="R648">
        <v>1.0549999999999999</v>
      </c>
      <c r="S648">
        <v>1.0575000000000001</v>
      </c>
      <c r="T648">
        <v>1.0525</v>
      </c>
      <c r="U648">
        <v>5.4799999999999996E-3</v>
      </c>
      <c r="V648" s="359">
        <v>121.656379</v>
      </c>
      <c r="W648">
        <v>106.5</v>
      </c>
      <c r="X648">
        <v>106.5</v>
      </c>
      <c r="Y648">
        <v>106.5</v>
      </c>
      <c r="Z648">
        <v>65.5</v>
      </c>
    </row>
    <row r="649" spans="1:26">
      <c r="A649" s="95">
        <v>45191</v>
      </c>
      <c r="B649">
        <v>238.7</v>
      </c>
      <c r="C649">
        <v>798</v>
      </c>
      <c r="D649">
        <v>2.42</v>
      </c>
      <c r="E649">
        <v>2665</v>
      </c>
      <c r="F649">
        <v>552</v>
      </c>
      <c r="G649">
        <v>2700</v>
      </c>
      <c r="H649">
        <v>648</v>
      </c>
      <c r="I649">
        <v>3285</v>
      </c>
      <c r="J649">
        <v>582</v>
      </c>
      <c r="K649">
        <v>14.38</v>
      </c>
      <c r="L649">
        <v>2.3787500000000001</v>
      </c>
      <c r="M649">
        <v>2.38</v>
      </c>
      <c r="N649">
        <v>2.4249999999999998</v>
      </c>
      <c r="O649">
        <v>2.5049999999999999</v>
      </c>
      <c r="P649">
        <v>2.5649999999999999</v>
      </c>
      <c r="Q649">
        <v>2.7650000000000001</v>
      </c>
      <c r="R649">
        <v>1.0900000000000001</v>
      </c>
      <c r="S649">
        <v>1.0925</v>
      </c>
      <c r="T649">
        <v>1.0874999999999999</v>
      </c>
      <c r="U649">
        <v>5.7850000000000002E-3</v>
      </c>
      <c r="V649" s="359">
        <v>119.26251999999999</v>
      </c>
      <c r="W649">
        <v>108.75</v>
      </c>
      <c r="X649">
        <v>108.75</v>
      </c>
      <c r="Y649">
        <v>108.75</v>
      </c>
      <c r="Z649">
        <v>69.5</v>
      </c>
    </row>
    <row r="650" spans="1:26">
      <c r="A650" s="95">
        <v>45194</v>
      </c>
      <c r="B650">
        <v>239.1</v>
      </c>
      <c r="C650">
        <v>805</v>
      </c>
      <c r="D650">
        <v>2.39</v>
      </c>
      <c r="E650">
        <v>2655</v>
      </c>
      <c r="F650">
        <v>547</v>
      </c>
      <c r="G650">
        <v>2670</v>
      </c>
      <c r="H650">
        <v>638</v>
      </c>
      <c r="I650">
        <v>3285</v>
      </c>
      <c r="J650">
        <v>577</v>
      </c>
      <c r="K650">
        <v>14.22</v>
      </c>
      <c r="L650">
        <v>2.39</v>
      </c>
      <c r="M650">
        <v>2.38</v>
      </c>
      <c r="N650">
        <v>2.39</v>
      </c>
      <c r="O650">
        <v>2.4975000000000001</v>
      </c>
      <c r="P650">
        <v>2.5449999999999999</v>
      </c>
      <c r="Q650">
        <v>2.73</v>
      </c>
      <c r="R650">
        <v>1.0049999999999999</v>
      </c>
      <c r="S650">
        <v>1.0075000000000001</v>
      </c>
      <c r="T650">
        <v>1.0024999999999999</v>
      </c>
      <c r="U650">
        <v>5.7450000000000001E-3</v>
      </c>
      <c r="V650" s="359">
        <v>119.103202</v>
      </c>
      <c r="W650">
        <v>100</v>
      </c>
      <c r="X650">
        <v>100.25</v>
      </c>
      <c r="Y650">
        <v>100.25</v>
      </c>
      <c r="Z650">
        <v>69.5</v>
      </c>
    </row>
    <row r="651" spans="1:26">
      <c r="A651" s="95">
        <v>45195</v>
      </c>
      <c r="B651">
        <v>236</v>
      </c>
      <c r="C651">
        <v>804</v>
      </c>
      <c r="D651">
        <v>2.35</v>
      </c>
      <c r="E651">
        <v>2645</v>
      </c>
      <c r="F651">
        <v>543</v>
      </c>
      <c r="G651">
        <v>2660</v>
      </c>
      <c r="H651">
        <v>634</v>
      </c>
      <c r="I651">
        <v>3285</v>
      </c>
      <c r="J651">
        <v>573</v>
      </c>
      <c r="K651">
        <v>14.12</v>
      </c>
      <c r="L651">
        <v>2.37</v>
      </c>
      <c r="M651">
        <v>2.38</v>
      </c>
      <c r="N651">
        <v>2.35</v>
      </c>
      <c r="O651">
        <v>2.4775</v>
      </c>
      <c r="P651">
        <v>2.5350000000000001</v>
      </c>
      <c r="Q651">
        <v>2.7250000000000001</v>
      </c>
      <c r="R651">
        <v>0.98499999999999999</v>
      </c>
      <c r="S651">
        <v>0.98750000000000004</v>
      </c>
      <c r="T651">
        <v>0.98250000000000004</v>
      </c>
      <c r="U651">
        <v>5.705E-3</v>
      </c>
      <c r="V651" s="359">
        <v>120.23120900000001</v>
      </c>
      <c r="W651">
        <v>99.25</v>
      </c>
      <c r="X651">
        <v>99.5</v>
      </c>
      <c r="Y651">
        <v>99.5</v>
      </c>
      <c r="Z651">
        <v>70</v>
      </c>
    </row>
    <row r="652" spans="1:26">
      <c r="A652" s="95">
        <v>45196</v>
      </c>
      <c r="B652">
        <v>236</v>
      </c>
      <c r="C652">
        <v>797.75</v>
      </c>
      <c r="D652">
        <v>2.3525</v>
      </c>
      <c r="E652">
        <v>2645</v>
      </c>
      <c r="F652">
        <v>537</v>
      </c>
      <c r="G652">
        <v>2660</v>
      </c>
      <c r="H652">
        <v>627</v>
      </c>
      <c r="I652">
        <v>3285</v>
      </c>
      <c r="J652">
        <v>567</v>
      </c>
      <c r="K652">
        <v>13.95</v>
      </c>
      <c r="L652">
        <v>2.355</v>
      </c>
      <c r="M652">
        <v>2.3650000000000002</v>
      </c>
      <c r="N652">
        <v>2.36</v>
      </c>
      <c r="O652">
        <v>2.4500000000000002</v>
      </c>
      <c r="P652">
        <v>2.52</v>
      </c>
      <c r="Q652">
        <v>2.71</v>
      </c>
      <c r="R652">
        <v>1.0175000000000001</v>
      </c>
      <c r="S652">
        <v>1.02</v>
      </c>
      <c r="T652">
        <v>1.0149999999999999</v>
      </c>
      <c r="U652">
        <v>5.8300000000000001E-3</v>
      </c>
      <c r="V652" s="359">
        <v>120.458579</v>
      </c>
      <c r="W652">
        <v>101</v>
      </c>
      <c r="X652">
        <v>101.25</v>
      </c>
      <c r="Y652">
        <v>101.25</v>
      </c>
      <c r="Z652">
        <v>72.5</v>
      </c>
    </row>
    <row r="653" spans="1:26">
      <c r="A653" s="95">
        <v>45197</v>
      </c>
      <c r="B653">
        <v>238.7</v>
      </c>
      <c r="C653">
        <v>762.75</v>
      </c>
      <c r="D653">
        <v>2.35</v>
      </c>
      <c r="E653">
        <v>2645</v>
      </c>
      <c r="F653">
        <v>539</v>
      </c>
      <c r="G653">
        <v>2660</v>
      </c>
      <c r="H653">
        <v>629</v>
      </c>
      <c r="I653">
        <v>3245</v>
      </c>
      <c r="J653">
        <v>569</v>
      </c>
      <c r="K653">
        <v>13.99</v>
      </c>
      <c r="L653">
        <v>2.3762500000000002</v>
      </c>
      <c r="M653">
        <v>2.4249999999999998</v>
      </c>
      <c r="N653">
        <v>2.35</v>
      </c>
      <c r="O653">
        <v>2.4750000000000001</v>
      </c>
      <c r="P653">
        <v>2.5474999999999999</v>
      </c>
      <c r="Q653">
        <v>2.74</v>
      </c>
      <c r="R653">
        <v>1.0149999999999999</v>
      </c>
      <c r="S653">
        <v>1.0175000000000001</v>
      </c>
      <c r="T653">
        <v>1.0125</v>
      </c>
      <c r="U653">
        <v>6.0299999999999998E-3</v>
      </c>
      <c r="V653" s="359">
        <v>120.667821</v>
      </c>
      <c r="W653">
        <v>101.5</v>
      </c>
      <c r="X653">
        <v>101.75</v>
      </c>
      <c r="Y653">
        <v>101.75</v>
      </c>
      <c r="Z653">
        <v>73.5</v>
      </c>
    </row>
    <row r="654" spans="1:26">
      <c r="A654" s="95">
        <v>45198</v>
      </c>
      <c r="B654">
        <v>233.7</v>
      </c>
      <c r="C654">
        <v>762.75</v>
      </c>
      <c r="D654">
        <v>2.34</v>
      </c>
      <c r="E654">
        <v>2645</v>
      </c>
      <c r="F654">
        <v>539</v>
      </c>
      <c r="G654">
        <v>2660</v>
      </c>
      <c r="H654" s="463">
        <v>594</v>
      </c>
      <c r="I654">
        <v>3295</v>
      </c>
      <c r="J654">
        <v>569</v>
      </c>
      <c r="K654">
        <v>14.01</v>
      </c>
      <c r="L654">
        <v>2.3559999999999999</v>
      </c>
      <c r="M654">
        <v>2.3149999999999999</v>
      </c>
      <c r="N654">
        <v>2.34</v>
      </c>
      <c r="O654">
        <v>2.4550000000000001</v>
      </c>
      <c r="P654">
        <v>2.52</v>
      </c>
      <c r="Q654">
        <v>2.68</v>
      </c>
      <c r="R654">
        <v>0.98499999999999999</v>
      </c>
      <c r="S654">
        <v>0.98750000000000004</v>
      </c>
      <c r="T654">
        <v>0.98250000000000004</v>
      </c>
      <c r="U654">
        <v>6.0699999999999999E-3</v>
      </c>
      <c r="V654" s="359">
        <v>119.59152899999999</v>
      </c>
      <c r="W654">
        <v>98</v>
      </c>
      <c r="X654">
        <v>98.25</v>
      </c>
      <c r="Y654">
        <v>98.25</v>
      </c>
      <c r="Z654">
        <v>74</v>
      </c>
    </row>
    <row r="655" spans="1:26">
      <c r="A655" s="95">
        <v>45201</v>
      </c>
      <c r="B655">
        <v>236</v>
      </c>
      <c r="C655">
        <v>791</v>
      </c>
      <c r="D655">
        <v>2.4300000000000002</v>
      </c>
      <c r="E655">
        <v>2645</v>
      </c>
      <c r="F655">
        <v>536</v>
      </c>
      <c r="G655">
        <v>2615</v>
      </c>
      <c r="H655">
        <v>581</v>
      </c>
      <c r="I655">
        <v>3295</v>
      </c>
      <c r="J655">
        <v>566</v>
      </c>
      <c r="K655">
        <v>13.91</v>
      </c>
      <c r="L655">
        <v>2.3774999999999999</v>
      </c>
      <c r="M655">
        <v>2.335</v>
      </c>
      <c r="N655">
        <v>2.4300000000000002</v>
      </c>
      <c r="O655">
        <v>2.4525000000000001</v>
      </c>
      <c r="P655">
        <v>2.5049999999999999</v>
      </c>
      <c r="Q655">
        <v>2.7050000000000001</v>
      </c>
      <c r="R655">
        <v>0.96</v>
      </c>
      <c r="S655">
        <v>0.96250000000000002</v>
      </c>
      <c r="T655">
        <v>0.95750000000000002</v>
      </c>
      <c r="U655">
        <v>6.1549999999999999E-3</v>
      </c>
      <c r="V655" s="359">
        <v>118.552302</v>
      </c>
      <c r="W655">
        <v>97</v>
      </c>
      <c r="X655">
        <v>97.25</v>
      </c>
      <c r="Y655">
        <v>97.25</v>
      </c>
      <c r="Z655">
        <v>75</v>
      </c>
    </row>
    <row r="656" spans="1:26">
      <c r="A656" s="95">
        <v>45202</v>
      </c>
      <c r="B656">
        <v>237.9</v>
      </c>
      <c r="C656">
        <v>790.5</v>
      </c>
      <c r="D656">
        <v>245.5</v>
      </c>
      <c r="E656">
        <v>2645</v>
      </c>
      <c r="F656">
        <v>528</v>
      </c>
      <c r="G656">
        <v>2615</v>
      </c>
      <c r="H656">
        <v>572</v>
      </c>
      <c r="I656">
        <v>3295</v>
      </c>
      <c r="J656">
        <v>558</v>
      </c>
      <c r="K656">
        <v>13.68</v>
      </c>
      <c r="L656">
        <v>2.3694999999999999</v>
      </c>
      <c r="M656">
        <v>2.35</v>
      </c>
      <c r="N656">
        <v>2.4550000000000001</v>
      </c>
      <c r="O656">
        <v>2.4375</v>
      </c>
      <c r="P656">
        <v>2.5049999999999999</v>
      </c>
      <c r="Q656">
        <v>2.71</v>
      </c>
      <c r="R656">
        <v>0.97750000000000004</v>
      </c>
      <c r="S656">
        <v>0.98</v>
      </c>
      <c r="T656">
        <v>0.97499999999999998</v>
      </c>
      <c r="U656">
        <v>6.0099999999999997E-3</v>
      </c>
      <c r="V656" s="359">
        <v>118.87889800000001</v>
      </c>
      <c r="W656">
        <v>97.75</v>
      </c>
      <c r="X656">
        <v>98</v>
      </c>
      <c r="Y656">
        <v>98</v>
      </c>
      <c r="Z656">
        <v>75</v>
      </c>
    </row>
    <row r="657" spans="1:26">
      <c r="A657" s="95">
        <v>45203</v>
      </c>
      <c r="B657">
        <v>233.75</v>
      </c>
      <c r="C657">
        <v>772.75</v>
      </c>
      <c r="D657">
        <v>2.4624999999999999</v>
      </c>
      <c r="E657">
        <v>2640</v>
      </c>
      <c r="F657">
        <v>527</v>
      </c>
      <c r="G657">
        <v>2610</v>
      </c>
      <c r="H657">
        <v>572</v>
      </c>
      <c r="I657">
        <v>3295</v>
      </c>
      <c r="J657">
        <v>557</v>
      </c>
      <c r="K657">
        <v>13.67</v>
      </c>
      <c r="L657">
        <v>2.3574999999999999</v>
      </c>
      <c r="M657">
        <v>2.3250000000000002</v>
      </c>
      <c r="N657">
        <v>2.4649999999999999</v>
      </c>
      <c r="O657">
        <v>2.4224999999999999</v>
      </c>
      <c r="P657">
        <v>2.4849999999999999</v>
      </c>
      <c r="Q657">
        <v>2.6749999999999998</v>
      </c>
      <c r="R657">
        <v>0.995</v>
      </c>
      <c r="S657">
        <v>0.99750000000000005</v>
      </c>
      <c r="T657">
        <v>0.99250000000000005</v>
      </c>
      <c r="U657">
        <v>5.8700000000000002E-3</v>
      </c>
      <c r="V657" s="359">
        <v>117.326291</v>
      </c>
      <c r="W657">
        <v>98.75</v>
      </c>
      <c r="X657">
        <v>99.25</v>
      </c>
      <c r="Y657">
        <v>99.25</v>
      </c>
      <c r="Z657">
        <v>72.5</v>
      </c>
    </row>
    <row r="658" spans="1:26">
      <c r="A658" s="95">
        <v>45204</v>
      </c>
      <c r="B658">
        <v>235</v>
      </c>
      <c r="C658">
        <v>776</v>
      </c>
      <c r="D658">
        <v>2.5024999999999999</v>
      </c>
      <c r="E658">
        <v>2640</v>
      </c>
      <c r="F658">
        <v>526</v>
      </c>
      <c r="G658">
        <v>2610</v>
      </c>
      <c r="H658">
        <v>569</v>
      </c>
      <c r="I658">
        <v>3255</v>
      </c>
      <c r="J658">
        <v>556</v>
      </c>
      <c r="K658">
        <v>13.61</v>
      </c>
      <c r="L658">
        <v>2.335</v>
      </c>
      <c r="M658">
        <v>2.2650000000000001</v>
      </c>
      <c r="N658">
        <v>2.4249999999999998</v>
      </c>
      <c r="O658">
        <v>2.4249999999999998</v>
      </c>
      <c r="P658">
        <v>2.37</v>
      </c>
      <c r="Q658">
        <v>2.59</v>
      </c>
      <c r="R658">
        <v>0.96499999999999997</v>
      </c>
      <c r="S658">
        <v>0.96499999999999997</v>
      </c>
      <c r="T658">
        <v>0.96</v>
      </c>
      <c r="U658">
        <v>5.9500000000000004E-3</v>
      </c>
      <c r="V658" s="359">
        <v>114.45367</v>
      </c>
      <c r="W658">
        <v>95.25</v>
      </c>
      <c r="X658">
        <v>97.25</v>
      </c>
      <c r="Y658">
        <v>97.25</v>
      </c>
      <c r="Z658">
        <v>72.5</v>
      </c>
    </row>
    <row r="659" spans="1:26">
      <c r="A659" s="95">
        <v>45205</v>
      </c>
      <c r="B659">
        <v>238</v>
      </c>
      <c r="C659">
        <v>801</v>
      </c>
      <c r="D659">
        <v>2.5499999999999998</v>
      </c>
      <c r="E659">
        <v>2630</v>
      </c>
      <c r="F659">
        <v>525</v>
      </c>
      <c r="G659">
        <v>2600</v>
      </c>
      <c r="H659">
        <v>555</v>
      </c>
      <c r="I659">
        <v>3055</v>
      </c>
      <c r="J659">
        <v>555</v>
      </c>
      <c r="K659">
        <v>13.6</v>
      </c>
      <c r="L659">
        <v>2.3650000000000002</v>
      </c>
      <c r="M659">
        <v>2.2850000000000001</v>
      </c>
      <c r="N659">
        <v>2.4649999999999999</v>
      </c>
      <c r="O659">
        <v>2.4550000000000001</v>
      </c>
      <c r="P659">
        <v>2.4049999999999998</v>
      </c>
      <c r="Q659">
        <v>2.62</v>
      </c>
      <c r="R659">
        <v>0.92</v>
      </c>
      <c r="S659">
        <v>0.92</v>
      </c>
      <c r="T659">
        <v>0.91500000000000004</v>
      </c>
      <c r="U659">
        <v>5.8700000000000002E-3</v>
      </c>
      <c r="V659" s="359">
        <v>113.757519</v>
      </c>
      <c r="W659">
        <v>95.25</v>
      </c>
      <c r="X659">
        <v>97.25</v>
      </c>
      <c r="Y659">
        <v>97.25</v>
      </c>
      <c r="Z659">
        <v>72.5</v>
      </c>
    </row>
    <row r="660" spans="1:26">
      <c r="A660" s="95">
        <v>45208</v>
      </c>
      <c r="B660">
        <v>239</v>
      </c>
      <c r="C660">
        <v>797.75</v>
      </c>
      <c r="D660">
        <v>2.5325000000000002</v>
      </c>
      <c r="E660">
        <v>2645</v>
      </c>
      <c r="F660">
        <v>530</v>
      </c>
      <c r="G660">
        <v>2625</v>
      </c>
      <c r="H660">
        <v>576</v>
      </c>
      <c r="I660">
        <v>3055</v>
      </c>
      <c r="J660">
        <v>560</v>
      </c>
      <c r="K660">
        <v>13.73</v>
      </c>
      <c r="L660">
        <v>2.39</v>
      </c>
      <c r="M660">
        <v>2.25</v>
      </c>
      <c r="N660">
        <v>2.4925000000000002</v>
      </c>
      <c r="O660">
        <v>2.48</v>
      </c>
      <c r="P660">
        <v>2.44</v>
      </c>
      <c r="Q660">
        <v>2.6549999999999998</v>
      </c>
      <c r="R660">
        <v>0.86</v>
      </c>
      <c r="S660">
        <v>0.86</v>
      </c>
      <c r="T660">
        <v>0.85499999999999998</v>
      </c>
      <c r="U660">
        <v>5.705E-3</v>
      </c>
      <c r="V660" s="359">
        <v>111.13081699999999</v>
      </c>
      <c r="W660">
        <v>84</v>
      </c>
      <c r="X660">
        <v>84.25</v>
      </c>
      <c r="Y660">
        <v>84.25</v>
      </c>
      <c r="Z660">
        <v>72</v>
      </c>
    </row>
    <row r="661" spans="1:26">
      <c r="A661" s="95">
        <v>45209</v>
      </c>
      <c r="B661">
        <v>237</v>
      </c>
      <c r="C661">
        <v>805</v>
      </c>
      <c r="D661">
        <v>2.5649999999999999</v>
      </c>
      <c r="E661">
        <v>2660</v>
      </c>
      <c r="F661">
        <v>539</v>
      </c>
      <c r="G661">
        <v>2640</v>
      </c>
      <c r="H661">
        <v>586</v>
      </c>
      <c r="I661">
        <v>3055</v>
      </c>
      <c r="J661">
        <v>569</v>
      </c>
      <c r="K661">
        <v>13.99</v>
      </c>
      <c r="L661">
        <v>2.35</v>
      </c>
      <c r="M661">
        <v>2.2799999999999998</v>
      </c>
      <c r="N661">
        <v>2.5449999999999999</v>
      </c>
      <c r="O661">
        <v>2.4125000000000001</v>
      </c>
      <c r="P661">
        <v>2.395</v>
      </c>
      <c r="Q661">
        <v>2.63</v>
      </c>
      <c r="R661">
        <v>0.77500000000000002</v>
      </c>
      <c r="S661">
        <v>0.77500000000000002</v>
      </c>
      <c r="T661">
        <v>0.77</v>
      </c>
      <c r="U661">
        <v>5.4999999999999997E-3</v>
      </c>
      <c r="V661" s="359">
        <v>107.076177</v>
      </c>
      <c r="W661">
        <v>79.75</v>
      </c>
      <c r="X661">
        <v>79.75</v>
      </c>
      <c r="Y661">
        <v>79.75</v>
      </c>
      <c r="Z661">
        <v>70.5</v>
      </c>
    </row>
    <row r="662" spans="1:26">
      <c r="A662" s="95">
        <v>45210</v>
      </c>
      <c r="B662">
        <v>232.9</v>
      </c>
      <c r="C662">
        <v>820</v>
      </c>
      <c r="D662">
        <v>2.4624999999999999</v>
      </c>
      <c r="E662">
        <v>2660</v>
      </c>
      <c r="F662">
        <v>540</v>
      </c>
      <c r="G662">
        <v>2640</v>
      </c>
      <c r="H662">
        <v>587</v>
      </c>
      <c r="I662">
        <v>3055</v>
      </c>
      <c r="J662">
        <v>570</v>
      </c>
      <c r="K662">
        <v>14.02</v>
      </c>
      <c r="L662">
        <v>2.3250000000000002</v>
      </c>
      <c r="M662">
        <v>2.25</v>
      </c>
      <c r="N662">
        <v>2.4775</v>
      </c>
      <c r="O662">
        <v>2.41</v>
      </c>
      <c r="P662">
        <v>2.3824999999999998</v>
      </c>
      <c r="Q662">
        <v>2.59</v>
      </c>
      <c r="R662">
        <v>0.82</v>
      </c>
      <c r="S662">
        <v>0.82</v>
      </c>
      <c r="T662">
        <v>0.81499999999999995</v>
      </c>
      <c r="U662">
        <v>5.3400000000000001E-3</v>
      </c>
      <c r="V662" s="359">
        <v>100.962435</v>
      </c>
      <c r="W662">
        <v>81.25</v>
      </c>
      <c r="X662">
        <v>81.5</v>
      </c>
      <c r="Y662">
        <v>81.5</v>
      </c>
      <c r="Z662">
        <v>67</v>
      </c>
    </row>
    <row r="663" spans="1:26">
      <c r="A663" s="95">
        <v>45211</v>
      </c>
      <c r="B663">
        <v>231.95</v>
      </c>
      <c r="C663">
        <v>818.75</v>
      </c>
      <c r="D663">
        <v>2.4474999999999998</v>
      </c>
      <c r="E663" s="189">
        <v>2660</v>
      </c>
      <c r="F663" s="189">
        <v>540</v>
      </c>
      <c r="G663" s="189">
        <v>2640</v>
      </c>
      <c r="H663" s="189">
        <v>587</v>
      </c>
      <c r="I663" s="189">
        <v>3055</v>
      </c>
      <c r="J663" s="189">
        <v>570</v>
      </c>
      <c r="K663" s="189">
        <v>14.02</v>
      </c>
      <c r="L663">
        <v>2.2999999999999998</v>
      </c>
      <c r="M663">
        <v>2.2200000000000002</v>
      </c>
      <c r="N663">
        <v>2.4750000000000001</v>
      </c>
      <c r="O663">
        <v>2.4</v>
      </c>
      <c r="P663">
        <v>2.38</v>
      </c>
      <c r="Q663">
        <v>2.5499999999999998</v>
      </c>
      <c r="R663">
        <v>0.8175</v>
      </c>
      <c r="S663">
        <v>0.8175</v>
      </c>
      <c r="T663">
        <v>0.8125</v>
      </c>
      <c r="U663">
        <v>5.4999999999999997E-3</v>
      </c>
      <c r="V663" s="401">
        <v>100.962435</v>
      </c>
      <c r="W663">
        <v>83.5</v>
      </c>
      <c r="X663">
        <v>83.5</v>
      </c>
      <c r="Y663">
        <v>83.5</v>
      </c>
      <c r="Z663">
        <v>68.5</v>
      </c>
    </row>
    <row r="664" spans="1:26">
      <c r="A664" s="95">
        <v>45212</v>
      </c>
      <c r="B664">
        <v>231.5</v>
      </c>
      <c r="C664">
        <v>820</v>
      </c>
      <c r="D664">
        <v>2.5299999999999998</v>
      </c>
      <c r="E664">
        <v>2660</v>
      </c>
      <c r="F664">
        <v>536</v>
      </c>
      <c r="G664">
        <v>2640</v>
      </c>
      <c r="H664">
        <v>583</v>
      </c>
      <c r="I664">
        <v>3075</v>
      </c>
      <c r="J664">
        <v>566</v>
      </c>
      <c r="K664">
        <v>13.91</v>
      </c>
      <c r="L664">
        <v>2.3087499999999999</v>
      </c>
      <c r="M664">
        <v>2.2000000000000002</v>
      </c>
      <c r="N664">
        <v>2.4649999999999999</v>
      </c>
      <c r="O664">
        <v>2.41</v>
      </c>
      <c r="P664">
        <v>2.3849999999999998</v>
      </c>
      <c r="Q664">
        <v>2.5550000000000002</v>
      </c>
      <c r="R664">
        <v>0.84250000000000003</v>
      </c>
      <c r="S664">
        <v>0.84499999999999997</v>
      </c>
      <c r="T664">
        <v>0.84</v>
      </c>
      <c r="U664">
        <v>5.6249999999999998E-3</v>
      </c>
      <c r="V664" s="359">
        <v>101.07678900000001</v>
      </c>
      <c r="W664">
        <v>86.25</v>
      </c>
      <c r="X664">
        <v>86.25</v>
      </c>
      <c r="Y664">
        <v>86.25</v>
      </c>
      <c r="Z664">
        <v>68.5</v>
      </c>
    </row>
    <row r="665" spans="1:26">
      <c r="A665" s="95">
        <v>45215</v>
      </c>
      <c r="B665">
        <v>227.4</v>
      </c>
      <c r="C665">
        <v>809.75</v>
      </c>
      <c r="D665">
        <v>2.4700000000000002</v>
      </c>
      <c r="E665">
        <v>2670</v>
      </c>
      <c r="F665">
        <v>542</v>
      </c>
      <c r="G665">
        <v>2620</v>
      </c>
      <c r="H665">
        <v>585</v>
      </c>
      <c r="I665">
        <v>3075</v>
      </c>
      <c r="J665">
        <v>572</v>
      </c>
      <c r="K665">
        <v>14.1</v>
      </c>
      <c r="L665">
        <v>2.2789999999999999</v>
      </c>
      <c r="M665">
        <v>2.1675</v>
      </c>
      <c r="N665">
        <v>2.4849999999999999</v>
      </c>
      <c r="O665">
        <v>2.5024999999999999</v>
      </c>
      <c r="P665">
        <v>2.3250000000000002</v>
      </c>
      <c r="Q665">
        <v>2.5150000000000001</v>
      </c>
      <c r="R665">
        <v>0.89</v>
      </c>
      <c r="S665">
        <v>0.89249999999999996</v>
      </c>
      <c r="T665">
        <v>0.88749999999999996</v>
      </c>
      <c r="U665">
        <v>5.4999999999999997E-3</v>
      </c>
      <c r="V665" s="359">
        <v>103.687596</v>
      </c>
      <c r="W665">
        <v>89.25</v>
      </c>
      <c r="X665">
        <v>89.25</v>
      </c>
      <c r="Y665">
        <v>89.25</v>
      </c>
      <c r="Z665">
        <v>67</v>
      </c>
    </row>
    <row r="666" spans="1:26">
      <c r="A666" s="95">
        <v>45216</v>
      </c>
      <c r="B666">
        <v>228.6</v>
      </c>
      <c r="C666">
        <v>801.75</v>
      </c>
      <c r="D666">
        <v>2.46</v>
      </c>
      <c r="E666">
        <v>2695</v>
      </c>
      <c r="F666">
        <v>547</v>
      </c>
      <c r="G666">
        <v>2645</v>
      </c>
      <c r="H666">
        <v>590</v>
      </c>
      <c r="I666">
        <v>3045</v>
      </c>
      <c r="J666">
        <v>577</v>
      </c>
      <c r="K666">
        <v>14.24</v>
      </c>
      <c r="L666">
        <v>2.2774999999999999</v>
      </c>
      <c r="M666">
        <v>2.17</v>
      </c>
      <c r="N666">
        <v>2.46</v>
      </c>
      <c r="O666">
        <v>2.42</v>
      </c>
      <c r="P666">
        <v>2.2999999999999998</v>
      </c>
      <c r="Q666">
        <v>2.4900000000000002</v>
      </c>
      <c r="R666">
        <v>0.90749999999999997</v>
      </c>
      <c r="S666">
        <v>0.91</v>
      </c>
      <c r="T666">
        <v>0.90500000000000003</v>
      </c>
      <c r="U666">
        <v>5.4799999999999996E-3</v>
      </c>
      <c r="V666" s="359">
        <v>111.961012</v>
      </c>
      <c r="W666">
        <v>90.75</v>
      </c>
      <c r="X666">
        <v>90.75</v>
      </c>
      <c r="Y666">
        <v>90.75</v>
      </c>
      <c r="Z666">
        <v>67</v>
      </c>
    </row>
    <row r="667" spans="1:26">
      <c r="A667" s="95">
        <v>45217</v>
      </c>
      <c r="B667">
        <v>233</v>
      </c>
      <c r="C667">
        <v>815</v>
      </c>
      <c r="D667">
        <v>2.4700000000000002</v>
      </c>
      <c r="E667">
        <v>2715</v>
      </c>
      <c r="F667">
        <v>549</v>
      </c>
      <c r="G667">
        <v>2665</v>
      </c>
      <c r="H667">
        <v>592</v>
      </c>
      <c r="I667">
        <v>3045</v>
      </c>
      <c r="J667">
        <v>579</v>
      </c>
      <c r="K667">
        <v>14.27</v>
      </c>
      <c r="L667">
        <v>2.3224999999999998</v>
      </c>
      <c r="M667">
        <v>2.2200000000000002</v>
      </c>
      <c r="N667">
        <v>2.4750000000000001</v>
      </c>
      <c r="O667">
        <v>2.4249999999999998</v>
      </c>
      <c r="P667">
        <v>2.35</v>
      </c>
      <c r="Q667">
        <v>2.54</v>
      </c>
      <c r="R667">
        <v>0.92874999999999996</v>
      </c>
      <c r="S667">
        <v>0.93125000000000002</v>
      </c>
      <c r="T667">
        <v>0.92625000000000002</v>
      </c>
      <c r="U667">
        <v>5.4599999999999996E-3</v>
      </c>
      <c r="V667" s="359">
        <v>112.809442</v>
      </c>
      <c r="W667">
        <v>94.25</v>
      </c>
      <c r="X667">
        <v>94.25</v>
      </c>
      <c r="Y667">
        <v>94.25</v>
      </c>
      <c r="Z667">
        <v>67</v>
      </c>
    </row>
    <row r="668" spans="1:26">
      <c r="A668" s="95">
        <v>45218</v>
      </c>
      <c r="B668">
        <v>236.7</v>
      </c>
      <c r="C668">
        <v>820.75</v>
      </c>
      <c r="D668">
        <v>2.5274999999999999</v>
      </c>
      <c r="E668">
        <v>2715</v>
      </c>
      <c r="F668">
        <v>549</v>
      </c>
      <c r="G668">
        <v>2665</v>
      </c>
      <c r="H668">
        <v>592</v>
      </c>
      <c r="I668">
        <v>3045</v>
      </c>
      <c r="J668">
        <v>579</v>
      </c>
      <c r="K668">
        <v>14.29</v>
      </c>
      <c r="L668">
        <v>2.3650000000000002</v>
      </c>
      <c r="M668">
        <v>2.2250000000000001</v>
      </c>
      <c r="N668">
        <v>2.5499999999999998</v>
      </c>
      <c r="O668">
        <v>2.4849999999999999</v>
      </c>
      <c r="P668">
        <v>2.4</v>
      </c>
      <c r="Q668">
        <v>2.59</v>
      </c>
      <c r="R668">
        <v>0.91500000000000004</v>
      </c>
      <c r="S668">
        <v>0.91749999999999998</v>
      </c>
      <c r="T668">
        <v>0.91249999999999998</v>
      </c>
      <c r="U668">
        <v>5.5399999999999998E-3</v>
      </c>
      <c r="V668" s="359">
        <v>112.071704</v>
      </c>
      <c r="W668">
        <v>90</v>
      </c>
      <c r="X668">
        <v>90</v>
      </c>
      <c r="Y668">
        <v>90</v>
      </c>
      <c r="Z668">
        <v>67.5</v>
      </c>
    </row>
    <row r="669" spans="1:26">
      <c r="A669" s="95">
        <v>45219</v>
      </c>
      <c r="B669">
        <v>235</v>
      </c>
      <c r="C669">
        <v>824.5</v>
      </c>
      <c r="D669">
        <v>2.4775</v>
      </c>
      <c r="E669">
        <v>2715</v>
      </c>
      <c r="F669">
        <v>551</v>
      </c>
      <c r="G669">
        <v>2665</v>
      </c>
      <c r="H669">
        <v>594</v>
      </c>
      <c r="I669">
        <v>3045</v>
      </c>
      <c r="J669">
        <v>581</v>
      </c>
      <c r="K669">
        <v>14.33</v>
      </c>
      <c r="L669">
        <v>2.35</v>
      </c>
      <c r="M669">
        <v>2.2374999999999998</v>
      </c>
      <c r="N669">
        <v>2.48</v>
      </c>
      <c r="O669">
        <v>2.4700000000000002</v>
      </c>
      <c r="P669">
        <v>2.395</v>
      </c>
      <c r="Q669">
        <v>2.585</v>
      </c>
      <c r="R669">
        <v>0.88249999999999995</v>
      </c>
      <c r="S669">
        <v>0.88500000000000001</v>
      </c>
      <c r="T669">
        <v>0.88</v>
      </c>
      <c r="U669">
        <v>5.5799999999999999E-3</v>
      </c>
      <c r="V669" s="359">
        <v>110.35020400000001</v>
      </c>
      <c r="W669">
        <v>89.25</v>
      </c>
      <c r="X669">
        <v>89.25</v>
      </c>
      <c r="Y669">
        <v>89.25</v>
      </c>
      <c r="Z669">
        <v>70</v>
      </c>
    </row>
    <row r="670" spans="1:26">
      <c r="A670" s="95">
        <v>45222</v>
      </c>
      <c r="B670">
        <v>225</v>
      </c>
      <c r="C670">
        <v>825.5</v>
      </c>
      <c r="D670">
        <v>2.4900000000000002</v>
      </c>
      <c r="E670">
        <v>2695</v>
      </c>
      <c r="F670" s="176">
        <v>549</v>
      </c>
      <c r="G670">
        <v>2630</v>
      </c>
      <c r="H670">
        <v>589</v>
      </c>
      <c r="I670">
        <v>2985</v>
      </c>
      <c r="J670">
        <v>579</v>
      </c>
      <c r="K670">
        <v>14.27</v>
      </c>
      <c r="L670">
        <v>2.2549999999999999</v>
      </c>
      <c r="M670">
        <v>2.2000000000000002</v>
      </c>
      <c r="N670">
        <v>2.49125</v>
      </c>
      <c r="O670">
        <v>2.44</v>
      </c>
      <c r="P670">
        <v>2.375</v>
      </c>
      <c r="Q670">
        <v>2.5550000000000002</v>
      </c>
      <c r="R670">
        <v>0.88</v>
      </c>
      <c r="S670">
        <v>0.88249999999999995</v>
      </c>
      <c r="T670">
        <v>0.87749999999999995</v>
      </c>
      <c r="U670">
        <v>5.64E-3</v>
      </c>
      <c r="V670" s="359">
        <v>109.48336500000001</v>
      </c>
      <c r="W670">
        <v>87.25</v>
      </c>
      <c r="X670">
        <v>87.25</v>
      </c>
      <c r="Y670">
        <v>87.25</v>
      </c>
      <c r="Z670">
        <v>69.5</v>
      </c>
    </row>
    <row r="671" spans="1:26">
      <c r="A671" s="95">
        <v>45223</v>
      </c>
      <c r="B671">
        <v>219.6</v>
      </c>
      <c r="C671">
        <v>826.5</v>
      </c>
      <c r="D671">
        <v>2.4900000000000002</v>
      </c>
      <c r="E671">
        <v>2695</v>
      </c>
      <c r="F671">
        <v>551</v>
      </c>
      <c r="G671">
        <v>2630</v>
      </c>
      <c r="H671">
        <v>591</v>
      </c>
      <c r="I671">
        <v>2935</v>
      </c>
      <c r="J671">
        <v>581</v>
      </c>
      <c r="K671">
        <v>14.34</v>
      </c>
      <c r="L671">
        <v>2.2229999999999999</v>
      </c>
      <c r="M671">
        <v>2.1549999999999998</v>
      </c>
      <c r="N671">
        <v>2.4700000000000002</v>
      </c>
      <c r="O671">
        <v>2.3675000000000002</v>
      </c>
      <c r="P671">
        <v>2.3250000000000002</v>
      </c>
      <c r="Q671">
        <v>2.5049999999999999</v>
      </c>
      <c r="R671">
        <v>0.85250000000000004</v>
      </c>
      <c r="S671">
        <v>0.85250000000000004</v>
      </c>
      <c r="T671">
        <v>0.84750000000000003</v>
      </c>
      <c r="U671">
        <v>5.62E-3</v>
      </c>
      <c r="V671" s="359">
        <v>112.132565</v>
      </c>
      <c r="W671">
        <v>85.75</v>
      </c>
      <c r="X671">
        <v>85.75</v>
      </c>
      <c r="Y671">
        <v>85.75</v>
      </c>
      <c r="Z671">
        <v>69</v>
      </c>
    </row>
    <row r="672" spans="1:26">
      <c r="A672" s="95">
        <v>45224</v>
      </c>
      <c r="B672">
        <v>218</v>
      </c>
      <c r="C672">
        <v>824.75</v>
      </c>
      <c r="D672" s="28">
        <v>2.3224999999999998</v>
      </c>
      <c r="E672">
        <v>2695</v>
      </c>
      <c r="F672">
        <v>551</v>
      </c>
      <c r="G672">
        <v>2630</v>
      </c>
      <c r="H672">
        <v>591</v>
      </c>
      <c r="I672">
        <v>2935</v>
      </c>
      <c r="J672">
        <v>581</v>
      </c>
      <c r="K672">
        <v>14.33</v>
      </c>
      <c r="L672">
        <v>2.19</v>
      </c>
      <c r="M672">
        <v>2.14</v>
      </c>
      <c r="N672">
        <v>2.2599999999999998</v>
      </c>
      <c r="O672">
        <v>2.34</v>
      </c>
      <c r="P672">
        <v>2.3050000000000002</v>
      </c>
      <c r="Q672">
        <v>2.4900000000000002</v>
      </c>
      <c r="R672">
        <v>0.87749999999999995</v>
      </c>
      <c r="S672">
        <v>0.87749999999999995</v>
      </c>
      <c r="T672">
        <v>0.87250000000000005</v>
      </c>
      <c r="U672">
        <v>5.5999999999999999E-3</v>
      </c>
      <c r="V672" s="359">
        <v>112.37459200000001</v>
      </c>
      <c r="W672">
        <v>87.25</v>
      </c>
      <c r="X672">
        <v>87.25</v>
      </c>
      <c r="Y672">
        <v>87.25</v>
      </c>
      <c r="Z672">
        <v>68.5</v>
      </c>
    </row>
    <row r="673" spans="1:26">
      <c r="A673" s="95">
        <v>45225</v>
      </c>
      <c r="B673">
        <v>211.6</v>
      </c>
      <c r="C673">
        <v>823.25</v>
      </c>
      <c r="D673">
        <v>2.02</v>
      </c>
      <c r="E673">
        <v>2695</v>
      </c>
      <c r="F673">
        <v>551</v>
      </c>
      <c r="G673">
        <v>2630</v>
      </c>
      <c r="H673">
        <v>592</v>
      </c>
      <c r="I673">
        <v>3045</v>
      </c>
      <c r="J673">
        <v>581</v>
      </c>
      <c r="K673">
        <v>14.35</v>
      </c>
      <c r="L673">
        <v>2.1074999999999999</v>
      </c>
      <c r="M673">
        <v>2.0924999999999998</v>
      </c>
      <c r="N673">
        <v>2.2000000000000002</v>
      </c>
      <c r="O673">
        <v>2.2599999999999998</v>
      </c>
      <c r="P673">
        <v>2.2799999999999998</v>
      </c>
      <c r="Q673">
        <v>2.46</v>
      </c>
      <c r="R673">
        <v>0.875</v>
      </c>
      <c r="S673">
        <v>0.875</v>
      </c>
      <c r="T673">
        <v>0.87</v>
      </c>
      <c r="U673">
        <v>5.5599999999999998E-3</v>
      </c>
      <c r="V673" s="359">
        <v>111.891136</v>
      </c>
      <c r="W673">
        <v>86</v>
      </c>
      <c r="X673">
        <v>86</v>
      </c>
      <c r="Y673">
        <v>86</v>
      </c>
      <c r="Z673">
        <v>68.5</v>
      </c>
    </row>
    <row r="674" spans="1:26">
      <c r="A674" s="95">
        <v>45226</v>
      </c>
      <c r="B674">
        <v>207.5</v>
      </c>
      <c r="C674">
        <v>828</v>
      </c>
      <c r="D674">
        <v>2.19</v>
      </c>
      <c r="E674">
        <v>2695</v>
      </c>
      <c r="F674">
        <v>549</v>
      </c>
      <c r="G674">
        <v>2630</v>
      </c>
      <c r="H674">
        <v>589</v>
      </c>
      <c r="I674">
        <v>3045</v>
      </c>
      <c r="J674">
        <v>579</v>
      </c>
      <c r="K674">
        <v>14.29</v>
      </c>
      <c r="L674">
        <v>2.08</v>
      </c>
      <c r="M674">
        <v>2.0249999999999999</v>
      </c>
      <c r="N674">
        <v>2.21</v>
      </c>
      <c r="O674">
        <v>2.23</v>
      </c>
      <c r="P674">
        <v>2.23</v>
      </c>
      <c r="Q674">
        <v>2.23</v>
      </c>
      <c r="R674">
        <v>0.86250000000000004</v>
      </c>
      <c r="S674">
        <v>0.86250000000000004</v>
      </c>
      <c r="T674">
        <v>0.85750000000000004</v>
      </c>
      <c r="U674">
        <v>5.5599999999999998E-3</v>
      </c>
      <c r="V674" s="359">
        <v>112.411946</v>
      </c>
      <c r="W674">
        <v>86</v>
      </c>
      <c r="X674">
        <v>86</v>
      </c>
      <c r="Y674">
        <v>86</v>
      </c>
      <c r="Z674">
        <v>68.5</v>
      </c>
    </row>
    <row r="675" spans="1:26">
      <c r="A675" s="95">
        <v>45229</v>
      </c>
      <c r="B675">
        <v>202.9</v>
      </c>
      <c r="C675">
        <v>829</v>
      </c>
      <c r="D675">
        <v>2.1150000000000002</v>
      </c>
      <c r="E675">
        <v>2695</v>
      </c>
      <c r="F675">
        <v>546</v>
      </c>
      <c r="G675">
        <v>2630</v>
      </c>
      <c r="H675">
        <v>586</v>
      </c>
      <c r="I675">
        <v>2995</v>
      </c>
      <c r="J675">
        <v>576</v>
      </c>
      <c r="K675">
        <v>14.21</v>
      </c>
      <c r="L675">
        <v>2.0449999999999999</v>
      </c>
      <c r="M675">
        <v>2.0150000000000001</v>
      </c>
      <c r="N675">
        <v>2.1062500000000002</v>
      </c>
      <c r="O675">
        <v>2.21</v>
      </c>
      <c r="P675">
        <v>2.1949999999999998</v>
      </c>
      <c r="Q675">
        <v>2.395</v>
      </c>
      <c r="R675">
        <v>0.85</v>
      </c>
      <c r="S675">
        <v>0.85</v>
      </c>
      <c r="T675">
        <v>0.84499999999999997</v>
      </c>
      <c r="U675">
        <v>5.5199999999999997E-3</v>
      </c>
      <c r="V675" s="359">
        <v>112.91153300000001</v>
      </c>
      <c r="W675">
        <v>84.75</v>
      </c>
      <c r="X675">
        <v>84.75</v>
      </c>
      <c r="Y675">
        <v>84.75</v>
      </c>
      <c r="Z675">
        <v>68</v>
      </c>
    </row>
    <row r="676" spans="1:26">
      <c r="A676" s="95">
        <v>45230</v>
      </c>
      <c r="B676">
        <v>197</v>
      </c>
      <c r="C676">
        <v>873</v>
      </c>
      <c r="D676">
        <v>1.905</v>
      </c>
      <c r="E676">
        <v>2695</v>
      </c>
      <c r="F676">
        <v>547</v>
      </c>
      <c r="G676">
        <v>2630</v>
      </c>
      <c r="H676">
        <v>587</v>
      </c>
      <c r="I676">
        <v>2895</v>
      </c>
      <c r="J676">
        <v>577</v>
      </c>
      <c r="K676">
        <v>14.23</v>
      </c>
      <c r="L676">
        <v>1.9850000000000001</v>
      </c>
      <c r="M676">
        <v>1.9650000000000001</v>
      </c>
      <c r="N676">
        <v>2.0049999999999999</v>
      </c>
      <c r="O676">
        <v>2.14</v>
      </c>
      <c r="P676">
        <v>2.145</v>
      </c>
      <c r="Q676">
        <v>2.3650000000000002</v>
      </c>
      <c r="R676">
        <v>0.82</v>
      </c>
      <c r="S676">
        <v>0.82</v>
      </c>
      <c r="T676">
        <v>0.81499999999999995</v>
      </c>
      <c r="U676">
        <v>5.5199999999999997E-3</v>
      </c>
      <c r="V676" s="359">
        <v>113.74244400000001</v>
      </c>
      <c r="W676">
        <v>82</v>
      </c>
      <c r="X676">
        <v>82</v>
      </c>
      <c r="Y676">
        <v>82</v>
      </c>
      <c r="Z676">
        <v>68</v>
      </c>
    </row>
    <row r="677" spans="1:26">
      <c r="A677" s="239">
        <v>45231</v>
      </c>
      <c r="B677">
        <v>187.2</v>
      </c>
      <c r="C677">
        <v>901</v>
      </c>
      <c r="D677">
        <v>1.9850000000000001</v>
      </c>
      <c r="E677">
        <v>2695</v>
      </c>
      <c r="F677">
        <v>553</v>
      </c>
      <c r="G677">
        <v>2630</v>
      </c>
      <c r="H677">
        <v>594</v>
      </c>
      <c r="I677">
        <v>2895</v>
      </c>
      <c r="J677">
        <v>583</v>
      </c>
      <c r="K677">
        <v>14.4</v>
      </c>
      <c r="L677">
        <v>1.93</v>
      </c>
      <c r="M677">
        <v>1.9325000000000001</v>
      </c>
      <c r="N677">
        <v>1.9924999999999999</v>
      </c>
      <c r="O677">
        <v>2.105</v>
      </c>
      <c r="P677">
        <v>2.0674999999999999</v>
      </c>
      <c r="Q677">
        <v>2.335</v>
      </c>
      <c r="R677">
        <v>0.79500000000000004</v>
      </c>
      <c r="S677">
        <v>0.79249999999999998</v>
      </c>
      <c r="T677">
        <v>0.78749999999999998</v>
      </c>
      <c r="U677">
        <v>5.5199999999999997E-3</v>
      </c>
      <c r="V677" s="359">
        <v>114.708771</v>
      </c>
      <c r="W677">
        <v>80.25</v>
      </c>
      <c r="X677">
        <v>80.25</v>
      </c>
      <c r="Y677">
        <v>80.25</v>
      </c>
      <c r="Z677">
        <v>66.5</v>
      </c>
    </row>
    <row r="678" spans="1:26">
      <c r="A678" s="103">
        <v>45232</v>
      </c>
      <c r="B678">
        <v>186.4</v>
      </c>
      <c r="C678">
        <v>841.75</v>
      </c>
      <c r="D678">
        <v>1.98</v>
      </c>
      <c r="E678" s="189">
        <v>2695</v>
      </c>
      <c r="F678" s="189">
        <v>553</v>
      </c>
      <c r="G678" s="189">
        <v>2630</v>
      </c>
      <c r="H678" s="189">
        <v>594</v>
      </c>
      <c r="I678" s="189">
        <v>2895</v>
      </c>
      <c r="J678" s="189">
        <v>583</v>
      </c>
      <c r="K678" s="189">
        <v>14.4</v>
      </c>
      <c r="L678">
        <v>1.86</v>
      </c>
      <c r="M678">
        <v>1.88</v>
      </c>
      <c r="N678">
        <v>1.9550000000000001</v>
      </c>
      <c r="O678">
        <v>2.0150000000000001</v>
      </c>
      <c r="P678">
        <v>2.06</v>
      </c>
      <c r="Q678">
        <v>2.3250000000000002</v>
      </c>
      <c r="R678">
        <v>0.79249999999999998</v>
      </c>
      <c r="S678">
        <v>0.79249999999999998</v>
      </c>
      <c r="T678">
        <v>0.78749999999999998</v>
      </c>
      <c r="U678">
        <v>5.4400000000000004E-3</v>
      </c>
      <c r="V678" s="359">
        <v>114.708771</v>
      </c>
      <c r="W678">
        <v>79.75</v>
      </c>
      <c r="X678">
        <v>79.75</v>
      </c>
      <c r="Y678">
        <v>79.75</v>
      </c>
      <c r="Z678">
        <v>66.5</v>
      </c>
    </row>
    <row r="679" spans="1:26">
      <c r="A679" s="95">
        <v>45233</v>
      </c>
      <c r="B679">
        <v>195</v>
      </c>
      <c r="C679">
        <v>778.75</v>
      </c>
      <c r="D679">
        <v>2.11</v>
      </c>
      <c r="E679">
        <v>2695</v>
      </c>
      <c r="F679">
        <v>561</v>
      </c>
      <c r="G679">
        <v>2630</v>
      </c>
      <c r="H679">
        <v>602</v>
      </c>
      <c r="I679">
        <v>2895</v>
      </c>
      <c r="J679">
        <v>591</v>
      </c>
      <c r="K679">
        <v>14.62</v>
      </c>
      <c r="L679">
        <v>1.9624999999999999</v>
      </c>
      <c r="M679">
        <v>2.02</v>
      </c>
      <c r="N679">
        <v>2.0649999999999999</v>
      </c>
      <c r="O679">
        <v>2.12</v>
      </c>
      <c r="P679">
        <v>2.15</v>
      </c>
      <c r="Q679">
        <v>2.41</v>
      </c>
      <c r="R679">
        <v>0.81</v>
      </c>
      <c r="S679">
        <v>0.81</v>
      </c>
      <c r="T679">
        <v>0.80500000000000005</v>
      </c>
      <c r="U679">
        <v>5.4599999999999996E-3</v>
      </c>
      <c r="V679" s="359">
        <v>116.463121</v>
      </c>
      <c r="W679">
        <v>81.5</v>
      </c>
      <c r="X679">
        <v>81.5</v>
      </c>
      <c r="Y679">
        <v>81.5</v>
      </c>
      <c r="Z679">
        <v>65.5</v>
      </c>
    </row>
    <row r="680" spans="1:26">
      <c r="A680" s="95">
        <v>45236</v>
      </c>
      <c r="B680">
        <v>188.5</v>
      </c>
      <c r="C680">
        <v>772.5</v>
      </c>
      <c r="D680">
        <v>2.09</v>
      </c>
      <c r="E680">
        <v>2690</v>
      </c>
      <c r="F680">
        <v>560</v>
      </c>
      <c r="G680">
        <v>2620</v>
      </c>
      <c r="H680">
        <v>601</v>
      </c>
      <c r="I680">
        <v>2875</v>
      </c>
      <c r="J680">
        <v>590</v>
      </c>
      <c r="K680">
        <v>14.61</v>
      </c>
      <c r="L680">
        <v>1.91</v>
      </c>
      <c r="M680">
        <v>1.93</v>
      </c>
      <c r="N680">
        <v>2.0525000000000002</v>
      </c>
      <c r="O680">
        <v>2.0750000000000002</v>
      </c>
      <c r="P680">
        <v>2.1025</v>
      </c>
      <c r="Q680">
        <v>2.35</v>
      </c>
      <c r="R680">
        <v>0.80249999999999999</v>
      </c>
      <c r="S680">
        <v>0.80249999999999999</v>
      </c>
      <c r="T680">
        <v>0.79749999999999999</v>
      </c>
      <c r="U680">
        <v>5.3800000000000002E-3</v>
      </c>
      <c r="V680" s="359">
        <v>118.216857</v>
      </c>
      <c r="W680">
        <v>81.75</v>
      </c>
      <c r="X680">
        <v>81.75</v>
      </c>
      <c r="Y680">
        <v>81.75</v>
      </c>
      <c r="Z680">
        <v>65.5</v>
      </c>
    </row>
    <row r="681" spans="1:26">
      <c r="A681" s="95">
        <v>45237</v>
      </c>
      <c r="B681">
        <v>185.6</v>
      </c>
      <c r="C681">
        <v>755.5</v>
      </c>
      <c r="D681">
        <v>2.0699999999999998</v>
      </c>
      <c r="E681">
        <v>2680</v>
      </c>
      <c r="F681">
        <v>561</v>
      </c>
      <c r="G681">
        <v>2610</v>
      </c>
      <c r="H681">
        <v>601</v>
      </c>
      <c r="I681">
        <v>2825</v>
      </c>
      <c r="J681">
        <v>591</v>
      </c>
      <c r="K681">
        <v>14.63</v>
      </c>
      <c r="L681">
        <v>1.86</v>
      </c>
      <c r="M681">
        <v>1.8425</v>
      </c>
      <c r="N681">
        <v>2.0449999999999999</v>
      </c>
      <c r="O681">
        <v>2.0099999999999998</v>
      </c>
      <c r="P681">
        <v>2.04</v>
      </c>
      <c r="Q681">
        <v>2.2650000000000001</v>
      </c>
      <c r="R681">
        <v>0.8</v>
      </c>
      <c r="S681">
        <v>0.8</v>
      </c>
      <c r="T681">
        <v>0.79500000000000004</v>
      </c>
      <c r="U681">
        <v>5.3600000000000002E-3</v>
      </c>
      <c r="V681" s="359">
        <v>118.915047</v>
      </c>
      <c r="W681">
        <v>79.5</v>
      </c>
      <c r="X681">
        <v>79.5</v>
      </c>
      <c r="Y681">
        <v>79.5</v>
      </c>
      <c r="Z681">
        <v>66</v>
      </c>
    </row>
    <row r="682" spans="1:26">
      <c r="A682" s="95">
        <v>45238</v>
      </c>
      <c r="B682">
        <v>192</v>
      </c>
      <c r="C682">
        <v>722.5</v>
      </c>
      <c r="D682">
        <v>2.15</v>
      </c>
      <c r="E682">
        <v>2660</v>
      </c>
      <c r="F682">
        <v>554</v>
      </c>
      <c r="G682">
        <v>2590</v>
      </c>
      <c r="H682">
        <v>593</v>
      </c>
      <c r="I682">
        <v>2800</v>
      </c>
      <c r="J682">
        <v>584</v>
      </c>
      <c r="K682">
        <v>14.43</v>
      </c>
      <c r="L682">
        <v>1.91</v>
      </c>
      <c r="M682">
        <v>1.9550000000000001</v>
      </c>
      <c r="N682">
        <v>2.13</v>
      </c>
      <c r="O682">
        <v>2.06</v>
      </c>
      <c r="P682">
        <v>2.1</v>
      </c>
      <c r="Q682">
        <v>2.3199999999999998</v>
      </c>
      <c r="R682">
        <v>0.81</v>
      </c>
      <c r="S682">
        <v>0.81</v>
      </c>
      <c r="T682">
        <v>0.80500000000000005</v>
      </c>
      <c r="U682">
        <v>5.3800000000000002E-3</v>
      </c>
      <c r="V682" s="359">
        <v>119.807045</v>
      </c>
      <c r="W682">
        <v>81.5</v>
      </c>
      <c r="X682">
        <v>81.5</v>
      </c>
      <c r="Y682">
        <v>81.5</v>
      </c>
      <c r="Z682">
        <v>66</v>
      </c>
    </row>
    <row r="683" spans="1:26">
      <c r="A683" s="95">
        <v>45239</v>
      </c>
      <c r="B683">
        <v>188.5</v>
      </c>
      <c r="C683">
        <v>734.75</v>
      </c>
      <c r="D683">
        <v>2.1</v>
      </c>
      <c r="E683">
        <v>2650</v>
      </c>
      <c r="F683">
        <v>550</v>
      </c>
      <c r="G683">
        <v>2580</v>
      </c>
      <c r="H683">
        <v>589</v>
      </c>
      <c r="I683">
        <v>2795</v>
      </c>
      <c r="J683">
        <v>580</v>
      </c>
      <c r="K683">
        <v>14.31</v>
      </c>
      <c r="L683">
        <v>1.885</v>
      </c>
      <c r="M683">
        <v>1.96</v>
      </c>
      <c r="N683">
        <v>2.11</v>
      </c>
      <c r="O683">
        <v>2.0350000000000001</v>
      </c>
      <c r="P683">
        <v>2.11</v>
      </c>
      <c r="Q683">
        <v>2.33</v>
      </c>
      <c r="R683">
        <v>0.84499999999999997</v>
      </c>
      <c r="S683">
        <v>0.84499999999999997</v>
      </c>
      <c r="T683">
        <v>0.84</v>
      </c>
      <c r="U683">
        <v>5.4599999999999996E-3</v>
      </c>
      <c r="V683" s="401">
        <v>119.807045</v>
      </c>
      <c r="W683">
        <v>84.75</v>
      </c>
      <c r="X683">
        <v>84.75</v>
      </c>
      <c r="Y683">
        <v>84.75</v>
      </c>
      <c r="Z683">
        <v>66.5</v>
      </c>
    </row>
    <row r="684" spans="1:26">
      <c r="A684" s="95">
        <v>45240</v>
      </c>
      <c r="B684">
        <v>187</v>
      </c>
      <c r="C684">
        <v>697.25</v>
      </c>
      <c r="D684">
        <v>2.09</v>
      </c>
      <c r="E684">
        <v>2640</v>
      </c>
      <c r="F684">
        <v>550</v>
      </c>
      <c r="G684">
        <v>2570</v>
      </c>
      <c r="H684">
        <v>589</v>
      </c>
      <c r="I684">
        <v>2795</v>
      </c>
      <c r="J684">
        <v>580</v>
      </c>
      <c r="K684">
        <v>14.31</v>
      </c>
      <c r="L684">
        <v>1.875</v>
      </c>
      <c r="M684">
        <v>1.905</v>
      </c>
      <c r="N684">
        <v>2.09</v>
      </c>
      <c r="O684">
        <v>2.0249999999999999</v>
      </c>
      <c r="P684">
        <v>2.02</v>
      </c>
      <c r="Q684">
        <v>2.27</v>
      </c>
      <c r="R684">
        <v>0.85</v>
      </c>
      <c r="S684">
        <v>0.85</v>
      </c>
      <c r="T684">
        <v>0.84499999999999997</v>
      </c>
      <c r="U684">
        <v>5.4799999999999996E-3</v>
      </c>
      <c r="V684" s="359">
        <v>118.13369</v>
      </c>
      <c r="W684">
        <v>84.25</v>
      </c>
      <c r="X684">
        <v>84.25</v>
      </c>
      <c r="Y684">
        <v>84.25</v>
      </c>
      <c r="Z684">
        <v>66.5</v>
      </c>
    </row>
    <row r="685" spans="1:26">
      <c r="A685" s="95">
        <v>45243</v>
      </c>
      <c r="B685">
        <v>188.9</v>
      </c>
      <c r="C685">
        <v>645</v>
      </c>
      <c r="D685">
        <v>2.11</v>
      </c>
      <c r="E685">
        <v>2615</v>
      </c>
      <c r="F685">
        <v>546</v>
      </c>
      <c r="G685">
        <v>2595</v>
      </c>
      <c r="H685">
        <v>594</v>
      </c>
      <c r="I685">
        <v>2805</v>
      </c>
      <c r="J685">
        <v>576</v>
      </c>
      <c r="K685">
        <v>14.2</v>
      </c>
      <c r="L685">
        <v>1.885</v>
      </c>
      <c r="M685">
        <v>1.895</v>
      </c>
      <c r="N685">
        <v>2.1074999999999999</v>
      </c>
      <c r="O685">
        <v>2.04</v>
      </c>
      <c r="P685">
        <v>2.08</v>
      </c>
      <c r="Q685">
        <v>2.2400000000000002</v>
      </c>
      <c r="R685">
        <v>0.8125</v>
      </c>
      <c r="S685">
        <v>0.8125</v>
      </c>
      <c r="T685">
        <v>0.8075</v>
      </c>
      <c r="U685">
        <v>5.4799999999999996E-3</v>
      </c>
      <c r="V685" s="401">
        <v>118.13369</v>
      </c>
      <c r="W685">
        <v>83</v>
      </c>
      <c r="X685">
        <v>83</v>
      </c>
      <c r="Y685">
        <v>83</v>
      </c>
      <c r="Z685">
        <v>67.5</v>
      </c>
    </row>
    <row r="686" spans="1:26">
      <c r="A686" s="95">
        <v>45244</v>
      </c>
      <c r="B686">
        <v>189</v>
      </c>
      <c r="C686">
        <v>635</v>
      </c>
      <c r="D686">
        <v>2.0950000000000002</v>
      </c>
      <c r="E686">
        <v>2615</v>
      </c>
      <c r="F686">
        <v>550</v>
      </c>
      <c r="G686">
        <v>2595</v>
      </c>
      <c r="H686">
        <v>599</v>
      </c>
      <c r="I686">
        <v>2815</v>
      </c>
      <c r="J686">
        <v>580</v>
      </c>
      <c r="K686">
        <v>14.32</v>
      </c>
      <c r="L686">
        <v>1.895</v>
      </c>
      <c r="M686">
        <v>1.9524999999999999</v>
      </c>
      <c r="N686">
        <v>2.105</v>
      </c>
      <c r="O686">
        <v>2.0299999999999998</v>
      </c>
      <c r="P686">
        <v>2.09</v>
      </c>
      <c r="Q686">
        <v>2.2549999999999999</v>
      </c>
      <c r="R686">
        <v>0.85</v>
      </c>
      <c r="S686">
        <v>0.85</v>
      </c>
      <c r="T686">
        <v>0.84499999999999997</v>
      </c>
      <c r="U686">
        <v>5.4599999999999996E-3</v>
      </c>
      <c r="V686" s="359">
        <v>121.21689600000001</v>
      </c>
      <c r="W686">
        <v>84.5</v>
      </c>
      <c r="X686">
        <v>84.5</v>
      </c>
      <c r="Y686">
        <v>84.5</v>
      </c>
      <c r="Z686">
        <v>67</v>
      </c>
    </row>
    <row r="687" spans="1:26">
      <c r="A687" s="103">
        <v>45245</v>
      </c>
      <c r="B687">
        <v>189.1</v>
      </c>
      <c r="C687">
        <v>652</v>
      </c>
      <c r="D687">
        <v>2.105</v>
      </c>
      <c r="E687" s="189">
        <v>2615</v>
      </c>
      <c r="F687" s="189">
        <v>550</v>
      </c>
      <c r="G687" s="189">
        <v>2595</v>
      </c>
      <c r="H687" s="189">
        <v>599</v>
      </c>
      <c r="I687" s="189">
        <v>2815</v>
      </c>
      <c r="J687" s="189">
        <v>580</v>
      </c>
      <c r="K687" s="189">
        <v>14.32</v>
      </c>
      <c r="L687">
        <v>1.89</v>
      </c>
      <c r="M687">
        <v>1.915</v>
      </c>
      <c r="N687">
        <v>2.0950000000000002</v>
      </c>
      <c r="O687">
        <v>2.02</v>
      </c>
      <c r="P687">
        <v>2.0425</v>
      </c>
      <c r="Q687">
        <v>2.2349999999999999</v>
      </c>
      <c r="R687">
        <v>0.85499999999999998</v>
      </c>
      <c r="S687">
        <v>0.85499999999999998</v>
      </c>
      <c r="T687">
        <v>0.85</v>
      </c>
      <c r="U687">
        <v>5.4999999999999997E-3</v>
      </c>
      <c r="V687" s="401">
        <v>121.21689600000001</v>
      </c>
      <c r="W687">
        <v>86.25</v>
      </c>
      <c r="X687">
        <v>86.25</v>
      </c>
      <c r="Y687">
        <v>86.25</v>
      </c>
      <c r="Z687">
        <v>67.5</v>
      </c>
    </row>
    <row r="688" spans="1:26">
      <c r="A688" s="95">
        <v>45246</v>
      </c>
      <c r="B688">
        <v>189.2</v>
      </c>
      <c r="C688">
        <v>651</v>
      </c>
      <c r="D688">
        <v>2.12</v>
      </c>
      <c r="E688">
        <v>2595</v>
      </c>
      <c r="F688" s="189">
        <v>546</v>
      </c>
      <c r="G688">
        <v>2575</v>
      </c>
      <c r="H688">
        <v>594</v>
      </c>
      <c r="I688">
        <v>2845</v>
      </c>
      <c r="J688">
        <v>576</v>
      </c>
      <c r="K688">
        <v>14.21</v>
      </c>
      <c r="L688">
        <v>1.8912500000000001</v>
      </c>
      <c r="M688">
        <v>1.905</v>
      </c>
      <c r="N688">
        <v>2.1</v>
      </c>
      <c r="O688">
        <v>2.0099999999999998</v>
      </c>
      <c r="P688">
        <v>2.0550000000000002</v>
      </c>
      <c r="Q688">
        <v>2.25</v>
      </c>
      <c r="R688">
        <v>0.85499999999999998</v>
      </c>
      <c r="S688">
        <v>0.85499999999999998</v>
      </c>
      <c r="T688">
        <v>0.85</v>
      </c>
      <c r="U688">
        <v>5.4999999999999997E-3</v>
      </c>
      <c r="V688" s="359">
        <v>121.907275</v>
      </c>
      <c r="W688">
        <v>85.25</v>
      </c>
      <c r="X688">
        <v>85</v>
      </c>
      <c r="Y688">
        <v>85</v>
      </c>
      <c r="Z688">
        <v>67.5</v>
      </c>
    </row>
    <row r="689" spans="1:26">
      <c r="A689" s="95">
        <v>45247</v>
      </c>
      <c r="B689">
        <v>189</v>
      </c>
      <c r="C689">
        <v>639</v>
      </c>
      <c r="D689">
        <v>2.12</v>
      </c>
      <c r="E689">
        <v>2570</v>
      </c>
      <c r="F689">
        <v>555</v>
      </c>
      <c r="G689">
        <v>2550</v>
      </c>
      <c r="H689">
        <f>+H691-9</f>
        <v>555</v>
      </c>
      <c r="I689">
        <v>2750</v>
      </c>
      <c r="J689">
        <v>568</v>
      </c>
      <c r="K689">
        <v>13.99</v>
      </c>
      <c r="L689">
        <v>1.89</v>
      </c>
      <c r="M689">
        <v>1.895</v>
      </c>
      <c r="N689">
        <v>2.1</v>
      </c>
      <c r="O689">
        <v>2.0099999999999998</v>
      </c>
      <c r="P689">
        <v>2.0550000000000002</v>
      </c>
      <c r="Q689">
        <v>2.2450000000000001</v>
      </c>
      <c r="R689">
        <v>0.83750000000000002</v>
      </c>
      <c r="S689">
        <v>0.83750000000000002</v>
      </c>
      <c r="T689">
        <v>0.83250000000000002</v>
      </c>
      <c r="U689">
        <v>5.4599999999999996E-3</v>
      </c>
      <c r="V689" s="359">
        <v>123.37233500000001</v>
      </c>
      <c r="W689">
        <v>83.75</v>
      </c>
      <c r="X689">
        <v>83.5</v>
      </c>
      <c r="Y689">
        <v>83.5</v>
      </c>
      <c r="Z689">
        <v>67</v>
      </c>
    </row>
    <row r="690" spans="1:26">
      <c r="A690" s="95">
        <v>45250</v>
      </c>
      <c r="B690">
        <v>188.6</v>
      </c>
      <c r="C690">
        <v>639</v>
      </c>
      <c r="D690">
        <v>2.17</v>
      </c>
      <c r="E690" s="189">
        <v>2570</v>
      </c>
      <c r="F690" s="189">
        <v>555</v>
      </c>
      <c r="G690" s="189">
        <v>2550</v>
      </c>
      <c r="H690" s="189">
        <v>555</v>
      </c>
      <c r="I690" s="189">
        <v>2750</v>
      </c>
      <c r="J690" s="189">
        <v>568</v>
      </c>
      <c r="K690" s="189">
        <v>13.99</v>
      </c>
      <c r="L690">
        <v>1.883</v>
      </c>
      <c r="M690">
        <v>1.92</v>
      </c>
      <c r="N690">
        <v>2.13</v>
      </c>
      <c r="O690">
        <v>1.9975000000000001</v>
      </c>
      <c r="P690">
        <v>2.06</v>
      </c>
      <c r="Q690">
        <v>2.25</v>
      </c>
      <c r="R690">
        <v>0.84250000000000003</v>
      </c>
      <c r="S690">
        <v>0.84</v>
      </c>
      <c r="T690">
        <v>0.83499999999999996</v>
      </c>
      <c r="U690">
        <v>5.4599999999999996E-3</v>
      </c>
      <c r="V690" s="359">
        <v>123.970857</v>
      </c>
      <c r="W690">
        <v>84.5</v>
      </c>
      <c r="X690">
        <v>84.5</v>
      </c>
      <c r="Y690">
        <v>84.5</v>
      </c>
      <c r="Z690">
        <v>67</v>
      </c>
    </row>
    <row r="691" spans="1:26">
      <c r="A691" s="95">
        <v>45251</v>
      </c>
      <c r="B691">
        <v>187.9</v>
      </c>
      <c r="C691">
        <v>630</v>
      </c>
      <c r="D691">
        <v>2.17</v>
      </c>
      <c r="E691">
        <v>2575</v>
      </c>
      <c r="F691">
        <v>539</v>
      </c>
      <c r="G691">
        <v>2590</v>
      </c>
      <c r="H691">
        <v>564</v>
      </c>
      <c r="I691">
        <v>2750</v>
      </c>
      <c r="J691">
        <v>569</v>
      </c>
      <c r="K691">
        <v>14.02</v>
      </c>
      <c r="L691">
        <v>1.865</v>
      </c>
      <c r="M691">
        <v>1.93</v>
      </c>
      <c r="N691">
        <v>2.14</v>
      </c>
      <c r="O691">
        <v>1.98</v>
      </c>
      <c r="P691">
        <v>2.08</v>
      </c>
      <c r="Q691">
        <v>2.27</v>
      </c>
      <c r="R691">
        <v>0.85250000000000004</v>
      </c>
      <c r="S691">
        <v>0.85</v>
      </c>
      <c r="T691">
        <v>0.84499999999999997</v>
      </c>
      <c r="U691">
        <v>5.4999999999999997E-3</v>
      </c>
      <c r="V691" s="359">
        <v>123.804856</v>
      </c>
      <c r="W691">
        <v>85.5</v>
      </c>
      <c r="X691">
        <v>86</v>
      </c>
      <c r="Y691">
        <v>86</v>
      </c>
      <c r="Z691">
        <v>67</v>
      </c>
    </row>
    <row r="692" spans="1:26">
      <c r="A692" s="95">
        <v>45252</v>
      </c>
      <c r="B692">
        <v>182.9</v>
      </c>
      <c r="C692">
        <v>625</v>
      </c>
      <c r="D692">
        <v>2.12</v>
      </c>
      <c r="E692">
        <v>2545</v>
      </c>
      <c r="F692">
        <v>532</v>
      </c>
      <c r="G692">
        <v>2560</v>
      </c>
      <c r="H692">
        <v>558</v>
      </c>
      <c r="I692">
        <v>2870</v>
      </c>
      <c r="J692">
        <v>562</v>
      </c>
      <c r="K692">
        <v>13.88</v>
      </c>
      <c r="L692">
        <v>1.83</v>
      </c>
      <c r="M692">
        <v>1.8774999999999999</v>
      </c>
      <c r="N692">
        <v>2.0699999999999998</v>
      </c>
      <c r="O692">
        <v>1.94</v>
      </c>
      <c r="P692">
        <v>2.0550000000000002</v>
      </c>
      <c r="Q692">
        <v>2.2599999999999998</v>
      </c>
      <c r="R692">
        <v>0.86</v>
      </c>
      <c r="S692">
        <v>0.90249999999999997</v>
      </c>
      <c r="T692">
        <v>0.89749999999999996</v>
      </c>
      <c r="U692">
        <v>5.4999999999999997E-3</v>
      </c>
      <c r="V692" s="897">
        <v>124.644605</v>
      </c>
      <c r="W692">
        <v>80</v>
      </c>
      <c r="X692">
        <v>80</v>
      </c>
      <c r="Y692">
        <v>80</v>
      </c>
      <c r="Z692">
        <v>67.5</v>
      </c>
    </row>
    <row r="693" spans="1:26">
      <c r="A693" s="103">
        <v>45253</v>
      </c>
      <c r="B693" s="189">
        <v>182.9</v>
      </c>
      <c r="C693" s="176">
        <v>626.25</v>
      </c>
      <c r="D693" s="189">
        <v>2.12</v>
      </c>
      <c r="E693">
        <v>2545</v>
      </c>
      <c r="F693">
        <v>532</v>
      </c>
      <c r="G693">
        <v>2560</v>
      </c>
      <c r="H693">
        <v>558</v>
      </c>
      <c r="I693">
        <v>2795</v>
      </c>
      <c r="J693">
        <v>562</v>
      </c>
      <c r="K693">
        <v>13.86</v>
      </c>
      <c r="L693" s="189">
        <v>1.83</v>
      </c>
      <c r="M693" s="189">
        <v>1.8774999999999999</v>
      </c>
      <c r="N693" s="189">
        <v>2.0699999999999998</v>
      </c>
      <c r="O693" s="189">
        <v>1.94</v>
      </c>
      <c r="P693" s="189">
        <v>2.0550000000000002</v>
      </c>
      <c r="Q693" s="189">
        <v>2.2599999999999998</v>
      </c>
      <c r="R693" s="189">
        <v>0.86</v>
      </c>
      <c r="S693" s="189">
        <v>0.90249999999999997</v>
      </c>
      <c r="T693" s="189">
        <v>0.89749999999999996</v>
      </c>
      <c r="U693" s="189">
        <v>5.4999999999999997E-3</v>
      </c>
      <c r="V693" s="897">
        <v>124.987532</v>
      </c>
      <c r="W693" s="189">
        <v>80</v>
      </c>
      <c r="X693" s="189">
        <v>80</v>
      </c>
      <c r="Y693" s="189">
        <v>80</v>
      </c>
      <c r="Z693" s="189">
        <v>67.5</v>
      </c>
    </row>
    <row r="694" spans="1:26">
      <c r="A694" s="95">
        <v>45254</v>
      </c>
      <c r="B694" s="189">
        <v>182.9</v>
      </c>
      <c r="C694" s="176">
        <v>626.25</v>
      </c>
      <c r="D694" s="189">
        <v>2.12</v>
      </c>
      <c r="E694">
        <v>2575</v>
      </c>
      <c r="F694">
        <v>538</v>
      </c>
      <c r="G694">
        <v>2590</v>
      </c>
      <c r="H694">
        <v>565</v>
      </c>
      <c r="I694">
        <v>2830</v>
      </c>
      <c r="J694">
        <v>568</v>
      </c>
      <c r="K694">
        <v>14.03</v>
      </c>
      <c r="L694" s="189">
        <v>1.83</v>
      </c>
      <c r="M694" s="189">
        <v>1.8774999999999999</v>
      </c>
      <c r="N694" s="189">
        <v>2.0699999999999998</v>
      </c>
      <c r="O694" s="189">
        <v>1.94</v>
      </c>
      <c r="P694" s="189">
        <v>2.0550000000000002</v>
      </c>
      <c r="Q694" s="189">
        <v>2.2599999999999998</v>
      </c>
      <c r="R694" s="189">
        <v>0.86</v>
      </c>
      <c r="S694" s="189">
        <v>0.90249999999999997</v>
      </c>
      <c r="T694" s="189">
        <v>0.89749999999999996</v>
      </c>
      <c r="U694" s="189">
        <v>5.4999999999999997E-3</v>
      </c>
      <c r="V694" s="897">
        <v>123.863452</v>
      </c>
      <c r="W694" s="189">
        <v>80</v>
      </c>
      <c r="X694" s="189">
        <v>80</v>
      </c>
      <c r="Y694" s="189">
        <v>80</v>
      </c>
      <c r="Z694" s="189">
        <v>67.5</v>
      </c>
    </row>
    <row r="695" spans="1:26">
      <c r="A695" s="95">
        <v>45257</v>
      </c>
      <c r="B695">
        <v>178.1</v>
      </c>
      <c r="C695">
        <v>626</v>
      </c>
      <c r="D695" s="28">
        <v>1.9350000000000001</v>
      </c>
      <c r="E695">
        <v>2500</v>
      </c>
      <c r="F695">
        <v>525</v>
      </c>
      <c r="G695">
        <v>2525</v>
      </c>
      <c r="H695">
        <v>552</v>
      </c>
      <c r="I695">
        <v>2815</v>
      </c>
      <c r="J695">
        <v>555</v>
      </c>
      <c r="K695">
        <v>13.67</v>
      </c>
      <c r="L695">
        <v>1.7905</v>
      </c>
      <c r="M695">
        <v>1.8062499999999999</v>
      </c>
      <c r="N695">
        <v>1.94</v>
      </c>
      <c r="O695">
        <v>1.93</v>
      </c>
      <c r="P695">
        <v>1.9950000000000001</v>
      </c>
      <c r="Q695">
        <v>2.19</v>
      </c>
      <c r="R695">
        <v>0.82</v>
      </c>
      <c r="S695">
        <v>0.8175</v>
      </c>
      <c r="T695">
        <v>0.8125</v>
      </c>
      <c r="U695">
        <v>5.4999999999999997E-3</v>
      </c>
      <c r="V695" s="897">
        <v>123.13945099999999</v>
      </c>
      <c r="W695">
        <v>82</v>
      </c>
      <c r="X695">
        <v>82</v>
      </c>
      <c r="Y695">
        <v>82</v>
      </c>
      <c r="Z695">
        <v>67.5</v>
      </c>
    </row>
    <row r="696" spans="1:26">
      <c r="A696" s="95">
        <v>45258</v>
      </c>
      <c r="B696">
        <v>176</v>
      </c>
      <c r="C696">
        <v>625</v>
      </c>
      <c r="D696">
        <v>1.855</v>
      </c>
      <c r="E696">
        <v>2495</v>
      </c>
      <c r="F696">
        <v>526</v>
      </c>
      <c r="G696">
        <v>2520</v>
      </c>
      <c r="H696">
        <v>554</v>
      </c>
      <c r="I696">
        <v>2815</v>
      </c>
      <c r="J696">
        <v>556</v>
      </c>
      <c r="K696">
        <v>13.71</v>
      </c>
      <c r="L696">
        <v>1.7649999999999999</v>
      </c>
      <c r="M696">
        <v>1.7625</v>
      </c>
      <c r="N696">
        <v>1.855</v>
      </c>
      <c r="O696">
        <v>1.9075</v>
      </c>
      <c r="P696">
        <v>1.9450000000000001</v>
      </c>
      <c r="Q696">
        <v>2.16</v>
      </c>
      <c r="R696">
        <v>0.83499999999999996</v>
      </c>
      <c r="S696">
        <v>0.83250000000000002</v>
      </c>
      <c r="T696">
        <v>0.82750000000000001</v>
      </c>
      <c r="U696">
        <v>5.6649999999999999E-3</v>
      </c>
      <c r="V696" s="897">
        <v>122.668111</v>
      </c>
      <c r="W696">
        <v>83.75</v>
      </c>
      <c r="X696">
        <v>83.75</v>
      </c>
      <c r="Y696">
        <v>83.75</v>
      </c>
      <c r="Z696">
        <v>69.5</v>
      </c>
    </row>
    <row r="697" spans="1:26">
      <c r="A697" s="95">
        <v>45259</v>
      </c>
      <c r="B697">
        <v>176.5</v>
      </c>
      <c r="C697">
        <v>626</v>
      </c>
      <c r="D697">
        <v>1.9075</v>
      </c>
      <c r="E697">
        <v>2495</v>
      </c>
      <c r="F697">
        <v>525</v>
      </c>
      <c r="G697">
        <v>2520</v>
      </c>
      <c r="H697">
        <v>552</v>
      </c>
      <c r="I697">
        <v>2815</v>
      </c>
      <c r="J697">
        <v>555</v>
      </c>
      <c r="K697">
        <v>13.67</v>
      </c>
      <c r="L697">
        <v>1.7675000000000001</v>
      </c>
      <c r="M697">
        <v>1.7649999999999999</v>
      </c>
      <c r="N697">
        <v>1.89625</v>
      </c>
      <c r="O697">
        <v>1.915</v>
      </c>
      <c r="P697">
        <v>1.94</v>
      </c>
      <c r="Q697">
        <v>2.15</v>
      </c>
      <c r="R697">
        <v>0.84</v>
      </c>
      <c r="S697">
        <v>0.83750000000000002</v>
      </c>
      <c r="T697">
        <v>0.83250000000000002</v>
      </c>
      <c r="U697">
        <v>5.7499999999999999E-3</v>
      </c>
      <c r="V697" s="897">
        <v>123.02573</v>
      </c>
      <c r="W697">
        <v>84</v>
      </c>
      <c r="X697">
        <v>84</v>
      </c>
      <c r="Y697">
        <v>84</v>
      </c>
      <c r="Z697">
        <v>69.5</v>
      </c>
    </row>
    <row r="698" spans="1:26">
      <c r="A698" s="95">
        <v>45260</v>
      </c>
      <c r="B698">
        <v>179.3</v>
      </c>
      <c r="C698">
        <v>621</v>
      </c>
      <c r="D698">
        <v>1.9424999999999999</v>
      </c>
      <c r="E698">
        <v>2445</v>
      </c>
      <c r="F698">
        <v>513</v>
      </c>
      <c r="G698">
        <v>2470</v>
      </c>
      <c r="H698">
        <v>539</v>
      </c>
      <c r="I698">
        <v>2815</v>
      </c>
      <c r="J698">
        <v>543</v>
      </c>
      <c r="K698">
        <v>13.33</v>
      </c>
      <c r="L698">
        <v>1.794</v>
      </c>
      <c r="M698">
        <v>1.7825</v>
      </c>
      <c r="N698">
        <v>1.91</v>
      </c>
      <c r="O698">
        <v>1.94</v>
      </c>
      <c r="P698">
        <v>1.98</v>
      </c>
      <c r="Q698">
        <v>2.19</v>
      </c>
      <c r="R698">
        <v>0.84499999999999997</v>
      </c>
      <c r="S698">
        <v>0.84</v>
      </c>
      <c r="T698">
        <v>0.83499999999999996</v>
      </c>
      <c r="U698">
        <v>5.705E-3</v>
      </c>
      <c r="V698" s="897">
        <v>123.984956</v>
      </c>
      <c r="W698">
        <v>84.5</v>
      </c>
      <c r="X698">
        <v>84.5</v>
      </c>
      <c r="Y698">
        <v>84.5</v>
      </c>
      <c r="Z698">
        <v>70.5</v>
      </c>
    </row>
    <row r="699" spans="1:26">
      <c r="A699" s="95">
        <v>45261</v>
      </c>
      <c r="B699">
        <v>182</v>
      </c>
      <c r="C699">
        <v>645</v>
      </c>
      <c r="D699">
        <v>1.93</v>
      </c>
      <c r="E699">
        <v>2400</v>
      </c>
      <c r="F699">
        <v>509</v>
      </c>
      <c r="G699">
        <v>2425</v>
      </c>
      <c r="H699">
        <v>535</v>
      </c>
      <c r="I699">
        <v>2720</v>
      </c>
      <c r="J699">
        <v>539</v>
      </c>
      <c r="K699">
        <v>13.23</v>
      </c>
      <c r="L699">
        <v>1.8174999999999999</v>
      </c>
      <c r="M699">
        <v>1.8</v>
      </c>
      <c r="N699">
        <v>1.91</v>
      </c>
      <c r="O699">
        <v>1.96</v>
      </c>
      <c r="P699">
        <v>1.9550000000000001</v>
      </c>
      <c r="Q699">
        <v>2.17</v>
      </c>
      <c r="R699">
        <v>0.84750000000000003</v>
      </c>
      <c r="S699">
        <v>0.84499999999999997</v>
      </c>
      <c r="T699">
        <v>0.84</v>
      </c>
      <c r="U699">
        <v>5.77E-3</v>
      </c>
      <c r="V699" s="897">
        <v>122.640336</v>
      </c>
      <c r="W699">
        <v>85.5</v>
      </c>
      <c r="X699">
        <v>85.25</v>
      </c>
      <c r="Y699">
        <v>85.25</v>
      </c>
      <c r="Z699">
        <v>70.5</v>
      </c>
    </row>
    <row r="700" spans="1:26">
      <c r="A700" s="95">
        <v>45264</v>
      </c>
      <c r="B700">
        <v>179</v>
      </c>
      <c r="C700">
        <v>643</v>
      </c>
      <c r="D700">
        <v>1.9650000000000001</v>
      </c>
      <c r="E700">
        <v>2395</v>
      </c>
      <c r="F700">
        <v>502</v>
      </c>
      <c r="G700">
        <v>2425</v>
      </c>
      <c r="H700">
        <v>527</v>
      </c>
      <c r="I700">
        <v>2840</v>
      </c>
      <c r="J700">
        <v>532</v>
      </c>
      <c r="K700">
        <v>13.02</v>
      </c>
      <c r="L700">
        <v>1.7985</v>
      </c>
      <c r="M700">
        <v>1.7775000000000001</v>
      </c>
      <c r="N700">
        <v>1.925</v>
      </c>
      <c r="O700">
        <v>1.93</v>
      </c>
      <c r="P700">
        <v>1.9350000000000001</v>
      </c>
      <c r="Q700">
        <v>2.1549999999999998</v>
      </c>
      <c r="R700">
        <v>0.85750000000000004</v>
      </c>
      <c r="S700">
        <v>0.85499999999999998</v>
      </c>
      <c r="T700">
        <v>0.85</v>
      </c>
      <c r="U700">
        <v>5.77E-3</v>
      </c>
      <c r="V700" s="897">
        <v>121.946183</v>
      </c>
      <c r="W700">
        <v>85.5</v>
      </c>
      <c r="X700">
        <v>85.25</v>
      </c>
      <c r="Y700">
        <v>85.25</v>
      </c>
      <c r="Z700">
        <v>70.5</v>
      </c>
    </row>
    <row r="701" spans="1:26">
      <c r="A701" s="95">
        <v>45265</v>
      </c>
      <c r="B701">
        <v>176</v>
      </c>
      <c r="C701">
        <v>643.25</v>
      </c>
      <c r="D701">
        <v>1.9550000000000001</v>
      </c>
      <c r="E701">
        <v>2400</v>
      </c>
      <c r="F701">
        <v>504</v>
      </c>
      <c r="G701">
        <v>2430</v>
      </c>
      <c r="H701">
        <v>530</v>
      </c>
      <c r="I701">
        <v>2795</v>
      </c>
      <c r="J701">
        <v>534</v>
      </c>
      <c r="K701">
        <v>13.09</v>
      </c>
      <c r="L701">
        <v>1.7775000000000001</v>
      </c>
      <c r="M701">
        <v>1.7475000000000001</v>
      </c>
      <c r="N701">
        <v>1.925</v>
      </c>
      <c r="O701">
        <v>1.93</v>
      </c>
      <c r="P701">
        <v>1.91</v>
      </c>
      <c r="Q701">
        <v>2.125</v>
      </c>
      <c r="R701">
        <v>0.83250000000000002</v>
      </c>
      <c r="S701">
        <v>0.83</v>
      </c>
      <c r="T701">
        <v>0.82499999999999996</v>
      </c>
      <c r="U701">
        <v>5.8500000000000002E-3</v>
      </c>
      <c r="V701" s="897">
        <v>119.766473</v>
      </c>
      <c r="W701">
        <v>84</v>
      </c>
      <c r="X701">
        <v>83.75</v>
      </c>
      <c r="Y701">
        <v>83.75</v>
      </c>
      <c r="Z701">
        <v>71.5</v>
      </c>
    </row>
    <row r="702" spans="1:26">
      <c r="A702" s="95">
        <v>45266</v>
      </c>
      <c r="B702">
        <v>171.5</v>
      </c>
      <c r="C702">
        <v>637</v>
      </c>
      <c r="D702">
        <v>1.925</v>
      </c>
      <c r="E702">
        <v>2395</v>
      </c>
      <c r="F702">
        <v>506</v>
      </c>
      <c r="G702">
        <v>2425</v>
      </c>
      <c r="H702">
        <v>532</v>
      </c>
      <c r="I702">
        <v>2795</v>
      </c>
      <c r="J702">
        <v>536</v>
      </c>
      <c r="K702">
        <v>13.13</v>
      </c>
      <c r="L702">
        <v>1.7124999999999999</v>
      </c>
      <c r="M702">
        <v>1.7050000000000001</v>
      </c>
      <c r="N702">
        <v>1.88</v>
      </c>
      <c r="O702">
        <v>1.865</v>
      </c>
      <c r="P702">
        <v>1.87</v>
      </c>
      <c r="Q702">
        <v>2.085</v>
      </c>
      <c r="R702">
        <v>0.82250000000000001</v>
      </c>
      <c r="S702">
        <v>0.82250000000000001</v>
      </c>
      <c r="T702">
        <v>0.8175</v>
      </c>
      <c r="U702">
        <v>5.9100000000000003E-3</v>
      </c>
      <c r="V702" s="897">
        <v>117.93412600000001</v>
      </c>
      <c r="W702">
        <v>81.75</v>
      </c>
      <c r="X702">
        <v>81.5</v>
      </c>
      <c r="Y702">
        <v>81.5</v>
      </c>
      <c r="Z702">
        <v>71.5</v>
      </c>
    </row>
    <row r="703" spans="1:26">
      <c r="A703" s="95">
        <v>45267</v>
      </c>
      <c r="B703">
        <v>171.65</v>
      </c>
      <c r="C703">
        <v>624.75</v>
      </c>
      <c r="D703">
        <v>1.9350000000000001</v>
      </c>
      <c r="E703">
        <v>2395</v>
      </c>
      <c r="F703">
        <v>505</v>
      </c>
      <c r="G703">
        <v>2425</v>
      </c>
      <c r="H703">
        <v>531</v>
      </c>
      <c r="I703">
        <v>2795</v>
      </c>
      <c r="J703">
        <v>535</v>
      </c>
      <c r="K703">
        <v>13.11</v>
      </c>
      <c r="L703">
        <v>1.72</v>
      </c>
      <c r="M703">
        <v>1.7150000000000001</v>
      </c>
      <c r="N703">
        <v>1.9350000000000001</v>
      </c>
      <c r="O703">
        <v>1.87</v>
      </c>
      <c r="P703">
        <v>1.86</v>
      </c>
      <c r="Q703">
        <v>2.08</v>
      </c>
      <c r="R703">
        <v>0.83</v>
      </c>
      <c r="S703">
        <v>0.83</v>
      </c>
      <c r="T703">
        <v>0.82499999999999996</v>
      </c>
      <c r="U703">
        <v>5.9500000000000004E-3</v>
      </c>
      <c r="V703" s="897">
        <v>108.93235300000001</v>
      </c>
      <c r="W703">
        <v>83.25</v>
      </c>
      <c r="X703">
        <v>83</v>
      </c>
      <c r="Y703">
        <v>83</v>
      </c>
      <c r="Z703">
        <v>72</v>
      </c>
    </row>
    <row r="704" spans="1:26">
      <c r="A704" s="95">
        <v>45268</v>
      </c>
      <c r="B704">
        <v>171.7</v>
      </c>
      <c r="C704">
        <v>609.75</v>
      </c>
      <c r="D704">
        <v>1.93</v>
      </c>
      <c r="E704">
        <v>2345</v>
      </c>
      <c r="F704">
        <v>495</v>
      </c>
      <c r="G704">
        <v>2375</v>
      </c>
      <c r="H704">
        <v>520</v>
      </c>
      <c r="I704">
        <v>2795</v>
      </c>
      <c r="J704">
        <v>525</v>
      </c>
      <c r="K704">
        <v>12.84</v>
      </c>
      <c r="L704">
        <v>1.7175</v>
      </c>
      <c r="M704">
        <v>1.72</v>
      </c>
      <c r="N704">
        <v>2.0049999999999999</v>
      </c>
      <c r="O704">
        <v>1.87</v>
      </c>
      <c r="P704">
        <v>1.855</v>
      </c>
      <c r="Q704">
        <v>2.08</v>
      </c>
      <c r="R704">
        <v>0.8125</v>
      </c>
      <c r="S704">
        <v>0.8125</v>
      </c>
      <c r="T704">
        <v>0.8075</v>
      </c>
      <c r="U704">
        <v>5.9100000000000003E-3</v>
      </c>
      <c r="V704" s="897">
        <v>111.362576</v>
      </c>
      <c r="W704">
        <v>81.75</v>
      </c>
      <c r="X704">
        <v>81.5</v>
      </c>
      <c r="Y704">
        <v>81.5</v>
      </c>
      <c r="Z704">
        <v>72.5</v>
      </c>
    </row>
    <row r="705" spans="1:26">
      <c r="A705" s="95">
        <v>45271</v>
      </c>
      <c r="B705">
        <v>171.3</v>
      </c>
      <c r="C705">
        <v>609.75</v>
      </c>
      <c r="D705">
        <v>1.9775</v>
      </c>
      <c r="E705">
        <v>2350</v>
      </c>
      <c r="F705">
        <v>495</v>
      </c>
      <c r="G705">
        <v>2375</v>
      </c>
      <c r="H705">
        <v>519</v>
      </c>
      <c r="I705">
        <v>2845</v>
      </c>
      <c r="J705">
        <v>525</v>
      </c>
      <c r="K705">
        <v>12.84</v>
      </c>
      <c r="L705">
        <v>1.71</v>
      </c>
      <c r="M705">
        <v>1.69</v>
      </c>
      <c r="N705">
        <v>2.0074999999999998</v>
      </c>
      <c r="O705">
        <v>1.84</v>
      </c>
      <c r="P705">
        <v>1.8525</v>
      </c>
      <c r="Q705">
        <v>2.06</v>
      </c>
      <c r="R705">
        <v>0.79500000000000004</v>
      </c>
      <c r="S705">
        <v>0.79500000000000004</v>
      </c>
      <c r="T705">
        <v>0.79</v>
      </c>
      <c r="U705">
        <v>6.0299999999999998E-3</v>
      </c>
      <c r="V705" s="897">
        <v>113.986141</v>
      </c>
      <c r="W705">
        <v>79.75</v>
      </c>
      <c r="X705">
        <v>79.75</v>
      </c>
      <c r="Y705">
        <v>79.75</v>
      </c>
      <c r="Z705">
        <v>73.5</v>
      </c>
    </row>
    <row r="706" spans="1:26">
      <c r="A706" s="95">
        <v>45272</v>
      </c>
      <c r="B706">
        <v>169.6</v>
      </c>
      <c r="C706">
        <v>611.25</v>
      </c>
      <c r="D706">
        <v>1.99</v>
      </c>
      <c r="E706">
        <v>2300</v>
      </c>
      <c r="F706">
        <v>484</v>
      </c>
      <c r="G706">
        <v>2325</v>
      </c>
      <c r="H706">
        <v>506</v>
      </c>
      <c r="I706">
        <v>2845</v>
      </c>
      <c r="J706">
        <v>514</v>
      </c>
      <c r="K706">
        <v>12.51</v>
      </c>
      <c r="L706">
        <v>1.6984999999999999</v>
      </c>
      <c r="M706">
        <v>1.6775</v>
      </c>
      <c r="N706">
        <v>1.9824999999999999</v>
      </c>
      <c r="O706">
        <v>1.83</v>
      </c>
      <c r="P706">
        <v>1.845</v>
      </c>
      <c r="Q706">
        <v>2.0550000000000002</v>
      </c>
      <c r="R706">
        <v>0.80500000000000005</v>
      </c>
      <c r="S706">
        <v>0.80500000000000005</v>
      </c>
      <c r="T706">
        <v>0.8</v>
      </c>
      <c r="U706">
        <v>5.9899999999999997E-3</v>
      </c>
      <c r="V706" s="897">
        <v>113.04081600000001</v>
      </c>
      <c r="W706">
        <v>80.75</v>
      </c>
      <c r="X706">
        <v>80.75</v>
      </c>
      <c r="Y706">
        <v>80.75</v>
      </c>
      <c r="Z706">
        <v>71.5</v>
      </c>
    </row>
    <row r="707" spans="1:26">
      <c r="A707" s="95">
        <v>45273</v>
      </c>
      <c r="B707">
        <v>165.5</v>
      </c>
      <c r="C707">
        <v>600.75</v>
      </c>
      <c r="D707">
        <v>1.9550000000000001</v>
      </c>
      <c r="E707">
        <v>2300</v>
      </c>
      <c r="F707">
        <v>487</v>
      </c>
      <c r="G707">
        <v>2325</v>
      </c>
      <c r="H707">
        <v>509</v>
      </c>
      <c r="I707">
        <v>2735</v>
      </c>
      <c r="J707">
        <v>517</v>
      </c>
      <c r="K707">
        <v>12.6</v>
      </c>
      <c r="L707">
        <v>1.657</v>
      </c>
      <c r="M707">
        <v>1.625</v>
      </c>
      <c r="N707">
        <v>1.9550000000000001</v>
      </c>
      <c r="O707">
        <v>1.79</v>
      </c>
      <c r="P707">
        <v>1.7875000000000001</v>
      </c>
      <c r="Q707">
        <v>2.0150000000000001</v>
      </c>
      <c r="R707">
        <v>0.8</v>
      </c>
      <c r="S707">
        <v>0.8</v>
      </c>
      <c r="T707">
        <v>0.79500000000000004</v>
      </c>
      <c r="U707">
        <v>5.6649999999999999E-3</v>
      </c>
      <c r="V707" s="897">
        <v>110.07726099999999</v>
      </c>
      <c r="W707">
        <v>80</v>
      </c>
      <c r="X707">
        <v>80.25</v>
      </c>
      <c r="Y707">
        <v>80.25</v>
      </c>
      <c r="Z707">
        <v>69.5</v>
      </c>
    </row>
    <row r="708" spans="1:26">
      <c r="A708" s="95">
        <v>45274</v>
      </c>
      <c r="B708">
        <v>165.5</v>
      </c>
      <c r="C708">
        <v>580.5</v>
      </c>
      <c r="D708">
        <v>1.915</v>
      </c>
      <c r="E708">
        <v>2280</v>
      </c>
      <c r="F708">
        <v>486</v>
      </c>
      <c r="G708">
        <v>2305</v>
      </c>
      <c r="H708">
        <v>508</v>
      </c>
      <c r="I708">
        <v>2790</v>
      </c>
      <c r="J708">
        <v>516</v>
      </c>
      <c r="K708">
        <v>12.57</v>
      </c>
      <c r="L708">
        <v>1.6512500000000001</v>
      </c>
      <c r="M708">
        <v>1.62</v>
      </c>
      <c r="N708">
        <v>1.9550000000000001</v>
      </c>
      <c r="O708">
        <v>1.7849999999999999</v>
      </c>
      <c r="P708">
        <v>1.79</v>
      </c>
      <c r="Q708">
        <v>2.0150000000000001</v>
      </c>
      <c r="R708">
        <v>0.81</v>
      </c>
      <c r="S708">
        <v>0.81</v>
      </c>
      <c r="T708">
        <v>0.80500000000000005</v>
      </c>
      <c r="U708">
        <v>5.77E-3</v>
      </c>
      <c r="V708" s="897">
        <v>110.004733</v>
      </c>
      <c r="W708">
        <v>81.25</v>
      </c>
      <c r="X708">
        <v>81.25</v>
      </c>
      <c r="Y708">
        <v>81.25</v>
      </c>
      <c r="Z708">
        <v>69.5</v>
      </c>
    </row>
    <row r="709" spans="1:26">
      <c r="A709" s="95">
        <v>45275</v>
      </c>
      <c r="B709">
        <v>166.4</v>
      </c>
      <c r="C709">
        <v>581</v>
      </c>
      <c r="D709">
        <v>1.905</v>
      </c>
      <c r="E709">
        <v>2250</v>
      </c>
      <c r="F709">
        <v>477</v>
      </c>
      <c r="G709">
        <v>2275</v>
      </c>
      <c r="H709">
        <v>498</v>
      </c>
      <c r="I709">
        <v>2790</v>
      </c>
      <c r="J709">
        <v>507</v>
      </c>
      <c r="K709">
        <v>12.32</v>
      </c>
      <c r="L709">
        <v>1.665</v>
      </c>
      <c r="M709">
        <v>1.635</v>
      </c>
      <c r="N709">
        <v>1.9550000000000001</v>
      </c>
      <c r="O709">
        <v>1.8</v>
      </c>
      <c r="P709">
        <v>1.8049999999999999</v>
      </c>
      <c r="Q709">
        <v>2.0249999999999999</v>
      </c>
      <c r="R709">
        <v>0.8125</v>
      </c>
      <c r="S709">
        <v>0.8125</v>
      </c>
      <c r="T709">
        <v>0.8075</v>
      </c>
      <c r="U709">
        <v>5.8100000000000001E-3</v>
      </c>
      <c r="V709" s="897">
        <v>110.227559</v>
      </c>
      <c r="W709">
        <v>81.25</v>
      </c>
      <c r="X709">
        <v>81.25</v>
      </c>
      <c r="Y709">
        <v>81.25</v>
      </c>
      <c r="Z709">
        <v>71.5</v>
      </c>
    </row>
    <row r="710" spans="1:26">
      <c r="A710" s="95">
        <v>45278</v>
      </c>
      <c r="B710">
        <v>163.9</v>
      </c>
      <c r="C710">
        <v>581</v>
      </c>
      <c r="D710">
        <v>1.895</v>
      </c>
      <c r="E710">
        <v>2270</v>
      </c>
      <c r="F710">
        <v>484</v>
      </c>
      <c r="G710">
        <v>2275</v>
      </c>
      <c r="H710">
        <v>502</v>
      </c>
      <c r="I710">
        <v>2790</v>
      </c>
      <c r="J710">
        <v>514</v>
      </c>
      <c r="K710">
        <v>12.51</v>
      </c>
      <c r="L710">
        <v>1.639</v>
      </c>
      <c r="M710">
        <v>1.605</v>
      </c>
      <c r="N710">
        <v>1.9</v>
      </c>
      <c r="O710">
        <v>1.79</v>
      </c>
      <c r="P710">
        <v>1.76</v>
      </c>
      <c r="Q710">
        <v>1.99</v>
      </c>
      <c r="R710">
        <v>0.82</v>
      </c>
      <c r="S710">
        <v>0.82</v>
      </c>
      <c r="T710">
        <v>0.81499999999999995</v>
      </c>
      <c r="U710">
        <v>5.9500000000000004E-3</v>
      </c>
      <c r="V710" s="897">
        <v>110.033198</v>
      </c>
      <c r="W710">
        <v>81.75</v>
      </c>
      <c r="X710">
        <v>81.75</v>
      </c>
      <c r="Y710">
        <v>81.75</v>
      </c>
      <c r="Z710">
        <v>71.5</v>
      </c>
    </row>
    <row r="711" spans="1:26">
      <c r="A711" s="95">
        <v>45279</v>
      </c>
      <c r="B711">
        <v>159.5</v>
      </c>
      <c r="C711">
        <v>566.75</v>
      </c>
      <c r="D711">
        <v>1.875</v>
      </c>
      <c r="E711">
        <v>2295</v>
      </c>
      <c r="F711">
        <v>492</v>
      </c>
      <c r="G711">
        <v>2300</v>
      </c>
      <c r="H711">
        <v>511</v>
      </c>
      <c r="I711">
        <v>2795</v>
      </c>
      <c r="J711">
        <v>522</v>
      </c>
      <c r="K711">
        <v>12.75</v>
      </c>
      <c r="L711">
        <v>1.6014999999999999</v>
      </c>
      <c r="M711">
        <v>1.5762499999999999</v>
      </c>
      <c r="N711">
        <v>1.875</v>
      </c>
      <c r="O711">
        <v>1.7450000000000001</v>
      </c>
      <c r="P711">
        <v>1.7175</v>
      </c>
      <c r="Q711">
        <v>1.96</v>
      </c>
      <c r="R711">
        <v>0.82</v>
      </c>
      <c r="S711">
        <v>0.82</v>
      </c>
      <c r="T711">
        <v>0.81499999999999995</v>
      </c>
      <c r="U711">
        <v>4.9699999999999996E-3</v>
      </c>
      <c r="V711" s="897">
        <v>109.88434599999999</v>
      </c>
      <c r="W711">
        <v>82.25</v>
      </c>
      <c r="X711">
        <v>82.25</v>
      </c>
      <c r="Y711">
        <v>82.25</v>
      </c>
      <c r="Z711">
        <v>72.75</v>
      </c>
    </row>
    <row r="712" spans="1:26">
      <c r="A712" s="95">
        <v>45280</v>
      </c>
      <c r="B712">
        <v>155.9</v>
      </c>
      <c r="C712">
        <v>550</v>
      </c>
      <c r="D712">
        <v>1.84</v>
      </c>
      <c r="E712">
        <v>2345</v>
      </c>
      <c r="F712">
        <v>497</v>
      </c>
      <c r="G712">
        <v>2350</v>
      </c>
      <c r="H712">
        <v>517</v>
      </c>
      <c r="I712">
        <v>2795</v>
      </c>
      <c r="J712">
        <v>527</v>
      </c>
      <c r="K712">
        <v>12.9</v>
      </c>
      <c r="L712">
        <v>1.575</v>
      </c>
      <c r="M712">
        <v>1.54</v>
      </c>
      <c r="N712">
        <v>1.84</v>
      </c>
      <c r="O712">
        <v>1.7050000000000001</v>
      </c>
      <c r="P712">
        <v>1.7</v>
      </c>
      <c r="Q712">
        <v>1.93</v>
      </c>
      <c r="R712">
        <v>0.8175</v>
      </c>
      <c r="S712">
        <v>0.8175</v>
      </c>
      <c r="T712">
        <v>0.8125</v>
      </c>
      <c r="U712">
        <v>5.5849999999999997E-3</v>
      </c>
      <c r="V712" s="897">
        <v>108.06371300000001</v>
      </c>
      <c r="W712">
        <v>81.75</v>
      </c>
      <c r="X712">
        <v>81.75</v>
      </c>
      <c r="Y712">
        <v>81.75</v>
      </c>
      <c r="Z712">
        <v>71</v>
      </c>
    </row>
    <row r="713" spans="1:26">
      <c r="A713" s="95">
        <v>45281</v>
      </c>
      <c r="B713">
        <v>158.4</v>
      </c>
      <c r="C713">
        <v>579.25</v>
      </c>
      <c r="D713">
        <v>1.86</v>
      </c>
      <c r="E713">
        <v>2345</v>
      </c>
      <c r="F713">
        <v>499</v>
      </c>
      <c r="G713">
        <v>2350</v>
      </c>
      <c r="H713">
        <v>519</v>
      </c>
      <c r="I713">
        <v>2800</v>
      </c>
      <c r="J713">
        <v>529</v>
      </c>
      <c r="K713">
        <v>12.93</v>
      </c>
      <c r="L713">
        <v>1.58</v>
      </c>
      <c r="M713">
        <v>1.5475000000000001</v>
      </c>
      <c r="N713">
        <v>1.85</v>
      </c>
      <c r="O713">
        <v>1.71</v>
      </c>
      <c r="P713">
        <v>1.7150000000000001</v>
      </c>
      <c r="Q713">
        <v>1.94</v>
      </c>
      <c r="R713">
        <v>0.81</v>
      </c>
      <c r="S713">
        <v>0.81</v>
      </c>
      <c r="T713">
        <v>0.80500000000000005</v>
      </c>
      <c r="U713">
        <v>5.6249999999999998E-3</v>
      </c>
      <c r="V713" s="897">
        <v>103.06913400000001</v>
      </c>
      <c r="W713">
        <v>81.75</v>
      </c>
      <c r="X713">
        <v>81.75</v>
      </c>
      <c r="Y713">
        <v>81.75</v>
      </c>
      <c r="Z713">
        <v>68</v>
      </c>
    </row>
    <row r="714" spans="1:26">
      <c r="A714" s="95">
        <v>45282</v>
      </c>
      <c r="B714">
        <v>161.1</v>
      </c>
      <c r="C714">
        <v>589.5</v>
      </c>
      <c r="D714">
        <v>1.89</v>
      </c>
      <c r="E714">
        <v>2345</v>
      </c>
      <c r="F714">
        <v>501</v>
      </c>
      <c r="G714">
        <v>2350</v>
      </c>
      <c r="H714">
        <v>521</v>
      </c>
      <c r="I714">
        <v>2760</v>
      </c>
      <c r="J714">
        <v>531</v>
      </c>
      <c r="K714">
        <v>13</v>
      </c>
      <c r="L714">
        <v>1.6</v>
      </c>
      <c r="M714">
        <v>1.575</v>
      </c>
      <c r="N714">
        <v>1.87</v>
      </c>
      <c r="O714">
        <v>1.73</v>
      </c>
      <c r="P714">
        <v>1.74</v>
      </c>
      <c r="Q714">
        <v>1.9650000000000001</v>
      </c>
      <c r="R714">
        <v>0.81</v>
      </c>
      <c r="S714">
        <v>0.81</v>
      </c>
      <c r="T714">
        <v>0.80500000000000005</v>
      </c>
      <c r="U714">
        <v>4.9699999999999996E-3</v>
      </c>
      <c r="V714" s="897">
        <v>102.754379</v>
      </c>
      <c r="W714">
        <v>81.25</v>
      </c>
      <c r="X714">
        <v>81.75</v>
      </c>
      <c r="Y714">
        <v>81.75</v>
      </c>
      <c r="Z714">
        <v>66</v>
      </c>
    </row>
    <row r="715" spans="1:26">
      <c r="A715" s="95">
        <v>45286</v>
      </c>
      <c r="B715">
        <v>163</v>
      </c>
      <c r="C715" s="189">
        <v>589.5</v>
      </c>
      <c r="D715">
        <v>1.7649999999999999</v>
      </c>
      <c r="E715">
        <v>2345</v>
      </c>
      <c r="F715">
        <v>504</v>
      </c>
      <c r="G715">
        <v>2290</v>
      </c>
      <c r="H715">
        <v>513</v>
      </c>
      <c r="I715">
        <v>2760</v>
      </c>
      <c r="J715">
        <v>534</v>
      </c>
      <c r="K715">
        <v>13.09</v>
      </c>
      <c r="L715">
        <v>1.625</v>
      </c>
      <c r="M715">
        <v>1.61</v>
      </c>
      <c r="N715">
        <v>1.895</v>
      </c>
      <c r="O715">
        <v>1.7549999999999999</v>
      </c>
      <c r="P715">
        <v>1.7649999999999999</v>
      </c>
      <c r="Q715">
        <v>1.99</v>
      </c>
      <c r="R715">
        <v>0.8</v>
      </c>
      <c r="S715">
        <v>0.8</v>
      </c>
      <c r="T715">
        <v>0.79500000000000004</v>
      </c>
      <c r="U715">
        <v>5.3800000000000002E-3</v>
      </c>
      <c r="V715" s="896">
        <v>102.754379</v>
      </c>
      <c r="W715">
        <v>79.5</v>
      </c>
      <c r="X715">
        <v>79.5</v>
      </c>
      <c r="Y715">
        <v>79.5</v>
      </c>
      <c r="Z715">
        <v>66</v>
      </c>
    </row>
    <row r="716" spans="1:26">
      <c r="A716" s="95">
        <v>45287</v>
      </c>
      <c r="B716">
        <v>165.2</v>
      </c>
      <c r="C716">
        <v>595.25</v>
      </c>
      <c r="D716">
        <v>1.825</v>
      </c>
      <c r="E716">
        <v>2300</v>
      </c>
      <c r="F716">
        <v>495</v>
      </c>
      <c r="G716">
        <v>2245</v>
      </c>
      <c r="H716">
        <v>503</v>
      </c>
      <c r="I716">
        <v>2760</v>
      </c>
      <c r="J716">
        <v>525</v>
      </c>
      <c r="K716">
        <v>12.85</v>
      </c>
      <c r="L716">
        <v>1.6412500000000001</v>
      </c>
      <c r="M716">
        <v>1.615</v>
      </c>
      <c r="N716">
        <v>1.84</v>
      </c>
      <c r="O716">
        <v>1.77</v>
      </c>
      <c r="P716">
        <v>1.75</v>
      </c>
      <c r="Q716">
        <v>1.98</v>
      </c>
      <c r="R716">
        <v>0.77</v>
      </c>
      <c r="S716">
        <v>0.77</v>
      </c>
      <c r="T716">
        <v>0.76500000000000001</v>
      </c>
      <c r="U716">
        <v>5.3800000000000002E-3</v>
      </c>
      <c r="V716" s="897">
        <v>104.001955</v>
      </c>
      <c r="W716">
        <v>77</v>
      </c>
      <c r="X716">
        <v>77</v>
      </c>
      <c r="Y716">
        <v>77</v>
      </c>
      <c r="Z716">
        <v>66</v>
      </c>
    </row>
    <row r="717" spans="1:26">
      <c r="A717" s="95">
        <v>45288</v>
      </c>
      <c r="B717">
        <v>161.4</v>
      </c>
      <c r="C717">
        <v>595</v>
      </c>
      <c r="D717">
        <v>1.7849999999999999</v>
      </c>
      <c r="E717">
        <v>2330</v>
      </c>
      <c r="F717">
        <v>499</v>
      </c>
      <c r="G717">
        <v>2275</v>
      </c>
      <c r="H717">
        <v>507</v>
      </c>
      <c r="I717">
        <v>2760</v>
      </c>
      <c r="J717">
        <v>529</v>
      </c>
      <c r="K717">
        <v>12.95</v>
      </c>
      <c r="L717">
        <v>1.63</v>
      </c>
      <c r="M717" s="176">
        <v>1.58</v>
      </c>
      <c r="N717" s="176">
        <v>1.8</v>
      </c>
      <c r="O717" s="176">
        <v>1.76</v>
      </c>
      <c r="P717" s="176">
        <v>1.7350000000000001</v>
      </c>
      <c r="Q717" s="176">
        <v>1.9550000000000001</v>
      </c>
      <c r="R717">
        <v>0.77249999999999996</v>
      </c>
      <c r="S717">
        <v>0.77249999999999996</v>
      </c>
      <c r="T717">
        <v>0.76749999999999996</v>
      </c>
      <c r="U717">
        <v>5.3800000000000002E-3</v>
      </c>
      <c r="V717" s="897">
        <v>105.97995</v>
      </c>
      <c r="W717">
        <v>77.25</v>
      </c>
      <c r="X717">
        <v>77.25</v>
      </c>
      <c r="Y717">
        <v>77.25</v>
      </c>
      <c r="Z717">
        <v>66</v>
      </c>
    </row>
    <row r="718" spans="1:26">
      <c r="A718" s="95">
        <v>45289</v>
      </c>
      <c r="B718">
        <v>159</v>
      </c>
      <c r="C718">
        <v>595</v>
      </c>
      <c r="D718">
        <v>1.77</v>
      </c>
      <c r="E718">
        <v>2330</v>
      </c>
      <c r="F718">
        <v>499</v>
      </c>
      <c r="G718">
        <v>2275</v>
      </c>
      <c r="H718">
        <v>507</v>
      </c>
      <c r="I718">
        <v>2760</v>
      </c>
      <c r="J718">
        <v>529</v>
      </c>
      <c r="K718">
        <v>12.94</v>
      </c>
      <c r="L718">
        <v>1.59</v>
      </c>
      <c r="M718">
        <v>1.5674999999999999</v>
      </c>
      <c r="N718">
        <v>1.7849999999999999</v>
      </c>
      <c r="O718">
        <v>1.72</v>
      </c>
      <c r="P718">
        <v>1.73</v>
      </c>
      <c r="Q718">
        <v>1.95</v>
      </c>
      <c r="R718">
        <v>0.77249999999999996</v>
      </c>
      <c r="S718">
        <v>0.77249999999999996</v>
      </c>
      <c r="T718">
        <v>0.76749999999999996</v>
      </c>
      <c r="U718">
        <v>5.4200000000000003E-3</v>
      </c>
      <c r="V718" s="897">
        <v>111.18047</v>
      </c>
      <c r="W718">
        <v>77.75</v>
      </c>
      <c r="X718">
        <v>77.75</v>
      </c>
      <c r="Y718">
        <v>77.75</v>
      </c>
      <c r="Z718">
        <v>66</v>
      </c>
    </row>
    <row r="719" spans="1:26">
      <c r="A719" s="95">
        <v>45293</v>
      </c>
      <c r="B719">
        <v>151.6</v>
      </c>
      <c r="C719">
        <v>595.5</v>
      </c>
      <c r="D719">
        <v>1.7075</v>
      </c>
      <c r="E719">
        <v>2330</v>
      </c>
      <c r="F719">
        <v>494</v>
      </c>
      <c r="G719">
        <v>2260</v>
      </c>
      <c r="H719">
        <v>498</v>
      </c>
      <c r="I719">
        <v>2755</v>
      </c>
      <c r="J719">
        <v>524</v>
      </c>
      <c r="K719">
        <v>12.8</v>
      </c>
      <c r="L719">
        <v>1.5229999999999999</v>
      </c>
      <c r="M719">
        <v>1.49875</v>
      </c>
      <c r="N719">
        <v>1.72</v>
      </c>
      <c r="O719">
        <v>1.655</v>
      </c>
      <c r="P719">
        <v>1.665</v>
      </c>
      <c r="Q719">
        <v>1.88</v>
      </c>
      <c r="R719">
        <v>0.76249999999999996</v>
      </c>
      <c r="S719">
        <v>0.77500000000000002</v>
      </c>
      <c r="T719">
        <v>0.77</v>
      </c>
      <c r="U719">
        <v>5.4200000000000003E-3</v>
      </c>
      <c r="V719" s="897">
        <v>108.06846400000001</v>
      </c>
      <c r="W719">
        <v>78.75</v>
      </c>
      <c r="X719">
        <v>78.75</v>
      </c>
      <c r="Y719">
        <v>78.75</v>
      </c>
      <c r="Z719">
        <v>66.5</v>
      </c>
    </row>
    <row r="720" spans="1:26">
      <c r="A720" s="95">
        <v>45294</v>
      </c>
      <c r="B720">
        <v>153.4</v>
      </c>
      <c r="C720">
        <v>600.75</v>
      </c>
      <c r="D720">
        <v>1.69</v>
      </c>
      <c r="E720">
        <v>2295</v>
      </c>
      <c r="F720">
        <v>488</v>
      </c>
      <c r="G720">
        <v>2225</v>
      </c>
      <c r="H720">
        <v>491</v>
      </c>
      <c r="I720">
        <v>2755</v>
      </c>
      <c r="J720">
        <v>518</v>
      </c>
      <c r="K720">
        <v>12.62</v>
      </c>
      <c r="L720">
        <v>1.5269999999999999</v>
      </c>
      <c r="M720">
        <v>1.49</v>
      </c>
      <c r="N720">
        <v>1.655</v>
      </c>
      <c r="O720">
        <v>1.665</v>
      </c>
      <c r="P720">
        <v>1.645</v>
      </c>
      <c r="Q720">
        <v>1.86</v>
      </c>
      <c r="R720">
        <v>0.77749999999999997</v>
      </c>
      <c r="S720">
        <v>0.79</v>
      </c>
      <c r="T720">
        <v>0.78500000000000003</v>
      </c>
      <c r="U720">
        <v>5.4799999999999996E-3</v>
      </c>
      <c r="V720" s="897">
        <v>105.675353</v>
      </c>
      <c r="W720">
        <v>78</v>
      </c>
      <c r="X720">
        <v>78</v>
      </c>
      <c r="Y720">
        <v>78</v>
      </c>
      <c r="Z720">
        <v>67.5</v>
      </c>
    </row>
    <row r="721" spans="1:26">
      <c r="A721" s="95">
        <v>45295</v>
      </c>
      <c r="B721">
        <v>155.9</v>
      </c>
      <c r="C721">
        <v>623.25</v>
      </c>
      <c r="D721">
        <v>1.7224999999999999</v>
      </c>
      <c r="E721">
        <v>2290</v>
      </c>
      <c r="F721">
        <v>487</v>
      </c>
      <c r="G721">
        <v>2220</v>
      </c>
      <c r="H721">
        <v>490</v>
      </c>
      <c r="I721">
        <v>2755</v>
      </c>
      <c r="J721">
        <v>517</v>
      </c>
      <c r="K721">
        <v>12.6</v>
      </c>
      <c r="L721">
        <v>1.5525</v>
      </c>
      <c r="M721">
        <v>1.5149999999999999</v>
      </c>
      <c r="N721">
        <v>1.6950000000000001</v>
      </c>
      <c r="O721">
        <v>1.69</v>
      </c>
      <c r="P721">
        <v>1.66</v>
      </c>
      <c r="Q721">
        <v>1.885</v>
      </c>
      <c r="R721">
        <v>0.78500000000000003</v>
      </c>
      <c r="S721">
        <v>0.79749999999999999</v>
      </c>
      <c r="T721">
        <v>0.79249999999999998</v>
      </c>
      <c r="U721">
        <v>5.5599999999999998E-3</v>
      </c>
      <c r="V721" s="897">
        <v>105.03169</v>
      </c>
      <c r="W721">
        <v>78</v>
      </c>
      <c r="X721">
        <v>79.25</v>
      </c>
      <c r="Y721">
        <v>79.25</v>
      </c>
      <c r="Z721">
        <v>68</v>
      </c>
    </row>
    <row r="722" spans="1:26">
      <c r="A722" s="95">
        <v>45296</v>
      </c>
      <c r="B722">
        <v>159</v>
      </c>
      <c r="C722">
        <v>620.75</v>
      </c>
      <c r="D722">
        <v>1.7424999999999999</v>
      </c>
      <c r="E722">
        <v>2290</v>
      </c>
      <c r="F722">
        <v>490</v>
      </c>
      <c r="G722">
        <v>2220</v>
      </c>
      <c r="H722">
        <v>494</v>
      </c>
      <c r="I722">
        <v>2755</v>
      </c>
      <c r="J722">
        <v>520</v>
      </c>
      <c r="K722">
        <v>12.7</v>
      </c>
      <c r="L722">
        <v>1.5887500000000001</v>
      </c>
      <c r="M722">
        <v>1.57125</v>
      </c>
      <c r="N722">
        <v>1.73</v>
      </c>
      <c r="O722">
        <v>1.7250000000000001</v>
      </c>
      <c r="P722">
        <v>1.7250000000000001</v>
      </c>
      <c r="Q722">
        <v>1.95</v>
      </c>
      <c r="R722">
        <v>0.79500000000000004</v>
      </c>
      <c r="S722">
        <v>0.80500000000000005</v>
      </c>
      <c r="T722">
        <v>0.8</v>
      </c>
      <c r="U722">
        <v>5.5599999999999998E-3</v>
      </c>
      <c r="V722" s="897">
        <v>105.52379500000001</v>
      </c>
      <c r="W722">
        <v>79.5</v>
      </c>
      <c r="X722">
        <v>81.25</v>
      </c>
      <c r="Y722">
        <v>81.25</v>
      </c>
      <c r="Z722">
        <v>68</v>
      </c>
    </row>
    <row r="723" spans="1:26">
      <c r="A723" s="95">
        <v>45299</v>
      </c>
      <c r="B723">
        <v>158.4</v>
      </c>
      <c r="C723">
        <v>614</v>
      </c>
      <c r="D723">
        <v>1.7275</v>
      </c>
      <c r="E723">
        <v>2280</v>
      </c>
      <c r="F723">
        <v>488</v>
      </c>
      <c r="G723">
        <v>2255</v>
      </c>
      <c r="H723">
        <v>501</v>
      </c>
      <c r="I723">
        <v>2790</v>
      </c>
      <c r="J723">
        <v>518</v>
      </c>
      <c r="K723">
        <v>12.65</v>
      </c>
      <c r="L723">
        <v>1.579</v>
      </c>
      <c r="M723">
        <v>1.5525</v>
      </c>
      <c r="N723">
        <v>1.7150000000000001</v>
      </c>
      <c r="O723">
        <v>1.7175</v>
      </c>
      <c r="P723">
        <v>1.7</v>
      </c>
      <c r="Q723">
        <v>1.93</v>
      </c>
      <c r="R723">
        <v>0.79749999999999999</v>
      </c>
      <c r="S723">
        <v>0.81</v>
      </c>
      <c r="T723">
        <v>0.80500000000000005</v>
      </c>
      <c r="U723">
        <v>5.4999999999999997E-3</v>
      </c>
      <c r="V723" s="897" t="s">
        <v>430</v>
      </c>
      <c r="W723">
        <v>79.25</v>
      </c>
      <c r="X723">
        <v>80.75</v>
      </c>
      <c r="Y723">
        <v>80.75</v>
      </c>
      <c r="Z723">
        <v>67.5</v>
      </c>
    </row>
    <row r="724" spans="1:26">
      <c r="A724" s="95">
        <v>45300</v>
      </c>
      <c r="B724">
        <v>164.1</v>
      </c>
      <c r="C724">
        <v>616.75</v>
      </c>
      <c r="D724">
        <v>1.7649999999999999</v>
      </c>
      <c r="E724">
        <v>2260</v>
      </c>
      <c r="F724">
        <v>482</v>
      </c>
      <c r="G724">
        <v>2235</v>
      </c>
      <c r="H724">
        <v>494</v>
      </c>
      <c r="I724">
        <v>2805</v>
      </c>
      <c r="J724">
        <v>512</v>
      </c>
      <c r="K724">
        <v>12.48</v>
      </c>
      <c r="L724">
        <v>1.6379999999999999</v>
      </c>
      <c r="M724">
        <v>1.6174999999999999</v>
      </c>
      <c r="N724">
        <v>1.7675000000000001</v>
      </c>
      <c r="O724">
        <v>1.78</v>
      </c>
      <c r="P724">
        <v>1.7749999999999999</v>
      </c>
      <c r="Q724">
        <v>1.9850000000000001</v>
      </c>
      <c r="R724">
        <v>0.80500000000000005</v>
      </c>
      <c r="S724">
        <v>0.81499999999999995</v>
      </c>
      <c r="T724">
        <v>0.81</v>
      </c>
      <c r="U724">
        <v>5.4999999999999997E-3</v>
      </c>
      <c r="V724" s="897">
        <v>106.947558</v>
      </c>
      <c r="W724">
        <v>79.25</v>
      </c>
      <c r="X724">
        <v>80.75</v>
      </c>
      <c r="Y724">
        <v>80.75</v>
      </c>
      <c r="Z724">
        <v>67</v>
      </c>
    </row>
    <row r="725" spans="1:26">
      <c r="A725" s="95">
        <v>45301</v>
      </c>
      <c r="B725">
        <v>159.6</v>
      </c>
      <c r="C725">
        <v>621</v>
      </c>
      <c r="D725">
        <v>1.73</v>
      </c>
      <c r="E725">
        <v>2250</v>
      </c>
      <c r="F725">
        <v>481</v>
      </c>
      <c r="G725">
        <v>2225</v>
      </c>
      <c r="H725">
        <v>493</v>
      </c>
      <c r="I725">
        <v>2805</v>
      </c>
      <c r="J725">
        <v>511</v>
      </c>
      <c r="K725">
        <v>12.45</v>
      </c>
      <c r="L725">
        <v>1.6125</v>
      </c>
      <c r="M725">
        <v>1.5925</v>
      </c>
      <c r="N725">
        <v>1.7350000000000001</v>
      </c>
      <c r="O725">
        <v>1.7424999999999999</v>
      </c>
      <c r="P725">
        <v>1.74</v>
      </c>
      <c r="Q725">
        <v>1.95</v>
      </c>
      <c r="R725">
        <v>0.80249999999999999</v>
      </c>
      <c r="S725">
        <v>0.8125</v>
      </c>
      <c r="T725">
        <v>0.8075</v>
      </c>
      <c r="U725">
        <v>5.4400000000000004E-3</v>
      </c>
      <c r="V725" s="897">
        <v>107.10207699999999</v>
      </c>
      <c r="W725">
        <v>80.5</v>
      </c>
      <c r="X725">
        <v>81.5</v>
      </c>
      <c r="Y725">
        <v>81.5</v>
      </c>
      <c r="Z725">
        <v>66.5</v>
      </c>
    </row>
    <row r="726" spans="1:26">
      <c r="A726" s="95">
        <v>45302</v>
      </c>
      <c r="B726">
        <v>158.30000000000001</v>
      </c>
      <c r="C726">
        <v>604</v>
      </c>
      <c r="D726">
        <v>1.72</v>
      </c>
      <c r="E726">
        <v>2230</v>
      </c>
      <c r="F726">
        <v>479</v>
      </c>
      <c r="G726">
        <v>2205</v>
      </c>
      <c r="H726">
        <v>491</v>
      </c>
      <c r="I726">
        <v>2855</v>
      </c>
      <c r="J726">
        <v>509</v>
      </c>
      <c r="K726">
        <v>12.39</v>
      </c>
      <c r="L726">
        <v>1.5822499999999999</v>
      </c>
      <c r="M726">
        <v>1.5475000000000001</v>
      </c>
      <c r="N726">
        <v>1.72</v>
      </c>
      <c r="O726">
        <v>1.7350000000000001</v>
      </c>
      <c r="P726">
        <v>1.71</v>
      </c>
      <c r="Q726">
        <v>1.91</v>
      </c>
      <c r="R726">
        <v>0.79749999999999999</v>
      </c>
      <c r="S726">
        <v>0.81</v>
      </c>
      <c r="T726">
        <v>0.80500000000000005</v>
      </c>
      <c r="U726">
        <v>5.3800000000000002E-3</v>
      </c>
      <c r="V726" s="897">
        <v>108.02479700000001</v>
      </c>
      <c r="W726">
        <v>79.75</v>
      </c>
      <c r="X726">
        <v>81</v>
      </c>
      <c r="Y726">
        <v>81</v>
      </c>
      <c r="Z726">
        <v>66</v>
      </c>
    </row>
    <row r="727" spans="1:26">
      <c r="A727" s="95">
        <v>45303</v>
      </c>
      <c r="B727">
        <v>158.19999999999999</v>
      </c>
      <c r="C727">
        <v>602.5</v>
      </c>
      <c r="D727">
        <v>1.7124999999999999</v>
      </c>
      <c r="E727">
        <v>2225</v>
      </c>
      <c r="F727">
        <v>480</v>
      </c>
      <c r="G727">
        <v>2200</v>
      </c>
      <c r="H727">
        <v>492</v>
      </c>
      <c r="I727">
        <v>2855</v>
      </c>
      <c r="J727">
        <v>510</v>
      </c>
      <c r="K727">
        <v>12.42</v>
      </c>
      <c r="L727">
        <v>1.5874999999999999</v>
      </c>
      <c r="M727">
        <v>1.595</v>
      </c>
      <c r="N727">
        <v>1.72</v>
      </c>
      <c r="O727">
        <v>1.74</v>
      </c>
      <c r="P727">
        <v>1.7450000000000001</v>
      </c>
      <c r="Q727">
        <v>1.9450000000000001</v>
      </c>
      <c r="R727">
        <v>0.78749999999999998</v>
      </c>
      <c r="S727">
        <v>0.8</v>
      </c>
      <c r="T727">
        <v>0.79500000000000004</v>
      </c>
      <c r="U727">
        <v>5.3400000000000001E-3</v>
      </c>
      <c r="V727" s="897">
        <v>108.02479700000001</v>
      </c>
      <c r="W727">
        <v>77.5</v>
      </c>
      <c r="X727">
        <v>78.25</v>
      </c>
      <c r="Y727">
        <v>78.25</v>
      </c>
      <c r="Z727">
        <v>65.5</v>
      </c>
    </row>
    <row r="728" spans="1:26">
      <c r="A728" s="103">
        <v>45306</v>
      </c>
      <c r="B728" s="189">
        <v>158.19999999999999</v>
      </c>
      <c r="C728">
        <v>598</v>
      </c>
      <c r="D728" s="189">
        <v>1.7124999999999999</v>
      </c>
      <c r="E728">
        <v>2250</v>
      </c>
      <c r="F728">
        <v>484</v>
      </c>
      <c r="G728">
        <v>2195</v>
      </c>
      <c r="H728">
        <v>490</v>
      </c>
      <c r="I728">
        <v>2855</v>
      </c>
      <c r="J728">
        <v>514</v>
      </c>
      <c r="K728">
        <v>12.52</v>
      </c>
      <c r="L728" s="189">
        <v>1.5874999999999999</v>
      </c>
      <c r="M728" s="189">
        <v>1.595</v>
      </c>
      <c r="N728" s="189">
        <v>1.72</v>
      </c>
      <c r="O728" s="189">
        <v>1.74</v>
      </c>
      <c r="P728" s="189">
        <v>1.7450000000000001</v>
      </c>
      <c r="Q728" s="189">
        <v>1.9450000000000001</v>
      </c>
      <c r="R728" s="189">
        <v>0.78749999999999998</v>
      </c>
      <c r="S728" s="189">
        <v>0.8</v>
      </c>
      <c r="T728" s="189">
        <v>0.79500000000000004</v>
      </c>
      <c r="U728" s="189">
        <v>5.3400000000000001E-3</v>
      </c>
      <c r="V728" s="897">
        <v>112.490118</v>
      </c>
      <c r="W728" s="189">
        <v>77.5</v>
      </c>
      <c r="X728" s="189">
        <v>78.25</v>
      </c>
      <c r="Y728" s="189">
        <v>78.25</v>
      </c>
      <c r="Z728" s="189">
        <v>65.5</v>
      </c>
    </row>
    <row r="729" spans="1:26">
      <c r="A729" s="95">
        <v>45307</v>
      </c>
      <c r="B729">
        <v>161.9</v>
      </c>
      <c r="C729">
        <v>595.25</v>
      </c>
      <c r="D729">
        <v>1.7575000000000001</v>
      </c>
      <c r="E729">
        <v>2300</v>
      </c>
      <c r="F729">
        <v>487</v>
      </c>
      <c r="G729">
        <v>2245</v>
      </c>
      <c r="H729">
        <v>494</v>
      </c>
      <c r="I729">
        <v>2905</v>
      </c>
      <c r="J729">
        <v>517</v>
      </c>
      <c r="K729">
        <v>12.61</v>
      </c>
      <c r="L729">
        <v>1.6207499999999999</v>
      </c>
      <c r="M729">
        <v>1.63</v>
      </c>
      <c r="N729">
        <v>1.74</v>
      </c>
      <c r="O729">
        <v>1.76</v>
      </c>
      <c r="P729">
        <v>1.7649999999999999</v>
      </c>
      <c r="Q729">
        <v>1.98</v>
      </c>
      <c r="R729">
        <v>0.78249999999999997</v>
      </c>
      <c r="S729">
        <v>0.79500000000000004</v>
      </c>
      <c r="T729">
        <v>0.79</v>
      </c>
      <c r="U729">
        <v>5.1749999999999999E-3</v>
      </c>
      <c r="V729" s="897">
        <v>115.26860499999999</v>
      </c>
      <c r="W729">
        <v>79.25</v>
      </c>
      <c r="X729">
        <v>80</v>
      </c>
      <c r="Y729">
        <v>80</v>
      </c>
      <c r="Z729">
        <v>63</v>
      </c>
    </row>
    <row r="730" spans="1:26">
      <c r="A730" s="95">
        <v>45308</v>
      </c>
      <c r="B730">
        <v>156</v>
      </c>
      <c r="C730">
        <v>598.75</v>
      </c>
      <c r="D730">
        <v>1.7024999999999999</v>
      </c>
      <c r="E730">
        <v>2380</v>
      </c>
      <c r="F730">
        <v>501</v>
      </c>
      <c r="G730">
        <v>2325</v>
      </c>
      <c r="H730">
        <v>509</v>
      </c>
      <c r="I730">
        <v>3005</v>
      </c>
      <c r="J730">
        <v>531</v>
      </c>
      <c r="K730">
        <v>13</v>
      </c>
      <c r="L730">
        <v>1.58</v>
      </c>
      <c r="M730">
        <v>1.58</v>
      </c>
      <c r="N730">
        <v>1.7150000000000001</v>
      </c>
      <c r="O730">
        <v>1.7250000000000001</v>
      </c>
      <c r="P730">
        <v>1.81</v>
      </c>
      <c r="Q730">
        <v>1.94</v>
      </c>
      <c r="R730">
        <v>0.77749999999999997</v>
      </c>
      <c r="S730">
        <v>0.79</v>
      </c>
      <c r="T730">
        <v>0.78500000000000003</v>
      </c>
      <c r="U730">
        <v>5.0499999999999998E-3</v>
      </c>
      <c r="V730" s="897">
        <v>116.181878</v>
      </c>
      <c r="W730">
        <v>78</v>
      </c>
      <c r="X730">
        <v>78.5</v>
      </c>
      <c r="Y730">
        <v>78.5</v>
      </c>
      <c r="Z730">
        <v>61</v>
      </c>
    </row>
    <row r="731" spans="1:26">
      <c r="A731" s="95">
        <v>45309</v>
      </c>
      <c r="B731">
        <v>157.19999999999999</v>
      </c>
      <c r="C731">
        <v>589.75</v>
      </c>
      <c r="D731">
        <v>1.7075</v>
      </c>
      <c r="E731">
        <v>2350</v>
      </c>
      <c r="F731">
        <v>495</v>
      </c>
      <c r="G731">
        <v>2295</v>
      </c>
      <c r="H731">
        <v>503</v>
      </c>
      <c r="I731">
        <v>3000</v>
      </c>
      <c r="J731">
        <v>525</v>
      </c>
      <c r="K731">
        <v>12.84</v>
      </c>
      <c r="L731">
        <v>1.5674999999999999</v>
      </c>
      <c r="M731">
        <v>1.54</v>
      </c>
      <c r="N731">
        <v>1.72</v>
      </c>
      <c r="O731">
        <v>1.7150000000000001</v>
      </c>
      <c r="P731">
        <v>1.7649999999999999</v>
      </c>
      <c r="Q731">
        <v>1.93</v>
      </c>
      <c r="R731">
        <v>0.76749999999999996</v>
      </c>
      <c r="S731">
        <v>0.76749999999999996</v>
      </c>
      <c r="T731">
        <v>0.77500000000000002</v>
      </c>
      <c r="U731">
        <v>4.7699999999999999E-3</v>
      </c>
      <c r="V731" s="897">
        <v>116.920333</v>
      </c>
      <c r="W731">
        <v>76.5</v>
      </c>
      <c r="X731">
        <v>77.5</v>
      </c>
      <c r="Y731">
        <v>77.5</v>
      </c>
      <c r="Z731">
        <v>58</v>
      </c>
    </row>
    <row r="732" spans="1:26">
      <c r="A732" s="95">
        <v>45310</v>
      </c>
      <c r="B732">
        <v>159</v>
      </c>
      <c r="C732">
        <v>596.25</v>
      </c>
      <c r="D732">
        <v>1.7275</v>
      </c>
      <c r="E732">
        <v>2380</v>
      </c>
      <c r="F732">
        <v>501</v>
      </c>
      <c r="G732">
        <v>2325</v>
      </c>
      <c r="H732">
        <v>509</v>
      </c>
      <c r="I732">
        <v>2965</v>
      </c>
      <c r="J732">
        <v>531</v>
      </c>
      <c r="K732">
        <v>12.99</v>
      </c>
      <c r="L732">
        <v>1.5920000000000001</v>
      </c>
      <c r="M732">
        <v>1.58125</v>
      </c>
      <c r="N732">
        <v>1.7150000000000001</v>
      </c>
      <c r="O732">
        <v>1.74</v>
      </c>
      <c r="P732">
        <v>1.75</v>
      </c>
      <c r="Q732">
        <v>1.98</v>
      </c>
      <c r="R732">
        <v>0.75</v>
      </c>
      <c r="S732">
        <v>0.76500000000000001</v>
      </c>
      <c r="T732">
        <v>0.76</v>
      </c>
      <c r="U732">
        <v>4.8900000000000002E-3</v>
      </c>
      <c r="V732" s="897">
        <v>116.773619</v>
      </c>
      <c r="W732">
        <v>75.25</v>
      </c>
      <c r="X732">
        <v>76.25</v>
      </c>
      <c r="Y732">
        <v>76.25</v>
      </c>
      <c r="Z732">
        <v>60.5</v>
      </c>
    </row>
    <row r="733" spans="1:26">
      <c r="A733" s="95">
        <v>45313</v>
      </c>
      <c r="B733">
        <v>159.4</v>
      </c>
      <c r="C733">
        <v>596.5</v>
      </c>
      <c r="D733">
        <v>1.7424999999999999</v>
      </c>
      <c r="E733">
        <v>2400</v>
      </c>
      <c r="F733">
        <v>499</v>
      </c>
      <c r="G733">
        <v>2280</v>
      </c>
      <c r="H733">
        <v>495</v>
      </c>
      <c r="I733">
        <v>3005</v>
      </c>
      <c r="J733">
        <v>529</v>
      </c>
      <c r="K733">
        <v>12.93</v>
      </c>
      <c r="L733">
        <v>1.5940000000000001</v>
      </c>
      <c r="M733">
        <v>1.57</v>
      </c>
      <c r="N733">
        <v>1.7150000000000001</v>
      </c>
      <c r="O733">
        <v>1.7350000000000001</v>
      </c>
      <c r="P733">
        <v>1.7</v>
      </c>
      <c r="Q733">
        <v>1.9650000000000001</v>
      </c>
      <c r="R733">
        <v>0.74</v>
      </c>
      <c r="S733">
        <v>0.75</v>
      </c>
      <c r="T733">
        <v>0.745</v>
      </c>
      <c r="U733">
        <v>4.8300000000000001E-3</v>
      </c>
      <c r="V733" s="897">
        <v>115.59283600000001</v>
      </c>
      <c r="W733">
        <v>74</v>
      </c>
      <c r="X733">
        <v>75</v>
      </c>
      <c r="Y733">
        <v>75</v>
      </c>
      <c r="Z733">
        <v>60.5</v>
      </c>
    </row>
    <row r="734" spans="1:26">
      <c r="A734" s="95">
        <v>45314</v>
      </c>
      <c r="B734">
        <v>158.80000000000001</v>
      </c>
      <c r="C734">
        <v>601</v>
      </c>
      <c r="D734">
        <v>1.7224999999999999</v>
      </c>
      <c r="E734">
        <v>2450</v>
      </c>
      <c r="F734">
        <v>511</v>
      </c>
      <c r="G734">
        <v>2330</v>
      </c>
      <c r="H734">
        <v>508</v>
      </c>
      <c r="I734">
        <v>3105</v>
      </c>
      <c r="J734">
        <v>541</v>
      </c>
      <c r="K734">
        <v>13.27</v>
      </c>
      <c r="L734">
        <v>1.589</v>
      </c>
      <c r="M734">
        <v>1.5674999999999999</v>
      </c>
      <c r="N734">
        <v>1.7224999999999999</v>
      </c>
      <c r="O734">
        <v>1.7450000000000001</v>
      </c>
      <c r="P734">
        <v>1.77</v>
      </c>
      <c r="Q734">
        <v>1.94</v>
      </c>
      <c r="R734">
        <v>0.71</v>
      </c>
      <c r="S734">
        <v>0.72</v>
      </c>
      <c r="T734">
        <v>0.71499999999999997</v>
      </c>
      <c r="U734">
        <v>4.7099999999999998E-3</v>
      </c>
      <c r="V734" s="897">
        <v>114.41069299999999</v>
      </c>
      <c r="W734">
        <v>71</v>
      </c>
      <c r="X734">
        <v>72.5</v>
      </c>
      <c r="Y734">
        <v>72.5</v>
      </c>
      <c r="Z734">
        <v>57</v>
      </c>
    </row>
    <row r="735" spans="1:26">
      <c r="A735" s="95">
        <v>45315</v>
      </c>
      <c r="B735">
        <v>159.69999999999999</v>
      </c>
      <c r="C735">
        <v>607.5</v>
      </c>
      <c r="D735">
        <v>1.7375</v>
      </c>
      <c r="E735">
        <v>2500</v>
      </c>
      <c r="F735">
        <v>521</v>
      </c>
      <c r="G735">
        <v>2380</v>
      </c>
      <c r="H735">
        <v>520</v>
      </c>
      <c r="I735">
        <v>3125</v>
      </c>
      <c r="J735">
        <v>551</v>
      </c>
      <c r="K735">
        <v>13.57</v>
      </c>
      <c r="L735">
        <v>1.5987499999999999</v>
      </c>
      <c r="M735">
        <v>1.5774999999999999</v>
      </c>
      <c r="N735">
        <v>1.7450000000000001</v>
      </c>
      <c r="O735">
        <v>1.7549999999999999</v>
      </c>
      <c r="P735">
        <v>1.8</v>
      </c>
      <c r="Q735">
        <v>1.97</v>
      </c>
      <c r="R735">
        <v>0.66500000000000004</v>
      </c>
      <c r="S735">
        <v>0.67749999999999999</v>
      </c>
      <c r="T735">
        <v>0.67249999999999999</v>
      </c>
      <c r="U735">
        <v>4.5199999999999997E-3</v>
      </c>
      <c r="V735" s="897">
        <v>113.674031</v>
      </c>
      <c r="W735">
        <v>65.25</v>
      </c>
      <c r="X735">
        <v>66.5</v>
      </c>
      <c r="Y735">
        <v>66.5</v>
      </c>
      <c r="Z735">
        <v>56</v>
      </c>
    </row>
    <row r="736" spans="1:26">
      <c r="A736" s="95">
        <v>45316</v>
      </c>
      <c r="B736">
        <v>157.6</v>
      </c>
      <c r="C736">
        <v>607.75</v>
      </c>
      <c r="D736">
        <v>170.75</v>
      </c>
      <c r="E736" s="189">
        <v>2500</v>
      </c>
      <c r="F736" s="189">
        <v>521</v>
      </c>
      <c r="G736" s="189">
        <v>2380</v>
      </c>
      <c r="H736" s="189">
        <v>520</v>
      </c>
      <c r="I736" s="189">
        <v>3125</v>
      </c>
      <c r="J736" s="189">
        <v>551</v>
      </c>
      <c r="K736" s="189">
        <v>13.57</v>
      </c>
      <c r="L736">
        <v>1.5774999999999999</v>
      </c>
      <c r="M736">
        <v>1.57</v>
      </c>
      <c r="N736">
        <v>1.7</v>
      </c>
      <c r="O736">
        <v>1.7350000000000001</v>
      </c>
      <c r="P736">
        <v>1.76</v>
      </c>
      <c r="Q736">
        <v>1.93</v>
      </c>
      <c r="R736">
        <v>0.58499999999999996</v>
      </c>
      <c r="S736">
        <v>0.59499999999999997</v>
      </c>
      <c r="T736">
        <v>0.59</v>
      </c>
      <c r="U736">
        <v>4.5649999999999996E-3</v>
      </c>
      <c r="V736" s="897">
        <v>112.78954299999999</v>
      </c>
      <c r="W736">
        <v>58</v>
      </c>
      <c r="X736">
        <v>59.25</v>
      </c>
      <c r="Y736">
        <v>59.25</v>
      </c>
      <c r="Z736">
        <v>56</v>
      </c>
    </row>
    <row r="737" spans="1:26">
      <c r="A737" s="95">
        <v>45317</v>
      </c>
      <c r="B737">
        <v>159.6</v>
      </c>
      <c r="C737">
        <v>604.5</v>
      </c>
      <c r="D737">
        <v>1.7150000000000001</v>
      </c>
      <c r="E737">
        <v>2550</v>
      </c>
      <c r="F737">
        <v>532</v>
      </c>
      <c r="G737">
        <v>2430</v>
      </c>
      <c r="H737">
        <v>532</v>
      </c>
      <c r="I737">
        <v>3025</v>
      </c>
      <c r="J737">
        <v>562</v>
      </c>
      <c r="K737">
        <v>13.87</v>
      </c>
      <c r="L737">
        <v>1.5925</v>
      </c>
      <c r="M737">
        <v>1.5625</v>
      </c>
      <c r="N737">
        <v>1.7</v>
      </c>
      <c r="O737">
        <v>1.75</v>
      </c>
      <c r="P737">
        <v>1.75</v>
      </c>
      <c r="Q737">
        <v>1.91</v>
      </c>
      <c r="R737">
        <v>0.56000000000000005</v>
      </c>
      <c r="S737">
        <v>0.57250000000000001</v>
      </c>
      <c r="T737">
        <v>0.5675</v>
      </c>
      <c r="U737">
        <v>4.6899999999999997E-3</v>
      </c>
      <c r="V737" s="897">
        <v>113.047602</v>
      </c>
      <c r="W737">
        <v>55.75</v>
      </c>
      <c r="X737">
        <v>56.75</v>
      </c>
      <c r="Y737">
        <v>56.75</v>
      </c>
      <c r="Z737">
        <v>57.5</v>
      </c>
    </row>
    <row r="738" spans="1:26">
      <c r="A738" s="95">
        <v>45320</v>
      </c>
      <c r="B738">
        <v>162.55000000000001</v>
      </c>
      <c r="C738">
        <v>608.75</v>
      </c>
      <c r="D738">
        <v>1.7424999999999999</v>
      </c>
      <c r="E738">
        <v>2595</v>
      </c>
      <c r="F738">
        <v>536</v>
      </c>
      <c r="G738">
        <v>2460</v>
      </c>
      <c r="H738">
        <v>534</v>
      </c>
      <c r="I738">
        <v>3065</v>
      </c>
      <c r="J738">
        <v>566</v>
      </c>
      <c r="K738">
        <v>13.98</v>
      </c>
      <c r="L738">
        <v>1.6127499999999999</v>
      </c>
      <c r="M738">
        <v>1.585</v>
      </c>
      <c r="N738">
        <v>1.7250000000000001</v>
      </c>
      <c r="O738">
        <v>1.7675000000000001</v>
      </c>
      <c r="P738">
        <v>1.78</v>
      </c>
      <c r="Q738">
        <v>1.93</v>
      </c>
      <c r="R738">
        <v>0.51500000000000001</v>
      </c>
      <c r="S738">
        <v>0.52500000000000002</v>
      </c>
      <c r="T738">
        <v>0.52</v>
      </c>
      <c r="U738">
        <v>4.81E-3</v>
      </c>
      <c r="V738" s="897">
        <v>112.499004</v>
      </c>
      <c r="W738">
        <v>51.75</v>
      </c>
      <c r="X738">
        <v>52.75</v>
      </c>
      <c r="Y738">
        <v>52.75</v>
      </c>
      <c r="Z738">
        <v>60</v>
      </c>
    </row>
    <row r="739" spans="1:26">
      <c r="A739" s="95">
        <v>45321</v>
      </c>
      <c r="B739">
        <v>163</v>
      </c>
      <c r="C739">
        <v>611.5</v>
      </c>
      <c r="D739">
        <v>1.7375</v>
      </c>
      <c r="E739">
        <v>2665</v>
      </c>
      <c r="F739">
        <v>549</v>
      </c>
      <c r="G739">
        <v>2530</v>
      </c>
      <c r="H739">
        <v>548</v>
      </c>
      <c r="I739">
        <v>3065</v>
      </c>
      <c r="J739">
        <v>579</v>
      </c>
      <c r="K739">
        <v>14.34</v>
      </c>
      <c r="L739">
        <v>1.6325000000000001</v>
      </c>
      <c r="M739">
        <v>1.5974999999999999</v>
      </c>
      <c r="N739">
        <v>1.72</v>
      </c>
      <c r="O739">
        <v>1.7775000000000001</v>
      </c>
      <c r="P739">
        <v>1.81</v>
      </c>
      <c r="Q739">
        <v>1.9450000000000001</v>
      </c>
      <c r="R739">
        <v>0.53249999999999997</v>
      </c>
      <c r="S739">
        <v>0.54249999999999998</v>
      </c>
      <c r="T739">
        <v>0.53749999999999998</v>
      </c>
      <c r="U739">
        <v>5.0549999999999996E-3</v>
      </c>
      <c r="V739" s="897">
        <v>111.390877</v>
      </c>
      <c r="W739">
        <v>54.25</v>
      </c>
      <c r="X739">
        <v>55.25</v>
      </c>
      <c r="Y739">
        <v>55.25</v>
      </c>
      <c r="Z739">
        <v>60.5</v>
      </c>
    </row>
    <row r="740" spans="1:26">
      <c r="A740" s="95">
        <v>45322</v>
      </c>
      <c r="B740">
        <v>163.6</v>
      </c>
      <c r="C740">
        <v>613.5</v>
      </c>
      <c r="D740">
        <v>1.73</v>
      </c>
      <c r="E740">
        <v>2645</v>
      </c>
      <c r="F740">
        <v>545</v>
      </c>
      <c r="G740">
        <v>2510</v>
      </c>
      <c r="H740">
        <v>544</v>
      </c>
      <c r="I740">
        <v>3065</v>
      </c>
      <c r="J740">
        <v>575</v>
      </c>
      <c r="K740">
        <v>14.24</v>
      </c>
      <c r="L740">
        <v>1.64</v>
      </c>
      <c r="M740">
        <v>1.61</v>
      </c>
      <c r="N740">
        <v>1.7150000000000001</v>
      </c>
      <c r="O740">
        <v>1.76</v>
      </c>
      <c r="P740">
        <v>1.8049999999999999</v>
      </c>
      <c r="Q740">
        <v>1.95</v>
      </c>
      <c r="R740">
        <v>0.56000000000000005</v>
      </c>
      <c r="S740">
        <v>0.56999999999999995</v>
      </c>
      <c r="T740">
        <v>0.56499999999999995</v>
      </c>
      <c r="U740">
        <v>4.725E-3</v>
      </c>
      <c r="V740" s="897">
        <v>112.377274</v>
      </c>
      <c r="W740">
        <v>55.75</v>
      </c>
      <c r="X740">
        <v>56.75</v>
      </c>
      <c r="Y740">
        <v>56.75</v>
      </c>
      <c r="Z740">
        <v>58.5</v>
      </c>
    </row>
    <row r="741" spans="1:26">
      <c r="A741" s="95">
        <v>45323</v>
      </c>
      <c r="B741">
        <v>160.25</v>
      </c>
      <c r="C741">
        <v>615.75</v>
      </c>
      <c r="D741">
        <v>1.6850000000000001</v>
      </c>
      <c r="E741">
        <v>2645</v>
      </c>
      <c r="F741">
        <v>548</v>
      </c>
      <c r="G741">
        <v>2510</v>
      </c>
      <c r="H741">
        <v>547</v>
      </c>
      <c r="I741">
        <v>3110</v>
      </c>
      <c r="J741">
        <v>578</v>
      </c>
      <c r="K741">
        <v>14.33</v>
      </c>
      <c r="L741">
        <v>1.6087499999999999</v>
      </c>
      <c r="M741">
        <v>1.5774999999999999</v>
      </c>
      <c r="N741">
        <v>1.6837500000000001</v>
      </c>
      <c r="O741">
        <v>1.7</v>
      </c>
      <c r="P741">
        <v>1.78</v>
      </c>
      <c r="Q741">
        <v>1.9350000000000001</v>
      </c>
      <c r="R741">
        <v>0.54</v>
      </c>
      <c r="S741">
        <v>0.55000000000000004</v>
      </c>
      <c r="T741">
        <v>0.54500000000000004</v>
      </c>
      <c r="U741">
        <v>4.6299999999999996E-3</v>
      </c>
      <c r="V741" s="897">
        <v>111.85274099999999</v>
      </c>
      <c r="W741">
        <v>54.25</v>
      </c>
      <c r="X741">
        <v>55.25</v>
      </c>
      <c r="Y741">
        <v>55.25</v>
      </c>
      <c r="Z741">
        <v>55.5</v>
      </c>
    </row>
    <row r="742" spans="1:26">
      <c r="A742" s="95">
        <v>45324</v>
      </c>
      <c r="B742">
        <v>157.30000000000001</v>
      </c>
      <c r="C742">
        <v>620</v>
      </c>
      <c r="D742">
        <v>1.6074999999999999</v>
      </c>
      <c r="E742">
        <v>2630</v>
      </c>
      <c r="F742">
        <v>541</v>
      </c>
      <c r="G742">
        <v>2495</v>
      </c>
      <c r="H742">
        <v>539</v>
      </c>
      <c r="I742">
        <v>3105</v>
      </c>
      <c r="J742">
        <v>539</v>
      </c>
      <c r="K742">
        <v>14.11</v>
      </c>
      <c r="L742">
        <v>1.575</v>
      </c>
      <c r="M742">
        <v>1.5525</v>
      </c>
      <c r="N742">
        <v>1.61</v>
      </c>
      <c r="O742">
        <v>1.67</v>
      </c>
      <c r="P742">
        <v>1.7549999999999999</v>
      </c>
      <c r="Q742">
        <v>1.91</v>
      </c>
      <c r="R742">
        <v>0.53500000000000003</v>
      </c>
      <c r="S742">
        <v>0.54249999999999998</v>
      </c>
      <c r="T742">
        <v>0.53749999999999998</v>
      </c>
      <c r="U742">
        <v>4.6699999999999997E-3</v>
      </c>
      <c r="V742" s="897">
        <v>111.60793099999999</v>
      </c>
      <c r="W742">
        <v>54.25</v>
      </c>
      <c r="X742">
        <v>54.75</v>
      </c>
      <c r="Y742">
        <v>54.75</v>
      </c>
      <c r="Z742">
        <v>57.5</v>
      </c>
    </row>
    <row r="743" spans="1:26">
      <c r="A743" s="95">
        <v>45327</v>
      </c>
      <c r="B743">
        <v>156.35</v>
      </c>
      <c r="C743">
        <v>625</v>
      </c>
      <c r="D743">
        <v>1.605</v>
      </c>
      <c r="E743">
        <v>2630</v>
      </c>
      <c r="F743">
        <v>539</v>
      </c>
      <c r="G743">
        <v>2510</v>
      </c>
      <c r="H743">
        <v>540</v>
      </c>
      <c r="I743">
        <v>3105</v>
      </c>
      <c r="J743">
        <v>569</v>
      </c>
      <c r="K743">
        <v>14.07</v>
      </c>
      <c r="L743">
        <v>1.5625</v>
      </c>
      <c r="M743">
        <v>1.5249999999999999</v>
      </c>
      <c r="N743">
        <v>1.5974999999999999</v>
      </c>
      <c r="O743">
        <v>1.665</v>
      </c>
      <c r="P743">
        <v>1.7050000000000001</v>
      </c>
      <c r="Q743">
        <v>1.88</v>
      </c>
      <c r="R743">
        <v>0.53249999999999997</v>
      </c>
      <c r="S743">
        <v>0.54249999999999998</v>
      </c>
      <c r="T743">
        <v>0.53749999999999998</v>
      </c>
      <c r="U743">
        <v>4.7699999999999999E-3</v>
      </c>
      <c r="V743" s="897">
        <v>111.584362</v>
      </c>
      <c r="W743">
        <v>53</v>
      </c>
      <c r="X743">
        <v>54.5</v>
      </c>
      <c r="Y743">
        <v>54.5</v>
      </c>
      <c r="Z743">
        <v>58.5</v>
      </c>
    </row>
    <row r="744" spans="1:26">
      <c r="A744" s="95">
        <v>45328</v>
      </c>
      <c r="B744">
        <v>157.1</v>
      </c>
      <c r="C744">
        <v>627</v>
      </c>
      <c r="D744">
        <v>1.61</v>
      </c>
      <c r="E744">
        <v>2630</v>
      </c>
      <c r="F744">
        <v>541</v>
      </c>
      <c r="G744">
        <v>2510</v>
      </c>
      <c r="H744">
        <v>542</v>
      </c>
      <c r="I744">
        <v>3105</v>
      </c>
      <c r="J744">
        <v>571</v>
      </c>
      <c r="K744">
        <v>14.12</v>
      </c>
      <c r="L744">
        <v>1.5662499999999999</v>
      </c>
      <c r="M744">
        <v>1.53</v>
      </c>
      <c r="N744">
        <v>1.5974999999999999</v>
      </c>
      <c r="O744">
        <v>1.665</v>
      </c>
      <c r="P744">
        <v>1.71</v>
      </c>
      <c r="Q744">
        <v>1.885</v>
      </c>
      <c r="R744">
        <v>0.54</v>
      </c>
      <c r="S744">
        <v>0.54749999999999999</v>
      </c>
      <c r="T744">
        <v>0.54249999999999998</v>
      </c>
      <c r="U744">
        <v>4.8700000000000002E-3</v>
      </c>
      <c r="V744" s="897">
        <v>112.161666</v>
      </c>
      <c r="W744">
        <v>54</v>
      </c>
      <c r="X744">
        <v>55.25</v>
      </c>
      <c r="Y744">
        <v>55.25</v>
      </c>
      <c r="Z744">
        <v>60.5</v>
      </c>
    </row>
    <row r="745" spans="1:26">
      <c r="A745" s="95">
        <v>45329</v>
      </c>
      <c r="B745">
        <v>157.1</v>
      </c>
      <c r="C745">
        <v>638.25</v>
      </c>
      <c r="D745">
        <v>1.6074999999999999</v>
      </c>
      <c r="E745">
        <v>2630</v>
      </c>
      <c r="F745">
        <v>542</v>
      </c>
      <c r="G745">
        <v>2510</v>
      </c>
      <c r="H745">
        <v>542</v>
      </c>
      <c r="I745">
        <v>3080</v>
      </c>
      <c r="J745">
        <v>571</v>
      </c>
      <c r="K745">
        <v>14.1</v>
      </c>
      <c r="L745">
        <v>1.5714999999999999</v>
      </c>
      <c r="M745">
        <v>1.5249999999999999</v>
      </c>
      <c r="N745">
        <v>1.6</v>
      </c>
      <c r="O745">
        <v>1.675</v>
      </c>
      <c r="P745">
        <v>1.7250000000000001</v>
      </c>
      <c r="Q745">
        <v>1.885</v>
      </c>
      <c r="R745">
        <v>0.52749999999999997</v>
      </c>
      <c r="S745">
        <v>0.53249999999999997</v>
      </c>
      <c r="T745">
        <v>0.52749999999999997</v>
      </c>
      <c r="U745">
        <v>4.9699999999999996E-3</v>
      </c>
      <c r="V745" s="897">
        <v>111.64981899999999</v>
      </c>
      <c r="W745">
        <v>53</v>
      </c>
      <c r="X745">
        <v>54.25</v>
      </c>
      <c r="Y745">
        <v>54.25</v>
      </c>
      <c r="Z745">
        <v>60.5</v>
      </c>
    </row>
    <row r="746" spans="1:26">
      <c r="A746" s="95">
        <v>45330</v>
      </c>
      <c r="B746">
        <v>157.5</v>
      </c>
      <c r="C746">
        <v>640</v>
      </c>
      <c r="D746">
        <v>1.61</v>
      </c>
      <c r="E746">
        <v>2615</v>
      </c>
      <c r="F746">
        <v>536</v>
      </c>
      <c r="G746">
        <v>2495</v>
      </c>
      <c r="H746">
        <v>537</v>
      </c>
      <c r="I746">
        <v>3080</v>
      </c>
      <c r="J746">
        <v>566</v>
      </c>
      <c r="K746">
        <v>13.97</v>
      </c>
      <c r="L746">
        <v>1.5725</v>
      </c>
      <c r="M746">
        <v>1.5375000000000001</v>
      </c>
      <c r="N746">
        <v>1.605</v>
      </c>
      <c r="O746">
        <v>1.6274999999999999</v>
      </c>
      <c r="P746">
        <v>1.7450000000000001</v>
      </c>
      <c r="Q746">
        <v>1.9</v>
      </c>
      <c r="R746">
        <v>0.53500000000000003</v>
      </c>
      <c r="S746">
        <v>0.54500000000000004</v>
      </c>
      <c r="T746">
        <v>0.54</v>
      </c>
      <c r="U746">
        <v>4.8700000000000002E-3</v>
      </c>
      <c r="V746" s="897">
        <v>111.794428</v>
      </c>
      <c r="W746">
        <v>53</v>
      </c>
      <c r="X746">
        <v>54.25</v>
      </c>
      <c r="Y746">
        <v>54.25</v>
      </c>
      <c r="Z746">
        <v>60.5</v>
      </c>
    </row>
    <row r="747" spans="1:26">
      <c r="A747" s="95">
        <v>45331</v>
      </c>
      <c r="B747">
        <v>158.9</v>
      </c>
      <c r="C747">
        <v>643</v>
      </c>
      <c r="D747">
        <v>1.6425000000000001</v>
      </c>
      <c r="E747">
        <v>2615</v>
      </c>
      <c r="F747">
        <v>539</v>
      </c>
      <c r="G747">
        <v>2495</v>
      </c>
      <c r="H747">
        <v>540</v>
      </c>
      <c r="I747">
        <v>3080</v>
      </c>
      <c r="J747">
        <v>569</v>
      </c>
      <c r="K747">
        <v>14.06</v>
      </c>
      <c r="L747">
        <v>1.585</v>
      </c>
      <c r="M747">
        <v>1.5549999999999999</v>
      </c>
      <c r="N747">
        <v>1.6274999999999999</v>
      </c>
      <c r="O747">
        <v>1.64</v>
      </c>
      <c r="P747">
        <v>1.7350000000000001</v>
      </c>
      <c r="Q747">
        <v>1.89</v>
      </c>
      <c r="R747">
        <v>0.52749999999999997</v>
      </c>
      <c r="S747">
        <v>0.53249999999999997</v>
      </c>
      <c r="T747">
        <v>0.52749999999999997</v>
      </c>
      <c r="U747">
        <v>5.0099999999999997E-3</v>
      </c>
      <c r="V747" s="897">
        <v>111.05597299999999</v>
      </c>
      <c r="W747">
        <v>52.75</v>
      </c>
      <c r="X747">
        <v>54</v>
      </c>
      <c r="Y747">
        <v>54</v>
      </c>
      <c r="Z747">
        <v>60.5</v>
      </c>
    </row>
    <row r="748" spans="1:26">
      <c r="A748" s="103">
        <v>45334</v>
      </c>
      <c r="B748">
        <v>157.5</v>
      </c>
      <c r="C748">
        <v>647.5</v>
      </c>
      <c r="D748">
        <v>1.62</v>
      </c>
      <c r="E748" s="189">
        <v>2615</v>
      </c>
      <c r="F748" s="189">
        <v>539</v>
      </c>
      <c r="G748" s="189">
        <v>2495</v>
      </c>
      <c r="H748" s="189">
        <v>540</v>
      </c>
      <c r="I748" s="189">
        <v>3080</v>
      </c>
      <c r="J748" s="189">
        <v>569</v>
      </c>
      <c r="K748" s="189">
        <v>14.06</v>
      </c>
      <c r="L748">
        <v>1.575</v>
      </c>
      <c r="M748">
        <v>1.55375</v>
      </c>
      <c r="N748">
        <v>1.62</v>
      </c>
      <c r="O748">
        <v>1.635</v>
      </c>
      <c r="P748">
        <v>1.73</v>
      </c>
      <c r="Q748">
        <v>1.885</v>
      </c>
      <c r="R748">
        <v>0.51500000000000001</v>
      </c>
      <c r="S748">
        <v>0.52500000000000002</v>
      </c>
      <c r="T748">
        <v>0.52</v>
      </c>
      <c r="U748">
        <v>4.9100000000000003E-3</v>
      </c>
      <c r="V748" s="896">
        <v>111.05597299999999</v>
      </c>
      <c r="W748">
        <v>52.25</v>
      </c>
      <c r="X748">
        <v>53</v>
      </c>
      <c r="Y748">
        <v>53</v>
      </c>
      <c r="Z748">
        <v>60.5</v>
      </c>
    </row>
    <row r="749" spans="1:26">
      <c r="A749" s="103">
        <v>45335</v>
      </c>
      <c r="B749">
        <v>154</v>
      </c>
      <c r="C749">
        <v>638</v>
      </c>
      <c r="D749">
        <v>1.5575000000000001</v>
      </c>
      <c r="E749" s="189">
        <v>2615</v>
      </c>
      <c r="F749" s="189">
        <v>539</v>
      </c>
      <c r="G749" s="189">
        <v>2495</v>
      </c>
      <c r="H749" s="189">
        <v>540</v>
      </c>
      <c r="I749" s="189">
        <v>3080</v>
      </c>
      <c r="J749" s="189">
        <v>569</v>
      </c>
      <c r="K749" s="189">
        <v>14.06</v>
      </c>
      <c r="L749">
        <v>1.5475000000000001</v>
      </c>
      <c r="M749">
        <v>1.5225</v>
      </c>
      <c r="N749">
        <v>1.5549999999999999</v>
      </c>
      <c r="O749">
        <v>1.61</v>
      </c>
      <c r="P749">
        <v>1.7050000000000001</v>
      </c>
      <c r="Q749">
        <v>1.89</v>
      </c>
      <c r="R749">
        <v>0.51749999999999996</v>
      </c>
      <c r="S749">
        <v>0.52500000000000002</v>
      </c>
      <c r="T749">
        <v>0.52</v>
      </c>
      <c r="U749">
        <v>4.9300000000000004E-3</v>
      </c>
      <c r="V749" s="896">
        <v>111.05597299999999</v>
      </c>
      <c r="W749">
        <v>51.5</v>
      </c>
      <c r="X749">
        <v>52.75</v>
      </c>
      <c r="Y749">
        <v>52.75</v>
      </c>
      <c r="Z749">
        <v>61</v>
      </c>
    </row>
    <row r="750" spans="1:26">
      <c r="A750" s="95">
        <v>45336</v>
      </c>
      <c r="B750">
        <v>150</v>
      </c>
      <c r="C750">
        <v>637.75</v>
      </c>
      <c r="D750">
        <v>1.51</v>
      </c>
      <c r="E750" s="189">
        <v>2615</v>
      </c>
      <c r="F750" s="189">
        <v>539</v>
      </c>
      <c r="G750" s="189">
        <v>2495</v>
      </c>
      <c r="H750" s="189">
        <v>540</v>
      </c>
      <c r="I750" s="189">
        <v>3080</v>
      </c>
      <c r="J750" s="189">
        <v>569</v>
      </c>
      <c r="K750" s="189">
        <v>14.06</v>
      </c>
      <c r="L750">
        <v>1.5024999999999999</v>
      </c>
      <c r="M750">
        <v>1.4675</v>
      </c>
      <c r="N750">
        <v>1.5149999999999999</v>
      </c>
      <c r="O750">
        <v>1.5825</v>
      </c>
      <c r="P750">
        <v>1.7</v>
      </c>
      <c r="Q750">
        <v>1.8049999999999999</v>
      </c>
      <c r="R750">
        <v>0.50749999999999995</v>
      </c>
      <c r="S750">
        <v>0.51500000000000001</v>
      </c>
      <c r="T750">
        <v>0.51</v>
      </c>
      <c r="U750">
        <v>5.0549999999999996E-3</v>
      </c>
      <c r="V750" s="897">
        <v>110.328801</v>
      </c>
      <c r="W750">
        <v>50.25</v>
      </c>
      <c r="X750">
        <v>51.25</v>
      </c>
      <c r="Y750">
        <v>51.25</v>
      </c>
      <c r="Z750">
        <v>59.5</v>
      </c>
    </row>
    <row r="751" spans="1:26">
      <c r="A751" s="95">
        <v>45337</v>
      </c>
      <c r="B751">
        <v>147</v>
      </c>
      <c r="C751">
        <v>624.5</v>
      </c>
      <c r="D751">
        <v>1.47</v>
      </c>
      <c r="E751">
        <v>2595</v>
      </c>
      <c r="F751">
        <v>534</v>
      </c>
      <c r="G751">
        <v>2560</v>
      </c>
      <c r="H751">
        <v>552</v>
      </c>
      <c r="I751">
        <v>3175</v>
      </c>
      <c r="J751">
        <v>564</v>
      </c>
      <c r="K751">
        <v>13.93</v>
      </c>
      <c r="L751">
        <v>1.47</v>
      </c>
      <c r="M751">
        <v>1.4450000000000001</v>
      </c>
      <c r="N751">
        <v>1.49</v>
      </c>
      <c r="O751">
        <v>1.5149999999999999</v>
      </c>
      <c r="P751">
        <v>1.67</v>
      </c>
      <c r="Q751">
        <v>1.7849999999999999</v>
      </c>
      <c r="R751">
        <v>0.47249999999999998</v>
      </c>
      <c r="S751">
        <v>0.48</v>
      </c>
      <c r="T751">
        <v>0.47499999999999998</v>
      </c>
      <c r="U751">
        <v>5.3800000000000002E-3</v>
      </c>
      <c r="V751" s="897">
        <v>110.193517</v>
      </c>
      <c r="W751">
        <v>47.5</v>
      </c>
      <c r="X751">
        <v>48</v>
      </c>
      <c r="Y751">
        <v>48</v>
      </c>
      <c r="Z751">
        <v>66</v>
      </c>
    </row>
    <row r="752" spans="1:26">
      <c r="A752" s="95">
        <v>45338</v>
      </c>
      <c r="B752">
        <v>145.6</v>
      </c>
      <c r="C752">
        <v>624.25</v>
      </c>
      <c r="D752">
        <v>1.4550000000000001</v>
      </c>
      <c r="E752">
        <v>2595</v>
      </c>
      <c r="F752">
        <v>535</v>
      </c>
      <c r="G752">
        <v>2560</v>
      </c>
      <c r="H752">
        <v>552</v>
      </c>
      <c r="I752">
        <v>3170</v>
      </c>
      <c r="J752">
        <v>565</v>
      </c>
      <c r="K752">
        <v>13.94</v>
      </c>
      <c r="L752">
        <v>1.4550000000000001</v>
      </c>
      <c r="M752">
        <v>1.43</v>
      </c>
      <c r="N752">
        <v>1.4675</v>
      </c>
      <c r="O752">
        <v>1.5</v>
      </c>
      <c r="P752">
        <v>1.65</v>
      </c>
      <c r="Q752">
        <v>1.7350000000000001</v>
      </c>
      <c r="R752">
        <v>0.45</v>
      </c>
      <c r="S752">
        <v>0.45750000000000002</v>
      </c>
      <c r="T752">
        <v>0.45250000000000001</v>
      </c>
      <c r="U752">
        <v>3.055E-3</v>
      </c>
      <c r="V752" s="897">
        <v>110.01171600000001</v>
      </c>
      <c r="W752">
        <v>44.75</v>
      </c>
      <c r="X752">
        <v>46.25</v>
      </c>
      <c r="Y752">
        <v>46.25</v>
      </c>
      <c r="Z752">
        <v>61.5</v>
      </c>
    </row>
    <row r="753" spans="1:26">
      <c r="A753" s="103">
        <v>45341</v>
      </c>
      <c r="B753" s="189">
        <v>145.6</v>
      </c>
      <c r="C753">
        <v>618</v>
      </c>
      <c r="D753" s="189">
        <v>1.4550000000000001</v>
      </c>
      <c r="E753">
        <v>2595</v>
      </c>
      <c r="F753">
        <v>535</v>
      </c>
      <c r="G753">
        <v>2545</v>
      </c>
      <c r="H753">
        <v>552</v>
      </c>
      <c r="I753">
        <v>3105</v>
      </c>
      <c r="J753">
        <v>565</v>
      </c>
      <c r="K753">
        <v>13.95</v>
      </c>
      <c r="L753" s="189">
        <v>1.4550000000000001</v>
      </c>
      <c r="M753" s="189">
        <v>1.43</v>
      </c>
      <c r="N753" s="189">
        <v>1.4675</v>
      </c>
      <c r="O753" s="189">
        <v>1.5</v>
      </c>
      <c r="P753" s="189">
        <v>1.65</v>
      </c>
      <c r="Q753" s="189">
        <v>1.7350000000000001</v>
      </c>
      <c r="R753" s="189">
        <v>0.45</v>
      </c>
      <c r="S753" s="189">
        <v>0.45750000000000002</v>
      </c>
      <c r="T753" s="189">
        <v>0.45250000000000001</v>
      </c>
      <c r="U753" s="189">
        <v>3.055E-3</v>
      </c>
      <c r="V753" s="897">
        <v>109.855559</v>
      </c>
      <c r="W753" s="189">
        <v>44.75</v>
      </c>
      <c r="X753" s="189">
        <v>46.25</v>
      </c>
      <c r="Y753" s="189">
        <v>46.25</v>
      </c>
      <c r="Z753" s="189">
        <v>61.5</v>
      </c>
    </row>
    <row r="754" spans="1:26">
      <c r="A754" s="95">
        <v>45342</v>
      </c>
      <c r="B754">
        <v>147.30000000000001</v>
      </c>
      <c r="C754">
        <v>624.75</v>
      </c>
      <c r="D754">
        <v>1.4650000000000001</v>
      </c>
      <c r="E754">
        <v>2625</v>
      </c>
      <c r="F754">
        <v>543</v>
      </c>
      <c r="G754">
        <v>2575</v>
      </c>
      <c r="H754">
        <v>562</v>
      </c>
      <c r="I754">
        <v>3185</v>
      </c>
      <c r="J754">
        <v>573</v>
      </c>
      <c r="K754">
        <v>14.19</v>
      </c>
      <c r="L754">
        <v>1.47</v>
      </c>
      <c r="M754">
        <v>1.4450000000000001</v>
      </c>
      <c r="N754">
        <v>1.4924999999999999</v>
      </c>
      <c r="O754">
        <v>1.5225</v>
      </c>
      <c r="P754">
        <v>1.665</v>
      </c>
      <c r="Q754">
        <v>1.75</v>
      </c>
      <c r="R754">
        <v>0.42749999999999999</v>
      </c>
      <c r="S754">
        <v>0.435</v>
      </c>
      <c r="T754">
        <v>0.43</v>
      </c>
      <c r="U754">
        <v>3.055E-3</v>
      </c>
      <c r="V754" s="897">
        <v>108.635008</v>
      </c>
      <c r="W754">
        <v>42.25</v>
      </c>
      <c r="X754">
        <v>42.5</v>
      </c>
      <c r="Y754">
        <v>42.5</v>
      </c>
      <c r="Z754">
        <v>61.5</v>
      </c>
    </row>
    <row r="755" spans="1:26">
      <c r="A755" s="95">
        <v>45343</v>
      </c>
      <c r="B755">
        <v>147</v>
      </c>
      <c r="C755">
        <v>626.25</v>
      </c>
      <c r="D755">
        <v>1.4575</v>
      </c>
      <c r="E755">
        <v>2625</v>
      </c>
      <c r="F755">
        <v>542</v>
      </c>
      <c r="G755">
        <v>2575</v>
      </c>
      <c r="H755">
        <v>561</v>
      </c>
      <c r="I755">
        <v>3190</v>
      </c>
      <c r="J755">
        <v>572</v>
      </c>
      <c r="K755">
        <v>14.16</v>
      </c>
      <c r="L755">
        <v>1.47</v>
      </c>
      <c r="M755">
        <v>1.4424999999999999</v>
      </c>
      <c r="N755">
        <v>1.49</v>
      </c>
      <c r="O755">
        <v>1.5349999999999999</v>
      </c>
      <c r="P755">
        <v>1.665</v>
      </c>
      <c r="Q755">
        <v>1.75</v>
      </c>
      <c r="R755">
        <v>0.39500000000000002</v>
      </c>
      <c r="S755">
        <v>0.40500000000000003</v>
      </c>
      <c r="T755">
        <v>0.4</v>
      </c>
      <c r="U755">
        <v>5.1549999999999999E-3</v>
      </c>
      <c r="V755" s="176">
        <v>107.522167</v>
      </c>
      <c r="W755">
        <v>39.25</v>
      </c>
      <c r="X755">
        <v>39.25</v>
      </c>
      <c r="Y755">
        <v>39.25</v>
      </c>
      <c r="Z755">
        <v>63.5</v>
      </c>
    </row>
    <row r="756" spans="1:26">
      <c r="A756" s="95">
        <v>45344</v>
      </c>
      <c r="B756">
        <v>146</v>
      </c>
      <c r="C756">
        <v>627.5</v>
      </c>
      <c r="D756">
        <v>1.375</v>
      </c>
      <c r="E756">
        <v>2615</v>
      </c>
      <c r="F756">
        <v>540</v>
      </c>
      <c r="G756">
        <v>2565</v>
      </c>
      <c r="H756">
        <v>557</v>
      </c>
      <c r="I756">
        <v>3145</v>
      </c>
      <c r="J756">
        <v>557</v>
      </c>
      <c r="K756">
        <v>14.08</v>
      </c>
      <c r="L756">
        <v>1.4612499999999999</v>
      </c>
      <c r="M756">
        <v>1.42</v>
      </c>
      <c r="N756">
        <v>1.375</v>
      </c>
      <c r="O756">
        <v>1.53</v>
      </c>
      <c r="P756">
        <v>1.61</v>
      </c>
      <c r="Q756">
        <v>1.73</v>
      </c>
      <c r="R756">
        <v>0.40250000000000002</v>
      </c>
      <c r="S756">
        <v>0.41249999999999998</v>
      </c>
      <c r="T756">
        <v>0.40749999999999997</v>
      </c>
      <c r="U756">
        <v>5.1749999999999999E-3</v>
      </c>
      <c r="V756" s="176">
        <v>105.018322</v>
      </c>
      <c r="W756">
        <v>40.25</v>
      </c>
      <c r="X756">
        <v>41.25</v>
      </c>
      <c r="Y756">
        <v>41.25</v>
      </c>
      <c r="Z756">
        <v>63</v>
      </c>
    </row>
    <row r="757" spans="1:26">
      <c r="A757" s="95">
        <v>45345</v>
      </c>
      <c r="B757">
        <v>143.80000000000001</v>
      </c>
      <c r="C757">
        <v>639.75</v>
      </c>
      <c r="D757">
        <v>1.5275000000000001</v>
      </c>
      <c r="E757">
        <v>2615</v>
      </c>
      <c r="F757">
        <v>536</v>
      </c>
      <c r="G757">
        <v>2565</v>
      </c>
      <c r="H757">
        <v>553</v>
      </c>
      <c r="I757">
        <v>3205</v>
      </c>
      <c r="J757">
        <v>566</v>
      </c>
      <c r="K757">
        <v>13.98</v>
      </c>
      <c r="L757">
        <v>1.4437500000000001</v>
      </c>
      <c r="M757">
        <v>1.4075</v>
      </c>
      <c r="N757">
        <v>1.52</v>
      </c>
      <c r="O757">
        <v>1.5149999999999999</v>
      </c>
      <c r="P757">
        <v>1.62</v>
      </c>
      <c r="Q757">
        <v>1.74</v>
      </c>
      <c r="R757">
        <v>0.40125</v>
      </c>
      <c r="S757">
        <v>0.41</v>
      </c>
      <c r="T757">
        <v>0.40500000000000003</v>
      </c>
      <c r="U757">
        <v>5.3E-3</v>
      </c>
      <c r="V757" s="176">
        <v>100.35500999999999</v>
      </c>
      <c r="W757">
        <v>40.25</v>
      </c>
      <c r="X757">
        <v>41.25</v>
      </c>
      <c r="Y757">
        <v>41.25</v>
      </c>
      <c r="Z757">
        <v>65</v>
      </c>
    </row>
    <row r="758" spans="1:26">
      <c r="A758" s="95">
        <v>45348</v>
      </c>
      <c r="B758">
        <v>143.80000000000001</v>
      </c>
      <c r="C758">
        <v>641</v>
      </c>
      <c r="D758">
        <v>1.395</v>
      </c>
      <c r="E758">
        <v>2615</v>
      </c>
      <c r="F758">
        <v>537</v>
      </c>
      <c r="G758">
        <v>2530</v>
      </c>
      <c r="H758">
        <v>548</v>
      </c>
      <c r="I758">
        <v>3255</v>
      </c>
      <c r="J758">
        <v>567</v>
      </c>
      <c r="K758">
        <v>14.01</v>
      </c>
      <c r="L758">
        <v>1.4350000000000001</v>
      </c>
      <c r="M758">
        <v>1.375</v>
      </c>
      <c r="N758">
        <v>1.4850000000000001</v>
      </c>
      <c r="O758">
        <v>1.5149999999999999</v>
      </c>
      <c r="P758">
        <v>1.59</v>
      </c>
      <c r="Q758">
        <v>1.72</v>
      </c>
      <c r="R758">
        <v>0.40250000000000002</v>
      </c>
      <c r="S758">
        <v>0.41</v>
      </c>
      <c r="T758">
        <v>0.40500000000000003</v>
      </c>
      <c r="U758">
        <v>5.3400000000000001E-3</v>
      </c>
      <c r="V758" s="176">
        <v>100.14894200000001</v>
      </c>
      <c r="W758">
        <v>40.25</v>
      </c>
      <c r="X758">
        <v>41.25</v>
      </c>
      <c r="Y758">
        <v>41.25</v>
      </c>
      <c r="Z758">
        <v>66</v>
      </c>
    </row>
    <row r="759" spans="1:26">
      <c r="A759" s="95">
        <v>45349</v>
      </c>
      <c r="B759">
        <v>138</v>
      </c>
      <c r="C759">
        <v>640.75</v>
      </c>
      <c r="D759">
        <v>1.4624999999999999</v>
      </c>
      <c r="E759">
        <v>2600</v>
      </c>
      <c r="F759">
        <v>539</v>
      </c>
      <c r="G759">
        <v>2515</v>
      </c>
      <c r="H759">
        <v>549</v>
      </c>
      <c r="I759">
        <v>3275</v>
      </c>
      <c r="J759">
        <v>569</v>
      </c>
      <c r="K759">
        <v>14.05</v>
      </c>
      <c r="L759">
        <v>1.3774999999999999</v>
      </c>
      <c r="M759">
        <v>1.3725000000000001</v>
      </c>
      <c r="N759">
        <v>1.4375</v>
      </c>
      <c r="O759">
        <v>1.4875</v>
      </c>
      <c r="P759">
        <v>1.57</v>
      </c>
      <c r="Q759">
        <v>1.7</v>
      </c>
      <c r="R759">
        <v>0.42</v>
      </c>
      <c r="S759">
        <v>0.42749999999999999</v>
      </c>
      <c r="T759">
        <v>0.42249999999999999</v>
      </c>
      <c r="U759">
        <v>5.3800000000000002E-3</v>
      </c>
      <c r="V759" s="176">
        <v>99.609846000000005</v>
      </c>
      <c r="W759">
        <v>42</v>
      </c>
      <c r="X759">
        <v>43</v>
      </c>
      <c r="Y759">
        <v>43</v>
      </c>
      <c r="Z759">
        <v>66.5</v>
      </c>
    </row>
    <row r="760" spans="1:26">
      <c r="A760" s="95">
        <v>45350</v>
      </c>
      <c r="B760">
        <v>139.75</v>
      </c>
      <c r="C760">
        <v>654.25</v>
      </c>
      <c r="D760">
        <v>148.75</v>
      </c>
      <c r="E760">
        <v>2600</v>
      </c>
      <c r="F760">
        <v>535</v>
      </c>
      <c r="G760">
        <v>2515</v>
      </c>
      <c r="H760">
        <v>546</v>
      </c>
      <c r="I760">
        <v>3275</v>
      </c>
      <c r="J760">
        <v>565</v>
      </c>
      <c r="K760">
        <v>13.96</v>
      </c>
      <c r="L760">
        <v>1.3925000000000001</v>
      </c>
      <c r="M760">
        <v>1.375</v>
      </c>
      <c r="N760">
        <v>1.44</v>
      </c>
      <c r="O760">
        <v>1.4524999999999999</v>
      </c>
      <c r="P760">
        <v>1.6</v>
      </c>
      <c r="Q760">
        <v>1.7150000000000001</v>
      </c>
      <c r="R760">
        <v>0.42499999999999999</v>
      </c>
      <c r="S760">
        <v>0.4325</v>
      </c>
      <c r="T760">
        <v>0.42749999999999999</v>
      </c>
      <c r="U760">
        <v>5.3800000000000002E-3</v>
      </c>
      <c r="V760" s="176">
        <v>99.826508000000004</v>
      </c>
      <c r="W760">
        <v>42.25</v>
      </c>
      <c r="X760">
        <v>43</v>
      </c>
      <c r="Y760">
        <v>43</v>
      </c>
      <c r="Z760">
        <v>66.5</v>
      </c>
    </row>
    <row r="761" spans="1:26">
      <c r="A761" s="95">
        <v>45351</v>
      </c>
      <c r="B761">
        <v>140.1</v>
      </c>
      <c r="C761">
        <v>653.75</v>
      </c>
      <c r="D761">
        <v>1.5</v>
      </c>
      <c r="E761">
        <v>2600</v>
      </c>
      <c r="F761">
        <v>535</v>
      </c>
      <c r="G761">
        <v>2515</v>
      </c>
      <c r="H761">
        <v>545</v>
      </c>
      <c r="I761">
        <v>3245</v>
      </c>
      <c r="J761">
        <v>565</v>
      </c>
      <c r="K761">
        <v>13.95</v>
      </c>
      <c r="L761">
        <v>1.4</v>
      </c>
      <c r="M761">
        <v>1.41</v>
      </c>
      <c r="N761">
        <v>1.4675</v>
      </c>
      <c r="O761">
        <v>1.46</v>
      </c>
      <c r="P761">
        <v>1.62</v>
      </c>
      <c r="Q761">
        <v>1.7350000000000001</v>
      </c>
      <c r="R761">
        <v>0.44</v>
      </c>
      <c r="S761">
        <v>0.44750000000000001</v>
      </c>
      <c r="T761">
        <v>0.4425</v>
      </c>
      <c r="U761">
        <v>5.3800000000000002E-3</v>
      </c>
      <c r="V761" s="176">
        <v>100.538983</v>
      </c>
      <c r="W761">
        <v>44.75</v>
      </c>
      <c r="X761">
        <v>45.25</v>
      </c>
      <c r="Y761">
        <v>45.25</v>
      </c>
      <c r="Z761">
        <v>66.5</v>
      </c>
    </row>
    <row r="762" spans="1:26">
      <c r="A762" s="95">
        <v>45352</v>
      </c>
      <c r="B762">
        <v>143.80000000000001</v>
      </c>
      <c r="C762">
        <v>662</v>
      </c>
      <c r="D762">
        <v>1.53</v>
      </c>
      <c r="E762">
        <v>2580</v>
      </c>
      <c r="F762">
        <v>533</v>
      </c>
      <c r="G762">
        <v>2495</v>
      </c>
      <c r="H762">
        <v>543</v>
      </c>
      <c r="I762">
        <v>3245</v>
      </c>
      <c r="J762">
        <v>563</v>
      </c>
      <c r="K762">
        <v>13.9</v>
      </c>
      <c r="L762">
        <v>1.43</v>
      </c>
      <c r="M762">
        <v>1.42</v>
      </c>
      <c r="N762">
        <v>1.4975000000000001</v>
      </c>
      <c r="O762">
        <v>1.49</v>
      </c>
      <c r="P762">
        <v>1.65</v>
      </c>
      <c r="Q762">
        <v>1.7649999999999999</v>
      </c>
      <c r="R762">
        <v>0.44750000000000001</v>
      </c>
      <c r="S762">
        <v>0.45500000000000002</v>
      </c>
      <c r="T762">
        <v>0.45</v>
      </c>
      <c r="U762">
        <v>5.4799999999999996E-3</v>
      </c>
      <c r="V762" s="176">
        <v>100.43691800000001</v>
      </c>
      <c r="W762">
        <v>45.25</v>
      </c>
      <c r="X762">
        <v>46</v>
      </c>
      <c r="Y762">
        <v>46</v>
      </c>
      <c r="Z762">
        <v>66.25</v>
      </c>
    </row>
    <row r="763" spans="1:26">
      <c r="A763" s="95">
        <v>45355</v>
      </c>
      <c r="B763">
        <v>148.1</v>
      </c>
      <c r="C763">
        <v>658</v>
      </c>
      <c r="D763">
        <v>1.5575000000000001</v>
      </c>
      <c r="E763">
        <v>2555</v>
      </c>
      <c r="F763">
        <v>530</v>
      </c>
      <c r="G763">
        <v>2525</v>
      </c>
      <c r="H763">
        <v>550</v>
      </c>
      <c r="I763">
        <v>3245</v>
      </c>
      <c r="J763">
        <v>560</v>
      </c>
      <c r="K763">
        <v>13.8</v>
      </c>
      <c r="L763">
        <v>1.4630000000000001</v>
      </c>
      <c r="M763">
        <v>1.47</v>
      </c>
      <c r="N763">
        <v>1.5525</v>
      </c>
      <c r="O763">
        <v>1.5225</v>
      </c>
      <c r="P763">
        <v>1.67</v>
      </c>
      <c r="Q763">
        <v>1.79</v>
      </c>
      <c r="R763">
        <v>0.47</v>
      </c>
      <c r="S763">
        <v>0.48</v>
      </c>
      <c r="T763">
        <v>0.47499999999999998</v>
      </c>
      <c r="U763">
        <v>5.5399999999999998E-3</v>
      </c>
      <c r="V763" s="176">
        <v>100.98652800000001</v>
      </c>
      <c r="W763">
        <v>47.25</v>
      </c>
      <c r="X763">
        <v>48</v>
      </c>
      <c r="Y763">
        <v>48</v>
      </c>
      <c r="Z763">
        <v>67.25</v>
      </c>
    </row>
    <row r="764" spans="1:26">
      <c r="A764" s="95">
        <v>45356</v>
      </c>
      <c r="B764">
        <v>149.69999999999999</v>
      </c>
      <c r="C764">
        <v>663</v>
      </c>
      <c r="D764">
        <v>1.5475000000000001</v>
      </c>
      <c r="E764">
        <v>2535</v>
      </c>
      <c r="F764">
        <v>526</v>
      </c>
      <c r="G764">
        <v>2505</v>
      </c>
      <c r="H764">
        <v>545</v>
      </c>
      <c r="I764">
        <v>3145</v>
      </c>
      <c r="J764">
        <v>556</v>
      </c>
      <c r="K764">
        <v>13.68</v>
      </c>
      <c r="L764">
        <v>1.4735</v>
      </c>
      <c r="M764">
        <v>1.48</v>
      </c>
      <c r="N764">
        <v>1.5525</v>
      </c>
      <c r="O764">
        <v>1.5349999999999999</v>
      </c>
      <c r="P764">
        <v>1.6850000000000001</v>
      </c>
      <c r="Q764">
        <v>1.8049999999999999</v>
      </c>
      <c r="R764">
        <v>0.46</v>
      </c>
      <c r="S764">
        <v>0.46750000000000003</v>
      </c>
      <c r="T764">
        <v>0.46250000000000002</v>
      </c>
      <c r="U764">
        <v>5.5199999999999997E-3</v>
      </c>
      <c r="V764" s="176">
        <v>100.51001599999999</v>
      </c>
      <c r="W764">
        <v>45.75</v>
      </c>
      <c r="X764">
        <v>46.5</v>
      </c>
      <c r="Y764">
        <v>46.5</v>
      </c>
      <c r="Z764">
        <v>67.25</v>
      </c>
    </row>
    <row r="765" spans="1:26">
      <c r="A765" s="95">
        <v>45357</v>
      </c>
      <c r="B765">
        <v>155</v>
      </c>
      <c r="C765">
        <v>666.75</v>
      </c>
      <c r="D765">
        <v>1.6025</v>
      </c>
      <c r="E765">
        <v>2525</v>
      </c>
      <c r="F765">
        <v>525</v>
      </c>
      <c r="G765">
        <v>2495</v>
      </c>
      <c r="H765">
        <v>544</v>
      </c>
      <c r="I765">
        <v>3165</v>
      </c>
      <c r="J765">
        <v>555</v>
      </c>
      <c r="K765">
        <v>13.66</v>
      </c>
      <c r="L765">
        <v>1.55</v>
      </c>
      <c r="M765">
        <v>1.49</v>
      </c>
      <c r="N765">
        <v>1.57</v>
      </c>
      <c r="O765">
        <v>1.605</v>
      </c>
      <c r="P765">
        <v>1.7024999999999999</v>
      </c>
      <c r="Q765">
        <v>1.8</v>
      </c>
      <c r="R765">
        <v>0.4375</v>
      </c>
      <c r="S765">
        <v>0.44500000000000001</v>
      </c>
      <c r="T765">
        <v>0.44</v>
      </c>
      <c r="U765">
        <v>5.5399999999999998E-3</v>
      </c>
      <c r="V765" s="176">
        <v>100.07219600000001</v>
      </c>
      <c r="W765">
        <v>43.75</v>
      </c>
      <c r="X765">
        <v>44</v>
      </c>
      <c r="Y765">
        <v>44</v>
      </c>
      <c r="Z765">
        <v>67.25</v>
      </c>
    </row>
    <row r="766" spans="1:26">
      <c r="A766" s="95">
        <v>45358</v>
      </c>
      <c r="B766">
        <v>158</v>
      </c>
      <c r="C766">
        <v>674.25</v>
      </c>
      <c r="D766">
        <v>1.6375</v>
      </c>
      <c r="E766">
        <v>2495</v>
      </c>
      <c r="F766">
        <v>520</v>
      </c>
      <c r="G766">
        <v>2465</v>
      </c>
      <c r="H766">
        <v>539</v>
      </c>
      <c r="I766">
        <v>3100</v>
      </c>
      <c r="J766">
        <v>550</v>
      </c>
      <c r="K766">
        <v>13.54</v>
      </c>
      <c r="L766">
        <v>1.575</v>
      </c>
      <c r="M766">
        <v>1.575</v>
      </c>
      <c r="N766">
        <v>1.5974999999999999</v>
      </c>
      <c r="O766">
        <v>1.63</v>
      </c>
      <c r="P766">
        <v>1.72</v>
      </c>
      <c r="Q766">
        <v>1.82</v>
      </c>
      <c r="R766">
        <v>0.44500000000000001</v>
      </c>
      <c r="S766">
        <v>0.45250000000000001</v>
      </c>
      <c r="T766">
        <v>0.44750000000000001</v>
      </c>
      <c r="U766">
        <v>5.5199999999999997E-3</v>
      </c>
      <c r="V766" s="176">
        <v>99.929001999999997</v>
      </c>
      <c r="W766">
        <v>45.25</v>
      </c>
      <c r="X766">
        <v>45.5</v>
      </c>
      <c r="Y766">
        <v>45.5</v>
      </c>
      <c r="Z766">
        <v>67.25</v>
      </c>
    </row>
    <row r="767" spans="1:26">
      <c r="A767" s="95">
        <v>45359</v>
      </c>
      <c r="B767">
        <v>158.80000000000001</v>
      </c>
      <c r="C767">
        <v>678</v>
      </c>
      <c r="D767">
        <v>1.6375</v>
      </c>
      <c r="E767">
        <v>2495</v>
      </c>
      <c r="F767">
        <v>516</v>
      </c>
      <c r="G767">
        <v>2465</v>
      </c>
      <c r="H767">
        <v>535</v>
      </c>
      <c r="I767">
        <v>3100</v>
      </c>
      <c r="J767">
        <v>546</v>
      </c>
      <c r="K767">
        <v>13.42</v>
      </c>
      <c r="L767">
        <v>1.58</v>
      </c>
      <c r="M767">
        <v>1.58</v>
      </c>
      <c r="N767">
        <v>1.6475</v>
      </c>
      <c r="O767">
        <v>1.635</v>
      </c>
      <c r="P767">
        <v>1.7450000000000001</v>
      </c>
      <c r="Q767">
        <v>1.84</v>
      </c>
      <c r="R767">
        <v>0.45500000000000002</v>
      </c>
      <c r="S767">
        <v>0.46750000000000003</v>
      </c>
      <c r="T767">
        <v>0.46250000000000002</v>
      </c>
      <c r="U767">
        <v>5.5199999999999997E-3</v>
      </c>
      <c r="V767" s="176">
        <v>99.865841000000003</v>
      </c>
      <c r="W767">
        <v>45.5</v>
      </c>
      <c r="X767">
        <v>45.75</v>
      </c>
      <c r="Y767">
        <v>45.75</v>
      </c>
      <c r="Z767">
        <v>67.25</v>
      </c>
    </row>
    <row r="768" spans="1:26">
      <c r="A768" s="95">
        <v>45362</v>
      </c>
      <c r="B768">
        <v>158.9</v>
      </c>
      <c r="C768">
        <v>678</v>
      </c>
      <c r="D768">
        <v>1.66</v>
      </c>
      <c r="E768">
        <v>2470</v>
      </c>
      <c r="F768">
        <v>512</v>
      </c>
      <c r="G768">
        <v>2460</v>
      </c>
      <c r="H768">
        <v>534</v>
      </c>
      <c r="I768">
        <v>3145</v>
      </c>
      <c r="J768">
        <v>542</v>
      </c>
      <c r="K768">
        <v>13.31</v>
      </c>
      <c r="L768">
        <v>1.5845</v>
      </c>
      <c r="M768">
        <v>1.58375</v>
      </c>
      <c r="N768">
        <v>1.67</v>
      </c>
      <c r="O768">
        <v>1.65</v>
      </c>
      <c r="P768">
        <v>1.75</v>
      </c>
      <c r="Q768">
        <v>1.8</v>
      </c>
      <c r="R768">
        <v>0.46500000000000002</v>
      </c>
      <c r="S768">
        <v>0.47499999999999998</v>
      </c>
      <c r="T768">
        <v>0.46750000000000003</v>
      </c>
      <c r="U768">
        <v>5.5399999999999998E-3</v>
      </c>
      <c r="V768" s="176">
        <v>98.677249000000003</v>
      </c>
      <c r="W768">
        <v>46.75</v>
      </c>
      <c r="X768">
        <v>47.5</v>
      </c>
      <c r="Y768">
        <v>47.75</v>
      </c>
      <c r="Z768">
        <v>67.75</v>
      </c>
    </row>
    <row r="769" spans="1:26">
      <c r="A769" s="103">
        <v>45363</v>
      </c>
      <c r="B769">
        <v>161.69999999999999</v>
      </c>
      <c r="C769">
        <v>677</v>
      </c>
      <c r="D769">
        <v>1.6825000000000001</v>
      </c>
      <c r="E769">
        <v>2470</v>
      </c>
      <c r="F769">
        <v>513</v>
      </c>
      <c r="G769">
        <v>2460</v>
      </c>
      <c r="H769">
        <v>534</v>
      </c>
      <c r="I769">
        <v>3145</v>
      </c>
      <c r="J769">
        <v>543</v>
      </c>
      <c r="K769">
        <v>13.32</v>
      </c>
      <c r="L769">
        <v>1.6065</v>
      </c>
      <c r="M769">
        <v>1.6025</v>
      </c>
      <c r="N769">
        <v>1.68</v>
      </c>
      <c r="O769">
        <v>1.6675</v>
      </c>
      <c r="P769">
        <v>1.7649999999999999</v>
      </c>
      <c r="Q769">
        <v>1.82</v>
      </c>
      <c r="R769">
        <v>0.48499999999999999</v>
      </c>
      <c r="S769">
        <v>0.4975</v>
      </c>
      <c r="T769">
        <v>0.49249999999999999</v>
      </c>
      <c r="U769">
        <v>5.5999999999999999E-3</v>
      </c>
      <c r="V769" s="176">
        <v>99.502483999999995</v>
      </c>
      <c r="W769">
        <v>49.25</v>
      </c>
      <c r="X769">
        <v>50</v>
      </c>
      <c r="Y769">
        <v>50.25</v>
      </c>
      <c r="Z769">
        <v>68.5</v>
      </c>
    </row>
    <row r="770" spans="1:26">
      <c r="A770" s="103">
        <v>45364</v>
      </c>
      <c r="B770">
        <v>165.5</v>
      </c>
      <c r="C770">
        <v>680</v>
      </c>
      <c r="D770">
        <v>1.7175</v>
      </c>
      <c r="E770">
        <v>2470</v>
      </c>
      <c r="F770">
        <v>512</v>
      </c>
      <c r="G770">
        <v>2460</v>
      </c>
      <c r="H770">
        <v>534</v>
      </c>
      <c r="I770">
        <v>3145</v>
      </c>
      <c r="J770">
        <v>542</v>
      </c>
      <c r="K770">
        <v>13.32</v>
      </c>
      <c r="L770">
        <v>1.6525000000000001</v>
      </c>
      <c r="M770">
        <v>1.635</v>
      </c>
      <c r="N770">
        <v>1.73</v>
      </c>
      <c r="O770">
        <v>1.7150000000000001</v>
      </c>
      <c r="P770">
        <v>1.8049999999999999</v>
      </c>
      <c r="Q770">
        <v>1.85</v>
      </c>
      <c r="R770">
        <v>0.51249999999999996</v>
      </c>
      <c r="S770">
        <v>0.52</v>
      </c>
      <c r="T770">
        <v>0.51500000000000001</v>
      </c>
      <c r="U770">
        <v>5.5799999999999999E-3</v>
      </c>
      <c r="V770" s="176">
        <v>98.404700000000005</v>
      </c>
      <c r="W770">
        <v>53.75</v>
      </c>
      <c r="X770">
        <v>54.5</v>
      </c>
      <c r="Y770">
        <v>54.75</v>
      </c>
      <c r="Z770">
        <v>68.5</v>
      </c>
    </row>
    <row r="771" spans="1:26">
      <c r="A771" s="95">
        <v>45365</v>
      </c>
      <c r="B771">
        <v>165.5</v>
      </c>
      <c r="C771">
        <v>687.75</v>
      </c>
      <c r="D771">
        <v>1.72</v>
      </c>
      <c r="E771">
        <v>2495</v>
      </c>
      <c r="F771">
        <v>515</v>
      </c>
      <c r="G771">
        <v>2485</v>
      </c>
      <c r="H771">
        <v>537</v>
      </c>
      <c r="I771">
        <v>3105</v>
      </c>
      <c r="J771">
        <v>545</v>
      </c>
      <c r="K771">
        <v>13.39</v>
      </c>
      <c r="L771">
        <v>1.65</v>
      </c>
      <c r="M771">
        <v>1.63</v>
      </c>
      <c r="N771">
        <v>1.73</v>
      </c>
      <c r="O771">
        <v>1.71</v>
      </c>
      <c r="P771">
        <v>1.82</v>
      </c>
      <c r="Q771">
        <v>1.87</v>
      </c>
      <c r="R771">
        <v>0.56499999999999995</v>
      </c>
      <c r="S771">
        <v>0.57250000000000001</v>
      </c>
      <c r="T771">
        <v>0.5675</v>
      </c>
      <c r="U771">
        <v>5.4999999999999997E-3</v>
      </c>
      <c r="V771" s="176">
        <v>97.663945999999996</v>
      </c>
      <c r="W771">
        <v>55</v>
      </c>
      <c r="X771">
        <v>55.75</v>
      </c>
      <c r="Y771">
        <v>56</v>
      </c>
      <c r="Z771">
        <v>67.25</v>
      </c>
    </row>
    <row r="772" spans="1:26">
      <c r="A772" s="95">
        <v>45366</v>
      </c>
      <c r="B772">
        <v>165.6</v>
      </c>
      <c r="C772">
        <v>686</v>
      </c>
      <c r="D772">
        <v>1.72</v>
      </c>
      <c r="E772">
        <v>2525</v>
      </c>
      <c r="F772">
        <v>520</v>
      </c>
      <c r="G772">
        <v>2515</v>
      </c>
      <c r="H772">
        <v>543</v>
      </c>
      <c r="I772">
        <v>3055</v>
      </c>
      <c r="J772">
        <v>550</v>
      </c>
      <c r="K772">
        <v>13.53</v>
      </c>
      <c r="L772">
        <v>1.655</v>
      </c>
      <c r="M772">
        <v>1.66</v>
      </c>
      <c r="N772">
        <v>1.73</v>
      </c>
      <c r="O772">
        <v>1.7150000000000001</v>
      </c>
      <c r="P772">
        <v>1.845</v>
      </c>
      <c r="Q772">
        <v>1.895</v>
      </c>
      <c r="R772">
        <v>0.54500000000000004</v>
      </c>
      <c r="S772">
        <v>0.55249999999999999</v>
      </c>
      <c r="T772">
        <v>0.54749999999999999</v>
      </c>
      <c r="U772">
        <v>5.4200000000000003E-3</v>
      </c>
      <c r="V772" s="176">
        <v>96.944798000000006</v>
      </c>
      <c r="W772">
        <v>55.25</v>
      </c>
      <c r="X772">
        <v>56</v>
      </c>
      <c r="Y772">
        <v>56.25</v>
      </c>
      <c r="Z772">
        <v>66.5</v>
      </c>
    </row>
    <row r="773" spans="1:26">
      <c r="A773" s="95">
        <v>45369</v>
      </c>
      <c r="B773">
        <v>161</v>
      </c>
      <c r="C773">
        <v>690</v>
      </c>
      <c r="D773">
        <v>1.67</v>
      </c>
      <c r="E773">
        <v>2560</v>
      </c>
      <c r="F773">
        <v>523</v>
      </c>
      <c r="G773">
        <v>2560</v>
      </c>
      <c r="H773">
        <v>549</v>
      </c>
      <c r="I773">
        <v>3145</v>
      </c>
      <c r="J773">
        <v>553</v>
      </c>
      <c r="K773">
        <v>13.61</v>
      </c>
      <c r="L773">
        <v>1.6274999999999999</v>
      </c>
      <c r="M773">
        <v>1.635</v>
      </c>
      <c r="N773">
        <v>1.71</v>
      </c>
      <c r="O773">
        <v>1.7024999999999999</v>
      </c>
      <c r="P773">
        <v>1.835</v>
      </c>
      <c r="Q773">
        <v>1.84</v>
      </c>
      <c r="R773">
        <v>0.53500000000000003</v>
      </c>
      <c r="S773">
        <v>0.54249999999999998</v>
      </c>
      <c r="T773">
        <v>0.53749999999999998</v>
      </c>
      <c r="U773">
        <v>3.3800000000000002E-3</v>
      </c>
      <c r="V773" s="176">
        <v>96.178117</v>
      </c>
      <c r="W773">
        <v>53.75</v>
      </c>
      <c r="X773">
        <v>54.5</v>
      </c>
      <c r="Y773">
        <v>54.75</v>
      </c>
      <c r="Z773">
        <v>66</v>
      </c>
    </row>
    <row r="774" spans="1:26">
      <c r="A774" s="95">
        <v>45370</v>
      </c>
      <c r="B774">
        <v>157.9</v>
      </c>
      <c r="C774">
        <v>690</v>
      </c>
      <c r="D774">
        <v>1.645</v>
      </c>
      <c r="E774">
        <v>2600</v>
      </c>
      <c r="F774">
        <v>530</v>
      </c>
      <c r="G774">
        <v>2600</v>
      </c>
      <c r="H774">
        <v>557</v>
      </c>
      <c r="I774">
        <v>3145</v>
      </c>
      <c r="J774">
        <v>557</v>
      </c>
      <c r="K774">
        <v>13.82</v>
      </c>
      <c r="L774">
        <v>1.585</v>
      </c>
      <c r="M774">
        <v>1.58</v>
      </c>
      <c r="N774">
        <v>1.66</v>
      </c>
      <c r="O774">
        <v>1.665</v>
      </c>
      <c r="P774">
        <v>1.81</v>
      </c>
      <c r="Q774">
        <v>1.8</v>
      </c>
      <c r="R774">
        <v>0.54</v>
      </c>
      <c r="S774">
        <v>0.54749999999999999</v>
      </c>
      <c r="T774">
        <v>0.54249999999999998</v>
      </c>
      <c r="U774">
        <v>5.1749999999999999E-3</v>
      </c>
      <c r="V774" s="176">
        <v>95.314374000000001</v>
      </c>
      <c r="W774">
        <v>54.75</v>
      </c>
      <c r="X774">
        <v>55.25</v>
      </c>
      <c r="Y774">
        <v>55.5</v>
      </c>
      <c r="Z774">
        <v>64.5</v>
      </c>
    </row>
    <row r="775" spans="1:26">
      <c r="A775" s="95">
        <v>45371</v>
      </c>
      <c r="B775">
        <v>157</v>
      </c>
      <c r="C775">
        <v>680</v>
      </c>
      <c r="D775">
        <v>1.635</v>
      </c>
      <c r="E775">
        <v>2620</v>
      </c>
      <c r="F775">
        <v>538</v>
      </c>
      <c r="G775">
        <v>2620</v>
      </c>
      <c r="H775">
        <v>566</v>
      </c>
      <c r="I775">
        <v>3145</v>
      </c>
      <c r="J775">
        <v>568</v>
      </c>
      <c r="K775">
        <v>14.04</v>
      </c>
      <c r="L775">
        <v>1.5649999999999999</v>
      </c>
      <c r="M775">
        <v>1.56</v>
      </c>
      <c r="N775">
        <v>1.6274999999999999</v>
      </c>
      <c r="O775">
        <v>1.66</v>
      </c>
      <c r="P775">
        <v>1.7450000000000001</v>
      </c>
      <c r="Q775">
        <v>1.8049999999999999</v>
      </c>
      <c r="R775">
        <v>0.56499999999999995</v>
      </c>
      <c r="S775">
        <v>0.57250000000000001</v>
      </c>
      <c r="T775">
        <v>0.5675</v>
      </c>
      <c r="U775">
        <v>5.2599999999999999E-3</v>
      </c>
      <c r="V775" s="176">
        <v>94.658443000000005</v>
      </c>
      <c r="W775">
        <v>56.75</v>
      </c>
      <c r="X775">
        <v>57.25</v>
      </c>
      <c r="Y775">
        <v>57.5</v>
      </c>
      <c r="Z775">
        <v>64.5</v>
      </c>
    </row>
    <row r="776" spans="1:26">
      <c r="A776" s="95">
        <v>45372</v>
      </c>
      <c r="B776">
        <v>159.30000000000001</v>
      </c>
      <c r="C776">
        <v>675.25</v>
      </c>
      <c r="D776">
        <v>1.66</v>
      </c>
      <c r="E776">
        <v>2690</v>
      </c>
      <c r="F776">
        <v>550</v>
      </c>
      <c r="G776">
        <v>2690</v>
      </c>
      <c r="H776">
        <v>579</v>
      </c>
      <c r="I776">
        <v>3320</v>
      </c>
      <c r="J776">
        <v>580</v>
      </c>
      <c r="K776">
        <v>14.36</v>
      </c>
      <c r="L776">
        <v>1.5874999999999999</v>
      </c>
      <c r="M776">
        <v>1.605</v>
      </c>
      <c r="N776">
        <v>1.64</v>
      </c>
      <c r="O776">
        <v>1.675</v>
      </c>
      <c r="P776">
        <v>1.835</v>
      </c>
      <c r="Q776">
        <v>1.895</v>
      </c>
      <c r="R776">
        <v>0.57250000000000001</v>
      </c>
      <c r="S776">
        <v>0.57999999999999996</v>
      </c>
      <c r="T776">
        <v>0.57499999999999996</v>
      </c>
      <c r="U776">
        <v>5.3E-3</v>
      </c>
      <c r="V776" s="176">
        <v>95.507555999999994</v>
      </c>
      <c r="W776">
        <v>57.25</v>
      </c>
      <c r="X776">
        <v>58</v>
      </c>
      <c r="Y776">
        <v>58.25</v>
      </c>
      <c r="Z776">
        <v>64.5</v>
      </c>
    </row>
    <row r="777" spans="1:26">
      <c r="A777" s="95">
        <v>45373</v>
      </c>
      <c r="B777">
        <v>160.5</v>
      </c>
      <c r="C777">
        <v>677</v>
      </c>
      <c r="D777">
        <v>1.67</v>
      </c>
      <c r="E777">
        <v>2690</v>
      </c>
      <c r="F777">
        <v>548</v>
      </c>
      <c r="G777">
        <v>2690</v>
      </c>
      <c r="H777">
        <v>577</v>
      </c>
      <c r="I777">
        <v>3320</v>
      </c>
      <c r="J777">
        <v>578</v>
      </c>
      <c r="K777">
        <v>14.31</v>
      </c>
      <c r="L777">
        <v>1.5974999999999999</v>
      </c>
      <c r="M777">
        <v>1.61</v>
      </c>
      <c r="N777">
        <v>1.5974999999999999</v>
      </c>
      <c r="O777">
        <v>1.6850000000000001</v>
      </c>
      <c r="P777">
        <v>1.865</v>
      </c>
      <c r="Q777">
        <v>1.92</v>
      </c>
      <c r="R777">
        <v>0.5575</v>
      </c>
      <c r="S777">
        <v>0.56499999999999995</v>
      </c>
      <c r="T777">
        <v>0.56000000000000005</v>
      </c>
      <c r="U777">
        <v>5.3800000000000002E-3</v>
      </c>
      <c r="V777" s="176">
        <v>99.096723999999995</v>
      </c>
      <c r="W777">
        <v>55.5</v>
      </c>
      <c r="X777">
        <v>56</v>
      </c>
      <c r="Y777">
        <v>56.25</v>
      </c>
      <c r="Z777">
        <v>64.5</v>
      </c>
    </row>
    <row r="778" spans="1:26">
      <c r="A778" s="95">
        <v>45376</v>
      </c>
      <c r="B778">
        <v>157.9</v>
      </c>
      <c r="C778">
        <v>682</v>
      </c>
      <c r="D778">
        <v>1.6950000000000001</v>
      </c>
      <c r="E778">
        <v>2720</v>
      </c>
      <c r="F778">
        <v>555</v>
      </c>
      <c r="G778">
        <v>2645</v>
      </c>
      <c r="H778">
        <v>570</v>
      </c>
      <c r="I778">
        <v>3320</v>
      </c>
      <c r="J778">
        <v>585</v>
      </c>
      <c r="K778">
        <v>14.52</v>
      </c>
      <c r="L778">
        <v>1.5825</v>
      </c>
      <c r="M778">
        <v>1.595</v>
      </c>
      <c r="N778">
        <v>1.6950000000000001</v>
      </c>
      <c r="O778">
        <v>1.6825000000000001</v>
      </c>
      <c r="P778">
        <v>1.845</v>
      </c>
      <c r="Q778">
        <v>1.88</v>
      </c>
      <c r="R778">
        <v>0.5675</v>
      </c>
      <c r="S778">
        <v>0.57499999999999996</v>
      </c>
      <c r="T778">
        <v>0.56999999999999995</v>
      </c>
      <c r="U778">
        <v>5.3800000000000002E-3</v>
      </c>
      <c r="V778" s="176">
        <v>96.427767000000003</v>
      </c>
      <c r="W778">
        <v>56.75</v>
      </c>
      <c r="X778">
        <v>57.25</v>
      </c>
      <c r="Y778">
        <v>57.5</v>
      </c>
      <c r="Z778">
        <v>66</v>
      </c>
    </row>
    <row r="779" spans="1:26">
      <c r="A779" s="95">
        <v>45377</v>
      </c>
      <c r="B779">
        <v>156</v>
      </c>
      <c r="C779">
        <v>681</v>
      </c>
      <c r="D779">
        <v>1.68</v>
      </c>
      <c r="E779">
        <v>2730</v>
      </c>
      <c r="F779">
        <v>556</v>
      </c>
      <c r="G779">
        <v>2655</v>
      </c>
      <c r="H779">
        <v>571</v>
      </c>
      <c r="I779">
        <v>3225</v>
      </c>
      <c r="J779">
        <v>586</v>
      </c>
      <c r="K779">
        <v>14.54</v>
      </c>
      <c r="L779">
        <v>1.56</v>
      </c>
      <c r="M779">
        <v>1.58</v>
      </c>
      <c r="N779">
        <v>1.68</v>
      </c>
      <c r="O779">
        <v>1.675</v>
      </c>
      <c r="P779">
        <v>1.76</v>
      </c>
      <c r="Q779">
        <v>1.85</v>
      </c>
      <c r="R779">
        <v>0.57499999999999996</v>
      </c>
      <c r="S779">
        <v>0.58250000000000002</v>
      </c>
      <c r="T779">
        <v>0.57750000000000001</v>
      </c>
      <c r="U779">
        <v>5.3600000000000002E-3</v>
      </c>
      <c r="V779" s="176">
        <v>98.024980999999997</v>
      </c>
      <c r="W779">
        <v>58.25</v>
      </c>
      <c r="X779">
        <v>59</v>
      </c>
      <c r="Y779">
        <v>59.25</v>
      </c>
      <c r="Z779">
        <v>65.5</v>
      </c>
    </row>
    <row r="780" spans="1:26">
      <c r="A780" s="95">
        <v>45378</v>
      </c>
      <c r="B780">
        <v>154.1</v>
      </c>
      <c r="C780">
        <v>676</v>
      </c>
      <c r="D780">
        <v>1.665</v>
      </c>
      <c r="E780">
        <v>2770</v>
      </c>
      <c r="F780">
        <v>564</v>
      </c>
      <c r="G780">
        <v>2695</v>
      </c>
      <c r="H780">
        <v>580</v>
      </c>
      <c r="I780">
        <v>3225</v>
      </c>
      <c r="J780">
        <v>594</v>
      </c>
      <c r="K780">
        <v>14.75</v>
      </c>
      <c r="L780">
        <v>1.5475000000000001</v>
      </c>
      <c r="M780">
        <v>1.5449999999999999</v>
      </c>
      <c r="N780">
        <v>1.665</v>
      </c>
      <c r="O780">
        <v>1.655</v>
      </c>
      <c r="P780">
        <v>1.7450000000000001</v>
      </c>
      <c r="Q780">
        <v>1.835</v>
      </c>
      <c r="R780">
        <v>0.57499999999999996</v>
      </c>
      <c r="S780">
        <v>0.58250000000000002</v>
      </c>
      <c r="T780">
        <v>0.57750000000000001</v>
      </c>
      <c r="U780" s="189">
        <v>3.3800000000000002E-3</v>
      </c>
      <c r="V780" s="176">
        <v>97.895160000000004</v>
      </c>
      <c r="W780">
        <v>57.75</v>
      </c>
      <c r="X780">
        <v>58.25</v>
      </c>
      <c r="Y780">
        <v>58.5</v>
      </c>
      <c r="Z780">
        <v>66.5</v>
      </c>
    </row>
    <row r="781" spans="1:26">
      <c r="A781" s="95">
        <v>45379</v>
      </c>
      <c r="B781">
        <v>160.9</v>
      </c>
      <c r="C781">
        <v>672.25</v>
      </c>
      <c r="D781">
        <v>1.7150000000000001</v>
      </c>
      <c r="E781">
        <v>2770</v>
      </c>
      <c r="F781">
        <v>560</v>
      </c>
      <c r="G781">
        <v>2695</v>
      </c>
      <c r="H781">
        <v>576</v>
      </c>
      <c r="I781">
        <v>3205</v>
      </c>
      <c r="J781">
        <v>590</v>
      </c>
      <c r="K781">
        <v>14.66</v>
      </c>
      <c r="L781">
        <v>1.61</v>
      </c>
      <c r="M781">
        <v>1.5874999999999999</v>
      </c>
      <c r="N781">
        <v>1.74</v>
      </c>
      <c r="O781">
        <v>1.7150000000000001</v>
      </c>
      <c r="P781">
        <v>1.825</v>
      </c>
      <c r="Q781">
        <v>1.915</v>
      </c>
      <c r="R781">
        <v>0.56499999999999995</v>
      </c>
      <c r="S781">
        <v>0.56999999999999995</v>
      </c>
      <c r="T781">
        <v>0.56499999999999995</v>
      </c>
      <c r="U781">
        <v>5.4599999999999996E-3</v>
      </c>
      <c r="V781" s="176">
        <v>101.68589799999999</v>
      </c>
      <c r="W781">
        <v>56</v>
      </c>
      <c r="X781">
        <v>57</v>
      </c>
      <c r="Y781">
        <v>57.25</v>
      </c>
      <c r="Z781">
        <v>67</v>
      </c>
    </row>
    <row r="782" spans="1:26">
      <c r="A782" s="103">
        <v>45383</v>
      </c>
      <c r="B782">
        <v>160.6</v>
      </c>
      <c r="C782" s="189">
        <v>672.25</v>
      </c>
      <c r="D782">
        <v>1.71</v>
      </c>
      <c r="E782">
        <v>2795</v>
      </c>
      <c r="F782">
        <v>559</v>
      </c>
      <c r="G782">
        <v>2655</v>
      </c>
      <c r="H782">
        <v>563</v>
      </c>
      <c r="I782">
        <v>3205</v>
      </c>
      <c r="J782">
        <v>589</v>
      </c>
      <c r="K782">
        <v>14.63</v>
      </c>
      <c r="L782">
        <v>1.6</v>
      </c>
      <c r="M782">
        <v>1.6</v>
      </c>
      <c r="N782">
        <v>1.72</v>
      </c>
      <c r="O782">
        <v>1.7150000000000001</v>
      </c>
      <c r="P782">
        <v>1.8149999999999999</v>
      </c>
      <c r="Q782">
        <v>1.87</v>
      </c>
      <c r="R782">
        <v>0.56499999999999995</v>
      </c>
      <c r="S782">
        <v>0.56999999999999995</v>
      </c>
      <c r="T782">
        <v>0.56499999999999995</v>
      </c>
      <c r="U782">
        <v>5.4599999999999996E-3</v>
      </c>
      <c r="V782" s="176">
        <v>96.004956000000007</v>
      </c>
      <c r="W782">
        <v>56</v>
      </c>
      <c r="X782">
        <v>57</v>
      </c>
      <c r="Y782">
        <v>57.25</v>
      </c>
      <c r="Z782">
        <v>66.5</v>
      </c>
    </row>
    <row r="783" spans="1:26">
      <c r="A783" s="95">
        <v>45384</v>
      </c>
      <c r="B783">
        <v>160.4</v>
      </c>
      <c r="C783">
        <v>681</v>
      </c>
      <c r="D783">
        <v>1.7</v>
      </c>
      <c r="E783">
        <v>2845</v>
      </c>
      <c r="F783">
        <v>568</v>
      </c>
      <c r="G783">
        <v>2705</v>
      </c>
      <c r="H783">
        <v>573</v>
      </c>
      <c r="I783">
        <v>3205</v>
      </c>
      <c r="J783">
        <v>598</v>
      </c>
      <c r="K783">
        <v>14.88</v>
      </c>
      <c r="L783">
        <v>1.61</v>
      </c>
      <c r="M783">
        <v>1.605</v>
      </c>
      <c r="N783">
        <v>1.7</v>
      </c>
      <c r="O783">
        <v>1.7250000000000001</v>
      </c>
      <c r="P783">
        <v>1.82</v>
      </c>
      <c r="Q783">
        <v>1.86</v>
      </c>
      <c r="R783">
        <v>0.5625</v>
      </c>
      <c r="S783">
        <v>0.5675</v>
      </c>
      <c r="T783">
        <v>0.5625</v>
      </c>
      <c r="U783">
        <v>5.3E-3</v>
      </c>
      <c r="V783" s="176">
        <v>96.531924000000004</v>
      </c>
      <c r="W783">
        <v>56.25</v>
      </c>
      <c r="X783">
        <v>56.75</v>
      </c>
      <c r="Y783">
        <v>57</v>
      </c>
      <c r="Z783">
        <v>64.5</v>
      </c>
    </row>
    <row r="784" spans="1:26">
      <c r="A784" s="95">
        <v>45385</v>
      </c>
      <c r="B784">
        <v>161.5</v>
      </c>
      <c r="C784">
        <v>689</v>
      </c>
      <c r="D784">
        <v>1.7050000000000001</v>
      </c>
      <c r="E784">
        <v>2810</v>
      </c>
      <c r="F784">
        <v>564</v>
      </c>
      <c r="G784">
        <v>2670</v>
      </c>
      <c r="H784">
        <v>568</v>
      </c>
      <c r="I784">
        <v>3205</v>
      </c>
      <c r="J784">
        <v>594</v>
      </c>
      <c r="K784">
        <v>14.76</v>
      </c>
      <c r="L784">
        <v>1.6</v>
      </c>
      <c r="M784">
        <v>1.58</v>
      </c>
      <c r="N784">
        <v>1.7050000000000001</v>
      </c>
      <c r="O784">
        <v>1.72</v>
      </c>
      <c r="P784">
        <v>1.8</v>
      </c>
      <c r="Q784">
        <v>1.88</v>
      </c>
      <c r="R784">
        <v>0.55000000000000004</v>
      </c>
      <c r="S784">
        <v>0.55500000000000005</v>
      </c>
      <c r="T784">
        <v>0.55000000000000004</v>
      </c>
      <c r="U784">
        <v>5.3E-3</v>
      </c>
      <c r="V784" s="176">
        <v>97.519793000000007</v>
      </c>
      <c r="W784">
        <v>55</v>
      </c>
      <c r="X784">
        <v>55.25</v>
      </c>
      <c r="Y784">
        <v>55.5</v>
      </c>
      <c r="Z784">
        <v>65</v>
      </c>
    </row>
    <row r="785" spans="1:26">
      <c r="A785" s="95">
        <v>45386</v>
      </c>
      <c r="B785">
        <v>163</v>
      </c>
      <c r="C785">
        <v>690</v>
      </c>
      <c r="D785">
        <v>1.72</v>
      </c>
      <c r="E785">
        <v>2810</v>
      </c>
      <c r="F785">
        <v>564</v>
      </c>
      <c r="G785">
        <v>2670</v>
      </c>
      <c r="H785">
        <v>568</v>
      </c>
      <c r="I785">
        <v>3205</v>
      </c>
      <c r="J785">
        <v>594</v>
      </c>
      <c r="K785">
        <v>14.75</v>
      </c>
      <c r="L785">
        <v>1.625</v>
      </c>
      <c r="M785">
        <v>1.63</v>
      </c>
      <c r="N785">
        <v>1.7324999999999999</v>
      </c>
      <c r="O785">
        <v>1.7450000000000001</v>
      </c>
      <c r="P785">
        <v>1.82</v>
      </c>
      <c r="Q785">
        <v>1.9</v>
      </c>
      <c r="R785">
        <v>0.52</v>
      </c>
      <c r="S785">
        <v>0.52500000000000002</v>
      </c>
      <c r="T785">
        <v>0.52</v>
      </c>
      <c r="U785">
        <v>5.3800000000000002E-3</v>
      </c>
      <c r="V785" s="176">
        <v>98.124363000000002</v>
      </c>
      <c r="W785">
        <v>51.5</v>
      </c>
      <c r="X785">
        <v>52</v>
      </c>
      <c r="Y785">
        <v>52.25</v>
      </c>
      <c r="Z785">
        <v>65.5</v>
      </c>
    </row>
    <row r="786" spans="1:26">
      <c r="A786" s="95">
        <v>45387</v>
      </c>
      <c r="B786">
        <v>164.6</v>
      </c>
      <c r="C786">
        <v>689.75</v>
      </c>
      <c r="D786">
        <v>1.74</v>
      </c>
      <c r="E786">
        <v>2780</v>
      </c>
      <c r="F786">
        <v>557</v>
      </c>
      <c r="G786">
        <v>2640</v>
      </c>
      <c r="H786">
        <v>560</v>
      </c>
      <c r="I786">
        <v>3205</v>
      </c>
      <c r="J786">
        <v>587</v>
      </c>
      <c r="K786">
        <v>14.56</v>
      </c>
      <c r="L786">
        <v>1.64</v>
      </c>
      <c r="M786">
        <v>1.66</v>
      </c>
      <c r="N786">
        <v>1.7475000000000001</v>
      </c>
      <c r="O786">
        <v>1.76</v>
      </c>
      <c r="P786">
        <v>1.8049999999999999</v>
      </c>
      <c r="Q786">
        <v>1.925</v>
      </c>
      <c r="R786">
        <v>0.51500000000000001</v>
      </c>
      <c r="S786">
        <v>0.52</v>
      </c>
      <c r="T786">
        <v>0.51500000000000001</v>
      </c>
      <c r="U786">
        <v>5.3800000000000002E-3</v>
      </c>
      <c r="V786" s="176">
        <v>99.045931999999993</v>
      </c>
      <c r="W786">
        <v>51.75</v>
      </c>
      <c r="X786">
        <v>52.25</v>
      </c>
      <c r="Y786">
        <v>52.5</v>
      </c>
      <c r="Z786">
        <v>66.5</v>
      </c>
    </row>
    <row r="787" spans="1:26">
      <c r="A787" s="95">
        <v>45390</v>
      </c>
      <c r="B787">
        <v>168</v>
      </c>
      <c r="C787">
        <v>681.75</v>
      </c>
      <c r="D787">
        <v>1.7649999999999999</v>
      </c>
      <c r="E787">
        <v>2735</v>
      </c>
      <c r="F787">
        <v>553</v>
      </c>
      <c r="G787">
        <v>2755</v>
      </c>
      <c r="H787">
        <v>586</v>
      </c>
      <c r="I787">
        <v>3205</v>
      </c>
      <c r="J787">
        <v>583</v>
      </c>
      <c r="K787">
        <v>14.44</v>
      </c>
      <c r="L787">
        <v>1.6737500000000001</v>
      </c>
      <c r="M787">
        <v>1.675</v>
      </c>
      <c r="N787">
        <v>1.7749999999999999</v>
      </c>
      <c r="O787">
        <v>1.79</v>
      </c>
      <c r="P787">
        <v>1.855</v>
      </c>
      <c r="Q787">
        <v>1.9450000000000001</v>
      </c>
      <c r="R787">
        <v>0.52</v>
      </c>
      <c r="S787">
        <v>0.52249999999999996</v>
      </c>
      <c r="T787">
        <v>0.51749999999999996</v>
      </c>
      <c r="U787">
        <v>5.3400000000000001E-3</v>
      </c>
      <c r="V787" s="176">
        <v>100.265951</v>
      </c>
      <c r="W787">
        <v>52.25</v>
      </c>
      <c r="X787">
        <v>52.5</v>
      </c>
      <c r="Y787">
        <v>52.75</v>
      </c>
      <c r="Z787">
        <v>65.5</v>
      </c>
    </row>
    <row r="788" spans="1:26">
      <c r="A788" s="95">
        <v>45391</v>
      </c>
      <c r="B788">
        <v>168.55</v>
      </c>
      <c r="C788">
        <v>681</v>
      </c>
      <c r="D788">
        <v>1.7675000000000001</v>
      </c>
      <c r="E788">
        <v>2800</v>
      </c>
      <c r="F788">
        <v>566</v>
      </c>
      <c r="G788">
        <v>2820</v>
      </c>
      <c r="H788">
        <v>601</v>
      </c>
      <c r="I788">
        <v>3440</v>
      </c>
      <c r="J788">
        <v>596</v>
      </c>
      <c r="K788">
        <v>14.81</v>
      </c>
      <c r="L788">
        <v>1.6850000000000001</v>
      </c>
      <c r="M788">
        <v>1.69</v>
      </c>
      <c r="N788">
        <v>1.7825</v>
      </c>
      <c r="O788">
        <v>1.8</v>
      </c>
      <c r="P788">
        <v>1.88</v>
      </c>
      <c r="Q788">
        <v>1.9850000000000001</v>
      </c>
      <c r="R788">
        <v>0.52124999999999999</v>
      </c>
      <c r="S788">
        <v>0.52375000000000005</v>
      </c>
      <c r="T788">
        <v>0.51875000000000004</v>
      </c>
      <c r="U788">
        <v>5.3E-3</v>
      </c>
      <c r="V788" s="176">
        <v>101.08887199999999</v>
      </c>
      <c r="W788">
        <v>52.25</v>
      </c>
      <c r="X788">
        <v>52.5</v>
      </c>
      <c r="Y788">
        <v>52.75</v>
      </c>
      <c r="Z788">
        <v>66.5</v>
      </c>
    </row>
    <row r="789" spans="1:26">
      <c r="A789" s="95">
        <v>45392</v>
      </c>
      <c r="B789">
        <v>166.1</v>
      </c>
      <c r="C789">
        <v>685.75</v>
      </c>
      <c r="D789">
        <v>1.73</v>
      </c>
      <c r="E789">
        <v>2845</v>
      </c>
      <c r="F789">
        <v>567</v>
      </c>
      <c r="G789">
        <v>2865</v>
      </c>
      <c r="H789">
        <v>602</v>
      </c>
      <c r="I789">
        <v>3215</v>
      </c>
      <c r="J789">
        <v>597</v>
      </c>
      <c r="K789">
        <v>14.83</v>
      </c>
      <c r="L789">
        <v>1.6875</v>
      </c>
      <c r="M789">
        <v>1.6924999999999999</v>
      </c>
      <c r="N789">
        <v>1.7450000000000001</v>
      </c>
      <c r="O789">
        <v>1.81</v>
      </c>
      <c r="P789">
        <v>1.885</v>
      </c>
      <c r="Q789">
        <v>1.99</v>
      </c>
      <c r="R789">
        <v>0.51749999999999996</v>
      </c>
      <c r="S789">
        <v>0.52</v>
      </c>
      <c r="T789">
        <v>0.51500000000000001</v>
      </c>
      <c r="U789">
        <v>5.1549999999999999E-3</v>
      </c>
      <c r="V789" s="176">
        <v>100.49701</v>
      </c>
      <c r="W789">
        <v>51.75</v>
      </c>
      <c r="X789">
        <v>52</v>
      </c>
      <c r="Y789">
        <v>52.25</v>
      </c>
      <c r="Z789">
        <v>62.5</v>
      </c>
    </row>
    <row r="790" spans="1:26">
      <c r="A790" s="95">
        <v>45393</v>
      </c>
      <c r="B790">
        <v>162</v>
      </c>
      <c r="C790">
        <v>680.75</v>
      </c>
      <c r="D790">
        <v>1.6950000000000001</v>
      </c>
      <c r="E790">
        <v>3000</v>
      </c>
      <c r="F790">
        <v>591</v>
      </c>
      <c r="G790">
        <v>3020</v>
      </c>
      <c r="H790">
        <v>630</v>
      </c>
      <c r="I790">
        <v>3160</v>
      </c>
      <c r="J790">
        <v>621</v>
      </c>
      <c r="K790">
        <v>15.53</v>
      </c>
      <c r="L790">
        <v>1.6225000000000001</v>
      </c>
      <c r="M790">
        <v>1.65</v>
      </c>
      <c r="N790">
        <v>1.7050000000000001</v>
      </c>
      <c r="O790">
        <v>1.7350000000000001</v>
      </c>
      <c r="P790">
        <v>1.8049999999999999</v>
      </c>
      <c r="Q790">
        <v>1.92</v>
      </c>
      <c r="R790">
        <v>0.4975</v>
      </c>
      <c r="S790">
        <v>0.5</v>
      </c>
      <c r="T790">
        <v>0.495</v>
      </c>
      <c r="U790">
        <v>5.0350000000000004E-3</v>
      </c>
      <c r="V790" s="176">
        <v>100.58356499999999</v>
      </c>
      <c r="W790">
        <v>49.75</v>
      </c>
      <c r="X790">
        <v>50</v>
      </c>
      <c r="Y790">
        <v>50.25</v>
      </c>
      <c r="Z790">
        <v>61.5</v>
      </c>
    </row>
    <row r="791" spans="1:26">
      <c r="A791" s="95">
        <v>45394</v>
      </c>
      <c r="B791">
        <v>163</v>
      </c>
      <c r="C791">
        <v>684</v>
      </c>
      <c r="D791">
        <v>1.71</v>
      </c>
      <c r="E791">
        <v>2995</v>
      </c>
      <c r="F791">
        <v>587</v>
      </c>
      <c r="G791">
        <v>3015</v>
      </c>
      <c r="H791">
        <v>625</v>
      </c>
      <c r="I791">
        <v>3160</v>
      </c>
      <c r="J791">
        <v>617</v>
      </c>
      <c r="K791">
        <v>15.4</v>
      </c>
      <c r="L791">
        <v>1.63</v>
      </c>
      <c r="M791">
        <v>1.6375</v>
      </c>
      <c r="N791">
        <v>1.7250000000000001</v>
      </c>
      <c r="O791">
        <v>1.7450000000000001</v>
      </c>
      <c r="P791">
        <v>1.83</v>
      </c>
      <c r="Q791">
        <v>1.9650000000000001</v>
      </c>
      <c r="R791">
        <v>0.47</v>
      </c>
      <c r="S791">
        <v>0.47249999999999998</v>
      </c>
      <c r="T791">
        <v>0.46750000000000003</v>
      </c>
      <c r="U791">
        <v>5.0549999999999996E-3</v>
      </c>
      <c r="V791" s="176">
        <v>100.06603200000001</v>
      </c>
      <c r="W791">
        <v>46.75</v>
      </c>
      <c r="X791">
        <v>47</v>
      </c>
      <c r="Y791">
        <v>47.25</v>
      </c>
      <c r="Z791">
        <v>62</v>
      </c>
    </row>
    <row r="792" spans="1:26">
      <c r="A792" s="95">
        <v>45397</v>
      </c>
      <c r="B792">
        <v>163.1</v>
      </c>
      <c r="C792">
        <v>689</v>
      </c>
      <c r="D792">
        <v>1.71</v>
      </c>
      <c r="E792">
        <v>3095</v>
      </c>
      <c r="F792">
        <v>597</v>
      </c>
      <c r="G792">
        <v>3025</v>
      </c>
      <c r="H792">
        <v>620</v>
      </c>
      <c r="I792">
        <v>3160</v>
      </c>
      <c r="J792">
        <v>627</v>
      </c>
      <c r="K792">
        <v>15.68</v>
      </c>
      <c r="L792">
        <v>1.633</v>
      </c>
      <c r="M792">
        <v>1.64</v>
      </c>
      <c r="N792">
        <v>1.71</v>
      </c>
      <c r="O792">
        <v>1.75</v>
      </c>
      <c r="P792">
        <v>1.8225</v>
      </c>
      <c r="Q792">
        <v>1.9575</v>
      </c>
      <c r="R792">
        <v>0.47</v>
      </c>
      <c r="S792">
        <v>0.47249999999999998</v>
      </c>
      <c r="T792">
        <v>0.46750000000000003</v>
      </c>
      <c r="U792">
        <v>5.0949999999999997E-3</v>
      </c>
      <c r="V792" s="176">
        <v>99.967020000000005</v>
      </c>
      <c r="W792">
        <v>46.75</v>
      </c>
      <c r="X792">
        <v>47</v>
      </c>
      <c r="Y792">
        <v>47.25</v>
      </c>
      <c r="Z792">
        <v>62</v>
      </c>
    </row>
    <row r="793" spans="1:26">
      <c r="A793" s="95">
        <v>45398</v>
      </c>
      <c r="B793">
        <v>163.6</v>
      </c>
      <c r="C793">
        <v>689.75</v>
      </c>
      <c r="D793">
        <v>1.7150000000000001</v>
      </c>
      <c r="E793">
        <v>3000</v>
      </c>
      <c r="F793">
        <v>575</v>
      </c>
      <c r="G793">
        <v>2930</v>
      </c>
      <c r="H793">
        <v>594</v>
      </c>
      <c r="I793">
        <v>3160</v>
      </c>
      <c r="J793">
        <v>605</v>
      </c>
      <c r="K793">
        <v>15.04</v>
      </c>
      <c r="L793">
        <v>1.6355</v>
      </c>
      <c r="M793">
        <v>1.6525000000000001</v>
      </c>
      <c r="N793">
        <v>1.72</v>
      </c>
      <c r="O793">
        <v>1.7549999999999999</v>
      </c>
      <c r="P793">
        <v>1.85</v>
      </c>
      <c r="Q793">
        <v>1.9650000000000001</v>
      </c>
      <c r="R793">
        <v>0.44750000000000001</v>
      </c>
      <c r="S793">
        <v>0.45</v>
      </c>
      <c r="T793">
        <v>0.44500000000000001</v>
      </c>
      <c r="U793">
        <v>5.0099999999999997E-3</v>
      </c>
      <c r="V793" s="176">
        <v>99.705234000000004</v>
      </c>
      <c r="W793">
        <v>44.25</v>
      </c>
      <c r="X793">
        <v>44.5</v>
      </c>
      <c r="Y793">
        <v>44.75</v>
      </c>
      <c r="Z793">
        <v>62</v>
      </c>
    </row>
    <row r="794" spans="1:26">
      <c r="A794" s="95">
        <v>45399</v>
      </c>
      <c r="B794">
        <v>162.69999999999999</v>
      </c>
      <c r="C794">
        <v>690</v>
      </c>
      <c r="D794">
        <v>1.7124999999999999</v>
      </c>
      <c r="E794">
        <v>2975</v>
      </c>
      <c r="F794">
        <v>573</v>
      </c>
      <c r="G794">
        <v>2905</v>
      </c>
      <c r="H794">
        <v>592</v>
      </c>
      <c r="I794">
        <v>3175</v>
      </c>
      <c r="J794">
        <v>603</v>
      </c>
      <c r="K794">
        <v>14.99</v>
      </c>
      <c r="L794">
        <v>1.6245000000000001</v>
      </c>
      <c r="M794">
        <v>1.6725000000000001</v>
      </c>
      <c r="N794">
        <v>1.72</v>
      </c>
      <c r="O794">
        <v>1.75</v>
      </c>
      <c r="P794">
        <v>1.855</v>
      </c>
      <c r="Q794">
        <v>1.9550000000000001</v>
      </c>
      <c r="R794">
        <v>0.4425</v>
      </c>
      <c r="S794">
        <v>0.4425</v>
      </c>
      <c r="T794">
        <v>0.4375</v>
      </c>
      <c r="U794">
        <v>4.81E-3</v>
      </c>
      <c r="V794" s="176">
        <v>99.555340000000001</v>
      </c>
      <c r="W794">
        <v>44.5</v>
      </c>
      <c r="X794">
        <v>44.75</v>
      </c>
      <c r="Y794">
        <v>45</v>
      </c>
      <c r="Z794">
        <v>58.5</v>
      </c>
    </row>
    <row r="795" spans="1:26">
      <c r="A795" s="95">
        <v>45400</v>
      </c>
      <c r="B795">
        <v>163.80000000000001</v>
      </c>
      <c r="C795">
        <v>689</v>
      </c>
      <c r="D795">
        <v>1.7350000000000001</v>
      </c>
      <c r="E795">
        <v>2950</v>
      </c>
      <c r="F795">
        <v>567</v>
      </c>
      <c r="G795">
        <v>2880</v>
      </c>
      <c r="H795">
        <v>586</v>
      </c>
      <c r="I795">
        <v>3170</v>
      </c>
      <c r="J795">
        <v>597</v>
      </c>
      <c r="K795">
        <v>14.84</v>
      </c>
      <c r="L795">
        <v>1.629</v>
      </c>
      <c r="M795">
        <v>1.6587499999999999</v>
      </c>
      <c r="N795">
        <v>1.7275</v>
      </c>
      <c r="O795">
        <v>1.7549999999999999</v>
      </c>
      <c r="P795">
        <v>1.835</v>
      </c>
      <c r="Q795">
        <v>1.925</v>
      </c>
      <c r="R795">
        <v>0.45</v>
      </c>
      <c r="S795">
        <v>0.45</v>
      </c>
      <c r="T795">
        <v>0.44500000000000001</v>
      </c>
      <c r="U795">
        <v>4.7699999999999999E-3</v>
      </c>
      <c r="V795" s="176">
        <v>99.608250999999996</v>
      </c>
      <c r="W795">
        <v>45.75</v>
      </c>
      <c r="X795">
        <v>45.75</v>
      </c>
      <c r="Y795">
        <v>46</v>
      </c>
      <c r="Z795">
        <v>58</v>
      </c>
    </row>
    <row r="796" spans="1:26">
      <c r="A796" s="95">
        <v>45401</v>
      </c>
      <c r="B796">
        <v>165.5</v>
      </c>
      <c r="C796">
        <v>689</v>
      </c>
      <c r="D796" s="189">
        <v>1.7549999999999999</v>
      </c>
      <c r="E796">
        <v>2830</v>
      </c>
      <c r="F796">
        <v>553</v>
      </c>
      <c r="G796">
        <v>2760</v>
      </c>
      <c r="H796">
        <v>569</v>
      </c>
      <c r="I796">
        <v>3170</v>
      </c>
      <c r="J796">
        <v>583</v>
      </c>
      <c r="K796">
        <v>14.43</v>
      </c>
      <c r="L796">
        <v>1.6525000000000001</v>
      </c>
      <c r="M796">
        <v>1.675</v>
      </c>
      <c r="N796">
        <v>1.75</v>
      </c>
      <c r="O796">
        <v>1.7775000000000001</v>
      </c>
      <c r="P796">
        <v>1.83</v>
      </c>
      <c r="Q796">
        <v>1.9450000000000001</v>
      </c>
      <c r="R796">
        <v>0.4375</v>
      </c>
      <c r="S796">
        <v>0.4375</v>
      </c>
      <c r="T796">
        <v>0.4325</v>
      </c>
      <c r="U796">
        <v>4.7699999999999999E-3</v>
      </c>
      <c r="V796" s="176">
        <v>99.311811000000006</v>
      </c>
      <c r="W796">
        <v>44.5</v>
      </c>
      <c r="X796">
        <v>44.5</v>
      </c>
      <c r="Y796">
        <v>44.75</v>
      </c>
      <c r="Z796">
        <v>58</v>
      </c>
    </row>
    <row r="797" spans="1:26">
      <c r="A797" s="95">
        <v>45404</v>
      </c>
      <c r="B797">
        <v>167.9</v>
      </c>
      <c r="C797">
        <v>687.5</v>
      </c>
      <c r="D797">
        <v>1.7675000000000001</v>
      </c>
      <c r="E797">
        <v>2800</v>
      </c>
      <c r="F797">
        <v>550</v>
      </c>
      <c r="G797">
        <v>2750</v>
      </c>
      <c r="H797">
        <v>569</v>
      </c>
      <c r="I797">
        <v>3170</v>
      </c>
      <c r="J797">
        <v>580</v>
      </c>
      <c r="K797">
        <v>14.35</v>
      </c>
      <c r="L797">
        <v>1.679</v>
      </c>
      <c r="M797">
        <v>1.7024999999999999</v>
      </c>
      <c r="N797">
        <v>1.77</v>
      </c>
      <c r="O797">
        <v>1.8049999999999999</v>
      </c>
      <c r="P797">
        <v>1.875</v>
      </c>
      <c r="Q797">
        <v>1.99</v>
      </c>
      <c r="R797">
        <v>0.45500000000000002</v>
      </c>
      <c r="S797">
        <v>0.45500000000000002</v>
      </c>
      <c r="T797">
        <v>0.45</v>
      </c>
      <c r="U797">
        <v>4.8300000000000001E-3</v>
      </c>
      <c r="V797" s="176">
        <v>99.445445000000007</v>
      </c>
      <c r="W797">
        <v>45.5</v>
      </c>
      <c r="X797">
        <v>46.25</v>
      </c>
      <c r="Y797">
        <v>46.5</v>
      </c>
      <c r="Z797">
        <v>58.5</v>
      </c>
    </row>
    <row r="798" spans="1:26">
      <c r="A798" s="95">
        <v>45405</v>
      </c>
      <c r="B798">
        <v>169</v>
      </c>
      <c r="C798">
        <v>690</v>
      </c>
      <c r="D798">
        <v>1.7775000000000001</v>
      </c>
      <c r="E798">
        <v>2770</v>
      </c>
      <c r="F798">
        <v>549</v>
      </c>
      <c r="G798">
        <v>2720</v>
      </c>
      <c r="H798">
        <v>569</v>
      </c>
      <c r="I798">
        <v>3185</v>
      </c>
      <c r="J798">
        <v>579</v>
      </c>
      <c r="K798">
        <v>14.33</v>
      </c>
      <c r="L798">
        <v>1.6895</v>
      </c>
      <c r="M798">
        <v>1.7175</v>
      </c>
      <c r="N798">
        <v>1.78</v>
      </c>
      <c r="O798">
        <v>1.8149999999999999</v>
      </c>
      <c r="P798">
        <v>1.91</v>
      </c>
      <c r="Q798">
        <v>1.99</v>
      </c>
      <c r="R798">
        <v>0.47249999999999998</v>
      </c>
      <c r="S798">
        <v>0.47249999999999998</v>
      </c>
      <c r="T798">
        <v>0.46750000000000003</v>
      </c>
      <c r="U798">
        <v>4.81E-3</v>
      </c>
      <c r="V798" s="176">
        <v>99.110937000000007</v>
      </c>
      <c r="W798">
        <v>47.5</v>
      </c>
      <c r="X798">
        <v>47.5</v>
      </c>
      <c r="Y798">
        <v>47.75</v>
      </c>
      <c r="Z798">
        <v>59</v>
      </c>
    </row>
    <row r="799" spans="1:26">
      <c r="A799" s="95">
        <v>45406</v>
      </c>
      <c r="B799">
        <v>168.4</v>
      </c>
      <c r="C799">
        <v>682.25</v>
      </c>
      <c r="D799">
        <v>1.8025</v>
      </c>
      <c r="E799">
        <v>2800</v>
      </c>
      <c r="F799">
        <v>552</v>
      </c>
      <c r="G799">
        <v>2750</v>
      </c>
      <c r="H799">
        <v>572</v>
      </c>
      <c r="I799">
        <v>3145</v>
      </c>
      <c r="J799">
        <v>582</v>
      </c>
      <c r="K799">
        <v>14.43</v>
      </c>
      <c r="L799">
        <v>1.69</v>
      </c>
      <c r="M799">
        <v>1.70625</v>
      </c>
      <c r="N799">
        <v>1.7775000000000001</v>
      </c>
      <c r="O799">
        <v>1.8149999999999999</v>
      </c>
      <c r="P799">
        <v>1.9125000000000001</v>
      </c>
      <c r="Q799">
        <v>1.96</v>
      </c>
      <c r="R799">
        <v>0.46500000000000002</v>
      </c>
      <c r="S799">
        <v>0.46500000000000002</v>
      </c>
      <c r="T799">
        <v>0.46</v>
      </c>
      <c r="U799">
        <v>4.8700000000000002E-3</v>
      </c>
      <c r="V799" s="176">
        <v>97.502690999999999</v>
      </c>
      <c r="W799">
        <v>46</v>
      </c>
      <c r="X799">
        <v>46</v>
      </c>
      <c r="Y799">
        <v>46.25</v>
      </c>
      <c r="Z799">
        <v>60.5</v>
      </c>
    </row>
    <row r="800" spans="1:26">
      <c r="A800" s="95">
        <v>45407</v>
      </c>
      <c r="B800">
        <v>169.4</v>
      </c>
      <c r="C800">
        <v>688</v>
      </c>
      <c r="D800">
        <v>1.8025</v>
      </c>
      <c r="E800">
        <v>2800</v>
      </c>
      <c r="F800">
        <v>551</v>
      </c>
      <c r="G800">
        <v>2750</v>
      </c>
      <c r="H800">
        <v>571</v>
      </c>
      <c r="I800">
        <v>3160</v>
      </c>
      <c r="J800">
        <v>581</v>
      </c>
      <c r="K800">
        <v>14.38</v>
      </c>
      <c r="L800">
        <v>1.6950000000000001</v>
      </c>
      <c r="M800">
        <v>1.7</v>
      </c>
      <c r="N800">
        <v>1.8</v>
      </c>
      <c r="O800">
        <v>1.82</v>
      </c>
      <c r="P800">
        <v>1.9</v>
      </c>
      <c r="Q800">
        <v>1.95</v>
      </c>
      <c r="R800">
        <v>0.45</v>
      </c>
      <c r="S800">
        <v>0.45</v>
      </c>
      <c r="T800">
        <v>0.44500000000000001</v>
      </c>
      <c r="U800">
        <v>4.9300000000000004E-3</v>
      </c>
      <c r="V800" s="176">
        <v>94.725706000000002</v>
      </c>
      <c r="W800">
        <v>44.75</v>
      </c>
      <c r="X800">
        <v>45.75</v>
      </c>
      <c r="Y800">
        <v>46</v>
      </c>
      <c r="Z800">
        <v>60.5</v>
      </c>
    </row>
    <row r="801" spans="1:26">
      <c r="A801" s="95">
        <v>45408</v>
      </c>
      <c r="B801">
        <v>169.5</v>
      </c>
      <c r="C801">
        <v>679.75</v>
      </c>
      <c r="D801">
        <v>1.7975000000000001</v>
      </c>
      <c r="E801">
        <v>2800</v>
      </c>
      <c r="F801">
        <v>555</v>
      </c>
      <c r="G801">
        <v>2750</v>
      </c>
      <c r="H801">
        <v>576</v>
      </c>
      <c r="I801">
        <v>3160</v>
      </c>
      <c r="J801">
        <v>585</v>
      </c>
      <c r="K801">
        <v>14.51</v>
      </c>
      <c r="L801">
        <v>1.6950000000000001</v>
      </c>
      <c r="M801">
        <v>1.7124999999999999</v>
      </c>
      <c r="N801">
        <v>1.7949999999999999</v>
      </c>
      <c r="O801">
        <v>1.82</v>
      </c>
      <c r="P801">
        <v>1.9</v>
      </c>
      <c r="Q801">
        <v>1.95</v>
      </c>
      <c r="R801">
        <v>0.44750000000000001</v>
      </c>
      <c r="S801">
        <v>0.44750000000000001</v>
      </c>
      <c r="T801">
        <v>0.4425</v>
      </c>
      <c r="U801">
        <v>4.8900000000000002E-3</v>
      </c>
      <c r="V801" s="176">
        <v>93.887522000000004</v>
      </c>
      <c r="W801">
        <v>45</v>
      </c>
      <c r="X801">
        <v>46</v>
      </c>
      <c r="Y801">
        <v>46.25</v>
      </c>
      <c r="Z801">
        <v>60.5</v>
      </c>
    </row>
    <row r="802" spans="1:26">
      <c r="A802" s="95">
        <v>45411</v>
      </c>
      <c r="B802">
        <v>169.5</v>
      </c>
      <c r="C802">
        <v>679</v>
      </c>
      <c r="D802">
        <v>1.7975000000000001</v>
      </c>
      <c r="E802">
        <v>2845</v>
      </c>
      <c r="F802">
        <v>563</v>
      </c>
      <c r="G802">
        <v>2935</v>
      </c>
      <c r="H802">
        <v>611</v>
      </c>
      <c r="I802">
        <v>3160</v>
      </c>
      <c r="J802">
        <v>593</v>
      </c>
      <c r="K802">
        <v>14.73</v>
      </c>
      <c r="L802">
        <v>1.6970000000000001</v>
      </c>
      <c r="M802">
        <v>1.7050000000000001</v>
      </c>
      <c r="N802">
        <v>1.7975000000000001</v>
      </c>
      <c r="O802">
        <v>1.82</v>
      </c>
      <c r="P802">
        <v>1.9</v>
      </c>
      <c r="Q802">
        <v>1.9450000000000001</v>
      </c>
      <c r="R802">
        <v>0.44500000000000001</v>
      </c>
      <c r="S802">
        <v>0.44500000000000001</v>
      </c>
      <c r="T802">
        <v>0.44</v>
      </c>
      <c r="U802">
        <v>4.8900000000000002E-3</v>
      </c>
      <c r="V802" s="176">
        <v>95.064368000000002</v>
      </c>
      <c r="W802">
        <v>44.25</v>
      </c>
      <c r="X802">
        <v>44.75</v>
      </c>
      <c r="Y802">
        <v>45</v>
      </c>
      <c r="Z802">
        <v>60</v>
      </c>
    </row>
    <row r="803" spans="1:26">
      <c r="A803" s="95">
        <v>45412</v>
      </c>
      <c r="B803">
        <v>169.5</v>
      </c>
      <c r="C803">
        <v>670.75</v>
      </c>
      <c r="D803">
        <v>1.7975000000000001</v>
      </c>
      <c r="E803">
        <v>2845</v>
      </c>
      <c r="F803">
        <v>556</v>
      </c>
      <c r="G803">
        <v>2935</v>
      </c>
      <c r="H803">
        <v>603</v>
      </c>
      <c r="I803">
        <v>3175</v>
      </c>
      <c r="J803">
        <v>586</v>
      </c>
      <c r="K803">
        <v>14.52</v>
      </c>
      <c r="L803">
        <v>1.6924999999999999</v>
      </c>
      <c r="M803">
        <v>1.7</v>
      </c>
      <c r="N803">
        <v>1.7975000000000001</v>
      </c>
      <c r="O803">
        <v>1.81</v>
      </c>
      <c r="P803">
        <v>1.875</v>
      </c>
      <c r="Q803">
        <v>1.94</v>
      </c>
      <c r="R803">
        <v>0.42</v>
      </c>
      <c r="S803">
        <v>0.42</v>
      </c>
      <c r="T803">
        <v>0.41499999999999998</v>
      </c>
      <c r="U803">
        <v>4.7499999999999999E-3</v>
      </c>
      <c r="V803" s="176">
        <v>98.617608000000004</v>
      </c>
      <c r="W803">
        <v>42.5</v>
      </c>
      <c r="X803">
        <v>43</v>
      </c>
      <c r="Y803">
        <v>43.25</v>
      </c>
      <c r="Z803">
        <v>58.5</v>
      </c>
    </row>
    <row r="804" spans="1:26">
      <c r="A804" s="103">
        <v>45413</v>
      </c>
      <c r="B804">
        <v>169.5</v>
      </c>
      <c r="C804">
        <v>660</v>
      </c>
      <c r="D804">
        <v>1.7925</v>
      </c>
      <c r="E804" s="189">
        <v>2845</v>
      </c>
      <c r="F804" s="189">
        <v>556</v>
      </c>
      <c r="G804" s="189">
        <v>2935</v>
      </c>
      <c r="H804" s="189">
        <v>603</v>
      </c>
      <c r="I804" s="189">
        <v>3175</v>
      </c>
      <c r="J804" s="189">
        <v>586</v>
      </c>
      <c r="K804" s="189">
        <v>14.52</v>
      </c>
      <c r="L804">
        <v>1.6950000000000001</v>
      </c>
      <c r="M804">
        <v>1.6924999999999999</v>
      </c>
      <c r="N804">
        <v>1.7925</v>
      </c>
      <c r="O804">
        <v>1.84</v>
      </c>
      <c r="P804">
        <v>1.87</v>
      </c>
      <c r="Q804">
        <v>1.96</v>
      </c>
      <c r="R804">
        <v>0.4375</v>
      </c>
      <c r="S804">
        <v>0.4375</v>
      </c>
      <c r="T804">
        <v>0.4325</v>
      </c>
      <c r="U804">
        <v>4.7099999999999998E-3</v>
      </c>
      <c r="V804" s="189">
        <v>98.617608000000004</v>
      </c>
      <c r="W804">
        <v>43.75</v>
      </c>
      <c r="X804">
        <v>44.25</v>
      </c>
      <c r="Y804">
        <v>44.5</v>
      </c>
      <c r="Z804">
        <v>58</v>
      </c>
    </row>
    <row r="805" spans="1:26">
      <c r="A805" s="95">
        <v>45414</v>
      </c>
      <c r="B805">
        <v>172</v>
      </c>
      <c r="C805">
        <v>659.75</v>
      </c>
      <c r="D805">
        <v>1.83</v>
      </c>
      <c r="E805">
        <v>2830</v>
      </c>
      <c r="F805">
        <v>561</v>
      </c>
      <c r="G805">
        <v>2820</v>
      </c>
      <c r="H805">
        <v>589</v>
      </c>
      <c r="I805">
        <v>3165</v>
      </c>
      <c r="J805">
        <v>591</v>
      </c>
      <c r="K805">
        <v>14.66</v>
      </c>
      <c r="L805">
        <v>1.72</v>
      </c>
      <c r="M805">
        <v>1.7224999999999999</v>
      </c>
      <c r="N805">
        <v>1.82</v>
      </c>
      <c r="O805">
        <v>1.82</v>
      </c>
      <c r="P805">
        <v>1.93</v>
      </c>
      <c r="Q805">
        <v>2</v>
      </c>
      <c r="R805">
        <v>0.42749999999999999</v>
      </c>
      <c r="S805">
        <v>0.42749999999999999</v>
      </c>
      <c r="T805">
        <v>0.42249999999999999</v>
      </c>
      <c r="U805">
        <v>4.6449999999999998E-3</v>
      </c>
      <c r="V805" s="176">
        <v>97.643165999999994</v>
      </c>
      <c r="W805">
        <v>43.75</v>
      </c>
      <c r="X805">
        <v>44.25</v>
      </c>
      <c r="Y805">
        <v>44.5</v>
      </c>
      <c r="Z805">
        <v>57.5</v>
      </c>
    </row>
    <row r="806" spans="1:26">
      <c r="A806" s="95">
        <v>45415</v>
      </c>
      <c r="B806">
        <v>172.75</v>
      </c>
      <c r="C806">
        <v>673.25</v>
      </c>
      <c r="D806">
        <v>1.835</v>
      </c>
      <c r="E806">
        <v>2845</v>
      </c>
      <c r="F806">
        <v>567</v>
      </c>
      <c r="G806">
        <v>2870</v>
      </c>
      <c r="H806">
        <v>604</v>
      </c>
      <c r="I806">
        <v>3165</v>
      </c>
      <c r="J806">
        <v>597</v>
      </c>
      <c r="K806">
        <v>14.85</v>
      </c>
      <c r="L806">
        <v>1.7250000000000001</v>
      </c>
      <c r="M806">
        <v>1.75</v>
      </c>
      <c r="N806">
        <v>1.835</v>
      </c>
      <c r="O806">
        <v>1.825</v>
      </c>
      <c r="P806">
        <v>1.95</v>
      </c>
      <c r="Q806">
        <v>2.0150000000000001</v>
      </c>
      <c r="R806">
        <v>0.435</v>
      </c>
      <c r="S806">
        <v>0.435</v>
      </c>
      <c r="T806">
        <v>0.43</v>
      </c>
      <c r="U806">
        <v>4.6449999999999998E-3</v>
      </c>
      <c r="V806" s="176">
        <v>95.607592999999994</v>
      </c>
      <c r="W806">
        <v>43.75</v>
      </c>
      <c r="X806">
        <v>44.25</v>
      </c>
      <c r="Y806">
        <v>44.5</v>
      </c>
      <c r="Z806">
        <v>57.5</v>
      </c>
    </row>
    <row r="807" spans="1:26">
      <c r="A807" s="103">
        <v>45418</v>
      </c>
      <c r="B807">
        <v>174.3</v>
      </c>
      <c r="C807" s="189">
        <v>673.25</v>
      </c>
      <c r="D807">
        <v>1.85</v>
      </c>
      <c r="E807">
        <v>2820</v>
      </c>
      <c r="F807">
        <v>563</v>
      </c>
      <c r="G807">
        <v>2845</v>
      </c>
      <c r="H807">
        <v>598</v>
      </c>
      <c r="I807">
        <v>3150</v>
      </c>
      <c r="J807">
        <v>593</v>
      </c>
      <c r="K807">
        <v>14.72</v>
      </c>
      <c r="L807">
        <v>1.7415</v>
      </c>
      <c r="M807">
        <v>1.7549999999999999</v>
      </c>
      <c r="N807">
        <v>1.8425</v>
      </c>
      <c r="O807">
        <v>1.845</v>
      </c>
      <c r="P807">
        <v>1.9550000000000001</v>
      </c>
      <c r="Q807">
        <v>2.0299999999999998</v>
      </c>
      <c r="R807">
        <v>0.44</v>
      </c>
      <c r="S807">
        <v>0.44</v>
      </c>
      <c r="T807">
        <v>0.435</v>
      </c>
      <c r="U807">
        <v>4.5849999999999997E-3</v>
      </c>
      <c r="V807" s="176">
        <v>95.936096000000006</v>
      </c>
      <c r="W807">
        <v>44.25</v>
      </c>
      <c r="X807">
        <v>44.75</v>
      </c>
      <c r="Y807">
        <v>45</v>
      </c>
      <c r="Z807">
        <v>57.5</v>
      </c>
    </row>
    <row r="808" spans="1:26">
      <c r="A808" s="95">
        <v>45419</v>
      </c>
      <c r="B808">
        <v>175.5</v>
      </c>
      <c r="C808">
        <v>677.75</v>
      </c>
      <c r="D808">
        <v>1.8674999999999999</v>
      </c>
      <c r="E808">
        <v>2820</v>
      </c>
      <c r="F808">
        <v>563</v>
      </c>
      <c r="G808">
        <v>2800</v>
      </c>
      <c r="H808">
        <v>590</v>
      </c>
      <c r="I808">
        <v>3145</v>
      </c>
      <c r="J808">
        <v>593</v>
      </c>
      <c r="K808">
        <v>14.73</v>
      </c>
      <c r="L808">
        <v>1.74875</v>
      </c>
      <c r="M808">
        <v>1.7725</v>
      </c>
      <c r="N808">
        <v>1.865</v>
      </c>
      <c r="O808">
        <v>1.85375</v>
      </c>
      <c r="P808">
        <v>1.9650000000000001</v>
      </c>
      <c r="Q808">
        <v>2.0449999999999999</v>
      </c>
      <c r="R808">
        <v>0.45250000000000001</v>
      </c>
      <c r="S808">
        <v>0.45250000000000001</v>
      </c>
      <c r="T808">
        <v>0.44750000000000001</v>
      </c>
      <c r="U808">
        <v>4.2399999999999998E-3</v>
      </c>
      <c r="V808" s="176">
        <v>95.725296999999998</v>
      </c>
      <c r="W808">
        <v>45.25</v>
      </c>
      <c r="X808">
        <v>45.25</v>
      </c>
      <c r="Y808">
        <v>45.5</v>
      </c>
      <c r="Z808">
        <v>50.5</v>
      </c>
    </row>
    <row r="809" spans="1:26">
      <c r="A809" s="95">
        <v>45420</v>
      </c>
      <c r="B809">
        <v>178.5</v>
      </c>
      <c r="C809">
        <v>674.75</v>
      </c>
      <c r="D809">
        <v>1.8975</v>
      </c>
      <c r="E809">
        <v>2840</v>
      </c>
      <c r="F809">
        <v>564</v>
      </c>
      <c r="G809">
        <v>2820</v>
      </c>
      <c r="H809">
        <v>591</v>
      </c>
      <c r="I809">
        <v>3145</v>
      </c>
      <c r="J809">
        <v>594</v>
      </c>
      <c r="K809">
        <v>14.76</v>
      </c>
      <c r="L809">
        <v>1.7762500000000001</v>
      </c>
      <c r="M809">
        <v>1.7925</v>
      </c>
      <c r="N809">
        <v>1.89</v>
      </c>
      <c r="O809">
        <v>1.8875</v>
      </c>
      <c r="P809">
        <v>1.9850000000000001</v>
      </c>
      <c r="Q809">
        <v>2.0750000000000002</v>
      </c>
      <c r="R809">
        <v>0.44750000000000001</v>
      </c>
      <c r="S809">
        <v>0.44750000000000001</v>
      </c>
      <c r="T809">
        <v>0.4425</v>
      </c>
      <c r="U809">
        <v>4.1149999999999997E-3</v>
      </c>
      <c r="V809" s="176">
        <v>96.004058999999998</v>
      </c>
      <c r="W809">
        <v>44.25</v>
      </c>
      <c r="X809">
        <v>44.5</v>
      </c>
      <c r="Y809">
        <v>44.75</v>
      </c>
      <c r="Z809">
        <v>51</v>
      </c>
    </row>
    <row r="810" spans="1:26">
      <c r="A810" s="95">
        <v>45421</v>
      </c>
      <c r="B810">
        <v>179.5</v>
      </c>
      <c r="C810">
        <v>677.5</v>
      </c>
      <c r="D810">
        <v>1.9125000000000001</v>
      </c>
      <c r="E810">
        <v>2835</v>
      </c>
      <c r="F810">
        <v>558</v>
      </c>
      <c r="G810">
        <v>2815</v>
      </c>
      <c r="H810">
        <v>585</v>
      </c>
      <c r="I810">
        <v>3145</v>
      </c>
      <c r="J810">
        <v>588</v>
      </c>
      <c r="K810">
        <v>14.6</v>
      </c>
      <c r="L810">
        <v>1.7949999999999999</v>
      </c>
      <c r="M810">
        <v>1.8</v>
      </c>
      <c r="N810">
        <v>1.9</v>
      </c>
      <c r="O810">
        <v>1.905</v>
      </c>
      <c r="P810">
        <v>1.99</v>
      </c>
      <c r="Q810">
        <v>2.0950000000000002</v>
      </c>
      <c r="R810">
        <v>0.4375</v>
      </c>
      <c r="S810">
        <v>0.4375</v>
      </c>
      <c r="T810">
        <v>0.4325</v>
      </c>
      <c r="U810">
        <v>3.9750000000000002E-3</v>
      </c>
      <c r="V810" s="176">
        <v>95.063755999999998</v>
      </c>
      <c r="W810">
        <v>43.75</v>
      </c>
      <c r="X810">
        <v>44</v>
      </c>
      <c r="Y810">
        <v>44.25</v>
      </c>
      <c r="Z810">
        <v>47.5</v>
      </c>
    </row>
    <row r="811" spans="1:26">
      <c r="A811" s="95">
        <v>45422</v>
      </c>
      <c r="B811">
        <v>180.7</v>
      </c>
      <c r="C811">
        <v>692</v>
      </c>
      <c r="D811">
        <v>1.9475</v>
      </c>
      <c r="E811">
        <v>2840</v>
      </c>
      <c r="F811">
        <v>558</v>
      </c>
      <c r="G811">
        <v>2820</v>
      </c>
      <c r="H811">
        <v>588</v>
      </c>
      <c r="I811">
        <v>3145</v>
      </c>
      <c r="J811">
        <v>585</v>
      </c>
      <c r="K811">
        <v>14.59</v>
      </c>
      <c r="L811">
        <v>1.8062499999999999</v>
      </c>
      <c r="M811">
        <v>1.8075000000000001</v>
      </c>
      <c r="N811">
        <v>1.9350000000000001</v>
      </c>
      <c r="O811">
        <v>1.915</v>
      </c>
      <c r="P811">
        <v>2.02</v>
      </c>
      <c r="Q811">
        <v>2.1150000000000002</v>
      </c>
      <c r="R811">
        <v>0.45250000000000001</v>
      </c>
      <c r="S811">
        <v>0.45250000000000001</v>
      </c>
      <c r="T811">
        <v>0.44750000000000001</v>
      </c>
      <c r="U811">
        <v>3.9500000000000004E-3</v>
      </c>
      <c r="V811" s="176">
        <v>95.335532999999998</v>
      </c>
      <c r="W811">
        <v>44.75</v>
      </c>
      <c r="X811">
        <v>45.75</v>
      </c>
      <c r="Y811">
        <v>46</v>
      </c>
      <c r="Z811">
        <v>48.5</v>
      </c>
    </row>
    <row r="812" spans="1:26">
      <c r="A812" s="95">
        <v>45425</v>
      </c>
      <c r="B812">
        <v>182.4</v>
      </c>
      <c r="C812">
        <v>688</v>
      </c>
      <c r="D812">
        <v>1.94</v>
      </c>
      <c r="E812">
        <v>2800</v>
      </c>
      <c r="F812">
        <v>552</v>
      </c>
      <c r="G812">
        <v>2850</v>
      </c>
      <c r="H812">
        <v>591</v>
      </c>
      <c r="I812">
        <v>3130</v>
      </c>
      <c r="J812">
        <v>582</v>
      </c>
      <c r="K812">
        <v>14.41</v>
      </c>
      <c r="L812">
        <v>1.8225</v>
      </c>
      <c r="M812">
        <v>1.835</v>
      </c>
      <c r="N812">
        <v>1.94</v>
      </c>
      <c r="O812">
        <v>1.9325000000000001</v>
      </c>
      <c r="P812">
        <v>2.0099999999999998</v>
      </c>
      <c r="Q812">
        <v>2.15</v>
      </c>
      <c r="R812">
        <v>0.48</v>
      </c>
      <c r="S812">
        <v>0.48</v>
      </c>
      <c r="T812">
        <v>0.47499999999999998</v>
      </c>
      <c r="U812">
        <v>3.9950000000000003E-3</v>
      </c>
      <c r="V812" s="176">
        <v>95.150609000000003</v>
      </c>
      <c r="W812">
        <v>49.25</v>
      </c>
      <c r="X812">
        <v>49.75</v>
      </c>
      <c r="Y812">
        <v>50</v>
      </c>
      <c r="Z812">
        <v>49.5</v>
      </c>
    </row>
    <row r="813" spans="1:26">
      <c r="A813" s="95">
        <v>45426</v>
      </c>
      <c r="B813">
        <v>182.72499999999999</v>
      </c>
      <c r="C813">
        <v>687</v>
      </c>
      <c r="D813">
        <v>1.9350000000000001</v>
      </c>
      <c r="E813">
        <v>2810</v>
      </c>
      <c r="F813">
        <v>555</v>
      </c>
      <c r="G813">
        <v>2870</v>
      </c>
      <c r="H813">
        <v>597</v>
      </c>
      <c r="I813">
        <v>3200</v>
      </c>
      <c r="J813">
        <v>585</v>
      </c>
      <c r="K813">
        <v>14.51</v>
      </c>
      <c r="L813">
        <v>1.82325</v>
      </c>
      <c r="M813">
        <v>1.83</v>
      </c>
      <c r="N813">
        <v>1.9375</v>
      </c>
      <c r="O813">
        <v>1.9350000000000001</v>
      </c>
      <c r="P813">
        <v>2.04</v>
      </c>
      <c r="Q813">
        <v>2.145</v>
      </c>
      <c r="R813">
        <v>0.45</v>
      </c>
      <c r="S813">
        <v>0.45</v>
      </c>
      <c r="T813">
        <v>0.44500000000000001</v>
      </c>
      <c r="U813">
        <v>3.705E-3</v>
      </c>
      <c r="V813" s="176">
        <v>94.657827999999995</v>
      </c>
      <c r="W813">
        <v>45.75</v>
      </c>
      <c r="X813">
        <v>46.25</v>
      </c>
      <c r="Y813">
        <v>46.5</v>
      </c>
      <c r="Z813">
        <v>43.5</v>
      </c>
    </row>
    <row r="814" spans="1:26">
      <c r="A814" s="95">
        <v>45427</v>
      </c>
      <c r="B814">
        <v>182</v>
      </c>
      <c r="C814">
        <v>687</v>
      </c>
      <c r="D814">
        <v>1.92</v>
      </c>
      <c r="E814">
        <v>2800</v>
      </c>
      <c r="F814">
        <v>553</v>
      </c>
      <c r="G814">
        <v>2860</v>
      </c>
      <c r="H814">
        <v>594</v>
      </c>
      <c r="I814">
        <v>3380</v>
      </c>
      <c r="J814">
        <v>583</v>
      </c>
      <c r="K814">
        <v>14.46</v>
      </c>
      <c r="L814">
        <v>1.825</v>
      </c>
      <c r="M814">
        <v>1.83</v>
      </c>
      <c r="N814">
        <v>1.92</v>
      </c>
      <c r="O814">
        <v>1.94</v>
      </c>
      <c r="P814">
        <v>2.0299999999999998</v>
      </c>
      <c r="Q814">
        <v>2.13</v>
      </c>
      <c r="R814">
        <v>0.46500000000000002</v>
      </c>
      <c r="S814">
        <v>0.46500000000000002</v>
      </c>
      <c r="T814">
        <v>0.46</v>
      </c>
      <c r="U814">
        <v>3.5049999999999999E-3</v>
      </c>
      <c r="V814" s="176">
        <v>94.657827999999995</v>
      </c>
      <c r="W814">
        <v>46.75</v>
      </c>
      <c r="X814">
        <v>47.25</v>
      </c>
      <c r="Y814">
        <v>47.5</v>
      </c>
      <c r="Z814">
        <v>44.5</v>
      </c>
    </row>
    <row r="815" spans="1:26">
      <c r="A815" s="95">
        <v>45428</v>
      </c>
      <c r="B815">
        <v>180.1</v>
      </c>
      <c r="C815">
        <v>692</v>
      </c>
      <c r="D815">
        <v>1.92</v>
      </c>
      <c r="E815">
        <v>2800</v>
      </c>
      <c r="F815">
        <v>554</v>
      </c>
      <c r="G815">
        <v>2860</v>
      </c>
      <c r="H815">
        <v>595</v>
      </c>
      <c r="I815">
        <v>3380</v>
      </c>
      <c r="J815">
        <v>584</v>
      </c>
      <c r="K815">
        <v>14.47</v>
      </c>
      <c r="L815">
        <v>1.7949999999999999</v>
      </c>
      <c r="M815">
        <v>1.8049999999999999</v>
      </c>
      <c r="N815">
        <v>1.925</v>
      </c>
      <c r="O815">
        <v>1.91</v>
      </c>
      <c r="P815">
        <v>1.99</v>
      </c>
      <c r="Q815">
        <v>2.1</v>
      </c>
      <c r="R815">
        <v>0.47249999999999998</v>
      </c>
      <c r="S815">
        <v>0.47249999999999998</v>
      </c>
      <c r="T815">
        <v>0.46750000000000003</v>
      </c>
      <c r="U815">
        <v>3.3800000000000002E-3</v>
      </c>
      <c r="V815" s="189">
        <v>94.657827999999995</v>
      </c>
      <c r="W815">
        <v>47.25</v>
      </c>
      <c r="X815">
        <v>47.75</v>
      </c>
      <c r="Y815">
        <v>48</v>
      </c>
      <c r="Z815">
        <v>40</v>
      </c>
    </row>
    <row r="816" spans="1:26">
      <c r="A816" s="95">
        <v>45429</v>
      </c>
      <c r="B816">
        <v>177.9</v>
      </c>
      <c r="C816">
        <v>693</v>
      </c>
      <c r="D816">
        <v>1.8875</v>
      </c>
      <c r="E816">
        <v>2795</v>
      </c>
      <c r="F816">
        <v>556</v>
      </c>
      <c r="G816">
        <v>2855</v>
      </c>
      <c r="H816">
        <v>597</v>
      </c>
      <c r="I816">
        <v>3295</v>
      </c>
      <c r="J816">
        <v>597</v>
      </c>
      <c r="K816">
        <v>14.52</v>
      </c>
      <c r="L816">
        <v>1.7825</v>
      </c>
      <c r="M816">
        <v>1.7887500000000001</v>
      </c>
      <c r="N816">
        <v>1.9125000000000001</v>
      </c>
      <c r="O816">
        <v>1.9</v>
      </c>
      <c r="P816">
        <v>1.98</v>
      </c>
      <c r="Q816">
        <v>2.1</v>
      </c>
      <c r="R816">
        <v>0.49</v>
      </c>
      <c r="S816">
        <v>0.49</v>
      </c>
      <c r="T816">
        <v>0.48499999999999999</v>
      </c>
      <c r="U816">
        <v>3.4199999999999999E-3</v>
      </c>
      <c r="V816" s="189">
        <v>94.657827999999995</v>
      </c>
      <c r="W816">
        <v>49.25</v>
      </c>
      <c r="X816">
        <v>49.75</v>
      </c>
      <c r="Y816">
        <v>50</v>
      </c>
      <c r="Z816">
        <v>40.5</v>
      </c>
    </row>
    <row r="817" spans="1:26">
      <c r="A817" s="95">
        <v>45432</v>
      </c>
      <c r="B817">
        <v>179</v>
      </c>
      <c r="C817">
        <v>689</v>
      </c>
      <c r="D817">
        <v>1.89</v>
      </c>
      <c r="E817">
        <v>2760</v>
      </c>
      <c r="F817">
        <v>549</v>
      </c>
      <c r="G817">
        <v>2760</v>
      </c>
      <c r="H817">
        <v>578</v>
      </c>
      <c r="I817">
        <v>3320</v>
      </c>
      <c r="J817">
        <v>579</v>
      </c>
      <c r="K817">
        <v>14.34</v>
      </c>
      <c r="L817">
        <v>1.7935000000000001</v>
      </c>
      <c r="M817">
        <v>1.79</v>
      </c>
      <c r="N817">
        <v>1.9225000000000001</v>
      </c>
      <c r="O817">
        <v>1.92</v>
      </c>
      <c r="P817">
        <v>1.9950000000000001</v>
      </c>
      <c r="Q817">
        <v>2.105</v>
      </c>
      <c r="R817">
        <v>0.51749999999999996</v>
      </c>
      <c r="S817">
        <v>0.51749999999999996</v>
      </c>
      <c r="T817">
        <v>0.51249999999999996</v>
      </c>
      <c r="U817">
        <v>3.7100000000000002E-3</v>
      </c>
      <c r="V817" s="189">
        <v>94.657827999999995</v>
      </c>
      <c r="W817">
        <v>52.75</v>
      </c>
      <c r="X817">
        <v>53.25</v>
      </c>
      <c r="Y817">
        <v>53.5</v>
      </c>
      <c r="Z817">
        <v>44</v>
      </c>
    </row>
    <row r="818" spans="1:26">
      <c r="A818" s="95">
        <v>45433</v>
      </c>
      <c r="B818">
        <v>177.6</v>
      </c>
      <c r="C818">
        <v>692.75</v>
      </c>
      <c r="D818">
        <v>1.875</v>
      </c>
      <c r="E818">
        <v>2730</v>
      </c>
      <c r="F818">
        <v>544</v>
      </c>
      <c r="G818">
        <v>2730</v>
      </c>
      <c r="H818">
        <v>572</v>
      </c>
      <c r="I818">
        <v>3155</v>
      </c>
      <c r="J818">
        <v>572</v>
      </c>
      <c r="K818">
        <v>14.18</v>
      </c>
      <c r="L818">
        <v>1.776</v>
      </c>
      <c r="M818">
        <v>1.7737499999999999</v>
      </c>
      <c r="N818">
        <v>1.8925000000000001</v>
      </c>
      <c r="O818">
        <v>1.9012500000000001</v>
      </c>
      <c r="P818">
        <v>1.9950000000000001</v>
      </c>
      <c r="Q818">
        <v>2.0950000000000002</v>
      </c>
      <c r="R818">
        <v>0.53</v>
      </c>
      <c r="S818">
        <v>0.53</v>
      </c>
      <c r="T818">
        <v>0.52500000000000002</v>
      </c>
      <c r="U818">
        <v>4.0150000000000003E-3</v>
      </c>
      <c r="V818" s="189">
        <v>94.657827999999995</v>
      </c>
      <c r="W818">
        <v>53.75</v>
      </c>
      <c r="X818">
        <v>54.5</v>
      </c>
      <c r="Y818">
        <v>54.75</v>
      </c>
      <c r="Z818">
        <v>48.5</v>
      </c>
    </row>
    <row r="819" spans="1:26">
      <c r="A819" s="95">
        <v>45434</v>
      </c>
      <c r="B819">
        <v>178.5</v>
      </c>
      <c r="C819">
        <v>695</v>
      </c>
      <c r="D819">
        <v>1.8825000000000001</v>
      </c>
      <c r="E819">
        <v>2780</v>
      </c>
      <c r="F819">
        <v>548</v>
      </c>
      <c r="G819">
        <v>2780</v>
      </c>
      <c r="H819">
        <v>577</v>
      </c>
      <c r="I819">
        <v>3185</v>
      </c>
      <c r="J819">
        <v>578</v>
      </c>
      <c r="K819">
        <v>14.31</v>
      </c>
      <c r="L819">
        <v>1.7875000000000001</v>
      </c>
      <c r="M819">
        <v>1.79</v>
      </c>
      <c r="N819">
        <v>1.8975</v>
      </c>
      <c r="O819">
        <v>1.9175</v>
      </c>
      <c r="P819">
        <v>2.02</v>
      </c>
      <c r="Q819">
        <v>2.11</v>
      </c>
      <c r="R819">
        <v>0.56499999999999995</v>
      </c>
      <c r="S819">
        <v>0.56499999999999995</v>
      </c>
      <c r="T819">
        <v>0.56000000000000005</v>
      </c>
      <c r="U819">
        <v>3.8300000000000001E-3</v>
      </c>
      <c r="V819" s="189">
        <v>94.657827999999995</v>
      </c>
      <c r="W819">
        <v>56.25</v>
      </c>
      <c r="X819">
        <v>56.5</v>
      </c>
      <c r="Y819">
        <v>56.75</v>
      </c>
      <c r="Z819">
        <v>48.5</v>
      </c>
    </row>
    <row r="820" spans="1:26">
      <c r="A820" s="95">
        <v>45435</v>
      </c>
      <c r="B820">
        <v>177.6</v>
      </c>
      <c r="C820">
        <v>703.75</v>
      </c>
      <c r="D820">
        <v>1.88</v>
      </c>
      <c r="E820">
        <v>2730</v>
      </c>
      <c r="F820">
        <v>540</v>
      </c>
      <c r="G820">
        <v>2750</v>
      </c>
      <c r="H820">
        <v>571</v>
      </c>
      <c r="I820">
        <v>3200</v>
      </c>
      <c r="J820">
        <v>570</v>
      </c>
      <c r="K820">
        <v>14.08</v>
      </c>
      <c r="L820">
        <v>1.78</v>
      </c>
      <c r="M820">
        <v>1.8</v>
      </c>
      <c r="N820">
        <v>1.8875</v>
      </c>
      <c r="O820">
        <v>1.91</v>
      </c>
      <c r="P820">
        <v>2.0350000000000001</v>
      </c>
      <c r="Q820">
        <v>2.13</v>
      </c>
      <c r="R820">
        <v>0.58499999999999996</v>
      </c>
      <c r="S820">
        <v>0.58499999999999996</v>
      </c>
      <c r="T820">
        <v>0.57999999999999996</v>
      </c>
      <c r="U820">
        <v>3.8899999999999998E-3</v>
      </c>
      <c r="V820" s="189">
        <v>94.657827999999995</v>
      </c>
      <c r="W820">
        <v>57.5</v>
      </c>
      <c r="X820">
        <v>57.5</v>
      </c>
      <c r="Y820">
        <v>57.75</v>
      </c>
      <c r="Z820">
        <v>46.5</v>
      </c>
    </row>
    <row r="821" spans="1:26">
      <c r="A821" s="95">
        <v>45436</v>
      </c>
      <c r="B821">
        <v>177.6</v>
      </c>
      <c r="C821">
        <v>714</v>
      </c>
      <c r="D821">
        <v>1.885</v>
      </c>
      <c r="E821">
        <v>2730</v>
      </c>
      <c r="F821">
        <v>539</v>
      </c>
      <c r="G821">
        <v>2750</v>
      </c>
      <c r="H821">
        <v>570</v>
      </c>
      <c r="I821">
        <v>3150</v>
      </c>
      <c r="J821">
        <v>569</v>
      </c>
      <c r="K821">
        <v>14.03</v>
      </c>
      <c r="L821">
        <v>1.7749999999999999</v>
      </c>
      <c r="M821">
        <v>1.78</v>
      </c>
      <c r="N821">
        <v>1.895</v>
      </c>
      <c r="O821">
        <v>1.905</v>
      </c>
      <c r="P821">
        <v>2.04</v>
      </c>
      <c r="Q821">
        <v>2.1150000000000002</v>
      </c>
      <c r="R821">
        <v>0.5625</v>
      </c>
      <c r="S821">
        <v>0.5625</v>
      </c>
      <c r="T821">
        <v>0.5575</v>
      </c>
      <c r="U821">
        <v>3.8500000000000001E-3</v>
      </c>
      <c r="V821" s="189">
        <v>94.657827999999995</v>
      </c>
      <c r="W821">
        <v>56.25</v>
      </c>
      <c r="X821">
        <v>56.25</v>
      </c>
      <c r="Y821">
        <v>56.5</v>
      </c>
      <c r="Z821">
        <v>46.5</v>
      </c>
    </row>
    <row r="822" spans="1:26">
      <c r="A822" s="95">
        <v>45439</v>
      </c>
      <c r="B822" s="189">
        <v>177.6</v>
      </c>
      <c r="C822" s="189">
        <v>714</v>
      </c>
      <c r="D822" s="189">
        <v>1.885</v>
      </c>
      <c r="E822" s="760">
        <v>2730</v>
      </c>
      <c r="F822" s="760">
        <v>539</v>
      </c>
      <c r="G822" s="760">
        <v>2750</v>
      </c>
      <c r="H822" s="760">
        <v>570</v>
      </c>
      <c r="I822" s="760">
        <v>3150</v>
      </c>
      <c r="J822" s="760">
        <v>569</v>
      </c>
      <c r="K822" s="760">
        <v>14.03</v>
      </c>
      <c r="L822" s="189">
        <v>1.7749999999999999</v>
      </c>
      <c r="M822" s="189">
        <v>1.78</v>
      </c>
      <c r="N822" s="189">
        <v>1.895</v>
      </c>
      <c r="O822" s="189">
        <v>1.905</v>
      </c>
      <c r="P822" s="189">
        <v>2.04</v>
      </c>
      <c r="Q822" s="189">
        <v>2.1150000000000002</v>
      </c>
      <c r="R822" s="189">
        <v>0.5625</v>
      </c>
      <c r="S822" s="189">
        <v>0.5625</v>
      </c>
      <c r="T822" s="189">
        <v>0.5575</v>
      </c>
      <c r="U822" s="189">
        <v>3.8500000000000001E-3</v>
      </c>
      <c r="V822" s="189">
        <v>94.657827999999995</v>
      </c>
      <c r="W822" s="189">
        <v>56.25</v>
      </c>
      <c r="X822" s="189">
        <v>56.25</v>
      </c>
      <c r="Y822" s="189">
        <v>56.5</v>
      </c>
      <c r="Z822" s="189">
        <v>46.5</v>
      </c>
    </row>
    <row r="823" spans="1:26">
      <c r="A823" s="95">
        <v>45440</v>
      </c>
      <c r="B823">
        <v>180.8</v>
      </c>
      <c r="C823">
        <v>718.25</v>
      </c>
      <c r="D823">
        <v>1.915</v>
      </c>
      <c r="E823" s="964">
        <v>2810</v>
      </c>
      <c r="F823" s="964">
        <v>553</v>
      </c>
      <c r="G823" s="964">
        <v>2830</v>
      </c>
      <c r="H823" s="964">
        <v>586</v>
      </c>
      <c r="I823" s="964">
        <v>3205</v>
      </c>
      <c r="J823" s="964">
        <v>583</v>
      </c>
      <c r="K823" s="964">
        <v>14.44</v>
      </c>
      <c r="L823">
        <v>1.7989999999999999</v>
      </c>
      <c r="M823">
        <v>1.8</v>
      </c>
      <c r="N823">
        <v>1.905</v>
      </c>
      <c r="O823">
        <v>1.92875</v>
      </c>
      <c r="P823">
        <v>2.0074999999999998</v>
      </c>
      <c r="Q823">
        <v>2.0950000000000002</v>
      </c>
      <c r="R823">
        <v>0.5625</v>
      </c>
      <c r="S823">
        <v>0.5625</v>
      </c>
      <c r="T823">
        <v>0.5575</v>
      </c>
      <c r="U823">
        <v>3.6649999999999999E-3</v>
      </c>
      <c r="V823" s="189">
        <v>94.657827999999995</v>
      </c>
      <c r="W823">
        <v>56.25</v>
      </c>
      <c r="X823">
        <v>56.25</v>
      </c>
      <c r="Y823">
        <v>56.5</v>
      </c>
      <c r="Z823">
        <v>46.5</v>
      </c>
    </row>
    <row r="824" spans="1:26">
      <c r="A824" s="95">
        <v>45441</v>
      </c>
      <c r="B824">
        <v>182.5</v>
      </c>
      <c r="C824">
        <v>719</v>
      </c>
      <c r="D824">
        <v>1.9375</v>
      </c>
      <c r="E824">
        <v>2810</v>
      </c>
      <c r="F824">
        <v>549</v>
      </c>
      <c r="G824">
        <v>2830</v>
      </c>
      <c r="H824">
        <v>581</v>
      </c>
      <c r="I824">
        <v>3205</v>
      </c>
      <c r="J824">
        <v>579</v>
      </c>
      <c r="K824">
        <v>14.32</v>
      </c>
      <c r="L824">
        <v>1.8225</v>
      </c>
      <c r="M824">
        <v>1.8262499999999999</v>
      </c>
      <c r="N824">
        <v>1.9475</v>
      </c>
      <c r="O824">
        <v>1.9524999999999999</v>
      </c>
      <c r="P824">
        <v>2.0099999999999998</v>
      </c>
      <c r="Q824">
        <v>2.1150000000000002</v>
      </c>
      <c r="R824">
        <v>0.55500000000000005</v>
      </c>
      <c r="S824">
        <v>0.55500000000000005</v>
      </c>
      <c r="T824">
        <v>0.55000000000000004</v>
      </c>
      <c r="U824">
        <v>3.8700000000000002E-3</v>
      </c>
      <c r="V824" s="189">
        <v>94.657827999999995</v>
      </c>
      <c r="W824">
        <v>55.25</v>
      </c>
      <c r="X824">
        <v>55.25</v>
      </c>
      <c r="Y824">
        <v>55.5</v>
      </c>
      <c r="Z824">
        <v>46.5</v>
      </c>
    </row>
    <row r="825" spans="1:26">
      <c r="A825" s="95">
        <v>45442</v>
      </c>
      <c r="B825">
        <v>180.7</v>
      </c>
      <c r="C825">
        <v>719</v>
      </c>
      <c r="D825">
        <v>1.92</v>
      </c>
      <c r="E825" s="189">
        <v>2810</v>
      </c>
      <c r="F825" s="189">
        <v>549</v>
      </c>
      <c r="G825" s="189">
        <v>2830</v>
      </c>
      <c r="H825" s="189">
        <v>581</v>
      </c>
      <c r="I825" s="189">
        <v>3205</v>
      </c>
      <c r="J825" s="189">
        <v>579</v>
      </c>
      <c r="K825" s="189">
        <v>14.32</v>
      </c>
      <c r="L825">
        <v>1.8075000000000001</v>
      </c>
      <c r="M825">
        <v>1.825</v>
      </c>
      <c r="N825">
        <v>1.9350000000000001</v>
      </c>
      <c r="O825">
        <v>1.9350000000000001</v>
      </c>
      <c r="P825">
        <v>2.02</v>
      </c>
      <c r="Q825">
        <v>2.12</v>
      </c>
      <c r="R825">
        <v>0.56000000000000005</v>
      </c>
      <c r="S825">
        <v>0.56000000000000005</v>
      </c>
      <c r="T825">
        <v>0.55500000000000005</v>
      </c>
      <c r="U825">
        <v>3.79E-3</v>
      </c>
      <c r="V825" s="189">
        <v>94.657827999999995</v>
      </c>
      <c r="W825">
        <v>56.75</v>
      </c>
      <c r="X825">
        <v>56.75</v>
      </c>
      <c r="Y825">
        <v>57</v>
      </c>
      <c r="Z825">
        <v>45</v>
      </c>
    </row>
    <row r="826" spans="1:26">
      <c r="A826" s="95">
        <v>45443</v>
      </c>
      <c r="B826">
        <v>180.4</v>
      </c>
      <c r="C826">
        <v>718.5</v>
      </c>
      <c r="D826">
        <v>1.9125000000000001</v>
      </c>
      <c r="E826">
        <v>2810</v>
      </c>
      <c r="F826">
        <v>544</v>
      </c>
      <c r="G826">
        <v>2830</v>
      </c>
      <c r="H826">
        <v>576</v>
      </c>
      <c r="I826">
        <v>3205</v>
      </c>
      <c r="J826">
        <v>574</v>
      </c>
      <c r="K826">
        <v>14.17</v>
      </c>
      <c r="L826">
        <v>1.8025</v>
      </c>
      <c r="M826">
        <v>1.82</v>
      </c>
      <c r="N826">
        <v>1.9225000000000001</v>
      </c>
      <c r="O826">
        <v>1.93</v>
      </c>
      <c r="P826">
        <v>2.02</v>
      </c>
      <c r="Q826">
        <v>2.125</v>
      </c>
      <c r="R826">
        <v>0.56999999999999995</v>
      </c>
      <c r="S826">
        <v>0.56999999999999995</v>
      </c>
      <c r="T826">
        <v>0.56499999999999995</v>
      </c>
      <c r="U826">
        <v>3.6649999999999999E-3</v>
      </c>
      <c r="V826" s="189">
        <v>94.657827999999995</v>
      </c>
      <c r="W826">
        <v>56.5</v>
      </c>
      <c r="X826">
        <v>56.75</v>
      </c>
      <c r="Y826">
        <v>57</v>
      </c>
      <c r="Z826">
        <v>45</v>
      </c>
    </row>
    <row r="827" spans="1:26">
      <c r="A827" s="95">
        <v>45446</v>
      </c>
      <c r="B827">
        <v>179.45</v>
      </c>
      <c r="C827">
        <v>738</v>
      </c>
      <c r="D827">
        <v>1.9025000000000001</v>
      </c>
      <c r="E827">
        <v>2800</v>
      </c>
      <c r="F827">
        <v>544</v>
      </c>
      <c r="G827">
        <v>2780</v>
      </c>
      <c r="H827">
        <v>569</v>
      </c>
      <c r="I827">
        <v>3200</v>
      </c>
      <c r="J827">
        <v>574</v>
      </c>
      <c r="K827">
        <v>14.2</v>
      </c>
      <c r="L827">
        <v>1.7857499999999999</v>
      </c>
      <c r="M827">
        <v>1.8</v>
      </c>
      <c r="N827">
        <v>1.9125000000000001</v>
      </c>
      <c r="O827">
        <v>1.925</v>
      </c>
      <c r="P827">
        <v>2</v>
      </c>
      <c r="Q827">
        <v>2.1</v>
      </c>
      <c r="R827">
        <v>0.55249999999999999</v>
      </c>
      <c r="S827">
        <v>0.55249999999999999</v>
      </c>
      <c r="T827">
        <v>0.54749999999999999</v>
      </c>
      <c r="U827">
        <v>3.79E-3</v>
      </c>
      <c r="V827" s="189">
        <v>94.657827999999995</v>
      </c>
      <c r="W827">
        <v>55.5</v>
      </c>
      <c r="X827">
        <v>55.5</v>
      </c>
      <c r="Y827">
        <v>55.75</v>
      </c>
      <c r="Z827">
        <v>45</v>
      </c>
    </row>
    <row r="828" spans="1:26">
      <c r="A828" s="95">
        <v>45447</v>
      </c>
      <c r="B828">
        <v>180.6</v>
      </c>
      <c r="C828">
        <v>743</v>
      </c>
      <c r="D828">
        <v>1.8075000000000001</v>
      </c>
      <c r="E828">
        <v>2820</v>
      </c>
      <c r="F828">
        <v>543</v>
      </c>
      <c r="G828">
        <v>2800</v>
      </c>
      <c r="H828">
        <v>567</v>
      </c>
      <c r="I828">
        <v>3200</v>
      </c>
      <c r="J828">
        <v>573</v>
      </c>
      <c r="K828">
        <v>14.14</v>
      </c>
      <c r="L828">
        <v>1.8075000000000001</v>
      </c>
      <c r="M828">
        <v>1.8075000000000001</v>
      </c>
      <c r="N828">
        <v>1.92</v>
      </c>
      <c r="O828">
        <v>1.9424999999999999</v>
      </c>
      <c r="P828">
        <v>2.02</v>
      </c>
      <c r="Q828">
        <v>2.1150000000000002</v>
      </c>
      <c r="R828">
        <v>0.54749999999999999</v>
      </c>
      <c r="S828">
        <v>0.54749999999999999</v>
      </c>
      <c r="T828">
        <v>0.54249999999999998</v>
      </c>
      <c r="U828">
        <v>3.63E-3</v>
      </c>
      <c r="V828" s="189">
        <v>85</v>
      </c>
      <c r="W828">
        <v>54.25</v>
      </c>
      <c r="X828">
        <v>54.5</v>
      </c>
      <c r="Y828">
        <v>54.75</v>
      </c>
      <c r="Z828">
        <v>45</v>
      </c>
    </row>
    <row r="829" spans="1:26">
      <c r="A829" s="95">
        <v>45448</v>
      </c>
      <c r="B829">
        <v>178.4</v>
      </c>
      <c r="C829">
        <v>763</v>
      </c>
      <c r="D829">
        <v>1.78</v>
      </c>
      <c r="E829">
        <v>2800</v>
      </c>
      <c r="F829">
        <v>538</v>
      </c>
      <c r="G829">
        <v>2780</v>
      </c>
      <c r="H829">
        <v>562</v>
      </c>
      <c r="I829">
        <v>3250</v>
      </c>
      <c r="J829">
        <v>568</v>
      </c>
      <c r="K829">
        <v>14.02</v>
      </c>
      <c r="L829">
        <v>1.7875000000000001</v>
      </c>
      <c r="M829">
        <v>1.8</v>
      </c>
      <c r="N829">
        <v>1.91</v>
      </c>
      <c r="O829">
        <v>1.9325000000000001</v>
      </c>
      <c r="P829">
        <v>2.0099999999999998</v>
      </c>
      <c r="Q829">
        <v>2.0950000000000002</v>
      </c>
      <c r="R829">
        <v>0.53625</v>
      </c>
      <c r="S829">
        <v>0.53625</v>
      </c>
      <c r="T829">
        <v>0.53125</v>
      </c>
      <c r="U829">
        <v>3.63E-3</v>
      </c>
      <c r="V829" s="176">
        <v>77.5</v>
      </c>
      <c r="W829">
        <v>53.25</v>
      </c>
      <c r="X829">
        <v>53.5</v>
      </c>
      <c r="Y829">
        <v>53.5</v>
      </c>
      <c r="Z829">
        <v>44.5</v>
      </c>
    </row>
    <row r="830" spans="1:26">
      <c r="A830" s="95">
        <v>45449</v>
      </c>
      <c r="B830">
        <v>182.8</v>
      </c>
      <c r="C830">
        <v>732.25</v>
      </c>
      <c r="D830">
        <v>1.8225</v>
      </c>
      <c r="E830">
        <v>2810</v>
      </c>
      <c r="F830">
        <v>544</v>
      </c>
      <c r="G830">
        <v>2790</v>
      </c>
      <c r="H830">
        <v>569</v>
      </c>
      <c r="I830">
        <v>3165</v>
      </c>
      <c r="J830">
        <v>574</v>
      </c>
      <c r="K830">
        <v>14.18</v>
      </c>
      <c r="L830">
        <v>1.8274999999999999</v>
      </c>
      <c r="M830">
        <v>1.8525</v>
      </c>
      <c r="N830">
        <v>1.9650000000000001</v>
      </c>
      <c r="O830">
        <v>1.97</v>
      </c>
      <c r="P830">
        <v>2.0449999999999999</v>
      </c>
      <c r="Q830">
        <v>2.1349999999999998</v>
      </c>
      <c r="R830">
        <v>0.54500000000000004</v>
      </c>
      <c r="S830">
        <v>0.54500000000000004</v>
      </c>
      <c r="T830">
        <v>0.54</v>
      </c>
      <c r="U830">
        <v>3.6700000000000001E-3</v>
      </c>
      <c r="V830" s="176">
        <v>70</v>
      </c>
      <c r="W830">
        <v>54.25</v>
      </c>
      <c r="X830">
        <v>54.5</v>
      </c>
      <c r="Y830">
        <v>54.5</v>
      </c>
      <c r="Z830">
        <v>44.5</v>
      </c>
    </row>
    <row r="831" spans="1:26">
      <c r="A831" s="95">
        <v>45450</v>
      </c>
      <c r="B831">
        <v>181.2</v>
      </c>
      <c r="C831">
        <v>750</v>
      </c>
      <c r="D831">
        <v>1.8125</v>
      </c>
      <c r="E831">
        <v>2795</v>
      </c>
      <c r="F831">
        <v>536</v>
      </c>
      <c r="G831">
        <v>2775</v>
      </c>
      <c r="H831">
        <v>560</v>
      </c>
      <c r="I831">
        <v>3240</v>
      </c>
      <c r="J831">
        <v>566</v>
      </c>
      <c r="K831">
        <v>13.96</v>
      </c>
      <c r="L831">
        <v>1.8149999999999999</v>
      </c>
      <c r="M831">
        <v>1.83</v>
      </c>
      <c r="N831">
        <v>1.9650000000000001</v>
      </c>
      <c r="O831">
        <v>1.96</v>
      </c>
      <c r="P831">
        <v>2.0299999999999998</v>
      </c>
      <c r="Q831">
        <v>2.12</v>
      </c>
      <c r="R831">
        <v>0.53749999999999998</v>
      </c>
      <c r="S831">
        <v>0.53749999999999998</v>
      </c>
      <c r="T831">
        <v>0.53249999999999997</v>
      </c>
      <c r="U831">
        <v>3.65E-3</v>
      </c>
      <c r="V831" s="176">
        <v>67</v>
      </c>
      <c r="W831">
        <v>54.25</v>
      </c>
      <c r="X831">
        <v>54.5</v>
      </c>
      <c r="Y831">
        <v>54.5</v>
      </c>
      <c r="Z831">
        <v>43.5</v>
      </c>
    </row>
    <row r="832" spans="1:26">
      <c r="A832" s="95">
        <v>45453</v>
      </c>
      <c r="B832">
        <v>183.9</v>
      </c>
      <c r="C832">
        <v>746.75</v>
      </c>
      <c r="D832">
        <v>1.8274999999999999</v>
      </c>
      <c r="E832">
        <v>2820</v>
      </c>
      <c r="F832">
        <v>537</v>
      </c>
      <c r="G832">
        <v>2800</v>
      </c>
      <c r="H832">
        <v>561</v>
      </c>
      <c r="I832">
        <v>3240</v>
      </c>
      <c r="J832">
        <v>567</v>
      </c>
      <c r="K832">
        <v>13.98</v>
      </c>
      <c r="L832">
        <v>1.8345</v>
      </c>
      <c r="M832">
        <v>1.84</v>
      </c>
      <c r="N832">
        <v>1.96</v>
      </c>
      <c r="O832">
        <v>1.9724999999999999</v>
      </c>
      <c r="P832">
        <v>2.0299999999999998</v>
      </c>
      <c r="Q832">
        <v>2.12</v>
      </c>
      <c r="R832">
        <v>0.54</v>
      </c>
      <c r="S832">
        <v>0.54</v>
      </c>
      <c r="T832">
        <v>0.53500000000000003</v>
      </c>
      <c r="U832">
        <v>3.6700000000000001E-3</v>
      </c>
      <c r="V832">
        <v>71.25</v>
      </c>
      <c r="W832">
        <v>54.25</v>
      </c>
      <c r="X832">
        <v>54.5</v>
      </c>
      <c r="Y832">
        <v>54.5</v>
      </c>
      <c r="Z832">
        <v>43.5</v>
      </c>
    </row>
    <row r="833" spans="1:26">
      <c r="A833" s="95">
        <v>45454</v>
      </c>
      <c r="B833">
        <v>185.6</v>
      </c>
      <c r="C833">
        <v>739.25</v>
      </c>
      <c r="D833">
        <v>1.8374999999999999</v>
      </c>
      <c r="E833">
        <v>2880</v>
      </c>
      <c r="F833">
        <v>546</v>
      </c>
      <c r="G833">
        <v>2860</v>
      </c>
      <c r="H833">
        <v>571</v>
      </c>
      <c r="I833">
        <v>3215</v>
      </c>
      <c r="J833">
        <v>576</v>
      </c>
      <c r="L833">
        <v>1.8525</v>
      </c>
      <c r="M833">
        <v>1.86</v>
      </c>
      <c r="N833">
        <v>1.98</v>
      </c>
      <c r="O833">
        <v>1.99</v>
      </c>
      <c r="P833">
        <v>2.0449999999999999</v>
      </c>
      <c r="Q833">
        <v>2.13</v>
      </c>
      <c r="R833">
        <v>0.54249999999999998</v>
      </c>
      <c r="S833">
        <v>0.54249999999999998</v>
      </c>
      <c r="T833">
        <v>0.53749999999999998</v>
      </c>
      <c r="U833">
        <v>3.5850000000000001E-3</v>
      </c>
      <c r="V833" s="176">
        <v>79</v>
      </c>
      <c r="W833">
        <v>54.25</v>
      </c>
      <c r="X833">
        <v>54.5</v>
      </c>
      <c r="Y833">
        <v>54.5</v>
      </c>
      <c r="Z833">
        <v>43.5</v>
      </c>
    </row>
    <row r="834" spans="1:26">
      <c r="A834" s="95">
        <v>45455</v>
      </c>
      <c r="B834">
        <v>192.5</v>
      </c>
      <c r="C834">
        <v>749</v>
      </c>
      <c r="D834">
        <v>2.0474999999999999</v>
      </c>
      <c r="E834">
        <v>2880</v>
      </c>
      <c r="F834">
        <v>542</v>
      </c>
      <c r="G834">
        <v>2860</v>
      </c>
      <c r="H834">
        <v>566</v>
      </c>
      <c r="I834">
        <v>3215</v>
      </c>
      <c r="J834">
        <v>572</v>
      </c>
      <c r="K834">
        <v>14.11</v>
      </c>
      <c r="L834">
        <v>1.915</v>
      </c>
      <c r="M834">
        <v>1.9125000000000001</v>
      </c>
      <c r="N834">
        <v>2.0299999999999998</v>
      </c>
      <c r="O834">
        <v>2.0575000000000001</v>
      </c>
      <c r="P834">
        <v>2.12</v>
      </c>
      <c r="Q834">
        <v>2.2000000000000002</v>
      </c>
      <c r="R834">
        <v>0.54749999999999999</v>
      </c>
      <c r="S834">
        <v>0.54749999999999999</v>
      </c>
      <c r="T834">
        <v>0.54249999999999998</v>
      </c>
      <c r="U834">
        <v>3.63E-3</v>
      </c>
      <c r="V834" s="176">
        <v>79</v>
      </c>
      <c r="W834">
        <v>54.75</v>
      </c>
      <c r="X834">
        <v>55</v>
      </c>
      <c r="Y834">
        <v>55</v>
      </c>
      <c r="Z834">
        <v>44.5</v>
      </c>
    </row>
    <row r="835" spans="1:26">
      <c r="A835" s="95">
        <v>45456</v>
      </c>
      <c r="B835">
        <v>195.25</v>
      </c>
      <c r="C835">
        <v>746</v>
      </c>
      <c r="D835">
        <v>2.11</v>
      </c>
      <c r="E835">
        <v>2845</v>
      </c>
      <c r="F835">
        <v>539</v>
      </c>
      <c r="G835">
        <v>2830</v>
      </c>
      <c r="H835">
        <v>564</v>
      </c>
      <c r="I835">
        <v>3215</v>
      </c>
      <c r="J835">
        <v>569</v>
      </c>
      <c r="K835">
        <v>14.04</v>
      </c>
      <c r="L835">
        <v>1.9550000000000001</v>
      </c>
      <c r="M835">
        <v>2.0024999999999999</v>
      </c>
      <c r="N835">
        <v>2.0699999999999998</v>
      </c>
      <c r="O835">
        <v>2.0950000000000002</v>
      </c>
      <c r="P835">
        <v>2.2200000000000002</v>
      </c>
      <c r="Q835">
        <v>2.2450000000000001</v>
      </c>
      <c r="R835">
        <v>0.55249999999999999</v>
      </c>
      <c r="S835">
        <v>0.55249999999999999</v>
      </c>
      <c r="T835">
        <v>0.54749999999999999</v>
      </c>
      <c r="U835">
        <v>3.63E-3</v>
      </c>
      <c r="V835" s="176">
        <v>82.75</v>
      </c>
      <c r="W835">
        <v>55.75</v>
      </c>
      <c r="X835">
        <v>55.75</v>
      </c>
      <c r="Y835">
        <v>55.75</v>
      </c>
      <c r="Z835">
        <v>44.5</v>
      </c>
    </row>
    <row r="836" spans="1:26">
      <c r="A836" s="95">
        <v>45457</v>
      </c>
      <c r="B836">
        <v>193.8</v>
      </c>
      <c r="C836">
        <v>745.5</v>
      </c>
      <c r="D836">
        <v>2.0975000000000001</v>
      </c>
      <c r="E836">
        <v>2845</v>
      </c>
      <c r="F836">
        <v>539</v>
      </c>
      <c r="G836">
        <v>2830</v>
      </c>
      <c r="H836">
        <v>564</v>
      </c>
      <c r="I836">
        <v>3215</v>
      </c>
      <c r="J836">
        <v>569</v>
      </c>
      <c r="K836">
        <v>14.03</v>
      </c>
      <c r="L836">
        <v>1.9375</v>
      </c>
      <c r="M836">
        <v>2</v>
      </c>
      <c r="N836">
        <v>2.0699999999999998</v>
      </c>
      <c r="O836">
        <v>2.08</v>
      </c>
      <c r="P836">
        <v>2.1949999999999998</v>
      </c>
      <c r="Q836">
        <v>2.2200000000000002</v>
      </c>
      <c r="R836">
        <v>0.55500000000000005</v>
      </c>
      <c r="S836">
        <v>0.55500000000000005</v>
      </c>
      <c r="T836">
        <v>0.55000000000000004</v>
      </c>
      <c r="U836">
        <v>3.63E-3</v>
      </c>
      <c r="V836">
        <v>84</v>
      </c>
      <c r="W836">
        <v>55.25</v>
      </c>
      <c r="X836">
        <v>55.25</v>
      </c>
      <c r="Y836">
        <v>55.25</v>
      </c>
      <c r="Z836">
        <v>44</v>
      </c>
    </row>
    <row r="837" spans="1:26">
      <c r="A837" s="95">
        <v>45460</v>
      </c>
      <c r="B837">
        <v>192.7</v>
      </c>
      <c r="C837">
        <v>737.75</v>
      </c>
      <c r="D837">
        <v>2.0775000000000001</v>
      </c>
      <c r="E837">
        <v>2880</v>
      </c>
      <c r="F837">
        <v>540</v>
      </c>
      <c r="G837">
        <v>2845</v>
      </c>
      <c r="H837">
        <v>562</v>
      </c>
      <c r="I837">
        <v>3195</v>
      </c>
      <c r="J837">
        <v>570</v>
      </c>
      <c r="K837">
        <v>14.07</v>
      </c>
      <c r="L837">
        <v>1.9259999999999999</v>
      </c>
      <c r="M837">
        <v>1.9475</v>
      </c>
      <c r="N837">
        <v>2.0649999999999999</v>
      </c>
      <c r="O837">
        <v>2.0575000000000001</v>
      </c>
      <c r="P837">
        <v>2.1475</v>
      </c>
      <c r="Q837">
        <v>2.1749999999999998</v>
      </c>
      <c r="R837">
        <v>0.54500000000000004</v>
      </c>
      <c r="S837">
        <v>0.54500000000000004</v>
      </c>
      <c r="T837">
        <v>0.54</v>
      </c>
      <c r="U837">
        <v>3.63E-3</v>
      </c>
      <c r="V837">
        <v>84</v>
      </c>
      <c r="W837">
        <v>54.75</v>
      </c>
      <c r="X837">
        <v>54.75</v>
      </c>
      <c r="Y837">
        <v>55</v>
      </c>
      <c r="Z837">
        <v>44.5</v>
      </c>
    </row>
    <row r="838" spans="1:26">
      <c r="A838" s="95">
        <v>45461</v>
      </c>
      <c r="B838">
        <v>197.1</v>
      </c>
      <c r="C838">
        <v>732.75</v>
      </c>
      <c r="D838">
        <v>2.0975000000000001</v>
      </c>
      <c r="E838">
        <v>2860</v>
      </c>
      <c r="F838">
        <v>536</v>
      </c>
      <c r="G838">
        <v>2825</v>
      </c>
      <c r="H838">
        <v>557</v>
      </c>
      <c r="I838">
        <v>3195</v>
      </c>
      <c r="J838">
        <v>566</v>
      </c>
      <c r="K838">
        <v>13.95</v>
      </c>
      <c r="L838">
        <v>1.9730000000000001</v>
      </c>
      <c r="M838">
        <v>1.9775</v>
      </c>
      <c r="N838">
        <v>2.1</v>
      </c>
      <c r="O838">
        <v>2.1074999999999999</v>
      </c>
      <c r="P838">
        <v>2.16</v>
      </c>
      <c r="Q838">
        <v>2.2000000000000002</v>
      </c>
      <c r="R838">
        <v>0.5575</v>
      </c>
      <c r="S838">
        <v>0.5575</v>
      </c>
      <c r="T838">
        <v>0.55249999999999999</v>
      </c>
      <c r="U838">
        <v>3.5850000000000001E-3</v>
      </c>
      <c r="V838">
        <v>84.5</v>
      </c>
      <c r="W838">
        <v>55.75</v>
      </c>
      <c r="X838">
        <v>55.75</v>
      </c>
      <c r="Y838">
        <v>56</v>
      </c>
      <c r="Z838">
        <v>44</v>
      </c>
    </row>
    <row r="839" spans="1:26">
      <c r="A839" s="95">
        <v>45462</v>
      </c>
      <c r="B839" s="189">
        <v>197.1</v>
      </c>
      <c r="C839">
        <v>731</v>
      </c>
      <c r="D839">
        <v>2.0975000000000001</v>
      </c>
      <c r="E839">
        <v>2905</v>
      </c>
      <c r="F839">
        <v>542</v>
      </c>
      <c r="G839">
        <v>2870</v>
      </c>
      <c r="H839">
        <v>564</v>
      </c>
      <c r="I839">
        <v>3155</v>
      </c>
      <c r="J839">
        <v>572</v>
      </c>
      <c r="K839">
        <v>14.12</v>
      </c>
      <c r="L839" s="189">
        <v>1.9730000000000001</v>
      </c>
      <c r="M839" s="189">
        <v>1.9775</v>
      </c>
      <c r="N839" s="189">
        <v>2.1</v>
      </c>
      <c r="O839" s="189">
        <v>2.1074999999999999</v>
      </c>
      <c r="P839" s="189">
        <v>2.16</v>
      </c>
      <c r="Q839" s="189">
        <v>2.2000000000000002</v>
      </c>
      <c r="R839" s="189">
        <v>0.5575</v>
      </c>
      <c r="S839" s="189">
        <v>0.5575</v>
      </c>
      <c r="T839" s="189">
        <v>0.55249999999999999</v>
      </c>
      <c r="U839" s="189">
        <v>3.5850000000000001E-3</v>
      </c>
      <c r="V839">
        <v>83</v>
      </c>
      <c r="W839" s="189">
        <v>55.75</v>
      </c>
      <c r="X839" s="189">
        <v>55.75</v>
      </c>
      <c r="Y839" s="189">
        <v>56</v>
      </c>
      <c r="Z839" s="189">
        <v>44</v>
      </c>
    </row>
    <row r="840" spans="1:26">
      <c r="A840" s="95">
        <v>45463</v>
      </c>
      <c r="B840">
        <v>195.1</v>
      </c>
      <c r="C840">
        <v>732</v>
      </c>
      <c r="D840">
        <v>2.11</v>
      </c>
      <c r="E840">
        <v>2950</v>
      </c>
      <c r="F840">
        <v>548</v>
      </c>
      <c r="G840">
        <v>2915</v>
      </c>
      <c r="H840">
        <v>571</v>
      </c>
      <c r="I840">
        <v>3155</v>
      </c>
      <c r="J840">
        <v>578</v>
      </c>
      <c r="K840">
        <v>14.29</v>
      </c>
      <c r="L840">
        <v>1.9524999999999999</v>
      </c>
      <c r="M840">
        <v>1.9837499999999999</v>
      </c>
      <c r="N840">
        <v>2.1</v>
      </c>
      <c r="O840">
        <v>2.09</v>
      </c>
      <c r="P840">
        <v>2.165</v>
      </c>
      <c r="Q840">
        <v>2.21</v>
      </c>
      <c r="R840">
        <v>0.56374999999999997</v>
      </c>
      <c r="S840">
        <v>0.56374999999999997</v>
      </c>
      <c r="T840">
        <v>0.55874999999999997</v>
      </c>
      <c r="U840">
        <v>3.545E-3</v>
      </c>
      <c r="V840">
        <v>83.25</v>
      </c>
      <c r="W840">
        <v>56</v>
      </c>
      <c r="X840">
        <v>56</v>
      </c>
      <c r="Y840">
        <v>56.25</v>
      </c>
      <c r="Z840">
        <v>44</v>
      </c>
    </row>
    <row r="841" spans="1:26">
      <c r="A841" s="95">
        <v>45464</v>
      </c>
      <c r="B841">
        <v>198</v>
      </c>
      <c r="C841">
        <v>746.75</v>
      </c>
      <c r="D841">
        <v>2.1074999999999999</v>
      </c>
      <c r="E841" s="189">
        <f>E840+45</f>
        <v>2995</v>
      </c>
      <c r="F841" s="189">
        <f>F840+6</f>
        <v>554</v>
      </c>
      <c r="G841" s="189">
        <f>G840+45</f>
        <v>2960</v>
      </c>
      <c r="H841" s="189">
        <f>H840+7</f>
        <v>578</v>
      </c>
      <c r="I841" s="189">
        <v>3155</v>
      </c>
      <c r="J841" s="189">
        <f>J840+6</f>
        <v>584</v>
      </c>
      <c r="K841" s="189">
        <f>K840+0.17</f>
        <v>14.459999999999999</v>
      </c>
      <c r="L841">
        <v>1.98</v>
      </c>
      <c r="M841">
        <v>1.97</v>
      </c>
      <c r="N841">
        <v>2.0950000000000002</v>
      </c>
      <c r="O841">
        <v>2.1150000000000002</v>
      </c>
      <c r="P841">
        <v>2.1800000000000002</v>
      </c>
      <c r="Q841">
        <v>2.2200000000000002</v>
      </c>
      <c r="R841">
        <v>0.56499999999999995</v>
      </c>
      <c r="S841">
        <v>0.56499999999999995</v>
      </c>
      <c r="T841">
        <v>0.56000000000000005</v>
      </c>
      <c r="U841">
        <v>3.5899999999999999E-3</v>
      </c>
      <c r="V841" s="189">
        <v>83.5</v>
      </c>
      <c r="W841">
        <v>56.5</v>
      </c>
      <c r="X841">
        <v>56.75</v>
      </c>
      <c r="Y841">
        <v>56.75</v>
      </c>
      <c r="Z841">
        <v>44</v>
      </c>
    </row>
    <row r="842" spans="1:26">
      <c r="A842" s="95">
        <v>45467</v>
      </c>
      <c r="B842">
        <v>203.5</v>
      </c>
      <c r="C842">
        <v>757.75</v>
      </c>
      <c r="D842">
        <v>2.2250000000000001</v>
      </c>
      <c r="E842">
        <v>3000</v>
      </c>
      <c r="F842">
        <v>558</v>
      </c>
      <c r="G842">
        <v>3020</v>
      </c>
      <c r="H842">
        <v>592</v>
      </c>
      <c r="I842">
        <v>3020</v>
      </c>
      <c r="J842">
        <v>588</v>
      </c>
      <c r="K842">
        <v>14.68</v>
      </c>
      <c r="L842">
        <v>2.02</v>
      </c>
      <c r="M842">
        <v>2.0375000000000001</v>
      </c>
      <c r="N842">
        <v>2.1850000000000001</v>
      </c>
      <c r="O842">
        <v>2.1549999999999998</v>
      </c>
      <c r="P842">
        <v>2.2250000000000001</v>
      </c>
      <c r="Q842">
        <v>2.25</v>
      </c>
      <c r="R842">
        <v>0.56000000000000005</v>
      </c>
      <c r="S842">
        <v>0.56000000000000005</v>
      </c>
      <c r="T842">
        <v>0.55500000000000005</v>
      </c>
      <c r="U842">
        <v>3.565E-3</v>
      </c>
      <c r="V842">
        <v>81.5</v>
      </c>
      <c r="W842">
        <v>55.75</v>
      </c>
      <c r="X842">
        <v>55.75</v>
      </c>
      <c r="Y842">
        <v>55.75</v>
      </c>
      <c r="Z842">
        <v>43.5</v>
      </c>
    </row>
    <row r="843" spans="1:26">
      <c r="A843" s="95">
        <v>45468</v>
      </c>
      <c r="B843">
        <v>211</v>
      </c>
      <c r="C843">
        <v>758.75</v>
      </c>
      <c r="D843">
        <v>2.3574999999999999</v>
      </c>
      <c r="E843">
        <v>2960</v>
      </c>
      <c r="F843">
        <v>546</v>
      </c>
      <c r="G843">
        <v>2945</v>
      </c>
      <c r="H843">
        <v>573</v>
      </c>
      <c r="I843">
        <v>3215</v>
      </c>
      <c r="J843">
        <v>576</v>
      </c>
      <c r="K843">
        <v>14.35</v>
      </c>
      <c r="L843">
        <v>2.08</v>
      </c>
      <c r="M843">
        <v>2.1349999999999998</v>
      </c>
      <c r="N843">
        <v>2.23</v>
      </c>
      <c r="O843">
        <v>2.2149999999999999</v>
      </c>
      <c r="P843">
        <v>2.335</v>
      </c>
      <c r="Q843">
        <v>2.3149999999999999</v>
      </c>
      <c r="R843">
        <v>0.55500000000000005</v>
      </c>
      <c r="S843">
        <v>0.55500000000000005</v>
      </c>
      <c r="T843">
        <v>0.55000000000000004</v>
      </c>
      <c r="U843">
        <v>3.6600000000000001E-3</v>
      </c>
      <c r="V843">
        <v>79.5</v>
      </c>
      <c r="W843">
        <v>55.5</v>
      </c>
      <c r="X843">
        <v>55.5</v>
      </c>
      <c r="Y843">
        <v>55.5</v>
      </c>
      <c r="Z843">
        <v>44.5</v>
      </c>
    </row>
    <row r="844" spans="1:26">
      <c r="A844" s="95">
        <v>45469</v>
      </c>
      <c r="B844">
        <v>211.5</v>
      </c>
      <c r="C844">
        <v>755.75</v>
      </c>
      <c r="D844">
        <v>2.3525</v>
      </c>
      <c r="E844">
        <v>2970</v>
      </c>
      <c r="F844">
        <v>542</v>
      </c>
      <c r="G844">
        <v>2945</v>
      </c>
      <c r="H844">
        <v>566</v>
      </c>
      <c r="I844">
        <v>3220</v>
      </c>
      <c r="J844">
        <v>572</v>
      </c>
      <c r="K844">
        <v>14.23</v>
      </c>
      <c r="L844">
        <v>2.1247500000000001</v>
      </c>
      <c r="M844">
        <v>2.2450000000000001</v>
      </c>
      <c r="N844">
        <v>2.35</v>
      </c>
      <c r="O844">
        <v>2.2999999999999998</v>
      </c>
      <c r="P844">
        <v>2.4900000000000002</v>
      </c>
      <c r="Q844">
        <v>2.4300000000000002</v>
      </c>
      <c r="R844">
        <v>0.55000000000000004</v>
      </c>
      <c r="S844">
        <v>0.55000000000000004</v>
      </c>
      <c r="T844">
        <v>0.54500000000000004</v>
      </c>
      <c r="U844">
        <v>3.6700000000000001E-3</v>
      </c>
      <c r="V844">
        <v>78</v>
      </c>
      <c r="W844">
        <v>55.25</v>
      </c>
      <c r="X844">
        <v>55.25</v>
      </c>
      <c r="Y844">
        <v>55.25</v>
      </c>
      <c r="Z844">
        <v>45.5</v>
      </c>
    </row>
    <row r="845" spans="1:26">
      <c r="A845" s="95">
        <v>45470</v>
      </c>
      <c r="B845">
        <v>202</v>
      </c>
      <c r="C845">
        <v>753.25</v>
      </c>
      <c r="D845">
        <v>2.2574999999999998</v>
      </c>
      <c r="E845">
        <v>2970</v>
      </c>
      <c r="F845">
        <v>543</v>
      </c>
      <c r="G845">
        <v>2945</v>
      </c>
      <c r="H845">
        <v>568</v>
      </c>
      <c r="I845">
        <v>3225</v>
      </c>
      <c r="J845">
        <v>573</v>
      </c>
      <c r="K845">
        <v>14.26</v>
      </c>
      <c r="L845">
        <v>2.0150000000000001</v>
      </c>
      <c r="M845">
        <v>2.0550000000000002</v>
      </c>
      <c r="N845">
        <v>2.21</v>
      </c>
      <c r="O845">
        <v>2.19</v>
      </c>
      <c r="P845">
        <v>2.3250000000000002</v>
      </c>
      <c r="Q845">
        <v>2.2799999999999998</v>
      </c>
      <c r="R845">
        <v>0.56000000000000005</v>
      </c>
      <c r="S845">
        <v>0.56000000000000005</v>
      </c>
      <c r="T845">
        <v>0.55500000000000005</v>
      </c>
      <c r="U845">
        <v>3.7499999999999999E-3</v>
      </c>
      <c r="V845">
        <v>76</v>
      </c>
      <c r="W845">
        <v>56</v>
      </c>
      <c r="X845">
        <v>56</v>
      </c>
      <c r="Y845">
        <v>56</v>
      </c>
      <c r="Z845">
        <v>46</v>
      </c>
    </row>
    <row r="846" spans="1:26">
      <c r="A846" s="95">
        <v>45471</v>
      </c>
      <c r="B846">
        <v>201.8</v>
      </c>
      <c r="C846" s="176">
        <v>755.25</v>
      </c>
      <c r="D846">
        <v>2.2574999999999998</v>
      </c>
      <c r="E846">
        <v>2970</v>
      </c>
      <c r="F846">
        <v>536</v>
      </c>
      <c r="G846">
        <v>2945</v>
      </c>
      <c r="H846">
        <v>560</v>
      </c>
      <c r="I846">
        <v>3225</v>
      </c>
      <c r="J846">
        <v>566</v>
      </c>
      <c r="K846">
        <v>14.05</v>
      </c>
      <c r="L846">
        <v>2.0499999999999998</v>
      </c>
      <c r="M846">
        <v>2.06</v>
      </c>
      <c r="N846">
        <v>2.165</v>
      </c>
      <c r="O846">
        <v>2.2250000000000001</v>
      </c>
      <c r="P846">
        <v>2.2000000000000002</v>
      </c>
      <c r="Q846">
        <v>2.1800000000000002</v>
      </c>
      <c r="R846">
        <v>0.5625</v>
      </c>
      <c r="S846">
        <v>0.5625</v>
      </c>
      <c r="T846">
        <v>0.5575</v>
      </c>
      <c r="U846">
        <v>3.7499999999999999E-3</v>
      </c>
      <c r="V846">
        <v>78</v>
      </c>
      <c r="W846">
        <v>56.25</v>
      </c>
      <c r="X846">
        <v>56.25</v>
      </c>
      <c r="Y846">
        <v>56.25</v>
      </c>
      <c r="Z846">
        <v>46</v>
      </c>
    </row>
    <row r="847" spans="1:26">
      <c r="A847" s="95">
        <v>45474</v>
      </c>
      <c r="B847">
        <v>207.5</v>
      </c>
      <c r="C847">
        <v>747.75</v>
      </c>
      <c r="D847">
        <v>2.2149999999999999</v>
      </c>
      <c r="E847">
        <v>3020</v>
      </c>
      <c r="F847">
        <v>539</v>
      </c>
      <c r="G847">
        <v>2935</v>
      </c>
      <c r="H847">
        <v>553</v>
      </c>
      <c r="I847">
        <v>3350</v>
      </c>
      <c r="J847">
        <v>569</v>
      </c>
      <c r="K847">
        <v>14.14</v>
      </c>
      <c r="L847">
        <v>2.0775000000000001</v>
      </c>
      <c r="M847">
        <v>2.0775000000000001</v>
      </c>
      <c r="N847">
        <v>2.2200000000000002</v>
      </c>
      <c r="O847">
        <v>2.2124999999999999</v>
      </c>
      <c r="P847">
        <v>2.2749999999999999</v>
      </c>
      <c r="Q847">
        <v>2.27</v>
      </c>
      <c r="R847">
        <v>0.58750000000000002</v>
      </c>
      <c r="S847">
        <v>0.58750000000000002</v>
      </c>
      <c r="T847">
        <v>0.58250000000000002</v>
      </c>
      <c r="U847">
        <v>3.6900000000000001E-3</v>
      </c>
      <c r="V847">
        <v>79</v>
      </c>
      <c r="W847">
        <v>60</v>
      </c>
      <c r="X847">
        <v>60</v>
      </c>
      <c r="Y847">
        <v>60</v>
      </c>
      <c r="Z847">
        <v>46</v>
      </c>
    </row>
    <row r="848" spans="1:26">
      <c r="A848" s="95">
        <v>45475</v>
      </c>
      <c r="B848">
        <v>199.8</v>
      </c>
      <c r="C848">
        <v>743</v>
      </c>
      <c r="D848">
        <v>2.1</v>
      </c>
      <c r="E848">
        <v>3050</v>
      </c>
      <c r="F848">
        <v>543</v>
      </c>
      <c r="G848">
        <v>2965</v>
      </c>
      <c r="H848">
        <v>557</v>
      </c>
      <c r="I848">
        <v>3355</v>
      </c>
      <c r="J848">
        <v>573</v>
      </c>
      <c r="K848">
        <v>14.23</v>
      </c>
      <c r="L848">
        <v>2.0139999999999998</v>
      </c>
      <c r="M848">
        <v>2.0299999999999998</v>
      </c>
      <c r="N848">
        <v>2.1</v>
      </c>
      <c r="O848">
        <v>2.13</v>
      </c>
      <c r="P848">
        <v>2.16</v>
      </c>
      <c r="Q848">
        <v>2.2349999999999999</v>
      </c>
      <c r="R848">
        <v>0.63</v>
      </c>
      <c r="S848">
        <v>0.63</v>
      </c>
      <c r="T848">
        <v>0.625</v>
      </c>
      <c r="U848">
        <v>3.5850000000000001E-3</v>
      </c>
      <c r="V848">
        <v>80</v>
      </c>
      <c r="W848">
        <v>63</v>
      </c>
      <c r="X848">
        <v>63</v>
      </c>
      <c r="Y848">
        <v>63</v>
      </c>
      <c r="Z848">
        <v>44</v>
      </c>
    </row>
    <row r="849" spans="1:26">
      <c r="A849" s="95">
        <v>45476</v>
      </c>
      <c r="B849">
        <v>199.5</v>
      </c>
      <c r="C849">
        <v>740</v>
      </c>
      <c r="D849">
        <v>2.1124999999999998</v>
      </c>
      <c r="E849">
        <v>3090</v>
      </c>
      <c r="F849">
        <v>557</v>
      </c>
      <c r="G849">
        <v>2995</v>
      </c>
      <c r="H849">
        <v>571</v>
      </c>
      <c r="I849">
        <v>3355</v>
      </c>
      <c r="J849">
        <v>587</v>
      </c>
      <c r="K849">
        <v>14.63</v>
      </c>
      <c r="L849">
        <v>1.9375</v>
      </c>
      <c r="M849">
        <v>1.92</v>
      </c>
      <c r="N849">
        <v>2.1124999999999998</v>
      </c>
      <c r="O849">
        <v>2.0550000000000002</v>
      </c>
      <c r="P849">
        <v>2.11</v>
      </c>
      <c r="Q849">
        <v>2.1850000000000001</v>
      </c>
      <c r="R849">
        <v>0.64500000000000002</v>
      </c>
      <c r="S849">
        <v>0.64500000000000002</v>
      </c>
      <c r="T849">
        <v>0.64</v>
      </c>
      <c r="U849">
        <v>3.545E-3</v>
      </c>
      <c r="V849">
        <v>79.5</v>
      </c>
      <c r="W849">
        <v>64.5</v>
      </c>
      <c r="X849">
        <v>64.5</v>
      </c>
      <c r="Y849">
        <v>64.5</v>
      </c>
      <c r="Z849">
        <v>44.5</v>
      </c>
    </row>
    <row r="850" spans="1:26">
      <c r="A850" s="103">
        <v>45477</v>
      </c>
      <c r="B850" s="189">
        <v>199.5</v>
      </c>
      <c r="C850" s="176">
        <v>739.5</v>
      </c>
      <c r="D850" s="189">
        <v>2.1124999999999998</v>
      </c>
      <c r="E850" s="176">
        <v>3070</v>
      </c>
      <c r="F850" s="176">
        <v>560</v>
      </c>
      <c r="G850" s="176">
        <v>3015</v>
      </c>
      <c r="H850" s="176">
        <v>582</v>
      </c>
      <c r="I850" s="176">
        <v>3500</v>
      </c>
      <c r="J850" s="176">
        <v>590</v>
      </c>
      <c r="K850" s="176">
        <v>14.75</v>
      </c>
      <c r="L850" s="189">
        <v>1.9375</v>
      </c>
      <c r="M850" s="189">
        <v>1.92</v>
      </c>
      <c r="N850" s="189">
        <v>2.1124999999999998</v>
      </c>
      <c r="O850" s="189">
        <v>2.0550000000000002</v>
      </c>
      <c r="P850" s="189">
        <v>2.11</v>
      </c>
      <c r="Q850" s="189">
        <v>2.1850000000000001</v>
      </c>
      <c r="R850" s="189">
        <v>0.64500000000000002</v>
      </c>
      <c r="S850" s="189">
        <v>0.64500000000000002</v>
      </c>
      <c r="T850" s="189">
        <v>0.64</v>
      </c>
      <c r="U850" s="189">
        <v>3.545E-3</v>
      </c>
      <c r="V850" s="176">
        <v>79</v>
      </c>
      <c r="W850" s="189">
        <v>64.5</v>
      </c>
      <c r="X850" s="189">
        <v>64.5</v>
      </c>
      <c r="Y850" s="189">
        <v>64.5</v>
      </c>
      <c r="Z850" s="189">
        <v>44.5</v>
      </c>
    </row>
    <row r="851" spans="1:26">
      <c r="A851" s="103">
        <v>45478</v>
      </c>
      <c r="B851" s="189">
        <v>199.5</v>
      </c>
      <c r="C851">
        <v>738</v>
      </c>
      <c r="D851" s="189">
        <v>2.1124999999999998</v>
      </c>
      <c r="E851">
        <v>3100</v>
      </c>
      <c r="F851">
        <v>567</v>
      </c>
      <c r="G851">
        <v>3045</v>
      </c>
      <c r="H851">
        <v>589</v>
      </c>
      <c r="I851">
        <v>3445</v>
      </c>
      <c r="J851">
        <v>597</v>
      </c>
      <c r="K851">
        <v>14.93</v>
      </c>
      <c r="L851" s="189">
        <v>1.9375</v>
      </c>
      <c r="M851" s="189">
        <v>1.92</v>
      </c>
      <c r="N851" s="189">
        <v>2.1124999999999998</v>
      </c>
      <c r="O851" s="189">
        <v>2.0550000000000002</v>
      </c>
      <c r="P851" s="189">
        <v>2.11</v>
      </c>
      <c r="Q851" s="189">
        <v>2.1850000000000001</v>
      </c>
      <c r="R851" s="189">
        <v>0.64500000000000002</v>
      </c>
      <c r="S851" s="189">
        <v>0.64500000000000002</v>
      </c>
      <c r="T851" s="189">
        <v>0.64</v>
      </c>
      <c r="U851" s="189">
        <v>3.545E-3</v>
      </c>
      <c r="V851" s="176">
        <v>75</v>
      </c>
      <c r="W851" s="189">
        <v>64.5</v>
      </c>
      <c r="X851" s="189">
        <v>64.5</v>
      </c>
      <c r="Y851" s="189">
        <v>64.5</v>
      </c>
      <c r="Z851" s="189">
        <v>44.5</v>
      </c>
    </row>
    <row r="852" spans="1:26">
      <c r="A852" s="95">
        <v>45481</v>
      </c>
      <c r="B852">
        <v>197</v>
      </c>
      <c r="C852">
        <v>732.75</v>
      </c>
      <c r="D852">
        <v>207.25</v>
      </c>
      <c r="E852">
        <v>3160</v>
      </c>
      <c r="F852">
        <v>575</v>
      </c>
      <c r="G852">
        <v>3105</v>
      </c>
      <c r="H852">
        <v>599</v>
      </c>
      <c r="I852">
        <v>3550</v>
      </c>
      <c r="J852">
        <v>605</v>
      </c>
      <c r="K852">
        <v>15.16</v>
      </c>
      <c r="L852">
        <v>1.97</v>
      </c>
      <c r="M852">
        <v>1.97</v>
      </c>
      <c r="N852">
        <v>2.0724999999999998</v>
      </c>
      <c r="O852">
        <v>2.085</v>
      </c>
      <c r="P852">
        <v>2.1349999999999998</v>
      </c>
      <c r="Q852">
        <v>2.2050000000000001</v>
      </c>
      <c r="R852">
        <v>0.66</v>
      </c>
      <c r="S852">
        <v>0.66</v>
      </c>
      <c r="T852">
        <v>0.65500000000000003</v>
      </c>
      <c r="U852">
        <v>3.545E-3</v>
      </c>
      <c r="V852">
        <v>76</v>
      </c>
      <c r="W852">
        <v>67</v>
      </c>
      <c r="X852">
        <v>67</v>
      </c>
      <c r="Y852">
        <v>67</v>
      </c>
      <c r="Z852">
        <v>43.5</v>
      </c>
    </row>
    <row r="853" spans="1:26">
      <c r="A853" s="95">
        <v>45482</v>
      </c>
      <c r="B853">
        <v>190.1</v>
      </c>
      <c r="C853">
        <v>727.5</v>
      </c>
      <c r="D853">
        <v>205.75</v>
      </c>
      <c r="E853" s="189">
        <v>3160</v>
      </c>
      <c r="F853" s="189">
        <v>575</v>
      </c>
      <c r="G853" s="189">
        <v>3105</v>
      </c>
      <c r="H853" s="189">
        <v>599</v>
      </c>
      <c r="I853" s="189">
        <v>3550</v>
      </c>
      <c r="J853" s="189">
        <v>605</v>
      </c>
      <c r="K853" s="189">
        <v>15.16</v>
      </c>
      <c r="L853">
        <v>1.915</v>
      </c>
      <c r="M853">
        <v>1.9337500000000001</v>
      </c>
      <c r="N853">
        <v>2.06</v>
      </c>
      <c r="O853">
        <v>2.0299999999999998</v>
      </c>
      <c r="P853">
        <v>2.12</v>
      </c>
      <c r="Q853">
        <v>2.25</v>
      </c>
      <c r="R853">
        <v>0.65</v>
      </c>
      <c r="S853">
        <v>0.65</v>
      </c>
      <c r="T853">
        <v>0.64500000000000002</v>
      </c>
      <c r="U853">
        <v>3.5899999999999999E-3</v>
      </c>
      <c r="V853">
        <v>75.5</v>
      </c>
      <c r="W853">
        <v>64</v>
      </c>
      <c r="X853">
        <v>64</v>
      </c>
      <c r="Y853">
        <v>64</v>
      </c>
      <c r="Z853">
        <v>44.5</v>
      </c>
    </row>
    <row r="854" spans="1:26">
      <c r="A854" s="95">
        <v>45483</v>
      </c>
      <c r="B854">
        <v>190.2</v>
      </c>
      <c r="C854">
        <v>727</v>
      </c>
      <c r="D854">
        <v>206.75</v>
      </c>
      <c r="E854">
        <v>3250</v>
      </c>
      <c r="F854">
        <v>596</v>
      </c>
      <c r="G854">
        <v>3195</v>
      </c>
      <c r="H854">
        <v>622</v>
      </c>
      <c r="I854">
        <v>3575</v>
      </c>
      <c r="J854">
        <v>626</v>
      </c>
      <c r="K854">
        <v>15.74</v>
      </c>
      <c r="L854">
        <v>1.9012500000000001</v>
      </c>
      <c r="M854">
        <v>1.91</v>
      </c>
      <c r="N854">
        <v>2.06</v>
      </c>
      <c r="O854">
        <v>2.0150000000000001</v>
      </c>
      <c r="P854">
        <v>2.0950000000000002</v>
      </c>
      <c r="Q854">
        <v>2.23</v>
      </c>
      <c r="R854">
        <v>0.64249999999999996</v>
      </c>
      <c r="S854">
        <v>0.64249999999999996</v>
      </c>
      <c r="T854">
        <v>0.63749999999999996</v>
      </c>
      <c r="U854">
        <v>3.6900000000000001E-3</v>
      </c>
      <c r="V854">
        <v>75.5</v>
      </c>
      <c r="W854">
        <v>64.25</v>
      </c>
      <c r="X854">
        <v>64.25</v>
      </c>
      <c r="Y854">
        <v>64.25</v>
      </c>
      <c r="Z854">
        <v>45.25</v>
      </c>
    </row>
    <row r="855" spans="1:26">
      <c r="A855" s="95">
        <v>45484</v>
      </c>
      <c r="B855">
        <v>195.6</v>
      </c>
      <c r="C855">
        <v>728.25</v>
      </c>
      <c r="D855">
        <v>210.25</v>
      </c>
      <c r="E855">
        <v>3250</v>
      </c>
      <c r="F855">
        <v>593</v>
      </c>
      <c r="G855">
        <v>3195</v>
      </c>
      <c r="H855">
        <v>618</v>
      </c>
      <c r="I855">
        <v>3645</v>
      </c>
      <c r="J855">
        <v>623</v>
      </c>
      <c r="K855">
        <v>15.65</v>
      </c>
      <c r="L855">
        <v>1.95</v>
      </c>
      <c r="M855">
        <v>1.92</v>
      </c>
      <c r="N855">
        <v>2.1074999999999999</v>
      </c>
      <c r="O855">
        <v>2.0649999999999999</v>
      </c>
      <c r="P855">
        <v>2.13</v>
      </c>
      <c r="Q855">
        <v>2.2549999999999999</v>
      </c>
      <c r="R855">
        <v>0.64500000000000002</v>
      </c>
      <c r="S855">
        <v>0.64500000000000002</v>
      </c>
      <c r="T855">
        <v>0.64</v>
      </c>
      <c r="U855">
        <v>3.7000000000000002E-3</v>
      </c>
      <c r="V855">
        <v>74</v>
      </c>
      <c r="W855">
        <v>64.25</v>
      </c>
      <c r="X855">
        <v>64.25</v>
      </c>
      <c r="Y855">
        <v>64.25</v>
      </c>
      <c r="Z855">
        <v>45.25</v>
      </c>
    </row>
    <row r="856" spans="1:26">
      <c r="A856" s="95">
        <v>45485</v>
      </c>
      <c r="B856">
        <v>198.1</v>
      </c>
      <c r="C856">
        <v>724.5</v>
      </c>
      <c r="D856">
        <v>214</v>
      </c>
      <c r="E856">
        <v>3250</v>
      </c>
      <c r="F856">
        <v>594</v>
      </c>
      <c r="G856">
        <v>3195</v>
      </c>
      <c r="H856">
        <v>620</v>
      </c>
      <c r="I856">
        <v>3645</v>
      </c>
      <c r="J856">
        <v>624</v>
      </c>
      <c r="K856">
        <v>15.68</v>
      </c>
      <c r="L856">
        <v>1.9750000000000001</v>
      </c>
      <c r="M856">
        <v>1.94</v>
      </c>
      <c r="N856">
        <v>2.145</v>
      </c>
      <c r="O856">
        <v>2.09</v>
      </c>
      <c r="P856">
        <v>2.12</v>
      </c>
      <c r="Q856">
        <v>2.2549999999999999</v>
      </c>
      <c r="R856">
        <v>0.63749999999999996</v>
      </c>
      <c r="S856">
        <v>0.63749999999999996</v>
      </c>
      <c r="T856">
        <v>0.63249999999999995</v>
      </c>
      <c r="U856">
        <v>3.7499999999999999E-3</v>
      </c>
      <c r="V856">
        <v>73.5</v>
      </c>
      <c r="W856">
        <v>64.25</v>
      </c>
      <c r="X856">
        <v>64.25</v>
      </c>
      <c r="Y856">
        <v>64.25</v>
      </c>
      <c r="Z856">
        <v>46.25</v>
      </c>
    </row>
    <row r="857" spans="1:26">
      <c r="A857" s="95">
        <v>45488</v>
      </c>
      <c r="B857">
        <v>193.5</v>
      </c>
      <c r="C857">
        <v>715.25</v>
      </c>
      <c r="D857">
        <v>208.5</v>
      </c>
      <c r="E857">
        <v>3220</v>
      </c>
      <c r="F857">
        <v>588</v>
      </c>
      <c r="G857">
        <v>3250</v>
      </c>
      <c r="H857">
        <v>628</v>
      </c>
      <c r="I857">
        <v>3645</v>
      </c>
      <c r="J857">
        <v>618</v>
      </c>
      <c r="K857">
        <v>15.51</v>
      </c>
      <c r="L857">
        <v>1.9325000000000001</v>
      </c>
      <c r="M857">
        <v>1.9275</v>
      </c>
      <c r="N857">
        <v>2.0950000000000002</v>
      </c>
      <c r="O857">
        <v>2.0525000000000002</v>
      </c>
      <c r="P857">
        <v>2.0950000000000002</v>
      </c>
      <c r="Q857">
        <v>2.2549999999999999</v>
      </c>
      <c r="R857">
        <v>0.63249999999999995</v>
      </c>
      <c r="S857">
        <v>0.63249999999999995</v>
      </c>
      <c r="T857">
        <v>0.62749999999999995</v>
      </c>
      <c r="U857">
        <v>3.79E-3</v>
      </c>
      <c r="V857">
        <v>73</v>
      </c>
      <c r="W857">
        <v>64</v>
      </c>
      <c r="X857">
        <v>64</v>
      </c>
      <c r="Y857">
        <v>64</v>
      </c>
      <c r="Z857">
        <v>46.5</v>
      </c>
    </row>
    <row r="858" spans="1:26">
      <c r="A858" s="95">
        <v>45489</v>
      </c>
      <c r="B858">
        <v>189</v>
      </c>
      <c r="C858">
        <v>714</v>
      </c>
      <c r="D858">
        <v>202.25</v>
      </c>
      <c r="E858">
        <v>3220</v>
      </c>
      <c r="F858">
        <v>589</v>
      </c>
      <c r="G858">
        <v>3250</v>
      </c>
      <c r="H858">
        <v>629</v>
      </c>
      <c r="I858">
        <v>3665</v>
      </c>
      <c r="J858">
        <v>619</v>
      </c>
      <c r="K858">
        <v>15.54</v>
      </c>
      <c r="L858">
        <v>1.89</v>
      </c>
      <c r="M858">
        <v>1.885</v>
      </c>
      <c r="N858">
        <v>2.04</v>
      </c>
      <c r="O858">
        <v>2.0274999999999999</v>
      </c>
      <c r="P858">
        <v>2.09</v>
      </c>
      <c r="Q858">
        <v>2.2400000000000002</v>
      </c>
      <c r="R858">
        <v>0.64749999999999996</v>
      </c>
      <c r="S858">
        <v>0.64749999999999996</v>
      </c>
      <c r="T858">
        <v>0.64249999999999996</v>
      </c>
      <c r="U858">
        <v>3.8500000000000001E-3</v>
      </c>
      <c r="V858">
        <v>72</v>
      </c>
      <c r="W858">
        <v>65</v>
      </c>
      <c r="X858">
        <v>65</v>
      </c>
      <c r="Y858">
        <v>65</v>
      </c>
      <c r="Z858">
        <v>47.5</v>
      </c>
    </row>
    <row r="859" spans="1:26">
      <c r="A859" s="95">
        <v>45490</v>
      </c>
      <c r="B859">
        <v>182.1</v>
      </c>
      <c r="C859">
        <v>722</v>
      </c>
      <c r="D859">
        <v>197.75</v>
      </c>
      <c r="E859">
        <v>3215</v>
      </c>
      <c r="F859">
        <v>583</v>
      </c>
      <c r="G859">
        <v>3110</v>
      </c>
      <c r="H859">
        <v>599</v>
      </c>
      <c r="I859">
        <v>3665</v>
      </c>
      <c r="J859">
        <v>613</v>
      </c>
      <c r="K859">
        <v>15.38</v>
      </c>
      <c r="L859">
        <v>1.825</v>
      </c>
      <c r="M859">
        <v>1.8125</v>
      </c>
      <c r="N859">
        <v>1.9975000000000001</v>
      </c>
      <c r="O859">
        <v>1.9450000000000001</v>
      </c>
      <c r="P859">
        <v>1.9950000000000001</v>
      </c>
      <c r="Q859">
        <v>2.15</v>
      </c>
      <c r="R859">
        <v>0.64500000000000002</v>
      </c>
      <c r="S859">
        <v>0.64500000000000002</v>
      </c>
      <c r="T859">
        <v>0.64249999999999996</v>
      </c>
      <c r="U859">
        <v>3.9100000000000003E-3</v>
      </c>
      <c r="V859">
        <v>71</v>
      </c>
      <c r="W859">
        <v>63.75</v>
      </c>
      <c r="X859">
        <v>63.75</v>
      </c>
      <c r="Y859">
        <v>63.75</v>
      </c>
      <c r="Z859">
        <v>48</v>
      </c>
    </row>
    <row r="860" spans="1:26">
      <c r="A860" s="95">
        <v>45491</v>
      </c>
      <c r="B860">
        <v>182.6</v>
      </c>
      <c r="C860">
        <v>700</v>
      </c>
      <c r="D860">
        <v>194.75</v>
      </c>
      <c r="E860">
        <v>3110</v>
      </c>
      <c r="F860">
        <v>558</v>
      </c>
      <c r="G860">
        <v>3010</v>
      </c>
      <c r="H860">
        <v>572</v>
      </c>
      <c r="I860">
        <v>3695</v>
      </c>
      <c r="J860">
        <v>588</v>
      </c>
      <c r="K860">
        <v>14.68</v>
      </c>
      <c r="L860">
        <v>1.8325</v>
      </c>
      <c r="M860">
        <v>1.81</v>
      </c>
      <c r="N860">
        <v>1.9350000000000001</v>
      </c>
      <c r="O860">
        <v>1.95</v>
      </c>
      <c r="P860">
        <v>2.0099999999999998</v>
      </c>
      <c r="Q860">
        <v>2.16</v>
      </c>
      <c r="R860">
        <v>0.64249999999999996</v>
      </c>
      <c r="S860">
        <v>0.64249999999999996</v>
      </c>
      <c r="T860">
        <v>0.64</v>
      </c>
      <c r="U860">
        <v>4.0099999999999997E-3</v>
      </c>
      <c r="V860">
        <v>76</v>
      </c>
      <c r="W860">
        <v>64</v>
      </c>
      <c r="X860">
        <v>64</v>
      </c>
      <c r="Y860">
        <v>64</v>
      </c>
      <c r="Z860">
        <v>49</v>
      </c>
    </row>
    <row r="861" spans="1:26">
      <c r="A861" s="95">
        <v>45492</v>
      </c>
      <c r="B861">
        <v>186.1</v>
      </c>
      <c r="C861">
        <v>697.75</v>
      </c>
      <c r="D861">
        <v>196</v>
      </c>
      <c r="E861">
        <v>3110</v>
      </c>
      <c r="F861">
        <v>556</v>
      </c>
      <c r="G861">
        <v>3010</v>
      </c>
      <c r="H861">
        <v>570</v>
      </c>
      <c r="I861">
        <v>3675</v>
      </c>
      <c r="J861">
        <v>586</v>
      </c>
      <c r="K861">
        <v>14.62</v>
      </c>
      <c r="L861">
        <v>1.8525</v>
      </c>
      <c r="M861">
        <v>1.84</v>
      </c>
      <c r="N861">
        <v>1.96</v>
      </c>
      <c r="O861">
        <v>1.97</v>
      </c>
      <c r="P861">
        <v>2.0350000000000001</v>
      </c>
      <c r="Q861">
        <v>2.1850000000000001</v>
      </c>
      <c r="R861">
        <v>0.65</v>
      </c>
      <c r="S861">
        <v>0.65</v>
      </c>
      <c r="T861">
        <v>0.64749999999999996</v>
      </c>
      <c r="U861">
        <v>4.045E-3</v>
      </c>
      <c r="V861">
        <v>74.75</v>
      </c>
      <c r="W861">
        <v>65</v>
      </c>
      <c r="X861">
        <v>65</v>
      </c>
      <c r="Y861">
        <v>65</v>
      </c>
      <c r="Z861">
        <v>50</v>
      </c>
    </row>
    <row r="862" spans="1:26">
      <c r="A862" s="95">
        <v>45495</v>
      </c>
      <c r="B862">
        <v>191</v>
      </c>
      <c r="C862">
        <v>697</v>
      </c>
      <c r="D862">
        <v>197.75</v>
      </c>
      <c r="E862">
        <v>3100</v>
      </c>
      <c r="F862">
        <v>557</v>
      </c>
      <c r="G862">
        <v>3090</v>
      </c>
      <c r="H862">
        <v>586</v>
      </c>
      <c r="I862">
        <v>3695</v>
      </c>
      <c r="J862">
        <v>587</v>
      </c>
      <c r="K862">
        <v>14.64</v>
      </c>
      <c r="L862">
        <v>1.905</v>
      </c>
      <c r="M862">
        <v>1.865</v>
      </c>
      <c r="N862">
        <v>1.9750000000000001</v>
      </c>
      <c r="O862">
        <v>2.0225</v>
      </c>
      <c r="P862">
        <v>2.04</v>
      </c>
      <c r="Q862">
        <v>2.2250000000000001</v>
      </c>
      <c r="R862">
        <v>0.66</v>
      </c>
      <c r="S862">
        <v>0.66</v>
      </c>
      <c r="T862">
        <v>0.65749999999999997</v>
      </c>
      <c r="U862">
        <v>4.0749999999999996E-3</v>
      </c>
      <c r="V862">
        <v>75</v>
      </c>
      <c r="W862">
        <v>66</v>
      </c>
      <c r="X862">
        <v>66</v>
      </c>
      <c r="Y862">
        <v>66</v>
      </c>
      <c r="Z862">
        <v>49.75</v>
      </c>
    </row>
    <row r="863" spans="1:26">
      <c r="A863" s="95">
        <v>45496</v>
      </c>
      <c r="B863">
        <v>187.1</v>
      </c>
      <c r="C863">
        <v>700</v>
      </c>
      <c r="D863">
        <v>193.5</v>
      </c>
      <c r="E863">
        <v>3060</v>
      </c>
      <c r="F863">
        <v>549</v>
      </c>
      <c r="G863">
        <v>3060</v>
      </c>
      <c r="H863">
        <v>579</v>
      </c>
      <c r="I863">
        <v>3630</v>
      </c>
      <c r="J863">
        <v>579</v>
      </c>
      <c r="K863">
        <v>14.43</v>
      </c>
      <c r="L863">
        <v>1.885</v>
      </c>
      <c r="M863">
        <v>1.855</v>
      </c>
      <c r="N863">
        <v>1.9325000000000001</v>
      </c>
      <c r="O863">
        <v>1.9950000000000001</v>
      </c>
      <c r="P863">
        <v>2.0099999999999998</v>
      </c>
      <c r="Q863">
        <v>2.21</v>
      </c>
      <c r="R863">
        <v>0.67249999999999999</v>
      </c>
      <c r="S863">
        <v>0.67249999999999999</v>
      </c>
      <c r="T863">
        <v>0.67</v>
      </c>
      <c r="U863">
        <v>4.0749999999999996E-3</v>
      </c>
      <c r="V863">
        <v>75.75</v>
      </c>
      <c r="W863">
        <v>68</v>
      </c>
      <c r="X863">
        <v>68</v>
      </c>
      <c r="Y863">
        <v>68</v>
      </c>
      <c r="Z863">
        <v>50.25</v>
      </c>
    </row>
    <row r="864" spans="1:26">
      <c r="A864" s="95">
        <v>45497</v>
      </c>
      <c r="B864">
        <v>187.25</v>
      </c>
      <c r="C864">
        <v>693.5</v>
      </c>
      <c r="D864">
        <v>192.5</v>
      </c>
      <c r="E864">
        <v>3020</v>
      </c>
      <c r="F864">
        <v>538</v>
      </c>
      <c r="G864">
        <v>3020</v>
      </c>
      <c r="H864">
        <v>566</v>
      </c>
      <c r="I864">
        <v>3630</v>
      </c>
      <c r="J864">
        <v>568</v>
      </c>
      <c r="K864">
        <v>14.1</v>
      </c>
      <c r="L864">
        <v>1.8707499999999999</v>
      </c>
      <c r="M864">
        <v>1.825</v>
      </c>
      <c r="N864">
        <v>1.92</v>
      </c>
      <c r="O864">
        <v>1.97</v>
      </c>
      <c r="P864">
        <v>1.97</v>
      </c>
      <c r="Q864">
        <v>2.1749999999999998</v>
      </c>
      <c r="R864">
        <v>0.66749999999999998</v>
      </c>
      <c r="S864">
        <v>0.66749999999999998</v>
      </c>
      <c r="T864">
        <v>0.66500000000000004</v>
      </c>
      <c r="U864">
        <v>4.0749999999999996E-3</v>
      </c>
      <c r="V864">
        <v>76</v>
      </c>
      <c r="W864">
        <v>66.75</v>
      </c>
      <c r="X864">
        <v>66.75</v>
      </c>
      <c r="Y864">
        <v>66.75</v>
      </c>
      <c r="Z864">
        <v>50.25</v>
      </c>
    </row>
    <row r="865" spans="1:26">
      <c r="A865" s="95">
        <v>45498</v>
      </c>
      <c r="B865">
        <v>187.1</v>
      </c>
      <c r="C865">
        <v>696.25</v>
      </c>
      <c r="D865">
        <v>192.5</v>
      </c>
      <c r="E865">
        <v>3100</v>
      </c>
      <c r="F865">
        <v>551</v>
      </c>
      <c r="G865">
        <v>3100</v>
      </c>
      <c r="H865">
        <v>581</v>
      </c>
      <c r="I865">
        <v>3625</v>
      </c>
      <c r="J865">
        <v>581</v>
      </c>
      <c r="K865">
        <v>14.48</v>
      </c>
      <c r="L865">
        <v>1.895</v>
      </c>
      <c r="M865">
        <v>1.83125</v>
      </c>
      <c r="N865">
        <v>1.9237500000000001</v>
      </c>
      <c r="O865">
        <v>1.9950000000000001</v>
      </c>
      <c r="P865">
        <v>2.0099999999999998</v>
      </c>
      <c r="Q865">
        <v>2.2000000000000002</v>
      </c>
      <c r="R865">
        <v>0.67</v>
      </c>
      <c r="S865">
        <v>0.67</v>
      </c>
      <c r="T865">
        <v>0.66749999999999998</v>
      </c>
      <c r="U865">
        <v>4.1000000000000003E-3</v>
      </c>
      <c r="V865">
        <v>77.25</v>
      </c>
      <c r="W865">
        <v>67.25</v>
      </c>
      <c r="X865">
        <v>67.25</v>
      </c>
      <c r="Y865">
        <v>67.25</v>
      </c>
      <c r="Z865">
        <v>50.25</v>
      </c>
    </row>
    <row r="866" spans="1:26">
      <c r="A866" s="95">
        <v>45499</v>
      </c>
      <c r="B866">
        <v>184.6</v>
      </c>
      <c r="C866">
        <v>697.5</v>
      </c>
      <c r="D866">
        <v>190.75</v>
      </c>
      <c r="E866">
        <v>3100</v>
      </c>
      <c r="F866">
        <v>549</v>
      </c>
      <c r="G866">
        <v>3080</v>
      </c>
      <c r="H866">
        <v>576</v>
      </c>
      <c r="I866">
        <v>3625</v>
      </c>
      <c r="J866">
        <v>579</v>
      </c>
      <c r="K866">
        <v>14.42</v>
      </c>
      <c r="L866">
        <v>1.85</v>
      </c>
      <c r="M866">
        <v>1.81</v>
      </c>
      <c r="N866">
        <v>1.91</v>
      </c>
      <c r="O866">
        <v>1.9550000000000001</v>
      </c>
      <c r="P866">
        <v>1.9950000000000001</v>
      </c>
      <c r="Q866">
        <v>2.1850000000000001</v>
      </c>
      <c r="R866">
        <v>0.64500000000000002</v>
      </c>
      <c r="S866">
        <v>0.64500000000000002</v>
      </c>
      <c r="T866">
        <v>0.64249999999999996</v>
      </c>
      <c r="U866">
        <v>4.1200000000000004E-3</v>
      </c>
      <c r="V866">
        <v>78</v>
      </c>
      <c r="W866">
        <v>65.75</v>
      </c>
      <c r="X866">
        <v>65.75</v>
      </c>
      <c r="Y866">
        <v>65.75</v>
      </c>
      <c r="Z866">
        <v>50.25</v>
      </c>
    </row>
    <row r="867" spans="1:26">
      <c r="A867" s="95">
        <v>45502</v>
      </c>
      <c r="B867">
        <v>184.6</v>
      </c>
      <c r="C867">
        <v>696.5</v>
      </c>
      <c r="D867">
        <v>192.75</v>
      </c>
      <c r="E867">
        <v>3100</v>
      </c>
      <c r="F867">
        <v>552</v>
      </c>
      <c r="G867">
        <v>3080</v>
      </c>
      <c r="H867">
        <v>579</v>
      </c>
      <c r="I867">
        <v>3625</v>
      </c>
      <c r="J867">
        <v>582</v>
      </c>
      <c r="K867">
        <v>14.51</v>
      </c>
      <c r="L867">
        <v>1.83</v>
      </c>
      <c r="M867">
        <v>1.8149999999999999</v>
      </c>
      <c r="N867">
        <v>1.91</v>
      </c>
      <c r="O867">
        <v>1.9350000000000001</v>
      </c>
      <c r="P867">
        <v>1.96</v>
      </c>
      <c r="Q867">
        <v>2.165</v>
      </c>
      <c r="R867">
        <v>0.61499999999999999</v>
      </c>
      <c r="S867">
        <v>0.61499999999999999</v>
      </c>
      <c r="T867">
        <v>0.61250000000000004</v>
      </c>
      <c r="U867">
        <v>4.1200000000000004E-3</v>
      </c>
      <c r="V867">
        <v>77.5</v>
      </c>
      <c r="W867">
        <v>62</v>
      </c>
      <c r="X867">
        <v>62</v>
      </c>
      <c r="Y867">
        <v>62</v>
      </c>
      <c r="Z867">
        <v>50.25</v>
      </c>
    </row>
    <row r="868" spans="1:26">
      <c r="A868" s="95">
        <v>45503</v>
      </c>
      <c r="B868">
        <v>182.8</v>
      </c>
      <c r="C868">
        <v>693</v>
      </c>
      <c r="D868">
        <v>190.5</v>
      </c>
      <c r="E868">
        <v>3130</v>
      </c>
      <c r="F868">
        <v>557</v>
      </c>
      <c r="G868">
        <v>3170</v>
      </c>
      <c r="H868">
        <v>592</v>
      </c>
      <c r="I868">
        <v>3625</v>
      </c>
      <c r="J868">
        <v>587</v>
      </c>
      <c r="K868">
        <v>14.65</v>
      </c>
      <c r="L868">
        <v>1.8285</v>
      </c>
      <c r="M868">
        <v>1.7949999999999999</v>
      </c>
      <c r="N868">
        <v>1.8774999999999999</v>
      </c>
      <c r="O868">
        <v>1.925</v>
      </c>
      <c r="P868">
        <v>1.95</v>
      </c>
      <c r="Q868">
        <v>2.1475</v>
      </c>
      <c r="R868">
        <v>0.59750000000000003</v>
      </c>
      <c r="S868">
        <v>0.59750000000000003</v>
      </c>
      <c r="T868">
        <v>0.59499999999999997</v>
      </c>
      <c r="U868">
        <v>4.1399999999999996E-3</v>
      </c>
      <c r="V868">
        <v>77</v>
      </c>
      <c r="W868">
        <v>60.5</v>
      </c>
      <c r="X868">
        <v>60.5</v>
      </c>
      <c r="Y868">
        <v>60.5</v>
      </c>
      <c r="Z868">
        <v>51</v>
      </c>
    </row>
    <row r="869" spans="1:26">
      <c r="A869" s="95">
        <v>45504</v>
      </c>
      <c r="B869">
        <v>181.25</v>
      </c>
      <c r="C869">
        <v>692.25</v>
      </c>
      <c r="D869">
        <v>190</v>
      </c>
      <c r="E869">
        <v>3150</v>
      </c>
      <c r="F869">
        <v>563</v>
      </c>
      <c r="G869">
        <v>3190</v>
      </c>
      <c r="H869">
        <v>597</v>
      </c>
      <c r="I869">
        <v>3640</v>
      </c>
      <c r="J869">
        <v>593</v>
      </c>
      <c r="K869">
        <v>14.65</v>
      </c>
      <c r="L869">
        <v>1.81125</v>
      </c>
      <c r="M869">
        <v>1.7825</v>
      </c>
      <c r="N869">
        <v>1.875</v>
      </c>
      <c r="O869">
        <v>1.9175</v>
      </c>
      <c r="P869">
        <v>1.95</v>
      </c>
      <c r="Q869">
        <v>2.145</v>
      </c>
      <c r="R869">
        <v>0.58499999999999996</v>
      </c>
      <c r="S869">
        <v>0.58499999999999996</v>
      </c>
      <c r="T869">
        <v>0.58250000000000002</v>
      </c>
      <c r="U869">
        <v>4.065E-3</v>
      </c>
      <c r="V869">
        <v>76.5</v>
      </c>
      <c r="W869">
        <v>58.75</v>
      </c>
      <c r="X869">
        <v>58.75</v>
      </c>
      <c r="Y869">
        <v>58.75</v>
      </c>
      <c r="Z869">
        <v>50</v>
      </c>
    </row>
    <row r="870" spans="1:26">
      <c r="A870" s="95">
        <v>45505</v>
      </c>
      <c r="B870">
        <v>183.5</v>
      </c>
      <c r="C870">
        <v>691.25</v>
      </c>
      <c r="D870">
        <v>189.25</v>
      </c>
      <c r="E870">
        <v>3170</v>
      </c>
      <c r="F870">
        <v>559</v>
      </c>
      <c r="G870">
        <v>3200</v>
      </c>
      <c r="H870">
        <v>591</v>
      </c>
      <c r="I870">
        <v>3640</v>
      </c>
      <c r="J870">
        <v>589</v>
      </c>
      <c r="K870">
        <v>14.54</v>
      </c>
      <c r="L870">
        <v>1.8274999999999999</v>
      </c>
      <c r="M870">
        <v>1.8049999999999999</v>
      </c>
      <c r="N870">
        <v>1.8925000000000001</v>
      </c>
      <c r="O870">
        <v>1.9350000000000001</v>
      </c>
      <c r="P870">
        <v>1.9650000000000001</v>
      </c>
      <c r="Q870">
        <v>2.16</v>
      </c>
      <c r="R870">
        <v>0.58750000000000002</v>
      </c>
      <c r="S870">
        <v>0.58750000000000002</v>
      </c>
      <c r="T870">
        <v>0.58499999999999996</v>
      </c>
      <c r="U870">
        <v>4.0350000000000004E-3</v>
      </c>
      <c r="V870">
        <v>75.5</v>
      </c>
      <c r="W870">
        <v>58</v>
      </c>
      <c r="X870">
        <v>58</v>
      </c>
      <c r="Y870">
        <v>58</v>
      </c>
      <c r="Z870">
        <v>50</v>
      </c>
    </row>
    <row r="871" spans="1:26">
      <c r="A871" s="95">
        <v>45506</v>
      </c>
      <c r="B871">
        <v>185</v>
      </c>
      <c r="C871">
        <v>719</v>
      </c>
      <c r="D871">
        <v>193.25</v>
      </c>
      <c r="E871">
        <v>3170</v>
      </c>
      <c r="F871">
        <v>561</v>
      </c>
      <c r="G871">
        <v>3200</v>
      </c>
      <c r="H871">
        <v>594</v>
      </c>
      <c r="I871">
        <v>3640</v>
      </c>
      <c r="J871">
        <v>591</v>
      </c>
      <c r="K871">
        <v>14.6</v>
      </c>
      <c r="V871">
        <v>75</v>
      </c>
      <c r="W871">
        <v>58.25</v>
      </c>
      <c r="X871">
        <v>58.25</v>
      </c>
      <c r="Y871">
        <v>58.25</v>
      </c>
      <c r="Z871">
        <v>50</v>
      </c>
    </row>
    <row r="872" spans="1:26">
      <c r="A872" s="95">
        <v>45509</v>
      </c>
      <c r="B872">
        <v>183</v>
      </c>
      <c r="C872">
        <v>698.25</v>
      </c>
      <c r="D872">
        <v>191.25</v>
      </c>
      <c r="E872">
        <v>3150</v>
      </c>
      <c r="F872">
        <v>556</v>
      </c>
      <c r="G872">
        <v>3170</v>
      </c>
      <c r="H872">
        <v>584</v>
      </c>
      <c r="I872">
        <v>3640</v>
      </c>
      <c r="J872">
        <v>586</v>
      </c>
      <c r="K872">
        <v>14.45</v>
      </c>
      <c r="V872">
        <v>78</v>
      </c>
      <c r="W872">
        <v>55.75</v>
      </c>
      <c r="X872">
        <v>55.75</v>
      </c>
      <c r="Y872">
        <v>55.75</v>
      </c>
      <c r="Z872">
        <v>50</v>
      </c>
    </row>
    <row r="873" spans="1:26">
      <c r="A873" s="95">
        <v>45510</v>
      </c>
      <c r="B873">
        <v>180.5</v>
      </c>
      <c r="C873">
        <v>683.75</v>
      </c>
      <c r="D873">
        <v>189.75</v>
      </c>
      <c r="E873">
        <v>3115</v>
      </c>
      <c r="F873">
        <v>558</v>
      </c>
      <c r="G873">
        <v>3060</v>
      </c>
      <c r="H873">
        <v>574</v>
      </c>
      <c r="I873">
        <v>3640</v>
      </c>
      <c r="J873">
        <v>588</v>
      </c>
      <c r="K873">
        <v>14.52</v>
      </c>
      <c r="V873">
        <v>73</v>
      </c>
      <c r="W873">
        <v>53.75</v>
      </c>
      <c r="X873">
        <v>53.75</v>
      </c>
      <c r="Y873">
        <v>53.75</v>
      </c>
      <c r="Z873">
        <v>48.5</v>
      </c>
    </row>
    <row r="874" spans="1:26">
      <c r="A874" s="95">
        <v>45511</v>
      </c>
      <c r="B874">
        <v>181.5</v>
      </c>
      <c r="C874">
        <v>690</v>
      </c>
      <c r="D874">
        <v>190.5</v>
      </c>
      <c r="E874">
        <v>3150</v>
      </c>
      <c r="F874">
        <v>566</v>
      </c>
      <c r="G874">
        <v>3060</v>
      </c>
      <c r="H874">
        <v>576</v>
      </c>
      <c r="I874">
        <v>3640</v>
      </c>
      <c r="J874">
        <v>596</v>
      </c>
      <c r="K874">
        <v>14.73</v>
      </c>
      <c r="V874">
        <v>72.25</v>
      </c>
      <c r="W874">
        <v>60</v>
      </c>
      <c r="X874">
        <v>60</v>
      </c>
      <c r="Y874">
        <v>60</v>
      </c>
      <c r="Z874">
        <v>48.5</v>
      </c>
    </row>
    <row r="875" spans="1:26">
      <c r="A875" s="95">
        <v>45512</v>
      </c>
      <c r="B875">
        <v>178.9</v>
      </c>
      <c r="C875">
        <v>674.25</v>
      </c>
      <c r="D875">
        <v>189</v>
      </c>
      <c r="E875">
        <v>3150</v>
      </c>
      <c r="F875">
        <v>570</v>
      </c>
      <c r="G875">
        <v>3130</v>
      </c>
      <c r="H875">
        <v>594</v>
      </c>
      <c r="I875">
        <v>3640</v>
      </c>
      <c r="J875">
        <v>600</v>
      </c>
      <c r="K875">
        <v>14.86</v>
      </c>
      <c r="V875">
        <v>70.25</v>
      </c>
      <c r="W875">
        <v>60.75</v>
      </c>
      <c r="X875">
        <v>60.75</v>
      </c>
      <c r="Y875">
        <v>60.75</v>
      </c>
      <c r="Z875">
        <v>49.25</v>
      </c>
    </row>
    <row r="876" spans="1:26">
      <c r="A876" s="95">
        <v>45513</v>
      </c>
      <c r="B876">
        <v>180</v>
      </c>
      <c r="C876">
        <v>662.25</v>
      </c>
      <c r="D876">
        <v>191</v>
      </c>
      <c r="E876">
        <v>3150</v>
      </c>
      <c r="F876">
        <v>576</v>
      </c>
      <c r="G876">
        <v>3130</v>
      </c>
      <c r="H876">
        <v>600</v>
      </c>
      <c r="I876">
        <v>3700</v>
      </c>
      <c r="J876">
        <v>606</v>
      </c>
      <c r="K876">
        <v>15.03</v>
      </c>
      <c r="V876">
        <v>72</v>
      </c>
      <c r="W876">
        <v>61.25</v>
      </c>
      <c r="X876">
        <v>61.25</v>
      </c>
      <c r="Y876">
        <v>61.25</v>
      </c>
      <c r="Z876">
        <v>49.25</v>
      </c>
    </row>
    <row r="877" spans="1:26">
      <c r="A877" s="95">
        <v>45516</v>
      </c>
      <c r="B877">
        <v>179.6</v>
      </c>
      <c r="C877">
        <v>650.5</v>
      </c>
      <c r="D877">
        <v>191.5</v>
      </c>
      <c r="E877">
        <v>3120</v>
      </c>
      <c r="F877">
        <v>572</v>
      </c>
      <c r="G877">
        <v>3100</v>
      </c>
      <c r="H877">
        <v>596</v>
      </c>
      <c r="I877">
        <v>3580</v>
      </c>
      <c r="J877">
        <v>602</v>
      </c>
      <c r="K877">
        <v>14.91</v>
      </c>
      <c r="V877">
        <v>71.5</v>
      </c>
      <c r="W877">
        <v>58.25</v>
      </c>
      <c r="X877">
        <v>58.25</v>
      </c>
      <c r="Y877">
        <v>58.25</v>
      </c>
      <c r="Z877">
        <v>49</v>
      </c>
    </row>
    <row r="878" spans="1:26">
      <c r="A878" s="95">
        <v>45517</v>
      </c>
      <c r="B878">
        <v>177.4</v>
      </c>
      <c r="C878">
        <v>664.5</v>
      </c>
      <c r="D878">
        <v>189</v>
      </c>
      <c r="E878">
        <v>3140</v>
      </c>
      <c r="F878">
        <v>579</v>
      </c>
      <c r="G878">
        <v>3120</v>
      </c>
      <c r="H878">
        <v>604</v>
      </c>
      <c r="I878">
        <v>3630</v>
      </c>
      <c r="J878">
        <v>609</v>
      </c>
      <c r="K878">
        <v>15.12</v>
      </c>
      <c r="L878">
        <v>1.7675000000000001</v>
      </c>
      <c r="M878">
        <v>1.7575000000000001</v>
      </c>
      <c r="N878">
        <v>1.9</v>
      </c>
      <c r="O878">
        <v>1.9075</v>
      </c>
      <c r="P878">
        <v>1.9350000000000001</v>
      </c>
      <c r="Q878">
        <v>2.09</v>
      </c>
      <c r="R878">
        <v>0.5675</v>
      </c>
      <c r="S878">
        <v>56750</v>
      </c>
      <c r="T878">
        <v>0.56499999999999995</v>
      </c>
      <c r="U878">
        <v>4.8900000000000002E-3</v>
      </c>
      <c r="V878">
        <v>71.5</v>
      </c>
      <c r="W878">
        <v>56.25</v>
      </c>
      <c r="X878">
        <v>56.25</v>
      </c>
      <c r="Y878">
        <v>56.25</v>
      </c>
      <c r="Z878">
        <v>59</v>
      </c>
    </row>
    <row r="879" spans="1:26">
      <c r="A879" s="95">
        <v>45518</v>
      </c>
      <c r="B879">
        <v>179</v>
      </c>
      <c r="C879">
        <v>657.75</v>
      </c>
      <c r="D879">
        <v>191</v>
      </c>
      <c r="E879">
        <v>3130</v>
      </c>
      <c r="F879">
        <v>576</v>
      </c>
      <c r="G879">
        <v>3130</v>
      </c>
      <c r="H879">
        <v>604</v>
      </c>
      <c r="I879">
        <v>3645</v>
      </c>
      <c r="J879">
        <v>606</v>
      </c>
      <c r="K879">
        <v>15.04</v>
      </c>
      <c r="L879">
        <v>1.7825</v>
      </c>
      <c r="M879">
        <v>1.7662500000000001</v>
      </c>
      <c r="N879">
        <v>1.905</v>
      </c>
      <c r="O879">
        <v>1.9275</v>
      </c>
      <c r="P879">
        <v>1.96</v>
      </c>
      <c r="Q879">
        <v>2.11</v>
      </c>
      <c r="R879">
        <v>0.55000000000000004</v>
      </c>
      <c r="S879">
        <v>0.55000000000000004</v>
      </c>
      <c r="T879">
        <v>0.54749999999999999</v>
      </c>
      <c r="U879">
        <v>4.5849999999999997E-3</v>
      </c>
      <c r="V879">
        <v>71.75</v>
      </c>
      <c r="W879">
        <v>55</v>
      </c>
      <c r="X879">
        <v>55</v>
      </c>
      <c r="Y879">
        <v>55</v>
      </c>
      <c r="Z879">
        <v>57</v>
      </c>
    </row>
    <row r="880" spans="1:26">
      <c r="A880" s="95">
        <v>45519</v>
      </c>
      <c r="B880">
        <v>180.9</v>
      </c>
      <c r="C880">
        <v>654.75</v>
      </c>
      <c r="D880">
        <v>192.5</v>
      </c>
      <c r="E880">
        <v>3115</v>
      </c>
      <c r="F880">
        <v>573</v>
      </c>
      <c r="G880">
        <v>3105</v>
      </c>
      <c r="H880">
        <v>599</v>
      </c>
      <c r="I880">
        <v>3645</v>
      </c>
      <c r="J880">
        <v>603</v>
      </c>
      <c r="K880">
        <v>14.95</v>
      </c>
      <c r="L880">
        <v>1.8049999999999999</v>
      </c>
      <c r="M880">
        <v>1.8049999999999999</v>
      </c>
      <c r="N880">
        <v>1.95</v>
      </c>
      <c r="O880">
        <v>1.95</v>
      </c>
      <c r="P880">
        <v>2.0099999999999998</v>
      </c>
      <c r="Q880">
        <v>2.15</v>
      </c>
      <c r="R880">
        <v>0.53249999999999997</v>
      </c>
      <c r="S880">
        <v>0.53249999999999997</v>
      </c>
      <c r="T880">
        <v>0.53</v>
      </c>
      <c r="U880">
        <v>4.5199999999999997E-3</v>
      </c>
      <c r="V880">
        <v>72</v>
      </c>
      <c r="W880">
        <v>52.75</v>
      </c>
      <c r="X880">
        <v>52.75</v>
      </c>
      <c r="Y880">
        <v>52.75</v>
      </c>
      <c r="Z880">
        <v>57</v>
      </c>
    </row>
    <row r="881" spans="1:26">
      <c r="A881" s="95">
        <v>45520</v>
      </c>
      <c r="B881">
        <v>181.1</v>
      </c>
      <c r="C881">
        <v>653.75</v>
      </c>
      <c r="D881">
        <v>191.75</v>
      </c>
      <c r="E881">
        <v>3090</v>
      </c>
      <c r="F881">
        <v>570</v>
      </c>
      <c r="G881">
        <v>3080</v>
      </c>
      <c r="H881">
        <v>596</v>
      </c>
      <c r="I881">
        <v>3500</v>
      </c>
      <c r="J881">
        <v>600</v>
      </c>
      <c r="K881">
        <v>14.87</v>
      </c>
      <c r="L881">
        <v>1.81</v>
      </c>
      <c r="M881">
        <v>1.79</v>
      </c>
      <c r="N881">
        <v>1.9125000000000001</v>
      </c>
      <c r="O881">
        <v>1.9550000000000001</v>
      </c>
      <c r="P881">
        <v>2</v>
      </c>
      <c r="Q881">
        <v>2.15</v>
      </c>
      <c r="R881">
        <v>0.52749999999999997</v>
      </c>
      <c r="S881">
        <v>0.52749999999999997</v>
      </c>
      <c r="T881">
        <v>0.52500000000000002</v>
      </c>
      <c r="U881">
        <v>4.4999999999999997E-3</v>
      </c>
      <c r="V881">
        <v>76</v>
      </c>
      <c r="W881">
        <v>54.25</v>
      </c>
      <c r="X881">
        <v>54.25</v>
      </c>
      <c r="Y881">
        <v>54.25</v>
      </c>
      <c r="Z881">
        <v>55</v>
      </c>
    </row>
    <row r="882" spans="1:26">
      <c r="A882" s="95">
        <v>45523</v>
      </c>
      <c r="B882">
        <v>181.9</v>
      </c>
      <c r="C882">
        <v>652.75</v>
      </c>
      <c r="D882">
        <v>192.75</v>
      </c>
      <c r="E882">
        <v>3080</v>
      </c>
      <c r="F882">
        <v>574</v>
      </c>
      <c r="G882">
        <v>3070</v>
      </c>
      <c r="H882">
        <v>600</v>
      </c>
      <c r="I882">
        <v>3440</v>
      </c>
      <c r="J882">
        <v>604</v>
      </c>
      <c r="K882">
        <v>14.99</v>
      </c>
      <c r="L882">
        <v>1.82</v>
      </c>
      <c r="M882">
        <v>1.8049999999999999</v>
      </c>
      <c r="N882">
        <v>1.92</v>
      </c>
      <c r="O882">
        <v>1.9524999999999999</v>
      </c>
      <c r="P882">
        <v>2.0049999999999999</v>
      </c>
      <c r="Q882">
        <v>2.16</v>
      </c>
      <c r="R882">
        <v>0.53749999999999998</v>
      </c>
      <c r="S882">
        <v>0.53749999999999998</v>
      </c>
      <c r="T882">
        <v>0.53500000000000003</v>
      </c>
      <c r="U882">
        <v>4.4200000000000003E-3</v>
      </c>
      <c r="V882">
        <v>75</v>
      </c>
      <c r="W882">
        <v>53.5</v>
      </c>
      <c r="X882">
        <v>53.5</v>
      </c>
      <c r="Y882">
        <v>53.5</v>
      </c>
      <c r="Z882">
        <v>55</v>
      </c>
    </row>
    <row r="883" spans="1:26">
      <c r="A883" s="95">
        <v>45524</v>
      </c>
      <c r="B883">
        <v>180.4</v>
      </c>
      <c r="C883">
        <v>652.75</v>
      </c>
      <c r="D883">
        <v>191</v>
      </c>
      <c r="E883">
        <v>3080</v>
      </c>
      <c r="F883">
        <v>569</v>
      </c>
      <c r="G883">
        <v>3070</v>
      </c>
      <c r="H883">
        <v>594</v>
      </c>
      <c r="I883">
        <v>3440</v>
      </c>
      <c r="J883">
        <v>599</v>
      </c>
      <c r="K883">
        <v>14.83</v>
      </c>
      <c r="L883">
        <v>1.8045</v>
      </c>
      <c r="M883">
        <v>1.79</v>
      </c>
      <c r="N883">
        <v>1.92</v>
      </c>
      <c r="O883">
        <v>1.93</v>
      </c>
      <c r="P883">
        <v>1.98</v>
      </c>
      <c r="Q883">
        <v>2.1349999999999998</v>
      </c>
      <c r="R883">
        <v>0.53500000000000003</v>
      </c>
      <c r="S883">
        <v>0.53500000000000003</v>
      </c>
      <c r="T883">
        <v>0.53249999999999997</v>
      </c>
      <c r="U883">
        <v>4.3200000000000001E-3</v>
      </c>
      <c r="V883">
        <v>75</v>
      </c>
      <c r="W883">
        <v>54</v>
      </c>
      <c r="X883">
        <v>54</v>
      </c>
      <c r="Y883">
        <v>54</v>
      </c>
      <c r="Z883">
        <v>52.5</v>
      </c>
    </row>
    <row r="884" spans="1:26">
      <c r="A884" s="95">
        <v>45525</v>
      </c>
      <c r="B884">
        <v>179.9</v>
      </c>
      <c r="C884">
        <v>653.25</v>
      </c>
      <c r="D884">
        <v>191</v>
      </c>
      <c r="E884">
        <v>3030</v>
      </c>
      <c r="F884">
        <v>561</v>
      </c>
      <c r="G884">
        <v>3010</v>
      </c>
      <c r="H884">
        <v>583</v>
      </c>
      <c r="I884">
        <v>3445</v>
      </c>
      <c r="J884">
        <v>591</v>
      </c>
      <c r="K884">
        <v>14.6</v>
      </c>
      <c r="L884">
        <v>1.8</v>
      </c>
      <c r="M884">
        <v>1.7975000000000001</v>
      </c>
      <c r="N884">
        <v>1.905</v>
      </c>
      <c r="O884">
        <v>1.9225000000000001</v>
      </c>
      <c r="P884">
        <v>1.9850000000000001</v>
      </c>
      <c r="Q884">
        <v>2.145</v>
      </c>
      <c r="R884">
        <v>0.55625000000000002</v>
      </c>
      <c r="S884">
        <v>0.55625000000000002</v>
      </c>
      <c r="T884">
        <v>0.55374999999999996</v>
      </c>
      <c r="U884">
        <v>4.3499999999999997E-3</v>
      </c>
      <c r="V884">
        <v>74</v>
      </c>
      <c r="W884">
        <v>55.75</v>
      </c>
      <c r="X884">
        <v>55.75</v>
      </c>
      <c r="Y884">
        <v>55.75</v>
      </c>
      <c r="Z884">
        <v>53.25</v>
      </c>
    </row>
    <row r="885" spans="1:26">
      <c r="A885" s="95">
        <v>45526</v>
      </c>
      <c r="B885">
        <v>180.9</v>
      </c>
      <c r="C885">
        <v>658</v>
      </c>
      <c r="D885">
        <v>192</v>
      </c>
      <c r="E885">
        <v>3010</v>
      </c>
      <c r="F885">
        <v>547</v>
      </c>
      <c r="G885">
        <v>2990</v>
      </c>
      <c r="H885">
        <v>568</v>
      </c>
      <c r="I885">
        <v>3445</v>
      </c>
      <c r="J885">
        <v>577</v>
      </c>
      <c r="K885">
        <v>14.22</v>
      </c>
      <c r="L885">
        <v>1.8075000000000001</v>
      </c>
      <c r="M885">
        <v>1.81</v>
      </c>
      <c r="N885">
        <v>1.905</v>
      </c>
      <c r="O885">
        <v>1.93</v>
      </c>
      <c r="P885">
        <v>1.99</v>
      </c>
      <c r="Q885">
        <v>2.15</v>
      </c>
      <c r="R885">
        <v>0.55000000000000004</v>
      </c>
      <c r="S885">
        <v>0.55000000000000004</v>
      </c>
      <c r="T885">
        <v>0.54749999999999999</v>
      </c>
      <c r="U885">
        <v>4.4400000000000004E-3</v>
      </c>
      <c r="V885">
        <v>74.5</v>
      </c>
      <c r="W885">
        <v>54.25</v>
      </c>
      <c r="X885">
        <v>54.25</v>
      </c>
      <c r="Y885">
        <v>54.25</v>
      </c>
      <c r="Z885">
        <v>54</v>
      </c>
    </row>
    <row r="886" spans="1:26">
      <c r="A886" s="95">
        <v>45527</v>
      </c>
      <c r="B886">
        <v>182.8</v>
      </c>
      <c r="C886">
        <v>666</v>
      </c>
      <c r="D886">
        <v>193.25</v>
      </c>
      <c r="E886">
        <v>3010</v>
      </c>
      <c r="F886">
        <v>557</v>
      </c>
      <c r="G886">
        <v>2990</v>
      </c>
      <c r="H886">
        <v>579</v>
      </c>
      <c r="I886">
        <v>3590</v>
      </c>
      <c r="J886">
        <v>587</v>
      </c>
      <c r="K886">
        <v>14.5</v>
      </c>
      <c r="L886">
        <v>1.82375</v>
      </c>
      <c r="M886">
        <v>1.83</v>
      </c>
      <c r="N886">
        <v>1.94</v>
      </c>
      <c r="O886">
        <v>1.9450000000000001</v>
      </c>
      <c r="P886">
        <v>2.0049999999999999</v>
      </c>
      <c r="Q886">
        <v>2.165</v>
      </c>
      <c r="R886">
        <v>0.55000000000000004</v>
      </c>
      <c r="S886">
        <v>0.55000000000000004</v>
      </c>
      <c r="T886">
        <v>0.54749999999999999</v>
      </c>
      <c r="U886">
        <v>4.4799999999999996E-3</v>
      </c>
      <c r="V886">
        <v>74.75</v>
      </c>
      <c r="W886">
        <v>55</v>
      </c>
      <c r="X886">
        <v>55</v>
      </c>
      <c r="Y886">
        <v>55</v>
      </c>
      <c r="Z886">
        <v>54.5</v>
      </c>
    </row>
    <row r="887" spans="1:26">
      <c r="A887" s="103">
        <v>45530</v>
      </c>
      <c r="B887">
        <v>184</v>
      </c>
      <c r="C887" s="189">
        <v>666</v>
      </c>
      <c r="D887">
        <v>194.25</v>
      </c>
      <c r="E887">
        <v>3070</v>
      </c>
      <c r="F887">
        <v>566</v>
      </c>
      <c r="G887">
        <v>3050</v>
      </c>
      <c r="H887">
        <v>589</v>
      </c>
      <c r="I887">
        <v>3550</v>
      </c>
      <c r="J887">
        <v>596</v>
      </c>
      <c r="K887">
        <v>14.75</v>
      </c>
      <c r="L887">
        <v>1.835</v>
      </c>
      <c r="M887">
        <v>1.8325</v>
      </c>
      <c r="N887">
        <v>1.95</v>
      </c>
      <c r="O887">
        <v>1.9524999999999999</v>
      </c>
      <c r="P887">
        <v>2.0049999999999999</v>
      </c>
      <c r="Q887">
        <v>2.17</v>
      </c>
      <c r="R887">
        <v>0.55249999999999999</v>
      </c>
      <c r="S887">
        <v>0.55249999999999999</v>
      </c>
      <c r="T887">
        <v>0.55000000000000004</v>
      </c>
      <c r="U887">
        <v>4.4400000000000004E-3</v>
      </c>
      <c r="V887">
        <v>74.5</v>
      </c>
      <c r="W887">
        <v>55.25</v>
      </c>
      <c r="X887">
        <v>55.25</v>
      </c>
      <c r="Y887">
        <v>55.25</v>
      </c>
      <c r="Z887">
        <v>54.5</v>
      </c>
    </row>
    <row r="888" spans="1:26">
      <c r="A888" s="95">
        <v>45531</v>
      </c>
      <c r="B888">
        <v>186.5</v>
      </c>
      <c r="C888">
        <v>676</v>
      </c>
      <c r="D888">
        <v>197.25</v>
      </c>
      <c r="E888">
        <v>3080</v>
      </c>
      <c r="F888">
        <v>566</v>
      </c>
      <c r="G888">
        <v>3050</v>
      </c>
      <c r="H888">
        <v>587</v>
      </c>
      <c r="I888">
        <v>3530</v>
      </c>
      <c r="J888">
        <v>596</v>
      </c>
      <c r="K888">
        <v>14.74</v>
      </c>
      <c r="L888">
        <v>1.8625</v>
      </c>
      <c r="M888">
        <v>1.8574999999999999</v>
      </c>
      <c r="N888">
        <v>1.9750000000000001</v>
      </c>
      <c r="O888">
        <v>1.9675</v>
      </c>
      <c r="P888">
        <v>2.0225</v>
      </c>
      <c r="Q888">
        <v>2.19</v>
      </c>
      <c r="R888">
        <v>0.56125000000000003</v>
      </c>
      <c r="S888">
        <v>0.56125000000000003</v>
      </c>
      <c r="T888">
        <v>0.55874999999999997</v>
      </c>
      <c r="U888">
        <v>4.4200000000000003E-3</v>
      </c>
      <c r="V888">
        <v>74.5</v>
      </c>
      <c r="W888">
        <v>56</v>
      </c>
      <c r="X888">
        <v>56</v>
      </c>
      <c r="Y888">
        <v>56</v>
      </c>
      <c r="Z888">
        <v>54.5</v>
      </c>
    </row>
    <row r="889" spans="1:26">
      <c r="A889" s="95">
        <v>45532</v>
      </c>
      <c r="B889">
        <v>188.2</v>
      </c>
      <c r="C889">
        <v>675.5</v>
      </c>
      <c r="D889">
        <v>199.25</v>
      </c>
      <c r="E889">
        <v>3100</v>
      </c>
      <c r="F889">
        <v>565</v>
      </c>
      <c r="G889">
        <v>3070</v>
      </c>
      <c r="H889">
        <v>586</v>
      </c>
      <c r="I889">
        <v>3525</v>
      </c>
      <c r="J889">
        <v>595</v>
      </c>
      <c r="K889">
        <v>14.71</v>
      </c>
      <c r="L889">
        <v>1.89</v>
      </c>
      <c r="M889">
        <v>1.8875</v>
      </c>
      <c r="N889">
        <v>1.99</v>
      </c>
      <c r="O889">
        <v>2.0024999999999999</v>
      </c>
      <c r="P889">
        <v>2.0750000000000002</v>
      </c>
      <c r="Q889">
        <v>2.2200000000000002</v>
      </c>
      <c r="R889">
        <v>0.56499999999999995</v>
      </c>
      <c r="S889">
        <v>0.56499999999999995</v>
      </c>
      <c r="T889">
        <v>0.5625</v>
      </c>
      <c r="U889">
        <v>4.4999999999999997E-3</v>
      </c>
      <c r="V889">
        <v>73.5</v>
      </c>
      <c r="W889">
        <v>57</v>
      </c>
      <c r="X889">
        <v>57</v>
      </c>
      <c r="Y889">
        <v>57</v>
      </c>
      <c r="Z889">
        <v>55.5</v>
      </c>
    </row>
    <row r="890" spans="1:26">
      <c r="A890" s="95">
        <v>45533</v>
      </c>
      <c r="B890">
        <v>191.6</v>
      </c>
      <c r="C890">
        <v>666.75</v>
      </c>
      <c r="D890">
        <v>201.75</v>
      </c>
      <c r="E890">
        <v>3100</v>
      </c>
      <c r="F890">
        <v>558</v>
      </c>
      <c r="G890">
        <v>3090</v>
      </c>
      <c r="H890">
        <v>582</v>
      </c>
      <c r="I890">
        <v>3525</v>
      </c>
      <c r="J890">
        <v>588</v>
      </c>
      <c r="K890">
        <v>14.53</v>
      </c>
      <c r="L890">
        <v>1.9179999999999999</v>
      </c>
      <c r="M890">
        <v>1.905</v>
      </c>
      <c r="N890">
        <v>2.0150000000000001</v>
      </c>
      <c r="O890">
        <v>2.0299999999999998</v>
      </c>
      <c r="P890">
        <v>2.15</v>
      </c>
      <c r="Q890">
        <v>2.2999999999999998</v>
      </c>
      <c r="R890">
        <v>0.57999999999999996</v>
      </c>
      <c r="S890">
        <v>0.57999999999999996</v>
      </c>
      <c r="T890">
        <v>0.57750000000000001</v>
      </c>
      <c r="U890">
        <v>4.5849999999999997E-3</v>
      </c>
      <c r="V890">
        <v>74.5</v>
      </c>
      <c r="W890">
        <v>58.25</v>
      </c>
      <c r="X890">
        <v>58.25</v>
      </c>
      <c r="Y890">
        <v>58.25</v>
      </c>
      <c r="Z890">
        <v>56</v>
      </c>
    </row>
    <row r="891" spans="1:26">
      <c r="A891" s="95">
        <v>45534</v>
      </c>
      <c r="B891">
        <v>190.6</v>
      </c>
      <c r="C891">
        <v>659.75</v>
      </c>
      <c r="D891">
        <v>200.75</v>
      </c>
      <c r="E891">
        <v>3085</v>
      </c>
      <c r="F891">
        <v>554</v>
      </c>
      <c r="G891">
        <v>3075</v>
      </c>
      <c r="H891">
        <v>577</v>
      </c>
      <c r="I891">
        <v>3495</v>
      </c>
      <c r="J891">
        <v>584</v>
      </c>
      <c r="K891">
        <v>14.4</v>
      </c>
      <c r="L891">
        <v>1.905</v>
      </c>
      <c r="M891">
        <v>1.92</v>
      </c>
      <c r="N891">
        <v>2.0150000000000001</v>
      </c>
      <c r="O891">
        <v>2.0099999999999998</v>
      </c>
      <c r="P891">
        <v>2.15</v>
      </c>
      <c r="Q891">
        <v>2.2999999999999998</v>
      </c>
      <c r="R891">
        <v>0.59</v>
      </c>
      <c r="S891">
        <v>0.59</v>
      </c>
      <c r="T891">
        <v>0.58750000000000002</v>
      </c>
      <c r="U891">
        <v>4.6449999999999998E-3</v>
      </c>
      <c r="V891">
        <v>75</v>
      </c>
      <c r="W891">
        <v>58.75</v>
      </c>
      <c r="X891">
        <v>58.75</v>
      </c>
      <c r="Y891">
        <v>58.75</v>
      </c>
      <c r="Z891">
        <v>57</v>
      </c>
    </row>
    <row r="892" spans="1:26">
      <c r="A892" s="103">
        <v>45537</v>
      </c>
      <c r="B892" s="189">
        <v>190.6</v>
      </c>
      <c r="C892" s="176">
        <v>650.75</v>
      </c>
      <c r="D892" s="189">
        <v>200.75</v>
      </c>
      <c r="E892" s="176">
        <v>3020</v>
      </c>
      <c r="F892" s="176">
        <v>547</v>
      </c>
      <c r="G892" s="176">
        <v>3010</v>
      </c>
      <c r="H892" s="176">
        <v>569</v>
      </c>
      <c r="I892" s="176">
        <v>3495</v>
      </c>
      <c r="J892" s="176">
        <v>569</v>
      </c>
      <c r="K892" s="176">
        <v>14.21</v>
      </c>
      <c r="L892" s="189">
        <v>1.905</v>
      </c>
      <c r="M892" s="189">
        <v>1.92</v>
      </c>
      <c r="N892" s="189">
        <v>2.0150000000000001</v>
      </c>
      <c r="O892" s="189">
        <v>2.0099999999999998</v>
      </c>
      <c r="P892" s="189">
        <v>2.15</v>
      </c>
      <c r="Q892" s="189">
        <v>2.2999999999999998</v>
      </c>
      <c r="R892" s="189">
        <v>0.59</v>
      </c>
      <c r="S892" s="189">
        <v>0.59</v>
      </c>
      <c r="T892" s="189">
        <v>0.58750000000000002</v>
      </c>
      <c r="U892" s="189">
        <v>4.6449999999999998E-3</v>
      </c>
      <c r="V892" s="176">
        <v>75</v>
      </c>
      <c r="W892" s="189">
        <v>58.75</v>
      </c>
      <c r="X892" s="189">
        <v>58.75</v>
      </c>
      <c r="Y892" s="189">
        <v>58.75</v>
      </c>
      <c r="Z892" s="189">
        <v>57</v>
      </c>
    </row>
    <row r="893" spans="1:26">
      <c r="A893" s="95">
        <v>45538</v>
      </c>
      <c r="L893">
        <v>1.8674999999999999</v>
      </c>
      <c r="M893">
        <v>1.895</v>
      </c>
      <c r="N893">
        <v>1.9750000000000001</v>
      </c>
      <c r="O893">
        <v>1.9824999999999999</v>
      </c>
      <c r="P893">
        <v>2.11</v>
      </c>
      <c r="Q893">
        <v>2.2599999999999998</v>
      </c>
      <c r="R893">
        <v>0.57874999999999999</v>
      </c>
      <c r="S893">
        <v>0.57874999999999999</v>
      </c>
      <c r="T893">
        <v>0.57625000000000004</v>
      </c>
      <c r="U893">
        <v>4.6299999999999996E-3</v>
      </c>
      <c r="V893" s="189">
        <v>75</v>
      </c>
    </row>
    <row r="894" spans="1:26">
      <c r="A894" s="95">
        <v>45539</v>
      </c>
      <c r="L894">
        <v>1.8374999999999999</v>
      </c>
      <c r="M894">
        <v>1.8474999999999999</v>
      </c>
      <c r="N894">
        <v>1.93</v>
      </c>
      <c r="O894">
        <v>1.9350000000000001</v>
      </c>
      <c r="P894">
        <v>2.085</v>
      </c>
      <c r="Q894">
        <v>2.23</v>
      </c>
      <c r="R894">
        <v>0.57750000000000001</v>
      </c>
      <c r="S894">
        <v>0.57750000000000001</v>
      </c>
      <c r="T894">
        <v>0.57499999999999996</v>
      </c>
      <c r="U894">
        <v>4.6600000000000001E-3</v>
      </c>
      <c r="V894" s="189">
        <v>75</v>
      </c>
    </row>
    <row r="895" spans="1:26">
      <c r="A895" s="95">
        <v>45540</v>
      </c>
      <c r="L895">
        <v>1.84</v>
      </c>
      <c r="M895">
        <v>1.8425</v>
      </c>
      <c r="N895">
        <v>1.925</v>
      </c>
      <c r="O895">
        <v>1.94</v>
      </c>
      <c r="P895">
        <v>2.0825</v>
      </c>
      <c r="Q895">
        <v>2.2349999999999999</v>
      </c>
      <c r="R895">
        <v>0.58250000000000002</v>
      </c>
      <c r="S895">
        <v>0.58250000000000002</v>
      </c>
      <c r="T895">
        <v>0.57999999999999996</v>
      </c>
      <c r="U895">
        <v>4.7099999999999998E-3</v>
      </c>
      <c r="V895" s="189">
        <v>75</v>
      </c>
    </row>
    <row r="896" spans="1:26">
      <c r="A896" s="95">
        <v>45541</v>
      </c>
      <c r="L896">
        <v>1.845</v>
      </c>
      <c r="M896">
        <v>1.83</v>
      </c>
      <c r="N896">
        <v>1.9450000000000001</v>
      </c>
      <c r="O896">
        <v>1.9450000000000001</v>
      </c>
      <c r="P896">
        <v>2.11</v>
      </c>
      <c r="Q896">
        <v>2.25</v>
      </c>
      <c r="R896">
        <v>0.57750000000000001</v>
      </c>
      <c r="S896">
        <v>0.57750000000000001</v>
      </c>
      <c r="T896">
        <v>0.5675</v>
      </c>
      <c r="U896">
        <v>4.7099999999999998E-3</v>
      </c>
      <c r="V896" s="189">
        <v>75</v>
      </c>
    </row>
    <row r="897" spans="1:26">
      <c r="A897" s="95">
        <v>45544</v>
      </c>
      <c r="I897">
        <v>3325</v>
      </c>
      <c r="L897">
        <v>1.8</v>
      </c>
      <c r="M897">
        <v>1.81</v>
      </c>
      <c r="N897">
        <v>1.895</v>
      </c>
      <c r="O897">
        <v>1.91</v>
      </c>
      <c r="P897">
        <v>2.02</v>
      </c>
      <c r="Q897">
        <v>2.2000000000000002</v>
      </c>
      <c r="R897">
        <v>0.57750000000000001</v>
      </c>
      <c r="S897">
        <v>0.57750000000000001</v>
      </c>
      <c r="T897">
        <v>0.5675</v>
      </c>
      <c r="U897">
        <v>4.6899999999999997E-3</v>
      </c>
      <c r="V897" s="176">
        <v>76.5</v>
      </c>
    </row>
    <row r="898" spans="1:26">
      <c r="A898" s="95">
        <v>45545</v>
      </c>
      <c r="I898">
        <v>3360</v>
      </c>
      <c r="L898">
        <v>1.7549999999999999</v>
      </c>
      <c r="M898">
        <v>1.7549999999999999</v>
      </c>
      <c r="N898">
        <v>1.8162499999999999</v>
      </c>
      <c r="O898">
        <v>1.87</v>
      </c>
      <c r="P898">
        <v>2</v>
      </c>
      <c r="Q898">
        <v>2.15</v>
      </c>
      <c r="R898">
        <v>0.57499999999999996</v>
      </c>
      <c r="S898">
        <v>0.57499999999999996</v>
      </c>
      <c r="T898">
        <v>0.56499999999999995</v>
      </c>
      <c r="U898">
        <v>4.6499999999999996E-3</v>
      </c>
      <c r="V898">
        <v>78.5</v>
      </c>
    </row>
    <row r="899" spans="1:26">
      <c r="A899" s="95">
        <v>45546</v>
      </c>
      <c r="L899">
        <v>1.73</v>
      </c>
      <c r="M899">
        <v>1.73</v>
      </c>
      <c r="N899">
        <v>1.7949999999999999</v>
      </c>
      <c r="O899">
        <v>1.8425</v>
      </c>
      <c r="P899">
        <v>1.9650000000000001</v>
      </c>
      <c r="Q899">
        <v>2.13</v>
      </c>
      <c r="R899">
        <v>0.56999999999999995</v>
      </c>
      <c r="S899">
        <v>0.56999999999999995</v>
      </c>
      <c r="T899">
        <v>0.56000000000000005</v>
      </c>
      <c r="U899">
        <v>4.64E-3</v>
      </c>
    </row>
    <row r="900" spans="1:26">
      <c r="A900" s="95">
        <v>45547</v>
      </c>
      <c r="L900">
        <v>1.7212499999999999</v>
      </c>
      <c r="M900">
        <v>1.7350000000000001</v>
      </c>
      <c r="N900">
        <v>1.79</v>
      </c>
      <c r="O900">
        <v>1.8374999999999999</v>
      </c>
      <c r="P900">
        <v>2.0150000000000001</v>
      </c>
      <c r="Q900">
        <v>2.16</v>
      </c>
      <c r="R900">
        <v>0.56499999999999995</v>
      </c>
      <c r="S900">
        <v>0.56499999999999995</v>
      </c>
      <c r="T900">
        <v>0.5675</v>
      </c>
      <c r="U900">
        <v>4.6449999999999998E-3</v>
      </c>
    </row>
    <row r="901" spans="1:26">
      <c r="A901" s="95">
        <v>45548</v>
      </c>
      <c r="I901">
        <v>3350</v>
      </c>
      <c r="L901">
        <v>1.7</v>
      </c>
      <c r="M901">
        <v>1.69</v>
      </c>
      <c r="N901">
        <v>1.7849999999999999</v>
      </c>
      <c r="O901">
        <v>1.8149999999999999</v>
      </c>
      <c r="P901">
        <v>1.9750000000000001</v>
      </c>
      <c r="Q901">
        <v>2.12</v>
      </c>
      <c r="R901">
        <v>0.56000000000000005</v>
      </c>
      <c r="S901">
        <v>0.56000000000000005</v>
      </c>
      <c r="T901">
        <v>0.5575</v>
      </c>
      <c r="U901">
        <v>4.7299999999999998E-3</v>
      </c>
      <c r="V901">
        <v>78.5</v>
      </c>
    </row>
    <row r="902" spans="1:26">
      <c r="A902" s="95">
        <v>45551</v>
      </c>
      <c r="B902">
        <v>167</v>
      </c>
      <c r="C902">
        <v>626.5</v>
      </c>
      <c r="D902">
        <v>176.25</v>
      </c>
      <c r="E902">
        <v>2890</v>
      </c>
      <c r="F902">
        <v>535</v>
      </c>
      <c r="G902">
        <v>2920</v>
      </c>
      <c r="H902">
        <v>563</v>
      </c>
      <c r="I902">
        <v>3285</v>
      </c>
      <c r="J902">
        <v>565</v>
      </c>
      <c r="K902">
        <v>13.88</v>
      </c>
      <c r="L902">
        <v>1.67</v>
      </c>
      <c r="M902">
        <v>1.67</v>
      </c>
      <c r="N902">
        <v>1.76</v>
      </c>
      <c r="O902">
        <v>1.7975000000000001</v>
      </c>
      <c r="P902">
        <v>1.92</v>
      </c>
      <c r="Q902">
        <v>2.0699999999999998</v>
      </c>
      <c r="R902">
        <v>0.5575</v>
      </c>
      <c r="S902">
        <v>0.5575</v>
      </c>
      <c r="T902">
        <v>0.55500000000000005</v>
      </c>
      <c r="U902">
        <v>4.7699999999999999E-3</v>
      </c>
      <c r="V902">
        <v>79</v>
      </c>
      <c r="W902">
        <v>56.25</v>
      </c>
      <c r="X902">
        <v>56.25</v>
      </c>
      <c r="Y902">
        <v>56.25</v>
      </c>
      <c r="Z902">
        <v>58.5</v>
      </c>
    </row>
    <row r="903" spans="1:26">
      <c r="A903" s="95">
        <v>45552</v>
      </c>
      <c r="I903">
        <v>3350</v>
      </c>
      <c r="L903">
        <v>1.696</v>
      </c>
      <c r="M903">
        <v>1.7137500000000001</v>
      </c>
      <c r="N903">
        <v>1.7775000000000001</v>
      </c>
      <c r="O903">
        <v>1.8049999999999999</v>
      </c>
      <c r="P903">
        <v>1.93</v>
      </c>
      <c r="Q903">
        <v>2.09</v>
      </c>
      <c r="R903">
        <v>0.56999999999999995</v>
      </c>
      <c r="S903">
        <v>0.56999999999999995</v>
      </c>
      <c r="T903">
        <v>0.5675</v>
      </c>
      <c r="U903">
        <v>4.7699999999999999E-3</v>
      </c>
      <c r="V903">
        <v>80</v>
      </c>
    </row>
    <row r="904" spans="1:26">
      <c r="A904" s="95">
        <v>45553</v>
      </c>
      <c r="B904">
        <v>169</v>
      </c>
      <c r="C904">
        <v>629.75</v>
      </c>
      <c r="D904">
        <v>177.25</v>
      </c>
      <c r="E904">
        <v>2970</v>
      </c>
      <c r="F904">
        <v>554</v>
      </c>
      <c r="G904">
        <v>3000</v>
      </c>
      <c r="H904">
        <v>584</v>
      </c>
      <c r="I904">
        <v>3300</v>
      </c>
      <c r="J904">
        <v>584</v>
      </c>
      <c r="K904">
        <v>14.41</v>
      </c>
      <c r="L904">
        <v>1.6924999999999999</v>
      </c>
      <c r="M904">
        <v>1.6950000000000001</v>
      </c>
      <c r="N904">
        <v>1.7725</v>
      </c>
      <c r="O904">
        <v>1.7849999999999999</v>
      </c>
      <c r="P904">
        <v>1.905</v>
      </c>
      <c r="Q904">
        <v>2.0699999999999998</v>
      </c>
      <c r="R904">
        <v>0.57999999999999996</v>
      </c>
      <c r="S904">
        <v>0.57999999999999996</v>
      </c>
      <c r="T904">
        <v>0.57750000000000001</v>
      </c>
      <c r="U904">
        <v>4.8500000000000001E-3</v>
      </c>
      <c r="V904">
        <v>81.5</v>
      </c>
      <c r="W904">
        <v>58</v>
      </c>
      <c r="X904">
        <v>58</v>
      </c>
      <c r="Y904">
        <v>58</v>
      </c>
      <c r="Z904">
        <v>59</v>
      </c>
    </row>
    <row r="905" spans="1:26">
      <c r="A905" s="95">
        <v>45554</v>
      </c>
      <c r="L905">
        <v>1.6225000000000001</v>
      </c>
      <c r="M905">
        <v>1.64</v>
      </c>
      <c r="N905">
        <v>1.7175</v>
      </c>
      <c r="O905">
        <v>1.72</v>
      </c>
      <c r="P905">
        <v>1.875</v>
      </c>
      <c r="Q905">
        <v>2.0299999999999998</v>
      </c>
      <c r="R905">
        <v>0.59250000000000003</v>
      </c>
      <c r="S905">
        <v>0.59250000000000003</v>
      </c>
      <c r="T905">
        <v>0.59</v>
      </c>
      <c r="U905">
        <v>5.2199999999999998E-3</v>
      </c>
    </row>
    <row r="906" spans="1:26">
      <c r="A906" s="95">
        <v>45555</v>
      </c>
      <c r="B906">
        <v>158</v>
      </c>
      <c r="C906">
        <v>625</v>
      </c>
      <c r="D906">
        <v>167.5</v>
      </c>
      <c r="E906">
        <v>2960</v>
      </c>
      <c r="F906">
        <v>546</v>
      </c>
      <c r="G906">
        <v>2995</v>
      </c>
      <c r="H906">
        <v>576</v>
      </c>
      <c r="I906">
        <v>3260</v>
      </c>
      <c r="J906">
        <v>576</v>
      </c>
      <c r="K906">
        <v>14.18</v>
      </c>
      <c r="L906">
        <v>1.58</v>
      </c>
      <c r="M906">
        <v>1.57</v>
      </c>
      <c r="N906">
        <v>1.6975</v>
      </c>
      <c r="O906">
        <v>1.68</v>
      </c>
      <c r="P906">
        <v>1.83</v>
      </c>
      <c r="Q906">
        <v>1.97</v>
      </c>
      <c r="R906">
        <v>0.60250000000000004</v>
      </c>
      <c r="S906">
        <v>0.60250000000000004</v>
      </c>
      <c r="T906">
        <v>0.6</v>
      </c>
      <c r="U906">
        <v>5.2399999999999999E-3</v>
      </c>
      <c r="V906">
        <v>83.5</v>
      </c>
      <c r="W906">
        <v>61</v>
      </c>
      <c r="X906">
        <v>61</v>
      </c>
      <c r="Y906">
        <v>61</v>
      </c>
      <c r="Z906">
        <v>63.75</v>
      </c>
    </row>
    <row r="907" spans="1:26">
      <c r="A907" s="95">
        <v>45558</v>
      </c>
      <c r="B907">
        <v>160</v>
      </c>
      <c r="C907">
        <v>624.5</v>
      </c>
      <c r="D907">
        <v>167.5</v>
      </c>
      <c r="E907">
        <v>3000</v>
      </c>
      <c r="F907">
        <v>551</v>
      </c>
      <c r="G907">
        <v>2875</v>
      </c>
      <c r="H907">
        <v>553</v>
      </c>
      <c r="I907">
        <v>3260</v>
      </c>
      <c r="J907">
        <v>581</v>
      </c>
      <c r="K907">
        <v>14.32</v>
      </c>
      <c r="L907">
        <v>1.5994999999999999</v>
      </c>
      <c r="M907">
        <v>1.59</v>
      </c>
      <c r="N907">
        <v>1.71</v>
      </c>
      <c r="O907">
        <v>1.6924999999999999</v>
      </c>
      <c r="P907">
        <v>1.8149999999999999</v>
      </c>
      <c r="Q907">
        <v>1.9850000000000001</v>
      </c>
      <c r="R907">
        <v>0.62250000000000005</v>
      </c>
      <c r="S907">
        <v>0.62250000000000005</v>
      </c>
      <c r="T907">
        <v>0.62</v>
      </c>
      <c r="U907">
        <v>5.2599999999999999E-3</v>
      </c>
      <c r="V907">
        <v>80.25</v>
      </c>
      <c r="W907">
        <v>63.75</v>
      </c>
      <c r="X907">
        <v>63.75</v>
      </c>
      <c r="Y907">
        <v>63.75</v>
      </c>
      <c r="Z907">
        <v>65</v>
      </c>
    </row>
    <row r="908" spans="1:26">
      <c r="A908" s="95">
        <v>45559</v>
      </c>
      <c r="B908">
        <v>160.80000000000001</v>
      </c>
      <c r="C908">
        <v>608.25</v>
      </c>
      <c r="D908">
        <v>169.75</v>
      </c>
      <c r="E908">
        <v>3000</v>
      </c>
      <c r="F908">
        <v>557</v>
      </c>
      <c r="G908">
        <v>2875</v>
      </c>
      <c r="H908">
        <v>560</v>
      </c>
      <c r="I908">
        <v>3245</v>
      </c>
      <c r="J908">
        <v>587</v>
      </c>
      <c r="K908">
        <v>14.5</v>
      </c>
      <c r="L908">
        <v>1.6074999999999999</v>
      </c>
      <c r="M908">
        <v>1.6174999999999999</v>
      </c>
      <c r="N908">
        <v>1.6850000000000001</v>
      </c>
      <c r="O908">
        <v>1.6950000000000001</v>
      </c>
      <c r="P908">
        <v>1.8225</v>
      </c>
      <c r="Q908">
        <v>1.99</v>
      </c>
      <c r="R908">
        <v>0.64</v>
      </c>
      <c r="S908">
        <v>0.64</v>
      </c>
      <c r="T908">
        <v>0.63749999999999996</v>
      </c>
      <c r="U908">
        <v>5.3200000000000001E-3</v>
      </c>
      <c r="V908">
        <v>80.25</v>
      </c>
      <c r="W908">
        <v>65</v>
      </c>
      <c r="X908">
        <v>65</v>
      </c>
      <c r="Y908">
        <v>65</v>
      </c>
      <c r="Z908">
        <v>65.25</v>
      </c>
    </row>
    <row r="909" spans="1:26">
      <c r="A909" s="95">
        <v>45560</v>
      </c>
      <c r="B909">
        <v>163.4</v>
      </c>
      <c r="C909">
        <v>624.75</v>
      </c>
      <c r="D909">
        <v>171.75</v>
      </c>
      <c r="E909">
        <v>2930</v>
      </c>
      <c r="F909">
        <v>545</v>
      </c>
      <c r="G909">
        <v>2850</v>
      </c>
      <c r="H909">
        <v>554</v>
      </c>
      <c r="I909">
        <v>3150</v>
      </c>
      <c r="J909">
        <v>575</v>
      </c>
      <c r="K909">
        <v>14.15</v>
      </c>
      <c r="L909">
        <v>1.6325000000000001</v>
      </c>
      <c r="M909">
        <v>1.6174999999999999</v>
      </c>
      <c r="N909">
        <v>1.7024999999999999</v>
      </c>
      <c r="O909">
        <v>1.7224999999999999</v>
      </c>
      <c r="P909">
        <v>1.825</v>
      </c>
      <c r="Q909">
        <v>1.9950000000000001</v>
      </c>
      <c r="R909">
        <v>0.6875</v>
      </c>
      <c r="S909">
        <v>0.6875</v>
      </c>
      <c r="T909">
        <v>0.68500000000000005</v>
      </c>
      <c r="U909">
        <v>5.4000000000000003E-3</v>
      </c>
      <c r="V909">
        <v>80.5</v>
      </c>
      <c r="W909">
        <v>69</v>
      </c>
      <c r="X909">
        <v>69</v>
      </c>
      <c r="Y909">
        <v>69</v>
      </c>
      <c r="Z909">
        <v>66</v>
      </c>
    </row>
    <row r="910" spans="1:26">
      <c r="A910" s="95">
        <v>45561</v>
      </c>
      <c r="B910">
        <v>160.6</v>
      </c>
      <c r="C910">
        <v>629.75</v>
      </c>
      <c r="D910">
        <v>169</v>
      </c>
      <c r="E910">
        <v>2930</v>
      </c>
      <c r="F910">
        <v>547</v>
      </c>
      <c r="G910">
        <v>2850</v>
      </c>
      <c r="H910">
        <v>557</v>
      </c>
      <c r="I910">
        <v>3150</v>
      </c>
      <c r="J910">
        <v>577</v>
      </c>
      <c r="K910">
        <v>14.22</v>
      </c>
      <c r="L910">
        <v>1.60625</v>
      </c>
      <c r="M910">
        <v>1.60625</v>
      </c>
      <c r="N910">
        <v>1.69</v>
      </c>
      <c r="O910">
        <v>1.6950000000000001</v>
      </c>
      <c r="P910">
        <v>1.8049999999999999</v>
      </c>
      <c r="Q910">
        <v>1.98</v>
      </c>
      <c r="R910">
        <v>0.72</v>
      </c>
      <c r="S910">
        <v>0.72</v>
      </c>
      <c r="T910">
        <v>0.71750000000000003</v>
      </c>
      <c r="U910">
        <v>5.5399999999999998E-3</v>
      </c>
      <c r="V910">
        <v>80</v>
      </c>
      <c r="W910">
        <v>69.75</v>
      </c>
      <c r="X910">
        <v>69.75</v>
      </c>
      <c r="Y910">
        <v>69.75</v>
      </c>
      <c r="Z910">
        <v>67.5</v>
      </c>
    </row>
    <row r="911" spans="1:26">
      <c r="A911" s="95">
        <v>45562</v>
      </c>
      <c r="B911">
        <v>162.44999999999999</v>
      </c>
      <c r="C911">
        <v>631.25</v>
      </c>
      <c r="D911">
        <v>170.5</v>
      </c>
      <c r="E911">
        <v>2920</v>
      </c>
      <c r="F911">
        <v>547</v>
      </c>
      <c r="G911">
        <v>2840</v>
      </c>
      <c r="H911">
        <v>556</v>
      </c>
      <c r="I911">
        <v>3150</v>
      </c>
      <c r="J911">
        <v>577</v>
      </c>
      <c r="K911">
        <v>14.21</v>
      </c>
      <c r="L911">
        <v>1.6245000000000001</v>
      </c>
      <c r="M911">
        <v>1.62</v>
      </c>
      <c r="N911">
        <v>1.6950000000000001</v>
      </c>
      <c r="O911">
        <v>1.71</v>
      </c>
      <c r="P911">
        <v>1.835</v>
      </c>
      <c r="Q911">
        <v>2.0099999999999998</v>
      </c>
      <c r="R911">
        <v>0.67249999999999999</v>
      </c>
      <c r="S911">
        <v>0.67249999999999999</v>
      </c>
      <c r="T911">
        <v>0.67</v>
      </c>
      <c r="U911">
        <v>5.4999999999999997E-3</v>
      </c>
      <c r="V911">
        <v>80</v>
      </c>
      <c r="W911">
        <v>67.75</v>
      </c>
      <c r="X911">
        <v>67.75</v>
      </c>
      <c r="Y911">
        <v>67.75</v>
      </c>
      <c r="Z911">
        <v>68</v>
      </c>
    </row>
    <row r="912" spans="1:26">
      <c r="A912" s="95">
        <v>45565</v>
      </c>
      <c r="B912">
        <v>163.95</v>
      </c>
      <c r="C912">
        <v>631.25</v>
      </c>
      <c r="D912">
        <v>172</v>
      </c>
      <c r="E912">
        <v>2900</v>
      </c>
      <c r="F912">
        <v>542</v>
      </c>
      <c r="G912">
        <v>2820</v>
      </c>
      <c r="H912">
        <v>551</v>
      </c>
      <c r="I912">
        <v>3150</v>
      </c>
      <c r="J912">
        <v>572</v>
      </c>
      <c r="K912">
        <v>14.07</v>
      </c>
      <c r="L912">
        <v>1.6395</v>
      </c>
      <c r="M912">
        <v>1.63</v>
      </c>
      <c r="N912">
        <v>1.71</v>
      </c>
      <c r="O912">
        <v>1.73</v>
      </c>
      <c r="P912">
        <v>1.875</v>
      </c>
      <c r="Q912">
        <v>2.0049999999999999</v>
      </c>
      <c r="R912">
        <v>0.68</v>
      </c>
      <c r="S912">
        <v>0.68</v>
      </c>
      <c r="T912">
        <v>0.67749999999999999</v>
      </c>
      <c r="U912">
        <v>5.4200000000000003E-3</v>
      </c>
      <c r="V912">
        <v>80</v>
      </c>
      <c r="W912">
        <v>68.25</v>
      </c>
      <c r="X912">
        <v>68.25</v>
      </c>
      <c r="Y912">
        <v>68.25</v>
      </c>
      <c r="Z912">
        <v>66</v>
      </c>
    </row>
    <row r="913" spans="1:27">
      <c r="A913" s="95">
        <v>45566</v>
      </c>
      <c r="B913">
        <v>166</v>
      </c>
      <c r="C913">
        <v>628.75</v>
      </c>
      <c r="D913">
        <v>175</v>
      </c>
      <c r="E913">
        <v>2920</v>
      </c>
      <c r="F913">
        <v>545</v>
      </c>
      <c r="G913">
        <v>2840</v>
      </c>
      <c r="H913">
        <v>554</v>
      </c>
      <c r="I913">
        <v>3150</v>
      </c>
      <c r="J913">
        <v>575</v>
      </c>
      <c r="K913">
        <v>14.16</v>
      </c>
      <c r="L913">
        <v>1.6675</v>
      </c>
      <c r="M913">
        <v>1.66</v>
      </c>
      <c r="N913">
        <v>1.7424999999999999</v>
      </c>
      <c r="O913">
        <v>1.7625</v>
      </c>
      <c r="P913">
        <v>1.885</v>
      </c>
      <c r="Q913">
        <v>2.0350000000000001</v>
      </c>
      <c r="R913">
        <v>0.67500000000000004</v>
      </c>
      <c r="S913">
        <v>0.67500000000000004</v>
      </c>
      <c r="T913">
        <v>0.67249999999999999</v>
      </c>
      <c r="U913">
        <v>5.3E-3</v>
      </c>
      <c r="V913">
        <v>80</v>
      </c>
      <c r="W913">
        <v>68.25</v>
      </c>
      <c r="X913">
        <v>68.25</v>
      </c>
      <c r="Y913">
        <v>68.25</v>
      </c>
      <c r="Z913">
        <v>65</v>
      </c>
      <c r="AA913" s="463"/>
    </row>
    <row r="914" spans="1:27">
      <c r="A914" s="95">
        <v>45567</v>
      </c>
      <c r="B914">
        <v>162.19999999999999</v>
      </c>
      <c r="C914">
        <v>631</v>
      </c>
      <c r="D914">
        <v>171.5</v>
      </c>
      <c r="E914">
        <v>2950</v>
      </c>
      <c r="F914">
        <v>551</v>
      </c>
      <c r="G914">
        <v>2870</v>
      </c>
      <c r="H914">
        <v>560</v>
      </c>
      <c r="I914">
        <v>3150</v>
      </c>
      <c r="J914">
        <v>581</v>
      </c>
      <c r="K914">
        <v>14.32</v>
      </c>
      <c r="L914">
        <v>1.623</v>
      </c>
      <c r="M914">
        <v>1.64</v>
      </c>
      <c r="N914">
        <v>1.7150000000000001</v>
      </c>
      <c r="O914">
        <v>1.7212499999999999</v>
      </c>
      <c r="P914">
        <v>1.855</v>
      </c>
      <c r="Q914">
        <v>2.02</v>
      </c>
      <c r="R914">
        <v>0.69</v>
      </c>
      <c r="S914">
        <v>0.69</v>
      </c>
      <c r="T914">
        <v>0.6875</v>
      </c>
      <c r="U914">
        <v>5.5399999999999998E-3</v>
      </c>
      <c r="V914">
        <v>80</v>
      </c>
      <c r="W914">
        <v>69</v>
      </c>
      <c r="X914">
        <v>69</v>
      </c>
      <c r="Y914">
        <v>69</v>
      </c>
      <c r="Z914">
        <v>68.5</v>
      </c>
      <c r="AA914" s="463"/>
    </row>
    <row r="915" spans="1:27">
      <c r="A915" s="95">
        <v>45568</v>
      </c>
      <c r="B915">
        <v>156.4</v>
      </c>
      <c r="C915">
        <v>640.25</v>
      </c>
      <c r="D915">
        <v>167.5</v>
      </c>
      <c r="E915">
        <v>2980</v>
      </c>
      <c r="F915">
        <v>553</v>
      </c>
      <c r="G915">
        <v>2950</v>
      </c>
      <c r="H915">
        <v>572</v>
      </c>
      <c r="I915">
        <v>3150</v>
      </c>
      <c r="J915">
        <v>583</v>
      </c>
      <c r="K915">
        <v>14.39</v>
      </c>
      <c r="L915">
        <v>1.5807500000000001</v>
      </c>
      <c r="M915">
        <v>1.5649999999999999</v>
      </c>
      <c r="N915">
        <v>1.67</v>
      </c>
      <c r="O915">
        <v>1.67</v>
      </c>
      <c r="P915">
        <v>1.8</v>
      </c>
      <c r="Q915">
        <v>1.95</v>
      </c>
      <c r="R915">
        <v>0.69625000000000004</v>
      </c>
      <c r="S915">
        <v>0.69625000000000004</v>
      </c>
      <c r="T915">
        <v>0.69374999999999998</v>
      </c>
      <c r="U915">
        <v>5.4599999999999996E-3</v>
      </c>
      <c r="V915">
        <v>79.75</v>
      </c>
      <c r="W915">
        <v>70</v>
      </c>
      <c r="X915">
        <v>70</v>
      </c>
      <c r="Y915">
        <v>70</v>
      </c>
      <c r="Z915">
        <v>67</v>
      </c>
      <c r="AA915">
        <v>1110.75</v>
      </c>
    </row>
    <row r="916" spans="1:27">
      <c r="A916" s="95">
        <v>45569</v>
      </c>
      <c r="B916">
        <v>156.9</v>
      </c>
      <c r="C916">
        <v>649.25</v>
      </c>
      <c r="D916">
        <v>168.5</v>
      </c>
      <c r="E916">
        <v>3000</v>
      </c>
      <c r="F916">
        <v>557</v>
      </c>
      <c r="G916">
        <v>2970</v>
      </c>
      <c r="H916">
        <v>577</v>
      </c>
      <c r="I916">
        <v>3145</v>
      </c>
      <c r="J916">
        <v>587</v>
      </c>
      <c r="K916">
        <v>14.5</v>
      </c>
      <c r="L916">
        <v>1.5625</v>
      </c>
      <c r="M916">
        <v>1.5549999999999999</v>
      </c>
      <c r="N916">
        <v>1.65</v>
      </c>
      <c r="O916">
        <v>1.65</v>
      </c>
      <c r="P916">
        <v>1.78</v>
      </c>
      <c r="Q916">
        <v>1.9</v>
      </c>
      <c r="R916">
        <v>0.69499999999999995</v>
      </c>
      <c r="S916">
        <v>0.69499999999999995</v>
      </c>
      <c r="T916">
        <v>0.6925</v>
      </c>
      <c r="U916">
        <v>5.4599999999999996E-3</v>
      </c>
      <c r="V916">
        <v>78</v>
      </c>
      <c r="W916">
        <v>69.25</v>
      </c>
      <c r="X916">
        <v>69.25</v>
      </c>
      <c r="Y916">
        <v>69.25</v>
      </c>
      <c r="Z916">
        <v>67</v>
      </c>
      <c r="AA916">
        <v>1099</v>
      </c>
    </row>
    <row r="917" spans="1:27">
      <c r="A917" s="95">
        <v>45572</v>
      </c>
      <c r="B917">
        <v>160.80000000000001</v>
      </c>
      <c r="C917">
        <v>654.25</v>
      </c>
      <c r="D917">
        <v>170.5</v>
      </c>
      <c r="E917">
        <v>2990</v>
      </c>
      <c r="F917">
        <v>553</v>
      </c>
      <c r="G917">
        <v>2960</v>
      </c>
      <c r="H917">
        <v>573</v>
      </c>
      <c r="I917">
        <v>3045</v>
      </c>
      <c r="J917">
        <v>583</v>
      </c>
      <c r="K917">
        <v>14.4</v>
      </c>
      <c r="L917">
        <v>1.607</v>
      </c>
      <c r="M917">
        <v>1.5974999999999999</v>
      </c>
      <c r="N917">
        <v>1.7024999999999999</v>
      </c>
      <c r="O917">
        <v>1.7150000000000001</v>
      </c>
      <c r="P917">
        <v>1.825</v>
      </c>
      <c r="Q917">
        <v>1.93</v>
      </c>
      <c r="R917">
        <v>0.69499999999999995</v>
      </c>
      <c r="S917">
        <v>0.69499999999999995</v>
      </c>
      <c r="T917">
        <v>0.6925</v>
      </c>
      <c r="U917">
        <v>5.4999999999999997E-3</v>
      </c>
      <c r="V917">
        <v>77.75</v>
      </c>
      <c r="W917">
        <v>70</v>
      </c>
      <c r="X917">
        <v>70</v>
      </c>
      <c r="Y917">
        <v>70</v>
      </c>
      <c r="Z917">
        <v>67</v>
      </c>
      <c r="AA917">
        <v>1121</v>
      </c>
    </row>
    <row r="918" spans="1:27">
      <c r="A918" s="95">
        <v>45573</v>
      </c>
      <c r="B918">
        <v>159.55000000000001</v>
      </c>
      <c r="C918">
        <v>655</v>
      </c>
      <c r="D918">
        <v>169.75</v>
      </c>
      <c r="E918">
        <v>3020</v>
      </c>
      <c r="F918">
        <v>554</v>
      </c>
      <c r="G918">
        <v>2990</v>
      </c>
      <c r="H918">
        <v>573</v>
      </c>
      <c r="I918">
        <v>3050</v>
      </c>
      <c r="J918">
        <v>584</v>
      </c>
      <c r="K918">
        <v>14.41</v>
      </c>
      <c r="L918">
        <v>1.5952500000000001</v>
      </c>
      <c r="M918">
        <v>1.595</v>
      </c>
      <c r="N918">
        <v>1.6950000000000001</v>
      </c>
      <c r="O918">
        <v>1.7050000000000001</v>
      </c>
      <c r="P918">
        <v>1.7949999999999999</v>
      </c>
      <c r="Q918">
        <v>1.93</v>
      </c>
      <c r="R918">
        <v>0.70499999999999996</v>
      </c>
      <c r="S918">
        <v>0.70499999999999996</v>
      </c>
      <c r="T918">
        <v>0.70250000000000001</v>
      </c>
      <c r="U918">
        <v>5.5599999999999998E-3</v>
      </c>
      <c r="V918">
        <v>78.25</v>
      </c>
      <c r="W918">
        <v>70.25</v>
      </c>
      <c r="X918">
        <v>70.25</v>
      </c>
      <c r="Y918">
        <v>70.25</v>
      </c>
      <c r="Z918">
        <v>68</v>
      </c>
      <c r="AA918">
        <v>1091</v>
      </c>
    </row>
    <row r="919" spans="1:27">
      <c r="A919" s="95">
        <v>45574</v>
      </c>
      <c r="B919">
        <v>156.69999999999999</v>
      </c>
      <c r="C919">
        <v>654</v>
      </c>
      <c r="D919">
        <v>166.75</v>
      </c>
      <c r="E919">
        <v>3030</v>
      </c>
      <c r="F919">
        <v>551</v>
      </c>
      <c r="G919">
        <v>3020</v>
      </c>
      <c r="H919">
        <v>573</v>
      </c>
      <c r="I919">
        <v>3000</v>
      </c>
      <c r="J919">
        <v>581</v>
      </c>
      <c r="K919">
        <v>14.32</v>
      </c>
      <c r="L919">
        <v>1.5725</v>
      </c>
      <c r="M919">
        <v>1.57</v>
      </c>
      <c r="N919">
        <v>1.68</v>
      </c>
      <c r="O919">
        <v>1.6875</v>
      </c>
      <c r="P919">
        <v>1.7549999999999999</v>
      </c>
      <c r="Q919">
        <v>1.91</v>
      </c>
      <c r="R919">
        <v>0.70250000000000001</v>
      </c>
      <c r="S919">
        <v>0.70250000000000001</v>
      </c>
      <c r="T919">
        <v>0.7</v>
      </c>
      <c r="U919">
        <v>5.5799999999999999E-3</v>
      </c>
      <c r="V919">
        <v>78.75</v>
      </c>
      <c r="W919">
        <v>70.25</v>
      </c>
      <c r="X919">
        <v>70.25</v>
      </c>
      <c r="Y919">
        <v>70.25</v>
      </c>
      <c r="Z919">
        <v>67.5</v>
      </c>
      <c r="AA919">
        <v>1103</v>
      </c>
    </row>
    <row r="920" spans="1:27">
      <c r="A920" s="95">
        <v>45575</v>
      </c>
      <c r="B920">
        <v>155.1</v>
      </c>
      <c r="C920">
        <v>654.25</v>
      </c>
      <c r="D920">
        <v>164.25</v>
      </c>
      <c r="E920">
        <v>3020</v>
      </c>
      <c r="F920">
        <v>549</v>
      </c>
      <c r="G920">
        <v>3010</v>
      </c>
      <c r="H920">
        <v>571</v>
      </c>
      <c r="I920">
        <v>3000</v>
      </c>
      <c r="J920">
        <v>579</v>
      </c>
      <c r="K920">
        <v>14.27</v>
      </c>
      <c r="L920">
        <v>1.5529999999999999</v>
      </c>
      <c r="M920">
        <v>1.5475000000000001</v>
      </c>
      <c r="N920">
        <v>1.645</v>
      </c>
      <c r="O920">
        <v>1.67</v>
      </c>
      <c r="P920">
        <v>1.7475000000000001</v>
      </c>
      <c r="Q920">
        <v>1.9</v>
      </c>
      <c r="R920">
        <v>0.70499999999999996</v>
      </c>
      <c r="S920">
        <v>0.70499999999999996</v>
      </c>
      <c r="T920">
        <v>0.70250000000000001</v>
      </c>
      <c r="U920">
        <v>5.6849999999999999E-3</v>
      </c>
      <c r="V920">
        <v>80</v>
      </c>
      <c r="W920">
        <v>70.75</v>
      </c>
      <c r="X920">
        <v>70.75</v>
      </c>
      <c r="Y920">
        <v>70.75</v>
      </c>
      <c r="Z920">
        <v>70</v>
      </c>
      <c r="AA920">
        <v>1120.5</v>
      </c>
    </row>
    <row r="921" spans="1:27">
      <c r="A921" s="95">
        <v>45576</v>
      </c>
      <c r="B921">
        <v>154.80000000000001</v>
      </c>
      <c r="C921">
        <v>657</v>
      </c>
      <c r="D921">
        <v>164.25</v>
      </c>
      <c r="E921">
        <v>3070</v>
      </c>
      <c r="F921">
        <v>554</v>
      </c>
      <c r="G921">
        <v>3045</v>
      </c>
      <c r="H921">
        <v>574</v>
      </c>
      <c r="I921">
        <v>3120</v>
      </c>
      <c r="J921">
        <v>584</v>
      </c>
      <c r="K921">
        <v>14.39</v>
      </c>
      <c r="L921">
        <v>1.5515000000000001</v>
      </c>
      <c r="M921">
        <v>1.5449999999999999</v>
      </c>
      <c r="N921">
        <v>1.68</v>
      </c>
      <c r="O921">
        <v>1.67</v>
      </c>
      <c r="P921">
        <v>1.7250000000000001</v>
      </c>
      <c r="Q921">
        <v>1.885</v>
      </c>
      <c r="R921">
        <v>0.71</v>
      </c>
      <c r="S921">
        <v>0.71</v>
      </c>
      <c r="T921">
        <v>0.70750000000000002</v>
      </c>
      <c r="U921">
        <v>5.705E-3</v>
      </c>
      <c r="V921">
        <v>83</v>
      </c>
      <c r="W921">
        <v>71</v>
      </c>
      <c r="X921">
        <v>71</v>
      </c>
      <c r="Y921">
        <v>71</v>
      </c>
      <c r="Z921">
        <v>70</v>
      </c>
      <c r="AA921">
        <v>1150</v>
      </c>
    </row>
    <row r="922" spans="1:27">
      <c r="A922" s="95">
        <v>45579</v>
      </c>
      <c r="B922">
        <v>153</v>
      </c>
      <c r="C922">
        <v>657</v>
      </c>
      <c r="D922">
        <v>162</v>
      </c>
      <c r="E922">
        <v>3090</v>
      </c>
      <c r="F922">
        <v>560</v>
      </c>
      <c r="G922">
        <v>3045</v>
      </c>
      <c r="H922">
        <v>578</v>
      </c>
      <c r="I922">
        <v>2900</v>
      </c>
      <c r="J922">
        <v>590</v>
      </c>
      <c r="K922">
        <v>14.58</v>
      </c>
      <c r="L922">
        <v>1.5302500000000001</v>
      </c>
      <c r="M922">
        <v>1.5275000000000001</v>
      </c>
      <c r="N922">
        <v>1.635</v>
      </c>
      <c r="O922">
        <v>1.65</v>
      </c>
      <c r="P922">
        <v>1.6950000000000001</v>
      </c>
      <c r="Q922">
        <v>1.88</v>
      </c>
      <c r="R922">
        <v>0.7</v>
      </c>
      <c r="S922">
        <v>0.7</v>
      </c>
      <c r="T922">
        <v>0.69750000000000001</v>
      </c>
      <c r="U922">
        <v>5.7000000000000002E-3</v>
      </c>
      <c r="V922">
        <v>84</v>
      </c>
      <c r="W922">
        <v>69.75</v>
      </c>
      <c r="X922">
        <v>69.75</v>
      </c>
      <c r="Y922">
        <v>69.75</v>
      </c>
      <c r="Z922">
        <v>70</v>
      </c>
      <c r="AA922">
        <v>1134.75</v>
      </c>
    </row>
    <row r="923" spans="1:27">
      <c r="A923" s="95">
        <v>45580</v>
      </c>
      <c r="B923">
        <v>150.69999999999999</v>
      </c>
      <c r="C923">
        <v>655.75</v>
      </c>
      <c r="D923">
        <v>159</v>
      </c>
      <c r="E923">
        <v>3085</v>
      </c>
      <c r="F923">
        <v>553</v>
      </c>
      <c r="G923">
        <v>3045</v>
      </c>
      <c r="H923">
        <v>571</v>
      </c>
      <c r="I923">
        <v>3125</v>
      </c>
      <c r="J923">
        <v>583</v>
      </c>
      <c r="K923">
        <v>14.37</v>
      </c>
      <c r="L923">
        <v>1.50875</v>
      </c>
      <c r="M923">
        <v>1.51</v>
      </c>
      <c r="N923">
        <v>1.625</v>
      </c>
      <c r="O923">
        <v>1.63</v>
      </c>
      <c r="P923">
        <v>1.7</v>
      </c>
      <c r="Q923">
        <v>1.87</v>
      </c>
      <c r="R923">
        <v>0.71</v>
      </c>
      <c r="S923">
        <v>0.71</v>
      </c>
      <c r="T923">
        <v>0.70750000000000002</v>
      </c>
      <c r="U923">
        <v>5.6649999999999999E-3</v>
      </c>
      <c r="V923">
        <v>85</v>
      </c>
      <c r="W923">
        <v>70.75</v>
      </c>
      <c r="X923">
        <v>70.75</v>
      </c>
      <c r="Y923">
        <v>70.75</v>
      </c>
      <c r="Z923">
        <v>69.5</v>
      </c>
      <c r="AA923">
        <v>1103</v>
      </c>
    </row>
    <row r="924" spans="1:27">
      <c r="A924" s="95">
        <v>45581</v>
      </c>
      <c r="B924">
        <v>151.30000000000001</v>
      </c>
      <c r="C924">
        <v>660</v>
      </c>
      <c r="D924">
        <v>159</v>
      </c>
      <c r="E924">
        <v>3050</v>
      </c>
      <c r="F924">
        <v>547</v>
      </c>
      <c r="G924">
        <v>3010</v>
      </c>
      <c r="H924">
        <v>564</v>
      </c>
      <c r="I924">
        <v>2900</v>
      </c>
      <c r="J924">
        <v>577</v>
      </c>
      <c r="K924">
        <v>14.21</v>
      </c>
      <c r="L924">
        <v>1.5129999999999999</v>
      </c>
      <c r="M924">
        <v>1.5062500000000001</v>
      </c>
      <c r="N924">
        <v>1.605</v>
      </c>
      <c r="O924">
        <v>1.6225000000000001</v>
      </c>
      <c r="P924">
        <v>1.7175</v>
      </c>
      <c r="Q924">
        <v>1.87</v>
      </c>
      <c r="R924">
        <v>0.71250000000000002</v>
      </c>
      <c r="S924">
        <v>0.71250000000000002</v>
      </c>
      <c r="T924">
        <v>0.71</v>
      </c>
      <c r="U924">
        <v>5.6849999999999999E-3</v>
      </c>
      <c r="V924">
        <v>85.25</v>
      </c>
      <c r="W924">
        <v>71</v>
      </c>
      <c r="X924">
        <v>71</v>
      </c>
      <c r="Y924">
        <v>71</v>
      </c>
      <c r="Z924">
        <v>70</v>
      </c>
      <c r="AA924">
        <v>1106.75</v>
      </c>
    </row>
    <row r="925" spans="1:27">
      <c r="A925" s="95">
        <v>45582</v>
      </c>
      <c r="B925">
        <v>153.4</v>
      </c>
      <c r="C925">
        <v>662.75</v>
      </c>
      <c r="D925">
        <v>161</v>
      </c>
      <c r="E925">
        <v>3020</v>
      </c>
      <c r="F925">
        <v>542</v>
      </c>
      <c r="G925">
        <v>2980</v>
      </c>
      <c r="H925">
        <v>559</v>
      </c>
      <c r="I925">
        <v>2900</v>
      </c>
      <c r="J925">
        <v>572</v>
      </c>
      <c r="K925">
        <v>14.07</v>
      </c>
      <c r="L925">
        <v>1.5337499999999999</v>
      </c>
      <c r="M925">
        <v>1.52</v>
      </c>
      <c r="N925">
        <v>1.595</v>
      </c>
      <c r="O925">
        <v>1.6425000000000001</v>
      </c>
      <c r="P925">
        <v>1.74</v>
      </c>
      <c r="Q925">
        <v>1.89</v>
      </c>
      <c r="R925">
        <v>0.71</v>
      </c>
      <c r="S925">
        <v>0.71</v>
      </c>
      <c r="T925">
        <v>0.70750000000000002</v>
      </c>
      <c r="U925">
        <v>5.6249999999999998E-3</v>
      </c>
      <c r="V925">
        <v>85.5</v>
      </c>
      <c r="W925">
        <v>71.25</v>
      </c>
      <c r="X925">
        <v>71.25</v>
      </c>
      <c r="Y925">
        <v>71.25</v>
      </c>
      <c r="Z925">
        <v>69.5</v>
      </c>
      <c r="AA925">
        <v>1087.75</v>
      </c>
    </row>
    <row r="926" spans="1:27">
      <c r="A926" s="95">
        <v>45583</v>
      </c>
      <c r="B926">
        <v>154.6</v>
      </c>
      <c r="C926">
        <v>659.75</v>
      </c>
      <c r="D926">
        <v>162.5</v>
      </c>
      <c r="E926">
        <v>3020</v>
      </c>
      <c r="F926">
        <v>540</v>
      </c>
      <c r="G926">
        <v>2980</v>
      </c>
      <c r="H926">
        <v>556</v>
      </c>
      <c r="I926">
        <v>2900</v>
      </c>
      <c r="J926">
        <v>570</v>
      </c>
      <c r="K926">
        <v>14.02</v>
      </c>
      <c r="L926">
        <v>1.5449999999999999</v>
      </c>
      <c r="M926">
        <v>1.55</v>
      </c>
      <c r="N926">
        <v>1.625</v>
      </c>
      <c r="O926">
        <v>1.655</v>
      </c>
      <c r="P926">
        <v>1.7749999999999999</v>
      </c>
      <c r="Q926">
        <v>1.9275</v>
      </c>
      <c r="R926">
        <v>0.70499999999999996</v>
      </c>
      <c r="S926">
        <v>0.70499999999999996</v>
      </c>
      <c r="T926">
        <v>0.70250000000000001</v>
      </c>
      <c r="U926">
        <v>5.5599999999999998E-3</v>
      </c>
      <c r="V926">
        <v>87</v>
      </c>
      <c r="W926">
        <v>70.25</v>
      </c>
      <c r="X926">
        <v>70.25</v>
      </c>
      <c r="Y926">
        <v>70.25</v>
      </c>
      <c r="Z926">
        <v>68.5</v>
      </c>
      <c r="AA926">
        <v>1045</v>
      </c>
    </row>
    <row r="927" spans="1:27">
      <c r="A927" s="95">
        <v>45586</v>
      </c>
      <c r="B927">
        <v>157.1</v>
      </c>
      <c r="C927">
        <v>660</v>
      </c>
      <c r="D927">
        <v>163.5</v>
      </c>
      <c r="E927">
        <v>3020</v>
      </c>
      <c r="F927">
        <v>539</v>
      </c>
      <c r="G927">
        <v>2980</v>
      </c>
      <c r="H927">
        <v>555</v>
      </c>
      <c r="I927">
        <v>2960</v>
      </c>
      <c r="J927">
        <v>569</v>
      </c>
      <c r="K927">
        <v>13.99</v>
      </c>
      <c r="L927">
        <v>1.5649999999999999</v>
      </c>
      <c r="M927">
        <v>1.5525</v>
      </c>
      <c r="N927">
        <v>1.635</v>
      </c>
      <c r="O927">
        <v>1.6850000000000001</v>
      </c>
      <c r="P927">
        <v>1.77</v>
      </c>
      <c r="Q927">
        <v>1.8975</v>
      </c>
      <c r="R927">
        <v>0.69125000000000003</v>
      </c>
      <c r="S927">
        <v>0.69125000000000003</v>
      </c>
      <c r="T927">
        <v>0.68874999999999997</v>
      </c>
      <c r="U927">
        <v>5.5399999999999998E-3</v>
      </c>
      <c r="V927">
        <v>88</v>
      </c>
      <c r="W927">
        <v>68.5</v>
      </c>
      <c r="X927">
        <v>68.5</v>
      </c>
      <c r="Y927">
        <v>68.5</v>
      </c>
      <c r="Z927">
        <v>68</v>
      </c>
      <c r="AA927">
        <v>1052.5</v>
      </c>
    </row>
    <row r="928" spans="1:27">
      <c r="A928" s="95">
        <v>45587</v>
      </c>
      <c r="B928">
        <v>158.5</v>
      </c>
      <c r="C928">
        <v>660</v>
      </c>
      <c r="D928">
        <v>164.25</v>
      </c>
      <c r="E928">
        <v>3090</v>
      </c>
      <c r="F928">
        <v>550</v>
      </c>
      <c r="G928">
        <v>3045</v>
      </c>
      <c r="H928">
        <v>566</v>
      </c>
      <c r="I928">
        <v>2895</v>
      </c>
      <c r="J928">
        <v>580</v>
      </c>
      <c r="K928">
        <v>14.28</v>
      </c>
      <c r="L928">
        <v>1.58375</v>
      </c>
      <c r="M928">
        <v>1.5774999999999999</v>
      </c>
      <c r="N928">
        <v>1.67</v>
      </c>
      <c r="O928">
        <v>1.71</v>
      </c>
      <c r="P928">
        <v>1.77</v>
      </c>
      <c r="Q928">
        <v>1.9</v>
      </c>
      <c r="R928">
        <v>0.70125000000000004</v>
      </c>
      <c r="S928">
        <v>0.70125000000000004</v>
      </c>
      <c r="T928">
        <v>0.70125000000000004</v>
      </c>
      <c r="U928">
        <v>5.2599999999999999E-3</v>
      </c>
      <c r="V928">
        <v>90.25</v>
      </c>
      <c r="W928">
        <v>70.25</v>
      </c>
      <c r="X928">
        <v>70.25</v>
      </c>
      <c r="Y928">
        <v>70.25</v>
      </c>
      <c r="Z928">
        <v>65</v>
      </c>
      <c r="AA928">
        <v>1129</v>
      </c>
    </row>
    <row r="929" spans="1:27">
      <c r="A929" s="95">
        <v>45588</v>
      </c>
      <c r="B929">
        <v>156</v>
      </c>
      <c r="C929">
        <v>667</v>
      </c>
      <c r="D929">
        <v>162.75</v>
      </c>
      <c r="E929">
        <v>3090</v>
      </c>
      <c r="F929">
        <v>551</v>
      </c>
      <c r="G929">
        <v>3045</v>
      </c>
      <c r="H929">
        <v>567</v>
      </c>
      <c r="I929">
        <v>2950</v>
      </c>
      <c r="J929">
        <v>581</v>
      </c>
      <c r="K929">
        <v>14.31</v>
      </c>
      <c r="L929">
        <v>1.5625</v>
      </c>
      <c r="M929">
        <v>1.5525</v>
      </c>
      <c r="N929">
        <v>1.635</v>
      </c>
      <c r="O929">
        <v>1.67</v>
      </c>
      <c r="P929">
        <v>1.74</v>
      </c>
      <c r="Q929">
        <v>1.87</v>
      </c>
      <c r="R929">
        <v>0.70250000000000001</v>
      </c>
      <c r="S929">
        <v>0.70250000000000001</v>
      </c>
      <c r="T929">
        <v>0.7</v>
      </c>
      <c r="U929">
        <v>5.0150000000000004E-3</v>
      </c>
      <c r="V929">
        <v>89</v>
      </c>
      <c r="W929">
        <v>70.25</v>
      </c>
      <c r="X929">
        <v>70.25</v>
      </c>
      <c r="Y929">
        <v>70.25</v>
      </c>
      <c r="Z929">
        <v>60</v>
      </c>
      <c r="AA929">
        <v>1113.75</v>
      </c>
    </row>
    <row r="930" spans="1:27">
      <c r="A930" s="95">
        <v>45589</v>
      </c>
      <c r="B930">
        <v>156.1</v>
      </c>
      <c r="C930">
        <v>661.75</v>
      </c>
      <c r="D930">
        <v>163</v>
      </c>
      <c r="E930">
        <v>3100</v>
      </c>
      <c r="F930">
        <v>553</v>
      </c>
      <c r="G930">
        <v>3045</v>
      </c>
      <c r="H930">
        <v>568</v>
      </c>
      <c r="I930">
        <v>3045</v>
      </c>
      <c r="J930">
        <v>583</v>
      </c>
      <c r="K930">
        <v>14.38</v>
      </c>
      <c r="L930">
        <v>1.5625</v>
      </c>
      <c r="M930">
        <v>1.5487500000000001</v>
      </c>
      <c r="N930">
        <v>1.645</v>
      </c>
      <c r="O930">
        <v>1.65</v>
      </c>
      <c r="P930">
        <v>1.73</v>
      </c>
      <c r="Q930">
        <v>1.875</v>
      </c>
      <c r="R930">
        <v>0.71499999999999997</v>
      </c>
      <c r="S930">
        <v>0.71499999999999997</v>
      </c>
      <c r="T930">
        <v>0.71250000000000002</v>
      </c>
      <c r="U930">
        <v>5.1349999999999998E-3</v>
      </c>
      <c r="V930">
        <v>86.5</v>
      </c>
      <c r="W930">
        <v>71.25</v>
      </c>
      <c r="X930">
        <v>71.25</v>
      </c>
      <c r="Y930">
        <v>71.25</v>
      </c>
      <c r="Z930">
        <v>63.5</v>
      </c>
      <c r="AA930">
        <v>1109</v>
      </c>
    </row>
    <row r="931" spans="1:27">
      <c r="A931" s="95">
        <v>45590</v>
      </c>
      <c r="B931">
        <v>156.6</v>
      </c>
      <c r="C931">
        <v>658</v>
      </c>
      <c r="D931">
        <v>165.25</v>
      </c>
      <c r="E931">
        <v>3120</v>
      </c>
      <c r="F931">
        <v>554</v>
      </c>
      <c r="G931">
        <v>3045</v>
      </c>
      <c r="H931">
        <v>566</v>
      </c>
      <c r="I931">
        <v>3045</v>
      </c>
      <c r="J931">
        <v>584</v>
      </c>
      <c r="K931">
        <v>14.4</v>
      </c>
      <c r="L931">
        <v>1.5587500000000001</v>
      </c>
      <c r="M931">
        <v>1.5562499999999999</v>
      </c>
      <c r="N931">
        <v>1.64</v>
      </c>
      <c r="O931">
        <v>1.6475</v>
      </c>
      <c r="P931">
        <v>1.71</v>
      </c>
      <c r="Q931">
        <v>1.87</v>
      </c>
      <c r="R931">
        <v>0.70499999999999996</v>
      </c>
      <c r="S931">
        <v>0.70499999999999996</v>
      </c>
      <c r="T931">
        <v>0.70250000000000001</v>
      </c>
      <c r="U931">
        <v>5.1349999999999998E-3</v>
      </c>
      <c r="V931">
        <v>87</v>
      </c>
      <c r="W931">
        <v>70</v>
      </c>
      <c r="X931">
        <v>70</v>
      </c>
      <c r="Y931">
        <v>70</v>
      </c>
      <c r="Z931">
        <v>63</v>
      </c>
      <c r="AA931">
        <v>1106.5</v>
      </c>
    </row>
    <row r="932" spans="1:27">
      <c r="A932" s="95">
        <v>45593</v>
      </c>
      <c r="B932">
        <v>153.5</v>
      </c>
      <c r="C932">
        <v>647.5</v>
      </c>
      <c r="D932">
        <v>162.25</v>
      </c>
      <c r="E932">
        <v>3155</v>
      </c>
      <c r="F932">
        <v>559</v>
      </c>
      <c r="G932">
        <v>3075</v>
      </c>
      <c r="H932">
        <v>571</v>
      </c>
      <c r="I932">
        <v>3005</v>
      </c>
      <c r="J932">
        <v>589</v>
      </c>
      <c r="K932">
        <v>14.54</v>
      </c>
      <c r="L932">
        <v>1.5425</v>
      </c>
      <c r="M932">
        <v>1.5425</v>
      </c>
      <c r="N932">
        <v>1.6174999999999999</v>
      </c>
      <c r="O932">
        <v>1.6325000000000001</v>
      </c>
      <c r="P932">
        <v>1.7</v>
      </c>
      <c r="Q932">
        <v>1.87</v>
      </c>
      <c r="R932">
        <v>0.69499999999999995</v>
      </c>
      <c r="S932">
        <v>0.69499999999999995</v>
      </c>
      <c r="T932">
        <v>0.6925</v>
      </c>
      <c r="U932">
        <v>5.1599999999999997E-3</v>
      </c>
      <c r="V932">
        <v>90</v>
      </c>
      <c r="W932">
        <v>69.25</v>
      </c>
      <c r="X932">
        <v>69.25</v>
      </c>
      <c r="Y932">
        <v>69.25</v>
      </c>
      <c r="Z932">
        <v>63.5</v>
      </c>
      <c r="AA932">
        <v>1080</v>
      </c>
    </row>
    <row r="933" spans="1:27">
      <c r="A933" s="95">
        <v>45594</v>
      </c>
      <c r="B933">
        <v>154.25</v>
      </c>
      <c r="C933">
        <v>644.25</v>
      </c>
      <c r="D933">
        <v>162.75</v>
      </c>
      <c r="E933">
        <v>3120</v>
      </c>
      <c r="F933">
        <v>549</v>
      </c>
      <c r="G933">
        <v>3040</v>
      </c>
      <c r="H933">
        <v>559</v>
      </c>
      <c r="I933">
        <v>3005</v>
      </c>
      <c r="J933">
        <v>579</v>
      </c>
      <c r="K933">
        <v>14.26</v>
      </c>
      <c r="L933">
        <v>1.54125</v>
      </c>
      <c r="M933">
        <v>1.53</v>
      </c>
      <c r="N933">
        <v>1.625</v>
      </c>
      <c r="O933">
        <v>1.6375</v>
      </c>
      <c r="P933">
        <v>1.69</v>
      </c>
      <c r="Q933">
        <v>1.86</v>
      </c>
      <c r="R933">
        <v>0.69</v>
      </c>
      <c r="S933">
        <v>0.69</v>
      </c>
      <c r="T933">
        <v>0.6875</v>
      </c>
      <c r="U933">
        <v>5.1050000000000002E-3</v>
      </c>
      <c r="V933">
        <v>84.25</v>
      </c>
      <c r="W933">
        <v>68.75</v>
      </c>
      <c r="X933">
        <v>68.75</v>
      </c>
      <c r="Y933">
        <v>68.75</v>
      </c>
      <c r="Z933">
        <v>62.75</v>
      </c>
      <c r="AA933">
        <v>1067</v>
      </c>
    </row>
    <row r="934" spans="1:27">
      <c r="A934" s="95">
        <v>45595</v>
      </c>
      <c r="B934">
        <v>157.72499999999999</v>
      </c>
      <c r="C934">
        <v>640</v>
      </c>
      <c r="D934">
        <v>165.75</v>
      </c>
      <c r="E934">
        <v>3110</v>
      </c>
      <c r="F934">
        <v>547</v>
      </c>
      <c r="G934">
        <v>3030</v>
      </c>
      <c r="H934">
        <v>557</v>
      </c>
      <c r="I934">
        <v>3030</v>
      </c>
      <c r="J934">
        <v>577</v>
      </c>
      <c r="K934">
        <v>14.22</v>
      </c>
      <c r="L934">
        <v>1.5734999999999999</v>
      </c>
      <c r="M934">
        <v>1.5549999999999999</v>
      </c>
      <c r="N934">
        <v>1.6575</v>
      </c>
      <c r="O934">
        <v>1.6675</v>
      </c>
      <c r="P934">
        <v>1.7050000000000001</v>
      </c>
      <c r="Q934">
        <v>1.88</v>
      </c>
      <c r="R934">
        <v>0.67625000000000002</v>
      </c>
      <c r="S934">
        <v>0.67625000000000002</v>
      </c>
      <c r="T934">
        <v>0.67374999999999996</v>
      </c>
      <c r="U934">
        <v>5.0800000000000003E-3</v>
      </c>
      <c r="V934">
        <v>82.5</v>
      </c>
      <c r="W934">
        <v>67.75</v>
      </c>
      <c r="X934">
        <v>67.75</v>
      </c>
      <c r="Y934">
        <v>67.75</v>
      </c>
      <c r="Z934">
        <v>62.25</v>
      </c>
      <c r="AA934">
        <v>1090</v>
      </c>
    </row>
    <row r="935" spans="1:27">
      <c r="A935" s="95">
        <v>45596</v>
      </c>
      <c r="B935">
        <v>158.4</v>
      </c>
      <c r="C935">
        <v>648.25</v>
      </c>
      <c r="D935">
        <v>167.25</v>
      </c>
      <c r="E935">
        <v>3105</v>
      </c>
      <c r="F935">
        <v>545</v>
      </c>
      <c r="G935">
        <v>3025</v>
      </c>
      <c r="H935">
        <v>554</v>
      </c>
      <c r="I935">
        <v>3030</v>
      </c>
      <c r="J935">
        <v>575</v>
      </c>
      <c r="K935">
        <v>14.16</v>
      </c>
      <c r="L935">
        <v>1.5912500000000001</v>
      </c>
      <c r="M935">
        <v>1.5874999999999999</v>
      </c>
      <c r="N935">
        <v>1.675</v>
      </c>
      <c r="O935">
        <v>1.6850000000000001</v>
      </c>
      <c r="P935">
        <v>1.7224999999999999</v>
      </c>
      <c r="Q935">
        <v>1.9</v>
      </c>
      <c r="R935">
        <v>0.68500000000000005</v>
      </c>
      <c r="S935">
        <v>0.68500000000000005</v>
      </c>
      <c r="T935">
        <v>0.6825</v>
      </c>
      <c r="U935">
        <v>5.1799999999999997E-3</v>
      </c>
      <c r="V935">
        <v>84</v>
      </c>
      <c r="W935">
        <v>68.75</v>
      </c>
      <c r="X935">
        <v>68.75</v>
      </c>
      <c r="Y935">
        <v>68.75</v>
      </c>
      <c r="Z935">
        <v>63.5</v>
      </c>
      <c r="AA935">
        <v>1069</v>
      </c>
    </row>
    <row r="936" spans="1:27">
      <c r="A936" s="95">
        <v>45597</v>
      </c>
      <c r="B936">
        <v>161</v>
      </c>
      <c r="C936">
        <v>673</v>
      </c>
      <c r="D936">
        <v>168.75</v>
      </c>
      <c r="E936">
        <v>3105</v>
      </c>
      <c r="F936">
        <v>538</v>
      </c>
      <c r="G936">
        <v>3025</v>
      </c>
      <c r="H936">
        <v>546</v>
      </c>
      <c r="I936">
        <v>3030</v>
      </c>
      <c r="J936">
        <v>568</v>
      </c>
      <c r="K936">
        <v>13.95</v>
      </c>
      <c r="L936">
        <v>1.6087499999999999</v>
      </c>
      <c r="M936">
        <v>1.6</v>
      </c>
      <c r="N936">
        <v>1.6825000000000001</v>
      </c>
      <c r="O936">
        <v>1.7</v>
      </c>
      <c r="P936">
        <v>1.73</v>
      </c>
      <c r="Q936">
        <v>1.92</v>
      </c>
      <c r="R936">
        <v>0.70125000000000004</v>
      </c>
      <c r="S936">
        <v>0.70125000000000004</v>
      </c>
      <c r="T936">
        <v>0.69874999999999998</v>
      </c>
      <c r="U936">
        <v>5.3099999999999996E-3</v>
      </c>
      <c r="V936">
        <v>87</v>
      </c>
      <c r="W936">
        <v>69.5</v>
      </c>
      <c r="X936">
        <v>69.5</v>
      </c>
      <c r="Y936">
        <v>69.5</v>
      </c>
      <c r="Z936">
        <v>66</v>
      </c>
      <c r="AA936">
        <v>1082</v>
      </c>
    </row>
    <row r="937" spans="1:27">
      <c r="A937" s="95">
        <v>45600</v>
      </c>
      <c r="B937">
        <v>161.9</v>
      </c>
      <c r="C937">
        <v>673</v>
      </c>
      <c r="D937">
        <v>168.75</v>
      </c>
      <c r="E937">
        <v>3120</v>
      </c>
      <c r="F937">
        <v>548</v>
      </c>
      <c r="G937">
        <v>3040</v>
      </c>
      <c r="H937">
        <v>558</v>
      </c>
      <c r="I937">
        <v>3055</v>
      </c>
      <c r="J937">
        <v>578</v>
      </c>
      <c r="K937">
        <v>14.24</v>
      </c>
      <c r="V937">
        <v>86.75</v>
      </c>
      <c r="W937">
        <v>68.75</v>
      </c>
      <c r="X937">
        <v>68.75</v>
      </c>
      <c r="Y937">
        <v>68.75</v>
      </c>
      <c r="Z937">
        <v>66</v>
      </c>
      <c r="AA937">
        <v>1093.25</v>
      </c>
    </row>
    <row r="938" spans="1:27">
      <c r="A938" s="95">
        <v>45601</v>
      </c>
      <c r="B938">
        <v>161.4</v>
      </c>
      <c r="C938">
        <v>673</v>
      </c>
      <c r="D938">
        <v>167</v>
      </c>
      <c r="E938">
        <v>3105</v>
      </c>
      <c r="F938">
        <v>548</v>
      </c>
      <c r="G938">
        <v>3025</v>
      </c>
      <c r="H938">
        <v>557</v>
      </c>
      <c r="I938">
        <v>3055</v>
      </c>
      <c r="J938">
        <v>578</v>
      </c>
      <c r="K938">
        <v>14.23</v>
      </c>
      <c r="V938">
        <v>85</v>
      </c>
      <c r="W938">
        <v>68.25</v>
      </c>
      <c r="X938">
        <v>68.25</v>
      </c>
      <c r="Y938">
        <v>68.25</v>
      </c>
      <c r="Z938">
        <v>69.5</v>
      </c>
      <c r="AA938">
        <v>1122</v>
      </c>
    </row>
    <row r="939" spans="1:27">
      <c r="A939" s="95">
        <v>45602</v>
      </c>
      <c r="B939">
        <v>161.5</v>
      </c>
      <c r="C939">
        <v>677</v>
      </c>
      <c r="D939">
        <v>167.75</v>
      </c>
      <c r="E939">
        <v>3100</v>
      </c>
      <c r="F939">
        <v>553</v>
      </c>
      <c r="G939">
        <v>3020</v>
      </c>
      <c r="H939">
        <v>563</v>
      </c>
      <c r="I939">
        <v>3105</v>
      </c>
      <c r="J939">
        <v>583</v>
      </c>
      <c r="K939">
        <v>14.37</v>
      </c>
      <c r="V939">
        <v>83.5</v>
      </c>
      <c r="W939">
        <v>71.75</v>
      </c>
      <c r="X939">
        <v>71.75</v>
      </c>
      <c r="Y939">
        <v>71.75</v>
      </c>
      <c r="Z939">
        <v>70.75</v>
      </c>
      <c r="AA939">
        <v>1119.25</v>
      </c>
    </row>
    <row r="940" spans="1:27">
      <c r="A940" s="95">
        <v>45603</v>
      </c>
      <c r="B940">
        <v>161.4</v>
      </c>
      <c r="C940">
        <v>674.5</v>
      </c>
      <c r="D940">
        <v>169.75</v>
      </c>
      <c r="E940">
        <v>3110</v>
      </c>
      <c r="F940">
        <v>554</v>
      </c>
      <c r="G940">
        <v>3030</v>
      </c>
      <c r="H940">
        <v>565</v>
      </c>
      <c r="I940">
        <v>3105</v>
      </c>
      <c r="J940">
        <v>584</v>
      </c>
      <c r="K940">
        <v>14.42</v>
      </c>
      <c r="V940">
        <v>83</v>
      </c>
      <c r="W940">
        <v>76.25</v>
      </c>
      <c r="X940">
        <v>76.25</v>
      </c>
      <c r="Y940">
        <v>76.25</v>
      </c>
      <c r="Z940">
        <v>72</v>
      </c>
      <c r="AA940">
        <v>1102.75</v>
      </c>
    </row>
    <row r="941" spans="1:27">
      <c r="A941" s="95">
        <v>45604</v>
      </c>
      <c r="B941">
        <v>161</v>
      </c>
      <c r="C941">
        <v>677.25</v>
      </c>
      <c r="D941">
        <v>170</v>
      </c>
      <c r="E941">
        <v>3095</v>
      </c>
      <c r="F941">
        <v>546</v>
      </c>
      <c r="G941">
        <v>3015</v>
      </c>
      <c r="H941">
        <v>555</v>
      </c>
      <c r="I941">
        <v>3105</v>
      </c>
      <c r="J941">
        <v>576</v>
      </c>
      <c r="K941">
        <v>14.18</v>
      </c>
      <c r="L941">
        <v>1.6087499999999999</v>
      </c>
      <c r="M941">
        <v>1.605</v>
      </c>
      <c r="N941">
        <v>1.6937500000000001</v>
      </c>
      <c r="O941">
        <v>1.7</v>
      </c>
      <c r="P941">
        <v>1.76</v>
      </c>
      <c r="Q941">
        <v>1.92</v>
      </c>
      <c r="R941">
        <v>0.78249999999999997</v>
      </c>
      <c r="S941">
        <v>0.78249999999999997</v>
      </c>
      <c r="T941">
        <v>0.78</v>
      </c>
      <c r="U941">
        <v>6.0099999999999997E-3</v>
      </c>
      <c r="V941">
        <v>83.25</v>
      </c>
      <c r="W941">
        <v>78.75</v>
      </c>
      <c r="X941">
        <v>78.75</v>
      </c>
      <c r="Y941">
        <v>78.75</v>
      </c>
      <c r="Z941">
        <v>73</v>
      </c>
      <c r="AA941">
        <v>1071</v>
      </c>
    </row>
    <row r="942" spans="1:27">
      <c r="A942" s="95">
        <v>45607</v>
      </c>
      <c r="B942">
        <v>161.6</v>
      </c>
      <c r="C942">
        <v>677.25</v>
      </c>
      <c r="D942">
        <v>170</v>
      </c>
      <c r="E942">
        <v>3120</v>
      </c>
      <c r="F942">
        <v>548</v>
      </c>
      <c r="G942">
        <v>3040</v>
      </c>
      <c r="H942">
        <v>558</v>
      </c>
      <c r="I942">
        <v>3080</v>
      </c>
      <c r="J942">
        <v>578</v>
      </c>
      <c r="K942">
        <v>14.25</v>
      </c>
      <c r="L942">
        <v>1.6112500000000001</v>
      </c>
      <c r="M942">
        <v>1.605</v>
      </c>
      <c r="N942">
        <v>1.7</v>
      </c>
      <c r="O942">
        <v>1.7050000000000001</v>
      </c>
      <c r="P942">
        <v>1.7649999999999999</v>
      </c>
      <c r="Q942">
        <v>1.925</v>
      </c>
      <c r="R942">
        <v>0.78749999999999998</v>
      </c>
      <c r="S942">
        <v>0.78749999999999998</v>
      </c>
      <c r="T942">
        <v>0.78500000000000003</v>
      </c>
      <c r="U942">
        <v>6.3150000000000003E-3</v>
      </c>
      <c r="V942">
        <v>84</v>
      </c>
      <c r="W942">
        <v>78.5</v>
      </c>
      <c r="X942">
        <v>78.5</v>
      </c>
      <c r="Y942">
        <v>78.5</v>
      </c>
      <c r="Z942">
        <v>77.5</v>
      </c>
      <c r="AA942">
        <v>1058.75</v>
      </c>
    </row>
    <row r="943" spans="1:27">
      <c r="A943" s="95">
        <v>45608</v>
      </c>
      <c r="B943">
        <v>162.80000000000001</v>
      </c>
      <c r="C943">
        <v>676.5</v>
      </c>
      <c r="D943">
        <v>172</v>
      </c>
      <c r="E943">
        <v>3150</v>
      </c>
      <c r="F943">
        <v>553</v>
      </c>
      <c r="G943">
        <v>3065</v>
      </c>
      <c r="H943">
        <v>562</v>
      </c>
      <c r="I943">
        <v>3045</v>
      </c>
      <c r="J943">
        <v>583</v>
      </c>
      <c r="K943">
        <v>14.38</v>
      </c>
      <c r="L943">
        <v>1.6265000000000001</v>
      </c>
      <c r="M943">
        <v>1.615</v>
      </c>
      <c r="N943">
        <v>1.7175</v>
      </c>
      <c r="O943">
        <v>1.72</v>
      </c>
      <c r="P943">
        <v>1.7649999999999999</v>
      </c>
      <c r="Q943">
        <v>1.9350000000000001</v>
      </c>
      <c r="R943">
        <v>0.76249999999999996</v>
      </c>
      <c r="S943">
        <v>0.76249999999999996</v>
      </c>
      <c r="T943">
        <v>0.76</v>
      </c>
      <c r="U943">
        <v>6.215E-3</v>
      </c>
      <c r="V943">
        <v>84.75</v>
      </c>
      <c r="W943">
        <v>75.25</v>
      </c>
      <c r="X943">
        <v>75.25</v>
      </c>
      <c r="Y943">
        <v>75.25</v>
      </c>
      <c r="Z943">
        <v>77</v>
      </c>
      <c r="AA943">
        <v>1043.75</v>
      </c>
    </row>
    <row r="944" spans="1:27">
      <c r="A944" s="95">
        <v>45609</v>
      </c>
      <c r="B944">
        <v>162.75</v>
      </c>
      <c r="C944">
        <v>680</v>
      </c>
      <c r="D944">
        <v>172.25</v>
      </c>
      <c r="E944">
        <v>3190</v>
      </c>
      <c r="F944">
        <v>556</v>
      </c>
      <c r="G944">
        <v>3065</v>
      </c>
      <c r="H944">
        <v>560</v>
      </c>
      <c r="I944">
        <v>3065</v>
      </c>
      <c r="J944">
        <v>586</v>
      </c>
      <c r="K944">
        <v>14.47</v>
      </c>
      <c r="L944">
        <v>1.6272500000000001</v>
      </c>
      <c r="M944">
        <v>1.625</v>
      </c>
      <c r="N944">
        <v>1.7250000000000001</v>
      </c>
      <c r="O944">
        <v>1.71875</v>
      </c>
      <c r="P944">
        <v>1.7549999999999999</v>
      </c>
      <c r="Q944">
        <v>1.93</v>
      </c>
      <c r="R944">
        <v>0.72499999999999998</v>
      </c>
      <c r="S944">
        <v>0.72499999999999998</v>
      </c>
      <c r="T944">
        <v>0.72250000000000003</v>
      </c>
      <c r="U944">
        <v>6.195E-3</v>
      </c>
      <c r="V944">
        <v>87</v>
      </c>
      <c r="W944">
        <v>71</v>
      </c>
      <c r="X944">
        <v>71</v>
      </c>
      <c r="Y944">
        <v>71</v>
      </c>
      <c r="Z944">
        <v>77</v>
      </c>
      <c r="AA944">
        <v>1040</v>
      </c>
    </row>
    <row r="945" spans="1:27">
      <c r="A945" s="95">
        <v>45610</v>
      </c>
      <c r="B945">
        <v>163.9</v>
      </c>
      <c r="C945">
        <v>666.75</v>
      </c>
      <c r="D945">
        <v>173.25</v>
      </c>
      <c r="E945">
        <v>3200</v>
      </c>
      <c r="F945">
        <v>559</v>
      </c>
      <c r="G945">
        <v>3075</v>
      </c>
      <c r="H945">
        <v>563</v>
      </c>
      <c r="I945">
        <v>3075</v>
      </c>
      <c r="J945">
        <v>589</v>
      </c>
      <c r="K945">
        <v>14.56</v>
      </c>
      <c r="L945">
        <v>1.637</v>
      </c>
      <c r="M945">
        <v>1.645</v>
      </c>
      <c r="N945">
        <v>1.7337499999999999</v>
      </c>
      <c r="O945">
        <v>1.7275</v>
      </c>
      <c r="P945">
        <v>1.75</v>
      </c>
      <c r="Q945">
        <v>1.925</v>
      </c>
      <c r="R945">
        <v>0.7</v>
      </c>
      <c r="S945">
        <v>0.7</v>
      </c>
      <c r="T945">
        <v>0.69750000000000001</v>
      </c>
      <c r="U945">
        <v>6.195E-3</v>
      </c>
      <c r="V945">
        <v>83</v>
      </c>
      <c r="W945">
        <v>68.5</v>
      </c>
      <c r="X945">
        <v>68.5</v>
      </c>
      <c r="Y945">
        <v>68.5</v>
      </c>
      <c r="Z945">
        <v>76</v>
      </c>
      <c r="AA945">
        <v>1045.5</v>
      </c>
    </row>
    <row r="946" spans="1:27">
      <c r="A946" s="95">
        <v>45611</v>
      </c>
      <c r="B946">
        <v>165.8</v>
      </c>
      <c r="C946">
        <v>667.25</v>
      </c>
      <c r="D946">
        <v>175.25</v>
      </c>
      <c r="E946" s="189">
        <v>3200</v>
      </c>
      <c r="F946" s="189">
        <v>559</v>
      </c>
      <c r="G946" s="189">
        <v>3075</v>
      </c>
      <c r="H946" s="189">
        <v>563</v>
      </c>
      <c r="I946" s="189">
        <v>3075</v>
      </c>
      <c r="J946" s="189">
        <v>589</v>
      </c>
      <c r="K946" s="189">
        <v>14.56</v>
      </c>
      <c r="L946">
        <v>1.6575</v>
      </c>
      <c r="M946">
        <v>1.675</v>
      </c>
      <c r="N946">
        <v>1.76</v>
      </c>
      <c r="O946">
        <v>1.7475000000000001</v>
      </c>
      <c r="P946">
        <v>1.79</v>
      </c>
      <c r="Q946">
        <v>1.9550000000000001</v>
      </c>
      <c r="R946">
        <v>0.72499999999999998</v>
      </c>
      <c r="S946">
        <v>0.72499999999999998</v>
      </c>
      <c r="T946">
        <v>0.72250000000000003</v>
      </c>
      <c r="U946">
        <v>6.4000000000000003E-3</v>
      </c>
      <c r="V946" s="189">
        <v>83</v>
      </c>
      <c r="W946">
        <v>71.5</v>
      </c>
      <c r="X946">
        <v>71.5</v>
      </c>
      <c r="Y946">
        <v>71.5</v>
      </c>
      <c r="Z946">
        <v>79.5</v>
      </c>
      <c r="AA946">
        <v>1047.75</v>
      </c>
    </row>
    <row r="947" spans="1:27">
      <c r="A947" s="95">
        <v>45614</v>
      </c>
      <c r="B947">
        <v>169.5</v>
      </c>
      <c r="C947">
        <v>679</v>
      </c>
      <c r="D947">
        <v>179.25</v>
      </c>
      <c r="E947">
        <v>3130</v>
      </c>
      <c r="F947">
        <v>552</v>
      </c>
      <c r="G947">
        <v>3005</v>
      </c>
      <c r="H947">
        <v>554</v>
      </c>
      <c r="I947">
        <v>3065</v>
      </c>
      <c r="J947">
        <v>582</v>
      </c>
      <c r="K947">
        <v>14.35</v>
      </c>
      <c r="L947">
        <v>1.6950000000000001</v>
      </c>
      <c r="M947">
        <v>1.69</v>
      </c>
      <c r="N947">
        <v>1.79125</v>
      </c>
      <c r="O947">
        <v>1.78</v>
      </c>
      <c r="P947">
        <v>1.84</v>
      </c>
      <c r="Q947">
        <v>1.9950000000000001</v>
      </c>
      <c r="R947">
        <v>0.68500000000000005</v>
      </c>
      <c r="S947">
        <v>0.68500000000000005</v>
      </c>
      <c r="T947">
        <v>0.6825</v>
      </c>
      <c r="U947">
        <v>6.3200000000000001E-3</v>
      </c>
      <c r="V947">
        <v>82</v>
      </c>
      <c r="W947">
        <v>68</v>
      </c>
      <c r="X947">
        <v>68</v>
      </c>
      <c r="Y947">
        <v>68</v>
      </c>
      <c r="Z947">
        <v>77</v>
      </c>
      <c r="AA947">
        <v>1057</v>
      </c>
    </row>
    <row r="948" spans="1:27">
      <c r="A948" s="95">
        <v>45615</v>
      </c>
      <c r="B948">
        <v>168.3</v>
      </c>
      <c r="C948">
        <v>685.25</v>
      </c>
      <c r="D948">
        <v>176.5</v>
      </c>
      <c r="E948">
        <v>3170</v>
      </c>
      <c r="F948">
        <v>555</v>
      </c>
      <c r="G948">
        <v>3090</v>
      </c>
      <c r="H948">
        <v>566</v>
      </c>
      <c r="I948">
        <v>3100</v>
      </c>
      <c r="J948">
        <v>585</v>
      </c>
      <c r="K948">
        <v>14.44</v>
      </c>
      <c r="L948">
        <v>1.6970000000000001</v>
      </c>
      <c r="M948">
        <v>1.6875</v>
      </c>
      <c r="N948">
        <v>1.7725</v>
      </c>
      <c r="O948">
        <v>1.7825</v>
      </c>
      <c r="P948">
        <v>1.82</v>
      </c>
      <c r="Q948">
        <v>1.9850000000000001</v>
      </c>
      <c r="R948">
        <v>0.67</v>
      </c>
      <c r="S948">
        <v>0.67</v>
      </c>
      <c r="T948">
        <v>0.66749999999999998</v>
      </c>
      <c r="U948">
        <v>6.2550000000000001E-3</v>
      </c>
      <c r="V948">
        <v>80.75</v>
      </c>
      <c r="W948">
        <v>66.75</v>
      </c>
      <c r="X948">
        <v>66.75</v>
      </c>
      <c r="Y948">
        <v>66.75</v>
      </c>
      <c r="Z948">
        <v>77</v>
      </c>
      <c r="AA948">
        <v>1058</v>
      </c>
    </row>
    <row r="949" spans="1:27">
      <c r="A949" s="103">
        <v>45616</v>
      </c>
      <c r="B949">
        <v>165.7</v>
      </c>
      <c r="C949">
        <v>677.25</v>
      </c>
      <c r="D949">
        <v>174</v>
      </c>
      <c r="E949" s="189">
        <v>3170</v>
      </c>
      <c r="F949" s="189">
        <v>555</v>
      </c>
      <c r="G949" s="189">
        <v>3090</v>
      </c>
      <c r="H949" s="189">
        <v>566</v>
      </c>
      <c r="I949" s="189">
        <v>3100</v>
      </c>
      <c r="J949" s="189">
        <v>585</v>
      </c>
      <c r="K949" s="189">
        <v>14.44</v>
      </c>
      <c r="L949">
        <v>1.6559999999999999</v>
      </c>
      <c r="M949">
        <v>1.6412500000000001</v>
      </c>
      <c r="N949">
        <v>1.74</v>
      </c>
      <c r="O949">
        <v>1.7475000000000001</v>
      </c>
      <c r="P949">
        <v>1.77</v>
      </c>
      <c r="Q949">
        <v>1.96</v>
      </c>
      <c r="R949">
        <v>0.65249999999999997</v>
      </c>
      <c r="S949">
        <v>0.65249999999999997</v>
      </c>
      <c r="T949">
        <v>0.65</v>
      </c>
      <c r="U949">
        <v>6.1500000000000001E-3</v>
      </c>
      <c r="V949" s="189">
        <v>80.75</v>
      </c>
      <c r="W949">
        <v>64.75</v>
      </c>
      <c r="X949">
        <v>64.75</v>
      </c>
      <c r="Y949">
        <v>64.75</v>
      </c>
      <c r="Z949">
        <v>76.5</v>
      </c>
      <c r="AA949">
        <v>1064.75</v>
      </c>
    </row>
    <row r="950" spans="1:27">
      <c r="A950" s="95">
        <v>45617</v>
      </c>
      <c r="B950">
        <v>162.4</v>
      </c>
      <c r="C950">
        <v>668.25</v>
      </c>
      <c r="D950">
        <v>170.25</v>
      </c>
      <c r="E950">
        <v>3120</v>
      </c>
      <c r="F950">
        <v>544</v>
      </c>
      <c r="G950">
        <v>3040</v>
      </c>
      <c r="H950">
        <v>554</v>
      </c>
      <c r="I950">
        <v>3120</v>
      </c>
      <c r="J950">
        <v>574</v>
      </c>
      <c r="K950">
        <v>14.13</v>
      </c>
      <c r="L950">
        <v>1.6220000000000001</v>
      </c>
      <c r="M950">
        <v>1.61</v>
      </c>
      <c r="N950">
        <v>1.7150000000000001</v>
      </c>
      <c r="O950">
        <v>1.7150000000000001</v>
      </c>
      <c r="P950">
        <v>1.7549999999999999</v>
      </c>
      <c r="Q950">
        <v>1.94</v>
      </c>
      <c r="R950">
        <v>0.62250000000000005</v>
      </c>
      <c r="S950">
        <v>0.62250000000000005</v>
      </c>
      <c r="T950">
        <v>0.62</v>
      </c>
      <c r="U950">
        <v>6.195E-3</v>
      </c>
      <c r="V950">
        <v>80.75</v>
      </c>
      <c r="W950">
        <v>61.25</v>
      </c>
      <c r="X950">
        <v>61.25</v>
      </c>
      <c r="Y950">
        <v>61.25</v>
      </c>
      <c r="Z950">
        <v>75.5</v>
      </c>
      <c r="AA950">
        <v>1063.5</v>
      </c>
    </row>
    <row r="951" spans="1:27">
      <c r="A951" s="95">
        <v>45618</v>
      </c>
      <c r="B951">
        <v>161.30000000000001</v>
      </c>
      <c r="C951">
        <v>667.5</v>
      </c>
      <c r="D951">
        <v>169.5</v>
      </c>
      <c r="E951">
        <v>3150</v>
      </c>
      <c r="F951">
        <v>549</v>
      </c>
      <c r="G951">
        <v>3070</v>
      </c>
      <c r="H951">
        <v>559</v>
      </c>
      <c r="I951">
        <v>3120</v>
      </c>
      <c r="J951">
        <v>579</v>
      </c>
      <c r="K951">
        <v>14.27</v>
      </c>
      <c r="L951">
        <v>1.6125</v>
      </c>
      <c r="M951">
        <v>1.6</v>
      </c>
      <c r="N951">
        <v>1.7024999999999999</v>
      </c>
      <c r="O951">
        <v>1.7050000000000001</v>
      </c>
      <c r="P951">
        <v>1.7575000000000001</v>
      </c>
      <c r="Q951">
        <v>1.9350000000000001</v>
      </c>
      <c r="R951">
        <v>0.59125000000000005</v>
      </c>
      <c r="S951">
        <v>0.59125000000000005</v>
      </c>
      <c r="T951">
        <v>0.58875</v>
      </c>
      <c r="U951">
        <v>6.2599999999999999E-3</v>
      </c>
      <c r="V951">
        <v>79</v>
      </c>
      <c r="W951">
        <v>60.25</v>
      </c>
      <c r="X951">
        <v>60.25</v>
      </c>
      <c r="Y951">
        <v>60.25</v>
      </c>
      <c r="Z951">
        <v>77</v>
      </c>
      <c r="AA951">
        <v>1069</v>
      </c>
    </row>
    <row r="952" spans="1:27">
      <c r="A952" s="95">
        <v>45621</v>
      </c>
      <c r="B952">
        <v>159.80000000000001</v>
      </c>
      <c r="C952">
        <v>656.25</v>
      </c>
      <c r="D952">
        <v>168.25</v>
      </c>
      <c r="E952">
        <v>3150</v>
      </c>
      <c r="F952">
        <v>550</v>
      </c>
      <c r="G952">
        <v>3070</v>
      </c>
      <c r="H952">
        <v>559</v>
      </c>
      <c r="I952">
        <v>3175</v>
      </c>
      <c r="J952">
        <v>580</v>
      </c>
      <c r="K952">
        <v>14.28</v>
      </c>
      <c r="L952">
        <v>1.5960000000000001</v>
      </c>
      <c r="M952">
        <v>1.58</v>
      </c>
      <c r="N952">
        <v>1.6775</v>
      </c>
      <c r="O952">
        <v>1.68875</v>
      </c>
      <c r="P952">
        <v>1.75</v>
      </c>
      <c r="Q952">
        <v>1.915</v>
      </c>
      <c r="R952">
        <v>0.59</v>
      </c>
      <c r="S952">
        <v>0.59</v>
      </c>
      <c r="T952">
        <v>0.58750000000000002</v>
      </c>
      <c r="U952">
        <v>6.2399999999999999E-3</v>
      </c>
      <c r="V952">
        <v>80</v>
      </c>
      <c r="W952">
        <v>58</v>
      </c>
      <c r="X952">
        <v>58</v>
      </c>
      <c r="Y952">
        <v>58</v>
      </c>
      <c r="Z952">
        <v>76.5</v>
      </c>
      <c r="AA952">
        <v>1086</v>
      </c>
    </row>
    <row r="953" spans="1:27">
      <c r="A953" s="95">
        <v>45622</v>
      </c>
      <c r="B953">
        <v>159.4</v>
      </c>
      <c r="C953">
        <v>646.25</v>
      </c>
      <c r="D953">
        <v>166.75</v>
      </c>
      <c r="E953">
        <v>3120</v>
      </c>
      <c r="F953">
        <v>545</v>
      </c>
      <c r="G953">
        <v>3040</v>
      </c>
      <c r="H953">
        <v>554</v>
      </c>
      <c r="I953">
        <v>3140</v>
      </c>
      <c r="J953">
        <v>575</v>
      </c>
      <c r="K953">
        <v>14.15</v>
      </c>
      <c r="L953">
        <v>1.5920000000000001</v>
      </c>
      <c r="M953">
        <v>1.5662499999999999</v>
      </c>
      <c r="N953">
        <v>1.6575</v>
      </c>
      <c r="O953">
        <v>1.68</v>
      </c>
      <c r="P953">
        <v>1.7150000000000001</v>
      </c>
      <c r="Q953">
        <v>1.89</v>
      </c>
      <c r="R953">
        <v>0.61250000000000004</v>
      </c>
      <c r="S953">
        <v>0.61250000000000004</v>
      </c>
      <c r="T953">
        <v>0.61</v>
      </c>
      <c r="U953">
        <v>6.2350000000000001E-3</v>
      </c>
      <c r="V953">
        <v>80</v>
      </c>
      <c r="W953">
        <v>60.75</v>
      </c>
      <c r="X953">
        <v>60.75</v>
      </c>
      <c r="Y953">
        <v>60.75</v>
      </c>
      <c r="Z953">
        <v>76.5</v>
      </c>
      <c r="AA953">
        <v>1084.75</v>
      </c>
    </row>
    <row r="954" spans="1:27">
      <c r="A954" s="95">
        <v>45623</v>
      </c>
      <c r="B954">
        <v>159</v>
      </c>
      <c r="C954">
        <v>655</v>
      </c>
      <c r="D954">
        <v>168.5</v>
      </c>
      <c r="E954">
        <v>3140</v>
      </c>
      <c r="F954">
        <v>539</v>
      </c>
      <c r="G954">
        <v>3060</v>
      </c>
      <c r="H954">
        <v>548</v>
      </c>
      <c r="I954">
        <v>3100</v>
      </c>
      <c r="J954">
        <v>569</v>
      </c>
      <c r="K954">
        <v>13.98</v>
      </c>
      <c r="L954">
        <v>1.5914999999999999</v>
      </c>
      <c r="M954">
        <v>1.5674999999999999</v>
      </c>
      <c r="N954">
        <v>1.6850000000000001</v>
      </c>
      <c r="O954">
        <v>1.68</v>
      </c>
      <c r="P954">
        <v>1.74</v>
      </c>
      <c r="Q954">
        <v>1.915</v>
      </c>
      <c r="R954">
        <v>0.59499999999999997</v>
      </c>
      <c r="S954">
        <v>0.59499999999999997</v>
      </c>
      <c r="T954">
        <v>0.59250000000000003</v>
      </c>
      <c r="U954">
        <v>6.2350000000000001E-3</v>
      </c>
      <c r="V954">
        <v>78.5</v>
      </c>
      <c r="W954">
        <v>58.25</v>
      </c>
      <c r="X954">
        <v>58.25</v>
      </c>
      <c r="Y954">
        <v>58.25</v>
      </c>
      <c r="Z954">
        <v>76.5</v>
      </c>
      <c r="AA954">
        <v>1073.75</v>
      </c>
    </row>
    <row r="955" spans="1:27">
      <c r="A955" s="103">
        <v>45624</v>
      </c>
      <c r="B955" s="189">
        <v>159</v>
      </c>
      <c r="C955" s="176">
        <v>660.25</v>
      </c>
      <c r="D955" s="189">
        <v>168.5</v>
      </c>
      <c r="E955">
        <v>3150</v>
      </c>
      <c r="F955">
        <v>535</v>
      </c>
      <c r="G955">
        <v>3070</v>
      </c>
      <c r="H955">
        <v>544</v>
      </c>
      <c r="I955">
        <v>3100</v>
      </c>
      <c r="J955">
        <v>565</v>
      </c>
      <c r="K955">
        <v>13.87</v>
      </c>
      <c r="L955" s="189">
        <v>1.5914999999999999</v>
      </c>
      <c r="M955" s="189">
        <v>1.5674999999999999</v>
      </c>
      <c r="N955" s="189">
        <v>1.6850000000000001</v>
      </c>
      <c r="O955" s="189">
        <v>1.68</v>
      </c>
      <c r="P955" s="189">
        <v>1.74</v>
      </c>
      <c r="Q955" s="189">
        <v>1.915</v>
      </c>
      <c r="R955" s="189">
        <v>0.59499999999999997</v>
      </c>
      <c r="S955" s="189">
        <v>0.59499999999999997</v>
      </c>
      <c r="T955" s="189">
        <v>0.59250000000000003</v>
      </c>
      <c r="U955" s="189">
        <v>6.2350000000000001E-3</v>
      </c>
      <c r="V955">
        <v>78.75</v>
      </c>
      <c r="W955" s="189">
        <v>58.25</v>
      </c>
      <c r="X955" s="189">
        <v>58.25</v>
      </c>
      <c r="Y955" s="189">
        <v>58.25</v>
      </c>
      <c r="Z955" s="189">
        <v>76.5</v>
      </c>
      <c r="AA955">
        <v>1067.75</v>
      </c>
    </row>
    <row r="956" spans="1:27">
      <c r="A956" s="95">
        <v>45625</v>
      </c>
      <c r="B956" s="189">
        <v>159</v>
      </c>
      <c r="C956" s="176">
        <v>659.75</v>
      </c>
      <c r="D956" s="189">
        <v>168.5</v>
      </c>
      <c r="E956">
        <v>3170</v>
      </c>
      <c r="F956">
        <v>536</v>
      </c>
      <c r="G956">
        <v>3090</v>
      </c>
      <c r="H956">
        <v>545</v>
      </c>
      <c r="I956">
        <v>3100</v>
      </c>
      <c r="J956">
        <v>566</v>
      </c>
      <c r="K956">
        <v>13.9</v>
      </c>
      <c r="L956" s="189">
        <v>1.5914999999999999</v>
      </c>
      <c r="M956" s="189">
        <v>1.5674999999999999</v>
      </c>
      <c r="N956" s="189">
        <v>1.6850000000000001</v>
      </c>
      <c r="O956" s="189">
        <v>1.68</v>
      </c>
      <c r="P956" s="189">
        <v>1.74</v>
      </c>
      <c r="Q956" s="189">
        <v>1.915</v>
      </c>
      <c r="R956" s="189">
        <v>0.59499999999999997</v>
      </c>
      <c r="S956" s="189">
        <v>0.59499999999999997</v>
      </c>
      <c r="T956" s="189">
        <v>0.59250000000000003</v>
      </c>
      <c r="U956" s="189">
        <v>6.2350000000000001E-3</v>
      </c>
      <c r="V956">
        <v>83</v>
      </c>
      <c r="W956" s="189">
        <v>58.25</v>
      </c>
      <c r="X956" s="189">
        <v>58.25</v>
      </c>
      <c r="Y956" s="189">
        <v>58.25</v>
      </c>
      <c r="Z956" s="189">
        <v>76.5</v>
      </c>
      <c r="AA956">
        <v>1072</v>
      </c>
    </row>
    <row r="957" spans="1:27">
      <c r="A957" s="95">
        <v>45628</v>
      </c>
      <c r="B957">
        <v>156.5</v>
      </c>
      <c r="C957">
        <v>664.5</v>
      </c>
      <c r="D957">
        <v>167.75</v>
      </c>
      <c r="E957">
        <v>3155</v>
      </c>
      <c r="F957">
        <v>529</v>
      </c>
      <c r="G957">
        <v>3075</v>
      </c>
      <c r="H957">
        <v>537</v>
      </c>
      <c r="I957">
        <v>3120</v>
      </c>
      <c r="J957">
        <v>559</v>
      </c>
      <c r="K957">
        <v>13.71</v>
      </c>
      <c r="L957">
        <v>1.5649999999999999</v>
      </c>
      <c r="M957">
        <v>1.5449999999999999</v>
      </c>
      <c r="N957">
        <v>1.675</v>
      </c>
      <c r="O957">
        <v>1.67</v>
      </c>
      <c r="P957">
        <v>1.7250000000000001</v>
      </c>
      <c r="Q957">
        <v>1.88</v>
      </c>
      <c r="R957">
        <v>0.58499999999999996</v>
      </c>
      <c r="S957">
        <v>0.58499999999999996</v>
      </c>
      <c r="T957">
        <v>0.58250000000000002</v>
      </c>
      <c r="U957">
        <v>6.4000000000000003E-3</v>
      </c>
      <c r="V957">
        <v>80</v>
      </c>
      <c r="W957">
        <v>58</v>
      </c>
      <c r="X957">
        <v>58</v>
      </c>
      <c r="Y957">
        <v>58</v>
      </c>
      <c r="Z957">
        <v>79</v>
      </c>
      <c r="AA957">
        <v>1058</v>
      </c>
    </row>
    <row r="958" spans="1:27">
      <c r="A958" s="95">
        <v>45629</v>
      </c>
      <c r="B958">
        <v>158.6</v>
      </c>
      <c r="C958">
        <v>675</v>
      </c>
      <c r="D958">
        <v>170</v>
      </c>
      <c r="E958">
        <v>3170</v>
      </c>
      <c r="F958">
        <v>533</v>
      </c>
      <c r="G958">
        <v>3090</v>
      </c>
      <c r="H958">
        <v>541</v>
      </c>
      <c r="I958">
        <v>3130</v>
      </c>
      <c r="J958">
        <v>563</v>
      </c>
      <c r="K958">
        <v>13.8</v>
      </c>
      <c r="L958">
        <v>1.5825</v>
      </c>
      <c r="M958">
        <v>1.5525</v>
      </c>
      <c r="N958">
        <v>1.7</v>
      </c>
      <c r="O958">
        <v>1.6775</v>
      </c>
      <c r="P958">
        <v>1.7050000000000001</v>
      </c>
      <c r="Q958">
        <v>1.88</v>
      </c>
      <c r="R958">
        <v>0.59</v>
      </c>
      <c r="S958">
        <v>0.59</v>
      </c>
      <c r="T958">
        <v>0.58750000000000002</v>
      </c>
      <c r="U958">
        <v>6.3899999999999998E-3</v>
      </c>
      <c r="V958">
        <v>79.75</v>
      </c>
      <c r="W958">
        <v>59.5</v>
      </c>
      <c r="X958">
        <v>59.5</v>
      </c>
      <c r="Y958">
        <v>59.5</v>
      </c>
      <c r="Z958">
        <v>78.5</v>
      </c>
      <c r="AA958">
        <v>1076</v>
      </c>
    </row>
    <row r="959" spans="1:27">
      <c r="A959" s="95">
        <v>45630</v>
      </c>
      <c r="B959">
        <v>160.9</v>
      </c>
      <c r="C959">
        <v>675.25</v>
      </c>
      <c r="D959">
        <v>172.25</v>
      </c>
      <c r="E959">
        <v>3150</v>
      </c>
      <c r="F959">
        <v>531</v>
      </c>
      <c r="G959">
        <v>3070</v>
      </c>
      <c r="H959">
        <v>539</v>
      </c>
      <c r="I959">
        <v>3130</v>
      </c>
      <c r="J959">
        <v>561</v>
      </c>
      <c r="K959">
        <v>13.74</v>
      </c>
      <c r="L959">
        <v>1.6045</v>
      </c>
      <c r="M959">
        <v>1.6</v>
      </c>
      <c r="N959">
        <v>1.7224999999999999</v>
      </c>
      <c r="O959">
        <v>1.7</v>
      </c>
      <c r="P959">
        <v>1.74</v>
      </c>
      <c r="Q959">
        <v>1.91</v>
      </c>
      <c r="R959">
        <v>0.60499999999999998</v>
      </c>
      <c r="S959">
        <v>0.60499999999999998</v>
      </c>
      <c r="T959">
        <v>0.60250000000000004</v>
      </c>
      <c r="U959">
        <v>6.2750000000000002E-3</v>
      </c>
      <c r="V959">
        <v>76.5</v>
      </c>
      <c r="W959">
        <v>60.25</v>
      </c>
      <c r="X959">
        <v>60.25</v>
      </c>
      <c r="Y959">
        <v>60.25</v>
      </c>
      <c r="Z959">
        <v>78.5</v>
      </c>
      <c r="AA959">
        <v>1076.25</v>
      </c>
    </row>
    <row r="960" spans="1:27">
      <c r="A960" s="95">
        <v>45631</v>
      </c>
      <c r="B960">
        <v>162.65</v>
      </c>
      <c r="C960">
        <v>665.5</v>
      </c>
      <c r="D960">
        <v>173.25</v>
      </c>
      <c r="E960">
        <v>3150</v>
      </c>
      <c r="F960">
        <v>534</v>
      </c>
      <c r="G960">
        <v>3070</v>
      </c>
      <c r="H960">
        <v>542</v>
      </c>
      <c r="I960">
        <v>3130</v>
      </c>
      <c r="J960">
        <v>564</v>
      </c>
      <c r="K960">
        <v>13.83</v>
      </c>
      <c r="L960">
        <v>1.6274999999999999</v>
      </c>
      <c r="M960">
        <v>1.645</v>
      </c>
      <c r="N960">
        <v>1.7262500000000001</v>
      </c>
      <c r="O960">
        <v>1.7175</v>
      </c>
      <c r="P960">
        <v>1.75</v>
      </c>
      <c r="Q960">
        <v>1.95</v>
      </c>
      <c r="R960">
        <v>0.63749999999999996</v>
      </c>
      <c r="S960">
        <v>0.63749999999999996</v>
      </c>
      <c r="T960">
        <v>0.63500000000000001</v>
      </c>
      <c r="U960">
        <v>6.2350000000000001E-3</v>
      </c>
      <c r="V960">
        <v>76</v>
      </c>
      <c r="W960">
        <v>63.25</v>
      </c>
      <c r="X960">
        <v>63.25</v>
      </c>
      <c r="Y960">
        <v>63.25</v>
      </c>
      <c r="Z960">
        <v>77</v>
      </c>
      <c r="AA960">
        <v>1065</v>
      </c>
    </row>
    <row r="961" spans="1:27">
      <c r="A961" s="95">
        <v>45632</v>
      </c>
      <c r="B961">
        <v>164</v>
      </c>
      <c r="C961">
        <v>665</v>
      </c>
      <c r="D961">
        <v>178</v>
      </c>
      <c r="E961">
        <v>3140</v>
      </c>
      <c r="F961">
        <v>526</v>
      </c>
      <c r="G961">
        <v>3060</v>
      </c>
      <c r="H961">
        <v>533</v>
      </c>
      <c r="I961">
        <v>3130</v>
      </c>
      <c r="J961">
        <v>556</v>
      </c>
      <c r="K961">
        <v>13.61</v>
      </c>
      <c r="L961">
        <v>1.635</v>
      </c>
      <c r="M961">
        <v>1.6425000000000001</v>
      </c>
      <c r="N961">
        <v>1.78</v>
      </c>
      <c r="O961">
        <v>1.7250000000000001</v>
      </c>
      <c r="P961">
        <v>1.8</v>
      </c>
      <c r="Q961">
        <v>1.95</v>
      </c>
      <c r="R961">
        <v>0.6825</v>
      </c>
      <c r="S961">
        <v>0.6825</v>
      </c>
      <c r="T961">
        <v>0.68</v>
      </c>
      <c r="U961">
        <v>6.215E-3</v>
      </c>
      <c r="V961">
        <v>75.5</v>
      </c>
      <c r="W961">
        <v>67.75</v>
      </c>
      <c r="X961">
        <v>67.75</v>
      </c>
      <c r="Y961">
        <v>67.75</v>
      </c>
      <c r="Z961">
        <v>76</v>
      </c>
      <c r="AA961">
        <v>1040.75</v>
      </c>
    </row>
    <row r="962" spans="1:27">
      <c r="A962" s="95">
        <v>45635</v>
      </c>
      <c r="B962">
        <v>161.19999999999999</v>
      </c>
      <c r="C962">
        <v>663.75</v>
      </c>
      <c r="D962">
        <v>179.25</v>
      </c>
      <c r="E962">
        <v>3140</v>
      </c>
      <c r="F962">
        <v>526</v>
      </c>
      <c r="G962">
        <v>3060</v>
      </c>
      <c r="H962">
        <v>533</v>
      </c>
      <c r="I962">
        <v>3130</v>
      </c>
      <c r="J962">
        <v>556</v>
      </c>
      <c r="K962">
        <v>13.61</v>
      </c>
      <c r="L962">
        <v>1.621</v>
      </c>
      <c r="M962">
        <v>1.6287499999999999</v>
      </c>
      <c r="N962">
        <v>1.7749999999999999</v>
      </c>
      <c r="O962">
        <v>1.71</v>
      </c>
      <c r="P962">
        <v>1.7649999999999999</v>
      </c>
      <c r="Q962">
        <v>1.925</v>
      </c>
      <c r="R962">
        <v>0.66249999999999998</v>
      </c>
      <c r="S962">
        <v>0.66249999999999998</v>
      </c>
      <c r="T962">
        <v>0.66</v>
      </c>
      <c r="U962">
        <v>6.11E-3</v>
      </c>
      <c r="V962">
        <v>74</v>
      </c>
      <c r="W962">
        <v>64.75</v>
      </c>
      <c r="X962">
        <v>64.75</v>
      </c>
      <c r="Y962">
        <v>64.75</v>
      </c>
      <c r="Z962">
        <v>75</v>
      </c>
      <c r="AA962">
        <v>1055.75</v>
      </c>
    </row>
    <row r="963" spans="1:27">
      <c r="A963" s="95">
        <v>45636</v>
      </c>
      <c r="B963">
        <v>164</v>
      </c>
      <c r="C963">
        <v>661</v>
      </c>
      <c r="D963">
        <v>185</v>
      </c>
      <c r="E963">
        <v>3150</v>
      </c>
      <c r="F963">
        <v>529</v>
      </c>
      <c r="G963">
        <v>3070</v>
      </c>
      <c r="H963">
        <v>537</v>
      </c>
      <c r="I963">
        <v>3150</v>
      </c>
      <c r="J963">
        <v>559</v>
      </c>
      <c r="K963">
        <v>13.7</v>
      </c>
      <c r="L963">
        <v>1.6274999999999999</v>
      </c>
      <c r="M963">
        <v>1.64</v>
      </c>
      <c r="N963">
        <v>1.83</v>
      </c>
      <c r="O963">
        <v>1.7175</v>
      </c>
      <c r="P963">
        <v>1.77</v>
      </c>
      <c r="Q963">
        <v>1.9450000000000001</v>
      </c>
      <c r="R963">
        <v>0.64500000000000002</v>
      </c>
      <c r="S963">
        <v>0.64500000000000002</v>
      </c>
      <c r="T963">
        <v>0.64249999999999996</v>
      </c>
      <c r="U963">
        <v>6.0899999999999999E-3</v>
      </c>
      <c r="V963">
        <v>74.5</v>
      </c>
      <c r="W963">
        <v>64.75</v>
      </c>
      <c r="X963">
        <v>64.75</v>
      </c>
      <c r="Y963">
        <v>64.75</v>
      </c>
      <c r="Z963">
        <v>74.5</v>
      </c>
      <c r="AA963">
        <v>1062.75</v>
      </c>
    </row>
    <row r="964" spans="1:27">
      <c r="A964" s="95">
        <v>45637</v>
      </c>
      <c r="B964">
        <v>163.30000000000001</v>
      </c>
      <c r="C964">
        <v>662</v>
      </c>
      <c r="D964">
        <v>175.75</v>
      </c>
      <c r="E964">
        <v>3150</v>
      </c>
      <c r="F964">
        <v>533</v>
      </c>
      <c r="G964">
        <v>3070</v>
      </c>
      <c r="H964">
        <v>541</v>
      </c>
      <c r="I964">
        <v>3150</v>
      </c>
      <c r="J964">
        <v>563</v>
      </c>
      <c r="K964">
        <v>13.8</v>
      </c>
      <c r="L964">
        <v>1.64</v>
      </c>
      <c r="M964">
        <v>1.64</v>
      </c>
      <c r="N964">
        <v>1.7549999999999999</v>
      </c>
      <c r="O964">
        <v>1.7350000000000001</v>
      </c>
      <c r="P964">
        <v>1.79</v>
      </c>
      <c r="Q964">
        <v>1.9450000000000001</v>
      </c>
      <c r="R964">
        <v>0.64249999999999996</v>
      </c>
      <c r="S964">
        <v>0.64249999999999996</v>
      </c>
      <c r="T964">
        <v>0.64</v>
      </c>
      <c r="U964">
        <v>6.1700000000000001E-3</v>
      </c>
      <c r="V964">
        <v>74.5</v>
      </c>
      <c r="W964">
        <v>64.75</v>
      </c>
      <c r="X964">
        <v>64.75</v>
      </c>
      <c r="Y964">
        <v>64.75</v>
      </c>
      <c r="Z964">
        <v>76</v>
      </c>
      <c r="AA964">
        <v>1067</v>
      </c>
    </row>
    <row r="965" spans="1:27">
      <c r="A965" s="95">
        <v>45638</v>
      </c>
      <c r="B965">
        <v>160.4</v>
      </c>
      <c r="C965">
        <v>668.5</v>
      </c>
      <c r="D965">
        <v>170.75</v>
      </c>
      <c r="E965">
        <v>3140</v>
      </c>
      <c r="F965">
        <v>530</v>
      </c>
      <c r="G965">
        <v>3100</v>
      </c>
      <c r="H965">
        <v>538</v>
      </c>
      <c r="I965">
        <v>3250</v>
      </c>
      <c r="J965">
        <v>560</v>
      </c>
      <c r="K965">
        <v>13.72</v>
      </c>
      <c r="L965">
        <v>1.605</v>
      </c>
      <c r="M965">
        <v>1.6</v>
      </c>
      <c r="N965">
        <v>1.68</v>
      </c>
      <c r="O965">
        <v>1.73</v>
      </c>
      <c r="P965">
        <v>1.77</v>
      </c>
      <c r="Q965">
        <v>1.93</v>
      </c>
      <c r="R965">
        <v>0.63749999999999996</v>
      </c>
      <c r="S965">
        <v>0.63749999999999996</v>
      </c>
      <c r="T965">
        <v>0.63500000000000001</v>
      </c>
      <c r="U965">
        <v>6.3200000000000001E-3</v>
      </c>
      <c r="V965">
        <v>74</v>
      </c>
      <c r="W965">
        <v>63.75</v>
      </c>
      <c r="X965">
        <v>63.75</v>
      </c>
      <c r="Y965">
        <v>63.75</v>
      </c>
      <c r="Z965">
        <v>77.5</v>
      </c>
      <c r="AA965">
        <v>1063.25</v>
      </c>
    </row>
    <row r="966" spans="1:27">
      <c r="A966" s="95">
        <v>45639</v>
      </c>
      <c r="B966">
        <v>162</v>
      </c>
      <c r="C966">
        <v>669</v>
      </c>
      <c r="D966">
        <v>172.75</v>
      </c>
      <c r="E966">
        <v>3150</v>
      </c>
      <c r="F966">
        <v>531</v>
      </c>
      <c r="G966">
        <v>3095</v>
      </c>
      <c r="H966">
        <v>537</v>
      </c>
      <c r="I966">
        <v>3250</v>
      </c>
      <c r="J966">
        <v>561</v>
      </c>
      <c r="K966">
        <v>13.74</v>
      </c>
      <c r="L966">
        <v>1.61</v>
      </c>
      <c r="M966">
        <v>1.595</v>
      </c>
      <c r="N966">
        <v>1.7250000000000001</v>
      </c>
      <c r="O966">
        <v>1.7350000000000001</v>
      </c>
      <c r="P966">
        <v>1.75</v>
      </c>
      <c r="Q966">
        <v>1.91</v>
      </c>
      <c r="R966">
        <v>0.62749999999999995</v>
      </c>
      <c r="S966">
        <v>0.62749999999999995</v>
      </c>
      <c r="T966">
        <v>0.625</v>
      </c>
      <c r="U966">
        <v>6.2350000000000001E-3</v>
      </c>
      <c r="V966">
        <v>71.5</v>
      </c>
      <c r="W966">
        <v>62.25</v>
      </c>
      <c r="X966">
        <v>62.25</v>
      </c>
      <c r="Y966">
        <v>62.25</v>
      </c>
      <c r="Z966">
        <v>77.5</v>
      </c>
      <c r="AA966">
        <v>1077.75</v>
      </c>
    </row>
    <row r="967" spans="1:27">
      <c r="A967" s="95">
        <v>45642</v>
      </c>
      <c r="B967">
        <v>160.1</v>
      </c>
      <c r="C967">
        <v>669</v>
      </c>
      <c r="D967">
        <v>176.25</v>
      </c>
      <c r="E967">
        <v>3160</v>
      </c>
      <c r="F967">
        <v>529</v>
      </c>
      <c r="G967">
        <v>3095</v>
      </c>
      <c r="H967">
        <v>533</v>
      </c>
      <c r="I967">
        <v>3270</v>
      </c>
      <c r="J967">
        <v>559</v>
      </c>
      <c r="K967">
        <v>13.69</v>
      </c>
      <c r="L967">
        <v>1.60175</v>
      </c>
      <c r="M967">
        <v>1.595</v>
      </c>
      <c r="N967">
        <v>1.76</v>
      </c>
      <c r="O967">
        <v>1.7175</v>
      </c>
      <c r="P967">
        <v>1.78</v>
      </c>
      <c r="Q967">
        <v>1.9</v>
      </c>
      <c r="R967">
        <v>0.61499999999999999</v>
      </c>
      <c r="S967">
        <v>0.61499999999999999</v>
      </c>
      <c r="T967">
        <v>0.61250000000000004</v>
      </c>
      <c r="U967">
        <v>6.2049999999999996E-3</v>
      </c>
      <c r="V967">
        <v>77.5</v>
      </c>
      <c r="W967">
        <v>61.25</v>
      </c>
      <c r="X967">
        <v>61.25</v>
      </c>
      <c r="Y967">
        <v>61.25</v>
      </c>
      <c r="Z967">
        <v>77.5</v>
      </c>
      <c r="AA967">
        <v>1092</v>
      </c>
    </row>
    <row r="968" spans="1:27">
      <c r="A968" s="95">
        <v>45643</v>
      </c>
      <c r="B968">
        <v>159.75</v>
      </c>
      <c r="C968">
        <v>669.5</v>
      </c>
      <c r="D968">
        <v>175.75</v>
      </c>
      <c r="E968">
        <v>3160</v>
      </c>
      <c r="F968">
        <v>529</v>
      </c>
      <c r="G968">
        <v>3080</v>
      </c>
      <c r="H968">
        <v>530</v>
      </c>
      <c r="I968">
        <v>3370</v>
      </c>
      <c r="J968">
        <v>559</v>
      </c>
      <c r="K968">
        <v>13.68</v>
      </c>
      <c r="L968">
        <v>1.6025</v>
      </c>
      <c r="M968">
        <v>1.59</v>
      </c>
      <c r="N968">
        <v>1.7549999999999999</v>
      </c>
      <c r="O968">
        <v>1.6975</v>
      </c>
      <c r="P968">
        <v>1.77</v>
      </c>
      <c r="Q968">
        <v>1.89</v>
      </c>
      <c r="R968">
        <v>0.60250000000000004</v>
      </c>
      <c r="S968">
        <v>0.60250000000000004</v>
      </c>
      <c r="T968">
        <v>0.6</v>
      </c>
      <c r="U968">
        <v>6.1399999999999996E-3</v>
      </c>
      <c r="V968">
        <v>76</v>
      </c>
      <c r="W968">
        <v>59.75</v>
      </c>
      <c r="X968">
        <v>59.75</v>
      </c>
      <c r="Y968">
        <v>59.75</v>
      </c>
      <c r="Z968">
        <v>77.5</v>
      </c>
      <c r="AA968">
        <v>1079</v>
      </c>
    </row>
    <row r="969" spans="1:27">
      <c r="A969" s="95">
        <v>45644</v>
      </c>
      <c r="B969">
        <v>159.5</v>
      </c>
      <c r="C969">
        <v>669.5</v>
      </c>
      <c r="D969">
        <v>169.25</v>
      </c>
      <c r="E969">
        <v>3160</v>
      </c>
      <c r="F969">
        <v>517</v>
      </c>
      <c r="G969">
        <v>3080</v>
      </c>
      <c r="H969">
        <v>518</v>
      </c>
      <c r="I969">
        <v>3345</v>
      </c>
      <c r="J969">
        <v>547</v>
      </c>
      <c r="K969">
        <v>13.36</v>
      </c>
      <c r="L969">
        <v>1.5974999999999999</v>
      </c>
      <c r="M969">
        <v>1.59</v>
      </c>
      <c r="N969">
        <v>1.69</v>
      </c>
      <c r="O969">
        <v>1.6875</v>
      </c>
      <c r="P969">
        <v>1.7649999999999999</v>
      </c>
      <c r="Q969">
        <v>1.88</v>
      </c>
      <c r="R969">
        <v>0.55500000000000005</v>
      </c>
      <c r="S969">
        <v>0.55500000000000005</v>
      </c>
      <c r="T969">
        <v>0.55249999999999999</v>
      </c>
      <c r="U969">
        <v>6.1500000000000001E-3</v>
      </c>
      <c r="V969">
        <v>69</v>
      </c>
      <c r="W969">
        <v>55.25</v>
      </c>
      <c r="X969">
        <v>55.25</v>
      </c>
      <c r="Y969">
        <v>55.25</v>
      </c>
      <c r="Z969">
        <v>75.5</v>
      </c>
      <c r="AA969">
        <v>1053.75</v>
      </c>
    </row>
    <row r="970" spans="1:27">
      <c r="A970" s="95">
        <v>45645</v>
      </c>
      <c r="B970">
        <v>160.69999999999999</v>
      </c>
      <c r="C970">
        <v>664.75</v>
      </c>
      <c r="D970">
        <v>171</v>
      </c>
      <c r="E970">
        <v>3160</v>
      </c>
      <c r="F970">
        <v>527</v>
      </c>
      <c r="G970">
        <v>3080</v>
      </c>
      <c r="H970">
        <v>528</v>
      </c>
      <c r="I970">
        <v>3345</v>
      </c>
      <c r="J970">
        <v>557</v>
      </c>
      <c r="K970">
        <v>13.63</v>
      </c>
      <c r="L970">
        <v>1.6072500000000001</v>
      </c>
      <c r="M970">
        <v>1.6</v>
      </c>
      <c r="N970">
        <v>1.71</v>
      </c>
      <c r="O970">
        <v>1.6975</v>
      </c>
      <c r="P970">
        <v>1.7749999999999999</v>
      </c>
      <c r="Q970">
        <v>1.89</v>
      </c>
      <c r="R970">
        <v>0.58499999999999996</v>
      </c>
      <c r="S970">
        <v>0.58499999999999996</v>
      </c>
      <c r="T970">
        <v>0.58250000000000002</v>
      </c>
      <c r="U970">
        <v>6.1700000000000001E-3</v>
      </c>
      <c r="V970">
        <v>72.75</v>
      </c>
      <c r="W970">
        <v>57.75</v>
      </c>
      <c r="X970">
        <v>57.75</v>
      </c>
      <c r="Y970">
        <v>57.75</v>
      </c>
      <c r="Z970">
        <v>77</v>
      </c>
      <c r="AA970">
        <v>1024.75</v>
      </c>
    </row>
    <row r="971" spans="1:27">
      <c r="A971" s="95">
        <v>45646</v>
      </c>
      <c r="B971">
        <v>162.69999999999999</v>
      </c>
      <c r="C971">
        <v>663.75</v>
      </c>
      <c r="D971">
        <v>173.5</v>
      </c>
      <c r="E971">
        <v>3170</v>
      </c>
      <c r="F971">
        <v>532</v>
      </c>
      <c r="G971">
        <v>3140</v>
      </c>
      <c r="H971">
        <v>542</v>
      </c>
      <c r="I971">
        <v>3380</v>
      </c>
      <c r="J971">
        <v>562</v>
      </c>
      <c r="K971">
        <v>13.78</v>
      </c>
      <c r="L971">
        <v>1.6285000000000001</v>
      </c>
      <c r="M971">
        <v>1.63</v>
      </c>
      <c r="N971">
        <v>1.7150000000000001</v>
      </c>
      <c r="O971">
        <v>1.7175</v>
      </c>
      <c r="P971">
        <v>1.8</v>
      </c>
      <c r="Q971">
        <v>1.915</v>
      </c>
      <c r="R971">
        <v>0.57250000000000001</v>
      </c>
      <c r="S971">
        <v>0.57250000000000001</v>
      </c>
      <c r="T971">
        <v>0.56999999999999995</v>
      </c>
      <c r="U971">
        <v>6.1500000000000001E-3</v>
      </c>
      <c r="V971">
        <v>75</v>
      </c>
      <c r="W971">
        <v>56.75</v>
      </c>
      <c r="X971">
        <v>56.75</v>
      </c>
      <c r="Y971">
        <v>56.75</v>
      </c>
      <c r="Z971">
        <v>75.75</v>
      </c>
      <c r="AA971">
        <v>1031.25</v>
      </c>
    </row>
    <row r="972" spans="1:27">
      <c r="A972" s="95">
        <v>45649</v>
      </c>
      <c r="B972">
        <v>164</v>
      </c>
      <c r="C972">
        <v>659.75</v>
      </c>
      <c r="D972">
        <v>174.75</v>
      </c>
      <c r="E972">
        <v>3170</v>
      </c>
      <c r="F972">
        <v>522</v>
      </c>
      <c r="G972">
        <v>3140</v>
      </c>
      <c r="H972">
        <v>531</v>
      </c>
      <c r="I972">
        <v>3345</v>
      </c>
      <c r="J972">
        <v>552</v>
      </c>
      <c r="K972">
        <v>13.5</v>
      </c>
      <c r="L972">
        <v>1.64</v>
      </c>
      <c r="M972">
        <v>1.625</v>
      </c>
      <c r="N972">
        <v>1.7749999999999999</v>
      </c>
      <c r="O972">
        <v>1.73</v>
      </c>
      <c r="P972">
        <v>1.7949999999999999</v>
      </c>
      <c r="Q972">
        <v>1.91</v>
      </c>
      <c r="R972">
        <v>0.57999999999999996</v>
      </c>
      <c r="S972">
        <v>0.57999999999999996</v>
      </c>
      <c r="T972">
        <v>0.57750000000000001</v>
      </c>
      <c r="U972">
        <v>6.1199999999999996E-3</v>
      </c>
      <c r="V972">
        <v>74</v>
      </c>
      <c r="W972">
        <v>57</v>
      </c>
      <c r="X972">
        <v>57</v>
      </c>
      <c r="Y972">
        <v>57</v>
      </c>
      <c r="Z972">
        <v>75.75</v>
      </c>
      <c r="AA972">
        <v>1045</v>
      </c>
    </row>
    <row r="973" spans="1:27">
      <c r="A973" s="95">
        <v>45650</v>
      </c>
      <c r="B973">
        <v>165</v>
      </c>
      <c r="C973">
        <v>658.25</v>
      </c>
      <c r="D973">
        <v>175.75</v>
      </c>
      <c r="E973">
        <v>3170</v>
      </c>
      <c r="F973">
        <v>522</v>
      </c>
      <c r="G973">
        <v>3140</v>
      </c>
      <c r="H973">
        <v>531</v>
      </c>
      <c r="I973">
        <v>3345</v>
      </c>
      <c r="J973">
        <v>552</v>
      </c>
      <c r="K973">
        <v>13.5</v>
      </c>
      <c r="L973">
        <v>1.6487499999999999</v>
      </c>
      <c r="M973">
        <v>1.635</v>
      </c>
      <c r="N973">
        <v>1.81</v>
      </c>
      <c r="O973">
        <v>1.74</v>
      </c>
      <c r="P973">
        <v>1.8149999999999999</v>
      </c>
      <c r="Q973">
        <v>1.915</v>
      </c>
      <c r="R973">
        <v>0.57999999999999996</v>
      </c>
      <c r="S973">
        <v>0.57999999999999996</v>
      </c>
      <c r="T973">
        <v>0.57750000000000001</v>
      </c>
      <c r="U973">
        <v>6.195E-3</v>
      </c>
      <c r="V973">
        <v>77.25</v>
      </c>
      <c r="W973">
        <v>57</v>
      </c>
      <c r="X973">
        <v>57</v>
      </c>
      <c r="Y973">
        <v>57</v>
      </c>
      <c r="Z973">
        <v>75.75</v>
      </c>
      <c r="AA973">
        <v>1066.25</v>
      </c>
    </row>
    <row r="974" spans="1:27">
      <c r="A974" s="103">
        <v>45652</v>
      </c>
      <c r="B974">
        <v>164.1</v>
      </c>
      <c r="C974" s="189">
        <v>658.25</v>
      </c>
      <c r="D974">
        <v>174.5</v>
      </c>
      <c r="E974">
        <v>3160</v>
      </c>
      <c r="F974">
        <v>522</v>
      </c>
      <c r="G974">
        <v>3100</v>
      </c>
      <c r="H974">
        <v>526</v>
      </c>
      <c r="I974">
        <v>3445</v>
      </c>
      <c r="J974">
        <v>552</v>
      </c>
      <c r="K974">
        <v>13.48</v>
      </c>
      <c r="L974">
        <v>1.64</v>
      </c>
      <c r="M974">
        <v>1.62</v>
      </c>
      <c r="N974">
        <v>1.83</v>
      </c>
      <c r="O974">
        <v>1.73</v>
      </c>
      <c r="P974">
        <v>1.835</v>
      </c>
      <c r="Q974">
        <v>1.9350000000000001</v>
      </c>
      <c r="R974">
        <v>0.57999999999999996</v>
      </c>
      <c r="S974">
        <v>0.57999999999999996</v>
      </c>
      <c r="T974">
        <v>0.57750000000000001</v>
      </c>
      <c r="U974">
        <v>6.195E-3</v>
      </c>
      <c r="V974">
        <v>79</v>
      </c>
      <c r="W974">
        <v>57.75</v>
      </c>
      <c r="X974">
        <v>57.75</v>
      </c>
      <c r="Y974">
        <v>57.75</v>
      </c>
      <c r="Z974">
        <v>76.5</v>
      </c>
      <c r="AA974" s="189">
        <v>1066.25</v>
      </c>
    </row>
    <row r="975" spans="1:27">
      <c r="A975" s="95">
        <v>45653</v>
      </c>
      <c r="B975">
        <v>163</v>
      </c>
      <c r="C975">
        <v>657</v>
      </c>
      <c r="D975">
        <v>180</v>
      </c>
      <c r="E975">
        <v>3190</v>
      </c>
      <c r="F975">
        <v>525</v>
      </c>
      <c r="G975">
        <v>3130</v>
      </c>
      <c r="H975">
        <v>530</v>
      </c>
      <c r="I975">
        <v>3395</v>
      </c>
      <c r="J975">
        <v>555</v>
      </c>
      <c r="K975">
        <v>13.58</v>
      </c>
      <c r="L975">
        <v>1.63</v>
      </c>
      <c r="M975">
        <v>1.62</v>
      </c>
      <c r="N975">
        <v>1.84375</v>
      </c>
      <c r="O975">
        <v>1.72</v>
      </c>
      <c r="P975">
        <v>1.835</v>
      </c>
      <c r="Q975">
        <v>1.9350000000000001</v>
      </c>
      <c r="R975">
        <v>0.58250000000000002</v>
      </c>
      <c r="S975">
        <v>0.58250000000000002</v>
      </c>
      <c r="T975">
        <v>0.57999999999999996</v>
      </c>
      <c r="U975">
        <v>6.195E-3</v>
      </c>
      <c r="V975">
        <v>77.5</v>
      </c>
      <c r="W975">
        <v>58.75</v>
      </c>
      <c r="X975">
        <v>58.75</v>
      </c>
      <c r="Y975">
        <v>58.75</v>
      </c>
      <c r="Z975">
        <v>76.5</v>
      </c>
      <c r="AA975">
        <v>1071.25</v>
      </c>
    </row>
    <row r="976" spans="1:27">
      <c r="A976" s="95">
        <v>45656</v>
      </c>
      <c r="B976">
        <v>165.35</v>
      </c>
      <c r="C976">
        <v>637.5</v>
      </c>
      <c r="D976">
        <v>183.25200000000001</v>
      </c>
      <c r="E976">
        <v>3210</v>
      </c>
      <c r="F976">
        <v>529</v>
      </c>
      <c r="G976">
        <v>3150</v>
      </c>
      <c r="H976">
        <v>534</v>
      </c>
      <c r="I976">
        <v>3430</v>
      </c>
      <c r="J976">
        <v>559</v>
      </c>
      <c r="K976">
        <v>13.68</v>
      </c>
      <c r="L976">
        <v>1.6537500000000001</v>
      </c>
      <c r="M976">
        <v>1.65</v>
      </c>
      <c r="N976">
        <v>1.75</v>
      </c>
      <c r="O976">
        <v>1.7424999999999999</v>
      </c>
      <c r="P976">
        <v>1.8425</v>
      </c>
      <c r="Q976">
        <v>1.94</v>
      </c>
      <c r="R976">
        <v>0.57999999999999996</v>
      </c>
      <c r="S976">
        <v>0.57999999999999996</v>
      </c>
      <c r="T976">
        <v>0.57750000000000001</v>
      </c>
      <c r="U976">
        <v>6.195E-3</v>
      </c>
      <c r="V976">
        <v>75</v>
      </c>
      <c r="W976">
        <v>58.25</v>
      </c>
      <c r="X976">
        <v>58.25</v>
      </c>
      <c r="Y976">
        <v>58.25</v>
      </c>
      <c r="Z976">
        <v>76</v>
      </c>
      <c r="AA976">
        <v>1061.25</v>
      </c>
    </row>
    <row r="977" spans="1:27" ht="15" customHeight="1">
      <c r="A977" s="95">
        <v>45657</v>
      </c>
      <c r="B977">
        <v>167</v>
      </c>
      <c r="C977">
        <v>641.25</v>
      </c>
      <c r="D977">
        <v>179.25</v>
      </c>
      <c r="E977">
        <v>3210</v>
      </c>
      <c r="F977">
        <v>528</v>
      </c>
      <c r="G977">
        <v>3150</v>
      </c>
      <c r="H977">
        <v>533</v>
      </c>
      <c r="I977">
        <v>3430</v>
      </c>
      <c r="J977">
        <v>558</v>
      </c>
      <c r="K977">
        <v>13.67</v>
      </c>
      <c r="L977">
        <v>1.67</v>
      </c>
      <c r="M977">
        <v>1.6625000000000001</v>
      </c>
      <c r="N977">
        <v>1.75</v>
      </c>
      <c r="O977">
        <v>1.74</v>
      </c>
      <c r="P977">
        <v>1.825</v>
      </c>
      <c r="Q977">
        <v>1.925</v>
      </c>
      <c r="R977">
        <v>0.59499999999999997</v>
      </c>
      <c r="S977">
        <v>0.59499999999999997</v>
      </c>
      <c r="T977">
        <v>0.59250000000000003</v>
      </c>
      <c r="U977">
        <v>6.13E-3</v>
      </c>
      <c r="V977">
        <v>69.75</v>
      </c>
      <c r="W977">
        <v>60.25</v>
      </c>
      <c r="X977">
        <v>60.25</v>
      </c>
      <c r="Y977">
        <v>60.25</v>
      </c>
      <c r="Z977">
        <v>76</v>
      </c>
      <c r="AA977">
        <v>1073</v>
      </c>
    </row>
    <row r="978" spans="1:27">
      <c r="A978" s="95">
        <v>45659</v>
      </c>
      <c r="B978">
        <v>167</v>
      </c>
      <c r="C978">
        <v>659.25</v>
      </c>
      <c r="D978">
        <v>179.25</v>
      </c>
      <c r="E978">
        <v>3200</v>
      </c>
      <c r="F978">
        <v>528</v>
      </c>
      <c r="G978">
        <v>3140</v>
      </c>
      <c r="H978">
        <v>534</v>
      </c>
      <c r="I978">
        <v>3430</v>
      </c>
      <c r="J978">
        <v>558</v>
      </c>
      <c r="K978">
        <v>13.68</v>
      </c>
      <c r="L978">
        <v>1.6675</v>
      </c>
      <c r="M978">
        <v>1.65625</v>
      </c>
      <c r="N978">
        <v>1.7849999999999999</v>
      </c>
      <c r="O978">
        <v>1.7375</v>
      </c>
      <c r="P978">
        <v>1.825</v>
      </c>
      <c r="Q978">
        <v>1.925</v>
      </c>
      <c r="R978">
        <v>0.59750000000000003</v>
      </c>
      <c r="S978">
        <v>0.59750000000000003</v>
      </c>
      <c r="T978">
        <v>0.59499999999999997</v>
      </c>
      <c r="U978">
        <v>6.13E-3</v>
      </c>
      <c r="V978">
        <v>77</v>
      </c>
      <c r="W978">
        <v>59.25</v>
      </c>
      <c r="X978">
        <v>59.25</v>
      </c>
      <c r="Y978">
        <v>59.25</v>
      </c>
      <c r="Z978">
        <v>76</v>
      </c>
      <c r="AA978">
        <v>1099.25</v>
      </c>
    </row>
    <row r="979" spans="1:27">
      <c r="A979" s="95">
        <v>45660</v>
      </c>
      <c r="B979">
        <v>164.4</v>
      </c>
      <c r="C979">
        <v>663</v>
      </c>
      <c r="D979">
        <v>176.5</v>
      </c>
      <c r="E979">
        <v>3230</v>
      </c>
      <c r="F979">
        <v>531</v>
      </c>
      <c r="G979">
        <v>3170</v>
      </c>
      <c r="H979">
        <v>537</v>
      </c>
      <c r="I979">
        <v>3500</v>
      </c>
      <c r="J979">
        <v>561</v>
      </c>
      <c r="K979">
        <v>13.75</v>
      </c>
      <c r="L979">
        <v>1.64375</v>
      </c>
      <c r="M979">
        <v>1.64</v>
      </c>
      <c r="N979">
        <v>1.78</v>
      </c>
      <c r="O979">
        <v>1.7150000000000001</v>
      </c>
      <c r="P979">
        <v>1.81</v>
      </c>
      <c r="Q979">
        <v>1.91</v>
      </c>
      <c r="R979">
        <v>0.61499999999999999</v>
      </c>
      <c r="S979">
        <v>0.61499999999999999</v>
      </c>
      <c r="T979">
        <v>0.61250000000000004</v>
      </c>
      <c r="U979">
        <v>6.0699999999999999E-3</v>
      </c>
      <c r="V979">
        <v>76.5</v>
      </c>
      <c r="W979">
        <v>59.75</v>
      </c>
      <c r="X979">
        <v>59.75</v>
      </c>
      <c r="Y979">
        <v>59.75</v>
      </c>
      <c r="Z979">
        <v>75.5</v>
      </c>
      <c r="AA979">
        <v>1099</v>
      </c>
    </row>
    <row r="980" spans="1:27">
      <c r="A980" s="95">
        <v>45663</v>
      </c>
      <c r="B980">
        <v>165.1</v>
      </c>
      <c r="C980">
        <v>668.25</v>
      </c>
      <c r="D980">
        <v>179.5</v>
      </c>
      <c r="E980">
        <v>3270</v>
      </c>
      <c r="F980">
        <v>542</v>
      </c>
      <c r="G980">
        <v>3270</v>
      </c>
      <c r="H980">
        <v>549</v>
      </c>
      <c r="I980" s="176">
        <v>3495</v>
      </c>
      <c r="J980">
        <v>572</v>
      </c>
      <c r="K980">
        <v>14.07</v>
      </c>
      <c r="L980">
        <v>1.6612499999999999</v>
      </c>
      <c r="M980">
        <v>1.655</v>
      </c>
      <c r="N980">
        <v>1.7949999999999999</v>
      </c>
      <c r="O980">
        <v>1.7725</v>
      </c>
      <c r="P980">
        <v>1.83</v>
      </c>
      <c r="Q980">
        <v>1.9350000000000001</v>
      </c>
      <c r="R980">
        <v>0.61250000000000004</v>
      </c>
      <c r="S980">
        <v>0.61250000000000004</v>
      </c>
      <c r="T980">
        <v>0.61</v>
      </c>
      <c r="U980">
        <v>6.1500000000000001E-3</v>
      </c>
      <c r="V980">
        <v>77.25</v>
      </c>
      <c r="W980">
        <v>61.25</v>
      </c>
      <c r="X980">
        <v>61.25</v>
      </c>
      <c r="Y980">
        <v>61.25</v>
      </c>
      <c r="Z980">
        <v>75.5</v>
      </c>
      <c r="AA980">
        <v>1106.25</v>
      </c>
    </row>
    <row r="981" spans="1:27">
      <c r="A981" s="95">
        <v>45664</v>
      </c>
      <c r="B981">
        <v>162.80000000000001</v>
      </c>
      <c r="C981">
        <v>675</v>
      </c>
      <c r="D981">
        <v>177.5</v>
      </c>
      <c r="E981">
        <v>3300</v>
      </c>
      <c r="F981">
        <v>546</v>
      </c>
      <c r="G981">
        <v>3195</v>
      </c>
      <c r="H981">
        <v>546</v>
      </c>
      <c r="I981">
        <v>3550</v>
      </c>
      <c r="J981">
        <v>576</v>
      </c>
      <c r="K981">
        <v>14.17</v>
      </c>
      <c r="L981">
        <v>1.6274999999999999</v>
      </c>
      <c r="M981">
        <v>1.625</v>
      </c>
      <c r="N981">
        <v>1.77</v>
      </c>
      <c r="O981">
        <v>1.7424999999999999</v>
      </c>
      <c r="P981">
        <v>1.79</v>
      </c>
      <c r="Q981">
        <v>1.89</v>
      </c>
      <c r="R981">
        <v>0.61750000000000005</v>
      </c>
      <c r="S981">
        <v>0.61750000000000005</v>
      </c>
      <c r="T981">
        <v>0.61499999999999999</v>
      </c>
      <c r="U981">
        <v>6.13E-3</v>
      </c>
      <c r="V981">
        <v>78</v>
      </c>
      <c r="W981">
        <v>62.25</v>
      </c>
      <c r="X981">
        <v>62.25</v>
      </c>
      <c r="Y981">
        <v>62.25</v>
      </c>
      <c r="Z981">
        <v>75.5</v>
      </c>
      <c r="AA981">
        <v>1100.75</v>
      </c>
    </row>
    <row r="982" spans="1:27">
      <c r="A982" s="95">
        <v>45665</v>
      </c>
      <c r="B982">
        <v>160.05000000000001</v>
      </c>
      <c r="C982">
        <v>676.25</v>
      </c>
      <c r="D982">
        <v>174.75</v>
      </c>
      <c r="E982">
        <v>3320</v>
      </c>
      <c r="F982">
        <v>550</v>
      </c>
      <c r="G982">
        <v>3200</v>
      </c>
      <c r="H982">
        <v>548</v>
      </c>
      <c r="I982">
        <v>3550</v>
      </c>
      <c r="J982">
        <v>580</v>
      </c>
      <c r="K982">
        <v>14.27</v>
      </c>
      <c r="L982">
        <v>1.6</v>
      </c>
      <c r="M982">
        <v>1.6</v>
      </c>
      <c r="N982">
        <v>1.7524999999999999</v>
      </c>
      <c r="O982">
        <v>1.7150000000000001</v>
      </c>
      <c r="P982">
        <v>1.7675000000000001</v>
      </c>
      <c r="Q982">
        <v>1.87</v>
      </c>
      <c r="R982">
        <v>0.62250000000000005</v>
      </c>
      <c r="S982">
        <v>0.62250000000000005</v>
      </c>
      <c r="T982">
        <v>0.62</v>
      </c>
      <c r="U982">
        <v>6.0099999999999997E-3</v>
      </c>
      <c r="V982">
        <v>76.25</v>
      </c>
      <c r="W982">
        <v>62.25</v>
      </c>
      <c r="X982">
        <v>62.25</v>
      </c>
      <c r="Y982">
        <v>62.25</v>
      </c>
      <c r="Z982">
        <v>74</v>
      </c>
      <c r="AA982">
        <v>1092.75</v>
      </c>
    </row>
    <row r="983" spans="1:27">
      <c r="A983" s="95">
        <v>45666</v>
      </c>
      <c r="B983">
        <v>159.4</v>
      </c>
      <c r="C983">
        <v>660</v>
      </c>
      <c r="D983">
        <v>174.5</v>
      </c>
      <c r="E983">
        <v>3340</v>
      </c>
      <c r="F983">
        <v>557</v>
      </c>
      <c r="G983">
        <v>3220</v>
      </c>
      <c r="H983">
        <v>556</v>
      </c>
      <c r="I983">
        <v>3550</v>
      </c>
      <c r="J983">
        <v>587</v>
      </c>
      <c r="K983">
        <v>14.47</v>
      </c>
      <c r="L983">
        <v>1.5920000000000001</v>
      </c>
      <c r="M983">
        <v>1.59</v>
      </c>
      <c r="N983">
        <v>1.7450000000000001</v>
      </c>
      <c r="O983">
        <v>1.7075</v>
      </c>
      <c r="P983">
        <v>1.7450000000000001</v>
      </c>
      <c r="Q983">
        <v>1.85</v>
      </c>
      <c r="R983">
        <v>0.62749999999999995</v>
      </c>
      <c r="S983">
        <v>0.62749999999999995</v>
      </c>
      <c r="T983">
        <v>0.625</v>
      </c>
      <c r="U983">
        <v>5.9300000000000004E-3</v>
      </c>
      <c r="V983">
        <v>77.5</v>
      </c>
      <c r="W983">
        <v>62.25</v>
      </c>
      <c r="X983">
        <v>62.25</v>
      </c>
      <c r="Y983">
        <v>62.25</v>
      </c>
      <c r="Z983">
        <v>72.5</v>
      </c>
      <c r="AA983">
        <v>1100.75</v>
      </c>
    </row>
    <row r="984" spans="1:27">
      <c r="A984" s="95">
        <v>45667</v>
      </c>
      <c r="B984">
        <v>165.4</v>
      </c>
      <c r="C984">
        <v>667</v>
      </c>
      <c r="D984">
        <v>180.5</v>
      </c>
      <c r="E984">
        <v>3290</v>
      </c>
      <c r="F984">
        <v>546</v>
      </c>
      <c r="G984">
        <v>3170</v>
      </c>
      <c r="H984">
        <v>544</v>
      </c>
      <c r="I984">
        <v>3500</v>
      </c>
      <c r="J984">
        <v>576</v>
      </c>
      <c r="K984">
        <v>14.17</v>
      </c>
      <c r="L984">
        <v>1.637</v>
      </c>
      <c r="M984">
        <v>1.605</v>
      </c>
      <c r="N984">
        <v>1.8</v>
      </c>
      <c r="O984">
        <v>1.7524999999999999</v>
      </c>
      <c r="P984">
        <v>1.7949999999999999</v>
      </c>
      <c r="Q984">
        <v>1.9</v>
      </c>
      <c r="R984">
        <v>0.68</v>
      </c>
      <c r="S984">
        <v>0.6825</v>
      </c>
      <c r="T984">
        <v>0.68</v>
      </c>
      <c r="U984">
        <v>6.0600000000000003E-3</v>
      </c>
      <c r="V984">
        <v>77.5</v>
      </c>
      <c r="W984">
        <v>68.25</v>
      </c>
      <c r="X984">
        <v>68.25</v>
      </c>
      <c r="Y984">
        <v>68.25</v>
      </c>
      <c r="Z984">
        <v>74</v>
      </c>
      <c r="AA984">
        <v>1083.75</v>
      </c>
    </row>
    <row r="985" spans="1:27">
      <c r="A985" s="95">
        <v>45670</v>
      </c>
      <c r="B985">
        <v>169.25</v>
      </c>
      <c r="C985">
        <v>668.25</v>
      </c>
      <c r="D985">
        <v>184.25</v>
      </c>
      <c r="E985">
        <v>3350</v>
      </c>
      <c r="F985">
        <v>555</v>
      </c>
      <c r="G985">
        <v>3230</v>
      </c>
      <c r="H985">
        <v>553</v>
      </c>
      <c r="I985">
        <v>3500</v>
      </c>
      <c r="J985">
        <v>585</v>
      </c>
      <c r="K985">
        <v>14.41</v>
      </c>
      <c r="L985">
        <v>1.6912499999999999</v>
      </c>
      <c r="M985">
        <v>1.6850000000000001</v>
      </c>
      <c r="N985">
        <v>1.82</v>
      </c>
      <c r="O985">
        <v>1.8049999999999999</v>
      </c>
      <c r="P985">
        <v>1.835</v>
      </c>
      <c r="Q985">
        <v>1.9350000000000001</v>
      </c>
      <c r="R985">
        <v>0.68500000000000005</v>
      </c>
      <c r="S985">
        <v>0.68500000000000005</v>
      </c>
      <c r="T985">
        <v>0.6825</v>
      </c>
      <c r="U985">
        <v>6.1000000000000004E-3</v>
      </c>
      <c r="V985">
        <v>78</v>
      </c>
      <c r="W985">
        <v>68.75</v>
      </c>
      <c r="X985">
        <v>68.75</v>
      </c>
      <c r="Y985">
        <v>68.75</v>
      </c>
      <c r="Z985">
        <v>75</v>
      </c>
      <c r="AA985">
        <v>1106.25</v>
      </c>
    </row>
    <row r="986" spans="1:27">
      <c r="A986" s="95">
        <v>45671</v>
      </c>
      <c r="B986">
        <v>168.5</v>
      </c>
      <c r="C986">
        <v>680.25</v>
      </c>
      <c r="D986">
        <v>183</v>
      </c>
      <c r="E986">
        <v>3310</v>
      </c>
      <c r="F986">
        <v>553</v>
      </c>
      <c r="G986">
        <v>3190</v>
      </c>
      <c r="H986">
        <v>551</v>
      </c>
      <c r="I986">
        <v>3550</v>
      </c>
      <c r="J986">
        <v>583</v>
      </c>
      <c r="K986">
        <v>14.36</v>
      </c>
      <c r="L986">
        <v>1.6875</v>
      </c>
      <c r="M986">
        <v>1.6825000000000001</v>
      </c>
      <c r="N986">
        <v>1.825</v>
      </c>
      <c r="O986">
        <v>1.7925</v>
      </c>
      <c r="P986">
        <v>1.8225</v>
      </c>
      <c r="Q986">
        <v>1.92</v>
      </c>
      <c r="R986">
        <v>0.7</v>
      </c>
      <c r="S986">
        <v>0.7</v>
      </c>
      <c r="T986">
        <v>0.69750000000000001</v>
      </c>
      <c r="U986">
        <v>6.0899999999999999E-3</v>
      </c>
      <c r="V986">
        <v>77.5</v>
      </c>
      <c r="W986">
        <v>70.75</v>
      </c>
      <c r="X986">
        <v>70.75</v>
      </c>
      <c r="Y986">
        <v>70.75</v>
      </c>
      <c r="Z986">
        <v>74.5</v>
      </c>
      <c r="AA986">
        <v>1102.25</v>
      </c>
    </row>
    <row r="987" spans="1:27">
      <c r="A987" s="95">
        <v>45672</v>
      </c>
      <c r="B987">
        <v>169.5</v>
      </c>
      <c r="C987">
        <v>676</v>
      </c>
      <c r="D987">
        <v>184.25</v>
      </c>
      <c r="E987">
        <v>3350</v>
      </c>
      <c r="F987">
        <v>561</v>
      </c>
      <c r="G987">
        <v>3230</v>
      </c>
      <c r="H987">
        <v>560</v>
      </c>
      <c r="I987">
        <v>3550</v>
      </c>
      <c r="J987">
        <v>591</v>
      </c>
      <c r="K987">
        <v>14.59</v>
      </c>
      <c r="L987">
        <v>1.6850000000000001</v>
      </c>
      <c r="M987">
        <v>1.69</v>
      </c>
      <c r="N987">
        <v>1.82</v>
      </c>
      <c r="O987">
        <v>1.7949999999999999</v>
      </c>
      <c r="P987">
        <v>1.82</v>
      </c>
      <c r="Q987">
        <v>1.925</v>
      </c>
      <c r="R987">
        <v>0.71499999999999997</v>
      </c>
      <c r="S987">
        <v>0.71499999999999997</v>
      </c>
      <c r="T987">
        <v>0.71250000000000002</v>
      </c>
      <c r="U987">
        <v>6.0699999999999999E-3</v>
      </c>
      <c r="V987">
        <v>78</v>
      </c>
      <c r="W987">
        <v>71.5</v>
      </c>
      <c r="X987">
        <v>71.5</v>
      </c>
      <c r="Y987">
        <v>71.5</v>
      </c>
      <c r="Z987">
        <v>74.75</v>
      </c>
      <c r="AA987">
        <v>1113.75</v>
      </c>
    </row>
    <row r="988" spans="1:27">
      <c r="A988" s="95">
        <v>45673</v>
      </c>
      <c r="B988">
        <v>171.9</v>
      </c>
      <c r="C988">
        <v>667</v>
      </c>
      <c r="D988">
        <v>185.75</v>
      </c>
      <c r="E988">
        <v>3370</v>
      </c>
      <c r="F988">
        <v>560</v>
      </c>
      <c r="G988">
        <v>3250</v>
      </c>
      <c r="H988">
        <v>560</v>
      </c>
      <c r="I988">
        <v>3665</v>
      </c>
      <c r="J988">
        <v>590</v>
      </c>
      <c r="K988">
        <v>14.58</v>
      </c>
      <c r="L988">
        <v>1.712</v>
      </c>
      <c r="M988">
        <v>1.7150000000000001</v>
      </c>
      <c r="N988">
        <v>1.835</v>
      </c>
      <c r="O988">
        <v>1.8075000000000001</v>
      </c>
      <c r="P988">
        <v>1.85</v>
      </c>
      <c r="Q988">
        <v>1.9650000000000001</v>
      </c>
      <c r="R988">
        <v>0.6925</v>
      </c>
      <c r="S988">
        <v>0.6925</v>
      </c>
      <c r="T988">
        <v>0.69</v>
      </c>
      <c r="U988">
        <v>5.9300000000000004E-3</v>
      </c>
      <c r="V988">
        <v>77.5</v>
      </c>
      <c r="W988">
        <v>69</v>
      </c>
      <c r="X988">
        <v>69</v>
      </c>
      <c r="Y988">
        <v>69</v>
      </c>
      <c r="Z988">
        <v>74.75</v>
      </c>
      <c r="AA988">
        <v>1109</v>
      </c>
    </row>
    <row r="989" spans="1:27">
      <c r="A989" s="95">
        <v>45674</v>
      </c>
      <c r="B989">
        <v>171</v>
      </c>
      <c r="C989">
        <v>664.25</v>
      </c>
      <c r="D989">
        <v>185.25</v>
      </c>
      <c r="E989">
        <v>3340</v>
      </c>
      <c r="F989">
        <v>556</v>
      </c>
      <c r="G989">
        <v>3220</v>
      </c>
      <c r="H989">
        <v>555</v>
      </c>
      <c r="I989">
        <v>3695</v>
      </c>
      <c r="J989">
        <v>586</v>
      </c>
      <c r="K989">
        <v>14.45</v>
      </c>
      <c r="L989">
        <v>1.7075</v>
      </c>
      <c r="M989">
        <v>1.73</v>
      </c>
      <c r="N989">
        <v>1.86</v>
      </c>
      <c r="O989">
        <v>1.8025</v>
      </c>
      <c r="P989">
        <v>1.89</v>
      </c>
      <c r="Q989">
        <v>1.9950000000000001</v>
      </c>
      <c r="R989">
        <v>0.69</v>
      </c>
      <c r="S989">
        <v>0.68</v>
      </c>
      <c r="T989">
        <v>0.67749999999999999</v>
      </c>
      <c r="U989">
        <v>5.8700000000000002E-3</v>
      </c>
      <c r="V989">
        <v>76.5</v>
      </c>
      <c r="W989">
        <v>68.75</v>
      </c>
      <c r="X989">
        <v>68.75</v>
      </c>
      <c r="Y989">
        <v>68.75</v>
      </c>
      <c r="Z989">
        <v>74.75</v>
      </c>
      <c r="AA989">
        <v>1114.25</v>
      </c>
    </row>
    <row r="990" spans="1:27">
      <c r="A990" s="103">
        <v>45677</v>
      </c>
      <c r="B990" s="189">
        <v>171</v>
      </c>
      <c r="C990">
        <v>666</v>
      </c>
      <c r="D990" s="189">
        <v>185.25</v>
      </c>
      <c r="E990">
        <v>3370</v>
      </c>
      <c r="F990">
        <v>562</v>
      </c>
      <c r="G990">
        <v>3300</v>
      </c>
      <c r="H990">
        <v>569</v>
      </c>
      <c r="I990">
        <v>3750</v>
      </c>
      <c r="J990">
        <v>592</v>
      </c>
      <c r="K990">
        <v>14.61</v>
      </c>
      <c r="L990" s="189">
        <v>1.7075</v>
      </c>
      <c r="M990" s="189">
        <v>1.73</v>
      </c>
      <c r="N990" s="189">
        <v>1.86</v>
      </c>
      <c r="O990" s="189">
        <v>1.8025</v>
      </c>
      <c r="P990" s="189">
        <v>1.89</v>
      </c>
      <c r="Q990" s="189">
        <v>1.9950000000000001</v>
      </c>
      <c r="R990" s="189">
        <v>0.69</v>
      </c>
      <c r="S990" s="189">
        <v>0.68</v>
      </c>
      <c r="T990" s="189">
        <v>0.67749999999999999</v>
      </c>
      <c r="U990" s="189">
        <v>5.8700000000000002E-3</v>
      </c>
      <c r="V990">
        <v>76.5</v>
      </c>
      <c r="W990" s="189">
        <v>68.75</v>
      </c>
      <c r="X990" s="189">
        <v>68.75</v>
      </c>
      <c r="Y990" s="189">
        <v>68.75</v>
      </c>
      <c r="Z990" s="189">
        <v>74.75</v>
      </c>
      <c r="AA990">
        <v>1111.5</v>
      </c>
    </row>
    <row r="991" spans="1:27">
      <c r="A991" s="95">
        <v>45678</v>
      </c>
      <c r="B991">
        <v>171</v>
      </c>
      <c r="C991">
        <v>678</v>
      </c>
      <c r="D991">
        <v>183.75</v>
      </c>
      <c r="E991">
        <v>3370</v>
      </c>
      <c r="F991">
        <v>563</v>
      </c>
      <c r="G991">
        <v>3200</v>
      </c>
      <c r="H991">
        <v>555</v>
      </c>
      <c r="I991">
        <v>3745</v>
      </c>
      <c r="J991">
        <v>593</v>
      </c>
      <c r="K991">
        <v>14.64</v>
      </c>
      <c r="L991">
        <v>1.7050000000000001</v>
      </c>
      <c r="M991">
        <v>1.6924999999999999</v>
      </c>
      <c r="N991">
        <v>1.8325</v>
      </c>
      <c r="O991">
        <v>1.8049999999999999</v>
      </c>
      <c r="P991">
        <v>1.875</v>
      </c>
      <c r="Q991">
        <v>1.9750000000000001</v>
      </c>
      <c r="R991">
        <v>0.71250000000000002</v>
      </c>
      <c r="S991">
        <v>0.73499999999999999</v>
      </c>
      <c r="T991">
        <v>0.73250000000000004</v>
      </c>
      <c r="U991">
        <v>5.6649999999999999E-3</v>
      </c>
      <c r="V991">
        <v>75</v>
      </c>
      <c r="W991">
        <v>70.75</v>
      </c>
      <c r="X991">
        <v>70.75</v>
      </c>
      <c r="Y991">
        <v>70.75</v>
      </c>
      <c r="Z991">
        <v>70.25</v>
      </c>
      <c r="AA991">
        <v>1102.75</v>
      </c>
    </row>
    <row r="992" spans="1:27">
      <c r="A992" s="95">
        <v>45679</v>
      </c>
      <c r="B992">
        <v>170.8</v>
      </c>
      <c r="C992">
        <v>682</v>
      </c>
      <c r="D992">
        <v>182</v>
      </c>
      <c r="E992">
        <v>3350</v>
      </c>
      <c r="F992">
        <v>568</v>
      </c>
      <c r="G992">
        <v>3300</v>
      </c>
      <c r="H992">
        <v>579</v>
      </c>
      <c r="I992">
        <v>3745</v>
      </c>
      <c r="J992">
        <v>598</v>
      </c>
      <c r="K992">
        <v>14.78</v>
      </c>
      <c r="L992">
        <v>1.7190000000000001</v>
      </c>
      <c r="M992">
        <v>1.70875</v>
      </c>
      <c r="N992">
        <v>1.8225</v>
      </c>
      <c r="O992">
        <v>1.81</v>
      </c>
      <c r="P992">
        <v>1.8774999999999999</v>
      </c>
      <c r="Q992">
        <v>1.9750000000000001</v>
      </c>
      <c r="R992">
        <v>0.71250000000000002</v>
      </c>
      <c r="S992">
        <v>0.73750000000000004</v>
      </c>
      <c r="T992">
        <v>0.73499999999999999</v>
      </c>
      <c r="U992">
        <v>5.4999999999999997E-3</v>
      </c>
      <c r="V992">
        <v>74.5</v>
      </c>
      <c r="W992">
        <v>71</v>
      </c>
      <c r="X992">
        <v>71</v>
      </c>
      <c r="Y992">
        <v>71</v>
      </c>
      <c r="Z992">
        <v>68</v>
      </c>
      <c r="AA992">
        <v>1089.75</v>
      </c>
    </row>
    <row r="993" spans="1:27">
      <c r="A993" s="95">
        <v>45680</v>
      </c>
      <c r="B993">
        <v>169.9</v>
      </c>
      <c r="C993">
        <v>682.25</v>
      </c>
      <c r="D993">
        <v>180.75</v>
      </c>
      <c r="E993">
        <v>3350</v>
      </c>
      <c r="F993">
        <v>570</v>
      </c>
      <c r="G993">
        <v>3300</v>
      </c>
      <c r="H993">
        <v>582</v>
      </c>
      <c r="I993">
        <v>3745</v>
      </c>
      <c r="J993">
        <v>600</v>
      </c>
      <c r="K993">
        <v>14.84</v>
      </c>
      <c r="L993">
        <v>1.6992499999999999</v>
      </c>
      <c r="M993">
        <v>1.6950000000000001</v>
      </c>
      <c r="N993">
        <v>1.82</v>
      </c>
      <c r="O993">
        <v>1.8</v>
      </c>
      <c r="P993">
        <v>1.87</v>
      </c>
      <c r="Q993">
        <v>1.96</v>
      </c>
      <c r="R993">
        <v>0.71750000000000003</v>
      </c>
      <c r="S993">
        <v>0.75749999999999995</v>
      </c>
      <c r="T993">
        <v>0.755</v>
      </c>
      <c r="U993">
        <v>5.5300000000000002E-3</v>
      </c>
      <c r="V993">
        <v>75</v>
      </c>
      <c r="W993">
        <v>72.25</v>
      </c>
      <c r="X993">
        <v>72.25</v>
      </c>
      <c r="Y993">
        <v>72.25</v>
      </c>
      <c r="Z993">
        <v>68</v>
      </c>
      <c r="AA993">
        <v>1087.75</v>
      </c>
    </row>
    <row r="994" spans="1:27">
      <c r="A994" s="95">
        <v>45681</v>
      </c>
      <c r="B994">
        <v>169.6</v>
      </c>
      <c r="C994">
        <v>674.75</v>
      </c>
      <c r="D994">
        <v>179.25</v>
      </c>
      <c r="E994">
        <v>3350</v>
      </c>
      <c r="F994">
        <v>570</v>
      </c>
      <c r="G994">
        <v>3300</v>
      </c>
      <c r="H994">
        <v>582</v>
      </c>
      <c r="I994">
        <v>3695</v>
      </c>
      <c r="J994">
        <v>600</v>
      </c>
      <c r="K994">
        <v>14.85</v>
      </c>
      <c r="L994">
        <v>1.69</v>
      </c>
      <c r="M994">
        <v>1.68</v>
      </c>
      <c r="N994">
        <v>1.8049999999999999</v>
      </c>
      <c r="O994">
        <v>1.7975000000000001</v>
      </c>
      <c r="P994">
        <v>1.87</v>
      </c>
      <c r="Q994">
        <v>1.95</v>
      </c>
      <c r="R994">
        <v>0.72499999999999998</v>
      </c>
      <c r="S994">
        <v>0.75749999999999995</v>
      </c>
      <c r="T994">
        <v>0.755</v>
      </c>
      <c r="U994">
        <v>5.6299999999999996E-3</v>
      </c>
      <c r="V994">
        <v>76</v>
      </c>
      <c r="W994">
        <v>72.25</v>
      </c>
      <c r="X994">
        <v>72.25</v>
      </c>
      <c r="Y994">
        <v>72.25</v>
      </c>
      <c r="Z994">
        <v>69.5</v>
      </c>
      <c r="AA994">
        <v>1089.75</v>
      </c>
    </row>
    <row r="995" spans="1:27">
      <c r="A995" s="95">
        <v>45684</v>
      </c>
      <c r="B995">
        <v>169.6</v>
      </c>
      <c r="C995">
        <v>659</v>
      </c>
      <c r="D995">
        <v>178.25</v>
      </c>
      <c r="E995">
        <v>3360</v>
      </c>
      <c r="F995">
        <v>571</v>
      </c>
      <c r="G995">
        <v>3310</v>
      </c>
      <c r="H995">
        <v>583</v>
      </c>
      <c r="I995">
        <v>3695</v>
      </c>
      <c r="J995">
        <v>601</v>
      </c>
      <c r="K995">
        <v>14.89</v>
      </c>
      <c r="L995">
        <v>1.6825000000000001</v>
      </c>
      <c r="M995">
        <v>1.655</v>
      </c>
      <c r="N995">
        <v>1.7849999999999999</v>
      </c>
      <c r="O995">
        <v>1.7925</v>
      </c>
      <c r="P995">
        <v>1.79</v>
      </c>
      <c r="Q995">
        <v>1.92</v>
      </c>
      <c r="R995">
        <v>0.72499999999999998</v>
      </c>
      <c r="S995">
        <v>0.75749999999999995</v>
      </c>
      <c r="T995">
        <v>0.755</v>
      </c>
      <c r="U995">
        <v>5.6649999999999999E-3</v>
      </c>
      <c r="V995">
        <v>75.25</v>
      </c>
      <c r="W995">
        <v>71.5</v>
      </c>
      <c r="X995">
        <v>71.5</v>
      </c>
      <c r="Y995">
        <v>71.5</v>
      </c>
      <c r="Z995">
        <v>69.5</v>
      </c>
      <c r="AA995">
        <v>1086</v>
      </c>
    </row>
    <row r="996" spans="1:27">
      <c r="A996" s="95">
        <v>45685</v>
      </c>
      <c r="B996">
        <v>170.1</v>
      </c>
      <c r="C996">
        <v>670</v>
      </c>
      <c r="D996">
        <v>179.25</v>
      </c>
      <c r="E996">
        <v>3340</v>
      </c>
      <c r="F996">
        <v>572</v>
      </c>
      <c r="G996">
        <v>3290</v>
      </c>
      <c r="H996">
        <v>584</v>
      </c>
      <c r="I996">
        <v>3695</v>
      </c>
      <c r="J996">
        <v>602</v>
      </c>
      <c r="K996">
        <v>14.9</v>
      </c>
      <c r="L996">
        <v>1.7</v>
      </c>
      <c r="M996">
        <v>1.6825000000000001</v>
      </c>
      <c r="N996">
        <v>1.79</v>
      </c>
      <c r="O996">
        <v>1.81</v>
      </c>
      <c r="P996">
        <v>1.855</v>
      </c>
      <c r="Q996">
        <v>1.95</v>
      </c>
      <c r="R996">
        <v>0.73250000000000004</v>
      </c>
      <c r="S996">
        <v>0.76500000000000001</v>
      </c>
      <c r="T996">
        <v>0.76249999999999996</v>
      </c>
      <c r="U996">
        <v>5.7499999999999999E-3</v>
      </c>
      <c r="V996">
        <v>74.75</v>
      </c>
      <c r="W996">
        <v>71.5</v>
      </c>
      <c r="X996">
        <v>71.5</v>
      </c>
      <c r="Y996">
        <v>71.5</v>
      </c>
      <c r="Z996">
        <v>71</v>
      </c>
      <c r="AA996">
        <v>1087</v>
      </c>
    </row>
    <row r="997" spans="1:27">
      <c r="A997" s="95">
        <v>45686</v>
      </c>
      <c r="B997">
        <v>172</v>
      </c>
      <c r="C997">
        <v>680.25</v>
      </c>
      <c r="D997">
        <v>182.5</v>
      </c>
      <c r="E997">
        <v>3380</v>
      </c>
      <c r="F997">
        <v>577</v>
      </c>
      <c r="G997">
        <v>3330</v>
      </c>
      <c r="H997">
        <v>590</v>
      </c>
      <c r="I997">
        <v>3695</v>
      </c>
      <c r="J997">
        <v>607</v>
      </c>
      <c r="K997">
        <f>+K998+0.05</f>
        <v>15.05</v>
      </c>
      <c r="L997">
        <v>1.72</v>
      </c>
      <c r="M997">
        <v>1.71</v>
      </c>
      <c r="N997">
        <v>1.825</v>
      </c>
      <c r="O997">
        <v>1.82</v>
      </c>
      <c r="P997">
        <v>1.89</v>
      </c>
      <c r="Q997">
        <v>1.9750000000000001</v>
      </c>
      <c r="R997">
        <v>0.73250000000000004</v>
      </c>
      <c r="S997">
        <v>0.76500000000000001</v>
      </c>
      <c r="T997">
        <v>0.76249999999999996</v>
      </c>
      <c r="U997">
        <v>5.8500000000000002E-3</v>
      </c>
      <c r="V997">
        <v>75</v>
      </c>
      <c r="W997">
        <v>72.5</v>
      </c>
      <c r="X997">
        <v>72.5</v>
      </c>
      <c r="Y997">
        <v>72.5</v>
      </c>
      <c r="Z997">
        <v>71</v>
      </c>
      <c r="AA997">
        <v>1099</v>
      </c>
    </row>
    <row r="998" spans="1:27">
      <c r="A998" s="95">
        <v>45687</v>
      </c>
      <c r="B998">
        <v>172.7</v>
      </c>
      <c r="C998">
        <v>678.75</v>
      </c>
      <c r="D998">
        <v>183</v>
      </c>
      <c r="E998">
        <v>3360</v>
      </c>
      <c r="F998">
        <v>575</v>
      </c>
      <c r="G998">
        <v>3310</v>
      </c>
      <c r="H998">
        <v>588</v>
      </c>
      <c r="I998">
        <v>3570</v>
      </c>
      <c r="J998">
        <v>605</v>
      </c>
      <c r="K998">
        <v>15</v>
      </c>
      <c r="L998">
        <v>1.7230000000000001</v>
      </c>
      <c r="M998">
        <v>1.7024999999999999</v>
      </c>
      <c r="N998">
        <v>1.81</v>
      </c>
      <c r="O998">
        <v>1.8225</v>
      </c>
      <c r="P998">
        <v>1.895</v>
      </c>
      <c r="Q998">
        <v>1.9850000000000001</v>
      </c>
      <c r="R998">
        <v>0.74</v>
      </c>
      <c r="S998">
        <v>0.77</v>
      </c>
      <c r="T998">
        <v>0.76749999999999996</v>
      </c>
      <c r="U998">
        <v>5.9100000000000003E-3</v>
      </c>
      <c r="V998">
        <v>74.5</v>
      </c>
      <c r="W998">
        <v>73.5</v>
      </c>
      <c r="X998">
        <v>73.5</v>
      </c>
      <c r="Y998">
        <v>73.5</v>
      </c>
      <c r="Z998">
        <v>72.5</v>
      </c>
      <c r="AA998">
        <v>1102.5</v>
      </c>
    </row>
    <row r="999" spans="1:27">
      <c r="A999" s="95">
        <v>45688</v>
      </c>
      <c r="B999">
        <v>172.5</v>
      </c>
      <c r="C999">
        <v>676.75</v>
      </c>
      <c r="D999">
        <v>182</v>
      </c>
      <c r="E999">
        <v>3380</v>
      </c>
      <c r="F999">
        <v>581</v>
      </c>
      <c r="G999">
        <v>3330</v>
      </c>
      <c r="H999">
        <v>594</v>
      </c>
      <c r="I999">
        <v>3685</v>
      </c>
      <c r="J999">
        <v>611</v>
      </c>
      <c r="K999">
        <v>15.15</v>
      </c>
      <c r="L999">
        <v>1.7224999999999999</v>
      </c>
      <c r="M999">
        <v>1.71</v>
      </c>
      <c r="N999">
        <v>1.82</v>
      </c>
      <c r="O999">
        <v>1.8225</v>
      </c>
      <c r="P999">
        <v>1.895</v>
      </c>
      <c r="Q999">
        <v>1.9650000000000001</v>
      </c>
      <c r="R999">
        <v>0.77</v>
      </c>
      <c r="S999">
        <v>0.82</v>
      </c>
      <c r="T999">
        <v>0.8175</v>
      </c>
      <c r="U999">
        <v>5.9500000000000004E-3</v>
      </c>
      <c r="V999">
        <v>75</v>
      </c>
      <c r="W999">
        <v>77.75</v>
      </c>
      <c r="X999">
        <v>77.75</v>
      </c>
      <c r="Y999">
        <v>77.75</v>
      </c>
      <c r="Z999">
        <v>72.5</v>
      </c>
      <c r="AA999">
        <v>1083.75</v>
      </c>
    </row>
    <row r="1000" spans="1:27">
      <c r="A1000" s="95">
        <v>45691</v>
      </c>
      <c r="B1000">
        <v>174</v>
      </c>
      <c r="C1000">
        <v>688</v>
      </c>
      <c r="D1000">
        <v>183.5</v>
      </c>
      <c r="E1000">
        <v>3380</v>
      </c>
      <c r="F1000">
        <v>583</v>
      </c>
      <c r="G1000">
        <v>3330</v>
      </c>
      <c r="H1000">
        <v>596</v>
      </c>
      <c r="I1000">
        <v>3655</v>
      </c>
      <c r="J1000">
        <v>613</v>
      </c>
      <c r="K1000">
        <v>15.21</v>
      </c>
      <c r="L1000">
        <v>1.7370000000000001</v>
      </c>
      <c r="M1000">
        <v>1.71</v>
      </c>
      <c r="N1000">
        <v>1.835</v>
      </c>
      <c r="O1000">
        <v>1.8425</v>
      </c>
      <c r="P1000">
        <v>1.91</v>
      </c>
      <c r="Q1000">
        <v>1.97</v>
      </c>
      <c r="R1000">
        <v>0.8075</v>
      </c>
      <c r="S1000">
        <v>0.85250000000000004</v>
      </c>
      <c r="T1000">
        <v>0.85</v>
      </c>
      <c r="U1000">
        <v>5.9899999999999997E-3</v>
      </c>
      <c r="V1000">
        <v>74.75</v>
      </c>
      <c r="W1000">
        <v>77.75</v>
      </c>
      <c r="X1000">
        <v>77.75</v>
      </c>
      <c r="Y1000">
        <v>77.75</v>
      </c>
      <c r="Z1000">
        <v>73.5</v>
      </c>
      <c r="AA1000">
        <v>1101</v>
      </c>
    </row>
    <row r="1001" spans="1:27">
      <c r="A1001" s="95">
        <v>45692</v>
      </c>
      <c r="B1001">
        <v>175</v>
      </c>
      <c r="C1001">
        <v>700</v>
      </c>
      <c r="D1001">
        <v>184.5</v>
      </c>
      <c r="E1001">
        <v>3400</v>
      </c>
      <c r="F1001">
        <v>590</v>
      </c>
      <c r="G1001">
        <v>3350</v>
      </c>
      <c r="H1001">
        <v>604</v>
      </c>
      <c r="I1001">
        <v>3695</v>
      </c>
      <c r="J1001">
        <v>620</v>
      </c>
      <c r="K1001">
        <v>15.42</v>
      </c>
      <c r="L1001">
        <v>1.7490000000000001</v>
      </c>
      <c r="M1001">
        <v>1.73</v>
      </c>
      <c r="N1001">
        <v>1.845</v>
      </c>
      <c r="O1001">
        <v>1.8574999999999999</v>
      </c>
      <c r="P1001">
        <v>1.93</v>
      </c>
      <c r="Q1001">
        <v>1.99</v>
      </c>
      <c r="R1001">
        <v>0.77</v>
      </c>
      <c r="S1001">
        <v>0.81499999999999995</v>
      </c>
      <c r="T1001">
        <v>0.8125</v>
      </c>
      <c r="U1001">
        <v>5.9800000000000001E-3</v>
      </c>
      <c r="V1001">
        <v>75</v>
      </c>
      <c r="W1001">
        <v>77</v>
      </c>
      <c r="X1001">
        <v>77</v>
      </c>
      <c r="Y1001">
        <v>77</v>
      </c>
      <c r="Z1001">
        <v>74</v>
      </c>
      <c r="AA1001">
        <v>1101.5</v>
      </c>
    </row>
    <row r="1002" spans="1:27">
      <c r="A1002" s="95">
        <v>45693</v>
      </c>
      <c r="B1002">
        <v>173.2</v>
      </c>
      <c r="C1002">
        <v>700</v>
      </c>
      <c r="D1002">
        <v>182</v>
      </c>
      <c r="E1002">
        <v>3370</v>
      </c>
      <c r="F1002">
        <v>584</v>
      </c>
      <c r="G1002">
        <v>3380</v>
      </c>
      <c r="H1002">
        <v>607</v>
      </c>
      <c r="I1002">
        <v>3695</v>
      </c>
      <c r="J1002">
        <v>614</v>
      </c>
      <c r="K1002">
        <v>15.24</v>
      </c>
      <c r="L1002">
        <v>1.7335</v>
      </c>
      <c r="M1002">
        <v>1.7250000000000001</v>
      </c>
      <c r="N1002">
        <v>1.825</v>
      </c>
      <c r="O1002">
        <v>1.8425</v>
      </c>
      <c r="P1002">
        <v>1.91</v>
      </c>
      <c r="Q1002">
        <v>1.9650000000000001</v>
      </c>
      <c r="R1002">
        <v>0.76500000000000001</v>
      </c>
      <c r="S1002">
        <v>0.8125</v>
      </c>
      <c r="T1002">
        <v>0.81</v>
      </c>
      <c r="U1002">
        <v>5.9899999999999997E-3</v>
      </c>
      <c r="V1002">
        <v>75.25</v>
      </c>
      <c r="W1002">
        <v>76.5</v>
      </c>
      <c r="X1002">
        <v>81.25</v>
      </c>
      <c r="Y1002">
        <v>81.25</v>
      </c>
      <c r="Z1002">
        <v>73.5</v>
      </c>
      <c r="AA1002">
        <v>1073</v>
      </c>
    </row>
    <row r="1003" spans="1:27">
      <c r="A1003" s="95">
        <v>45694</v>
      </c>
      <c r="B1003">
        <v>172.8</v>
      </c>
      <c r="C1003">
        <v>689</v>
      </c>
      <c r="D1003">
        <v>182</v>
      </c>
      <c r="E1003">
        <v>3370</v>
      </c>
      <c r="F1003">
        <v>586</v>
      </c>
      <c r="G1003">
        <v>3380</v>
      </c>
      <c r="H1003">
        <v>609</v>
      </c>
      <c r="I1003">
        <v>3400</v>
      </c>
      <c r="J1003">
        <v>616</v>
      </c>
      <c r="K1003">
        <v>15.29</v>
      </c>
      <c r="L1003">
        <v>1.7264999999999999</v>
      </c>
      <c r="M1003">
        <v>1.71</v>
      </c>
      <c r="N1003">
        <v>1.825</v>
      </c>
      <c r="O1003">
        <v>1.835</v>
      </c>
      <c r="P1003">
        <v>1.895</v>
      </c>
      <c r="Q1003">
        <v>1.95</v>
      </c>
      <c r="R1003">
        <v>0.78</v>
      </c>
      <c r="S1003">
        <v>0.82499999999999996</v>
      </c>
      <c r="T1003">
        <v>0.82250000000000001</v>
      </c>
      <c r="U1003">
        <v>5.9699999999999996E-3</v>
      </c>
      <c r="V1003">
        <v>75.75</v>
      </c>
      <c r="W1003">
        <v>78.5</v>
      </c>
      <c r="X1003">
        <v>83.25</v>
      </c>
      <c r="Y1003">
        <v>83.25</v>
      </c>
      <c r="Z1003">
        <v>73.5</v>
      </c>
      <c r="AA1003">
        <v>1077.5</v>
      </c>
    </row>
    <row r="1004" spans="1:27">
      <c r="A1004" s="95">
        <v>45695</v>
      </c>
      <c r="B1004">
        <v>172</v>
      </c>
      <c r="C1004">
        <v>679.75</v>
      </c>
      <c r="D1004">
        <v>182</v>
      </c>
      <c r="E1004">
        <v>3400</v>
      </c>
      <c r="F1004">
        <v>588</v>
      </c>
      <c r="G1004">
        <v>3410</v>
      </c>
      <c r="H1004">
        <v>612</v>
      </c>
      <c r="I1004">
        <v>3585</v>
      </c>
      <c r="J1004">
        <v>618</v>
      </c>
      <c r="K1004">
        <v>15.36</v>
      </c>
      <c r="L1004">
        <v>1.7150000000000001</v>
      </c>
      <c r="M1004">
        <v>1.71</v>
      </c>
      <c r="N1004">
        <v>1.825</v>
      </c>
      <c r="O1004">
        <v>1.825</v>
      </c>
      <c r="P1004">
        <v>1.905</v>
      </c>
      <c r="Q1004">
        <v>2.0049999999999999</v>
      </c>
      <c r="R1004">
        <v>0.79500000000000004</v>
      </c>
      <c r="S1004">
        <v>0.84</v>
      </c>
      <c r="T1004">
        <v>0.83750000000000002</v>
      </c>
      <c r="U1004">
        <v>5.9899999999999997E-3</v>
      </c>
      <c r="V1004">
        <v>75.5</v>
      </c>
      <c r="W1004">
        <v>80.25</v>
      </c>
      <c r="X1004">
        <v>84.75</v>
      </c>
      <c r="Y1004">
        <v>84.75</v>
      </c>
      <c r="Z1004">
        <v>73.5</v>
      </c>
      <c r="AA1004">
        <v>1116</v>
      </c>
    </row>
    <row r="1005" spans="1:27">
      <c r="A1005" s="95">
        <v>45698</v>
      </c>
      <c r="B1005">
        <v>174.1</v>
      </c>
      <c r="C1005">
        <v>677</v>
      </c>
      <c r="D1005">
        <v>183.75</v>
      </c>
      <c r="E1005">
        <v>3400</v>
      </c>
      <c r="F1005">
        <v>588</v>
      </c>
      <c r="G1005">
        <v>3395</v>
      </c>
      <c r="H1005">
        <v>610</v>
      </c>
      <c r="I1005">
        <v>3585</v>
      </c>
      <c r="J1005">
        <v>618</v>
      </c>
      <c r="K1005">
        <v>15.37</v>
      </c>
      <c r="L1005">
        <v>1.74</v>
      </c>
      <c r="M1005">
        <v>1.7050000000000001</v>
      </c>
      <c r="N1005">
        <v>1.8374999999999999</v>
      </c>
      <c r="O1005">
        <v>1.85</v>
      </c>
      <c r="P1005">
        <v>1.91</v>
      </c>
      <c r="Q1005">
        <v>2.0099999999999998</v>
      </c>
      <c r="R1005">
        <v>0.79500000000000004</v>
      </c>
      <c r="S1005">
        <v>0.79500000000000004</v>
      </c>
      <c r="T1005">
        <v>0.83750000000000002</v>
      </c>
      <c r="U1005">
        <v>5.9699999999999996E-3</v>
      </c>
      <c r="V1005">
        <v>76</v>
      </c>
      <c r="W1005">
        <v>79.25</v>
      </c>
      <c r="X1005">
        <v>83.75</v>
      </c>
      <c r="Y1005">
        <v>83.75</v>
      </c>
      <c r="Z1005">
        <v>73.5</v>
      </c>
      <c r="AA1005">
        <v>1123.25</v>
      </c>
    </row>
    <row r="1006" spans="1:27">
      <c r="A1006" s="95">
        <v>45699</v>
      </c>
      <c r="B1006">
        <v>173.1</v>
      </c>
      <c r="C1006">
        <v>678.25</v>
      </c>
      <c r="D1006">
        <v>183</v>
      </c>
      <c r="E1006">
        <v>3400</v>
      </c>
      <c r="F1006">
        <v>590</v>
      </c>
      <c r="G1006">
        <v>3395</v>
      </c>
      <c r="H1006">
        <v>612</v>
      </c>
      <c r="I1006">
        <v>3600</v>
      </c>
      <c r="J1006">
        <v>620</v>
      </c>
      <c r="K1006">
        <v>15.41</v>
      </c>
      <c r="L1006">
        <v>1.7424999999999999</v>
      </c>
      <c r="M1006">
        <v>1.7324999999999999</v>
      </c>
      <c r="N1006">
        <v>1.835</v>
      </c>
      <c r="O1006">
        <v>1.855</v>
      </c>
      <c r="P1006">
        <v>1.925</v>
      </c>
      <c r="Q1006">
        <v>2.0125000000000002</v>
      </c>
      <c r="R1006">
        <v>0.80500000000000005</v>
      </c>
      <c r="S1006">
        <v>0.84750000000000003</v>
      </c>
      <c r="T1006">
        <v>0.84499999999999997</v>
      </c>
      <c r="U1006">
        <v>5.9500000000000004E-3</v>
      </c>
      <c r="V1006">
        <v>81</v>
      </c>
      <c r="W1006">
        <v>80.75</v>
      </c>
      <c r="X1006">
        <v>85.25</v>
      </c>
      <c r="Y1006">
        <v>85.25</v>
      </c>
      <c r="Z1006">
        <v>73.5</v>
      </c>
      <c r="AA1006">
        <v>1140.25</v>
      </c>
    </row>
    <row r="1007" spans="1:27">
      <c r="A1007" s="95">
        <v>45700</v>
      </c>
      <c r="B1007">
        <v>176.2</v>
      </c>
      <c r="C1007">
        <v>685.25</v>
      </c>
      <c r="D1007">
        <v>186.25</v>
      </c>
      <c r="E1007">
        <v>3410</v>
      </c>
      <c r="F1007">
        <v>592</v>
      </c>
      <c r="G1007">
        <v>3405</v>
      </c>
      <c r="H1007">
        <v>614</v>
      </c>
      <c r="I1007">
        <v>3650</v>
      </c>
      <c r="J1007">
        <v>622</v>
      </c>
      <c r="K1007">
        <v>15.48</v>
      </c>
      <c r="L1007">
        <v>1.7535000000000001</v>
      </c>
      <c r="M1007">
        <v>1.7324999999999999</v>
      </c>
      <c r="N1007">
        <v>1.84</v>
      </c>
      <c r="O1007">
        <v>1.8674999999999999</v>
      </c>
      <c r="P1007">
        <v>1.9350000000000001</v>
      </c>
      <c r="Q1007">
        <v>2.0175000000000001</v>
      </c>
      <c r="R1007">
        <v>0.8075</v>
      </c>
      <c r="S1007">
        <v>0.85499999999999998</v>
      </c>
      <c r="T1007">
        <v>0.85250000000000004</v>
      </c>
      <c r="U1007">
        <v>5.9699999999999996E-3</v>
      </c>
      <c r="V1007">
        <v>78</v>
      </c>
      <c r="W1007">
        <v>80.75</v>
      </c>
      <c r="X1007">
        <v>85.25</v>
      </c>
      <c r="Y1007">
        <v>85.25</v>
      </c>
      <c r="Z1007">
        <v>73.5</v>
      </c>
      <c r="AA1007">
        <v>1128.75</v>
      </c>
    </row>
    <row r="1008" spans="1:27">
      <c r="A1008" s="95">
        <v>45701</v>
      </c>
      <c r="B1008">
        <v>177.75</v>
      </c>
      <c r="C1008">
        <v>694</v>
      </c>
      <c r="D1008">
        <v>188</v>
      </c>
      <c r="E1008">
        <v>3400</v>
      </c>
      <c r="F1008">
        <v>590</v>
      </c>
      <c r="G1008">
        <v>3395</v>
      </c>
      <c r="H1008">
        <v>612</v>
      </c>
      <c r="I1008">
        <v>3650</v>
      </c>
      <c r="J1008">
        <v>620</v>
      </c>
      <c r="K1008">
        <v>15.41</v>
      </c>
      <c r="L1008">
        <v>1.7725</v>
      </c>
      <c r="M1008">
        <v>1.7524999999999999</v>
      </c>
      <c r="N1008">
        <v>1.88</v>
      </c>
      <c r="O1008">
        <v>1.8875</v>
      </c>
      <c r="P1008">
        <v>1.9550000000000001</v>
      </c>
      <c r="Q1008">
        <v>2.0449999999999999</v>
      </c>
      <c r="R1008">
        <v>0.82499999999999996</v>
      </c>
      <c r="S1008">
        <v>0.87250000000000005</v>
      </c>
      <c r="T1008">
        <v>0.87</v>
      </c>
      <c r="U1008">
        <v>5.9100000000000003E-3</v>
      </c>
      <c r="V1008">
        <v>80</v>
      </c>
      <c r="W1008">
        <v>83</v>
      </c>
      <c r="X1008">
        <v>87.5</v>
      </c>
      <c r="Y1008">
        <v>87.5</v>
      </c>
      <c r="Z1008">
        <v>73</v>
      </c>
      <c r="AA1008">
        <v>1124.25</v>
      </c>
    </row>
    <row r="1009" spans="1:27">
      <c r="A1009" s="95">
        <v>45702</v>
      </c>
      <c r="B1009">
        <v>181.1</v>
      </c>
      <c r="C1009">
        <v>698</v>
      </c>
      <c r="D1009">
        <v>190.75</v>
      </c>
      <c r="E1009">
        <v>3400</v>
      </c>
      <c r="F1009">
        <v>596</v>
      </c>
      <c r="G1009">
        <v>3395</v>
      </c>
      <c r="H1009">
        <v>618</v>
      </c>
      <c r="I1009">
        <v>3645</v>
      </c>
      <c r="J1009">
        <v>626</v>
      </c>
      <c r="K1009">
        <v>15.58</v>
      </c>
      <c r="L1009">
        <v>1.8075000000000001</v>
      </c>
      <c r="M1009">
        <v>1.78</v>
      </c>
      <c r="N1009">
        <v>1.9</v>
      </c>
      <c r="O1009">
        <v>1.9225000000000001</v>
      </c>
      <c r="P1009">
        <v>1.96</v>
      </c>
      <c r="Q1009">
        <v>2.08</v>
      </c>
      <c r="R1009">
        <v>0.84</v>
      </c>
      <c r="S1009">
        <v>0.88</v>
      </c>
      <c r="T1009">
        <v>0.87749999999999995</v>
      </c>
      <c r="U1009">
        <v>5.9199999999999999E-3</v>
      </c>
      <c r="V1009">
        <v>78</v>
      </c>
      <c r="W1009">
        <v>83.75</v>
      </c>
      <c r="X1009">
        <v>88.25</v>
      </c>
      <c r="Y1009">
        <v>88.25</v>
      </c>
      <c r="Z1009">
        <v>73</v>
      </c>
      <c r="AA1009">
        <v>1125.75</v>
      </c>
    </row>
    <row r="1010" spans="1:27">
      <c r="A1010" s="103">
        <v>45705</v>
      </c>
      <c r="B1010" s="189">
        <v>181.1</v>
      </c>
      <c r="C1010">
        <v>682</v>
      </c>
      <c r="D1010" s="189">
        <v>190.75</v>
      </c>
      <c r="E1010">
        <v>3390</v>
      </c>
      <c r="F1010">
        <v>594</v>
      </c>
      <c r="G1010">
        <v>3385</v>
      </c>
      <c r="H1010">
        <v>616</v>
      </c>
      <c r="I1010">
        <v>3645</v>
      </c>
      <c r="J1010">
        <v>624</v>
      </c>
      <c r="K1010">
        <v>15.53</v>
      </c>
      <c r="L1010" s="189">
        <v>1.8075000000000001</v>
      </c>
      <c r="M1010" s="189">
        <v>1.78</v>
      </c>
      <c r="N1010" s="189">
        <v>1.9</v>
      </c>
      <c r="O1010" s="189">
        <v>1.9225000000000001</v>
      </c>
      <c r="P1010" s="189">
        <v>1.96</v>
      </c>
      <c r="Q1010" s="189">
        <v>2.08</v>
      </c>
      <c r="R1010" s="189">
        <v>0.84</v>
      </c>
      <c r="S1010" s="189">
        <v>0.88</v>
      </c>
      <c r="T1010" s="189">
        <v>0.87749999999999995</v>
      </c>
      <c r="U1010" s="189">
        <v>5.9199999999999999E-3</v>
      </c>
      <c r="V1010">
        <v>79</v>
      </c>
      <c r="W1010" s="189">
        <v>83.75</v>
      </c>
      <c r="X1010" s="189">
        <v>88.25</v>
      </c>
      <c r="Y1010" s="189">
        <v>88.25</v>
      </c>
      <c r="Z1010" s="189">
        <v>73</v>
      </c>
      <c r="AA1010">
        <v>1126.25</v>
      </c>
    </row>
    <row r="1011" spans="1:27">
      <c r="A1011" s="95">
        <v>45706</v>
      </c>
      <c r="B1011">
        <v>183.1</v>
      </c>
      <c r="C1011">
        <v>690</v>
      </c>
      <c r="D1011">
        <v>191.75</v>
      </c>
      <c r="E1011">
        <v>3400</v>
      </c>
      <c r="F1011">
        <v>597</v>
      </c>
      <c r="G1011">
        <v>3395</v>
      </c>
      <c r="H1011">
        <v>620</v>
      </c>
      <c r="I1011">
        <v>3595</v>
      </c>
      <c r="J1011">
        <v>627</v>
      </c>
      <c r="K1011">
        <v>15.62</v>
      </c>
      <c r="L1011">
        <v>1.8374999999999999</v>
      </c>
      <c r="M1011">
        <v>1.83</v>
      </c>
      <c r="N1011">
        <v>1.9225000000000001</v>
      </c>
      <c r="O1011">
        <v>1.9424999999999999</v>
      </c>
      <c r="P1011">
        <v>2</v>
      </c>
      <c r="Q1011">
        <v>2.1349999999999998</v>
      </c>
      <c r="R1011">
        <v>0.85499999999999998</v>
      </c>
      <c r="S1011">
        <v>0.89500000000000002</v>
      </c>
      <c r="T1011">
        <v>0.89249999999999996</v>
      </c>
      <c r="U1011">
        <v>5.9100000000000003E-3</v>
      </c>
      <c r="V1011">
        <v>78.5</v>
      </c>
      <c r="W1011">
        <v>85.75</v>
      </c>
      <c r="X1011">
        <v>90</v>
      </c>
      <c r="Y1011">
        <v>90</v>
      </c>
      <c r="Z1011">
        <v>72</v>
      </c>
      <c r="AA1011">
        <v>1126</v>
      </c>
    </row>
    <row r="1012" spans="1:27">
      <c r="A1012" s="95">
        <v>45707</v>
      </c>
      <c r="B1012">
        <v>182.3</v>
      </c>
      <c r="C1012">
        <v>692</v>
      </c>
      <c r="D1012">
        <v>192</v>
      </c>
      <c r="E1012">
        <v>3400</v>
      </c>
      <c r="F1012">
        <v>595</v>
      </c>
      <c r="G1012">
        <v>3395</v>
      </c>
      <c r="H1012">
        <v>617</v>
      </c>
      <c r="I1012">
        <v>3595</v>
      </c>
      <c r="J1012">
        <v>625</v>
      </c>
      <c r="K1012">
        <v>15.55</v>
      </c>
      <c r="L1012">
        <v>1.8234999999999999</v>
      </c>
      <c r="M1012">
        <v>1.84</v>
      </c>
      <c r="N1012">
        <v>1.9175</v>
      </c>
      <c r="O1012">
        <v>1.9275</v>
      </c>
      <c r="P1012">
        <v>1.96</v>
      </c>
      <c r="Q1012">
        <v>2.1225000000000001</v>
      </c>
      <c r="R1012">
        <v>0.86250000000000004</v>
      </c>
      <c r="S1012">
        <v>0.90500000000000003</v>
      </c>
      <c r="T1012">
        <v>0.90249999999999997</v>
      </c>
      <c r="U1012">
        <v>4.81E-3</v>
      </c>
      <c r="V1012">
        <v>78.75</v>
      </c>
      <c r="W1012">
        <v>86</v>
      </c>
      <c r="X1012">
        <v>90.25</v>
      </c>
      <c r="Y1012">
        <v>90.25</v>
      </c>
      <c r="Z1012">
        <v>61.5</v>
      </c>
      <c r="AA1012">
        <v>1128.5</v>
      </c>
    </row>
    <row r="1013" spans="1:27">
      <c r="A1013" s="95">
        <v>45708</v>
      </c>
      <c r="B1013">
        <v>181.5</v>
      </c>
      <c r="C1013">
        <v>684</v>
      </c>
      <c r="D1013">
        <v>189.75</v>
      </c>
      <c r="E1013">
        <v>3390</v>
      </c>
      <c r="F1013">
        <v>594</v>
      </c>
      <c r="G1013">
        <v>3385</v>
      </c>
      <c r="H1013">
        <v>616</v>
      </c>
      <c r="I1013">
        <v>3595</v>
      </c>
      <c r="J1013">
        <v>624</v>
      </c>
      <c r="K1013">
        <v>15.53</v>
      </c>
      <c r="V1013">
        <v>78.5</v>
      </c>
      <c r="W1013">
        <v>86.25</v>
      </c>
      <c r="X1013">
        <v>91.25</v>
      </c>
      <c r="Y1013">
        <v>91.25</v>
      </c>
      <c r="Z1013">
        <v>61.5</v>
      </c>
      <c r="AA1013">
        <v>1128</v>
      </c>
    </row>
    <row r="1014" spans="1:27">
      <c r="A1014" s="95">
        <v>45709</v>
      </c>
      <c r="B1014">
        <v>179.9</v>
      </c>
      <c r="C1014">
        <v>692</v>
      </c>
      <c r="D1014">
        <v>188.5</v>
      </c>
      <c r="E1014">
        <v>3410</v>
      </c>
      <c r="F1014">
        <v>595</v>
      </c>
      <c r="G1014">
        <v>3405</v>
      </c>
      <c r="H1014">
        <v>618</v>
      </c>
      <c r="I1014">
        <v>3595</v>
      </c>
      <c r="J1014">
        <v>625</v>
      </c>
      <c r="K1014">
        <v>15.56</v>
      </c>
      <c r="L1014">
        <v>1.7969999999999999</v>
      </c>
      <c r="M1014">
        <v>1.8</v>
      </c>
      <c r="N1014">
        <v>1.875</v>
      </c>
      <c r="O1014">
        <v>1.9025000000000001</v>
      </c>
      <c r="P1014">
        <v>2</v>
      </c>
      <c r="Q1014">
        <v>2.1549999999999998</v>
      </c>
      <c r="R1014">
        <v>0.87624999999999997</v>
      </c>
      <c r="S1014">
        <v>0.92</v>
      </c>
      <c r="T1014">
        <v>0.91749999999999998</v>
      </c>
      <c r="U1014">
        <v>5.3800000000000002E-3</v>
      </c>
      <c r="V1014">
        <v>77.5</v>
      </c>
      <c r="W1014">
        <v>86.75</v>
      </c>
      <c r="X1014">
        <v>91.75</v>
      </c>
      <c r="Y1014">
        <v>91.75</v>
      </c>
      <c r="Z1014">
        <v>65</v>
      </c>
      <c r="AA1014">
        <v>1113.75</v>
      </c>
    </row>
    <row r="1015" spans="1:27">
      <c r="A1015" s="95">
        <v>45712</v>
      </c>
      <c r="B1015">
        <v>178.4</v>
      </c>
      <c r="C1015">
        <v>692.75</v>
      </c>
      <c r="D1015">
        <v>190</v>
      </c>
      <c r="E1015">
        <v>3400</v>
      </c>
      <c r="F1015">
        <v>592</v>
      </c>
      <c r="G1015">
        <v>3395</v>
      </c>
      <c r="H1015">
        <v>614</v>
      </c>
      <c r="I1015">
        <v>3545</v>
      </c>
      <c r="J1015">
        <v>622</v>
      </c>
      <c r="K1015">
        <v>15.46</v>
      </c>
      <c r="L1015">
        <v>1.784</v>
      </c>
      <c r="M1015">
        <v>1.7675000000000001</v>
      </c>
      <c r="N1015">
        <v>1.875</v>
      </c>
      <c r="O1015">
        <v>1.89</v>
      </c>
      <c r="P1015">
        <v>1.95</v>
      </c>
      <c r="Q1015">
        <v>2.09</v>
      </c>
      <c r="R1015">
        <v>0.84</v>
      </c>
      <c r="S1015">
        <v>0.88500000000000001</v>
      </c>
      <c r="T1015">
        <v>0.88249999999999995</v>
      </c>
      <c r="U1015">
        <v>5.0549999999999996E-3</v>
      </c>
      <c r="V1015">
        <v>78.25</v>
      </c>
      <c r="W1015">
        <v>81.5</v>
      </c>
      <c r="X1015">
        <v>86.5</v>
      </c>
      <c r="Y1015">
        <v>86.5</v>
      </c>
      <c r="Z1015">
        <v>62</v>
      </c>
      <c r="AA1015">
        <v>1098.5</v>
      </c>
    </row>
    <row r="1016" spans="1:27">
      <c r="A1016" s="95">
        <v>45713</v>
      </c>
      <c r="B1016">
        <v>174</v>
      </c>
      <c r="C1016">
        <v>689.75</v>
      </c>
      <c r="D1016">
        <v>184.75</v>
      </c>
      <c r="E1016">
        <v>3400</v>
      </c>
      <c r="F1016">
        <v>591</v>
      </c>
      <c r="G1016">
        <v>3395</v>
      </c>
      <c r="H1016">
        <v>613</v>
      </c>
      <c r="I1016">
        <v>3545</v>
      </c>
      <c r="J1016">
        <v>621</v>
      </c>
      <c r="K1016">
        <v>15.45</v>
      </c>
      <c r="L1016">
        <v>1.7524999999999999</v>
      </c>
      <c r="M1016">
        <v>1.74</v>
      </c>
      <c r="N1016">
        <v>1.845</v>
      </c>
      <c r="O1016">
        <v>1.87</v>
      </c>
      <c r="P1016">
        <v>1.94</v>
      </c>
      <c r="Q1016">
        <v>2.0649999999999999</v>
      </c>
      <c r="R1016">
        <v>0.80249999999999999</v>
      </c>
      <c r="S1016">
        <v>0.84750000000000003</v>
      </c>
      <c r="T1016">
        <v>0.84499999999999997</v>
      </c>
      <c r="U1016">
        <v>5.0350000000000004E-3</v>
      </c>
      <c r="V1016">
        <v>78</v>
      </c>
      <c r="W1016">
        <v>80.75</v>
      </c>
      <c r="X1016">
        <v>85.25</v>
      </c>
      <c r="Y1016">
        <v>85.25</v>
      </c>
      <c r="Z1016">
        <v>60.5</v>
      </c>
      <c r="AA1016">
        <v>1081.5</v>
      </c>
    </row>
    <row r="1017" spans="1:27">
      <c r="A1017" s="95">
        <v>45714</v>
      </c>
      <c r="B1017">
        <v>168.2</v>
      </c>
      <c r="C1017">
        <v>690.5</v>
      </c>
      <c r="D1017">
        <v>180.25</v>
      </c>
      <c r="E1017">
        <v>3400</v>
      </c>
      <c r="F1017">
        <v>587</v>
      </c>
      <c r="G1017">
        <v>3395</v>
      </c>
      <c r="H1017">
        <v>609</v>
      </c>
      <c r="I1017">
        <v>3545</v>
      </c>
      <c r="J1017">
        <v>617</v>
      </c>
      <c r="K1017">
        <v>15.34</v>
      </c>
      <c r="L1017">
        <v>1.681</v>
      </c>
      <c r="M1017">
        <v>1.68</v>
      </c>
      <c r="N1017">
        <v>1.8049999999999999</v>
      </c>
      <c r="O1017">
        <v>1.7975000000000001</v>
      </c>
      <c r="P1017">
        <v>1.9375</v>
      </c>
      <c r="Q1017">
        <v>2.0449999999999999</v>
      </c>
      <c r="R1017">
        <v>0.76749999999999996</v>
      </c>
      <c r="S1017">
        <v>0.81499999999999995</v>
      </c>
      <c r="T1017">
        <v>0.8125</v>
      </c>
      <c r="U1017">
        <v>4.81E-3</v>
      </c>
      <c r="V1017">
        <v>77.5</v>
      </c>
      <c r="W1017">
        <v>76.75</v>
      </c>
      <c r="X1017">
        <v>81.5</v>
      </c>
      <c r="Y1017">
        <v>81.5</v>
      </c>
      <c r="Z1017">
        <v>60.5</v>
      </c>
      <c r="AA1017">
        <v>1077.25</v>
      </c>
    </row>
    <row r="1018" spans="1:27">
      <c r="A1018" s="95">
        <v>45715</v>
      </c>
      <c r="B1018">
        <v>166</v>
      </c>
      <c r="C1018">
        <v>679.75</v>
      </c>
      <c r="D1018">
        <v>177.5</v>
      </c>
      <c r="E1018">
        <v>3420</v>
      </c>
      <c r="F1018">
        <v>587</v>
      </c>
      <c r="G1018">
        <v>3415</v>
      </c>
      <c r="H1018">
        <v>609</v>
      </c>
      <c r="I1018">
        <v>3545</v>
      </c>
      <c r="J1018">
        <v>617</v>
      </c>
      <c r="K1018">
        <v>15.34</v>
      </c>
      <c r="V1018">
        <v>76.25</v>
      </c>
      <c r="W1018">
        <v>76.5</v>
      </c>
      <c r="X1018">
        <v>81.25</v>
      </c>
      <c r="Y1018">
        <v>81.25</v>
      </c>
      <c r="Z1018">
        <v>60.5</v>
      </c>
      <c r="AA1018">
        <v>1083.5</v>
      </c>
    </row>
    <row r="1019" spans="1:27">
      <c r="A1019" s="95">
        <v>45716</v>
      </c>
      <c r="B1019">
        <v>164</v>
      </c>
      <c r="C1019">
        <v>679.75</v>
      </c>
      <c r="D1019">
        <v>176</v>
      </c>
      <c r="E1019">
        <v>3415</v>
      </c>
      <c r="F1019">
        <v>580</v>
      </c>
      <c r="G1019">
        <v>3410</v>
      </c>
      <c r="H1019">
        <v>601</v>
      </c>
      <c r="I1019">
        <v>3545</v>
      </c>
      <c r="J1019">
        <v>610</v>
      </c>
      <c r="K1019">
        <v>15.14</v>
      </c>
      <c r="V1019">
        <v>75.25</v>
      </c>
      <c r="W1019">
        <v>72</v>
      </c>
      <c r="X1019">
        <v>77.5</v>
      </c>
      <c r="Y1019">
        <v>77.5</v>
      </c>
      <c r="Z1019">
        <v>57</v>
      </c>
      <c r="AA1019">
        <v>1036.75</v>
      </c>
    </row>
    <row r="1020" spans="1:27">
      <c r="A1020" s="95">
        <v>45719</v>
      </c>
      <c r="B1020">
        <v>161.30000000000001</v>
      </c>
      <c r="C1020">
        <v>678.5</v>
      </c>
      <c r="D1020">
        <v>172.25</v>
      </c>
      <c r="E1020" s="189">
        <v>3415</v>
      </c>
      <c r="F1020" s="189">
        <v>580</v>
      </c>
      <c r="G1020" s="189">
        <v>3410</v>
      </c>
      <c r="H1020" s="189">
        <v>601</v>
      </c>
      <c r="I1020" s="189">
        <v>3545</v>
      </c>
      <c r="J1020" s="189">
        <v>610</v>
      </c>
      <c r="K1020" s="189">
        <v>15.14</v>
      </c>
      <c r="V1020" s="189">
        <v>75.25</v>
      </c>
      <c r="W1020">
        <v>69.75</v>
      </c>
      <c r="X1020">
        <v>75.25</v>
      </c>
      <c r="Y1020">
        <v>75.25</v>
      </c>
      <c r="Z1020">
        <v>55</v>
      </c>
      <c r="AA1020">
        <v>1016</v>
      </c>
    </row>
    <row r="1021" spans="1:27">
      <c r="A1021" s="95">
        <v>45720</v>
      </c>
      <c r="B1021">
        <v>159.30000000000001</v>
      </c>
      <c r="C1021">
        <v>673</v>
      </c>
      <c r="D1021">
        <v>169.25</v>
      </c>
      <c r="E1021" s="189">
        <v>3415</v>
      </c>
      <c r="F1021" s="189">
        <v>580</v>
      </c>
      <c r="G1021" s="189">
        <v>3410</v>
      </c>
      <c r="H1021" s="189">
        <v>601</v>
      </c>
      <c r="I1021" s="189">
        <v>3545</v>
      </c>
      <c r="J1021" s="189">
        <v>610</v>
      </c>
      <c r="K1021" s="189">
        <v>15.14</v>
      </c>
      <c r="V1021" s="189">
        <v>75.25</v>
      </c>
      <c r="W1021">
        <v>70</v>
      </c>
      <c r="X1021">
        <v>75.25</v>
      </c>
      <c r="Y1021">
        <v>75.25</v>
      </c>
      <c r="Z1021">
        <v>54</v>
      </c>
      <c r="AA1021">
        <v>995.25</v>
      </c>
    </row>
    <row r="1022" spans="1:27">
      <c r="A1022" s="95">
        <v>45721</v>
      </c>
      <c r="B1022">
        <v>160.69999999999999</v>
      </c>
      <c r="C1022">
        <v>673.5</v>
      </c>
      <c r="D1022">
        <v>171.25</v>
      </c>
      <c r="E1022" s="189">
        <v>3415</v>
      </c>
      <c r="F1022" s="189">
        <v>580</v>
      </c>
      <c r="G1022" s="189">
        <v>3410</v>
      </c>
      <c r="H1022" s="189">
        <v>601</v>
      </c>
      <c r="I1022" s="189">
        <v>3545</v>
      </c>
      <c r="J1022" s="189">
        <v>610</v>
      </c>
      <c r="K1022" s="189">
        <v>15.14</v>
      </c>
      <c r="V1022" s="189">
        <v>75.25</v>
      </c>
      <c r="W1022">
        <v>74</v>
      </c>
      <c r="X1022">
        <v>79.25</v>
      </c>
      <c r="Y1022">
        <v>79.25</v>
      </c>
      <c r="Z1022">
        <v>55</v>
      </c>
      <c r="AA1022">
        <v>977.75</v>
      </c>
    </row>
    <row r="1023" spans="1:27">
      <c r="A1023" s="95">
        <v>45722</v>
      </c>
      <c r="B1023">
        <v>161</v>
      </c>
      <c r="C1023">
        <v>678.5</v>
      </c>
      <c r="D1023">
        <v>171.75</v>
      </c>
      <c r="E1023">
        <v>3400</v>
      </c>
      <c r="F1023">
        <v>590</v>
      </c>
      <c r="G1023">
        <v>3355</v>
      </c>
      <c r="H1023">
        <v>605</v>
      </c>
      <c r="I1023">
        <v>3545</v>
      </c>
      <c r="J1023">
        <v>620</v>
      </c>
      <c r="K1023">
        <v>15.42</v>
      </c>
      <c r="V1023">
        <v>74</v>
      </c>
      <c r="W1023">
        <v>75.25</v>
      </c>
      <c r="X1023">
        <v>80.5</v>
      </c>
      <c r="Y1023">
        <v>80.5</v>
      </c>
      <c r="Z1023">
        <v>58.25</v>
      </c>
      <c r="AA1023">
        <v>974.25</v>
      </c>
    </row>
    <row r="1024" spans="1:27">
      <c r="A1024" s="95">
        <v>45723</v>
      </c>
      <c r="B1024">
        <v>162.19999999999999</v>
      </c>
      <c r="C1024">
        <v>678.25</v>
      </c>
      <c r="D1024">
        <v>174.5</v>
      </c>
      <c r="E1024">
        <v>3400</v>
      </c>
      <c r="F1024">
        <v>588</v>
      </c>
      <c r="G1024">
        <v>3355</v>
      </c>
      <c r="H1024">
        <v>603</v>
      </c>
      <c r="I1024">
        <v>3555</v>
      </c>
      <c r="J1024">
        <v>618</v>
      </c>
      <c r="K1024">
        <v>15.36</v>
      </c>
      <c r="V1024">
        <v>73.75</v>
      </c>
      <c r="W1024">
        <v>73.5</v>
      </c>
      <c r="X1024">
        <v>79</v>
      </c>
      <c r="Y1024">
        <v>79</v>
      </c>
      <c r="Z1024">
        <v>58.25</v>
      </c>
      <c r="AA1024">
        <v>984</v>
      </c>
    </row>
    <row r="1025" spans="1:27">
      <c r="A1025" s="95">
        <v>45726</v>
      </c>
      <c r="B1025">
        <v>164.75</v>
      </c>
      <c r="C1025">
        <v>658</v>
      </c>
      <c r="D1025">
        <v>175</v>
      </c>
      <c r="E1025">
        <v>3380</v>
      </c>
      <c r="F1025">
        <v>573</v>
      </c>
      <c r="G1025">
        <v>3335</v>
      </c>
      <c r="H1025">
        <v>588</v>
      </c>
      <c r="I1025">
        <v>3555</v>
      </c>
      <c r="J1025">
        <v>603</v>
      </c>
      <c r="K1025">
        <v>14.8</v>
      </c>
      <c r="V1025">
        <v>70.5</v>
      </c>
      <c r="W1025">
        <v>71.75</v>
      </c>
      <c r="X1025">
        <v>77</v>
      </c>
      <c r="Y1025">
        <v>77</v>
      </c>
      <c r="Z1025">
        <v>58.25</v>
      </c>
      <c r="AA1025">
        <v>980.75</v>
      </c>
    </row>
    <row r="1026" spans="1:27">
      <c r="A1026" s="95">
        <v>45727</v>
      </c>
      <c r="B1026">
        <v>169.5</v>
      </c>
      <c r="C1026">
        <v>656</v>
      </c>
      <c r="D1026">
        <v>179</v>
      </c>
      <c r="E1026">
        <v>3380</v>
      </c>
      <c r="F1026">
        <v>577</v>
      </c>
      <c r="G1026">
        <v>3335</v>
      </c>
      <c r="H1026">
        <v>592</v>
      </c>
      <c r="I1026">
        <v>3555</v>
      </c>
      <c r="J1026">
        <v>607</v>
      </c>
      <c r="K1026">
        <v>14.91</v>
      </c>
      <c r="V1026">
        <v>69.5</v>
      </c>
      <c r="W1026">
        <v>71.5</v>
      </c>
      <c r="X1026">
        <v>76.75</v>
      </c>
      <c r="Y1026">
        <v>76.75</v>
      </c>
      <c r="Z1026">
        <v>58</v>
      </c>
      <c r="AA1026">
        <v>986.5</v>
      </c>
    </row>
    <row r="1027" spans="1:27">
      <c r="A1027" s="95">
        <v>45728</v>
      </c>
      <c r="B1027">
        <v>169.8</v>
      </c>
      <c r="C1027">
        <v>656</v>
      </c>
      <c r="D1027">
        <v>178.5</v>
      </c>
      <c r="E1027">
        <v>3380</v>
      </c>
      <c r="F1027">
        <v>577</v>
      </c>
      <c r="G1027">
        <v>3335</v>
      </c>
      <c r="H1027">
        <v>592</v>
      </c>
      <c r="I1027">
        <v>3555</v>
      </c>
      <c r="J1027">
        <v>607</v>
      </c>
      <c r="K1027">
        <v>14.92</v>
      </c>
      <c r="V1027">
        <v>69.75</v>
      </c>
      <c r="W1027">
        <v>69.5</v>
      </c>
      <c r="X1027">
        <v>74.75</v>
      </c>
      <c r="Y1027">
        <v>74.75</v>
      </c>
      <c r="Z1027">
        <v>58</v>
      </c>
      <c r="AA1027">
        <v>985.25</v>
      </c>
    </row>
    <row r="1028" spans="1:27">
      <c r="A1028" s="95">
        <v>45729</v>
      </c>
      <c r="B1028">
        <v>172.2</v>
      </c>
      <c r="C1028">
        <v>656</v>
      </c>
      <c r="D1028">
        <v>179.5</v>
      </c>
      <c r="E1028">
        <v>3320</v>
      </c>
      <c r="F1028">
        <v>569</v>
      </c>
      <c r="G1028">
        <v>3275</v>
      </c>
      <c r="H1028">
        <v>583</v>
      </c>
      <c r="I1028">
        <v>3555</v>
      </c>
      <c r="J1028">
        <v>599</v>
      </c>
      <c r="K1028">
        <v>14.67</v>
      </c>
      <c r="V1028">
        <v>68.5</v>
      </c>
      <c r="W1028">
        <v>69.25</v>
      </c>
      <c r="X1028">
        <v>74.5</v>
      </c>
      <c r="Y1028">
        <v>74.5</v>
      </c>
      <c r="Z1028">
        <v>58</v>
      </c>
      <c r="AA1028">
        <v>979</v>
      </c>
    </row>
    <row r="1029" spans="1:27">
      <c r="A1029" s="95">
        <v>45730</v>
      </c>
      <c r="B1029">
        <v>170.9</v>
      </c>
      <c r="C1029">
        <v>666</v>
      </c>
      <c r="D1029">
        <v>183.25</v>
      </c>
      <c r="E1029">
        <v>3350</v>
      </c>
      <c r="F1029">
        <v>579</v>
      </c>
      <c r="G1029">
        <v>3305</v>
      </c>
      <c r="H1029">
        <v>594</v>
      </c>
      <c r="I1029">
        <v>3545</v>
      </c>
      <c r="J1029">
        <v>609</v>
      </c>
      <c r="K1029">
        <v>14.96</v>
      </c>
      <c r="V1029">
        <v>70</v>
      </c>
      <c r="W1029">
        <v>71.25</v>
      </c>
      <c r="X1029">
        <v>75.25</v>
      </c>
      <c r="Y1029">
        <v>75.25</v>
      </c>
      <c r="Z1029">
        <v>58.5</v>
      </c>
      <c r="AA1029">
        <v>977.75</v>
      </c>
    </row>
    <row r="1030" spans="1:27">
      <c r="A1030" s="95">
        <v>45733</v>
      </c>
      <c r="B1030">
        <v>173.5</v>
      </c>
      <c r="C1030">
        <v>664</v>
      </c>
      <c r="D1030">
        <v>183</v>
      </c>
      <c r="E1030">
        <v>3285</v>
      </c>
      <c r="F1030">
        <v>575</v>
      </c>
      <c r="G1030">
        <v>3240</v>
      </c>
      <c r="H1030">
        <v>590</v>
      </c>
      <c r="I1030" s="176">
        <v>3545</v>
      </c>
      <c r="J1030">
        <v>605</v>
      </c>
      <c r="K1030">
        <v>14.85</v>
      </c>
      <c r="V1030" s="176">
        <v>70</v>
      </c>
      <c r="W1030">
        <v>71.75</v>
      </c>
      <c r="X1030">
        <v>76.5</v>
      </c>
      <c r="Y1030">
        <v>76.5</v>
      </c>
      <c r="Z1030">
        <v>60.5</v>
      </c>
      <c r="AA1030">
        <v>988.75</v>
      </c>
    </row>
    <row r="1031" spans="1:27">
      <c r="A1031" s="95">
        <v>45734</v>
      </c>
      <c r="B1031">
        <v>176.7</v>
      </c>
      <c r="C1031">
        <v>667.75</v>
      </c>
      <c r="D1031">
        <v>187.25</v>
      </c>
      <c r="E1031">
        <v>3325</v>
      </c>
      <c r="F1031">
        <v>581</v>
      </c>
      <c r="G1031">
        <v>3250</v>
      </c>
      <c r="H1031">
        <v>592</v>
      </c>
      <c r="I1031">
        <v>3545</v>
      </c>
      <c r="J1031">
        <v>611</v>
      </c>
      <c r="K1031">
        <v>15.03</v>
      </c>
      <c r="V1031">
        <v>71</v>
      </c>
      <c r="W1031">
        <v>73.25</v>
      </c>
      <c r="X1031">
        <v>77.75</v>
      </c>
      <c r="Y1031">
        <v>77.75</v>
      </c>
      <c r="Z1031">
        <v>60.5</v>
      </c>
      <c r="AA1031">
        <v>986.5</v>
      </c>
    </row>
    <row r="1032" spans="1:27">
      <c r="A1032" s="95">
        <v>45735</v>
      </c>
      <c r="B1032">
        <v>178.45</v>
      </c>
      <c r="C1032">
        <v>665.25</v>
      </c>
      <c r="D1032">
        <v>190.25</v>
      </c>
      <c r="E1032">
        <v>3320</v>
      </c>
      <c r="F1032">
        <v>583</v>
      </c>
      <c r="G1032">
        <v>3245</v>
      </c>
      <c r="H1032">
        <v>593</v>
      </c>
      <c r="I1032">
        <v>3545</v>
      </c>
      <c r="J1032">
        <v>613</v>
      </c>
      <c r="K1032">
        <v>15.06</v>
      </c>
      <c r="V1032">
        <v>71</v>
      </c>
      <c r="W1032">
        <v>73</v>
      </c>
      <c r="X1032">
        <v>77.75</v>
      </c>
      <c r="Y1032">
        <v>77.75</v>
      </c>
      <c r="Z1032">
        <v>59</v>
      </c>
      <c r="AA1032">
        <v>986</v>
      </c>
    </row>
    <row r="1033" spans="1:27">
      <c r="A1033" s="95">
        <v>45736</v>
      </c>
      <c r="B1033">
        <v>179.9</v>
      </c>
      <c r="C1033">
        <v>663</v>
      </c>
      <c r="D1033">
        <v>192</v>
      </c>
      <c r="E1033">
        <v>3320</v>
      </c>
      <c r="F1033">
        <v>581</v>
      </c>
      <c r="G1033">
        <v>3245</v>
      </c>
      <c r="H1033">
        <v>591</v>
      </c>
      <c r="I1033">
        <v>3410</v>
      </c>
      <c r="J1033">
        <v>611</v>
      </c>
      <c r="K1033">
        <v>15.02</v>
      </c>
      <c r="V1033">
        <v>71.25</v>
      </c>
      <c r="W1033">
        <v>74.75</v>
      </c>
      <c r="X1033">
        <v>79.5</v>
      </c>
      <c r="Y1033">
        <v>79.5</v>
      </c>
      <c r="Z1033">
        <v>59</v>
      </c>
      <c r="AA1033">
        <v>989</v>
      </c>
    </row>
    <row r="1034" spans="1:27">
      <c r="A1034" s="95">
        <v>45737</v>
      </c>
      <c r="B1034">
        <v>178.4</v>
      </c>
      <c r="C1034">
        <v>675.5</v>
      </c>
      <c r="D1034">
        <v>190.5</v>
      </c>
      <c r="E1034">
        <v>3300</v>
      </c>
      <c r="F1034">
        <v>574</v>
      </c>
      <c r="G1034">
        <v>3150</v>
      </c>
      <c r="H1034">
        <v>571</v>
      </c>
      <c r="I1034">
        <v>3410</v>
      </c>
      <c r="J1034">
        <v>604</v>
      </c>
      <c r="K1034">
        <v>14.82</v>
      </c>
      <c r="V1034">
        <v>72</v>
      </c>
      <c r="W1034">
        <v>75.5</v>
      </c>
      <c r="X1034">
        <v>81</v>
      </c>
      <c r="Y1034">
        <v>81</v>
      </c>
      <c r="Z1034">
        <v>60</v>
      </c>
      <c r="AA1034">
        <v>991.5</v>
      </c>
    </row>
    <row r="1035" spans="1:27">
      <c r="A1035" s="95">
        <v>45740</v>
      </c>
      <c r="B1035">
        <v>177.02500000000001</v>
      </c>
      <c r="C1035">
        <v>678.5</v>
      </c>
      <c r="D1035">
        <v>190</v>
      </c>
      <c r="E1035">
        <v>3265</v>
      </c>
      <c r="F1035">
        <v>565</v>
      </c>
      <c r="G1035">
        <v>3115</v>
      </c>
      <c r="H1035">
        <v>561</v>
      </c>
      <c r="I1035">
        <v>3400</v>
      </c>
      <c r="J1035">
        <v>595</v>
      </c>
      <c r="K1035">
        <v>14.58</v>
      </c>
      <c r="V1035">
        <v>71</v>
      </c>
      <c r="W1035">
        <v>74.75</v>
      </c>
      <c r="X1035">
        <v>80.25</v>
      </c>
      <c r="Y1035">
        <v>80.25</v>
      </c>
      <c r="Z1035">
        <v>60</v>
      </c>
      <c r="AA1035">
        <v>999.5</v>
      </c>
    </row>
    <row r="1036" spans="1:27">
      <c r="A1036" s="95">
        <v>45741</v>
      </c>
      <c r="B1036">
        <v>174.15</v>
      </c>
      <c r="C1036">
        <v>681.5</v>
      </c>
      <c r="D1036">
        <v>187.25</v>
      </c>
      <c r="E1036">
        <v>3250</v>
      </c>
      <c r="F1036">
        <v>568</v>
      </c>
      <c r="G1036">
        <v>3150</v>
      </c>
      <c r="H1036">
        <v>572</v>
      </c>
      <c r="I1036">
        <v>3395</v>
      </c>
      <c r="J1036">
        <v>598</v>
      </c>
      <c r="K1036">
        <v>14.64</v>
      </c>
      <c r="V1036">
        <v>71.5</v>
      </c>
      <c r="W1036">
        <v>75.25</v>
      </c>
      <c r="X1036">
        <v>80.75</v>
      </c>
      <c r="Y1036">
        <v>80.75</v>
      </c>
      <c r="Z1036">
        <v>60</v>
      </c>
      <c r="AA1036">
        <v>999.25</v>
      </c>
    </row>
    <row r="1037" spans="1:27">
      <c r="A1037" s="95">
        <v>45742</v>
      </c>
      <c r="B1037">
        <v>171.9</v>
      </c>
      <c r="C1037">
        <v>679.5</v>
      </c>
      <c r="D1037">
        <v>185.25</v>
      </c>
      <c r="E1037">
        <v>3250</v>
      </c>
      <c r="F1037">
        <v>564</v>
      </c>
      <c r="G1037">
        <v>3150</v>
      </c>
      <c r="H1037">
        <v>568</v>
      </c>
      <c r="I1037">
        <v>3395</v>
      </c>
      <c r="J1037">
        <v>594</v>
      </c>
      <c r="K1037">
        <v>14.55</v>
      </c>
      <c r="V1037">
        <v>68.5</v>
      </c>
      <c r="W1037">
        <v>76.25</v>
      </c>
      <c r="X1037">
        <v>81.75</v>
      </c>
      <c r="Y1037">
        <v>81.75</v>
      </c>
      <c r="Z1037">
        <v>60</v>
      </c>
      <c r="AA1037">
        <v>1011</v>
      </c>
    </row>
    <row r="1038" spans="1:27">
      <c r="A1038" s="95">
        <v>45743</v>
      </c>
      <c r="B1038">
        <v>168.5</v>
      </c>
      <c r="C1038">
        <v>679.25</v>
      </c>
      <c r="D1038">
        <v>181.75</v>
      </c>
      <c r="E1038">
        <v>3250</v>
      </c>
      <c r="F1038">
        <v>562</v>
      </c>
      <c r="G1038">
        <v>3150</v>
      </c>
      <c r="H1038">
        <v>566</v>
      </c>
      <c r="I1038">
        <v>3395</v>
      </c>
      <c r="J1038">
        <v>592</v>
      </c>
      <c r="K1038">
        <v>14.49</v>
      </c>
      <c r="V1038">
        <v>70</v>
      </c>
      <c r="W1038">
        <v>81.75</v>
      </c>
      <c r="X1038">
        <v>87.25</v>
      </c>
      <c r="Y1038">
        <v>87.25</v>
      </c>
      <c r="Z1038">
        <v>60</v>
      </c>
      <c r="AA1038">
        <v>1010</v>
      </c>
    </row>
    <row r="1039" spans="1:27">
      <c r="A1039" s="95">
        <v>45744</v>
      </c>
      <c r="B1039">
        <v>170.6</v>
      </c>
      <c r="C1039">
        <v>688.5</v>
      </c>
      <c r="D1039">
        <v>182.75</v>
      </c>
      <c r="E1039">
        <v>3270</v>
      </c>
      <c r="F1039">
        <v>565</v>
      </c>
      <c r="G1039">
        <v>3170</v>
      </c>
      <c r="H1039">
        <v>569</v>
      </c>
      <c r="I1039">
        <v>3395</v>
      </c>
      <c r="J1039">
        <v>595</v>
      </c>
      <c r="K1039">
        <v>14.57</v>
      </c>
      <c r="V1039">
        <v>69.5</v>
      </c>
      <c r="W1039">
        <v>84.75</v>
      </c>
      <c r="X1039">
        <v>90.25</v>
      </c>
      <c r="Y1039">
        <v>90.25</v>
      </c>
      <c r="Z1039">
        <v>58.5</v>
      </c>
      <c r="AA1039">
        <v>1007.25</v>
      </c>
    </row>
    <row r="1040" spans="1:27">
      <c r="A1040" s="95">
        <v>45747</v>
      </c>
      <c r="B1040">
        <v>173.25</v>
      </c>
      <c r="C1040">
        <v>686.25</v>
      </c>
      <c r="D1040">
        <v>185</v>
      </c>
      <c r="E1040">
        <v>3280</v>
      </c>
      <c r="F1040">
        <v>571</v>
      </c>
      <c r="G1040">
        <v>3150</v>
      </c>
      <c r="H1040">
        <v>571</v>
      </c>
      <c r="I1040">
        <v>3395</v>
      </c>
      <c r="J1040">
        <v>601</v>
      </c>
      <c r="K1040">
        <v>14.74</v>
      </c>
      <c r="V1040">
        <v>70</v>
      </c>
      <c r="W1040">
        <v>83.5</v>
      </c>
      <c r="X1040">
        <v>90.5</v>
      </c>
      <c r="Y1040">
        <v>90.5</v>
      </c>
      <c r="Z1040">
        <v>58.5</v>
      </c>
      <c r="AA1040">
        <v>1052</v>
      </c>
    </row>
    <row r="1041" spans="1:27">
      <c r="A1041" s="95">
        <v>45748</v>
      </c>
      <c r="B1041">
        <v>176.7</v>
      </c>
      <c r="C1041">
        <v>695</v>
      </c>
      <c r="D1041">
        <v>188.25</v>
      </c>
      <c r="E1041">
        <v>3280</v>
      </c>
      <c r="F1041">
        <v>573</v>
      </c>
      <c r="G1041">
        <v>3150</v>
      </c>
      <c r="H1041">
        <v>573</v>
      </c>
      <c r="I1041">
        <v>3450</v>
      </c>
      <c r="J1041">
        <v>603</v>
      </c>
      <c r="K1041">
        <v>14.79</v>
      </c>
      <c r="V1041">
        <v>67.75</v>
      </c>
      <c r="W1041">
        <v>90.25</v>
      </c>
      <c r="X1041">
        <v>98.25</v>
      </c>
      <c r="Y1041">
        <v>98.25</v>
      </c>
      <c r="Z1041">
        <v>57.5</v>
      </c>
      <c r="AA1041">
        <v>1049.75</v>
      </c>
    </row>
    <row r="1042" spans="1:27">
      <c r="A1042" s="95">
        <v>45749</v>
      </c>
      <c r="B1042">
        <v>178.5</v>
      </c>
      <c r="C1042">
        <v>692</v>
      </c>
      <c r="D1042">
        <v>190</v>
      </c>
      <c r="E1042">
        <v>3270</v>
      </c>
      <c r="F1042">
        <v>571</v>
      </c>
      <c r="G1042">
        <v>3150</v>
      </c>
      <c r="H1042">
        <v>572</v>
      </c>
      <c r="I1042">
        <v>3450</v>
      </c>
      <c r="J1042">
        <v>601</v>
      </c>
      <c r="K1042">
        <v>14.74</v>
      </c>
      <c r="V1042">
        <v>70</v>
      </c>
      <c r="W1042">
        <v>94.75</v>
      </c>
      <c r="X1042">
        <v>103.25</v>
      </c>
      <c r="Y1042">
        <v>103.25</v>
      </c>
      <c r="Z1042">
        <v>56.5</v>
      </c>
      <c r="AA1042">
        <v>1056</v>
      </c>
    </row>
    <row r="1043" spans="1:27">
      <c r="A1043" s="95">
        <v>45750</v>
      </c>
      <c r="B1043">
        <v>178</v>
      </c>
      <c r="C1043">
        <v>684</v>
      </c>
      <c r="D1043">
        <v>190.5</v>
      </c>
      <c r="E1043">
        <v>3270</v>
      </c>
      <c r="F1043">
        <v>577</v>
      </c>
      <c r="G1043">
        <v>3150</v>
      </c>
      <c r="H1043">
        <v>579</v>
      </c>
      <c r="I1043">
        <v>3445</v>
      </c>
      <c r="J1043">
        <v>607</v>
      </c>
      <c r="K1043">
        <v>14.91</v>
      </c>
      <c r="V1043">
        <v>70.25</v>
      </c>
      <c r="W1043">
        <v>96.25</v>
      </c>
      <c r="X1043">
        <v>104.75</v>
      </c>
      <c r="Y1043">
        <v>104.75</v>
      </c>
      <c r="Z1043">
        <v>56.5</v>
      </c>
      <c r="AA1043">
        <v>1000</v>
      </c>
    </row>
    <row r="1044" spans="1:27">
      <c r="A1044" s="95">
        <v>45751</v>
      </c>
      <c r="B1044">
        <v>176</v>
      </c>
      <c r="C1044">
        <v>684</v>
      </c>
      <c r="D1044">
        <v>188</v>
      </c>
      <c r="E1044">
        <v>3300</v>
      </c>
      <c r="F1044">
        <v>563</v>
      </c>
      <c r="G1044">
        <v>3180</v>
      </c>
      <c r="H1044">
        <v>564</v>
      </c>
      <c r="I1044">
        <v>3340</v>
      </c>
      <c r="J1044">
        <v>593</v>
      </c>
      <c r="K1044">
        <v>14.51</v>
      </c>
      <c r="V1044">
        <v>70</v>
      </c>
      <c r="W1044">
        <v>95.75</v>
      </c>
      <c r="X1044">
        <v>104.25</v>
      </c>
      <c r="Y1044">
        <v>104.25</v>
      </c>
      <c r="Z1044">
        <v>56.5</v>
      </c>
      <c r="AA1044">
        <v>965.75</v>
      </c>
    </row>
    <row r="1045" spans="1:27">
      <c r="A1045" s="95">
        <v>45754</v>
      </c>
      <c r="B1045">
        <v>176.5</v>
      </c>
      <c r="C1045">
        <v>675.25</v>
      </c>
      <c r="D1045">
        <v>188.75</v>
      </c>
      <c r="E1045">
        <v>3300</v>
      </c>
      <c r="F1045">
        <v>557</v>
      </c>
      <c r="G1045">
        <v>3180</v>
      </c>
      <c r="H1045">
        <v>557</v>
      </c>
      <c r="I1045">
        <v>3340</v>
      </c>
      <c r="J1045">
        <v>587</v>
      </c>
      <c r="K1045">
        <v>14.33</v>
      </c>
      <c r="V1045">
        <v>70</v>
      </c>
      <c r="W1045">
        <v>94.25</v>
      </c>
      <c r="X1045">
        <v>102</v>
      </c>
      <c r="Y1045">
        <v>102</v>
      </c>
      <c r="Z1045">
        <v>62.5</v>
      </c>
      <c r="AA1045">
        <v>953.5</v>
      </c>
    </row>
    <row r="1046" spans="1:27">
      <c r="A1046" s="95">
        <v>45755</v>
      </c>
      <c r="B1046">
        <v>177</v>
      </c>
      <c r="C1046">
        <v>672</v>
      </c>
      <c r="D1046">
        <v>188.75</v>
      </c>
      <c r="E1046">
        <v>3300</v>
      </c>
      <c r="F1046">
        <v>551</v>
      </c>
      <c r="G1046">
        <v>3150</v>
      </c>
      <c r="H1046">
        <v>545</v>
      </c>
      <c r="I1046">
        <v>3355</v>
      </c>
      <c r="J1046">
        <v>581</v>
      </c>
      <c r="K1046">
        <v>14.16</v>
      </c>
      <c r="V1046">
        <v>70.5</v>
      </c>
      <c r="W1046">
        <v>93.5</v>
      </c>
      <c r="X1046">
        <v>100.75</v>
      </c>
      <c r="Y1046">
        <v>100.75</v>
      </c>
      <c r="Z1046">
        <v>60</v>
      </c>
      <c r="AA1046">
        <v>951</v>
      </c>
    </row>
    <row r="1047" spans="1:27">
      <c r="A1047" s="95">
        <v>45756</v>
      </c>
      <c r="B1047">
        <v>176.55</v>
      </c>
      <c r="C1047">
        <v>658.5</v>
      </c>
      <c r="D1047">
        <v>187.75</v>
      </c>
      <c r="E1047">
        <v>3300</v>
      </c>
      <c r="F1047">
        <v>563</v>
      </c>
      <c r="G1047">
        <v>3150</v>
      </c>
      <c r="H1047">
        <v>559</v>
      </c>
      <c r="I1047">
        <v>3445</v>
      </c>
      <c r="J1047">
        <v>593</v>
      </c>
      <c r="K1047">
        <v>14.51</v>
      </c>
      <c r="V1047">
        <v>70.5</v>
      </c>
      <c r="W1047">
        <v>96</v>
      </c>
      <c r="X1047">
        <v>103.25</v>
      </c>
      <c r="Y1047">
        <v>103.25</v>
      </c>
      <c r="Z1047">
        <v>57.5</v>
      </c>
      <c r="AA1047">
        <v>912.25</v>
      </c>
    </row>
    <row r="1048" spans="1:27">
      <c r="A1048" s="95">
        <v>45757</v>
      </c>
      <c r="B1048">
        <v>177</v>
      </c>
      <c r="C1048">
        <v>664.75</v>
      </c>
      <c r="D1048">
        <v>188.25</v>
      </c>
      <c r="E1048">
        <v>3320</v>
      </c>
      <c r="F1048">
        <v>560</v>
      </c>
      <c r="G1048">
        <v>3200</v>
      </c>
      <c r="H1048">
        <v>561</v>
      </c>
      <c r="I1048">
        <v>3445</v>
      </c>
      <c r="J1048">
        <v>590</v>
      </c>
      <c r="K1048">
        <v>14.44</v>
      </c>
      <c r="V1048">
        <v>69.75</v>
      </c>
      <c r="W1048">
        <v>95.5</v>
      </c>
      <c r="X1048">
        <v>102.75</v>
      </c>
      <c r="Y1048">
        <v>102.75</v>
      </c>
      <c r="Z1048">
        <v>57.5</v>
      </c>
      <c r="AA1048">
        <v>935</v>
      </c>
    </row>
    <row r="1049" spans="1:27">
      <c r="A1049" s="95">
        <v>45758</v>
      </c>
      <c r="B1049">
        <v>179</v>
      </c>
      <c r="C1049">
        <v>656.75</v>
      </c>
      <c r="D1049">
        <v>189.5</v>
      </c>
      <c r="E1049">
        <v>3300</v>
      </c>
      <c r="F1049">
        <v>560</v>
      </c>
      <c r="G1049">
        <v>3220</v>
      </c>
      <c r="H1049">
        <v>567</v>
      </c>
      <c r="I1049">
        <v>3520</v>
      </c>
      <c r="J1049">
        <v>590</v>
      </c>
      <c r="K1049">
        <v>14.43</v>
      </c>
      <c r="V1049">
        <v>69.5</v>
      </c>
      <c r="W1049">
        <v>96.75</v>
      </c>
      <c r="X1049">
        <v>106</v>
      </c>
      <c r="Y1049">
        <v>106</v>
      </c>
      <c r="Z1049">
        <v>57</v>
      </c>
      <c r="AA1049">
        <v>952</v>
      </c>
    </row>
    <row r="1050" spans="1:27">
      <c r="A1050" s="95">
        <v>45761</v>
      </c>
      <c r="B1050">
        <v>179.5</v>
      </c>
      <c r="C1050">
        <v>634</v>
      </c>
      <c r="D1050">
        <v>189.75</v>
      </c>
      <c r="E1050">
        <v>3320</v>
      </c>
      <c r="F1050">
        <v>565</v>
      </c>
      <c r="G1050">
        <v>3200</v>
      </c>
      <c r="H1050">
        <v>565</v>
      </c>
      <c r="I1050">
        <v>3495</v>
      </c>
      <c r="J1050">
        <v>595</v>
      </c>
      <c r="K1050">
        <v>14.55</v>
      </c>
      <c r="V1050">
        <v>69.5</v>
      </c>
      <c r="W1050">
        <v>94.75</v>
      </c>
      <c r="X1050">
        <v>104</v>
      </c>
      <c r="Y1050">
        <v>104</v>
      </c>
      <c r="Z1050">
        <v>58</v>
      </c>
      <c r="AA1050">
        <v>970.75</v>
      </c>
    </row>
    <row r="1051" spans="1:27">
      <c r="A1051" s="95">
        <v>45762</v>
      </c>
      <c r="B1051">
        <v>178.7</v>
      </c>
      <c r="C1051">
        <v>614.5</v>
      </c>
      <c r="D1051">
        <v>190</v>
      </c>
      <c r="E1051">
        <v>3270</v>
      </c>
      <c r="F1051">
        <v>554</v>
      </c>
      <c r="G1051">
        <v>3240</v>
      </c>
      <c r="H1051">
        <v>568</v>
      </c>
      <c r="I1051">
        <v>3370</v>
      </c>
      <c r="J1051">
        <v>584</v>
      </c>
      <c r="K1051">
        <v>14.26</v>
      </c>
      <c r="V1051">
        <v>69.5</v>
      </c>
      <c r="W1051">
        <v>97.75</v>
      </c>
      <c r="X1051">
        <v>106.5</v>
      </c>
      <c r="Y1051">
        <v>106.5</v>
      </c>
      <c r="Z1051">
        <v>58.5</v>
      </c>
      <c r="AA1051">
        <v>975.25</v>
      </c>
    </row>
    <row r="1052" spans="1:27">
      <c r="A1052" s="95">
        <v>45763</v>
      </c>
      <c r="B1052">
        <v>176.5</v>
      </c>
      <c r="C1052">
        <v>612.75</v>
      </c>
      <c r="D1052">
        <v>188.5</v>
      </c>
      <c r="E1052">
        <v>3220</v>
      </c>
      <c r="F1052">
        <v>549</v>
      </c>
      <c r="G1052">
        <v>3190</v>
      </c>
      <c r="H1052">
        <v>562</v>
      </c>
      <c r="I1052">
        <v>3450</v>
      </c>
      <c r="J1052">
        <v>579</v>
      </c>
      <c r="K1052">
        <v>14.11</v>
      </c>
      <c r="V1052">
        <v>70</v>
      </c>
      <c r="W1052">
        <v>97.5</v>
      </c>
      <c r="X1052">
        <v>107.5</v>
      </c>
      <c r="Y1052">
        <v>107.5</v>
      </c>
      <c r="Z1052">
        <v>58.5</v>
      </c>
      <c r="AA1052">
        <v>997</v>
      </c>
    </row>
    <row r="1053" spans="1:27">
      <c r="A1053" s="95">
        <v>45764</v>
      </c>
      <c r="B1053">
        <v>176</v>
      </c>
      <c r="C1053">
        <v>609</v>
      </c>
      <c r="D1053">
        <v>187</v>
      </c>
      <c r="E1053">
        <v>3220</v>
      </c>
      <c r="F1053">
        <v>554</v>
      </c>
      <c r="G1053">
        <v>3190</v>
      </c>
      <c r="H1053">
        <v>568</v>
      </c>
      <c r="I1053">
        <v>3445</v>
      </c>
      <c r="J1053">
        <v>584</v>
      </c>
      <c r="K1053">
        <v>14.25</v>
      </c>
      <c r="V1053">
        <v>70</v>
      </c>
      <c r="W1053">
        <v>96.25</v>
      </c>
      <c r="X1053">
        <v>105.75</v>
      </c>
      <c r="Y1053">
        <v>105.75</v>
      </c>
      <c r="Z1053">
        <v>58.5</v>
      </c>
      <c r="AA1053">
        <v>1003.25</v>
      </c>
    </row>
    <row r="1054" spans="1:27">
      <c r="A1054" s="103">
        <v>45768</v>
      </c>
      <c r="B1054">
        <v>175.5</v>
      </c>
      <c r="C1054" s="189">
        <v>609</v>
      </c>
      <c r="D1054">
        <v>186.5</v>
      </c>
      <c r="E1054" s="189">
        <v>3220</v>
      </c>
      <c r="F1054" s="189">
        <v>554</v>
      </c>
      <c r="G1054" s="189">
        <v>3190</v>
      </c>
      <c r="H1054" s="189">
        <v>568</v>
      </c>
      <c r="I1054" s="189">
        <v>3445</v>
      </c>
      <c r="J1054" s="189">
        <v>584</v>
      </c>
      <c r="K1054" s="189">
        <v>14.25</v>
      </c>
      <c r="V1054" s="189">
        <v>70</v>
      </c>
      <c r="W1054">
        <v>97.5</v>
      </c>
      <c r="X1054">
        <v>106</v>
      </c>
      <c r="Y1054">
        <v>106</v>
      </c>
      <c r="Z1054">
        <v>58.5</v>
      </c>
      <c r="AA1054" s="189">
        <v>1003.25</v>
      </c>
    </row>
    <row r="1055" spans="1:27">
      <c r="A1055" s="95">
        <v>45769</v>
      </c>
      <c r="B1055">
        <v>173.3</v>
      </c>
      <c r="C1055">
        <v>617.75</v>
      </c>
      <c r="D1055">
        <v>184</v>
      </c>
      <c r="E1055">
        <v>3250</v>
      </c>
      <c r="F1055">
        <v>565</v>
      </c>
      <c r="G1055">
        <v>3200</v>
      </c>
      <c r="H1055">
        <v>578</v>
      </c>
      <c r="I1055">
        <v>3460</v>
      </c>
      <c r="J1055">
        <v>595</v>
      </c>
      <c r="K1055">
        <v>14.58</v>
      </c>
      <c r="V1055">
        <v>69.25</v>
      </c>
      <c r="W1055">
        <v>97</v>
      </c>
      <c r="X1055">
        <v>105.25</v>
      </c>
      <c r="Y1055">
        <v>104.5</v>
      </c>
      <c r="Z1055">
        <v>58</v>
      </c>
      <c r="AA1055">
        <v>1029</v>
      </c>
    </row>
    <row r="1056" spans="1:27">
      <c r="A1056" s="95">
        <v>45770</v>
      </c>
      <c r="B1056">
        <v>173.4</v>
      </c>
      <c r="C1056">
        <v>636.5</v>
      </c>
      <c r="D1056">
        <v>186</v>
      </c>
      <c r="E1056">
        <v>3220</v>
      </c>
      <c r="F1056">
        <v>562</v>
      </c>
      <c r="G1056">
        <v>3170</v>
      </c>
      <c r="H1056">
        <v>574</v>
      </c>
      <c r="I1056">
        <v>3490</v>
      </c>
      <c r="J1056">
        <v>592</v>
      </c>
      <c r="K1056">
        <v>14.48</v>
      </c>
      <c r="V1056">
        <v>70</v>
      </c>
      <c r="W1056">
        <v>98.75</v>
      </c>
      <c r="X1056">
        <v>106.75</v>
      </c>
      <c r="Y1056">
        <v>106</v>
      </c>
      <c r="Z1056">
        <v>56.5</v>
      </c>
      <c r="AA1056">
        <v>1010.75</v>
      </c>
    </row>
    <row r="1057" spans="1:27">
      <c r="A1057" s="95">
        <v>45771</v>
      </c>
      <c r="B1057">
        <v>176.4</v>
      </c>
      <c r="C1057">
        <v>634.25</v>
      </c>
      <c r="D1057">
        <v>189</v>
      </c>
      <c r="E1057">
        <v>3210</v>
      </c>
      <c r="F1057">
        <v>563</v>
      </c>
      <c r="G1057">
        <v>3160</v>
      </c>
      <c r="H1057">
        <v>575</v>
      </c>
      <c r="I1057">
        <v>3490</v>
      </c>
      <c r="J1057">
        <v>593</v>
      </c>
      <c r="K1057">
        <v>14.5</v>
      </c>
      <c r="V1057">
        <v>68.5</v>
      </c>
      <c r="W1057">
        <v>102.75</v>
      </c>
      <c r="X1057">
        <v>111.25</v>
      </c>
      <c r="Y1057">
        <v>110.5</v>
      </c>
      <c r="Z1057">
        <v>59</v>
      </c>
      <c r="AA1057">
        <v>1010.75</v>
      </c>
    </row>
    <row r="1058" spans="1:27">
      <c r="A1058" s="95">
        <v>45772</v>
      </c>
      <c r="B1058">
        <v>177.9</v>
      </c>
      <c r="C1058">
        <v>632</v>
      </c>
      <c r="D1058">
        <v>190.5</v>
      </c>
      <c r="E1058">
        <v>3230</v>
      </c>
      <c r="F1058">
        <v>566</v>
      </c>
      <c r="G1058">
        <v>3180</v>
      </c>
      <c r="H1058">
        <v>578</v>
      </c>
      <c r="I1058">
        <v>3500</v>
      </c>
      <c r="J1058">
        <v>596</v>
      </c>
      <c r="K1058">
        <v>14.59</v>
      </c>
      <c r="V1058">
        <v>67.5</v>
      </c>
      <c r="W1058">
        <v>104.25</v>
      </c>
      <c r="X1058">
        <v>112</v>
      </c>
      <c r="Y1058">
        <v>111.25</v>
      </c>
      <c r="Z1058">
        <v>59</v>
      </c>
      <c r="AA1058">
        <v>1001.75</v>
      </c>
    </row>
    <row r="1059" spans="1:27">
      <c r="A1059" s="95">
        <v>45775</v>
      </c>
      <c r="B1059">
        <v>179.4</v>
      </c>
      <c r="C1059">
        <v>621.75</v>
      </c>
      <c r="D1059">
        <v>191.25</v>
      </c>
      <c r="E1059">
        <v>3270</v>
      </c>
      <c r="F1059">
        <v>574</v>
      </c>
      <c r="G1059">
        <v>3250</v>
      </c>
      <c r="H1059">
        <v>593</v>
      </c>
      <c r="I1059">
        <v>3545</v>
      </c>
      <c r="J1059">
        <v>604</v>
      </c>
      <c r="K1059">
        <v>14.83</v>
      </c>
      <c r="V1059">
        <v>67.25</v>
      </c>
      <c r="W1059">
        <v>106.5</v>
      </c>
      <c r="X1059">
        <v>115.25</v>
      </c>
      <c r="Y1059">
        <v>114.5</v>
      </c>
      <c r="Z1059">
        <v>59</v>
      </c>
      <c r="AA1059">
        <v>991.75</v>
      </c>
    </row>
    <row r="1060" spans="1:27">
      <c r="A1060" s="95">
        <v>45776</v>
      </c>
      <c r="B1060">
        <v>177.45</v>
      </c>
      <c r="C1060">
        <v>610</v>
      </c>
      <c r="D1060">
        <v>188.25</v>
      </c>
      <c r="E1060">
        <v>3270</v>
      </c>
      <c r="F1060">
        <v>576</v>
      </c>
      <c r="G1060">
        <v>3250</v>
      </c>
      <c r="H1060">
        <v>595</v>
      </c>
      <c r="I1060">
        <v>3480</v>
      </c>
      <c r="J1060">
        <v>606</v>
      </c>
      <c r="K1060">
        <v>14.88</v>
      </c>
      <c r="V1060">
        <v>67.5</v>
      </c>
      <c r="W1060">
        <v>106.25</v>
      </c>
      <c r="X1060">
        <v>115</v>
      </c>
      <c r="Y1060">
        <v>114.25</v>
      </c>
      <c r="Z1060">
        <v>59</v>
      </c>
      <c r="AA1060">
        <v>975.75</v>
      </c>
    </row>
    <row r="1061" spans="1:27">
      <c r="A1061" s="95">
        <v>45777</v>
      </c>
      <c r="B1061">
        <v>178.25</v>
      </c>
      <c r="C1061">
        <v>600.75</v>
      </c>
      <c r="D1061">
        <v>189</v>
      </c>
      <c r="E1061">
        <v>3320</v>
      </c>
      <c r="F1061">
        <v>580</v>
      </c>
      <c r="G1061">
        <v>3300</v>
      </c>
      <c r="H1061">
        <v>600</v>
      </c>
      <c r="I1061">
        <v>3480</v>
      </c>
      <c r="J1061">
        <v>610</v>
      </c>
      <c r="K1061">
        <v>15</v>
      </c>
      <c r="V1061">
        <v>67.25</v>
      </c>
      <c r="W1061">
        <v>108</v>
      </c>
      <c r="X1061">
        <v>115.75</v>
      </c>
      <c r="Y1061">
        <v>115</v>
      </c>
      <c r="Z1061">
        <v>59</v>
      </c>
      <c r="AA1061">
        <v>968.75</v>
      </c>
    </row>
    <row r="1062" spans="1:27">
      <c r="A1062" s="103">
        <v>45778</v>
      </c>
      <c r="B1062">
        <v>176.77500000000001</v>
      </c>
      <c r="C1062">
        <v>606</v>
      </c>
      <c r="D1062">
        <v>187.5</v>
      </c>
      <c r="E1062" s="189">
        <v>3320</v>
      </c>
      <c r="F1062" s="189">
        <v>580</v>
      </c>
      <c r="G1062" s="189">
        <v>3300</v>
      </c>
      <c r="H1062" s="189">
        <v>600</v>
      </c>
      <c r="I1062" s="189">
        <v>3480</v>
      </c>
      <c r="J1062" s="189">
        <v>610</v>
      </c>
      <c r="K1062" s="189">
        <v>15</v>
      </c>
      <c r="V1062" s="189">
        <v>67.25</v>
      </c>
      <c r="W1062">
        <v>111.25</v>
      </c>
      <c r="X1062">
        <v>120.25</v>
      </c>
      <c r="Y1062">
        <v>119.5</v>
      </c>
      <c r="Z1062">
        <v>58</v>
      </c>
      <c r="AA1062">
        <v>953.75</v>
      </c>
    </row>
    <row r="1063" spans="1:27">
      <c r="A1063" s="95">
        <v>45779</v>
      </c>
      <c r="B1063">
        <v>177.75</v>
      </c>
      <c r="C1063">
        <v>604.75</v>
      </c>
      <c r="D1063">
        <v>188.5</v>
      </c>
      <c r="E1063">
        <v>3370</v>
      </c>
      <c r="F1063">
        <v>578</v>
      </c>
      <c r="G1063">
        <v>3280</v>
      </c>
      <c r="H1063">
        <v>587</v>
      </c>
      <c r="I1063">
        <v>3560</v>
      </c>
      <c r="J1063">
        <v>608</v>
      </c>
      <c r="K1063">
        <v>14.95</v>
      </c>
      <c r="V1063">
        <v>66.75</v>
      </c>
      <c r="W1063">
        <v>110.25</v>
      </c>
      <c r="X1063">
        <v>119.25</v>
      </c>
      <c r="Y1063">
        <v>118.5</v>
      </c>
      <c r="Z1063">
        <v>58</v>
      </c>
      <c r="AA1063">
        <v>932</v>
      </c>
    </row>
    <row r="1064" spans="1:27">
      <c r="A1064" s="103">
        <v>45782</v>
      </c>
      <c r="B1064">
        <v>174.75</v>
      </c>
      <c r="C1064" s="189">
        <v>604.75</v>
      </c>
      <c r="D1064">
        <v>185.75</v>
      </c>
      <c r="E1064">
        <v>3370</v>
      </c>
      <c r="F1064">
        <v>575</v>
      </c>
      <c r="G1064">
        <v>3280</v>
      </c>
      <c r="H1064">
        <v>584</v>
      </c>
      <c r="I1064">
        <v>3560</v>
      </c>
      <c r="J1064">
        <v>605</v>
      </c>
      <c r="K1064">
        <v>14.87</v>
      </c>
      <c r="V1064">
        <v>66.5</v>
      </c>
      <c r="W1064">
        <v>110.75</v>
      </c>
      <c r="X1064">
        <v>118.75</v>
      </c>
      <c r="Y1064">
        <v>118</v>
      </c>
      <c r="Z1064">
        <v>58</v>
      </c>
      <c r="AA1064" s="189">
        <v>932</v>
      </c>
    </row>
    <row r="1065" spans="1:27">
      <c r="A1065" s="95">
        <v>45783</v>
      </c>
      <c r="B1065">
        <v>173.1</v>
      </c>
      <c r="C1065">
        <v>603</v>
      </c>
      <c r="D1065">
        <v>183.5</v>
      </c>
      <c r="E1065">
        <v>3360</v>
      </c>
      <c r="F1065">
        <v>572</v>
      </c>
      <c r="G1065">
        <v>3300</v>
      </c>
      <c r="H1065">
        <v>585</v>
      </c>
      <c r="I1065">
        <v>3580</v>
      </c>
      <c r="J1065">
        <v>602</v>
      </c>
      <c r="K1065">
        <v>14.77</v>
      </c>
      <c r="V1065">
        <v>64.75</v>
      </c>
      <c r="W1065">
        <v>108.25</v>
      </c>
      <c r="X1065">
        <v>115.5</v>
      </c>
      <c r="Y1065">
        <v>114.75</v>
      </c>
      <c r="Z1065">
        <v>58</v>
      </c>
      <c r="AA1065">
        <v>950.75</v>
      </c>
    </row>
    <row r="1066" spans="1:27">
      <c r="A1066" s="95">
        <v>45784</v>
      </c>
      <c r="B1066">
        <v>170.2</v>
      </c>
      <c r="C1066">
        <v>600</v>
      </c>
      <c r="D1066">
        <v>181.25</v>
      </c>
      <c r="E1066">
        <v>3330</v>
      </c>
      <c r="F1066">
        <v>562</v>
      </c>
      <c r="G1066">
        <v>3270</v>
      </c>
      <c r="H1066">
        <v>574</v>
      </c>
      <c r="I1066">
        <v>3600</v>
      </c>
      <c r="J1066">
        <v>592</v>
      </c>
      <c r="K1066">
        <v>14.49</v>
      </c>
      <c r="V1066">
        <v>60</v>
      </c>
      <c r="W1066">
        <v>107.25</v>
      </c>
      <c r="X1066">
        <v>114.75</v>
      </c>
      <c r="Y1066">
        <v>114</v>
      </c>
      <c r="Z1066">
        <v>58</v>
      </c>
      <c r="AA1066">
        <v>943.75</v>
      </c>
    </row>
    <row r="1067" spans="1:27">
      <c r="A1067" s="95">
        <v>45785</v>
      </c>
      <c r="B1067">
        <v>170.1</v>
      </c>
      <c r="C1067">
        <v>577.75</v>
      </c>
      <c r="D1067">
        <v>181.25</v>
      </c>
      <c r="E1067">
        <v>3300</v>
      </c>
      <c r="F1067">
        <v>566</v>
      </c>
      <c r="G1067">
        <v>3280</v>
      </c>
      <c r="H1067">
        <v>585</v>
      </c>
      <c r="I1067">
        <v>3600</v>
      </c>
      <c r="J1067">
        <v>596</v>
      </c>
      <c r="K1067">
        <v>14.6</v>
      </c>
      <c r="V1067">
        <v>59.5</v>
      </c>
      <c r="W1067">
        <v>106.75</v>
      </c>
      <c r="X1067">
        <v>114.25</v>
      </c>
      <c r="Y1067">
        <v>113.5</v>
      </c>
      <c r="Z1067">
        <v>58</v>
      </c>
      <c r="AA1067">
        <v>956.75</v>
      </c>
    </row>
    <row r="1068" spans="1:27">
      <c r="A1068" s="95">
        <v>45786</v>
      </c>
      <c r="B1068">
        <v>170.6</v>
      </c>
      <c r="C1068">
        <v>566.5</v>
      </c>
      <c r="D1068">
        <v>182.5</v>
      </c>
      <c r="E1068">
        <v>3280</v>
      </c>
      <c r="F1068">
        <v>564</v>
      </c>
      <c r="G1068">
        <v>3260</v>
      </c>
      <c r="H1068">
        <v>582</v>
      </c>
      <c r="I1068">
        <v>3620</v>
      </c>
      <c r="J1068">
        <v>594</v>
      </c>
      <c r="K1068">
        <v>14.54</v>
      </c>
      <c r="V1068">
        <v>59.5</v>
      </c>
      <c r="W1068">
        <v>106</v>
      </c>
      <c r="X1068">
        <v>112.75</v>
      </c>
      <c r="Y1068">
        <v>112</v>
      </c>
      <c r="Z1068">
        <v>58</v>
      </c>
      <c r="AA1068">
        <v>967</v>
      </c>
    </row>
    <row r="1069" spans="1:27">
      <c r="A1069" s="95">
        <v>45789</v>
      </c>
      <c r="B1069">
        <v>170</v>
      </c>
      <c r="C1069">
        <v>586.75</v>
      </c>
      <c r="D1069">
        <v>182</v>
      </c>
      <c r="E1069">
        <v>3310</v>
      </c>
      <c r="F1069">
        <v>566</v>
      </c>
      <c r="G1069">
        <v>3290</v>
      </c>
      <c r="H1069">
        <v>585</v>
      </c>
      <c r="I1069">
        <v>3615</v>
      </c>
      <c r="J1069">
        <v>596</v>
      </c>
      <c r="K1069">
        <v>14.6</v>
      </c>
      <c r="V1069">
        <v>59.25</v>
      </c>
      <c r="W1069">
        <v>107.25</v>
      </c>
      <c r="X1069">
        <v>114</v>
      </c>
      <c r="Y1069">
        <v>113.25</v>
      </c>
      <c r="Z1069">
        <v>58</v>
      </c>
      <c r="AA1069">
        <v>995.25</v>
      </c>
    </row>
    <row r="1070" spans="1:27">
      <c r="A1070" s="95">
        <v>45790</v>
      </c>
      <c r="B1070">
        <v>168.4</v>
      </c>
      <c r="C1070">
        <v>604.25</v>
      </c>
      <c r="D1070">
        <v>180.5</v>
      </c>
      <c r="E1070">
        <v>3310</v>
      </c>
      <c r="F1070">
        <v>573</v>
      </c>
      <c r="G1070">
        <v>3290</v>
      </c>
      <c r="H1070">
        <v>593</v>
      </c>
      <c r="I1070">
        <v>3650</v>
      </c>
      <c r="J1070">
        <v>603</v>
      </c>
      <c r="K1070">
        <v>14.8</v>
      </c>
      <c r="V1070">
        <v>59.5</v>
      </c>
      <c r="W1070">
        <v>109.5</v>
      </c>
      <c r="X1070">
        <v>116.25</v>
      </c>
      <c r="Y1070">
        <v>115.5</v>
      </c>
      <c r="Z1070">
        <v>58</v>
      </c>
      <c r="AA1070">
        <v>1004</v>
      </c>
    </row>
    <row r="1071" spans="1:27">
      <c r="A1071" s="95">
        <v>45791</v>
      </c>
      <c r="B1071">
        <v>168</v>
      </c>
      <c r="C1071">
        <v>610</v>
      </c>
      <c r="D1071">
        <v>180.5</v>
      </c>
      <c r="E1071">
        <v>3300</v>
      </c>
      <c r="F1071">
        <v>569</v>
      </c>
      <c r="G1071">
        <v>3320</v>
      </c>
      <c r="H1071">
        <v>591</v>
      </c>
      <c r="I1071">
        <v>3685</v>
      </c>
      <c r="J1071">
        <v>599</v>
      </c>
      <c r="K1071">
        <v>14.69</v>
      </c>
      <c r="V1071">
        <v>59.5</v>
      </c>
      <c r="W1071">
        <v>114</v>
      </c>
      <c r="X1071">
        <v>120.5</v>
      </c>
      <c r="Y1071">
        <v>119.75</v>
      </c>
      <c r="Z1071">
        <v>57.5</v>
      </c>
      <c r="AA1071">
        <v>1004</v>
      </c>
    </row>
    <row r="1072" spans="1:27">
      <c r="A1072" s="95">
        <v>45792</v>
      </c>
      <c r="B1072">
        <v>170.5</v>
      </c>
      <c r="C1072">
        <v>602.75</v>
      </c>
      <c r="D1072">
        <v>183.25</v>
      </c>
      <c r="E1072">
        <v>3300</v>
      </c>
      <c r="F1072">
        <v>564</v>
      </c>
      <c r="G1072">
        <v>3320</v>
      </c>
      <c r="H1072">
        <v>586</v>
      </c>
      <c r="I1072">
        <v>3675</v>
      </c>
      <c r="J1072">
        <v>594</v>
      </c>
      <c r="K1072">
        <v>14.55</v>
      </c>
      <c r="V1072">
        <v>59.75</v>
      </c>
      <c r="W1072">
        <v>100.75</v>
      </c>
      <c r="X1072">
        <v>105.25</v>
      </c>
      <c r="Y1072">
        <v>104.5</v>
      </c>
      <c r="Z1072">
        <v>57.5</v>
      </c>
      <c r="AA1072">
        <v>993</v>
      </c>
    </row>
    <row r="1073" spans="1:27">
      <c r="A1073" s="95">
        <v>45793</v>
      </c>
      <c r="B1073">
        <v>171.5</v>
      </c>
      <c r="C1073">
        <v>601.75</v>
      </c>
      <c r="D1073">
        <v>184.5</v>
      </c>
      <c r="E1073">
        <v>3300</v>
      </c>
      <c r="F1073">
        <v>566</v>
      </c>
      <c r="G1073">
        <v>3320</v>
      </c>
      <c r="H1073">
        <v>588</v>
      </c>
      <c r="I1073">
        <v>3675</v>
      </c>
      <c r="J1073">
        <v>596</v>
      </c>
      <c r="K1073">
        <v>14.6</v>
      </c>
      <c r="V1073">
        <v>60.75</v>
      </c>
      <c r="W1073">
        <v>102.25</v>
      </c>
      <c r="X1073">
        <v>106.75</v>
      </c>
      <c r="Y1073">
        <v>102.25</v>
      </c>
      <c r="Z1073">
        <v>56.5</v>
      </c>
      <c r="AA1073">
        <v>1006</v>
      </c>
    </row>
    <row r="1074" spans="1:27">
      <c r="A1074" s="95">
        <v>45796</v>
      </c>
      <c r="B1074">
        <v>171.5</v>
      </c>
      <c r="C1074">
        <v>599.75</v>
      </c>
      <c r="D1074">
        <v>184</v>
      </c>
      <c r="E1074">
        <v>3280</v>
      </c>
      <c r="F1074">
        <v>564</v>
      </c>
      <c r="G1074">
        <v>3300</v>
      </c>
      <c r="H1074">
        <v>586</v>
      </c>
      <c r="I1074">
        <v>3675</v>
      </c>
      <c r="J1074">
        <v>594</v>
      </c>
      <c r="K1074">
        <v>14.56</v>
      </c>
      <c r="V1074">
        <v>60.75</v>
      </c>
      <c r="W1074">
        <v>103.25</v>
      </c>
      <c r="X1074">
        <v>109.25</v>
      </c>
      <c r="Y1074">
        <v>108.5</v>
      </c>
      <c r="Z1074">
        <v>56.5</v>
      </c>
      <c r="AA1074">
        <v>998.75</v>
      </c>
    </row>
    <row r="1075" spans="1:27">
      <c r="A1075" s="95">
        <v>45797</v>
      </c>
      <c r="B1075">
        <v>174.8</v>
      </c>
      <c r="C1075">
        <v>611.75</v>
      </c>
      <c r="D1075">
        <v>186.5</v>
      </c>
      <c r="E1075">
        <v>3320</v>
      </c>
      <c r="F1075">
        <v>568</v>
      </c>
      <c r="G1075">
        <v>3320</v>
      </c>
      <c r="H1075">
        <v>587</v>
      </c>
      <c r="I1075">
        <v>3675</v>
      </c>
      <c r="J1075">
        <v>598</v>
      </c>
      <c r="K1075">
        <v>14.67</v>
      </c>
      <c r="V1075">
        <v>60.25</v>
      </c>
      <c r="W1075">
        <v>104.5</v>
      </c>
      <c r="X1075">
        <v>110</v>
      </c>
      <c r="Y1075">
        <v>109.25</v>
      </c>
      <c r="Z1075">
        <v>55.5</v>
      </c>
      <c r="AA1075">
        <v>1000.5</v>
      </c>
    </row>
    <row r="1076" spans="1:27">
      <c r="A1076" s="95">
        <v>45798</v>
      </c>
      <c r="B1076">
        <v>177</v>
      </c>
      <c r="C1076">
        <v>593</v>
      </c>
      <c r="D1076">
        <v>189</v>
      </c>
      <c r="E1076">
        <v>3290</v>
      </c>
      <c r="F1076">
        <v>566</v>
      </c>
      <c r="G1076">
        <v>3300</v>
      </c>
      <c r="H1076">
        <v>586</v>
      </c>
      <c r="I1076">
        <v>3645</v>
      </c>
      <c r="J1076">
        <v>596</v>
      </c>
      <c r="K1076">
        <v>14.6</v>
      </c>
      <c r="V1076">
        <v>60.25</v>
      </c>
      <c r="W1076">
        <v>106.75</v>
      </c>
      <c r="X1076">
        <v>112.5</v>
      </c>
      <c r="Y1076">
        <v>111.75</v>
      </c>
      <c r="Z1076">
        <v>51</v>
      </c>
      <c r="AA1076">
        <v>1003.75</v>
      </c>
    </row>
    <row r="1077" spans="1:27">
      <c r="A1077" s="95">
        <v>45799</v>
      </c>
      <c r="B1077">
        <v>177</v>
      </c>
      <c r="C1077">
        <v>599</v>
      </c>
      <c r="D1077">
        <v>189</v>
      </c>
      <c r="E1077">
        <v>3245</v>
      </c>
      <c r="F1077">
        <v>559</v>
      </c>
      <c r="G1077">
        <v>3280</v>
      </c>
      <c r="H1077">
        <v>579</v>
      </c>
      <c r="I1077">
        <v>3645</v>
      </c>
      <c r="J1077">
        <v>589</v>
      </c>
      <c r="K1077">
        <v>14.4</v>
      </c>
      <c r="V1077">
        <v>60.75</v>
      </c>
      <c r="W1077">
        <v>102.5</v>
      </c>
      <c r="X1077">
        <v>108</v>
      </c>
      <c r="Y1077">
        <v>107.25</v>
      </c>
      <c r="Z1077">
        <v>50</v>
      </c>
      <c r="AA1077">
        <v>987.75</v>
      </c>
    </row>
    <row r="1078" spans="1:27">
      <c r="A1078" s="95">
        <v>45800</v>
      </c>
      <c r="B1078">
        <v>176.6</v>
      </c>
      <c r="C1078">
        <v>589</v>
      </c>
      <c r="D1078">
        <v>187.75</v>
      </c>
      <c r="E1078">
        <v>3245</v>
      </c>
      <c r="F1078">
        <v>559</v>
      </c>
      <c r="G1078">
        <v>3280</v>
      </c>
      <c r="H1078">
        <v>579</v>
      </c>
      <c r="I1078">
        <v>3670</v>
      </c>
      <c r="J1078">
        <v>589</v>
      </c>
      <c r="K1078">
        <v>14.4</v>
      </c>
      <c r="V1078">
        <v>61</v>
      </c>
      <c r="W1078">
        <v>102.5</v>
      </c>
      <c r="X1078">
        <v>108</v>
      </c>
      <c r="Y1078">
        <v>107.25</v>
      </c>
      <c r="Z1078">
        <v>50.5</v>
      </c>
      <c r="AA1078">
        <v>996.25</v>
      </c>
    </row>
    <row r="1079" spans="1:27">
      <c r="A1079" s="103">
        <v>45803</v>
      </c>
      <c r="B1079" s="189">
        <v>176.6</v>
      </c>
      <c r="C1079" s="189">
        <v>589</v>
      </c>
      <c r="D1079" s="189">
        <v>187.75</v>
      </c>
      <c r="E1079" s="104">
        <f>E1080+10</f>
        <v>3210</v>
      </c>
      <c r="F1079" s="104">
        <v>552</v>
      </c>
      <c r="G1079" s="104">
        <f>G1080+10</f>
        <v>3245</v>
      </c>
      <c r="H1079" s="104">
        <v>571</v>
      </c>
      <c r="I1079" s="104">
        <f>I1080-15</f>
        <v>3645</v>
      </c>
      <c r="J1079" s="104">
        <v>582</v>
      </c>
      <c r="K1079" s="104">
        <v>14.2</v>
      </c>
      <c r="V1079" s="104">
        <f>V1080-0.25</f>
        <v>60.75</v>
      </c>
      <c r="W1079" s="189">
        <v>102.5</v>
      </c>
      <c r="X1079" s="189">
        <v>108</v>
      </c>
      <c r="Y1079" s="189">
        <v>107.25</v>
      </c>
      <c r="Z1079" s="189">
        <v>50.5</v>
      </c>
      <c r="AA1079" s="189">
        <v>996.25</v>
      </c>
    </row>
    <row r="1080" spans="1:27">
      <c r="A1080" s="95">
        <v>45804</v>
      </c>
      <c r="B1080">
        <v>177.6</v>
      </c>
      <c r="C1080">
        <v>588.75</v>
      </c>
      <c r="D1080">
        <v>189.5</v>
      </c>
      <c r="E1080">
        <v>3200</v>
      </c>
      <c r="F1080">
        <v>552</v>
      </c>
      <c r="G1080">
        <v>3235</v>
      </c>
      <c r="H1080">
        <v>572</v>
      </c>
      <c r="I1080">
        <v>3660</v>
      </c>
      <c r="J1080">
        <v>582</v>
      </c>
      <c r="K1080">
        <v>14.22</v>
      </c>
      <c r="V1080">
        <v>61</v>
      </c>
      <c r="W1080">
        <v>103.25</v>
      </c>
      <c r="X1080">
        <v>110.25</v>
      </c>
      <c r="Y1080">
        <v>109.5</v>
      </c>
      <c r="Z1080">
        <v>48.5</v>
      </c>
      <c r="AA1080">
        <v>984</v>
      </c>
    </row>
    <row r="1081" spans="1:27">
      <c r="A1081" s="95">
        <v>45805</v>
      </c>
      <c r="B1081">
        <v>174.7</v>
      </c>
      <c r="C1081">
        <v>585</v>
      </c>
      <c r="D1081">
        <v>186.25</v>
      </c>
      <c r="E1081">
        <v>3180</v>
      </c>
      <c r="F1081">
        <v>545</v>
      </c>
      <c r="G1081">
        <v>3215</v>
      </c>
      <c r="H1081">
        <v>564</v>
      </c>
      <c r="I1081">
        <v>3660</v>
      </c>
      <c r="J1081">
        <v>575</v>
      </c>
      <c r="K1081">
        <v>14.03</v>
      </c>
      <c r="V1081">
        <v>60</v>
      </c>
      <c r="W1081">
        <v>99.25</v>
      </c>
      <c r="X1081">
        <v>105.25</v>
      </c>
      <c r="Y1081">
        <v>104.5</v>
      </c>
      <c r="Z1081">
        <v>48</v>
      </c>
      <c r="AA1081">
        <v>996</v>
      </c>
    </row>
    <row r="1082" spans="1:27">
      <c r="A1082" s="95">
        <v>45806</v>
      </c>
      <c r="B1082">
        <v>172.9</v>
      </c>
      <c r="C1082">
        <v>591</v>
      </c>
      <c r="D1082">
        <v>184.25</v>
      </c>
      <c r="E1082">
        <v>3190</v>
      </c>
      <c r="F1082">
        <v>549</v>
      </c>
      <c r="G1082">
        <v>3225</v>
      </c>
      <c r="H1082">
        <v>569</v>
      </c>
      <c r="I1082">
        <v>3650</v>
      </c>
      <c r="J1082">
        <v>579</v>
      </c>
      <c r="K1082">
        <v>14.14</v>
      </c>
      <c r="V1082">
        <v>59.75</v>
      </c>
      <c r="W1082">
        <v>94.25</v>
      </c>
      <c r="X1082">
        <v>100.25</v>
      </c>
      <c r="Y1082">
        <v>99.5</v>
      </c>
      <c r="Z1082">
        <v>48</v>
      </c>
      <c r="AA1082">
        <v>991</v>
      </c>
    </row>
    <row r="1083" spans="1:27">
      <c r="A1083" s="95">
        <v>45807</v>
      </c>
      <c r="B1083">
        <v>173.6</v>
      </c>
      <c r="C1083">
        <v>605</v>
      </c>
      <c r="D1083">
        <v>185</v>
      </c>
      <c r="E1083">
        <v>3180</v>
      </c>
      <c r="F1083">
        <v>543</v>
      </c>
      <c r="G1083">
        <v>3215</v>
      </c>
      <c r="H1083">
        <v>562</v>
      </c>
      <c r="I1083">
        <v>3640</v>
      </c>
      <c r="J1083">
        <v>573</v>
      </c>
      <c r="K1083">
        <v>13.97</v>
      </c>
      <c r="V1083">
        <v>60</v>
      </c>
      <c r="W1083">
        <v>88.25</v>
      </c>
      <c r="X1083">
        <v>95.25</v>
      </c>
      <c r="Y1083">
        <v>94.5</v>
      </c>
      <c r="Z1083">
        <v>47.5</v>
      </c>
      <c r="AA1083">
        <v>989</v>
      </c>
    </row>
    <row r="1084" spans="1:27">
      <c r="A1084" s="683">
        <v>45810</v>
      </c>
      <c r="B1084">
        <v>173</v>
      </c>
      <c r="C1084">
        <v>601.5</v>
      </c>
      <c r="D1084">
        <v>183.25</v>
      </c>
      <c r="E1084">
        <v>3145</v>
      </c>
      <c r="F1084">
        <v>541</v>
      </c>
      <c r="G1084">
        <v>3180</v>
      </c>
      <c r="H1084">
        <v>560</v>
      </c>
      <c r="I1084">
        <v>3640</v>
      </c>
      <c r="J1084">
        <v>571</v>
      </c>
      <c r="K1084">
        <v>13.9</v>
      </c>
      <c r="V1084">
        <v>59.7</v>
      </c>
      <c r="W1084">
        <v>84.75</v>
      </c>
      <c r="X1084">
        <v>91.75</v>
      </c>
      <c r="Y1084">
        <v>91</v>
      </c>
      <c r="Z1084">
        <v>47.5</v>
      </c>
      <c r="AA1084">
        <v>1010.25</v>
      </c>
    </row>
    <row r="1085" spans="1:27">
      <c r="A1085" s="95">
        <v>45811</v>
      </c>
      <c r="B1085">
        <v>170.4</v>
      </c>
      <c r="C1085">
        <v>602</v>
      </c>
      <c r="D1085">
        <v>180.75</v>
      </c>
      <c r="E1085">
        <v>3100</v>
      </c>
      <c r="F1085">
        <v>538</v>
      </c>
      <c r="G1085">
        <v>3135</v>
      </c>
      <c r="H1085">
        <v>556</v>
      </c>
      <c r="I1085">
        <v>3595</v>
      </c>
      <c r="J1085">
        <v>568</v>
      </c>
      <c r="K1085">
        <v>13.81</v>
      </c>
      <c r="V1085">
        <v>59.5</v>
      </c>
      <c r="W1085">
        <v>87.25</v>
      </c>
      <c r="X1085">
        <v>93.25</v>
      </c>
      <c r="Y1085">
        <v>92.5</v>
      </c>
      <c r="Z1085">
        <v>45.5</v>
      </c>
      <c r="AA1085">
        <v>985</v>
      </c>
    </row>
    <row r="1086" spans="1:27">
      <c r="A1086" s="95">
        <v>45812</v>
      </c>
      <c r="B1086">
        <v>167.6</v>
      </c>
      <c r="C1086">
        <v>636</v>
      </c>
      <c r="D1086">
        <v>178.5</v>
      </c>
      <c r="E1086">
        <v>3120</v>
      </c>
      <c r="F1086">
        <v>540</v>
      </c>
      <c r="G1086">
        <v>3155</v>
      </c>
      <c r="H1086">
        <v>559</v>
      </c>
      <c r="I1086">
        <v>3595</v>
      </c>
      <c r="J1086">
        <v>570</v>
      </c>
      <c r="K1086">
        <v>13.87</v>
      </c>
      <c r="V1086">
        <v>60</v>
      </c>
      <c r="W1086">
        <v>90.25</v>
      </c>
      <c r="X1086">
        <v>96.25</v>
      </c>
      <c r="Y1086">
        <v>95.5</v>
      </c>
      <c r="Z1086">
        <v>45.5</v>
      </c>
      <c r="AA1086">
        <v>972</v>
      </c>
    </row>
    <row r="1087" spans="1:27">
      <c r="A1087" s="95">
        <v>45813</v>
      </c>
      <c r="B1087">
        <v>166.1</v>
      </c>
      <c r="C1087">
        <v>609.75</v>
      </c>
      <c r="D1087">
        <v>177</v>
      </c>
      <c r="E1087">
        <v>3130</v>
      </c>
      <c r="F1087">
        <v>546</v>
      </c>
      <c r="G1087">
        <v>3165</v>
      </c>
      <c r="H1087">
        <v>566</v>
      </c>
      <c r="I1087">
        <v>3595</v>
      </c>
      <c r="J1087">
        <v>576</v>
      </c>
      <c r="K1087">
        <v>14.06</v>
      </c>
      <c r="V1087">
        <v>59.5</v>
      </c>
      <c r="W1087">
        <v>89.25</v>
      </c>
      <c r="X1087">
        <v>95.25</v>
      </c>
      <c r="Y1087">
        <v>94.5</v>
      </c>
      <c r="Z1087">
        <v>44</v>
      </c>
      <c r="AA1087">
        <v>982</v>
      </c>
    </row>
    <row r="1088" spans="1:27">
      <c r="A1088" s="95">
        <v>45814</v>
      </c>
      <c r="B1088">
        <v>167.3</v>
      </c>
      <c r="C1088">
        <v>612</v>
      </c>
      <c r="D1088">
        <v>177.75</v>
      </c>
      <c r="E1088">
        <v>3120</v>
      </c>
      <c r="F1088">
        <v>547</v>
      </c>
      <c r="G1088">
        <v>3155</v>
      </c>
      <c r="H1088">
        <v>567</v>
      </c>
      <c r="I1088">
        <v>3595</v>
      </c>
      <c r="J1088">
        <v>577</v>
      </c>
      <c r="K1088">
        <v>14.08</v>
      </c>
      <c r="V1088">
        <v>59.75</v>
      </c>
      <c r="W1088">
        <v>93.5</v>
      </c>
      <c r="X1088">
        <v>99.75</v>
      </c>
      <c r="Y1088">
        <v>99</v>
      </c>
      <c r="Z1088">
        <v>44</v>
      </c>
      <c r="AA1088">
        <v>982.75</v>
      </c>
    </row>
    <row r="1089" spans="1:27">
      <c r="A1089" s="95">
        <v>45817</v>
      </c>
      <c r="B1089">
        <v>164.9</v>
      </c>
      <c r="C1089">
        <v>604.75</v>
      </c>
      <c r="D1089">
        <v>175.5</v>
      </c>
      <c r="E1089">
        <v>3100</v>
      </c>
      <c r="F1089">
        <v>544</v>
      </c>
      <c r="G1089">
        <v>3135</v>
      </c>
      <c r="H1089">
        <v>564</v>
      </c>
      <c r="I1089">
        <v>3595</v>
      </c>
      <c r="J1089">
        <v>574</v>
      </c>
      <c r="K1089">
        <v>13.99</v>
      </c>
      <c r="V1089">
        <v>59.25</v>
      </c>
      <c r="W1089">
        <v>93.75</v>
      </c>
      <c r="X1089">
        <v>99.5</v>
      </c>
      <c r="Y1089">
        <v>98.75</v>
      </c>
      <c r="Z1089">
        <v>43</v>
      </c>
      <c r="AA1089">
        <v>986.5</v>
      </c>
    </row>
    <row r="1090" spans="1:27">
      <c r="A1090" s="95">
        <v>45818</v>
      </c>
      <c r="B1090">
        <v>165.4</v>
      </c>
      <c r="C1090">
        <v>598.75</v>
      </c>
      <c r="D1090">
        <v>176</v>
      </c>
      <c r="E1090">
        <v>3080</v>
      </c>
      <c r="F1090">
        <v>541</v>
      </c>
      <c r="G1090">
        <v>3115</v>
      </c>
      <c r="H1090">
        <v>560</v>
      </c>
      <c r="I1090">
        <v>3590</v>
      </c>
      <c r="J1090">
        <v>571</v>
      </c>
      <c r="K1090">
        <v>13.89</v>
      </c>
      <c r="V1090">
        <v>60</v>
      </c>
      <c r="W1090">
        <v>95</v>
      </c>
      <c r="X1090">
        <v>102.25</v>
      </c>
      <c r="Y1090">
        <v>101.5</v>
      </c>
      <c r="Z1090">
        <v>42.25</v>
      </c>
      <c r="AA1090">
        <v>981.75</v>
      </c>
    </row>
    <row r="1091" spans="1:27">
      <c r="A1091" s="95">
        <v>45819</v>
      </c>
      <c r="B1091">
        <v>164</v>
      </c>
      <c r="C1091">
        <v>585.5</v>
      </c>
      <c r="D1091">
        <v>174.5</v>
      </c>
      <c r="E1091">
        <v>3120</v>
      </c>
      <c r="F1091">
        <v>549</v>
      </c>
      <c r="G1091">
        <v>3155</v>
      </c>
      <c r="H1091">
        <v>569</v>
      </c>
      <c r="I1091">
        <v>3590</v>
      </c>
      <c r="J1091">
        <v>579</v>
      </c>
      <c r="K1091">
        <v>14.13</v>
      </c>
      <c r="V1091">
        <v>59.75</v>
      </c>
      <c r="W1091">
        <v>95</v>
      </c>
      <c r="X1091">
        <v>102.25</v>
      </c>
      <c r="Y1091">
        <v>101.5</v>
      </c>
      <c r="Z1091">
        <v>41</v>
      </c>
      <c r="AA1091">
        <v>982.75</v>
      </c>
    </row>
    <row r="1092" spans="1:27">
      <c r="A1092" s="95">
        <v>45820</v>
      </c>
      <c r="B1092">
        <v>164.3</v>
      </c>
      <c r="C1092">
        <v>578</v>
      </c>
      <c r="D1092">
        <v>175</v>
      </c>
      <c r="E1092">
        <v>3080</v>
      </c>
      <c r="F1092">
        <v>543</v>
      </c>
      <c r="G1092">
        <v>3115</v>
      </c>
      <c r="H1092">
        <v>562</v>
      </c>
      <c r="I1092">
        <v>3590</v>
      </c>
      <c r="J1092">
        <v>573</v>
      </c>
      <c r="K1092">
        <v>13.96</v>
      </c>
      <c r="V1092">
        <v>60.25</v>
      </c>
      <c r="W1092">
        <v>93</v>
      </c>
      <c r="X1092">
        <v>100</v>
      </c>
      <c r="Y1092">
        <v>99.25</v>
      </c>
      <c r="Z1092">
        <v>41</v>
      </c>
      <c r="AA1092">
        <v>989</v>
      </c>
    </row>
    <row r="1093" spans="1:27">
      <c r="A1093" s="95">
        <v>45821</v>
      </c>
      <c r="B1093">
        <v>166.8</v>
      </c>
      <c r="C1093">
        <v>560.5</v>
      </c>
      <c r="D1093">
        <v>177.75</v>
      </c>
      <c r="E1093">
        <v>3160</v>
      </c>
      <c r="F1093">
        <v>556</v>
      </c>
      <c r="G1093">
        <v>3195</v>
      </c>
      <c r="H1093">
        <v>577</v>
      </c>
      <c r="I1093">
        <v>3590</v>
      </c>
      <c r="J1093">
        <v>586</v>
      </c>
      <c r="K1093">
        <v>14.32</v>
      </c>
      <c r="V1093">
        <v>60</v>
      </c>
      <c r="W1093">
        <v>108.25</v>
      </c>
      <c r="X1093">
        <v>115.75</v>
      </c>
      <c r="Y1093">
        <v>115</v>
      </c>
      <c r="Z1093">
        <v>45.5</v>
      </c>
      <c r="AA1093">
        <v>1017.5</v>
      </c>
    </row>
    <row r="1094" spans="1:27">
      <c r="A1094" s="95">
        <v>45824</v>
      </c>
      <c r="B1094">
        <v>165.5</v>
      </c>
      <c r="C1094">
        <v>571.75</v>
      </c>
      <c r="D1094">
        <v>176.5</v>
      </c>
      <c r="E1094">
        <v>3160</v>
      </c>
      <c r="F1094">
        <v>560</v>
      </c>
      <c r="G1094">
        <v>3195</v>
      </c>
      <c r="H1094">
        <v>581</v>
      </c>
      <c r="I1094">
        <v>3545</v>
      </c>
      <c r="J1094">
        <v>590</v>
      </c>
      <c r="K1094">
        <v>14.43</v>
      </c>
      <c r="V1094">
        <v>59.75</v>
      </c>
      <c r="W1094">
        <v>120.5</v>
      </c>
      <c r="X1094">
        <v>128.5</v>
      </c>
      <c r="Y1094">
        <v>127.75</v>
      </c>
      <c r="Z1094">
        <v>46.25</v>
      </c>
      <c r="AA1094">
        <v>1008</v>
      </c>
    </row>
    <row r="1095" spans="1:27">
      <c r="A1095" s="95">
        <v>45825</v>
      </c>
      <c r="B1095">
        <v>165.5</v>
      </c>
      <c r="C1095">
        <v>580</v>
      </c>
      <c r="D1095">
        <v>176</v>
      </c>
      <c r="E1095">
        <v>3190</v>
      </c>
      <c r="F1095">
        <v>564</v>
      </c>
      <c r="G1095">
        <v>3225</v>
      </c>
      <c r="H1095">
        <v>586</v>
      </c>
      <c r="I1095">
        <v>3550</v>
      </c>
      <c r="J1095">
        <v>594</v>
      </c>
      <c r="K1095">
        <v>14.54</v>
      </c>
      <c r="L1095">
        <v>1.6555</v>
      </c>
      <c r="M1095">
        <v>1.6625000000000001</v>
      </c>
      <c r="N1095">
        <v>1.7625</v>
      </c>
      <c r="O1095">
        <v>1.7549999999999999</v>
      </c>
      <c r="P1095">
        <v>1.8325</v>
      </c>
      <c r="Q1095">
        <v>1.96</v>
      </c>
      <c r="R1095">
        <v>1.1299999999999999</v>
      </c>
      <c r="S1095">
        <v>1.22</v>
      </c>
      <c r="T1095">
        <v>1.2175</v>
      </c>
      <c r="U1095">
        <v>3.62E-3</v>
      </c>
      <c r="V1095">
        <v>59.75</v>
      </c>
      <c r="W1095">
        <v>112.25</v>
      </c>
      <c r="X1095">
        <v>120.5</v>
      </c>
      <c r="Y1095">
        <v>119.75</v>
      </c>
      <c r="Z1095">
        <v>45.75</v>
      </c>
      <c r="AA1095">
        <v>1027.75</v>
      </c>
    </row>
    <row r="1096" spans="1:27">
      <c r="A1096" s="95">
        <v>45826</v>
      </c>
      <c r="B1096">
        <v>164.75</v>
      </c>
      <c r="C1096">
        <v>581.75</v>
      </c>
      <c r="D1096">
        <v>175.5</v>
      </c>
      <c r="E1096">
        <v>3200</v>
      </c>
      <c r="F1096">
        <v>565</v>
      </c>
      <c r="G1096">
        <v>3235</v>
      </c>
      <c r="H1096">
        <v>587</v>
      </c>
      <c r="I1096">
        <v>3235</v>
      </c>
      <c r="J1096">
        <v>595</v>
      </c>
      <c r="K1096">
        <v>14.57</v>
      </c>
      <c r="L1096">
        <v>1.6475</v>
      </c>
      <c r="M1096">
        <v>1.635</v>
      </c>
      <c r="N1096">
        <v>1.76</v>
      </c>
      <c r="O1096">
        <v>1.7450000000000001</v>
      </c>
      <c r="P1096">
        <v>1.8174999999999999</v>
      </c>
      <c r="Q1096">
        <v>1.9475</v>
      </c>
      <c r="R1096">
        <v>1.095</v>
      </c>
      <c r="S1096">
        <v>1.175</v>
      </c>
      <c r="T1096">
        <v>1.1725000000000001</v>
      </c>
      <c r="U1096">
        <v>3.6700000000000001E-3</v>
      </c>
      <c r="V1096">
        <v>59</v>
      </c>
      <c r="W1096">
        <v>109</v>
      </c>
      <c r="X1096">
        <v>117</v>
      </c>
      <c r="Y1096">
        <v>116.25</v>
      </c>
      <c r="Z1096">
        <v>45.75</v>
      </c>
      <c r="AA1096">
        <v>1030.75</v>
      </c>
    </row>
    <row r="1097" spans="1:27">
      <c r="A1097" s="103">
        <v>45827</v>
      </c>
      <c r="B1097" s="189">
        <v>164.75</v>
      </c>
      <c r="C1097" s="176">
        <v>582</v>
      </c>
      <c r="D1097" s="189">
        <v>175.5</v>
      </c>
      <c r="E1097" s="189">
        <v>3200</v>
      </c>
      <c r="F1097" s="189">
        <v>565</v>
      </c>
      <c r="G1097" s="189">
        <v>3235</v>
      </c>
      <c r="H1097" s="189">
        <v>587</v>
      </c>
      <c r="I1097" s="189">
        <v>3235</v>
      </c>
      <c r="J1097" s="189">
        <v>595</v>
      </c>
      <c r="K1097" s="189">
        <v>14.57</v>
      </c>
      <c r="L1097" s="189">
        <v>1.6475</v>
      </c>
      <c r="M1097" s="189">
        <v>1.635</v>
      </c>
      <c r="N1097" s="189">
        <v>1.76</v>
      </c>
      <c r="O1097" s="189">
        <v>1.7450000000000001</v>
      </c>
      <c r="P1097" s="189">
        <v>1.8174999999999999</v>
      </c>
      <c r="Q1097" s="189">
        <v>1.9475</v>
      </c>
      <c r="R1097" s="189">
        <v>1.095</v>
      </c>
      <c r="S1097" s="189">
        <v>1.175</v>
      </c>
      <c r="T1097" s="189">
        <v>1.1725000000000001</v>
      </c>
      <c r="U1097" s="189">
        <v>3.6700000000000001E-3</v>
      </c>
      <c r="V1097" s="189">
        <v>59</v>
      </c>
      <c r="W1097" s="189">
        <v>109</v>
      </c>
      <c r="X1097" s="189">
        <v>117</v>
      </c>
      <c r="Y1097" s="189">
        <v>116.25</v>
      </c>
      <c r="Z1097" s="189">
        <v>45.75</v>
      </c>
      <c r="AA1097" s="176">
        <f>AA1098-13.75</f>
        <v>1076.25</v>
      </c>
    </row>
    <row r="1098" spans="1:27">
      <c r="A1098" s="95">
        <v>45828</v>
      </c>
      <c r="B1098">
        <v>164.1</v>
      </c>
      <c r="C1098">
        <v>589</v>
      </c>
      <c r="D1098">
        <v>175.25</v>
      </c>
      <c r="E1098">
        <v>3195</v>
      </c>
      <c r="F1098">
        <v>562</v>
      </c>
      <c r="G1098">
        <v>3230</v>
      </c>
      <c r="H1098">
        <v>585</v>
      </c>
      <c r="I1098">
        <v>3545</v>
      </c>
      <c r="J1098">
        <v>592</v>
      </c>
      <c r="K1098">
        <v>14.51</v>
      </c>
      <c r="L1098">
        <v>1.64</v>
      </c>
      <c r="M1098">
        <v>1.64</v>
      </c>
      <c r="N1098">
        <v>1.77</v>
      </c>
      <c r="O1098">
        <v>1.74</v>
      </c>
      <c r="P1098">
        <v>1.8149999999999999</v>
      </c>
      <c r="Q1098">
        <v>1.95</v>
      </c>
      <c r="R1098">
        <v>1.0825</v>
      </c>
      <c r="S1098">
        <v>1.17</v>
      </c>
      <c r="T1098">
        <v>1.1675</v>
      </c>
      <c r="U1098">
        <v>3.65E-3</v>
      </c>
      <c r="V1098">
        <v>59.25</v>
      </c>
      <c r="W1098">
        <v>107.75</v>
      </c>
      <c r="X1098">
        <v>116.25</v>
      </c>
      <c r="Y1098">
        <v>115.5</v>
      </c>
      <c r="Z1098">
        <v>45.75</v>
      </c>
      <c r="AA1098">
        <v>1090</v>
      </c>
    </row>
    <row r="1099" spans="1:27">
      <c r="A1099" s="95">
        <v>45831</v>
      </c>
      <c r="B1099">
        <v>161.94999999999999</v>
      </c>
      <c r="C1099">
        <v>594.75</v>
      </c>
      <c r="D1099">
        <v>172.5</v>
      </c>
      <c r="E1099">
        <v>3200</v>
      </c>
      <c r="F1099">
        <v>565</v>
      </c>
      <c r="G1099">
        <v>3220</v>
      </c>
      <c r="H1099">
        <v>585</v>
      </c>
      <c r="I1099">
        <v>3545</v>
      </c>
      <c r="J1099">
        <v>595</v>
      </c>
      <c r="K1099">
        <v>14.57</v>
      </c>
      <c r="L1099">
        <v>1.6187499999999999</v>
      </c>
      <c r="M1099">
        <v>1.62</v>
      </c>
      <c r="N1099">
        <v>1.7175</v>
      </c>
      <c r="O1099">
        <v>1.72</v>
      </c>
      <c r="P1099">
        <v>1.8149999999999999</v>
      </c>
      <c r="Q1099">
        <v>1.9350000000000001</v>
      </c>
      <c r="R1099">
        <v>1.0425</v>
      </c>
      <c r="S1099">
        <v>1.1274999999999999</v>
      </c>
      <c r="T1099">
        <v>1.125</v>
      </c>
      <c r="U1099">
        <v>3.7100000000000002E-3</v>
      </c>
      <c r="V1099">
        <v>59.25</v>
      </c>
      <c r="W1099">
        <v>105.75</v>
      </c>
      <c r="X1099">
        <v>114.25</v>
      </c>
      <c r="Y1099">
        <v>113.5</v>
      </c>
      <c r="Z1099">
        <v>46</v>
      </c>
      <c r="AA1099">
        <v>1109.25</v>
      </c>
    </row>
    <row r="1100" spans="1:27">
      <c r="A1100" s="95">
        <v>45832</v>
      </c>
    </row>
    <row r="1101" spans="1:27">
      <c r="A1101" s="95">
        <v>45833</v>
      </c>
    </row>
    <row r="1102" spans="1:27">
      <c r="A1102" s="95">
        <v>45834</v>
      </c>
    </row>
    <row r="1103" spans="1:27">
      <c r="A1103" s="95">
        <v>45835</v>
      </c>
    </row>
    <row r="1104" spans="1:27">
      <c r="A1104" s="95">
        <v>45838</v>
      </c>
      <c r="B1104">
        <v>167.95</v>
      </c>
      <c r="C1104">
        <v>600</v>
      </c>
      <c r="D1104">
        <v>178</v>
      </c>
      <c r="E1104">
        <v>3225</v>
      </c>
      <c r="F1104">
        <v>576</v>
      </c>
      <c r="G1104">
        <v>3245</v>
      </c>
      <c r="H1104">
        <v>597</v>
      </c>
      <c r="I1104">
        <v>3560</v>
      </c>
      <c r="J1104">
        <f>J1105+5</f>
        <v>606</v>
      </c>
      <c r="K1104">
        <v>14.88</v>
      </c>
      <c r="V1104">
        <v>62</v>
      </c>
      <c r="W1104">
        <v>105.75</v>
      </c>
      <c r="X1104">
        <v>114</v>
      </c>
      <c r="Y1104">
        <v>113.25</v>
      </c>
      <c r="Z1104">
        <v>49.5</v>
      </c>
      <c r="AA1104">
        <v>1064.5</v>
      </c>
    </row>
    <row r="1105" spans="1:27">
      <c r="A1105" s="95">
        <v>45839</v>
      </c>
      <c r="B1105">
        <v>169.7</v>
      </c>
      <c r="C1105">
        <v>615</v>
      </c>
      <c r="D1105">
        <v>179.75</v>
      </c>
      <c r="E1105">
        <v>3210</v>
      </c>
      <c r="F1105">
        <v>571</v>
      </c>
      <c r="G1105">
        <v>3230</v>
      </c>
      <c r="H1105">
        <v>592</v>
      </c>
      <c r="I1105">
        <v>3560</v>
      </c>
      <c r="J1105">
        <v>601</v>
      </c>
      <c r="K1105">
        <v>14.74</v>
      </c>
      <c r="V1105">
        <v>63.5</v>
      </c>
      <c r="W1105">
        <v>107.75</v>
      </c>
      <c r="X1105">
        <v>116</v>
      </c>
      <c r="Y1105">
        <v>115.25</v>
      </c>
      <c r="Z1105">
        <v>48</v>
      </c>
      <c r="AA1105">
        <v>1071</v>
      </c>
    </row>
    <row r="1106" spans="1:27">
      <c r="A1106" s="95">
        <v>45840</v>
      </c>
      <c r="B1106">
        <v>171.1</v>
      </c>
      <c r="C1106">
        <v>599.75</v>
      </c>
      <c r="D1106">
        <v>180.75</v>
      </c>
      <c r="E1106">
        <v>3210</v>
      </c>
      <c r="F1106">
        <v>575</v>
      </c>
      <c r="G1106">
        <v>3230</v>
      </c>
      <c r="H1106">
        <v>596</v>
      </c>
      <c r="I1106">
        <v>3560</v>
      </c>
      <c r="J1106">
        <v>605</v>
      </c>
      <c r="K1106">
        <v>14.85</v>
      </c>
      <c r="V1106">
        <v>64</v>
      </c>
      <c r="W1106">
        <v>112.5</v>
      </c>
      <c r="X1106">
        <v>120.75</v>
      </c>
      <c r="Y1106">
        <v>120</v>
      </c>
      <c r="Z1106">
        <v>47</v>
      </c>
      <c r="AA1106">
        <v>1099.5</v>
      </c>
    </row>
    <row r="1107" spans="1:27">
      <c r="A1107" s="95">
        <v>45841</v>
      </c>
      <c r="B1107">
        <v>172.3</v>
      </c>
      <c r="C1107">
        <v>598.75</v>
      </c>
      <c r="D1107">
        <v>181.75</v>
      </c>
      <c r="E1107">
        <v>3185</v>
      </c>
      <c r="F1107">
        <v>571</v>
      </c>
      <c r="G1107">
        <v>3205</v>
      </c>
      <c r="H1107">
        <v>592</v>
      </c>
      <c r="I1107">
        <v>3560</v>
      </c>
      <c r="J1107">
        <v>601</v>
      </c>
      <c r="K1107">
        <v>14.76</v>
      </c>
      <c r="V1107">
        <v>61.5</v>
      </c>
      <c r="W1107">
        <v>110.75</v>
      </c>
      <c r="X1107">
        <v>119.75</v>
      </c>
      <c r="Y1107">
        <v>119</v>
      </c>
      <c r="Z1107">
        <v>47</v>
      </c>
      <c r="AA1107">
        <v>1098.75</v>
      </c>
    </row>
    <row r="1108" spans="1:27">
      <c r="A1108" s="103">
        <v>45842</v>
      </c>
      <c r="B1108" s="189">
        <v>172.3</v>
      </c>
      <c r="C1108">
        <v>589.75</v>
      </c>
      <c r="D1108" s="189">
        <v>181.75</v>
      </c>
      <c r="E1108">
        <v>3185</v>
      </c>
      <c r="F1108">
        <v>570</v>
      </c>
      <c r="G1108">
        <v>3205</v>
      </c>
      <c r="H1108">
        <v>591</v>
      </c>
      <c r="I1108">
        <v>3560</v>
      </c>
      <c r="J1108">
        <v>600</v>
      </c>
      <c r="K1108">
        <v>14.72</v>
      </c>
      <c r="V1108">
        <v>61</v>
      </c>
      <c r="W1108" s="189">
        <v>110.75</v>
      </c>
      <c r="X1108" s="189">
        <v>119.75</v>
      </c>
      <c r="Y1108" s="189">
        <v>119</v>
      </c>
      <c r="Z1108" s="189">
        <v>47</v>
      </c>
      <c r="AA1108">
        <v>1099.75</v>
      </c>
    </row>
    <row r="1109" spans="1:27">
      <c r="A1109" s="95">
        <v>45845</v>
      </c>
      <c r="B1109">
        <v>169</v>
      </c>
      <c r="C1109">
        <v>575</v>
      </c>
      <c r="D1109">
        <v>178</v>
      </c>
      <c r="E1109">
        <v>3160</v>
      </c>
      <c r="F1109">
        <v>561</v>
      </c>
      <c r="G1109">
        <v>3180</v>
      </c>
      <c r="H1109">
        <v>581</v>
      </c>
      <c r="I1109">
        <v>3555</v>
      </c>
      <c r="J1109">
        <v>591</v>
      </c>
      <c r="K1109">
        <v>14.47</v>
      </c>
      <c r="V1109">
        <v>61</v>
      </c>
      <c r="W1109">
        <v>107.75</v>
      </c>
      <c r="X1109">
        <v>116.25</v>
      </c>
      <c r="Y1109">
        <v>115.5</v>
      </c>
      <c r="Z1109">
        <v>46.5</v>
      </c>
      <c r="AA1109">
        <v>1123</v>
      </c>
    </row>
    <row r="1110" spans="1:27">
      <c r="A1110" s="95">
        <v>45846</v>
      </c>
      <c r="B1110">
        <v>172.1</v>
      </c>
      <c r="C1110">
        <v>579</v>
      </c>
      <c r="D1110">
        <v>180.5</v>
      </c>
      <c r="E1110">
        <v>3135</v>
      </c>
      <c r="F1110">
        <v>560</v>
      </c>
      <c r="G1110">
        <v>3155</v>
      </c>
      <c r="H1110">
        <v>580</v>
      </c>
      <c r="I1110">
        <v>3555</v>
      </c>
      <c r="J1110">
        <v>590</v>
      </c>
      <c r="K1110">
        <v>14.45</v>
      </c>
      <c r="V1110">
        <v>61.5</v>
      </c>
      <c r="W1110">
        <v>107.75</v>
      </c>
      <c r="X1110">
        <v>115.75</v>
      </c>
      <c r="Y1110">
        <v>115</v>
      </c>
      <c r="Z1110">
        <v>45</v>
      </c>
      <c r="AA1110">
        <v>1149</v>
      </c>
    </row>
    <row r="1111" spans="1:27">
      <c r="A1111" s="103">
        <v>45847</v>
      </c>
      <c r="B1111">
        <v>173.6</v>
      </c>
      <c r="C1111">
        <v>590.25</v>
      </c>
      <c r="D1111">
        <v>182.25</v>
      </c>
      <c r="E1111" s="1096">
        <v>3135</v>
      </c>
      <c r="F1111" s="1096">
        <v>560</v>
      </c>
      <c r="G1111" s="1096">
        <v>3155</v>
      </c>
      <c r="H1111" s="1096">
        <v>580</v>
      </c>
      <c r="I1111" s="1096">
        <v>3555</v>
      </c>
      <c r="J1111" s="1096">
        <v>590</v>
      </c>
      <c r="K1111" s="1096">
        <v>14.45</v>
      </c>
      <c r="V1111" s="1096">
        <v>61.5</v>
      </c>
      <c r="W1111">
        <v>107.75</v>
      </c>
      <c r="X1111">
        <v>115.75</v>
      </c>
      <c r="Y1111">
        <v>115</v>
      </c>
      <c r="Z1111">
        <v>43</v>
      </c>
      <c r="AA1111">
        <v>1157</v>
      </c>
    </row>
    <row r="1112" spans="1:27">
      <c r="A1112" s="95">
        <v>45848</v>
      </c>
      <c r="B1112">
        <v>173.85</v>
      </c>
      <c r="C1112">
        <v>597.75</v>
      </c>
      <c r="D1112">
        <v>183.25</v>
      </c>
      <c r="E1112">
        <v>3110</v>
      </c>
      <c r="F1112">
        <v>548</v>
      </c>
      <c r="G1112">
        <v>3170</v>
      </c>
      <c r="H1112">
        <v>572</v>
      </c>
      <c r="I1112">
        <v>3540</v>
      </c>
      <c r="J1112">
        <v>578</v>
      </c>
      <c r="K1112">
        <v>14.1</v>
      </c>
      <c r="V1112">
        <v>61.25</v>
      </c>
      <c r="W1112">
        <v>109.75</v>
      </c>
      <c r="X1112">
        <v>117.75</v>
      </c>
      <c r="Y1112">
        <v>117</v>
      </c>
      <c r="Z1112">
        <v>44.5</v>
      </c>
      <c r="AA1112">
        <v>1138.75</v>
      </c>
    </row>
    <row r="1113" spans="1:27">
      <c r="A1113" s="95">
        <v>45849</v>
      </c>
      <c r="B1113">
        <v>173.4</v>
      </c>
      <c r="C1113">
        <v>597</v>
      </c>
      <c r="D1113">
        <v>183.75</v>
      </c>
      <c r="E1113">
        <v>3100</v>
      </c>
      <c r="F1113">
        <v>546</v>
      </c>
      <c r="G1113">
        <v>3160</v>
      </c>
      <c r="H1113">
        <v>570</v>
      </c>
      <c r="I1113">
        <v>3500</v>
      </c>
      <c r="J1113">
        <v>576</v>
      </c>
      <c r="K1113">
        <v>14.04</v>
      </c>
      <c r="V1113">
        <v>61.5</v>
      </c>
      <c r="W1113">
        <v>111.5</v>
      </c>
      <c r="X1113">
        <v>118.25</v>
      </c>
      <c r="Y1113">
        <v>117.5</v>
      </c>
      <c r="Z1113">
        <v>46</v>
      </c>
      <c r="AA1113">
        <v>1111.75</v>
      </c>
    </row>
    <row r="1114" spans="1:27">
      <c r="A1114" s="95">
        <v>45852</v>
      </c>
      <c r="B1114">
        <v>176.5</v>
      </c>
      <c r="C1114">
        <v>598.25</v>
      </c>
      <c r="D1114">
        <v>187.25</v>
      </c>
      <c r="E1114">
        <v>3120</v>
      </c>
      <c r="F1114">
        <v>546</v>
      </c>
      <c r="G1114">
        <v>3180</v>
      </c>
      <c r="H1114">
        <v>570</v>
      </c>
      <c r="I1114">
        <v>3500</v>
      </c>
      <c r="J1114">
        <v>576</v>
      </c>
      <c r="K1114">
        <v>14.04</v>
      </c>
      <c r="V1114">
        <v>61.75</v>
      </c>
      <c r="W1114">
        <v>113.25</v>
      </c>
      <c r="X1114">
        <v>119.75</v>
      </c>
      <c r="Y1114">
        <v>119</v>
      </c>
      <c r="Z1114">
        <v>46</v>
      </c>
      <c r="AA1114">
        <v>1120</v>
      </c>
    </row>
    <row r="1115" spans="1:27">
      <c r="A1115" s="95">
        <v>45853</v>
      </c>
      <c r="B1115">
        <v>177.15</v>
      </c>
      <c r="C1115">
        <v>598.75</v>
      </c>
      <c r="D1115">
        <v>187.75</v>
      </c>
      <c r="E1115">
        <v>3100</v>
      </c>
      <c r="F1115">
        <v>545</v>
      </c>
      <c r="G1115">
        <v>3145</v>
      </c>
      <c r="H1115">
        <v>566</v>
      </c>
      <c r="I1115">
        <v>3495</v>
      </c>
      <c r="J1115">
        <v>575</v>
      </c>
      <c r="K1115">
        <v>14.01</v>
      </c>
      <c r="V1115">
        <v>61.5</v>
      </c>
      <c r="W1115">
        <v>115.5</v>
      </c>
      <c r="X1115">
        <v>122</v>
      </c>
      <c r="Y1115">
        <v>121.25</v>
      </c>
      <c r="Z1115">
        <v>46.25</v>
      </c>
      <c r="AA1115">
        <v>1120</v>
      </c>
    </row>
    <row r="1116" spans="1:27">
      <c r="A1116" s="95">
        <v>45854</v>
      </c>
      <c r="B1116">
        <v>176.9</v>
      </c>
      <c r="C1116">
        <v>603</v>
      </c>
      <c r="D1116">
        <v>187.75</v>
      </c>
      <c r="E1116">
        <v>3130</v>
      </c>
      <c r="F1116">
        <v>549</v>
      </c>
      <c r="G1116">
        <v>3145</v>
      </c>
      <c r="H1116">
        <v>566</v>
      </c>
      <c r="I1116">
        <v>3495</v>
      </c>
      <c r="J1116">
        <v>579</v>
      </c>
      <c r="K1116">
        <v>14.14</v>
      </c>
      <c r="V1116">
        <v>61.5</v>
      </c>
      <c r="W1116">
        <v>116.75</v>
      </c>
      <c r="X1116">
        <v>123.25</v>
      </c>
      <c r="Y1116">
        <v>122.5</v>
      </c>
      <c r="Z1116">
        <v>47</v>
      </c>
      <c r="AA1116">
        <v>1107.5</v>
      </c>
    </row>
    <row r="1117" spans="1:27">
      <c r="A1117" s="95">
        <v>45855</v>
      </c>
      <c r="B1117">
        <v>178.4</v>
      </c>
      <c r="C1117">
        <v>600</v>
      </c>
      <c r="D1117">
        <v>189.25</v>
      </c>
      <c r="E1117">
        <v>3070</v>
      </c>
      <c r="F1117">
        <v>541</v>
      </c>
      <c r="G1117">
        <v>3080</v>
      </c>
      <c r="H1117">
        <v>556</v>
      </c>
      <c r="I1117">
        <v>3495</v>
      </c>
      <c r="J1117">
        <v>571</v>
      </c>
      <c r="K1117">
        <v>13.91</v>
      </c>
      <c r="V1117">
        <v>61.5</v>
      </c>
      <c r="W1117">
        <v>118.25</v>
      </c>
      <c r="X1117">
        <v>124.75</v>
      </c>
      <c r="Y1117">
        <v>124.25</v>
      </c>
      <c r="Z1117">
        <v>47.5</v>
      </c>
      <c r="AA1117">
        <v>1113.75</v>
      </c>
    </row>
    <row r="1118" spans="1:27">
      <c r="A1118" s="95">
        <v>45856</v>
      </c>
      <c r="B1118">
        <v>179.3</v>
      </c>
      <c r="C1118">
        <v>615.25</v>
      </c>
      <c r="D1118">
        <v>191</v>
      </c>
      <c r="E1118">
        <v>3100</v>
      </c>
      <c r="F1118">
        <v>543</v>
      </c>
      <c r="G1118">
        <v>3080</v>
      </c>
      <c r="H1118">
        <v>552</v>
      </c>
      <c r="I1118">
        <v>3495</v>
      </c>
      <c r="J1118">
        <v>573</v>
      </c>
      <c r="K1118">
        <v>13.95</v>
      </c>
      <c r="V1118">
        <v>61.5</v>
      </c>
      <c r="W1118">
        <v>117.75</v>
      </c>
      <c r="X1118">
        <v>124</v>
      </c>
      <c r="Y1118">
        <v>123.5</v>
      </c>
      <c r="Z1118">
        <v>48</v>
      </c>
      <c r="AA1118">
        <v>1125</v>
      </c>
    </row>
    <row r="1119" spans="1:27">
      <c r="A1119" s="95">
        <v>45859</v>
      </c>
      <c r="B1119">
        <v>177.05</v>
      </c>
      <c r="C1119">
        <v>619</v>
      </c>
      <c r="D1119">
        <v>188.5</v>
      </c>
      <c r="E1119">
        <v>3160</v>
      </c>
      <c r="F1119">
        <v>553</v>
      </c>
      <c r="G1119">
        <v>3140</v>
      </c>
      <c r="H1119">
        <v>565</v>
      </c>
      <c r="I1119">
        <v>3495</v>
      </c>
      <c r="J1119">
        <v>583</v>
      </c>
      <c r="K1119">
        <v>14.25</v>
      </c>
      <c r="V1119">
        <v>61.5</v>
      </c>
      <c r="W1119">
        <v>117.25</v>
      </c>
      <c r="X1119">
        <v>122.5</v>
      </c>
      <c r="Y1119">
        <v>122</v>
      </c>
      <c r="Z1119">
        <v>51.5</v>
      </c>
      <c r="AA1119">
        <v>1118.25</v>
      </c>
    </row>
    <row r="1120" spans="1:27">
      <c r="A1120" s="95">
        <v>45860</v>
      </c>
      <c r="B1120">
        <v>179.25</v>
      </c>
      <c r="C1120">
        <v>618.5</v>
      </c>
      <c r="D1120">
        <v>190</v>
      </c>
      <c r="E1120">
        <v>3150</v>
      </c>
      <c r="F1120">
        <v>552</v>
      </c>
      <c r="G1120">
        <v>3150</v>
      </c>
      <c r="H1120">
        <v>567</v>
      </c>
      <c r="I1120">
        <v>3495</v>
      </c>
      <c r="J1120">
        <v>582</v>
      </c>
      <c r="K1120">
        <v>14.21</v>
      </c>
      <c r="V1120">
        <v>61.25</v>
      </c>
      <c r="W1120">
        <v>118</v>
      </c>
      <c r="X1120">
        <v>124.25</v>
      </c>
      <c r="Y1120">
        <v>123.75</v>
      </c>
      <c r="Z1120">
        <v>53</v>
      </c>
      <c r="AA1120">
        <v>1109.5</v>
      </c>
    </row>
    <row r="1121" spans="1:27">
      <c r="A1121" s="95">
        <v>45861</v>
      </c>
      <c r="B1121">
        <v>175.9</v>
      </c>
      <c r="C1121">
        <v>622</v>
      </c>
      <c r="D1121">
        <v>189</v>
      </c>
      <c r="E1121">
        <v>3150</v>
      </c>
      <c r="F1121">
        <v>556</v>
      </c>
      <c r="G1121">
        <v>3150</v>
      </c>
      <c r="H1121">
        <v>571</v>
      </c>
      <c r="I1121">
        <v>3530</v>
      </c>
      <c r="J1121">
        <v>586</v>
      </c>
      <c r="K1121">
        <v>14.32</v>
      </c>
      <c r="V1121">
        <v>61.5</v>
      </c>
      <c r="W1121">
        <v>119</v>
      </c>
      <c r="X1121">
        <v>125.25</v>
      </c>
      <c r="Y1121">
        <v>124.75</v>
      </c>
      <c r="Z1121">
        <v>53.5</v>
      </c>
      <c r="AA1121">
        <v>1111</v>
      </c>
    </row>
    <row r="1122" spans="1:27">
      <c r="A1122" s="95">
        <v>45862</v>
      </c>
      <c r="B1122">
        <v>176.4</v>
      </c>
      <c r="C1122">
        <v>619.75</v>
      </c>
      <c r="D1122">
        <v>189.5</v>
      </c>
      <c r="E1122">
        <v>3180</v>
      </c>
      <c r="F1122">
        <v>561</v>
      </c>
      <c r="G1122">
        <v>3180</v>
      </c>
      <c r="H1122">
        <v>577</v>
      </c>
      <c r="I1122">
        <v>3530</v>
      </c>
      <c r="J1122">
        <v>591</v>
      </c>
      <c r="K1122">
        <v>14.46</v>
      </c>
      <c r="V1122">
        <v>61</v>
      </c>
      <c r="W1122">
        <v>120.25</v>
      </c>
      <c r="X1122">
        <v>127.25</v>
      </c>
      <c r="Y1122">
        <v>126.75</v>
      </c>
      <c r="Z1122">
        <v>53.5</v>
      </c>
      <c r="AA1122">
        <v>1127.25</v>
      </c>
    </row>
    <row r="1123" spans="1:27">
      <c r="A1123" s="95">
        <v>45863</v>
      </c>
      <c r="B1123">
        <v>176.1</v>
      </c>
      <c r="C1123">
        <v>621.75</v>
      </c>
      <c r="D1123">
        <v>188.75</v>
      </c>
      <c r="E1123">
        <v>3210</v>
      </c>
      <c r="F1123">
        <v>561</v>
      </c>
      <c r="G1123">
        <v>3210</v>
      </c>
      <c r="H1123">
        <v>577</v>
      </c>
      <c r="I1123">
        <v>3550</v>
      </c>
      <c r="J1123">
        <v>591</v>
      </c>
      <c r="K1123">
        <v>14.46</v>
      </c>
      <c r="V1123">
        <v>60</v>
      </c>
      <c r="W1123">
        <v>119.25</v>
      </c>
      <c r="X1123">
        <v>126.25</v>
      </c>
      <c r="Y1123">
        <v>125.75</v>
      </c>
      <c r="Z1123">
        <v>53.5</v>
      </c>
      <c r="AA1123">
        <v>1106.75</v>
      </c>
    </row>
    <row r="1124" spans="1:27">
      <c r="A1124" s="95">
        <v>45866</v>
      </c>
      <c r="B1124">
        <v>175.5</v>
      </c>
      <c r="C1124">
        <v>600</v>
      </c>
      <c r="D1124">
        <v>187</v>
      </c>
      <c r="E1124">
        <v>3230</v>
      </c>
      <c r="F1124">
        <v>561</v>
      </c>
      <c r="G1124">
        <v>3230</v>
      </c>
      <c r="H1124">
        <v>577</v>
      </c>
      <c r="I1124">
        <v>3550</v>
      </c>
      <c r="J1124">
        <v>591</v>
      </c>
      <c r="K1124">
        <v>14.47</v>
      </c>
      <c r="V1124">
        <v>59.5</v>
      </c>
      <c r="W1124">
        <v>119.25</v>
      </c>
      <c r="X1124">
        <v>126</v>
      </c>
      <c r="Y1124">
        <v>125.5</v>
      </c>
      <c r="Z1124">
        <v>54.5</v>
      </c>
      <c r="AA1124">
        <v>1120.25</v>
      </c>
    </row>
    <row r="1125" spans="1:27">
      <c r="A1125" s="95">
        <v>45867</v>
      </c>
      <c r="B1125">
        <v>173.8</v>
      </c>
      <c r="C1125">
        <v>612</v>
      </c>
      <c r="D1125">
        <v>184.75</v>
      </c>
      <c r="E1125">
        <v>3220</v>
      </c>
      <c r="F1125">
        <v>549</v>
      </c>
      <c r="G1125">
        <v>3220</v>
      </c>
      <c r="H1125">
        <v>578</v>
      </c>
      <c r="I1125">
        <v>3550</v>
      </c>
      <c r="J1125">
        <v>579</v>
      </c>
      <c r="K1125">
        <v>14.5</v>
      </c>
      <c r="V1125">
        <v>59</v>
      </c>
      <c r="W1125">
        <v>118.25</v>
      </c>
      <c r="X1125">
        <v>124.5</v>
      </c>
      <c r="Y1125">
        <v>124</v>
      </c>
      <c r="Z1125">
        <v>56.5</v>
      </c>
      <c r="AA1125">
        <v>1121.75</v>
      </c>
    </row>
    <row r="1126" spans="1:27">
      <c r="A1126" s="95">
        <v>45868</v>
      </c>
      <c r="B1126">
        <v>173.75</v>
      </c>
      <c r="C1126">
        <v>597</v>
      </c>
      <c r="D1126">
        <v>185</v>
      </c>
      <c r="E1126">
        <v>3245</v>
      </c>
      <c r="F1126">
        <v>552</v>
      </c>
      <c r="G1126">
        <v>3245</v>
      </c>
      <c r="H1126">
        <v>581</v>
      </c>
      <c r="I1126">
        <v>3550</v>
      </c>
      <c r="J1126">
        <v>582</v>
      </c>
      <c r="K1126">
        <v>14.58</v>
      </c>
      <c r="V1126">
        <v>58.75</v>
      </c>
      <c r="W1126">
        <v>118.25</v>
      </c>
      <c r="X1126">
        <v>124.5</v>
      </c>
      <c r="Y1126">
        <v>124</v>
      </c>
      <c r="Z1126">
        <v>58.5</v>
      </c>
      <c r="AA1126">
        <v>1122.75</v>
      </c>
    </row>
    <row r="1127" spans="1:27">
      <c r="A1127" s="95">
        <v>45869</v>
      </c>
      <c r="B1127">
        <v>173</v>
      </c>
      <c r="C1127">
        <v>590</v>
      </c>
      <c r="D1127">
        <v>185.25</v>
      </c>
      <c r="E1127">
        <v>3285</v>
      </c>
      <c r="F1127">
        <v>556</v>
      </c>
      <c r="G1127">
        <v>3285</v>
      </c>
      <c r="H1127">
        <v>586</v>
      </c>
      <c r="I1127">
        <v>3550</v>
      </c>
      <c r="J1127">
        <v>586</v>
      </c>
      <c r="K1127">
        <v>14.69</v>
      </c>
      <c r="V1127">
        <v>58.75</v>
      </c>
      <c r="W1127">
        <v>113.25</v>
      </c>
      <c r="X1127">
        <v>119.25</v>
      </c>
      <c r="Y1127">
        <v>118.75</v>
      </c>
      <c r="Z1127">
        <v>58.5</v>
      </c>
      <c r="AA1127">
        <v>1096.75</v>
      </c>
    </row>
    <row r="1128" spans="1:27">
      <c r="A1128" s="95">
        <v>45870</v>
      </c>
      <c r="B1128">
        <v>173.75</v>
      </c>
      <c r="C1128">
        <v>580</v>
      </c>
      <c r="D1128">
        <v>187</v>
      </c>
      <c r="E1128">
        <v>3270</v>
      </c>
      <c r="F1128">
        <v>558</v>
      </c>
      <c r="G1128">
        <v>3270</v>
      </c>
      <c r="H1128">
        <v>589</v>
      </c>
      <c r="I1128">
        <v>3550</v>
      </c>
      <c r="J1128">
        <v>588</v>
      </c>
      <c r="K1128">
        <v>14.76</v>
      </c>
      <c r="V1128">
        <v>58.75</v>
      </c>
      <c r="W1128">
        <v>112.25</v>
      </c>
      <c r="X1128">
        <v>118.25</v>
      </c>
      <c r="Y1128">
        <v>117.75</v>
      </c>
      <c r="Z1128">
        <v>58.5</v>
      </c>
      <c r="AA1128">
        <v>1071.75</v>
      </c>
    </row>
    <row r="1129" spans="1:27">
      <c r="A1129" s="95">
        <v>45873</v>
      </c>
      <c r="B1129">
        <v>173.95</v>
      </c>
      <c r="C1129">
        <v>580</v>
      </c>
      <c r="D1129">
        <v>186.75</v>
      </c>
      <c r="E1129">
        <v>3270</v>
      </c>
      <c r="F1129">
        <v>562</v>
      </c>
      <c r="G1129">
        <v>3270</v>
      </c>
      <c r="H1129">
        <v>593</v>
      </c>
      <c r="I1129">
        <v>3620</v>
      </c>
      <c r="J1129">
        <v>592</v>
      </c>
      <c r="K1129">
        <v>14.86</v>
      </c>
      <c r="V1129">
        <v>58.75</v>
      </c>
      <c r="W1129">
        <v>113</v>
      </c>
      <c r="X1129">
        <v>119</v>
      </c>
      <c r="Y1129">
        <v>118.5</v>
      </c>
      <c r="Z1129">
        <v>59</v>
      </c>
      <c r="AA1129">
        <v>1054</v>
      </c>
    </row>
    <row r="1130" spans="1:27">
      <c r="A1130" s="95">
        <v>45874</v>
      </c>
      <c r="B1130">
        <v>174.05</v>
      </c>
      <c r="C1130">
        <v>589</v>
      </c>
      <c r="D1130">
        <v>185.5</v>
      </c>
      <c r="E1130">
        <v>3250</v>
      </c>
      <c r="F1130">
        <v>559</v>
      </c>
      <c r="G1130">
        <v>3250</v>
      </c>
      <c r="H1130">
        <v>590</v>
      </c>
      <c r="I1130">
        <v>3630</v>
      </c>
      <c r="J1130">
        <v>589</v>
      </c>
      <c r="K1130">
        <v>14.79</v>
      </c>
      <c r="V1130">
        <v>58.75</v>
      </c>
      <c r="W1130">
        <v>114.75</v>
      </c>
      <c r="X1130">
        <v>120.75</v>
      </c>
      <c r="Y1130">
        <v>120.25</v>
      </c>
      <c r="Z1130">
        <v>58.5</v>
      </c>
      <c r="AA1130">
        <v>1049.75</v>
      </c>
    </row>
    <row r="1131" spans="1:27">
      <c r="A1131" s="95">
        <v>45875</v>
      </c>
      <c r="B1131">
        <v>175.4</v>
      </c>
      <c r="C1131">
        <v>590.5</v>
      </c>
      <c r="D1131">
        <v>187</v>
      </c>
      <c r="E1131">
        <v>3230</v>
      </c>
      <c r="F1131">
        <v>558</v>
      </c>
      <c r="G1131">
        <v>3230</v>
      </c>
      <c r="H1131">
        <v>589</v>
      </c>
      <c r="I1131">
        <v>3630</v>
      </c>
      <c r="J1131">
        <v>588</v>
      </c>
      <c r="K1131">
        <v>14.82</v>
      </c>
      <c r="V1131">
        <v>60</v>
      </c>
      <c r="W1131">
        <v>114.75</v>
      </c>
      <c r="X1131">
        <v>121.25</v>
      </c>
      <c r="Y1131">
        <v>120.75</v>
      </c>
      <c r="Z1131">
        <v>58.5</v>
      </c>
      <c r="AA1131">
        <v>1057.75</v>
      </c>
    </row>
    <row r="1132" spans="1:27">
      <c r="A1132" s="95">
        <v>45876</v>
      </c>
      <c r="B1132">
        <v>177.4</v>
      </c>
      <c r="C1132">
        <v>590.75</v>
      </c>
      <c r="D1132">
        <v>187.75</v>
      </c>
      <c r="E1132">
        <v>3235</v>
      </c>
      <c r="F1132">
        <v>561</v>
      </c>
      <c r="G1132">
        <v>3235</v>
      </c>
      <c r="H1132">
        <v>592</v>
      </c>
      <c r="I1132">
        <v>3630</v>
      </c>
      <c r="J1132">
        <v>591</v>
      </c>
      <c r="K1132">
        <v>14.89</v>
      </c>
      <c r="V1132">
        <v>58</v>
      </c>
      <c r="W1132">
        <v>113.25</v>
      </c>
      <c r="X1132">
        <v>118.25</v>
      </c>
      <c r="Y1132">
        <v>117.75</v>
      </c>
      <c r="Z1132">
        <v>58.5</v>
      </c>
      <c r="AA1132">
        <v>1044.75</v>
      </c>
    </row>
    <row r="1133" spans="1:27">
      <c r="A1133" s="95">
        <v>45877</v>
      </c>
      <c r="B1133">
        <v>178.5</v>
      </c>
      <c r="C1133">
        <v>586</v>
      </c>
      <c r="D1133">
        <v>189</v>
      </c>
      <c r="E1133">
        <v>3220</v>
      </c>
      <c r="F1133">
        <v>559</v>
      </c>
      <c r="G1133">
        <v>3220</v>
      </c>
      <c r="H1133">
        <v>589</v>
      </c>
      <c r="I1133">
        <v>3645</v>
      </c>
      <c r="J1133">
        <v>589</v>
      </c>
      <c r="K1133">
        <v>14.83</v>
      </c>
      <c r="V1133">
        <v>59.5</v>
      </c>
      <c r="W1133">
        <v>110.5</v>
      </c>
      <c r="X1133">
        <v>117</v>
      </c>
      <c r="Y1133">
        <v>116.5</v>
      </c>
      <c r="Z1133">
        <v>57</v>
      </c>
      <c r="AA1133">
        <v>1047.25</v>
      </c>
    </row>
    <row r="1134" spans="1:27">
      <c r="A1134" s="95">
        <v>45880</v>
      </c>
      <c r="B1134">
        <v>177.7</v>
      </c>
      <c r="C1134">
        <v>592.25</v>
      </c>
      <c r="D1134">
        <v>188.75</v>
      </c>
      <c r="E1134">
        <v>3235</v>
      </c>
      <c r="F1134">
        <v>561</v>
      </c>
      <c r="G1134">
        <v>3235</v>
      </c>
      <c r="H1134">
        <v>592</v>
      </c>
      <c r="I1134">
        <v>3645</v>
      </c>
      <c r="J1134">
        <v>591</v>
      </c>
      <c r="K1134">
        <v>14.89</v>
      </c>
      <c r="V1134">
        <v>58.75</v>
      </c>
      <c r="W1134">
        <v>110.25</v>
      </c>
      <c r="X1134">
        <v>116.75</v>
      </c>
      <c r="Y1134">
        <v>116.25</v>
      </c>
      <c r="Z1134">
        <v>57</v>
      </c>
      <c r="AA1134">
        <v>1046.25</v>
      </c>
    </row>
    <row r="1135" spans="1:27">
      <c r="A1135" s="95">
        <v>45881</v>
      </c>
      <c r="B1135">
        <v>172.8</v>
      </c>
      <c r="C1135">
        <v>599.25</v>
      </c>
      <c r="D1135">
        <v>183.25</v>
      </c>
      <c r="E1135">
        <v>3230</v>
      </c>
      <c r="F1135">
        <v>565</v>
      </c>
      <c r="G1135">
        <v>3200</v>
      </c>
      <c r="H1135">
        <v>595</v>
      </c>
      <c r="I1135">
        <v>3645</v>
      </c>
      <c r="J1135">
        <v>595</v>
      </c>
      <c r="K1135">
        <v>15</v>
      </c>
      <c r="V1135">
        <v>56.5</v>
      </c>
      <c r="W1135">
        <v>109.75</v>
      </c>
      <c r="X1135">
        <v>116</v>
      </c>
      <c r="Y1135">
        <v>115.5</v>
      </c>
      <c r="Z1135">
        <v>57.5</v>
      </c>
      <c r="AA1135">
        <v>1054.25</v>
      </c>
    </row>
    <row r="1136" spans="1:27">
      <c r="A1136" s="95">
        <v>45882</v>
      </c>
      <c r="B1136">
        <v>174.2</v>
      </c>
      <c r="C1136">
        <v>597.75</v>
      </c>
      <c r="D1136">
        <v>185.25</v>
      </c>
      <c r="E1136">
        <v>3270</v>
      </c>
      <c r="F1136">
        <v>570</v>
      </c>
      <c r="G1136">
        <v>3240</v>
      </c>
      <c r="H1136">
        <v>598</v>
      </c>
      <c r="I1136">
        <v>3645</v>
      </c>
      <c r="J1136">
        <v>600</v>
      </c>
      <c r="K1136">
        <v>15.14</v>
      </c>
      <c r="V1136">
        <v>56</v>
      </c>
      <c r="W1136">
        <v>112</v>
      </c>
      <c r="X1136">
        <v>118.25</v>
      </c>
      <c r="Y1136">
        <v>117.75</v>
      </c>
      <c r="Z1136">
        <v>57.5</v>
      </c>
      <c r="AA1136">
        <v>1056.25</v>
      </c>
    </row>
    <row r="1137" spans="1:27">
      <c r="A1137" s="95">
        <v>45883</v>
      </c>
      <c r="B1137">
        <v>172.7</v>
      </c>
      <c r="C1137">
        <v>598.75</v>
      </c>
      <c r="D1137">
        <v>183.75</v>
      </c>
      <c r="E1137">
        <v>3290</v>
      </c>
      <c r="F1137">
        <v>573</v>
      </c>
      <c r="G1137">
        <v>3260</v>
      </c>
      <c r="H1137">
        <v>602</v>
      </c>
      <c r="I1137">
        <v>3645</v>
      </c>
      <c r="J1137">
        <v>603</v>
      </c>
      <c r="K1137">
        <v>15.21</v>
      </c>
      <c r="V1137">
        <v>61</v>
      </c>
      <c r="W1137">
        <v>107.25</v>
      </c>
      <c r="X1137">
        <v>113.25</v>
      </c>
      <c r="Y1137">
        <v>112.75</v>
      </c>
      <c r="Z1137">
        <v>57.5</v>
      </c>
      <c r="AA1137">
        <v>1068</v>
      </c>
    </row>
    <row r="1138" spans="1:27">
      <c r="A1138" s="95">
        <v>45884</v>
      </c>
      <c r="B1138">
        <v>175.25</v>
      </c>
      <c r="C1138">
        <v>612.25</v>
      </c>
      <c r="D1138">
        <v>186.5</v>
      </c>
      <c r="E1138">
        <v>3280</v>
      </c>
      <c r="F1138">
        <v>571</v>
      </c>
      <c r="G1138">
        <v>3200</v>
      </c>
      <c r="H1138">
        <v>591</v>
      </c>
      <c r="I1138">
        <v>3650</v>
      </c>
      <c r="J1138">
        <v>601</v>
      </c>
      <c r="K1138">
        <v>15.17</v>
      </c>
      <c r="V1138">
        <v>50</v>
      </c>
      <c r="W1138">
        <v>108.5</v>
      </c>
      <c r="X1138">
        <v>115</v>
      </c>
      <c r="Y1138">
        <v>114.5</v>
      </c>
      <c r="Z1138">
        <v>57.5</v>
      </c>
      <c r="AA1138">
        <v>1066.5</v>
      </c>
    </row>
    <row r="1139" spans="1:27">
      <c r="A1139" s="95">
        <v>45887</v>
      </c>
      <c r="B1139">
        <v>175.6</v>
      </c>
      <c r="C1139">
        <v>611</v>
      </c>
      <c r="D1139">
        <v>187</v>
      </c>
      <c r="E1139">
        <v>3310</v>
      </c>
      <c r="F1139">
        <v>572</v>
      </c>
      <c r="G1139">
        <v>3230</v>
      </c>
      <c r="H1139">
        <v>592</v>
      </c>
      <c r="I1139">
        <v>3645</v>
      </c>
      <c r="J1139">
        <v>602</v>
      </c>
      <c r="K1139">
        <v>15.2</v>
      </c>
      <c r="V1139">
        <v>50</v>
      </c>
      <c r="W1139">
        <v>109.25</v>
      </c>
      <c r="X1139">
        <v>115.5</v>
      </c>
      <c r="Y1139">
        <v>115</v>
      </c>
      <c r="Z1139">
        <v>56.75</v>
      </c>
      <c r="AA1139">
        <v>1066</v>
      </c>
    </row>
    <row r="1140" spans="1:27">
      <c r="A1140" s="95">
        <v>45888</v>
      </c>
      <c r="B1140">
        <v>172.9</v>
      </c>
      <c r="C1140">
        <v>611.75</v>
      </c>
      <c r="D1140">
        <v>184</v>
      </c>
      <c r="E1140">
        <v>3270</v>
      </c>
      <c r="F1140">
        <v>560</v>
      </c>
      <c r="G1140">
        <v>3190</v>
      </c>
      <c r="H1140">
        <v>578</v>
      </c>
      <c r="I1140">
        <v>3645</v>
      </c>
      <c r="J1140">
        <v>590</v>
      </c>
      <c r="K1140">
        <v>14.85</v>
      </c>
      <c r="V1140">
        <v>50</v>
      </c>
      <c r="W1140">
        <v>106</v>
      </c>
      <c r="X1140">
        <v>112.25</v>
      </c>
      <c r="Y1140">
        <v>111.75</v>
      </c>
      <c r="Z1140">
        <v>56.5</v>
      </c>
      <c r="AA1140">
        <v>1069.25</v>
      </c>
    </row>
    <row r="1141" spans="1:27">
      <c r="A1141" s="95">
        <v>45889</v>
      </c>
      <c r="B1141">
        <v>177.8</v>
      </c>
      <c r="C1141">
        <v>611.75</v>
      </c>
      <c r="D1141">
        <v>189</v>
      </c>
      <c r="E1141">
        <v>3270</v>
      </c>
      <c r="F1141">
        <v>562</v>
      </c>
      <c r="G1141">
        <v>3230</v>
      </c>
      <c r="H1141">
        <v>588</v>
      </c>
      <c r="I1141">
        <v>3645</v>
      </c>
      <c r="J1141">
        <v>592</v>
      </c>
      <c r="K1141">
        <v>14.91</v>
      </c>
      <c r="V1141">
        <v>48</v>
      </c>
      <c r="W1141">
        <v>101.25</v>
      </c>
      <c r="X1141">
        <v>107.5</v>
      </c>
      <c r="Y1141">
        <v>107</v>
      </c>
      <c r="Z1141">
        <v>56.75</v>
      </c>
      <c r="AA1141">
        <v>1077.5</v>
      </c>
    </row>
    <row r="1142" spans="1:27">
      <c r="A1142" s="95">
        <v>45890</v>
      </c>
      <c r="B1142">
        <v>181</v>
      </c>
      <c r="C1142">
        <v>616.25</v>
      </c>
      <c r="D1142">
        <v>192.5</v>
      </c>
      <c r="E1142">
        <v>3300</v>
      </c>
      <c r="F1142">
        <v>566</v>
      </c>
      <c r="G1142">
        <v>3250</v>
      </c>
      <c r="H1142">
        <v>590</v>
      </c>
      <c r="I1142">
        <v>3645</v>
      </c>
      <c r="J1142">
        <v>596</v>
      </c>
      <c r="K1142">
        <v>15.03</v>
      </c>
      <c r="V1142">
        <v>46</v>
      </c>
      <c r="W1142">
        <v>106.25</v>
      </c>
      <c r="X1142">
        <v>112.5</v>
      </c>
      <c r="Y1142">
        <v>112</v>
      </c>
      <c r="Z1142">
        <v>56.25</v>
      </c>
      <c r="AA1142">
        <v>1088.25</v>
      </c>
    </row>
    <row r="1143" spans="1:27">
      <c r="A1143" s="95">
        <v>45891</v>
      </c>
      <c r="B1143">
        <v>185.6</v>
      </c>
      <c r="C1143">
        <v>616.25</v>
      </c>
      <c r="D1143">
        <v>197</v>
      </c>
      <c r="E1143">
        <v>3340</v>
      </c>
      <c r="F1143">
        <v>577</v>
      </c>
      <c r="G1143">
        <v>3290</v>
      </c>
      <c r="H1143">
        <v>603</v>
      </c>
      <c r="I1143">
        <v>3645</v>
      </c>
      <c r="J1143">
        <v>607</v>
      </c>
      <c r="K1143">
        <v>15.34</v>
      </c>
      <c r="V1143">
        <v>43</v>
      </c>
      <c r="W1143">
        <v>115</v>
      </c>
      <c r="X1143">
        <v>121.25</v>
      </c>
      <c r="Y1143">
        <v>120.75</v>
      </c>
      <c r="Z1143">
        <v>56.25</v>
      </c>
      <c r="AA1143">
        <v>1088.25</v>
      </c>
    </row>
    <row r="1144" spans="1:27">
      <c r="A1144" s="103">
        <v>45894</v>
      </c>
      <c r="B1144">
        <v>186</v>
      </c>
      <c r="C1144" s="189">
        <v>616.25</v>
      </c>
      <c r="D1144">
        <v>197.5</v>
      </c>
      <c r="E1144">
        <v>3300</v>
      </c>
      <c r="F1144">
        <v>571</v>
      </c>
      <c r="G1144">
        <v>3280</v>
      </c>
      <c r="H1144">
        <v>602</v>
      </c>
      <c r="I1144">
        <v>3675</v>
      </c>
      <c r="J1144">
        <v>601</v>
      </c>
      <c r="K1144">
        <v>15.17</v>
      </c>
      <c r="V1144">
        <v>40.25</v>
      </c>
      <c r="W1144">
        <v>113</v>
      </c>
      <c r="X1144">
        <v>118.25</v>
      </c>
      <c r="Y1144">
        <v>117.75</v>
      </c>
      <c r="Z1144">
        <v>56.25</v>
      </c>
      <c r="AA1144" s="189">
        <v>1088.25</v>
      </c>
    </row>
    <row r="1145" spans="1:27">
      <c r="A1145" s="95">
        <v>45895</v>
      </c>
      <c r="B1145">
        <v>183.4</v>
      </c>
      <c r="C1145">
        <v>614.75</v>
      </c>
      <c r="D1145">
        <v>195</v>
      </c>
      <c r="E1145">
        <v>3305</v>
      </c>
      <c r="F1145">
        <v>569</v>
      </c>
      <c r="G1145">
        <v>3285</v>
      </c>
      <c r="H1145">
        <v>600</v>
      </c>
      <c r="I1145">
        <v>3665</v>
      </c>
      <c r="J1145">
        <v>599</v>
      </c>
      <c r="K1145">
        <v>15.12</v>
      </c>
      <c r="V1145">
        <v>38</v>
      </c>
      <c r="W1145">
        <v>109.5</v>
      </c>
      <c r="X1145">
        <v>112.75</v>
      </c>
      <c r="Y1145">
        <v>112.25</v>
      </c>
      <c r="Z1145">
        <v>55.5</v>
      </c>
      <c r="AA1145">
        <v>1087</v>
      </c>
    </row>
    <row r="1146" spans="1:27">
      <c r="A1146" s="95">
        <v>45896</v>
      </c>
      <c r="B1146">
        <v>187.4</v>
      </c>
      <c r="C1146">
        <v>615</v>
      </c>
      <c r="D1146">
        <v>198.5</v>
      </c>
      <c r="E1146">
        <v>3340</v>
      </c>
      <c r="F1146">
        <v>576</v>
      </c>
      <c r="G1146">
        <v>3320</v>
      </c>
      <c r="H1146">
        <v>608</v>
      </c>
      <c r="I1146">
        <v>3665</v>
      </c>
      <c r="J1146">
        <v>606</v>
      </c>
      <c r="K1146">
        <v>15.32</v>
      </c>
      <c r="V1146">
        <v>37.5</v>
      </c>
      <c r="W1146">
        <v>108.75</v>
      </c>
      <c r="X1146">
        <v>112</v>
      </c>
      <c r="Y1146">
        <v>111.5</v>
      </c>
      <c r="Z1146">
        <v>56.5</v>
      </c>
      <c r="AA1146">
        <v>1104.25</v>
      </c>
    </row>
    <row r="1147" spans="1:27" s="104" customFormat="1">
      <c r="A1147" s="386">
        <v>45897</v>
      </c>
      <c r="B1147" s="104">
        <f>200.1-8.6</f>
        <v>191.5</v>
      </c>
      <c r="C1147" s="104">
        <f>607.75+7.5</f>
        <v>615.25</v>
      </c>
      <c r="D1147" s="104">
        <f>212-9.5</f>
        <v>202.5</v>
      </c>
      <c r="E1147" s="104">
        <f>3350+5</f>
        <v>3355</v>
      </c>
      <c r="F1147" s="104">
        <f>577+2</f>
        <v>579</v>
      </c>
      <c r="G1147" s="104">
        <f>3330+5</f>
        <v>3335</v>
      </c>
      <c r="H1147" s="104">
        <f>608+3</f>
        <v>611</v>
      </c>
      <c r="I1147" s="104">
        <f>3760-25</f>
        <v>3735</v>
      </c>
      <c r="J1147" s="104">
        <f>607+2</f>
        <v>609</v>
      </c>
      <c r="K1147" s="104">
        <f>15.34+0.07</f>
        <v>15.41</v>
      </c>
      <c r="V1147" s="104">
        <f>33+1.25</f>
        <v>34.25</v>
      </c>
      <c r="W1147" s="104">
        <f>104+3</f>
        <v>107</v>
      </c>
      <c r="X1147" s="104">
        <f>107.25+3</f>
        <v>110.25</v>
      </c>
      <c r="Y1147" s="104">
        <f>106.75+3</f>
        <v>109.75</v>
      </c>
      <c r="Z1147" s="104">
        <v>56.5</v>
      </c>
      <c r="AA1147" s="104">
        <f>1140.25-24</f>
        <v>1116.25</v>
      </c>
    </row>
    <row r="1148" spans="1:27">
      <c r="A1148" s="95">
        <v>45898</v>
      </c>
      <c r="B1148">
        <v>200.1</v>
      </c>
      <c r="C1148">
        <v>607.75</v>
      </c>
      <c r="D1148">
        <v>212</v>
      </c>
      <c r="E1148">
        <v>3350</v>
      </c>
      <c r="F1148">
        <v>577</v>
      </c>
      <c r="G1148">
        <v>3330</v>
      </c>
      <c r="H1148">
        <v>608</v>
      </c>
      <c r="I1148">
        <v>3760</v>
      </c>
      <c r="J1148">
        <v>607</v>
      </c>
      <c r="K1148">
        <v>15.34</v>
      </c>
      <c r="V1148">
        <v>33</v>
      </c>
      <c r="W1148">
        <v>104</v>
      </c>
      <c r="X1148">
        <v>107.25</v>
      </c>
      <c r="Y1148">
        <v>106.75</v>
      </c>
      <c r="Z1148">
        <v>56.5</v>
      </c>
      <c r="AA1148">
        <v>1140.25</v>
      </c>
    </row>
    <row r="1149" spans="1:27">
      <c r="A1149" s="103">
        <v>45901</v>
      </c>
      <c r="B1149" s="189">
        <v>200.1</v>
      </c>
      <c r="C1149" s="176">
        <v>612.75</v>
      </c>
      <c r="D1149" s="189">
        <v>212</v>
      </c>
      <c r="E1149" s="176">
        <v>3370</v>
      </c>
      <c r="F1149" s="176">
        <v>578</v>
      </c>
      <c r="G1149" s="176">
        <v>3350</v>
      </c>
      <c r="H1149" s="176">
        <v>610</v>
      </c>
      <c r="I1149" s="176">
        <v>3775</v>
      </c>
      <c r="J1149" s="176">
        <v>608</v>
      </c>
      <c r="K1149" s="176">
        <v>15.37</v>
      </c>
      <c r="L1149" s="189"/>
      <c r="M1149" s="189"/>
      <c r="N1149" s="189"/>
      <c r="O1149" s="189"/>
      <c r="P1149" s="189"/>
      <c r="Q1149" s="189"/>
      <c r="R1149" s="189"/>
      <c r="S1149" s="189"/>
      <c r="T1149" s="189"/>
      <c r="U1149" s="189"/>
      <c r="V1149" s="176">
        <v>34</v>
      </c>
      <c r="W1149" s="189">
        <v>104</v>
      </c>
      <c r="X1149" s="189">
        <v>107.25</v>
      </c>
      <c r="Y1149" s="189">
        <v>106.75</v>
      </c>
      <c r="Z1149" s="189">
        <v>56.5</v>
      </c>
      <c r="AA1149" s="176">
        <v>1169.25</v>
      </c>
    </row>
    <row r="1150" spans="1:27">
      <c r="A1150" s="95">
        <v>45902</v>
      </c>
      <c r="B1150">
        <v>209.45</v>
      </c>
      <c r="C1150">
        <v>623</v>
      </c>
      <c r="D1150">
        <v>221</v>
      </c>
      <c r="E1150">
        <v>3390</v>
      </c>
      <c r="F1150">
        <v>578</v>
      </c>
      <c r="G1150">
        <v>3370</v>
      </c>
      <c r="H1150">
        <v>610</v>
      </c>
      <c r="I1150">
        <v>3775</v>
      </c>
      <c r="J1150" s="176">
        <v>608</v>
      </c>
      <c r="K1150">
        <v>15.38</v>
      </c>
      <c r="V1150">
        <v>35.25</v>
      </c>
      <c r="W1150">
        <v>103.75</v>
      </c>
      <c r="X1150">
        <v>107</v>
      </c>
      <c r="Y1150">
        <v>106.5</v>
      </c>
      <c r="Z1150">
        <v>56.5</v>
      </c>
      <c r="AA1150">
        <v>1188.5</v>
      </c>
    </row>
    <row r="1151" spans="1:27">
      <c r="A1151" s="95">
        <v>45903</v>
      </c>
      <c r="B1151">
        <v>206.4</v>
      </c>
      <c r="C1151">
        <v>622.75</v>
      </c>
      <c r="D1151">
        <v>217</v>
      </c>
      <c r="E1151">
        <v>3400</v>
      </c>
      <c r="F1151">
        <v>582</v>
      </c>
      <c r="G1151">
        <v>3380</v>
      </c>
      <c r="H1151">
        <v>614</v>
      </c>
      <c r="I1151">
        <v>3775</v>
      </c>
      <c r="J1151">
        <v>612</v>
      </c>
      <c r="K1151">
        <v>15.49</v>
      </c>
      <c r="V1151">
        <v>39</v>
      </c>
      <c r="W1151">
        <v>102</v>
      </c>
      <c r="X1151">
        <v>105.75</v>
      </c>
      <c r="Y1151">
        <v>105.25</v>
      </c>
      <c r="Z1151">
        <v>56.5</v>
      </c>
      <c r="AA1151">
        <v>1189.5</v>
      </c>
    </row>
    <row r="1152" spans="1:27">
      <c r="A1152" s="95">
        <v>45904</v>
      </c>
      <c r="B1152">
        <v>204.2</v>
      </c>
      <c r="C1152">
        <v>614.25</v>
      </c>
      <c r="D1152">
        <v>215</v>
      </c>
      <c r="E1152">
        <v>3400</v>
      </c>
      <c r="F1152">
        <v>583</v>
      </c>
      <c r="G1152">
        <v>3380</v>
      </c>
      <c r="H1152">
        <v>616</v>
      </c>
      <c r="I1152">
        <v>3775</v>
      </c>
      <c r="J1152">
        <v>613</v>
      </c>
      <c r="K1152">
        <v>15.52</v>
      </c>
      <c r="V1152">
        <v>39.5</v>
      </c>
      <c r="W1152">
        <v>102.25</v>
      </c>
      <c r="X1152">
        <v>105.75</v>
      </c>
      <c r="Y1152">
        <v>105.25</v>
      </c>
      <c r="Z1152">
        <v>55.5</v>
      </c>
      <c r="AA1152">
        <v>1197.25</v>
      </c>
    </row>
    <row r="1153" spans="1:27">
      <c r="A1153" s="95">
        <v>45905</v>
      </c>
      <c r="B1153">
        <v>201</v>
      </c>
      <c r="C1153">
        <v>625</v>
      </c>
      <c r="D1153">
        <v>213.5</v>
      </c>
      <c r="E1153">
        <v>3420</v>
      </c>
      <c r="F1153">
        <v>589</v>
      </c>
      <c r="G1153">
        <v>3400</v>
      </c>
      <c r="H1153">
        <v>623</v>
      </c>
      <c r="I1153">
        <v>3775</v>
      </c>
      <c r="J1153">
        <v>619</v>
      </c>
      <c r="K1153">
        <v>15.7</v>
      </c>
      <c r="V1153">
        <v>40</v>
      </c>
      <c r="W1153">
        <v>101.25</v>
      </c>
      <c r="X1153">
        <v>104.75</v>
      </c>
      <c r="Y1153">
        <v>104.25</v>
      </c>
      <c r="Z1153">
        <v>55.25</v>
      </c>
      <c r="AA1153">
        <v>1174.5</v>
      </c>
    </row>
    <row r="1154" spans="1:27">
      <c r="A1154" s="95">
        <v>45908</v>
      </c>
      <c r="B1154">
        <v>200.3</v>
      </c>
      <c r="C1154">
        <v>624.25</v>
      </c>
      <c r="D1154">
        <v>210</v>
      </c>
      <c r="E1154">
        <v>3410</v>
      </c>
      <c r="F1154">
        <v>588</v>
      </c>
      <c r="G1154">
        <v>3390</v>
      </c>
      <c r="H1154">
        <v>621</v>
      </c>
      <c r="I1154">
        <v>3680</v>
      </c>
      <c r="J1154">
        <v>618</v>
      </c>
      <c r="K1154">
        <v>15.66</v>
      </c>
      <c r="V1154">
        <v>43.25</v>
      </c>
      <c r="W1154">
        <v>98.75</v>
      </c>
      <c r="X1154">
        <v>102.25</v>
      </c>
      <c r="Y1154">
        <v>101.75</v>
      </c>
      <c r="Z1154">
        <v>55.25</v>
      </c>
      <c r="AA1154">
        <v>1193.25</v>
      </c>
    </row>
    <row r="1155" spans="1:27">
      <c r="A1155" s="95">
        <v>45909</v>
      </c>
      <c r="B1155">
        <v>197.5</v>
      </c>
      <c r="C1155">
        <v>637</v>
      </c>
      <c r="D1155">
        <v>208.25</v>
      </c>
      <c r="E1155">
        <v>3405</v>
      </c>
      <c r="F1155">
        <v>586</v>
      </c>
      <c r="G1155">
        <v>3385</v>
      </c>
      <c r="H1155">
        <v>619</v>
      </c>
      <c r="I1155">
        <v>3700</v>
      </c>
      <c r="J1155">
        <v>616</v>
      </c>
      <c r="K1155">
        <v>15.6</v>
      </c>
      <c r="V1155">
        <v>44.25</v>
      </c>
      <c r="W1155">
        <v>94.75</v>
      </c>
      <c r="X1155">
        <v>98.25</v>
      </c>
      <c r="Y1155">
        <v>97.75</v>
      </c>
      <c r="Z1155">
        <v>54.5</v>
      </c>
      <c r="AA1155">
        <v>1209</v>
      </c>
    </row>
    <row r="1156" spans="1:27">
      <c r="A1156" s="95">
        <v>45910</v>
      </c>
      <c r="B1156">
        <v>192</v>
      </c>
      <c r="C1156">
        <v>636.5</v>
      </c>
      <c r="D1156">
        <v>205.75</v>
      </c>
      <c r="E1156">
        <v>3410</v>
      </c>
      <c r="F1156">
        <v>590</v>
      </c>
      <c r="G1156">
        <v>3390</v>
      </c>
      <c r="H1156">
        <v>624</v>
      </c>
      <c r="I1156">
        <v>3740</v>
      </c>
      <c r="J1156">
        <v>620</v>
      </c>
      <c r="K1156">
        <v>15.72</v>
      </c>
      <c r="V1156">
        <v>50.25</v>
      </c>
      <c r="W1156">
        <v>95.75</v>
      </c>
      <c r="X1156">
        <v>99.25</v>
      </c>
      <c r="Y1156">
        <v>98.75</v>
      </c>
      <c r="Z1156">
        <v>54.5</v>
      </c>
      <c r="AA1156">
        <v>1192.75</v>
      </c>
    </row>
    <row r="1157" spans="1:27">
      <c r="A1157" s="95">
        <v>45911</v>
      </c>
      <c r="B1157">
        <v>198.1</v>
      </c>
      <c r="C1157">
        <v>629</v>
      </c>
      <c r="D1157">
        <v>210.25</v>
      </c>
      <c r="E1157">
        <v>3400</v>
      </c>
      <c r="F1157">
        <v>590</v>
      </c>
      <c r="G1157">
        <v>3360</v>
      </c>
      <c r="H1157">
        <v>620</v>
      </c>
      <c r="I1157">
        <v>3715</v>
      </c>
      <c r="J1157">
        <v>620</v>
      </c>
      <c r="K1157">
        <v>15.72</v>
      </c>
      <c r="V1157">
        <v>49.25</v>
      </c>
      <c r="W1157">
        <v>99</v>
      </c>
      <c r="X1157">
        <v>102.5</v>
      </c>
      <c r="Y1157">
        <v>102</v>
      </c>
      <c r="Z1157">
        <v>54.25</v>
      </c>
      <c r="AA1157">
        <v>1183.75</v>
      </c>
    </row>
    <row r="1158" spans="1:27">
      <c r="A1158" s="95">
        <v>45912</v>
      </c>
      <c r="B1158">
        <v>200.9</v>
      </c>
      <c r="C1158">
        <v>634</v>
      </c>
      <c r="D1158">
        <v>214.75</v>
      </c>
      <c r="E1158">
        <v>3400</v>
      </c>
      <c r="F1158">
        <v>594</v>
      </c>
      <c r="G1158">
        <v>3360</v>
      </c>
      <c r="H1158">
        <v>624</v>
      </c>
      <c r="I1158">
        <v>3715</v>
      </c>
      <c r="J1158">
        <v>624</v>
      </c>
      <c r="K1158">
        <v>15.82</v>
      </c>
      <c r="V1158">
        <v>49</v>
      </c>
      <c r="W1158">
        <v>100.25</v>
      </c>
      <c r="X1158">
        <v>103.75</v>
      </c>
      <c r="Y1158">
        <v>103.25</v>
      </c>
      <c r="Z1158">
        <v>54.25</v>
      </c>
      <c r="AA1158">
        <v>1168</v>
      </c>
    </row>
    <row r="1159" spans="1:27">
      <c r="A1159" s="95">
        <v>45915</v>
      </c>
      <c r="B1159">
        <v>201.9</v>
      </c>
      <c r="C1159">
        <v>655</v>
      </c>
      <c r="D1159">
        <v>215.25</v>
      </c>
      <c r="E1159">
        <v>3385</v>
      </c>
      <c r="F1159">
        <v>596</v>
      </c>
      <c r="G1159">
        <v>3345</v>
      </c>
      <c r="H1159">
        <v>626</v>
      </c>
      <c r="I1159">
        <v>3720</v>
      </c>
      <c r="J1159">
        <v>626</v>
      </c>
      <c r="K1159">
        <v>15.86</v>
      </c>
      <c r="V1159">
        <v>48.5</v>
      </c>
      <c r="W1159">
        <v>99.75</v>
      </c>
      <c r="X1159">
        <v>103.25</v>
      </c>
      <c r="Y1159">
        <v>102.75</v>
      </c>
      <c r="Z1159">
        <v>54.5</v>
      </c>
      <c r="AA1159">
        <v>1169.25</v>
      </c>
    </row>
    <row r="1160" spans="1:27">
      <c r="A1160" s="95">
        <v>45916</v>
      </c>
      <c r="B1160">
        <v>202</v>
      </c>
      <c r="C1160">
        <v>659.75</v>
      </c>
      <c r="D1160">
        <v>216.25</v>
      </c>
      <c r="E1160">
        <v>3370</v>
      </c>
      <c r="F1160">
        <v>595</v>
      </c>
      <c r="G1160">
        <v>3330</v>
      </c>
      <c r="H1160">
        <v>625</v>
      </c>
      <c r="I1160">
        <v>3715</v>
      </c>
      <c r="J1160">
        <v>625</v>
      </c>
      <c r="K1160">
        <v>15.85</v>
      </c>
      <c r="V1160">
        <v>48.75</v>
      </c>
      <c r="W1160">
        <v>101.75</v>
      </c>
      <c r="X1160">
        <v>105.25</v>
      </c>
      <c r="Y1160">
        <v>104.75</v>
      </c>
      <c r="Z1160">
        <v>54</v>
      </c>
      <c r="AA1160">
        <v>1179.5</v>
      </c>
    </row>
    <row r="1161" spans="1:27">
      <c r="A1161" s="95">
        <v>45917</v>
      </c>
      <c r="B1161">
        <v>199.9</v>
      </c>
      <c r="C1161">
        <v>686</v>
      </c>
      <c r="D1161">
        <v>211.75</v>
      </c>
      <c r="E1161">
        <v>3350</v>
      </c>
      <c r="F1161">
        <v>592</v>
      </c>
      <c r="G1161">
        <v>3310</v>
      </c>
      <c r="H1161">
        <v>622</v>
      </c>
      <c r="I1161">
        <v>3700</v>
      </c>
      <c r="J1161">
        <v>622</v>
      </c>
      <c r="K1161">
        <v>15.76</v>
      </c>
      <c r="V1161">
        <v>48.5</v>
      </c>
      <c r="W1161">
        <v>98.75</v>
      </c>
      <c r="X1161">
        <v>102.75</v>
      </c>
      <c r="Y1161">
        <v>102.25</v>
      </c>
      <c r="Z1161">
        <v>52</v>
      </c>
      <c r="AA1161">
        <v>1186.25</v>
      </c>
    </row>
    <row r="1162" spans="1:27">
      <c r="A1162" s="95">
        <v>45918</v>
      </c>
      <c r="B1162">
        <f>B1163+0.5</f>
        <v>195.9</v>
      </c>
      <c r="C1162">
        <f>C1163+5.5</f>
        <v>685</v>
      </c>
      <c r="D1162">
        <f>D1163+0.5</f>
        <v>207</v>
      </c>
      <c r="E1162">
        <f>E1163-10</f>
        <v>3340</v>
      </c>
      <c r="F1162">
        <f>F1163-1</f>
        <v>589</v>
      </c>
      <c r="G1162">
        <f>G1163-10</f>
        <v>3300</v>
      </c>
      <c r="H1162">
        <v>619</v>
      </c>
      <c r="I1162">
        <f>I1163+60</f>
        <v>3715</v>
      </c>
      <c r="J1162">
        <f>J1163-1</f>
        <v>619</v>
      </c>
      <c r="K1162">
        <f>K1163-0.02</f>
        <v>15.68</v>
      </c>
      <c r="V1162">
        <f>V1163-0.75</f>
        <v>48.75</v>
      </c>
      <c r="W1162">
        <f>W1163-0.25</f>
        <v>97.25</v>
      </c>
      <c r="X1162">
        <f t="shared" ref="X1162:Y1162" si="0">X1163-0.25</f>
        <v>101.25</v>
      </c>
      <c r="Y1162">
        <f t="shared" si="0"/>
        <v>100.75</v>
      </c>
      <c r="Z1162">
        <v>52</v>
      </c>
      <c r="AA1162">
        <f>AA1163+12</f>
        <v>1180</v>
      </c>
    </row>
    <row r="1163" spans="1:27">
      <c r="A1163" s="95">
        <v>45919</v>
      </c>
      <c r="B1163">
        <v>195.4</v>
      </c>
      <c r="C1163">
        <v>679.5</v>
      </c>
      <c r="D1163">
        <v>206.5</v>
      </c>
      <c r="E1163">
        <v>3350</v>
      </c>
      <c r="F1163">
        <v>590</v>
      </c>
      <c r="G1163">
        <v>3310</v>
      </c>
      <c r="H1163">
        <v>619</v>
      </c>
      <c r="I1163">
        <v>3655</v>
      </c>
      <c r="J1163">
        <v>620</v>
      </c>
      <c r="K1163">
        <v>15.7</v>
      </c>
      <c r="V1163">
        <v>49.5</v>
      </c>
      <c r="W1163">
        <v>97.5</v>
      </c>
      <c r="X1163">
        <v>101.5</v>
      </c>
      <c r="Y1163">
        <v>101</v>
      </c>
      <c r="Z1163">
        <v>51.5</v>
      </c>
      <c r="AA1163">
        <v>1168</v>
      </c>
    </row>
    <row r="1164" spans="1:27">
      <c r="A1164" s="95">
        <v>45922</v>
      </c>
      <c r="B1164">
        <v>190.8</v>
      </c>
      <c r="C1164">
        <v>692</v>
      </c>
      <c r="D1164">
        <v>202.75</v>
      </c>
      <c r="E1164">
        <v>3330</v>
      </c>
      <c r="F1164">
        <v>584</v>
      </c>
      <c r="G1164">
        <v>3290</v>
      </c>
      <c r="H1164">
        <v>613</v>
      </c>
      <c r="I1164">
        <v>3655</v>
      </c>
      <c r="J1164">
        <v>614</v>
      </c>
      <c r="K1164">
        <v>15.55</v>
      </c>
      <c r="V1164">
        <v>46</v>
      </c>
      <c r="W1164">
        <v>94.75</v>
      </c>
      <c r="X1164">
        <v>98.75</v>
      </c>
      <c r="Y1164">
        <v>98.25</v>
      </c>
      <c r="Z1164">
        <v>51.5</v>
      </c>
      <c r="AA1164">
        <v>1125.75</v>
      </c>
    </row>
    <row r="1165" spans="1:27">
      <c r="A1165" s="95">
        <v>45923</v>
      </c>
      <c r="B1165">
        <v>189.8</v>
      </c>
      <c r="C1165">
        <v>691</v>
      </c>
      <c r="D1165">
        <v>199.75</v>
      </c>
      <c r="E1165">
        <v>3375</v>
      </c>
      <c r="F1165">
        <v>597</v>
      </c>
      <c r="G1165">
        <v>3335</v>
      </c>
      <c r="H1165">
        <v>627</v>
      </c>
      <c r="I1165">
        <v>3610</v>
      </c>
      <c r="J1165">
        <v>627</v>
      </c>
      <c r="K1165">
        <v>15.9</v>
      </c>
      <c r="V1165">
        <v>45.25</v>
      </c>
      <c r="W1165">
        <v>95</v>
      </c>
      <c r="X1165">
        <v>99</v>
      </c>
      <c r="Y1165">
        <v>98.5</v>
      </c>
      <c r="Z1165">
        <v>54</v>
      </c>
      <c r="AA1165">
        <v>1137.75</v>
      </c>
    </row>
    <row r="1166" spans="1:27">
      <c r="A1166" s="95">
        <v>45924</v>
      </c>
      <c r="B1166">
        <v>195.1</v>
      </c>
      <c r="C1166">
        <v>688.25</v>
      </c>
      <c r="D1166">
        <v>205.75</v>
      </c>
      <c r="E1166">
        <v>3350</v>
      </c>
      <c r="F1166">
        <v>588</v>
      </c>
      <c r="G1166">
        <v>3340</v>
      </c>
      <c r="H1166">
        <v>623</v>
      </c>
      <c r="I1166">
        <v>3610</v>
      </c>
      <c r="J1166">
        <v>618</v>
      </c>
      <c r="K1166">
        <v>15.65</v>
      </c>
      <c r="V1166">
        <v>43</v>
      </c>
      <c r="W1166">
        <v>94.75</v>
      </c>
      <c r="X1166">
        <v>98.75</v>
      </c>
      <c r="Y1166">
        <v>98.25</v>
      </c>
      <c r="Z1166">
        <v>54</v>
      </c>
      <c r="AA1166">
        <v>1116.75</v>
      </c>
    </row>
    <row r="1167" spans="1:27">
      <c r="A1167" s="95">
        <v>45925</v>
      </c>
      <c r="B1167">
        <v>197.4</v>
      </c>
      <c r="C1167">
        <v>693.75</v>
      </c>
      <c r="D1167">
        <v>209.5</v>
      </c>
      <c r="E1167">
        <v>3350</v>
      </c>
      <c r="F1167">
        <v>583</v>
      </c>
      <c r="G1167">
        <v>3350</v>
      </c>
      <c r="H1167">
        <v>620</v>
      </c>
      <c r="I1167">
        <v>3550</v>
      </c>
      <c r="J1167">
        <v>613</v>
      </c>
      <c r="K1167">
        <v>15.53</v>
      </c>
      <c r="V1167">
        <v>42</v>
      </c>
      <c r="W1167">
        <f>W1166-1</f>
        <v>93.75</v>
      </c>
      <c r="X1167">
        <f t="shared" ref="X1167:Y1167" si="1">X1166-1</f>
        <v>97.75</v>
      </c>
      <c r="Y1167">
        <f t="shared" si="1"/>
        <v>97.25</v>
      </c>
      <c r="Z1167">
        <v>51</v>
      </c>
      <c r="AA1167">
        <v>1102</v>
      </c>
    </row>
    <row r="1168" spans="1:27">
      <c r="A1168" s="95">
        <v>45926</v>
      </c>
      <c r="B1168">
        <v>197.1</v>
      </c>
      <c r="C1168">
        <v>692.5</v>
      </c>
      <c r="D1168">
        <v>209</v>
      </c>
      <c r="E1168">
        <v>3335</v>
      </c>
      <c r="F1168">
        <v>584</v>
      </c>
      <c r="G1168">
        <v>3335</v>
      </c>
      <c r="H1168">
        <v>620</v>
      </c>
      <c r="I1168">
        <v>3550</v>
      </c>
      <c r="J1168">
        <v>614</v>
      </c>
      <c r="K1168">
        <v>15.54</v>
      </c>
      <c r="V1168">
        <v>41.5</v>
      </c>
      <c r="W1168">
        <v>93.5</v>
      </c>
      <c r="X1168">
        <v>96.75</v>
      </c>
      <c r="Y1168">
        <v>96.25</v>
      </c>
      <c r="Z1168">
        <v>51</v>
      </c>
      <c r="AA1168">
        <v>1123.25</v>
      </c>
    </row>
    <row r="1169" spans="1:27">
      <c r="A1169" s="95">
        <v>45929</v>
      </c>
      <c r="B1169">
        <v>198.9</v>
      </c>
      <c r="C1169">
        <v>690.25</v>
      </c>
      <c r="D1169">
        <v>211</v>
      </c>
      <c r="E1169">
        <v>3335</v>
      </c>
      <c r="F1169">
        <v>586</v>
      </c>
      <c r="G1169">
        <v>3335</v>
      </c>
      <c r="H1169">
        <v>623</v>
      </c>
      <c r="I1169">
        <v>3550</v>
      </c>
      <c r="J1169">
        <v>616</v>
      </c>
      <c r="K1169">
        <v>15.61</v>
      </c>
      <c r="V1169">
        <v>41.5</v>
      </c>
      <c r="W1169">
        <v>93.25</v>
      </c>
      <c r="X1169">
        <v>96.75</v>
      </c>
      <c r="Y1169">
        <v>96.25</v>
      </c>
      <c r="Z1169">
        <v>51.5</v>
      </c>
      <c r="AA1169">
        <v>1119</v>
      </c>
    </row>
    <row r="1170" spans="1:27">
      <c r="A1170" s="95">
        <v>45930</v>
      </c>
      <c r="B1170">
        <v>196.2</v>
      </c>
      <c r="C1170">
        <v>712.25</v>
      </c>
      <c r="D1170">
        <v>208.25</v>
      </c>
      <c r="E1170">
        <v>3320</v>
      </c>
      <c r="F1170">
        <v>583</v>
      </c>
      <c r="G1170">
        <v>3320</v>
      </c>
      <c r="H1170">
        <v>619</v>
      </c>
      <c r="I1170">
        <v>3545</v>
      </c>
      <c r="J1170">
        <v>613</v>
      </c>
      <c r="K1170">
        <v>15.51</v>
      </c>
      <c r="V1170">
        <v>40.5</v>
      </c>
      <c r="W1170">
        <v>93.25</v>
      </c>
      <c r="X1170">
        <v>96.25</v>
      </c>
      <c r="Y1170">
        <v>95.75</v>
      </c>
      <c r="Z1170">
        <v>52.75</v>
      </c>
      <c r="AA1170">
        <v>1110.25</v>
      </c>
    </row>
    <row r="1171" spans="1:27">
      <c r="A1171" s="95">
        <v>45931</v>
      </c>
      <c r="B1171">
        <v>201</v>
      </c>
      <c r="C1171">
        <v>756</v>
      </c>
      <c r="D1171">
        <v>213.5</v>
      </c>
      <c r="E1171">
        <v>3330</v>
      </c>
      <c r="F1171">
        <v>585</v>
      </c>
      <c r="G1171">
        <v>3330</v>
      </c>
      <c r="H1171">
        <v>621</v>
      </c>
      <c r="I1171">
        <v>3545</v>
      </c>
      <c r="J1171">
        <v>615</v>
      </c>
      <c r="K1171">
        <v>15.56</v>
      </c>
      <c r="V1171">
        <v>41</v>
      </c>
      <c r="W1171">
        <v>95.75</v>
      </c>
      <c r="X1171">
        <v>99.25</v>
      </c>
      <c r="Y1171">
        <v>98.75</v>
      </c>
      <c r="Z1171">
        <v>52.75</v>
      </c>
      <c r="AA1171">
        <v>1112.25</v>
      </c>
    </row>
    <row r="1172" spans="1:27">
      <c r="A1172" s="95">
        <v>45932</v>
      </c>
      <c r="B1172">
        <v>201.6</v>
      </c>
      <c r="C1172">
        <v>790</v>
      </c>
      <c r="D1172">
        <v>212.25</v>
      </c>
      <c r="E1172">
        <v>3310</v>
      </c>
      <c r="F1172">
        <v>580</v>
      </c>
      <c r="G1172">
        <v>3310</v>
      </c>
      <c r="H1172">
        <v>615</v>
      </c>
      <c r="I1172">
        <v>3520</v>
      </c>
      <c r="J1172">
        <v>610</v>
      </c>
      <c r="K1172">
        <v>15.42</v>
      </c>
      <c r="V1172">
        <v>40</v>
      </c>
      <c r="W1172">
        <f>W1171+2.5</f>
        <v>98.25</v>
      </c>
      <c r="X1172">
        <f t="shared" ref="X1172:Y1172" si="2">X1171+2.5</f>
        <v>101.75</v>
      </c>
      <c r="Y1172">
        <f t="shared" si="2"/>
        <v>101.25</v>
      </c>
      <c r="Z1172">
        <v>55</v>
      </c>
      <c r="AA1172">
        <v>1098.5</v>
      </c>
    </row>
    <row r="1173" spans="1:27">
      <c r="A1173" s="95">
        <v>45933</v>
      </c>
      <c r="B1173">
        <v>200.5</v>
      </c>
      <c r="C1173">
        <v>814</v>
      </c>
      <c r="D1173">
        <v>211</v>
      </c>
      <c r="E1173">
        <v>3310</v>
      </c>
      <c r="F1173">
        <v>581</v>
      </c>
      <c r="G1173">
        <v>3300</v>
      </c>
      <c r="H1173">
        <v>615</v>
      </c>
      <c r="I1173">
        <v>3520</v>
      </c>
      <c r="J1173">
        <v>611</v>
      </c>
      <c r="K1173">
        <v>15.45</v>
      </c>
      <c r="V1173">
        <v>39.75</v>
      </c>
      <c r="W1173">
        <v>98.25</v>
      </c>
      <c r="X1173">
        <v>102</v>
      </c>
      <c r="Y1173">
        <v>101.5</v>
      </c>
      <c r="Z1173">
        <v>56</v>
      </c>
      <c r="AA1173">
        <v>1100.75</v>
      </c>
    </row>
    <row r="1174" spans="1:27">
      <c r="A1174" s="95">
        <v>45936</v>
      </c>
      <c r="B1174">
        <v>199.9</v>
      </c>
      <c r="C1174">
        <v>807.75</v>
      </c>
      <c r="D1174">
        <v>211.25</v>
      </c>
      <c r="E1174">
        <v>3330</v>
      </c>
      <c r="F1174">
        <v>586</v>
      </c>
      <c r="G1174">
        <v>3330</v>
      </c>
      <c r="H1174">
        <v>622</v>
      </c>
      <c r="I1174">
        <v>3505</v>
      </c>
      <c r="J1174">
        <v>616</v>
      </c>
      <c r="K1174">
        <v>15.59</v>
      </c>
      <c r="V1174">
        <v>39.75</v>
      </c>
      <c r="W1174">
        <v>98.25</v>
      </c>
      <c r="X1174">
        <v>101.75</v>
      </c>
      <c r="Y1174">
        <v>101.25</v>
      </c>
      <c r="Z1174">
        <v>56</v>
      </c>
      <c r="AA1174">
        <v>1087.75</v>
      </c>
    </row>
    <row r="1175" spans="1:27">
      <c r="A1175" s="95">
        <v>45937</v>
      </c>
      <c r="B1175">
        <v>192.5</v>
      </c>
      <c r="C1175">
        <v>806</v>
      </c>
      <c r="D1175">
        <v>200.75</v>
      </c>
      <c r="E1175">
        <v>3325</v>
      </c>
      <c r="F1175">
        <v>581</v>
      </c>
      <c r="G1175">
        <v>3300</v>
      </c>
      <c r="H1175">
        <v>613</v>
      </c>
      <c r="I1175">
        <v>3550</v>
      </c>
      <c r="J1175">
        <v>611</v>
      </c>
      <c r="K1175">
        <v>15.47</v>
      </c>
      <c r="V1175">
        <v>40.5</v>
      </c>
      <c r="W1175">
        <f>W1174+1.75</f>
        <v>100</v>
      </c>
      <c r="X1175">
        <f t="shared" ref="X1175:Y1175" si="3">X1174+1.75</f>
        <v>103.5</v>
      </c>
      <c r="Y1175">
        <f t="shared" si="3"/>
        <v>103</v>
      </c>
      <c r="Z1175">
        <v>55</v>
      </c>
      <c r="AA1175">
        <v>1080.75</v>
      </c>
    </row>
    <row r="1176" spans="1:27">
      <c r="A1176" s="95">
        <v>45938</v>
      </c>
      <c r="B1176">
        <v>182.9</v>
      </c>
      <c r="C1176">
        <v>761.75</v>
      </c>
      <c r="D1176">
        <v>192.25</v>
      </c>
      <c r="E1176">
        <v>3310</v>
      </c>
      <c r="F1176">
        <v>579</v>
      </c>
      <c r="G1176">
        <v>3285</v>
      </c>
      <c r="H1176">
        <v>610</v>
      </c>
      <c r="I1176">
        <v>3445</v>
      </c>
      <c r="J1176">
        <v>609</v>
      </c>
      <c r="K1176">
        <v>15.41</v>
      </c>
      <c r="V1176">
        <v>40.5</v>
      </c>
      <c r="W1176">
        <f>W1175+1.25</f>
        <v>101.25</v>
      </c>
      <c r="X1176">
        <f t="shared" ref="X1176:Y1176" si="4">X1175+1.25</f>
        <v>104.75</v>
      </c>
      <c r="Y1176">
        <f t="shared" si="4"/>
        <v>104.25</v>
      </c>
      <c r="Z1176">
        <v>54.25</v>
      </c>
      <c r="AA1176">
        <v>1088.25</v>
      </c>
    </row>
    <row r="1177" spans="1:27">
      <c r="A1177" s="95">
        <v>45939</v>
      </c>
      <c r="B1177">
        <v>179.9</v>
      </c>
      <c r="C1177">
        <v>707</v>
      </c>
      <c r="D1177">
        <v>187</v>
      </c>
      <c r="E1177">
        <v>3320</v>
      </c>
      <c r="F1177">
        <v>578</v>
      </c>
      <c r="G1177">
        <v>3295</v>
      </c>
      <c r="H1177">
        <v>608</v>
      </c>
      <c r="I1177">
        <v>3445</v>
      </c>
      <c r="J1177">
        <v>608</v>
      </c>
      <c r="K1177">
        <v>15.36</v>
      </c>
      <c r="V1177">
        <v>40.25</v>
      </c>
      <c r="W1177">
        <v>100.25</v>
      </c>
      <c r="X1177">
        <v>103.5</v>
      </c>
      <c r="Y1177">
        <v>103</v>
      </c>
      <c r="Z1177">
        <v>54.5</v>
      </c>
      <c r="AA1177">
        <v>1090</v>
      </c>
    </row>
    <row r="1178" spans="1:27">
      <c r="A1178" s="95">
        <v>45940</v>
      </c>
      <c r="B1178">
        <v>182.1</v>
      </c>
      <c r="C1178">
        <v>720</v>
      </c>
      <c r="D1178">
        <v>189</v>
      </c>
      <c r="E1178">
        <v>3305</v>
      </c>
      <c r="F1178">
        <v>564</v>
      </c>
      <c r="G1178">
        <v>3280</v>
      </c>
      <c r="H1178">
        <v>593</v>
      </c>
      <c r="I1178">
        <v>3445</v>
      </c>
      <c r="J1178">
        <v>594</v>
      </c>
      <c r="K1178">
        <v>14.97</v>
      </c>
      <c r="V1178">
        <v>40.5</v>
      </c>
      <c r="W1178">
        <f>W1177-0.5</f>
        <v>99.75</v>
      </c>
      <c r="X1178">
        <f t="shared" ref="X1178:Y1178" si="5">X1177-0.5</f>
        <v>103</v>
      </c>
      <c r="Y1178">
        <f t="shared" si="5"/>
        <v>102.5</v>
      </c>
      <c r="Z1178">
        <v>56</v>
      </c>
      <c r="AA1178">
        <v>1070.75</v>
      </c>
    </row>
    <row r="1179" spans="1:27">
      <c r="A1179" s="95">
        <v>45943</v>
      </c>
      <c r="B1179">
        <v>181.6</v>
      </c>
      <c r="C1179">
        <v>735</v>
      </c>
      <c r="D1179">
        <v>188</v>
      </c>
      <c r="E1179">
        <v>3310</v>
      </c>
      <c r="F1179">
        <v>568</v>
      </c>
      <c r="G1179">
        <v>3285</v>
      </c>
      <c r="H1179">
        <v>598</v>
      </c>
      <c r="I1179">
        <v>3445</v>
      </c>
      <c r="J1179">
        <v>598</v>
      </c>
      <c r="K1179">
        <v>15.1</v>
      </c>
      <c r="V1179">
        <v>41.25</v>
      </c>
      <c r="W1179">
        <v>100.25</v>
      </c>
      <c r="X1179">
        <v>103</v>
      </c>
      <c r="Y1179">
        <v>102.5</v>
      </c>
      <c r="Z1179">
        <v>56</v>
      </c>
      <c r="AA1179">
        <v>1075.25</v>
      </c>
    </row>
    <row r="1180" spans="1:27">
      <c r="A1180" s="95">
        <v>45944</v>
      </c>
      <c r="B1180">
        <v>178.7</v>
      </c>
      <c r="C1180">
        <v>774</v>
      </c>
      <c r="D1180">
        <v>189.75</v>
      </c>
      <c r="E1180">
        <v>3340</v>
      </c>
      <c r="F1180">
        <v>572</v>
      </c>
      <c r="G1180">
        <v>3315</v>
      </c>
      <c r="H1180">
        <v>602</v>
      </c>
      <c r="I1180">
        <v>3445</v>
      </c>
      <c r="J1180">
        <v>602</v>
      </c>
      <c r="K1180">
        <v>15.21</v>
      </c>
      <c r="V1180">
        <v>41.25</v>
      </c>
      <c r="W1180">
        <v>102.5</v>
      </c>
      <c r="X1180">
        <v>105</v>
      </c>
      <c r="Y1180">
        <v>104.5</v>
      </c>
      <c r="Z1180">
        <v>55.5</v>
      </c>
      <c r="AA1180">
        <v>1067.75</v>
      </c>
    </row>
    <row r="1181" spans="1:27">
      <c r="A1181" s="95">
        <v>45945</v>
      </c>
      <c r="I1181">
        <v>3400</v>
      </c>
      <c r="V1181">
        <v>41.25</v>
      </c>
    </row>
    <row r="1182" spans="1:27">
      <c r="A1182" s="95">
        <v>45946</v>
      </c>
      <c r="I1182">
        <v>3380</v>
      </c>
      <c r="V1182">
        <v>41.25</v>
      </c>
    </row>
    <row r="1183" spans="1:27">
      <c r="A1183" s="95">
        <v>45947</v>
      </c>
    </row>
    <row r="1184" spans="1:27">
      <c r="A1184" s="95">
        <v>45950</v>
      </c>
    </row>
    <row r="1185" spans="1:1">
      <c r="A1185" s="95">
        <v>45951</v>
      </c>
    </row>
    <row r="1186" spans="1:1">
      <c r="A1186" s="95">
        <v>45952</v>
      </c>
    </row>
    <row r="1187" spans="1:1">
      <c r="A1187" s="95">
        <v>45953</v>
      </c>
    </row>
    <row r="1188" spans="1:1">
      <c r="A1188" s="95">
        <v>45954</v>
      </c>
    </row>
    <row r="1189" spans="1:1">
      <c r="A1189" s="95">
        <v>45957</v>
      </c>
    </row>
    <row r="1190" spans="1:1">
      <c r="A1190" s="95">
        <v>45958</v>
      </c>
    </row>
    <row r="1191" spans="1:1">
      <c r="A1191" s="95">
        <v>45959</v>
      </c>
    </row>
    <row r="1192" spans="1:1">
      <c r="A1192" s="95">
        <v>45960</v>
      </c>
    </row>
    <row r="1193" spans="1:1">
      <c r="A1193" s="95">
        <v>45961</v>
      </c>
    </row>
    <row r="1194" spans="1:1">
      <c r="A1194" s="95">
        <v>45964</v>
      </c>
    </row>
    <row r="1195" spans="1:1">
      <c r="A1195" s="95">
        <v>45965</v>
      </c>
    </row>
    <row r="1196" spans="1:1">
      <c r="A1196" s="95">
        <v>45966</v>
      </c>
    </row>
    <row r="1197" spans="1:1">
      <c r="A1197" s="95">
        <v>45967</v>
      </c>
    </row>
    <row r="1198" spans="1:1">
      <c r="A1198" s="95">
        <v>45968</v>
      </c>
    </row>
    <row r="1199" spans="1:1">
      <c r="A1199" s="95">
        <v>45971</v>
      </c>
    </row>
    <row r="1200" spans="1:1">
      <c r="A1200" s="95">
        <v>45972</v>
      </c>
    </row>
    <row r="1201" spans="1:1">
      <c r="A1201" s="95">
        <v>45973</v>
      </c>
    </row>
    <row r="1202" spans="1:1">
      <c r="A1202" s="95">
        <v>45974</v>
      </c>
    </row>
    <row r="1203" spans="1:1">
      <c r="A1203" s="95">
        <v>45975</v>
      </c>
    </row>
    <row r="1204" spans="1:1">
      <c r="A1204" s="95">
        <v>45978</v>
      </c>
    </row>
    <row r="1205" spans="1:1">
      <c r="A1205" s="95">
        <v>45979</v>
      </c>
    </row>
    <row r="1206" spans="1:1">
      <c r="A1206" s="95">
        <v>45980</v>
      </c>
    </row>
    <row r="1207" spans="1:1">
      <c r="A1207" s="95">
        <v>45981</v>
      </c>
    </row>
    <row r="1208" spans="1:1">
      <c r="A1208" s="95">
        <v>45982</v>
      </c>
    </row>
    <row r="1209" spans="1:1">
      <c r="A1209" s="95">
        <v>45985</v>
      </c>
    </row>
    <row r="1210" spans="1:1">
      <c r="A1210" s="95">
        <v>45986</v>
      </c>
    </row>
    <row r="1211" spans="1:1">
      <c r="A1211" s="95">
        <v>45987</v>
      </c>
    </row>
    <row r="1212" spans="1:1">
      <c r="A1212" s="95">
        <v>45988</v>
      </c>
    </row>
    <row r="1213" spans="1:1">
      <c r="A1213" s="95">
        <v>45989</v>
      </c>
    </row>
    <row r="1214" spans="1:1">
      <c r="A1214" s="95">
        <v>45992</v>
      </c>
    </row>
    <row r="1215" spans="1:1">
      <c r="A1215" s="95">
        <v>45993</v>
      </c>
    </row>
    <row r="1216" spans="1:1">
      <c r="A1216" s="95">
        <v>45994</v>
      </c>
    </row>
    <row r="1217" spans="1:1">
      <c r="A1217" s="95">
        <v>45995</v>
      </c>
    </row>
    <row r="1218" spans="1:1">
      <c r="A1218" s="95">
        <v>45996</v>
      </c>
    </row>
    <row r="1219" spans="1:1">
      <c r="A1219" s="95">
        <v>45999</v>
      </c>
    </row>
  </sheetData>
  <mergeCells count="3">
    <mergeCell ref="R3:U3"/>
    <mergeCell ref="L3:Q3"/>
    <mergeCell ref="W3:Z3"/>
  </mergeCells>
  <hyperlinks>
    <hyperlink ref="V3" r:id="rId1" xr:uid="{CF9B4163-A02D-419A-AE53-F38DA0F97885}"/>
  </hyperlinks>
  <pageMargins left="0.7" right="0.7" top="0.75" bottom="0.75" header="0.3" footer="0.3"/>
  <pageSetup orientation="portrait"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189FA-A588-473F-B6A5-629E44C99B49}">
  <sheetPr>
    <tabColor rgb="FFBAFF75"/>
  </sheetPr>
  <dimension ref="A1:BW1225"/>
  <sheetViews>
    <sheetView tabSelected="1" zoomScaleNormal="100" workbookViewId="0">
      <pane xSplit="5" ySplit="4" topLeftCell="F1176" activePane="bottomRight" state="frozen"/>
      <selection pane="topRight" activeCell="F1" sqref="F1"/>
      <selection pane="bottomLeft" activeCell="A5" sqref="A5"/>
      <selection pane="bottomRight" activeCell="A1190" sqref="A1190:BW1190"/>
    </sheetView>
  </sheetViews>
  <sheetFormatPr baseColWidth="10" defaultColWidth="9.06640625" defaultRowHeight="14.25"/>
  <cols>
    <col min="1" max="1" width="11.9296875" customWidth="1"/>
    <col min="2" max="2" width="8.53125" style="297" customWidth="1"/>
    <col min="3" max="3" width="8.9296875" style="63" customWidth="1"/>
    <col min="4" max="37" width="8.9296875" hidden="1" customWidth="1"/>
    <col min="38" max="57" width="8.796875" hidden="1" customWidth="1"/>
    <col min="58" max="59" width="0" hidden="1" customWidth="1"/>
  </cols>
  <sheetData>
    <row r="1" spans="1:75">
      <c r="A1" s="56" t="s">
        <v>431</v>
      </c>
      <c r="B1" s="296"/>
    </row>
    <row r="2" spans="1:75">
      <c r="A2" s="297">
        <v>42000</v>
      </c>
      <c r="B2" s="297" t="s">
        <v>432</v>
      </c>
      <c r="BG2">
        <v>100000</v>
      </c>
    </row>
    <row r="3" spans="1:75">
      <c r="A3" s="297">
        <v>264.17200000000003</v>
      </c>
    </row>
    <row r="4" spans="1:75" s="96" customFormat="1" ht="14.65" thickBot="1">
      <c r="A4" s="96" t="s">
        <v>433</v>
      </c>
      <c r="B4" s="298" t="s">
        <v>79</v>
      </c>
      <c r="C4" s="474" t="s">
        <v>434</v>
      </c>
      <c r="D4" s="97">
        <v>44197</v>
      </c>
      <c r="E4" s="97">
        <v>44228</v>
      </c>
      <c r="F4" s="97">
        <v>44256</v>
      </c>
      <c r="G4" s="97">
        <v>44287</v>
      </c>
      <c r="H4" s="97">
        <v>44317</v>
      </c>
      <c r="I4" s="97">
        <v>44348</v>
      </c>
      <c r="J4" s="96" t="s">
        <v>435</v>
      </c>
      <c r="K4" s="97">
        <v>44409</v>
      </c>
      <c r="L4" s="97">
        <v>44440</v>
      </c>
      <c r="M4" s="97">
        <v>44470</v>
      </c>
      <c r="N4" s="97">
        <v>44501</v>
      </c>
      <c r="O4" s="97">
        <v>44531</v>
      </c>
      <c r="P4" s="97">
        <v>44562</v>
      </c>
      <c r="Q4" s="97">
        <v>44593</v>
      </c>
      <c r="R4" s="97">
        <v>44621</v>
      </c>
      <c r="S4" s="97">
        <v>44652</v>
      </c>
      <c r="T4" s="97">
        <v>44682</v>
      </c>
      <c r="U4" s="97">
        <v>44713</v>
      </c>
      <c r="V4" s="97">
        <v>44743</v>
      </c>
      <c r="W4" s="97">
        <v>44774</v>
      </c>
      <c r="X4" s="97">
        <v>44805</v>
      </c>
      <c r="Y4" s="97">
        <v>44835</v>
      </c>
      <c r="Z4" s="97">
        <v>44866</v>
      </c>
      <c r="AA4" s="97">
        <v>44896</v>
      </c>
      <c r="AB4" s="97">
        <v>44927</v>
      </c>
      <c r="AC4" s="97">
        <v>44958</v>
      </c>
      <c r="AD4" s="97">
        <v>44986</v>
      </c>
      <c r="AE4" s="97">
        <v>45017</v>
      </c>
      <c r="AF4" s="97">
        <v>45047</v>
      </c>
      <c r="AG4" s="97">
        <v>45078</v>
      </c>
      <c r="AH4" s="97">
        <v>45108</v>
      </c>
      <c r="AI4" s="97">
        <v>45139</v>
      </c>
      <c r="AJ4" s="97">
        <v>45170</v>
      </c>
      <c r="AK4" s="97">
        <v>45200</v>
      </c>
      <c r="AL4" s="97">
        <v>45231</v>
      </c>
      <c r="AM4" s="97">
        <v>45261</v>
      </c>
      <c r="AN4" s="122">
        <v>45292</v>
      </c>
      <c r="AO4" s="122">
        <v>45323</v>
      </c>
      <c r="AP4" s="122">
        <v>45352</v>
      </c>
      <c r="AQ4" s="122">
        <v>45383</v>
      </c>
      <c r="AR4" s="122">
        <v>45413</v>
      </c>
      <c r="AS4" s="122">
        <v>45444</v>
      </c>
      <c r="AT4" s="122">
        <v>45474</v>
      </c>
      <c r="AU4" s="122">
        <v>45505</v>
      </c>
      <c r="AV4" s="122">
        <v>45536</v>
      </c>
      <c r="AW4" s="122">
        <v>45566</v>
      </c>
      <c r="AX4" s="122">
        <v>45597</v>
      </c>
      <c r="AY4" s="122">
        <v>45627</v>
      </c>
      <c r="AZ4" s="122">
        <v>45658</v>
      </c>
      <c r="BA4" s="122">
        <v>45689</v>
      </c>
      <c r="BB4" s="122">
        <v>45717</v>
      </c>
      <c r="BC4" s="122">
        <v>45748</v>
      </c>
      <c r="BD4" s="122">
        <v>45778</v>
      </c>
      <c r="BE4" s="122">
        <v>45809</v>
      </c>
      <c r="BF4" s="122">
        <v>45839</v>
      </c>
      <c r="BG4" s="122">
        <v>45870</v>
      </c>
      <c r="BH4" s="122">
        <v>45901</v>
      </c>
      <c r="BI4" s="122">
        <v>45931</v>
      </c>
      <c r="BJ4" s="122">
        <v>45962</v>
      </c>
      <c r="BK4" s="122">
        <v>45992</v>
      </c>
      <c r="BL4" s="1064">
        <v>46023</v>
      </c>
      <c r="BM4" s="122">
        <v>46054</v>
      </c>
      <c r="BN4" s="122">
        <v>46082</v>
      </c>
      <c r="BO4" s="122">
        <v>46113</v>
      </c>
      <c r="BP4" s="122">
        <v>46143</v>
      </c>
      <c r="BQ4" s="122">
        <v>46174</v>
      </c>
      <c r="BR4" s="122">
        <v>46204</v>
      </c>
      <c r="BS4" s="122">
        <v>46235</v>
      </c>
      <c r="BT4" s="122">
        <v>46266</v>
      </c>
      <c r="BU4" s="122">
        <v>46296</v>
      </c>
      <c r="BV4" s="122">
        <v>46327</v>
      </c>
      <c r="BW4" s="122">
        <v>46357</v>
      </c>
    </row>
    <row r="5" spans="1:75">
      <c r="A5" s="95">
        <v>44286</v>
      </c>
      <c r="B5" s="299">
        <f t="shared" ref="B5:B68" si="0">+(C5*$A$2)/$A$3</f>
        <v>451524.0070862922</v>
      </c>
      <c r="C5" s="63">
        <v>2840</v>
      </c>
      <c r="D5" s="104"/>
      <c r="E5" s="104"/>
      <c r="F5">
        <v>1.8274999999999999</v>
      </c>
      <c r="G5">
        <v>1.9275</v>
      </c>
      <c r="H5">
        <v>1.9125000000000001</v>
      </c>
      <c r="I5">
        <v>1.8825000000000001</v>
      </c>
      <c r="J5">
        <v>1.85</v>
      </c>
      <c r="K5">
        <v>1.8174999999999999</v>
      </c>
      <c r="L5">
        <v>1.7749999999999999</v>
      </c>
      <c r="M5">
        <v>1.7250000000000001</v>
      </c>
      <c r="N5">
        <v>1.6850000000000001</v>
      </c>
      <c r="O5">
        <v>1.65</v>
      </c>
    </row>
    <row r="6" spans="1:75">
      <c r="A6" s="95">
        <v>44287</v>
      </c>
      <c r="B6" s="299">
        <f t="shared" si="0"/>
        <v>616711.83925624203</v>
      </c>
      <c r="C6" s="63">
        <v>3879</v>
      </c>
      <c r="F6">
        <v>1.8272600000000001</v>
      </c>
      <c r="G6">
        <v>1.9175</v>
      </c>
      <c r="H6">
        <v>1.9075</v>
      </c>
      <c r="I6">
        <v>1.8875</v>
      </c>
      <c r="J6">
        <v>1.86</v>
      </c>
      <c r="K6">
        <v>1.8325</v>
      </c>
      <c r="L6">
        <v>1.7975000000000001</v>
      </c>
      <c r="M6">
        <v>1.7524999999999999</v>
      </c>
      <c r="N6">
        <v>1.7175</v>
      </c>
      <c r="O6">
        <v>1.6850000000000001</v>
      </c>
    </row>
    <row r="7" spans="1:75">
      <c r="A7" s="95">
        <v>44291</v>
      </c>
      <c r="B7" s="299">
        <f t="shared" si="0"/>
        <v>358993.38309889007</v>
      </c>
      <c r="C7" s="63">
        <v>2258</v>
      </c>
      <c r="F7">
        <v>1.8272600000000001</v>
      </c>
      <c r="G7">
        <v>1.91</v>
      </c>
      <c r="H7">
        <v>1.9025000000000001</v>
      </c>
      <c r="I7">
        <v>1.885</v>
      </c>
      <c r="J7">
        <v>1.86</v>
      </c>
      <c r="K7">
        <v>1.835</v>
      </c>
      <c r="L7">
        <v>1.8025</v>
      </c>
      <c r="M7">
        <v>1.7575000000000001</v>
      </c>
      <c r="N7">
        <v>1.7224999999999999</v>
      </c>
      <c r="O7">
        <v>1.69</v>
      </c>
    </row>
    <row r="8" spans="1:75" s="176" customFormat="1">
      <c r="A8" s="239">
        <v>44292</v>
      </c>
      <c r="B8" s="299">
        <f t="shared" si="0"/>
        <v>197462.25943703344</v>
      </c>
      <c r="C8" s="475">
        <v>1242</v>
      </c>
      <c r="G8" s="176">
        <v>1.905</v>
      </c>
      <c r="H8" s="176">
        <v>1.8975</v>
      </c>
      <c r="I8" s="176">
        <v>1.88</v>
      </c>
      <c r="J8" s="176">
        <v>1.855</v>
      </c>
      <c r="K8" s="176">
        <v>1.83</v>
      </c>
      <c r="L8" s="176">
        <v>1.7975000000000001</v>
      </c>
      <c r="M8" s="176">
        <v>1.7524999999999999</v>
      </c>
      <c r="N8" s="176">
        <v>1.7175</v>
      </c>
      <c r="O8" s="176">
        <v>1.6850000000000001</v>
      </c>
    </row>
    <row r="9" spans="1:75" s="176" customFormat="1">
      <c r="A9" s="239">
        <v>44293</v>
      </c>
      <c r="B9" s="299">
        <f t="shared" si="0"/>
        <v>375051.10306921246</v>
      </c>
      <c r="C9" s="475">
        <v>2359</v>
      </c>
      <c r="G9" s="176">
        <v>1.9350000000000001</v>
      </c>
      <c r="H9" s="176">
        <v>1.92</v>
      </c>
      <c r="I9" s="176">
        <v>1.8975</v>
      </c>
      <c r="J9" s="176">
        <v>1.8674999999999999</v>
      </c>
      <c r="K9" s="176">
        <v>1.8374999999999999</v>
      </c>
      <c r="L9" s="176">
        <v>1.8025</v>
      </c>
      <c r="M9" s="176">
        <v>1.7549999999999999</v>
      </c>
      <c r="N9" s="176">
        <v>1.7150000000000001</v>
      </c>
      <c r="O9" s="176">
        <v>1.68</v>
      </c>
    </row>
    <row r="10" spans="1:75">
      <c r="A10" s="95">
        <v>44294</v>
      </c>
      <c r="B10" s="299">
        <f t="shared" si="0"/>
        <v>500333.11630301463</v>
      </c>
      <c r="C10" s="475">
        <v>3147</v>
      </c>
      <c r="D10" s="176"/>
      <c r="E10" s="176"/>
      <c r="F10" s="176"/>
      <c r="G10" s="176">
        <v>1.9650000000000001</v>
      </c>
      <c r="H10" s="176">
        <v>1.96</v>
      </c>
      <c r="I10" s="176">
        <v>1.9375</v>
      </c>
      <c r="J10" s="176">
        <v>1.9075</v>
      </c>
      <c r="K10" s="176">
        <v>1.875</v>
      </c>
      <c r="L10" s="176">
        <v>1.8374999999999999</v>
      </c>
      <c r="M10" s="176">
        <v>1.79</v>
      </c>
      <c r="N10" s="176">
        <v>1.7475000000000001</v>
      </c>
      <c r="O10" s="176">
        <v>1.71</v>
      </c>
    </row>
    <row r="11" spans="1:75">
      <c r="A11" s="95">
        <v>44295</v>
      </c>
      <c r="B11" s="299">
        <f t="shared" si="0"/>
        <v>505102.73609617969</v>
      </c>
      <c r="C11" s="475">
        <v>3177</v>
      </c>
      <c r="G11">
        <v>1.96</v>
      </c>
      <c r="H11">
        <v>1.96</v>
      </c>
      <c r="I11">
        <v>1.94</v>
      </c>
      <c r="J11">
        <v>1.9125000000000001</v>
      </c>
      <c r="K11">
        <v>1.8825000000000001</v>
      </c>
      <c r="L11">
        <v>1.845</v>
      </c>
      <c r="M11">
        <v>1.7975000000000001</v>
      </c>
      <c r="N11">
        <v>1.7549999999999999</v>
      </c>
      <c r="O11">
        <v>1.7175</v>
      </c>
    </row>
    <row r="12" spans="1:75">
      <c r="A12" s="95">
        <v>44298</v>
      </c>
      <c r="B12" s="299">
        <f t="shared" si="0"/>
        <v>136570.11341095952</v>
      </c>
      <c r="C12" s="475">
        <v>859</v>
      </c>
      <c r="G12">
        <v>1.94</v>
      </c>
      <c r="H12">
        <v>1.9375</v>
      </c>
      <c r="I12">
        <v>1.9225000000000001</v>
      </c>
      <c r="J12">
        <v>1.8975</v>
      </c>
      <c r="K12">
        <v>1.8674999999999999</v>
      </c>
      <c r="L12">
        <v>1.83</v>
      </c>
      <c r="M12">
        <v>1.7849999999999999</v>
      </c>
      <c r="N12">
        <v>1.7450000000000001</v>
      </c>
      <c r="O12">
        <v>1.7075</v>
      </c>
    </row>
    <row r="13" spans="1:75">
      <c r="A13" s="95">
        <v>44299</v>
      </c>
      <c r="B13" s="299">
        <f t="shared" si="0"/>
        <v>428311.8574262223</v>
      </c>
      <c r="C13" s="475">
        <v>2694</v>
      </c>
      <c r="G13">
        <v>1.9624999999999999</v>
      </c>
      <c r="H13">
        <v>1.97</v>
      </c>
      <c r="I13">
        <v>1.9550000000000001</v>
      </c>
      <c r="J13">
        <v>1.93</v>
      </c>
      <c r="K13">
        <v>1.9</v>
      </c>
      <c r="L13">
        <v>1.8625</v>
      </c>
      <c r="M13">
        <v>1.8149999999999999</v>
      </c>
      <c r="N13">
        <v>1.7749999999999999</v>
      </c>
      <c r="O13">
        <v>1.7375</v>
      </c>
    </row>
    <row r="14" spans="1:75">
      <c r="A14" s="95">
        <v>44300</v>
      </c>
      <c r="B14" s="299">
        <f t="shared" si="0"/>
        <v>607649.56164922845</v>
      </c>
      <c r="C14" s="475">
        <v>3822</v>
      </c>
      <c r="G14">
        <v>1.9875</v>
      </c>
      <c r="H14">
        <v>2.02</v>
      </c>
      <c r="I14">
        <v>2.0049999999999999</v>
      </c>
      <c r="J14">
        <v>1.9775</v>
      </c>
      <c r="K14">
        <v>1.9450000000000001</v>
      </c>
      <c r="L14">
        <v>1.9025000000000001</v>
      </c>
      <c r="M14">
        <v>1.85</v>
      </c>
      <c r="N14">
        <v>1.8075000000000001</v>
      </c>
      <c r="O14">
        <v>1.7675000000000001</v>
      </c>
    </row>
    <row r="15" spans="1:75">
      <c r="A15" s="95">
        <v>44301</v>
      </c>
      <c r="B15" s="299">
        <f t="shared" si="0"/>
        <v>772360.43183986179</v>
      </c>
      <c r="C15" s="475">
        <v>4858</v>
      </c>
      <c r="G15">
        <v>2.0049999999999999</v>
      </c>
      <c r="H15">
        <v>2.0499999999999998</v>
      </c>
      <c r="I15">
        <v>2.0274999999999999</v>
      </c>
      <c r="J15">
        <v>1.9950000000000001</v>
      </c>
      <c r="K15">
        <v>1.9575</v>
      </c>
      <c r="L15">
        <v>1.91</v>
      </c>
      <c r="M15">
        <v>1.855</v>
      </c>
      <c r="N15">
        <v>1.8075000000000001</v>
      </c>
      <c r="O15">
        <v>1.7625</v>
      </c>
    </row>
    <row r="16" spans="1:75">
      <c r="A16" s="95">
        <v>44302</v>
      </c>
      <c r="B16" s="299">
        <f t="shared" si="0"/>
        <v>765364.98947655305</v>
      </c>
      <c r="C16" s="63">
        <v>4814</v>
      </c>
      <c r="G16">
        <v>2.0074999999999998</v>
      </c>
      <c r="H16">
        <v>2.0550000000000002</v>
      </c>
      <c r="I16">
        <v>2.0299999999999998</v>
      </c>
      <c r="J16">
        <v>1.9975000000000001</v>
      </c>
      <c r="K16">
        <v>1.96</v>
      </c>
      <c r="L16">
        <v>1.91</v>
      </c>
      <c r="M16">
        <v>1.855</v>
      </c>
      <c r="N16">
        <v>1.8049999999999999</v>
      </c>
      <c r="O16">
        <v>1.76</v>
      </c>
    </row>
    <row r="17" spans="1:18" s="176" customFormat="1" ht="14.45" customHeight="1">
      <c r="A17" s="239">
        <v>44305</v>
      </c>
      <c r="B17" s="304">
        <f t="shared" si="0"/>
        <v>837545.23567978432</v>
      </c>
      <c r="C17" s="475">
        <v>5268</v>
      </c>
      <c r="G17" s="176">
        <v>2.0525000000000002</v>
      </c>
      <c r="H17" s="176">
        <v>2.14</v>
      </c>
      <c r="I17" s="176">
        <v>2.0975000000000001</v>
      </c>
      <c r="J17" s="176">
        <v>2.0525000000000002</v>
      </c>
      <c r="K17" s="176">
        <v>2.0074999999999998</v>
      </c>
      <c r="L17" s="176">
        <v>1.9524999999999999</v>
      </c>
      <c r="M17" s="176">
        <v>1.885</v>
      </c>
      <c r="N17" s="176">
        <v>1.8325</v>
      </c>
      <c r="O17" s="176">
        <v>1.7849999999999999</v>
      </c>
    </row>
    <row r="18" spans="1:18" s="176" customFormat="1" ht="14.45" customHeight="1">
      <c r="A18" s="239">
        <v>44306</v>
      </c>
      <c r="B18" s="304">
        <f t="shared" si="0"/>
        <v>822441.43966809497</v>
      </c>
      <c r="C18" s="475">
        <v>5173</v>
      </c>
      <c r="G18" s="176">
        <v>2.0699999999999998</v>
      </c>
      <c r="H18" s="176">
        <v>2.1675</v>
      </c>
      <c r="I18" s="176">
        <v>2.12</v>
      </c>
      <c r="J18" s="176">
        <v>2.0724999999999998</v>
      </c>
      <c r="K18" s="176">
        <v>2.0225</v>
      </c>
      <c r="L18" s="176">
        <v>1.9624999999999999</v>
      </c>
      <c r="M18" s="176">
        <v>1.895</v>
      </c>
      <c r="N18" s="176">
        <v>1.84</v>
      </c>
      <c r="O18" s="176">
        <v>1.79</v>
      </c>
    </row>
    <row r="19" spans="1:18" ht="14.45" customHeight="1">
      <c r="A19" s="95">
        <v>44307</v>
      </c>
      <c r="B19" s="304">
        <f t="shared" si="0"/>
        <v>751215.11742349679</v>
      </c>
      <c r="C19" s="63">
        <v>4725</v>
      </c>
      <c r="G19">
        <v>2.09</v>
      </c>
      <c r="H19">
        <v>2.21</v>
      </c>
      <c r="I19">
        <v>2.15</v>
      </c>
      <c r="J19">
        <v>2.0924999999999998</v>
      </c>
      <c r="K19">
        <v>2.0350000000000001</v>
      </c>
      <c r="L19">
        <v>1.9650000000000001</v>
      </c>
      <c r="M19">
        <v>1.89</v>
      </c>
      <c r="N19">
        <v>1.825</v>
      </c>
      <c r="O19">
        <v>1.77</v>
      </c>
    </row>
    <row r="20" spans="1:18" s="176" customFormat="1" ht="15" customHeight="1">
      <c r="A20" s="239">
        <v>44308</v>
      </c>
      <c r="B20" s="304">
        <f t="shared" si="0"/>
        <v>837227.26102690666</v>
      </c>
      <c r="C20" s="475">
        <v>5266</v>
      </c>
      <c r="G20" s="176">
        <v>2.1150000000000002</v>
      </c>
      <c r="H20" s="176">
        <v>2.2749999999999999</v>
      </c>
      <c r="I20" s="176">
        <v>2.21</v>
      </c>
      <c r="J20" s="176">
        <v>2.1475</v>
      </c>
      <c r="K20" s="176">
        <v>2.085</v>
      </c>
      <c r="L20" s="176">
        <v>2.0150000000000001</v>
      </c>
      <c r="M20" s="176">
        <v>1.9375</v>
      </c>
      <c r="N20" s="176">
        <v>1.8725000000000001</v>
      </c>
      <c r="O20" s="176">
        <v>1.8174999999999999</v>
      </c>
    </row>
    <row r="21" spans="1:18">
      <c r="A21" s="95">
        <v>44309</v>
      </c>
      <c r="B21" s="304">
        <f t="shared" si="0"/>
        <v>530381.7209999545</v>
      </c>
      <c r="C21" s="63">
        <v>3336</v>
      </c>
      <c r="G21">
        <v>2.1150000000000002</v>
      </c>
      <c r="H21">
        <v>2.27</v>
      </c>
      <c r="I21">
        <v>2.2075</v>
      </c>
      <c r="J21">
        <v>2.1475</v>
      </c>
      <c r="K21">
        <v>2.085</v>
      </c>
      <c r="L21">
        <v>2.0150000000000001</v>
      </c>
      <c r="M21">
        <v>1.94</v>
      </c>
      <c r="N21">
        <v>1.875</v>
      </c>
      <c r="O21">
        <v>1.82</v>
      </c>
    </row>
    <row r="22" spans="1:18">
      <c r="A22" s="95">
        <v>44312</v>
      </c>
      <c r="B22" s="304">
        <f t="shared" si="0"/>
        <v>386657.17789924744</v>
      </c>
      <c r="C22" s="63">
        <v>2432</v>
      </c>
      <c r="G22">
        <v>2.1274999999999999</v>
      </c>
      <c r="H22">
        <v>2.335</v>
      </c>
      <c r="I22">
        <v>2.27</v>
      </c>
      <c r="J22">
        <v>2.2050000000000001</v>
      </c>
      <c r="K22">
        <v>2.14</v>
      </c>
      <c r="L22">
        <v>2.0699999999999998</v>
      </c>
      <c r="M22">
        <v>1.9924999999999999</v>
      </c>
      <c r="N22">
        <v>1.925</v>
      </c>
      <c r="O22">
        <v>1.8674999999999999</v>
      </c>
    </row>
    <row r="23" spans="1:18">
      <c r="A23" s="95">
        <v>44313</v>
      </c>
      <c r="B23" s="304">
        <f t="shared" si="0"/>
        <v>422111.3516951077</v>
      </c>
      <c r="C23" s="63">
        <v>2655</v>
      </c>
      <c r="G23">
        <v>2.1175000000000002</v>
      </c>
      <c r="H23">
        <v>2.2799999999999998</v>
      </c>
      <c r="I23">
        <v>2.2250000000000001</v>
      </c>
      <c r="J23">
        <v>2.17</v>
      </c>
      <c r="K23">
        <v>2.1124999999999998</v>
      </c>
      <c r="L23">
        <v>2.0474999999999999</v>
      </c>
      <c r="M23">
        <v>1.9750000000000001</v>
      </c>
      <c r="N23">
        <v>1.9075</v>
      </c>
      <c r="O23">
        <v>1.85</v>
      </c>
    </row>
    <row r="24" spans="1:18">
      <c r="A24" s="95">
        <v>44314</v>
      </c>
      <c r="B24" s="304">
        <f t="shared" si="0"/>
        <v>905273.83674272813</v>
      </c>
      <c r="C24" s="63">
        <v>5694</v>
      </c>
      <c r="G24">
        <v>2.11</v>
      </c>
      <c r="H24">
        <v>2.25</v>
      </c>
      <c r="I24">
        <v>2.1949999999999998</v>
      </c>
      <c r="J24">
        <v>2.1349999999999998</v>
      </c>
      <c r="K24">
        <v>2.0699999999999998</v>
      </c>
      <c r="L24">
        <v>1.9975000000000001</v>
      </c>
      <c r="M24">
        <v>1.9175</v>
      </c>
      <c r="N24">
        <v>1.8474999999999999</v>
      </c>
      <c r="O24">
        <v>1.7875000000000001</v>
      </c>
    </row>
    <row r="25" spans="1:18">
      <c r="A25" s="95">
        <v>44315</v>
      </c>
      <c r="B25" s="304">
        <f t="shared" si="0"/>
        <v>412731.0994352164</v>
      </c>
      <c r="C25" s="63">
        <v>2596</v>
      </c>
      <c r="G25">
        <v>2.11</v>
      </c>
      <c r="H25">
        <v>2.23</v>
      </c>
      <c r="I25">
        <v>2.1850000000000001</v>
      </c>
      <c r="J25">
        <v>2.1375000000000002</v>
      </c>
      <c r="K25">
        <v>2.0750000000000002</v>
      </c>
      <c r="L25">
        <v>2.0024999999999999</v>
      </c>
      <c r="M25">
        <v>1.9225000000000001</v>
      </c>
      <c r="N25">
        <v>1.85</v>
      </c>
      <c r="O25">
        <v>1.7875000000000001</v>
      </c>
    </row>
    <row r="26" spans="1:18" s="176" customFormat="1">
      <c r="A26" s="239">
        <v>44316</v>
      </c>
      <c r="B26" s="304">
        <f t="shared" si="0"/>
        <v>563292.09757279349</v>
      </c>
      <c r="C26" s="475">
        <v>3543</v>
      </c>
      <c r="G26" s="176">
        <v>2.1175000000000002</v>
      </c>
      <c r="H26" s="176">
        <v>2.3199999999999998</v>
      </c>
      <c r="I26" s="176">
        <v>2.2725</v>
      </c>
      <c r="J26" s="176">
        <v>2.2200000000000002</v>
      </c>
      <c r="K26" s="176">
        <v>2.1549999999999998</v>
      </c>
      <c r="L26" s="176">
        <v>2.0775000000000001</v>
      </c>
      <c r="M26" s="176">
        <v>1.9875</v>
      </c>
      <c r="N26" s="176">
        <v>1.9125000000000001</v>
      </c>
      <c r="O26" s="176">
        <v>1.8474999999999999</v>
      </c>
    </row>
    <row r="27" spans="1:18" s="176" customFormat="1">
      <c r="A27" s="239">
        <v>44319</v>
      </c>
      <c r="B27" s="304">
        <f t="shared" si="0"/>
        <v>675537.15003861114</v>
      </c>
      <c r="C27" s="475">
        <v>4249</v>
      </c>
      <c r="G27" s="176">
        <v>2.11931</v>
      </c>
      <c r="H27" s="176">
        <v>2.3374999999999999</v>
      </c>
      <c r="I27" s="176">
        <v>2.2949999999999999</v>
      </c>
      <c r="J27" s="176">
        <v>2.2475000000000001</v>
      </c>
      <c r="K27" s="176">
        <v>2.1850000000000001</v>
      </c>
      <c r="L27" s="176">
        <v>2.105</v>
      </c>
      <c r="M27" s="176">
        <v>2.0125000000000002</v>
      </c>
      <c r="N27" s="176">
        <v>1.9375</v>
      </c>
      <c r="O27" s="176">
        <v>1.8725000000000001</v>
      </c>
    </row>
    <row r="28" spans="1:18">
      <c r="A28" s="95">
        <v>44320</v>
      </c>
      <c r="B28" s="304">
        <f t="shared" si="0"/>
        <v>1258543.6760898202</v>
      </c>
      <c r="C28" s="63">
        <v>7916</v>
      </c>
      <c r="G28">
        <v>2.11931</v>
      </c>
      <c r="H28">
        <v>2.4649999999999999</v>
      </c>
      <c r="I28">
        <v>2.42</v>
      </c>
      <c r="J28">
        <v>2.36</v>
      </c>
      <c r="K28">
        <v>2.2799999999999998</v>
      </c>
      <c r="L28">
        <v>2.1850000000000001</v>
      </c>
      <c r="M28">
        <v>2.0750000000000002</v>
      </c>
      <c r="N28">
        <v>1.99</v>
      </c>
      <c r="O28">
        <v>1.92</v>
      </c>
    </row>
    <row r="29" spans="1:18">
      <c r="A29" s="95">
        <v>44321</v>
      </c>
      <c r="B29" s="304">
        <f t="shared" si="0"/>
        <v>932301.68223733013</v>
      </c>
      <c r="C29" s="63">
        <v>5864</v>
      </c>
      <c r="H29">
        <v>2.56</v>
      </c>
      <c r="I29">
        <v>2.5099999999999998</v>
      </c>
      <c r="J29">
        <v>2.44</v>
      </c>
      <c r="K29">
        <v>2.35</v>
      </c>
      <c r="L29">
        <v>2.2450000000000001</v>
      </c>
      <c r="M29">
        <v>2.13</v>
      </c>
      <c r="N29">
        <v>2.04</v>
      </c>
      <c r="O29">
        <v>1.9624999999999999</v>
      </c>
    </row>
    <row r="30" spans="1:18">
      <c r="A30" s="95">
        <v>44322</v>
      </c>
      <c r="B30" s="304">
        <f t="shared" si="0"/>
        <v>969822.69127689523</v>
      </c>
      <c r="C30" s="63">
        <v>6100</v>
      </c>
      <c r="H30">
        <v>2.59</v>
      </c>
      <c r="I30">
        <v>2.5425</v>
      </c>
      <c r="J30">
        <v>2.4674999999999998</v>
      </c>
      <c r="K30">
        <v>2.3725000000000001</v>
      </c>
      <c r="L30">
        <v>2.2625000000000002</v>
      </c>
      <c r="M30">
        <v>2.1475</v>
      </c>
      <c r="N30">
        <v>2.0575000000000001</v>
      </c>
      <c r="O30">
        <v>1.98</v>
      </c>
    </row>
    <row r="31" spans="1:18" s="176" customFormat="1" ht="15" customHeight="1">
      <c r="A31" s="239">
        <v>44323</v>
      </c>
      <c r="B31" s="304">
        <f t="shared" si="0"/>
        <v>593976.65157548862</v>
      </c>
      <c r="C31" s="475">
        <v>3736</v>
      </c>
      <c r="H31" s="176">
        <v>2.63</v>
      </c>
      <c r="I31" s="176">
        <v>2.5950000000000002</v>
      </c>
      <c r="J31" s="176">
        <v>2.5049999999999999</v>
      </c>
      <c r="K31" s="176">
        <v>2.4</v>
      </c>
      <c r="L31" s="176">
        <v>2.2850000000000001</v>
      </c>
      <c r="M31" s="176">
        <v>2.1625000000000001</v>
      </c>
      <c r="N31" s="176">
        <v>2.0674999999999999</v>
      </c>
      <c r="O31" s="176">
        <v>1.99</v>
      </c>
    </row>
    <row r="32" spans="1:18" s="176" customFormat="1" ht="15" customHeight="1">
      <c r="A32" s="239">
        <v>44326</v>
      </c>
      <c r="B32" s="304">
        <f t="shared" si="0"/>
        <v>445800.46333449415</v>
      </c>
      <c r="C32" s="475">
        <v>2804</v>
      </c>
      <c r="H32" s="176">
        <v>2.585</v>
      </c>
      <c r="I32" s="176">
        <v>2.54</v>
      </c>
      <c r="J32" s="176">
        <v>2.4525000000000001</v>
      </c>
      <c r="K32" s="176">
        <v>2.355</v>
      </c>
      <c r="L32" s="176">
        <v>2.2425000000000002</v>
      </c>
      <c r="M32" s="176">
        <v>2.12</v>
      </c>
      <c r="N32" s="176">
        <v>2.0274999999999999</v>
      </c>
      <c r="O32" s="176">
        <v>1.9575</v>
      </c>
      <c r="P32" s="176">
        <v>1.91</v>
      </c>
      <c r="Q32" s="176">
        <v>1.8925000000000001</v>
      </c>
      <c r="R32" s="176">
        <v>1.9125000000000001</v>
      </c>
    </row>
    <row r="33" spans="1:20" s="176" customFormat="1" ht="15" customHeight="1">
      <c r="A33" s="239">
        <v>44327</v>
      </c>
      <c r="B33" s="304">
        <f t="shared" si="0"/>
        <v>630225.76200354309</v>
      </c>
      <c r="C33" s="475">
        <v>3964</v>
      </c>
      <c r="H33" s="176">
        <v>2.59</v>
      </c>
      <c r="I33" s="176">
        <v>2.5499999999999998</v>
      </c>
      <c r="J33" s="176">
        <v>2.4649999999999999</v>
      </c>
      <c r="K33" s="176">
        <v>2.37</v>
      </c>
      <c r="L33" s="176">
        <v>2.2599999999999998</v>
      </c>
      <c r="M33" s="176">
        <v>2.14</v>
      </c>
      <c r="N33" s="176">
        <v>2.0499999999999998</v>
      </c>
      <c r="O33" s="176">
        <v>1.98</v>
      </c>
      <c r="P33" s="176">
        <v>1.9325000000000001</v>
      </c>
      <c r="Q33" s="176">
        <v>1.915</v>
      </c>
      <c r="R33" s="176">
        <v>1.9350000000000001</v>
      </c>
    </row>
    <row r="34" spans="1:20" s="176" customFormat="1" ht="15" customHeight="1">
      <c r="A34" s="239">
        <v>44328</v>
      </c>
      <c r="B34" s="304">
        <f t="shared" si="0"/>
        <v>432286.54058719316</v>
      </c>
      <c r="C34" s="475">
        <v>2719</v>
      </c>
      <c r="H34" s="176">
        <v>2.5525000000000002</v>
      </c>
      <c r="I34" s="176">
        <v>2.48</v>
      </c>
      <c r="J34" s="176">
        <v>2.4075000000000002</v>
      </c>
      <c r="K34" s="176">
        <v>2.3174999999999999</v>
      </c>
      <c r="L34" s="176">
        <v>2.2124999999999999</v>
      </c>
      <c r="M34" s="176">
        <v>2.0975000000000001</v>
      </c>
      <c r="N34" s="176">
        <v>2.0099999999999998</v>
      </c>
      <c r="O34" s="176">
        <v>1.9424999999999999</v>
      </c>
      <c r="P34" s="176">
        <v>1.895</v>
      </c>
      <c r="Q34" s="176">
        <v>1.8774999999999999</v>
      </c>
      <c r="R34" s="176">
        <v>1.8975</v>
      </c>
    </row>
    <row r="35" spans="1:20" s="176" customFormat="1" ht="15" customHeight="1">
      <c r="A35" s="239">
        <v>44329</v>
      </c>
      <c r="B35" s="304">
        <f t="shared" si="0"/>
        <v>675696.13736505003</v>
      </c>
      <c r="C35" s="475">
        <v>4250</v>
      </c>
      <c r="H35" s="176">
        <v>2.5249999999999999</v>
      </c>
      <c r="I35" s="176">
        <v>2.4</v>
      </c>
      <c r="J35" s="176">
        <v>2.3275000000000001</v>
      </c>
      <c r="K35" s="176">
        <v>2.2374999999999998</v>
      </c>
      <c r="L35" s="176">
        <v>2.1324999999999998</v>
      </c>
      <c r="M35" s="176">
        <v>2.0175000000000001</v>
      </c>
      <c r="N35" s="176">
        <v>1.93</v>
      </c>
      <c r="O35" s="176">
        <v>1.8625</v>
      </c>
      <c r="P35" s="176">
        <v>1.8149999999999999</v>
      </c>
      <c r="Q35" s="176">
        <v>1.8049999999999999</v>
      </c>
      <c r="R35" s="176">
        <v>1.825</v>
      </c>
    </row>
    <row r="36" spans="1:20" s="176" customFormat="1" ht="15" customHeight="1">
      <c r="A36" s="239">
        <v>44330</v>
      </c>
      <c r="B36" s="304">
        <f t="shared" si="0"/>
        <v>307163.51467982976</v>
      </c>
      <c r="C36" s="475">
        <v>1932</v>
      </c>
      <c r="H36" s="176">
        <v>2.5150000000000001</v>
      </c>
      <c r="I36" s="176">
        <v>2.37</v>
      </c>
      <c r="J36" s="176">
        <v>2.2974999999999999</v>
      </c>
      <c r="K36" s="176">
        <v>2.2124999999999999</v>
      </c>
      <c r="L36" s="176">
        <v>2.11</v>
      </c>
      <c r="M36" s="176">
        <v>1.9950000000000001</v>
      </c>
      <c r="N36" s="176">
        <v>1.91</v>
      </c>
      <c r="O36" s="176">
        <v>1.845</v>
      </c>
      <c r="P36" s="176">
        <v>1.8</v>
      </c>
      <c r="Q36" s="176">
        <v>1.7925</v>
      </c>
      <c r="R36" s="176">
        <v>1.8125</v>
      </c>
    </row>
    <row r="37" spans="1:20">
      <c r="A37" s="95">
        <v>44333</v>
      </c>
      <c r="B37" s="304">
        <f t="shared" si="0"/>
        <v>693502.71792619955</v>
      </c>
      <c r="C37" s="63">
        <v>4362</v>
      </c>
      <c r="H37">
        <v>2.56</v>
      </c>
      <c r="I37">
        <v>2.4700000000000002</v>
      </c>
      <c r="J37">
        <v>2.38</v>
      </c>
      <c r="K37">
        <v>2.2850000000000001</v>
      </c>
      <c r="L37">
        <v>2.1749999999999998</v>
      </c>
      <c r="M37">
        <v>2.0449999999999999</v>
      </c>
      <c r="N37">
        <v>1.96</v>
      </c>
      <c r="O37">
        <v>1.895</v>
      </c>
      <c r="P37">
        <v>1.85</v>
      </c>
      <c r="Q37">
        <v>1.84</v>
      </c>
      <c r="R37">
        <v>1.86</v>
      </c>
    </row>
    <row r="38" spans="1:20">
      <c r="A38" s="95">
        <v>44334</v>
      </c>
      <c r="B38" s="304">
        <f t="shared" si="0"/>
        <v>565199.94549005944</v>
      </c>
      <c r="C38" s="63">
        <v>3555</v>
      </c>
      <c r="H38">
        <v>2.58</v>
      </c>
      <c r="I38">
        <v>2.4950000000000001</v>
      </c>
      <c r="J38">
        <v>2.4</v>
      </c>
      <c r="K38">
        <v>2.3025000000000002</v>
      </c>
      <c r="L38">
        <v>2.19</v>
      </c>
      <c r="M38">
        <v>2.06</v>
      </c>
      <c r="N38">
        <v>1.9724999999999999</v>
      </c>
      <c r="O38">
        <v>1.9075</v>
      </c>
      <c r="P38">
        <v>1.8625</v>
      </c>
      <c r="Q38">
        <v>1.8525</v>
      </c>
      <c r="R38">
        <v>1.87</v>
      </c>
    </row>
    <row r="39" spans="1:20">
      <c r="A39" s="95">
        <v>44335</v>
      </c>
      <c r="B39" s="304">
        <f t="shared" si="0"/>
        <v>787146.25319867348</v>
      </c>
      <c r="C39" s="63">
        <v>4951</v>
      </c>
      <c r="H39">
        <v>2.57</v>
      </c>
      <c r="I39">
        <v>2.4449999999999998</v>
      </c>
      <c r="J39">
        <v>2.355</v>
      </c>
      <c r="K39">
        <v>2.2599999999999998</v>
      </c>
      <c r="L39">
        <v>2.1475</v>
      </c>
      <c r="M39">
        <v>2.0150000000000001</v>
      </c>
      <c r="N39">
        <v>1.9275</v>
      </c>
      <c r="O39">
        <v>1.8625</v>
      </c>
      <c r="P39">
        <v>1.8174999999999999</v>
      </c>
      <c r="Q39">
        <v>1.8075000000000001</v>
      </c>
      <c r="R39">
        <v>1.825</v>
      </c>
    </row>
    <row r="40" spans="1:20">
      <c r="A40" s="95">
        <v>44336</v>
      </c>
      <c r="B40" s="304">
        <f t="shared" si="0"/>
        <v>365511.86348288233</v>
      </c>
      <c r="C40" s="63">
        <v>2299</v>
      </c>
      <c r="H40">
        <v>2.57</v>
      </c>
      <c r="I40">
        <v>2.4175</v>
      </c>
      <c r="J40">
        <v>2.3424999999999998</v>
      </c>
      <c r="K40">
        <v>2.2549999999999999</v>
      </c>
      <c r="L40">
        <v>2.1475</v>
      </c>
      <c r="M40">
        <v>2.02</v>
      </c>
      <c r="N40">
        <v>1.9325000000000001</v>
      </c>
      <c r="O40">
        <v>1.8674999999999999</v>
      </c>
      <c r="P40">
        <v>1.8225</v>
      </c>
      <c r="Q40">
        <v>1.8125</v>
      </c>
      <c r="R40">
        <v>1.83</v>
      </c>
    </row>
    <row r="41" spans="1:20" ht="15" customHeight="1">
      <c r="A41" s="95">
        <v>44337</v>
      </c>
      <c r="B41" s="304">
        <f t="shared" si="0"/>
        <v>657094.62017170619</v>
      </c>
      <c r="C41" s="63">
        <v>4133</v>
      </c>
      <c r="H41">
        <v>2.57</v>
      </c>
      <c r="I41">
        <v>2.39</v>
      </c>
      <c r="J41">
        <v>2.3149999999999999</v>
      </c>
      <c r="K41">
        <v>2.2324999999999999</v>
      </c>
      <c r="L41">
        <v>2.13</v>
      </c>
      <c r="M41">
        <v>2</v>
      </c>
      <c r="N41">
        <v>1.915</v>
      </c>
      <c r="O41">
        <v>1.85</v>
      </c>
      <c r="P41">
        <v>1.8049999999999999</v>
      </c>
      <c r="Q41">
        <v>1.7949999999999999</v>
      </c>
      <c r="R41">
        <v>1.8125</v>
      </c>
    </row>
    <row r="42" spans="1:20" ht="15" customHeight="1">
      <c r="A42" s="95">
        <v>44340</v>
      </c>
      <c r="B42" s="304">
        <f t="shared" si="0"/>
        <v>259785.29140105686</v>
      </c>
      <c r="C42" s="63">
        <v>1634</v>
      </c>
      <c r="H42">
        <v>2.57</v>
      </c>
      <c r="I42">
        <v>2.3849999999999998</v>
      </c>
      <c r="J42">
        <v>2.3050000000000002</v>
      </c>
      <c r="K42">
        <v>2.2200000000000002</v>
      </c>
      <c r="L42">
        <v>2.1124999999999998</v>
      </c>
      <c r="M42">
        <v>1.9824999999999999</v>
      </c>
      <c r="N42">
        <v>1.8975</v>
      </c>
      <c r="O42">
        <v>1.8325</v>
      </c>
      <c r="P42">
        <v>1.7875000000000001</v>
      </c>
      <c r="Q42">
        <v>1.7775000000000001</v>
      </c>
      <c r="R42">
        <v>1.7949999999999999</v>
      </c>
    </row>
    <row r="43" spans="1:20" ht="15" customHeight="1">
      <c r="A43" s="95">
        <v>44341</v>
      </c>
      <c r="B43" s="304">
        <f t="shared" si="0"/>
        <v>561225.26232908852</v>
      </c>
      <c r="C43" s="63">
        <v>3530</v>
      </c>
      <c r="H43">
        <v>2.5375000000000001</v>
      </c>
      <c r="I43">
        <v>2.27</v>
      </c>
      <c r="J43">
        <v>2.1850000000000001</v>
      </c>
      <c r="K43">
        <v>2.1025</v>
      </c>
      <c r="L43">
        <v>2</v>
      </c>
      <c r="M43">
        <v>1.875</v>
      </c>
      <c r="N43">
        <v>1.7949999999999999</v>
      </c>
      <c r="O43">
        <v>1.7350000000000001</v>
      </c>
      <c r="P43">
        <v>1.6950000000000001</v>
      </c>
      <c r="Q43">
        <v>1.7</v>
      </c>
      <c r="R43">
        <v>1.7175</v>
      </c>
    </row>
    <row r="44" spans="1:20" ht="15" customHeight="1">
      <c r="A44" s="95">
        <v>44342</v>
      </c>
      <c r="B44" s="304">
        <f t="shared" si="0"/>
        <v>553275.8960071468</v>
      </c>
      <c r="C44" s="63">
        <v>3480</v>
      </c>
      <c r="H44">
        <v>2.5350000000000001</v>
      </c>
      <c r="I44">
        <v>2.29</v>
      </c>
      <c r="J44">
        <v>2.2025000000000001</v>
      </c>
      <c r="K44">
        <v>2.1274999999999999</v>
      </c>
      <c r="L44">
        <v>2.0350000000000001</v>
      </c>
      <c r="M44">
        <v>1.92</v>
      </c>
      <c r="N44">
        <v>1.845</v>
      </c>
      <c r="O44">
        <v>1.7949999999999999</v>
      </c>
      <c r="P44">
        <v>1.7549999999999999</v>
      </c>
      <c r="Q44">
        <v>1.76</v>
      </c>
      <c r="R44">
        <v>1.7775000000000001</v>
      </c>
    </row>
    <row r="45" spans="1:20" ht="15" customHeight="1">
      <c r="A45" s="95">
        <v>44343</v>
      </c>
      <c r="B45" s="304">
        <f t="shared" si="0"/>
        <v>1004481.9284405614</v>
      </c>
      <c r="C45" s="63">
        <v>6318</v>
      </c>
      <c r="H45">
        <v>2.54</v>
      </c>
      <c r="I45">
        <v>2.3849999999999998</v>
      </c>
      <c r="J45">
        <v>2.3075000000000001</v>
      </c>
      <c r="K45">
        <v>2.2349999999999999</v>
      </c>
      <c r="L45">
        <v>2.145</v>
      </c>
      <c r="M45">
        <v>2.0299999999999998</v>
      </c>
      <c r="N45">
        <v>1.95</v>
      </c>
      <c r="O45">
        <v>1.9</v>
      </c>
      <c r="P45">
        <v>1.8625</v>
      </c>
      <c r="Q45">
        <v>1.8725000000000001</v>
      </c>
      <c r="R45">
        <v>1.8875</v>
      </c>
    </row>
    <row r="46" spans="1:20">
      <c r="A46" s="95">
        <v>44344</v>
      </c>
      <c r="B46" s="304">
        <f t="shared" si="0"/>
        <v>329262.75305482786</v>
      </c>
      <c r="C46" s="63">
        <v>2071</v>
      </c>
      <c r="H46">
        <v>2.54</v>
      </c>
      <c r="I46">
        <v>2.3849999999999998</v>
      </c>
      <c r="J46">
        <v>2.3125</v>
      </c>
      <c r="K46">
        <v>2.2425000000000002</v>
      </c>
      <c r="L46">
        <v>2.1524999999999999</v>
      </c>
      <c r="M46">
        <v>2.0375000000000001</v>
      </c>
      <c r="N46">
        <v>1.9575</v>
      </c>
      <c r="O46">
        <v>1.9075</v>
      </c>
      <c r="P46">
        <v>1.87</v>
      </c>
      <c r="Q46">
        <v>1.88</v>
      </c>
      <c r="R46">
        <v>1.895</v>
      </c>
    </row>
    <row r="47" spans="1:20">
      <c r="A47" s="95">
        <v>44347</v>
      </c>
      <c r="B47" s="370">
        <f t="shared" si="0"/>
        <v>0</v>
      </c>
      <c r="C47" s="476">
        <v>0</v>
      </c>
      <c r="D47" s="189"/>
      <c r="E47" s="189"/>
      <c r="F47" s="189"/>
      <c r="G47" s="189"/>
      <c r="H47" s="189">
        <v>2.54</v>
      </c>
      <c r="I47" s="189">
        <v>2.3849999999999998</v>
      </c>
      <c r="J47" s="189">
        <v>2.3125</v>
      </c>
      <c r="K47" s="189">
        <v>2.2425000000000002</v>
      </c>
      <c r="L47" s="189">
        <v>2.1524999999999999</v>
      </c>
      <c r="M47" s="189">
        <v>2.0375000000000001</v>
      </c>
      <c r="N47" s="189">
        <v>1.9575</v>
      </c>
      <c r="O47" s="189">
        <v>1.9075</v>
      </c>
      <c r="P47" s="189">
        <v>1.87</v>
      </c>
      <c r="Q47" s="189">
        <v>1.88</v>
      </c>
      <c r="R47" s="189">
        <v>1.895</v>
      </c>
    </row>
    <row r="48" spans="1:20">
      <c r="A48" s="95">
        <v>44348</v>
      </c>
      <c r="B48" s="304">
        <f t="shared" si="0"/>
        <v>727843.98043698794</v>
      </c>
      <c r="C48" s="63">
        <v>4578</v>
      </c>
      <c r="H48">
        <v>2.5400800000000001</v>
      </c>
      <c r="I48">
        <v>2.4950000000000001</v>
      </c>
      <c r="J48">
        <v>2.415</v>
      </c>
      <c r="K48">
        <v>2.34</v>
      </c>
      <c r="L48">
        <v>2.2475000000000001</v>
      </c>
      <c r="M48">
        <v>2.1274999999999999</v>
      </c>
      <c r="N48">
        <v>2.0425</v>
      </c>
      <c r="O48">
        <v>1.99</v>
      </c>
      <c r="P48">
        <v>1.9524999999999999</v>
      </c>
      <c r="Q48">
        <v>1.9624999999999999</v>
      </c>
      <c r="R48">
        <v>1.9775</v>
      </c>
      <c r="S48" t="s">
        <v>436</v>
      </c>
      <c r="T48" t="s">
        <v>436</v>
      </c>
    </row>
    <row r="49" spans="1:18" ht="15" customHeight="1">
      <c r="A49" s="95">
        <v>44349</v>
      </c>
      <c r="B49" s="304">
        <f t="shared" si="0"/>
        <v>362491.10428054444</v>
      </c>
      <c r="C49" s="63">
        <v>2280</v>
      </c>
      <c r="H49">
        <v>2.5400800000000001</v>
      </c>
      <c r="I49">
        <v>2.4424999999999999</v>
      </c>
      <c r="J49">
        <v>2.37</v>
      </c>
      <c r="K49">
        <v>2.3050000000000002</v>
      </c>
      <c r="L49">
        <v>2.2174999999999998</v>
      </c>
      <c r="M49">
        <v>2.1025</v>
      </c>
      <c r="N49">
        <v>2.02</v>
      </c>
      <c r="O49">
        <v>1.9675</v>
      </c>
      <c r="P49">
        <v>1.93</v>
      </c>
      <c r="Q49">
        <v>1.94</v>
      </c>
      <c r="R49">
        <v>1.9550000000000001</v>
      </c>
    </row>
    <row r="50" spans="1:18">
      <c r="A50" s="95">
        <v>44350</v>
      </c>
      <c r="B50" s="304">
        <f t="shared" si="0"/>
        <v>542623.7451357448</v>
      </c>
      <c r="C50" s="63">
        <v>3413</v>
      </c>
      <c r="I50">
        <v>2.335</v>
      </c>
      <c r="J50">
        <v>2.2749999999999999</v>
      </c>
      <c r="K50">
        <v>2.2200000000000002</v>
      </c>
      <c r="L50">
        <v>2.1425000000000001</v>
      </c>
      <c r="M50">
        <v>2.0425</v>
      </c>
      <c r="N50">
        <v>1.9624999999999999</v>
      </c>
      <c r="O50">
        <v>1.915</v>
      </c>
      <c r="P50">
        <v>1.8774999999999999</v>
      </c>
      <c r="Q50">
        <v>1.8875</v>
      </c>
      <c r="R50">
        <v>1.9025000000000001</v>
      </c>
    </row>
    <row r="51" spans="1:18">
      <c r="A51" s="95">
        <v>44351</v>
      </c>
      <c r="B51" s="304">
        <f t="shared" si="0"/>
        <v>425609.07287676207</v>
      </c>
      <c r="C51" s="63">
        <v>2677</v>
      </c>
      <c r="I51">
        <v>2.375</v>
      </c>
      <c r="J51">
        <v>2.3199999999999998</v>
      </c>
      <c r="K51">
        <v>2.27</v>
      </c>
      <c r="L51">
        <v>2.1974999999999998</v>
      </c>
      <c r="M51">
        <v>2.1025</v>
      </c>
      <c r="N51">
        <v>2.0249999999999999</v>
      </c>
      <c r="O51">
        <v>1.9775</v>
      </c>
      <c r="P51">
        <v>1.94</v>
      </c>
      <c r="Q51">
        <v>1.95</v>
      </c>
      <c r="R51">
        <v>1.9650000000000001</v>
      </c>
    </row>
    <row r="52" spans="1:18">
      <c r="A52" s="95">
        <v>44354</v>
      </c>
      <c r="B52" s="304">
        <f t="shared" si="0"/>
        <v>342935.66312856774</v>
      </c>
      <c r="C52" s="63">
        <v>2157</v>
      </c>
      <c r="I52">
        <v>2.395</v>
      </c>
      <c r="J52">
        <v>2.34</v>
      </c>
      <c r="K52">
        <v>2.29</v>
      </c>
      <c r="L52">
        <v>2.2174999999999998</v>
      </c>
      <c r="M52">
        <v>2.12</v>
      </c>
      <c r="N52">
        <v>2.0425</v>
      </c>
      <c r="O52">
        <v>1.9950000000000001</v>
      </c>
      <c r="P52">
        <v>1.9575</v>
      </c>
      <c r="Q52">
        <v>1.9675</v>
      </c>
      <c r="R52">
        <v>1.9824999999999999</v>
      </c>
    </row>
    <row r="53" spans="1:18" ht="15" customHeight="1">
      <c r="A53" s="95">
        <v>44355</v>
      </c>
      <c r="B53" s="304">
        <f t="shared" si="0"/>
        <v>426086.03485607856</v>
      </c>
      <c r="C53" s="63">
        <v>2680</v>
      </c>
      <c r="I53">
        <v>2.3849999999999998</v>
      </c>
      <c r="J53">
        <v>2.33</v>
      </c>
      <c r="K53">
        <v>2.29</v>
      </c>
      <c r="L53">
        <v>2.2275</v>
      </c>
      <c r="M53">
        <v>2.14</v>
      </c>
      <c r="N53">
        <v>2.0724999999999998</v>
      </c>
      <c r="O53">
        <v>2.0325000000000002</v>
      </c>
      <c r="P53">
        <v>1.9950000000000001</v>
      </c>
      <c r="Q53">
        <v>2.0049999999999999</v>
      </c>
      <c r="R53">
        <v>2.02</v>
      </c>
    </row>
    <row r="54" spans="1:18">
      <c r="A54" s="95">
        <v>44356</v>
      </c>
      <c r="B54" s="304">
        <f t="shared" si="0"/>
        <v>563610.07222567115</v>
      </c>
      <c r="C54" s="63">
        <v>3545</v>
      </c>
      <c r="I54">
        <v>2.36</v>
      </c>
      <c r="J54">
        <v>2.2749999999999999</v>
      </c>
      <c r="K54">
        <v>2.2400000000000002</v>
      </c>
      <c r="L54">
        <v>2.1850000000000001</v>
      </c>
      <c r="M54">
        <v>2.105</v>
      </c>
      <c r="N54">
        <v>2.0449999999999999</v>
      </c>
      <c r="O54">
        <v>2.0074999999999998</v>
      </c>
      <c r="P54">
        <v>1.97</v>
      </c>
      <c r="Q54">
        <v>1.98</v>
      </c>
      <c r="R54">
        <v>1.9950000000000001</v>
      </c>
    </row>
    <row r="55" spans="1:18">
      <c r="A55" s="95">
        <v>44357</v>
      </c>
      <c r="B55" s="304">
        <f t="shared" si="0"/>
        <v>538649.061974774</v>
      </c>
      <c r="C55" s="478">
        <v>3388</v>
      </c>
      <c r="I55">
        <v>2.37</v>
      </c>
      <c r="J55">
        <v>2.29</v>
      </c>
      <c r="K55">
        <v>2.25</v>
      </c>
      <c r="L55">
        <v>2.2000000000000002</v>
      </c>
      <c r="M55">
        <v>2.125</v>
      </c>
      <c r="N55">
        <v>2.0674999999999999</v>
      </c>
      <c r="O55">
        <v>2.0325000000000002</v>
      </c>
      <c r="P55">
        <v>1.9975000000000001</v>
      </c>
      <c r="Q55">
        <v>2.0074999999999998</v>
      </c>
      <c r="R55">
        <v>2.0225</v>
      </c>
    </row>
    <row r="56" spans="1:18" ht="15" customHeight="1">
      <c r="A56" s="95">
        <v>44358</v>
      </c>
      <c r="B56" s="304">
        <f t="shared" si="0"/>
        <v>354700.72528504155</v>
      </c>
      <c r="C56" s="63">
        <v>2231</v>
      </c>
      <c r="I56">
        <v>2.38</v>
      </c>
      <c r="J56">
        <v>2.31</v>
      </c>
      <c r="K56">
        <v>2.2599999999999998</v>
      </c>
      <c r="L56">
        <v>2.2050000000000001</v>
      </c>
      <c r="M56">
        <v>2.12</v>
      </c>
      <c r="N56">
        <v>2.0575000000000001</v>
      </c>
      <c r="O56">
        <v>2.0175000000000001</v>
      </c>
      <c r="P56">
        <v>1.98</v>
      </c>
      <c r="Q56">
        <v>1.99</v>
      </c>
      <c r="R56">
        <v>2.0049999999999999</v>
      </c>
    </row>
    <row r="57" spans="1:18" ht="15" customHeight="1">
      <c r="A57" s="95">
        <v>44361</v>
      </c>
      <c r="B57" s="304">
        <f t="shared" si="0"/>
        <v>515118.93766182632</v>
      </c>
      <c r="C57" s="63">
        <v>3240</v>
      </c>
      <c r="I57">
        <v>2.37</v>
      </c>
      <c r="J57">
        <v>2.2599999999999998</v>
      </c>
      <c r="K57">
        <v>2.2050000000000001</v>
      </c>
      <c r="L57">
        <v>2.1475</v>
      </c>
      <c r="M57">
        <v>2.0649999999999999</v>
      </c>
      <c r="N57">
        <v>2.0024999999999999</v>
      </c>
      <c r="O57">
        <v>1.9624999999999999</v>
      </c>
      <c r="P57">
        <v>1.9275</v>
      </c>
      <c r="Q57">
        <v>1.9424999999999999</v>
      </c>
      <c r="R57">
        <v>1.9575</v>
      </c>
    </row>
    <row r="58" spans="1:18" ht="15" customHeight="1">
      <c r="A58" s="95">
        <v>44362</v>
      </c>
      <c r="B58" s="304">
        <f t="shared" si="0"/>
        <v>954877.88259164477</v>
      </c>
      <c r="C58" s="63">
        <v>6006</v>
      </c>
      <c r="I58">
        <v>2.37</v>
      </c>
      <c r="J58">
        <v>2.2599999999999998</v>
      </c>
      <c r="K58">
        <v>2.2000000000000002</v>
      </c>
      <c r="L58">
        <v>2.1375000000000002</v>
      </c>
      <c r="M58">
        <v>2.0525000000000002</v>
      </c>
      <c r="N58">
        <v>1.99</v>
      </c>
      <c r="O58">
        <v>1.95</v>
      </c>
      <c r="P58">
        <v>1.9125000000000001</v>
      </c>
      <c r="Q58">
        <v>1.9325000000000001</v>
      </c>
      <c r="R58">
        <v>1.9475</v>
      </c>
    </row>
    <row r="59" spans="1:18" ht="15" customHeight="1">
      <c r="A59" s="95">
        <v>44363</v>
      </c>
      <c r="B59" s="304">
        <f t="shared" si="0"/>
        <v>503989.82481110789</v>
      </c>
      <c r="C59" s="63">
        <v>3170</v>
      </c>
      <c r="I59">
        <v>2.38</v>
      </c>
      <c r="J59">
        <v>2.2599999999999998</v>
      </c>
      <c r="K59">
        <v>2.2050000000000001</v>
      </c>
      <c r="L59">
        <v>2.145</v>
      </c>
      <c r="M59">
        <v>2.0649999999999999</v>
      </c>
      <c r="N59">
        <v>2.0049999999999999</v>
      </c>
      <c r="O59">
        <v>1.9650000000000001</v>
      </c>
      <c r="P59">
        <v>1.93</v>
      </c>
      <c r="Q59">
        <v>1.9475</v>
      </c>
      <c r="R59">
        <v>1.9624999999999999</v>
      </c>
    </row>
    <row r="60" spans="1:18" s="176" customFormat="1">
      <c r="A60" s="239">
        <v>44364</v>
      </c>
      <c r="B60" s="304">
        <f t="shared" si="0"/>
        <v>183630.36203685476</v>
      </c>
      <c r="C60" s="475">
        <v>1155</v>
      </c>
      <c r="I60" s="176">
        <v>2.35</v>
      </c>
      <c r="J60" s="176">
        <v>2.15</v>
      </c>
      <c r="K60" s="176">
        <v>2.0924999999999998</v>
      </c>
      <c r="L60" s="176">
        <v>2.0299999999999998</v>
      </c>
      <c r="M60" s="176">
        <v>1.9475</v>
      </c>
      <c r="N60" s="176">
        <v>1.8825000000000001</v>
      </c>
      <c r="O60" s="176">
        <v>1.8425</v>
      </c>
      <c r="P60" s="176">
        <v>1.8049999999999999</v>
      </c>
      <c r="Q60" s="176">
        <v>1.8225</v>
      </c>
      <c r="R60" s="176">
        <v>1.8374999999999999</v>
      </c>
    </row>
    <row r="61" spans="1:18" ht="14.45" customHeight="1">
      <c r="A61" s="95">
        <v>44365</v>
      </c>
      <c r="B61" s="304">
        <f t="shared" si="0"/>
        <v>355813.63657011336</v>
      </c>
      <c r="C61" s="63">
        <v>2238</v>
      </c>
      <c r="I61">
        <v>2.37</v>
      </c>
      <c r="J61">
        <v>2.2200000000000002</v>
      </c>
      <c r="K61">
        <v>2.16</v>
      </c>
      <c r="L61">
        <v>2.0950000000000002</v>
      </c>
      <c r="M61">
        <v>2.0099999999999998</v>
      </c>
      <c r="N61">
        <v>1.9450000000000001</v>
      </c>
      <c r="O61">
        <v>1.9025000000000001</v>
      </c>
      <c r="P61">
        <v>1.865</v>
      </c>
      <c r="Q61">
        <v>1.8825000000000001</v>
      </c>
      <c r="R61">
        <v>1.8975</v>
      </c>
    </row>
    <row r="62" spans="1:18" ht="14.45" customHeight="1">
      <c r="A62" s="95">
        <v>44368</v>
      </c>
      <c r="B62" s="304">
        <f t="shared" si="0"/>
        <v>244363.52073648985</v>
      </c>
      <c r="C62" s="63">
        <v>1537</v>
      </c>
      <c r="I62">
        <v>2.38</v>
      </c>
      <c r="J62">
        <v>2.2599999999999998</v>
      </c>
      <c r="K62">
        <v>2.1850000000000001</v>
      </c>
      <c r="L62">
        <v>2.11</v>
      </c>
      <c r="M62">
        <v>2.0175000000000001</v>
      </c>
      <c r="N62">
        <v>1.95</v>
      </c>
      <c r="O62">
        <v>1.905</v>
      </c>
      <c r="P62">
        <v>1.865</v>
      </c>
      <c r="Q62">
        <v>1.8825000000000001</v>
      </c>
      <c r="R62">
        <v>1.8975</v>
      </c>
    </row>
    <row r="63" spans="1:18" ht="14.45" customHeight="1">
      <c r="A63" s="95">
        <v>44369</v>
      </c>
      <c r="B63" s="304">
        <f t="shared" si="0"/>
        <v>680624.74448465393</v>
      </c>
      <c r="C63" s="63">
        <v>4281</v>
      </c>
      <c r="I63">
        <v>2.39</v>
      </c>
      <c r="J63">
        <v>2.3050000000000002</v>
      </c>
      <c r="K63">
        <v>2.21</v>
      </c>
      <c r="L63">
        <v>2.1150000000000002</v>
      </c>
      <c r="M63">
        <v>2.0049999999999999</v>
      </c>
      <c r="N63">
        <v>1.925</v>
      </c>
      <c r="O63">
        <v>1.875</v>
      </c>
      <c r="P63">
        <v>1.835</v>
      </c>
      <c r="Q63">
        <v>1.8525</v>
      </c>
      <c r="R63">
        <v>1.8674999999999999</v>
      </c>
    </row>
    <row r="64" spans="1:18" ht="15" customHeight="1">
      <c r="A64" s="95">
        <v>44370</v>
      </c>
      <c r="B64" s="304">
        <f t="shared" si="0"/>
        <v>705903.72938842874</v>
      </c>
      <c r="C64" s="63">
        <v>4440</v>
      </c>
      <c r="I64">
        <v>2.39</v>
      </c>
      <c r="J64">
        <v>2.2999999999999998</v>
      </c>
      <c r="K64">
        <v>2.2075</v>
      </c>
      <c r="L64">
        <v>2.1124999999999998</v>
      </c>
      <c r="M64">
        <v>2.0049999999999999</v>
      </c>
      <c r="N64">
        <v>1.9225000000000001</v>
      </c>
      <c r="O64">
        <v>1.8725000000000001</v>
      </c>
      <c r="P64">
        <v>1.8325</v>
      </c>
      <c r="Q64">
        <v>1.8474999999999999</v>
      </c>
      <c r="R64">
        <v>1.8625</v>
      </c>
    </row>
    <row r="65" spans="1:18">
      <c r="A65" s="95">
        <v>44371</v>
      </c>
      <c r="B65" s="304">
        <f t="shared" si="0"/>
        <v>458678.43677603983</v>
      </c>
      <c r="C65" s="63">
        <v>2885</v>
      </c>
      <c r="I65">
        <v>2.375</v>
      </c>
      <c r="J65">
        <v>2.25</v>
      </c>
      <c r="K65">
        <v>2.1724999999999999</v>
      </c>
      <c r="L65">
        <v>2.0874999999999999</v>
      </c>
      <c r="M65">
        <v>1.99</v>
      </c>
      <c r="N65">
        <v>1.91</v>
      </c>
      <c r="O65">
        <v>1.86</v>
      </c>
      <c r="P65">
        <v>1.82</v>
      </c>
      <c r="Q65">
        <v>1.835</v>
      </c>
      <c r="R65">
        <v>1.85</v>
      </c>
    </row>
    <row r="66" spans="1:18">
      <c r="A66" s="95">
        <v>44372</v>
      </c>
      <c r="B66" s="304">
        <f t="shared" si="0"/>
        <v>460904.25934618351</v>
      </c>
      <c r="C66" s="63">
        <v>2899</v>
      </c>
      <c r="I66">
        <v>2.3650000000000002</v>
      </c>
      <c r="J66">
        <v>2.2050000000000001</v>
      </c>
      <c r="K66">
        <v>2.1324999999999998</v>
      </c>
      <c r="L66">
        <v>2.0449999999999999</v>
      </c>
      <c r="M66">
        <v>1.9450000000000001</v>
      </c>
      <c r="N66">
        <v>1.865</v>
      </c>
      <c r="O66">
        <v>1.8149999999999999</v>
      </c>
      <c r="P66">
        <v>1.7749999999999999</v>
      </c>
      <c r="Q66">
        <v>1.7875000000000001</v>
      </c>
      <c r="R66">
        <v>1.8025</v>
      </c>
    </row>
    <row r="67" spans="1:18">
      <c r="A67" s="95">
        <v>44375</v>
      </c>
      <c r="B67" s="304">
        <f t="shared" si="0"/>
        <v>314476.93169601623</v>
      </c>
      <c r="C67" s="63">
        <v>1978</v>
      </c>
      <c r="I67">
        <v>2.375</v>
      </c>
      <c r="J67">
        <v>2.2799999999999998</v>
      </c>
      <c r="K67">
        <v>2.2000000000000002</v>
      </c>
      <c r="L67">
        <v>2.11</v>
      </c>
      <c r="M67">
        <v>2.0049999999999999</v>
      </c>
      <c r="N67">
        <v>1.9225000000000001</v>
      </c>
      <c r="O67">
        <v>1.87</v>
      </c>
      <c r="P67">
        <v>1.83</v>
      </c>
      <c r="Q67">
        <v>1.8425</v>
      </c>
      <c r="R67">
        <v>1.8574999999999999</v>
      </c>
    </row>
    <row r="68" spans="1:18">
      <c r="A68" s="95">
        <v>44376</v>
      </c>
      <c r="B68" s="304">
        <f t="shared" si="0"/>
        <v>506851.59668700688</v>
      </c>
      <c r="C68" s="63">
        <v>3188</v>
      </c>
      <c r="I68">
        <v>2.3774999999999999</v>
      </c>
      <c r="J68">
        <v>2.2825000000000002</v>
      </c>
      <c r="K68">
        <v>2.2050000000000001</v>
      </c>
      <c r="L68">
        <v>2.1124999999999998</v>
      </c>
      <c r="M68">
        <v>2.0049999999999999</v>
      </c>
      <c r="N68">
        <v>1.9225000000000001</v>
      </c>
      <c r="O68">
        <v>1.8725000000000001</v>
      </c>
      <c r="P68">
        <v>1.8325</v>
      </c>
      <c r="Q68">
        <v>1.8474999999999999</v>
      </c>
      <c r="R68">
        <v>1.8625</v>
      </c>
    </row>
    <row r="69" spans="1:18">
      <c r="A69" s="95">
        <v>44377</v>
      </c>
      <c r="B69" s="304">
        <f t="shared" ref="B69:B71" si="1">+(C69*$A$2)/$A$3</f>
        <v>466468.81577154272</v>
      </c>
      <c r="C69" s="63">
        <v>2934</v>
      </c>
      <c r="I69">
        <v>2.38</v>
      </c>
      <c r="J69">
        <v>2.39</v>
      </c>
      <c r="K69">
        <v>2.3125</v>
      </c>
      <c r="L69">
        <v>2.2200000000000002</v>
      </c>
      <c r="M69">
        <v>2.1150000000000002</v>
      </c>
      <c r="N69">
        <v>2.0350000000000001</v>
      </c>
      <c r="O69">
        <v>1.9850000000000001</v>
      </c>
      <c r="P69">
        <v>1.9475</v>
      </c>
      <c r="Q69">
        <v>1.9624999999999999</v>
      </c>
      <c r="R69">
        <v>1.9775</v>
      </c>
    </row>
    <row r="70" spans="1:18">
      <c r="A70" s="95">
        <v>44378</v>
      </c>
      <c r="B70" s="304">
        <f t="shared" si="1"/>
        <v>598110.32206289831</v>
      </c>
      <c r="C70" s="63">
        <v>3762</v>
      </c>
      <c r="I70">
        <v>2.3812000000000002</v>
      </c>
      <c r="J70">
        <v>2.38</v>
      </c>
      <c r="K70">
        <v>2.3025000000000002</v>
      </c>
      <c r="L70">
        <v>2.2075</v>
      </c>
      <c r="M70">
        <v>2.0950000000000002</v>
      </c>
      <c r="N70">
        <v>2.0125000000000002</v>
      </c>
      <c r="O70">
        <v>1.9624999999999999</v>
      </c>
      <c r="P70">
        <v>1.925</v>
      </c>
      <c r="Q70">
        <v>1.9424999999999999</v>
      </c>
      <c r="R70">
        <v>1.9624999999999999</v>
      </c>
    </row>
    <row r="71" spans="1:18">
      <c r="A71" s="95">
        <v>44379</v>
      </c>
      <c r="B71" s="304">
        <f t="shared" si="1"/>
        <v>534833.36614024197</v>
      </c>
      <c r="C71" s="63">
        <v>3364</v>
      </c>
      <c r="I71">
        <v>2.3812000000000002</v>
      </c>
      <c r="J71">
        <v>2.34</v>
      </c>
      <c r="K71">
        <v>2.27</v>
      </c>
      <c r="L71">
        <v>2.1800000000000002</v>
      </c>
      <c r="M71">
        <v>2.0699999999999998</v>
      </c>
      <c r="N71">
        <v>1.99</v>
      </c>
      <c r="O71">
        <v>1.9424999999999999</v>
      </c>
      <c r="P71">
        <v>1.905</v>
      </c>
      <c r="Q71">
        <v>1.925</v>
      </c>
      <c r="R71">
        <v>1.9424999999999999</v>
      </c>
    </row>
    <row r="72" spans="1:18" s="189" customFormat="1">
      <c r="A72" s="103">
        <v>44382</v>
      </c>
      <c r="B72" s="370">
        <f t="shared" ref="B72:B125" si="2">+(C72*$A$2)/$A$3</f>
        <v>0</v>
      </c>
      <c r="C72" s="476">
        <v>0</v>
      </c>
      <c r="I72" s="189">
        <v>2.3812000000000002</v>
      </c>
      <c r="J72" s="189">
        <v>2.34</v>
      </c>
      <c r="K72" s="189">
        <v>2.27</v>
      </c>
      <c r="L72" s="189">
        <v>2.1800000000000002</v>
      </c>
      <c r="M72" s="189">
        <v>2.0699999999999998</v>
      </c>
      <c r="N72" s="189">
        <v>1.99</v>
      </c>
      <c r="O72" s="189">
        <v>1.9424999999999999</v>
      </c>
      <c r="P72" s="189">
        <v>1.905</v>
      </c>
      <c r="Q72" s="189">
        <v>1.925</v>
      </c>
      <c r="R72" s="189">
        <v>1.9424999999999999</v>
      </c>
    </row>
    <row r="73" spans="1:18">
      <c r="A73" s="95">
        <v>44383</v>
      </c>
      <c r="B73" s="304">
        <f t="shared" si="2"/>
        <v>243886.55875717333</v>
      </c>
      <c r="C73" s="63">
        <v>1534</v>
      </c>
      <c r="J73">
        <v>2.2599999999999998</v>
      </c>
      <c r="K73">
        <v>2.1850000000000001</v>
      </c>
      <c r="L73">
        <v>2.0950000000000002</v>
      </c>
      <c r="M73">
        <v>1.9850000000000001</v>
      </c>
      <c r="N73">
        <v>1.905</v>
      </c>
      <c r="O73">
        <v>1.8574999999999999</v>
      </c>
      <c r="P73">
        <v>1.82</v>
      </c>
      <c r="Q73">
        <v>1.8374999999999999</v>
      </c>
      <c r="R73">
        <v>1.8525</v>
      </c>
    </row>
    <row r="74" spans="1:18">
      <c r="A74" s="95">
        <v>44384</v>
      </c>
      <c r="B74" s="304">
        <f t="shared" si="2"/>
        <v>428947.80673197762</v>
      </c>
      <c r="C74" s="63">
        <v>2698</v>
      </c>
      <c r="J74">
        <v>2.2400000000000002</v>
      </c>
      <c r="K74">
        <v>2.16</v>
      </c>
      <c r="L74">
        <v>2.0699999999999998</v>
      </c>
      <c r="M74">
        <v>1.9624999999999999</v>
      </c>
      <c r="N74">
        <v>1.885</v>
      </c>
      <c r="O74">
        <v>1.8374999999999999</v>
      </c>
      <c r="P74">
        <v>1.8025</v>
      </c>
      <c r="Q74">
        <v>1.82</v>
      </c>
      <c r="R74">
        <v>1.835</v>
      </c>
    </row>
    <row r="75" spans="1:18">
      <c r="A75" s="95">
        <v>44385</v>
      </c>
      <c r="B75" s="304">
        <f t="shared" si="2"/>
        <v>548665.26354042056</v>
      </c>
      <c r="C75" s="63">
        <v>3451</v>
      </c>
      <c r="J75">
        <v>2.2200000000000002</v>
      </c>
      <c r="K75">
        <v>2.125</v>
      </c>
      <c r="L75">
        <v>2.0449999999999999</v>
      </c>
      <c r="M75">
        <v>1.9450000000000001</v>
      </c>
      <c r="N75">
        <v>1.8725000000000001</v>
      </c>
      <c r="O75">
        <v>1.83</v>
      </c>
      <c r="P75">
        <v>1.7949999999999999</v>
      </c>
      <c r="Q75">
        <v>1.8125</v>
      </c>
      <c r="R75">
        <v>1.8274999999999999</v>
      </c>
    </row>
    <row r="76" spans="1:18" ht="15" customHeight="1">
      <c r="A76" s="95">
        <v>44386</v>
      </c>
      <c r="B76" s="304">
        <f t="shared" si="2"/>
        <v>457247.5508380903</v>
      </c>
      <c r="C76" s="63">
        <v>2876</v>
      </c>
      <c r="J76">
        <v>2.19</v>
      </c>
      <c r="K76">
        <v>2.08</v>
      </c>
      <c r="L76">
        <v>2.0099999999999998</v>
      </c>
      <c r="M76">
        <v>1.9175</v>
      </c>
      <c r="N76">
        <v>1.8525</v>
      </c>
      <c r="O76">
        <v>1.8174999999999999</v>
      </c>
      <c r="P76">
        <v>1.79</v>
      </c>
      <c r="Q76">
        <v>1.8075000000000001</v>
      </c>
      <c r="R76">
        <v>1.8225</v>
      </c>
    </row>
    <row r="77" spans="1:18">
      <c r="A77" s="95">
        <v>44389</v>
      </c>
      <c r="B77" s="304">
        <f t="shared" si="2"/>
        <v>604310.82779401296</v>
      </c>
      <c r="C77" s="63">
        <v>3801</v>
      </c>
      <c r="J77">
        <v>2.1875</v>
      </c>
      <c r="K77">
        <v>2.085</v>
      </c>
      <c r="L77">
        <v>2.0249999999999999</v>
      </c>
      <c r="M77">
        <v>1.94</v>
      </c>
      <c r="N77">
        <v>1.885</v>
      </c>
      <c r="O77">
        <v>1.855</v>
      </c>
      <c r="P77">
        <v>1.83</v>
      </c>
      <c r="Q77">
        <v>1.8474999999999999</v>
      </c>
      <c r="R77">
        <v>1.8625</v>
      </c>
    </row>
    <row r="78" spans="1:18">
      <c r="A78" s="95">
        <v>44390</v>
      </c>
      <c r="B78" s="304">
        <f t="shared" si="2"/>
        <v>622753.3576609178</v>
      </c>
      <c r="C78" s="63">
        <v>3917</v>
      </c>
      <c r="J78">
        <v>2.2000000000000002</v>
      </c>
      <c r="K78">
        <v>2.13</v>
      </c>
      <c r="L78">
        <v>2.06</v>
      </c>
      <c r="M78">
        <v>1.9650000000000001</v>
      </c>
      <c r="N78">
        <v>1.905</v>
      </c>
      <c r="O78">
        <v>1.8725000000000001</v>
      </c>
      <c r="P78">
        <v>1.8474999999999999</v>
      </c>
      <c r="Q78">
        <v>1.8625</v>
      </c>
      <c r="R78">
        <v>1.8774999999999999</v>
      </c>
    </row>
    <row r="79" spans="1:18">
      <c r="A79" s="95">
        <v>44391</v>
      </c>
      <c r="B79" s="304">
        <f t="shared" si="2"/>
        <v>279976.68185878894</v>
      </c>
      <c r="C79" s="63">
        <v>1761</v>
      </c>
      <c r="J79">
        <v>2.2149999999999999</v>
      </c>
      <c r="K79">
        <v>2.16</v>
      </c>
      <c r="L79">
        <v>2.0950000000000002</v>
      </c>
      <c r="M79">
        <v>2.0049999999999999</v>
      </c>
      <c r="N79">
        <v>1.9450000000000001</v>
      </c>
      <c r="O79">
        <v>1.9125000000000001</v>
      </c>
      <c r="P79">
        <v>1.8875</v>
      </c>
      <c r="Q79">
        <v>1.9025000000000001</v>
      </c>
      <c r="R79">
        <v>1.9175</v>
      </c>
    </row>
    <row r="80" spans="1:18">
      <c r="A80" s="95">
        <v>44392</v>
      </c>
      <c r="B80" s="304">
        <f t="shared" si="2"/>
        <v>531971.59426434292</v>
      </c>
      <c r="C80" s="63">
        <v>3346</v>
      </c>
      <c r="J80">
        <v>2.23</v>
      </c>
      <c r="K80">
        <v>2.1800000000000002</v>
      </c>
      <c r="L80">
        <v>2.11</v>
      </c>
      <c r="M80">
        <v>2.0150000000000001</v>
      </c>
      <c r="N80">
        <v>1.9524999999999999</v>
      </c>
      <c r="O80">
        <v>1.92</v>
      </c>
      <c r="P80">
        <v>1.895</v>
      </c>
      <c r="Q80">
        <v>1.91</v>
      </c>
      <c r="R80">
        <v>1.9225000000000001</v>
      </c>
    </row>
    <row r="81" spans="1:18">
      <c r="A81" s="95">
        <v>44393</v>
      </c>
      <c r="B81" s="304">
        <f t="shared" si="2"/>
        <v>527201.97447117779</v>
      </c>
      <c r="C81" s="63">
        <v>3316</v>
      </c>
      <c r="J81">
        <v>2.2349999999999999</v>
      </c>
      <c r="K81">
        <v>2.1974999999999998</v>
      </c>
      <c r="L81">
        <v>2.13</v>
      </c>
      <c r="M81">
        <v>2.0325000000000002</v>
      </c>
      <c r="N81">
        <v>1.97</v>
      </c>
      <c r="O81">
        <v>1.94</v>
      </c>
      <c r="P81">
        <v>1.915</v>
      </c>
      <c r="Q81">
        <v>1.9275</v>
      </c>
      <c r="R81">
        <v>1.94</v>
      </c>
    </row>
    <row r="82" spans="1:18">
      <c r="A82" s="95">
        <v>44396</v>
      </c>
      <c r="B82" s="304">
        <f t="shared" si="2"/>
        <v>302234.90756022587</v>
      </c>
      <c r="C82" s="63">
        <v>1901</v>
      </c>
      <c r="J82">
        <v>2.2225000000000001</v>
      </c>
      <c r="K82">
        <v>2.1749999999999998</v>
      </c>
      <c r="L82">
        <v>2.1175000000000002</v>
      </c>
      <c r="M82">
        <v>2.0299999999999998</v>
      </c>
      <c r="N82">
        <v>1.9724999999999999</v>
      </c>
      <c r="O82">
        <v>1.9450000000000001</v>
      </c>
      <c r="P82">
        <v>1.92</v>
      </c>
      <c r="Q82">
        <v>1.9325000000000001</v>
      </c>
      <c r="R82">
        <v>1.9450000000000001</v>
      </c>
    </row>
    <row r="83" spans="1:18">
      <c r="A83" s="95">
        <v>44397</v>
      </c>
      <c r="B83" s="304">
        <f t="shared" si="2"/>
        <v>433399.45187226502</v>
      </c>
      <c r="C83" s="63">
        <v>2726</v>
      </c>
      <c r="J83">
        <v>2.2450000000000001</v>
      </c>
      <c r="K83">
        <v>2.2149999999999999</v>
      </c>
      <c r="L83">
        <v>2.16</v>
      </c>
      <c r="M83">
        <v>2.0724999999999998</v>
      </c>
      <c r="N83">
        <v>2.0150000000000001</v>
      </c>
      <c r="O83">
        <v>1.9875</v>
      </c>
      <c r="P83">
        <v>1.9624999999999999</v>
      </c>
      <c r="Q83">
        <v>1.9724999999999999</v>
      </c>
      <c r="R83">
        <v>1.9850000000000001</v>
      </c>
    </row>
    <row r="84" spans="1:18" s="176" customFormat="1">
      <c r="A84" s="239">
        <v>44398</v>
      </c>
      <c r="B84" s="304">
        <f t="shared" si="2"/>
        <v>445959.45066093298</v>
      </c>
      <c r="C84" s="475">
        <v>2805</v>
      </c>
      <c r="J84" s="176">
        <v>2.2400000000000002</v>
      </c>
      <c r="K84" s="176">
        <v>2.1800000000000002</v>
      </c>
      <c r="L84" s="176">
        <v>2.1324999999999998</v>
      </c>
      <c r="M84" s="176">
        <v>2.0550000000000002</v>
      </c>
      <c r="N84" s="176">
        <v>2</v>
      </c>
      <c r="O84" s="176">
        <v>1.9750000000000001</v>
      </c>
      <c r="P84" s="176">
        <v>1.95</v>
      </c>
      <c r="Q84" s="176">
        <v>1.9624999999999999</v>
      </c>
      <c r="R84" s="176">
        <v>1.9750000000000001</v>
      </c>
    </row>
    <row r="85" spans="1:18">
      <c r="A85" s="95">
        <v>44399</v>
      </c>
      <c r="B85" s="304">
        <f t="shared" si="2"/>
        <v>415115.90933179896</v>
      </c>
      <c r="C85" s="63">
        <v>2611</v>
      </c>
      <c r="J85">
        <v>2.2200000000000002</v>
      </c>
      <c r="K85">
        <v>2.1549999999999998</v>
      </c>
      <c r="L85">
        <v>2.1074999999999999</v>
      </c>
      <c r="M85">
        <v>2.0274999999999999</v>
      </c>
      <c r="N85">
        <v>1.97</v>
      </c>
      <c r="O85">
        <v>1.9450000000000001</v>
      </c>
      <c r="P85">
        <v>1.9225000000000001</v>
      </c>
      <c r="Q85">
        <v>1.9325000000000001</v>
      </c>
      <c r="R85">
        <v>1.9450000000000001</v>
      </c>
    </row>
    <row r="86" spans="1:18">
      <c r="A86" s="95">
        <v>44400</v>
      </c>
      <c r="B86" s="304">
        <f t="shared" si="2"/>
        <v>584596.39931559737</v>
      </c>
      <c r="C86" s="63">
        <v>3677</v>
      </c>
      <c r="J86">
        <v>2.2149999999999999</v>
      </c>
      <c r="K86">
        <v>2.13</v>
      </c>
      <c r="L86">
        <v>2.0775000000000001</v>
      </c>
      <c r="M86">
        <v>1.99</v>
      </c>
      <c r="N86">
        <v>1.93</v>
      </c>
      <c r="O86">
        <v>1.9025000000000001</v>
      </c>
      <c r="P86">
        <v>1.88</v>
      </c>
      <c r="Q86">
        <v>1.89</v>
      </c>
      <c r="R86">
        <v>1.9025000000000001</v>
      </c>
    </row>
    <row r="87" spans="1:18">
      <c r="A87" s="95">
        <v>44403</v>
      </c>
      <c r="B87" s="304">
        <f t="shared" si="2"/>
        <v>562815.13559347694</v>
      </c>
      <c r="C87" s="63">
        <v>3540</v>
      </c>
      <c r="J87">
        <v>2.2200000000000002</v>
      </c>
      <c r="K87">
        <v>2.15</v>
      </c>
      <c r="L87">
        <v>2.085</v>
      </c>
      <c r="M87">
        <v>1.9850000000000001</v>
      </c>
      <c r="N87">
        <v>1.92</v>
      </c>
      <c r="O87">
        <v>1.89</v>
      </c>
      <c r="P87">
        <v>1.865</v>
      </c>
      <c r="Q87">
        <v>1.875</v>
      </c>
      <c r="R87">
        <v>1.8875</v>
      </c>
    </row>
    <row r="88" spans="1:18">
      <c r="A88" s="95">
        <v>44404</v>
      </c>
      <c r="B88" s="304">
        <f t="shared" si="2"/>
        <v>308912.37527065695</v>
      </c>
      <c r="C88" s="63">
        <v>1943</v>
      </c>
      <c r="J88">
        <v>2.2200000000000002</v>
      </c>
      <c r="K88">
        <v>2.15</v>
      </c>
      <c r="L88">
        <v>2.08</v>
      </c>
      <c r="M88">
        <v>1.9750000000000001</v>
      </c>
      <c r="N88">
        <v>1.905</v>
      </c>
      <c r="O88">
        <v>1.875</v>
      </c>
      <c r="P88">
        <v>1.85</v>
      </c>
      <c r="Q88">
        <v>1.86</v>
      </c>
      <c r="R88">
        <v>1.8725000000000001</v>
      </c>
    </row>
    <row r="89" spans="1:18">
      <c r="A89" s="95">
        <v>44405</v>
      </c>
      <c r="B89" s="304">
        <f t="shared" si="2"/>
        <v>390313.88640734064</v>
      </c>
      <c r="C89" s="63">
        <v>2455</v>
      </c>
      <c r="J89">
        <v>2.2250000000000001</v>
      </c>
      <c r="K89">
        <v>2.1749999999999998</v>
      </c>
      <c r="L89">
        <v>2.0950000000000002</v>
      </c>
      <c r="M89">
        <v>1.98</v>
      </c>
      <c r="N89">
        <v>1.905</v>
      </c>
      <c r="O89">
        <v>1.875</v>
      </c>
      <c r="P89">
        <v>1.85</v>
      </c>
      <c r="Q89">
        <v>1.86</v>
      </c>
      <c r="R89">
        <v>1.8725000000000001</v>
      </c>
    </row>
    <row r="90" spans="1:18">
      <c r="A90" s="95">
        <v>44406</v>
      </c>
      <c r="B90" s="304">
        <f t="shared" si="2"/>
        <v>404463.75846039696</v>
      </c>
      <c r="C90" s="63">
        <v>2544</v>
      </c>
      <c r="J90">
        <v>2.23</v>
      </c>
      <c r="K90">
        <v>2.2250000000000001</v>
      </c>
      <c r="L90">
        <v>2.1375000000000002</v>
      </c>
      <c r="M90">
        <v>2.0150000000000001</v>
      </c>
      <c r="N90">
        <v>1.9350000000000001</v>
      </c>
      <c r="O90">
        <v>1.9</v>
      </c>
      <c r="P90">
        <v>1.875</v>
      </c>
      <c r="Q90">
        <v>1.8825000000000001</v>
      </c>
      <c r="R90">
        <v>1.895</v>
      </c>
    </row>
    <row r="91" spans="1:18">
      <c r="A91" s="95">
        <v>44407</v>
      </c>
      <c r="B91" s="304">
        <f t="shared" si="2"/>
        <v>442302.74215283978</v>
      </c>
      <c r="C91" s="63">
        <v>2782</v>
      </c>
      <c r="J91">
        <v>2.23</v>
      </c>
      <c r="K91">
        <v>2.2250000000000001</v>
      </c>
      <c r="L91">
        <v>2.1375000000000002</v>
      </c>
      <c r="M91">
        <v>2.0125000000000002</v>
      </c>
      <c r="N91">
        <v>1.9275</v>
      </c>
      <c r="O91">
        <v>1.8925000000000001</v>
      </c>
      <c r="P91">
        <v>1.8674999999999999</v>
      </c>
      <c r="Q91">
        <v>1.875</v>
      </c>
      <c r="R91">
        <v>1.8875</v>
      </c>
    </row>
    <row r="92" spans="1:18">
      <c r="A92" s="95">
        <v>44410</v>
      </c>
      <c r="B92" s="304">
        <f t="shared" si="2"/>
        <v>413526.03606741061</v>
      </c>
      <c r="C92" s="63">
        <v>2601</v>
      </c>
      <c r="J92">
        <v>2.2301700000000002</v>
      </c>
      <c r="K92">
        <v>2.2625000000000002</v>
      </c>
      <c r="L92">
        <v>2.1749999999999998</v>
      </c>
      <c r="M92">
        <v>2.0375000000000001</v>
      </c>
      <c r="N92">
        <v>1.95</v>
      </c>
      <c r="O92">
        <v>1.915</v>
      </c>
      <c r="P92">
        <v>1.89</v>
      </c>
      <c r="Q92">
        <v>1.9</v>
      </c>
      <c r="R92">
        <v>1.9125000000000001</v>
      </c>
    </row>
    <row r="93" spans="1:18">
      <c r="A93" s="95">
        <v>44411</v>
      </c>
      <c r="B93" s="304">
        <f t="shared" si="2"/>
        <v>417341.73190194264</v>
      </c>
      <c r="C93" s="63">
        <v>2625</v>
      </c>
      <c r="J93">
        <v>2.2301700000000002</v>
      </c>
      <c r="K93">
        <v>2.2425000000000002</v>
      </c>
      <c r="L93">
        <v>2.165</v>
      </c>
      <c r="M93">
        <v>2.0274999999999999</v>
      </c>
      <c r="N93">
        <v>1.9424999999999999</v>
      </c>
      <c r="O93">
        <v>1.9075</v>
      </c>
      <c r="P93">
        <v>1.8825000000000001</v>
      </c>
      <c r="Q93">
        <v>1.8925000000000001</v>
      </c>
      <c r="R93">
        <v>1.905</v>
      </c>
    </row>
    <row r="94" spans="1:18">
      <c r="A94" s="95">
        <v>44412</v>
      </c>
      <c r="B94" s="304">
        <f t="shared" si="2"/>
        <v>574103.23577063426</v>
      </c>
      <c r="C94" s="63">
        <v>3611</v>
      </c>
      <c r="K94">
        <v>2.2075</v>
      </c>
      <c r="L94">
        <v>2.1349999999999998</v>
      </c>
      <c r="M94">
        <v>2.0150000000000001</v>
      </c>
      <c r="N94">
        <v>1.94</v>
      </c>
      <c r="O94">
        <v>1.9125000000000001</v>
      </c>
      <c r="P94">
        <v>1.89</v>
      </c>
      <c r="Q94">
        <v>1.9025000000000001</v>
      </c>
      <c r="R94">
        <v>1.915</v>
      </c>
    </row>
    <row r="95" spans="1:18">
      <c r="A95" s="95">
        <v>44413</v>
      </c>
      <c r="B95" s="304">
        <f t="shared" si="2"/>
        <v>373461.22980482411</v>
      </c>
      <c r="C95" s="63">
        <v>2349</v>
      </c>
      <c r="K95">
        <v>2.2050000000000001</v>
      </c>
      <c r="L95">
        <v>2.14</v>
      </c>
      <c r="M95">
        <v>2.02</v>
      </c>
      <c r="N95">
        <v>1.9475</v>
      </c>
      <c r="O95">
        <v>1.92</v>
      </c>
      <c r="P95">
        <v>1.8975</v>
      </c>
      <c r="Q95">
        <v>1.91</v>
      </c>
      <c r="R95">
        <v>1.9225000000000001</v>
      </c>
    </row>
    <row r="96" spans="1:18">
      <c r="A96" s="95">
        <v>44414</v>
      </c>
      <c r="B96" s="304">
        <f t="shared" si="2"/>
        <v>368850.59733809787</v>
      </c>
      <c r="C96" s="63">
        <v>2320</v>
      </c>
      <c r="K96">
        <v>2.2000000000000002</v>
      </c>
      <c r="L96">
        <v>2.1349999999999998</v>
      </c>
      <c r="M96">
        <v>2.0225</v>
      </c>
      <c r="N96">
        <v>1.9550000000000001</v>
      </c>
      <c r="O96">
        <v>1.93</v>
      </c>
      <c r="P96">
        <v>1.9075</v>
      </c>
      <c r="Q96">
        <v>1.92</v>
      </c>
      <c r="R96">
        <v>1.9325000000000001</v>
      </c>
    </row>
    <row r="97" spans="1:21">
      <c r="A97" s="95">
        <v>44417</v>
      </c>
      <c r="B97" s="304">
        <f t="shared" si="2"/>
        <v>313523.00773738319</v>
      </c>
      <c r="C97" s="63">
        <v>1972</v>
      </c>
      <c r="K97">
        <v>2.1850000000000001</v>
      </c>
      <c r="L97">
        <v>2.11</v>
      </c>
      <c r="M97">
        <v>2.0049999999999999</v>
      </c>
      <c r="N97">
        <v>1.94</v>
      </c>
      <c r="O97">
        <v>1.9125000000000001</v>
      </c>
      <c r="P97">
        <v>1.89</v>
      </c>
      <c r="Q97">
        <v>1.9025000000000001</v>
      </c>
      <c r="R97">
        <v>1.915</v>
      </c>
    </row>
    <row r="98" spans="1:21">
      <c r="A98" s="95">
        <v>44418</v>
      </c>
      <c r="B98" s="304">
        <f t="shared" si="2"/>
        <v>336894.14472389198</v>
      </c>
      <c r="C98" s="63">
        <v>2119</v>
      </c>
      <c r="K98">
        <v>2.19</v>
      </c>
      <c r="L98">
        <v>2.1150000000000002</v>
      </c>
      <c r="M98">
        <v>2</v>
      </c>
      <c r="N98">
        <v>1.9325000000000001</v>
      </c>
      <c r="O98">
        <v>1.9025000000000001</v>
      </c>
      <c r="P98">
        <v>1.88</v>
      </c>
      <c r="Q98">
        <v>1.8925000000000001</v>
      </c>
      <c r="R98">
        <v>1.905</v>
      </c>
    </row>
    <row r="99" spans="1:21">
      <c r="A99" s="95">
        <v>44419</v>
      </c>
      <c r="B99" s="304">
        <f t="shared" si="2"/>
        <v>650417.15246127511</v>
      </c>
      <c r="C99" s="63">
        <v>4091</v>
      </c>
      <c r="K99">
        <v>2.2149999999999999</v>
      </c>
      <c r="L99">
        <v>2.145</v>
      </c>
      <c r="M99">
        <v>2.0125000000000002</v>
      </c>
      <c r="N99">
        <v>1.93</v>
      </c>
      <c r="O99">
        <v>1.8975</v>
      </c>
      <c r="P99">
        <v>1.875</v>
      </c>
      <c r="Q99">
        <v>1.885</v>
      </c>
      <c r="R99">
        <v>1.8975</v>
      </c>
    </row>
    <row r="100" spans="1:21">
      <c r="A100" s="95">
        <v>44420</v>
      </c>
      <c r="B100" s="304">
        <f t="shared" si="2"/>
        <v>376323.0016807231</v>
      </c>
      <c r="C100" s="63">
        <v>2367</v>
      </c>
      <c r="K100">
        <v>2.2400000000000002</v>
      </c>
      <c r="L100">
        <v>2.1800000000000002</v>
      </c>
      <c r="M100">
        <v>2.04</v>
      </c>
      <c r="N100">
        <v>1.9550000000000001</v>
      </c>
      <c r="O100">
        <v>1.9225000000000001</v>
      </c>
      <c r="P100">
        <v>1.9</v>
      </c>
      <c r="Q100">
        <v>1.91</v>
      </c>
      <c r="R100">
        <v>1.9225000000000001</v>
      </c>
      <c r="S100">
        <v>1.9325000000000001</v>
      </c>
    </row>
    <row r="101" spans="1:21">
      <c r="A101" s="95">
        <v>44421</v>
      </c>
      <c r="B101" s="304">
        <f t="shared" si="2"/>
        <v>504466.78679042438</v>
      </c>
      <c r="C101" s="63">
        <v>3173</v>
      </c>
      <c r="K101">
        <v>2.2599999999999998</v>
      </c>
      <c r="L101">
        <v>2.2149999999999999</v>
      </c>
      <c r="M101">
        <v>2.0699999999999998</v>
      </c>
      <c r="N101">
        <v>1.98</v>
      </c>
      <c r="O101">
        <v>1.9424999999999999</v>
      </c>
      <c r="P101">
        <v>1.9175</v>
      </c>
      <c r="Q101">
        <v>1.9275</v>
      </c>
      <c r="R101">
        <v>1.9375</v>
      </c>
      <c r="S101">
        <v>1.9475</v>
      </c>
    </row>
    <row r="102" spans="1:21">
      <c r="A102" s="95">
        <v>44424</v>
      </c>
      <c r="B102" s="304">
        <f t="shared" si="2"/>
        <v>136570.11341095952</v>
      </c>
      <c r="C102" s="63">
        <v>859</v>
      </c>
      <c r="K102">
        <v>2.2625000000000002</v>
      </c>
      <c r="L102">
        <v>2.2149999999999999</v>
      </c>
      <c r="M102">
        <v>2.0699999999999998</v>
      </c>
      <c r="N102">
        <v>1.9775</v>
      </c>
      <c r="O102">
        <v>1.94</v>
      </c>
      <c r="P102">
        <v>1.915</v>
      </c>
      <c r="Q102">
        <v>1.925</v>
      </c>
      <c r="R102">
        <v>1.9350000000000001</v>
      </c>
      <c r="S102">
        <v>1.9450000000000001</v>
      </c>
    </row>
    <row r="103" spans="1:21">
      <c r="A103" s="95">
        <v>44425</v>
      </c>
      <c r="B103" s="304">
        <f t="shared" si="2"/>
        <v>306527.56537407445</v>
      </c>
      <c r="C103" s="63">
        <v>1928</v>
      </c>
      <c r="K103">
        <v>2.2599999999999998</v>
      </c>
      <c r="L103">
        <v>2.2050000000000001</v>
      </c>
      <c r="M103">
        <v>2.0649999999999999</v>
      </c>
      <c r="N103">
        <v>1.9750000000000001</v>
      </c>
      <c r="O103">
        <v>1.9375</v>
      </c>
      <c r="P103">
        <v>1.9125000000000001</v>
      </c>
      <c r="Q103">
        <v>1.9225000000000001</v>
      </c>
      <c r="R103">
        <v>1.9325000000000001</v>
      </c>
      <c r="S103">
        <v>1.9424999999999999</v>
      </c>
    </row>
    <row r="104" spans="1:21">
      <c r="A104" s="95">
        <v>44426</v>
      </c>
      <c r="B104" s="304">
        <f t="shared" si="2"/>
        <v>566153.86944869242</v>
      </c>
      <c r="C104" s="63">
        <v>3561</v>
      </c>
      <c r="K104">
        <v>2.2650000000000001</v>
      </c>
      <c r="L104">
        <v>2.2250000000000001</v>
      </c>
      <c r="M104">
        <v>2.085</v>
      </c>
      <c r="N104">
        <v>1.9875</v>
      </c>
      <c r="O104">
        <v>1.9475</v>
      </c>
      <c r="P104">
        <v>1.9225000000000001</v>
      </c>
      <c r="Q104">
        <v>1.93</v>
      </c>
      <c r="R104">
        <v>1.9424999999999999</v>
      </c>
      <c r="S104">
        <v>1.9524999999999999</v>
      </c>
    </row>
    <row r="105" spans="1:21">
      <c r="A105" s="95">
        <v>44427</v>
      </c>
      <c r="B105" s="304">
        <f t="shared" si="2"/>
        <v>671403.47955120145</v>
      </c>
      <c r="C105" s="63">
        <v>4223</v>
      </c>
      <c r="K105">
        <v>2.2475000000000001</v>
      </c>
      <c r="L105">
        <v>2.1949999999999998</v>
      </c>
      <c r="M105">
        <v>2.0525000000000002</v>
      </c>
      <c r="N105">
        <v>1.9550000000000001</v>
      </c>
      <c r="O105">
        <v>1.915</v>
      </c>
      <c r="P105">
        <v>1.8925000000000001</v>
      </c>
      <c r="Q105">
        <v>1.9025000000000001</v>
      </c>
      <c r="R105">
        <v>1.915</v>
      </c>
      <c r="S105">
        <v>1.925</v>
      </c>
    </row>
    <row r="106" spans="1:21">
      <c r="A106" s="95">
        <v>44428</v>
      </c>
      <c r="B106" s="304">
        <f t="shared" si="2"/>
        <v>762821.19225353177</v>
      </c>
      <c r="C106" s="63">
        <v>4798</v>
      </c>
      <c r="K106">
        <v>2.2400000000000002</v>
      </c>
      <c r="L106">
        <v>2.165</v>
      </c>
      <c r="M106">
        <v>2.0150000000000001</v>
      </c>
      <c r="N106">
        <v>1.9075</v>
      </c>
      <c r="O106">
        <v>1.865</v>
      </c>
      <c r="P106">
        <v>1.84</v>
      </c>
      <c r="Q106">
        <v>1.8474999999999999</v>
      </c>
      <c r="R106">
        <v>1.86</v>
      </c>
      <c r="S106">
        <v>1.87</v>
      </c>
    </row>
    <row r="107" spans="1:21">
      <c r="A107" s="95">
        <v>44431</v>
      </c>
      <c r="B107" s="304">
        <f t="shared" si="2"/>
        <v>456134.63955301844</v>
      </c>
      <c r="C107" s="63">
        <v>2869</v>
      </c>
      <c r="K107">
        <v>2.2400000000000002</v>
      </c>
      <c r="L107">
        <v>2.165</v>
      </c>
      <c r="M107">
        <v>2.0125000000000002</v>
      </c>
      <c r="N107">
        <v>1.8975</v>
      </c>
      <c r="O107">
        <v>1.85</v>
      </c>
      <c r="P107">
        <v>1.825</v>
      </c>
      <c r="Q107">
        <v>1.8325</v>
      </c>
      <c r="R107">
        <v>1.845</v>
      </c>
      <c r="S107">
        <v>1.855</v>
      </c>
    </row>
    <row r="108" spans="1:21">
      <c r="A108" s="95">
        <v>44432</v>
      </c>
      <c r="B108" s="304">
        <f t="shared" si="2"/>
        <v>753917.90197295696</v>
      </c>
      <c r="C108" s="63">
        <v>4742</v>
      </c>
      <c r="K108">
        <v>2.2450000000000001</v>
      </c>
      <c r="L108">
        <v>2.1749999999999998</v>
      </c>
      <c r="M108">
        <v>2.0249999999999999</v>
      </c>
      <c r="N108">
        <v>1.91</v>
      </c>
      <c r="O108">
        <v>1.8625</v>
      </c>
      <c r="P108">
        <v>1.8374999999999999</v>
      </c>
      <c r="Q108">
        <v>1.8474999999999999</v>
      </c>
      <c r="R108">
        <v>1.86</v>
      </c>
      <c r="S108">
        <v>1.87</v>
      </c>
      <c r="T108">
        <v>1.88</v>
      </c>
      <c r="U108">
        <v>1.89</v>
      </c>
    </row>
    <row r="109" spans="1:21">
      <c r="A109" s="95">
        <v>44433</v>
      </c>
      <c r="B109" s="304">
        <f t="shared" si="2"/>
        <v>540238.9352391623</v>
      </c>
      <c r="C109" s="63">
        <v>3398</v>
      </c>
      <c r="K109">
        <v>2.2599999999999998</v>
      </c>
      <c r="L109">
        <v>2.23</v>
      </c>
      <c r="M109">
        <v>2.0724999999999998</v>
      </c>
      <c r="N109">
        <v>1.9475</v>
      </c>
      <c r="O109">
        <v>1.8975</v>
      </c>
      <c r="P109">
        <v>1.87</v>
      </c>
      <c r="Q109">
        <v>1.88</v>
      </c>
      <c r="R109">
        <v>1.8925000000000001</v>
      </c>
      <c r="S109">
        <v>1.9025000000000001</v>
      </c>
      <c r="T109">
        <v>1.9125000000000001</v>
      </c>
      <c r="U109">
        <v>1.9125000000000001</v>
      </c>
    </row>
    <row r="110" spans="1:21">
      <c r="A110" s="95">
        <v>44434</v>
      </c>
      <c r="B110" s="304">
        <f t="shared" si="2"/>
        <v>434989.32513665332</v>
      </c>
      <c r="C110" s="63">
        <v>2736</v>
      </c>
      <c r="K110">
        <v>2.2599999999999998</v>
      </c>
      <c r="L110">
        <v>2.2349999999999999</v>
      </c>
      <c r="M110">
        <v>2.0750000000000002</v>
      </c>
      <c r="N110">
        <v>1.9475</v>
      </c>
      <c r="O110">
        <v>1.8975</v>
      </c>
      <c r="P110">
        <v>1.87</v>
      </c>
      <c r="Q110">
        <v>1.88</v>
      </c>
      <c r="R110">
        <v>1.8925000000000001</v>
      </c>
      <c r="S110">
        <v>1.9025000000000001</v>
      </c>
      <c r="T110">
        <v>1.9125000000000001</v>
      </c>
      <c r="U110">
        <v>1.9125000000000001</v>
      </c>
    </row>
    <row r="111" spans="1:21">
      <c r="A111" s="95">
        <v>44435</v>
      </c>
      <c r="B111" s="304">
        <f t="shared" si="2"/>
        <v>566471.84410157008</v>
      </c>
      <c r="C111" s="63">
        <v>3563</v>
      </c>
      <c r="K111">
        <v>2.2549999999999999</v>
      </c>
      <c r="L111">
        <v>2.2149999999999999</v>
      </c>
      <c r="M111">
        <v>2.0649999999999999</v>
      </c>
      <c r="N111">
        <v>1.9424999999999999</v>
      </c>
      <c r="O111">
        <v>1.8925000000000001</v>
      </c>
      <c r="P111">
        <v>1.865</v>
      </c>
      <c r="Q111">
        <v>1.875</v>
      </c>
      <c r="R111">
        <v>1.8875</v>
      </c>
      <c r="S111">
        <v>1.8975</v>
      </c>
      <c r="T111">
        <v>1.9075</v>
      </c>
      <c r="U111">
        <v>1.9075</v>
      </c>
    </row>
    <row r="112" spans="1:21">
      <c r="A112" s="95">
        <v>44438</v>
      </c>
      <c r="B112" s="304">
        <f t="shared" si="2"/>
        <v>331170.60097209393</v>
      </c>
      <c r="C112" s="63">
        <v>2083</v>
      </c>
      <c r="K112">
        <v>2.25</v>
      </c>
      <c r="L112">
        <v>2.16</v>
      </c>
      <c r="M112">
        <v>2.0150000000000001</v>
      </c>
      <c r="N112">
        <v>1.9</v>
      </c>
      <c r="O112">
        <v>1.855</v>
      </c>
      <c r="P112">
        <v>1.83</v>
      </c>
      <c r="Q112">
        <v>1.8425</v>
      </c>
      <c r="R112">
        <v>1.855</v>
      </c>
      <c r="S112">
        <v>1.865</v>
      </c>
      <c r="T112">
        <v>1.875</v>
      </c>
      <c r="U112">
        <v>1.875</v>
      </c>
    </row>
    <row r="113" spans="1:22">
      <c r="A113" s="95">
        <v>44439</v>
      </c>
      <c r="B113" s="304">
        <f t="shared" si="2"/>
        <v>473464.25813485147</v>
      </c>
      <c r="C113" s="63">
        <v>2978</v>
      </c>
      <c r="K113">
        <v>2.2475000000000001</v>
      </c>
      <c r="L113">
        <v>2.125</v>
      </c>
      <c r="M113">
        <v>1.9775</v>
      </c>
      <c r="N113">
        <v>1.865</v>
      </c>
      <c r="O113">
        <v>1.8225</v>
      </c>
      <c r="P113">
        <v>1.8</v>
      </c>
      <c r="Q113">
        <v>1.8125</v>
      </c>
      <c r="R113">
        <v>1.825</v>
      </c>
      <c r="S113">
        <v>1.835</v>
      </c>
      <c r="T113">
        <v>1.845</v>
      </c>
      <c r="U113">
        <v>1.845</v>
      </c>
    </row>
    <row r="114" spans="1:22">
      <c r="A114" s="95">
        <v>44440</v>
      </c>
      <c r="B114" s="304">
        <f t="shared" si="2"/>
        <v>458678.43677603983</v>
      </c>
      <c r="C114" s="63">
        <v>2885</v>
      </c>
      <c r="K114">
        <v>2.2473200000000002</v>
      </c>
      <c r="L114">
        <v>2.14</v>
      </c>
      <c r="M114">
        <v>1.9750000000000001</v>
      </c>
      <c r="N114">
        <v>1.85</v>
      </c>
      <c r="O114">
        <v>1.8</v>
      </c>
      <c r="P114">
        <v>1.7749999999999999</v>
      </c>
      <c r="Q114">
        <v>1.7875000000000001</v>
      </c>
      <c r="R114">
        <v>1.8</v>
      </c>
      <c r="S114">
        <v>1.81</v>
      </c>
      <c r="T114">
        <v>1.82</v>
      </c>
      <c r="U114">
        <v>1.82</v>
      </c>
    </row>
    <row r="115" spans="1:22">
      <c r="A115" s="95">
        <v>44441</v>
      </c>
      <c r="B115" s="304">
        <f t="shared" si="2"/>
        <v>666156.8977787199</v>
      </c>
      <c r="C115" s="63">
        <v>4190</v>
      </c>
      <c r="K115">
        <v>2.2473200000000002</v>
      </c>
      <c r="L115">
        <v>2.1949999999999998</v>
      </c>
      <c r="M115">
        <v>2.0299999999999998</v>
      </c>
      <c r="N115">
        <v>1.8875</v>
      </c>
      <c r="O115">
        <v>1.8274999999999999</v>
      </c>
      <c r="P115">
        <v>1.8025</v>
      </c>
      <c r="Q115">
        <v>1.8149999999999999</v>
      </c>
      <c r="R115">
        <v>1.8274999999999999</v>
      </c>
      <c r="S115">
        <v>1.8374999999999999</v>
      </c>
      <c r="T115">
        <v>1.845</v>
      </c>
      <c r="U115">
        <v>1.845</v>
      </c>
    </row>
    <row r="116" spans="1:22">
      <c r="A116" s="95">
        <v>44442</v>
      </c>
      <c r="B116" s="304">
        <f t="shared" si="2"/>
        <v>577759.9442787274</v>
      </c>
      <c r="C116" s="63">
        <v>3634</v>
      </c>
      <c r="L116">
        <v>2.2400000000000002</v>
      </c>
      <c r="M116">
        <v>2.08</v>
      </c>
      <c r="N116">
        <v>1.9175</v>
      </c>
      <c r="O116">
        <v>1.85</v>
      </c>
      <c r="P116">
        <v>1.82</v>
      </c>
      <c r="Q116">
        <v>1.8325</v>
      </c>
      <c r="R116">
        <v>1.845</v>
      </c>
      <c r="S116">
        <v>1.855</v>
      </c>
      <c r="T116">
        <v>1.8625</v>
      </c>
      <c r="U116">
        <v>1.865</v>
      </c>
      <c r="V116">
        <v>1.8625</v>
      </c>
    </row>
    <row r="117" spans="1:22" s="189" customFormat="1">
      <c r="A117" s="103">
        <v>44445</v>
      </c>
      <c r="B117" s="370">
        <f t="shared" si="2"/>
        <v>0</v>
      </c>
      <c r="C117" s="476"/>
      <c r="L117" s="189">
        <v>2.2400000000000002</v>
      </c>
      <c r="M117" s="189">
        <v>2.08</v>
      </c>
      <c r="N117" s="189">
        <v>1.9175</v>
      </c>
      <c r="O117" s="189">
        <v>1.85</v>
      </c>
      <c r="P117" s="189">
        <v>1.82</v>
      </c>
      <c r="Q117" s="189">
        <v>1.8325</v>
      </c>
      <c r="R117" s="189">
        <v>1.845</v>
      </c>
      <c r="S117" s="189">
        <v>1.855</v>
      </c>
      <c r="T117" s="189">
        <v>1.8625</v>
      </c>
      <c r="U117" s="189">
        <v>1.865</v>
      </c>
      <c r="V117" s="189">
        <v>1.8625</v>
      </c>
    </row>
    <row r="118" spans="1:22">
      <c r="A118" s="95">
        <v>44446</v>
      </c>
      <c r="B118" s="304">
        <f t="shared" si="2"/>
        <v>491906.78800175636</v>
      </c>
      <c r="C118" s="63">
        <v>3094</v>
      </c>
      <c r="L118">
        <v>2.2949999999999999</v>
      </c>
      <c r="M118">
        <v>2.105</v>
      </c>
      <c r="N118">
        <v>1.9025000000000001</v>
      </c>
      <c r="O118">
        <v>1.8125</v>
      </c>
      <c r="P118">
        <v>1.7749999999999999</v>
      </c>
      <c r="Q118">
        <v>1.7849999999999999</v>
      </c>
      <c r="R118">
        <v>1.7975000000000001</v>
      </c>
      <c r="S118">
        <v>1.8075000000000001</v>
      </c>
      <c r="T118">
        <v>1.8149999999999999</v>
      </c>
      <c r="U118">
        <v>1.8149999999999999</v>
      </c>
      <c r="V118">
        <v>1.8149999999999999</v>
      </c>
    </row>
    <row r="119" spans="1:22">
      <c r="A119" s="95">
        <v>44447</v>
      </c>
      <c r="B119" s="304">
        <f t="shared" si="2"/>
        <v>621799.43370228482</v>
      </c>
      <c r="C119" s="63">
        <v>3911</v>
      </c>
      <c r="L119">
        <v>2.3250000000000002</v>
      </c>
      <c r="M119">
        <v>2.0950000000000002</v>
      </c>
      <c r="N119">
        <v>1.89</v>
      </c>
      <c r="O119">
        <v>1.7949999999999999</v>
      </c>
      <c r="P119">
        <v>1.76</v>
      </c>
      <c r="Q119">
        <v>1.77</v>
      </c>
      <c r="R119">
        <v>1.7825</v>
      </c>
      <c r="S119">
        <v>1.7925</v>
      </c>
      <c r="T119">
        <v>1.8</v>
      </c>
      <c r="U119">
        <v>1.8</v>
      </c>
      <c r="V119">
        <v>1.8</v>
      </c>
    </row>
    <row r="120" spans="1:22">
      <c r="A120" s="95">
        <v>44448</v>
      </c>
      <c r="B120" s="304">
        <f t="shared" si="2"/>
        <v>707334.61532637815</v>
      </c>
      <c r="C120" s="63">
        <v>4449</v>
      </c>
      <c r="L120">
        <v>2.37</v>
      </c>
      <c r="M120">
        <v>2.09</v>
      </c>
      <c r="N120">
        <v>1.89</v>
      </c>
      <c r="O120">
        <v>1.8</v>
      </c>
      <c r="P120">
        <v>1.7649999999999999</v>
      </c>
      <c r="Q120">
        <v>1.7749999999999999</v>
      </c>
      <c r="R120">
        <v>1.7875000000000001</v>
      </c>
      <c r="S120">
        <v>1.7975000000000001</v>
      </c>
      <c r="T120">
        <v>1.8049999999999999</v>
      </c>
      <c r="U120">
        <v>1.8049999999999999</v>
      </c>
      <c r="V120">
        <v>1.8049999999999999</v>
      </c>
    </row>
    <row r="121" spans="1:22">
      <c r="A121" s="95">
        <v>44449</v>
      </c>
      <c r="B121" s="304">
        <f t="shared" si="2"/>
        <v>712581.19709885982</v>
      </c>
      <c r="C121" s="63">
        <v>4482</v>
      </c>
      <c r="L121">
        <v>2.33</v>
      </c>
      <c r="M121">
        <v>2.0249999999999999</v>
      </c>
      <c r="N121">
        <v>1.87</v>
      </c>
      <c r="O121">
        <v>1.8149999999999999</v>
      </c>
      <c r="P121">
        <v>1.7825</v>
      </c>
      <c r="Q121">
        <v>1.7925</v>
      </c>
      <c r="R121">
        <v>1.8049999999999999</v>
      </c>
      <c r="S121">
        <v>1.8149999999999999</v>
      </c>
      <c r="T121">
        <v>1.8225</v>
      </c>
      <c r="U121">
        <v>1.8225</v>
      </c>
      <c r="V121">
        <v>1.8225</v>
      </c>
    </row>
    <row r="122" spans="1:22">
      <c r="A122" s="95">
        <v>44452</v>
      </c>
      <c r="B122" s="304">
        <f t="shared" si="2"/>
        <v>437851.09701255237</v>
      </c>
      <c r="C122" s="63">
        <v>2754</v>
      </c>
      <c r="L122">
        <v>2.36</v>
      </c>
      <c r="M122">
        <v>2.02</v>
      </c>
      <c r="N122">
        <v>1.8674999999999999</v>
      </c>
      <c r="O122">
        <v>1.8149999999999999</v>
      </c>
      <c r="P122">
        <v>1.78</v>
      </c>
      <c r="Q122">
        <v>1.79</v>
      </c>
      <c r="R122">
        <v>1.8025</v>
      </c>
      <c r="S122">
        <v>1.8125</v>
      </c>
      <c r="T122">
        <v>1.82</v>
      </c>
      <c r="U122">
        <v>1.82</v>
      </c>
      <c r="V122">
        <v>1.82</v>
      </c>
    </row>
    <row r="123" spans="1:22">
      <c r="A123" s="95">
        <v>44453</v>
      </c>
      <c r="B123" s="304">
        <f t="shared" si="2"/>
        <v>563133.1102463546</v>
      </c>
      <c r="C123" s="63">
        <v>3542</v>
      </c>
      <c r="L123">
        <v>2.4</v>
      </c>
      <c r="M123">
        <v>2.09</v>
      </c>
      <c r="N123">
        <v>1.89</v>
      </c>
      <c r="O123">
        <v>1.825</v>
      </c>
      <c r="P123">
        <v>1.7849999999999999</v>
      </c>
      <c r="Q123">
        <v>1.7949999999999999</v>
      </c>
      <c r="R123">
        <v>1.8075000000000001</v>
      </c>
      <c r="S123">
        <v>1.8174999999999999</v>
      </c>
      <c r="T123">
        <v>1.825</v>
      </c>
      <c r="U123">
        <v>1.825</v>
      </c>
      <c r="V123">
        <v>1.825</v>
      </c>
    </row>
    <row r="124" spans="1:22">
      <c r="A124" s="95">
        <v>44454</v>
      </c>
      <c r="B124" s="304">
        <f t="shared" si="2"/>
        <v>346592.37163666094</v>
      </c>
      <c r="C124" s="63">
        <v>2180</v>
      </c>
      <c r="L124">
        <v>2.42</v>
      </c>
      <c r="M124">
        <v>2.09</v>
      </c>
      <c r="N124">
        <v>1.9</v>
      </c>
      <c r="O124">
        <v>1.84</v>
      </c>
      <c r="P124">
        <v>1.8025</v>
      </c>
      <c r="Q124">
        <v>1.8125</v>
      </c>
      <c r="R124">
        <v>1.825</v>
      </c>
      <c r="S124">
        <v>1.835</v>
      </c>
      <c r="T124">
        <v>1.8425</v>
      </c>
      <c r="U124">
        <v>1.8425</v>
      </c>
      <c r="V124">
        <v>1.8425</v>
      </c>
    </row>
    <row r="125" spans="1:22">
      <c r="A125" s="95">
        <v>44455</v>
      </c>
      <c r="B125" s="304">
        <f t="shared" si="2"/>
        <v>334827.30948018713</v>
      </c>
      <c r="C125" s="63">
        <v>2106</v>
      </c>
      <c r="L125">
        <v>2.39</v>
      </c>
      <c r="M125">
        <v>2.0649999999999999</v>
      </c>
      <c r="N125">
        <v>1.8825000000000001</v>
      </c>
      <c r="O125">
        <v>1.8274999999999999</v>
      </c>
      <c r="P125">
        <v>1.79</v>
      </c>
      <c r="Q125">
        <v>1.8</v>
      </c>
      <c r="R125">
        <v>1.8125</v>
      </c>
      <c r="S125">
        <v>1.8225</v>
      </c>
      <c r="T125">
        <v>1.83</v>
      </c>
      <c r="U125">
        <v>1.83</v>
      </c>
      <c r="V125">
        <v>1.83</v>
      </c>
    </row>
    <row r="126" spans="1:22">
      <c r="A126" s="95">
        <v>44456</v>
      </c>
      <c r="C126" s="63">
        <v>2029</v>
      </c>
      <c r="L126">
        <v>2.3675000000000002</v>
      </c>
      <c r="M126">
        <v>2.0299999999999998</v>
      </c>
      <c r="N126">
        <v>1.855</v>
      </c>
      <c r="O126">
        <v>1.8049999999999999</v>
      </c>
      <c r="P126">
        <v>1.77</v>
      </c>
      <c r="Q126">
        <v>1.78</v>
      </c>
      <c r="R126">
        <v>1.7925</v>
      </c>
      <c r="S126">
        <v>1.8025</v>
      </c>
      <c r="T126">
        <v>1.8075000000000001</v>
      </c>
      <c r="U126">
        <v>1.8075000000000001</v>
      </c>
      <c r="V126">
        <v>1.8075000000000001</v>
      </c>
    </row>
    <row r="127" spans="1:22">
      <c r="A127" s="95">
        <v>44459</v>
      </c>
      <c r="C127" s="63">
        <v>1821</v>
      </c>
      <c r="L127">
        <v>2.36</v>
      </c>
      <c r="M127">
        <v>2.0099999999999998</v>
      </c>
      <c r="N127">
        <v>1.845</v>
      </c>
      <c r="O127">
        <v>1.7949999999999999</v>
      </c>
      <c r="P127">
        <v>1.76</v>
      </c>
      <c r="Q127">
        <v>1.77</v>
      </c>
      <c r="R127">
        <v>1.7825</v>
      </c>
      <c r="S127">
        <v>1.7925</v>
      </c>
      <c r="T127">
        <v>1.7975000000000001</v>
      </c>
      <c r="U127">
        <v>1.7975000000000001</v>
      </c>
      <c r="V127">
        <v>1.7975000000000001</v>
      </c>
    </row>
    <row r="128" spans="1:22">
      <c r="A128" s="95">
        <v>44460</v>
      </c>
      <c r="C128" s="63">
        <v>3255</v>
      </c>
      <c r="L128">
        <v>2.37</v>
      </c>
      <c r="M128">
        <v>2.02</v>
      </c>
      <c r="N128">
        <v>1.85</v>
      </c>
      <c r="O128">
        <v>1.8025</v>
      </c>
      <c r="P128">
        <v>1.77</v>
      </c>
      <c r="Q128">
        <v>1.78</v>
      </c>
      <c r="R128">
        <v>1.7925</v>
      </c>
      <c r="S128">
        <v>1.8025</v>
      </c>
      <c r="T128">
        <v>1.8075000000000001</v>
      </c>
      <c r="U128">
        <v>1.8075000000000001</v>
      </c>
      <c r="V128">
        <v>1.8075000000000001</v>
      </c>
    </row>
    <row r="129" spans="1:24">
      <c r="A129" s="95">
        <v>44461</v>
      </c>
      <c r="C129" s="63">
        <v>2852</v>
      </c>
      <c r="L129">
        <v>2.4</v>
      </c>
      <c r="M129">
        <v>2.0449999999999999</v>
      </c>
      <c r="N129">
        <v>1.87</v>
      </c>
      <c r="O129">
        <v>1.8225</v>
      </c>
      <c r="P129">
        <v>1.79</v>
      </c>
      <c r="Q129">
        <v>1.8</v>
      </c>
      <c r="R129">
        <v>1.8125</v>
      </c>
      <c r="S129">
        <v>1.8225</v>
      </c>
      <c r="T129">
        <v>1.8274999999999999</v>
      </c>
      <c r="U129">
        <v>1.8274999999999999</v>
      </c>
      <c r="V129">
        <v>1.8274999999999999</v>
      </c>
    </row>
    <row r="130" spans="1:24">
      <c r="A130" s="95">
        <v>44462</v>
      </c>
      <c r="C130" s="63">
        <v>4842</v>
      </c>
      <c r="L130">
        <v>2.4049999999999998</v>
      </c>
      <c r="M130">
        <v>2.085</v>
      </c>
      <c r="N130">
        <v>1.885</v>
      </c>
      <c r="O130">
        <v>1.82</v>
      </c>
      <c r="P130">
        <v>1.78</v>
      </c>
      <c r="Q130">
        <v>1.7875000000000001</v>
      </c>
      <c r="R130">
        <v>1.8</v>
      </c>
      <c r="S130">
        <v>1.81</v>
      </c>
      <c r="T130">
        <v>1.8149999999999999</v>
      </c>
      <c r="U130">
        <v>1.8149999999999999</v>
      </c>
      <c r="V130">
        <v>1.8149999999999999</v>
      </c>
    </row>
    <row r="131" spans="1:24">
      <c r="A131" s="95">
        <v>44463</v>
      </c>
      <c r="C131" s="63">
        <v>2501</v>
      </c>
      <c r="L131">
        <v>2.4</v>
      </c>
      <c r="M131">
        <v>2.09</v>
      </c>
      <c r="N131">
        <v>1.87</v>
      </c>
      <c r="O131">
        <v>1.7925</v>
      </c>
      <c r="P131">
        <v>1.7475000000000001</v>
      </c>
      <c r="Q131">
        <v>1.7549999999999999</v>
      </c>
      <c r="R131">
        <v>1.7675000000000001</v>
      </c>
      <c r="S131">
        <v>1.7775000000000001</v>
      </c>
      <c r="T131">
        <v>1.7825</v>
      </c>
      <c r="U131">
        <v>1.7825</v>
      </c>
      <c r="V131">
        <v>1.7825</v>
      </c>
    </row>
    <row r="132" spans="1:24">
      <c r="A132" s="95">
        <v>44466</v>
      </c>
      <c r="C132" s="63">
        <v>1534</v>
      </c>
      <c r="L132">
        <v>2.415</v>
      </c>
      <c r="M132">
        <v>2.14</v>
      </c>
      <c r="N132">
        <v>1.92</v>
      </c>
      <c r="O132">
        <v>1.835</v>
      </c>
      <c r="P132">
        <v>1.7875000000000001</v>
      </c>
      <c r="Q132">
        <v>1.7949999999999999</v>
      </c>
      <c r="R132">
        <v>1.8075000000000001</v>
      </c>
      <c r="S132">
        <v>1.8174999999999999</v>
      </c>
      <c r="T132">
        <v>1.8225</v>
      </c>
      <c r="U132">
        <v>1.8225</v>
      </c>
      <c r="V132">
        <v>1.8225</v>
      </c>
    </row>
    <row r="133" spans="1:24">
      <c r="A133" s="95">
        <v>44467</v>
      </c>
      <c r="C133" s="63">
        <v>1268</v>
      </c>
      <c r="L133">
        <v>2.4125000000000001</v>
      </c>
      <c r="M133">
        <v>2.085</v>
      </c>
      <c r="N133">
        <v>1.9</v>
      </c>
      <c r="O133">
        <v>1.83</v>
      </c>
      <c r="P133">
        <v>1.79</v>
      </c>
      <c r="Q133">
        <v>1.7975000000000001</v>
      </c>
      <c r="R133">
        <v>1.8075000000000001</v>
      </c>
      <c r="S133">
        <v>1.8174999999999999</v>
      </c>
      <c r="T133">
        <v>1.8225</v>
      </c>
      <c r="U133">
        <v>1.8225</v>
      </c>
      <c r="V133">
        <v>1.8225</v>
      </c>
    </row>
    <row r="134" spans="1:24">
      <c r="A134" s="95">
        <v>44468</v>
      </c>
      <c r="C134" s="63">
        <v>2956</v>
      </c>
      <c r="L134">
        <v>2.4125000000000001</v>
      </c>
      <c r="M134">
        <v>2.11</v>
      </c>
      <c r="N134">
        <v>1.92</v>
      </c>
      <c r="O134">
        <v>1.855</v>
      </c>
      <c r="P134">
        <v>1.8149999999999999</v>
      </c>
      <c r="Q134">
        <v>1.8225</v>
      </c>
      <c r="R134">
        <v>1.8325</v>
      </c>
      <c r="S134">
        <v>1.8425</v>
      </c>
      <c r="T134">
        <v>1.8474999999999999</v>
      </c>
      <c r="U134">
        <v>1.8474999999999999</v>
      </c>
      <c r="V134">
        <v>1.8474999999999999</v>
      </c>
    </row>
    <row r="135" spans="1:24">
      <c r="A135" s="95">
        <v>44469</v>
      </c>
      <c r="C135" s="63">
        <v>4424</v>
      </c>
      <c r="L135">
        <v>2.4125000000000001</v>
      </c>
      <c r="M135">
        <v>2.11</v>
      </c>
      <c r="N135">
        <v>1.92</v>
      </c>
      <c r="O135">
        <v>1.86</v>
      </c>
      <c r="P135">
        <v>1.8225</v>
      </c>
      <c r="Q135">
        <v>1.83</v>
      </c>
      <c r="R135">
        <v>1.84</v>
      </c>
      <c r="S135">
        <v>1.8474999999999999</v>
      </c>
      <c r="T135">
        <v>1.8525</v>
      </c>
      <c r="U135">
        <v>1.8525</v>
      </c>
      <c r="V135">
        <v>1.8525</v>
      </c>
    </row>
    <row r="136" spans="1:24">
      <c r="A136" s="95">
        <v>44470</v>
      </c>
      <c r="C136" s="63">
        <v>3002</v>
      </c>
      <c r="L136">
        <v>2.4116900000000001</v>
      </c>
      <c r="M136">
        <v>2.1</v>
      </c>
      <c r="N136">
        <v>1.9475</v>
      </c>
      <c r="O136">
        <v>1.8975</v>
      </c>
      <c r="P136">
        <v>1.8625</v>
      </c>
      <c r="Q136">
        <v>1.87</v>
      </c>
      <c r="R136">
        <v>1.88</v>
      </c>
      <c r="S136">
        <v>1.8875</v>
      </c>
      <c r="T136">
        <v>1.8925000000000001</v>
      </c>
      <c r="U136">
        <v>1.8925000000000001</v>
      </c>
      <c r="V136">
        <v>1.8925000000000001</v>
      </c>
    </row>
    <row r="137" spans="1:24">
      <c r="A137" s="95">
        <v>44473</v>
      </c>
      <c r="C137" s="63">
        <v>4130</v>
      </c>
      <c r="L137">
        <v>2.4116900000000001</v>
      </c>
      <c r="M137">
        <v>2.1800000000000002</v>
      </c>
      <c r="N137">
        <v>2.0074999999999998</v>
      </c>
      <c r="O137">
        <v>1.9424999999999999</v>
      </c>
      <c r="P137">
        <v>1.9</v>
      </c>
      <c r="Q137">
        <v>1.9075</v>
      </c>
      <c r="R137">
        <v>1.9175</v>
      </c>
      <c r="S137">
        <v>1.925</v>
      </c>
      <c r="T137">
        <v>1.93</v>
      </c>
      <c r="U137">
        <v>1.93</v>
      </c>
      <c r="V137">
        <v>1.93</v>
      </c>
    </row>
    <row r="138" spans="1:24">
      <c r="A138" s="95">
        <v>44474</v>
      </c>
      <c r="C138" s="63">
        <v>8253</v>
      </c>
      <c r="M138">
        <v>2.2599999999999998</v>
      </c>
      <c r="N138">
        <v>2.0750000000000002</v>
      </c>
      <c r="O138">
        <v>1.9850000000000001</v>
      </c>
      <c r="P138">
        <v>1.925</v>
      </c>
      <c r="Q138">
        <v>1.93</v>
      </c>
      <c r="R138">
        <v>1.9350000000000001</v>
      </c>
      <c r="S138">
        <v>1.94</v>
      </c>
      <c r="T138">
        <v>1.9450000000000001</v>
      </c>
      <c r="U138">
        <v>1.9450000000000001</v>
      </c>
      <c r="V138">
        <v>1.9450000000000001</v>
      </c>
    </row>
    <row r="139" spans="1:24">
      <c r="A139" s="95">
        <v>44475</v>
      </c>
      <c r="C139" s="63">
        <v>1765</v>
      </c>
      <c r="M139">
        <v>2.2749999999999999</v>
      </c>
      <c r="N139">
        <v>2.08</v>
      </c>
      <c r="O139">
        <v>1.98</v>
      </c>
      <c r="P139">
        <v>1.915</v>
      </c>
      <c r="Q139">
        <v>1.9175</v>
      </c>
      <c r="R139">
        <v>1.9225000000000001</v>
      </c>
      <c r="S139">
        <v>1.9275</v>
      </c>
      <c r="T139">
        <v>1.9325000000000001</v>
      </c>
      <c r="U139">
        <v>1.9325000000000001</v>
      </c>
      <c r="V139">
        <v>1.9325000000000001</v>
      </c>
    </row>
    <row r="140" spans="1:24">
      <c r="A140" s="95">
        <v>44476</v>
      </c>
      <c r="C140" s="63">
        <v>5930</v>
      </c>
      <c r="M140">
        <v>2.35</v>
      </c>
      <c r="N140">
        <v>2.145</v>
      </c>
      <c r="O140">
        <v>2.0175000000000001</v>
      </c>
      <c r="P140">
        <v>1.9375</v>
      </c>
      <c r="Q140">
        <v>1.9325000000000001</v>
      </c>
      <c r="R140">
        <v>1.9325000000000001</v>
      </c>
      <c r="S140">
        <v>1.9325000000000001</v>
      </c>
      <c r="T140">
        <v>1.9350000000000001</v>
      </c>
      <c r="U140">
        <v>1.9350000000000001</v>
      </c>
      <c r="V140">
        <v>1.9350000000000001</v>
      </c>
    </row>
    <row r="141" spans="1:24">
      <c r="A141" s="95">
        <v>44477</v>
      </c>
      <c r="C141" s="63">
        <v>2165</v>
      </c>
      <c r="M141">
        <v>2.3650000000000002</v>
      </c>
      <c r="N141">
        <v>2.165</v>
      </c>
      <c r="O141">
        <v>2.0299999999999998</v>
      </c>
      <c r="P141">
        <v>1.9475</v>
      </c>
      <c r="Q141">
        <v>1.9424999999999999</v>
      </c>
      <c r="R141">
        <v>1.9424999999999999</v>
      </c>
      <c r="S141">
        <v>1.9424999999999999</v>
      </c>
      <c r="T141">
        <v>1.9450000000000001</v>
      </c>
      <c r="U141">
        <v>1.9450000000000001</v>
      </c>
      <c r="V141">
        <v>1.9450000000000001</v>
      </c>
    </row>
    <row r="142" spans="1:24">
      <c r="A142" s="95">
        <v>44480</v>
      </c>
      <c r="C142" s="63">
        <v>1688</v>
      </c>
      <c r="M142">
        <v>2.335</v>
      </c>
      <c r="N142">
        <v>2.13</v>
      </c>
      <c r="O142">
        <v>2.0049999999999999</v>
      </c>
      <c r="P142">
        <v>1.9275</v>
      </c>
      <c r="Q142">
        <v>1.9225000000000001</v>
      </c>
      <c r="R142">
        <v>1.9225000000000001</v>
      </c>
      <c r="S142">
        <v>1.9225000000000001</v>
      </c>
      <c r="T142">
        <v>1.925</v>
      </c>
      <c r="U142">
        <v>1.925</v>
      </c>
      <c r="V142">
        <v>1.925</v>
      </c>
    </row>
    <row r="143" spans="1:24">
      <c r="A143" s="95">
        <v>44481</v>
      </c>
      <c r="C143" s="63">
        <v>3299</v>
      </c>
      <c r="M143">
        <v>2.31</v>
      </c>
      <c r="N143">
        <v>2.0950000000000002</v>
      </c>
      <c r="O143">
        <v>1.97</v>
      </c>
      <c r="P143">
        <v>1.8975</v>
      </c>
      <c r="Q143">
        <v>1.895</v>
      </c>
      <c r="R143">
        <v>1.8975</v>
      </c>
      <c r="S143">
        <v>1.8975</v>
      </c>
      <c r="T143">
        <v>1.9</v>
      </c>
      <c r="U143">
        <v>1.9</v>
      </c>
      <c r="V143">
        <v>1.9</v>
      </c>
    </row>
    <row r="144" spans="1:24">
      <c r="A144" s="95">
        <v>44482</v>
      </c>
      <c r="C144" s="63">
        <v>4973</v>
      </c>
      <c r="M144">
        <v>2.35</v>
      </c>
      <c r="N144">
        <v>2.12</v>
      </c>
      <c r="O144">
        <v>1.9750000000000001</v>
      </c>
      <c r="P144">
        <v>1.89</v>
      </c>
      <c r="Q144">
        <v>1.885</v>
      </c>
      <c r="R144">
        <v>1.885</v>
      </c>
      <c r="S144">
        <v>1.885</v>
      </c>
      <c r="T144">
        <v>1.885</v>
      </c>
      <c r="U144">
        <v>1.885</v>
      </c>
      <c r="V144">
        <v>1.885</v>
      </c>
      <c r="W144">
        <v>1.885</v>
      </c>
      <c r="X144">
        <v>1.885</v>
      </c>
    </row>
    <row r="145" spans="1:27">
      <c r="A145" s="95">
        <v>44483</v>
      </c>
      <c r="C145" s="63">
        <v>3940</v>
      </c>
      <c r="M145">
        <v>2.4</v>
      </c>
      <c r="N145">
        <v>2.17</v>
      </c>
      <c r="O145">
        <v>2.0099999999999998</v>
      </c>
      <c r="P145">
        <v>1.925</v>
      </c>
      <c r="Q145">
        <v>1.9175</v>
      </c>
      <c r="R145">
        <v>1.9175</v>
      </c>
      <c r="S145">
        <v>1.9175</v>
      </c>
      <c r="T145">
        <v>1.9175</v>
      </c>
      <c r="U145">
        <v>1.9175</v>
      </c>
      <c r="V145">
        <v>1.9175</v>
      </c>
      <c r="W145">
        <v>1.9175</v>
      </c>
      <c r="X145">
        <v>1.9175</v>
      </c>
    </row>
    <row r="146" spans="1:27">
      <c r="A146" s="95">
        <v>44484</v>
      </c>
      <c r="C146" s="63">
        <v>2958</v>
      </c>
      <c r="M146">
        <v>2.4550000000000001</v>
      </c>
      <c r="N146">
        <v>2.2400000000000002</v>
      </c>
      <c r="O146">
        <v>2.04</v>
      </c>
      <c r="P146">
        <v>1.9475</v>
      </c>
      <c r="Q146">
        <v>1.9325000000000001</v>
      </c>
      <c r="R146">
        <v>1.93</v>
      </c>
      <c r="S146">
        <v>1.93</v>
      </c>
      <c r="T146">
        <v>1.93</v>
      </c>
      <c r="U146">
        <v>1.93</v>
      </c>
      <c r="V146">
        <v>1.93</v>
      </c>
      <c r="W146">
        <v>1.93</v>
      </c>
      <c r="X146">
        <v>1.93</v>
      </c>
    </row>
    <row r="147" spans="1:27">
      <c r="A147" s="95">
        <v>44487</v>
      </c>
      <c r="C147" s="63">
        <v>2842</v>
      </c>
      <c r="M147">
        <v>2.4750000000000001</v>
      </c>
      <c r="N147">
        <v>2.2949999999999999</v>
      </c>
      <c r="O147">
        <v>2.085</v>
      </c>
      <c r="P147">
        <v>1.9850000000000001</v>
      </c>
      <c r="Q147">
        <v>1.9624999999999999</v>
      </c>
      <c r="R147">
        <v>1.9575</v>
      </c>
      <c r="S147">
        <v>1.9550000000000001</v>
      </c>
      <c r="T147">
        <v>1.9550000000000001</v>
      </c>
      <c r="U147">
        <v>1.9550000000000001</v>
      </c>
      <c r="V147">
        <v>1.9550000000000001</v>
      </c>
      <c r="W147">
        <v>1.9550000000000001</v>
      </c>
      <c r="X147">
        <v>1.9550000000000001</v>
      </c>
    </row>
    <row r="148" spans="1:27">
      <c r="A148" s="95">
        <v>44488</v>
      </c>
      <c r="C148" s="63">
        <v>5253</v>
      </c>
      <c r="M148">
        <v>2.5099999999999998</v>
      </c>
      <c r="N148">
        <v>2.355</v>
      </c>
      <c r="O148">
        <v>2.1150000000000002</v>
      </c>
      <c r="P148">
        <v>2.0049999999999999</v>
      </c>
      <c r="Q148">
        <v>1.9775</v>
      </c>
      <c r="R148">
        <v>1.97</v>
      </c>
      <c r="S148">
        <v>1.9650000000000001</v>
      </c>
      <c r="T148">
        <v>1.96</v>
      </c>
      <c r="U148">
        <v>1.9575</v>
      </c>
      <c r="V148">
        <v>1.9575</v>
      </c>
      <c r="W148">
        <v>1.9575</v>
      </c>
      <c r="X148">
        <v>1.9575</v>
      </c>
    </row>
    <row r="149" spans="1:27">
      <c r="A149" s="95">
        <v>44489</v>
      </c>
      <c r="C149" s="63">
        <v>4985</v>
      </c>
      <c r="M149">
        <v>2.5</v>
      </c>
      <c r="N149">
        <v>2.2999999999999998</v>
      </c>
      <c r="O149">
        <v>2.0499999999999998</v>
      </c>
      <c r="P149">
        <v>1.96</v>
      </c>
      <c r="Q149">
        <v>1.94</v>
      </c>
      <c r="R149">
        <v>1.9375</v>
      </c>
      <c r="S149">
        <v>1.9350000000000001</v>
      </c>
      <c r="T149">
        <v>1.9325000000000001</v>
      </c>
      <c r="U149">
        <v>1.93</v>
      </c>
      <c r="V149">
        <v>1.93</v>
      </c>
      <c r="W149">
        <v>1.93</v>
      </c>
      <c r="X149">
        <v>1.93</v>
      </c>
    </row>
    <row r="150" spans="1:27">
      <c r="A150" s="95">
        <v>44490</v>
      </c>
      <c r="C150" s="63">
        <v>4809</v>
      </c>
      <c r="M150">
        <v>2.5</v>
      </c>
      <c r="N150">
        <v>2.2650000000000001</v>
      </c>
      <c r="O150">
        <v>2.0049999999999999</v>
      </c>
      <c r="P150">
        <v>1.9350000000000001</v>
      </c>
      <c r="Q150">
        <v>1.92</v>
      </c>
      <c r="R150">
        <v>1.92</v>
      </c>
      <c r="S150">
        <v>1.92</v>
      </c>
      <c r="T150">
        <v>1.92</v>
      </c>
      <c r="U150">
        <v>1.92</v>
      </c>
      <c r="V150">
        <v>1.92</v>
      </c>
      <c r="W150">
        <v>1.92</v>
      </c>
      <c r="X150">
        <v>1.92</v>
      </c>
    </row>
    <row r="151" spans="1:27">
      <c r="A151" s="95">
        <v>44491</v>
      </c>
      <c r="C151" s="63">
        <v>3971</v>
      </c>
      <c r="M151">
        <v>2.5</v>
      </c>
      <c r="N151">
        <v>2.2799999999999998</v>
      </c>
      <c r="O151">
        <v>2.0249999999999999</v>
      </c>
      <c r="P151">
        <v>1.95</v>
      </c>
      <c r="Q151">
        <v>1.94</v>
      </c>
      <c r="R151">
        <v>1.94</v>
      </c>
      <c r="S151">
        <v>1.94</v>
      </c>
      <c r="T151">
        <v>1.94</v>
      </c>
      <c r="U151">
        <v>1.94</v>
      </c>
      <c r="V151">
        <v>1.94</v>
      </c>
      <c r="W151">
        <v>1.94</v>
      </c>
      <c r="X151">
        <v>1.94</v>
      </c>
    </row>
    <row r="152" spans="1:27">
      <c r="A152" s="95">
        <v>44494</v>
      </c>
      <c r="C152" s="63">
        <v>3289</v>
      </c>
      <c r="M152">
        <v>2.5350000000000001</v>
      </c>
      <c r="N152">
        <v>2.355</v>
      </c>
      <c r="O152">
        <v>2.08</v>
      </c>
      <c r="P152">
        <v>1.99</v>
      </c>
      <c r="Q152">
        <v>1.9750000000000001</v>
      </c>
      <c r="R152">
        <v>1.9724999999999999</v>
      </c>
      <c r="S152">
        <v>1.97</v>
      </c>
      <c r="T152">
        <v>1.9675</v>
      </c>
      <c r="U152">
        <v>1.9650000000000001</v>
      </c>
      <c r="V152">
        <v>1.9650000000000001</v>
      </c>
      <c r="W152">
        <v>1.9650000000000001</v>
      </c>
      <c r="X152">
        <v>1.9650000000000001</v>
      </c>
    </row>
    <row r="153" spans="1:27">
      <c r="A153" s="95">
        <v>44495</v>
      </c>
      <c r="C153" s="63">
        <v>4124</v>
      </c>
      <c r="M153">
        <v>2.56</v>
      </c>
      <c r="N153">
        <v>2.4700000000000002</v>
      </c>
      <c r="O153">
        <v>2.14</v>
      </c>
      <c r="P153">
        <v>2.0249999999999999</v>
      </c>
      <c r="Q153">
        <v>2.0049999999999999</v>
      </c>
      <c r="R153">
        <v>2</v>
      </c>
      <c r="S153">
        <v>1.9950000000000001</v>
      </c>
      <c r="T153">
        <v>1.99</v>
      </c>
      <c r="U153">
        <v>1.9850000000000001</v>
      </c>
      <c r="V153">
        <v>1.98</v>
      </c>
      <c r="W153">
        <v>1.9750000000000001</v>
      </c>
      <c r="X153">
        <v>1.9724999999999999</v>
      </c>
      <c r="Y153">
        <v>2.0825</v>
      </c>
      <c r="Z153">
        <v>2.0825</v>
      </c>
      <c r="AA153">
        <v>2.0825</v>
      </c>
    </row>
    <row r="154" spans="1:27">
      <c r="A154" s="95">
        <v>44496</v>
      </c>
      <c r="C154" s="63">
        <v>5302</v>
      </c>
      <c r="M154">
        <v>2.56</v>
      </c>
      <c r="N154">
        <v>2.52</v>
      </c>
      <c r="O154">
        <v>2.17</v>
      </c>
      <c r="P154">
        <v>2.0550000000000002</v>
      </c>
      <c r="Q154">
        <v>2.0350000000000001</v>
      </c>
      <c r="R154">
        <v>2.0299999999999998</v>
      </c>
      <c r="S154">
        <v>2.0249999999999999</v>
      </c>
      <c r="T154">
        <v>2.02</v>
      </c>
      <c r="U154">
        <v>2.0150000000000001</v>
      </c>
      <c r="V154">
        <v>2.0099999999999998</v>
      </c>
      <c r="W154">
        <v>2.0049999999999999</v>
      </c>
      <c r="X154">
        <v>2</v>
      </c>
      <c r="Y154">
        <v>2</v>
      </c>
      <c r="Z154">
        <v>2</v>
      </c>
      <c r="AA154">
        <v>2</v>
      </c>
    </row>
    <row r="155" spans="1:27">
      <c r="A155" s="95">
        <v>44497</v>
      </c>
      <c r="C155" s="63">
        <v>3685</v>
      </c>
      <c r="M155">
        <v>2.58</v>
      </c>
      <c r="N155">
        <v>2.5449999999999999</v>
      </c>
      <c r="O155">
        <v>2.1850000000000001</v>
      </c>
      <c r="P155">
        <v>2.0649999999999999</v>
      </c>
      <c r="Q155">
        <v>2.0425</v>
      </c>
      <c r="R155">
        <v>2.0375000000000001</v>
      </c>
      <c r="S155">
        <v>2.0325000000000002</v>
      </c>
      <c r="T155">
        <v>2.0249999999999999</v>
      </c>
      <c r="U155">
        <v>2.0150000000000001</v>
      </c>
      <c r="V155">
        <v>2.0049999999999999</v>
      </c>
      <c r="W155">
        <v>1.9950000000000001</v>
      </c>
      <c r="X155">
        <v>1.9850000000000001</v>
      </c>
      <c r="Y155">
        <v>1.9824999999999999</v>
      </c>
      <c r="Z155">
        <v>1.9824999999999999</v>
      </c>
      <c r="AA155">
        <v>1.9824999999999999</v>
      </c>
    </row>
    <row r="156" spans="1:27">
      <c r="A156" s="95">
        <v>44498</v>
      </c>
      <c r="C156" s="63">
        <v>2757</v>
      </c>
      <c r="M156">
        <v>2.6</v>
      </c>
      <c r="N156">
        <v>2.58</v>
      </c>
      <c r="O156">
        <v>2.2200000000000002</v>
      </c>
      <c r="P156">
        <v>2.0874999999999999</v>
      </c>
      <c r="Q156">
        <v>2.0649999999999999</v>
      </c>
      <c r="R156">
        <v>2.06</v>
      </c>
      <c r="S156">
        <v>2.0550000000000002</v>
      </c>
      <c r="T156">
        <v>2.0449999999999999</v>
      </c>
      <c r="U156">
        <v>2.0350000000000001</v>
      </c>
      <c r="V156">
        <v>2.0249999999999999</v>
      </c>
      <c r="W156">
        <v>2.0150000000000001</v>
      </c>
      <c r="X156">
        <v>2.0049999999999999</v>
      </c>
      <c r="Y156">
        <v>2.0024999999999999</v>
      </c>
      <c r="Z156">
        <v>2.0024999999999999</v>
      </c>
      <c r="AA156">
        <v>2.0024999999999999</v>
      </c>
    </row>
    <row r="157" spans="1:27">
      <c r="A157" s="95">
        <v>44501</v>
      </c>
      <c r="C157" s="63">
        <v>1668</v>
      </c>
      <c r="M157">
        <v>2.6019299999999999</v>
      </c>
      <c r="N157">
        <v>2.6850000000000001</v>
      </c>
      <c r="O157">
        <v>2.2999999999999998</v>
      </c>
      <c r="P157">
        <v>2.14</v>
      </c>
      <c r="Q157">
        <v>2.11</v>
      </c>
      <c r="R157">
        <v>2.1025</v>
      </c>
      <c r="S157">
        <v>2.0950000000000002</v>
      </c>
      <c r="T157">
        <v>2.0825</v>
      </c>
      <c r="U157">
        <v>2.0699999999999998</v>
      </c>
      <c r="V157">
        <v>2.06</v>
      </c>
      <c r="W157">
        <v>2.0499999999999998</v>
      </c>
      <c r="X157">
        <v>2.04</v>
      </c>
      <c r="Y157">
        <v>2.0350000000000001</v>
      </c>
      <c r="Z157">
        <v>2.0325000000000002</v>
      </c>
      <c r="AA157">
        <v>2.0299999999999998</v>
      </c>
    </row>
    <row r="158" spans="1:27">
      <c r="A158" s="95">
        <v>44502</v>
      </c>
      <c r="C158" s="63">
        <v>3961</v>
      </c>
      <c r="M158">
        <v>2.6019299999999999</v>
      </c>
      <c r="N158">
        <v>2.7</v>
      </c>
      <c r="O158">
        <v>2.2999999999999998</v>
      </c>
      <c r="P158">
        <v>2.12</v>
      </c>
      <c r="Q158">
        <v>2.0825</v>
      </c>
      <c r="R158">
        <v>2.0724999999999998</v>
      </c>
      <c r="S158">
        <v>2.0649999999999999</v>
      </c>
      <c r="T158">
        <v>2.0525000000000002</v>
      </c>
      <c r="U158">
        <v>2.0375000000000001</v>
      </c>
      <c r="V158">
        <v>2.0274999999999999</v>
      </c>
      <c r="W158">
        <v>2.0175000000000001</v>
      </c>
      <c r="X158">
        <v>2.0074999999999998</v>
      </c>
      <c r="Y158">
        <v>2.0024999999999999</v>
      </c>
      <c r="Z158">
        <v>2</v>
      </c>
      <c r="AA158">
        <v>1.9975000000000001</v>
      </c>
    </row>
    <row r="159" spans="1:27">
      <c r="A159" s="95">
        <v>44503</v>
      </c>
      <c r="C159" s="63">
        <v>3771</v>
      </c>
      <c r="N159">
        <v>2.85</v>
      </c>
      <c r="O159">
        <v>2.38</v>
      </c>
      <c r="P159">
        <v>2.15</v>
      </c>
      <c r="Q159">
        <v>2.1025</v>
      </c>
      <c r="R159">
        <v>2.09</v>
      </c>
      <c r="S159">
        <v>2.08</v>
      </c>
      <c r="T159">
        <v>2.0649999999999999</v>
      </c>
      <c r="U159">
        <v>2.0474999999999999</v>
      </c>
      <c r="V159">
        <v>2.0274999999999999</v>
      </c>
      <c r="W159">
        <v>2.0099999999999998</v>
      </c>
      <c r="X159">
        <v>1.99</v>
      </c>
      <c r="Y159">
        <v>1.97</v>
      </c>
      <c r="Z159">
        <v>1.96</v>
      </c>
      <c r="AA159">
        <v>1.95</v>
      </c>
    </row>
    <row r="160" spans="1:27">
      <c r="A160" s="95">
        <v>44504</v>
      </c>
      <c r="C160" s="63">
        <v>4572</v>
      </c>
      <c r="N160">
        <v>3.01</v>
      </c>
      <c r="O160">
        <v>2.5099999999999998</v>
      </c>
      <c r="P160">
        <v>2.2349999999999999</v>
      </c>
      <c r="Q160">
        <v>2.16</v>
      </c>
      <c r="R160">
        <v>2.14</v>
      </c>
      <c r="S160">
        <v>2.125</v>
      </c>
      <c r="T160">
        <v>2.1074999999999999</v>
      </c>
      <c r="U160">
        <v>2.0874999999999999</v>
      </c>
      <c r="V160">
        <v>2.0674999999999999</v>
      </c>
      <c r="W160">
        <v>2.0474999999999999</v>
      </c>
      <c r="X160">
        <v>2.0274999999999999</v>
      </c>
      <c r="Y160">
        <v>2.0074999999999998</v>
      </c>
      <c r="Z160">
        <v>1.9975000000000001</v>
      </c>
      <c r="AA160">
        <v>1.9875</v>
      </c>
    </row>
    <row r="161" spans="1:28">
      <c r="A161" s="95">
        <v>44505</v>
      </c>
      <c r="C161" s="63">
        <v>4203</v>
      </c>
      <c r="N161">
        <v>3.1</v>
      </c>
      <c r="O161">
        <v>2.5499999999999998</v>
      </c>
      <c r="P161">
        <v>2.2250000000000001</v>
      </c>
      <c r="Q161">
        <v>2.1349999999999998</v>
      </c>
      <c r="R161">
        <v>2.1074999999999999</v>
      </c>
      <c r="S161">
        <v>2.085</v>
      </c>
      <c r="T161">
        <v>2.0649999999999999</v>
      </c>
      <c r="U161">
        <v>2.0449999999999999</v>
      </c>
      <c r="V161">
        <v>2.0249999999999999</v>
      </c>
      <c r="W161">
        <v>2.0049999999999999</v>
      </c>
      <c r="X161">
        <v>1.9850000000000001</v>
      </c>
      <c r="Y161">
        <v>1.9650000000000001</v>
      </c>
      <c r="Z161">
        <v>1.9550000000000001</v>
      </c>
      <c r="AA161">
        <v>1.9450000000000001</v>
      </c>
    </row>
    <row r="162" spans="1:28">
      <c r="A162" s="95">
        <v>44508</v>
      </c>
      <c r="C162" s="63">
        <v>2539</v>
      </c>
      <c r="N162">
        <v>3.0550000000000002</v>
      </c>
      <c r="O162">
        <v>2.4950000000000001</v>
      </c>
      <c r="P162">
        <v>2.1949999999999998</v>
      </c>
      <c r="Q162">
        <v>2.11</v>
      </c>
      <c r="R162">
        <v>2.085</v>
      </c>
      <c r="S162">
        <v>2.0625</v>
      </c>
      <c r="T162">
        <v>2.0425</v>
      </c>
      <c r="U162">
        <v>2.0225</v>
      </c>
      <c r="V162">
        <v>2.0024999999999999</v>
      </c>
      <c r="W162">
        <v>1.9824999999999999</v>
      </c>
      <c r="X162">
        <v>1.9624999999999999</v>
      </c>
      <c r="Y162">
        <v>1.9424999999999999</v>
      </c>
      <c r="Z162">
        <v>1.9325000000000001</v>
      </c>
      <c r="AA162">
        <v>1.9225000000000001</v>
      </c>
    </row>
    <row r="163" spans="1:28">
      <c r="A163" s="95">
        <v>44509</v>
      </c>
      <c r="C163" s="63">
        <v>4232</v>
      </c>
      <c r="N163">
        <v>3</v>
      </c>
      <c r="O163">
        <v>2.38</v>
      </c>
      <c r="P163">
        <v>2.1</v>
      </c>
      <c r="Q163">
        <v>2.0350000000000001</v>
      </c>
      <c r="R163">
        <v>2.02</v>
      </c>
      <c r="S163">
        <v>2.0049999999999999</v>
      </c>
      <c r="T163">
        <v>1.9875</v>
      </c>
      <c r="U163">
        <v>1.9675</v>
      </c>
      <c r="V163">
        <v>1.9475</v>
      </c>
      <c r="W163">
        <v>1.9275</v>
      </c>
      <c r="X163">
        <v>1.9075</v>
      </c>
      <c r="Y163">
        <v>1.89</v>
      </c>
      <c r="Z163">
        <v>1.88</v>
      </c>
      <c r="AA163">
        <v>1.87</v>
      </c>
    </row>
    <row r="164" spans="1:28">
      <c r="A164" s="95">
        <v>44510</v>
      </c>
      <c r="C164" s="63">
        <v>3965</v>
      </c>
      <c r="N164">
        <v>3.1</v>
      </c>
      <c r="O164">
        <v>2.48</v>
      </c>
      <c r="P164">
        <v>2.15</v>
      </c>
      <c r="Q164">
        <v>2.0750000000000002</v>
      </c>
      <c r="R164">
        <v>2.0550000000000002</v>
      </c>
      <c r="S164">
        <v>2.0350000000000001</v>
      </c>
      <c r="T164">
        <v>2.0150000000000001</v>
      </c>
      <c r="U164">
        <v>1.9950000000000001</v>
      </c>
      <c r="V164">
        <v>1.9750000000000001</v>
      </c>
      <c r="W164">
        <v>1.9550000000000001</v>
      </c>
      <c r="X164">
        <v>1.9350000000000001</v>
      </c>
      <c r="Y164">
        <v>1.915</v>
      </c>
      <c r="Z164">
        <v>1.905</v>
      </c>
      <c r="AA164">
        <v>1.895</v>
      </c>
    </row>
    <row r="165" spans="1:28">
      <c r="A165" s="95">
        <v>44511</v>
      </c>
      <c r="C165" s="63">
        <v>3983</v>
      </c>
      <c r="N165">
        <v>3.1850000000000001</v>
      </c>
      <c r="O165">
        <v>2.585</v>
      </c>
      <c r="P165">
        <v>2.1850000000000001</v>
      </c>
      <c r="Q165">
        <v>2.1</v>
      </c>
      <c r="R165">
        <v>2.0750000000000002</v>
      </c>
      <c r="S165">
        <v>2.0550000000000002</v>
      </c>
      <c r="T165">
        <v>2.0350000000000001</v>
      </c>
      <c r="U165">
        <v>2.0099999999999998</v>
      </c>
      <c r="V165">
        <v>1.99</v>
      </c>
      <c r="W165">
        <v>1.97</v>
      </c>
      <c r="X165">
        <v>1.95</v>
      </c>
      <c r="Y165">
        <v>1.93</v>
      </c>
      <c r="Z165">
        <v>1.92</v>
      </c>
      <c r="AA165">
        <v>1.91</v>
      </c>
    </row>
    <row r="166" spans="1:28">
      <c r="A166" s="95">
        <v>44512</v>
      </c>
      <c r="C166" s="63">
        <v>2933</v>
      </c>
      <c r="N166">
        <v>3.21</v>
      </c>
      <c r="O166">
        <v>2.625</v>
      </c>
      <c r="P166">
        <v>2.2149999999999999</v>
      </c>
      <c r="Q166">
        <v>2.125</v>
      </c>
      <c r="R166">
        <v>2.1</v>
      </c>
      <c r="S166">
        <v>2.08</v>
      </c>
      <c r="T166">
        <v>2.06</v>
      </c>
      <c r="U166">
        <v>2.0350000000000001</v>
      </c>
      <c r="V166">
        <v>2.0150000000000001</v>
      </c>
      <c r="W166">
        <v>1.9950000000000001</v>
      </c>
      <c r="X166">
        <v>1.9750000000000001</v>
      </c>
      <c r="Y166">
        <v>1.9550000000000001</v>
      </c>
      <c r="Z166">
        <v>1.9450000000000001</v>
      </c>
      <c r="AA166">
        <v>1.9350000000000001</v>
      </c>
    </row>
    <row r="167" spans="1:28">
      <c r="A167" s="95">
        <v>44515</v>
      </c>
      <c r="C167" s="63">
        <v>2013</v>
      </c>
      <c r="N167">
        <v>3.2374999999999998</v>
      </c>
      <c r="O167">
        <v>2.67</v>
      </c>
      <c r="P167">
        <v>2.2400000000000002</v>
      </c>
      <c r="Q167">
        <v>2.14</v>
      </c>
      <c r="R167">
        <v>2.11</v>
      </c>
      <c r="S167">
        <v>2.0874999999999999</v>
      </c>
      <c r="T167">
        <v>2.0649999999999999</v>
      </c>
      <c r="U167">
        <v>2.04</v>
      </c>
      <c r="V167">
        <v>2.02</v>
      </c>
      <c r="W167">
        <v>2</v>
      </c>
      <c r="X167">
        <v>1.98</v>
      </c>
      <c r="Y167">
        <v>1.96</v>
      </c>
      <c r="Z167">
        <v>1.95</v>
      </c>
      <c r="AA167">
        <v>1.94</v>
      </c>
    </row>
    <row r="168" spans="1:28">
      <c r="A168" s="95">
        <v>44516</v>
      </c>
      <c r="C168" s="63">
        <v>6436</v>
      </c>
      <c r="N168">
        <v>3.3</v>
      </c>
      <c r="O168">
        <v>2.8</v>
      </c>
      <c r="P168">
        <v>2.3149999999999999</v>
      </c>
      <c r="Q168">
        <v>2.19</v>
      </c>
      <c r="R168">
        <v>2.1549999999999998</v>
      </c>
      <c r="S168">
        <v>2.13</v>
      </c>
      <c r="T168">
        <v>2.1025</v>
      </c>
      <c r="U168">
        <v>2.0775000000000001</v>
      </c>
      <c r="V168">
        <v>2.0525000000000002</v>
      </c>
      <c r="W168">
        <v>2.0325000000000002</v>
      </c>
      <c r="X168">
        <v>2.0125000000000002</v>
      </c>
      <c r="Y168">
        <v>1.9924999999999999</v>
      </c>
      <c r="Z168">
        <v>1.9824999999999999</v>
      </c>
      <c r="AA168">
        <v>1.9724999999999999</v>
      </c>
    </row>
    <row r="169" spans="1:28">
      <c r="A169" s="95">
        <v>44517</v>
      </c>
      <c r="C169" s="63">
        <v>5090</v>
      </c>
      <c r="N169">
        <v>3.36</v>
      </c>
      <c r="O169">
        <v>2.96</v>
      </c>
      <c r="P169">
        <v>2.4649999999999999</v>
      </c>
      <c r="Q169">
        <v>2.3149999999999999</v>
      </c>
      <c r="R169">
        <v>2.27</v>
      </c>
      <c r="S169">
        <v>2.2374999999999998</v>
      </c>
      <c r="T169">
        <v>2.2075</v>
      </c>
      <c r="U169">
        <v>2.1775000000000002</v>
      </c>
      <c r="V169">
        <v>2.15</v>
      </c>
      <c r="W169">
        <v>2.1274999999999999</v>
      </c>
      <c r="X169">
        <v>2.105</v>
      </c>
      <c r="Y169">
        <v>2.085</v>
      </c>
      <c r="Z169">
        <v>2.0750000000000002</v>
      </c>
      <c r="AA169">
        <v>2.0649999999999999</v>
      </c>
    </row>
    <row r="170" spans="1:28">
      <c r="A170" s="95">
        <v>44518</v>
      </c>
      <c r="C170" s="63">
        <v>7016</v>
      </c>
      <c r="N170">
        <v>3.41</v>
      </c>
      <c r="O170">
        <v>3.085</v>
      </c>
      <c r="P170">
        <v>2.5649999999999999</v>
      </c>
      <c r="Q170">
        <v>2.37</v>
      </c>
      <c r="R170">
        <v>2.3149999999999999</v>
      </c>
      <c r="S170">
        <v>2.2774999999999999</v>
      </c>
      <c r="T170">
        <v>2.2425000000000002</v>
      </c>
      <c r="U170">
        <v>2.21</v>
      </c>
      <c r="V170">
        <v>2.1800000000000002</v>
      </c>
      <c r="W170">
        <v>2.1549999999999998</v>
      </c>
      <c r="X170">
        <v>2.13</v>
      </c>
      <c r="Y170">
        <v>2.1</v>
      </c>
      <c r="Z170">
        <v>2.09</v>
      </c>
      <c r="AA170">
        <v>2.08</v>
      </c>
      <c r="AB170">
        <v>2.08</v>
      </c>
    </row>
    <row r="171" spans="1:28">
      <c r="A171" s="95">
        <v>44519</v>
      </c>
      <c r="C171" s="63">
        <v>3114</v>
      </c>
      <c r="N171">
        <v>3.37</v>
      </c>
      <c r="O171">
        <v>2.93</v>
      </c>
      <c r="P171">
        <v>2.46</v>
      </c>
      <c r="Q171">
        <v>2.2949999999999999</v>
      </c>
      <c r="R171">
        <v>2.2450000000000001</v>
      </c>
      <c r="S171">
        <v>2.2124999999999999</v>
      </c>
      <c r="T171">
        <v>2.1800000000000002</v>
      </c>
      <c r="U171">
        <v>2.1475</v>
      </c>
      <c r="V171">
        <v>2.1175000000000002</v>
      </c>
      <c r="W171">
        <v>2.0924999999999998</v>
      </c>
      <c r="X171">
        <v>2.0674999999999999</v>
      </c>
      <c r="Y171">
        <v>2.0375000000000001</v>
      </c>
      <c r="Z171">
        <v>2.0274999999999999</v>
      </c>
      <c r="AA171">
        <v>2.0175000000000001</v>
      </c>
    </row>
    <row r="172" spans="1:28">
      <c r="A172" s="95">
        <v>44522</v>
      </c>
      <c r="C172" s="63">
        <v>3927</v>
      </c>
      <c r="N172">
        <v>3.37</v>
      </c>
      <c r="O172">
        <v>2.9249999999999998</v>
      </c>
      <c r="P172">
        <v>2.4249999999999998</v>
      </c>
      <c r="Q172">
        <v>2.2450000000000001</v>
      </c>
      <c r="R172">
        <v>2.2000000000000002</v>
      </c>
      <c r="S172">
        <v>2.17</v>
      </c>
      <c r="T172">
        <v>2.14</v>
      </c>
      <c r="U172">
        <v>2.11</v>
      </c>
      <c r="V172">
        <v>2.08</v>
      </c>
      <c r="W172">
        <v>2.0550000000000002</v>
      </c>
      <c r="X172">
        <v>2.0299999999999998</v>
      </c>
      <c r="Y172">
        <v>2</v>
      </c>
      <c r="Z172">
        <v>1.99</v>
      </c>
      <c r="AA172">
        <v>1.98</v>
      </c>
    </row>
    <row r="173" spans="1:28">
      <c r="A173" s="95">
        <v>44523</v>
      </c>
      <c r="C173" s="63">
        <v>4050</v>
      </c>
      <c r="N173">
        <v>3.42</v>
      </c>
      <c r="O173">
        <v>3.12</v>
      </c>
      <c r="P173">
        <v>2.5499999999999998</v>
      </c>
      <c r="Q173">
        <v>2.33</v>
      </c>
      <c r="R173">
        <v>2.27</v>
      </c>
      <c r="S173">
        <v>2.2374999999999998</v>
      </c>
      <c r="T173">
        <v>2.2050000000000001</v>
      </c>
      <c r="U173">
        <v>2.1724999999999999</v>
      </c>
      <c r="V173">
        <v>2.1425000000000001</v>
      </c>
      <c r="W173">
        <v>2.1175000000000002</v>
      </c>
      <c r="X173">
        <v>2.0924999999999998</v>
      </c>
      <c r="Y173">
        <v>2.0625</v>
      </c>
      <c r="Z173">
        <v>2.0525000000000002</v>
      </c>
      <c r="AA173">
        <v>2.0425</v>
      </c>
    </row>
    <row r="174" spans="1:28">
      <c r="A174" s="95">
        <v>44524</v>
      </c>
      <c r="C174" s="63">
        <v>2913</v>
      </c>
      <c r="N174">
        <v>3.45</v>
      </c>
      <c r="O174">
        <v>3.21</v>
      </c>
      <c r="P174">
        <v>2.5649999999999999</v>
      </c>
      <c r="Q174">
        <v>2.3250000000000002</v>
      </c>
      <c r="R174">
        <v>2.2650000000000001</v>
      </c>
      <c r="S174">
        <v>2.2324999999999999</v>
      </c>
      <c r="T174">
        <v>2.2000000000000002</v>
      </c>
      <c r="U174">
        <v>2.1675</v>
      </c>
      <c r="V174">
        <v>2.1375000000000002</v>
      </c>
      <c r="W174">
        <v>2.1124999999999998</v>
      </c>
      <c r="X174">
        <v>2.0874999999999999</v>
      </c>
      <c r="Y174">
        <v>2.0575000000000001</v>
      </c>
      <c r="Z174">
        <v>2.0474999999999999</v>
      </c>
      <c r="AA174">
        <v>2.0375000000000001</v>
      </c>
    </row>
    <row r="175" spans="1:28">
      <c r="A175" s="103">
        <v>44525</v>
      </c>
      <c r="N175" s="189">
        <v>3.45</v>
      </c>
      <c r="O175" s="189">
        <v>3.21</v>
      </c>
      <c r="P175" s="189">
        <v>2.5649999999999999</v>
      </c>
      <c r="Q175" s="189">
        <v>2.3250000000000002</v>
      </c>
      <c r="R175" s="189">
        <v>2.2650000000000001</v>
      </c>
      <c r="S175" s="189">
        <v>2.2324999999999999</v>
      </c>
      <c r="T175" s="189">
        <v>2.2000000000000002</v>
      </c>
      <c r="U175" s="189">
        <v>2.1675</v>
      </c>
      <c r="V175" s="189">
        <v>2.1375000000000002</v>
      </c>
      <c r="W175" s="189">
        <v>2.1124999999999998</v>
      </c>
      <c r="X175" s="189">
        <v>2.0874999999999999</v>
      </c>
      <c r="Y175" s="189">
        <v>2.0575000000000001</v>
      </c>
      <c r="Z175" s="189">
        <v>2.0474999999999999</v>
      </c>
      <c r="AA175" s="189">
        <v>2.0375000000000001</v>
      </c>
    </row>
    <row r="176" spans="1:28">
      <c r="A176" s="103">
        <v>44526</v>
      </c>
      <c r="N176" s="189">
        <v>3.45</v>
      </c>
      <c r="O176" s="189">
        <v>3.21</v>
      </c>
      <c r="P176" s="189">
        <v>2.5649999999999999</v>
      </c>
      <c r="Q176" s="189">
        <v>2.3250000000000002</v>
      </c>
      <c r="R176" s="189">
        <v>2.2650000000000001</v>
      </c>
      <c r="S176" s="189">
        <v>2.2324999999999999</v>
      </c>
      <c r="T176" s="189">
        <v>2.2000000000000002</v>
      </c>
      <c r="U176" s="189">
        <v>2.1675</v>
      </c>
      <c r="V176" s="189">
        <v>2.1375000000000002</v>
      </c>
      <c r="W176" s="189">
        <v>2.1124999999999998</v>
      </c>
      <c r="X176" s="189">
        <v>2.0874999999999999</v>
      </c>
      <c r="Y176" s="189">
        <v>2.0575000000000001</v>
      </c>
      <c r="Z176" s="189">
        <v>2.0474999999999999</v>
      </c>
      <c r="AA176" s="189">
        <v>2.0375000000000001</v>
      </c>
    </row>
    <row r="177" spans="1:27">
      <c r="A177" s="95">
        <v>44529</v>
      </c>
      <c r="N177">
        <v>3.4249999999999998</v>
      </c>
      <c r="O177">
        <v>3.06</v>
      </c>
      <c r="P177">
        <v>2.46</v>
      </c>
      <c r="Q177">
        <v>2.2599999999999998</v>
      </c>
      <c r="R177">
        <v>2.21</v>
      </c>
      <c r="S177">
        <v>2.1825000000000001</v>
      </c>
      <c r="T177">
        <v>2.1549999999999998</v>
      </c>
      <c r="U177">
        <v>2.125</v>
      </c>
      <c r="V177">
        <v>2.0950000000000002</v>
      </c>
      <c r="W177">
        <v>2.0699999999999998</v>
      </c>
      <c r="X177">
        <v>2.0449999999999999</v>
      </c>
      <c r="Y177">
        <v>2.0150000000000001</v>
      </c>
      <c r="Z177">
        <v>2.0049999999999999</v>
      </c>
      <c r="AA177">
        <v>1.9950000000000001</v>
      </c>
    </row>
    <row r="178" spans="1:27">
      <c r="A178" s="95">
        <v>44530</v>
      </c>
      <c r="C178" s="63">
        <v>4271</v>
      </c>
      <c r="N178">
        <v>3.4049999999999998</v>
      </c>
      <c r="O178">
        <v>2.85</v>
      </c>
      <c r="P178">
        <v>2.2799999999999998</v>
      </c>
      <c r="Q178">
        <v>2.14</v>
      </c>
      <c r="R178">
        <v>2.11</v>
      </c>
      <c r="S178">
        <v>2.085</v>
      </c>
      <c r="T178">
        <v>2.0575000000000001</v>
      </c>
      <c r="U178">
        <v>2.0274999999999999</v>
      </c>
      <c r="V178">
        <v>1.9975000000000001</v>
      </c>
      <c r="W178">
        <v>1.9724999999999999</v>
      </c>
      <c r="X178">
        <v>1.9475</v>
      </c>
      <c r="Y178">
        <v>1.9175</v>
      </c>
      <c r="Z178">
        <v>1.9075</v>
      </c>
      <c r="AA178">
        <v>1.8975</v>
      </c>
    </row>
    <row r="179" spans="1:27">
      <c r="A179" s="95">
        <v>44531</v>
      </c>
      <c r="C179" s="63">
        <v>1747</v>
      </c>
      <c r="N179">
        <v>3.4041999999999999</v>
      </c>
      <c r="O179">
        <v>2.87</v>
      </c>
      <c r="P179">
        <v>2.2200000000000002</v>
      </c>
      <c r="Q179">
        <v>2.1</v>
      </c>
      <c r="R179">
        <v>2.0724999999999998</v>
      </c>
      <c r="S179">
        <v>2.0474999999999999</v>
      </c>
      <c r="T179">
        <v>2.0225</v>
      </c>
      <c r="U179">
        <v>1.9950000000000001</v>
      </c>
      <c r="V179">
        <v>1.9650000000000001</v>
      </c>
      <c r="W179">
        <v>1.94</v>
      </c>
      <c r="X179">
        <v>1.915</v>
      </c>
      <c r="Y179">
        <v>1.8875</v>
      </c>
      <c r="Z179">
        <v>1.8774999999999999</v>
      </c>
      <c r="AA179">
        <v>1.8674999999999999</v>
      </c>
    </row>
    <row r="180" spans="1:27">
      <c r="A180" s="95">
        <v>44532</v>
      </c>
      <c r="C180" s="63">
        <v>4446</v>
      </c>
      <c r="N180">
        <v>3.4041999999999999</v>
      </c>
      <c r="O180">
        <v>2.97</v>
      </c>
      <c r="P180">
        <v>2.27</v>
      </c>
      <c r="Q180">
        <v>2.14</v>
      </c>
      <c r="R180">
        <v>2.1124999999999998</v>
      </c>
      <c r="S180">
        <v>2.09</v>
      </c>
      <c r="T180">
        <v>2.0649999999999999</v>
      </c>
      <c r="U180">
        <v>2.04</v>
      </c>
      <c r="V180">
        <v>2.0099999999999998</v>
      </c>
      <c r="W180">
        <v>1.9850000000000001</v>
      </c>
      <c r="X180">
        <v>1.96</v>
      </c>
      <c r="Y180">
        <v>1.9325000000000001</v>
      </c>
      <c r="Z180">
        <v>1.9225000000000001</v>
      </c>
      <c r="AA180">
        <v>1.9125000000000001</v>
      </c>
    </row>
    <row r="181" spans="1:27">
      <c r="A181" s="95">
        <v>44533</v>
      </c>
      <c r="C181" s="63">
        <v>2741</v>
      </c>
      <c r="O181">
        <v>2.85</v>
      </c>
      <c r="P181">
        <v>2.2400000000000002</v>
      </c>
      <c r="Q181">
        <v>2.15</v>
      </c>
      <c r="R181">
        <v>2.13</v>
      </c>
      <c r="S181">
        <v>2.11</v>
      </c>
      <c r="T181">
        <v>2.0874999999999999</v>
      </c>
      <c r="U181">
        <v>2.0625</v>
      </c>
      <c r="V181">
        <v>2.0325000000000002</v>
      </c>
      <c r="W181">
        <v>2.0074999999999998</v>
      </c>
      <c r="X181">
        <v>1.9824999999999999</v>
      </c>
      <c r="Y181">
        <v>1.9550000000000001</v>
      </c>
      <c r="Z181">
        <v>1.9350000000000001</v>
      </c>
      <c r="AA181">
        <v>1.925</v>
      </c>
    </row>
    <row r="182" spans="1:27">
      <c r="A182" s="95">
        <v>44536</v>
      </c>
      <c r="C182" s="63">
        <v>2117</v>
      </c>
      <c r="O182">
        <v>2.71</v>
      </c>
      <c r="P182">
        <v>2.15</v>
      </c>
      <c r="Q182">
        <v>2.085</v>
      </c>
      <c r="R182">
        <v>2.0649999999999999</v>
      </c>
      <c r="S182">
        <v>2.0499999999999998</v>
      </c>
      <c r="T182">
        <v>2.0299999999999998</v>
      </c>
      <c r="U182">
        <v>2.0049999999999999</v>
      </c>
      <c r="V182">
        <v>1.9750000000000001</v>
      </c>
      <c r="W182">
        <v>1.95</v>
      </c>
      <c r="X182">
        <v>1.925</v>
      </c>
      <c r="Y182">
        <v>1.8975</v>
      </c>
      <c r="Z182">
        <v>1.8774999999999999</v>
      </c>
      <c r="AA182">
        <v>1.8674999999999999</v>
      </c>
    </row>
    <row r="183" spans="1:27">
      <c r="A183" s="95">
        <v>44537</v>
      </c>
      <c r="C183" s="63">
        <v>3483</v>
      </c>
      <c r="O183">
        <v>2.85</v>
      </c>
      <c r="P183">
        <v>2.16</v>
      </c>
      <c r="Q183">
        <v>2.085</v>
      </c>
      <c r="R183">
        <v>2.06</v>
      </c>
      <c r="S183">
        <v>2.0449999999999999</v>
      </c>
      <c r="T183">
        <v>2.02</v>
      </c>
      <c r="U183">
        <v>1.9950000000000001</v>
      </c>
      <c r="V183">
        <v>1.97</v>
      </c>
      <c r="W183">
        <v>1.9450000000000001</v>
      </c>
      <c r="X183">
        <v>1.92</v>
      </c>
      <c r="Y183">
        <v>1.8925000000000001</v>
      </c>
      <c r="Z183">
        <v>1.8725000000000001</v>
      </c>
      <c r="AA183">
        <v>1.8625</v>
      </c>
    </row>
    <row r="184" spans="1:27">
      <c r="A184" s="95">
        <v>44538</v>
      </c>
      <c r="C184" s="63">
        <v>3609</v>
      </c>
      <c r="O184">
        <v>2.88</v>
      </c>
      <c r="P184">
        <v>2.17</v>
      </c>
      <c r="Q184">
        <v>2.0750000000000002</v>
      </c>
      <c r="R184">
        <v>2.0499999999999998</v>
      </c>
      <c r="S184">
        <v>2.0350000000000001</v>
      </c>
      <c r="T184">
        <v>2.0099999999999998</v>
      </c>
      <c r="U184">
        <v>1.9850000000000001</v>
      </c>
      <c r="V184">
        <v>1.96</v>
      </c>
      <c r="W184">
        <v>1.9350000000000001</v>
      </c>
      <c r="X184">
        <v>1.91</v>
      </c>
      <c r="Y184">
        <v>1.8825000000000001</v>
      </c>
      <c r="Z184">
        <v>1.8625</v>
      </c>
      <c r="AA184">
        <v>1.8525</v>
      </c>
    </row>
    <row r="185" spans="1:27">
      <c r="A185" s="95">
        <v>44539</v>
      </c>
      <c r="C185" s="63">
        <v>5683</v>
      </c>
      <c r="O185">
        <v>2.95</v>
      </c>
      <c r="P185">
        <v>2.27</v>
      </c>
      <c r="Q185">
        <v>2.1349999999999998</v>
      </c>
      <c r="R185">
        <v>2.105</v>
      </c>
      <c r="S185">
        <v>2.0874999999999999</v>
      </c>
      <c r="T185">
        <v>2.0625</v>
      </c>
      <c r="U185">
        <v>2.0375000000000001</v>
      </c>
      <c r="V185">
        <v>2.0099999999999998</v>
      </c>
      <c r="W185">
        <v>1.9850000000000001</v>
      </c>
      <c r="X185">
        <v>1.96</v>
      </c>
      <c r="Y185">
        <v>1.9325000000000001</v>
      </c>
      <c r="Z185">
        <v>1.9125000000000001</v>
      </c>
      <c r="AA185">
        <v>1.9025000000000001</v>
      </c>
    </row>
    <row r="186" spans="1:27">
      <c r="A186" s="95">
        <v>44540</v>
      </c>
      <c r="C186" s="63">
        <v>2170</v>
      </c>
      <c r="O186">
        <v>2.97</v>
      </c>
      <c r="P186">
        <v>2.2799999999999998</v>
      </c>
      <c r="Q186">
        <v>2.1524999999999999</v>
      </c>
      <c r="R186">
        <v>2.1225000000000001</v>
      </c>
      <c r="S186">
        <v>2.105</v>
      </c>
      <c r="T186">
        <v>2.08</v>
      </c>
      <c r="U186">
        <v>2.0550000000000002</v>
      </c>
      <c r="V186">
        <v>2.0274999999999999</v>
      </c>
      <c r="W186">
        <v>2.0024999999999999</v>
      </c>
      <c r="X186">
        <v>1.9775</v>
      </c>
      <c r="Y186">
        <v>1.95</v>
      </c>
      <c r="Z186">
        <v>1.93</v>
      </c>
      <c r="AA186">
        <v>1.92</v>
      </c>
    </row>
    <row r="187" spans="1:27">
      <c r="A187" s="95">
        <v>44543</v>
      </c>
      <c r="C187" s="63">
        <v>1418</v>
      </c>
      <c r="O187">
        <v>2.98</v>
      </c>
      <c r="P187">
        <v>2.2999999999999998</v>
      </c>
      <c r="Q187">
        <v>2.16</v>
      </c>
      <c r="R187">
        <v>2.13</v>
      </c>
      <c r="S187">
        <v>2.11</v>
      </c>
      <c r="T187">
        <v>2.085</v>
      </c>
      <c r="U187">
        <v>2.06</v>
      </c>
      <c r="V187">
        <v>2.0325000000000002</v>
      </c>
      <c r="W187">
        <v>2.0074999999999998</v>
      </c>
      <c r="X187">
        <v>1.9824999999999999</v>
      </c>
      <c r="Y187">
        <v>1.9550000000000001</v>
      </c>
      <c r="Z187">
        <v>1.9350000000000001</v>
      </c>
      <c r="AA187">
        <v>1.925</v>
      </c>
    </row>
    <row r="188" spans="1:27">
      <c r="A188" s="95">
        <v>44544</v>
      </c>
      <c r="C188" s="63">
        <v>3740</v>
      </c>
      <c r="O188">
        <v>3.01</v>
      </c>
      <c r="P188">
        <v>2.3450000000000002</v>
      </c>
      <c r="Q188">
        <v>2.2000000000000002</v>
      </c>
      <c r="R188">
        <v>2.17</v>
      </c>
      <c r="S188">
        <v>2.15</v>
      </c>
      <c r="T188">
        <v>2.125</v>
      </c>
      <c r="U188">
        <v>2.1</v>
      </c>
      <c r="V188">
        <v>2.0724999999999998</v>
      </c>
      <c r="W188">
        <v>2.0449999999999999</v>
      </c>
      <c r="X188">
        <v>2.0175000000000001</v>
      </c>
      <c r="Y188">
        <v>1.99</v>
      </c>
      <c r="Z188">
        <v>1.97</v>
      </c>
      <c r="AA188">
        <v>1.96</v>
      </c>
    </row>
    <row r="189" spans="1:27">
      <c r="A189" s="95">
        <v>44545</v>
      </c>
      <c r="C189" s="63">
        <v>3111</v>
      </c>
      <c r="O189">
        <v>2.9</v>
      </c>
      <c r="P189">
        <v>2.23</v>
      </c>
      <c r="Q189">
        <v>2.13</v>
      </c>
      <c r="R189">
        <v>2.11</v>
      </c>
      <c r="S189">
        <v>2.0975000000000001</v>
      </c>
      <c r="T189">
        <v>2.0750000000000002</v>
      </c>
      <c r="U189">
        <v>2.0499999999999998</v>
      </c>
      <c r="V189">
        <v>2.0225</v>
      </c>
      <c r="W189">
        <v>1.9975000000000001</v>
      </c>
      <c r="X189">
        <v>1.9724999999999999</v>
      </c>
      <c r="Y189">
        <v>1.9475</v>
      </c>
      <c r="Z189">
        <v>1.9275</v>
      </c>
      <c r="AA189">
        <v>1.9125000000000001</v>
      </c>
    </row>
    <row r="190" spans="1:27">
      <c r="A190" s="95">
        <v>44546</v>
      </c>
      <c r="C190" s="63">
        <v>3008</v>
      </c>
      <c r="O190">
        <v>2.92</v>
      </c>
      <c r="P190">
        <v>2.2200000000000002</v>
      </c>
      <c r="Q190">
        <v>2.13</v>
      </c>
      <c r="R190">
        <v>2.1150000000000002</v>
      </c>
      <c r="S190">
        <v>2.1074999999999999</v>
      </c>
      <c r="T190">
        <v>2.0874999999999999</v>
      </c>
      <c r="U190">
        <v>2.0625</v>
      </c>
      <c r="V190">
        <v>2.0375000000000001</v>
      </c>
      <c r="W190">
        <v>2.0125000000000002</v>
      </c>
      <c r="X190">
        <v>1.9875</v>
      </c>
      <c r="Y190">
        <v>1.9624999999999999</v>
      </c>
      <c r="Z190">
        <v>1.9424999999999999</v>
      </c>
      <c r="AA190">
        <v>1.9275</v>
      </c>
    </row>
    <row r="191" spans="1:27">
      <c r="A191" s="95">
        <v>44547</v>
      </c>
      <c r="C191" s="63">
        <v>2413</v>
      </c>
      <c r="O191">
        <v>3</v>
      </c>
      <c r="P191">
        <v>2.27</v>
      </c>
      <c r="Q191">
        <v>2.165</v>
      </c>
      <c r="R191">
        <v>2.1425000000000001</v>
      </c>
      <c r="S191">
        <v>2.13</v>
      </c>
      <c r="T191">
        <v>2.1074999999999999</v>
      </c>
      <c r="U191">
        <v>2.0825</v>
      </c>
      <c r="V191">
        <v>2.0575000000000001</v>
      </c>
      <c r="W191">
        <v>2.0325000000000002</v>
      </c>
      <c r="X191">
        <v>2.0074999999999998</v>
      </c>
      <c r="Y191">
        <v>1.9824999999999999</v>
      </c>
      <c r="Z191">
        <v>1.9624999999999999</v>
      </c>
      <c r="AA191">
        <v>1.9475</v>
      </c>
    </row>
    <row r="192" spans="1:27">
      <c r="A192" s="95">
        <v>44550</v>
      </c>
      <c r="C192" s="63">
        <v>1057</v>
      </c>
      <c r="O192">
        <v>3.02</v>
      </c>
      <c r="P192">
        <v>2.2599999999999998</v>
      </c>
      <c r="Q192">
        <v>2.16</v>
      </c>
      <c r="R192">
        <v>2.14</v>
      </c>
      <c r="S192">
        <v>2.13</v>
      </c>
      <c r="T192">
        <v>2.1074999999999999</v>
      </c>
      <c r="U192">
        <v>2.0825</v>
      </c>
      <c r="V192">
        <v>2.0575000000000001</v>
      </c>
      <c r="W192">
        <v>2.0325000000000002</v>
      </c>
      <c r="X192">
        <v>2.0074999999999998</v>
      </c>
      <c r="Y192">
        <v>1.9824999999999999</v>
      </c>
      <c r="Z192">
        <v>1.9624999999999999</v>
      </c>
      <c r="AA192">
        <v>1.9475</v>
      </c>
    </row>
    <row r="193" spans="1:27">
      <c r="A193" s="95">
        <v>44551</v>
      </c>
      <c r="C193" s="63">
        <v>1275</v>
      </c>
      <c r="O193">
        <v>3.02</v>
      </c>
      <c r="P193">
        <v>2.27</v>
      </c>
      <c r="Q193">
        <v>2.165</v>
      </c>
      <c r="R193">
        <v>2.145</v>
      </c>
      <c r="S193">
        <v>2.1349999999999998</v>
      </c>
      <c r="T193">
        <v>2.11</v>
      </c>
      <c r="U193">
        <v>2.085</v>
      </c>
      <c r="V193">
        <v>2.06</v>
      </c>
      <c r="W193">
        <v>2.0350000000000001</v>
      </c>
      <c r="X193">
        <v>2.0099999999999998</v>
      </c>
      <c r="Y193">
        <v>1.9850000000000001</v>
      </c>
      <c r="Z193">
        <v>1.9650000000000001</v>
      </c>
      <c r="AA193">
        <v>1.95</v>
      </c>
    </row>
    <row r="194" spans="1:27">
      <c r="A194" s="95">
        <v>44552</v>
      </c>
      <c r="C194" s="63">
        <v>1622</v>
      </c>
      <c r="O194">
        <v>3.02</v>
      </c>
      <c r="P194">
        <v>2.2999999999999998</v>
      </c>
      <c r="Q194">
        <v>2.1949999999999998</v>
      </c>
      <c r="R194">
        <v>2.1749999999999998</v>
      </c>
      <c r="S194">
        <v>2.165</v>
      </c>
      <c r="T194">
        <v>2.14</v>
      </c>
      <c r="U194">
        <v>2.1150000000000002</v>
      </c>
      <c r="V194">
        <v>2.09</v>
      </c>
      <c r="W194">
        <v>2.0649999999999999</v>
      </c>
      <c r="X194">
        <v>2.04</v>
      </c>
      <c r="Y194">
        <v>2.0150000000000001</v>
      </c>
      <c r="Z194">
        <v>1.9950000000000001</v>
      </c>
      <c r="AA194">
        <v>1.98</v>
      </c>
    </row>
    <row r="195" spans="1:27">
      <c r="A195" s="95">
        <v>44553</v>
      </c>
      <c r="C195" s="63">
        <v>1266</v>
      </c>
      <c r="O195">
        <v>3.02</v>
      </c>
      <c r="P195">
        <v>2.3149999999999999</v>
      </c>
      <c r="Q195">
        <v>2.2250000000000001</v>
      </c>
      <c r="R195">
        <v>2.21</v>
      </c>
      <c r="S195">
        <v>2.2025000000000001</v>
      </c>
      <c r="T195">
        <v>2.1800000000000002</v>
      </c>
      <c r="U195">
        <v>2.1575000000000002</v>
      </c>
      <c r="V195">
        <v>2.1324999999999998</v>
      </c>
      <c r="W195">
        <v>2.1074999999999999</v>
      </c>
      <c r="X195">
        <v>2.0825</v>
      </c>
      <c r="Y195">
        <v>2.0575000000000001</v>
      </c>
      <c r="Z195">
        <v>2.0375000000000001</v>
      </c>
      <c r="AA195">
        <v>2.0225</v>
      </c>
    </row>
    <row r="196" spans="1:27">
      <c r="A196" s="95">
        <v>44554</v>
      </c>
      <c r="O196" s="189">
        <v>3.02</v>
      </c>
      <c r="P196" s="189">
        <v>2.3149999999999999</v>
      </c>
      <c r="Q196" s="189">
        <v>2.2250000000000001</v>
      </c>
      <c r="R196" s="189">
        <v>2.21</v>
      </c>
      <c r="S196" s="189">
        <v>2.2025000000000001</v>
      </c>
      <c r="T196" s="189">
        <v>2.1800000000000002</v>
      </c>
      <c r="U196" s="189">
        <v>2.1575000000000002</v>
      </c>
      <c r="V196" s="189">
        <v>2.1324999999999998</v>
      </c>
      <c r="W196" s="189">
        <v>2.1074999999999999</v>
      </c>
      <c r="X196" s="189">
        <v>2.0825</v>
      </c>
      <c r="Y196" s="189">
        <v>2.0575000000000001</v>
      </c>
      <c r="Z196" s="189">
        <v>2.0375000000000001</v>
      </c>
      <c r="AA196" s="189">
        <v>2.0225</v>
      </c>
    </row>
    <row r="197" spans="1:27">
      <c r="A197" s="95">
        <v>44557</v>
      </c>
      <c r="C197" s="63">
        <v>2361</v>
      </c>
      <c r="O197">
        <v>3.02</v>
      </c>
      <c r="P197">
        <v>2.3849999999999998</v>
      </c>
      <c r="Q197">
        <v>2.29</v>
      </c>
      <c r="R197">
        <v>2.2749999999999999</v>
      </c>
      <c r="S197">
        <v>2.2675000000000001</v>
      </c>
      <c r="T197">
        <v>2.2450000000000001</v>
      </c>
      <c r="U197">
        <v>2.2225000000000001</v>
      </c>
      <c r="V197">
        <v>2.1974999999999998</v>
      </c>
      <c r="W197">
        <v>2.1724999999999999</v>
      </c>
      <c r="X197">
        <v>2.1475</v>
      </c>
      <c r="Y197">
        <v>2.1225000000000001</v>
      </c>
      <c r="Z197">
        <v>2.1025</v>
      </c>
      <c r="AA197">
        <v>2.0874999999999999</v>
      </c>
    </row>
    <row r="198" spans="1:27">
      <c r="A198" s="95">
        <v>44558</v>
      </c>
      <c r="C198" s="63">
        <v>1080</v>
      </c>
      <c r="O198">
        <v>3.02</v>
      </c>
      <c r="P198">
        <v>2.2999999999999998</v>
      </c>
      <c r="Q198">
        <v>2.2250000000000001</v>
      </c>
      <c r="R198">
        <v>2.2124999999999999</v>
      </c>
      <c r="S198">
        <v>2.2050000000000001</v>
      </c>
      <c r="T198">
        <v>2.1825000000000001</v>
      </c>
      <c r="U198">
        <v>2.16</v>
      </c>
      <c r="V198">
        <v>2.1375000000000002</v>
      </c>
      <c r="W198">
        <v>2.1124999999999998</v>
      </c>
      <c r="X198">
        <v>2.0874999999999999</v>
      </c>
      <c r="Y198">
        <v>2.0625</v>
      </c>
      <c r="Z198">
        <v>2.0425</v>
      </c>
      <c r="AA198">
        <v>2.0274999999999999</v>
      </c>
    </row>
    <row r="199" spans="1:27">
      <c r="A199" s="95">
        <v>44559</v>
      </c>
      <c r="C199" s="63">
        <v>1423</v>
      </c>
      <c r="O199">
        <v>3</v>
      </c>
      <c r="P199">
        <v>2.2799999999999998</v>
      </c>
      <c r="Q199">
        <v>2.2200000000000002</v>
      </c>
      <c r="R199">
        <v>2.2050000000000001</v>
      </c>
      <c r="S199">
        <v>2.1949999999999998</v>
      </c>
      <c r="T199">
        <v>2.1749999999999998</v>
      </c>
      <c r="U199">
        <v>2.1524999999999999</v>
      </c>
      <c r="V199">
        <v>2.13</v>
      </c>
      <c r="W199">
        <v>2.1074999999999999</v>
      </c>
      <c r="X199">
        <v>2.0825</v>
      </c>
      <c r="Y199">
        <v>2.0575000000000001</v>
      </c>
      <c r="Z199">
        <v>2.0375000000000001</v>
      </c>
      <c r="AA199">
        <v>2.0225</v>
      </c>
    </row>
    <row r="200" spans="1:27">
      <c r="A200" s="95">
        <v>44560</v>
      </c>
      <c r="C200" s="63">
        <v>1308</v>
      </c>
      <c r="O200">
        <v>3</v>
      </c>
      <c r="P200">
        <v>2.27</v>
      </c>
      <c r="Q200">
        <v>2.2000000000000002</v>
      </c>
      <c r="R200">
        <v>2.1850000000000001</v>
      </c>
      <c r="S200">
        <v>2.1749999999999998</v>
      </c>
      <c r="T200">
        <v>2.1549999999999998</v>
      </c>
      <c r="U200">
        <v>2.1324999999999998</v>
      </c>
      <c r="V200">
        <v>2.11</v>
      </c>
      <c r="W200">
        <v>2.0874999999999999</v>
      </c>
      <c r="X200">
        <v>2.0625</v>
      </c>
      <c r="Y200">
        <v>2.0375000000000001</v>
      </c>
      <c r="Z200">
        <v>2.0175000000000001</v>
      </c>
      <c r="AA200">
        <v>2.0024999999999999</v>
      </c>
    </row>
    <row r="201" spans="1:27">
      <c r="A201" s="95">
        <v>44561</v>
      </c>
      <c r="C201" s="63">
        <v>215</v>
      </c>
      <c r="O201">
        <v>3</v>
      </c>
      <c r="P201">
        <v>2.2999999999999998</v>
      </c>
      <c r="Q201">
        <v>2.23</v>
      </c>
      <c r="R201">
        <v>2.2149999999999999</v>
      </c>
      <c r="S201">
        <v>2.2050000000000001</v>
      </c>
      <c r="T201">
        <v>2.1850000000000001</v>
      </c>
      <c r="U201">
        <v>2.1625000000000001</v>
      </c>
      <c r="V201">
        <v>2.14</v>
      </c>
      <c r="W201">
        <v>2.1175000000000002</v>
      </c>
      <c r="X201">
        <v>2.0924999999999998</v>
      </c>
      <c r="Y201">
        <v>2.0674999999999999</v>
      </c>
      <c r="Z201">
        <v>2.0474999999999999</v>
      </c>
      <c r="AA201">
        <v>2.0325000000000002</v>
      </c>
    </row>
    <row r="202" spans="1:27">
      <c r="A202" s="95">
        <v>44564</v>
      </c>
      <c r="C202" s="63">
        <v>2462</v>
      </c>
      <c r="O202" s="28">
        <v>2.9729999999999999</v>
      </c>
      <c r="P202">
        <v>2.29</v>
      </c>
      <c r="Q202">
        <v>2.2050000000000001</v>
      </c>
      <c r="R202">
        <v>2.1825000000000001</v>
      </c>
      <c r="S202">
        <v>2.17</v>
      </c>
      <c r="T202">
        <v>2.1425000000000001</v>
      </c>
      <c r="U202">
        <v>2.1175000000000002</v>
      </c>
      <c r="V202">
        <v>2.0924999999999998</v>
      </c>
      <c r="W202">
        <v>2.0674999999999999</v>
      </c>
      <c r="X202">
        <v>2.0425</v>
      </c>
      <c r="Y202">
        <v>2.0175000000000001</v>
      </c>
      <c r="Z202">
        <v>1.9975000000000001</v>
      </c>
      <c r="AA202">
        <v>1.9824999999999999</v>
      </c>
    </row>
    <row r="203" spans="1:27">
      <c r="A203" s="95">
        <v>44565</v>
      </c>
      <c r="C203" s="63">
        <v>4479</v>
      </c>
      <c r="O203">
        <v>2.9729999999999999</v>
      </c>
      <c r="P203">
        <v>2.2999999999999998</v>
      </c>
      <c r="Q203">
        <v>2.2149999999999999</v>
      </c>
      <c r="R203">
        <v>2.1924999999999999</v>
      </c>
      <c r="S203">
        <v>2.1800000000000002</v>
      </c>
      <c r="T203">
        <v>2.1524999999999999</v>
      </c>
      <c r="U203">
        <v>2.125</v>
      </c>
      <c r="V203">
        <v>2.0975000000000001</v>
      </c>
      <c r="W203">
        <v>2.0699999999999998</v>
      </c>
      <c r="X203">
        <v>2.0425</v>
      </c>
      <c r="Y203">
        <v>2.0150000000000001</v>
      </c>
      <c r="Z203">
        <v>1.99</v>
      </c>
      <c r="AA203">
        <v>1.97</v>
      </c>
    </row>
    <row r="204" spans="1:27">
      <c r="A204" s="95">
        <v>44566</v>
      </c>
      <c r="C204" s="63">
        <v>4399</v>
      </c>
      <c r="P204">
        <v>2.1800000000000002</v>
      </c>
      <c r="Q204">
        <v>2.13</v>
      </c>
      <c r="R204">
        <v>2.12</v>
      </c>
      <c r="S204">
        <v>2.1150000000000002</v>
      </c>
      <c r="T204">
        <v>2.0924999999999998</v>
      </c>
      <c r="U204">
        <v>2.0699999999999998</v>
      </c>
      <c r="V204">
        <v>2.0449999999999999</v>
      </c>
      <c r="W204">
        <v>2.02</v>
      </c>
      <c r="X204">
        <v>1.9950000000000001</v>
      </c>
      <c r="Y204">
        <v>1.9675</v>
      </c>
      <c r="Z204">
        <v>1.9424999999999999</v>
      </c>
      <c r="AA204">
        <v>1.9225000000000001</v>
      </c>
    </row>
    <row r="205" spans="1:27">
      <c r="A205" s="95">
        <v>44567</v>
      </c>
      <c r="C205" s="63">
        <v>2914</v>
      </c>
      <c r="P205">
        <v>2.1749999999999998</v>
      </c>
      <c r="Q205">
        <v>2.12</v>
      </c>
      <c r="R205">
        <v>2.11</v>
      </c>
      <c r="S205">
        <v>2.1</v>
      </c>
      <c r="T205">
        <v>2.0775000000000001</v>
      </c>
      <c r="U205">
        <v>2.0525000000000002</v>
      </c>
      <c r="V205">
        <v>2.0274999999999999</v>
      </c>
      <c r="W205">
        <v>2.0024999999999999</v>
      </c>
      <c r="X205">
        <v>1.9775</v>
      </c>
      <c r="Y205">
        <v>1.9475</v>
      </c>
      <c r="Z205">
        <v>1.9225000000000001</v>
      </c>
      <c r="AA205">
        <v>1.9025000000000001</v>
      </c>
    </row>
    <row r="206" spans="1:27">
      <c r="A206" s="95">
        <v>44568</v>
      </c>
      <c r="C206" s="63">
        <v>1094</v>
      </c>
      <c r="P206">
        <v>2.21</v>
      </c>
      <c r="Q206">
        <v>2.15</v>
      </c>
      <c r="R206">
        <v>2.14</v>
      </c>
      <c r="S206">
        <v>2.13</v>
      </c>
      <c r="T206">
        <v>2.1074999999999999</v>
      </c>
      <c r="U206">
        <v>2.0825</v>
      </c>
      <c r="V206">
        <v>2.0575000000000001</v>
      </c>
      <c r="W206">
        <v>2.0325000000000002</v>
      </c>
      <c r="X206">
        <v>2.0049999999999999</v>
      </c>
      <c r="Y206">
        <v>1.9724999999999999</v>
      </c>
      <c r="Z206">
        <v>1.9450000000000001</v>
      </c>
      <c r="AA206">
        <v>1.9225000000000001</v>
      </c>
    </row>
    <row r="207" spans="1:27">
      <c r="A207" s="95">
        <v>44571</v>
      </c>
      <c r="C207" s="63">
        <v>2138</v>
      </c>
      <c r="P207">
        <v>2.1850000000000001</v>
      </c>
      <c r="Q207">
        <v>2.125</v>
      </c>
      <c r="R207">
        <v>2.1175000000000002</v>
      </c>
      <c r="S207">
        <v>2.11</v>
      </c>
      <c r="T207">
        <v>2.09</v>
      </c>
      <c r="U207">
        <v>2.0649999999999999</v>
      </c>
      <c r="V207">
        <v>2.04</v>
      </c>
      <c r="W207">
        <v>2.0150000000000001</v>
      </c>
      <c r="X207">
        <v>1.9875</v>
      </c>
      <c r="Y207">
        <v>1.9524999999999999</v>
      </c>
      <c r="Z207">
        <v>1.925</v>
      </c>
      <c r="AA207">
        <v>1.9025000000000001</v>
      </c>
    </row>
    <row r="208" spans="1:27">
      <c r="A208" s="95">
        <v>44572</v>
      </c>
      <c r="C208" s="63">
        <v>3746</v>
      </c>
      <c r="P208">
        <v>2.16</v>
      </c>
      <c r="Q208">
        <v>2.11</v>
      </c>
      <c r="R208">
        <v>2.105</v>
      </c>
      <c r="S208">
        <v>2.1</v>
      </c>
      <c r="T208">
        <v>2.08</v>
      </c>
      <c r="U208">
        <v>2.0575000000000001</v>
      </c>
      <c r="V208">
        <v>2.0325000000000002</v>
      </c>
      <c r="W208">
        <v>2.0074999999999998</v>
      </c>
      <c r="X208">
        <v>1.98</v>
      </c>
      <c r="Y208">
        <v>1.9424999999999999</v>
      </c>
      <c r="Z208">
        <v>1.9125000000000001</v>
      </c>
      <c r="AA208">
        <v>1.8875</v>
      </c>
    </row>
    <row r="209" spans="1:27">
      <c r="A209" s="95">
        <v>44573</v>
      </c>
      <c r="C209" s="63">
        <v>3867</v>
      </c>
      <c r="P209">
        <v>2.1425000000000001</v>
      </c>
      <c r="Q209">
        <v>2.0950000000000002</v>
      </c>
      <c r="R209">
        <v>2.0924999999999998</v>
      </c>
      <c r="S209">
        <v>2.0874999999999999</v>
      </c>
      <c r="T209">
        <v>2.0699999999999998</v>
      </c>
      <c r="U209">
        <v>2.0474999999999999</v>
      </c>
      <c r="V209">
        <v>2.0225</v>
      </c>
      <c r="W209">
        <v>1.9975000000000001</v>
      </c>
      <c r="X209">
        <v>1.97</v>
      </c>
      <c r="Y209">
        <v>1.9325000000000001</v>
      </c>
      <c r="Z209">
        <v>1.9025000000000001</v>
      </c>
      <c r="AA209">
        <v>1.8774999999999999</v>
      </c>
    </row>
    <row r="210" spans="1:27">
      <c r="A210" s="95">
        <v>44574</v>
      </c>
      <c r="C210" s="63">
        <v>2156</v>
      </c>
      <c r="P210">
        <v>2.1549999999999998</v>
      </c>
      <c r="Q210">
        <v>2.1</v>
      </c>
      <c r="R210">
        <v>2.0975000000000001</v>
      </c>
      <c r="S210">
        <v>2.0924999999999998</v>
      </c>
      <c r="T210">
        <v>2.0750000000000002</v>
      </c>
      <c r="U210">
        <v>2.0525000000000002</v>
      </c>
      <c r="V210">
        <v>2.0274999999999999</v>
      </c>
      <c r="W210">
        <v>2.0024999999999999</v>
      </c>
      <c r="X210">
        <v>1.9750000000000001</v>
      </c>
      <c r="Y210">
        <v>1.9375</v>
      </c>
      <c r="Z210">
        <v>1.9075</v>
      </c>
      <c r="AA210">
        <v>1.8825000000000001</v>
      </c>
    </row>
    <row r="211" spans="1:27">
      <c r="A211" s="95">
        <v>44575</v>
      </c>
      <c r="C211" s="63">
        <v>1936</v>
      </c>
      <c r="P211">
        <v>2.19</v>
      </c>
      <c r="Q211">
        <v>2.15</v>
      </c>
      <c r="R211">
        <v>2.145</v>
      </c>
      <c r="S211">
        <v>2.1375000000000002</v>
      </c>
      <c r="T211">
        <v>2.1150000000000002</v>
      </c>
      <c r="U211">
        <v>2.09</v>
      </c>
      <c r="V211">
        <v>2.0649999999999999</v>
      </c>
      <c r="W211">
        <v>2.04</v>
      </c>
      <c r="X211">
        <v>2.0074999999999998</v>
      </c>
      <c r="Y211">
        <v>1.9675</v>
      </c>
      <c r="Z211">
        <v>1.9375</v>
      </c>
      <c r="AA211">
        <v>1.9125000000000001</v>
      </c>
    </row>
    <row r="212" spans="1:27">
      <c r="A212" s="95">
        <v>44578</v>
      </c>
      <c r="P212" s="189">
        <v>2.19</v>
      </c>
      <c r="Q212" s="189">
        <v>2.15</v>
      </c>
      <c r="R212" s="189">
        <v>2.145</v>
      </c>
      <c r="S212" s="189">
        <v>2.1375000000000002</v>
      </c>
      <c r="T212" s="189">
        <v>2.1150000000000002</v>
      </c>
      <c r="U212" s="189">
        <v>2.09</v>
      </c>
      <c r="V212" s="189">
        <v>2.0649999999999999</v>
      </c>
      <c r="W212" s="189">
        <v>2.04</v>
      </c>
      <c r="X212" s="189">
        <v>2.0074999999999998</v>
      </c>
      <c r="Y212" s="189">
        <v>1.9675</v>
      </c>
      <c r="Z212" s="189">
        <v>1.9375</v>
      </c>
      <c r="AA212" s="189">
        <v>1.9125000000000001</v>
      </c>
    </row>
    <row r="213" spans="1:27">
      <c r="A213" s="95">
        <v>44579</v>
      </c>
      <c r="C213" s="63">
        <v>897</v>
      </c>
      <c r="P213">
        <v>2.1949999999999998</v>
      </c>
      <c r="Q213">
        <v>2.165</v>
      </c>
      <c r="R213">
        <v>2.16</v>
      </c>
      <c r="S213">
        <v>2.15</v>
      </c>
      <c r="T213">
        <v>2.1274999999999999</v>
      </c>
      <c r="U213">
        <v>2.1025</v>
      </c>
      <c r="V213">
        <v>2.0775000000000001</v>
      </c>
      <c r="W213">
        <v>2.0525000000000002</v>
      </c>
      <c r="X213">
        <v>2.02</v>
      </c>
      <c r="Y213">
        <v>1.98</v>
      </c>
      <c r="Z213">
        <v>1.95</v>
      </c>
      <c r="AA213">
        <v>1.925</v>
      </c>
    </row>
    <row r="214" spans="1:27">
      <c r="A214" s="95">
        <v>44580</v>
      </c>
      <c r="C214" s="63">
        <v>2587</v>
      </c>
      <c r="P214">
        <v>2.2000000000000002</v>
      </c>
      <c r="Q214">
        <v>2.19</v>
      </c>
      <c r="R214">
        <v>2.1850000000000001</v>
      </c>
      <c r="S214">
        <v>2.1775000000000002</v>
      </c>
      <c r="T214">
        <v>2.15</v>
      </c>
      <c r="U214">
        <v>2.1225000000000001</v>
      </c>
      <c r="V214">
        <v>2.0950000000000002</v>
      </c>
      <c r="W214">
        <v>2.0674999999999999</v>
      </c>
      <c r="X214">
        <v>2.0325000000000002</v>
      </c>
      <c r="Y214">
        <v>1.9824999999999999</v>
      </c>
      <c r="Z214">
        <v>1.9475</v>
      </c>
      <c r="AA214">
        <v>1.9225000000000001</v>
      </c>
    </row>
    <row r="215" spans="1:27">
      <c r="A215" s="95">
        <v>44581</v>
      </c>
      <c r="C215" s="63">
        <v>2966</v>
      </c>
      <c r="P215">
        <v>2.1850000000000001</v>
      </c>
      <c r="Q215">
        <v>2.1549999999999998</v>
      </c>
      <c r="R215">
        <v>2.1575000000000002</v>
      </c>
      <c r="S215">
        <v>2.1524999999999999</v>
      </c>
      <c r="T215">
        <v>2.125</v>
      </c>
      <c r="U215">
        <v>2.0975000000000001</v>
      </c>
      <c r="V215">
        <v>2.0699999999999998</v>
      </c>
      <c r="W215">
        <v>2.0425</v>
      </c>
      <c r="X215">
        <v>2.0074999999999998</v>
      </c>
      <c r="Y215">
        <v>1.9550000000000001</v>
      </c>
      <c r="Z215">
        <v>1.92</v>
      </c>
      <c r="AA215">
        <v>1.895</v>
      </c>
    </row>
    <row r="216" spans="1:27">
      <c r="A216" s="95">
        <v>44582</v>
      </c>
      <c r="C216" s="63">
        <v>2980</v>
      </c>
      <c r="P216">
        <v>2.1800000000000002</v>
      </c>
      <c r="Q216">
        <v>2.14</v>
      </c>
      <c r="R216">
        <v>2.1475</v>
      </c>
      <c r="S216">
        <v>2.145</v>
      </c>
      <c r="T216">
        <v>2.12</v>
      </c>
      <c r="U216">
        <v>2.0924999999999998</v>
      </c>
      <c r="V216">
        <v>2.0649999999999999</v>
      </c>
      <c r="W216">
        <v>2.0375000000000001</v>
      </c>
      <c r="X216">
        <v>2.0024999999999999</v>
      </c>
      <c r="Y216">
        <v>1.9475</v>
      </c>
      <c r="Z216">
        <v>1.9075</v>
      </c>
      <c r="AA216">
        <v>1.8825000000000001</v>
      </c>
    </row>
    <row r="217" spans="1:27">
      <c r="A217" s="95">
        <v>44585</v>
      </c>
      <c r="C217" s="63">
        <v>2066</v>
      </c>
      <c r="P217">
        <v>2.1749999999999998</v>
      </c>
      <c r="Q217">
        <v>2.1</v>
      </c>
      <c r="R217">
        <v>2.11</v>
      </c>
      <c r="S217">
        <v>2.11</v>
      </c>
      <c r="T217">
        <v>2.09</v>
      </c>
      <c r="U217">
        <v>2.0649999999999999</v>
      </c>
      <c r="V217">
        <v>2.0375000000000001</v>
      </c>
      <c r="W217">
        <v>2.0099999999999998</v>
      </c>
      <c r="X217">
        <v>1.9750000000000001</v>
      </c>
      <c r="Y217">
        <v>1.92</v>
      </c>
      <c r="Z217">
        <v>1.88</v>
      </c>
      <c r="AA217">
        <v>1.855</v>
      </c>
    </row>
    <row r="218" spans="1:27">
      <c r="A218" s="95">
        <v>44586</v>
      </c>
      <c r="C218" s="63">
        <v>3022</v>
      </c>
      <c r="P218">
        <v>2.165</v>
      </c>
      <c r="Q218">
        <v>2.0499999999999998</v>
      </c>
      <c r="R218">
        <v>2.0625</v>
      </c>
      <c r="S218">
        <v>2.0699999999999998</v>
      </c>
      <c r="T218">
        <v>2.0550000000000002</v>
      </c>
      <c r="U218">
        <v>2.0350000000000001</v>
      </c>
      <c r="V218">
        <v>2.0099999999999998</v>
      </c>
      <c r="W218">
        <v>1.9850000000000001</v>
      </c>
      <c r="X218">
        <v>1.95</v>
      </c>
      <c r="Y218">
        <v>1.895</v>
      </c>
      <c r="Z218">
        <v>1.855</v>
      </c>
      <c r="AA218">
        <v>1.83</v>
      </c>
    </row>
    <row r="219" spans="1:27">
      <c r="A219" s="95">
        <v>44587</v>
      </c>
      <c r="C219" s="63">
        <v>5474</v>
      </c>
      <c r="P219">
        <v>2.1549999999999998</v>
      </c>
      <c r="Q219">
        <v>2.02</v>
      </c>
      <c r="R219">
        <v>2.0350000000000001</v>
      </c>
      <c r="S219">
        <v>2.0474999999999999</v>
      </c>
      <c r="T219">
        <v>2.0375000000000001</v>
      </c>
      <c r="U219">
        <v>2.0225</v>
      </c>
      <c r="V219">
        <v>2</v>
      </c>
      <c r="W219">
        <v>1.9775</v>
      </c>
      <c r="X219">
        <v>1.9450000000000001</v>
      </c>
      <c r="Y219">
        <v>1.885</v>
      </c>
      <c r="Z219">
        <v>1.845</v>
      </c>
      <c r="AA219">
        <v>1.82</v>
      </c>
    </row>
    <row r="220" spans="1:27">
      <c r="A220" s="95">
        <v>44588</v>
      </c>
      <c r="C220" s="63">
        <v>2052</v>
      </c>
      <c r="P220">
        <v>2.16</v>
      </c>
      <c r="Q220">
        <v>2.085</v>
      </c>
      <c r="R220">
        <v>2.0950000000000002</v>
      </c>
      <c r="S220">
        <v>2.1025</v>
      </c>
      <c r="T220">
        <v>2.0874999999999999</v>
      </c>
      <c r="U220">
        <v>2.0699999999999998</v>
      </c>
      <c r="V220">
        <v>2.0474999999999999</v>
      </c>
      <c r="W220">
        <v>2.0225</v>
      </c>
      <c r="X220">
        <v>1.9875</v>
      </c>
      <c r="Y220">
        <v>1.9225000000000001</v>
      </c>
      <c r="Z220">
        <v>1.8825000000000001</v>
      </c>
      <c r="AA220">
        <v>1.8574999999999999</v>
      </c>
    </row>
    <row r="221" spans="1:27">
      <c r="A221" s="95">
        <v>44589</v>
      </c>
      <c r="C221" s="63">
        <v>1582</v>
      </c>
      <c r="P221">
        <v>2.16</v>
      </c>
      <c r="Q221">
        <v>2.1150000000000002</v>
      </c>
      <c r="R221">
        <v>2.125</v>
      </c>
      <c r="S221">
        <v>2.13</v>
      </c>
      <c r="T221">
        <v>2.1150000000000002</v>
      </c>
      <c r="U221">
        <v>2.0975000000000001</v>
      </c>
      <c r="V221">
        <v>2.0750000000000002</v>
      </c>
      <c r="W221">
        <v>2.0499999999999998</v>
      </c>
      <c r="X221">
        <v>2.0150000000000001</v>
      </c>
      <c r="Y221">
        <v>1.95</v>
      </c>
      <c r="Z221">
        <v>1.91</v>
      </c>
      <c r="AA221">
        <v>1.885</v>
      </c>
    </row>
    <row r="222" spans="1:27">
      <c r="A222" s="95">
        <v>44592</v>
      </c>
      <c r="C222" s="63">
        <v>1184</v>
      </c>
      <c r="P222">
        <v>2.16</v>
      </c>
      <c r="Q222">
        <v>2.1150000000000002</v>
      </c>
      <c r="R222">
        <v>2.125</v>
      </c>
      <c r="S222">
        <v>2.13</v>
      </c>
      <c r="T222">
        <v>2.1150000000000002</v>
      </c>
      <c r="U222">
        <v>2.0975000000000001</v>
      </c>
      <c r="V222">
        <v>2.0750000000000002</v>
      </c>
      <c r="W222">
        <v>2.0499999999999998</v>
      </c>
      <c r="X222">
        <v>2.0150000000000001</v>
      </c>
      <c r="Y222">
        <v>1.95</v>
      </c>
      <c r="Z222">
        <v>1.91</v>
      </c>
      <c r="AA222">
        <v>1.8875</v>
      </c>
    </row>
    <row r="223" spans="1:27">
      <c r="A223" s="95">
        <v>44593</v>
      </c>
      <c r="C223" s="63">
        <v>1887</v>
      </c>
      <c r="P223" s="28">
        <v>2.15903</v>
      </c>
      <c r="Q223">
        <v>2.1524999999999999</v>
      </c>
      <c r="R223">
        <v>2.16</v>
      </c>
      <c r="S223">
        <v>2.165</v>
      </c>
      <c r="T223">
        <v>2.15</v>
      </c>
      <c r="U223">
        <v>2.13</v>
      </c>
      <c r="V223">
        <v>2.105</v>
      </c>
      <c r="W223">
        <v>2.08</v>
      </c>
      <c r="X223">
        <v>2.0449999999999999</v>
      </c>
      <c r="Y223">
        <v>1.98</v>
      </c>
      <c r="Z223">
        <v>1.94</v>
      </c>
      <c r="AA223">
        <v>1.9175</v>
      </c>
    </row>
    <row r="224" spans="1:27">
      <c r="A224" s="95">
        <v>44594</v>
      </c>
      <c r="C224" s="63">
        <v>5146</v>
      </c>
      <c r="P224">
        <v>2.15903</v>
      </c>
      <c r="Q224">
        <v>2.0674999999999999</v>
      </c>
      <c r="R224">
        <v>2.08</v>
      </c>
      <c r="S224">
        <v>2.09</v>
      </c>
      <c r="T224">
        <v>2.08</v>
      </c>
      <c r="U224">
        <v>2.0649999999999999</v>
      </c>
      <c r="V224">
        <v>2.0449999999999999</v>
      </c>
      <c r="W224">
        <v>2.0249999999999999</v>
      </c>
      <c r="X224">
        <v>1.9924999999999999</v>
      </c>
      <c r="Y224">
        <v>1.9275</v>
      </c>
      <c r="Z224">
        <v>1.8875</v>
      </c>
      <c r="AA224">
        <v>1.865</v>
      </c>
    </row>
    <row r="225" spans="1:30">
      <c r="A225" s="95">
        <v>44595</v>
      </c>
      <c r="C225" s="63">
        <v>4229</v>
      </c>
      <c r="Q225">
        <v>2.0049999999999999</v>
      </c>
      <c r="R225">
        <v>2.02</v>
      </c>
      <c r="S225">
        <v>2.04</v>
      </c>
      <c r="T225">
        <v>2.04</v>
      </c>
      <c r="U225">
        <v>2.0350000000000001</v>
      </c>
      <c r="V225">
        <v>2.0225</v>
      </c>
      <c r="W225">
        <v>2.0074999999999998</v>
      </c>
      <c r="X225">
        <v>1.9775</v>
      </c>
      <c r="Y225">
        <v>1.9175</v>
      </c>
      <c r="Z225">
        <v>1.8825000000000001</v>
      </c>
      <c r="AA225">
        <v>1.8625</v>
      </c>
    </row>
    <row r="226" spans="1:30">
      <c r="A226" s="95">
        <v>44596</v>
      </c>
      <c r="C226" s="63">
        <v>5250</v>
      </c>
      <c r="Q226">
        <v>2.0375000000000001</v>
      </c>
      <c r="R226">
        <v>2.0550000000000002</v>
      </c>
      <c r="S226">
        <v>2.0724999999999998</v>
      </c>
      <c r="T226">
        <v>2.0724999999999998</v>
      </c>
      <c r="U226">
        <v>2.0649999999999999</v>
      </c>
      <c r="V226">
        <v>2.0550000000000002</v>
      </c>
      <c r="W226">
        <v>2.0425</v>
      </c>
      <c r="X226">
        <v>2.0125000000000002</v>
      </c>
      <c r="Y226">
        <v>1.9524999999999999</v>
      </c>
      <c r="Z226">
        <v>1.9175</v>
      </c>
      <c r="AA226">
        <v>1.8975</v>
      </c>
    </row>
    <row r="227" spans="1:30">
      <c r="A227" s="95">
        <v>44599</v>
      </c>
      <c r="C227" s="63">
        <v>1928</v>
      </c>
      <c r="Q227">
        <v>2.0825</v>
      </c>
      <c r="R227">
        <v>2.0950000000000002</v>
      </c>
      <c r="S227">
        <v>2.11</v>
      </c>
      <c r="T227">
        <v>2.11</v>
      </c>
      <c r="U227">
        <v>2.1025</v>
      </c>
      <c r="V227">
        <v>2.0924999999999998</v>
      </c>
      <c r="W227">
        <v>2.0775000000000001</v>
      </c>
      <c r="X227">
        <v>2.0449999999999999</v>
      </c>
      <c r="Y227">
        <v>1.9824999999999999</v>
      </c>
      <c r="Z227">
        <v>1.9475</v>
      </c>
      <c r="AA227">
        <v>1.9275</v>
      </c>
      <c r="AD227">
        <f>+X203-X225</f>
        <v>6.4999999999999947E-2</v>
      </c>
    </row>
    <row r="228" spans="1:30">
      <c r="A228" s="95">
        <v>44600</v>
      </c>
      <c r="Q228">
        <v>2.0550000000000002</v>
      </c>
      <c r="R228">
        <v>2.0674999999999999</v>
      </c>
      <c r="S228">
        <v>2.085</v>
      </c>
      <c r="T228">
        <v>2.085</v>
      </c>
      <c r="U228">
        <v>2.08</v>
      </c>
      <c r="V228">
        <v>2.0699999999999998</v>
      </c>
      <c r="W228">
        <v>2.0550000000000002</v>
      </c>
      <c r="X228">
        <v>2.0225</v>
      </c>
      <c r="Y228">
        <v>1.96</v>
      </c>
      <c r="Z228">
        <v>1.925</v>
      </c>
      <c r="AA228">
        <v>1.905</v>
      </c>
    </row>
    <row r="229" spans="1:30">
      <c r="A229" s="95">
        <v>44601</v>
      </c>
      <c r="C229" s="63">
        <v>3306</v>
      </c>
      <c r="Q229">
        <v>2.105</v>
      </c>
      <c r="R229" s="28">
        <v>2.1274999999999999</v>
      </c>
      <c r="S229">
        <v>2.14</v>
      </c>
      <c r="T229">
        <v>2.1375000000000002</v>
      </c>
      <c r="U229">
        <v>2.13</v>
      </c>
      <c r="V229">
        <v>2.1150000000000002</v>
      </c>
      <c r="W229">
        <v>2.0975000000000001</v>
      </c>
      <c r="X229">
        <v>2.0625</v>
      </c>
      <c r="Y229">
        <v>2</v>
      </c>
      <c r="Z229">
        <v>1.9650000000000001</v>
      </c>
      <c r="AA229">
        <v>1.9450000000000001</v>
      </c>
    </row>
    <row r="230" spans="1:30">
      <c r="A230" s="95">
        <v>44602</v>
      </c>
      <c r="C230" s="63">
        <v>3228</v>
      </c>
      <c r="Q230">
        <v>2.125</v>
      </c>
      <c r="R230">
        <v>2.16</v>
      </c>
      <c r="S230">
        <v>2.17</v>
      </c>
      <c r="T230">
        <v>2.165</v>
      </c>
      <c r="U230">
        <v>2.1549999999999998</v>
      </c>
      <c r="V230">
        <v>2.1349999999999998</v>
      </c>
      <c r="W230">
        <v>2.1124999999999998</v>
      </c>
      <c r="X230">
        <v>2.0775000000000001</v>
      </c>
      <c r="Y230">
        <v>2.0150000000000001</v>
      </c>
      <c r="Z230">
        <v>1.98</v>
      </c>
      <c r="AA230">
        <v>1.96</v>
      </c>
    </row>
    <row r="231" spans="1:30">
      <c r="A231" s="95">
        <v>44603</v>
      </c>
      <c r="C231" s="63">
        <v>2515</v>
      </c>
      <c r="Q231">
        <v>2.14</v>
      </c>
      <c r="R231">
        <v>2.2050000000000001</v>
      </c>
      <c r="S231">
        <v>2.2174999999999998</v>
      </c>
      <c r="T231">
        <v>2.21</v>
      </c>
      <c r="U231">
        <v>2.1949999999999998</v>
      </c>
      <c r="V231">
        <v>2.1749999999999998</v>
      </c>
      <c r="W231">
        <v>2.1524999999999999</v>
      </c>
      <c r="X231">
        <v>2.1175000000000002</v>
      </c>
      <c r="Y231">
        <v>2.0525000000000002</v>
      </c>
      <c r="Z231">
        <v>2.0175000000000001</v>
      </c>
      <c r="AA231">
        <v>1.9975000000000001</v>
      </c>
    </row>
    <row r="232" spans="1:30">
      <c r="A232" s="95">
        <v>44606</v>
      </c>
      <c r="C232" s="63">
        <v>1165</v>
      </c>
      <c r="Q232">
        <v>2.1425000000000001</v>
      </c>
      <c r="R232">
        <v>2.2124999999999999</v>
      </c>
      <c r="S232">
        <v>2.2250000000000001</v>
      </c>
      <c r="T232">
        <v>2.2174999999999998</v>
      </c>
      <c r="U232">
        <v>2.2025000000000001</v>
      </c>
      <c r="V232">
        <v>2.1825000000000001</v>
      </c>
      <c r="W232">
        <v>2.1575000000000002</v>
      </c>
      <c r="X232">
        <v>2.1225000000000001</v>
      </c>
      <c r="Y232">
        <v>2.0575000000000001</v>
      </c>
      <c r="Z232">
        <v>2.0225</v>
      </c>
      <c r="AA232">
        <v>2.0024999999999999</v>
      </c>
    </row>
    <row r="233" spans="1:30">
      <c r="A233" s="95">
        <v>44607</v>
      </c>
      <c r="C233" s="63">
        <v>1199</v>
      </c>
      <c r="Q233">
        <v>2.13</v>
      </c>
      <c r="R233">
        <v>2.1800000000000002</v>
      </c>
      <c r="S233">
        <v>2.1924999999999999</v>
      </c>
      <c r="T233">
        <v>2.1850000000000001</v>
      </c>
      <c r="U233">
        <v>2.17</v>
      </c>
      <c r="V233">
        <v>2.15</v>
      </c>
      <c r="W233">
        <v>2.125</v>
      </c>
      <c r="X233">
        <v>2.09</v>
      </c>
      <c r="Y233">
        <v>2.0249999999999999</v>
      </c>
      <c r="Z233">
        <v>1.99</v>
      </c>
      <c r="AA233">
        <v>1.97</v>
      </c>
    </row>
    <row r="234" spans="1:30">
      <c r="A234" s="95">
        <v>44608</v>
      </c>
      <c r="C234" s="63">
        <v>2601</v>
      </c>
      <c r="Q234">
        <v>2.13</v>
      </c>
      <c r="R234">
        <v>2.1800000000000002</v>
      </c>
      <c r="S234">
        <v>2.1949999999999998</v>
      </c>
      <c r="T234">
        <v>2.1924999999999999</v>
      </c>
      <c r="U234">
        <v>2.1825000000000001</v>
      </c>
      <c r="V234">
        <v>2.165</v>
      </c>
      <c r="W234">
        <v>2.1425000000000001</v>
      </c>
      <c r="X234">
        <v>2.1074999999999999</v>
      </c>
      <c r="Y234">
        <v>2.0425</v>
      </c>
      <c r="Z234">
        <v>2.0074999999999998</v>
      </c>
      <c r="AA234">
        <v>1.9875</v>
      </c>
    </row>
    <row r="235" spans="1:30">
      <c r="A235" s="95">
        <v>44609</v>
      </c>
      <c r="C235" s="63">
        <v>2780</v>
      </c>
      <c r="Q235">
        <v>2.13</v>
      </c>
      <c r="R235">
        <v>2.19</v>
      </c>
      <c r="S235">
        <v>2.2050000000000001</v>
      </c>
      <c r="T235">
        <v>2.2025000000000001</v>
      </c>
      <c r="U235">
        <v>2.1924999999999999</v>
      </c>
      <c r="V235">
        <v>2.1749999999999998</v>
      </c>
      <c r="W235">
        <v>2.1524999999999999</v>
      </c>
      <c r="X235">
        <v>2.1175000000000002</v>
      </c>
      <c r="Y235">
        <v>2.0525000000000002</v>
      </c>
      <c r="Z235">
        <v>2.0175000000000001</v>
      </c>
      <c r="AA235">
        <v>1.9975000000000001</v>
      </c>
    </row>
    <row r="236" spans="1:30">
      <c r="A236" s="95">
        <v>44610</v>
      </c>
      <c r="C236" s="63">
        <v>2724</v>
      </c>
      <c r="Q236">
        <v>2.1349999999999998</v>
      </c>
      <c r="R236">
        <v>2.2149999999999999</v>
      </c>
      <c r="S236">
        <v>2.2275</v>
      </c>
      <c r="T236">
        <v>2.2225000000000001</v>
      </c>
      <c r="U236">
        <v>2.2075</v>
      </c>
      <c r="V236">
        <v>2.1875</v>
      </c>
      <c r="W236">
        <v>2.1625000000000001</v>
      </c>
      <c r="X236">
        <v>2.1274999999999999</v>
      </c>
      <c r="Y236">
        <v>2.0625</v>
      </c>
      <c r="Z236">
        <v>2.0274999999999999</v>
      </c>
      <c r="AA236">
        <v>2.0074999999999998</v>
      </c>
    </row>
    <row r="237" spans="1:30">
      <c r="A237" s="95">
        <v>44613</v>
      </c>
      <c r="Q237" s="189">
        <v>2.1349999999999998</v>
      </c>
      <c r="R237" s="189">
        <v>2.2149999999999999</v>
      </c>
      <c r="S237" s="189">
        <v>2.2275</v>
      </c>
      <c r="T237" s="189">
        <v>2.2225000000000001</v>
      </c>
      <c r="U237" s="189">
        <v>2.2075</v>
      </c>
      <c r="V237" s="189">
        <v>2.1875</v>
      </c>
      <c r="W237" s="189">
        <v>2.1625000000000001</v>
      </c>
      <c r="X237" s="189">
        <v>2.1274999999999999</v>
      </c>
      <c r="Y237" s="189">
        <v>2.0625</v>
      </c>
      <c r="Z237" s="189">
        <v>2.0274999999999999</v>
      </c>
      <c r="AA237" s="189">
        <v>2.0074999999999998</v>
      </c>
    </row>
    <row r="238" spans="1:30">
      <c r="A238" s="95">
        <v>44614</v>
      </c>
      <c r="C238" s="63">
        <v>805</v>
      </c>
      <c r="Q238">
        <v>2.15</v>
      </c>
      <c r="R238">
        <v>2.2650000000000001</v>
      </c>
      <c r="S238">
        <v>2.2749999999999999</v>
      </c>
      <c r="T238">
        <v>2.2675000000000001</v>
      </c>
      <c r="U238">
        <v>2.2524999999999999</v>
      </c>
      <c r="V238">
        <v>2.2324999999999999</v>
      </c>
      <c r="W238">
        <v>2.2075</v>
      </c>
      <c r="X238">
        <v>2.1724999999999999</v>
      </c>
      <c r="Y238">
        <v>2.1074999999999999</v>
      </c>
      <c r="Z238">
        <v>2.0724999999999998</v>
      </c>
      <c r="AA238">
        <v>2.0525000000000002</v>
      </c>
    </row>
    <row r="239" spans="1:30">
      <c r="A239" s="95">
        <v>44615</v>
      </c>
      <c r="C239" s="63">
        <v>1512</v>
      </c>
      <c r="Q239">
        <v>2.1524999999999999</v>
      </c>
      <c r="R239">
        <v>2.2825000000000002</v>
      </c>
      <c r="S239">
        <v>2.2925</v>
      </c>
      <c r="T239">
        <v>2.2850000000000001</v>
      </c>
      <c r="U239">
        <v>2.27</v>
      </c>
      <c r="V239">
        <v>2.25</v>
      </c>
      <c r="W239">
        <v>2.2250000000000001</v>
      </c>
      <c r="X239">
        <v>2.1875</v>
      </c>
      <c r="Y239">
        <v>2.1225000000000001</v>
      </c>
      <c r="Z239">
        <v>2.085</v>
      </c>
      <c r="AA239">
        <v>2.0649999999999999</v>
      </c>
    </row>
    <row r="240" spans="1:30">
      <c r="A240" s="95">
        <v>44616</v>
      </c>
      <c r="C240" s="63">
        <v>3537</v>
      </c>
      <c r="Q240">
        <v>2.1575000000000002</v>
      </c>
      <c r="R240">
        <v>2.31</v>
      </c>
      <c r="S240">
        <v>2.3224999999999998</v>
      </c>
      <c r="T240">
        <v>2.3149999999999999</v>
      </c>
      <c r="U240">
        <v>2.2974999999999999</v>
      </c>
      <c r="V240">
        <v>2.2774999999999999</v>
      </c>
      <c r="W240">
        <v>2.2524999999999999</v>
      </c>
      <c r="X240">
        <v>2.2149999999999999</v>
      </c>
      <c r="Y240">
        <v>2.145</v>
      </c>
      <c r="Z240">
        <v>2.1074999999999999</v>
      </c>
      <c r="AA240">
        <v>2.0874999999999999</v>
      </c>
    </row>
    <row r="241" spans="1:27">
      <c r="A241" s="95">
        <v>44617</v>
      </c>
      <c r="C241" s="63">
        <v>3361</v>
      </c>
      <c r="Q241">
        <v>2.1524999999999999</v>
      </c>
      <c r="R241">
        <v>2.2549999999999999</v>
      </c>
      <c r="S241">
        <v>2.2650000000000001</v>
      </c>
      <c r="T241">
        <v>2.2574999999999998</v>
      </c>
      <c r="U241">
        <v>2.2400000000000002</v>
      </c>
      <c r="V241">
        <v>2.2174999999999998</v>
      </c>
      <c r="W241">
        <v>2.19</v>
      </c>
      <c r="X241">
        <v>2.1524999999999999</v>
      </c>
      <c r="Y241">
        <v>2.0825</v>
      </c>
      <c r="Z241">
        <v>2.0425</v>
      </c>
      <c r="AA241">
        <v>2.0225</v>
      </c>
    </row>
    <row r="242" spans="1:27">
      <c r="A242" s="95">
        <v>44620</v>
      </c>
      <c r="C242" s="63">
        <v>3944</v>
      </c>
      <c r="Q242">
        <v>2.1567400000000001</v>
      </c>
      <c r="R242">
        <v>2.35</v>
      </c>
      <c r="S242">
        <v>2.36</v>
      </c>
      <c r="T242">
        <v>2.3475000000000001</v>
      </c>
      <c r="U242">
        <v>2.3250000000000002</v>
      </c>
      <c r="V242">
        <v>2.2999999999999998</v>
      </c>
      <c r="W242">
        <v>2.27</v>
      </c>
      <c r="X242">
        <v>2.23</v>
      </c>
      <c r="Y242">
        <v>2.16</v>
      </c>
      <c r="Z242">
        <v>2.1175000000000002</v>
      </c>
      <c r="AA242">
        <v>2.0950000000000002</v>
      </c>
    </row>
    <row r="243" spans="1:27">
      <c r="A243" s="95">
        <v>44621</v>
      </c>
      <c r="C243" s="63">
        <v>4846</v>
      </c>
      <c r="Q243">
        <v>2.1567400000000001</v>
      </c>
      <c r="R243">
        <v>2.4575</v>
      </c>
      <c r="S243">
        <v>2.4649999999999999</v>
      </c>
      <c r="T243">
        <v>2.4449999999999998</v>
      </c>
      <c r="U243">
        <v>2.415</v>
      </c>
      <c r="V243">
        <v>2.3824999999999998</v>
      </c>
      <c r="W243">
        <v>2.3450000000000002</v>
      </c>
      <c r="X243">
        <v>2.2974999999999999</v>
      </c>
      <c r="Y243">
        <v>2.2124999999999999</v>
      </c>
      <c r="Z243">
        <v>2.165</v>
      </c>
      <c r="AA243">
        <v>2.14</v>
      </c>
    </row>
    <row r="244" spans="1:27">
      <c r="A244" s="95">
        <v>44622</v>
      </c>
      <c r="C244" s="63">
        <v>3092</v>
      </c>
      <c r="Q244" s="28">
        <v>2.1567400000000001</v>
      </c>
      <c r="R244">
        <v>2.4750000000000001</v>
      </c>
      <c r="S244">
        <v>2.4824999999999999</v>
      </c>
      <c r="T244">
        <v>2.4550000000000001</v>
      </c>
      <c r="U244">
        <v>2.42</v>
      </c>
      <c r="V244">
        <v>2.38</v>
      </c>
      <c r="W244">
        <v>2.3374999999999999</v>
      </c>
      <c r="X244">
        <v>2.2875000000000001</v>
      </c>
      <c r="Y244">
        <v>2.2000000000000002</v>
      </c>
      <c r="Z244">
        <v>2.15</v>
      </c>
      <c r="AA244">
        <v>2.125</v>
      </c>
    </row>
    <row r="245" spans="1:27">
      <c r="A245" s="95">
        <v>44623</v>
      </c>
      <c r="C245" s="63">
        <v>7432</v>
      </c>
      <c r="R245">
        <v>2.5474999999999999</v>
      </c>
      <c r="S245">
        <v>2.56</v>
      </c>
      <c r="T245">
        <v>2.5325000000000002</v>
      </c>
      <c r="U245">
        <v>2.4950000000000001</v>
      </c>
      <c r="V245">
        <v>2.4500000000000002</v>
      </c>
      <c r="W245">
        <v>2.4</v>
      </c>
      <c r="X245">
        <v>2.3450000000000002</v>
      </c>
      <c r="Y245">
        <v>2.2450000000000001</v>
      </c>
      <c r="Z245">
        <v>2.1949999999999998</v>
      </c>
      <c r="AA245">
        <v>2.17</v>
      </c>
    </row>
    <row r="246" spans="1:27">
      <c r="A246" s="95">
        <v>44624</v>
      </c>
      <c r="C246" s="63">
        <v>4490</v>
      </c>
      <c r="R246">
        <v>2.58</v>
      </c>
      <c r="S246">
        <v>2.6</v>
      </c>
      <c r="T246">
        <v>2.57</v>
      </c>
      <c r="U246">
        <v>2.5299999999999998</v>
      </c>
      <c r="V246">
        <v>2.4824999999999999</v>
      </c>
      <c r="W246">
        <v>2.4275000000000002</v>
      </c>
      <c r="X246">
        <v>2.3675000000000002</v>
      </c>
      <c r="Y246">
        <v>2.2625000000000002</v>
      </c>
      <c r="Z246">
        <v>2.2075</v>
      </c>
      <c r="AA246">
        <v>2.1800000000000002</v>
      </c>
    </row>
    <row r="247" spans="1:27">
      <c r="A247" s="95">
        <v>44627</v>
      </c>
      <c r="C247" s="63">
        <v>2320</v>
      </c>
      <c r="R247">
        <v>2.5449999999999999</v>
      </c>
      <c r="S247">
        <v>2.57</v>
      </c>
      <c r="T247">
        <v>2.5449999999999999</v>
      </c>
      <c r="U247">
        <v>2.5099999999999998</v>
      </c>
      <c r="V247">
        <v>2.4649999999999999</v>
      </c>
      <c r="W247">
        <v>2.4125000000000001</v>
      </c>
      <c r="X247">
        <v>2.3525</v>
      </c>
      <c r="Y247">
        <v>2.2524999999999999</v>
      </c>
      <c r="Z247">
        <v>2.1974999999999998</v>
      </c>
      <c r="AA247">
        <v>2.1724999999999999</v>
      </c>
    </row>
    <row r="248" spans="1:27">
      <c r="A248" s="95">
        <v>44628</v>
      </c>
      <c r="R248">
        <v>2.54</v>
      </c>
      <c r="S248">
        <v>2.56</v>
      </c>
      <c r="T248">
        <v>2.5449999999999999</v>
      </c>
      <c r="U248">
        <v>2.5150000000000001</v>
      </c>
      <c r="V248">
        <v>2.4750000000000001</v>
      </c>
      <c r="W248">
        <v>2.4249999999999998</v>
      </c>
      <c r="X248">
        <v>2.3650000000000002</v>
      </c>
      <c r="Y248">
        <v>2.2650000000000001</v>
      </c>
      <c r="Z248">
        <v>2.21</v>
      </c>
      <c r="AA248">
        <v>2.1850000000000001</v>
      </c>
    </row>
    <row r="249" spans="1:27">
      <c r="A249" s="95">
        <v>44629</v>
      </c>
      <c r="C249" s="63">
        <v>3819</v>
      </c>
      <c r="R249">
        <v>2.48</v>
      </c>
      <c r="S249">
        <v>2.48</v>
      </c>
      <c r="T249">
        <v>2.4750000000000001</v>
      </c>
      <c r="U249">
        <v>2.4525000000000001</v>
      </c>
      <c r="V249">
        <v>2.4224999999999999</v>
      </c>
      <c r="W249">
        <v>2.3774999999999999</v>
      </c>
      <c r="X249">
        <v>2.3199999999999998</v>
      </c>
      <c r="Y249">
        <v>2.2200000000000002</v>
      </c>
      <c r="Z249">
        <v>2.17</v>
      </c>
      <c r="AA249">
        <v>2.145</v>
      </c>
    </row>
    <row r="250" spans="1:27">
      <c r="A250" s="95">
        <v>44630</v>
      </c>
      <c r="C250" s="63">
        <v>3216</v>
      </c>
      <c r="R250">
        <v>2.5</v>
      </c>
      <c r="S250">
        <v>2.5099999999999998</v>
      </c>
      <c r="T250">
        <v>2.5049999999999999</v>
      </c>
      <c r="U250">
        <v>2.4824999999999999</v>
      </c>
      <c r="V250">
        <v>2.4500000000000002</v>
      </c>
      <c r="W250">
        <v>2.4049999999999998</v>
      </c>
      <c r="X250">
        <v>2.3475000000000001</v>
      </c>
      <c r="Y250">
        <v>2.25</v>
      </c>
      <c r="Z250">
        <v>2.1949999999999998</v>
      </c>
      <c r="AA250">
        <v>2.17</v>
      </c>
    </row>
    <row r="251" spans="1:27">
      <c r="A251" s="95">
        <v>44631</v>
      </c>
      <c r="C251" s="63">
        <v>3019</v>
      </c>
      <c r="R251">
        <v>2.5150000000000001</v>
      </c>
      <c r="S251">
        <v>2.5350000000000001</v>
      </c>
      <c r="T251">
        <v>2.5299999999999998</v>
      </c>
      <c r="U251">
        <v>2.5049999999999999</v>
      </c>
      <c r="V251">
        <v>2.4674999999999998</v>
      </c>
      <c r="W251">
        <v>2.42</v>
      </c>
      <c r="X251">
        <v>2.36</v>
      </c>
      <c r="Y251">
        <v>2.2599999999999998</v>
      </c>
      <c r="Z251">
        <v>2.2050000000000001</v>
      </c>
      <c r="AA251">
        <v>2.1800000000000002</v>
      </c>
    </row>
    <row r="252" spans="1:27">
      <c r="A252" s="95">
        <v>44634</v>
      </c>
      <c r="C252" s="63">
        <v>855</v>
      </c>
      <c r="R252">
        <v>2.4900000000000002</v>
      </c>
      <c r="S252">
        <v>2.4900000000000002</v>
      </c>
      <c r="T252">
        <v>2.4874999999999998</v>
      </c>
      <c r="U252">
        <v>2.4624999999999999</v>
      </c>
      <c r="V252">
        <v>2.4249999999999998</v>
      </c>
      <c r="W252">
        <v>2.3774999999999999</v>
      </c>
      <c r="X252">
        <v>2.3174999999999999</v>
      </c>
      <c r="Y252">
        <v>2.2174999999999998</v>
      </c>
      <c r="Z252">
        <v>2.1625000000000001</v>
      </c>
      <c r="AA252">
        <v>2.1375000000000002</v>
      </c>
    </row>
    <row r="253" spans="1:27">
      <c r="A253" s="95">
        <v>44635</v>
      </c>
      <c r="C253" s="63">
        <v>2647</v>
      </c>
      <c r="R253">
        <v>2.4849999999999999</v>
      </c>
      <c r="S253">
        <v>2.48</v>
      </c>
      <c r="T253">
        <v>2.48</v>
      </c>
      <c r="U253">
        <v>2.46</v>
      </c>
      <c r="V253">
        <v>2.4275000000000002</v>
      </c>
      <c r="W253">
        <v>2.3824999999999998</v>
      </c>
      <c r="X253">
        <v>2.3250000000000002</v>
      </c>
      <c r="Y253">
        <v>2.2250000000000001</v>
      </c>
      <c r="Z253">
        <v>2.17</v>
      </c>
      <c r="AA253">
        <v>2.145</v>
      </c>
    </row>
    <row r="254" spans="1:27">
      <c r="A254" s="95">
        <v>44636</v>
      </c>
      <c r="C254" s="63">
        <v>3779</v>
      </c>
      <c r="R254">
        <v>2.4350000000000001</v>
      </c>
      <c r="S254">
        <v>2.395</v>
      </c>
      <c r="T254">
        <v>2.4</v>
      </c>
      <c r="U254">
        <v>2.39</v>
      </c>
      <c r="V254">
        <v>2.3650000000000002</v>
      </c>
      <c r="W254">
        <v>2.3250000000000002</v>
      </c>
      <c r="X254">
        <v>2.27</v>
      </c>
      <c r="Y254">
        <v>2.1724999999999999</v>
      </c>
      <c r="Z254">
        <v>2.12</v>
      </c>
      <c r="AA254">
        <v>2.0950000000000002</v>
      </c>
    </row>
    <row r="255" spans="1:27">
      <c r="A255" s="95">
        <v>44637</v>
      </c>
      <c r="C255" s="63">
        <v>2042</v>
      </c>
      <c r="R255">
        <v>2.4700000000000002</v>
      </c>
      <c r="S255">
        <v>2.46</v>
      </c>
      <c r="T255">
        <v>2.4624999999999999</v>
      </c>
      <c r="U255">
        <v>2.4474999999999998</v>
      </c>
      <c r="V255">
        <v>2.42</v>
      </c>
      <c r="W255">
        <v>2.38</v>
      </c>
      <c r="X255">
        <v>2.3250000000000002</v>
      </c>
      <c r="Y255">
        <v>2.2275</v>
      </c>
      <c r="Z255">
        <v>2.1749999999999998</v>
      </c>
      <c r="AA255">
        <v>2.15</v>
      </c>
    </row>
    <row r="256" spans="1:27">
      <c r="A256" s="95">
        <v>44638</v>
      </c>
      <c r="C256" s="63">
        <v>1533</v>
      </c>
      <c r="R256">
        <v>2.46</v>
      </c>
      <c r="S256">
        <v>2.4500000000000002</v>
      </c>
      <c r="T256">
        <v>2.4550000000000001</v>
      </c>
      <c r="U256">
        <v>2.4375</v>
      </c>
      <c r="V256">
        <v>2.41</v>
      </c>
      <c r="W256">
        <v>2.37</v>
      </c>
      <c r="X256">
        <v>2.3149999999999999</v>
      </c>
      <c r="Y256">
        <v>2.2174999999999998</v>
      </c>
      <c r="Z256">
        <v>2.165</v>
      </c>
      <c r="AA256">
        <v>2.1425000000000001</v>
      </c>
    </row>
    <row r="257" spans="1:27">
      <c r="A257" s="95">
        <v>44641</v>
      </c>
      <c r="C257" s="63">
        <v>1574</v>
      </c>
      <c r="R257">
        <v>2.4849999999999999</v>
      </c>
      <c r="S257">
        <v>2.4950000000000001</v>
      </c>
      <c r="T257">
        <v>2.5024999999999999</v>
      </c>
      <c r="U257">
        <v>2.4849999999999999</v>
      </c>
      <c r="V257">
        <v>2.4550000000000001</v>
      </c>
      <c r="W257">
        <v>2.415</v>
      </c>
      <c r="X257">
        <v>2.36</v>
      </c>
      <c r="Y257">
        <v>2.2625000000000002</v>
      </c>
      <c r="Z257">
        <v>2.21</v>
      </c>
      <c r="AA257">
        <v>2.1825000000000001</v>
      </c>
    </row>
    <row r="258" spans="1:27">
      <c r="A258" s="95">
        <v>44642</v>
      </c>
      <c r="C258" s="63">
        <v>3947</v>
      </c>
      <c r="R258">
        <v>2.4900000000000002</v>
      </c>
      <c r="S258">
        <v>2.5</v>
      </c>
      <c r="T258">
        <v>2.5099999999999998</v>
      </c>
      <c r="U258">
        <v>2.5</v>
      </c>
      <c r="V258">
        <v>2.48</v>
      </c>
      <c r="W258">
        <v>2.4500000000000002</v>
      </c>
      <c r="X258">
        <v>2.4</v>
      </c>
      <c r="Y258">
        <v>2.3075000000000001</v>
      </c>
      <c r="Z258">
        <v>2.2599999999999998</v>
      </c>
      <c r="AA258">
        <v>2.2324999999999999</v>
      </c>
    </row>
    <row r="259" spans="1:27">
      <c r="A259" s="95">
        <v>44643</v>
      </c>
      <c r="C259" s="63">
        <v>3703</v>
      </c>
      <c r="R259">
        <v>2.4900000000000002</v>
      </c>
      <c r="S259">
        <v>2.4950000000000001</v>
      </c>
      <c r="T259">
        <v>2.5099999999999998</v>
      </c>
      <c r="U259">
        <v>2.5049999999999999</v>
      </c>
      <c r="V259">
        <v>2.4925000000000002</v>
      </c>
      <c r="W259">
        <v>2.4700000000000002</v>
      </c>
      <c r="X259">
        <v>2.42</v>
      </c>
      <c r="Y259">
        <v>2.33</v>
      </c>
      <c r="Z259">
        <v>2.2850000000000001</v>
      </c>
      <c r="AA259">
        <v>2.2599999999999998</v>
      </c>
    </row>
    <row r="260" spans="1:27">
      <c r="A260" s="95">
        <v>44644</v>
      </c>
      <c r="C260" s="63">
        <v>3501</v>
      </c>
      <c r="R260">
        <v>2.4849999999999999</v>
      </c>
      <c r="S260">
        <v>2.4900000000000002</v>
      </c>
      <c r="T260">
        <v>2.5049999999999999</v>
      </c>
      <c r="U260">
        <v>2.5024999999999999</v>
      </c>
      <c r="V260">
        <v>2.4925000000000002</v>
      </c>
      <c r="W260">
        <v>2.4700000000000002</v>
      </c>
      <c r="X260">
        <v>2.4249999999999998</v>
      </c>
      <c r="Y260">
        <v>2.34</v>
      </c>
      <c r="Z260">
        <v>2.29</v>
      </c>
      <c r="AA260">
        <v>2.2650000000000001</v>
      </c>
    </row>
    <row r="261" spans="1:27">
      <c r="A261" s="95">
        <v>44645</v>
      </c>
      <c r="C261" s="63">
        <v>1871</v>
      </c>
      <c r="R261">
        <v>2.4849999999999999</v>
      </c>
      <c r="S261">
        <v>2.5099999999999998</v>
      </c>
      <c r="T261">
        <v>2.5225</v>
      </c>
      <c r="U261">
        <v>2.5175000000000001</v>
      </c>
      <c r="V261">
        <v>2.5049999999999999</v>
      </c>
      <c r="W261">
        <v>2.48</v>
      </c>
      <c r="X261">
        <v>2.4350000000000001</v>
      </c>
      <c r="Y261">
        <v>2.35</v>
      </c>
      <c r="Z261">
        <v>2.2999999999999998</v>
      </c>
      <c r="AA261">
        <v>2.2749999999999999</v>
      </c>
    </row>
    <row r="262" spans="1:27">
      <c r="A262" s="95">
        <v>44648</v>
      </c>
      <c r="C262" s="63">
        <v>1539</v>
      </c>
      <c r="R262">
        <v>2.48</v>
      </c>
      <c r="S262">
        <v>2.4700000000000002</v>
      </c>
      <c r="T262">
        <v>2.4849999999999999</v>
      </c>
      <c r="U262">
        <v>2.4824999999999999</v>
      </c>
      <c r="V262">
        <v>2.4700000000000002</v>
      </c>
      <c r="W262">
        <v>2.4449999999999998</v>
      </c>
      <c r="X262">
        <v>2.4</v>
      </c>
      <c r="Y262">
        <v>2.3149999999999999</v>
      </c>
      <c r="Z262">
        <v>2.27</v>
      </c>
      <c r="AA262">
        <v>2.2400000000000002</v>
      </c>
    </row>
    <row r="263" spans="1:27">
      <c r="A263" s="95">
        <v>44649</v>
      </c>
      <c r="C263" s="63">
        <v>2623</v>
      </c>
      <c r="R263">
        <v>2.4700000000000002</v>
      </c>
      <c r="S263">
        <v>2.395</v>
      </c>
      <c r="T263">
        <v>2.41</v>
      </c>
      <c r="U263">
        <v>2.4075000000000002</v>
      </c>
      <c r="V263">
        <v>2.3975</v>
      </c>
      <c r="W263">
        <v>2.3774999999999999</v>
      </c>
      <c r="X263">
        <v>2.3374999999999999</v>
      </c>
      <c r="Y263">
        <v>2.2574999999999998</v>
      </c>
      <c r="Z263">
        <v>2.2174999999999998</v>
      </c>
      <c r="AA263">
        <v>2.19</v>
      </c>
    </row>
    <row r="264" spans="1:27">
      <c r="A264" s="95">
        <v>44650</v>
      </c>
      <c r="C264" s="63">
        <v>4322</v>
      </c>
      <c r="R264">
        <v>2.4700000000000002</v>
      </c>
      <c r="S264">
        <v>2.3650000000000002</v>
      </c>
      <c r="T264">
        <v>2.3849999999999998</v>
      </c>
      <c r="U264">
        <v>2.39</v>
      </c>
      <c r="V264">
        <v>2.3875000000000002</v>
      </c>
      <c r="W264">
        <v>2.3774999999999999</v>
      </c>
      <c r="X264">
        <v>2.3475000000000001</v>
      </c>
      <c r="Y264">
        <v>2.2825000000000002</v>
      </c>
      <c r="Z264">
        <v>2.2425000000000002</v>
      </c>
      <c r="AA264">
        <v>2.2174999999999998</v>
      </c>
    </row>
    <row r="265" spans="1:27">
      <c r="A265" s="95">
        <v>44651</v>
      </c>
      <c r="C265" s="63">
        <v>4747</v>
      </c>
      <c r="R265">
        <v>2.46807</v>
      </c>
      <c r="S265">
        <v>2.4125000000000001</v>
      </c>
      <c r="T265">
        <v>2.4300000000000002</v>
      </c>
      <c r="U265">
        <v>2.4325000000000001</v>
      </c>
      <c r="V265">
        <v>2.4300000000000002</v>
      </c>
      <c r="W265">
        <v>2.42</v>
      </c>
      <c r="X265">
        <v>2.3925000000000001</v>
      </c>
      <c r="Y265">
        <v>2.3374999999999999</v>
      </c>
      <c r="Z265">
        <v>2.2999999999999998</v>
      </c>
      <c r="AA265">
        <v>2.27</v>
      </c>
    </row>
    <row r="266" spans="1:27">
      <c r="A266" s="95">
        <v>44652</v>
      </c>
      <c r="C266" s="63">
        <v>2117</v>
      </c>
      <c r="R266">
        <v>2.46807</v>
      </c>
      <c r="S266">
        <v>2.375</v>
      </c>
      <c r="T266">
        <v>2.395</v>
      </c>
      <c r="U266">
        <v>2.4</v>
      </c>
      <c r="V266">
        <v>2.4</v>
      </c>
      <c r="W266">
        <v>2.395</v>
      </c>
      <c r="X266">
        <v>2.37</v>
      </c>
      <c r="Y266">
        <v>2.3250000000000002</v>
      </c>
      <c r="Z266">
        <v>2.29</v>
      </c>
      <c r="AA266">
        <v>2.2599999999999998</v>
      </c>
    </row>
    <row r="267" spans="1:27">
      <c r="A267" s="95">
        <v>44655</v>
      </c>
      <c r="C267" s="63">
        <v>2085</v>
      </c>
      <c r="R267">
        <v>2.46807</v>
      </c>
      <c r="S267">
        <v>2.37</v>
      </c>
      <c r="T267">
        <v>2.4</v>
      </c>
      <c r="U267">
        <v>2.4049999999999998</v>
      </c>
      <c r="V267">
        <v>2.4049999999999998</v>
      </c>
      <c r="W267">
        <v>2.4</v>
      </c>
      <c r="X267">
        <v>2.3774999999999999</v>
      </c>
      <c r="Y267">
        <v>2.3325</v>
      </c>
      <c r="Z267">
        <v>2.2974999999999999</v>
      </c>
      <c r="AA267">
        <v>2.2675000000000001</v>
      </c>
    </row>
    <row r="268" spans="1:27">
      <c r="A268" s="95">
        <v>44656</v>
      </c>
      <c r="C268" s="63">
        <v>2788</v>
      </c>
      <c r="S268">
        <v>2.4024999999999999</v>
      </c>
      <c r="T268">
        <v>2.4300000000000002</v>
      </c>
      <c r="U268">
        <v>2.4325000000000001</v>
      </c>
      <c r="V268">
        <v>2.4300000000000002</v>
      </c>
      <c r="W268">
        <v>2.4224999999999999</v>
      </c>
      <c r="X268">
        <v>2.4</v>
      </c>
      <c r="Y268">
        <v>2.3525</v>
      </c>
      <c r="Z268">
        <v>2.3149999999999999</v>
      </c>
      <c r="AA268">
        <v>2.2850000000000001</v>
      </c>
    </row>
    <row r="269" spans="1:27">
      <c r="A269" s="95">
        <v>44657</v>
      </c>
      <c r="C269" s="63">
        <v>2184</v>
      </c>
      <c r="S269">
        <v>2.4125000000000001</v>
      </c>
      <c r="T269">
        <v>2.4474999999999998</v>
      </c>
      <c r="U269">
        <v>2.4500000000000002</v>
      </c>
      <c r="V269">
        <v>2.4424999999999999</v>
      </c>
      <c r="W269">
        <v>2.4325000000000001</v>
      </c>
      <c r="X269">
        <v>2.4075000000000002</v>
      </c>
      <c r="Y269">
        <v>2.3525</v>
      </c>
      <c r="Z269">
        <v>2.3149999999999999</v>
      </c>
      <c r="AA269">
        <v>2.2850000000000001</v>
      </c>
    </row>
    <row r="270" spans="1:27">
      <c r="A270" s="95">
        <v>44658</v>
      </c>
      <c r="C270" s="63">
        <v>2472</v>
      </c>
      <c r="S270">
        <v>2.4500000000000002</v>
      </c>
      <c r="T270">
        <v>2.4849999999999999</v>
      </c>
      <c r="U270">
        <v>2.4874999999999998</v>
      </c>
      <c r="V270">
        <v>2.4775</v>
      </c>
      <c r="W270">
        <v>2.4649999999999999</v>
      </c>
      <c r="X270">
        <v>2.44</v>
      </c>
      <c r="Y270">
        <v>2.3824999999999998</v>
      </c>
      <c r="Z270">
        <v>2.3424999999999998</v>
      </c>
      <c r="AA270">
        <v>2.3125</v>
      </c>
    </row>
    <row r="271" spans="1:27">
      <c r="A271" s="95">
        <v>44659</v>
      </c>
      <c r="C271" s="63">
        <v>2298</v>
      </c>
      <c r="S271">
        <v>2.48</v>
      </c>
      <c r="T271">
        <v>2.5249999999999999</v>
      </c>
      <c r="U271">
        <v>2.5325000000000002</v>
      </c>
      <c r="V271">
        <v>2.5225</v>
      </c>
      <c r="W271">
        <v>2.5074999999999998</v>
      </c>
      <c r="X271">
        <v>2.4824999999999999</v>
      </c>
      <c r="Y271">
        <v>2.4224999999999999</v>
      </c>
      <c r="Z271">
        <v>2.3824999999999998</v>
      </c>
      <c r="AA271">
        <v>2.3525</v>
      </c>
    </row>
    <row r="272" spans="1:27">
      <c r="A272" s="95">
        <v>44662</v>
      </c>
      <c r="C272" s="63">
        <v>1676</v>
      </c>
      <c r="Q272" s="393"/>
      <c r="S272">
        <v>2.4900000000000002</v>
      </c>
      <c r="T272">
        <v>2.5449999999999999</v>
      </c>
      <c r="U272">
        <v>2.5525000000000002</v>
      </c>
      <c r="V272">
        <v>2.5449999999999999</v>
      </c>
      <c r="W272">
        <v>2.5325000000000002</v>
      </c>
      <c r="X272">
        <v>2.5074999999999998</v>
      </c>
      <c r="Y272">
        <v>2.4474999999999998</v>
      </c>
      <c r="Z272">
        <v>2.4075000000000002</v>
      </c>
      <c r="AA272">
        <v>2.3774999999999999</v>
      </c>
    </row>
    <row r="273" spans="1:27">
      <c r="A273" s="95">
        <v>44663</v>
      </c>
      <c r="C273" s="63">
        <v>5275</v>
      </c>
      <c r="S273">
        <v>2.5550000000000002</v>
      </c>
      <c r="T273">
        <v>2.6349999999999998</v>
      </c>
      <c r="U273">
        <v>2.64</v>
      </c>
      <c r="V273">
        <v>2.6274999999999999</v>
      </c>
      <c r="W273">
        <v>2.61</v>
      </c>
      <c r="X273">
        <v>2.58</v>
      </c>
      <c r="Y273">
        <v>2.5099999999999998</v>
      </c>
      <c r="Z273">
        <v>2.4649999999999999</v>
      </c>
      <c r="AA273">
        <v>2.4325000000000001</v>
      </c>
    </row>
    <row r="274" spans="1:27">
      <c r="A274" s="95">
        <v>44664</v>
      </c>
      <c r="C274" s="63">
        <v>4716</v>
      </c>
      <c r="S274">
        <v>2.58</v>
      </c>
      <c r="T274">
        <v>2.68</v>
      </c>
      <c r="U274">
        <v>2.68</v>
      </c>
      <c r="V274">
        <v>2.6625000000000001</v>
      </c>
      <c r="W274">
        <v>2.6425000000000001</v>
      </c>
      <c r="X274">
        <v>2.61</v>
      </c>
      <c r="Y274">
        <v>2.5350000000000001</v>
      </c>
      <c r="Z274">
        <v>2.4874999999999998</v>
      </c>
      <c r="AA274">
        <v>2.4550000000000001</v>
      </c>
    </row>
    <row r="275" spans="1:27">
      <c r="A275" s="95">
        <v>44665</v>
      </c>
      <c r="C275" s="63">
        <v>2801</v>
      </c>
      <c r="S275">
        <v>2.5950000000000002</v>
      </c>
      <c r="T275">
        <v>2.7025000000000001</v>
      </c>
      <c r="U275">
        <v>2.7050000000000001</v>
      </c>
      <c r="V275">
        <v>2.6875</v>
      </c>
      <c r="W275">
        <v>2.6675</v>
      </c>
      <c r="X275">
        <v>2.6349999999999998</v>
      </c>
      <c r="Y275">
        <v>2.56</v>
      </c>
      <c r="Z275">
        <v>2.5099999999999998</v>
      </c>
      <c r="AA275">
        <v>2.4750000000000001</v>
      </c>
    </row>
    <row r="276" spans="1:27">
      <c r="A276" s="95">
        <v>44669</v>
      </c>
      <c r="C276" s="63">
        <v>1825</v>
      </c>
      <c r="S276">
        <v>2.6150000000000002</v>
      </c>
      <c r="T276">
        <v>2.7524999999999999</v>
      </c>
      <c r="U276">
        <v>2.7549999999999999</v>
      </c>
      <c r="V276">
        <v>2.7374999999999998</v>
      </c>
      <c r="W276">
        <v>2.7149999999999999</v>
      </c>
      <c r="X276">
        <v>2.6825000000000001</v>
      </c>
      <c r="Y276">
        <v>2.6074999999999999</v>
      </c>
      <c r="Z276">
        <v>2.5575000000000001</v>
      </c>
      <c r="AA276">
        <v>2.5225</v>
      </c>
    </row>
    <row r="277" spans="1:27">
      <c r="A277" s="95">
        <v>44670</v>
      </c>
      <c r="C277" s="63">
        <v>2989</v>
      </c>
      <c r="S277">
        <v>2.6349999999999998</v>
      </c>
      <c r="T277">
        <v>2.7925</v>
      </c>
      <c r="U277">
        <v>2.79</v>
      </c>
      <c r="V277">
        <v>2.7650000000000001</v>
      </c>
      <c r="W277">
        <v>2.7349999999999999</v>
      </c>
      <c r="X277">
        <v>2.6974999999999998</v>
      </c>
      <c r="Y277">
        <v>2.6150000000000002</v>
      </c>
      <c r="Z277">
        <v>2.5625</v>
      </c>
      <c r="AA277">
        <v>2.5249999999999999</v>
      </c>
    </row>
    <row r="278" spans="1:27">
      <c r="A278" s="95">
        <v>44671</v>
      </c>
      <c r="C278" s="63">
        <v>4534</v>
      </c>
      <c r="S278">
        <v>2.6625000000000001</v>
      </c>
      <c r="T278">
        <v>2.8650000000000002</v>
      </c>
      <c r="U278">
        <v>2.8525</v>
      </c>
      <c r="V278">
        <v>2.8149999999999999</v>
      </c>
      <c r="W278">
        <v>2.7725</v>
      </c>
      <c r="X278">
        <v>2.7225000000000001</v>
      </c>
      <c r="Y278">
        <v>2.6324999999999998</v>
      </c>
      <c r="Z278">
        <v>2.5724999999999998</v>
      </c>
      <c r="AA278">
        <v>2.5299999999999998</v>
      </c>
    </row>
    <row r="279" spans="1:27">
      <c r="A279" s="95">
        <v>44672</v>
      </c>
      <c r="C279" s="63">
        <v>2787</v>
      </c>
      <c r="S279">
        <v>2.66</v>
      </c>
      <c r="T279">
        <v>2.8325</v>
      </c>
      <c r="U279">
        <v>2.8250000000000002</v>
      </c>
      <c r="V279">
        <v>2.7875000000000001</v>
      </c>
      <c r="W279">
        <v>2.7475000000000001</v>
      </c>
      <c r="X279">
        <v>2.7</v>
      </c>
      <c r="Y279">
        <v>2.6124999999999998</v>
      </c>
      <c r="Z279">
        <v>2.5550000000000002</v>
      </c>
      <c r="AA279">
        <v>2.5150000000000001</v>
      </c>
    </row>
    <row r="280" spans="1:27">
      <c r="A280" s="95">
        <v>44673</v>
      </c>
      <c r="C280" s="63">
        <v>2139</v>
      </c>
      <c r="S280">
        <v>2.66</v>
      </c>
      <c r="T280">
        <v>2.8450000000000002</v>
      </c>
      <c r="U280">
        <v>2.83</v>
      </c>
      <c r="V280">
        <v>2.79</v>
      </c>
      <c r="W280">
        <v>2.7475000000000001</v>
      </c>
      <c r="X280">
        <v>2.6974999999999998</v>
      </c>
      <c r="Y280">
        <v>2.6074999999999999</v>
      </c>
      <c r="Z280">
        <v>2.5499999999999998</v>
      </c>
      <c r="AA280">
        <v>2.5099999999999998</v>
      </c>
    </row>
    <row r="281" spans="1:27">
      <c r="A281" s="95">
        <v>44676</v>
      </c>
      <c r="C281" s="63">
        <v>1923</v>
      </c>
      <c r="S281">
        <v>2.6575000000000002</v>
      </c>
      <c r="T281">
        <v>2.84</v>
      </c>
      <c r="U281">
        <v>2.8250000000000002</v>
      </c>
      <c r="V281">
        <v>2.7850000000000001</v>
      </c>
      <c r="W281">
        <v>2.7425000000000002</v>
      </c>
      <c r="X281">
        <v>2.6924999999999999</v>
      </c>
      <c r="Y281">
        <v>2.6025</v>
      </c>
      <c r="Z281">
        <v>2.5449999999999999</v>
      </c>
      <c r="AA281">
        <v>2.5049999999999999</v>
      </c>
    </row>
    <row r="282" spans="1:27">
      <c r="A282" s="95">
        <v>44677</v>
      </c>
      <c r="C282" s="63">
        <v>2466</v>
      </c>
      <c r="S282">
        <v>2.6475</v>
      </c>
      <c r="T282">
        <v>2.79</v>
      </c>
      <c r="U282">
        <v>2.7825000000000002</v>
      </c>
      <c r="V282">
        <v>2.7524999999999999</v>
      </c>
      <c r="W282">
        <v>2.7149999999999999</v>
      </c>
      <c r="X282">
        <v>2.6675</v>
      </c>
      <c r="Y282">
        <v>2.58</v>
      </c>
      <c r="Z282">
        <v>2.5249999999999999</v>
      </c>
      <c r="AA282">
        <v>2.4874999999999998</v>
      </c>
    </row>
    <row r="283" spans="1:27">
      <c r="A283" s="95">
        <v>44678</v>
      </c>
      <c r="C283" s="63">
        <v>3128</v>
      </c>
      <c r="S283">
        <v>2.6375000000000002</v>
      </c>
      <c r="T283">
        <v>2.7475000000000001</v>
      </c>
      <c r="U283">
        <v>2.74</v>
      </c>
      <c r="V283">
        <v>2.7149999999999999</v>
      </c>
      <c r="W283">
        <v>2.6825000000000001</v>
      </c>
      <c r="X283">
        <v>2.6425000000000001</v>
      </c>
      <c r="Y283">
        <v>2.5625</v>
      </c>
      <c r="Z283">
        <v>2.5125000000000002</v>
      </c>
      <c r="AA283">
        <v>2.4775</v>
      </c>
    </row>
    <row r="284" spans="1:27">
      <c r="A284" s="95">
        <v>44679</v>
      </c>
      <c r="C284" s="63">
        <v>3290</v>
      </c>
      <c r="S284">
        <v>2.6375000000000002</v>
      </c>
      <c r="T284">
        <v>2.7549999999999999</v>
      </c>
      <c r="U284">
        <v>2.7475000000000001</v>
      </c>
      <c r="V284">
        <v>2.7225000000000001</v>
      </c>
      <c r="W284">
        <v>2.69</v>
      </c>
      <c r="X284">
        <v>2.65</v>
      </c>
      <c r="Y284">
        <v>2.5649999999999999</v>
      </c>
      <c r="Z284">
        <v>2.5150000000000001</v>
      </c>
      <c r="AA284">
        <v>2.48</v>
      </c>
    </row>
    <row r="285" spans="1:27">
      <c r="A285" s="95">
        <v>44680</v>
      </c>
      <c r="C285" s="63">
        <v>1488</v>
      </c>
      <c r="S285">
        <v>2.6357499999999998</v>
      </c>
      <c r="T285">
        <v>2.74</v>
      </c>
      <c r="U285">
        <v>2.7324999999999999</v>
      </c>
      <c r="V285">
        <v>2.7075</v>
      </c>
      <c r="W285">
        <v>2.6749999999999998</v>
      </c>
      <c r="X285">
        <v>2.6349999999999998</v>
      </c>
      <c r="Y285">
        <v>2.5525000000000002</v>
      </c>
      <c r="Z285">
        <v>2.5</v>
      </c>
      <c r="AA285">
        <v>2.4649999999999999</v>
      </c>
    </row>
    <row r="286" spans="1:27">
      <c r="A286" s="95">
        <v>44683</v>
      </c>
      <c r="C286" s="63">
        <v>1240</v>
      </c>
      <c r="S286">
        <v>2.6357499999999998</v>
      </c>
      <c r="T286">
        <v>2.6974999999999998</v>
      </c>
      <c r="U286">
        <v>2.69</v>
      </c>
      <c r="V286">
        <v>2.6675</v>
      </c>
      <c r="W286">
        <v>2.6375000000000002</v>
      </c>
      <c r="X286">
        <v>2.6025</v>
      </c>
      <c r="Y286">
        <v>2.5225</v>
      </c>
      <c r="Z286">
        <v>2.4700000000000002</v>
      </c>
      <c r="AA286">
        <v>2.4350000000000001</v>
      </c>
    </row>
    <row r="287" spans="1:27">
      <c r="A287" s="95">
        <v>44684</v>
      </c>
      <c r="C287" s="63">
        <v>3801</v>
      </c>
      <c r="S287">
        <v>2.6357499999999998</v>
      </c>
      <c r="T287">
        <v>2.6724999999999999</v>
      </c>
      <c r="U287">
        <v>2.67</v>
      </c>
      <c r="V287">
        <v>2.6475</v>
      </c>
      <c r="W287">
        <v>2.6175000000000002</v>
      </c>
      <c r="X287">
        <v>2.58</v>
      </c>
      <c r="Y287">
        <v>2.5</v>
      </c>
      <c r="Z287">
        <v>2.4474999999999998</v>
      </c>
      <c r="AA287">
        <v>2.4125000000000001</v>
      </c>
    </row>
    <row r="288" spans="1:27">
      <c r="A288" s="95">
        <v>44685</v>
      </c>
      <c r="C288" s="63">
        <v>1948</v>
      </c>
      <c r="T288">
        <v>2.7275</v>
      </c>
      <c r="U288">
        <v>2.7250000000000001</v>
      </c>
      <c r="V288">
        <v>2.6974999999999998</v>
      </c>
      <c r="W288">
        <v>2.66</v>
      </c>
      <c r="X288">
        <v>2.62</v>
      </c>
      <c r="Y288">
        <v>2.54</v>
      </c>
      <c r="Z288">
        <v>2.4849999999999999</v>
      </c>
      <c r="AA288">
        <v>2.4500000000000002</v>
      </c>
    </row>
    <row r="289" spans="1:30">
      <c r="A289" s="95">
        <v>44686</v>
      </c>
      <c r="C289" s="63">
        <v>4443</v>
      </c>
      <c r="T289">
        <v>2.77</v>
      </c>
      <c r="U289">
        <v>2.77</v>
      </c>
      <c r="V289">
        <v>2.7374999999999998</v>
      </c>
      <c r="W289">
        <v>2.6949999999999998</v>
      </c>
      <c r="X289">
        <v>2.65</v>
      </c>
      <c r="Y289">
        <v>2.5649999999999999</v>
      </c>
      <c r="Z289">
        <v>2.5099999999999998</v>
      </c>
      <c r="AA289">
        <v>2.4700000000000002</v>
      </c>
    </row>
    <row r="290" spans="1:30">
      <c r="A290" s="95">
        <v>44687</v>
      </c>
      <c r="C290" s="63">
        <v>2262</v>
      </c>
      <c r="T290">
        <v>2.7574999999999998</v>
      </c>
      <c r="U290">
        <v>2.76</v>
      </c>
      <c r="V290">
        <v>2.7275</v>
      </c>
      <c r="W290">
        <v>2.6850000000000001</v>
      </c>
      <c r="X290">
        <v>2.6375000000000002</v>
      </c>
      <c r="Y290">
        <v>2.5499999999999998</v>
      </c>
      <c r="Z290">
        <v>2.4950000000000001</v>
      </c>
      <c r="AA290">
        <v>2.4550000000000001</v>
      </c>
    </row>
    <row r="291" spans="1:30">
      <c r="A291" s="95">
        <v>44690</v>
      </c>
      <c r="C291" s="63">
        <v>1216</v>
      </c>
      <c r="T291">
        <v>2.7250000000000001</v>
      </c>
      <c r="U291">
        <v>2.73</v>
      </c>
      <c r="V291">
        <v>2.7050000000000001</v>
      </c>
      <c r="W291">
        <v>2.665</v>
      </c>
      <c r="X291">
        <v>2.6175000000000002</v>
      </c>
      <c r="Y291">
        <v>2.5325000000000002</v>
      </c>
      <c r="Z291">
        <v>2.4775</v>
      </c>
      <c r="AA291">
        <v>2.4375</v>
      </c>
    </row>
    <row r="292" spans="1:30">
      <c r="A292" s="95">
        <v>44691</v>
      </c>
      <c r="C292" s="63">
        <v>2702</v>
      </c>
      <c r="T292">
        <v>2.7650000000000001</v>
      </c>
      <c r="U292">
        <v>2.7749999999999999</v>
      </c>
      <c r="V292">
        <v>2.7450000000000001</v>
      </c>
      <c r="W292">
        <v>2.7</v>
      </c>
      <c r="X292">
        <v>2.6475</v>
      </c>
      <c r="Y292">
        <v>2.5625</v>
      </c>
      <c r="Z292">
        <v>2.5074999999999998</v>
      </c>
      <c r="AA292">
        <v>2.4674999999999998</v>
      </c>
    </row>
    <row r="293" spans="1:30">
      <c r="A293" s="95">
        <v>44692</v>
      </c>
      <c r="C293" s="63">
        <v>3611</v>
      </c>
      <c r="T293">
        <v>2.77</v>
      </c>
      <c r="U293">
        <v>2.78</v>
      </c>
      <c r="V293">
        <v>2.76</v>
      </c>
      <c r="W293">
        <v>2.7225000000000001</v>
      </c>
      <c r="X293">
        <v>2.6749999999999998</v>
      </c>
      <c r="Y293">
        <v>2.5950000000000002</v>
      </c>
      <c r="Z293">
        <v>2.5425</v>
      </c>
      <c r="AA293">
        <v>2.5024999999999999</v>
      </c>
      <c r="AB293">
        <v>2.4567000000000001</v>
      </c>
      <c r="AC293">
        <v>2.4567000000000001</v>
      </c>
      <c r="AD293">
        <v>2.4567000000000001</v>
      </c>
    </row>
    <row r="294" spans="1:30">
      <c r="A294" s="95">
        <v>44693</v>
      </c>
      <c r="C294" s="63">
        <v>3376</v>
      </c>
      <c r="T294">
        <v>2.7450000000000001</v>
      </c>
      <c r="U294">
        <v>2.7549999999999999</v>
      </c>
      <c r="V294">
        <v>2.74</v>
      </c>
      <c r="W294">
        <v>2.71</v>
      </c>
      <c r="X294">
        <v>2.67</v>
      </c>
      <c r="Y294">
        <v>2.6</v>
      </c>
      <c r="Z294">
        <v>2.5449999999999999</v>
      </c>
      <c r="AA294">
        <v>2.5</v>
      </c>
      <c r="AB294">
        <v>2.4500000000000002</v>
      </c>
      <c r="AC294">
        <v>2.4500000000000002</v>
      </c>
      <c r="AD294">
        <v>2.4500000000000002</v>
      </c>
    </row>
    <row r="295" spans="1:30">
      <c r="A295" s="95">
        <v>44694</v>
      </c>
      <c r="C295" s="63">
        <v>2249</v>
      </c>
      <c r="T295">
        <v>2.7275</v>
      </c>
      <c r="U295">
        <v>2.73</v>
      </c>
      <c r="V295">
        <v>2.7174999999999998</v>
      </c>
      <c r="W295">
        <v>2.69</v>
      </c>
      <c r="X295">
        <v>2.6524999999999999</v>
      </c>
      <c r="Y295">
        <v>2.585</v>
      </c>
      <c r="Z295">
        <v>2.5325000000000002</v>
      </c>
      <c r="AA295">
        <v>2.4900000000000002</v>
      </c>
      <c r="AB295">
        <v>2.44</v>
      </c>
      <c r="AC295">
        <v>2.44</v>
      </c>
      <c r="AD295">
        <v>2.44</v>
      </c>
    </row>
    <row r="296" spans="1:30">
      <c r="A296" s="95">
        <v>44697</v>
      </c>
      <c r="C296" s="63">
        <v>1094</v>
      </c>
      <c r="T296">
        <v>2.7650000000000001</v>
      </c>
      <c r="U296">
        <v>2.7949999999999999</v>
      </c>
      <c r="V296">
        <v>2.78</v>
      </c>
      <c r="W296">
        <v>2.75</v>
      </c>
      <c r="X296">
        <v>2.71</v>
      </c>
      <c r="Y296">
        <v>2.64</v>
      </c>
      <c r="Z296">
        <v>2.585</v>
      </c>
      <c r="AA296">
        <v>2.54</v>
      </c>
      <c r="AB296">
        <v>2.4900000000000002</v>
      </c>
      <c r="AC296">
        <v>2.4900000000000002</v>
      </c>
      <c r="AD296">
        <v>2.4900000000000002</v>
      </c>
    </row>
    <row r="297" spans="1:30">
      <c r="A297" s="95">
        <v>44698</v>
      </c>
      <c r="C297" s="63">
        <v>1949</v>
      </c>
      <c r="T297">
        <v>2.7650000000000001</v>
      </c>
      <c r="U297">
        <v>2.7949999999999999</v>
      </c>
      <c r="V297">
        <v>2.78</v>
      </c>
      <c r="W297">
        <v>2.7475000000000001</v>
      </c>
      <c r="X297">
        <v>2.7050000000000001</v>
      </c>
      <c r="Y297">
        <v>2.6349999999999998</v>
      </c>
      <c r="Z297">
        <v>2.5775000000000001</v>
      </c>
      <c r="AA297">
        <v>2.5325000000000002</v>
      </c>
      <c r="AB297">
        <v>2.4849999999999999</v>
      </c>
      <c r="AC297">
        <v>2.4849999999999999</v>
      </c>
      <c r="AD297">
        <v>2.4849999999999999</v>
      </c>
    </row>
    <row r="298" spans="1:30">
      <c r="A298" s="95">
        <v>44699</v>
      </c>
      <c r="C298" s="63">
        <v>3462</v>
      </c>
      <c r="T298">
        <v>2.7450000000000001</v>
      </c>
      <c r="U298">
        <v>2.7450000000000001</v>
      </c>
      <c r="V298">
        <v>2.7349999999999999</v>
      </c>
      <c r="W298">
        <v>2.7075</v>
      </c>
      <c r="X298">
        <v>2.67</v>
      </c>
      <c r="Y298">
        <v>2.6</v>
      </c>
      <c r="Z298">
        <v>2.5425</v>
      </c>
      <c r="AA298">
        <v>2.4975000000000001</v>
      </c>
      <c r="AB298">
        <v>2.4500000000000002</v>
      </c>
      <c r="AC298">
        <v>2.4500000000000002</v>
      </c>
      <c r="AD298">
        <v>2.4500000000000002</v>
      </c>
    </row>
    <row r="299" spans="1:30">
      <c r="A299" s="95">
        <v>44700</v>
      </c>
      <c r="C299" s="63">
        <v>1165</v>
      </c>
      <c r="T299">
        <v>2.7475000000000001</v>
      </c>
      <c r="U299">
        <v>2.7549999999999999</v>
      </c>
      <c r="V299">
        <v>2.7425000000000002</v>
      </c>
      <c r="W299">
        <v>2.7149999999999999</v>
      </c>
      <c r="X299">
        <v>2.6775000000000002</v>
      </c>
      <c r="Y299">
        <v>2.6074999999999999</v>
      </c>
      <c r="Z299">
        <v>2.5499999999999998</v>
      </c>
      <c r="AA299">
        <v>2.5049999999999999</v>
      </c>
      <c r="AB299">
        <v>2.4575</v>
      </c>
      <c r="AC299">
        <v>2.4575</v>
      </c>
      <c r="AD299">
        <v>2.4575</v>
      </c>
    </row>
    <row r="300" spans="1:30">
      <c r="A300" s="95">
        <v>44701</v>
      </c>
      <c r="C300" s="63">
        <v>1445</v>
      </c>
      <c r="T300">
        <v>2.75</v>
      </c>
      <c r="U300">
        <v>2.76</v>
      </c>
      <c r="V300">
        <v>2.7450000000000001</v>
      </c>
      <c r="W300">
        <v>2.7174999999999998</v>
      </c>
      <c r="X300">
        <v>2.68</v>
      </c>
      <c r="Y300">
        <v>2.61</v>
      </c>
      <c r="Z300">
        <v>2.5525000000000002</v>
      </c>
      <c r="AA300">
        <v>2.5074999999999998</v>
      </c>
      <c r="AB300">
        <v>2.46</v>
      </c>
      <c r="AC300">
        <v>2.46</v>
      </c>
      <c r="AD300">
        <v>2.46</v>
      </c>
    </row>
    <row r="301" spans="1:30">
      <c r="A301" s="95">
        <v>44704</v>
      </c>
      <c r="C301" s="63">
        <v>2953</v>
      </c>
      <c r="T301">
        <v>2.77</v>
      </c>
      <c r="U301">
        <v>2.81</v>
      </c>
      <c r="V301">
        <v>2.7949999999999999</v>
      </c>
      <c r="W301">
        <v>2.76</v>
      </c>
      <c r="X301">
        <v>2.7174999999999998</v>
      </c>
      <c r="Y301">
        <v>2.645</v>
      </c>
      <c r="Z301">
        <v>2.5874999999999999</v>
      </c>
      <c r="AA301">
        <v>2.5425</v>
      </c>
      <c r="AB301">
        <v>2.4950000000000001</v>
      </c>
      <c r="AC301">
        <v>2.4950000000000001</v>
      </c>
      <c r="AD301">
        <v>2.4950000000000001</v>
      </c>
    </row>
    <row r="302" spans="1:30">
      <c r="A302" s="95">
        <v>44705</v>
      </c>
      <c r="C302" s="63">
        <v>4530</v>
      </c>
      <c r="T302">
        <v>2.7549999999999999</v>
      </c>
      <c r="U302">
        <v>2.78</v>
      </c>
      <c r="V302">
        <v>2.7625000000000002</v>
      </c>
      <c r="W302">
        <v>2.7275</v>
      </c>
      <c r="X302">
        <v>2.6850000000000001</v>
      </c>
      <c r="Y302">
        <v>2.61</v>
      </c>
      <c r="Z302">
        <v>2.5525000000000002</v>
      </c>
      <c r="AA302">
        <v>2.5024999999999999</v>
      </c>
      <c r="AB302">
        <v>2.4550000000000001</v>
      </c>
      <c r="AC302">
        <v>2.4550000000000001</v>
      </c>
      <c r="AD302">
        <v>2.4550000000000001</v>
      </c>
    </row>
    <row r="303" spans="1:30">
      <c r="A303" s="95">
        <v>44706</v>
      </c>
      <c r="C303" s="63">
        <v>2910</v>
      </c>
      <c r="T303">
        <v>2.75</v>
      </c>
      <c r="U303">
        <v>2.7749999999999999</v>
      </c>
      <c r="V303">
        <v>2.76</v>
      </c>
      <c r="W303">
        <v>2.73</v>
      </c>
      <c r="X303">
        <v>2.69</v>
      </c>
      <c r="Y303">
        <v>2.6175000000000002</v>
      </c>
      <c r="Z303">
        <v>2.56</v>
      </c>
      <c r="AA303">
        <v>2.5099999999999998</v>
      </c>
      <c r="AB303">
        <v>2.4624999999999999</v>
      </c>
      <c r="AC303">
        <v>2.4624999999999999</v>
      </c>
      <c r="AD303">
        <v>2.4624999999999999</v>
      </c>
    </row>
    <row r="304" spans="1:30">
      <c r="A304" s="95">
        <v>44707</v>
      </c>
      <c r="C304" s="63">
        <v>2404</v>
      </c>
      <c r="T304">
        <v>2.75</v>
      </c>
      <c r="U304">
        <v>2.7625000000000002</v>
      </c>
      <c r="V304">
        <v>2.75</v>
      </c>
      <c r="W304">
        <v>2.7275</v>
      </c>
      <c r="X304">
        <v>2.6924999999999999</v>
      </c>
      <c r="Y304">
        <v>2.6274999999999999</v>
      </c>
      <c r="Z304">
        <v>2.5724999999999998</v>
      </c>
      <c r="AA304">
        <v>2.5274999999999999</v>
      </c>
      <c r="AB304">
        <v>2.48</v>
      </c>
      <c r="AC304">
        <v>2.48</v>
      </c>
      <c r="AD304">
        <v>2.48</v>
      </c>
    </row>
    <row r="305" spans="1:30">
      <c r="A305" s="95">
        <v>44708</v>
      </c>
      <c r="C305" s="63">
        <v>3113</v>
      </c>
      <c r="T305">
        <v>2.7574999999999998</v>
      </c>
      <c r="U305">
        <v>2.82</v>
      </c>
      <c r="V305">
        <v>2.8050000000000002</v>
      </c>
      <c r="W305">
        <v>2.7774999999999999</v>
      </c>
      <c r="X305">
        <v>2.74</v>
      </c>
      <c r="Y305">
        <v>2.6724999999999999</v>
      </c>
      <c r="Z305">
        <v>2.6175000000000002</v>
      </c>
      <c r="AA305">
        <v>2.5724999999999998</v>
      </c>
      <c r="AB305">
        <v>2.5249999999999999</v>
      </c>
      <c r="AC305">
        <v>2.5249999999999999</v>
      </c>
      <c r="AD305">
        <v>2.5249999999999999</v>
      </c>
    </row>
    <row r="306" spans="1:30">
      <c r="A306" s="95">
        <v>44711</v>
      </c>
      <c r="C306" s="63" t="s">
        <v>436</v>
      </c>
      <c r="T306" s="189">
        <v>2.7574999999999998</v>
      </c>
      <c r="U306" s="189">
        <v>2.82</v>
      </c>
      <c r="V306" s="189">
        <v>2.8050000000000002</v>
      </c>
      <c r="W306" s="189">
        <v>2.7774999999999999</v>
      </c>
      <c r="X306" s="189">
        <v>2.74</v>
      </c>
      <c r="Y306" s="189">
        <v>2.6724999999999999</v>
      </c>
      <c r="Z306" s="189">
        <v>2.6175000000000002</v>
      </c>
      <c r="AA306" s="189">
        <v>2.5724999999999998</v>
      </c>
      <c r="AB306" s="189">
        <v>2.5249999999999999</v>
      </c>
      <c r="AC306" s="189">
        <v>2.5249999999999999</v>
      </c>
      <c r="AD306" s="189">
        <v>2.5249999999999999</v>
      </c>
    </row>
    <row r="307" spans="1:30">
      <c r="A307" s="95">
        <v>44712</v>
      </c>
      <c r="C307" s="63">
        <v>1062</v>
      </c>
      <c r="T307">
        <v>2.7557399999999999</v>
      </c>
      <c r="U307">
        <v>2.7825000000000002</v>
      </c>
      <c r="V307">
        <v>2.77</v>
      </c>
      <c r="W307">
        <v>2.7475000000000001</v>
      </c>
      <c r="X307">
        <v>2.7124999999999999</v>
      </c>
      <c r="Y307">
        <v>2.645</v>
      </c>
      <c r="Z307">
        <v>2.59</v>
      </c>
      <c r="AA307">
        <v>2.5449999999999999</v>
      </c>
      <c r="AB307">
        <v>2.4975000000000001</v>
      </c>
      <c r="AC307">
        <v>2.4975000000000001</v>
      </c>
      <c r="AD307">
        <v>2.4975000000000001</v>
      </c>
    </row>
    <row r="308" spans="1:30">
      <c r="A308" s="95">
        <v>44713</v>
      </c>
      <c r="C308" s="63">
        <v>3375</v>
      </c>
      <c r="T308">
        <v>2.7557399999999999</v>
      </c>
      <c r="U308">
        <v>2.8050000000000002</v>
      </c>
      <c r="V308">
        <v>2.79</v>
      </c>
      <c r="W308">
        <v>2.7625000000000002</v>
      </c>
      <c r="X308">
        <v>2.7250000000000001</v>
      </c>
      <c r="Y308">
        <v>2.6549999999999998</v>
      </c>
      <c r="Z308">
        <v>2.6</v>
      </c>
      <c r="AA308">
        <v>2.5550000000000002</v>
      </c>
      <c r="AB308">
        <v>2.5074999999999998</v>
      </c>
      <c r="AC308">
        <v>2.5074999999999998</v>
      </c>
      <c r="AD308">
        <v>2.5074999999999998</v>
      </c>
    </row>
    <row r="309" spans="1:30">
      <c r="A309" s="95">
        <v>44714</v>
      </c>
      <c r="C309" s="63">
        <v>3463</v>
      </c>
      <c r="T309">
        <v>2.7557399999999999</v>
      </c>
      <c r="U309">
        <v>2.7850000000000001</v>
      </c>
      <c r="V309">
        <v>2.7749999999999999</v>
      </c>
      <c r="W309">
        <v>2.75</v>
      </c>
      <c r="X309">
        <v>2.7124999999999999</v>
      </c>
      <c r="Y309">
        <v>2.6425000000000001</v>
      </c>
      <c r="Z309">
        <v>2.5874999999999999</v>
      </c>
      <c r="AA309">
        <v>2.5425</v>
      </c>
      <c r="AB309">
        <v>2.4950000000000001</v>
      </c>
      <c r="AC309">
        <v>2.4950000000000001</v>
      </c>
      <c r="AD309">
        <v>2.4950000000000001</v>
      </c>
    </row>
    <row r="310" spans="1:30">
      <c r="A310" s="95">
        <v>44715</v>
      </c>
      <c r="C310" s="63">
        <v>3016</v>
      </c>
      <c r="U310">
        <v>2.7875000000000001</v>
      </c>
      <c r="V310">
        <v>2.78</v>
      </c>
      <c r="W310">
        <v>2.75</v>
      </c>
      <c r="X310">
        <v>2.71</v>
      </c>
      <c r="Y310">
        <v>2.6349999999999998</v>
      </c>
      <c r="Z310">
        <v>2.5775000000000001</v>
      </c>
      <c r="AA310">
        <v>2.5299999999999998</v>
      </c>
      <c r="AB310">
        <v>2.4824999999999999</v>
      </c>
      <c r="AC310">
        <v>2.4824999999999999</v>
      </c>
      <c r="AD310">
        <v>2.4824999999999999</v>
      </c>
    </row>
    <row r="311" spans="1:30">
      <c r="A311" s="95">
        <v>44718</v>
      </c>
      <c r="C311" s="63">
        <v>2403</v>
      </c>
      <c r="U311">
        <v>2.8174999999999999</v>
      </c>
      <c r="V311">
        <v>2.8149999999999999</v>
      </c>
      <c r="W311">
        <v>2.7825000000000002</v>
      </c>
      <c r="X311">
        <v>2.74</v>
      </c>
      <c r="Y311">
        <v>2.6625000000000001</v>
      </c>
      <c r="Z311">
        <v>2.5975000000000001</v>
      </c>
      <c r="AA311">
        <v>2.5474999999999999</v>
      </c>
      <c r="AB311">
        <v>2.5</v>
      </c>
      <c r="AC311">
        <v>2.5</v>
      </c>
      <c r="AD311">
        <v>2.5</v>
      </c>
    </row>
    <row r="312" spans="1:30">
      <c r="A312" s="95">
        <v>44719</v>
      </c>
      <c r="C312" s="63">
        <v>4606</v>
      </c>
      <c r="U312">
        <v>2.86</v>
      </c>
      <c r="V312">
        <v>2.86</v>
      </c>
      <c r="W312">
        <v>2.82</v>
      </c>
      <c r="X312">
        <v>2.77</v>
      </c>
      <c r="Y312">
        <v>2.6850000000000001</v>
      </c>
      <c r="Z312">
        <v>2.6150000000000002</v>
      </c>
      <c r="AA312">
        <v>2.5525000000000002</v>
      </c>
      <c r="AB312">
        <v>2.5049999999999999</v>
      </c>
      <c r="AC312">
        <v>2.5049999999999999</v>
      </c>
      <c r="AD312">
        <v>2.5049999999999999</v>
      </c>
    </row>
    <row r="313" spans="1:30">
      <c r="A313" s="95">
        <v>44720</v>
      </c>
      <c r="U313">
        <v>2.875</v>
      </c>
      <c r="V313">
        <v>2.875</v>
      </c>
      <c r="W313">
        <v>2.835</v>
      </c>
      <c r="X313">
        <v>2.7825000000000002</v>
      </c>
      <c r="Y313">
        <v>2.6949999999999998</v>
      </c>
      <c r="Z313">
        <v>2.625</v>
      </c>
      <c r="AA313">
        <v>2.5625</v>
      </c>
      <c r="AB313">
        <v>2.5150000000000001</v>
      </c>
      <c r="AC313">
        <v>2.5150000000000001</v>
      </c>
      <c r="AD313">
        <v>2.5150000000000001</v>
      </c>
    </row>
    <row r="314" spans="1:30">
      <c r="A314" s="95">
        <v>44721</v>
      </c>
      <c r="C314" s="63">
        <v>1944</v>
      </c>
      <c r="U314">
        <v>2.8774999999999999</v>
      </c>
      <c r="V314">
        <v>2.88</v>
      </c>
      <c r="W314">
        <v>2.8450000000000002</v>
      </c>
      <c r="X314">
        <v>2.7925</v>
      </c>
      <c r="Y314">
        <v>2.7025000000000001</v>
      </c>
      <c r="Z314">
        <v>2.6324999999999998</v>
      </c>
      <c r="AA314">
        <v>2.5724999999999998</v>
      </c>
      <c r="AB314">
        <v>2.5249999999999999</v>
      </c>
      <c r="AC314">
        <v>2.5249999999999999</v>
      </c>
      <c r="AD314">
        <v>2.5249999999999999</v>
      </c>
    </row>
    <row r="315" spans="1:30">
      <c r="A315" s="95">
        <v>44722</v>
      </c>
      <c r="C315" s="63">
        <v>2297</v>
      </c>
      <c r="U315">
        <v>2.8774999999999999</v>
      </c>
      <c r="V315">
        <v>2.88</v>
      </c>
      <c r="W315">
        <v>2.8475000000000001</v>
      </c>
      <c r="X315">
        <v>2.7949999999999999</v>
      </c>
      <c r="Y315">
        <v>2.7050000000000001</v>
      </c>
      <c r="Z315">
        <v>2.6349999999999998</v>
      </c>
      <c r="AA315">
        <v>2.5750000000000002</v>
      </c>
      <c r="AB315">
        <v>2.5274999999999999</v>
      </c>
      <c r="AC315">
        <v>2.5274999999999999</v>
      </c>
      <c r="AD315">
        <v>2.5274999999999999</v>
      </c>
    </row>
    <row r="316" spans="1:30">
      <c r="A316" s="95">
        <v>44725</v>
      </c>
      <c r="C316" s="63">
        <v>876</v>
      </c>
      <c r="U316">
        <v>2.86</v>
      </c>
      <c r="V316">
        <v>2.86</v>
      </c>
      <c r="W316">
        <v>2.83</v>
      </c>
      <c r="X316">
        <v>2.7774999999999999</v>
      </c>
      <c r="Y316">
        <v>2.6875</v>
      </c>
      <c r="Z316">
        <v>2.6175000000000002</v>
      </c>
      <c r="AA316">
        <v>2.5575000000000001</v>
      </c>
      <c r="AB316">
        <v>2.5099999999999998</v>
      </c>
      <c r="AC316">
        <v>2.5099999999999998</v>
      </c>
      <c r="AD316">
        <v>2.5099999999999998</v>
      </c>
    </row>
    <row r="317" spans="1:30">
      <c r="A317" s="95">
        <v>44726</v>
      </c>
      <c r="C317" s="63">
        <v>2357</v>
      </c>
      <c r="U317">
        <v>2.8624999999999998</v>
      </c>
      <c r="V317">
        <v>2.8650000000000002</v>
      </c>
      <c r="W317">
        <v>2.83</v>
      </c>
      <c r="X317">
        <v>2.7749999999999999</v>
      </c>
      <c r="Y317">
        <v>2.6850000000000001</v>
      </c>
      <c r="Z317">
        <v>2.61</v>
      </c>
      <c r="AA317">
        <v>2.5499999999999998</v>
      </c>
      <c r="AB317">
        <v>2.5024999999999999</v>
      </c>
      <c r="AC317">
        <v>2.5024999999999999</v>
      </c>
      <c r="AD317">
        <v>2.5024999999999999</v>
      </c>
    </row>
    <row r="318" spans="1:30">
      <c r="A318" s="95">
        <v>44727</v>
      </c>
      <c r="C318" s="63">
        <v>3077</v>
      </c>
      <c r="U318">
        <v>2.84</v>
      </c>
      <c r="V318">
        <v>2.84</v>
      </c>
      <c r="W318">
        <v>2.81</v>
      </c>
      <c r="X318">
        <v>2.76</v>
      </c>
      <c r="Y318">
        <v>2.6749999999999998</v>
      </c>
      <c r="Z318">
        <v>2.605</v>
      </c>
      <c r="AA318">
        <v>2.5449999999999999</v>
      </c>
      <c r="AB318">
        <v>2.4975000000000001</v>
      </c>
      <c r="AC318">
        <v>2.4975000000000001</v>
      </c>
      <c r="AD318">
        <v>2.4975000000000001</v>
      </c>
    </row>
    <row r="319" spans="1:30">
      <c r="A319" s="95">
        <v>44728</v>
      </c>
      <c r="C319" s="63">
        <v>2888</v>
      </c>
      <c r="U319">
        <v>2.8475000000000001</v>
      </c>
      <c r="V319">
        <v>2.85</v>
      </c>
      <c r="W319">
        <v>2.82</v>
      </c>
      <c r="X319">
        <v>2.77</v>
      </c>
      <c r="Y319">
        <v>2.6850000000000001</v>
      </c>
      <c r="Z319">
        <v>2.6150000000000002</v>
      </c>
      <c r="AA319">
        <v>2.5550000000000002</v>
      </c>
      <c r="AB319">
        <v>2.5074999999999998</v>
      </c>
      <c r="AC319">
        <v>2.5074999999999998</v>
      </c>
      <c r="AD319">
        <v>2.5074999999999998</v>
      </c>
    </row>
    <row r="320" spans="1:30">
      <c r="A320" s="95">
        <v>44729</v>
      </c>
      <c r="C320" s="63">
        <v>1787</v>
      </c>
      <c r="U320">
        <v>2.84</v>
      </c>
      <c r="V320">
        <v>2.82</v>
      </c>
      <c r="W320">
        <v>2.7925</v>
      </c>
      <c r="X320">
        <v>2.7450000000000001</v>
      </c>
      <c r="Y320">
        <v>2.665</v>
      </c>
      <c r="Z320">
        <v>2.5975000000000001</v>
      </c>
      <c r="AA320">
        <v>2.54</v>
      </c>
      <c r="AB320">
        <v>2.4925000000000002</v>
      </c>
      <c r="AC320">
        <v>2.4925000000000002</v>
      </c>
      <c r="AD320">
        <v>2.4925000000000002</v>
      </c>
    </row>
    <row r="321" spans="1:39">
      <c r="A321" s="95">
        <v>44732</v>
      </c>
      <c r="U321" s="189">
        <v>2.84</v>
      </c>
      <c r="V321" s="189">
        <v>2.82</v>
      </c>
      <c r="W321" s="189">
        <v>2.7925</v>
      </c>
      <c r="X321" s="189">
        <v>2.7450000000000001</v>
      </c>
      <c r="Y321" s="189">
        <v>2.665</v>
      </c>
      <c r="Z321" s="189">
        <v>2.5975000000000001</v>
      </c>
      <c r="AA321" s="189">
        <v>2.54</v>
      </c>
      <c r="AB321" s="189">
        <v>2.4925000000000002</v>
      </c>
      <c r="AC321" s="189">
        <v>2.4925000000000002</v>
      </c>
      <c r="AD321" s="189">
        <v>2.4925000000000002</v>
      </c>
    </row>
    <row r="322" spans="1:39">
      <c r="A322" s="95">
        <v>44733</v>
      </c>
      <c r="C322" s="63">
        <v>2267</v>
      </c>
      <c r="U322">
        <v>2.8149999999999999</v>
      </c>
      <c r="V322">
        <v>2.7450000000000001</v>
      </c>
      <c r="W322">
        <v>2.7149999999999999</v>
      </c>
      <c r="X322">
        <v>2.6675</v>
      </c>
      <c r="Y322">
        <v>2.5874999999999999</v>
      </c>
      <c r="Z322">
        <v>2.52</v>
      </c>
      <c r="AA322">
        <v>2.4649999999999999</v>
      </c>
      <c r="AB322">
        <v>2.4175</v>
      </c>
      <c r="AC322">
        <v>2.4175</v>
      </c>
      <c r="AD322">
        <v>2.4175</v>
      </c>
    </row>
    <row r="323" spans="1:39">
      <c r="A323" s="95">
        <v>44734</v>
      </c>
      <c r="C323" s="63">
        <v>4073</v>
      </c>
      <c r="U323">
        <v>2.82</v>
      </c>
      <c r="V323">
        <v>2.7549999999999999</v>
      </c>
      <c r="W323">
        <v>2.7149999999999999</v>
      </c>
      <c r="X323">
        <v>2.6575000000000002</v>
      </c>
      <c r="Y323">
        <v>2.5724999999999998</v>
      </c>
      <c r="Z323">
        <v>2.5</v>
      </c>
      <c r="AA323">
        <v>2.44</v>
      </c>
      <c r="AB323">
        <v>2.3925000000000001</v>
      </c>
      <c r="AC323">
        <v>2.3925000000000001</v>
      </c>
      <c r="AD323">
        <v>2.3925000000000001</v>
      </c>
    </row>
    <row r="324" spans="1:39">
      <c r="A324" s="95">
        <v>44735</v>
      </c>
      <c r="C324" s="63">
        <v>3430</v>
      </c>
      <c r="U324">
        <v>2.8050000000000002</v>
      </c>
      <c r="V324">
        <v>2.68</v>
      </c>
      <c r="W324">
        <v>2.6274999999999999</v>
      </c>
      <c r="X324">
        <v>2.5625</v>
      </c>
      <c r="Y324">
        <v>2.4700000000000002</v>
      </c>
      <c r="Z324">
        <v>2.39</v>
      </c>
      <c r="AA324">
        <v>2.33</v>
      </c>
      <c r="AB324">
        <v>2.2825000000000002</v>
      </c>
      <c r="AC324">
        <v>2.2825000000000002</v>
      </c>
      <c r="AD324">
        <v>2.2825000000000002</v>
      </c>
    </row>
    <row r="325" spans="1:39">
      <c r="A325" s="95">
        <v>44736</v>
      </c>
      <c r="C325" s="63">
        <v>4072</v>
      </c>
      <c r="U325">
        <v>2.8149999999999999</v>
      </c>
      <c r="V325">
        <v>2.7549999999999999</v>
      </c>
      <c r="W325">
        <v>2.6974999999999998</v>
      </c>
      <c r="X325">
        <v>2.6225000000000001</v>
      </c>
      <c r="Y325">
        <v>2.5225</v>
      </c>
      <c r="Z325">
        <v>2.4375</v>
      </c>
      <c r="AA325">
        <v>2.375</v>
      </c>
      <c r="AB325">
        <v>2.3275000000000001</v>
      </c>
      <c r="AC325">
        <v>2.3275000000000001</v>
      </c>
      <c r="AD325">
        <v>2.3275000000000001</v>
      </c>
    </row>
    <row r="326" spans="1:39">
      <c r="A326" s="95">
        <v>44739</v>
      </c>
      <c r="C326" s="63">
        <v>1570</v>
      </c>
      <c r="U326">
        <v>2.8075000000000001</v>
      </c>
      <c r="V326">
        <v>2.71</v>
      </c>
      <c r="W326">
        <v>2.6524999999999999</v>
      </c>
      <c r="X326">
        <v>2.5724999999999998</v>
      </c>
      <c r="Y326">
        <v>2.4725000000000001</v>
      </c>
      <c r="Z326">
        <v>2.3875000000000002</v>
      </c>
      <c r="AA326">
        <v>2.3250000000000002</v>
      </c>
      <c r="AB326">
        <v>2.2774999999999999</v>
      </c>
      <c r="AC326">
        <v>2.2774999999999999</v>
      </c>
      <c r="AD326">
        <v>2.2774999999999999</v>
      </c>
    </row>
    <row r="327" spans="1:39">
      <c r="A327" s="95">
        <v>44740</v>
      </c>
      <c r="C327" s="63">
        <v>4438</v>
      </c>
      <c r="U327">
        <v>2.8075000000000001</v>
      </c>
      <c r="V327">
        <v>2.6749999999999998</v>
      </c>
      <c r="W327">
        <v>2.63</v>
      </c>
      <c r="X327">
        <v>2.5649999999999999</v>
      </c>
      <c r="Y327">
        <v>2.4700000000000002</v>
      </c>
      <c r="Z327">
        <v>2.3875000000000002</v>
      </c>
      <c r="AA327">
        <v>2.33</v>
      </c>
      <c r="AB327">
        <v>2.2825000000000002</v>
      </c>
      <c r="AC327">
        <v>2.2825000000000002</v>
      </c>
      <c r="AD327">
        <v>2.2825000000000002</v>
      </c>
      <c r="AE327">
        <v>2.2825000000000002</v>
      </c>
      <c r="AF327">
        <v>2.2825000000000002</v>
      </c>
      <c r="AG327">
        <v>2.2825000000000002</v>
      </c>
    </row>
    <row r="328" spans="1:39">
      <c r="A328" s="95">
        <v>44741</v>
      </c>
      <c r="C328" s="63">
        <v>4268</v>
      </c>
      <c r="U328">
        <v>2.7974999999999999</v>
      </c>
      <c r="V328">
        <v>2.665</v>
      </c>
      <c r="W328">
        <v>2.6225000000000001</v>
      </c>
      <c r="X328">
        <v>2.5575000000000001</v>
      </c>
      <c r="Y328">
        <v>2.46</v>
      </c>
      <c r="Z328">
        <v>2.375</v>
      </c>
      <c r="AA328">
        <v>2.31</v>
      </c>
      <c r="AB328">
        <v>2.2625000000000002</v>
      </c>
      <c r="AC328">
        <v>2.2625000000000002</v>
      </c>
      <c r="AD328">
        <v>2.2625000000000002</v>
      </c>
      <c r="AE328">
        <v>2.2625000000000002</v>
      </c>
      <c r="AF328">
        <v>2.2625000000000002</v>
      </c>
      <c r="AG328">
        <v>2.2625000000000002</v>
      </c>
    </row>
    <row r="329" spans="1:39">
      <c r="A329" s="95">
        <v>44742</v>
      </c>
      <c r="C329" s="63">
        <v>2495</v>
      </c>
      <c r="U329">
        <v>2.78986</v>
      </c>
      <c r="V329">
        <v>2.585</v>
      </c>
      <c r="W329">
        <v>2.54</v>
      </c>
      <c r="X329">
        <v>2.4725000000000001</v>
      </c>
      <c r="Y329">
        <v>2.375</v>
      </c>
      <c r="Z329">
        <v>2.2875000000000001</v>
      </c>
      <c r="AA329">
        <v>2.2225000000000001</v>
      </c>
      <c r="AB329">
        <v>2.1749999999999998</v>
      </c>
      <c r="AC329">
        <v>2.1749999999999998</v>
      </c>
      <c r="AD329">
        <v>2.1749999999999998</v>
      </c>
      <c r="AE329">
        <v>2.1749999999999998</v>
      </c>
      <c r="AF329">
        <v>2.1749999999999998</v>
      </c>
      <c r="AG329">
        <v>2.1749999999999998</v>
      </c>
    </row>
    <row r="330" spans="1:39">
      <c r="A330" s="95">
        <v>44743</v>
      </c>
      <c r="C330" s="63">
        <v>2187</v>
      </c>
      <c r="U330">
        <v>2.78986</v>
      </c>
      <c r="V330">
        <v>2.54</v>
      </c>
      <c r="W330">
        <v>2.5</v>
      </c>
      <c r="X330">
        <v>2.44</v>
      </c>
      <c r="Y330">
        <v>2.3450000000000002</v>
      </c>
      <c r="Z330">
        <v>2.2599999999999998</v>
      </c>
      <c r="AA330">
        <v>2.1949999999999998</v>
      </c>
      <c r="AB330">
        <v>2.1475</v>
      </c>
      <c r="AC330">
        <v>2.1475</v>
      </c>
      <c r="AD330">
        <v>2.1475</v>
      </c>
      <c r="AE330">
        <v>2.1475</v>
      </c>
      <c r="AF330">
        <v>2.1475</v>
      </c>
      <c r="AG330">
        <v>2.1475</v>
      </c>
    </row>
    <row r="331" spans="1:39">
      <c r="A331" s="95">
        <v>44746</v>
      </c>
      <c r="U331" s="189">
        <v>2.78986</v>
      </c>
      <c r="V331" s="189">
        <v>2.54</v>
      </c>
      <c r="W331" s="189">
        <v>2.5</v>
      </c>
      <c r="X331" s="189">
        <v>2.44</v>
      </c>
      <c r="Y331" s="189">
        <v>2.3450000000000002</v>
      </c>
      <c r="Z331" s="189">
        <v>2.2599999999999998</v>
      </c>
      <c r="AA331" s="189">
        <v>2.1949999999999998</v>
      </c>
      <c r="AB331" s="189">
        <v>2.1475</v>
      </c>
      <c r="AC331" s="189">
        <v>2.1475</v>
      </c>
      <c r="AD331" s="189">
        <v>2.1475</v>
      </c>
      <c r="AE331" s="189">
        <v>2.1475</v>
      </c>
      <c r="AF331" s="189">
        <v>2.1475</v>
      </c>
      <c r="AG331" s="189">
        <v>2.1475</v>
      </c>
    </row>
    <row r="332" spans="1:39">
      <c r="A332" s="95">
        <v>44747</v>
      </c>
      <c r="C332" s="63">
        <v>1762</v>
      </c>
      <c r="U332">
        <v>2.78986</v>
      </c>
      <c r="V332">
        <v>2.4275000000000002</v>
      </c>
      <c r="W332">
        <v>2.3849999999999998</v>
      </c>
      <c r="X332">
        <v>2.3250000000000002</v>
      </c>
      <c r="Y332">
        <v>2.23</v>
      </c>
      <c r="Z332">
        <v>2.1475</v>
      </c>
      <c r="AA332">
        <v>2.0825</v>
      </c>
      <c r="AB332">
        <v>2.0350000000000001</v>
      </c>
      <c r="AC332">
        <v>2.0350000000000001</v>
      </c>
      <c r="AD332">
        <v>2.0350000000000001</v>
      </c>
      <c r="AE332">
        <v>2.0350000000000001</v>
      </c>
      <c r="AF332">
        <v>2.0350000000000001</v>
      </c>
      <c r="AG332">
        <v>2.0350000000000001</v>
      </c>
    </row>
    <row r="333" spans="1:39">
      <c r="A333" s="95">
        <v>44748</v>
      </c>
      <c r="C333" s="63">
        <v>2938</v>
      </c>
      <c r="V333">
        <v>2.39</v>
      </c>
      <c r="W333">
        <v>2.35</v>
      </c>
      <c r="X333">
        <v>2.2949999999999999</v>
      </c>
      <c r="Y333">
        <v>2.2000000000000002</v>
      </c>
      <c r="Z333">
        <v>2.1150000000000002</v>
      </c>
      <c r="AA333">
        <v>2.0499999999999998</v>
      </c>
      <c r="AB333">
        <v>2.0024999999999999</v>
      </c>
      <c r="AC333">
        <v>2.0024999999999999</v>
      </c>
      <c r="AD333">
        <v>2.0024999999999999</v>
      </c>
      <c r="AE333">
        <v>2.0274999999999999</v>
      </c>
      <c r="AF333">
        <v>2.0274999999999999</v>
      </c>
      <c r="AG333">
        <v>2.0274999999999999</v>
      </c>
      <c r="AH333">
        <v>2.125</v>
      </c>
      <c r="AI333">
        <v>2.125</v>
      </c>
      <c r="AJ333">
        <v>2.125</v>
      </c>
      <c r="AK333">
        <v>2.125</v>
      </c>
      <c r="AL333">
        <v>2.125</v>
      </c>
      <c r="AM333">
        <v>2.125</v>
      </c>
    </row>
    <row r="334" spans="1:39">
      <c r="A334" s="95">
        <v>44749</v>
      </c>
      <c r="C334" s="63">
        <v>2270</v>
      </c>
      <c r="V334">
        <v>2.4350000000000001</v>
      </c>
      <c r="W334">
        <v>2.41</v>
      </c>
      <c r="X334">
        <v>2.355</v>
      </c>
      <c r="Y334">
        <v>2.2524999999999999</v>
      </c>
      <c r="Z334">
        <v>2.16</v>
      </c>
      <c r="AA334">
        <v>2.09</v>
      </c>
      <c r="AB334">
        <v>2.0425</v>
      </c>
      <c r="AC334">
        <v>2.0425</v>
      </c>
      <c r="AD334">
        <v>2.0425</v>
      </c>
      <c r="AE334">
        <v>2.0550000000000002</v>
      </c>
      <c r="AF334">
        <v>2.0550000000000002</v>
      </c>
      <c r="AG334">
        <v>2.0550000000000002</v>
      </c>
      <c r="AH334">
        <v>2.1375000000000002</v>
      </c>
      <c r="AI334">
        <v>2.1375000000000002</v>
      </c>
      <c r="AJ334">
        <v>2.1375000000000002</v>
      </c>
      <c r="AK334">
        <v>2.1375000000000002</v>
      </c>
      <c r="AL334">
        <v>2.1375000000000002</v>
      </c>
      <c r="AM334">
        <v>2.1375000000000002</v>
      </c>
    </row>
    <row r="335" spans="1:39">
      <c r="A335" s="95">
        <v>44750</v>
      </c>
      <c r="C335" s="63">
        <v>3462</v>
      </c>
      <c r="V335">
        <v>2.52</v>
      </c>
      <c r="W335">
        <v>2.5099999999999998</v>
      </c>
      <c r="X335">
        <v>2.4500000000000002</v>
      </c>
      <c r="Y335">
        <v>2.3424999999999998</v>
      </c>
      <c r="Z335">
        <v>2.2450000000000001</v>
      </c>
      <c r="AA335">
        <v>2.1749999999999998</v>
      </c>
      <c r="AB335">
        <v>2.125</v>
      </c>
      <c r="AC335">
        <v>2.125</v>
      </c>
      <c r="AD335">
        <v>2.125</v>
      </c>
      <c r="AE335">
        <v>2.1349999999999998</v>
      </c>
      <c r="AF335">
        <v>2.1349999999999998</v>
      </c>
      <c r="AG335">
        <v>2.1349999999999998</v>
      </c>
      <c r="AH335">
        <v>2.1349999999999998</v>
      </c>
      <c r="AI335">
        <v>2.1349999999999998</v>
      </c>
      <c r="AJ335">
        <v>2.1349999999999998</v>
      </c>
      <c r="AK335">
        <v>2.1349999999999998</v>
      </c>
      <c r="AL335">
        <v>2.1349999999999998</v>
      </c>
      <c r="AM335">
        <v>2.1349999999999998</v>
      </c>
    </row>
    <row r="336" spans="1:39">
      <c r="A336" s="95">
        <v>44753</v>
      </c>
      <c r="C336" s="63">
        <v>1872</v>
      </c>
      <c r="V336">
        <v>2.5299999999999998</v>
      </c>
      <c r="W336">
        <v>2.5299999999999998</v>
      </c>
      <c r="X336">
        <v>2.4700000000000002</v>
      </c>
      <c r="Y336">
        <v>2.36</v>
      </c>
      <c r="Z336">
        <v>2.2599999999999998</v>
      </c>
      <c r="AA336">
        <v>2.1850000000000001</v>
      </c>
      <c r="AB336">
        <v>2.1349999999999998</v>
      </c>
      <c r="AC336">
        <v>2.1349999999999998</v>
      </c>
      <c r="AD336">
        <v>2.1349999999999998</v>
      </c>
      <c r="AE336">
        <v>2.145</v>
      </c>
      <c r="AF336">
        <v>2.145</v>
      </c>
      <c r="AG336">
        <v>2.145</v>
      </c>
      <c r="AH336">
        <v>2.145</v>
      </c>
      <c r="AI336">
        <v>2.145</v>
      </c>
      <c r="AJ336">
        <v>2.145</v>
      </c>
      <c r="AK336">
        <v>2.145</v>
      </c>
      <c r="AL336">
        <v>2.145</v>
      </c>
      <c r="AM336">
        <v>2.145</v>
      </c>
    </row>
    <row r="337" spans="1:39">
      <c r="A337" s="95">
        <v>44754</v>
      </c>
      <c r="C337" s="63">
        <v>2466</v>
      </c>
      <c r="V337">
        <v>2.4500000000000002</v>
      </c>
      <c r="W337">
        <v>2.4300000000000002</v>
      </c>
      <c r="X337">
        <v>2.37</v>
      </c>
      <c r="Y337">
        <v>2.2574999999999998</v>
      </c>
      <c r="Z337">
        <v>2.1549999999999998</v>
      </c>
      <c r="AA337">
        <v>2.0775000000000001</v>
      </c>
      <c r="AB337">
        <v>2.0274999999999999</v>
      </c>
      <c r="AC337">
        <v>2.0274999999999999</v>
      </c>
      <c r="AD337">
        <v>2.0274999999999999</v>
      </c>
      <c r="AE337">
        <v>2.0375000000000001</v>
      </c>
      <c r="AF337">
        <v>2.0375000000000001</v>
      </c>
      <c r="AG337">
        <v>2.0375000000000001</v>
      </c>
      <c r="AH337">
        <v>2.0375000000000001</v>
      </c>
      <c r="AI337">
        <v>2.0375000000000001</v>
      </c>
      <c r="AJ337">
        <v>2.0375000000000001</v>
      </c>
      <c r="AK337">
        <v>2.0375000000000001</v>
      </c>
      <c r="AL337">
        <v>2.0375000000000001</v>
      </c>
      <c r="AM337">
        <v>2.0375000000000001</v>
      </c>
    </row>
    <row r="338" spans="1:39">
      <c r="A338" s="95">
        <v>44755</v>
      </c>
      <c r="C338" s="63">
        <v>2417</v>
      </c>
      <c r="V338">
        <v>2.4849999999999999</v>
      </c>
      <c r="W338">
        <v>2.48</v>
      </c>
      <c r="X338">
        <v>2.415</v>
      </c>
      <c r="Y338">
        <v>2.29</v>
      </c>
      <c r="Z338">
        <v>2.1749999999999998</v>
      </c>
      <c r="AA338">
        <v>2.0950000000000002</v>
      </c>
      <c r="AB338">
        <v>2.0449999999999999</v>
      </c>
      <c r="AC338">
        <v>2.0449999999999999</v>
      </c>
      <c r="AD338">
        <v>2.0449999999999999</v>
      </c>
      <c r="AE338">
        <v>2.0550000000000002</v>
      </c>
      <c r="AF338">
        <v>2.0550000000000002</v>
      </c>
      <c r="AG338">
        <v>2.0550000000000002</v>
      </c>
      <c r="AH338">
        <v>2.0550000000000002</v>
      </c>
      <c r="AI338">
        <v>2.0550000000000002</v>
      </c>
      <c r="AJ338">
        <v>2.0550000000000002</v>
      </c>
      <c r="AK338">
        <v>2.0550000000000002</v>
      </c>
      <c r="AL338">
        <v>2.0550000000000002</v>
      </c>
      <c r="AM338">
        <v>2.0550000000000002</v>
      </c>
    </row>
    <row r="339" spans="1:39">
      <c r="A339" s="95">
        <v>44756</v>
      </c>
      <c r="C339" s="63">
        <v>1687</v>
      </c>
      <c r="V339">
        <v>2.5</v>
      </c>
      <c r="W339">
        <v>2.5</v>
      </c>
      <c r="X339">
        <v>2.44</v>
      </c>
      <c r="Y339">
        <v>2.3149999999999999</v>
      </c>
      <c r="Z339">
        <v>2.2000000000000002</v>
      </c>
      <c r="AA339">
        <v>2.12</v>
      </c>
      <c r="AB339">
        <v>2.0699999999999998</v>
      </c>
      <c r="AC339">
        <v>2.0699999999999998</v>
      </c>
      <c r="AD339">
        <v>2.0699999999999998</v>
      </c>
      <c r="AE339">
        <v>2.0750000000000002</v>
      </c>
      <c r="AF339">
        <v>2.0750000000000002</v>
      </c>
      <c r="AG339">
        <v>2.0750000000000002</v>
      </c>
      <c r="AH339">
        <v>2.0750000000000002</v>
      </c>
      <c r="AI339">
        <v>2.0750000000000002</v>
      </c>
      <c r="AJ339">
        <v>2.0750000000000002</v>
      </c>
      <c r="AK339">
        <v>2.0750000000000002</v>
      </c>
      <c r="AL339">
        <v>2.0750000000000002</v>
      </c>
      <c r="AM339">
        <v>2.0750000000000002</v>
      </c>
    </row>
    <row r="340" spans="1:39">
      <c r="A340" s="95">
        <v>44757</v>
      </c>
      <c r="C340" s="63">
        <v>2750</v>
      </c>
      <c r="V340">
        <v>2.54</v>
      </c>
      <c r="W340">
        <v>2.5499999999999998</v>
      </c>
      <c r="X340">
        <v>2.48</v>
      </c>
      <c r="Y340">
        <v>2.34</v>
      </c>
      <c r="Z340">
        <v>2.2200000000000002</v>
      </c>
      <c r="AA340">
        <v>2.13</v>
      </c>
      <c r="AB340">
        <v>2.08</v>
      </c>
      <c r="AC340">
        <v>2.08</v>
      </c>
      <c r="AD340">
        <v>2.08</v>
      </c>
      <c r="AE340">
        <v>2.0825</v>
      </c>
      <c r="AF340">
        <v>2.0825</v>
      </c>
      <c r="AG340">
        <v>2.0825</v>
      </c>
      <c r="AH340">
        <v>2.0825</v>
      </c>
      <c r="AI340">
        <v>2.0825</v>
      </c>
      <c r="AJ340">
        <v>2.0825</v>
      </c>
      <c r="AK340">
        <v>2.0825</v>
      </c>
      <c r="AL340">
        <v>2.0825</v>
      </c>
      <c r="AM340">
        <v>2.0825</v>
      </c>
    </row>
    <row r="341" spans="1:39">
      <c r="A341" s="95">
        <v>44760</v>
      </c>
      <c r="C341" s="63">
        <v>2477</v>
      </c>
      <c r="V341">
        <v>2.56</v>
      </c>
      <c r="W341">
        <v>2.5950000000000002</v>
      </c>
      <c r="X341">
        <v>2.5249999999999999</v>
      </c>
      <c r="Y341">
        <v>2.38</v>
      </c>
      <c r="Z341">
        <v>2.2524999999999999</v>
      </c>
      <c r="AA341">
        <v>2.1625000000000001</v>
      </c>
      <c r="AB341">
        <v>2.11</v>
      </c>
      <c r="AC341">
        <v>2.11</v>
      </c>
      <c r="AD341">
        <v>2.11</v>
      </c>
      <c r="AE341">
        <v>2.11</v>
      </c>
      <c r="AF341">
        <v>2.11</v>
      </c>
      <c r="AG341">
        <v>2.11</v>
      </c>
      <c r="AH341">
        <v>2.11</v>
      </c>
      <c r="AI341">
        <v>2.11</v>
      </c>
      <c r="AJ341">
        <v>2.11</v>
      </c>
      <c r="AK341">
        <v>2.11</v>
      </c>
      <c r="AL341">
        <v>2.11</v>
      </c>
      <c r="AM341">
        <v>2.11</v>
      </c>
    </row>
    <row r="342" spans="1:39">
      <c r="A342" s="95">
        <v>44761</v>
      </c>
      <c r="C342" s="63">
        <v>2644</v>
      </c>
      <c r="V342">
        <v>2.54</v>
      </c>
      <c r="W342">
        <v>2.56</v>
      </c>
      <c r="X342">
        <v>2.4950000000000001</v>
      </c>
      <c r="Y342">
        <v>2.35</v>
      </c>
      <c r="Z342">
        <v>2.2200000000000002</v>
      </c>
      <c r="AA342">
        <v>2.13</v>
      </c>
      <c r="AB342">
        <v>2.0775000000000001</v>
      </c>
      <c r="AC342">
        <v>2.0775000000000001</v>
      </c>
      <c r="AD342">
        <v>2.0775000000000001</v>
      </c>
      <c r="AE342">
        <v>2.0775000000000001</v>
      </c>
      <c r="AF342">
        <v>2.0775000000000001</v>
      </c>
      <c r="AG342">
        <v>2.0775000000000001</v>
      </c>
      <c r="AH342">
        <v>2.0775000000000001</v>
      </c>
      <c r="AI342">
        <v>2.0775000000000001</v>
      </c>
      <c r="AJ342">
        <v>2.0775000000000001</v>
      </c>
      <c r="AK342">
        <v>2.0775000000000001</v>
      </c>
      <c r="AL342">
        <v>2.0775000000000001</v>
      </c>
      <c r="AM342">
        <v>2.0775000000000001</v>
      </c>
    </row>
    <row r="343" spans="1:39">
      <c r="A343" s="95">
        <v>44762</v>
      </c>
      <c r="C343" s="63">
        <v>3443</v>
      </c>
      <c r="V343">
        <v>2.52</v>
      </c>
      <c r="W343">
        <v>2.5350000000000001</v>
      </c>
      <c r="X343">
        <v>2.4725000000000001</v>
      </c>
      <c r="Y343">
        <v>2.3275000000000001</v>
      </c>
      <c r="Z343">
        <v>2.1974999999999998</v>
      </c>
      <c r="AA343">
        <v>2.1074999999999999</v>
      </c>
      <c r="AB343">
        <v>2.0525000000000002</v>
      </c>
      <c r="AC343">
        <v>2.0525000000000002</v>
      </c>
      <c r="AD343">
        <v>2.0525000000000002</v>
      </c>
      <c r="AE343">
        <v>2.0525000000000002</v>
      </c>
      <c r="AF343">
        <v>2.0525000000000002</v>
      </c>
      <c r="AG343">
        <v>2.0525000000000002</v>
      </c>
      <c r="AH343">
        <v>2.0525000000000002</v>
      </c>
      <c r="AI343">
        <v>2.0525000000000002</v>
      </c>
      <c r="AJ343">
        <v>2.0525000000000002</v>
      </c>
      <c r="AK343">
        <v>2.0525000000000002</v>
      </c>
      <c r="AL343">
        <v>2.0525000000000002</v>
      </c>
      <c r="AM343">
        <v>2.0525000000000002</v>
      </c>
    </row>
    <row r="344" spans="1:39">
      <c r="A344" s="95">
        <v>44763</v>
      </c>
      <c r="C344" s="63">
        <v>3673</v>
      </c>
      <c r="V344">
        <v>2.5099999999999998</v>
      </c>
      <c r="W344">
        <v>2.4950000000000001</v>
      </c>
      <c r="X344">
        <v>2.4350000000000001</v>
      </c>
      <c r="Y344">
        <v>2.29</v>
      </c>
      <c r="Z344">
        <v>2.16</v>
      </c>
      <c r="AA344">
        <v>2.0699999999999998</v>
      </c>
      <c r="AB344">
        <v>2.0150000000000001</v>
      </c>
      <c r="AC344">
        <v>2.0150000000000001</v>
      </c>
      <c r="AD344">
        <v>2.0150000000000001</v>
      </c>
      <c r="AE344">
        <v>2.0150000000000001</v>
      </c>
      <c r="AF344">
        <v>2.0150000000000001</v>
      </c>
      <c r="AG344">
        <v>2.0150000000000001</v>
      </c>
      <c r="AH344">
        <v>2.0150000000000001</v>
      </c>
      <c r="AI344">
        <v>2.0150000000000001</v>
      </c>
      <c r="AJ344">
        <v>2.0150000000000001</v>
      </c>
      <c r="AK344">
        <v>2.0150000000000001</v>
      </c>
      <c r="AL344">
        <v>2.0150000000000001</v>
      </c>
      <c r="AM344">
        <v>2.0150000000000001</v>
      </c>
    </row>
    <row r="345" spans="1:39">
      <c r="A345" s="95">
        <v>44764</v>
      </c>
      <c r="C345" s="63">
        <v>1700</v>
      </c>
      <c r="V345">
        <v>2.4975000000000001</v>
      </c>
      <c r="W345">
        <v>2.46</v>
      </c>
      <c r="X345">
        <v>2.4049999999999998</v>
      </c>
      <c r="Y345">
        <v>2.27</v>
      </c>
      <c r="Z345">
        <v>2.145</v>
      </c>
      <c r="AA345">
        <v>2.0575000000000001</v>
      </c>
      <c r="AB345">
        <v>2.0024999999999999</v>
      </c>
      <c r="AC345">
        <v>2.0024999999999999</v>
      </c>
      <c r="AD345">
        <v>2.0024999999999999</v>
      </c>
      <c r="AE345">
        <v>2.0024999999999999</v>
      </c>
      <c r="AF345">
        <v>2.0024999999999999</v>
      </c>
      <c r="AG345">
        <v>2.0024999999999999</v>
      </c>
      <c r="AH345">
        <v>2.0024999999999999</v>
      </c>
      <c r="AI345">
        <v>2.0024999999999999</v>
      </c>
      <c r="AJ345">
        <v>2.0024999999999999</v>
      </c>
      <c r="AK345">
        <v>2.0024999999999999</v>
      </c>
      <c r="AL345">
        <v>2.0024999999999999</v>
      </c>
      <c r="AM345">
        <v>2.0024999999999999</v>
      </c>
    </row>
    <row r="346" spans="1:39">
      <c r="A346" s="95">
        <v>44767</v>
      </c>
      <c r="C346" s="63">
        <v>2211</v>
      </c>
      <c r="V346">
        <v>2.5049999999999999</v>
      </c>
      <c r="W346">
        <v>2.5</v>
      </c>
      <c r="X346">
        <v>2.4424999999999999</v>
      </c>
      <c r="Y346">
        <v>2.3025000000000002</v>
      </c>
      <c r="Z346">
        <v>2.1724999999999999</v>
      </c>
      <c r="AA346">
        <v>2.0825</v>
      </c>
      <c r="AB346">
        <v>2.0175000000000001</v>
      </c>
      <c r="AC346">
        <v>2.0175000000000001</v>
      </c>
      <c r="AD346">
        <v>2.0175000000000001</v>
      </c>
      <c r="AE346">
        <v>2.0175000000000001</v>
      </c>
      <c r="AF346">
        <v>2.0175000000000001</v>
      </c>
      <c r="AG346">
        <v>2.0175000000000001</v>
      </c>
      <c r="AH346">
        <v>2.0175000000000001</v>
      </c>
      <c r="AI346">
        <v>2.0175000000000001</v>
      </c>
      <c r="AJ346">
        <v>2.0175000000000001</v>
      </c>
      <c r="AK346">
        <v>2.0175000000000001</v>
      </c>
      <c r="AL346">
        <v>2.0175000000000001</v>
      </c>
      <c r="AM346">
        <v>2.0175000000000001</v>
      </c>
    </row>
    <row r="347" spans="1:39">
      <c r="A347" s="95">
        <v>44768</v>
      </c>
      <c r="C347" s="63">
        <v>3971</v>
      </c>
      <c r="V347">
        <v>2.5150000000000001</v>
      </c>
      <c r="W347">
        <v>2.5449999999999999</v>
      </c>
      <c r="X347">
        <v>2.4874999999999998</v>
      </c>
      <c r="Y347">
        <v>2.3450000000000002</v>
      </c>
      <c r="Z347">
        <v>2.2124999999999999</v>
      </c>
      <c r="AA347">
        <v>2.1225000000000001</v>
      </c>
      <c r="AB347">
        <v>2.0575000000000001</v>
      </c>
      <c r="AC347">
        <v>2.0575000000000001</v>
      </c>
      <c r="AD347">
        <v>2.0575000000000001</v>
      </c>
      <c r="AE347">
        <v>2.0575000000000001</v>
      </c>
      <c r="AF347">
        <v>2.0575000000000001</v>
      </c>
      <c r="AG347">
        <v>2.0575000000000001</v>
      </c>
      <c r="AH347">
        <v>2.0575000000000001</v>
      </c>
      <c r="AI347">
        <v>2.0575000000000001</v>
      </c>
      <c r="AJ347">
        <v>2.0575000000000001</v>
      </c>
      <c r="AK347">
        <v>2.0575000000000001</v>
      </c>
      <c r="AL347">
        <v>2.0575000000000001</v>
      </c>
      <c r="AM347">
        <v>2.0575000000000001</v>
      </c>
    </row>
    <row r="348" spans="1:39">
      <c r="A348" s="95">
        <v>44769</v>
      </c>
      <c r="C348" s="63">
        <v>3620</v>
      </c>
      <c r="V348">
        <v>2.5150000000000001</v>
      </c>
      <c r="W348">
        <v>2.58</v>
      </c>
      <c r="X348">
        <v>2.5175000000000001</v>
      </c>
      <c r="Y348">
        <v>2.3725000000000001</v>
      </c>
      <c r="Z348">
        <v>2.2374999999999998</v>
      </c>
      <c r="AA348">
        <v>2.1425000000000001</v>
      </c>
      <c r="AB348">
        <v>2.0724999999999998</v>
      </c>
      <c r="AC348">
        <v>2.0724999999999998</v>
      </c>
      <c r="AD348">
        <v>2.0724999999999998</v>
      </c>
      <c r="AE348">
        <v>2.0724999999999998</v>
      </c>
      <c r="AF348">
        <v>2.0724999999999998</v>
      </c>
      <c r="AG348">
        <v>2.0724999999999998</v>
      </c>
      <c r="AH348">
        <v>2.0724999999999998</v>
      </c>
      <c r="AI348">
        <v>2.0724999999999998</v>
      </c>
      <c r="AJ348">
        <v>2.0724999999999998</v>
      </c>
      <c r="AK348">
        <v>2.0724999999999998</v>
      </c>
      <c r="AL348">
        <v>2.0724999999999998</v>
      </c>
      <c r="AM348">
        <v>2.0724999999999998</v>
      </c>
    </row>
    <row r="349" spans="1:39">
      <c r="A349" s="95">
        <v>44770</v>
      </c>
      <c r="C349" s="63">
        <v>4005</v>
      </c>
      <c r="V349">
        <v>2.5225</v>
      </c>
      <c r="W349">
        <v>2.645</v>
      </c>
      <c r="X349">
        <v>2.58</v>
      </c>
      <c r="Y349">
        <v>2.4350000000000001</v>
      </c>
      <c r="Z349">
        <v>2.2974999999999999</v>
      </c>
      <c r="AA349">
        <v>2.2025000000000001</v>
      </c>
      <c r="AB349">
        <v>2.1324999999999998</v>
      </c>
      <c r="AC349">
        <v>2.1324999999999998</v>
      </c>
      <c r="AD349">
        <v>2.1324999999999998</v>
      </c>
      <c r="AE349">
        <v>2.1324999999999998</v>
      </c>
      <c r="AF349">
        <v>2.1324999999999998</v>
      </c>
      <c r="AG349">
        <v>2.1324999999999998</v>
      </c>
      <c r="AH349">
        <v>2.1324999999999998</v>
      </c>
      <c r="AI349">
        <v>2.1324999999999998</v>
      </c>
      <c r="AJ349">
        <v>2.1324999999999998</v>
      </c>
      <c r="AK349">
        <v>2.1324999999999998</v>
      </c>
      <c r="AL349">
        <v>2.1324999999999998</v>
      </c>
      <c r="AM349">
        <v>2.1324999999999998</v>
      </c>
    </row>
    <row r="350" spans="1:39">
      <c r="A350" s="95">
        <v>44771</v>
      </c>
      <c r="C350" s="63">
        <v>3937</v>
      </c>
      <c r="V350">
        <v>2.51938</v>
      </c>
      <c r="W350">
        <v>2.62</v>
      </c>
      <c r="X350">
        <v>2.5674999999999999</v>
      </c>
      <c r="Y350">
        <v>2.4275000000000002</v>
      </c>
      <c r="Z350">
        <v>2.2925</v>
      </c>
      <c r="AA350">
        <v>2.1974999999999998</v>
      </c>
      <c r="AB350">
        <v>2.1274999999999999</v>
      </c>
      <c r="AC350">
        <v>2.1274999999999999</v>
      </c>
      <c r="AD350">
        <v>2.1274999999999999</v>
      </c>
      <c r="AE350">
        <v>2.1274999999999999</v>
      </c>
      <c r="AF350">
        <v>2.1274999999999999</v>
      </c>
      <c r="AG350">
        <v>2.1274999999999999</v>
      </c>
      <c r="AH350">
        <v>2.1274999999999999</v>
      </c>
      <c r="AI350">
        <v>2.1274999999999999</v>
      </c>
      <c r="AJ350">
        <v>2.1274999999999999</v>
      </c>
      <c r="AK350">
        <v>2.1274999999999999</v>
      </c>
      <c r="AL350">
        <v>2.1274999999999999</v>
      </c>
      <c r="AM350">
        <v>2.1274999999999999</v>
      </c>
    </row>
    <row r="351" spans="1:39">
      <c r="A351" s="95">
        <v>44774</v>
      </c>
      <c r="C351" s="63">
        <v>2196</v>
      </c>
      <c r="V351">
        <v>2.51938</v>
      </c>
      <c r="W351">
        <v>2.57</v>
      </c>
      <c r="X351">
        <v>2.52</v>
      </c>
      <c r="Y351">
        <v>2.3849999999999998</v>
      </c>
      <c r="Z351">
        <v>2.25</v>
      </c>
      <c r="AA351">
        <v>2.1549999999999998</v>
      </c>
      <c r="AB351">
        <v>2.085</v>
      </c>
      <c r="AC351">
        <v>2.085</v>
      </c>
      <c r="AD351">
        <v>2.085</v>
      </c>
      <c r="AE351">
        <v>2.085</v>
      </c>
      <c r="AF351">
        <v>2.085</v>
      </c>
      <c r="AG351">
        <v>2.085</v>
      </c>
      <c r="AH351">
        <v>2.085</v>
      </c>
      <c r="AI351">
        <v>2.085</v>
      </c>
      <c r="AJ351">
        <v>2.085</v>
      </c>
      <c r="AK351">
        <v>2.085</v>
      </c>
      <c r="AL351">
        <v>2.085</v>
      </c>
      <c r="AM351">
        <v>2.085</v>
      </c>
    </row>
    <row r="352" spans="1:39">
      <c r="A352" s="95">
        <v>44775</v>
      </c>
      <c r="C352" s="63">
        <v>4439</v>
      </c>
      <c r="V352" s="28">
        <v>2.51938</v>
      </c>
      <c r="W352">
        <v>2.5</v>
      </c>
      <c r="X352">
        <v>2.4525000000000001</v>
      </c>
      <c r="Y352">
        <v>2.3374999999999999</v>
      </c>
      <c r="Z352">
        <v>2.2225000000000001</v>
      </c>
      <c r="AA352">
        <v>2.1425000000000001</v>
      </c>
      <c r="AB352">
        <v>2.0750000000000002</v>
      </c>
      <c r="AC352">
        <v>2.0750000000000002</v>
      </c>
      <c r="AD352">
        <v>2.0750000000000002</v>
      </c>
      <c r="AE352">
        <v>2.0750000000000002</v>
      </c>
      <c r="AF352">
        <v>2.0750000000000002</v>
      </c>
      <c r="AG352">
        <v>2.0750000000000002</v>
      </c>
      <c r="AH352">
        <v>2.0750000000000002</v>
      </c>
      <c r="AI352">
        <v>2.0750000000000002</v>
      </c>
      <c r="AJ352">
        <v>2.0750000000000002</v>
      </c>
      <c r="AK352">
        <v>2.0750000000000002</v>
      </c>
      <c r="AL352">
        <v>2.0750000000000002</v>
      </c>
      <c r="AM352">
        <v>2.0750000000000002</v>
      </c>
    </row>
    <row r="353" spans="1:39">
      <c r="A353" s="95">
        <v>44776</v>
      </c>
      <c r="C353" s="63">
        <v>3233</v>
      </c>
      <c r="W353">
        <v>2.4300000000000002</v>
      </c>
      <c r="X353">
        <v>2.38</v>
      </c>
      <c r="Y353">
        <v>2.29</v>
      </c>
      <c r="Z353">
        <v>2.1974999999999998</v>
      </c>
      <c r="AA353">
        <v>2.125</v>
      </c>
      <c r="AB353">
        <v>2.06</v>
      </c>
      <c r="AC353">
        <v>2.06</v>
      </c>
      <c r="AD353">
        <v>2.06</v>
      </c>
      <c r="AE353">
        <v>2.06</v>
      </c>
      <c r="AF353">
        <v>2.06</v>
      </c>
      <c r="AG353">
        <v>2.06</v>
      </c>
      <c r="AH353">
        <v>2.06</v>
      </c>
      <c r="AI353">
        <v>2.06</v>
      </c>
      <c r="AJ353">
        <v>2.06</v>
      </c>
      <c r="AK353">
        <v>2.06</v>
      </c>
      <c r="AL353">
        <v>2.06</v>
      </c>
      <c r="AM353">
        <v>2.06</v>
      </c>
    </row>
    <row r="354" spans="1:39">
      <c r="A354" s="95">
        <v>44777</v>
      </c>
      <c r="C354" s="63">
        <v>3110</v>
      </c>
      <c r="W354">
        <v>2.4049999999999998</v>
      </c>
      <c r="X354">
        <v>2.35</v>
      </c>
      <c r="Y354">
        <v>2.2725</v>
      </c>
      <c r="Z354">
        <v>2.1924999999999999</v>
      </c>
      <c r="AA354">
        <v>2.1274999999999999</v>
      </c>
      <c r="AB354">
        <v>2.0625</v>
      </c>
      <c r="AC354">
        <v>2.0625</v>
      </c>
      <c r="AD354">
        <v>2.0625</v>
      </c>
      <c r="AE354">
        <v>2.0625</v>
      </c>
      <c r="AF354">
        <v>2.0625</v>
      </c>
      <c r="AG354">
        <v>2.0625</v>
      </c>
      <c r="AH354">
        <v>2.0625</v>
      </c>
      <c r="AI354">
        <v>2.0625</v>
      </c>
      <c r="AJ354">
        <v>2.0625</v>
      </c>
      <c r="AK354">
        <v>2.0625</v>
      </c>
      <c r="AL354">
        <v>2.0625</v>
      </c>
      <c r="AM354">
        <v>2.0625</v>
      </c>
    </row>
    <row r="355" spans="1:39">
      <c r="A355" s="95">
        <v>44778</v>
      </c>
      <c r="C355" s="63">
        <v>2164</v>
      </c>
      <c r="W355">
        <v>2.4500000000000002</v>
      </c>
      <c r="X355">
        <v>2.395</v>
      </c>
      <c r="Y355">
        <v>2.3025000000000002</v>
      </c>
      <c r="Z355">
        <v>2.2075</v>
      </c>
      <c r="AA355">
        <v>2.1375000000000002</v>
      </c>
      <c r="AB355">
        <v>2.0699999999999998</v>
      </c>
      <c r="AC355">
        <v>2.0699999999999998</v>
      </c>
      <c r="AD355">
        <v>2.0699999999999998</v>
      </c>
      <c r="AE355">
        <v>2.0699999999999998</v>
      </c>
      <c r="AF355">
        <v>2.0699999999999998</v>
      </c>
      <c r="AG355">
        <v>2.0699999999999998</v>
      </c>
      <c r="AH355">
        <v>2.0699999999999998</v>
      </c>
      <c r="AI355">
        <v>2.0699999999999998</v>
      </c>
      <c r="AJ355">
        <v>2.0699999999999998</v>
      </c>
      <c r="AK355">
        <v>2.0699999999999998</v>
      </c>
      <c r="AL355">
        <v>2.0699999999999998</v>
      </c>
      <c r="AM355">
        <v>2.0699999999999998</v>
      </c>
    </row>
    <row r="356" spans="1:39">
      <c r="A356" s="95">
        <v>44781</v>
      </c>
      <c r="C356" s="63">
        <v>857</v>
      </c>
      <c r="W356">
        <v>2.4249999999999998</v>
      </c>
      <c r="X356">
        <v>2.37</v>
      </c>
      <c r="Y356">
        <v>2.2749999999999999</v>
      </c>
      <c r="Z356">
        <v>2.1800000000000002</v>
      </c>
      <c r="AA356">
        <v>2.105</v>
      </c>
      <c r="AB356">
        <v>2.0325000000000002</v>
      </c>
      <c r="AC356">
        <v>2.0325000000000002</v>
      </c>
      <c r="AD356">
        <v>2.0325000000000002</v>
      </c>
      <c r="AE356">
        <v>2.0325000000000002</v>
      </c>
      <c r="AF356">
        <v>2.0325000000000002</v>
      </c>
      <c r="AG356">
        <v>2.0325000000000002</v>
      </c>
      <c r="AH356">
        <v>2.0325000000000002</v>
      </c>
      <c r="AI356">
        <v>2.0325000000000002</v>
      </c>
      <c r="AJ356">
        <v>2.0325000000000002</v>
      </c>
      <c r="AK356">
        <v>2.0325000000000002</v>
      </c>
      <c r="AL356">
        <v>2.0325000000000002</v>
      </c>
      <c r="AM356">
        <v>2.0325000000000002</v>
      </c>
    </row>
    <row r="357" spans="1:39">
      <c r="A357" s="95">
        <v>44782</v>
      </c>
      <c r="C357" s="63">
        <v>2064</v>
      </c>
      <c r="W357">
        <v>2.44</v>
      </c>
      <c r="X357">
        <v>2.3849999999999998</v>
      </c>
      <c r="Y357">
        <v>2.2875000000000001</v>
      </c>
      <c r="Z357">
        <v>2.1875</v>
      </c>
      <c r="AA357">
        <v>2.11</v>
      </c>
      <c r="AB357">
        <v>2.0350000000000001</v>
      </c>
      <c r="AC357">
        <v>2.0350000000000001</v>
      </c>
      <c r="AD357">
        <v>2.0350000000000001</v>
      </c>
      <c r="AE357">
        <v>2.0350000000000001</v>
      </c>
      <c r="AF357">
        <v>2.0350000000000001</v>
      </c>
      <c r="AG357">
        <v>2.0350000000000001</v>
      </c>
      <c r="AH357">
        <v>2.0350000000000001</v>
      </c>
      <c r="AI357">
        <v>2.0350000000000001</v>
      </c>
      <c r="AJ357">
        <v>2.0350000000000001</v>
      </c>
      <c r="AK357">
        <v>2.0350000000000001</v>
      </c>
      <c r="AL357">
        <v>2.0350000000000001</v>
      </c>
      <c r="AM357">
        <v>2.0350000000000001</v>
      </c>
    </row>
    <row r="358" spans="1:39">
      <c r="A358" s="95">
        <v>44783</v>
      </c>
      <c r="C358" s="63">
        <v>1906</v>
      </c>
      <c r="W358">
        <v>2.46</v>
      </c>
      <c r="X358">
        <v>2.42</v>
      </c>
      <c r="Y358">
        <v>2.3174999999999999</v>
      </c>
      <c r="Z358">
        <v>2.2124999999999999</v>
      </c>
      <c r="AA358">
        <v>2.13</v>
      </c>
      <c r="AB358">
        <v>2.0525000000000002</v>
      </c>
      <c r="AC358">
        <v>2.0525000000000002</v>
      </c>
      <c r="AD358">
        <v>2.0525000000000002</v>
      </c>
      <c r="AE358">
        <v>2.0525000000000002</v>
      </c>
      <c r="AF358">
        <v>2.0525000000000002</v>
      </c>
      <c r="AG358">
        <v>2.0525000000000002</v>
      </c>
      <c r="AH358">
        <v>2.0525000000000002</v>
      </c>
      <c r="AI358">
        <v>2.0525000000000002</v>
      </c>
      <c r="AJ358">
        <v>2.0525000000000002</v>
      </c>
      <c r="AK358">
        <v>2.0525000000000002</v>
      </c>
      <c r="AL358">
        <v>2.0525000000000002</v>
      </c>
      <c r="AM358">
        <v>2.0525000000000002</v>
      </c>
    </row>
    <row r="359" spans="1:39">
      <c r="A359" s="95">
        <v>44784</v>
      </c>
      <c r="C359" s="63">
        <v>2840</v>
      </c>
      <c r="W359">
        <v>2.52</v>
      </c>
      <c r="X359">
        <v>2.5</v>
      </c>
      <c r="Y359">
        <v>2.3725000000000001</v>
      </c>
      <c r="Z359">
        <v>2.2450000000000001</v>
      </c>
      <c r="AA359">
        <v>2.1524999999999999</v>
      </c>
      <c r="AB359">
        <v>2.0674999999999999</v>
      </c>
      <c r="AC359">
        <v>2.0674999999999999</v>
      </c>
      <c r="AD359">
        <v>2.0674999999999999</v>
      </c>
      <c r="AE359">
        <v>2.0674999999999999</v>
      </c>
      <c r="AF359">
        <v>2.0674999999999999</v>
      </c>
      <c r="AG359">
        <v>2.0674999999999999</v>
      </c>
      <c r="AH359">
        <v>2.0674999999999999</v>
      </c>
      <c r="AI359">
        <v>2.0674999999999999</v>
      </c>
      <c r="AJ359">
        <v>2.0674999999999999</v>
      </c>
      <c r="AK359">
        <v>2.0674999999999999</v>
      </c>
      <c r="AL359">
        <v>2.0674999999999999</v>
      </c>
      <c r="AM359">
        <v>2.0674999999999999</v>
      </c>
    </row>
    <row r="360" spans="1:39">
      <c r="A360" s="95">
        <v>44785</v>
      </c>
      <c r="C360" s="63">
        <v>2494</v>
      </c>
      <c r="W360">
        <v>2.54</v>
      </c>
      <c r="X360">
        <v>2.5499999999999998</v>
      </c>
      <c r="Y360">
        <v>2.42</v>
      </c>
      <c r="Z360">
        <v>2.29</v>
      </c>
      <c r="AA360">
        <v>2.1949999999999998</v>
      </c>
      <c r="AB360">
        <v>2.11</v>
      </c>
      <c r="AC360">
        <v>2.105</v>
      </c>
      <c r="AD360">
        <v>2.105</v>
      </c>
      <c r="AE360">
        <v>2.105</v>
      </c>
      <c r="AF360">
        <v>2.105</v>
      </c>
      <c r="AG360">
        <v>2.105</v>
      </c>
      <c r="AH360">
        <v>2.105</v>
      </c>
      <c r="AI360">
        <v>2.105</v>
      </c>
      <c r="AJ360">
        <v>2.105</v>
      </c>
      <c r="AK360">
        <v>2.105</v>
      </c>
      <c r="AL360">
        <v>2.105</v>
      </c>
      <c r="AM360">
        <v>2.105</v>
      </c>
    </row>
    <row r="361" spans="1:39">
      <c r="A361" s="95">
        <v>44788</v>
      </c>
      <c r="C361" s="63">
        <v>1750</v>
      </c>
      <c r="W361">
        <v>2.5249999999999999</v>
      </c>
      <c r="X361">
        <v>2.5249999999999999</v>
      </c>
      <c r="Y361">
        <v>2.395</v>
      </c>
      <c r="Z361">
        <v>2.2599999999999998</v>
      </c>
      <c r="AA361">
        <v>2.165</v>
      </c>
      <c r="AB361">
        <v>2.08</v>
      </c>
      <c r="AC361">
        <v>2.0750000000000002</v>
      </c>
      <c r="AD361">
        <v>2.0750000000000002</v>
      </c>
      <c r="AE361">
        <v>2.0750000000000002</v>
      </c>
      <c r="AF361">
        <v>2.0750000000000002</v>
      </c>
      <c r="AG361">
        <v>2.0750000000000002</v>
      </c>
      <c r="AH361">
        <v>2.0750000000000002</v>
      </c>
      <c r="AI361">
        <v>2.0750000000000002</v>
      </c>
      <c r="AJ361">
        <v>2.0750000000000002</v>
      </c>
      <c r="AK361">
        <v>2.0750000000000002</v>
      </c>
      <c r="AL361">
        <v>2.0750000000000002</v>
      </c>
      <c r="AM361">
        <v>2.0750000000000002</v>
      </c>
    </row>
    <row r="362" spans="1:39">
      <c r="A362" s="95">
        <v>44789</v>
      </c>
      <c r="C362" s="63">
        <v>2486</v>
      </c>
      <c r="W362">
        <v>2.5</v>
      </c>
      <c r="X362">
        <v>2.48</v>
      </c>
      <c r="Y362">
        <v>2.3525</v>
      </c>
      <c r="Z362">
        <v>2.2149999999999999</v>
      </c>
      <c r="AA362">
        <v>2.12</v>
      </c>
      <c r="AB362">
        <v>2.0350000000000001</v>
      </c>
      <c r="AC362">
        <v>2.0249999999999999</v>
      </c>
      <c r="AD362">
        <v>2.0249999999999999</v>
      </c>
      <c r="AE362">
        <v>2.0249999999999999</v>
      </c>
      <c r="AF362">
        <v>2.0249999999999999</v>
      </c>
      <c r="AG362">
        <v>2.0249999999999999</v>
      </c>
      <c r="AH362">
        <v>2.0249999999999999</v>
      </c>
      <c r="AI362">
        <v>2.0249999999999999</v>
      </c>
      <c r="AJ362">
        <v>2.0249999999999999</v>
      </c>
      <c r="AK362">
        <v>2.0249999999999999</v>
      </c>
      <c r="AL362">
        <v>2.0249999999999999</v>
      </c>
      <c r="AM362">
        <v>2.0249999999999999</v>
      </c>
    </row>
    <row r="363" spans="1:39">
      <c r="A363" s="95">
        <v>44790</v>
      </c>
      <c r="C363" s="63">
        <v>2463</v>
      </c>
      <c r="W363">
        <v>2.5099999999999998</v>
      </c>
      <c r="X363">
        <v>2.5049999999999999</v>
      </c>
      <c r="Y363">
        <v>2.3725000000000001</v>
      </c>
      <c r="Z363">
        <v>2.2275</v>
      </c>
      <c r="AA363">
        <v>2.13</v>
      </c>
      <c r="AB363">
        <v>2.0449999999999999</v>
      </c>
      <c r="AC363">
        <v>2.0350000000000001</v>
      </c>
      <c r="AD363">
        <v>2.0350000000000001</v>
      </c>
      <c r="AE363">
        <v>2.0350000000000001</v>
      </c>
      <c r="AF363">
        <v>2.0350000000000001</v>
      </c>
      <c r="AG363">
        <v>2.0350000000000001</v>
      </c>
      <c r="AH363">
        <v>2.0350000000000001</v>
      </c>
      <c r="AI363">
        <v>2.0350000000000001</v>
      </c>
      <c r="AJ363">
        <v>2.0350000000000001</v>
      </c>
      <c r="AK363">
        <v>2.0350000000000001</v>
      </c>
      <c r="AL363">
        <v>2.0350000000000001</v>
      </c>
      <c r="AM363">
        <v>2.0350000000000001</v>
      </c>
    </row>
    <row r="364" spans="1:39">
      <c r="A364" s="95">
        <v>44791</v>
      </c>
      <c r="C364" s="63">
        <v>2120</v>
      </c>
      <c r="W364">
        <v>2.52</v>
      </c>
      <c r="X364">
        <v>2.5299999999999998</v>
      </c>
      <c r="Y364">
        <v>2.3975</v>
      </c>
      <c r="Z364">
        <v>2.2374999999999998</v>
      </c>
      <c r="AA364">
        <v>2.1375000000000002</v>
      </c>
      <c r="AB364">
        <v>2.0525000000000002</v>
      </c>
      <c r="AC364">
        <v>2.0425</v>
      </c>
      <c r="AD364">
        <v>2.0425</v>
      </c>
      <c r="AE364">
        <v>2.0425</v>
      </c>
      <c r="AF364">
        <v>2.0425</v>
      </c>
      <c r="AG364">
        <v>2.0425</v>
      </c>
      <c r="AH364">
        <v>2.0425</v>
      </c>
      <c r="AI364">
        <v>2.0425</v>
      </c>
      <c r="AJ364">
        <v>2.0425</v>
      </c>
      <c r="AK364">
        <v>2.0425</v>
      </c>
      <c r="AL364">
        <v>2.0425</v>
      </c>
      <c r="AM364">
        <v>2.0425</v>
      </c>
    </row>
    <row r="365" spans="1:39">
      <c r="A365" s="95">
        <v>44792</v>
      </c>
      <c r="C365" s="63">
        <v>3745</v>
      </c>
      <c r="W365">
        <v>2.5350000000000001</v>
      </c>
      <c r="X365">
        <v>2.5750000000000002</v>
      </c>
      <c r="Y365">
        <v>2.4350000000000001</v>
      </c>
      <c r="Z365">
        <v>2.25</v>
      </c>
      <c r="AA365">
        <v>2.14</v>
      </c>
      <c r="AB365">
        <v>2.0550000000000002</v>
      </c>
      <c r="AC365">
        <v>2.0449999999999999</v>
      </c>
      <c r="AD365">
        <v>2.0449999999999999</v>
      </c>
      <c r="AE365">
        <v>2.0449999999999999</v>
      </c>
      <c r="AF365">
        <v>2.0449999999999999</v>
      </c>
      <c r="AG365">
        <v>2.0449999999999999</v>
      </c>
      <c r="AH365">
        <v>2.0449999999999999</v>
      </c>
      <c r="AI365">
        <v>2.0449999999999999</v>
      </c>
      <c r="AJ365">
        <v>2.0449999999999999</v>
      </c>
      <c r="AK365">
        <v>2.0449999999999999</v>
      </c>
      <c r="AL365">
        <v>2.0449999999999999</v>
      </c>
      <c r="AM365">
        <v>2.0449999999999999</v>
      </c>
    </row>
    <row r="366" spans="1:39">
      <c r="A366" s="95">
        <v>44795</v>
      </c>
      <c r="C366" s="63">
        <v>3902</v>
      </c>
      <c r="W366">
        <v>2.56</v>
      </c>
      <c r="X366">
        <v>2.63</v>
      </c>
      <c r="Y366">
        <v>2.4900000000000002</v>
      </c>
      <c r="Z366">
        <v>2.2999999999999998</v>
      </c>
      <c r="AA366">
        <v>2.19</v>
      </c>
      <c r="AB366">
        <v>2.11</v>
      </c>
      <c r="AC366">
        <v>2.1</v>
      </c>
      <c r="AD366">
        <v>2.09</v>
      </c>
      <c r="AE366">
        <v>2.09</v>
      </c>
      <c r="AF366">
        <v>2.09</v>
      </c>
      <c r="AG366">
        <v>2.09</v>
      </c>
      <c r="AH366">
        <v>2.09</v>
      </c>
      <c r="AI366">
        <v>2.09</v>
      </c>
      <c r="AJ366">
        <v>2.09</v>
      </c>
      <c r="AK366">
        <v>2.09</v>
      </c>
      <c r="AL366">
        <v>2.09</v>
      </c>
      <c r="AM366">
        <v>2.09</v>
      </c>
    </row>
    <row r="367" spans="1:39">
      <c r="A367" s="95">
        <v>44796</v>
      </c>
      <c r="C367" s="63">
        <v>3136</v>
      </c>
      <c r="W367">
        <v>2.58</v>
      </c>
      <c r="X367">
        <v>2.6850000000000001</v>
      </c>
      <c r="Y367">
        <v>2.5525000000000002</v>
      </c>
      <c r="Z367">
        <v>2.3675000000000002</v>
      </c>
      <c r="AA367">
        <v>2.2625000000000002</v>
      </c>
      <c r="AB367">
        <v>2.1825000000000001</v>
      </c>
      <c r="AC367">
        <v>2.1724999999999999</v>
      </c>
      <c r="AD367">
        <v>2.1625000000000001</v>
      </c>
      <c r="AE367">
        <v>2.1625000000000001</v>
      </c>
      <c r="AF367">
        <v>2.1625000000000001</v>
      </c>
      <c r="AG367">
        <v>2.1625000000000001</v>
      </c>
      <c r="AH367">
        <v>2.1625000000000001</v>
      </c>
      <c r="AI367">
        <v>2.1625000000000001</v>
      </c>
      <c r="AJ367">
        <v>2.1625000000000001</v>
      </c>
      <c r="AK367">
        <v>2.1625000000000001</v>
      </c>
      <c r="AL367">
        <v>2.1625000000000001</v>
      </c>
      <c r="AM367">
        <v>2.1625000000000001</v>
      </c>
    </row>
    <row r="368" spans="1:39">
      <c r="A368" s="95">
        <v>44797</v>
      </c>
      <c r="C368" s="63">
        <v>5293</v>
      </c>
      <c r="W368">
        <v>2.56</v>
      </c>
      <c r="X368">
        <v>2.6274999999999999</v>
      </c>
      <c r="Y368">
        <v>2.5249999999999999</v>
      </c>
      <c r="Z368">
        <v>2.38</v>
      </c>
      <c r="AA368">
        <v>2.2949999999999999</v>
      </c>
      <c r="AB368">
        <v>2.2250000000000001</v>
      </c>
      <c r="AC368">
        <v>2.2149999999999999</v>
      </c>
      <c r="AD368">
        <v>2.2050000000000001</v>
      </c>
      <c r="AE368">
        <v>2.2050000000000001</v>
      </c>
      <c r="AF368">
        <v>2.2050000000000001</v>
      </c>
      <c r="AG368">
        <v>2.2050000000000001</v>
      </c>
      <c r="AH368">
        <v>2.2050000000000001</v>
      </c>
      <c r="AI368">
        <v>2.2050000000000001</v>
      </c>
      <c r="AJ368">
        <v>2.2050000000000001</v>
      </c>
      <c r="AK368">
        <v>2.2050000000000001</v>
      </c>
      <c r="AL368">
        <v>2.2050000000000001</v>
      </c>
      <c r="AM368">
        <v>2.2050000000000001</v>
      </c>
    </row>
    <row r="369" spans="1:39">
      <c r="A369" s="95">
        <v>44798</v>
      </c>
      <c r="C369" s="63">
        <v>3779</v>
      </c>
      <c r="W369">
        <v>2.5499999999999998</v>
      </c>
      <c r="X369">
        <v>2.5750000000000002</v>
      </c>
      <c r="Y369">
        <v>2.4750000000000001</v>
      </c>
      <c r="Z369">
        <v>2.3424999999999998</v>
      </c>
      <c r="AA369">
        <v>2.2725</v>
      </c>
      <c r="AB369">
        <v>2.2050000000000001</v>
      </c>
      <c r="AC369">
        <v>2.1949999999999998</v>
      </c>
      <c r="AD369">
        <v>2.1850000000000001</v>
      </c>
      <c r="AE369">
        <v>2.1850000000000001</v>
      </c>
      <c r="AF369">
        <v>2.1825000000000001</v>
      </c>
      <c r="AG369">
        <v>2.1800000000000002</v>
      </c>
      <c r="AH369">
        <v>2.1724999999999999</v>
      </c>
      <c r="AI369">
        <v>2.1724999999999999</v>
      </c>
      <c r="AJ369">
        <v>2.1724999999999999</v>
      </c>
      <c r="AK369">
        <v>2.1675</v>
      </c>
      <c r="AL369">
        <v>2.1675</v>
      </c>
      <c r="AM369">
        <v>2.1675</v>
      </c>
    </row>
    <row r="370" spans="1:39">
      <c r="A370" s="95">
        <v>44799</v>
      </c>
      <c r="C370" s="63">
        <v>6091</v>
      </c>
      <c r="W370">
        <v>2.5499999999999998</v>
      </c>
      <c r="X370">
        <v>2.59</v>
      </c>
      <c r="Y370">
        <v>2.4975000000000001</v>
      </c>
      <c r="Z370">
        <v>2.38</v>
      </c>
      <c r="AA370">
        <v>2.31</v>
      </c>
      <c r="AB370">
        <v>2.2450000000000001</v>
      </c>
      <c r="AC370">
        <v>2.2349999999999999</v>
      </c>
      <c r="AD370">
        <v>2.2250000000000001</v>
      </c>
      <c r="AE370">
        <v>2.2250000000000001</v>
      </c>
      <c r="AF370">
        <v>2.2225000000000001</v>
      </c>
      <c r="AG370">
        <v>2.2124999999999999</v>
      </c>
      <c r="AH370">
        <v>2.2025000000000001</v>
      </c>
      <c r="AI370">
        <v>2.1974999999999998</v>
      </c>
      <c r="AJ370">
        <v>2.1974999999999998</v>
      </c>
      <c r="AK370">
        <v>2.1825000000000001</v>
      </c>
      <c r="AL370">
        <v>2.1825000000000001</v>
      </c>
      <c r="AM370">
        <v>2.1825000000000001</v>
      </c>
    </row>
    <row r="371" spans="1:39">
      <c r="A371" s="95">
        <v>44802</v>
      </c>
      <c r="C371" s="63">
        <v>2970</v>
      </c>
      <c r="W371">
        <v>2.5550000000000002</v>
      </c>
      <c r="X371">
        <v>2.6549999999999998</v>
      </c>
      <c r="Y371">
        <v>2.5525000000000002</v>
      </c>
      <c r="Z371">
        <v>2.4224999999999999</v>
      </c>
      <c r="AA371">
        <v>2.3424999999999998</v>
      </c>
      <c r="AB371">
        <v>2.2725</v>
      </c>
      <c r="AC371">
        <v>2.2599999999999998</v>
      </c>
      <c r="AD371">
        <v>2.25</v>
      </c>
      <c r="AE371">
        <v>2.25</v>
      </c>
      <c r="AF371">
        <v>2.2400000000000002</v>
      </c>
      <c r="AG371">
        <v>2.2250000000000001</v>
      </c>
      <c r="AH371">
        <v>2.2075</v>
      </c>
      <c r="AI371">
        <v>2.1850000000000001</v>
      </c>
      <c r="AJ371">
        <v>2.1575000000000002</v>
      </c>
      <c r="AK371">
        <v>2.12</v>
      </c>
      <c r="AL371">
        <v>2.085</v>
      </c>
      <c r="AM371">
        <v>2.0575000000000001</v>
      </c>
    </row>
    <row r="372" spans="1:39">
      <c r="A372" s="95">
        <v>44803</v>
      </c>
      <c r="C372" s="63">
        <v>3654</v>
      </c>
      <c r="W372">
        <v>2.5499999999999998</v>
      </c>
      <c r="X372">
        <v>2.58</v>
      </c>
      <c r="Y372">
        <v>2.4824999999999999</v>
      </c>
      <c r="Z372">
        <v>2.3725000000000001</v>
      </c>
      <c r="AA372">
        <v>2.3025000000000002</v>
      </c>
      <c r="AB372">
        <v>2.2374999999999998</v>
      </c>
      <c r="AC372">
        <v>2.2250000000000001</v>
      </c>
      <c r="AD372">
        <v>2.2149999999999999</v>
      </c>
      <c r="AE372">
        <v>2.2149999999999999</v>
      </c>
      <c r="AF372">
        <v>2.2050000000000001</v>
      </c>
      <c r="AG372">
        <v>2.19</v>
      </c>
      <c r="AH372">
        <v>2.1724999999999999</v>
      </c>
      <c r="AI372">
        <v>2.15</v>
      </c>
      <c r="AJ372">
        <v>2.1225000000000001</v>
      </c>
      <c r="AK372">
        <v>2.085</v>
      </c>
      <c r="AL372">
        <v>2.0499999999999998</v>
      </c>
      <c r="AM372">
        <v>2.02</v>
      </c>
    </row>
    <row r="373" spans="1:39">
      <c r="A373" s="95">
        <v>44804</v>
      </c>
      <c r="C373" s="63">
        <v>5438</v>
      </c>
      <c r="W373">
        <v>2.5466700000000002</v>
      </c>
      <c r="X373">
        <v>2.5099999999999998</v>
      </c>
      <c r="Y373">
        <v>2.4249999999999998</v>
      </c>
      <c r="Z373">
        <v>2.3374999999999999</v>
      </c>
      <c r="AA373">
        <v>2.2725</v>
      </c>
      <c r="AB373">
        <v>2.2174999999999998</v>
      </c>
      <c r="AC373">
        <v>2.2050000000000001</v>
      </c>
      <c r="AD373">
        <v>2.1949999999999998</v>
      </c>
      <c r="AE373">
        <v>2.1949999999999998</v>
      </c>
      <c r="AF373">
        <v>2.1850000000000001</v>
      </c>
      <c r="AG373">
        <v>2.17</v>
      </c>
      <c r="AH373">
        <v>2.1524999999999999</v>
      </c>
      <c r="AI373">
        <v>2.13</v>
      </c>
      <c r="AJ373">
        <v>2.1025</v>
      </c>
      <c r="AK373">
        <v>2.0649999999999999</v>
      </c>
      <c r="AL373">
        <v>2.0299999999999998</v>
      </c>
      <c r="AM373">
        <v>2</v>
      </c>
    </row>
    <row r="374" spans="1:39">
      <c r="A374" s="95">
        <v>44805</v>
      </c>
      <c r="C374" s="63">
        <v>6178</v>
      </c>
      <c r="W374">
        <v>2.5466700000000002</v>
      </c>
      <c r="X374">
        <v>2.44</v>
      </c>
      <c r="Y374">
        <v>2.36</v>
      </c>
      <c r="Z374">
        <v>2.29</v>
      </c>
      <c r="AA374">
        <v>2.2450000000000001</v>
      </c>
      <c r="AB374">
        <v>2.2050000000000001</v>
      </c>
      <c r="AC374">
        <v>2.1949999999999998</v>
      </c>
      <c r="AD374">
        <v>2.1949999999999998</v>
      </c>
      <c r="AE374">
        <v>2.1949999999999998</v>
      </c>
      <c r="AF374">
        <v>2.1850000000000001</v>
      </c>
      <c r="AG374">
        <v>2.17</v>
      </c>
      <c r="AH374">
        <v>2.1524999999999999</v>
      </c>
      <c r="AI374">
        <v>2.13</v>
      </c>
      <c r="AJ374">
        <v>2.1025</v>
      </c>
      <c r="AK374">
        <v>2.0649999999999999</v>
      </c>
      <c r="AL374">
        <v>2.0299999999999998</v>
      </c>
      <c r="AM374">
        <v>2</v>
      </c>
    </row>
    <row r="375" spans="1:39">
      <c r="A375" s="95">
        <v>44806</v>
      </c>
      <c r="C375" s="63">
        <v>1979</v>
      </c>
      <c r="W375">
        <v>2.5466700000000002</v>
      </c>
      <c r="X375">
        <v>2.4700000000000002</v>
      </c>
      <c r="Y375">
        <v>2.37</v>
      </c>
      <c r="Z375">
        <v>2.2974999999999999</v>
      </c>
      <c r="AA375">
        <v>2.25</v>
      </c>
      <c r="AB375">
        <v>2.2075</v>
      </c>
      <c r="AC375">
        <v>2.1974999999999998</v>
      </c>
      <c r="AD375">
        <v>2.1974999999999998</v>
      </c>
      <c r="AE375">
        <v>2.1974999999999998</v>
      </c>
      <c r="AF375">
        <v>2.1875</v>
      </c>
      <c r="AG375">
        <v>2.1724999999999999</v>
      </c>
      <c r="AH375">
        <v>2.1549999999999998</v>
      </c>
      <c r="AI375">
        <v>2.13</v>
      </c>
      <c r="AJ375">
        <v>2.1025</v>
      </c>
      <c r="AK375">
        <v>2.0625</v>
      </c>
      <c r="AL375">
        <v>2.0274999999999999</v>
      </c>
      <c r="AM375">
        <v>1.9975000000000001</v>
      </c>
    </row>
    <row r="376" spans="1:39">
      <c r="A376" s="103">
        <v>44809</v>
      </c>
      <c r="W376" s="189">
        <v>2.5466700000000002</v>
      </c>
      <c r="X376" s="189">
        <v>2.4700000000000002</v>
      </c>
      <c r="Y376" s="189">
        <v>2.37</v>
      </c>
      <c r="Z376" s="189">
        <v>2.2974999999999999</v>
      </c>
      <c r="AA376" s="189">
        <v>2.25</v>
      </c>
      <c r="AB376" s="189">
        <v>2.2075</v>
      </c>
      <c r="AC376" s="189">
        <v>2.1974999999999998</v>
      </c>
      <c r="AD376" s="189">
        <v>2.1974999999999998</v>
      </c>
      <c r="AE376" s="189">
        <v>2.1974999999999998</v>
      </c>
      <c r="AF376" s="189">
        <v>2.1875</v>
      </c>
      <c r="AG376" s="189">
        <v>2.1724999999999999</v>
      </c>
      <c r="AH376" s="189">
        <v>2.1549999999999998</v>
      </c>
      <c r="AI376" s="189">
        <v>2.13</v>
      </c>
      <c r="AJ376" s="189">
        <v>2.1025</v>
      </c>
      <c r="AK376" s="189">
        <v>2.0625</v>
      </c>
      <c r="AL376" s="189">
        <v>2.0274999999999999</v>
      </c>
      <c r="AM376" s="189">
        <v>1.9975000000000001</v>
      </c>
    </row>
    <row r="377" spans="1:39">
      <c r="A377" s="95">
        <v>44810</v>
      </c>
      <c r="C377" s="63">
        <v>2183</v>
      </c>
      <c r="X377">
        <v>2.4824999999999999</v>
      </c>
      <c r="Y377">
        <v>2.375</v>
      </c>
      <c r="Z377">
        <v>2.3050000000000002</v>
      </c>
      <c r="AA377">
        <v>2.2650000000000001</v>
      </c>
      <c r="AB377">
        <v>2.23</v>
      </c>
      <c r="AC377">
        <v>2.2200000000000002</v>
      </c>
      <c r="AD377">
        <v>2.2200000000000002</v>
      </c>
      <c r="AE377">
        <v>2.2200000000000002</v>
      </c>
      <c r="AF377">
        <v>2.21</v>
      </c>
      <c r="AG377">
        <v>2.1949999999999998</v>
      </c>
      <c r="AH377">
        <v>2.1775000000000002</v>
      </c>
      <c r="AI377">
        <v>2.1524999999999999</v>
      </c>
      <c r="AJ377">
        <v>2.125</v>
      </c>
      <c r="AK377">
        <v>2.085</v>
      </c>
      <c r="AL377">
        <v>2.0499999999999998</v>
      </c>
      <c r="AM377">
        <v>2.02</v>
      </c>
    </row>
    <row r="378" spans="1:39">
      <c r="A378" s="95">
        <v>44811</v>
      </c>
      <c r="C378" s="63">
        <v>2594</v>
      </c>
      <c r="X378">
        <v>2.44</v>
      </c>
      <c r="Y378">
        <v>2.33</v>
      </c>
      <c r="Z378">
        <v>2.27</v>
      </c>
      <c r="AA378">
        <v>2.23</v>
      </c>
      <c r="AB378">
        <v>2.2000000000000002</v>
      </c>
      <c r="AC378">
        <v>2.19</v>
      </c>
      <c r="AD378">
        <v>2.19</v>
      </c>
      <c r="AE378">
        <v>2.19</v>
      </c>
      <c r="AF378">
        <v>2.1800000000000002</v>
      </c>
      <c r="AG378">
        <v>2.165</v>
      </c>
      <c r="AH378">
        <v>2.1475</v>
      </c>
      <c r="AI378">
        <v>2.1225000000000001</v>
      </c>
      <c r="AJ378">
        <v>2.0950000000000002</v>
      </c>
      <c r="AK378">
        <v>2.0550000000000002</v>
      </c>
      <c r="AL378">
        <v>2.02</v>
      </c>
      <c r="AM378">
        <v>1.99</v>
      </c>
    </row>
    <row r="379" spans="1:39">
      <c r="A379" s="95">
        <v>44812</v>
      </c>
      <c r="C379" s="63">
        <v>3552</v>
      </c>
      <c r="X379">
        <v>2.39</v>
      </c>
      <c r="Y379">
        <v>2.2650000000000001</v>
      </c>
      <c r="Z379">
        <v>2.2050000000000001</v>
      </c>
      <c r="AA379">
        <v>2.1675</v>
      </c>
      <c r="AB379">
        <v>2.14</v>
      </c>
      <c r="AC379">
        <v>2.13</v>
      </c>
      <c r="AD379">
        <v>2.13</v>
      </c>
      <c r="AE379">
        <v>2.13</v>
      </c>
      <c r="AF379">
        <v>2.12</v>
      </c>
      <c r="AG379">
        <v>2.105</v>
      </c>
      <c r="AH379">
        <v>2.0874999999999999</v>
      </c>
      <c r="AI379">
        <v>2.0625</v>
      </c>
      <c r="AJ379">
        <v>2.0350000000000001</v>
      </c>
      <c r="AK379">
        <v>1.9950000000000001</v>
      </c>
      <c r="AL379">
        <v>1.96</v>
      </c>
      <c r="AM379">
        <v>1.93</v>
      </c>
    </row>
    <row r="380" spans="1:39">
      <c r="A380" s="95">
        <v>44813</v>
      </c>
      <c r="X380">
        <v>2.4350000000000001</v>
      </c>
      <c r="Y380">
        <v>2.3250000000000002</v>
      </c>
      <c r="Z380">
        <v>2.2574999999999998</v>
      </c>
      <c r="AA380">
        <v>2.2174999999999998</v>
      </c>
      <c r="AB380">
        <v>2.1875</v>
      </c>
      <c r="AC380">
        <v>2.1850000000000001</v>
      </c>
      <c r="AD380">
        <v>2.1850000000000001</v>
      </c>
      <c r="AE380">
        <v>2.1850000000000001</v>
      </c>
      <c r="AF380">
        <v>2.1749999999999998</v>
      </c>
      <c r="AG380">
        <v>2.16</v>
      </c>
      <c r="AH380">
        <v>2.1425000000000001</v>
      </c>
      <c r="AI380">
        <v>2.1175000000000002</v>
      </c>
      <c r="AJ380">
        <v>2.09</v>
      </c>
      <c r="AK380">
        <v>2.0499999999999998</v>
      </c>
      <c r="AL380">
        <v>2.0150000000000001</v>
      </c>
      <c r="AM380">
        <v>1.9850000000000001</v>
      </c>
    </row>
    <row r="381" spans="1:39">
      <c r="A381" s="95">
        <v>44816</v>
      </c>
      <c r="C381" s="63">
        <v>2548</v>
      </c>
      <c r="X381">
        <v>2.5</v>
      </c>
      <c r="Y381">
        <v>2.4</v>
      </c>
      <c r="Z381">
        <v>2.3149999999999999</v>
      </c>
      <c r="AA381">
        <v>2.27</v>
      </c>
      <c r="AB381">
        <v>2.2349999999999999</v>
      </c>
      <c r="AC381">
        <v>2.2324999999999999</v>
      </c>
      <c r="AD381">
        <v>2.2324999999999999</v>
      </c>
      <c r="AE381">
        <v>2.2324999999999999</v>
      </c>
      <c r="AF381">
        <v>2.2225000000000001</v>
      </c>
      <c r="AG381">
        <v>2.2075</v>
      </c>
      <c r="AH381">
        <v>2.19</v>
      </c>
      <c r="AI381">
        <v>2.165</v>
      </c>
      <c r="AJ381">
        <v>2.1375000000000002</v>
      </c>
      <c r="AK381">
        <v>2.0975000000000001</v>
      </c>
      <c r="AL381">
        <v>2.0625</v>
      </c>
      <c r="AM381">
        <v>2.0325000000000002</v>
      </c>
    </row>
    <row r="382" spans="1:39">
      <c r="A382" s="95">
        <v>44817</v>
      </c>
      <c r="C382" s="63">
        <v>4474</v>
      </c>
      <c r="X382">
        <v>2.6</v>
      </c>
      <c r="Y382">
        <v>2.52</v>
      </c>
      <c r="Z382">
        <v>2.4049999999999998</v>
      </c>
      <c r="AA382">
        <v>2.35</v>
      </c>
      <c r="AB382">
        <v>2.31</v>
      </c>
      <c r="AC382">
        <v>2.3075000000000001</v>
      </c>
      <c r="AD382">
        <v>2.3075000000000001</v>
      </c>
      <c r="AE382">
        <v>2.3075000000000001</v>
      </c>
      <c r="AF382">
        <v>2.2974999999999999</v>
      </c>
      <c r="AG382">
        <v>2.2825000000000002</v>
      </c>
      <c r="AH382">
        <v>2.2650000000000001</v>
      </c>
      <c r="AI382">
        <v>2.2400000000000002</v>
      </c>
      <c r="AJ382">
        <v>2.2124999999999999</v>
      </c>
      <c r="AK382">
        <v>2.1724999999999999</v>
      </c>
      <c r="AL382">
        <v>2.1375000000000002</v>
      </c>
      <c r="AM382">
        <v>2.1074999999999999</v>
      </c>
    </row>
    <row r="383" spans="1:39">
      <c r="A383" s="95">
        <v>44818</v>
      </c>
      <c r="C383" s="63">
        <v>2596</v>
      </c>
      <c r="X383">
        <v>2.59</v>
      </c>
      <c r="Y383">
        <v>2.5</v>
      </c>
      <c r="Z383">
        <v>2.3650000000000002</v>
      </c>
      <c r="AA383">
        <v>2.31</v>
      </c>
      <c r="AB383">
        <v>2.27</v>
      </c>
      <c r="AC383">
        <v>2.27</v>
      </c>
      <c r="AD383">
        <v>2.27</v>
      </c>
      <c r="AE383">
        <v>2.27</v>
      </c>
      <c r="AF383">
        <v>2.2599999999999998</v>
      </c>
      <c r="AG383">
        <v>2.2450000000000001</v>
      </c>
      <c r="AH383">
        <v>2.2275</v>
      </c>
      <c r="AI383">
        <v>2.2025000000000001</v>
      </c>
      <c r="AJ383">
        <v>2.1749999999999998</v>
      </c>
      <c r="AK383">
        <v>2.1349999999999998</v>
      </c>
      <c r="AL383">
        <v>2.1</v>
      </c>
      <c r="AM383">
        <v>2.0699999999999998</v>
      </c>
    </row>
    <row r="384" spans="1:39">
      <c r="A384" s="95">
        <v>44819</v>
      </c>
      <c r="C384" s="63">
        <v>2853</v>
      </c>
      <c r="X384">
        <v>2.46</v>
      </c>
      <c r="Y384">
        <v>2.3650000000000002</v>
      </c>
      <c r="Z384">
        <v>2.2949999999999999</v>
      </c>
      <c r="AA384">
        <v>2.2549999999999999</v>
      </c>
      <c r="AB384">
        <v>2.23</v>
      </c>
      <c r="AC384">
        <v>2.23</v>
      </c>
      <c r="AD384">
        <v>2.23</v>
      </c>
      <c r="AE384">
        <v>2.23</v>
      </c>
      <c r="AF384">
        <v>2.2200000000000002</v>
      </c>
      <c r="AG384">
        <v>2.2050000000000001</v>
      </c>
      <c r="AH384">
        <v>2.1875</v>
      </c>
      <c r="AI384">
        <v>2.1625000000000001</v>
      </c>
      <c r="AJ384">
        <v>2.1349999999999998</v>
      </c>
      <c r="AK384">
        <v>2.0950000000000002</v>
      </c>
      <c r="AL384">
        <v>2.06</v>
      </c>
      <c r="AM384">
        <v>2.0299999999999998</v>
      </c>
    </row>
    <row r="385" spans="1:39">
      <c r="A385" s="95">
        <v>44820</v>
      </c>
      <c r="C385" s="63">
        <v>2807</v>
      </c>
      <c r="X385">
        <v>2.48</v>
      </c>
      <c r="Y385">
        <v>2.355</v>
      </c>
      <c r="Z385">
        <v>2.2850000000000001</v>
      </c>
      <c r="AA385">
        <v>2.2524999999999999</v>
      </c>
      <c r="AB385">
        <v>2.2275</v>
      </c>
      <c r="AC385">
        <v>2.2324999999999999</v>
      </c>
      <c r="AD385">
        <v>2.2374999999999998</v>
      </c>
      <c r="AE385">
        <v>2.2374999999999998</v>
      </c>
      <c r="AF385">
        <v>2.2275</v>
      </c>
      <c r="AG385">
        <v>2.2124999999999999</v>
      </c>
      <c r="AH385">
        <v>2.1949999999999998</v>
      </c>
      <c r="AI385">
        <v>2.17</v>
      </c>
      <c r="AJ385">
        <v>2.1425000000000001</v>
      </c>
      <c r="AK385">
        <v>2.1025</v>
      </c>
      <c r="AL385">
        <v>2.0674999999999999</v>
      </c>
      <c r="AM385">
        <v>2.0375000000000001</v>
      </c>
    </row>
    <row r="386" spans="1:39">
      <c r="A386" s="95">
        <v>44823</v>
      </c>
      <c r="C386" s="63">
        <v>2052</v>
      </c>
      <c r="X386">
        <v>2.46</v>
      </c>
      <c r="Y386">
        <v>2.33</v>
      </c>
      <c r="Z386">
        <v>2.2650000000000001</v>
      </c>
      <c r="AA386">
        <v>2.2324999999999999</v>
      </c>
      <c r="AB386">
        <v>2.2075</v>
      </c>
      <c r="AC386">
        <v>2.2124999999999999</v>
      </c>
      <c r="AD386">
        <v>2.2174999999999998</v>
      </c>
      <c r="AE386">
        <v>2.2174999999999998</v>
      </c>
      <c r="AF386">
        <v>2.2075</v>
      </c>
      <c r="AG386">
        <v>2.1924999999999999</v>
      </c>
      <c r="AH386">
        <v>2.1749999999999998</v>
      </c>
      <c r="AI386">
        <v>2.15</v>
      </c>
      <c r="AJ386">
        <v>2.1225000000000001</v>
      </c>
      <c r="AK386">
        <v>2.0825</v>
      </c>
      <c r="AL386">
        <v>2.0474999999999999</v>
      </c>
      <c r="AM386">
        <v>2.0175000000000001</v>
      </c>
    </row>
    <row r="387" spans="1:39">
      <c r="A387" s="95">
        <v>44824</v>
      </c>
      <c r="C387" s="63">
        <v>2504</v>
      </c>
      <c r="X387">
        <v>2.4449999999999998</v>
      </c>
      <c r="Y387">
        <v>2.35</v>
      </c>
      <c r="Z387">
        <v>2.2799999999999998</v>
      </c>
      <c r="AA387">
        <v>2.2450000000000001</v>
      </c>
      <c r="AB387">
        <v>2.2200000000000002</v>
      </c>
      <c r="AC387">
        <v>2.2250000000000001</v>
      </c>
      <c r="AD387">
        <v>2.23</v>
      </c>
      <c r="AE387">
        <v>2.23</v>
      </c>
      <c r="AF387">
        <v>2.2200000000000002</v>
      </c>
      <c r="AG387">
        <v>2.2050000000000001</v>
      </c>
      <c r="AH387">
        <v>2.1875</v>
      </c>
      <c r="AI387">
        <v>2.1625000000000001</v>
      </c>
      <c r="AJ387">
        <v>2.1349999999999998</v>
      </c>
      <c r="AK387">
        <v>2.0950000000000002</v>
      </c>
      <c r="AL387">
        <v>2.06</v>
      </c>
      <c r="AM387">
        <v>2.0299999999999998</v>
      </c>
    </row>
    <row r="388" spans="1:39">
      <c r="A388" s="95">
        <v>44825</v>
      </c>
      <c r="C388" s="63">
        <v>2472</v>
      </c>
      <c r="X388">
        <v>2.44</v>
      </c>
      <c r="Y388">
        <v>2.335</v>
      </c>
      <c r="Z388">
        <v>2.2650000000000001</v>
      </c>
      <c r="AA388">
        <v>2.23</v>
      </c>
      <c r="AB388">
        <v>2.2050000000000001</v>
      </c>
      <c r="AC388">
        <v>2.2124999999999999</v>
      </c>
      <c r="AD388">
        <v>2.2200000000000002</v>
      </c>
      <c r="AE388">
        <v>2.2200000000000002</v>
      </c>
      <c r="AF388">
        <v>2.21</v>
      </c>
      <c r="AG388">
        <v>2.1949999999999998</v>
      </c>
      <c r="AH388">
        <v>2.1775000000000002</v>
      </c>
      <c r="AI388">
        <v>2.1524999999999999</v>
      </c>
      <c r="AJ388">
        <v>2.125</v>
      </c>
      <c r="AK388">
        <v>2.085</v>
      </c>
      <c r="AL388">
        <v>2.0499999999999998</v>
      </c>
      <c r="AM388">
        <v>2.02</v>
      </c>
    </row>
    <row r="389" spans="1:39">
      <c r="A389" s="95">
        <v>44826</v>
      </c>
      <c r="C389" s="63">
        <v>3115</v>
      </c>
      <c r="X389">
        <v>2.4500000000000002</v>
      </c>
      <c r="Y389">
        <v>2.33</v>
      </c>
      <c r="Z389">
        <v>2.2599999999999998</v>
      </c>
      <c r="AA389">
        <v>2.2275</v>
      </c>
      <c r="AB389">
        <v>2.2050000000000001</v>
      </c>
      <c r="AC389">
        <v>2.2124999999999999</v>
      </c>
      <c r="AD389">
        <v>2.2200000000000002</v>
      </c>
      <c r="AE389">
        <v>2.2200000000000002</v>
      </c>
      <c r="AF389">
        <v>2.21</v>
      </c>
      <c r="AG389">
        <v>2.1949999999999998</v>
      </c>
      <c r="AH389">
        <v>2.1775000000000002</v>
      </c>
      <c r="AI389">
        <v>2.1524999999999999</v>
      </c>
      <c r="AJ389">
        <v>2.125</v>
      </c>
      <c r="AK389">
        <v>2.085</v>
      </c>
      <c r="AL389">
        <v>2.0499999999999998</v>
      </c>
      <c r="AM389">
        <v>2.02</v>
      </c>
    </row>
    <row r="390" spans="1:39">
      <c r="A390" s="95">
        <v>44827</v>
      </c>
      <c r="C390" s="63">
        <v>2721</v>
      </c>
      <c r="X390">
        <v>2.4350000000000001</v>
      </c>
      <c r="Y390">
        <v>2.2749999999999999</v>
      </c>
      <c r="Z390">
        <v>2.21</v>
      </c>
      <c r="AA390">
        <v>2.1800000000000002</v>
      </c>
      <c r="AB390">
        <v>2.16</v>
      </c>
      <c r="AC390">
        <v>2.1675</v>
      </c>
      <c r="AD390">
        <v>2.1749999999999998</v>
      </c>
      <c r="AE390">
        <v>2.1749999999999998</v>
      </c>
      <c r="AF390">
        <v>2.165</v>
      </c>
      <c r="AG390">
        <v>2.15</v>
      </c>
      <c r="AH390">
        <v>2.1324999999999998</v>
      </c>
      <c r="AI390">
        <v>2.1074999999999999</v>
      </c>
      <c r="AJ390">
        <v>2.08</v>
      </c>
      <c r="AK390">
        <v>2.04</v>
      </c>
      <c r="AL390">
        <v>2.0049999999999999</v>
      </c>
      <c r="AM390">
        <v>1.9750000000000001</v>
      </c>
    </row>
    <row r="391" spans="1:39">
      <c r="A391" s="95">
        <v>44830</v>
      </c>
      <c r="C391" s="63">
        <v>2508</v>
      </c>
      <c r="X391">
        <v>2.4300000000000002</v>
      </c>
      <c r="Y391">
        <v>2.2450000000000001</v>
      </c>
      <c r="Z391">
        <v>2.1775000000000002</v>
      </c>
      <c r="AA391">
        <v>2.1475</v>
      </c>
      <c r="AB391">
        <v>2.1274999999999999</v>
      </c>
      <c r="AC391">
        <v>2.1349999999999998</v>
      </c>
      <c r="AD391">
        <v>2.1425000000000001</v>
      </c>
      <c r="AE391">
        <v>2.1425000000000001</v>
      </c>
      <c r="AF391">
        <v>2.1324999999999998</v>
      </c>
      <c r="AG391">
        <v>2.1175000000000002</v>
      </c>
      <c r="AH391">
        <v>2.1</v>
      </c>
      <c r="AI391">
        <v>2.0750000000000002</v>
      </c>
      <c r="AJ391">
        <v>2.0474999999999999</v>
      </c>
      <c r="AK391">
        <v>2.0074999999999998</v>
      </c>
      <c r="AL391">
        <v>1.9724999999999999</v>
      </c>
      <c r="AM391">
        <v>1.9424999999999999</v>
      </c>
    </row>
    <row r="392" spans="1:39">
      <c r="A392" s="95">
        <v>44831</v>
      </c>
      <c r="C392" s="63">
        <v>2601</v>
      </c>
      <c r="X392">
        <v>2.4300000000000002</v>
      </c>
      <c r="Y392">
        <v>2.2549999999999999</v>
      </c>
      <c r="Z392">
        <v>2.19</v>
      </c>
      <c r="AA392">
        <v>2.16</v>
      </c>
      <c r="AB392">
        <v>2.14</v>
      </c>
      <c r="AC392">
        <v>2.1475</v>
      </c>
      <c r="AD392">
        <v>2.1549999999999998</v>
      </c>
      <c r="AE392">
        <v>2.1549999999999998</v>
      </c>
      <c r="AF392">
        <v>2.145</v>
      </c>
      <c r="AG392">
        <v>2.13</v>
      </c>
      <c r="AH392">
        <v>2.1124999999999998</v>
      </c>
      <c r="AI392">
        <v>2.0874999999999999</v>
      </c>
      <c r="AJ392">
        <v>2.06</v>
      </c>
      <c r="AK392">
        <v>2.02</v>
      </c>
      <c r="AL392">
        <v>1.9850000000000001</v>
      </c>
      <c r="AM392">
        <v>1.9550000000000001</v>
      </c>
    </row>
    <row r="393" spans="1:39">
      <c r="A393" s="95">
        <v>44832</v>
      </c>
      <c r="C393" s="63">
        <v>2698</v>
      </c>
      <c r="X393">
        <v>2.4350000000000001</v>
      </c>
      <c r="Y393">
        <v>2.3050000000000002</v>
      </c>
      <c r="Z393">
        <v>2.2275</v>
      </c>
      <c r="AA393">
        <v>2.19</v>
      </c>
      <c r="AB393">
        <v>2.1625000000000001</v>
      </c>
      <c r="AC393">
        <v>2.1724999999999999</v>
      </c>
      <c r="AD393">
        <v>2.1825000000000001</v>
      </c>
      <c r="AE393">
        <v>2.1825000000000001</v>
      </c>
      <c r="AF393">
        <v>2.1724999999999999</v>
      </c>
      <c r="AG393">
        <v>2.1575000000000002</v>
      </c>
      <c r="AH393">
        <v>2.14</v>
      </c>
      <c r="AI393">
        <v>2.1150000000000002</v>
      </c>
      <c r="AJ393">
        <v>2.0874999999999999</v>
      </c>
      <c r="AK393">
        <v>2.0474999999999999</v>
      </c>
      <c r="AL393">
        <v>2.0125000000000002</v>
      </c>
      <c r="AM393">
        <v>1.9824999999999999</v>
      </c>
    </row>
    <row r="394" spans="1:39">
      <c r="A394" s="95">
        <v>44833</v>
      </c>
      <c r="C394" s="63">
        <v>2926</v>
      </c>
      <c r="X394">
        <v>2.4424999999999999</v>
      </c>
      <c r="Y394">
        <v>2.34</v>
      </c>
      <c r="Z394">
        <v>2.2549999999999999</v>
      </c>
      <c r="AA394">
        <v>2.2050000000000001</v>
      </c>
      <c r="AB394">
        <v>2.1675</v>
      </c>
      <c r="AC394">
        <v>2.1825000000000001</v>
      </c>
      <c r="AD394">
        <v>2.1949999999999998</v>
      </c>
      <c r="AE394">
        <v>2.2075</v>
      </c>
      <c r="AF394">
        <v>2.2025000000000001</v>
      </c>
      <c r="AG394">
        <v>2.1949999999999998</v>
      </c>
      <c r="AH394">
        <v>2.1775000000000002</v>
      </c>
      <c r="AI394">
        <v>2.1524999999999999</v>
      </c>
      <c r="AJ394">
        <v>2.125</v>
      </c>
      <c r="AK394">
        <v>2.085</v>
      </c>
      <c r="AL394">
        <v>2.0499999999999998</v>
      </c>
      <c r="AM394">
        <v>2.02</v>
      </c>
    </row>
    <row r="395" spans="1:39">
      <c r="A395" s="95">
        <v>44834</v>
      </c>
      <c r="C395" s="63">
        <v>1801</v>
      </c>
      <c r="X395">
        <v>2.44292</v>
      </c>
      <c r="Y395">
        <v>2.375</v>
      </c>
      <c r="Z395">
        <v>2.2949999999999999</v>
      </c>
      <c r="AA395">
        <v>2.2475000000000001</v>
      </c>
      <c r="AB395">
        <v>2.2124999999999999</v>
      </c>
      <c r="AC395">
        <v>2.2275</v>
      </c>
      <c r="AD395">
        <v>2.2400000000000002</v>
      </c>
      <c r="AE395">
        <v>2.2524999999999999</v>
      </c>
      <c r="AF395">
        <v>2.2475000000000001</v>
      </c>
      <c r="AG395">
        <v>2.2400000000000002</v>
      </c>
      <c r="AH395">
        <v>2.2225000000000001</v>
      </c>
      <c r="AI395">
        <v>2.1974999999999998</v>
      </c>
      <c r="AJ395">
        <v>2.17</v>
      </c>
      <c r="AK395">
        <v>2.13</v>
      </c>
      <c r="AL395">
        <v>2.0950000000000002</v>
      </c>
      <c r="AM395">
        <v>2.0649999999999999</v>
      </c>
    </row>
    <row r="396" spans="1:39">
      <c r="A396" s="95">
        <v>44837</v>
      </c>
      <c r="C396" s="63">
        <v>1776</v>
      </c>
      <c r="X396">
        <v>2.44292</v>
      </c>
      <c r="Y396">
        <v>2.3675000000000002</v>
      </c>
      <c r="Z396">
        <v>2.2999999999999998</v>
      </c>
      <c r="AA396">
        <v>2.2599999999999998</v>
      </c>
      <c r="AB396">
        <v>2.23</v>
      </c>
      <c r="AC396">
        <v>2.2450000000000001</v>
      </c>
      <c r="AD396">
        <v>2.2574999999999998</v>
      </c>
      <c r="AE396">
        <v>2.27</v>
      </c>
      <c r="AF396">
        <v>2.2650000000000001</v>
      </c>
      <c r="AG396">
        <v>2.2574999999999998</v>
      </c>
      <c r="AH396">
        <v>2.2400000000000002</v>
      </c>
      <c r="AI396">
        <v>2.2149999999999999</v>
      </c>
      <c r="AJ396">
        <v>2.1875</v>
      </c>
      <c r="AK396">
        <v>2.1475</v>
      </c>
      <c r="AL396">
        <v>2.1124999999999998</v>
      </c>
      <c r="AM396">
        <v>2.0825</v>
      </c>
    </row>
    <row r="397" spans="1:39">
      <c r="A397" s="95">
        <v>44838</v>
      </c>
      <c r="C397" s="63">
        <v>3344</v>
      </c>
      <c r="X397" s="28">
        <v>2.44292</v>
      </c>
      <c r="Y397">
        <v>2.4</v>
      </c>
      <c r="Z397">
        <v>2.3199999999999998</v>
      </c>
      <c r="AA397">
        <v>2.2749999999999999</v>
      </c>
      <c r="AB397">
        <v>2.2400000000000002</v>
      </c>
      <c r="AC397">
        <v>2.2549999999999999</v>
      </c>
      <c r="AD397">
        <v>2.27</v>
      </c>
      <c r="AE397">
        <v>2.2825000000000002</v>
      </c>
      <c r="AF397">
        <v>2.2774999999999999</v>
      </c>
      <c r="AG397">
        <v>2.2725</v>
      </c>
      <c r="AH397">
        <v>2.2524999999999999</v>
      </c>
      <c r="AI397">
        <v>2.2250000000000001</v>
      </c>
      <c r="AJ397">
        <v>2.1949999999999998</v>
      </c>
      <c r="AK397">
        <v>2.1549999999999998</v>
      </c>
      <c r="AL397">
        <v>2.12</v>
      </c>
      <c r="AM397">
        <v>2.09</v>
      </c>
    </row>
    <row r="398" spans="1:39">
      <c r="A398" s="95">
        <v>44839</v>
      </c>
      <c r="C398" s="63">
        <v>3348</v>
      </c>
      <c r="Y398">
        <v>2.4449999999999998</v>
      </c>
      <c r="Z398">
        <v>2.35</v>
      </c>
      <c r="AA398">
        <v>2.2850000000000001</v>
      </c>
      <c r="AB398">
        <v>2.2450000000000001</v>
      </c>
      <c r="AC398">
        <v>2.2599999999999998</v>
      </c>
      <c r="AD398">
        <v>2.2725</v>
      </c>
      <c r="AE398">
        <v>2.2850000000000001</v>
      </c>
      <c r="AF398">
        <v>2.2799999999999998</v>
      </c>
      <c r="AG398">
        <v>2.2749999999999999</v>
      </c>
      <c r="AH398">
        <v>2.2549999999999999</v>
      </c>
      <c r="AI398">
        <v>2.2275</v>
      </c>
      <c r="AJ398">
        <v>2.1974999999999998</v>
      </c>
      <c r="AK398">
        <v>2.1575000000000002</v>
      </c>
      <c r="AL398">
        <v>2.1225000000000001</v>
      </c>
      <c r="AM398">
        <v>2.0924999999999998</v>
      </c>
    </row>
    <row r="399" spans="1:39">
      <c r="A399" s="95">
        <v>44840</v>
      </c>
      <c r="C399" s="63">
        <v>1797</v>
      </c>
      <c r="Y399">
        <v>2.415</v>
      </c>
      <c r="Z399">
        <v>2.3149999999999999</v>
      </c>
      <c r="AA399">
        <v>2.2475000000000001</v>
      </c>
      <c r="AB399">
        <v>2.2075</v>
      </c>
      <c r="AC399">
        <v>2.2225000000000001</v>
      </c>
      <c r="AD399">
        <v>2.2349999999999999</v>
      </c>
      <c r="AE399">
        <v>2.2475000000000001</v>
      </c>
      <c r="AF399">
        <v>2.2425000000000002</v>
      </c>
      <c r="AG399">
        <v>2.2374999999999998</v>
      </c>
      <c r="AH399">
        <v>2.2174999999999998</v>
      </c>
      <c r="AI399">
        <v>2.19</v>
      </c>
      <c r="AJ399">
        <v>2.16</v>
      </c>
      <c r="AK399">
        <v>2.12</v>
      </c>
      <c r="AL399">
        <v>2.085</v>
      </c>
      <c r="AM399">
        <v>2.0550000000000002</v>
      </c>
    </row>
    <row r="400" spans="1:39">
      <c r="A400" s="95">
        <v>44841</v>
      </c>
      <c r="C400" s="63">
        <v>1625</v>
      </c>
      <c r="Y400">
        <v>2.4300000000000002</v>
      </c>
      <c r="Z400">
        <v>2.33</v>
      </c>
      <c r="AA400">
        <v>2.2650000000000001</v>
      </c>
      <c r="AB400">
        <v>2.2250000000000001</v>
      </c>
      <c r="AC400">
        <v>2.2400000000000002</v>
      </c>
      <c r="AD400">
        <v>2.2524999999999999</v>
      </c>
      <c r="AE400">
        <v>2.2650000000000001</v>
      </c>
      <c r="AF400">
        <v>2.2599999999999998</v>
      </c>
      <c r="AG400">
        <v>2.2549999999999999</v>
      </c>
      <c r="AH400">
        <v>2.2349999999999999</v>
      </c>
      <c r="AI400">
        <v>2.2075</v>
      </c>
      <c r="AJ400">
        <v>2.1775000000000002</v>
      </c>
      <c r="AK400">
        <v>2.1375000000000002</v>
      </c>
      <c r="AL400">
        <v>2.1025</v>
      </c>
      <c r="AM400">
        <v>2.0724999999999998</v>
      </c>
    </row>
    <row r="401" spans="1:40">
      <c r="A401" s="95">
        <v>44844</v>
      </c>
      <c r="C401" s="63">
        <v>1787</v>
      </c>
      <c r="W401" s="393"/>
      <c r="Y401">
        <v>2.4350000000000001</v>
      </c>
      <c r="Z401">
        <v>2.35</v>
      </c>
      <c r="AA401">
        <v>2.2825000000000002</v>
      </c>
      <c r="AB401">
        <v>2.25</v>
      </c>
      <c r="AC401">
        <v>2.2650000000000001</v>
      </c>
      <c r="AD401">
        <v>2.2799999999999998</v>
      </c>
      <c r="AE401">
        <v>2.2925</v>
      </c>
      <c r="AF401">
        <v>2.2875000000000001</v>
      </c>
      <c r="AG401">
        <v>2.2825000000000002</v>
      </c>
      <c r="AH401">
        <v>2.2625000000000002</v>
      </c>
      <c r="AI401">
        <v>2.2349999999999999</v>
      </c>
      <c r="AJ401">
        <v>2.2050000000000001</v>
      </c>
      <c r="AK401">
        <v>2.165</v>
      </c>
      <c r="AL401">
        <v>2.13</v>
      </c>
      <c r="AM401">
        <v>2.1</v>
      </c>
    </row>
    <row r="402" spans="1:40">
      <c r="A402" s="95">
        <v>44845</v>
      </c>
      <c r="C402" s="63">
        <v>2324</v>
      </c>
      <c r="Y402">
        <v>2.4300000000000002</v>
      </c>
      <c r="Z402">
        <v>2.335</v>
      </c>
      <c r="AA402">
        <v>2.2650000000000001</v>
      </c>
      <c r="AB402">
        <v>2.23</v>
      </c>
      <c r="AC402">
        <v>2.2450000000000001</v>
      </c>
      <c r="AD402">
        <v>2.2574999999999998</v>
      </c>
      <c r="AE402">
        <v>2.27</v>
      </c>
      <c r="AF402">
        <v>2.2650000000000001</v>
      </c>
      <c r="AG402">
        <v>2.2599999999999998</v>
      </c>
      <c r="AH402">
        <v>2.2400000000000002</v>
      </c>
      <c r="AI402">
        <v>2.2124999999999999</v>
      </c>
      <c r="AJ402">
        <v>2.1825000000000001</v>
      </c>
      <c r="AK402">
        <v>2.1425000000000001</v>
      </c>
      <c r="AL402">
        <v>2.1074999999999999</v>
      </c>
      <c r="AM402">
        <v>2.0775000000000001</v>
      </c>
    </row>
    <row r="403" spans="1:40">
      <c r="A403" s="95">
        <v>44846</v>
      </c>
      <c r="C403" s="63">
        <v>3281</v>
      </c>
      <c r="Y403">
        <v>2.415</v>
      </c>
      <c r="Z403">
        <v>2.3199999999999998</v>
      </c>
      <c r="AA403">
        <v>2.2549999999999999</v>
      </c>
      <c r="AB403">
        <v>2.2250000000000001</v>
      </c>
      <c r="AC403">
        <v>2.2400000000000002</v>
      </c>
      <c r="AD403">
        <v>2.2549999999999999</v>
      </c>
      <c r="AE403">
        <v>2.27</v>
      </c>
      <c r="AF403">
        <v>2.2675000000000001</v>
      </c>
      <c r="AG403">
        <v>2.2650000000000001</v>
      </c>
      <c r="AH403">
        <v>2.2450000000000001</v>
      </c>
      <c r="AI403">
        <v>2.2174999999999998</v>
      </c>
      <c r="AJ403">
        <v>2.1875</v>
      </c>
      <c r="AK403">
        <v>2.1475</v>
      </c>
      <c r="AL403">
        <v>2.1124999999999998</v>
      </c>
      <c r="AM403">
        <v>2.0825</v>
      </c>
    </row>
    <row r="404" spans="1:40">
      <c r="A404" s="95">
        <v>44847</v>
      </c>
      <c r="C404" s="63">
        <v>2533</v>
      </c>
      <c r="Y404">
        <v>2.41</v>
      </c>
      <c r="Z404">
        <v>2.3050000000000002</v>
      </c>
      <c r="AA404">
        <v>2.25</v>
      </c>
      <c r="AB404">
        <v>2.2275</v>
      </c>
      <c r="AC404">
        <v>2.2450000000000001</v>
      </c>
      <c r="AD404">
        <v>2.2599999999999998</v>
      </c>
      <c r="AE404">
        <v>2.2749999999999999</v>
      </c>
      <c r="AF404">
        <v>2.2725</v>
      </c>
      <c r="AG404">
        <v>2.27</v>
      </c>
      <c r="AH404">
        <v>2.25</v>
      </c>
      <c r="AI404">
        <v>2.2225000000000001</v>
      </c>
      <c r="AJ404">
        <v>2.1924999999999999</v>
      </c>
      <c r="AK404">
        <v>2.1524999999999999</v>
      </c>
      <c r="AL404">
        <v>2.1175000000000002</v>
      </c>
      <c r="AM404">
        <v>2.0874999999999999</v>
      </c>
    </row>
    <row r="405" spans="1:40">
      <c r="A405" s="95">
        <v>44848</v>
      </c>
      <c r="C405" s="63">
        <v>2704</v>
      </c>
      <c r="Y405">
        <v>2.4249999999999998</v>
      </c>
      <c r="Z405">
        <v>2.33</v>
      </c>
      <c r="AA405">
        <v>2.2650000000000001</v>
      </c>
      <c r="AB405">
        <v>2.2374999999999998</v>
      </c>
      <c r="AC405">
        <v>2.2549999999999999</v>
      </c>
      <c r="AD405">
        <v>2.27</v>
      </c>
      <c r="AE405">
        <v>2.2850000000000001</v>
      </c>
      <c r="AF405">
        <v>2.2825000000000002</v>
      </c>
      <c r="AG405">
        <v>2.2799999999999998</v>
      </c>
      <c r="AH405">
        <v>2.2599999999999998</v>
      </c>
      <c r="AI405">
        <v>2.2324999999999999</v>
      </c>
      <c r="AJ405">
        <v>2.2025000000000001</v>
      </c>
      <c r="AK405">
        <v>2.1625000000000001</v>
      </c>
      <c r="AL405">
        <v>2.1274999999999999</v>
      </c>
      <c r="AM405">
        <v>2.0975000000000001</v>
      </c>
    </row>
    <row r="406" spans="1:40">
      <c r="A406" s="95">
        <v>44851</v>
      </c>
      <c r="C406" s="63">
        <v>1742</v>
      </c>
      <c r="Y406">
        <v>2.415</v>
      </c>
      <c r="Z406">
        <v>2.3199999999999998</v>
      </c>
      <c r="AA406">
        <v>2.2549999999999999</v>
      </c>
      <c r="AB406">
        <v>2.2275</v>
      </c>
      <c r="AC406">
        <v>2.2450000000000001</v>
      </c>
      <c r="AD406">
        <v>2.2599999999999998</v>
      </c>
      <c r="AE406">
        <v>2.2749999999999999</v>
      </c>
      <c r="AF406">
        <v>2.2725</v>
      </c>
      <c r="AG406">
        <v>2.27</v>
      </c>
      <c r="AH406">
        <v>2.25</v>
      </c>
      <c r="AI406">
        <v>2.2225000000000001</v>
      </c>
      <c r="AJ406">
        <v>2.1924999999999999</v>
      </c>
      <c r="AK406">
        <v>2.1524999999999999</v>
      </c>
      <c r="AL406">
        <v>2.1175000000000002</v>
      </c>
      <c r="AM406">
        <v>2.0874999999999999</v>
      </c>
    </row>
    <row r="407" spans="1:40">
      <c r="A407" s="95">
        <v>44852</v>
      </c>
      <c r="C407" s="63">
        <v>4622</v>
      </c>
      <c r="Y407">
        <v>2.4249999999999998</v>
      </c>
      <c r="Z407">
        <v>2.34</v>
      </c>
      <c r="AA407">
        <v>2.2650000000000001</v>
      </c>
      <c r="AB407">
        <v>2.2275</v>
      </c>
      <c r="AC407">
        <v>2.2425000000000002</v>
      </c>
      <c r="AD407">
        <v>2.2574999999999998</v>
      </c>
      <c r="AE407">
        <v>2.2725</v>
      </c>
      <c r="AF407">
        <v>2.27</v>
      </c>
      <c r="AG407">
        <v>2.27</v>
      </c>
      <c r="AH407">
        <v>2.25</v>
      </c>
      <c r="AI407">
        <v>2.2225000000000001</v>
      </c>
      <c r="AJ407">
        <v>2.1924999999999999</v>
      </c>
      <c r="AK407">
        <v>2.1524999999999999</v>
      </c>
      <c r="AL407">
        <v>2.1175000000000002</v>
      </c>
      <c r="AM407">
        <v>2.0874999999999999</v>
      </c>
      <c r="AN407">
        <v>2.0874999999999999</v>
      </c>
    </row>
    <row r="408" spans="1:40">
      <c r="A408" s="95">
        <v>44853</v>
      </c>
      <c r="C408" s="63">
        <v>5498</v>
      </c>
      <c r="Y408">
        <v>2.44</v>
      </c>
      <c r="Z408">
        <v>2.36</v>
      </c>
      <c r="AA408">
        <v>2.2799999999999998</v>
      </c>
      <c r="AB408">
        <v>2.2374999999999998</v>
      </c>
      <c r="AC408">
        <v>2.2524999999999999</v>
      </c>
      <c r="AD408">
        <v>2.2675000000000001</v>
      </c>
      <c r="AE408">
        <v>2.2825000000000002</v>
      </c>
      <c r="AF408">
        <v>2.2825000000000002</v>
      </c>
      <c r="AG408">
        <v>2.2825000000000002</v>
      </c>
      <c r="AH408">
        <v>2.2625000000000002</v>
      </c>
      <c r="AI408">
        <v>2.2349999999999999</v>
      </c>
      <c r="AJ408">
        <v>2.2050000000000001</v>
      </c>
      <c r="AK408">
        <v>2.165</v>
      </c>
      <c r="AL408">
        <v>2.13</v>
      </c>
      <c r="AM408">
        <v>2.1</v>
      </c>
      <c r="AN408">
        <v>2.0874999999999999</v>
      </c>
    </row>
    <row r="409" spans="1:40">
      <c r="A409" s="95">
        <v>44854</v>
      </c>
      <c r="C409" s="63">
        <v>4453</v>
      </c>
      <c r="Y409">
        <v>2.48</v>
      </c>
      <c r="Z409">
        <v>2.46</v>
      </c>
      <c r="AA409">
        <v>2.35</v>
      </c>
      <c r="AB409">
        <v>2.2850000000000001</v>
      </c>
      <c r="AC409">
        <v>2.2999999999999998</v>
      </c>
      <c r="AD409">
        <v>2.3149999999999999</v>
      </c>
      <c r="AE409">
        <v>2.3275000000000001</v>
      </c>
      <c r="AF409">
        <v>2.3275000000000001</v>
      </c>
      <c r="AG409">
        <v>2.3250000000000002</v>
      </c>
      <c r="AH409">
        <v>2.3050000000000002</v>
      </c>
      <c r="AI409">
        <v>2.2774999999999999</v>
      </c>
      <c r="AJ409">
        <v>2.2475000000000001</v>
      </c>
      <c r="AK409">
        <v>2.2075</v>
      </c>
      <c r="AL409">
        <v>2.1724999999999999</v>
      </c>
      <c r="AM409">
        <v>2.1425000000000001</v>
      </c>
    </row>
    <row r="410" spans="1:40">
      <c r="A410" s="95">
        <v>44855</v>
      </c>
      <c r="C410" s="63">
        <v>4693</v>
      </c>
      <c r="Y410">
        <v>2.4775</v>
      </c>
      <c r="Z410">
        <v>2.4500000000000002</v>
      </c>
      <c r="AA410">
        <v>2.3450000000000002</v>
      </c>
      <c r="AB410">
        <v>2.2799999999999998</v>
      </c>
      <c r="AC410">
        <v>2.2949999999999999</v>
      </c>
      <c r="AD410">
        <v>2.31</v>
      </c>
      <c r="AE410">
        <v>2.3224999999999998</v>
      </c>
      <c r="AF410">
        <v>2.3224999999999998</v>
      </c>
      <c r="AG410">
        <v>2.3199999999999998</v>
      </c>
      <c r="AH410">
        <v>2.2999999999999998</v>
      </c>
      <c r="AI410">
        <v>2.2725</v>
      </c>
      <c r="AJ410">
        <v>2.2425000000000002</v>
      </c>
      <c r="AK410">
        <v>2.2025000000000001</v>
      </c>
      <c r="AL410">
        <v>2.1675</v>
      </c>
      <c r="AM410">
        <v>2.1375000000000002</v>
      </c>
    </row>
    <row r="411" spans="1:40">
      <c r="A411" s="95">
        <v>44858</v>
      </c>
      <c r="C411" s="63">
        <v>1136</v>
      </c>
      <c r="Y411">
        <v>2.4649999999999999</v>
      </c>
      <c r="Z411">
        <v>2.41</v>
      </c>
      <c r="AA411">
        <v>2.3149999999999999</v>
      </c>
      <c r="AB411">
        <v>2.2549999999999999</v>
      </c>
      <c r="AC411">
        <v>2.27</v>
      </c>
      <c r="AD411">
        <v>2.2850000000000001</v>
      </c>
      <c r="AE411">
        <v>2.2974999999999999</v>
      </c>
      <c r="AF411">
        <v>2.2974999999999999</v>
      </c>
      <c r="AG411">
        <v>2.2949999999999999</v>
      </c>
      <c r="AH411">
        <v>2.2749999999999999</v>
      </c>
      <c r="AI411">
        <v>2.2475000000000001</v>
      </c>
      <c r="AJ411">
        <v>2.2174999999999998</v>
      </c>
      <c r="AK411">
        <v>2.1775000000000002</v>
      </c>
      <c r="AL411">
        <v>2.1425000000000001</v>
      </c>
      <c r="AM411">
        <v>2.1124999999999998</v>
      </c>
    </row>
    <row r="412" spans="1:40">
      <c r="A412" s="95">
        <v>44859</v>
      </c>
      <c r="C412" s="63">
        <v>1724</v>
      </c>
      <c r="Y412">
        <v>2.46</v>
      </c>
      <c r="Z412">
        <v>2.41</v>
      </c>
      <c r="AA412">
        <v>2.3125</v>
      </c>
      <c r="AB412">
        <v>2.2524999999999999</v>
      </c>
      <c r="AC412">
        <v>2.2675000000000001</v>
      </c>
      <c r="AD412">
        <v>2.2825000000000002</v>
      </c>
      <c r="AE412">
        <v>2.2949999999999999</v>
      </c>
      <c r="AF412">
        <v>2.2949999999999999</v>
      </c>
      <c r="AG412">
        <v>2.2925</v>
      </c>
      <c r="AH412">
        <v>2.2725</v>
      </c>
      <c r="AI412">
        <v>2.2450000000000001</v>
      </c>
      <c r="AJ412">
        <v>2.2149999999999999</v>
      </c>
      <c r="AK412">
        <v>2.1749999999999998</v>
      </c>
      <c r="AL412">
        <v>2.14</v>
      </c>
      <c r="AM412">
        <v>2.11</v>
      </c>
    </row>
    <row r="413" spans="1:40">
      <c r="A413" s="95">
        <v>44860</v>
      </c>
      <c r="C413" s="63">
        <v>2495</v>
      </c>
      <c r="Y413">
        <v>2.46</v>
      </c>
      <c r="Z413">
        <v>2.4</v>
      </c>
      <c r="AA413">
        <v>2.3050000000000002</v>
      </c>
      <c r="AB413">
        <v>2.2475000000000001</v>
      </c>
      <c r="AC413">
        <v>2.2625000000000002</v>
      </c>
      <c r="AD413">
        <v>2.2749999999999999</v>
      </c>
      <c r="AE413">
        <v>2.2875000000000001</v>
      </c>
      <c r="AF413">
        <v>2.2875000000000001</v>
      </c>
      <c r="AG413">
        <v>2.2850000000000001</v>
      </c>
      <c r="AH413">
        <v>2.2650000000000001</v>
      </c>
      <c r="AI413">
        <v>2.2374999999999998</v>
      </c>
      <c r="AJ413">
        <v>2.2075</v>
      </c>
      <c r="AK413">
        <v>2.1675</v>
      </c>
      <c r="AL413">
        <v>2.1324999999999998</v>
      </c>
      <c r="AM413">
        <v>2.1025</v>
      </c>
    </row>
    <row r="414" spans="1:40">
      <c r="A414" s="95">
        <v>44861</v>
      </c>
      <c r="C414" s="63">
        <v>1903</v>
      </c>
      <c r="Y414">
        <v>2.4649999999999999</v>
      </c>
      <c r="Z414">
        <v>2.4300000000000002</v>
      </c>
      <c r="AA414">
        <v>2.3250000000000002</v>
      </c>
      <c r="AB414">
        <v>2.2599999999999998</v>
      </c>
      <c r="AC414">
        <v>2.2725</v>
      </c>
      <c r="AD414">
        <v>2.2850000000000001</v>
      </c>
      <c r="AE414">
        <v>2.2974999999999999</v>
      </c>
      <c r="AF414">
        <v>2.2974999999999999</v>
      </c>
      <c r="AG414">
        <v>2.2949999999999999</v>
      </c>
      <c r="AH414">
        <v>2.2749999999999999</v>
      </c>
      <c r="AI414">
        <v>2.2475000000000001</v>
      </c>
      <c r="AJ414">
        <v>2.2174999999999998</v>
      </c>
      <c r="AK414">
        <v>2.1775000000000002</v>
      </c>
      <c r="AL414">
        <v>2.1425000000000001</v>
      </c>
      <c r="AM414">
        <v>2.1124999999999998</v>
      </c>
    </row>
    <row r="415" spans="1:40">
      <c r="A415" s="95">
        <v>44862</v>
      </c>
      <c r="C415" s="63">
        <v>2973</v>
      </c>
      <c r="Y415">
        <v>2.4649999999999999</v>
      </c>
      <c r="Z415">
        <v>2.48</v>
      </c>
      <c r="AA415">
        <v>2.3650000000000002</v>
      </c>
      <c r="AB415">
        <v>2.29</v>
      </c>
      <c r="AC415">
        <v>2.2999999999999998</v>
      </c>
      <c r="AD415">
        <v>2.31</v>
      </c>
      <c r="AE415">
        <v>2.3199999999999998</v>
      </c>
      <c r="AF415">
        <v>2.3224999999999998</v>
      </c>
      <c r="AG415">
        <v>2.3199999999999998</v>
      </c>
      <c r="AH415">
        <v>2.2999999999999998</v>
      </c>
      <c r="AI415">
        <v>2.2725</v>
      </c>
      <c r="AJ415">
        <v>2.2425000000000002</v>
      </c>
      <c r="AK415">
        <v>2.2025000000000001</v>
      </c>
      <c r="AL415">
        <v>2.1675</v>
      </c>
      <c r="AM415">
        <v>2.1375000000000002</v>
      </c>
    </row>
    <row r="416" spans="1:40">
      <c r="A416" s="95">
        <v>44865</v>
      </c>
      <c r="C416" s="63">
        <v>2787</v>
      </c>
      <c r="Y416">
        <v>2.4645700000000001</v>
      </c>
      <c r="Z416">
        <v>2.52</v>
      </c>
      <c r="AA416">
        <v>2.4075000000000002</v>
      </c>
      <c r="AB416">
        <v>2.3275000000000001</v>
      </c>
      <c r="AC416">
        <v>2.335</v>
      </c>
      <c r="AD416">
        <v>2.3450000000000002</v>
      </c>
      <c r="AE416">
        <v>2.355</v>
      </c>
      <c r="AF416">
        <v>2.3574999999999999</v>
      </c>
      <c r="AG416">
        <v>2.3525</v>
      </c>
      <c r="AH416">
        <v>2.3325</v>
      </c>
      <c r="AI416">
        <v>2.3050000000000002</v>
      </c>
      <c r="AJ416">
        <v>2.2749999999999999</v>
      </c>
      <c r="AK416">
        <v>2.2349999999999999</v>
      </c>
      <c r="AL416">
        <v>2.2000000000000002</v>
      </c>
      <c r="AM416">
        <v>2.17</v>
      </c>
    </row>
    <row r="417" spans="1:40">
      <c r="A417" s="95">
        <v>44866</v>
      </c>
      <c r="C417" s="63">
        <v>4878</v>
      </c>
      <c r="Y417">
        <v>2.4645700000000001</v>
      </c>
      <c r="Z417">
        <v>2.59</v>
      </c>
      <c r="AA417">
        <v>2.4700000000000002</v>
      </c>
      <c r="AB417">
        <v>2.375</v>
      </c>
      <c r="AC417">
        <v>2.38</v>
      </c>
      <c r="AD417">
        <v>2.3849999999999998</v>
      </c>
      <c r="AE417">
        <v>2.3925000000000001</v>
      </c>
      <c r="AF417">
        <v>2.39</v>
      </c>
      <c r="AG417">
        <v>2.3824999999999998</v>
      </c>
      <c r="AH417">
        <v>2.3624999999999998</v>
      </c>
      <c r="AI417">
        <v>2.335</v>
      </c>
      <c r="AJ417">
        <v>2.3050000000000002</v>
      </c>
      <c r="AK417">
        <v>2.2650000000000001</v>
      </c>
      <c r="AL417">
        <v>2.23</v>
      </c>
      <c r="AM417">
        <v>2.2000000000000002</v>
      </c>
    </row>
    <row r="418" spans="1:40">
      <c r="A418" s="95">
        <v>44867</v>
      </c>
      <c r="C418" s="63">
        <v>4040</v>
      </c>
      <c r="Y418" s="28">
        <v>2.4645700000000001</v>
      </c>
      <c r="Z418">
        <v>2.6150000000000002</v>
      </c>
      <c r="AA418">
        <v>2.4649999999999999</v>
      </c>
      <c r="AB418">
        <v>2.37</v>
      </c>
      <c r="AC418">
        <v>2.3725000000000001</v>
      </c>
      <c r="AD418">
        <v>2.3774999999999999</v>
      </c>
      <c r="AE418">
        <v>2.3849999999999998</v>
      </c>
      <c r="AF418">
        <v>2.38</v>
      </c>
      <c r="AG418">
        <v>2.37</v>
      </c>
      <c r="AH418">
        <v>2.35</v>
      </c>
      <c r="AI418">
        <v>2.3224999999999998</v>
      </c>
      <c r="AJ418">
        <v>2.2925</v>
      </c>
      <c r="AK418">
        <v>2.2524999999999999</v>
      </c>
      <c r="AL418">
        <v>2.2174999999999998</v>
      </c>
      <c r="AM418">
        <v>2.1875</v>
      </c>
    </row>
    <row r="419" spans="1:40">
      <c r="A419" s="95">
        <v>44868</v>
      </c>
      <c r="C419" s="63">
        <v>3418</v>
      </c>
      <c r="Z419">
        <v>2.7450000000000001</v>
      </c>
      <c r="AA419">
        <v>2.4950000000000001</v>
      </c>
      <c r="AB419">
        <v>2.3849999999999998</v>
      </c>
      <c r="AC419">
        <v>2.3849999999999998</v>
      </c>
      <c r="AD419">
        <v>2.3875000000000002</v>
      </c>
      <c r="AE419">
        <v>2.3925000000000001</v>
      </c>
      <c r="AF419">
        <v>2.3849999999999998</v>
      </c>
      <c r="AG419">
        <v>2.37</v>
      </c>
      <c r="AH419">
        <v>2.35</v>
      </c>
      <c r="AI419">
        <v>2.3224999999999998</v>
      </c>
      <c r="AJ419">
        <v>2.2925</v>
      </c>
      <c r="AK419">
        <v>2.2524999999999999</v>
      </c>
      <c r="AL419">
        <v>2.2174999999999998</v>
      </c>
      <c r="AM419">
        <v>2.1875</v>
      </c>
      <c r="AN419">
        <v>2.1875</v>
      </c>
    </row>
    <row r="420" spans="1:40">
      <c r="A420" s="95">
        <v>44869</v>
      </c>
      <c r="C420" s="63">
        <v>2271</v>
      </c>
      <c r="Z420">
        <v>2.77</v>
      </c>
      <c r="AA420">
        <v>2.5299999999999998</v>
      </c>
      <c r="AB420">
        <v>2.41</v>
      </c>
      <c r="AC420">
        <v>2.4049999999999998</v>
      </c>
      <c r="AD420">
        <v>2.4024999999999999</v>
      </c>
      <c r="AE420">
        <v>2.4075000000000002</v>
      </c>
      <c r="AF420">
        <v>2.3975</v>
      </c>
      <c r="AG420">
        <v>2.3824999999999998</v>
      </c>
      <c r="AH420">
        <v>2.3624999999999998</v>
      </c>
      <c r="AI420">
        <v>2.335</v>
      </c>
      <c r="AJ420">
        <v>2.3050000000000002</v>
      </c>
      <c r="AK420">
        <v>2.2650000000000001</v>
      </c>
      <c r="AL420">
        <v>2.23</v>
      </c>
      <c r="AM420">
        <v>2.2000000000000002</v>
      </c>
    </row>
    <row r="421" spans="1:40">
      <c r="A421" s="95">
        <v>44872</v>
      </c>
      <c r="C421" s="63">
        <v>3182</v>
      </c>
      <c r="Z421">
        <v>2.8</v>
      </c>
      <c r="AA421">
        <v>2.5499999999999998</v>
      </c>
      <c r="AB421">
        <v>2.41</v>
      </c>
      <c r="AC421">
        <v>2.39</v>
      </c>
      <c r="AD421">
        <v>2.3849999999999998</v>
      </c>
      <c r="AE421">
        <v>2.3875000000000002</v>
      </c>
      <c r="AF421">
        <v>2.3774999999999999</v>
      </c>
      <c r="AG421">
        <v>2.3624999999999998</v>
      </c>
      <c r="AH421">
        <v>2.3424999999999998</v>
      </c>
      <c r="AI421">
        <v>2.3149999999999999</v>
      </c>
      <c r="AJ421">
        <v>2.2850000000000001</v>
      </c>
      <c r="AK421">
        <v>2.2450000000000001</v>
      </c>
      <c r="AL421">
        <v>2.21</v>
      </c>
      <c r="AM421">
        <v>2.1800000000000002</v>
      </c>
    </row>
    <row r="422" spans="1:40">
      <c r="A422" s="95">
        <v>44873</v>
      </c>
      <c r="C422" s="63">
        <v>2824</v>
      </c>
      <c r="Z422">
        <v>2.72</v>
      </c>
      <c r="AA422">
        <v>2.44</v>
      </c>
      <c r="AB422">
        <v>2.3199999999999998</v>
      </c>
      <c r="AC422">
        <v>2.3075000000000001</v>
      </c>
      <c r="AD422">
        <v>2.3025000000000002</v>
      </c>
      <c r="AE422">
        <v>2.3050000000000002</v>
      </c>
      <c r="AF422">
        <v>2.2949999999999999</v>
      </c>
      <c r="AG422">
        <v>2.2799999999999998</v>
      </c>
      <c r="AH422">
        <v>2.2599999999999998</v>
      </c>
      <c r="AI422">
        <v>2.2324999999999999</v>
      </c>
      <c r="AJ422">
        <v>2.2025000000000001</v>
      </c>
      <c r="AK422">
        <v>2.1625000000000001</v>
      </c>
      <c r="AL422">
        <v>2.1274999999999999</v>
      </c>
      <c r="AM422">
        <v>2.0975000000000001</v>
      </c>
    </row>
    <row r="423" spans="1:40">
      <c r="A423" s="95">
        <v>44874</v>
      </c>
      <c r="C423" s="63">
        <v>2607</v>
      </c>
      <c r="Z423">
        <v>2.73</v>
      </c>
      <c r="AA423">
        <v>2.4350000000000001</v>
      </c>
      <c r="AB423">
        <v>2.2999999999999998</v>
      </c>
      <c r="AC423">
        <v>2.2875000000000001</v>
      </c>
      <c r="AD423">
        <v>2.2850000000000001</v>
      </c>
      <c r="AE423">
        <v>2.2875000000000001</v>
      </c>
      <c r="AF423">
        <v>2.2774999999999999</v>
      </c>
      <c r="AG423">
        <v>2.2625000000000002</v>
      </c>
      <c r="AH423">
        <v>2.2425000000000002</v>
      </c>
      <c r="AI423">
        <v>2.2149999999999999</v>
      </c>
      <c r="AJ423">
        <v>2.1850000000000001</v>
      </c>
      <c r="AK423">
        <v>2.145</v>
      </c>
      <c r="AL423">
        <v>2.11</v>
      </c>
      <c r="AM423">
        <v>2.08</v>
      </c>
    </row>
    <row r="424" spans="1:40">
      <c r="A424" s="95">
        <v>44875</v>
      </c>
      <c r="C424" s="63">
        <v>1244</v>
      </c>
      <c r="Z424">
        <v>2.69</v>
      </c>
      <c r="AA424">
        <v>2.39</v>
      </c>
      <c r="AB424">
        <v>2.2650000000000001</v>
      </c>
      <c r="AC424">
        <v>2.2549999999999999</v>
      </c>
      <c r="AD424">
        <v>2.2524999999999999</v>
      </c>
      <c r="AE424">
        <v>2.2549999999999999</v>
      </c>
      <c r="AF424">
        <v>2.2450000000000001</v>
      </c>
      <c r="AG424">
        <v>2.23</v>
      </c>
      <c r="AH424">
        <v>2.21</v>
      </c>
      <c r="AI424">
        <v>2.1825000000000001</v>
      </c>
      <c r="AJ424">
        <v>2.1524999999999999</v>
      </c>
      <c r="AK424">
        <v>2.1124999999999998</v>
      </c>
      <c r="AL424">
        <v>2.0775000000000001</v>
      </c>
      <c r="AM424">
        <v>2.0474999999999999</v>
      </c>
    </row>
    <row r="425" spans="1:40">
      <c r="A425" s="95">
        <v>44876</v>
      </c>
      <c r="C425" s="63">
        <v>775</v>
      </c>
      <c r="Z425">
        <v>2.62</v>
      </c>
      <c r="AA425">
        <v>2.38</v>
      </c>
      <c r="AB425">
        <v>2.2650000000000001</v>
      </c>
      <c r="AC425">
        <v>2.2599999999999998</v>
      </c>
      <c r="AD425">
        <v>2.2599999999999998</v>
      </c>
      <c r="AE425">
        <v>2.2650000000000001</v>
      </c>
      <c r="AF425">
        <v>2.2574999999999998</v>
      </c>
      <c r="AG425">
        <v>2.2425000000000002</v>
      </c>
      <c r="AH425">
        <v>2.2225000000000001</v>
      </c>
      <c r="AI425">
        <v>2.1949999999999998</v>
      </c>
      <c r="AJ425">
        <v>2.16</v>
      </c>
      <c r="AK425">
        <v>2.105</v>
      </c>
      <c r="AL425">
        <v>2.0649999999999999</v>
      </c>
      <c r="AM425">
        <v>2.0350000000000001</v>
      </c>
    </row>
    <row r="426" spans="1:40">
      <c r="A426" s="95">
        <v>44879</v>
      </c>
      <c r="C426" s="63">
        <v>2452</v>
      </c>
      <c r="Z426">
        <v>2.61</v>
      </c>
      <c r="AA426">
        <v>2.36</v>
      </c>
      <c r="AB426">
        <v>2.2549999999999999</v>
      </c>
      <c r="AC426">
        <v>2.2524999999999999</v>
      </c>
      <c r="AD426">
        <v>2.2549999999999999</v>
      </c>
      <c r="AE426">
        <v>2.2599999999999998</v>
      </c>
      <c r="AF426">
        <v>2.2524999999999999</v>
      </c>
      <c r="AG426">
        <v>2.2374999999999998</v>
      </c>
      <c r="AH426">
        <v>2.2174999999999998</v>
      </c>
      <c r="AI426">
        <v>2.19</v>
      </c>
      <c r="AJ426">
        <v>2.1549999999999998</v>
      </c>
      <c r="AK426">
        <v>2.1</v>
      </c>
      <c r="AL426">
        <v>2.06</v>
      </c>
      <c r="AM426">
        <v>2.0299999999999998</v>
      </c>
    </row>
    <row r="427" spans="1:40">
      <c r="A427" s="95">
        <v>44880</v>
      </c>
      <c r="C427" s="63">
        <v>2692</v>
      </c>
      <c r="Z427">
        <v>2.59</v>
      </c>
      <c r="AA427">
        <v>2.335</v>
      </c>
      <c r="AB427">
        <v>2.25</v>
      </c>
      <c r="AC427">
        <v>2.2549999999999999</v>
      </c>
      <c r="AD427">
        <v>2.2625000000000002</v>
      </c>
      <c r="AE427">
        <v>2.27</v>
      </c>
      <c r="AF427">
        <v>2.2625000000000002</v>
      </c>
      <c r="AG427">
        <v>2.2475000000000001</v>
      </c>
      <c r="AH427">
        <v>2.2275</v>
      </c>
      <c r="AI427">
        <v>2.2000000000000002</v>
      </c>
      <c r="AJ427">
        <v>2.165</v>
      </c>
      <c r="AK427">
        <v>2.11</v>
      </c>
      <c r="AL427">
        <v>2.0699999999999998</v>
      </c>
      <c r="AM427">
        <v>2.0398999999999998</v>
      </c>
    </row>
    <row r="428" spans="1:40">
      <c r="A428" s="95">
        <v>44881</v>
      </c>
      <c r="C428" s="63">
        <v>4060</v>
      </c>
      <c r="Z428">
        <v>2.57</v>
      </c>
      <c r="AA428">
        <v>2.2749999999999999</v>
      </c>
      <c r="AB428">
        <v>2.2149999999999999</v>
      </c>
      <c r="AC428">
        <v>2.2275</v>
      </c>
      <c r="AD428">
        <v>2.2400000000000002</v>
      </c>
      <c r="AE428">
        <v>2.25</v>
      </c>
      <c r="AF428">
        <v>2.2425000000000002</v>
      </c>
      <c r="AG428">
        <v>2.2275</v>
      </c>
      <c r="AH428">
        <v>2.2075</v>
      </c>
      <c r="AI428">
        <v>2.1800000000000002</v>
      </c>
      <c r="AJ428">
        <v>2.145</v>
      </c>
      <c r="AK428">
        <v>2.09</v>
      </c>
      <c r="AL428">
        <v>2.0499999999999998</v>
      </c>
      <c r="AM428">
        <v>2.02</v>
      </c>
    </row>
    <row r="429" spans="1:40">
      <c r="A429" s="95">
        <v>44882</v>
      </c>
      <c r="C429" s="63">
        <v>3724</v>
      </c>
      <c r="Z429">
        <v>2.58</v>
      </c>
      <c r="AA429">
        <v>2.31</v>
      </c>
      <c r="AB429">
        <v>2.2400000000000002</v>
      </c>
      <c r="AC429">
        <v>2.25</v>
      </c>
      <c r="AD429">
        <v>2.2625000000000002</v>
      </c>
      <c r="AE429">
        <v>2.2725</v>
      </c>
      <c r="AF429">
        <v>2.2650000000000001</v>
      </c>
      <c r="AG429">
        <v>2.25</v>
      </c>
      <c r="AH429">
        <v>2.2324999999999999</v>
      </c>
      <c r="AI429">
        <v>2.2075</v>
      </c>
      <c r="AJ429">
        <v>2.1724999999999999</v>
      </c>
      <c r="AK429">
        <v>2.1175000000000002</v>
      </c>
      <c r="AL429">
        <v>2.0775000000000001</v>
      </c>
      <c r="AM429">
        <v>2.0474999999999999</v>
      </c>
    </row>
    <row r="430" spans="1:40">
      <c r="A430" s="95">
        <v>44883</v>
      </c>
      <c r="C430" s="63">
        <v>1267</v>
      </c>
      <c r="Z430">
        <v>2.59</v>
      </c>
      <c r="AA430">
        <v>2.3199999999999998</v>
      </c>
      <c r="AB430">
        <v>2.2524999999999999</v>
      </c>
      <c r="AC430">
        <v>2.2625000000000002</v>
      </c>
      <c r="AD430">
        <v>2.2749999999999999</v>
      </c>
      <c r="AE430">
        <v>2.2850000000000001</v>
      </c>
      <c r="AF430">
        <v>2.2774999999999999</v>
      </c>
      <c r="AG430">
        <v>2.2625000000000002</v>
      </c>
      <c r="AH430">
        <v>2.2450000000000001</v>
      </c>
      <c r="AI430">
        <v>2.2200000000000002</v>
      </c>
      <c r="AJ430">
        <v>2.1850000000000001</v>
      </c>
      <c r="AK430">
        <v>2.13</v>
      </c>
      <c r="AL430">
        <v>2.09</v>
      </c>
      <c r="AM430">
        <v>2.06</v>
      </c>
    </row>
    <row r="431" spans="1:40">
      <c r="A431" s="95">
        <v>44886</v>
      </c>
      <c r="C431" s="63">
        <v>1414</v>
      </c>
      <c r="Z431">
        <v>2.5950000000000002</v>
      </c>
      <c r="AA431">
        <v>2.34</v>
      </c>
      <c r="AB431">
        <v>2.2650000000000001</v>
      </c>
      <c r="AC431">
        <v>2.2749999999999999</v>
      </c>
      <c r="AD431">
        <v>2.2875000000000001</v>
      </c>
      <c r="AE431">
        <v>2.2974999999999999</v>
      </c>
      <c r="AF431">
        <v>2.29</v>
      </c>
      <c r="AG431">
        <v>2.2749999999999999</v>
      </c>
      <c r="AH431">
        <v>2.2574999999999998</v>
      </c>
      <c r="AI431">
        <v>2.2324999999999999</v>
      </c>
      <c r="AJ431">
        <v>2.1974999999999998</v>
      </c>
      <c r="AK431">
        <v>2.1425000000000001</v>
      </c>
      <c r="AL431">
        <v>2.1025</v>
      </c>
      <c r="AM431">
        <v>2.0724999999999998</v>
      </c>
    </row>
    <row r="432" spans="1:40">
      <c r="A432" s="95">
        <v>44887</v>
      </c>
      <c r="C432" s="63">
        <v>2886</v>
      </c>
      <c r="Z432">
        <v>2.6</v>
      </c>
      <c r="AA432">
        <v>2.375</v>
      </c>
      <c r="AB432">
        <v>2.29</v>
      </c>
      <c r="AC432">
        <v>2.2949999999999999</v>
      </c>
      <c r="AD432">
        <v>2.3050000000000002</v>
      </c>
      <c r="AE432">
        <v>2.3149999999999999</v>
      </c>
      <c r="AF432">
        <v>2.3075000000000001</v>
      </c>
      <c r="AG432">
        <v>2.2925</v>
      </c>
      <c r="AH432">
        <v>2.2749999999999999</v>
      </c>
      <c r="AI432">
        <v>2.25</v>
      </c>
      <c r="AJ432">
        <v>2.2149999999999999</v>
      </c>
      <c r="AK432">
        <v>2.16</v>
      </c>
      <c r="AL432">
        <v>2.12</v>
      </c>
      <c r="AM432">
        <v>2.09</v>
      </c>
    </row>
    <row r="433" spans="1:39">
      <c r="A433" s="95">
        <v>44888</v>
      </c>
      <c r="C433" s="63">
        <v>3169</v>
      </c>
      <c r="Z433">
        <v>2.6</v>
      </c>
      <c r="AA433">
        <v>2.4249999999999998</v>
      </c>
      <c r="AB433">
        <v>2.33</v>
      </c>
      <c r="AC433">
        <v>2.335</v>
      </c>
      <c r="AD433">
        <v>2.3450000000000002</v>
      </c>
      <c r="AE433">
        <v>2.355</v>
      </c>
      <c r="AF433">
        <v>2.3475000000000001</v>
      </c>
      <c r="AG433">
        <v>2.3325</v>
      </c>
      <c r="AH433">
        <v>2.3149999999999999</v>
      </c>
      <c r="AI433">
        <v>2.29</v>
      </c>
      <c r="AJ433">
        <v>2.2549999999999999</v>
      </c>
      <c r="AK433">
        <v>2.2000000000000002</v>
      </c>
      <c r="AL433">
        <v>2.16</v>
      </c>
      <c r="AM433">
        <v>2.13</v>
      </c>
    </row>
    <row r="434" spans="1:39">
      <c r="A434" s="95">
        <v>44889</v>
      </c>
      <c r="Z434" s="189">
        <v>2.6</v>
      </c>
      <c r="AA434" s="189">
        <v>2.4249999999999998</v>
      </c>
      <c r="AB434" s="189">
        <v>2.33</v>
      </c>
      <c r="AC434" s="189">
        <v>2.335</v>
      </c>
      <c r="AD434" s="189">
        <v>2.3450000000000002</v>
      </c>
      <c r="AE434" s="189">
        <v>2.355</v>
      </c>
      <c r="AF434" s="189">
        <v>2.3475000000000001</v>
      </c>
      <c r="AG434" s="189">
        <v>2.3325</v>
      </c>
      <c r="AH434" s="189">
        <v>2.3149999999999999</v>
      </c>
      <c r="AI434" s="189">
        <v>2.29</v>
      </c>
      <c r="AJ434" s="189">
        <v>2.2549999999999999</v>
      </c>
      <c r="AK434" s="189">
        <v>2.2000000000000002</v>
      </c>
      <c r="AL434" s="189">
        <v>2.16</v>
      </c>
      <c r="AM434" s="189">
        <v>2.13</v>
      </c>
    </row>
    <row r="435" spans="1:39">
      <c r="A435" s="95">
        <v>44890</v>
      </c>
      <c r="C435" s="63" t="s">
        <v>436</v>
      </c>
      <c r="Z435">
        <v>2.6</v>
      </c>
      <c r="AA435">
        <v>2.4249999999999998</v>
      </c>
      <c r="AB435">
        <v>2.33</v>
      </c>
      <c r="AC435">
        <v>2.335</v>
      </c>
      <c r="AD435">
        <v>2.3450000000000002</v>
      </c>
      <c r="AE435">
        <v>2.355</v>
      </c>
      <c r="AF435">
        <v>2.3475000000000001</v>
      </c>
      <c r="AG435">
        <v>2.3325</v>
      </c>
      <c r="AH435">
        <v>2.3149999999999999</v>
      </c>
      <c r="AI435">
        <v>2.29</v>
      </c>
      <c r="AJ435">
        <v>2.2549999999999999</v>
      </c>
      <c r="AK435">
        <v>2.2000000000000002</v>
      </c>
      <c r="AL435">
        <v>2.16</v>
      </c>
      <c r="AM435">
        <v>2.13</v>
      </c>
    </row>
    <row r="436" spans="1:39">
      <c r="A436" s="95">
        <v>44893</v>
      </c>
      <c r="C436" s="63">
        <v>2203</v>
      </c>
      <c r="Z436">
        <v>2.59</v>
      </c>
      <c r="AA436">
        <v>2.39</v>
      </c>
      <c r="AB436">
        <v>2.3149999999999999</v>
      </c>
      <c r="AC436">
        <v>2.3199999999999998</v>
      </c>
      <c r="AD436">
        <v>2.33</v>
      </c>
      <c r="AE436">
        <v>2.3424999999999998</v>
      </c>
      <c r="AF436">
        <v>2.335</v>
      </c>
      <c r="AG436">
        <v>2.3199999999999998</v>
      </c>
      <c r="AH436">
        <v>2.3025000000000002</v>
      </c>
      <c r="AI436">
        <v>2.2774999999999999</v>
      </c>
      <c r="AJ436">
        <v>2.2425000000000002</v>
      </c>
      <c r="AK436">
        <v>2.1875</v>
      </c>
      <c r="AL436">
        <v>2.1475</v>
      </c>
      <c r="AM436">
        <v>2.1175000000000002</v>
      </c>
    </row>
    <row r="437" spans="1:39">
      <c r="A437" s="95">
        <v>44894</v>
      </c>
      <c r="C437" s="63">
        <v>3351</v>
      </c>
      <c r="Z437">
        <v>2.59</v>
      </c>
      <c r="AA437">
        <v>2.35</v>
      </c>
      <c r="AB437">
        <v>2.2875000000000001</v>
      </c>
      <c r="AC437">
        <v>2.2999999999999998</v>
      </c>
      <c r="AD437">
        <v>2.3125</v>
      </c>
      <c r="AE437">
        <v>2.3250000000000002</v>
      </c>
      <c r="AF437">
        <v>2.3174999999999999</v>
      </c>
      <c r="AG437">
        <v>2.3025000000000002</v>
      </c>
      <c r="AH437">
        <v>2.2850000000000001</v>
      </c>
      <c r="AI437">
        <v>2.2599999999999998</v>
      </c>
      <c r="AJ437">
        <v>2.2250000000000001</v>
      </c>
      <c r="AK437">
        <v>2.17</v>
      </c>
      <c r="AL437">
        <v>2.13</v>
      </c>
      <c r="AM437">
        <v>2.1</v>
      </c>
    </row>
    <row r="438" spans="1:39">
      <c r="A438" s="95">
        <v>44895</v>
      </c>
      <c r="C438" s="63">
        <v>2877</v>
      </c>
      <c r="Z438">
        <v>2.5787300000000002</v>
      </c>
      <c r="AA438">
        <v>2.2850000000000001</v>
      </c>
      <c r="AB438">
        <v>2.2400000000000002</v>
      </c>
      <c r="AC438">
        <v>2.2574999999999998</v>
      </c>
      <c r="AD438">
        <v>2.2749999999999999</v>
      </c>
      <c r="AE438">
        <v>2.29</v>
      </c>
      <c r="AF438">
        <v>2.2850000000000001</v>
      </c>
      <c r="AG438">
        <v>2.27</v>
      </c>
      <c r="AH438">
        <v>2.2524999999999999</v>
      </c>
      <c r="AI438">
        <v>2.2275</v>
      </c>
      <c r="AJ438">
        <v>2.1924999999999999</v>
      </c>
      <c r="AK438">
        <v>2.1375000000000002</v>
      </c>
      <c r="AL438">
        <v>2.0975000000000001</v>
      </c>
      <c r="AM438">
        <v>2.0674999999999999</v>
      </c>
    </row>
    <row r="439" spans="1:39">
      <c r="A439" s="95">
        <v>44896</v>
      </c>
      <c r="C439" s="63">
        <v>2595</v>
      </c>
      <c r="Z439">
        <v>2.5787300000000002</v>
      </c>
      <c r="AA439">
        <v>2.2400000000000002</v>
      </c>
      <c r="AB439">
        <v>2.2050000000000001</v>
      </c>
      <c r="AC439">
        <v>2.2225000000000001</v>
      </c>
      <c r="AD439">
        <v>2.2400000000000002</v>
      </c>
      <c r="AE439">
        <v>2.2549999999999999</v>
      </c>
      <c r="AF439">
        <v>2.2524999999999999</v>
      </c>
      <c r="AG439">
        <v>2.2425000000000002</v>
      </c>
      <c r="AH439">
        <v>2.2250000000000001</v>
      </c>
      <c r="AI439">
        <v>2.2000000000000002</v>
      </c>
      <c r="AJ439">
        <v>2.165</v>
      </c>
      <c r="AK439">
        <v>2.11</v>
      </c>
      <c r="AL439">
        <v>2.0699999999999998</v>
      </c>
      <c r="AM439">
        <v>2.04</v>
      </c>
    </row>
    <row r="440" spans="1:39">
      <c r="A440" s="95">
        <v>44897</v>
      </c>
      <c r="C440" s="63">
        <v>2817</v>
      </c>
      <c r="Z440">
        <v>2.5787300000000002</v>
      </c>
      <c r="AA440">
        <v>2.1800000000000002</v>
      </c>
      <c r="AB440">
        <v>2.14</v>
      </c>
      <c r="AC440">
        <v>2.1549999999999998</v>
      </c>
      <c r="AD440">
        <v>2.17</v>
      </c>
      <c r="AE440">
        <v>2.1850000000000001</v>
      </c>
      <c r="AF440">
        <v>2.1825000000000001</v>
      </c>
      <c r="AG440">
        <v>2.1724999999999999</v>
      </c>
      <c r="AH440">
        <v>2.1549999999999998</v>
      </c>
      <c r="AI440">
        <v>2.13</v>
      </c>
      <c r="AJ440">
        <v>2.0950000000000002</v>
      </c>
      <c r="AK440">
        <v>2.04</v>
      </c>
      <c r="AL440">
        <v>2</v>
      </c>
      <c r="AM440">
        <v>1.97</v>
      </c>
    </row>
    <row r="441" spans="1:39">
      <c r="A441" s="95">
        <v>44900</v>
      </c>
      <c r="C441" s="63">
        <v>1367</v>
      </c>
      <c r="AA441" s="463">
        <v>2.15</v>
      </c>
      <c r="AB441">
        <v>2.11</v>
      </c>
      <c r="AC441">
        <v>2.125</v>
      </c>
      <c r="AD441">
        <v>2.14</v>
      </c>
      <c r="AE441">
        <v>2.1549999999999998</v>
      </c>
      <c r="AF441">
        <v>2.1524999999999999</v>
      </c>
      <c r="AG441">
        <v>2.1425000000000001</v>
      </c>
      <c r="AH441">
        <v>2.125</v>
      </c>
      <c r="AI441">
        <v>2.1</v>
      </c>
      <c r="AJ441">
        <v>2.0649999999999999</v>
      </c>
      <c r="AK441">
        <v>2.0099999999999998</v>
      </c>
      <c r="AL441">
        <v>1.97</v>
      </c>
      <c r="AM441">
        <v>1.94</v>
      </c>
    </row>
    <row r="442" spans="1:39">
      <c r="A442" s="95">
        <v>44901</v>
      </c>
      <c r="C442" s="63">
        <v>1886</v>
      </c>
      <c r="AA442">
        <v>2.14</v>
      </c>
      <c r="AB442">
        <v>2.1</v>
      </c>
      <c r="AC442">
        <v>2.1124999999999998</v>
      </c>
      <c r="AD442">
        <v>2.125</v>
      </c>
      <c r="AE442">
        <v>2.14</v>
      </c>
      <c r="AF442">
        <v>2.14</v>
      </c>
      <c r="AG442">
        <v>2.1324999999999998</v>
      </c>
      <c r="AH442">
        <v>2.12</v>
      </c>
      <c r="AI442">
        <v>2.1</v>
      </c>
      <c r="AJ442">
        <v>2.0649999999999999</v>
      </c>
      <c r="AK442">
        <v>2.0099999999999998</v>
      </c>
      <c r="AL442">
        <v>1.97</v>
      </c>
      <c r="AM442">
        <v>1.94</v>
      </c>
    </row>
    <row r="443" spans="1:39">
      <c r="A443" s="95">
        <v>44902</v>
      </c>
      <c r="C443" s="63">
        <v>2701</v>
      </c>
      <c r="AA443">
        <v>2.1349999999999998</v>
      </c>
      <c r="AB443">
        <v>2.09</v>
      </c>
      <c r="AC443">
        <v>2.105</v>
      </c>
      <c r="AD443">
        <v>2.12</v>
      </c>
      <c r="AE443">
        <v>2.1349999999999998</v>
      </c>
      <c r="AF443">
        <v>2.1375000000000002</v>
      </c>
      <c r="AG443">
        <v>2.1349999999999998</v>
      </c>
      <c r="AH443">
        <v>2.125</v>
      </c>
      <c r="AI443">
        <v>2.105</v>
      </c>
      <c r="AJ443">
        <v>2.0699999999999998</v>
      </c>
      <c r="AK443">
        <v>2.0150000000000001</v>
      </c>
      <c r="AL443">
        <v>1.9750000000000001</v>
      </c>
      <c r="AM443">
        <v>1.9450000000000001</v>
      </c>
    </row>
    <row r="444" spans="1:39">
      <c r="A444" s="95">
        <v>44903</v>
      </c>
      <c r="C444" s="63">
        <v>4691</v>
      </c>
      <c r="AA444">
        <v>2.1349999999999998</v>
      </c>
      <c r="AB444">
        <v>2.08</v>
      </c>
      <c r="AC444">
        <v>2.0975000000000001</v>
      </c>
      <c r="AD444">
        <v>2.1150000000000002</v>
      </c>
      <c r="AE444">
        <v>2.1324999999999998</v>
      </c>
      <c r="AF444">
        <v>2.1375000000000002</v>
      </c>
      <c r="AG444">
        <v>2.1349999999999998</v>
      </c>
      <c r="AH444">
        <v>2.1274999999999999</v>
      </c>
      <c r="AI444">
        <v>2.1074999999999999</v>
      </c>
      <c r="AJ444">
        <v>2.0724999999999998</v>
      </c>
      <c r="AK444">
        <v>2.0175000000000001</v>
      </c>
      <c r="AL444">
        <v>1.9775</v>
      </c>
      <c r="AM444">
        <v>1.9475</v>
      </c>
    </row>
    <row r="445" spans="1:39">
      <c r="A445" s="95">
        <v>44904</v>
      </c>
      <c r="C445" s="63">
        <v>690</v>
      </c>
      <c r="AA445">
        <v>2.1349999999999998</v>
      </c>
      <c r="AB445">
        <v>2.09</v>
      </c>
      <c r="AC445">
        <v>2.1074999999999999</v>
      </c>
      <c r="AD445">
        <v>2.125</v>
      </c>
      <c r="AE445">
        <v>2.1425000000000001</v>
      </c>
      <c r="AF445">
        <v>2.1475</v>
      </c>
      <c r="AG445">
        <v>2.145</v>
      </c>
      <c r="AH445">
        <v>2.14</v>
      </c>
      <c r="AI445">
        <v>2.12</v>
      </c>
      <c r="AJ445">
        <v>2.085</v>
      </c>
      <c r="AK445">
        <v>2.0299999999999998</v>
      </c>
      <c r="AL445">
        <v>1.99</v>
      </c>
      <c r="AM445">
        <v>1.96</v>
      </c>
    </row>
    <row r="446" spans="1:39">
      <c r="A446" s="95">
        <v>44907</v>
      </c>
      <c r="C446" s="63">
        <v>1909</v>
      </c>
      <c r="AA446">
        <v>2.19</v>
      </c>
      <c r="AB446">
        <v>2.17</v>
      </c>
      <c r="AC446">
        <v>2.1850000000000001</v>
      </c>
      <c r="AD446">
        <v>2.2000000000000002</v>
      </c>
      <c r="AE446">
        <v>2.2149999999999999</v>
      </c>
      <c r="AF446">
        <v>2.2200000000000002</v>
      </c>
      <c r="AG446">
        <v>2.2149999999999999</v>
      </c>
      <c r="AH446">
        <v>2.21</v>
      </c>
      <c r="AI446">
        <v>2.19</v>
      </c>
      <c r="AJ446">
        <v>2.1549999999999998</v>
      </c>
      <c r="AK446">
        <v>2.1</v>
      </c>
      <c r="AL446">
        <v>2.06</v>
      </c>
      <c r="AM446">
        <v>2.0299999999999998</v>
      </c>
    </row>
    <row r="447" spans="1:39">
      <c r="A447" s="95">
        <v>44908</v>
      </c>
      <c r="C447" s="63">
        <v>1838</v>
      </c>
      <c r="AA447">
        <v>2.19</v>
      </c>
      <c r="AB447">
        <v>2.1749999999999998</v>
      </c>
      <c r="AC447">
        <v>2.19</v>
      </c>
      <c r="AD447">
        <v>2.2050000000000001</v>
      </c>
      <c r="AE447">
        <v>2.2200000000000002</v>
      </c>
      <c r="AF447">
        <v>2.2225000000000001</v>
      </c>
      <c r="AG447">
        <v>2.2174999999999998</v>
      </c>
      <c r="AH447">
        <v>2.21</v>
      </c>
      <c r="AI447">
        <v>2.19</v>
      </c>
      <c r="AJ447">
        <v>2.1549999999999998</v>
      </c>
      <c r="AK447">
        <v>2.1</v>
      </c>
      <c r="AL447">
        <v>2.06</v>
      </c>
      <c r="AM447">
        <v>2.0299999999999998</v>
      </c>
    </row>
    <row r="448" spans="1:39">
      <c r="A448" s="95">
        <v>44909</v>
      </c>
      <c r="C448" s="63">
        <v>3198</v>
      </c>
      <c r="AA448">
        <v>2.1800000000000002</v>
      </c>
      <c r="AB448">
        <v>2.145</v>
      </c>
      <c r="AC448">
        <v>2.1575000000000002</v>
      </c>
      <c r="AD448">
        <v>2.1724999999999999</v>
      </c>
      <c r="AE448">
        <v>2.1875</v>
      </c>
      <c r="AF448">
        <v>2.1924999999999999</v>
      </c>
      <c r="AG448">
        <v>2.19</v>
      </c>
      <c r="AH448">
        <v>2.1850000000000001</v>
      </c>
      <c r="AI448">
        <v>2.165</v>
      </c>
      <c r="AJ448">
        <v>2.1349999999999998</v>
      </c>
      <c r="AK448">
        <v>2.08</v>
      </c>
      <c r="AL448">
        <v>2.04</v>
      </c>
      <c r="AM448">
        <v>2.0099999999999998</v>
      </c>
    </row>
    <row r="449" spans="1:39">
      <c r="A449" s="95">
        <v>44910</v>
      </c>
      <c r="C449" s="63">
        <v>2176</v>
      </c>
      <c r="AA449">
        <v>2.145</v>
      </c>
      <c r="AB449">
        <v>2.11</v>
      </c>
      <c r="AC449">
        <v>2.125</v>
      </c>
      <c r="AD449">
        <v>2.1425000000000001</v>
      </c>
      <c r="AE449">
        <v>2.1575000000000002</v>
      </c>
      <c r="AF449">
        <v>2.165</v>
      </c>
      <c r="AG449">
        <v>2.1625000000000001</v>
      </c>
      <c r="AH449">
        <v>2.1575000000000002</v>
      </c>
      <c r="AI449">
        <v>2.1425000000000001</v>
      </c>
      <c r="AJ449">
        <v>2.1124999999999998</v>
      </c>
      <c r="AK449">
        <v>2.0575000000000001</v>
      </c>
      <c r="AL449">
        <v>2.0175000000000001</v>
      </c>
      <c r="AM449">
        <v>1.9875</v>
      </c>
    </row>
    <row r="450" spans="1:39">
      <c r="A450" s="95">
        <v>44911</v>
      </c>
      <c r="C450" s="63">
        <v>2600</v>
      </c>
      <c r="AA450">
        <v>2.1549999999999998</v>
      </c>
      <c r="AB450">
        <v>2.13</v>
      </c>
      <c r="AC450">
        <v>2.145</v>
      </c>
      <c r="AD450">
        <v>2.1625000000000001</v>
      </c>
      <c r="AE450">
        <v>2.1775000000000002</v>
      </c>
      <c r="AF450">
        <v>2.1850000000000001</v>
      </c>
      <c r="AG450">
        <v>2.1825000000000001</v>
      </c>
      <c r="AH450">
        <v>2.1800000000000002</v>
      </c>
      <c r="AI450">
        <v>2.165</v>
      </c>
      <c r="AJ450">
        <v>2.1349999999999998</v>
      </c>
      <c r="AK450">
        <v>2.08</v>
      </c>
      <c r="AL450">
        <v>2.04</v>
      </c>
      <c r="AM450">
        <v>2.0099999999999998</v>
      </c>
    </row>
    <row r="451" spans="1:39">
      <c r="A451" s="95">
        <v>44914</v>
      </c>
      <c r="C451" s="63">
        <v>1131</v>
      </c>
      <c r="AA451">
        <v>2.17</v>
      </c>
      <c r="AB451">
        <v>2.17</v>
      </c>
      <c r="AC451">
        <v>2.1800000000000002</v>
      </c>
      <c r="AD451">
        <v>2.1949999999999998</v>
      </c>
      <c r="AE451">
        <v>2.2075</v>
      </c>
      <c r="AF451">
        <v>2.21</v>
      </c>
      <c r="AG451">
        <v>2.2075</v>
      </c>
      <c r="AH451">
        <v>2.2025000000000001</v>
      </c>
      <c r="AI451">
        <v>2.1875</v>
      </c>
      <c r="AJ451">
        <v>2.1575000000000002</v>
      </c>
      <c r="AK451">
        <v>2.1025</v>
      </c>
      <c r="AL451">
        <v>2.0625</v>
      </c>
      <c r="AM451">
        <v>2.0325000000000002</v>
      </c>
    </row>
    <row r="452" spans="1:39">
      <c r="A452" s="95">
        <v>44915</v>
      </c>
      <c r="C452" s="63">
        <v>1509</v>
      </c>
      <c r="AA452">
        <v>2.1749999999999998</v>
      </c>
      <c r="AB452">
        <v>2.165</v>
      </c>
      <c r="AC452">
        <v>2.1775000000000002</v>
      </c>
      <c r="AD452">
        <v>2.1924999999999999</v>
      </c>
      <c r="AE452">
        <v>2.2050000000000001</v>
      </c>
      <c r="AF452">
        <v>2.21</v>
      </c>
      <c r="AG452">
        <v>2.2075</v>
      </c>
      <c r="AH452">
        <v>2.2025000000000001</v>
      </c>
      <c r="AI452">
        <v>2.1875</v>
      </c>
      <c r="AJ452">
        <v>2.1575000000000002</v>
      </c>
      <c r="AK452">
        <v>2.1025</v>
      </c>
      <c r="AL452">
        <v>2.0625</v>
      </c>
      <c r="AM452">
        <v>2.0325000000000002</v>
      </c>
    </row>
    <row r="453" spans="1:39">
      <c r="A453" s="95">
        <v>44916</v>
      </c>
      <c r="C453" s="63">
        <v>3200</v>
      </c>
      <c r="AA453">
        <v>2.1850000000000001</v>
      </c>
      <c r="AB453">
        <v>2.2000000000000002</v>
      </c>
      <c r="AC453">
        <v>2.21</v>
      </c>
      <c r="AD453">
        <v>2.2225000000000001</v>
      </c>
      <c r="AE453">
        <v>2.2374999999999998</v>
      </c>
      <c r="AF453">
        <v>2.2400000000000002</v>
      </c>
      <c r="AG453">
        <v>2.2374999999999998</v>
      </c>
      <c r="AH453">
        <v>2.2324999999999999</v>
      </c>
      <c r="AI453">
        <v>2.2174999999999998</v>
      </c>
      <c r="AJ453">
        <v>2.1875</v>
      </c>
      <c r="AK453">
        <v>2.1324999999999998</v>
      </c>
      <c r="AL453">
        <v>2.0924999999999998</v>
      </c>
      <c r="AM453">
        <v>2.0625</v>
      </c>
    </row>
    <row r="454" spans="1:39">
      <c r="A454" s="95">
        <v>44917</v>
      </c>
      <c r="C454" s="63">
        <v>2053</v>
      </c>
      <c r="AA454">
        <v>2.1850000000000001</v>
      </c>
      <c r="AB454">
        <v>2.2200000000000002</v>
      </c>
      <c r="AC454">
        <v>2.23</v>
      </c>
      <c r="AD454">
        <v>2.2425000000000002</v>
      </c>
      <c r="AE454">
        <v>2.2549999999999999</v>
      </c>
      <c r="AF454">
        <v>2.2574999999999998</v>
      </c>
      <c r="AG454">
        <v>2.2549999999999999</v>
      </c>
      <c r="AH454">
        <v>2.25</v>
      </c>
      <c r="AI454">
        <v>2.2349999999999999</v>
      </c>
      <c r="AJ454">
        <v>2.2050000000000001</v>
      </c>
      <c r="AK454">
        <v>2.15</v>
      </c>
      <c r="AL454">
        <v>2.11</v>
      </c>
      <c r="AM454">
        <v>2.08</v>
      </c>
    </row>
    <row r="455" spans="1:39">
      <c r="A455" s="95">
        <v>44918</v>
      </c>
      <c r="C455" s="63">
        <v>2011</v>
      </c>
      <c r="AA455">
        <v>2.19</v>
      </c>
      <c r="AB455">
        <v>2.2450000000000001</v>
      </c>
      <c r="AC455">
        <v>2.2549999999999999</v>
      </c>
      <c r="AD455">
        <v>2.2650000000000001</v>
      </c>
      <c r="AE455">
        <v>2.2749999999999999</v>
      </c>
      <c r="AF455">
        <v>2.2774999999999999</v>
      </c>
      <c r="AG455">
        <v>2.2725</v>
      </c>
      <c r="AH455">
        <v>2.2675000000000001</v>
      </c>
      <c r="AI455">
        <v>2.2524999999999999</v>
      </c>
      <c r="AJ455">
        <v>2.2225000000000001</v>
      </c>
      <c r="AK455">
        <v>2.1675</v>
      </c>
      <c r="AL455">
        <v>2.1274999999999999</v>
      </c>
      <c r="AM455">
        <v>2.0975000000000001</v>
      </c>
    </row>
    <row r="456" spans="1:39">
      <c r="A456" s="95">
        <v>44921</v>
      </c>
      <c r="AA456" s="189">
        <v>2.19</v>
      </c>
      <c r="AB456" s="189">
        <v>2.2450000000000001</v>
      </c>
      <c r="AC456" s="189">
        <v>2.2549999999999999</v>
      </c>
      <c r="AD456" s="189">
        <v>2.2650000000000001</v>
      </c>
      <c r="AE456" s="189">
        <v>2.2749999999999999</v>
      </c>
      <c r="AF456" s="189">
        <v>2.2774999999999999</v>
      </c>
      <c r="AG456" s="189">
        <v>2.2725</v>
      </c>
      <c r="AH456" s="189">
        <v>2.2675000000000001</v>
      </c>
      <c r="AI456" s="189">
        <v>2.2524999999999999</v>
      </c>
      <c r="AJ456" s="189">
        <v>2.2225000000000001</v>
      </c>
      <c r="AK456" s="189">
        <v>2.1675</v>
      </c>
      <c r="AL456" s="189">
        <v>2.1274999999999999</v>
      </c>
      <c r="AM456" s="189">
        <v>2.0975000000000001</v>
      </c>
    </row>
    <row r="457" spans="1:39">
      <c r="A457" s="95">
        <v>44922</v>
      </c>
      <c r="C457" s="63">
        <v>862</v>
      </c>
      <c r="AA457">
        <v>2.1949999999999998</v>
      </c>
      <c r="AB457">
        <v>2.2650000000000001</v>
      </c>
      <c r="AC457">
        <v>2.2725</v>
      </c>
      <c r="AD457">
        <v>2.2825000000000002</v>
      </c>
      <c r="AE457">
        <v>2.2925</v>
      </c>
      <c r="AF457">
        <v>2.2949999999999999</v>
      </c>
      <c r="AG457">
        <v>2.29</v>
      </c>
      <c r="AH457">
        <v>2.2850000000000001</v>
      </c>
      <c r="AI457">
        <v>2.27</v>
      </c>
      <c r="AJ457">
        <v>2.2400000000000002</v>
      </c>
      <c r="AK457">
        <v>2.1850000000000001</v>
      </c>
      <c r="AL457">
        <v>2.145</v>
      </c>
      <c r="AM457">
        <v>2.1150000000000002</v>
      </c>
    </row>
    <row r="458" spans="1:39">
      <c r="A458" s="95">
        <v>44923</v>
      </c>
      <c r="C458" s="63">
        <v>894</v>
      </c>
      <c r="AA458">
        <v>2.1949999999999998</v>
      </c>
      <c r="AB458">
        <v>2.29</v>
      </c>
      <c r="AC458">
        <v>2.2949999999999999</v>
      </c>
      <c r="AD458">
        <v>2.3025000000000002</v>
      </c>
      <c r="AE458">
        <v>2.3125</v>
      </c>
      <c r="AF458">
        <v>2.3149999999999999</v>
      </c>
      <c r="AG458">
        <v>2.31</v>
      </c>
      <c r="AH458">
        <v>2.3050000000000002</v>
      </c>
      <c r="AI458">
        <v>2.29</v>
      </c>
      <c r="AJ458">
        <v>2.2599999999999998</v>
      </c>
      <c r="AK458">
        <v>2.2050000000000001</v>
      </c>
      <c r="AL458">
        <v>2.165</v>
      </c>
      <c r="AM458">
        <v>2.1349999999999998</v>
      </c>
    </row>
    <row r="459" spans="1:39">
      <c r="A459" s="95">
        <v>44924</v>
      </c>
      <c r="C459" s="63">
        <v>1980</v>
      </c>
      <c r="AA459">
        <v>2.1949999999999998</v>
      </c>
      <c r="AB459">
        <v>2.2850000000000001</v>
      </c>
      <c r="AC459">
        <v>2.2875000000000001</v>
      </c>
      <c r="AD459">
        <v>2.2949999999999999</v>
      </c>
      <c r="AE459">
        <v>2.3050000000000002</v>
      </c>
      <c r="AF459">
        <v>2.3075000000000001</v>
      </c>
      <c r="AG459">
        <v>2.3025000000000002</v>
      </c>
      <c r="AH459">
        <v>2.2974999999999999</v>
      </c>
      <c r="AI459">
        <v>2.2825000000000002</v>
      </c>
      <c r="AJ459">
        <v>2.2524999999999999</v>
      </c>
      <c r="AK459">
        <v>2.1974999999999998</v>
      </c>
      <c r="AL459">
        <v>2.1575000000000002</v>
      </c>
      <c r="AM459">
        <v>2.1274999999999999</v>
      </c>
    </row>
    <row r="460" spans="1:39">
      <c r="A460" s="95">
        <v>44925</v>
      </c>
      <c r="C460" s="63">
        <v>2106</v>
      </c>
      <c r="AA460">
        <v>2.2030599999999998</v>
      </c>
      <c r="AB460">
        <v>2.33</v>
      </c>
      <c r="AC460">
        <v>2.3275000000000001</v>
      </c>
      <c r="AD460">
        <v>2.3325</v>
      </c>
      <c r="AE460">
        <v>2.34</v>
      </c>
      <c r="AF460">
        <v>2.34</v>
      </c>
      <c r="AG460">
        <v>2.335</v>
      </c>
      <c r="AH460">
        <v>2.33</v>
      </c>
      <c r="AI460">
        <v>2.3149999999999999</v>
      </c>
      <c r="AJ460">
        <v>2.2850000000000001</v>
      </c>
      <c r="AK460">
        <v>2.23</v>
      </c>
      <c r="AL460">
        <v>2.19</v>
      </c>
      <c r="AM460">
        <v>2.16</v>
      </c>
    </row>
    <row r="461" spans="1:39">
      <c r="A461" s="95">
        <v>44928</v>
      </c>
      <c r="AA461" s="189">
        <v>2.2030599999999998</v>
      </c>
      <c r="AB461" s="189">
        <v>2.33</v>
      </c>
      <c r="AC461" s="189">
        <v>2.3275000000000001</v>
      </c>
      <c r="AD461" s="189">
        <v>2.3325</v>
      </c>
      <c r="AE461" s="189">
        <v>2.34</v>
      </c>
      <c r="AF461" s="189">
        <v>2.34</v>
      </c>
      <c r="AG461" s="189">
        <v>2.335</v>
      </c>
      <c r="AH461" s="189">
        <v>2.33</v>
      </c>
      <c r="AI461" s="189">
        <v>2.3149999999999999</v>
      </c>
      <c r="AJ461" s="189">
        <v>2.2850000000000001</v>
      </c>
      <c r="AK461" s="189">
        <v>2.23</v>
      </c>
      <c r="AL461" s="189">
        <v>2.19</v>
      </c>
      <c r="AM461" s="189">
        <v>2.16</v>
      </c>
    </row>
    <row r="462" spans="1:39">
      <c r="A462" s="95">
        <v>44929</v>
      </c>
      <c r="C462" s="63">
        <v>2890</v>
      </c>
      <c r="AA462">
        <v>2.2030599999999998</v>
      </c>
      <c r="AB462">
        <v>2.2799999999999998</v>
      </c>
      <c r="AC462">
        <v>2.2799999999999998</v>
      </c>
      <c r="AD462">
        <v>2.29</v>
      </c>
      <c r="AE462">
        <v>2.2999999999999998</v>
      </c>
      <c r="AF462">
        <v>2.2999999999999998</v>
      </c>
      <c r="AG462">
        <v>2.2949999999999999</v>
      </c>
      <c r="AH462">
        <v>2.29</v>
      </c>
      <c r="AI462">
        <v>2.2749999999999999</v>
      </c>
      <c r="AJ462">
        <v>2.2450000000000001</v>
      </c>
      <c r="AK462">
        <v>2.19</v>
      </c>
      <c r="AL462">
        <v>2.15</v>
      </c>
      <c r="AM462">
        <v>2.12</v>
      </c>
    </row>
    <row r="463" spans="1:39">
      <c r="A463" s="95">
        <v>44930</v>
      </c>
      <c r="C463" s="63">
        <v>3316</v>
      </c>
      <c r="AA463" s="28">
        <v>2.2030599999999998</v>
      </c>
      <c r="AB463">
        <v>2.2599999999999998</v>
      </c>
      <c r="AC463">
        <v>2.2400000000000002</v>
      </c>
      <c r="AD463">
        <v>2.2475000000000001</v>
      </c>
      <c r="AE463">
        <v>2.2574999999999998</v>
      </c>
      <c r="AF463">
        <v>2.2599999999999998</v>
      </c>
      <c r="AG463">
        <v>2.2549999999999999</v>
      </c>
      <c r="AH463">
        <v>2.25</v>
      </c>
      <c r="AI463">
        <v>2.2349999999999999</v>
      </c>
      <c r="AJ463">
        <v>2.2050000000000001</v>
      </c>
      <c r="AK463">
        <v>2.15</v>
      </c>
      <c r="AL463">
        <v>2.11</v>
      </c>
      <c r="AM463">
        <v>2.08</v>
      </c>
    </row>
    <row r="464" spans="1:39">
      <c r="A464" s="95">
        <v>44931</v>
      </c>
      <c r="C464" s="63">
        <v>2180</v>
      </c>
      <c r="AB464">
        <v>2.2650000000000001</v>
      </c>
      <c r="AC464">
        <v>2.2200000000000002</v>
      </c>
      <c r="AD464">
        <v>2.2250000000000001</v>
      </c>
      <c r="AE464">
        <v>2.2349999999999999</v>
      </c>
      <c r="AF464">
        <v>2.2374999999999998</v>
      </c>
      <c r="AG464">
        <v>2.2324999999999999</v>
      </c>
      <c r="AH464">
        <v>2.2275</v>
      </c>
      <c r="AI464">
        <v>2.2124999999999999</v>
      </c>
      <c r="AJ464">
        <v>2.1825000000000001</v>
      </c>
      <c r="AK464">
        <v>2.1274999999999999</v>
      </c>
      <c r="AL464">
        <v>2.0874999999999999</v>
      </c>
      <c r="AM464">
        <v>2.0575000000000001</v>
      </c>
    </row>
    <row r="465" spans="1:39">
      <c r="A465" s="95">
        <v>44932</v>
      </c>
      <c r="C465" s="63">
        <v>3229</v>
      </c>
      <c r="AB465">
        <v>2.2200000000000002</v>
      </c>
      <c r="AC465">
        <v>2.17</v>
      </c>
      <c r="AD465">
        <v>2.1775000000000002</v>
      </c>
      <c r="AE465">
        <v>2.19</v>
      </c>
      <c r="AF465">
        <v>2.1924999999999999</v>
      </c>
      <c r="AG465">
        <v>2.1875</v>
      </c>
      <c r="AH465">
        <v>2.1825000000000001</v>
      </c>
      <c r="AI465">
        <v>2.17</v>
      </c>
      <c r="AJ465">
        <v>2.145</v>
      </c>
      <c r="AK465">
        <v>2.09</v>
      </c>
      <c r="AL465">
        <v>2.0499999999999998</v>
      </c>
      <c r="AM465">
        <v>2.02</v>
      </c>
    </row>
    <row r="466" spans="1:39">
      <c r="A466" s="95">
        <v>44935</v>
      </c>
      <c r="C466" s="63">
        <v>1898</v>
      </c>
      <c r="AB466">
        <v>2.1749999999999998</v>
      </c>
      <c r="AC466">
        <v>2.1150000000000002</v>
      </c>
      <c r="AD466">
        <v>2.1225000000000001</v>
      </c>
      <c r="AE466">
        <v>2.1349999999999998</v>
      </c>
      <c r="AF466">
        <v>2.14</v>
      </c>
      <c r="AG466">
        <v>2.1375000000000002</v>
      </c>
      <c r="AH466">
        <v>2.1349999999999998</v>
      </c>
      <c r="AI466">
        <v>2.1225000000000001</v>
      </c>
      <c r="AJ466">
        <v>2.0975000000000001</v>
      </c>
      <c r="AK466">
        <v>2.0425</v>
      </c>
      <c r="AL466">
        <v>2.0024999999999999</v>
      </c>
      <c r="AM466">
        <v>1.9724999999999999</v>
      </c>
    </row>
    <row r="467" spans="1:39">
      <c r="A467" s="95">
        <v>44936</v>
      </c>
      <c r="C467" s="63">
        <v>2338</v>
      </c>
      <c r="AB467">
        <v>2.17</v>
      </c>
      <c r="AC467">
        <v>2.11</v>
      </c>
      <c r="AD467">
        <v>2.1150000000000002</v>
      </c>
      <c r="AE467">
        <v>2.125</v>
      </c>
      <c r="AF467">
        <v>2.1274999999999999</v>
      </c>
      <c r="AG467">
        <v>2.1225000000000001</v>
      </c>
      <c r="AH467">
        <v>2.1175000000000002</v>
      </c>
      <c r="AI467">
        <v>2.105</v>
      </c>
      <c r="AJ467">
        <v>2.08</v>
      </c>
      <c r="AK467">
        <v>2.0249999999999999</v>
      </c>
      <c r="AL467">
        <v>1.9850000000000001</v>
      </c>
      <c r="AM467">
        <v>1.9550000000000001</v>
      </c>
    </row>
    <row r="468" spans="1:39">
      <c r="A468" s="95">
        <v>44937</v>
      </c>
      <c r="C468" s="63">
        <v>3985</v>
      </c>
      <c r="AB468">
        <v>2.1475</v>
      </c>
      <c r="AC468">
        <v>2.0699999999999998</v>
      </c>
      <c r="AD468">
        <v>2.08</v>
      </c>
      <c r="AE468">
        <v>2.0924999999999998</v>
      </c>
      <c r="AF468">
        <v>2.1</v>
      </c>
      <c r="AG468">
        <v>2.1</v>
      </c>
      <c r="AH468">
        <v>2.0950000000000002</v>
      </c>
      <c r="AI468">
        <v>2.085</v>
      </c>
      <c r="AJ468">
        <v>2.06</v>
      </c>
      <c r="AK468">
        <v>2.0049999999999999</v>
      </c>
      <c r="AL468">
        <v>1.9650000000000001</v>
      </c>
      <c r="AM468">
        <v>1.9350000000000001</v>
      </c>
    </row>
    <row r="469" spans="1:39">
      <c r="A469" s="95">
        <v>44938</v>
      </c>
      <c r="C469" s="63">
        <v>3005</v>
      </c>
      <c r="AB469">
        <v>2.1800000000000002</v>
      </c>
      <c r="AC469">
        <v>2.12</v>
      </c>
      <c r="AD469">
        <v>2.13</v>
      </c>
      <c r="AE469">
        <v>2.145</v>
      </c>
      <c r="AF469">
        <v>2.1524999999999999</v>
      </c>
      <c r="AG469">
        <v>2.15</v>
      </c>
      <c r="AH469">
        <v>2.1475</v>
      </c>
      <c r="AI469">
        <v>2.1375000000000002</v>
      </c>
      <c r="AJ469">
        <v>2.1124999999999998</v>
      </c>
      <c r="AK469">
        <v>2.0525000000000002</v>
      </c>
      <c r="AL469">
        <v>2.0074999999999998</v>
      </c>
      <c r="AM469">
        <v>1.9724999999999999</v>
      </c>
    </row>
    <row r="470" spans="1:39">
      <c r="A470" s="95">
        <v>44939</v>
      </c>
      <c r="C470" s="63">
        <v>3913</v>
      </c>
      <c r="AB470">
        <v>2.21</v>
      </c>
      <c r="AC470">
        <v>2.1850000000000001</v>
      </c>
      <c r="AD470">
        <v>2.1949999999999998</v>
      </c>
      <c r="AE470">
        <v>2.2075</v>
      </c>
      <c r="AF470">
        <v>2.2124999999999999</v>
      </c>
      <c r="AG470">
        <v>2.2075</v>
      </c>
      <c r="AH470">
        <v>2.2025000000000001</v>
      </c>
      <c r="AI470">
        <v>2.19</v>
      </c>
      <c r="AJ470">
        <v>2.165</v>
      </c>
      <c r="AK470">
        <v>2.1</v>
      </c>
      <c r="AL470">
        <v>2.0499999999999998</v>
      </c>
      <c r="AM470">
        <v>2.0150000000000001</v>
      </c>
    </row>
    <row r="471" spans="1:39">
      <c r="A471" s="95">
        <v>44942</v>
      </c>
      <c r="AB471" s="189">
        <v>2.21</v>
      </c>
      <c r="AC471" s="189">
        <v>2.1850000000000001</v>
      </c>
      <c r="AD471" s="189">
        <v>2.1949999999999998</v>
      </c>
      <c r="AE471" s="189">
        <v>2.2075</v>
      </c>
      <c r="AF471" s="189">
        <v>2.2124999999999999</v>
      </c>
      <c r="AG471" s="189">
        <v>2.2075</v>
      </c>
      <c r="AH471" s="189">
        <v>2.2025000000000001</v>
      </c>
      <c r="AI471" s="189">
        <v>2.19</v>
      </c>
      <c r="AJ471" s="189">
        <v>2.165</v>
      </c>
      <c r="AK471" s="189">
        <v>2.1</v>
      </c>
      <c r="AL471" s="189">
        <v>2.0499999999999998</v>
      </c>
      <c r="AM471" s="189">
        <v>2.0150000000000001</v>
      </c>
    </row>
    <row r="472" spans="1:39">
      <c r="A472" s="95">
        <v>44943</v>
      </c>
      <c r="C472" s="63">
        <v>1931</v>
      </c>
      <c r="AB472">
        <v>2.2200000000000002</v>
      </c>
      <c r="AC472">
        <v>2.2000000000000002</v>
      </c>
      <c r="AD472">
        <v>2.21</v>
      </c>
      <c r="AE472">
        <v>2.2200000000000002</v>
      </c>
      <c r="AF472">
        <v>2.2250000000000001</v>
      </c>
      <c r="AG472">
        <v>2.2200000000000002</v>
      </c>
      <c r="AH472">
        <v>2.2124999999999999</v>
      </c>
      <c r="AI472">
        <v>2.1974999999999998</v>
      </c>
      <c r="AJ472">
        <v>2.1724999999999999</v>
      </c>
      <c r="AK472">
        <v>2.1025</v>
      </c>
      <c r="AL472">
        <v>2.0474999999999999</v>
      </c>
      <c r="AM472">
        <v>2.0125000000000002</v>
      </c>
    </row>
    <row r="473" spans="1:39">
      <c r="A473" s="95">
        <v>44944</v>
      </c>
      <c r="C473" s="63">
        <v>2542</v>
      </c>
      <c r="AB473">
        <v>2.2000000000000002</v>
      </c>
      <c r="AC473">
        <v>2.165</v>
      </c>
      <c r="AD473">
        <v>2.1775000000000002</v>
      </c>
      <c r="AE473">
        <v>2.19</v>
      </c>
      <c r="AF473">
        <v>2.1949999999999998</v>
      </c>
      <c r="AG473">
        <v>2.1924999999999999</v>
      </c>
      <c r="AH473">
        <v>2.1850000000000001</v>
      </c>
      <c r="AI473">
        <v>2.17</v>
      </c>
      <c r="AJ473">
        <v>2.145</v>
      </c>
      <c r="AK473">
        <v>2.0750000000000002</v>
      </c>
      <c r="AL473">
        <v>2.02</v>
      </c>
      <c r="AM473">
        <v>1.9850000000000001</v>
      </c>
    </row>
    <row r="474" spans="1:39">
      <c r="A474" s="95">
        <v>44945</v>
      </c>
      <c r="C474" s="63">
        <v>1877</v>
      </c>
      <c r="AB474">
        <v>2.2000000000000002</v>
      </c>
      <c r="AC474">
        <v>2.16</v>
      </c>
      <c r="AD474">
        <v>2.1724999999999999</v>
      </c>
      <c r="AE474">
        <v>2.1875</v>
      </c>
      <c r="AF474">
        <v>2.1924999999999999</v>
      </c>
      <c r="AG474">
        <v>2.19</v>
      </c>
      <c r="AH474">
        <v>2.1825000000000001</v>
      </c>
      <c r="AI474">
        <v>2.1675</v>
      </c>
      <c r="AJ474">
        <v>2.14</v>
      </c>
      <c r="AK474">
        <v>2.0674999999999999</v>
      </c>
      <c r="AL474">
        <v>2.0074999999999998</v>
      </c>
      <c r="AM474">
        <v>1.97</v>
      </c>
    </row>
    <row r="475" spans="1:39">
      <c r="A475" s="95">
        <v>44946</v>
      </c>
      <c r="C475" s="63">
        <v>2048</v>
      </c>
      <c r="AB475">
        <v>2.21</v>
      </c>
      <c r="AC475">
        <v>2.1800000000000002</v>
      </c>
      <c r="AD475">
        <v>2.19</v>
      </c>
      <c r="AE475">
        <v>2.2025000000000001</v>
      </c>
      <c r="AF475">
        <v>2.2075</v>
      </c>
      <c r="AG475">
        <v>2.2025000000000001</v>
      </c>
      <c r="AH475">
        <v>2.1949999999999998</v>
      </c>
      <c r="AI475">
        <v>2.1800000000000002</v>
      </c>
      <c r="AJ475">
        <v>2.1524999999999999</v>
      </c>
      <c r="AK475">
        <v>2.08</v>
      </c>
      <c r="AL475">
        <v>2.02</v>
      </c>
      <c r="AM475">
        <v>1.9824999999999999</v>
      </c>
    </row>
    <row r="476" spans="1:39">
      <c r="A476" s="95">
        <v>44949</v>
      </c>
      <c r="C476" s="63">
        <v>1195</v>
      </c>
      <c r="AB476">
        <v>2.1949999999999998</v>
      </c>
      <c r="AC476">
        <v>2.1549999999999998</v>
      </c>
      <c r="AD476">
        <v>2.1675</v>
      </c>
      <c r="AE476">
        <v>2.1800000000000002</v>
      </c>
      <c r="AF476">
        <v>2.1850000000000001</v>
      </c>
      <c r="AG476">
        <v>2.1800000000000002</v>
      </c>
      <c r="AH476">
        <v>2.1749999999999998</v>
      </c>
      <c r="AI476">
        <v>2.16</v>
      </c>
      <c r="AJ476">
        <v>2.1324999999999998</v>
      </c>
      <c r="AK476">
        <v>2.06</v>
      </c>
      <c r="AL476">
        <v>2</v>
      </c>
      <c r="AM476">
        <v>1.9624999999999999</v>
      </c>
    </row>
    <row r="477" spans="1:39">
      <c r="A477" s="95">
        <v>44950</v>
      </c>
      <c r="C477" s="63">
        <v>3905</v>
      </c>
      <c r="AB477">
        <v>2.1949999999999998</v>
      </c>
      <c r="AC477">
        <v>2.1575000000000002</v>
      </c>
      <c r="AD477">
        <v>2.17</v>
      </c>
      <c r="AE477">
        <v>2.1850000000000001</v>
      </c>
      <c r="AF477">
        <v>2.19</v>
      </c>
      <c r="AG477">
        <v>2.1875</v>
      </c>
      <c r="AH477">
        <v>2.1825000000000001</v>
      </c>
      <c r="AI477">
        <v>2.17</v>
      </c>
      <c r="AJ477">
        <v>2.145</v>
      </c>
      <c r="AK477">
        <v>2.0724999999999998</v>
      </c>
      <c r="AL477">
        <v>2.0125000000000002</v>
      </c>
      <c r="AM477">
        <v>1.9750000000000001</v>
      </c>
    </row>
    <row r="478" spans="1:39">
      <c r="A478" s="95">
        <v>44951</v>
      </c>
      <c r="C478" s="63">
        <v>3975</v>
      </c>
      <c r="AB478">
        <v>2.19</v>
      </c>
      <c r="AC478">
        <v>2.1375000000000002</v>
      </c>
      <c r="AD478">
        <v>2.15</v>
      </c>
      <c r="AE478">
        <v>2.1625000000000001</v>
      </c>
      <c r="AF478">
        <v>2.17</v>
      </c>
      <c r="AG478">
        <v>2.1675</v>
      </c>
      <c r="AH478">
        <v>2.1625000000000001</v>
      </c>
      <c r="AI478">
        <v>2.15</v>
      </c>
      <c r="AJ478">
        <v>2.125</v>
      </c>
      <c r="AK478">
        <v>2.0525000000000002</v>
      </c>
      <c r="AL478">
        <v>1.9924999999999999</v>
      </c>
      <c r="AM478">
        <v>1.9550000000000001</v>
      </c>
    </row>
    <row r="479" spans="1:39">
      <c r="A479" s="95">
        <v>44952</v>
      </c>
      <c r="C479" s="63">
        <v>3302</v>
      </c>
      <c r="AB479">
        <v>2.19</v>
      </c>
      <c r="AC479">
        <v>2.1549999999999998</v>
      </c>
      <c r="AD479">
        <v>2.17</v>
      </c>
      <c r="AE479">
        <v>2.1850000000000001</v>
      </c>
      <c r="AF479">
        <v>2.19</v>
      </c>
      <c r="AG479">
        <v>2.1850000000000001</v>
      </c>
      <c r="AH479">
        <v>2.1775000000000002</v>
      </c>
      <c r="AI479">
        <v>2.165</v>
      </c>
      <c r="AJ479">
        <v>2.1349999999999998</v>
      </c>
      <c r="AK479">
        <v>2.0625</v>
      </c>
      <c r="AL479">
        <v>2.0024999999999999</v>
      </c>
      <c r="AM479">
        <v>1.9650000000000001</v>
      </c>
    </row>
    <row r="480" spans="1:39">
      <c r="A480" s="95">
        <v>44953</v>
      </c>
      <c r="C480" s="63">
        <v>3560</v>
      </c>
      <c r="AB480">
        <v>2.19</v>
      </c>
      <c r="AC480">
        <v>2.165</v>
      </c>
      <c r="AD480">
        <v>2.1800000000000002</v>
      </c>
      <c r="AE480">
        <v>2.1949999999999998</v>
      </c>
      <c r="AF480">
        <v>2.2025000000000001</v>
      </c>
      <c r="AG480">
        <v>2.1974999999999998</v>
      </c>
      <c r="AH480">
        <v>2.1875</v>
      </c>
      <c r="AI480">
        <v>2.1724999999999999</v>
      </c>
      <c r="AJ480">
        <v>2.1425000000000001</v>
      </c>
      <c r="AK480">
        <v>2.0699999999999998</v>
      </c>
      <c r="AL480">
        <v>2.0099999999999998</v>
      </c>
      <c r="AM480">
        <v>1.9724999999999999</v>
      </c>
    </row>
    <row r="481" spans="1:40">
      <c r="A481" s="95">
        <v>44956</v>
      </c>
      <c r="C481" s="63">
        <v>1702</v>
      </c>
      <c r="AB481">
        <v>2.19</v>
      </c>
      <c r="AC481">
        <v>2.165</v>
      </c>
      <c r="AD481">
        <v>2.1825000000000001</v>
      </c>
      <c r="AE481">
        <v>2.1974999999999998</v>
      </c>
      <c r="AF481">
        <v>2.2050000000000001</v>
      </c>
      <c r="AG481">
        <v>2.2000000000000002</v>
      </c>
      <c r="AH481">
        <v>2.19</v>
      </c>
      <c r="AI481">
        <v>2.1724999999999999</v>
      </c>
      <c r="AJ481">
        <v>2.14</v>
      </c>
      <c r="AK481">
        <v>2.0674999999999999</v>
      </c>
      <c r="AL481">
        <v>2.0074999999999998</v>
      </c>
      <c r="AM481">
        <v>1.97</v>
      </c>
    </row>
    <row r="482" spans="1:40">
      <c r="A482" s="95">
        <v>44957</v>
      </c>
      <c r="C482" s="63">
        <v>3981</v>
      </c>
      <c r="AB482">
        <v>2.1905800000000002</v>
      </c>
      <c r="AC482">
        <v>2.1425000000000001</v>
      </c>
      <c r="AD482">
        <v>2.16</v>
      </c>
      <c r="AE482">
        <v>2.1775000000000002</v>
      </c>
      <c r="AF482">
        <v>2.1850000000000001</v>
      </c>
      <c r="AG482">
        <v>2.1825000000000001</v>
      </c>
      <c r="AH482">
        <v>2.1724999999999999</v>
      </c>
      <c r="AI482">
        <v>2.1575000000000002</v>
      </c>
      <c r="AJ482">
        <v>2.1274999999999999</v>
      </c>
      <c r="AK482">
        <v>2.0525000000000002</v>
      </c>
      <c r="AL482">
        <v>1.99</v>
      </c>
      <c r="AM482">
        <v>1.9524999999999999</v>
      </c>
    </row>
    <row r="483" spans="1:40">
      <c r="A483" s="95">
        <v>44958</v>
      </c>
      <c r="C483" s="63">
        <v>2331</v>
      </c>
      <c r="AB483">
        <v>2.1905800000000002</v>
      </c>
      <c r="AC483">
        <v>2.145</v>
      </c>
      <c r="AD483">
        <v>2.16</v>
      </c>
      <c r="AE483">
        <v>2.1775000000000002</v>
      </c>
      <c r="AF483">
        <v>2.1850000000000001</v>
      </c>
      <c r="AG483">
        <v>2.1825000000000001</v>
      </c>
      <c r="AH483">
        <v>2.1724999999999999</v>
      </c>
      <c r="AI483">
        <v>2.1575000000000002</v>
      </c>
      <c r="AJ483">
        <v>2.1274999999999999</v>
      </c>
      <c r="AK483">
        <v>2.0575000000000001</v>
      </c>
      <c r="AL483">
        <v>1.9975000000000001</v>
      </c>
      <c r="AM483">
        <v>1.96</v>
      </c>
    </row>
    <row r="484" spans="1:40">
      <c r="A484" s="95">
        <v>44959</v>
      </c>
      <c r="C484" s="63">
        <v>2072</v>
      </c>
      <c r="AB484">
        <v>2.1905800000000002</v>
      </c>
      <c r="AC484">
        <v>2.17</v>
      </c>
      <c r="AD484">
        <v>2.1800000000000002</v>
      </c>
      <c r="AE484">
        <v>2.1949999999999998</v>
      </c>
      <c r="AF484">
        <v>2.2000000000000002</v>
      </c>
      <c r="AG484">
        <v>2.1949999999999998</v>
      </c>
      <c r="AH484">
        <v>2.1850000000000001</v>
      </c>
      <c r="AI484">
        <v>2.17</v>
      </c>
      <c r="AJ484">
        <v>2.14</v>
      </c>
      <c r="AK484">
        <v>2.0674999999999999</v>
      </c>
      <c r="AL484">
        <v>2.0074999999999998</v>
      </c>
      <c r="AM484">
        <v>1.97</v>
      </c>
    </row>
    <row r="485" spans="1:40">
      <c r="A485" s="95">
        <v>44960</v>
      </c>
      <c r="C485" s="63">
        <v>3060</v>
      </c>
      <c r="AC485">
        <v>2.1800000000000002</v>
      </c>
      <c r="AD485">
        <v>2.19</v>
      </c>
      <c r="AE485">
        <v>2.2050000000000001</v>
      </c>
      <c r="AF485">
        <v>2.21</v>
      </c>
      <c r="AG485">
        <v>2.2050000000000001</v>
      </c>
      <c r="AH485">
        <v>2.1949999999999998</v>
      </c>
      <c r="AI485">
        <v>2.1800000000000002</v>
      </c>
      <c r="AJ485">
        <v>2.1475</v>
      </c>
      <c r="AK485">
        <v>2.0750000000000002</v>
      </c>
      <c r="AL485">
        <v>2.0150000000000001</v>
      </c>
      <c r="AM485">
        <v>1.9775</v>
      </c>
      <c r="AN485">
        <v>1.97</v>
      </c>
    </row>
    <row r="486" spans="1:40">
      <c r="A486" s="95">
        <v>44963</v>
      </c>
      <c r="C486" s="63">
        <v>1669</v>
      </c>
      <c r="AC486">
        <v>2.1949999999999998</v>
      </c>
      <c r="AD486">
        <v>2.2050000000000001</v>
      </c>
      <c r="AE486">
        <v>2.2200000000000002</v>
      </c>
      <c r="AF486">
        <v>2.2275</v>
      </c>
      <c r="AG486">
        <v>2.2225000000000001</v>
      </c>
      <c r="AH486">
        <v>2.21</v>
      </c>
      <c r="AI486">
        <v>2.1949999999999998</v>
      </c>
      <c r="AJ486">
        <v>2.1625000000000001</v>
      </c>
      <c r="AK486">
        <v>2.09</v>
      </c>
      <c r="AL486">
        <v>2.0299999999999998</v>
      </c>
      <c r="AM486">
        <v>1.9924999999999999</v>
      </c>
    </row>
    <row r="487" spans="1:40">
      <c r="A487" s="95">
        <v>44964</v>
      </c>
      <c r="C487" s="63">
        <v>3947</v>
      </c>
      <c r="AC487">
        <v>2.1825000000000001</v>
      </c>
      <c r="AD487">
        <v>2.2000000000000002</v>
      </c>
      <c r="AE487">
        <v>2.2174999999999998</v>
      </c>
      <c r="AF487">
        <v>2.2250000000000001</v>
      </c>
      <c r="AG487">
        <v>2.2200000000000002</v>
      </c>
      <c r="AH487">
        <v>2.21</v>
      </c>
      <c r="AI487">
        <v>2.1974999999999998</v>
      </c>
      <c r="AJ487">
        <v>2.1625000000000001</v>
      </c>
      <c r="AK487">
        <v>2.09</v>
      </c>
      <c r="AL487">
        <v>2.0299999999999998</v>
      </c>
      <c r="AM487">
        <v>1.9924999999999999</v>
      </c>
    </row>
    <row r="488" spans="1:40">
      <c r="A488" s="95">
        <v>44965</v>
      </c>
      <c r="C488" s="63">
        <v>2701</v>
      </c>
      <c r="AC488">
        <v>2.1850000000000001</v>
      </c>
      <c r="AD488">
        <v>2.2050000000000001</v>
      </c>
      <c r="AE488">
        <v>2.2200000000000002</v>
      </c>
      <c r="AF488">
        <v>2.2275</v>
      </c>
      <c r="AG488">
        <v>2.2250000000000001</v>
      </c>
      <c r="AH488">
        <v>2.2149999999999999</v>
      </c>
      <c r="AI488">
        <v>2.2000000000000002</v>
      </c>
      <c r="AJ488">
        <v>2.165</v>
      </c>
      <c r="AK488">
        <v>2.0924999999999998</v>
      </c>
      <c r="AL488">
        <v>2.0325000000000002</v>
      </c>
      <c r="AM488">
        <v>1.9950000000000001</v>
      </c>
    </row>
    <row r="489" spans="1:40">
      <c r="A489" s="95">
        <v>44966</v>
      </c>
      <c r="C489" s="63">
        <v>3405</v>
      </c>
      <c r="AC489">
        <v>2.17</v>
      </c>
      <c r="AD489">
        <v>2.1749999999999998</v>
      </c>
      <c r="AE489">
        <v>2.1924999999999999</v>
      </c>
      <c r="AF489">
        <v>2.2050000000000001</v>
      </c>
      <c r="AG489">
        <v>2.2025000000000001</v>
      </c>
      <c r="AH489">
        <v>2.1924999999999999</v>
      </c>
      <c r="AI489">
        <v>2.1775000000000002</v>
      </c>
      <c r="AJ489">
        <v>2.1475</v>
      </c>
      <c r="AK489">
        <v>2.0750000000000002</v>
      </c>
      <c r="AL489">
        <v>2.0150000000000001</v>
      </c>
      <c r="AM489">
        <v>1.9724999999999999</v>
      </c>
    </row>
    <row r="490" spans="1:40">
      <c r="A490" s="95">
        <v>44967</v>
      </c>
      <c r="C490" s="63">
        <v>1831</v>
      </c>
      <c r="AC490">
        <v>2.1850000000000001</v>
      </c>
      <c r="AD490">
        <v>2.2000000000000002</v>
      </c>
      <c r="AE490">
        <v>2.2174999999999998</v>
      </c>
      <c r="AF490">
        <v>2.2275</v>
      </c>
      <c r="AG490">
        <v>2.2250000000000001</v>
      </c>
      <c r="AH490">
        <v>2.2149999999999999</v>
      </c>
      <c r="AI490">
        <v>2.2000000000000002</v>
      </c>
      <c r="AJ490">
        <v>2.17</v>
      </c>
      <c r="AK490">
        <v>2.0975000000000001</v>
      </c>
      <c r="AL490">
        <v>2.0375000000000001</v>
      </c>
      <c r="AM490">
        <v>1.9950000000000001</v>
      </c>
    </row>
    <row r="491" spans="1:40">
      <c r="A491" s="95">
        <v>44970</v>
      </c>
      <c r="C491" s="63">
        <v>944</v>
      </c>
      <c r="AC491">
        <v>2.1850000000000001</v>
      </c>
      <c r="AD491">
        <v>2.2050000000000001</v>
      </c>
      <c r="AE491">
        <v>2.2225000000000001</v>
      </c>
      <c r="AF491">
        <v>2.2324999999999999</v>
      </c>
      <c r="AG491">
        <v>2.23</v>
      </c>
      <c r="AH491">
        <v>2.2174999999999998</v>
      </c>
      <c r="AI491">
        <v>2.2025000000000001</v>
      </c>
      <c r="AJ491">
        <v>2.1724999999999999</v>
      </c>
      <c r="AK491">
        <v>2.1</v>
      </c>
      <c r="AL491">
        <v>2.04</v>
      </c>
      <c r="AM491">
        <v>1.9975000000000001</v>
      </c>
    </row>
    <row r="492" spans="1:40">
      <c r="A492" s="95">
        <v>44971</v>
      </c>
      <c r="C492" s="63">
        <v>2969</v>
      </c>
      <c r="AC492">
        <v>2.1675</v>
      </c>
      <c r="AD492">
        <v>2.17</v>
      </c>
      <c r="AE492">
        <v>2.1924999999999999</v>
      </c>
      <c r="AF492">
        <v>2.2050000000000001</v>
      </c>
      <c r="AG492">
        <v>2.2050000000000001</v>
      </c>
      <c r="AH492">
        <v>2.1949999999999998</v>
      </c>
      <c r="AI492">
        <v>2.1800000000000002</v>
      </c>
      <c r="AJ492">
        <v>2.15</v>
      </c>
      <c r="AK492">
        <v>2.0775000000000001</v>
      </c>
      <c r="AL492">
        <v>2.0175000000000001</v>
      </c>
      <c r="AM492">
        <v>1.9750000000000001</v>
      </c>
    </row>
    <row r="493" spans="1:40">
      <c r="A493" s="95">
        <v>44972</v>
      </c>
      <c r="C493" s="63">
        <v>4297</v>
      </c>
      <c r="AC493">
        <v>2.1724999999999999</v>
      </c>
      <c r="AD493">
        <v>2.1749999999999998</v>
      </c>
      <c r="AE493">
        <v>2.1924999999999999</v>
      </c>
      <c r="AF493">
        <v>2.2050000000000001</v>
      </c>
      <c r="AG493">
        <v>2.2025000000000001</v>
      </c>
      <c r="AH493">
        <v>2.1924999999999999</v>
      </c>
      <c r="AI493">
        <v>2.1775000000000002</v>
      </c>
      <c r="AJ493">
        <v>2.1475</v>
      </c>
      <c r="AK493">
        <v>2.0750000000000002</v>
      </c>
      <c r="AL493">
        <v>2.0150000000000001</v>
      </c>
      <c r="AM493">
        <v>1.9724999999999999</v>
      </c>
    </row>
    <row r="494" spans="1:40">
      <c r="A494" s="95">
        <v>44973</v>
      </c>
      <c r="C494" s="63">
        <v>5516</v>
      </c>
      <c r="AC494">
        <v>2.1775000000000002</v>
      </c>
      <c r="AD494">
        <v>2.19</v>
      </c>
      <c r="AE494">
        <v>2.2075</v>
      </c>
      <c r="AF494">
        <v>2.2149999999999999</v>
      </c>
      <c r="AG494">
        <v>2.2075</v>
      </c>
      <c r="AH494">
        <v>2.1949999999999998</v>
      </c>
      <c r="AI494">
        <v>2.1775000000000002</v>
      </c>
      <c r="AJ494">
        <v>2.145</v>
      </c>
      <c r="AK494">
        <v>2.0724999999999998</v>
      </c>
      <c r="AL494">
        <v>2.0125000000000002</v>
      </c>
      <c r="AM494">
        <v>1.97</v>
      </c>
    </row>
    <row r="495" spans="1:40">
      <c r="A495" s="95">
        <v>44974</v>
      </c>
      <c r="C495" s="63">
        <v>2005</v>
      </c>
      <c r="AC495">
        <v>2.1850000000000001</v>
      </c>
      <c r="AD495">
        <v>2.21</v>
      </c>
      <c r="AE495">
        <v>2.2250000000000001</v>
      </c>
      <c r="AF495">
        <v>2.2324999999999999</v>
      </c>
      <c r="AG495">
        <v>2.2275</v>
      </c>
      <c r="AH495">
        <v>2.2149999999999999</v>
      </c>
      <c r="AI495">
        <v>2.1974999999999998</v>
      </c>
      <c r="AJ495">
        <v>2.165</v>
      </c>
      <c r="AK495">
        <v>2.085</v>
      </c>
      <c r="AL495">
        <v>2.0150000000000001</v>
      </c>
      <c r="AM495">
        <v>1.9724999999999999</v>
      </c>
    </row>
    <row r="496" spans="1:40">
      <c r="A496" s="103">
        <v>44977</v>
      </c>
      <c r="C496" s="63">
        <v>0</v>
      </c>
      <c r="AC496" s="189">
        <v>2.1850000000000001</v>
      </c>
      <c r="AD496" s="189">
        <v>2.21</v>
      </c>
      <c r="AE496" s="189">
        <v>2.2250000000000001</v>
      </c>
      <c r="AF496" s="189">
        <v>2.2324999999999999</v>
      </c>
      <c r="AG496" s="189">
        <v>2.2275</v>
      </c>
      <c r="AH496" s="189">
        <v>2.2149999999999999</v>
      </c>
      <c r="AI496" s="189">
        <v>2.1974999999999998</v>
      </c>
      <c r="AJ496" s="189">
        <v>2.165</v>
      </c>
      <c r="AK496" s="189">
        <v>2.085</v>
      </c>
      <c r="AL496" s="189">
        <v>2.0150000000000001</v>
      </c>
      <c r="AM496" s="189">
        <v>1.9724999999999999</v>
      </c>
    </row>
    <row r="497" spans="1:40">
      <c r="A497" s="95">
        <v>44978</v>
      </c>
      <c r="C497" s="63">
        <v>2750</v>
      </c>
      <c r="AC497">
        <v>2.1875</v>
      </c>
      <c r="AD497">
        <v>2.2200000000000002</v>
      </c>
      <c r="AE497">
        <v>2.2374999999999998</v>
      </c>
      <c r="AF497">
        <v>2.2450000000000001</v>
      </c>
      <c r="AG497">
        <v>2.2400000000000002</v>
      </c>
      <c r="AH497">
        <v>2.2275</v>
      </c>
      <c r="AI497">
        <v>2.2124999999999999</v>
      </c>
      <c r="AJ497">
        <v>2.1800000000000002</v>
      </c>
      <c r="AK497">
        <v>2.1</v>
      </c>
      <c r="AL497">
        <v>2.0325000000000002</v>
      </c>
      <c r="AM497">
        <v>1.99</v>
      </c>
    </row>
    <row r="498" spans="1:40">
      <c r="A498" s="95">
        <v>44979</v>
      </c>
      <c r="C498" s="63">
        <v>3855</v>
      </c>
      <c r="AC498">
        <v>2.1875</v>
      </c>
      <c r="AD498">
        <v>2.2025000000000001</v>
      </c>
      <c r="AE498">
        <v>2.2174999999999998</v>
      </c>
      <c r="AF498">
        <v>2.2250000000000001</v>
      </c>
      <c r="AG498">
        <v>2.2174999999999998</v>
      </c>
      <c r="AH498">
        <v>2.2050000000000001</v>
      </c>
      <c r="AI498">
        <v>2.19</v>
      </c>
      <c r="AJ498">
        <v>2.1575000000000002</v>
      </c>
      <c r="AK498">
        <v>2.0775000000000001</v>
      </c>
      <c r="AL498">
        <v>2.0099999999999998</v>
      </c>
      <c r="AM498">
        <v>1.9675</v>
      </c>
    </row>
    <row r="499" spans="1:40">
      <c r="A499" s="95">
        <v>44980</v>
      </c>
      <c r="AC499">
        <v>2.1800000000000002</v>
      </c>
      <c r="AD499">
        <v>2.1825000000000001</v>
      </c>
      <c r="AE499">
        <v>2.1974999999999998</v>
      </c>
      <c r="AF499">
        <v>2.2050000000000001</v>
      </c>
      <c r="AG499">
        <v>2.2000000000000002</v>
      </c>
      <c r="AH499">
        <v>2.1875</v>
      </c>
      <c r="AI499">
        <v>2.1724999999999999</v>
      </c>
      <c r="AJ499">
        <v>2.1425000000000001</v>
      </c>
      <c r="AK499">
        <v>2.0625</v>
      </c>
      <c r="AL499">
        <v>1.9950000000000001</v>
      </c>
      <c r="AM499">
        <v>1.9524999999999999</v>
      </c>
    </row>
    <row r="500" spans="1:40">
      <c r="A500" s="95">
        <v>44981</v>
      </c>
      <c r="C500" s="63">
        <v>1962</v>
      </c>
      <c r="AC500">
        <v>2.1749999999999998</v>
      </c>
      <c r="AD500">
        <v>2.16</v>
      </c>
      <c r="AE500">
        <v>2.1749999999999998</v>
      </c>
      <c r="AF500">
        <v>2.1825000000000001</v>
      </c>
      <c r="AG500">
        <v>2.1775000000000002</v>
      </c>
      <c r="AH500">
        <v>2.165</v>
      </c>
      <c r="AI500">
        <v>2.15</v>
      </c>
      <c r="AJ500">
        <v>2.12</v>
      </c>
      <c r="AK500">
        <v>2.04</v>
      </c>
      <c r="AL500">
        <v>1.9724999999999999</v>
      </c>
      <c r="AM500">
        <v>1.93</v>
      </c>
      <c r="AN500">
        <v>1.895</v>
      </c>
    </row>
    <row r="501" spans="1:40">
      <c r="A501" s="95">
        <v>44984</v>
      </c>
      <c r="C501" s="63">
        <v>2970</v>
      </c>
      <c r="AC501">
        <v>2.1749999999999998</v>
      </c>
      <c r="AD501">
        <v>2.145</v>
      </c>
      <c r="AE501">
        <v>2.16</v>
      </c>
      <c r="AF501">
        <v>2.1675</v>
      </c>
      <c r="AG501">
        <v>2.1625000000000001</v>
      </c>
      <c r="AH501">
        <v>2.15</v>
      </c>
      <c r="AI501">
        <v>2.1375000000000002</v>
      </c>
      <c r="AJ501">
        <v>2.1074999999999999</v>
      </c>
      <c r="AK501">
        <v>2.0274999999999999</v>
      </c>
      <c r="AL501">
        <v>1.96</v>
      </c>
      <c r="AM501">
        <v>1.9175</v>
      </c>
      <c r="AN501">
        <v>1.8825000000000001</v>
      </c>
    </row>
    <row r="502" spans="1:40">
      <c r="A502" s="95">
        <v>44985</v>
      </c>
      <c r="AC502">
        <v>2.1731799999999999</v>
      </c>
      <c r="AD502">
        <v>2.11</v>
      </c>
      <c r="AE502">
        <v>2.1225000000000001</v>
      </c>
      <c r="AF502">
        <v>2.13</v>
      </c>
      <c r="AG502">
        <v>2.125</v>
      </c>
      <c r="AH502">
        <v>2.1124999999999998</v>
      </c>
      <c r="AI502">
        <v>2.1</v>
      </c>
      <c r="AJ502">
        <v>2.0699999999999998</v>
      </c>
      <c r="AK502">
        <v>1.99</v>
      </c>
      <c r="AL502">
        <v>1.9225000000000001</v>
      </c>
      <c r="AM502">
        <v>1.88</v>
      </c>
      <c r="AN502">
        <v>1.845</v>
      </c>
    </row>
    <row r="503" spans="1:40">
      <c r="A503" s="95">
        <v>44986</v>
      </c>
      <c r="C503" s="63">
        <v>2675</v>
      </c>
      <c r="AC503">
        <v>2.1731799999999999</v>
      </c>
      <c r="AD503">
        <v>2.1274999999999999</v>
      </c>
      <c r="AE503">
        <v>2.14</v>
      </c>
      <c r="AF503">
        <v>2.145</v>
      </c>
      <c r="AG503">
        <v>2.14</v>
      </c>
      <c r="AH503">
        <v>2.1274999999999999</v>
      </c>
      <c r="AI503">
        <v>2.1124999999999998</v>
      </c>
      <c r="AJ503">
        <v>2.0825</v>
      </c>
      <c r="AK503">
        <v>2.0024999999999999</v>
      </c>
      <c r="AL503">
        <v>1.9350000000000001</v>
      </c>
      <c r="AM503">
        <v>1.8925000000000001</v>
      </c>
      <c r="AN503">
        <v>1.8574999999999999</v>
      </c>
    </row>
    <row r="504" spans="1:40">
      <c r="A504" s="95">
        <v>44987</v>
      </c>
      <c r="C504" s="478">
        <v>3823</v>
      </c>
      <c r="AC504" s="28">
        <v>2.1731799999999999</v>
      </c>
      <c r="AD504">
        <v>2.14</v>
      </c>
      <c r="AE504">
        <v>2.1549999999999998</v>
      </c>
      <c r="AF504">
        <v>2.1575000000000002</v>
      </c>
      <c r="AG504">
        <v>2.1475</v>
      </c>
      <c r="AH504">
        <v>2.1324999999999998</v>
      </c>
      <c r="AI504">
        <v>2.1175000000000002</v>
      </c>
      <c r="AJ504">
        <v>2.085</v>
      </c>
      <c r="AK504">
        <v>2.0049999999999999</v>
      </c>
      <c r="AL504">
        <v>1.9375</v>
      </c>
      <c r="AM504">
        <v>1.89</v>
      </c>
      <c r="AN504">
        <v>1.855</v>
      </c>
    </row>
    <row r="505" spans="1:40">
      <c r="A505" s="95">
        <v>44988</v>
      </c>
      <c r="C505" s="63">
        <v>10160</v>
      </c>
      <c r="AD505">
        <v>2.2050000000000001</v>
      </c>
      <c r="AE505">
        <v>2.2149999999999999</v>
      </c>
      <c r="AF505">
        <v>2.21</v>
      </c>
      <c r="AG505">
        <v>2.1924999999999999</v>
      </c>
      <c r="AH505">
        <v>2.1724999999999999</v>
      </c>
      <c r="AI505">
        <v>2.1524999999999999</v>
      </c>
      <c r="AJ505">
        <v>2.1175000000000002</v>
      </c>
      <c r="AK505">
        <v>2.0350000000000001</v>
      </c>
      <c r="AL505">
        <v>1.9650000000000001</v>
      </c>
      <c r="AM505">
        <v>1.9175</v>
      </c>
      <c r="AN505">
        <v>1.8825000000000001</v>
      </c>
    </row>
    <row r="506" spans="1:40">
      <c r="A506" s="95">
        <v>44991</v>
      </c>
      <c r="C506" s="63">
        <v>4554</v>
      </c>
      <c r="AD506">
        <v>2.1949999999999998</v>
      </c>
      <c r="AE506">
        <v>2.2050000000000001</v>
      </c>
      <c r="AF506">
        <v>2.2000000000000002</v>
      </c>
      <c r="AG506">
        <v>2.1825000000000001</v>
      </c>
      <c r="AH506">
        <v>2.1625000000000001</v>
      </c>
      <c r="AI506">
        <v>2.1425000000000001</v>
      </c>
      <c r="AJ506">
        <v>2.1074999999999999</v>
      </c>
      <c r="AK506">
        <v>2.0249999999999999</v>
      </c>
      <c r="AL506">
        <v>1.9550000000000001</v>
      </c>
      <c r="AM506">
        <v>1.9075</v>
      </c>
      <c r="AN506">
        <v>1.8725000000000001</v>
      </c>
    </row>
    <row r="507" spans="1:40">
      <c r="A507" s="95">
        <v>44992</v>
      </c>
      <c r="C507" s="63">
        <v>2712</v>
      </c>
      <c r="AD507">
        <v>2.1749999999999998</v>
      </c>
      <c r="AE507">
        <v>2.1850000000000001</v>
      </c>
      <c r="AF507">
        <v>2.1775000000000002</v>
      </c>
      <c r="AG507">
        <v>2.16</v>
      </c>
      <c r="AH507">
        <v>2.14</v>
      </c>
      <c r="AI507">
        <v>2.12</v>
      </c>
      <c r="AJ507">
        <v>2.0874999999999999</v>
      </c>
      <c r="AK507">
        <v>2.0049999999999999</v>
      </c>
      <c r="AL507">
        <v>1.9350000000000001</v>
      </c>
      <c r="AM507">
        <v>1.8875</v>
      </c>
      <c r="AN507">
        <v>1.8525</v>
      </c>
    </row>
    <row r="508" spans="1:40">
      <c r="A508" s="95">
        <v>44993</v>
      </c>
      <c r="C508" s="63">
        <v>4377</v>
      </c>
      <c r="AD508">
        <v>2.1724999999999999</v>
      </c>
      <c r="AE508">
        <v>2.1800000000000002</v>
      </c>
      <c r="AF508">
        <v>2.165</v>
      </c>
      <c r="AG508">
        <v>2.14</v>
      </c>
      <c r="AH508">
        <v>2.1150000000000002</v>
      </c>
      <c r="AI508">
        <v>2.0924999999999998</v>
      </c>
      <c r="AJ508">
        <v>2.0575000000000001</v>
      </c>
      <c r="AK508">
        <v>1.9724999999999999</v>
      </c>
      <c r="AL508">
        <v>1.9025000000000001</v>
      </c>
      <c r="AM508">
        <v>1.8525</v>
      </c>
      <c r="AN508">
        <v>1.8174999999999999</v>
      </c>
    </row>
    <row r="509" spans="1:40">
      <c r="A509" s="95">
        <v>44994</v>
      </c>
      <c r="C509" s="63">
        <v>5269</v>
      </c>
      <c r="AD509">
        <v>2.17</v>
      </c>
      <c r="AE509">
        <v>2.17</v>
      </c>
      <c r="AF509">
        <v>2.1475</v>
      </c>
      <c r="AG509">
        <v>2.12</v>
      </c>
      <c r="AH509">
        <v>2.0950000000000002</v>
      </c>
      <c r="AI509">
        <v>2.0724999999999998</v>
      </c>
      <c r="AJ509">
        <v>2.0375000000000001</v>
      </c>
      <c r="AK509">
        <v>1.9524999999999999</v>
      </c>
      <c r="AL509">
        <v>1.8825000000000001</v>
      </c>
      <c r="AM509">
        <v>1.8325</v>
      </c>
      <c r="AN509">
        <v>1.7975000000000001</v>
      </c>
    </row>
    <row r="510" spans="1:40">
      <c r="A510" s="95">
        <v>44995</v>
      </c>
      <c r="C510" s="63">
        <v>3740</v>
      </c>
      <c r="AD510">
        <v>2.1850000000000001</v>
      </c>
      <c r="AE510">
        <v>2.1949999999999998</v>
      </c>
      <c r="AF510">
        <v>2.17</v>
      </c>
      <c r="AG510">
        <v>2.14</v>
      </c>
      <c r="AH510">
        <v>2.1150000000000002</v>
      </c>
      <c r="AI510">
        <v>2.09</v>
      </c>
      <c r="AJ510">
        <v>2.0575000000000001</v>
      </c>
      <c r="AK510">
        <v>1.9750000000000001</v>
      </c>
      <c r="AL510">
        <v>1.9075</v>
      </c>
      <c r="AM510">
        <v>1.8574999999999999</v>
      </c>
      <c r="AN510">
        <v>1.8225</v>
      </c>
    </row>
    <row r="511" spans="1:40">
      <c r="A511" s="95">
        <v>44998</v>
      </c>
      <c r="C511" s="63">
        <v>2065</v>
      </c>
      <c r="AD511">
        <v>2.1775000000000002</v>
      </c>
      <c r="AE511">
        <v>2.1850000000000001</v>
      </c>
      <c r="AF511">
        <v>2.16</v>
      </c>
      <c r="AG511">
        <v>2.1324999999999998</v>
      </c>
      <c r="AH511">
        <v>2.1074999999999999</v>
      </c>
      <c r="AI511">
        <v>2.085</v>
      </c>
      <c r="AJ511">
        <v>2.0525000000000002</v>
      </c>
      <c r="AK511">
        <v>1.97</v>
      </c>
      <c r="AL511">
        <v>1.9025000000000001</v>
      </c>
      <c r="AM511">
        <v>1.8525</v>
      </c>
      <c r="AN511">
        <v>1.8174999999999999</v>
      </c>
    </row>
    <row r="512" spans="1:40">
      <c r="A512" s="95">
        <v>44999</v>
      </c>
      <c r="C512" s="63">
        <v>4026</v>
      </c>
      <c r="AD512">
        <v>2.1800000000000002</v>
      </c>
      <c r="AE512">
        <v>2.1949999999999998</v>
      </c>
      <c r="AF512">
        <v>2.1749999999999998</v>
      </c>
      <c r="AG512">
        <v>2.145</v>
      </c>
      <c r="AH512">
        <v>2.12</v>
      </c>
      <c r="AI512">
        <v>2.0975000000000001</v>
      </c>
      <c r="AJ512">
        <v>2.0625</v>
      </c>
      <c r="AK512">
        <v>1.98</v>
      </c>
      <c r="AL512">
        <v>1.9125000000000001</v>
      </c>
      <c r="AM512">
        <v>1.8625</v>
      </c>
      <c r="AN512">
        <v>1.8274999999999999</v>
      </c>
    </row>
    <row r="513" spans="1:40">
      <c r="A513" s="95">
        <v>45000</v>
      </c>
      <c r="C513" s="63">
        <v>3939</v>
      </c>
      <c r="AD513">
        <v>2.1775000000000002</v>
      </c>
      <c r="AE513">
        <v>2.1850000000000001</v>
      </c>
      <c r="AF513">
        <v>2.1675</v>
      </c>
      <c r="AG513">
        <v>2.14</v>
      </c>
      <c r="AH513">
        <v>2.1175000000000002</v>
      </c>
      <c r="AI513">
        <v>2.0950000000000002</v>
      </c>
      <c r="AJ513">
        <v>2.0625</v>
      </c>
      <c r="AK513">
        <v>1.98</v>
      </c>
      <c r="AL513">
        <v>1.9125000000000001</v>
      </c>
      <c r="AM513">
        <v>1.8625</v>
      </c>
      <c r="AN513">
        <v>1.8274999999999999</v>
      </c>
    </row>
    <row r="514" spans="1:40">
      <c r="A514" s="95">
        <v>45001</v>
      </c>
      <c r="C514" s="63">
        <v>3498</v>
      </c>
      <c r="AD514">
        <v>2.1974999999999998</v>
      </c>
      <c r="AE514">
        <v>2.2225000000000001</v>
      </c>
      <c r="AF514">
        <v>2.2050000000000001</v>
      </c>
      <c r="AG514">
        <v>2.1775000000000002</v>
      </c>
      <c r="AH514">
        <v>2.1524999999999999</v>
      </c>
      <c r="AI514">
        <v>2.13</v>
      </c>
      <c r="AJ514">
        <v>2.0924999999999998</v>
      </c>
      <c r="AK514">
        <v>2.0049999999999999</v>
      </c>
      <c r="AL514">
        <v>1.9325000000000001</v>
      </c>
      <c r="AM514">
        <v>1.8825000000000001</v>
      </c>
      <c r="AN514">
        <v>1.8474999999999999</v>
      </c>
    </row>
    <row r="515" spans="1:40">
      <c r="A515" s="95">
        <v>45002</v>
      </c>
      <c r="C515" s="63">
        <v>3167</v>
      </c>
      <c r="AD515">
        <v>2.21</v>
      </c>
      <c r="AE515">
        <v>2.25</v>
      </c>
      <c r="AF515">
        <v>2.23</v>
      </c>
      <c r="AG515">
        <v>2.2000000000000002</v>
      </c>
      <c r="AH515">
        <v>2.1749999999999998</v>
      </c>
      <c r="AI515">
        <v>2.15</v>
      </c>
      <c r="AJ515">
        <v>2.1124999999999998</v>
      </c>
      <c r="AK515">
        <v>2.0249999999999999</v>
      </c>
      <c r="AL515">
        <v>1.9524999999999999</v>
      </c>
      <c r="AM515">
        <v>1.9025000000000001</v>
      </c>
      <c r="AN515">
        <v>1.8674999999999999</v>
      </c>
    </row>
    <row r="516" spans="1:40">
      <c r="A516" s="95">
        <v>45005</v>
      </c>
      <c r="C516" s="63">
        <v>24</v>
      </c>
      <c r="AD516">
        <v>2.2075</v>
      </c>
      <c r="AE516">
        <v>2.2450000000000001</v>
      </c>
      <c r="AF516">
        <v>2.23</v>
      </c>
      <c r="AG516">
        <v>2.2025000000000001</v>
      </c>
      <c r="AH516">
        <v>2.1800000000000002</v>
      </c>
      <c r="AI516">
        <v>2.1575000000000002</v>
      </c>
      <c r="AJ516">
        <v>2.12</v>
      </c>
      <c r="AK516">
        <v>2.0299999999999998</v>
      </c>
      <c r="AL516">
        <v>1.9550000000000001</v>
      </c>
      <c r="AM516">
        <v>1.9025000000000001</v>
      </c>
      <c r="AN516">
        <v>1.8674999999999999</v>
      </c>
    </row>
    <row r="517" spans="1:40">
      <c r="A517" s="95">
        <v>45006</v>
      </c>
      <c r="C517" s="63">
        <v>7</v>
      </c>
      <c r="AD517">
        <v>2.2149999999999999</v>
      </c>
      <c r="AE517">
        <v>2.2650000000000001</v>
      </c>
      <c r="AF517">
        <v>2.25</v>
      </c>
      <c r="AG517">
        <v>2.2250000000000001</v>
      </c>
      <c r="AH517">
        <v>2.2025000000000001</v>
      </c>
      <c r="AI517">
        <v>2.1775000000000002</v>
      </c>
      <c r="AJ517">
        <v>2.1425000000000001</v>
      </c>
      <c r="AK517">
        <v>2.0474999999999999</v>
      </c>
      <c r="AL517">
        <v>1.9675</v>
      </c>
      <c r="AM517">
        <v>1.9125000000000001</v>
      </c>
      <c r="AN517">
        <v>1.8774999999999999</v>
      </c>
    </row>
    <row r="518" spans="1:40">
      <c r="A518" s="95">
        <v>45007</v>
      </c>
      <c r="C518" s="63">
        <v>5606</v>
      </c>
      <c r="AD518">
        <v>2.2349999999999999</v>
      </c>
      <c r="AE518">
        <v>2.31</v>
      </c>
      <c r="AF518">
        <v>2.2949999999999999</v>
      </c>
      <c r="AG518">
        <v>2.2650000000000001</v>
      </c>
      <c r="AH518">
        <v>2.2374999999999998</v>
      </c>
      <c r="AI518">
        <v>2.2075</v>
      </c>
      <c r="AJ518">
        <v>2.1675</v>
      </c>
      <c r="AK518">
        <v>2.0649999999999999</v>
      </c>
      <c r="AL518">
        <v>1.9724999999999999</v>
      </c>
      <c r="AM518">
        <v>1.9025000000000001</v>
      </c>
      <c r="AN518">
        <v>1.8674999999999999</v>
      </c>
    </row>
    <row r="519" spans="1:40">
      <c r="A519" s="95">
        <v>45008</v>
      </c>
      <c r="C519" s="63">
        <v>4333</v>
      </c>
      <c r="AD519">
        <v>2.2250000000000001</v>
      </c>
      <c r="AE519">
        <v>2.2949999999999999</v>
      </c>
      <c r="AF519">
        <v>2.2825000000000002</v>
      </c>
      <c r="AG519">
        <v>2.2549999999999999</v>
      </c>
      <c r="AH519">
        <v>2.2275</v>
      </c>
      <c r="AI519">
        <v>2.1974999999999998</v>
      </c>
      <c r="AJ519">
        <v>2.1575000000000002</v>
      </c>
      <c r="AK519">
        <v>2.0550000000000002</v>
      </c>
      <c r="AL519">
        <v>1.9624999999999999</v>
      </c>
      <c r="AM519">
        <v>1.8925000000000001</v>
      </c>
      <c r="AN519">
        <v>1.8574999999999999</v>
      </c>
    </row>
    <row r="520" spans="1:40">
      <c r="A520" s="95">
        <v>45009</v>
      </c>
      <c r="C520" s="63">
        <v>3616</v>
      </c>
      <c r="AD520">
        <v>2.2324999999999999</v>
      </c>
      <c r="AE520">
        <v>2.3199999999999998</v>
      </c>
      <c r="AF520">
        <v>2.3050000000000002</v>
      </c>
      <c r="AG520">
        <v>2.2774999999999999</v>
      </c>
      <c r="AH520">
        <v>2.2475000000000001</v>
      </c>
      <c r="AI520">
        <v>2.2149999999999999</v>
      </c>
      <c r="AJ520">
        <v>2.1724999999999999</v>
      </c>
      <c r="AK520">
        <v>2.0699999999999998</v>
      </c>
      <c r="AL520">
        <v>1.9775</v>
      </c>
      <c r="AM520">
        <v>1.9075</v>
      </c>
      <c r="AN520">
        <v>1.8725000000000001</v>
      </c>
    </row>
    <row r="521" spans="1:40">
      <c r="A521" s="95">
        <v>45012</v>
      </c>
      <c r="C521" s="478">
        <v>3275</v>
      </c>
      <c r="AD521">
        <v>2.2425000000000002</v>
      </c>
      <c r="AE521">
        <v>2.3650000000000002</v>
      </c>
      <c r="AF521">
        <v>2.35</v>
      </c>
      <c r="AG521">
        <v>2.3149999999999999</v>
      </c>
      <c r="AH521">
        <v>2.2825000000000002</v>
      </c>
      <c r="AI521">
        <v>2.2475000000000001</v>
      </c>
      <c r="AJ521">
        <v>2.2025000000000001</v>
      </c>
      <c r="AK521">
        <v>2.1</v>
      </c>
      <c r="AL521">
        <v>2.0049999999999999</v>
      </c>
      <c r="AM521">
        <v>1.9350000000000001</v>
      </c>
      <c r="AN521">
        <v>1.9</v>
      </c>
    </row>
    <row r="522" spans="1:40">
      <c r="A522" s="95">
        <v>45013</v>
      </c>
      <c r="C522" s="63">
        <v>5042</v>
      </c>
      <c r="AD522">
        <v>2.2400000000000002</v>
      </c>
      <c r="AE522">
        <v>2.3624999999999998</v>
      </c>
      <c r="AF522">
        <v>2.35</v>
      </c>
      <c r="AG522">
        <v>2.3174999999999999</v>
      </c>
      <c r="AH522">
        <v>2.2850000000000001</v>
      </c>
      <c r="AI522">
        <v>2.25</v>
      </c>
      <c r="AJ522">
        <v>2.2050000000000001</v>
      </c>
      <c r="AK522">
        <v>2.1025</v>
      </c>
      <c r="AL522">
        <v>2.0074999999999998</v>
      </c>
      <c r="AM522">
        <v>1.9375</v>
      </c>
      <c r="AN522">
        <v>1.9025000000000001</v>
      </c>
    </row>
    <row r="523" spans="1:40" ht="14.65" thickBot="1">
      <c r="A523" s="95">
        <v>45014</v>
      </c>
      <c r="C523" s="63">
        <v>4748</v>
      </c>
      <c r="AD523">
        <v>2.2400000000000002</v>
      </c>
      <c r="AE523">
        <v>2.3650000000000002</v>
      </c>
      <c r="AF523">
        <v>2.355</v>
      </c>
      <c r="AG523">
        <v>2.3224999999999998</v>
      </c>
      <c r="AH523">
        <v>2.29</v>
      </c>
      <c r="AI523">
        <v>2.2549999999999999</v>
      </c>
      <c r="AJ523">
        <v>2.21</v>
      </c>
      <c r="AK523">
        <v>2.105</v>
      </c>
      <c r="AL523">
        <v>2.0099999999999998</v>
      </c>
      <c r="AM523">
        <v>1.94</v>
      </c>
      <c r="AN523">
        <v>1.905</v>
      </c>
    </row>
    <row r="524" spans="1:40" ht="14.65" thickBot="1">
      <c r="A524" s="95">
        <v>45015</v>
      </c>
      <c r="C524" s="63">
        <v>3935</v>
      </c>
      <c r="AB524" s="776"/>
      <c r="AC524" s="777"/>
      <c r="AD524">
        <v>2.2374999999999998</v>
      </c>
      <c r="AE524">
        <v>2.3424999999999998</v>
      </c>
      <c r="AF524">
        <v>2.33</v>
      </c>
      <c r="AG524">
        <v>2.2999999999999998</v>
      </c>
      <c r="AH524">
        <v>2.2675000000000001</v>
      </c>
      <c r="AI524">
        <v>2.2349999999999999</v>
      </c>
      <c r="AJ524">
        <v>2.19</v>
      </c>
      <c r="AK524">
        <v>2.085</v>
      </c>
      <c r="AL524">
        <v>1.99</v>
      </c>
      <c r="AM524">
        <v>1.92</v>
      </c>
      <c r="AN524">
        <v>1.885</v>
      </c>
    </row>
    <row r="525" spans="1:40">
      <c r="A525" s="95">
        <v>45016</v>
      </c>
      <c r="C525" s="63">
        <v>3886</v>
      </c>
      <c r="AD525">
        <v>2.24302</v>
      </c>
      <c r="AE525">
        <v>2.415</v>
      </c>
      <c r="AF525">
        <v>2.3975</v>
      </c>
      <c r="AG525">
        <v>2.3574999999999999</v>
      </c>
      <c r="AH525">
        <v>2.3174999999999999</v>
      </c>
      <c r="AI525">
        <v>2.2749999999999999</v>
      </c>
      <c r="AJ525">
        <v>2.2250000000000001</v>
      </c>
      <c r="AK525">
        <v>2.1150000000000002</v>
      </c>
      <c r="AL525">
        <v>2.0150000000000001</v>
      </c>
      <c r="AM525">
        <v>1.94</v>
      </c>
      <c r="AN525">
        <v>1.905</v>
      </c>
    </row>
    <row r="526" spans="1:40">
      <c r="A526" s="95">
        <v>45019</v>
      </c>
      <c r="C526" s="63">
        <v>1955</v>
      </c>
      <c r="AD526">
        <v>2.24302</v>
      </c>
      <c r="AE526">
        <v>2.4350000000000001</v>
      </c>
      <c r="AF526">
        <v>2.42</v>
      </c>
      <c r="AG526">
        <v>2.38</v>
      </c>
      <c r="AH526">
        <v>2.34</v>
      </c>
      <c r="AI526">
        <v>2.2974999999999999</v>
      </c>
      <c r="AJ526">
        <v>2.2475000000000001</v>
      </c>
      <c r="AK526">
        <v>2.1324999999999998</v>
      </c>
      <c r="AL526">
        <v>2.0325000000000002</v>
      </c>
      <c r="AM526">
        <v>1.9575</v>
      </c>
      <c r="AN526">
        <v>1.9225000000000001</v>
      </c>
    </row>
    <row r="527" spans="1:40">
      <c r="A527" s="95">
        <v>45020</v>
      </c>
      <c r="C527" s="63">
        <v>5386</v>
      </c>
      <c r="AD527">
        <v>2.24302</v>
      </c>
      <c r="AE527">
        <v>2.4550000000000001</v>
      </c>
      <c r="AF527">
        <v>2.4375</v>
      </c>
      <c r="AG527">
        <v>2.3925000000000001</v>
      </c>
      <c r="AH527">
        <v>2.3475000000000001</v>
      </c>
      <c r="AI527">
        <v>2.3025000000000002</v>
      </c>
      <c r="AJ527">
        <v>2.25</v>
      </c>
      <c r="AK527">
        <v>2.13</v>
      </c>
      <c r="AL527">
        <v>2.0225</v>
      </c>
      <c r="AM527">
        <v>1.9475</v>
      </c>
      <c r="AN527">
        <v>1.9125000000000001</v>
      </c>
    </row>
    <row r="528" spans="1:40">
      <c r="A528" s="95">
        <v>45021</v>
      </c>
      <c r="C528" s="63">
        <v>4246</v>
      </c>
      <c r="AE528">
        <v>2.4525000000000001</v>
      </c>
      <c r="AF528">
        <v>2.4350000000000001</v>
      </c>
      <c r="AG528">
        <v>2.3925000000000001</v>
      </c>
      <c r="AH528">
        <v>2.35</v>
      </c>
      <c r="AI528">
        <v>2.3075000000000001</v>
      </c>
      <c r="AJ528">
        <v>2.2549999999999999</v>
      </c>
      <c r="AK528">
        <v>2.1349999999999998</v>
      </c>
      <c r="AL528">
        <v>2.0274999999999999</v>
      </c>
      <c r="AM528">
        <v>1.95</v>
      </c>
      <c r="AN528">
        <v>1.915</v>
      </c>
    </row>
    <row r="529" spans="1:40">
      <c r="A529" s="95">
        <v>45022</v>
      </c>
      <c r="C529" s="63">
        <v>3119</v>
      </c>
      <c r="AE529">
        <v>2.4350000000000001</v>
      </c>
      <c r="AF529">
        <v>2.42</v>
      </c>
      <c r="AG529">
        <v>2.38</v>
      </c>
      <c r="AH529">
        <v>2.34</v>
      </c>
      <c r="AI529">
        <v>2.2999999999999998</v>
      </c>
      <c r="AJ529">
        <v>2.2475000000000001</v>
      </c>
      <c r="AK529">
        <v>2.1274999999999999</v>
      </c>
      <c r="AL529">
        <v>2.0225</v>
      </c>
      <c r="AM529">
        <v>1.9475</v>
      </c>
      <c r="AN529">
        <v>1.91</v>
      </c>
    </row>
    <row r="530" spans="1:40">
      <c r="A530" s="95">
        <v>45026</v>
      </c>
      <c r="C530" s="63">
        <v>1127</v>
      </c>
      <c r="AE530">
        <v>2.4624999999999999</v>
      </c>
      <c r="AF530">
        <v>2.4500000000000002</v>
      </c>
      <c r="AG530">
        <v>2.4049999999999998</v>
      </c>
      <c r="AH530">
        <v>2.3650000000000002</v>
      </c>
      <c r="AI530">
        <v>2.3250000000000002</v>
      </c>
      <c r="AJ530">
        <v>2.2725</v>
      </c>
      <c r="AK530">
        <v>2.1524999999999999</v>
      </c>
      <c r="AL530">
        <v>2.0474999999999999</v>
      </c>
      <c r="AM530">
        <v>1.9724999999999999</v>
      </c>
      <c r="AN530">
        <v>1.9350000000000001</v>
      </c>
    </row>
    <row r="531" spans="1:40">
      <c r="A531" s="95">
        <v>45027</v>
      </c>
      <c r="C531" s="63">
        <v>4241</v>
      </c>
      <c r="AE531">
        <v>2.4474999999999998</v>
      </c>
      <c r="AF531">
        <v>2.44</v>
      </c>
      <c r="AG531">
        <v>2.4024999999999999</v>
      </c>
      <c r="AH531">
        <v>2.3725000000000001</v>
      </c>
      <c r="AI531">
        <v>2.3374999999999999</v>
      </c>
      <c r="AJ531">
        <v>2.2875000000000001</v>
      </c>
      <c r="AK531">
        <v>2.1675</v>
      </c>
      <c r="AL531">
        <v>2.0625</v>
      </c>
      <c r="AM531">
        <v>1.9875</v>
      </c>
      <c r="AN531">
        <v>1.9524999999999999</v>
      </c>
    </row>
    <row r="532" spans="1:40">
      <c r="A532" s="95">
        <v>45028</v>
      </c>
      <c r="C532" s="63">
        <v>4901</v>
      </c>
      <c r="AE532">
        <v>2.4424999999999999</v>
      </c>
      <c r="AF532">
        <v>2.4350000000000001</v>
      </c>
      <c r="AG532">
        <v>2.4049999999999998</v>
      </c>
      <c r="AH532">
        <v>2.3774999999999999</v>
      </c>
      <c r="AI532">
        <v>2.3450000000000002</v>
      </c>
      <c r="AJ532">
        <v>2.2999999999999998</v>
      </c>
      <c r="AK532">
        <v>2.1800000000000002</v>
      </c>
      <c r="AL532">
        <v>2.08</v>
      </c>
      <c r="AM532">
        <v>2.0099999999999998</v>
      </c>
      <c r="AN532">
        <v>1.9750000000000001</v>
      </c>
    </row>
    <row r="533" spans="1:40">
      <c r="A533" s="95">
        <v>45029</v>
      </c>
      <c r="C533" s="63">
        <v>4310</v>
      </c>
      <c r="AE533">
        <v>2.4350000000000001</v>
      </c>
      <c r="AF533">
        <v>2.4249999999999998</v>
      </c>
      <c r="AG533">
        <v>2.395</v>
      </c>
      <c r="AH533">
        <v>2.3650000000000002</v>
      </c>
      <c r="AI533">
        <v>2.3325</v>
      </c>
      <c r="AJ533">
        <v>2.29</v>
      </c>
      <c r="AK533">
        <v>2.17</v>
      </c>
      <c r="AL533">
        <v>2.0699999999999998</v>
      </c>
      <c r="AM533">
        <v>2</v>
      </c>
      <c r="AN533">
        <v>1.9650000000000001</v>
      </c>
    </row>
    <row r="534" spans="1:40">
      <c r="A534" s="95">
        <v>45030</v>
      </c>
      <c r="C534" s="63">
        <v>2405</v>
      </c>
      <c r="AE534">
        <v>2.46</v>
      </c>
      <c r="AF534">
        <v>2.4550000000000001</v>
      </c>
      <c r="AG534">
        <v>2.42</v>
      </c>
      <c r="AH534">
        <v>2.3849999999999998</v>
      </c>
      <c r="AI534">
        <v>2.35</v>
      </c>
      <c r="AJ534">
        <v>2.3050000000000002</v>
      </c>
      <c r="AK534">
        <v>2.1800000000000002</v>
      </c>
      <c r="AL534">
        <v>2.0775000000000001</v>
      </c>
      <c r="AM534">
        <v>2.0049999999999999</v>
      </c>
      <c r="AN534">
        <v>1.97</v>
      </c>
    </row>
    <row r="535" spans="1:40">
      <c r="A535" s="95">
        <v>45033</v>
      </c>
      <c r="C535" s="63">
        <v>2766</v>
      </c>
      <c r="AE535">
        <v>2.4474999999999998</v>
      </c>
      <c r="AF535">
        <v>2.4449999999999998</v>
      </c>
      <c r="AG535">
        <v>2.415</v>
      </c>
      <c r="AH535">
        <v>2.3824999999999998</v>
      </c>
      <c r="AI535">
        <v>2.35</v>
      </c>
      <c r="AJ535">
        <v>2.3050000000000002</v>
      </c>
      <c r="AK535">
        <v>2.1825000000000001</v>
      </c>
      <c r="AL535">
        <v>2.08</v>
      </c>
      <c r="AM535">
        <v>2.0074999999999998</v>
      </c>
      <c r="AN535">
        <v>1.9724999999999999</v>
      </c>
    </row>
    <row r="536" spans="1:40">
      <c r="A536" s="95">
        <v>45034</v>
      </c>
      <c r="C536" s="63">
        <v>4626</v>
      </c>
      <c r="AE536">
        <v>2.4300000000000002</v>
      </c>
      <c r="AF536">
        <v>2.42</v>
      </c>
      <c r="AG536">
        <v>2.395</v>
      </c>
      <c r="AH536">
        <v>2.37</v>
      </c>
      <c r="AI536">
        <v>2.34</v>
      </c>
      <c r="AJ536">
        <v>2.2999999999999998</v>
      </c>
      <c r="AK536">
        <v>2.1825000000000001</v>
      </c>
      <c r="AL536">
        <v>2.0825</v>
      </c>
      <c r="AM536">
        <v>2.0150000000000001</v>
      </c>
      <c r="AN536">
        <v>1.98</v>
      </c>
    </row>
    <row r="537" spans="1:40">
      <c r="A537" s="95">
        <v>45035</v>
      </c>
      <c r="C537" s="63">
        <v>3898</v>
      </c>
      <c r="AE537">
        <v>2.415</v>
      </c>
      <c r="AF537">
        <v>2.3650000000000002</v>
      </c>
      <c r="AG537">
        <v>2.35</v>
      </c>
      <c r="AH537">
        <v>2.33</v>
      </c>
      <c r="AI537">
        <v>2.3050000000000002</v>
      </c>
      <c r="AJ537">
        <v>2.2650000000000001</v>
      </c>
      <c r="AK537">
        <v>2.15</v>
      </c>
      <c r="AL537">
        <v>2.0499999999999998</v>
      </c>
      <c r="AM537">
        <v>1.9824999999999999</v>
      </c>
      <c r="AN537">
        <v>1.9475</v>
      </c>
    </row>
    <row r="538" spans="1:40">
      <c r="A538" s="95">
        <v>45036</v>
      </c>
      <c r="C538" s="63">
        <v>4903</v>
      </c>
      <c r="AE538">
        <v>2.415</v>
      </c>
      <c r="AF538">
        <v>2.3650000000000002</v>
      </c>
      <c r="AG538">
        <v>2.3450000000000002</v>
      </c>
      <c r="AH538">
        <v>2.3199999999999998</v>
      </c>
      <c r="AI538">
        <v>2.2925</v>
      </c>
      <c r="AJ538">
        <v>2.25</v>
      </c>
      <c r="AK538">
        <v>2.1349999999999998</v>
      </c>
      <c r="AL538">
        <v>2.0350000000000001</v>
      </c>
      <c r="AM538">
        <v>1.97</v>
      </c>
      <c r="AN538">
        <v>1.9350000000000001</v>
      </c>
    </row>
    <row r="539" spans="1:40">
      <c r="A539" s="95">
        <v>45037</v>
      </c>
      <c r="C539" s="63">
        <v>3501</v>
      </c>
      <c r="AE539">
        <v>2.4249999999999998</v>
      </c>
      <c r="AF539">
        <v>2.4</v>
      </c>
      <c r="AG539">
        <v>2.37</v>
      </c>
      <c r="AH539">
        <v>2.3374999999999999</v>
      </c>
      <c r="AI539">
        <v>2.3025000000000002</v>
      </c>
      <c r="AJ539">
        <v>2.2574999999999998</v>
      </c>
      <c r="AK539">
        <v>2.1349999999999998</v>
      </c>
      <c r="AL539">
        <v>2.0274999999999999</v>
      </c>
      <c r="AM539">
        <v>1.9575</v>
      </c>
      <c r="AN539">
        <v>1.9225000000000001</v>
      </c>
    </row>
    <row r="540" spans="1:40">
      <c r="A540" s="95">
        <v>45040</v>
      </c>
      <c r="C540" s="63">
        <v>3850</v>
      </c>
      <c r="AE540">
        <v>2.42</v>
      </c>
      <c r="AF540">
        <v>2.39</v>
      </c>
      <c r="AG540">
        <v>2.3574999999999999</v>
      </c>
      <c r="AH540">
        <v>2.3224999999999998</v>
      </c>
      <c r="AI540">
        <v>2.2850000000000001</v>
      </c>
      <c r="AJ540">
        <v>2.2374999999999998</v>
      </c>
      <c r="AK540">
        <v>2.1150000000000002</v>
      </c>
      <c r="AL540">
        <v>2.0074999999999998</v>
      </c>
      <c r="AM540">
        <v>1.9375</v>
      </c>
      <c r="AN540">
        <v>1.9025000000000001</v>
      </c>
    </row>
    <row r="541" spans="1:40">
      <c r="A541" s="95">
        <v>45041</v>
      </c>
      <c r="C541" s="63">
        <v>2253</v>
      </c>
      <c r="AE541">
        <v>2.4249999999999998</v>
      </c>
      <c r="AF541">
        <v>2.41</v>
      </c>
      <c r="AG541">
        <v>2.375</v>
      </c>
      <c r="AH541">
        <v>2.3374999999999999</v>
      </c>
      <c r="AI541">
        <v>2.2974999999999999</v>
      </c>
      <c r="AJ541">
        <v>2.2475000000000001</v>
      </c>
      <c r="AK541">
        <v>2.125</v>
      </c>
      <c r="AL541">
        <v>2.0175000000000001</v>
      </c>
      <c r="AM541">
        <v>1.9475</v>
      </c>
      <c r="AN541">
        <v>1.9125000000000001</v>
      </c>
    </row>
    <row r="542" spans="1:40">
      <c r="A542" s="95">
        <v>45042</v>
      </c>
      <c r="C542" s="63">
        <v>4268</v>
      </c>
      <c r="AE542">
        <v>2.4249999999999998</v>
      </c>
      <c r="AF542">
        <v>2.4249999999999998</v>
      </c>
      <c r="AG542">
        <v>2.3849999999999998</v>
      </c>
      <c r="AH542">
        <v>2.3424999999999998</v>
      </c>
      <c r="AI542">
        <v>2.2974999999999999</v>
      </c>
      <c r="AJ542">
        <v>2.2425000000000002</v>
      </c>
      <c r="AK542">
        <v>2.1175000000000002</v>
      </c>
      <c r="AL542">
        <v>2.0074999999999998</v>
      </c>
      <c r="AM542">
        <v>1.9350000000000001</v>
      </c>
      <c r="AN542">
        <v>1.9</v>
      </c>
    </row>
    <row r="543" spans="1:40">
      <c r="A543" s="95">
        <v>45043</v>
      </c>
      <c r="C543" s="63">
        <v>4050</v>
      </c>
      <c r="AE543">
        <v>2.4249999999999998</v>
      </c>
      <c r="AF543">
        <v>2.38</v>
      </c>
      <c r="AG543">
        <v>2.3374999999999999</v>
      </c>
      <c r="AH543">
        <v>2.2925</v>
      </c>
      <c r="AI543">
        <v>2.2475000000000001</v>
      </c>
      <c r="AJ543">
        <v>2.1974999999999998</v>
      </c>
      <c r="AK543">
        <v>2.0724999999999998</v>
      </c>
      <c r="AL543">
        <v>1.9624999999999999</v>
      </c>
      <c r="AM543">
        <v>1.89</v>
      </c>
      <c r="AN543">
        <v>1.855</v>
      </c>
    </row>
    <row r="544" spans="1:40">
      <c r="A544" s="95">
        <v>45044</v>
      </c>
      <c r="C544" s="63">
        <v>2479</v>
      </c>
      <c r="AE544" s="28">
        <v>2.4222399999999999</v>
      </c>
      <c r="AF544">
        <v>2.41</v>
      </c>
      <c r="AG544">
        <v>2.3624999999999998</v>
      </c>
      <c r="AH544">
        <v>2.3125</v>
      </c>
      <c r="AI544">
        <v>2.2625000000000002</v>
      </c>
      <c r="AJ544">
        <v>2.2075</v>
      </c>
      <c r="AK544">
        <v>2.0775000000000001</v>
      </c>
      <c r="AL544">
        <v>1.9675</v>
      </c>
      <c r="AM544">
        <v>1.895</v>
      </c>
      <c r="AN544">
        <v>1.86</v>
      </c>
    </row>
    <row r="545" spans="1:40">
      <c r="A545" s="103">
        <v>45047</v>
      </c>
      <c r="C545" s="63">
        <v>1387</v>
      </c>
      <c r="AE545">
        <v>2.4222399999999999</v>
      </c>
      <c r="AF545">
        <v>2.41</v>
      </c>
      <c r="AG545">
        <v>2.3624999999999998</v>
      </c>
      <c r="AH545">
        <v>2.3125</v>
      </c>
      <c r="AI545">
        <v>2.2625000000000002</v>
      </c>
      <c r="AJ545">
        <v>2.2075</v>
      </c>
      <c r="AK545">
        <v>2.0775000000000001</v>
      </c>
      <c r="AL545">
        <v>1.9675</v>
      </c>
      <c r="AM545">
        <v>1.895</v>
      </c>
      <c r="AN545">
        <v>1.86</v>
      </c>
    </row>
    <row r="546" spans="1:40">
      <c r="A546" s="95">
        <v>45048</v>
      </c>
      <c r="C546" s="63">
        <v>3521</v>
      </c>
      <c r="AE546">
        <v>2.4222399999999999</v>
      </c>
      <c r="AF546">
        <v>2.4024999999999999</v>
      </c>
      <c r="AG546">
        <v>2.35</v>
      </c>
      <c r="AH546">
        <v>2.2949999999999999</v>
      </c>
      <c r="AI546">
        <v>2.2425000000000002</v>
      </c>
      <c r="AJ546">
        <v>2.1850000000000001</v>
      </c>
      <c r="AK546">
        <v>2.0550000000000002</v>
      </c>
      <c r="AL546">
        <v>1.9450000000000001</v>
      </c>
      <c r="AM546">
        <v>1.8725000000000001</v>
      </c>
      <c r="AN546">
        <v>1.8374999999999999</v>
      </c>
    </row>
    <row r="547" spans="1:40">
      <c r="A547" s="95">
        <v>45049</v>
      </c>
      <c r="C547" s="63">
        <v>5372</v>
      </c>
      <c r="AF547">
        <v>2.4125000000000001</v>
      </c>
      <c r="AG547">
        <v>2.36</v>
      </c>
      <c r="AH547">
        <v>2.3075000000000001</v>
      </c>
      <c r="AI547">
        <v>2.2574999999999998</v>
      </c>
      <c r="AJ547">
        <v>2.2000000000000002</v>
      </c>
      <c r="AK547">
        <v>2.0699999999999998</v>
      </c>
      <c r="AL547">
        <v>1.9550000000000001</v>
      </c>
      <c r="AM547">
        <v>1.88</v>
      </c>
      <c r="AN547">
        <v>1.845</v>
      </c>
    </row>
    <row r="548" spans="1:40">
      <c r="A548" s="95">
        <v>45050</v>
      </c>
      <c r="C548" s="63">
        <v>3315</v>
      </c>
      <c r="AF548">
        <v>2.41</v>
      </c>
      <c r="AG548">
        <v>2.35</v>
      </c>
      <c r="AH548">
        <v>2.2999999999999998</v>
      </c>
      <c r="AI548">
        <v>2.25</v>
      </c>
      <c r="AJ548">
        <v>2.1924999999999999</v>
      </c>
      <c r="AK548">
        <v>2.0625</v>
      </c>
      <c r="AL548">
        <v>1.9475</v>
      </c>
      <c r="AM548">
        <v>1.8725000000000001</v>
      </c>
      <c r="AN548">
        <v>1.8374999999999999</v>
      </c>
    </row>
    <row r="549" spans="1:40">
      <c r="A549" s="95">
        <v>45051</v>
      </c>
      <c r="C549" s="63">
        <v>1884</v>
      </c>
      <c r="AF549">
        <v>2.4224999999999999</v>
      </c>
      <c r="AG549">
        <v>2.3650000000000002</v>
      </c>
      <c r="AH549">
        <v>2.3149999999999999</v>
      </c>
      <c r="AI549">
        <v>2.2650000000000001</v>
      </c>
      <c r="AJ549">
        <v>2.2075</v>
      </c>
      <c r="AK549">
        <v>2.0775000000000001</v>
      </c>
      <c r="AL549">
        <v>1.9624999999999999</v>
      </c>
      <c r="AM549">
        <v>1.8875</v>
      </c>
      <c r="AN549">
        <v>1.8525</v>
      </c>
    </row>
    <row r="550" spans="1:40">
      <c r="A550" s="95">
        <v>45054</v>
      </c>
      <c r="C550" s="63">
        <v>980</v>
      </c>
      <c r="AF550">
        <v>2.4049999999999998</v>
      </c>
      <c r="AG550">
        <v>2.355</v>
      </c>
      <c r="AH550">
        <v>2.3075000000000001</v>
      </c>
      <c r="AI550">
        <v>2.2599999999999998</v>
      </c>
      <c r="AJ550">
        <v>2.2050000000000001</v>
      </c>
      <c r="AK550">
        <v>2.0750000000000002</v>
      </c>
      <c r="AL550">
        <v>1.96</v>
      </c>
      <c r="AM550">
        <v>1.885</v>
      </c>
      <c r="AN550">
        <v>1.85</v>
      </c>
    </row>
    <row r="551" spans="1:40">
      <c r="A551" s="95">
        <v>45055</v>
      </c>
      <c r="C551" s="63">
        <v>2582</v>
      </c>
      <c r="AF551">
        <v>2.395</v>
      </c>
      <c r="AG551">
        <v>2.33</v>
      </c>
      <c r="AH551">
        <v>2.2850000000000001</v>
      </c>
      <c r="AI551">
        <v>2.2400000000000002</v>
      </c>
      <c r="AJ551">
        <v>2.1875</v>
      </c>
      <c r="AK551">
        <v>2.0625</v>
      </c>
      <c r="AL551">
        <v>1.9550000000000001</v>
      </c>
      <c r="AM551">
        <v>1.8825000000000001</v>
      </c>
      <c r="AN551">
        <v>1.8474999999999999</v>
      </c>
    </row>
    <row r="552" spans="1:40">
      <c r="A552" s="95">
        <v>45056</v>
      </c>
      <c r="C552" s="63">
        <v>2302</v>
      </c>
      <c r="AF552">
        <v>2.41</v>
      </c>
      <c r="AG552">
        <v>2.355</v>
      </c>
      <c r="AH552">
        <v>2.31</v>
      </c>
      <c r="AI552">
        <v>2.2650000000000001</v>
      </c>
      <c r="AJ552">
        <v>2.2075</v>
      </c>
      <c r="AK552">
        <v>2.0825</v>
      </c>
      <c r="AL552">
        <v>1.9750000000000001</v>
      </c>
      <c r="AM552">
        <v>1.9025000000000001</v>
      </c>
      <c r="AN552">
        <v>1.8674999999999999</v>
      </c>
    </row>
    <row r="553" spans="1:40">
      <c r="A553" s="95">
        <v>45057</v>
      </c>
      <c r="C553" s="63">
        <v>1980</v>
      </c>
      <c r="AF553">
        <v>2.41</v>
      </c>
      <c r="AG553">
        <v>2.3450000000000002</v>
      </c>
      <c r="AH553">
        <v>2.2999999999999998</v>
      </c>
      <c r="AI553">
        <v>2.25</v>
      </c>
      <c r="AJ553">
        <v>2.1924999999999999</v>
      </c>
      <c r="AK553">
        <v>2.0674999999999999</v>
      </c>
      <c r="AL553">
        <v>1.96</v>
      </c>
      <c r="AM553">
        <v>1.8875</v>
      </c>
      <c r="AN553">
        <v>1.8525</v>
      </c>
    </row>
    <row r="554" spans="1:40">
      <c r="A554" s="95">
        <v>45058</v>
      </c>
      <c r="C554" s="63">
        <v>1668</v>
      </c>
      <c r="AF554">
        <v>2.4249999999999998</v>
      </c>
      <c r="AG554">
        <v>2.3650000000000002</v>
      </c>
      <c r="AH554">
        <v>2.3199999999999998</v>
      </c>
      <c r="AI554">
        <v>2.27</v>
      </c>
      <c r="AJ554">
        <v>2.2124999999999999</v>
      </c>
      <c r="AK554">
        <v>2.0874999999999999</v>
      </c>
      <c r="AL554">
        <v>1.98</v>
      </c>
      <c r="AM554">
        <v>1.9075</v>
      </c>
      <c r="AN554">
        <v>1.8725000000000001</v>
      </c>
    </row>
    <row r="555" spans="1:40">
      <c r="A555" s="95">
        <v>45061</v>
      </c>
      <c r="C555" s="63">
        <v>3333</v>
      </c>
      <c r="AF555">
        <v>2.4449999999999998</v>
      </c>
      <c r="AG555">
        <v>2.4075000000000002</v>
      </c>
      <c r="AH555">
        <v>2.355</v>
      </c>
      <c r="AI555">
        <v>2.2999999999999998</v>
      </c>
      <c r="AJ555">
        <v>2.2374999999999998</v>
      </c>
      <c r="AK555">
        <v>2.1074999999999999</v>
      </c>
      <c r="AL555">
        <v>1.9950000000000001</v>
      </c>
      <c r="AM555">
        <v>1.92</v>
      </c>
      <c r="AN555">
        <v>1.885</v>
      </c>
    </row>
    <row r="556" spans="1:40">
      <c r="A556" s="95">
        <v>45062</v>
      </c>
      <c r="C556" s="63">
        <v>5060</v>
      </c>
      <c r="AF556">
        <v>2.4375</v>
      </c>
      <c r="AG556">
        <v>2.41</v>
      </c>
      <c r="AH556">
        <v>2.3574999999999999</v>
      </c>
      <c r="AI556">
        <v>2.2999999999999998</v>
      </c>
      <c r="AJ556">
        <v>2.2349999999999999</v>
      </c>
      <c r="AK556">
        <v>2.0975000000000001</v>
      </c>
      <c r="AL556">
        <v>1.98</v>
      </c>
      <c r="AM556">
        <v>1.9025000000000001</v>
      </c>
      <c r="AN556">
        <v>1.8674999999999999</v>
      </c>
    </row>
    <row r="557" spans="1:40">
      <c r="A557" s="95">
        <v>45063</v>
      </c>
      <c r="C557" s="63">
        <v>4754</v>
      </c>
      <c r="AF557">
        <v>2.4350000000000001</v>
      </c>
      <c r="AG557">
        <v>2.395</v>
      </c>
      <c r="AH557">
        <v>2.34</v>
      </c>
      <c r="AI557">
        <v>2.2799999999999998</v>
      </c>
      <c r="AJ557">
        <v>2.2124999999999999</v>
      </c>
      <c r="AK557">
        <v>2.0775000000000001</v>
      </c>
      <c r="AL557">
        <v>1.9624999999999999</v>
      </c>
      <c r="AM557">
        <v>1.8825000000000001</v>
      </c>
      <c r="AN557">
        <v>1.8474999999999999</v>
      </c>
    </row>
    <row r="558" spans="1:40">
      <c r="A558" s="95">
        <v>45064</v>
      </c>
      <c r="C558" s="63">
        <v>3646</v>
      </c>
      <c r="AF558">
        <v>2.4249999999999998</v>
      </c>
      <c r="AG558">
        <v>2.38</v>
      </c>
      <c r="AH558">
        <v>2.3199999999999998</v>
      </c>
      <c r="AI558">
        <v>2.2574999999999998</v>
      </c>
      <c r="AJ558">
        <v>2.19</v>
      </c>
      <c r="AK558">
        <v>2.0550000000000002</v>
      </c>
      <c r="AL558">
        <v>1.94</v>
      </c>
      <c r="AM558">
        <v>1.86</v>
      </c>
      <c r="AN558">
        <v>1.825</v>
      </c>
    </row>
    <row r="559" spans="1:40">
      <c r="A559" s="95">
        <v>45065</v>
      </c>
      <c r="C559" s="63">
        <v>2647</v>
      </c>
      <c r="AF559">
        <v>2.42</v>
      </c>
      <c r="AG559">
        <v>2.3650000000000002</v>
      </c>
      <c r="AH559">
        <v>2.3050000000000002</v>
      </c>
      <c r="AI559">
        <v>2.2425000000000002</v>
      </c>
      <c r="AJ559">
        <v>2.1775000000000002</v>
      </c>
      <c r="AK559">
        <v>2.0425</v>
      </c>
      <c r="AL559">
        <v>1.9275</v>
      </c>
      <c r="AM559">
        <v>1.85</v>
      </c>
      <c r="AN559">
        <v>1.8149999999999999</v>
      </c>
    </row>
    <row r="560" spans="1:40">
      <c r="A560" s="95">
        <v>45068</v>
      </c>
      <c r="C560" s="63">
        <v>1674</v>
      </c>
      <c r="AF560">
        <v>2.4350000000000001</v>
      </c>
      <c r="AG560">
        <v>2.4049999999999998</v>
      </c>
      <c r="AH560">
        <v>2.3450000000000002</v>
      </c>
      <c r="AI560">
        <v>2.2825000000000002</v>
      </c>
      <c r="AJ560">
        <v>2.2174999999999998</v>
      </c>
      <c r="AK560">
        <v>2.0825</v>
      </c>
      <c r="AL560">
        <v>1.9675</v>
      </c>
      <c r="AM560">
        <v>1.89</v>
      </c>
      <c r="AN560">
        <v>1.855</v>
      </c>
    </row>
    <row r="561" spans="1:40">
      <c r="A561" s="95">
        <v>45069</v>
      </c>
      <c r="C561" s="63">
        <v>4223</v>
      </c>
      <c r="AF561">
        <v>2.4300000000000002</v>
      </c>
      <c r="AG561">
        <v>2.42</v>
      </c>
      <c r="AH561">
        <v>2.36</v>
      </c>
      <c r="AI561">
        <v>2.2974999999999999</v>
      </c>
      <c r="AJ561">
        <v>2.2324999999999999</v>
      </c>
      <c r="AK561">
        <v>2.0975000000000001</v>
      </c>
      <c r="AL561">
        <v>1.9824999999999999</v>
      </c>
      <c r="AM561">
        <v>1.905</v>
      </c>
      <c r="AN561">
        <v>1.87</v>
      </c>
    </row>
    <row r="562" spans="1:40">
      <c r="A562" s="95">
        <v>45070</v>
      </c>
      <c r="C562" s="63">
        <v>9271</v>
      </c>
      <c r="AF562">
        <v>2.44</v>
      </c>
      <c r="AG562">
        <v>2.46</v>
      </c>
      <c r="AH562">
        <v>2.4</v>
      </c>
      <c r="AI562">
        <v>2.3325</v>
      </c>
      <c r="AJ562">
        <v>2.2650000000000001</v>
      </c>
      <c r="AK562">
        <v>2.13</v>
      </c>
      <c r="AL562">
        <v>2.0150000000000001</v>
      </c>
      <c r="AM562">
        <v>1.9375</v>
      </c>
      <c r="AN562">
        <v>1.9025000000000001</v>
      </c>
    </row>
    <row r="563" spans="1:40">
      <c r="A563" s="95">
        <v>45071</v>
      </c>
      <c r="C563" s="63">
        <v>6119</v>
      </c>
      <c r="AF563">
        <v>2.44</v>
      </c>
      <c r="AG563">
        <v>2.4649999999999999</v>
      </c>
      <c r="AH563">
        <v>2.4049999999999998</v>
      </c>
      <c r="AI563">
        <v>2.335</v>
      </c>
      <c r="AJ563">
        <v>2.2650000000000001</v>
      </c>
      <c r="AK563">
        <v>2.1274999999999999</v>
      </c>
      <c r="AL563">
        <v>2.0125000000000002</v>
      </c>
      <c r="AM563">
        <v>1.9350000000000001</v>
      </c>
      <c r="AN563">
        <v>1.9</v>
      </c>
    </row>
    <row r="564" spans="1:40">
      <c r="A564" s="95">
        <v>45072</v>
      </c>
      <c r="C564" s="63">
        <v>3999</v>
      </c>
      <c r="AF564">
        <v>2.4424999999999999</v>
      </c>
      <c r="AG564">
        <v>2.4950000000000001</v>
      </c>
      <c r="AH564">
        <v>2.44</v>
      </c>
      <c r="AI564">
        <v>2.37</v>
      </c>
      <c r="AJ564">
        <v>2.3025000000000002</v>
      </c>
      <c r="AK564">
        <v>2.165</v>
      </c>
      <c r="AL564">
        <v>2.0499999999999998</v>
      </c>
      <c r="AM564">
        <v>1.9724999999999999</v>
      </c>
      <c r="AN564">
        <v>1.9375</v>
      </c>
    </row>
    <row r="565" spans="1:40">
      <c r="A565" s="103">
        <v>45075</v>
      </c>
      <c r="AF565" s="189">
        <v>2.4424999999999999</v>
      </c>
      <c r="AG565" s="189">
        <v>2.4950000000000001</v>
      </c>
      <c r="AH565" s="189">
        <v>2.44</v>
      </c>
      <c r="AI565" s="189">
        <v>2.37</v>
      </c>
      <c r="AJ565" s="189">
        <v>2.3025000000000002</v>
      </c>
      <c r="AK565" s="189">
        <v>2.165</v>
      </c>
      <c r="AL565" s="189">
        <v>2.0499999999999998</v>
      </c>
      <c r="AM565" s="189">
        <v>1.9724999999999999</v>
      </c>
      <c r="AN565" s="189">
        <v>1.9375</v>
      </c>
    </row>
    <row r="566" spans="1:40">
      <c r="A566" s="95">
        <v>45076</v>
      </c>
      <c r="C566" s="63">
        <v>4061</v>
      </c>
      <c r="AF566">
        <v>2.4424999999999999</v>
      </c>
      <c r="AG566">
        <v>2.46</v>
      </c>
      <c r="AH566">
        <v>2.41</v>
      </c>
      <c r="AI566">
        <v>2.3450000000000002</v>
      </c>
      <c r="AJ566">
        <v>2.2774999999999999</v>
      </c>
      <c r="AK566">
        <v>2.14</v>
      </c>
      <c r="AL566">
        <v>2.0249999999999999</v>
      </c>
      <c r="AM566">
        <v>1.9475</v>
      </c>
      <c r="AN566">
        <v>1.9125000000000001</v>
      </c>
    </row>
    <row r="567" spans="1:40">
      <c r="A567" s="95">
        <v>45077</v>
      </c>
      <c r="C567" s="63">
        <v>2999</v>
      </c>
      <c r="AF567" s="28">
        <v>2.4377300000000002</v>
      </c>
      <c r="AG567">
        <v>2.4649999999999999</v>
      </c>
      <c r="AH567">
        <v>2.42</v>
      </c>
      <c r="AI567">
        <v>2.355</v>
      </c>
      <c r="AJ567">
        <v>2.2875000000000001</v>
      </c>
      <c r="AK567">
        <v>2.1475</v>
      </c>
      <c r="AL567">
        <v>2.0325000000000002</v>
      </c>
      <c r="AM567">
        <v>1.9550000000000001</v>
      </c>
      <c r="AN567">
        <v>1.92</v>
      </c>
    </row>
    <row r="568" spans="1:40">
      <c r="A568" s="95">
        <v>45078</v>
      </c>
      <c r="C568" s="63">
        <v>5154</v>
      </c>
      <c r="AF568">
        <v>2.4377300000000002</v>
      </c>
      <c r="AG568">
        <v>2.4550000000000001</v>
      </c>
      <c r="AH568">
        <v>2.415</v>
      </c>
      <c r="AI568">
        <v>2.355</v>
      </c>
      <c r="AJ568">
        <v>2.29</v>
      </c>
      <c r="AK568">
        <v>2.1524999999999999</v>
      </c>
      <c r="AL568">
        <v>2.0375000000000001</v>
      </c>
      <c r="AM568">
        <v>1.96</v>
      </c>
      <c r="AN568">
        <v>1.925</v>
      </c>
    </row>
    <row r="569" spans="1:40">
      <c r="A569" s="95">
        <v>45079</v>
      </c>
      <c r="C569" s="63">
        <v>4440</v>
      </c>
      <c r="AF569">
        <v>2.4377300000000002</v>
      </c>
      <c r="AG569">
        <v>2.4700000000000002</v>
      </c>
      <c r="AH569">
        <v>2.4300000000000002</v>
      </c>
      <c r="AI569">
        <v>2.37</v>
      </c>
      <c r="AJ569">
        <v>2.3050000000000002</v>
      </c>
      <c r="AK569">
        <v>2.1675</v>
      </c>
      <c r="AL569">
        <v>2.0550000000000002</v>
      </c>
      <c r="AM569">
        <v>1.9775</v>
      </c>
      <c r="AN569">
        <v>1.9424999999999999</v>
      </c>
    </row>
    <row r="570" spans="1:40">
      <c r="A570" s="95">
        <v>45082</v>
      </c>
      <c r="C570" s="63">
        <v>3682</v>
      </c>
      <c r="AG570">
        <v>2.4424999999999999</v>
      </c>
      <c r="AH570">
        <v>2.4075000000000002</v>
      </c>
      <c r="AI570">
        <v>2.3525</v>
      </c>
      <c r="AJ570">
        <v>2.29</v>
      </c>
      <c r="AK570">
        <v>2.1549999999999998</v>
      </c>
      <c r="AL570">
        <v>2.0449999999999999</v>
      </c>
      <c r="AM570">
        <v>1.9724999999999999</v>
      </c>
      <c r="AN570">
        <v>1.9375</v>
      </c>
    </row>
    <row r="571" spans="1:40">
      <c r="A571" s="95">
        <v>45083</v>
      </c>
      <c r="C571" s="63">
        <v>5383</v>
      </c>
      <c r="AG571">
        <v>2.4375</v>
      </c>
      <c r="AH571">
        <v>2.4049999999999998</v>
      </c>
      <c r="AI571">
        <v>2.355</v>
      </c>
      <c r="AJ571">
        <v>2.2925</v>
      </c>
      <c r="AK571">
        <v>2.1575000000000002</v>
      </c>
      <c r="AL571">
        <v>2.0474999999999999</v>
      </c>
      <c r="AM571">
        <v>1.9775</v>
      </c>
      <c r="AN571">
        <v>1.9424999999999999</v>
      </c>
    </row>
    <row r="572" spans="1:40">
      <c r="A572" s="95">
        <v>45084</v>
      </c>
      <c r="C572" s="63">
        <v>4636</v>
      </c>
      <c r="AG572">
        <v>2.415</v>
      </c>
      <c r="AH572">
        <v>2.375</v>
      </c>
      <c r="AI572">
        <v>2.3224999999999998</v>
      </c>
      <c r="AJ572">
        <v>2.2625000000000002</v>
      </c>
      <c r="AK572">
        <v>2.1274999999999999</v>
      </c>
      <c r="AL572">
        <v>2.0175000000000001</v>
      </c>
      <c r="AM572">
        <v>1.9475</v>
      </c>
      <c r="AN572">
        <v>1.9125000000000001</v>
      </c>
    </row>
    <row r="573" spans="1:40">
      <c r="A573" s="95">
        <v>45085</v>
      </c>
      <c r="C573" s="63">
        <v>2903</v>
      </c>
      <c r="AG573">
        <v>2.4249999999999998</v>
      </c>
      <c r="AH573">
        <v>2.375</v>
      </c>
      <c r="AI573">
        <v>2.3224999999999998</v>
      </c>
      <c r="AJ573">
        <v>2.2599999999999998</v>
      </c>
      <c r="AK573">
        <v>2.125</v>
      </c>
      <c r="AL573">
        <v>2.0125000000000002</v>
      </c>
      <c r="AM573">
        <v>1.94</v>
      </c>
      <c r="AN573">
        <v>1.905</v>
      </c>
    </row>
    <row r="574" spans="1:40">
      <c r="A574" s="95">
        <v>45086</v>
      </c>
      <c r="AG574">
        <v>2.4300000000000002</v>
      </c>
      <c r="AH574">
        <v>2.39</v>
      </c>
      <c r="AI574">
        <v>2.33</v>
      </c>
      <c r="AJ574">
        <v>2.2599999999999998</v>
      </c>
      <c r="AK574">
        <v>2.1175000000000002</v>
      </c>
      <c r="AL574">
        <v>2</v>
      </c>
      <c r="AM574">
        <v>1.9225000000000001</v>
      </c>
      <c r="AN574">
        <v>1.8875</v>
      </c>
    </row>
    <row r="575" spans="1:40">
      <c r="A575" s="95">
        <v>45089</v>
      </c>
      <c r="C575" s="63">
        <v>2491</v>
      </c>
      <c r="AG575">
        <v>2.4449999999999998</v>
      </c>
      <c r="AH575">
        <v>2.41</v>
      </c>
      <c r="AI575">
        <v>2.35</v>
      </c>
      <c r="AJ575">
        <v>2.2799999999999998</v>
      </c>
      <c r="AK575">
        <v>2.14</v>
      </c>
      <c r="AL575">
        <v>2.0225</v>
      </c>
      <c r="AM575">
        <v>1.9450000000000001</v>
      </c>
      <c r="AN575">
        <v>1.91</v>
      </c>
    </row>
    <row r="576" spans="1:40">
      <c r="A576" s="95">
        <v>45090</v>
      </c>
      <c r="AG576">
        <v>2.4437000000000002</v>
      </c>
      <c r="AH576">
        <v>2.3975</v>
      </c>
      <c r="AI576">
        <v>2.3424999999999998</v>
      </c>
      <c r="AJ576">
        <v>2.2774999999999999</v>
      </c>
      <c r="AK576">
        <v>2.1425000000000001</v>
      </c>
      <c r="AL576">
        <v>2.0274999999999999</v>
      </c>
      <c r="AM576">
        <v>1.9524999999999999</v>
      </c>
      <c r="AN576">
        <v>1.9175</v>
      </c>
    </row>
    <row r="577" spans="1:51">
      <c r="A577" s="95">
        <v>45091</v>
      </c>
      <c r="AG577">
        <v>2.4500000000000002</v>
      </c>
      <c r="AH577">
        <v>2.415</v>
      </c>
      <c r="AI577">
        <v>2.3574999999999999</v>
      </c>
      <c r="AJ577">
        <v>2.2875000000000001</v>
      </c>
      <c r="AK577">
        <v>2.1524999999999999</v>
      </c>
      <c r="AL577">
        <v>2.0375000000000001</v>
      </c>
      <c r="AM577">
        <v>1.9624999999999999</v>
      </c>
      <c r="AN577">
        <v>1.9275</v>
      </c>
    </row>
    <row r="578" spans="1:51">
      <c r="A578" s="95">
        <v>45092</v>
      </c>
      <c r="C578" s="63">
        <v>4653</v>
      </c>
      <c r="AG578">
        <v>2.4725000000000001</v>
      </c>
      <c r="AH578">
        <v>2.46</v>
      </c>
      <c r="AI578">
        <v>2.4024999999999999</v>
      </c>
      <c r="AJ578">
        <v>2.3325</v>
      </c>
      <c r="AK578">
        <v>2.1949999999999998</v>
      </c>
      <c r="AL578">
        <v>2.08</v>
      </c>
      <c r="AM578">
        <v>2.0049999999999999</v>
      </c>
      <c r="AN578">
        <v>1.97</v>
      </c>
    </row>
    <row r="579" spans="1:51">
      <c r="A579" s="95">
        <v>45093</v>
      </c>
      <c r="C579" s="63">
        <v>4886</v>
      </c>
      <c r="AG579">
        <v>2.4975000000000001</v>
      </c>
      <c r="AH579">
        <v>2.5049999999999999</v>
      </c>
      <c r="AI579">
        <v>2.4500000000000002</v>
      </c>
      <c r="AJ579">
        <v>2.38</v>
      </c>
      <c r="AK579">
        <v>2.2425000000000002</v>
      </c>
      <c r="AL579">
        <v>2.13</v>
      </c>
      <c r="AM579">
        <v>2.0575000000000001</v>
      </c>
      <c r="AN579">
        <v>2.0225</v>
      </c>
    </row>
    <row r="580" spans="1:51">
      <c r="A580" s="103">
        <v>45096</v>
      </c>
      <c r="AG580" s="189">
        <v>2.4975000000000001</v>
      </c>
      <c r="AH580" s="189">
        <v>2.5049999999999999</v>
      </c>
      <c r="AI580" s="189">
        <v>2.4500000000000002</v>
      </c>
      <c r="AJ580" s="189">
        <v>2.38</v>
      </c>
      <c r="AK580" s="189">
        <v>2.2425000000000002</v>
      </c>
      <c r="AL580" s="189">
        <v>2.13</v>
      </c>
      <c r="AM580" s="189">
        <v>2.0575000000000001</v>
      </c>
      <c r="AN580" s="189">
        <v>2.0225</v>
      </c>
    </row>
    <row r="581" spans="1:51">
      <c r="A581" s="95">
        <v>45097</v>
      </c>
      <c r="C581" s="63">
        <v>2314</v>
      </c>
      <c r="AG581">
        <v>2.5049999999999999</v>
      </c>
      <c r="AH581">
        <v>2.52</v>
      </c>
      <c r="AI581">
        <v>2.4674999999999998</v>
      </c>
      <c r="AJ581">
        <v>2.4</v>
      </c>
      <c r="AK581">
        <v>2.2625000000000002</v>
      </c>
      <c r="AL581">
        <v>2.15</v>
      </c>
      <c r="AM581">
        <v>2.0775000000000001</v>
      </c>
      <c r="AN581">
        <v>2.0425</v>
      </c>
    </row>
    <row r="582" spans="1:51">
      <c r="A582" s="95">
        <v>45098</v>
      </c>
      <c r="C582" s="478">
        <v>6644</v>
      </c>
      <c r="AG582">
        <v>2.5550000000000002</v>
      </c>
      <c r="AH582">
        <v>2.6349999999999998</v>
      </c>
      <c r="AI582">
        <v>2.5649999999999999</v>
      </c>
      <c r="AJ582">
        <v>2.4849999999999999</v>
      </c>
      <c r="AK582">
        <v>2.3450000000000002</v>
      </c>
      <c r="AL582">
        <v>2.2250000000000001</v>
      </c>
      <c r="AM582">
        <v>2.15</v>
      </c>
      <c r="AN582">
        <v>2.1150000000000002</v>
      </c>
    </row>
    <row r="583" spans="1:51">
      <c r="A583" s="95">
        <v>45099</v>
      </c>
      <c r="C583" s="63">
        <v>5244</v>
      </c>
      <c r="AG583">
        <v>2.54</v>
      </c>
      <c r="AH583">
        <v>2.61</v>
      </c>
      <c r="AI583">
        <v>2.5425</v>
      </c>
      <c r="AJ583">
        <v>2.4649999999999999</v>
      </c>
      <c r="AK583">
        <v>2.3250000000000002</v>
      </c>
      <c r="AL583">
        <v>2.2025000000000001</v>
      </c>
      <c r="AM583">
        <v>2.13</v>
      </c>
      <c r="AN583">
        <v>2.0950000000000002</v>
      </c>
    </row>
    <row r="584" spans="1:51">
      <c r="A584" s="95">
        <v>45100</v>
      </c>
      <c r="C584" s="63">
        <v>3658</v>
      </c>
      <c r="AG584">
        <v>2.5474999999999999</v>
      </c>
      <c r="AH584">
        <v>2.5874999999999999</v>
      </c>
      <c r="AI584">
        <v>2.5074999999999998</v>
      </c>
      <c r="AJ584">
        <v>2.4224999999999999</v>
      </c>
      <c r="AK584">
        <v>2.2749999999999999</v>
      </c>
      <c r="AL584">
        <v>2.1475</v>
      </c>
      <c r="AM584">
        <v>2.0724999999999998</v>
      </c>
      <c r="AN584">
        <v>2.0375000000000001</v>
      </c>
    </row>
    <row r="585" spans="1:51">
      <c r="A585" s="95">
        <v>45103</v>
      </c>
      <c r="C585" s="63">
        <v>4676</v>
      </c>
      <c r="AG585">
        <v>2.5425</v>
      </c>
      <c r="AH585">
        <v>2.61</v>
      </c>
      <c r="AI585">
        <v>2.5350000000000001</v>
      </c>
      <c r="AJ585">
        <v>2.4474999999999998</v>
      </c>
      <c r="AK585">
        <v>2.2999999999999998</v>
      </c>
      <c r="AL585">
        <v>2.1749999999999998</v>
      </c>
      <c r="AM585">
        <v>2.1</v>
      </c>
      <c r="AN585">
        <v>2.0649999999999999</v>
      </c>
    </row>
    <row r="586" spans="1:51">
      <c r="A586" s="95">
        <v>45104</v>
      </c>
      <c r="C586" s="63">
        <v>4902</v>
      </c>
      <c r="AG586">
        <v>2.5425</v>
      </c>
      <c r="AH586">
        <v>2.5499999999999998</v>
      </c>
      <c r="AI586">
        <v>2.4725000000000001</v>
      </c>
      <c r="AJ586">
        <v>2.3849999999999998</v>
      </c>
      <c r="AK586">
        <v>2.2349999999999999</v>
      </c>
      <c r="AL586">
        <v>2.1074999999999999</v>
      </c>
      <c r="AM586">
        <v>2.0325000000000002</v>
      </c>
      <c r="AN586">
        <v>1.9875</v>
      </c>
    </row>
    <row r="587" spans="1:51">
      <c r="A587" s="95">
        <v>45105</v>
      </c>
      <c r="C587" s="63">
        <v>4856</v>
      </c>
      <c r="AG587">
        <v>2.5249999999999999</v>
      </c>
      <c r="AH587">
        <v>2.4449999999999998</v>
      </c>
      <c r="AI587">
        <v>2.375</v>
      </c>
      <c r="AJ587">
        <v>2.2974999999999999</v>
      </c>
      <c r="AK587">
        <v>2.16</v>
      </c>
      <c r="AL587">
        <v>2.04</v>
      </c>
      <c r="AM587">
        <v>1.9650000000000001</v>
      </c>
      <c r="AN587">
        <v>1.92</v>
      </c>
    </row>
    <row r="588" spans="1:51">
      <c r="A588" s="95">
        <v>45106</v>
      </c>
      <c r="C588" s="63">
        <v>5419</v>
      </c>
      <c r="AG588">
        <v>2.52</v>
      </c>
      <c r="AH588">
        <v>2.37</v>
      </c>
      <c r="AI588">
        <v>2.2974999999999999</v>
      </c>
      <c r="AJ588">
        <v>2.2225000000000001</v>
      </c>
      <c r="AK588">
        <v>2.0975000000000001</v>
      </c>
      <c r="AL588">
        <v>1.9824999999999999</v>
      </c>
      <c r="AM588">
        <v>1.9125000000000001</v>
      </c>
      <c r="AN588">
        <v>1.8674999999999999</v>
      </c>
    </row>
    <row r="589" spans="1:51">
      <c r="A589" s="95">
        <v>45107</v>
      </c>
      <c r="C589" s="63">
        <v>3693</v>
      </c>
      <c r="AG589">
        <v>2.5071400000000001</v>
      </c>
      <c r="AH589">
        <v>2.3149999999999999</v>
      </c>
      <c r="AI589">
        <v>2.2400000000000002</v>
      </c>
      <c r="AJ589">
        <v>2.165</v>
      </c>
      <c r="AK589">
        <v>2.04</v>
      </c>
      <c r="AL589">
        <v>1.93</v>
      </c>
      <c r="AM589">
        <v>1.865</v>
      </c>
      <c r="AN589">
        <v>1.8274999999999999</v>
      </c>
      <c r="AO589">
        <v>1.8274999999999999</v>
      </c>
      <c r="AP589">
        <v>1.85</v>
      </c>
      <c r="AQ589">
        <v>1.86</v>
      </c>
      <c r="AR589">
        <v>1.86</v>
      </c>
      <c r="AS589">
        <v>1.86</v>
      </c>
      <c r="AT589">
        <v>1.88</v>
      </c>
      <c r="AU589">
        <v>1.89</v>
      </c>
      <c r="AV589">
        <v>1.89</v>
      </c>
      <c r="AW589">
        <v>1.91</v>
      </c>
      <c r="AX589">
        <v>1.91</v>
      </c>
      <c r="AY589">
        <v>1.91</v>
      </c>
    </row>
    <row r="590" spans="1:51">
      <c r="A590" s="95">
        <v>45110</v>
      </c>
      <c r="C590" s="63">
        <v>1343</v>
      </c>
      <c r="AG590">
        <v>2.5071400000000001</v>
      </c>
      <c r="AH590">
        <v>2.29</v>
      </c>
      <c r="AI590">
        <v>2.2149999999999999</v>
      </c>
      <c r="AJ590">
        <v>2.1425000000000001</v>
      </c>
      <c r="AK590">
        <v>2.0175000000000001</v>
      </c>
      <c r="AL590">
        <v>1.9075</v>
      </c>
      <c r="AM590">
        <v>1.8425</v>
      </c>
      <c r="AN590">
        <v>1.8049999999999999</v>
      </c>
      <c r="AO590">
        <v>1.8049999999999999</v>
      </c>
      <c r="AP590">
        <v>1.8274999999999999</v>
      </c>
      <c r="AQ590">
        <v>1.8374999999999999</v>
      </c>
      <c r="AR590">
        <v>1.8374999999999999</v>
      </c>
      <c r="AS590">
        <v>1.86</v>
      </c>
      <c r="AT590">
        <v>1.87</v>
      </c>
      <c r="AU590">
        <v>1.87</v>
      </c>
      <c r="AV590">
        <v>1.87</v>
      </c>
      <c r="AW590">
        <v>1.89</v>
      </c>
      <c r="AX590">
        <v>1.89</v>
      </c>
      <c r="AY590">
        <v>1.89</v>
      </c>
    </row>
    <row r="591" spans="1:51">
      <c r="A591" s="103">
        <v>45111</v>
      </c>
      <c r="AG591" s="189">
        <v>2.5071400000000001</v>
      </c>
      <c r="AH591" s="189">
        <v>2.29</v>
      </c>
      <c r="AI591" s="189">
        <v>2.2149999999999999</v>
      </c>
      <c r="AJ591" s="189">
        <v>2.1425000000000001</v>
      </c>
      <c r="AK591" s="189">
        <v>2.0175000000000001</v>
      </c>
      <c r="AL591" s="189">
        <v>1.9075</v>
      </c>
      <c r="AM591" s="189">
        <v>1.8425</v>
      </c>
      <c r="AN591" s="189">
        <v>1.8049999999999999</v>
      </c>
      <c r="AO591" s="189">
        <v>1.8049999999999999</v>
      </c>
      <c r="AP591" s="189">
        <v>1.8274999999999999</v>
      </c>
      <c r="AQ591" s="189">
        <v>1.8374999999999999</v>
      </c>
      <c r="AR591" s="189">
        <v>1.8374999999999999</v>
      </c>
      <c r="AS591" s="189">
        <v>1.86</v>
      </c>
      <c r="AT591" s="189">
        <v>1.87</v>
      </c>
      <c r="AU591" s="189">
        <v>1.87</v>
      </c>
      <c r="AV591" s="189">
        <v>1.87</v>
      </c>
      <c r="AW591" s="189">
        <v>1.89</v>
      </c>
      <c r="AX591" s="189">
        <v>1.89</v>
      </c>
      <c r="AY591" s="189">
        <v>1.89</v>
      </c>
    </row>
    <row r="592" spans="1:51">
      <c r="A592" s="95">
        <v>45112</v>
      </c>
      <c r="C592" s="63">
        <v>1539</v>
      </c>
      <c r="AG592">
        <v>2.5071400000000001</v>
      </c>
      <c r="AH592">
        <v>2.2799999999999998</v>
      </c>
      <c r="AI592">
        <v>2.2025000000000001</v>
      </c>
      <c r="AJ592">
        <v>2.1274999999999999</v>
      </c>
      <c r="AK592">
        <v>2.0024999999999999</v>
      </c>
      <c r="AL592">
        <v>1.8925000000000001</v>
      </c>
      <c r="AM592">
        <v>1.8274999999999999</v>
      </c>
      <c r="AN592">
        <v>1.79</v>
      </c>
      <c r="AO592">
        <v>1.79</v>
      </c>
      <c r="AP592">
        <v>1.8125</v>
      </c>
      <c r="AQ592">
        <v>1.8225</v>
      </c>
      <c r="AR592">
        <v>1.825</v>
      </c>
      <c r="AS592">
        <v>1.825</v>
      </c>
      <c r="AT592">
        <v>1.825</v>
      </c>
      <c r="AU592">
        <v>1.83</v>
      </c>
      <c r="AV592">
        <v>1.83</v>
      </c>
      <c r="AW592">
        <v>1.8174999999999999</v>
      </c>
      <c r="AX592">
        <v>1.8174999999999999</v>
      </c>
      <c r="AY592">
        <v>1.8174999999999999</v>
      </c>
    </row>
    <row r="593" spans="1:51">
      <c r="A593" s="95">
        <v>45113</v>
      </c>
      <c r="C593" s="63">
        <v>4042</v>
      </c>
      <c r="AH593">
        <v>2.2949999999999999</v>
      </c>
      <c r="AI593">
        <v>2.2200000000000002</v>
      </c>
      <c r="AJ593">
        <v>2.145</v>
      </c>
      <c r="AK593">
        <v>2.0225</v>
      </c>
      <c r="AL593">
        <v>1.9125000000000001</v>
      </c>
      <c r="AM593">
        <v>1.85</v>
      </c>
      <c r="AN593">
        <v>1.8149999999999999</v>
      </c>
      <c r="AO593">
        <v>1.8149999999999999</v>
      </c>
      <c r="AP593">
        <v>1.8374999999999999</v>
      </c>
      <c r="AQ593">
        <v>1.8474999999999999</v>
      </c>
      <c r="AR593">
        <v>1.85</v>
      </c>
      <c r="AS593">
        <v>1.85</v>
      </c>
      <c r="AT593">
        <v>1.85</v>
      </c>
      <c r="AU593">
        <v>1.855</v>
      </c>
      <c r="AV593">
        <v>1.855</v>
      </c>
      <c r="AW593">
        <v>1.8425</v>
      </c>
      <c r="AX593">
        <v>1.8425</v>
      </c>
      <c r="AY593">
        <v>1.8425</v>
      </c>
    </row>
    <row r="594" spans="1:51">
      <c r="A594" s="95">
        <v>45114</v>
      </c>
      <c r="C594" s="63">
        <v>6233</v>
      </c>
      <c r="AH594">
        <v>2.3250000000000002</v>
      </c>
      <c r="AI594">
        <v>2.2349999999999999</v>
      </c>
      <c r="AJ594">
        <v>2.15</v>
      </c>
      <c r="AK594">
        <v>2.0175000000000001</v>
      </c>
      <c r="AL594">
        <v>1.905</v>
      </c>
      <c r="AM594">
        <v>1.84</v>
      </c>
      <c r="AN594">
        <v>1.8025</v>
      </c>
      <c r="AO594">
        <v>1.8049999999999999</v>
      </c>
      <c r="AP594">
        <v>1.8274999999999999</v>
      </c>
      <c r="AQ594">
        <v>1.8374999999999999</v>
      </c>
      <c r="AR594">
        <v>1.84</v>
      </c>
      <c r="AS594">
        <v>1.84</v>
      </c>
      <c r="AT594">
        <v>1.84</v>
      </c>
      <c r="AU594">
        <v>1.845</v>
      </c>
      <c r="AV594">
        <v>1.845</v>
      </c>
      <c r="AW594">
        <v>1.8325</v>
      </c>
      <c r="AX594">
        <v>1.8325</v>
      </c>
      <c r="AY594">
        <v>1.8325</v>
      </c>
    </row>
    <row r="595" spans="1:51">
      <c r="A595" s="95">
        <v>45117</v>
      </c>
      <c r="C595" s="63">
        <v>2596</v>
      </c>
      <c r="AH595">
        <v>2.37</v>
      </c>
      <c r="AI595">
        <v>2.2774999999999999</v>
      </c>
      <c r="AJ595">
        <v>2.1825000000000001</v>
      </c>
      <c r="AK595">
        <v>2.04</v>
      </c>
      <c r="AL595">
        <v>1.92</v>
      </c>
      <c r="AM595">
        <v>1.8525</v>
      </c>
      <c r="AN595">
        <v>1.8149999999999999</v>
      </c>
      <c r="AO595">
        <v>1.8149999999999999</v>
      </c>
      <c r="AP595">
        <v>1.8325</v>
      </c>
      <c r="AQ595">
        <v>1.8425</v>
      </c>
      <c r="AR595">
        <v>1.845</v>
      </c>
      <c r="AS595">
        <v>1.845</v>
      </c>
      <c r="AT595">
        <v>1.845</v>
      </c>
      <c r="AU595">
        <v>1.85</v>
      </c>
      <c r="AV595">
        <v>1.85</v>
      </c>
      <c r="AW595">
        <v>1.8374999999999999</v>
      </c>
      <c r="AX595">
        <v>1.8374999999999999</v>
      </c>
      <c r="AY595">
        <v>1.8374999999999999</v>
      </c>
    </row>
    <row r="596" spans="1:51">
      <c r="A596" s="95">
        <v>45118</v>
      </c>
      <c r="C596" s="63">
        <v>2858</v>
      </c>
      <c r="AH596">
        <v>2.375</v>
      </c>
      <c r="AI596">
        <v>2.29</v>
      </c>
      <c r="AJ596">
        <v>2.19</v>
      </c>
      <c r="AK596">
        <v>2.04</v>
      </c>
      <c r="AL596">
        <v>1.915</v>
      </c>
      <c r="AM596">
        <v>1.8474999999999999</v>
      </c>
      <c r="AN596">
        <v>1.81</v>
      </c>
      <c r="AO596">
        <v>1.81</v>
      </c>
      <c r="AP596">
        <v>1.8274999999999999</v>
      </c>
      <c r="AQ596">
        <v>1.8374999999999999</v>
      </c>
      <c r="AR596">
        <v>1.84</v>
      </c>
      <c r="AS596">
        <v>1.84</v>
      </c>
      <c r="AT596">
        <v>1.84</v>
      </c>
      <c r="AU596">
        <v>1.845</v>
      </c>
      <c r="AV596">
        <v>1.845</v>
      </c>
      <c r="AW596">
        <v>1.8325</v>
      </c>
      <c r="AX596">
        <v>1.8325</v>
      </c>
      <c r="AY596">
        <v>1.8325</v>
      </c>
    </row>
    <row r="597" spans="1:51">
      <c r="A597" s="95">
        <v>45119</v>
      </c>
      <c r="C597" s="63">
        <v>3755</v>
      </c>
      <c r="AH597">
        <v>2.37</v>
      </c>
      <c r="AI597">
        <v>2.2799999999999998</v>
      </c>
      <c r="AJ597">
        <v>2.1724999999999999</v>
      </c>
      <c r="AK597">
        <v>2.02</v>
      </c>
      <c r="AL597">
        <v>1.8925000000000001</v>
      </c>
      <c r="AM597">
        <v>1.82</v>
      </c>
      <c r="AN597">
        <v>1.7825</v>
      </c>
      <c r="AO597">
        <v>1.7825</v>
      </c>
      <c r="AP597">
        <v>1.8</v>
      </c>
      <c r="AQ597">
        <v>1.81</v>
      </c>
      <c r="AR597">
        <v>1.8125</v>
      </c>
      <c r="AS597">
        <v>1.8125</v>
      </c>
      <c r="AT597">
        <v>1.8125</v>
      </c>
      <c r="AU597">
        <v>1.8174999999999999</v>
      </c>
      <c r="AV597">
        <v>1.8174999999999999</v>
      </c>
      <c r="AW597">
        <v>1.8049999999999999</v>
      </c>
      <c r="AX597">
        <v>1.8049999999999999</v>
      </c>
      <c r="AY597">
        <v>1.8049999999999999</v>
      </c>
    </row>
    <row r="598" spans="1:51">
      <c r="A598" s="95">
        <v>45120</v>
      </c>
      <c r="C598" s="63">
        <v>4048</v>
      </c>
      <c r="AH598">
        <v>2.4300000000000002</v>
      </c>
      <c r="AI598">
        <v>2.355</v>
      </c>
      <c r="AJ598">
        <v>2.2324999999999999</v>
      </c>
      <c r="AK598">
        <v>2.0625</v>
      </c>
      <c r="AL598">
        <v>1.9275</v>
      </c>
      <c r="AM598">
        <v>1.8525</v>
      </c>
      <c r="AN598">
        <v>1.8125</v>
      </c>
      <c r="AO598">
        <v>1.81</v>
      </c>
      <c r="AP598">
        <v>1.8274999999999999</v>
      </c>
      <c r="AQ598">
        <v>1.8374999999999999</v>
      </c>
      <c r="AR598">
        <v>1.84</v>
      </c>
      <c r="AS598">
        <v>1.84</v>
      </c>
      <c r="AT598">
        <v>1.84</v>
      </c>
      <c r="AU598">
        <v>1.845</v>
      </c>
      <c r="AV598">
        <v>1.845</v>
      </c>
      <c r="AW598">
        <v>1.8325</v>
      </c>
      <c r="AX598">
        <v>1.8325</v>
      </c>
      <c r="AY598">
        <v>1.8325</v>
      </c>
    </row>
    <row r="599" spans="1:51">
      <c r="A599" s="95">
        <v>45121</v>
      </c>
      <c r="C599" s="63">
        <v>2429</v>
      </c>
      <c r="AH599">
        <v>2.48</v>
      </c>
      <c r="AI599">
        <v>2.42</v>
      </c>
      <c r="AJ599">
        <v>2.2949999999999999</v>
      </c>
      <c r="AK599">
        <v>2.125</v>
      </c>
      <c r="AL599">
        <v>1.99</v>
      </c>
      <c r="AM599">
        <v>1.915</v>
      </c>
      <c r="AN599">
        <v>1.875</v>
      </c>
      <c r="AO599">
        <v>1.8725000000000001</v>
      </c>
      <c r="AP599">
        <v>1.89</v>
      </c>
      <c r="AQ599">
        <v>1.9</v>
      </c>
      <c r="AR599">
        <v>1.9025000000000001</v>
      </c>
      <c r="AS599">
        <v>1.9025000000000001</v>
      </c>
      <c r="AT599">
        <v>1.9025000000000001</v>
      </c>
      <c r="AU599">
        <v>1.9075</v>
      </c>
      <c r="AV599">
        <v>1.9075</v>
      </c>
      <c r="AW599">
        <v>1.895</v>
      </c>
      <c r="AX599">
        <v>1.895</v>
      </c>
      <c r="AY599">
        <v>1.895</v>
      </c>
    </row>
    <row r="600" spans="1:51">
      <c r="A600" s="95">
        <v>45124</v>
      </c>
      <c r="C600" s="63">
        <v>2745</v>
      </c>
      <c r="AH600">
        <v>2.48</v>
      </c>
      <c r="AI600">
        <v>2.42</v>
      </c>
      <c r="AJ600">
        <v>2.2974999999999999</v>
      </c>
      <c r="AK600">
        <v>2.1274999999999999</v>
      </c>
      <c r="AL600">
        <v>1.9875</v>
      </c>
      <c r="AM600">
        <v>1.905</v>
      </c>
      <c r="AN600">
        <v>1.86</v>
      </c>
      <c r="AO600">
        <v>1.855</v>
      </c>
      <c r="AP600">
        <v>1.87</v>
      </c>
      <c r="AQ600">
        <v>1.88</v>
      </c>
      <c r="AR600">
        <v>1.8825000000000001</v>
      </c>
      <c r="AS600">
        <v>1.8825000000000001</v>
      </c>
      <c r="AT600">
        <v>1.8825000000000001</v>
      </c>
      <c r="AU600">
        <v>1.8875</v>
      </c>
      <c r="AV600">
        <v>1.8875</v>
      </c>
      <c r="AW600">
        <v>1.875</v>
      </c>
      <c r="AX600">
        <v>1.875</v>
      </c>
      <c r="AY600">
        <v>1.875</v>
      </c>
    </row>
    <row r="601" spans="1:51">
      <c r="A601" s="95">
        <v>45125</v>
      </c>
      <c r="C601" s="63">
        <v>3539</v>
      </c>
      <c r="AH601">
        <v>2.4900000000000002</v>
      </c>
      <c r="AI601">
        <v>2.4500000000000002</v>
      </c>
      <c r="AJ601">
        <v>2.3325</v>
      </c>
      <c r="AK601">
        <v>2.1625000000000001</v>
      </c>
      <c r="AL601">
        <v>2.0225</v>
      </c>
      <c r="AM601">
        <v>1.9475</v>
      </c>
      <c r="AN601">
        <v>1.9025000000000001</v>
      </c>
      <c r="AO601">
        <v>1.8975</v>
      </c>
      <c r="AP601">
        <v>1.9125000000000001</v>
      </c>
      <c r="AQ601">
        <v>1.9225000000000001</v>
      </c>
      <c r="AR601">
        <v>1.925</v>
      </c>
      <c r="AS601">
        <v>1.925</v>
      </c>
      <c r="AT601">
        <v>1.92</v>
      </c>
      <c r="AU601">
        <v>1.915</v>
      </c>
      <c r="AV601">
        <v>1.905</v>
      </c>
      <c r="AW601">
        <v>1.8925000000000001</v>
      </c>
      <c r="AX601">
        <v>1.8925000000000001</v>
      </c>
      <c r="AY601">
        <v>1.8925000000000001</v>
      </c>
    </row>
    <row r="602" spans="1:51">
      <c r="A602" s="95">
        <v>45126</v>
      </c>
      <c r="C602" s="63">
        <v>3097</v>
      </c>
      <c r="AH602">
        <v>2.4750000000000001</v>
      </c>
      <c r="AI602">
        <v>2.4300000000000002</v>
      </c>
      <c r="AJ602">
        <v>2.3250000000000002</v>
      </c>
      <c r="AK602">
        <v>2.17</v>
      </c>
      <c r="AL602">
        <v>2.04</v>
      </c>
      <c r="AM602">
        <v>1.9650000000000001</v>
      </c>
      <c r="AN602">
        <v>1.92</v>
      </c>
      <c r="AO602">
        <v>1.915</v>
      </c>
      <c r="AP602">
        <v>1.93</v>
      </c>
      <c r="AQ602">
        <v>1.94</v>
      </c>
      <c r="AR602">
        <v>1.9424999999999999</v>
      </c>
      <c r="AS602">
        <v>1.9424999999999999</v>
      </c>
      <c r="AT602">
        <v>1.9375</v>
      </c>
      <c r="AU602">
        <v>1.9325000000000001</v>
      </c>
      <c r="AV602">
        <v>1.9225000000000001</v>
      </c>
      <c r="AW602">
        <v>1.91</v>
      </c>
      <c r="AX602">
        <v>1.91</v>
      </c>
      <c r="AY602">
        <v>1.91</v>
      </c>
    </row>
    <row r="603" spans="1:51">
      <c r="A603" s="95">
        <v>45127</v>
      </c>
      <c r="C603" s="63">
        <v>5133</v>
      </c>
      <c r="AH603">
        <v>2.48</v>
      </c>
      <c r="AI603">
        <v>2.4249999999999998</v>
      </c>
      <c r="AJ603">
        <v>2.3199999999999998</v>
      </c>
      <c r="AK603">
        <v>2.165</v>
      </c>
      <c r="AL603">
        <v>2.0299999999999998</v>
      </c>
      <c r="AM603">
        <v>1.9550000000000001</v>
      </c>
      <c r="AN603">
        <v>1.91</v>
      </c>
      <c r="AO603">
        <v>1.905</v>
      </c>
      <c r="AP603">
        <v>1.92</v>
      </c>
      <c r="AQ603">
        <v>1.93</v>
      </c>
      <c r="AR603">
        <v>1.9325000000000001</v>
      </c>
      <c r="AS603">
        <v>1.9325000000000001</v>
      </c>
      <c r="AT603">
        <v>1.9275</v>
      </c>
      <c r="AU603">
        <v>1.9225000000000001</v>
      </c>
      <c r="AV603">
        <v>1.9125000000000001</v>
      </c>
      <c r="AW603">
        <v>1.9</v>
      </c>
      <c r="AX603">
        <v>1.9</v>
      </c>
      <c r="AY603">
        <v>1.9</v>
      </c>
    </row>
    <row r="604" spans="1:51">
      <c r="A604" s="95">
        <v>45128</v>
      </c>
      <c r="C604" s="63">
        <v>3263</v>
      </c>
      <c r="AH604">
        <v>2.48</v>
      </c>
      <c r="AI604">
        <v>2.4249999999999998</v>
      </c>
      <c r="AJ604">
        <v>2.3199999999999998</v>
      </c>
      <c r="AK604">
        <v>2.165</v>
      </c>
      <c r="AL604">
        <v>2.0299999999999998</v>
      </c>
      <c r="AM604">
        <v>1.9550000000000001</v>
      </c>
      <c r="AN604">
        <v>1.91</v>
      </c>
      <c r="AO604">
        <v>1.905</v>
      </c>
      <c r="AP604">
        <v>1.92</v>
      </c>
      <c r="AQ604">
        <v>1.93</v>
      </c>
      <c r="AR604">
        <v>1.9325000000000001</v>
      </c>
      <c r="AS604">
        <v>1.9325000000000001</v>
      </c>
      <c r="AT604">
        <v>1.9275</v>
      </c>
      <c r="AU604">
        <v>1.9225000000000001</v>
      </c>
      <c r="AV604">
        <v>1.9125000000000001</v>
      </c>
      <c r="AW604">
        <v>1.9</v>
      </c>
      <c r="AX604">
        <v>1.9</v>
      </c>
      <c r="AY604">
        <v>1.9</v>
      </c>
    </row>
    <row r="605" spans="1:51">
      <c r="A605" s="95">
        <v>45131</v>
      </c>
      <c r="C605" s="63">
        <v>2133</v>
      </c>
      <c r="AH605">
        <v>2.4900000000000002</v>
      </c>
      <c r="AI605">
        <v>2.46</v>
      </c>
      <c r="AJ605">
        <v>2.3650000000000002</v>
      </c>
      <c r="AK605">
        <v>2.2250000000000001</v>
      </c>
      <c r="AL605">
        <v>2.1</v>
      </c>
      <c r="AM605">
        <v>2.0299999999999998</v>
      </c>
      <c r="AN605">
        <v>1.9850000000000001</v>
      </c>
      <c r="AO605">
        <v>1.98</v>
      </c>
      <c r="AP605">
        <v>1.9950000000000001</v>
      </c>
      <c r="AQ605">
        <v>2.0049999999999999</v>
      </c>
      <c r="AR605">
        <v>2.0074999999999998</v>
      </c>
      <c r="AS605">
        <v>2.0074999999999998</v>
      </c>
      <c r="AT605">
        <v>2.0024999999999999</v>
      </c>
      <c r="AU605">
        <v>1.9924999999999999</v>
      </c>
      <c r="AV605">
        <v>1.9775</v>
      </c>
      <c r="AW605">
        <v>1.9550000000000001</v>
      </c>
      <c r="AX605">
        <v>1.9350000000000001</v>
      </c>
      <c r="AY605">
        <v>1.915</v>
      </c>
    </row>
    <row r="606" spans="1:51">
      <c r="A606" s="95">
        <v>45132</v>
      </c>
      <c r="C606" s="63">
        <v>4985</v>
      </c>
      <c r="AH606">
        <v>2.4750000000000001</v>
      </c>
      <c r="AI606">
        <v>2.4275000000000002</v>
      </c>
      <c r="AJ606">
        <v>2.34</v>
      </c>
      <c r="AK606">
        <v>2.21</v>
      </c>
      <c r="AL606">
        <v>2.0950000000000002</v>
      </c>
      <c r="AM606">
        <v>2.0274999999999999</v>
      </c>
      <c r="AN606">
        <v>1.9824999999999999</v>
      </c>
      <c r="AO606">
        <v>1.9775</v>
      </c>
      <c r="AP606">
        <v>1.9924999999999999</v>
      </c>
      <c r="AQ606">
        <v>2.0024999999999999</v>
      </c>
      <c r="AR606">
        <v>2.0049999999999999</v>
      </c>
      <c r="AS606">
        <v>2.0049999999999999</v>
      </c>
      <c r="AT606">
        <v>2</v>
      </c>
      <c r="AU606">
        <v>1.99</v>
      </c>
      <c r="AV606">
        <v>1.9750000000000001</v>
      </c>
      <c r="AW606">
        <v>1.9524999999999999</v>
      </c>
      <c r="AX606">
        <v>1.9325000000000001</v>
      </c>
      <c r="AY606">
        <v>1.9125000000000001</v>
      </c>
    </row>
    <row r="607" spans="1:51">
      <c r="A607" s="95">
        <v>45133</v>
      </c>
      <c r="C607" s="63">
        <v>4057</v>
      </c>
      <c r="AH607">
        <v>2.46</v>
      </c>
      <c r="AI607">
        <v>2.36</v>
      </c>
      <c r="AJ607">
        <v>2.2725</v>
      </c>
      <c r="AK607">
        <v>2.1549999999999998</v>
      </c>
      <c r="AL607">
        <v>2.0499999999999998</v>
      </c>
      <c r="AM607">
        <v>1.9924999999999999</v>
      </c>
      <c r="AN607">
        <v>1.9475</v>
      </c>
      <c r="AO607">
        <v>1.9424999999999999</v>
      </c>
      <c r="AP607">
        <v>1.9575</v>
      </c>
      <c r="AQ607">
        <v>1.9675</v>
      </c>
      <c r="AR607">
        <v>1.97</v>
      </c>
      <c r="AS607">
        <v>1.97</v>
      </c>
      <c r="AT607">
        <v>1.9650000000000001</v>
      </c>
      <c r="AU607">
        <v>1.9550000000000001</v>
      </c>
      <c r="AV607">
        <v>1.94</v>
      </c>
      <c r="AW607">
        <v>1.9175</v>
      </c>
      <c r="AX607">
        <v>1.8975</v>
      </c>
      <c r="AY607">
        <v>1.8774999999999999</v>
      </c>
    </row>
    <row r="608" spans="1:51">
      <c r="A608" s="95">
        <v>45134</v>
      </c>
      <c r="C608" s="63">
        <v>2548</v>
      </c>
      <c r="AH608">
        <v>2.4500000000000002</v>
      </c>
      <c r="AI608">
        <v>2.2999999999999998</v>
      </c>
      <c r="AJ608">
        <v>2.2200000000000002</v>
      </c>
      <c r="AK608">
        <v>2.1150000000000002</v>
      </c>
      <c r="AL608">
        <v>2.0150000000000001</v>
      </c>
      <c r="AM608">
        <v>1.96</v>
      </c>
      <c r="AN608">
        <v>1.915</v>
      </c>
      <c r="AO608">
        <v>1.91</v>
      </c>
      <c r="AP608">
        <v>1.925</v>
      </c>
      <c r="AQ608">
        <v>1.9350000000000001</v>
      </c>
      <c r="AR608">
        <v>1.9375</v>
      </c>
      <c r="AS608">
        <v>1.9375</v>
      </c>
      <c r="AT608">
        <v>1.9325000000000001</v>
      </c>
      <c r="AU608">
        <v>1.9225000000000001</v>
      </c>
      <c r="AV608">
        <v>1.9075</v>
      </c>
      <c r="AW608">
        <v>1.885</v>
      </c>
      <c r="AX608">
        <v>1.865</v>
      </c>
      <c r="AY608">
        <v>1.845</v>
      </c>
    </row>
    <row r="609" spans="1:51">
      <c r="A609" s="95">
        <v>45135</v>
      </c>
      <c r="C609" s="63">
        <v>7061</v>
      </c>
      <c r="AH609">
        <v>2.4449999999999998</v>
      </c>
      <c r="AI609">
        <v>2.2549999999999999</v>
      </c>
      <c r="AJ609">
        <v>2.1850000000000001</v>
      </c>
      <c r="AK609">
        <v>2.09</v>
      </c>
      <c r="AL609">
        <v>2</v>
      </c>
      <c r="AM609">
        <v>1.9450000000000001</v>
      </c>
      <c r="AN609">
        <v>1.9025000000000001</v>
      </c>
      <c r="AO609">
        <v>1.8975</v>
      </c>
      <c r="AP609">
        <v>1.9125000000000001</v>
      </c>
      <c r="AQ609">
        <v>1.9225000000000001</v>
      </c>
      <c r="AR609">
        <v>1.925</v>
      </c>
      <c r="AS609">
        <v>1.925</v>
      </c>
      <c r="AT609">
        <v>1.92</v>
      </c>
      <c r="AU609">
        <v>1.91</v>
      </c>
      <c r="AV609">
        <v>1.895</v>
      </c>
      <c r="AW609">
        <v>1.8725000000000001</v>
      </c>
      <c r="AX609">
        <v>1.8525</v>
      </c>
      <c r="AY609">
        <v>1.8325</v>
      </c>
    </row>
    <row r="610" spans="1:51">
      <c r="A610" s="95">
        <v>45138</v>
      </c>
      <c r="C610" s="63">
        <v>4381</v>
      </c>
      <c r="AH610">
        <v>2.4434200000000001</v>
      </c>
      <c r="AI610">
        <v>2.1949999999999998</v>
      </c>
      <c r="AJ610">
        <v>2.125</v>
      </c>
      <c r="AK610">
        <v>2.0325000000000002</v>
      </c>
      <c r="AL610">
        <v>1.9475</v>
      </c>
      <c r="AM610">
        <v>1.895</v>
      </c>
      <c r="AN610">
        <v>1.8525</v>
      </c>
      <c r="AO610">
        <v>1.8474999999999999</v>
      </c>
      <c r="AP610">
        <v>1.8625</v>
      </c>
      <c r="AQ610">
        <v>1.875</v>
      </c>
      <c r="AR610">
        <v>1.8774999999999999</v>
      </c>
      <c r="AS610">
        <v>1.8774999999999999</v>
      </c>
      <c r="AT610">
        <v>1.8725000000000001</v>
      </c>
      <c r="AU610">
        <v>1.8625</v>
      </c>
      <c r="AV610">
        <v>1.8474999999999999</v>
      </c>
      <c r="AW610">
        <v>1.825</v>
      </c>
      <c r="AX610">
        <v>1.8049999999999999</v>
      </c>
      <c r="AY610">
        <v>1.7849999999999999</v>
      </c>
    </row>
    <row r="611" spans="1:51">
      <c r="A611" s="95">
        <v>45139</v>
      </c>
      <c r="C611" s="63">
        <v>4003</v>
      </c>
      <c r="AH611" s="28">
        <v>2.4434200000000001</v>
      </c>
      <c r="AI611">
        <v>2.1724999999999999</v>
      </c>
      <c r="AJ611">
        <v>2.1</v>
      </c>
      <c r="AK611">
        <v>2.0049999999999999</v>
      </c>
      <c r="AL611">
        <v>1.92</v>
      </c>
      <c r="AM611">
        <v>1.8674999999999999</v>
      </c>
      <c r="AN611">
        <v>1.825</v>
      </c>
      <c r="AO611">
        <v>1.82</v>
      </c>
      <c r="AP611">
        <v>1.835</v>
      </c>
      <c r="AQ611">
        <v>1.8474999999999999</v>
      </c>
      <c r="AR611">
        <v>1.85</v>
      </c>
      <c r="AS611">
        <v>1.85</v>
      </c>
      <c r="AT611">
        <v>1.845</v>
      </c>
      <c r="AU611">
        <v>1.835</v>
      </c>
      <c r="AV611">
        <v>1.82</v>
      </c>
      <c r="AW611">
        <v>1.7975000000000001</v>
      </c>
      <c r="AX611">
        <v>1.7775000000000001</v>
      </c>
      <c r="AY611">
        <v>1.7575000000000001</v>
      </c>
    </row>
    <row r="612" spans="1:51">
      <c r="A612" s="95">
        <v>45140</v>
      </c>
      <c r="C612" s="63">
        <v>4841</v>
      </c>
      <c r="AH612">
        <v>2.4434200000000001</v>
      </c>
      <c r="AI612">
        <v>2.145</v>
      </c>
      <c r="AJ612">
        <v>2.08</v>
      </c>
      <c r="AK612">
        <v>1.98</v>
      </c>
      <c r="AL612">
        <v>1.8925000000000001</v>
      </c>
      <c r="AM612">
        <v>1.84</v>
      </c>
      <c r="AN612">
        <v>1.7975000000000001</v>
      </c>
      <c r="AO612">
        <v>1.7925</v>
      </c>
      <c r="AP612">
        <v>1.8075000000000001</v>
      </c>
      <c r="AQ612">
        <v>1.82</v>
      </c>
      <c r="AR612">
        <v>1.8225</v>
      </c>
      <c r="AS612">
        <v>1.8225</v>
      </c>
      <c r="AT612">
        <v>1.8174999999999999</v>
      </c>
      <c r="AU612">
        <v>1.8075000000000001</v>
      </c>
      <c r="AV612">
        <v>1.7925</v>
      </c>
      <c r="AW612">
        <v>1.77</v>
      </c>
      <c r="AX612">
        <v>1.75</v>
      </c>
      <c r="AY612">
        <v>1.73</v>
      </c>
    </row>
    <row r="613" spans="1:51">
      <c r="A613" s="95">
        <v>45141</v>
      </c>
      <c r="C613" s="63">
        <v>3755</v>
      </c>
      <c r="AI613">
        <v>2.17</v>
      </c>
      <c r="AJ613">
        <v>2.1</v>
      </c>
      <c r="AK613">
        <v>1.9950000000000001</v>
      </c>
      <c r="AL613">
        <v>1.905</v>
      </c>
      <c r="AM613">
        <v>1.85</v>
      </c>
      <c r="AN613">
        <v>1.8075000000000001</v>
      </c>
      <c r="AO613">
        <v>1.8025</v>
      </c>
      <c r="AP613">
        <v>1.8174999999999999</v>
      </c>
      <c r="AQ613">
        <v>1.83</v>
      </c>
      <c r="AR613">
        <v>1.8325</v>
      </c>
      <c r="AS613">
        <v>1.8325</v>
      </c>
      <c r="AT613">
        <v>1.8274999999999999</v>
      </c>
      <c r="AU613">
        <v>1.8174999999999999</v>
      </c>
      <c r="AV613">
        <v>1.8025</v>
      </c>
      <c r="AW613">
        <v>1.78</v>
      </c>
      <c r="AX613">
        <v>1.76</v>
      </c>
      <c r="AY613">
        <v>1.74</v>
      </c>
    </row>
    <row r="614" spans="1:51">
      <c r="A614" s="95">
        <v>45142</v>
      </c>
      <c r="C614" s="63">
        <v>2169</v>
      </c>
      <c r="AI614">
        <v>2.17</v>
      </c>
      <c r="AJ614">
        <v>2.11</v>
      </c>
      <c r="AK614">
        <v>2</v>
      </c>
      <c r="AL614">
        <v>1.91</v>
      </c>
      <c r="AM614">
        <v>1.855</v>
      </c>
      <c r="AN614">
        <v>1.8149999999999999</v>
      </c>
      <c r="AO614">
        <v>1.8125</v>
      </c>
      <c r="AP614">
        <v>1.8274999999999999</v>
      </c>
      <c r="AQ614">
        <v>1.84</v>
      </c>
      <c r="AR614">
        <v>1.8425</v>
      </c>
      <c r="AS614">
        <v>1.8425</v>
      </c>
      <c r="AT614">
        <v>1.8374999999999999</v>
      </c>
      <c r="AU614">
        <v>1.8274999999999999</v>
      </c>
      <c r="AV614">
        <v>1.8125</v>
      </c>
      <c r="AW614">
        <v>1.79</v>
      </c>
      <c r="AX614">
        <v>1.77</v>
      </c>
      <c r="AY614">
        <v>1.75</v>
      </c>
    </row>
    <row r="615" spans="1:51">
      <c r="A615" s="95">
        <v>45145</v>
      </c>
      <c r="C615" s="63">
        <v>2048</v>
      </c>
      <c r="AI615">
        <v>2.1800000000000002</v>
      </c>
      <c r="AJ615">
        <v>2.12</v>
      </c>
      <c r="AK615">
        <v>2</v>
      </c>
      <c r="AL615">
        <v>1.905</v>
      </c>
      <c r="AM615">
        <v>1.85</v>
      </c>
      <c r="AN615">
        <v>1.81</v>
      </c>
      <c r="AO615">
        <v>1.8075000000000001</v>
      </c>
      <c r="AP615">
        <v>1.8225</v>
      </c>
      <c r="AQ615">
        <v>1.835</v>
      </c>
      <c r="AR615">
        <v>1.8374999999999999</v>
      </c>
      <c r="AS615">
        <v>1.8374999999999999</v>
      </c>
      <c r="AT615">
        <v>1.83</v>
      </c>
      <c r="AU615">
        <v>1.8188</v>
      </c>
      <c r="AV615">
        <v>1.8038000000000001</v>
      </c>
      <c r="AW615">
        <v>1.7811999999999999</v>
      </c>
      <c r="AX615">
        <v>1.7612000000000001</v>
      </c>
      <c r="AY615">
        <v>1.7412000000000001</v>
      </c>
    </row>
    <row r="616" spans="1:51">
      <c r="A616" s="95">
        <v>45146</v>
      </c>
      <c r="C616" s="63">
        <v>2615</v>
      </c>
      <c r="AI616">
        <v>2.1850000000000001</v>
      </c>
      <c r="AJ616">
        <v>2.13</v>
      </c>
      <c r="AK616">
        <v>2.0125000000000002</v>
      </c>
      <c r="AL616">
        <v>1.9175</v>
      </c>
      <c r="AM616">
        <v>1.8625</v>
      </c>
      <c r="AN616">
        <v>1.8225</v>
      </c>
      <c r="AO616">
        <v>1.82</v>
      </c>
      <c r="AP616">
        <v>1.835</v>
      </c>
      <c r="AQ616">
        <v>1.8474999999999999</v>
      </c>
      <c r="AR616">
        <v>1.85</v>
      </c>
      <c r="AS616">
        <v>1.85</v>
      </c>
      <c r="AT616">
        <v>1.8425</v>
      </c>
      <c r="AU616">
        <v>1.8325</v>
      </c>
      <c r="AV616">
        <v>1.8174999999999999</v>
      </c>
      <c r="AW616">
        <v>1.7925</v>
      </c>
      <c r="AX616">
        <v>1.7725</v>
      </c>
      <c r="AY616">
        <v>1.7524999999999999</v>
      </c>
    </row>
    <row r="617" spans="1:51">
      <c r="A617" s="95">
        <v>45147</v>
      </c>
      <c r="C617" s="63">
        <v>3440</v>
      </c>
      <c r="AI617">
        <v>2.1949999999999998</v>
      </c>
      <c r="AJ617">
        <v>2.1549999999999998</v>
      </c>
      <c r="AK617">
        <v>2.0350000000000001</v>
      </c>
      <c r="AL617">
        <v>1.9375</v>
      </c>
      <c r="AM617">
        <v>1.88</v>
      </c>
      <c r="AN617">
        <v>1.8374999999999999</v>
      </c>
      <c r="AO617">
        <v>1.835</v>
      </c>
      <c r="AP617">
        <v>1.85</v>
      </c>
      <c r="AQ617">
        <v>1.8625</v>
      </c>
      <c r="AR617">
        <v>1.865</v>
      </c>
      <c r="AS617">
        <v>1.865</v>
      </c>
      <c r="AT617">
        <v>1.8574999999999999</v>
      </c>
      <c r="AU617">
        <v>1.8474999999999999</v>
      </c>
      <c r="AV617">
        <v>1.8325</v>
      </c>
      <c r="AW617">
        <v>1.8075000000000001</v>
      </c>
      <c r="AX617">
        <v>1.7875000000000001</v>
      </c>
      <c r="AY617">
        <v>1.7675000000000001</v>
      </c>
    </row>
    <row r="618" spans="1:51">
      <c r="A618" s="95">
        <v>45148</v>
      </c>
      <c r="C618" s="63">
        <v>2905</v>
      </c>
      <c r="AI618">
        <v>2.1749999999999998</v>
      </c>
      <c r="AJ618">
        <v>2.1349999999999998</v>
      </c>
      <c r="AK618">
        <v>2.0299999999999998</v>
      </c>
      <c r="AL618">
        <v>1.94</v>
      </c>
      <c r="AM618">
        <v>1.885</v>
      </c>
      <c r="AN618">
        <v>1.8425</v>
      </c>
      <c r="AO618">
        <v>1.845</v>
      </c>
      <c r="AP618">
        <v>1.86</v>
      </c>
      <c r="AQ618">
        <v>1.8725000000000001</v>
      </c>
      <c r="AR618">
        <v>1.875</v>
      </c>
      <c r="AS618">
        <v>1.875</v>
      </c>
      <c r="AT618">
        <v>1.8674999999999999</v>
      </c>
      <c r="AU618">
        <v>1.8574999999999999</v>
      </c>
      <c r="AV618">
        <v>1.8425</v>
      </c>
      <c r="AW618">
        <v>1.8174999999999999</v>
      </c>
      <c r="AX618">
        <v>1.7975000000000001</v>
      </c>
      <c r="AY618">
        <v>1.7775000000000001</v>
      </c>
    </row>
    <row r="619" spans="1:51">
      <c r="A619" s="95">
        <v>45149</v>
      </c>
      <c r="C619" s="63">
        <v>1967</v>
      </c>
      <c r="AI619">
        <v>2.165</v>
      </c>
      <c r="AJ619">
        <v>2.12</v>
      </c>
      <c r="AK619">
        <v>2.0175000000000001</v>
      </c>
      <c r="AL619">
        <v>1.9275</v>
      </c>
      <c r="AM619">
        <v>1.8725000000000001</v>
      </c>
      <c r="AN619">
        <v>1.83</v>
      </c>
      <c r="AO619">
        <v>1.8325</v>
      </c>
      <c r="AP619">
        <v>1.8474999999999999</v>
      </c>
      <c r="AQ619">
        <v>1.86</v>
      </c>
      <c r="AR619">
        <v>1.8625</v>
      </c>
      <c r="AS619">
        <v>1.8625</v>
      </c>
      <c r="AT619">
        <v>1.855</v>
      </c>
      <c r="AU619">
        <v>1.845</v>
      </c>
      <c r="AV619">
        <v>1.83</v>
      </c>
      <c r="AW619">
        <v>1.8049999999999999</v>
      </c>
      <c r="AX619">
        <v>1.7849999999999999</v>
      </c>
      <c r="AY619">
        <v>1.7649999999999999</v>
      </c>
    </row>
    <row r="620" spans="1:51">
      <c r="A620" s="95">
        <v>45152</v>
      </c>
      <c r="C620" s="63">
        <v>1660</v>
      </c>
      <c r="AI620">
        <v>2.1575000000000002</v>
      </c>
      <c r="AJ620">
        <v>2.1175000000000002</v>
      </c>
      <c r="AK620">
        <v>2.0175000000000001</v>
      </c>
      <c r="AL620">
        <v>1.925</v>
      </c>
      <c r="AM620">
        <v>1.87</v>
      </c>
      <c r="AN620">
        <v>1.8274999999999999</v>
      </c>
      <c r="AO620">
        <v>1.83</v>
      </c>
      <c r="AP620">
        <v>1.845</v>
      </c>
      <c r="AQ620">
        <v>1.8574999999999999</v>
      </c>
      <c r="AR620">
        <v>1.8625</v>
      </c>
      <c r="AS620">
        <v>1.8625</v>
      </c>
      <c r="AT620">
        <v>1.855</v>
      </c>
      <c r="AU620">
        <v>1.845</v>
      </c>
      <c r="AV620">
        <v>1.83</v>
      </c>
      <c r="AW620">
        <v>1.8049999999999999</v>
      </c>
      <c r="AX620">
        <v>1.7849999999999999</v>
      </c>
      <c r="AY620">
        <v>1.7649999999999999</v>
      </c>
    </row>
    <row r="621" spans="1:51">
      <c r="A621" s="95">
        <v>45153</v>
      </c>
      <c r="C621" s="63">
        <v>2713</v>
      </c>
      <c r="AI621">
        <v>2.1324999999999998</v>
      </c>
      <c r="AJ621">
        <v>2.0825</v>
      </c>
      <c r="AK621">
        <v>1.99</v>
      </c>
      <c r="AL621">
        <v>1.8975</v>
      </c>
      <c r="AM621">
        <v>1.8425</v>
      </c>
      <c r="AN621">
        <v>1.8</v>
      </c>
      <c r="AO621">
        <v>1.8025</v>
      </c>
      <c r="AP621">
        <v>1.8174999999999999</v>
      </c>
      <c r="AQ621">
        <v>1.83</v>
      </c>
      <c r="AR621">
        <v>1.835</v>
      </c>
      <c r="AS621">
        <v>1.835</v>
      </c>
      <c r="AT621">
        <v>1.8274999999999999</v>
      </c>
      <c r="AU621">
        <v>1.8174999999999999</v>
      </c>
      <c r="AV621">
        <v>1.8025</v>
      </c>
      <c r="AW621">
        <v>1.7775000000000001</v>
      </c>
      <c r="AX621">
        <v>1.7575000000000001</v>
      </c>
      <c r="AY621">
        <v>1.7375</v>
      </c>
    </row>
    <row r="622" spans="1:51">
      <c r="A622" s="95">
        <v>45154</v>
      </c>
      <c r="C622" s="63">
        <v>3888</v>
      </c>
      <c r="AI622">
        <v>2.13</v>
      </c>
      <c r="AJ622">
        <v>2.0649999999999999</v>
      </c>
      <c r="AK622">
        <v>1.99</v>
      </c>
      <c r="AL622">
        <v>1.9025000000000001</v>
      </c>
      <c r="AM622">
        <v>1.8525</v>
      </c>
      <c r="AN622">
        <v>1.81</v>
      </c>
      <c r="AO622">
        <v>1.8125</v>
      </c>
      <c r="AP622">
        <v>1.8274999999999999</v>
      </c>
      <c r="AQ622">
        <v>1.84</v>
      </c>
      <c r="AR622">
        <v>1.845</v>
      </c>
      <c r="AS622">
        <v>1.845</v>
      </c>
      <c r="AT622">
        <v>1.8374999999999999</v>
      </c>
      <c r="AU622">
        <v>1.8274999999999999</v>
      </c>
      <c r="AV622">
        <v>1.8125</v>
      </c>
      <c r="AW622">
        <v>1.7875000000000001</v>
      </c>
      <c r="AX622">
        <v>1.7675000000000001</v>
      </c>
      <c r="AY622">
        <v>1.7475000000000001</v>
      </c>
    </row>
    <row r="623" spans="1:51">
      <c r="A623" s="95">
        <v>45155</v>
      </c>
      <c r="C623" s="63">
        <v>4758</v>
      </c>
      <c r="AI623">
        <v>2.1175000000000002</v>
      </c>
      <c r="AJ623">
        <v>2.04</v>
      </c>
      <c r="AK623">
        <v>1.97</v>
      </c>
      <c r="AL623">
        <v>1.89</v>
      </c>
      <c r="AM623">
        <v>1.8374999999999999</v>
      </c>
      <c r="AN623">
        <v>1.7949999999999999</v>
      </c>
      <c r="AO623">
        <v>1.8</v>
      </c>
      <c r="AP623">
        <v>1.8149999999999999</v>
      </c>
      <c r="AQ623">
        <v>1.8274999999999999</v>
      </c>
      <c r="AR623">
        <v>1.8325</v>
      </c>
      <c r="AS623">
        <v>1.8325</v>
      </c>
      <c r="AT623">
        <v>1.825</v>
      </c>
      <c r="AU623">
        <v>1.8149999999999999</v>
      </c>
      <c r="AV623">
        <v>1.8</v>
      </c>
      <c r="AW623">
        <v>1.7749999999999999</v>
      </c>
      <c r="AX623">
        <v>1.7549999999999999</v>
      </c>
      <c r="AY623">
        <v>1.7350000000000001</v>
      </c>
    </row>
    <row r="624" spans="1:51">
      <c r="A624" s="95">
        <v>45156</v>
      </c>
      <c r="C624" s="63">
        <v>3318</v>
      </c>
      <c r="AI624">
        <v>2.13</v>
      </c>
      <c r="AJ624">
        <v>2.0649999999999999</v>
      </c>
      <c r="AK624">
        <v>1.9950000000000001</v>
      </c>
      <c r="AL624">
        <v>1.91</v>
      </c>
      <c r="AM624">
        <v>1.855</v>
      </c>
      <c r="AN624">
        <v>1.8125</v>
      </c>
      <c r="AO624">
        <v>1.8174999999999999</v>
      </c>
      <c r="AP624">
        <v>1.8325</v>
      </c>
      <c r="AQ624">
        <v>1.845</v>
      </c>
      <c r="AR624">
        <v>1.85</v>
      </c>
      <c r="AS624">
        <v>1.85</v>
      </c>
      <c r="AT624">
        <v>1.8425</v>
      </c>
      <c r="AU624">
        <v>1.8325</v>
      </c>
      <c r="AV624">
        <v>1.8174999999999999</v>
      </c>
      <c r="AW624">
        <v>1.7925</v>
      </c>
      <c r="AX624">
        <v>1.7725</v>
      </c>
      <c r="AY624">
        <v>1.7524999999999999</v>
      </c>
    </row>
    <row r="625" spans="1:51">
      <c r="A625" s="95">
        <v>45159</v>
      </c>
      <c r="C625" s="63">
        <v>2394</v>
      </c>
      <c r="AI625">
        <v>2.1349999999999998</v>
      </c>
      <c r="AJ625">
        <v>2.08</v>
      </c>
      <c r="AK625">
        <v>1.9924999999999999</v>
      </c>
      <c r="AL625">
        <v>1.895</v>
      </c>
      <c r="AM625">
        <v>1.8325</v>
      </c>
      <c r="AN625">
        <v>1.7875000000000001</v>
      </c>
      <c r="AO625">
        <v>1.7875000000000001</v>
      </c>
      <c r="AP625">
        <v>1.8</v>
      </c>
      <c r="AQ625">
        <v>1.8125</v>
      </c>
      <c r="AR625">
        <v>1.8174999999999999</v>
      </c>
      <c r="AS625">
        <v>1.8174999999999999</v>
      </c>
      <c r="AT625">
        <v>1.81</v>
      </c>
      <c r="AU625">
        <v>1.8</v>
      </c>
      <c r="AV625">
        <v>1.7849999999999999</v>
      </c>
      <c r="AW625">
        <v>1.76</v>
      </c>
      <c r="AX625">
        <v>1.74</v>
      </c>
      <c r="AY625">
        <v>1.72</v>
      </c>
    </row>
    <row r="626" spans="1:51">
      <c r="A626" s="95">
        <v>45160</v>
      </c>
      <c r="C626" s="63">
        <v>2474</v>
      </c>
      <c r="AI626">
        <v>2.14</v>
      </c>
      <c r="AJ626">
        <v>2.0950000000000002</v>
      </c>
      <c r="AK626">
        <v>2.0024999999999999</v>
      </c>
      <c r="AL626">
        <v>1.8975</v>
      </c>
      <c r="AM626">
        <v>1.8325</v>
      </c>
      <c r="AN626">
        <v>1.7875000000000001</v>
      </c>
      <c r="AO626">
        <v>1.7875000000000001</v>
      </c>
      <c r="AP626">
        <v>1.8</v>
      </c>
      <c r="AQ626">
        <v>1.8125</v>
      </c>
      <c r="AR626">
        <v>1.8174999999999999</v>
      </c>
      <c r="AS626">
        <v>1.8174999999999999</v>
      </c>
      <c r="AT626">
        <v>1.81</v>
      </c>
      <c r="AU626">
        <v>1.8</v>
      </c>
      <c r="AV626">
        <v>1.7849999999999999</v>
      </c>
      <c r="AW626">
        <v>1.76</v>
      </c>
      <c r="AX626">
        <v>1.74</v>
      </c>
      <c r="AY626">
        <v>1.72</v>
      </c>
    </row>
    <row r="627" spans="1:51">
      <c r="A627" s="95">
        <v>45161</v>
      </c>
      <c r="C627" s="63">
        <v>3433</v>
      </c>
      <c r="AI627">
        <v>2.1524999999999999</v>
      </c>
      <c r="AJ627">
        <v>2.14</v>
      </c>
      <c r="AK627">
        <v>2.04</v>
      </c>
      <c r="AL627">
        <v>1.93</v>
      </c>
      <c r="AM627">
        <v>1.865</v>
      </c>
      <c r="AN627">
        <v>1.8174999999999999</v>
      </c>
      <c r="AO627">
        <v>1.8174999999999999</v>
      </c>
      <c r="AP627">
        <v>1.83</v>
      </c>
      <c r="AQ627">
        <v>1.8425</v>
      </c>
      <c r="AR627">
        <v>1.8474999999999999</v>
      </c>
      <c r="AS627">
        <v>1.8474999999999999</v>
      </c>
      <c r="AT627">
        <v>1.84</v>
      </c>
      <c r="AU627">
        <v>1.83</v>
      </c>
      <c r="AV627">
        <v>1.8149999999999999</v>
      </c>
      <c r="AW627">
        <v>1.79</v>
      </c>
      <c r="AX627">
        <v>1.77</v>
      </c>
      <c r="AY627">
        <v>1.75</v>
      </c>
    </row>
    <row r="628" spans="1:51">
      <c r="A628" s="95">
        <v>45162</v>
      </c>
      <c r="C628" s="63">
        <v>1957</v>
      </c>
      <c r="AI628">
        <v>2.1549999999999998</v>
      </c>
      <c r="AJ628">
        <v>2.145</v>
      </c>
      <c r="AK628">
        <v>2.04</v>
      </c>
      <c r="AL628">
        <v>1.925</v>
      </c>
      <c r="AM628">
        <v>1.86</v>
      </c>
      <c r="AN628">
        <v>1.81</v>
      </c>
      <c r="AO628">
        <v>1.8075000000000001</v>
      </c>
      <c r="AP628">
        <v>1.82</v>
      </c>
      <c r="AQ628">
        <v>1.8325</v>
      </c>
      <c r="AR628">
        <v>1.8374999999999999</v>
      </c>
      <c r="AS628">
        <v>1.8374999999999999</v>
      </c>
      <c r="AT628">
        <v>1.83</v>
      </c>
      <c r="AU628">
        <v>1.82</v>
      </c>
      <c r="AV628">
        <v>1.8049999999999999</v>
      </c>
      <c r="AW628">
        <v>1.78</v>
      </c>
      <c r="AX628">
        <v>1.76</v>
      </c>
      <c r="AY628">
        <v>1.74</v>
      </c>
    </row>
    <row r="629" spans="1:51">
      <c r="A629" s="95">
        <v>45163</v>
      </c>
      <c r="C629" s="63">
        <v>2121</v>
      </c>
      <c r="AI629">
        <v>2.1549999999999998</v>
      </c>
      <c r="AJ629">
        <v>2.15</v>
      </c>
      <c r="AK629">
        <v>2.0550000000000002</v>
      </c>
      <c r="AL629">
        <v>1.9450000000000001</v>
      </c>
      <c r="AM629">
        <v>1.88</v>
      </c>
      <c r="AN629">
        <v>1.83</v>
      </c>
      <c r="AO629">
        <v>1.8274999999999999</v>
      </c>
      <c r="AP629">
        <v>1.84</v>
      </c>
      <c r="AQ629">
        <v>1.8525</v>
      </c>
      <c r="AR629">
        <v>1.8574999999999999</v>
      </c>
      <c r="AS629">
        <v>1.8574999999999999</v>
      </c>
      <c r="AT629">
        <v>1.85</v>
      </c>
      <c r="AU629">
        <v>1.84</v>
      </c>
      <c r="AV629">
        <v>1.825</v>
      </c>
      <c r="AW629">
        <v>1.8</v>
      </c>
      <c r="AX629">
        <v>1.78</v>
      </c>
      <c r="AY629">
        <v>1.76</v>
      </c>
    </row>
    <row r="630" spans="1:51">
      <c r="A630" s="103">
        <v>45166</v>
      </c>
      <c r="C630" s="63">
        <v>3195</v>
      </c>
      <c r="AI630">
        <v>2.16</v>
      </c>
      <c r="AJ630">
        <v>2.19</v>
      </c>
      <c r="AK630">
        <v>2.0950000000000002</v>
      </c>
      <c r="AL630">
        <v>1.9850000000000001</v>
      </c>
      <c r="AM630">
        <v>1.9175</v>
      </c>
      <c r="AN630">
        <v>1.8674999999999999</v>
      </c>
      <c r="AO630">
        <v>1.865</v>
      </c>
      <c r="AP630">
        <v>1.8774999999999999</v>
      </c>
      <c r="AQ630">
        <v>1.89</v>
      </c>
      <c r="AR630">
        <v>1.895</v>
      </c>
      <c r="AS630">
        <v>1.895</v>
      </c>
      <c r="AT630">
        <v>1.8875</v>
      </c>
      <c r="AU630">
        <v>1.8774999999999999</v>
      </c>
      <c r="AV630">
        <v>1.8625</v>
      </c>
      <c r="AW630">
        <v>1.8374999999999999</v>
      </c>
      <c r="AX630">
        <v>1.8174999999999999</v>
      </c>
      <c r="AY630">
        <v>1.7975000000000001</v>
      </c>
    </row>
    <row r="631" spans="1:51">
      <c r="A631" s="95">
        <v>45167</v>
      </c>
      <c r="C631" s="63">
        <v>4056</v>
      </c>
      <c r="AI631">
        <v>2.1625000000000001</v>
      </c>
      <c r="AJ631">
        <v>2.2000000000000002</v>
      </c>
      <c r="AK631">
        <v>2.1</v>
      </c>
      <c r="AL631">
        <v>1.9875</v>
      </c>
      <c r="AM631">
        <v>1.915</v>
      </c>
      <c r="AN631">
        <v>1.8625</v>
      </c>
      <c r="AO631">
        <v>1.86</v>
      </c>
      <c r="AP631">
        <v>1.8725000000000001</v>
      </c>
      <c r="AQ631">
        <v>1.885</v>
      </c>
      <c r="AR631">
        <v>1.89</v>
      </c>
      <c r="AS631">
        <v>1.89</v>
      </c>
      <c r="AT631">
        <v>1.8825000000000001</v>
      </c>
      <c r="AU631">
        <v>1.8725000000000001</v>
      </c>
      <c r="AV631">
        <v>1.8574999999999999</v>
      </c>
      <c r="AW631">
        <v>1.8325</v>
      </c>
      <c r="AX631">
        <v>1.8125</v>
      </c>
      <c r="AY631">
        <v>1.7925</v>
      </c>
    </row>
    <row r="632" spans="1:51">
      <c r="A632" s="95">
        <v>45168</v>
      </c>
      <c r="C632" s="63">
        <v>5241</v>
      </c>
      <c r="AI632">
        <v>2.165</v>
      </c>
      <c r="AJ632">
        <v>2.2475000000000001</v>
      </c>
      <c r="AK632">
        <v>2.1349999999999998</v>
      </c>
      <c r="AL632">
        <v>2.0049999999999999</v>
      </c>
      <c r="AM632">
        <v>1.9175</v>
      </c>
      <c r="AN632">
        <v>1.8525</v>
      </c>
      <c r="AO632">
        <v>1.8474999999999999</v>
      </c>
      <c r="AP632">
        <v>1.86</v>
      </c>
      <c r="AQ632">
        <v>1.8725000000000001</v>
      </c>
      <c r="AR632">
        <v>1.8774999999999999</v>
      </c>
      <c r="AS632">
        <v>1.8774999999999999</v>
      </c>
      <c r="AT632">
        <v>1.87</v>
      </c>
      <c r="AU632">
        <v>1.86</v>
      </c>
      <c r="AV632">
        <v>1.845</v>
      </c>
      <c r="AW632">
        <v>1.82</v>
      </c>
      <c r="AX632">
        <v>1.8</v>
      </c>
      <c r="AY632">
        <v>1.78</v>
      </c>
    </row>
    <row r="633" spans="1:51">
      <c r="A633" s="95">
        <v>45169</v>
      </c>
      <c r="C633" s="63">
        <v>8187</v>
      </c>
      <c r="AI633" s="28">
        <v>2.1663000000000001</v>
      </c>
      <c r="AJ633">
        <v>2.2549999999999999</v>
      </c>
      <c r="AK633">
        <v>2.1349999999999998</v>
      </c>
      <c r="AL633">
        <v>2</v>
      </c>
      <c r="AM633">
        <v>1.91</v>
      </c>
      <c r="AN633">
        <v>1.8425</v>
      </c>
      <c r="AO633">
        <v>1.8374999999999999</v>
      </c>
      <c r="AP633">
        <v>1.85</v>
      </c>
      <c r="AQ633">
        <v>1.8625</v>
      </c>
      <c r="AR633">
        <v>1.8674999999999999</v>
      </c>
      <c r="AS633">
        <v>1.8674999999999999</v>
      </c>
      <c r="AT633">
        <v>1.86</v>
      </c>
      <c r="AU633">
        <v>1.85</v>
      </c>
      <c r="AV633">
        <v>1.835</v>
      </c>
      <c r="AW633">
        <v>1.81</v>
      </c>
      <c r="AX633">
        <v>1.79</v>
      </c>
      <c r="AY633">
        <v>1.77</v>
      </c>
    </row>
    <row r="634" spans="1:51">
      <c r="A634" s="95">
        <v>45170</v>
      </c>
      <c r="C634" s="63">
        <v>5417</v>
      </c>
      <c r="AI634">
        <v>2.1663000000000001</v>
      </c>
      <c r="AJ634">
        <v>2.2650000000000001</v>
      </c>
      <c r="AK634">
        <v>2.15</v>
      </c>
      <c r="AL634">
        <v>2.0099999999999998</v>
      </c>
      <c r="AM634">
        <v>1.92</v>
      </c>
      <c r="AN634">
        <v>1.85</v>
      </c>
      <c r="AO634">
        <v>1.845</v>
      </c>
      <c r="AP634">
        <v>1.8574999999999999</v>
      </c>
      <c r="AQ634">
        <v>1.87</v>
      </c>
      <c r="AR634">
        <v>1.875</v>
      </c>
      <c r="AS634">
        <v>1.875</v>
      </c>
      <c r="AT634">
        <v>1.8674999999999999</v>
      </c>
      <c r="AU634">
        <v>1.8574999999999999</v>
      </c>
      <c r="AV634">
        <v>1.8425</v>
      </c>
      <c r="AW634">
        <v>1.8174999999999999</v>
      </c>
      <c r="AX634">
        <v>1.7975000000000001</v>
      </c>
      <c r="AY634">
        <v>1.7775000000000001</v>
      </c>
    </row>
    <row r="635" spans="1:51">
      <c r="A635" s="103">
        <v>45173</v>
      </c>
      <c r="AI635" s="189">
        <v>2.1663000000000001</v>
      </c>
      <c r="AJ635" s="189">
        <v>2.2650000000000001</v>
      </c>
      <c r="AK635" s="189">
        <v>2.15</v>
      </c>
      <c r="AL635" s="189">
        <v>2.0099999999999998</v>
      </c>
      <c r="AM635" s="189">
        <v>1.92</v>
      </c>
      <c r="AN635" s="189">
        <v>1.85</v>
      </c>
      <c r="AO635" s="189">
        <v>1.845</v>
      </c>
      <c r="AP635" s="189">
        <v>1.8574999999999999</v>
      </c>
      <c r="AQ635" s="189">
        <v>1.87</v>
      </c>
      <c r="AR635" s="189">
        <v>1.875</v>
      </c>
      <c r="AS635" s="189">
        <v>1.875</v>
      </c>
      <c r="AT635" s="189">
        <v>1.8674999999999999</v>
      </c>
      <c r="AU635" s="189">
        <v>1.8574999999999999</v>
      </c>
      <c r="AV635" s="189">
        <v>1.8425</v>
      </c>
      <c r="AW635" s="189">
        <v>1.8174999999999999</v>
      </c>
      <c r="AX635" s="189">
        <v>1.7975000000000001</v>
      </c>
      <c r="AY635" s="189">
        <v>1.7775000000000001</v>
      </c>
    </row>
    <row r="636" spans="1:51">
      <c r="A636" s="95">
        <v>45174</v>
      </c>
      <c r="C636" s="63">
        <v>2973</v>
      </c>
      <c r="AI636">
        <v>2.1663000000000001</v>
      </c>
      <c r="AJ636">
        <v>2.2599999999999998</v>
      </c>
      <c r="AK636">
        <v>2.1524999999999999</v>
      </c>
      <c r="AL636">
        <v>2.0125000000000002</v>
      </c>
      <c r="AM636">
        <v>1.9225000000000001</v>
      </c>
      <c r="AN636">
        <v>1.8525</v>
      </c>
      <c r="AO636">
        <v>1.8474999999999999</v>
      </c>
      <c r="AP636">
        <v>1.86</v>
      </c>
      <c r="AQ636">
        <v>1.8725000000000001</v>
      </c>
      <c r="AR636">
        <v>1.8774999999999999</v>
      </c>
      <c r="AS636" s="876">
        <v>1.8774999999999999</v>
      </c>
      <c r="AT636">
        <v>1.87</v>
      </c>
      <c r="AU636">
        <v>1.86</v>
      </c>
      <c r="AV636">
        <v>1.845</v>
      </c>
      <c r="AW636">
        <v>1.82</v>
      </c>
      <c r="AX636">
        <v>1.8</v>
      </c>
      <c r="AY636">
        <v>1.78</v>
      </c>
    </row>
    <row r="637" spans="1:51">
      <c r="A637" s="95">
        <v>45175</v>
      </c>
      <c r="C637" s="63">
        <v>6196</v>
      </c>
      <c r="AI637" s="463">
        <v>2.1663000000000001</v>
      </c>
      <c r="AJ637">
        <v>2.2400000000000002</v>
      </c>
      <c r="AK637">
        <v>2.1349999999999998</v>
      </c>
      <c r="AL637">
        <v>2.0024999999999999</v>
      </c>
      <c r="AM637">
        <v>1.92</v>
      </c>
      <c r="AN637">
        <v>1.8525</v>
      </c>
      <c r="AO637">
        <v>1.85</v>
      </c>
      <c r="AP637">
        <v>1.8625</v>
      </c>
      <c r="AQ637">
        <v>1.875</v>
      </c>
      <c r="AR637">
        <v>1.88</v>
      </c>
      <c r="AS637">
        <v>1.88</v>
      </c>
      <c r="AT637">
        <v>1.8725000000000001</v>
      </c>
      <c r="AU637">
        <v>1.8625</v>
      </c>
      <c r="AV637">
        <v>1.8474999999999999</v>
      </c>
      <c r="AW637">
        <v>1.8225</v>
      </c>
      <c r="AX637">
        <v>1.8025</v>
      </c>
      <c r="AY637">
        <v>1.7825</v>
      </c>
    </row>
    <row r="638" spans="1:51">
      <c r="A638" s="95">
        <v>45176</v>
      </c>
      <c r="C638" s="63">
        <v>3518</v>
      </c>
      <c r="AI638" s="463">
        <v>2.1663000000000001</v>
      </c>
      <c r="AJ638">
        <v>2.2574999999999998</v>
      </c>
      <c r="AK638">
        <v>2.15</v>
      </c>
      <c r="AL638">
        <v>2.0074999999999998</v>
      </c>
      <c r="AM638">
        <v>1.9175</v>
      </c>
      <c r="AN638">
        <v>1.8474999999999999</v>
      </c>
      <c r="AO638">
        <v>1.845</v>
      </c>
      <c r="AP638">
        <v>1.8574999999999999</v>
      </c>
      <c r="AQ638">
        <v>1.87</v>
      </c>
      <c r="AR638">
        <v>1.875</v>
      </c>
      <c r="AS638">
        <v>1.875</v>
      </c>
      <c r="AT638">
        <v>1.8674999999999999</v>
      </c>
      <c r="AU638">
        <v>1.8574999999999999</v>
      </c>
      <c r="AV638">
        <v>1.8425</v>
      </c>
      <c r="AW638">
        <v>1.8174999999999999</v>
      </c>
      <c r="AX638">
        <v>1.7975000000000001</v>
      </c>
      <c r="AY638">
        <v>1.7775000000000001</v>
      </c>
    </row>
    <row r="639" spans="1:51">
      <c r="A639" s="95">
        <v>45177</v>
      </c>
      <c r="C639" s="63">
        <v>2613</v>
      </c>
      <c r="AI639" s="463">
        <v>2.1663000000000001</v>
      </c>
      <c r="AJ639">
        <v>2.2650000000000001</v>
      </c>
      <c r="AK639">
        <v>2.16</v>
      </c>
      <c r="AL639">
        <v>2.0125000000000002</v>
      </c>
      <c r="AM639">
        <v>1.92</v>
      </c>
      <c r="AN639">
        <v>1.8474999999999999</v>
      </c>
      <c r="AO639">
        <v>1.845</v>
      </c>
      <c r="AP639">
        <v>1.8574999999999999</v>
      </c>
      <c r="AQ639">
        <v>1.87</v>
      </c>
      <c r="AR639">
        <v>1.875</v>
      </c>
      <c r="AS639">
        <v>1.875</v>
      </c>
      <c r="AT639">
        <v>1.8674999999999999</v>
      </c>
      <c r="AU639">
        <v>1.8574999999999999</v>
      </c>
      <c r="AV639">
        <v>1.8425</v>
      </c>
      <c r="AW639">
        <v>1.8174999999999999</v>
      </c>
      <c r="AX639">
        <v>1.7975000000000001</v>
      </c>
      <c r="AY639">
        <v>1.7775000000000001</v>
      </c>
    </row>
    <row r="640" spans="1:51">
      <c r="A640" s="95">
        <v>45180</v>
      </c>
      <c r="C640" s="63">
        <v>4225</v>
      </c>
      <c r="AJ640">
        <v>2.2999999999999998</v>
      </c>
      <c r="AK640">
        <v>2.2050000000000001</v>
      </c>
      <c r="AL640">
        <v>2.0449999999999999</v>
      </c>
      <c r="AM640">
        <v>1.9450000000000001</v>
      </c>
      <c r="AN640">
        <v>1.8674999999999999</v>
      </c>
      <c r="AO640">
        <v>1.8625</v>
      </c>
      <c r="AP640">
        <v>1.875</v>
      </c>
      <c r="AQ640">
        <v>1.8875</v>
      </c>
      <c r="AR640">
        <v>1.8925000000000001</v>
      </c>
      <c r="AS640">
        <v>1.8925000000000001</v>
      </c>
      <c r="AT640">
        <v>1.885</v>
      </c>
      <c r="AU640">
        <v>1.875</v>
      </c>
      <c r="AV640">
        <v>1.86</v>
      </c>
      <c r="AW640">
        <v>1.835</v>
      </c>
      <c r="AX640">
        <v>1.8149999999999999</v>
      </c>
      <c r="AY640">
        <v>1.7949999999999999</v>
      </c>
    </row>
    <row r="641" spans="1:51">
      <c r="A641" s="95">
        <v>45181</v>
      </c>
      <c r="C641" s="63">
        <v>4629</v>
      </c>
      <c r="AJ641">
        <v>2.29</v>
      </c>
      <c r="AK641">
        <v>2.19</v>
      </c>
      <c r="AL641">
        <v>2.0299999999999998</v>
      </c>
      <c r="AM641">
        <v>1.93</v>
      </c>
      <c r="AN641">
        <v>1.85</v>
      </c>
      <c r="AO641">
        <v>1.845</v>
      </c>
      <c r="AP641">
        <v>1.8574999999999999</v>
      </c>
      <c r="AQ641">
        <v>1.87</v>
      </c>
      <c r="AR641">
        <v>1.875</v>
      </c>
      <c r="AS641">
        <v>1.875</v>
      </c>
      <c r="AT641">
        <v>1.8674999999999999</v>
      </c>
      <c r="AU641">
        <v>1.8574999999999999</v>
      </c>
      <c r="AV641">
        <v>1.8425</v>
      </c>
      <c r="AW641">
        <v>1.8174999999999999</v>
      </c>
      <c r="AX641">
        <v>1.7975000000000001</v>
      </c>
      <c r="AY641">
        <v>1.7775000000000001</v>
      </c>
    </row>
    <row r="642" spans="1:51">
      <c r="A642" s="95">
        <v>45182</v>
      </c>
      <c r="C642" s="63">
        <v>6659</v>
      </c>
      <c r="AJ642">
        <v>2.38</v>
      </c>
      <c r="AK642">
        <v>2.2850000000000001</v>
      </c>
      <c r="AL642">
        <v>2.1025</v>
      </c>
      <c r="AM642">
        <v>1.9850000000000001</v>
      </c>
      <c r="AN642">
        <v>1.8875</v>
      </c>
      <c r="AO642">
        <v>1.8774999999999999</v>
      </c>
      <c r="AP642">
        <v>1.89</v>
      </c>
      <c r="AQ642">
        <v>1.9025000000000001</v>
      </c>
      <c r="AR642">
        <v>1.9075</v>
      </c>
      <c r="AS642">
        <v>1.9075</v>
      </c>
      <c r="AT642">
        <v>1.9</v>
      </c>
      <c r="AU642">
        <v>1.89</v>
      </c>
      <c r="AV642">
        <v>1.875</v>
      </c>
      <c r="AW642">
        <v>1.85</v>
      </c>
      <c r="AX642">
        <v>1.83</v>
      </c>
      <c r="AY642">
        <v>1.81</v>
      </c>
    </row>
    <row r="643" spans="1:51">
      <c r="A643" s="95">
        <v>45183</v>
      </c>
      <c r="C643" s="63">
        <v>7493</v>
      </c>
      <c r="AJ643">
        <v>2.395</v>
      </c>
      <c r="AK643">
        <v>2.3250000000000002</v>
      </c>
      <c r="AL643">
        <v>2.13</v>
      </c>
      <c r="AM643">
        <v>1.9975000000000001</v>
      </c>
      <c r="AN643">
        <v>1.885</v>
      </c>
      <c r="AO643">
        <v>1.87</v>
      </c>
      <c r="AP643">
        <v>1.88</v>
      </c>
      <c r="AQ643">
        <v>1.8925000000000001</v>
      </c>
      <c r="AR643">
        <v>1.8975</v>
      </c>
      <c r="AS643">
        <v>1.8975</v>
      </c>
      <c r="AT643">
        <v>1.89</v>
      </c>
      <c r="AU643">
        <v>1.88</v>
      </c>
      <c r="AV643">
        <v>1.865</v>
      </c>
      <c r="AW643">
        <v>1.84</v>
      </c>
      <c r="AX643">
        <v>1.82</v>
      </c>
      <c r="AY643">
        <v>1.8</v>
      </c>
    </row>
    <row r="644" spans="1:51">
      <c r="A644" s="95">
        <v>45184</v>
      </c>
      <c r="C644" s="63">
        <v>3564</v>
      </c>
      <c r="AJ644">
        <v>2.36</v>
      </c>
      <c r="AK644">
        <v>2.27</v>
      </c>
      <c r="AL644">
        <v>2.0950000000000002</v>
      </c>
      <c r="AM644">
        <v>1.9650000000000001</v>
      </c>
      <c r="AN644">
        <v>1.8574999999999999</v>
      </c>
      <c r="AO644">
        <v>1.8425</v>
      </c>
      <c r="AP644">
        <v>1.8525</v>
      </c>
      <c r="AQ644">
        <v>1.865</v>
      </c>
      <c r="AR644">
        <v>1.87</v>
      </c>
      <c r="AS644">
        <v>1.87</v>
      </c>
      <c r="AT644">
        <v>1.8625</v>
      </c>
      <c r="AU644">
        <v>1.8525</v>
      </c>
      <c r="AV644">
        <v>1.8374999999999999</v>
      </c>
      <c r="AW644">
        <v>1.8125</v>
      </c>
      <c r="AX644">
        <v>1.7925</v>
      </c>
      <c r="AY644">
        <v>1.7725</v>
      </c>
    </row>
    <row r="645" spans="1:51">
      <c r="A645" s="95">
        <v>45187</v>
      </c>
      <c r="C645" s="63">
        <v>2747</v>
      </c>
      <c r="AJ645">
        <v>2.335</v>
      </c>
      <c r="AK645">
        <v>2.23</v>
      </c>
      <c r="AL645">
        <v>2.0550000000000002</v>
      </c>
      <c r="AM645">
        <v>1.9275</v>
      </c>
      <c r="AN645">
        <v>1.8225</v>
      </c>
      <c r="AO645">
        <v>1.8075000000000001</v>
      </c>
      <c r="AP645">
        <v>1.8174999999999999</v>
      </c>
      <c r="AQ645">
        <v>1.83</v>
      </c>
      <c r="AR645">
        <v>1.835</v>
      </c>
      <c r="AS645">
        <v>1.835</v>
      </c>
      <c r="AT645">
        <v>1.8274999999999999</v>
      </c>
      <c r="AU645">
        <v>1.8174999999999999</v>
      </c>
      <c r="AV645">
        <v>1.8025</v>
      </c>
      <c r="AW645">
        <v>1.7775000000000001</v>
      </c>
      <c r="AX645">
        <v>1.7575000000000001</v>
      </c>
      <c r="AY645">
        <v>1.7375</v>
      </c>
    </row>
    <row r="646" spans="1:51">
      <c r="A646" s="95">
        <v>45188</v>
      </c>
      <c r="C646" s="63">
        <v>4747</v>
      </c>
      <c r="AJ646">
        <v>2.3050000000000002</v>
      </c>
      <c r="AK646">
        <v>2.19</v>
      </c>
      <c r="AL646">
        <v>2.0125000000000002</v>
      </c>
      <c r="AM646">
        <v>1.885</v>
      </c>
      <c r="AN646">
        <v>1.78</v>
      </c>
      <c r="AO646">
        <v>1.7675000000000001</v>
      </c>
      <c r="AP646">
        <v>1.7775000000000001</v>
      </c>
      <c r="AQ646">
        <v>1.79</v>
      </c>
      <c r="AR646">
        <v>1.7949999999999999</v>
      </c>
      <c r="AS646">
        <v>1.7949999999999999</v>
      </c>
      <c r="AT646">
        <v>1.7875000000000001</v>
      </c>
      <c r="AU646">
        <v>1.7775000000000001</v>
      </c>
      <c r="AV646">
        <v>1.7625</v>
      </c>
      <c r="AW646">
        <v>1.7375</v>
      </c>
      <c r="AX646">
        <v>1.7175</v>
      </c>
      <c r="AY646">
        <v>1.6975</v>
      </c>
    </row>
    <row r="647" spans="1:51">
      <c r="A647" s="95">
        <v>45189</v>
      </c>
      <c r="C647" s="63">
        <v>4922</v>
      </c>
      <c r="AJ647">
        <v>2.34</v>
      </c>
      <c r="AK647">
        <v>2.2200000000000002</v>
      </c>
      <c r="AL647">
        <v>2.0299999999999998</v>
      </c>
      <c r="AM647">
        <v>1.8925000000000001</v>
      </c>
      <c r="AN647">
        <v>1.7825</v>
      </c>
      <c r="AO647">
        <v>1.77</v>
      </c>
      <c r="AP647">
        <v>1.78</v>
      </c>
      <c r="AQ647">
        <v>1.7925</v>
      </c>
      <c r="AR647">
        <v>1.7975000000000001</v>
      </c>
      <c r="AS647">
        <v>1.7975000000000001</v>
      </c>
      <c r="AT647">
        <v>1.79</v>
      </c>
      <c r="AU647">
        <v>1.78</v>
      </c>
      <c r="AV647">
        <v>1.7649999999999999</v>
      </c>
      <c r="AW647">
        <v>1.74</v>
      </c>
      <c r="AX647">
        <v>1.72</v>
      </c>
      <c r="AY647">
        <v>1.7</v>
      </c>
    </row>
    <row r="648" spans="1:51">
      <c r="A648" s="95">
        <v>45190</v>
      </c>
      <c r="C648" s="63">
        <v>4935</v>
      </c>
      <c r="AJ648">
        <v>2.33</v>
      </c>
      <c r="AK648">
        <v>2.21</v>
      </c>
      <c r="AL648">
        <v>2.02</v>
      </c>
      <c r="AM648">
        <v>1.88</v>
      </c>
      <c r="AN648">
        <v>1.7725</v>
      </c>
      <c r="AO648">
        <v>1.76</v>
      </c>
      <c r="AP648">
        <v>1.77</v>
      </c>
      <c r="AQ648">
        <v>1.7825</v>
      </c>
      <c r="AR648">
        <v>1.7875000000000001</v>
      </c>
      <c r="AS648">
        <v>1.7875000000000001</v>
      </c>
      <c r="AT648">
        <v>1.78</v>
      </c>
      <c r="AU648">
        <v>1.77</v>
      </c>
      <c r="AV648">
        <v>1.7549999999999999</v>
      </c>
      <c r="AW648">
        <v>1.73</v>
      </c>
      <c r="AX648">
        <v>1.71</v>
      </c>
      <c r="AY648">
        <v>1.69</v>
      </c>
    </row>
    <row r="649" spans="1:51">
      <c r="A649" s="95">
        <v>45191</v>
      </c>
      <c r="C649" s="63">
        <v>4302</v>
      </c>
      <c r="AJ649">
        <v>2.35</v>
      </c>
      <c r="AK649">
        <v>2.2349999999999999</v>
      </c>
      <c r="AL649">
        <v>2.0350000000000001</v>
      </c>
      <c r="AM649">
        <v>1.89</v>
      </c>
      <c r="AN649">
        <v>1.7825</v>
      </c>
      <c r="AO649">
        <v>1.77</v>
      </c>
      <c r="AP649">
        <v>1.78</v>
      </c>
      <c r="AQ649">
        <v>1.7925</v>
      </c>
      <c r="AR649">
        <v>1.7975000000000001</v>
      </c>
      <c r="AS649">
        <v>1.7975000000000001</v>
      </c>
      <c r="AT649">
        <v>1.79</v>
      </c>
      <c r="AU649">
        <v>1.78</v>
      </c>
      <c r="AV649">
        <v>1.7649999999999999</v>
      </c>
      <c r="AW649">
        <v>1.74</v>
      </c>
      <c r="AX649">
        <v>1.72</v>
      </c>
      <c r="AY649">
        <v>1.7024999999999999</v>
      </c>
    </row>
    <row r="650" spans="1:51">
      <c r="A650" s="95">
        <v>45194</v>
      </c>
      <c r="C650" s="478">
        <v>4942</v>
      </c>
      <c r="AJ650">
        <v>2.35</v>
      </c>
      <c r="AK650">
        <v>2.2650000000000001</v>
      </c>
      <c r="AL650">
        <v>2.0649999999999999</v>
      </c>
      <c r="AM650">
        <v>1.915</v>
      </c>
      <c r="AN650">
        <v>1.8075000000000001</v>
      </c>
      <c r="AO650">
        <v>1.7949999999999999</v>
      </c>
      <c r="AP650">
        <v>1.8049999999999999</v>
      </c>
      <c r="AQ650">
        <v>1.82</v>
      </c>
      <c r="AR650">
        <v>1.825</v>
      </c>
      <c r="AS650">
        <v>1.825</v>
      </c>
      <c r="AT650">
        <v>1.8174999999999999</v>
      </c>
      <c r="AU650">
        <v>1.8075000000000001</v>
      </c>
      <c r="AV650">
        <v>1.7925</v>
      </c>
      <c r="AW650">
        <v>1.7675000000000001</v>
      </c>
      <c r="AX650">
        <v>1.7475000000000001</v>
      </c>
      <c r="AY650">
        <v>1.7275</v>
      </c>
    </row>
    <row r="651" spans="1:51">
      <c r="A651" s="95">
        <v>45195</v>
      </c>
      <c r="C651" s="63">
        <v>5080</v>
      </c>
      <c r="AJ651">
        <v>2.3450000000000002</v>
      </c>
      <c r="AK651">
        <v>2.2250000000000001</v>
      </c>
      <c r="AL651">
        <v>2.0350000000000001</v>
      </c>
      <c r="AM651">
        <v>1.895</v>
      </c>
      <c r="AN651">
        <v>1.7975000000000001</v>
      </c>
      <c r="AO651">
        <v>1.79</v>
      </c>
      <c r="AP651">
        <v>1.8025</v>
      </c>
      <c r="AQ651">
        <v>1.8174999999999999</v>
      </c>
      <c r="AR651">
        <v>1.8225</v>
      </c>
      <c r="AS651">
        <v>1.8225</v>
      </c>
      <c r="AT651">
        <v>1.8149999999999999</v>
      </c>
      <c r="AU651">
        <v>1.8049999999999999</v>
      </c>
      <c r="AV651">
        <v>1.79</v>
      </c>
      <c r="AW651">
        <v>1.7649999999999999</v>
      </c>
      <c r="AX651">
        <v>1.7450000000000001</v>
      </c>
      <c r="AY651">
        <v>1.7250000000000001</v>
      </c>
    </row>
    <row r="652" spans="1:51">
      <c r="A652" s="95">
        <v>45196</v>
      </c>
      <c r="C652" s="63">
        <v>5836</v>
      </c>
      <c r="AJ652">
        <v>2.355</v>
      </c>
      <c r="AK652">
        <v>2.2149999999999999</v>
      </c>
      <c r="AL652">
        <v>2.0249999999999999</v>
      </c>
      <c r="AM652">
        <v>1.89</v>
      </c>
      <c r="AN652">
        <v>1.7975000000000001</v>
      </c>
      <c r="AO652">
        <v>1.7925</v>
      </c>
      <c r="AP652">
        <v>1.8075000000000001</v>
      </c>
      <c r="AQ652">
        <v>1.8225</v>
      </c>
      <c r="AR652">
        <v>1.83</v>
      </c>
      <c r="AS652">
        <v>1.83</v>
      </c>
      <c r="AT652">
        <v>1.8225</v>
      </c>
      <c r="AU652">
        <v>1.8125</v>
      </c>
      <c r="AV652">
        <v>1.7975000000000001</v>
      </c>
      <c r="AW652">
        <v>1.7725</v>
      </c>
      <c r="AX652">
        <v>1.7524999999999999</v>
      </c>
      <c r="AY652">
        <v>1.7324999999999999</v>
      </c>
    </row>
    <row r="653" spans="1:51">
      <c r="A653" s="95">
        <v>45197</v>
      </c>
      <c r="C653" s="63">
        <v>4154</v>
      </c>
      <c r="AJ653">
        <v>2.355</v>
      </c>
      <c r="AK653">
        <v>2.25</v>
      </c>
      <c r="AL653">
        <v>2.0449999999999999</v>
      </c>
      <c r="AM653">
        <v>1.905</v>
      </c>
      <c r="AN653">
        <v>1.8125</v>
      </c>
      <c r="AO653">
        <v>1.81</v>
      </c>
      <c r="AP653">
        <v>1.8225</v>
      </c>
      <c r="AQ653">
        <v>1.8374999999999999</v>
      </c>
      <c r="AR653">
        <v>1.845</v>
      </c>
      <c r="AS653">
        <v>1.845</v>
      </c>
      <c r="AT653">
        <v>1.8374999999999999</v>
      </c>
      <c r="AU653">
        <v>1.8274999999999999</v>
      </c>
      <c r="AV653">
        <v>1.8125</v>
      </c>
      <c r="AW653">
        <v>1.7875000000000001</v>
      </c>
      <c r="AX653">
        <v>1.7675000000000001</v>
      </c>
      <c r="AY653">
        <v>1.7475000000000001</v>
      </c>
    </row>
    <row r="654" spans="1:51">
      <c r="A654" s="95">
        <v>45198</v>
      </c>
      <c r="C654" s="63">
        <v>1813</v>
      </c>
      <c r="AJ654" s="28">
        <v>2.3529300000000002</v>
      </c>
      <c r="AK654">
        <v>2.19</v>
      </c>
      <c r="AL654">
        <v>1.99</v>
      </c>
      <c r="AM654">
        <v>1.8574999999999999</v>
      </c>
      <c r="AN654">
        <v>1.77</v>
      </c>
      <c r="AO654">
        <v>1.77</v>
      </c>
      <c r="AP654">
        <v>1.7849999999999999</v>
      </c>
      <c r="AQ654">
        <v>1.8</v>
      </c>
      <c r="AR654">
        <v>1.8075000000000001</v>
      </c>
      <c r="AS654">
        <v>1.8075000000000001</v>
      </c>
      <c r="AT654">
        <v>1.8</v>
      </c>
      <c r="AU654">
        <v>1.79</v>
      </c>
      <c r="AV654">
        <v>1.7749999999999999</v>
      </c>
      <c r="AW654">
        <v>1.75</v>
      </c>
      <c r="AX654">
        <v>1.73</v>
      </c>
      <c r="AY654">
        <v>1.71</v>
      </c>
    </row>
    <row r="655" spans="1:51">
      <c r="A655" s="95">
        <v>45201</v>
      </c>
      <c r="C655" s="63">
        <v>3199</v>
      </c>
      <c r="AJ655">
        <v>2.3529300000000002</v>
      </c>
      <c r="AK655">
        <v>2.2250000000000001</v>
      </c>
      <c r="AL655">
        <v>2.02</v>
      </c>
      <c r="AM655">
        <v>1.885</v>
      </c>
      <c r="AN655">
        <v>1.8</v>
      </c>
      <c r="AO655">
        <v>1.8</v>
      </c>
      <c r="AP655">
        <v>1.8149999999999999</v>
      </c>
      <c r="AQ655">
        <v>1.83</v>
      </c>
      <c r="AR655">
        <v>1.8374999999999999</v>
      </c>
      <c r="AS655">
        <v>1.8374999999999999</v>
      </c>
      <c r="AT655">
        <v>1.83</v>
      </c>
      <c r="AU655">
        <v>1.82</v>
      </c>
      <c r="AV655">
        <v>1.8049999999999999</v>
      </c>
      <c r="AW655">
        <v>1.78</v>
      </c>
      <c r="AX655">
        <v>1.76</v>
      </c>
      <c r="AY655">
        <v>1.74</v>
      </c>
    </row>
    <row r="656" spans="1:51">
      <c r="A656" s="95">
        <v>45202</v>
      </c>
      <c r="C656" s="63">
        <v>4937</v>
      </c>
      <c r="AJ656">
        <v>2.3529300000000002</v>
      </c>
      <c r="AK656">
        <v>2.25</v>
      </c>
      <c r="AL656">
        <v>2.0150000000000001</v>
      </c>
      <c r="AM656">
        <v>1.88</v>
      </c>
      <c r="AN656">
        <v>1.8</v>
      </c>
      <c r="AO656">
        <v>1.8025</v>
      </c>
      <c r="AP656">
        <v>1.8174999999999999</v>
      </c>
      <c r="AQ656">
        <v>1.8325</v>
      </c>
      <c r="AR656">
        <v>1.84</v>
      </c>
      <c r="AS656">
        <v>1.84</v>
      </c>
      <c r="AT656">
        <v>1.8325</v>
      </c>
      <c r="AU656">
        <v>1.8225</v>
      </c>
      <c r="AV656">
        <v>1.8075000000000001</v>
      </c>
      <c r="AW656">
        <v>1.7825</v>
      </c>
      <c r="AX656">
        <v>1.7625</v>
      </c>
      <c r="AY656">
        <v>1.7424999999999999</v>
      </c>
    </row>
    <row r="657" spans="1:51">
      <c r="A657" s="95">
        <v>45203</v>
      </c>
      <c r="C657" s="63">
        <v>4011</v>
      </c>
      <c r="AK657">
        <v>2.2400000000000002</v>
      </c>
      <c r="AL657">
        <v>2</v>
      </c>
      <c r="AM657">
        <v>1.87</v>
      </c>
      <c r="AN657">
        <v>1.7925</v>
      </c>
      <c r="AO657">
        <v>1.7949999999999999</v>
      </c>
      <c r="AP657">
        <v>1.81</v>
      </c>
      <c r="AQ657">
        <v>1.825</v>
      </c>
      <c r="AR657">
        <v>1.8325</v>
      </c>
      <c r="AS657">
        <v>1.8325</v>
      </c>
      <c r="AT657">
        <v>1.825</v>
      </c>
      <c r="AU657">
        <v>1.8149999999999999</v>
      </c>
      <c r="AV657">
        <v>1.8</v>
      </c>
      <c r="AW657">
        <v>1.7749999999999999</v>
      </c>
      <c r="AX657">
        <v>1.7549999999999999</v>
      </c>
      <c r="AY657">
        <v>1.7350000000000001</v>
      </c>
    </row>
    <row r="658" spans="1:51" ht="14.65" thickBot="1">
      <c r="A658" s="95">
        <v>45204</v>
      </c>
      <c r="C658" s="63">
        <v>4991</v>
      </c>
      <c r="AK658">
        <v>2.2400000000000002</v>
      </c>
      <c r="AL658">
        <v>2.0099999999999998</v>
      </c>
      <c r="AM658">
        <v>1.8975</v>
      </c>
      <c r="AN658">
        <v>1.83</v>
      </c>
      <c r="AO658">
        <v>1.835</v>
      </c>
      <c r="AP658">
        <v>1.85</v>
      </c>
      <c r="AQ658">
        <v>1.865</v>
      </c>
      <c r="AR658">
        <v>1.8725000000000001</v>
      </c>
      <c r="AS658">
        <v>1.8725000000000001</v>
      </c>
      <c r="AT658">
        <v>1.865</v>
      </c>
      <c r="AU658">
        <v>1.855</v>
      </c>
      <c r="AV658">
        <v>1.84</v>
      </c>
      <c r="AW658">
        <v>1.8149999999999999</v>
      </c>
      <c r="AX658">
        <v>1.7949999999999999</v>
      </c>
      <c r="AY658">
        <v>1.7749999999999999</v>
      </c>
    </row>
    <row r="659" spans="1:51" ht="14.65" thickBot="1">
      <c r="A659" s="95">
        <v>45205</v>
      </c>
      <c r="C659" s="63">
        <v>5210</v>
      </c>
      <c r="AJ659" s="866"/>
      <c r="AK659">
        <v>2.27</v>
      </c>
      <c r="AL659">
        <v>2.0150000000000001</v>
      </c>
      <c r="AM659">
        <v>1.895</v>
      </c>
      <c r="AN659">
        <v>1.8274999999999999</v>
      </c>
      <c r="AO659">
        <v>1.8325</v>
      </c>
      <c r="AP659">
        <v>1.8474999999999999</v>
      </c>
      <c r="AQ659">
        <v>1.8625</v>
      </c>
      <c r="AR659">
        <v>1.87</v>
      </c>
      <c r="AS659">
        <v>1.87</v>
      </c>
      <c r="AT659">
        <v>1.8625</v>
      </c>
      <c r="AU659">
        <v>1.8525</v>
      </c>
      <c r="AV659">
        <v>1.8374999999999999</v>
      </c>
      <c r="AW659">
        <v>1.8125</v>
      </c>
      <c r="AX659">
        <v>1.7925</v>
      </c>
      <c r="AY659">
        <v>1.7725</v>
      </c>
    </row>
    <row r="660" spans="1:51">
      <c r="A660" s="95">
        <v>45208</v>
      </c>
      <c r="C660" s="63">
        <v>780</v>
      </c>
      <c r="AK660">
        <v>2.2799999999999998</v>
      </c>
      <c r="AL660">
        <v>2.0175000000000001</v>
      </c>
      <c r="AM660">
        <v>1.8975</v>
      </c>
      <c r="AN660">
        <v>1.8274999999999999</v>
      </c>
      <c r="AO660">
        <v>1.8325</v>
      </c>
      <c r="AP660">
        <v>1.8474999999999999</v>
      </c>
      <c r="AQ660">
        <v>1.8625</v>
      </c>
      <c r="AR660">
        <v>1.87</v>
      </c>
      <c r="AS660">
        <v>1.87</v>
      </c>
      <c r="AT660">
        <v>1.8625</v>
      </c>
      <c r="AU660">
        <v>1.8525</v>
      </c>
      <c r="AV660">
        <v>1.8374999999999999</v>
      </c>
      <c r="AW660">
        <v>1.8125</v>
      </c>
      <c r="AX660">
        <v>1.7925</v>
      </c>
      <c r="AY660">
        <v>1.7725</v>
      </c>
    </row>
    <row r="661" spans="1:51">
      <c r="A661" s="95">
        <v>45209</v>
      </c>
      <c r="C661" s="63">
        <v>3232</v>
      </c>
      <c r="AK661">
        <v>2.2999999999999998</v>
      </c>
      <c r="AL661">
        <v>2.0449999999999999</v>
      </c>
      <c r="AM661">
        <v>1.91</v>
      </c>
      <c r="AN661">
        <v>1.8374999999999999</v>
      </c>
      <c r="AO661">
        <v>1.84</v>
      </c>
      <c r="AP661">
        <v>1.855</v>
      </c>
      <c r="AQ661">
        <v>1.87</v>
      </c>
      <c r="AR661">
        <v>1.8774999999999999</v>
      </c>
      <c r="AS661">
        <v>1.8774999999999999</v>
      </c>
      <c r="AT661">
        <v>1.87</v>
      </c>
      <c r="AU661">
        <v>1.86</v>
      </c>
      <c r="AV661">
        <v>1.845</v>
      </c>
      <c r="AW661">
        <v>1.82</v>
      </c>
      <c r="AX661">
        <v>1.8</v>
      </c>
      <c r="AY661">
        <v>1.7775000000000001</v>
      </c>
    </row>
    <row r="662" spans="1:51">
      <c r="A662" s="95">
        <v>45210</v>
      </c>
      <c r="C662" s="63">
        <v>4821</v>
      </c>
      <c r="AK662">
        <v>2.25</v>
      </c>
      <c r="AL662">
        <v>2.04</v>
      </c>
      <c r="AM662">
        <v>1.905</v>
      </c>
      <c r="AN662">
        <v>1.835</v>
      </c>
      <c r="AO662">
        <v>1.84</v>
      </c>
      <c r="AP662">
        <v>1.8574999999999999</v>
      </c>
      <c r="AQ662">
        <v>1.875</v>
      </c>
      <c r="AR662">
        <v>1.8825000000000001</v>
      </c>
      <c r="AS662">
        <v>1.8825000000000001</v>
      </c>
      <c r="AT662">
        <v>1.875</v>
      </c>
      <c r="AU662">
        <v>1.865</v>
      </c>
      <c r="AV662">
        <v>1.85</v>
      </c>
      <c r="AW662">
        <v>1.825</v>
      </c>
      <c r="AX662">
        <v>1.8049999999999999</v>
      </c>
      <c r="AY662">
        <v>1.7825</v>
      </c>
    </row>
    <row r="663" spans="1:51">
      <c r="A663" s="95">
        <v>45211</v>
      </c>
      <c r="C663" s="63">
        <v>2796</v>
      </c>
      <c r="AK663">
        <v>2.25</v>
      </c>
      <c r="AL663">
        <v>2.02</v>
      </c>
      <c r="AM663">
        <v>1.8975</v>
      </c>
      <c r="AN663">
        <v>1.8325</v>
      </c>
      <c r="AO663">
        <v>1.8374999999999999</v>
      </c>
      <c r="AP663">
        <v>1.855</v>
      </c>
      <c r="AQ663">
        <v>1.8725000000000001</v>
      </c>
      <c r="AR663">
        <v>1.88</v>
      </c>
      <c r="AS663">
        <v>1.88</v>
      </c>
      <c r="AT663">
        <v>1.8725000000000001</v>
      </c>
      <c r="AU663">
        <v>1.8625</v>
      </c>
      <c r="AV663">
        <v>1.8474999999999999</v>
      </c>
      <c r="AW663">
        <v>1.8225</v>
      </c>
      <c r="AX663">
        <v>1.8025</v>
      </c>
      <c r="AY663">
        <v>1.78</v>
      </c>
    </row>
    <row r="664" spans="1:51">
      <c r="A664" s="95">
        <v>45212</v>
      </c>
      <c r="C664" s="63">
        <v>2130</v>
      </c>
      <c r="AK664">
        <v>2.2799999999999998</v>
      </c>
      <c r="AL664">
        <v>2.0299999999999998</v>
      </c>
      <c r="AM664">
        <v>1.905</v>
      </c>
      <c r="AN664">
        <v>1.84</v>
      </c>
      <c r="AO664">
        <v>1.845</v>
      </c>
      <c r="AP664">
        <v>1.8625</v>
      </c>
      <c r="AQ664">
        <v>1.88</v>
      </c>
      <c r="AR664">
        <v>1.8875</v>
      </c>
      <c r="AS664">
        <v>1.8875</v>
      </c>
      <c r="AT664">
        <v>1.88</v>
      </c>
      <c r="AU664">
        <v>1.87</v>
      </c>
      <c r="AV664">
        <v>1.855</v>
      </c>
      <c r="AW664">
        <v>1.83</v>
      </c>
      <c r="AX664">
        <v>1.81</v>
      </c>
      <c r="AY664">
        <v>1.7875000000000001</v>
      </c>
    </row>
    <row r="665" spans="1:51">
      <c r="A665" s="95">
        <v>45215</v>
      </c>
      <c r="C665" s="63">
        <v>1710</v>
      </c>
      <c r="AK665">
        <v>2.2625000000000002</v>
      </c>
      <c r="AL665">
        <v>2.0274999999999999</v>
      </c>
      <c r="AM665">
        <v>1.9</v>
      </c>
      <c r="AN665">
        <v>1.835</v>
      </c>
      <c r="AO665">
        <v>1.84</v>
      </c>
      <c r="AP665">
        <v>1.8574999999999999</v>
      </c>
      <c r="AQ665">
        <v>1.875</v>
      </c>
      <c r="AR665">
        <v>1.8825000000000001</v>
      </c>
      <c r="AS665">
        <v>1.8825000000000001</v>
      </c>
      <c r="AT665">
        <v>1.875</v>
      </c>
      <c r="AU665">
        <v>1.865</v>
      </c>
      <c r="AV665">
        <v>1.85</v>
      </c>
      <c r="AW665">
        <v>1.825</v>
      </c>
      <c r="AX665">
        <v>1.8049999999999999</v>
      </c>
      <c r="AY665">
        <v>1.7825</v>
      </c>
    </row>
    <row r="666" spans="1:51">
      <c r="A666" s="95">
        <v>45216</v>
      </c>
      <c r="C666" s="63">
        <v>4004</v>
      </c>
      <c r="AK666">
        <v>2.27</v>
      </c>
      <c r="AL666">
        <v>2.0299999999999998</v>
      </c>
      <c r="AM666">
        <v>1.9</v>
      </c>
      <c r="AN666">
        <v>1.835</v>
      </c>
      <c r="AO666">
        <v>1.84</v>
      </c>
      <c r="AP666">
        <v>1.8574999999999999</v>
      </c>
      <c r="AQ666">
        <v>1.875</v>
      </c>
      <c r="AR666">
        <v>1.885</v>
      </c>
      <c r="AS666">
        <v>1.885</v>
      </c>
      <c r="AT666">
        <v>1.8774999999999999</v>
      </c>
      <c r="AU666">
        <v>1.8674999999999999</v>
      </c>
      <c r="AV666">
        <v>1.8525</v>
      </c>
      <c r="AW666">
        <v>1.8274999999999999</v>
      </c>
      <c r="AX666">
        <v>1.8075000000000001</v>
      </c>
      <c r="AY666">
        <v>1.7849999999999999</v>
      </c>
    </row>
    <row r="667" spans="1:51">
      <c r="A667" s="95">
        <v>45217</v>
      </c>
      <c r="C667" s="63">
        <v>5633</v>
      </c>
      <c r="AK667">
        <v>2.3050000000000002</v>
      </c>
      <c r="AL667">
        <v>2.08</v>
      </c>
      <c r="AM667">
        <v>1.925</v>
      </c>
      <c r="AN667">
        <v>1.85</v>
      </c>
      <c r="AO667">
        <v>1.855</v>
      </c>
      <c r="AP667">
        <v>1.87</v>
      </c>
      <c r="AQ667">
        <v>1.885</v>
      </c>
      <c r="AR667">
        <v>1.895</v>
      </c>
      <c r="AS667">
        <v>1.895</v>
      </c>
      <c r="AT667">
        <v>1.8875</v>
      </c>
      <c r="AU667">
        <v>1.8774999999999999</v>
      </c>
      <c r="AV667">
        <v>1.8625</v>
      </c>
      <c r="AW667">
        <v>1.8374999999999999</v>
      </c>
      <c r="AX667">
        <v>1.8174999999999999</v>
      </c>
      <c r="AY667">
        <v>1.7949999999999999</v>
      </c>
    </row>
    <row r="668" spans="1:51">
      <c r="A668" s="95">
        <v>45218</v>
      </c>
      <c r="C668" s="63">
        <v>6274</v>
      </c>
      <c r="AK668">
        <v>2.33</v>
      </c>
      <c r="AL668">
        <v>2.13</v>
      </c>
      <c r="AM668">
        <v>1.9575</v>
      </c>
      <c r="AN668">
        <v>1.8825000000000001</v>
      </c>
      <c r="AO668">
        <v>1.885</v>
      </c>
      <c r="AP668">
        <v>1.9</v>
      </c>
      <c r="AQ668">
        <v>1.915</v>
      </c>
      <c r="AR668">
        <v>1.925</v>
      </c>
      <c r="AS668">
        <v>1.925</v>
      </c>
      <c r="AT668">
        <v>1.9175</v>
      </c>
      <c r="AU668">
        <v>1.9075</v>
      </c>
      <c r="AV668">
        <v>1.8925000000000001</v>
      </c>
      <c r="AW668">
        <v>1.8674999999999999</v>
      </c>
      <c r="AX668">
        <v>1.8474999999999999</v>
      </c>
      <c r="AY668">
        <v>1.825</v>
      </c>
    </row>
    <row r="669" spans="1:51">
      <c r="A669" s="95">
        <v>45219</v>
      </c>
      <c r="C669" s="63">
        <v>4612</v>
      </c>
      <c r="AK669">
        <v>2.34</v>
      </c>
      <c r="AL669">
        <v>2.145</v>
      </c>
      <c r="AM669">
        <v>1.9724999999999999</v>
      </c>
      <c r="AN669">
        <v>1.8925000000000001</v>
      </c>
      <c r="AO669">
        <v>1.895</v>
      </c>
      <c r="AP669">
        <v>1.91</v>
      </c>
      <c r="AQ669">
        <v>1.925</v>
      </c>
      <c r="AR669">
        <v>1.9350000000000001</v>
      </c>
      <c r="AS669">
        <v>1.9350000000000001</v>
      </c>
      <c r="AT669">
        <v>1.9275</v>
      </c>
      <c r="AU669">
        <v>1.9175</v>
      </c>
      <c r="AV669">
        <v>1.9025000000000001</v>
      </c>
      <c r="AW669">
        <v>1.8774999999999999</v>
      </c>
      <c r="AX669">
        <v>1.8574999999999999</v>
      </c>
      <c r="AY669">
        <v>1.835</v>
      </c>
    </row>
    <row r="670" spans="1:51">
      <c r="A670" s="95">
        <v>45222</v>
      </c>
      <c r="C670" s="63">
        <v>2904</v>
      </c>
      <c r="AK670">
        <v>2.3125</v>
      </c>
      <c r="AL670">
        <v>2.105</v>
      </c>
      <c r="AM670">
        <v>1.95</v>
      </c>
      <c r="AN670">
        <v>1.875</v>
      </c>
      <c r="AO670">
        <v>1.88</v>
      </c>
      <c r="AP670">
        <v>1.895</v>
      </c>
      <c r="AQ670">
        <v>1.91</v>
      </c>
      <c r="AR670">
        <v>1.92</v>
      </c>
      <c r="AS670">
        <v>1.92</v>
      </c>
      <c r="AT670">
        <v>1.9125000000000001</v>
      </c>
      <c r="AU670">
        <v>1.9025000000000001</v>
      </c>
      <c r="AV670">
        <v>1.8875</v>
      </c>
      <c r="AW670">
        <v>1.8625</v>
      </c>
      <c r="AX670">
        <v>1.8425</v>
      </c>
      <c r="AY670">
        <v>1.82</v>
      </c>
    </row>
    <row r="671" spans="1:51">
      <c r="A671" s="95">
        <v>45223</v>
      </c>
      <c r="C671" s="63">
        <v>4378</v>
      </c>
      <c r="AK671">
        <v>2.2999999999999998</v>
      </c>
      <c r="AL671">
        <v>2.0699999999999998</v>
      </c>
      <c r="AM671">
        <v>1.93</v>
      </c>
      <c r="AN671">
        <v>1.86</v>
      </c>
      <c r="AO671">
        <v>1.865</v>
      </c>
      <c r="AP671">
        <v>1.885</v>
      </c>
      <c r="AQ671">
        <v>1.905</v>
      </c>
      <c r="AR671">
        <v>1.915</v>
      </c>
      <c r="AS671">
        <v>1.915</v>
      </c>
      <c r="AT671">
        <v>1.9075</v>
      </c>
      <c r="AU671">
        <v>1.8975</v>
      </c>
      <c r="AV671">
        <v>1.8825000000000001</v>
      </c>
      <c r="AW671">
        <v>1.8574999999999999</v>
      </c>
      <c r="AX671">
        <v>1.8374999999999999</v>
      </c>
      <c r="AY671">
        <v>1.8149999999999999</v>
      </c>
    </row>
    <row r="672" spans="1:51">
      <c r="A672" s="95">
        <v>45224</v>
      </c>
      <c r="C672" s="63">
        <v>7837</v>
      </c>
      <c r="AK672">
        <v>2.2949999999999999</v>
      </c>
      <c r="AL672">
        <v>2.0550000000000002</v>
      </c>
      <c r="AM672">
        <v>1.915</v>
      </c>
      <c r="AN672">
        <v>1.845</v>
      </c>
      <c r="AO672">
        <v>1.85</v>
      </c>
      <c r="AP672">
        <v>1.87</v>
      </c>
      <c r="AQ672">
        <v>1.89</v>
      </c>
      <c r="AR672">
        <v>1.9</v>
      </c>
      <c r="AS672">
        <v>1.9</v>
      </c>
      <c r="AT672">
        <v>1.8925000000000001</v>
      </c>
      <c r="AU672">
        <v>1.8825000000000001</v>
      </c>
      <c r="AV672">
        <v>1.8674999999999999</v>
      </c>
      <c r="AW672">
        <v>1.8425</v>
      </c>
      <c r="AX672">
        <v>1.8225</v>
      </c>
      <c r="AY672">
        <v>1.8</v>
      </c>
    </row>
    <row r="673" spans="1:51">
      <c r="A673" s="95">
        <v>45225</v>
      </c>
      <c r="C673" s="63">
        <v>5041</v>
      </c>
      <c r="AK673">
        <v>2.29</v>
      </c>
      <c r="AL673">
        <v>2.02</v>
      </c>
      <c r="AM673">
        <v>1.89</v>
      </c>
      <c r="AN673">
        <v>1.825</v>
      </c>
      <c r="AO673">
        <v>1.83</v>
      </c>
      <c r="AP673">
        <v>1.85</v>
      </c>
      <c r="AQ673">
        <v>1.87</v>
      </c>
      <c r="AR673">
        <v>1.88</v>
      </c>
      <c r="AS673">
        <v>1.88</v>
      </c>
      <c r="AT673">
        <v>1.8725000000000001</v>
      </c>
      <c r="AU673">
        <v>1.8625</v>
      </c>
      <c r="AV673">
        <v>1.8474999999999999</v>
      </c>
      <c r="AW673">
        <v>1.8225</v>
      </c>
      <c r="AX673">
        <v>1.8025</v>
      </c>
      <c r="AY673">
        <v>1.78</v>
      </c>
    </row>
    <row r="674" spans="1:51">
      <c r="A674" s="95">
        <v>45226</v>
      </c>
      <c r="C674" s="63">
        <v>3338</v>
      </c>
      <c r="AK674">
        <v>2.29</v>
      </c>
      <c r="AL674">
        <v>2.0049999999999999</v>
      </c>
      <c r="AM674">
        <v>1.885</v>
      </c>
      <c r="AN674">
        <v>1.8225</v>
      </c>
      <c r="AO674">
        <v>1.8274999999999999</v>
      </c>
      <c r="AP674">
        <v>1.8474999999999999</v>
      </c>
      <c r="AQ674">
        <v>1.8674999999999999</v>
      </c>
      <c r="AR674">
        <v>1.8774999999999999</v>
      </c>
      <c r="AS674">
        <v>1.8774999999999999</v>
      </c>
      <c r="AT674">
        <v>1.87</v>
      </c>
      <c r="AU674">
        <v>1.86</v>
      </c>
      <c r="AV674">
        <v>1.845</v>
      </c>
      <c r="AW674">
        <v>1.82</v>
      </c>
      <c r="AX674">
        <v>1.8</v>
      </c>
      <c r="AY674">
        <v>1.7775000000000001</v>
      </c>
    </row>
    <row r="675" spans="1:51">
      <c r="A675" s="95">
        <v>45229</v>
      </c>
      <c r="C675" s="63">
        <v>3383</v>
      </c>
      <c r="AK675">
        <v>2.2850000000000001</v>
      </c>
      <c r="AL675">
        <v>1.9450000000000001</v>
      </c>
      <c r="AM675">
        <v>1.845</v>
      </c>
      <c r="AN675">
        <v>1.79</v>
      </c>
      <c r="AO675">
        <v>1.7975000000000001</v>
      </c>
      <c r="AP675">
        <v>1.8174999999999999</v>
      </c>
      <c r="AQ675">
        <v>1.8374999999999999</v>
      </c>
      <c r="AR675">
        <v>1.8474999999999999</v>
      </c>
      <c r="AS675">
        <v>1.8474999999999999</v>
      </c>
      <c r="AT675">
        <v>1.84</v>
      </c>
      <c r="AU675">
        <v>1.83</v>
      </c>
      <c r="AV675">
        <v>1.8149999999999999</v>
      </c>
      <c r="AW675">
        <v>1.79</v>
      </c>
      <c r="AX675">
        <v>1.77</v>
      </c>
      <c r="AY675">
        <v>1.7475000000000001</v>
      </c>
    </row>
    <row r="676" spans="1:51">
      <c r="A676" s="95">
        <v>45230</v>
      </c>
      <c r="C676" s="63">
        <v>4487</v>
      </c>
      <c r="AK676">
        <v>2.2705899999999999</v>
      </c>
      <c r="AL676">
        <v>1.9</v>
      </c>
      <c r="AM676">
        <v>1.82</v>
      </c>
      <c r="AN676">
        <v>1.78</v>
      </c>
      <c r="AO676">
        <v>1.7849999999999999</v>
      </c>
      <c r="AP676">
        <v>1.8049999999999999</v>
      </c>
      <c r="AQ676">
        <v>1.825</v>
      </c>
      <c r="AR676">
        <v>1.835</v>
      </c>
      <c r="AS676">
        <v>1.835</v>
      </c>
      <c r="AT676">
        <v>1.8274999999999999</v>
      </c>
      <c r="AU676">
        <v>1.8174999999999999</v>
      </c>
      <c r="AV676">
        <v>1.8025</v>
      </c>
      <c r="AW676">
        <v>1.7775000000000001</v>
      </c>
      <c r="AX676">
        <v>1.7575000000000001</v>
      </c>
      <c r="AY676">
        <v>1.7350000000000001</v>
      </c>
    </row>
    <row r="677" spans="1:51">
      <c r="A677" s="103">
        <v>45231</v>
      </c>
      <c r="C677" s="63">
        <v>5761</v>
      </c>
      <c r="AK677">
        <v>2.2705899999999999</v>
      </c>
      <c r="AL677">
        <v>1.865</v>
      </c>
      <c r="AM677">
        <v>1.79</v>
      </c>
      <c r="AN677">
        <v>1.76</v>
      </c>
      <c r="AO677">
        <v>1.77</v>
      </c>
      <c r="AP677">
        <v>1.79</v>
      </c>
      <c r="AQ677">
        <v>1.8125</v>
      </c>
      <c r="AR677">
        <v>1.8225</v>
      </c>
      <c r="AS677">
        <v>1.8225</v>
      </c>
      <c r="AT677">
        <v>1.8149999999999999</v>
      </c>
      <c r="AU677">
        <v>1.8049999999999999</v>
      </c>
      <c r="AV677">
        <v>1.79</v>
      </c>
      <c r="AW677">
        <v>1.7649999999999999</v>
      </c>
      <c r="AX677">
        <v>1.7450000000000001</v>
      </c>
      <c r="AY677">
        <v>1.7224999999999999</v>
      </c>
    </row>
    <row r="678" spans="1:51">
      <c r="A678" s="95">
        <v>45232</v>
      </c>
      <c r="C678" s="63">
        <v>4761</v>
      </c>
      <c r="AK678">
        <v>2.2705899999999999</v>
      </c>
      <c r="AL678">
        <v>1.855</v>
      </c>
      <c r="AM678">
        <v>1.7849999999999999</v>
      </c>
      <c r="AN678">
        <v>1.7524999999999999</v>
      </c>
      <c r="AO678">
        <v>1.76</v>
      </c>
      <c r="AP678">
        <v>1.7825</v>
      </c>
      <c r="AQ678">
        <v>1.8049999999999999</v>
      </c>
      <c r="AR678">
        <v>1.8174999999999999</v>
      </c>
      <c r="AS678">
        <v>1.8174999999999999</v>
      </c>
      <c r="AT678">
        <v>1.81</v>
      </c>
      <c r="AU678">
        <v>1.8</v>
      </c>
      <c r="AV678">
        <v>1.7849999999999999</v>
      </c>
      <c r="AW678">
        <v>1.76</v>
      </c>
      <c r="AX678">
        <v>1.74</v>
      </c>
      <c r="AY678">
        <v>1.7175</v>
      </c>
    </row>
    <row r="679" spans="1:51">
      <c r="A679" s="95">
        <v>45233</v>
      </c>
      <c r="C679" s="63">
        <v>2619</v>
      </c>
      <c r="AL679">
        <v>1.915</v>
      </c>
      <c r="AM679">
        <v>1.83</v>
      </c>
      <c r="AN679">
        <v>1.7849999999999999</v>
      </c>
      <c r="AO679">
        <v>1.7925</v>
      </c>
      <c r="AP679">
        <v>1.8149999999999999</v>
      </c>
      <c r="AQ679">
        <v>1.8374999999999999</v>
      </c>
      <c r="AR679">
        <v>1.85</v>
      </c>
      <c r="AS679">
        <v>1.85</v>
      </c>
      <c r="AT679">
        <v>1.8425</v>
      </c>
      <c r="AU679">
        <v>1.8325</v>
      </c>
      <c r="AV679">
        <v>1.8174999999999999</v>
      </c>
      <c r="AW679">
        <v>1.7925</v>
      </c>
      <c r="AX679">
        <v>1.7725</v>
      </c>
      <c r="AY679">
        <v>1.75</v>
      </c>
    </row>
    <row r="680" spans="1:51">
      <c r="A680" s="95">
        <v>45236</v>
      </c>
      <c r="C680" s="63">
        <v>1648</v>
      </c>
      <c r="AL680">
        <v>1.8425</v>
      </c>
      <c r="AM680">
        <v>1.7749999999999999</v>
      </c>
      <c r="AN680">
        <v>1.7350000000000001</v>
      </c>
      <c r="AO680">
        <v>1.7424999999999999</v>
      </c>
      <c r="AP680">
        <v>1.7649999999999999</v>
      </c>
      <c r="AQ680">
        <v>1.7875000000000001</v>
      </c>
      <c r="AR680">
        <v>1.8</v>
      </c>
      <c r="AS680">
        <v>1.8</v>
      </c>
      <c r="AT680">
        <v>1.7925</v>
      </c>
      <c r="AU680">
        <v>1.7825</v>
      </c>
      <c r="AV680">
        <v>1.7675000000000001</v>
      </c>
      <c r="AW680">
        <v>1.7424999999999999</v>
      </c>
      <c r="AX680">
        <v>1.7224999999999999</v>
      </c>
      <c r="AY680">
        <v>1.7</v>
      </c>
    </row>
    <row r="681" spans="1:51">
      <c r="A681" s="95">
        <v>45237</v>
      </c>
      <c r="C681" s="63">
        <v>6335</v>
      </c>
      <c r="AL681">
        <v>1.81</v>
      </c>
      <c r="AM681">
        <v>1.74</v>
      </c>
      <c r="AN681">
        <v>1.7050000000000001</v>
      </c>
      <c r="AO681">
        <v>1.7150000000000001</v>
      </c>
      <c r="AP681">
        <v>1.7375</v>
      </c>
      <c r="AQ681">
        <v>1.76</v>
      </c>
      <c r="AR681">
        <v>1.7725</v>
      </c>
      <c r="AS681">
        <v>1.7725</v>
      </c>
      <c r="AT681">
        <v>1.7649999999999999</v>
      </c>
      <c r="AU681">
        <v>1.7549999999999999</v>
      </c>
      <c r="AV681">
        <v>1.74</v>
      </c>
      <c r="AW681">
        <v>1.7150000000000001</v>
      </c>
      <c r="AX681">
        <v>1.6950000000000001</v>
      </c>
      <c r="AY681">
        <v>1.6725000000000001</v>
      </c>
    </row>
    <row r="682" spans="1:51">
      <c r="A682" s="95">
        <v>45238</v>
      </c>
      <c r="C682" s="63">
        <v>2760</v>
      </c>
      <c r="AL682">
        <v>1.89</v>
      </c>
      <c r="AM682">
        <v>1.7949999999999999</v>
      </c>
      <c r="AN682">
        <v>1.7475000000000001</v>
      </c>
      <c r="AO682">
        <v>1.7549999999999999</v>
      </c>
      <c r="AP682">
        <v>1.7775000000000001</v>
      </c>
      <c r="AQ682">
        <v>1.8</v>
      </c>
      <c r="AR682">
        <v>1.8125</v>
      </c>
      <c r="AS682">
        <v>1.8125</v>
      </c>
      <c r="AT682">
        <v>1.8049999999999999</v>
      </c>
      <c r="AU682">
        <v>1.7949999999999999</v>
      </c>
      <c r="AV682">
        <v>1.78</v>
      </c>
      <c r="AW682">
        <v>1.7549999999999999</v>
      </c>
      <c r="AX682">
        <v>1.7350000000000001</v>
      </c>
      <c r="AY682">
        <v>1.7124999999999999</v>
      </c>
    </row>
    <row r="683" spans="1:51">
      <c r="A683" s="95">
        <v>45239</v>
      </c>
      <c r="C683" s="63">
        <v>1810</v>
      </c>
      <c r="AL683">
        <v>1.87</v>
      </c>
      <c r="AM683">
        <v>1.7649999999999999</v>
      </c>
      <c r="AN683">
        <v>1.7075</v>
      </c>
      <c r="AO683">
        <v>1.7124999999999999</v>
      </c>
      <c r="AP683">
        <v>1.7350000000000001</v>
      </c>
      <c r="AQ683">
        <v>1.7575000000000001</v>
      </c>
      <c r="AR683">
        <v>1.77</v>
      </c>
      <c r="AS683">
        <v>1.77</v>
      </c>
      <c r="AT683">
        <v>1.7625</v>
      </c>
      <c r="AU683">
        <v>1.7524999999999999</v>
      </c>
      <c r="AV683">
        <v>1.7375</v>
      </c>
      <c r="AW683">
        <v>1.7124999999999999</v>
      </c>
      <c r="AX683">
        <v>1.6924999999999999</v>
      </c>
      <c r="AY683">
        <v>1.67</v>
      </c>
    </row>
    <row r="684" spans="1:51">
      <c r="A684" s="95">
        <v>45240</v>
      </c>
      <c r="C684" s="63">
        <v>4542</v>
      </c>
      <c r="AL684">
        <v>1.865</v>
      </c>
      <c r="AM684">
        <v>1.75</v>
      </c>
      <c r="AN684">
        <v>1.7050000000000001</v>
      </c>
      <c r="AO684">
        <v>1.71</v>
      </c>
      <c r="AP684">
        <v>1.7324999999999999</v>
      </c>
      <c r="AQ684">
        <v>1.7549999999999999</v>
      </c>
      <c r="AR684">
        <v>1.77</v>
      </c>
      <c r="AS684">
        <v>1.7725</v>
      </c>
      <c r="AT684">
        <v>1.77</v>
      </c>
      <c r="AU684">
        <v>1.76</v>
      </c>
      <c r="AV684">
        <v>1.7475000000000001</v>
      </c>
      <c r="AW684">
        <v>1.7324999999999999</v>
      </c>
      <c r="AX684">
        <v>1.7150000000000001</v>
      </c>
      <c r="AY684">
        <v>1.6950000000000001</v>
      </c>
    </row>
    <row r="685" spans="1:51">
      <c r="A685" s="95">
        <v>45243</v>
      </c>
      <c r="C685" s="63">
        <v>3914</v>
      </c>
      <c r="AL685">
        <v>1.875</v>
      </c>
      <c r="AM685">
        <v>1.77</v>
      </c>
      <c r="AN685">
        <v>1.72</v>
      </c>
      <c r="AO685">
        <v>1.7224999999999999</v>
      </c>
      <c r="AP685">
        <v>1.7450000000000001</v>
      </c>
      <c r="AQ685">
        <v>1.7675000000000001</v>
      </c>
      <c r="AR685">
        <v>1.78</v>
      </c>
      <c r="AS685">
        <v>1.78</v>
      </c>
      <c r="AT685">
        <v>1.7775000000000001</v>
      </c>
      <c r="AU685">
        <v>1.7625</v>
      </c>
      <c r="AV685">
        <v>1.7450000000000001</v>
      </c>
      <c r="AW685">
        <v>1.7275</v>
      </c>
      <c r="AX685">
        <v>1.7075</v>
      </c>
      <c r="AY685">
        <v>1.6850000000000001</v>
      </c>
    </row>
    <row r="686" spans="1:51">
      <c r="A686" s="95">
        <v>45244</v>
      </c>
      <c r="C686" s="63">
        <v>3430</v>
      </c>
      <c r="AL686">
        <v>1.88</v>
      </c>
      <c r="AM686">
        <v>1.7749999999999999</v>
      </c>
      <c r="AN686">
        <v>1.72</v>
      </c>
      <c r="AO686">
        <v>1.7224999999999999</v>
      </c>
      <c r="AP686">
        <v>1.7424999999999999</v>
      </c>
      <c r="AQ686">
        <v>1.7649999999999999</v>
      </c>
      <c r="AR686">
        <v>1.7775000000000001</v>
      </c>
      <c r="AS686">
        <v>1.7775000000000001</v>
      </c>
      <c r="AT686">
        <v>1.7749999999999999</v>
      </c>
      <c r="AU686">
        <v>1.76</v>
      </c>
      <c r="AV686">
        <v>1.7424999999999999</v>
      </c>
      <c r="AW686">
        <v>1.7250000000000001</v>
      </c>
      <c r="AX686">
        <v>1.7050000000000001</v>
      </c>
      <c r="AY686">
        <v>1.6825000000000001</v>
      </c>
    </row>
    <row r="687" spans="1:51">
      <c r="A687" s="95">
        <v>45245</v>
      </c>
      <c r="C687" s="63">
        <v>5078</v>
      </c>
      <c r="AL687">
        <v>1.89</v>
      </c>
      <c r="AM687">
        <v>1.7849999999999999</v>
      </c>
      <c r="AN687">
        <v>1.7275</v>
      </c>
      <c r="AO687">
        <v>1.73</v>
      </c>
      <c r="AP687">
        <v>1.75</v>
      </c>
      <c r="AQ687">
        <v>1.77</v>
      </c>
      <c r="AR687">
        <v>1.7825</v>
      </c>
      <c r="AS687">
        <v>1.7825</v>
      </c>
      <c r="AT687">
        <v>1.78</v>
      </c>
      <c r="AU687">
        <v>1.7649999999999999</v>
      </c>
      <c r="AV687">
        <v>1.7475000000000001</v>
      </c>
      <c r="AW687">
        <v>1.7275</v>
      </c>
      <c r="AX687">
        <v>1.7075</v>
      </c>
      <c r="AY687">
        <v>1.6850000000000001</v>
      </c>
    </row>
    <row r="688" spans="1:51">
      <c r="A688" s="95">
        <v>45246</v>
      </c>
      <c r="C688" s="63">
        <v>5328</v>
      </c>
      <c r="AL688">
        <v>1.89</v>
      </c>
      <c r="AM688">
        <v>1.8049999999999999</v>
      </c>
      <c r="AN688">
        <v>1.74</v>
      </c>
      <c r="AO688">
        <v>1.74</v>
      </c>
      <c r="AP688">
        <v>1.76</v>
      </c>
      <c r="AQ688">
        <v>1.78</v>
      </c>
      <c r="AR688">
        <v>1.7925</v>
      </c>
      <c r="AS688">
        <v>1.79</v>
      </c>
      <c r="AT688">
        <v>1.7875000000000001</v>
      </c>
      <c r="AU688">
        <v>1.7725</v>
      </c>
      <c r="AV688">
        <v>1.7549999999999999</v>
      </c>
      <c r="AW688">
        <v>1.7275</v>
      </c>
      <c r="AX688">
        <v>1.7050000000000001</v>
      </c>
      <c r="AY688">
        <v>1.6825000000000001</v>
      </c>
    </row>
    <row r="689" spans="1:51">
      <c r="A689" s="95">
        <v>45247</v>
      </c>
      <c r="C689" s="63">
        <v>2581</v>
      </c>
      <c r="AL689">
        <v>1.8825000000000001</v>
      </c>
      <c r="AM689">
        <v>1.7975000000000001</v>
      </c>
      <c r="AN689">
        <v>1.73</v>
      </c>
      <c r="AO689">
        <v>1.7275</v>
      </c>
      <c r="AP689">
        <v>1.7475000000000001</v>
      </c>
      <c r="AQ689">
        <v>1.7675000000000001</v>
      </c>
      <c r="AR689">
        <v>1.78</v>
      </c>
      <c r="AS689">
        <v>1.7775000000000001</v>
      </c>
      <c r="AT689">
        <v>1.7749999999999999</v>
      </c>
      <c r="AU689">
        <v>1.76</v>
      </c>
      <c r="AV689">
        <v>1.7424999999999999</v>
      </c>
      <c r="AW689">
        <v>1.7124999999999999</v>
      </c>
      <c r="AX689">
        <v>1.6875</v>
      </c>
      <c r="AY689">
        <v>1.6625000000000001</v>
      </c>
    </row>
    <row r="690" spans="1:51">
      <c r="A690" s="95">
        <v>45250</v>
      </c>
      <c r="C690" s="63">
        <v>2429</v>
      </c>
      <c r="AL690">
        <v>1.8875</v>
      </c>
      <c r="AM690">
        <v>1.81</v>
      </c>
      <c r="AN690">
        <v>1.7424999999999999</v>
      </c>
      <c r="AO690">
        <v>1.74</v>
      </c>
      <c r="AP690">
        <v>1.76</v>
      </c>
      <c r="AQ690">
        <v>1.78</v>
      </c>
      <c r="AR690">
        <v>1.7925</v>
      </c>
      <c r="AS690">
        <v>1.79</v>
      </c>
      <c r="AT690">
        <v>1.7875000000000001</v>
      </c>
      <c r="AU690">
        <v>1.7725</v>
      </c>
      <c r="AV690">
        <v>1.7549999999999999</v>
      </c>
      <c r="AW690">
        <v>1.7250000000000001</v>
      </c>
      <c r="AX690">
        <v>1.7</v>
      </c>
      <c r="AY690">
        <v>1.675</v>
      </c>
    </row>
    <row r="691" spans="1:51">
      <c r="A691" s="95">
        <v>45251</v>
      </c>
      <c r="C691" s="63">
        <v>4102</v>
      </c>
      <c r="AL691">
        <v>1.8825000000000001</v>
      </c>
      <c r="AM691">
        <v>1.8049999999999999</v>
      </c>
      <c r="AN691">
        <v>1.74</v>
      </c>
      <c r="AO691">
        <v>1.74</v>
      </c>
      <c r="AP691">
        <v>1.76</v>
      </c>
      <c r="AQ691">
        <v>1.78</v>
      </c>
      <c r="AR691">
        <v>1.7925</v>
      </c>
      <c r="AS691">
        <v>1.79</v>
      </c>
      <c r="AT691">
        <v>1.7875000000000001</v>
      </c>
      <c r="AU691">
        <v>1.7725</v>
      </c>
      <c r="AV691">
        <v>1.7549999999999999</v>
      </c>
      <c r="AW691">
        <v>1.7250000000000001</v>
      </c>
      <c r="AX691">
        <v>1.6975</v>
      </c>
      <c r="AY691">
        <v>1.67</v>
      </c>
    </row>
    <row r="692" spans="1:51">
      <c r="A692" s="95">
        <v>45252</v>
      </c>
      <c r="C692" s="63">
        <v>3280</v>
      </c>
      <c r="AL692">
        <v>1.875</v>
      </c>
      <c r="AM692">
        <v>1.79</v>
      </c>
      <c r="AN692">
        <v>1.7350000000000001</v>
      </c>
      <c r="AO692">
        <v>1.7375</v>
      </c>
      <c r="AP692">
        <v>1.7575000000000001</v>
      </c>
      <c r="AQ692">
        <v>1.7775000000000001</v>
      </c>
      <c r="AR692">
        <v>1.79</v>
      </c>
      <c r="AS692">
        <v>1.7875000000000001</v>
      </c>
      <c r="AT692">
        <v>1.7849999999999999</v>
      </c>
      <c r="AU692">
        <v>1.77</v>
      </c>
      <c r="AV692">
        <v>1.7524999999999999</v>
      </c>
      <c r="AW692">
        <v>1.7224999999999999</v>
      </c>
      <c r="AX692">
        <v>1.6950000000000001</v>
      </c>
      <c r="AY692">
        <v>1.6675</v>
      </c>
    </row>
    <row r="693" spans="1:51">
      <c r="A693" s="103">
        <v>45253</v>
      </c>
      <c r="AL693" s="189">
        <v>1.875</v>
      </c>
      <c r="AM693" s="189">
        <v>1.79</v>
      </c>
      <c r="AN693" s="189">
        <v>1.7350000000000001</v>
      </c>
      <c r="AO693" s="189">
        <v>1.7375</v>
      </c>
      <c r="AP693" s="189">
        <v>1.7575000000000001</v>
      </c>
      <c r="AQ693" s="189">
        <v>1.7775000000000001</v>
      </c>
      <c r="AR693" s="189">
        <v>1.79</v>
      </c>
      <c r="AS693" s="189">
        <v>1.7875000000000001</v>
      </c>
      <c r="AT693" s="189">
        <v>1.7849999999999999</v>
      </c>
      <c r="AU693" s="189">
        <v>1.77</v>
      </c>
      <c r="AV693" s="189">
        <v>1.7524999999999999</v>
      </c>
      <c r="AW693" s="189">
        <v>1.7224999999999999</v>
      </c>
      <c r="AX693" s="189">
        <v>1.6950000000000001</v>
      </c>
      <c r="AY693" s="189">
        <v>1.6675</v>
      </c>
    </row>
    <row r="694" spans="1:51">
      <c r="A694" s="95">
        <v>45254</v>
      </c>
      <c r="C694" s="63">
        <v>220</v>
      </c>
      <c r="AL694">
        <v>1.875</v>
      </c>
      <c r="AM694">
        <v>1.7749999999999999</v>
      </c>
      <c r="AN694">
        <v>1.7224999999999999</v>
      </c>
      <c r="AO694">
        <v>1.7250000000000001</v>
      </c>
      <c r="AP694">
        <v>1.7450000000000001</v>
      </c>
      <c r="AQ694">
        <v>1.7649999999999999</v>
      </c>
      <c r="AR694">
        <v>1.7775000000000001</v>
      </c>
      <c r="AS694">
        <v>1.7749999999999999</v>
      </c>
      <c r="AT694">
        <v>1.7725</v>
      </c>
      <c r="AU694">
        <v>1.7575000000000001</v>
      </c>
      <c r="AV694">
        <v>1.74</v>
      </c>
      <c r="AW694">
        <v>1.71</v>
      </c>
      <c r="AX694">
        <v>1.6825000000000001</v>
      </c>
      <c r="AY694">
        <v>1.655</v>
      </c>
    </row>
    <row r="695" spans="1:51">
      <c r="A695" s="95">
        <v>45257</v>
      </c>
      <c r="C695" s="63">
        <v>8633</v>
      </c>
      <c r="AL695">
        <v>1.87</v>
      </c>
      <c r="AM695">
        <v>1.75</v>
      </c>
      <c r="AN695">
        <v>1.7024999999999999</v>
      </c>
      <c r="AO695">
        <v>1.7075</v>
      </c>
      <c r="AP695">
        <v>1.73</v>
      </c>
      <c r="AQ695">
        <v>1.75</v>
      </c>
      <c r="AR695">
        <v>1.7625</v>
      </c>
      <c r="AS695">
        <v>1.76</v>
      </c>
      <c r="AT695">
        <v>1.7575000000000001</v>
      </c>
      <c r="AU695">
        <v>1.7450000000000001</v>
      </c>
      <c r="AV695">
        <v>1.7275</v>
      </c>
      <c r="AW695">
        <v>1.6975</v>
      </c>
      <c r="AX695">
        <v>1.665</v>
      </c>
      <c r="AY695">
        <v>1.6375</v>
      </c>
    </row>
    <row r="696" spans="1:51">
      <c r="A696" s="95">
        <v>45258</v>
      </c>
      <c r="C696" s="63">
        <v>4136</v>
      </c>
      <c r="AL696">
        <v>1.865</v>
      </c>
      <c r="AM696">
        <v>1.7350000000000001</v>
      </c>
      <c r="AN696">
        <v>1.69</v>
      </c>
      <c r="AO696">
        <v>1.6975</v>
      </c>
      <c r="AP696">
        <v>1.72</v>
      </c>
      <c r="AQ696">
        <v>1.7424999999999999</v>
      </c>
      <c r="AR696">
        <v>1.7549999999999999</v>
      </c>
      <c r="AS696">
        <v>1.7524999999999999</v>
      </c>
      <c r="AT696">
        <v>1.75</v>
      </c>
      <c r="AU696">
        <v>1.74</v>
      </c>
      <c r="AV696">
        <v>1.7250000000000001</v>
      </c>
      <c r="AW696">
        <v>1.6950000000000001</v>
      </c>
      <c r="AX696">
        <v>1.665</v>
      </c>
      <c r="AY696">
        <v>1.6375</v>
      </c>
    </row>
    <row r="697" spans="1:51">
      <c r="A697" s="95">
        <v>45259</v>
      </c>
      <c r="C697" s="63">
        <v>4872</v>
      </c>
      <c r="AL697">
        <v>1.865</v>
      </c>
      <c r="AM697">
        <v>1.75</v>
      </c>
      <c r="AN697">
        <v>1.7</v>
      </c>
      <c r="AO697">
        <v>1.7075</v>
      </c>
      <c r="AP697">
        <v>1.73</v>
      </c>
      <c r="AQ697">
        <v>1.75</v>
      </c>
      <c r="AR697">
        <v>1.7625</v>
      </c>
      <c r="AS697">
        <v>1.76</v>
      </c>
      <c r="AT697">
        <v>1.7575000000000001</v>
      </c>
      <c r="AU697">
        <v>1.7475000000000001</v>
      </c>
      <c r="AV697">
        <v>1.7324999999999999</v>
      </c>
      <c r="AW697">
        <v>1.7024999999999999</v>
      </c>
      <c r="AX697">
        <v>1.6725000000000001</v>
      </c>
      <c r="AY697">
        <v>1.645</v>
      </c>
    </row>
    <row r="698" spans="1:51">
      <c r="A698" s="95">
        <v>45260</v>
      </c>
      <c r="C698" s="63">
        <v>5791</v>
      </c>
      <c r="AL698">
        <v>1.8623499999999999</v>
      </c>
      <c r="AM698">
        <v>1.79</v>
      </c>
      <c r="AN698">
        <v>1.7375</v>
      </c>
      <c r="AO698">
        <v>1.7424999999999999</v>
      </c>
      <c r="AP698">
        <v>1.7625</v>
      </c>
      <c r="AQ698">
        <v>1.7825</v>
      </c>
      <c r="AR698">
        <v>1.7949999999999999</v>
      </c>
      <c r="AS698">
        <v>1.7925</v>
      </c>
      <c r="AT698">
        <v>1.79</v>
      </c>
      <c r="AU698">
        <v>1.78</v>
      </c>
      <c r="AV698">
        <v>1.7649999999999999</v>
      </c>
      <c r="AW698">
        <v>1.7375</v>
      </c>
      <c r="AX698">
        <v>1.7075</v>
      </c>
      <c r="AY698">
        <v>1.68</v>
      </c>
    </row>
    <row r="699" spans="1:51">
      <c r="A699" s="95">
        <v>45261</v>
      </c>
      <c r="C699" s="63">
        <v>1866</v>
      </c>
      <c r="AL699" s="28">
        <v>1.8623499999999999</v>
      </c>
      <c r="AM699">
        <v>1.7949999999999999</v>
      </c>
      <c r="AN699">
        <v>1.7450000000000001</v>
      </c>
      <c r="AO699">
        <v>1.7475000000000001</v>
      </c>
      <c r="AP699">
        <v>1.7675000000000001</v>
      </c>
      <c r="AQ699">
        <v>1.7875000000000001</v>
      </c>
      <c r="AR699">
        <v>1.8</v>
      </c>
      <c r="AS699">
        <v>1.7975000000000001</v>
      </c>
      <c r="AT699">
        <v>1.7949999999999999</v>
      </c>
      <c r="AU699">
        <v>1.7849999999999999</v>
      </c>
      <c r="AV699">
        <v>1.77</v>
      </c>
      <c r="AW699">
        <v>1.74</v>
      </c>
      <c r="AX699">
        <v>1.71</v>
      </c>
      <c r="AY699">
        <v>1.6825000000000001</v>
      </c>
    </row>
    <row r="700" spans="1:51">
      <c r="A700" s="95">
        <v>45264</v>
      </c>
      <c r="C700" s="63">
        <v>1700</v>
      </c>
      <c r="AL700">
        <v>1.8623499999999999</v>
      </c>
      <c r="AM700">
        <v>1.7749999999999999</v>
      </c>
      <c r="AN700">
        <v>1.73</v>
      </c>
      <c r="AO700">
        <v>1.7324999999999999</v>
      </c>
      <c r="AP700">
        <v>1.7524999999999999</v>
      </c>
      <c r="AQ700">
        <v>1.7725</v>
      </c>
      <c r="AR700">
        <v>1.7849999999999999</v>
      </c>
      <c r="AS700">
        <v>1.7825</v>
      </c>
      <c r="AT700">
        <v>1.78</v>
      </c>
      <c r="AU700">
        <v>1.77</v>
      </c>
      <c r="AV700">
        <v>1.7549999999999999</v>
      </c>
      <c r="AW700">
        <v>1.7250000000000001</v>
      </c>
      <c r="AX700">
        <v>1.6950000000000001</v>
      </c>
      <c r="AY700">
        <v>1.6675</v>
      </c>
    </row>
    <row r="701" spans="1:51">
      <c r="A701" s="95">
        <v>45265</v>
      </c>
      <c r="C701" s="63">
        <v>4510</v>
      </c>
      <c r="AM701">
        <v>1.75</v>
      </c>
      <c r="AN701">
        <v>1.7150000000000001</v>
      </c>
      <c r="AO701">
        <v>1.7224999999999999</v>
      </c>
      <c r="AP701">
        <v>1.7424999999999999</v>
      </c>
      <c r="AQ701">
        <v>1.7625</v>
      </c>
      <c r="AR701">
        <v>1.7749999999999999</v>
      </c>
      <c r="AS701">
        <v>1.7725</v>
      </c>
      <c r="AT701">
        <v>1.77</v>
      </c>
      <c r="AU701">
        <v>1.76</v>
      </c>
      <c r="AV701">
        <v>1.7450000000000001</v>
      </c>
      <c r="AW701">
        <v>1.7175</v>
      </c>
      <c r="AX701">
        <v>1.6875</v>
      </c>
      <c r="AY701">
        <v>1.66</v>
      </c>
    </row>
    <row r="702" spans="1:51">
      <c r="A702" s="95">
        <v>45266</v>
      </c>
      <c r="C702" s="63">
        <v>2827</v>
      </c>
      <c r="AM702">
        <v>1.7250000000000001</v>
      </c>
      <c r="AN702">
        <v>1.6850000000000001</v>
      </c>
      <c r="AO702">
        <v>1.6975</v>
      </c>
      <c r="AP702">
        <v>1.72</v>
      </c>
      <c r="AQ702">
        <v>1.7424999999999999</v>
      </c>
      <c r="AR702">
        <v>1.7575000000000001</v>
      </c>
      <c r="AS702">
        <v>1.7575000000000001</v>
      </c>
      <c r="AT702">
        <v>1.7549999999999999</v>
      </c>
      <c r="AU702">
        <v>1.7475000000000001</v>
      </c>
      <c r="AV702">
        <v>1.7324999999999999</v>
      </c>
      <c r="AW702">
        <v>1.7024999999999999</v>
      </c>
      <c r="AX702">
        <v>1.675</v>
      </c>
      <c r="AY702">
        <v>1.6475</v>
      </c>
    </row>
    <row r="703" spans="1:51">
      <c r="A703" s="95">
        <v>45267</v>
      </c>
      <c r="C703" s="63">
        <v>1982</v>
      </c>
      <c r="AM703">
        <v>1.72</v>
      </c>
      <c r="AN703">
        <v>1.67</v>
      </c>
      <c r="AO703">
        <v>1.6850000000000001</v>
      </c>
      <c r="AP703">
        <v>1.7075</v>
      </c>
      <c r="AQ703">
        <v>1.73</v>
      </c>
      <c r="AR703">
        <v>1.7450000000000001</v>
      </c>
      <c r="AS703">
        <v>1.7450000000000001</v>
      </c>
      <c r="AT703">
        <v>1.7424999999999999</v>
      </c>
      <c r="AU703">
        <v>1.7350000000000001</v>
      </c>
      <c r="AV703">
        <v>1.72</v>
      </c>
      <c r="AW703">
        <v>1.69</v>
      </c>
      <c r="AX703">
        <v>1.6625000000000001</v>
      </c>
      <c r="AY703">
        <v>1.635</v>
      </c>
    </row>
    <row r="704" spans="1:51">
      <c r="A704" s="95">
        <v>45268</v>
      </c>
      <c r="C704" s="63">
        <v>7036</v>
      </c>
      <c r="AM704">
        <v>1.7250000000000001</v>
      </c>
      <c r="AN704">
        <v>1.67</v>
      </c>
      <c r="AO704">
        <v>1.6850000000000001</v>
      </c>
      <c r="AP704">
        <v>1.7075</v>
      </c>
      <c r="AQ704">
        <v>1.73</v>
      </c>
      <c r="AR704">
        <v>1.7450000000000001</v>
      </c>
      <c r="AS704">
        <v>1.7424999999999999</v>
      </c>
      <c r="AT704">
        <v>1.74</v>
      </c>
      <c r="AU704">
        <v>1.7324999999999999</v>
      </c>
      <c r="AV704">
        <v>1.72</v>
      </c>
      <c r="AW704">
        <v>1.6924999999999999</v>
      </c>
      <c r="AX704">
        <v>1.665</v>
      </c>
      <c r="AY704">
        <v>1.6375</v>
      </c>
    </row>
    <row r="705" spans="1:51">
      <c r="A705" s="95">
        <v>45271</v>
      </c>
      <c r="C705" s="63">
        <v>1074</v>
      </c>
      <c r="AM705">
        <v>1.7050000000000001</v>
      </c>
      <c r="AN705">
        <v>1.645</v>
      </c>
      <c r="AO705">
        <v>1.66</v>
      </c>
      <c r="AP705">
        <v>1.6825000000000001</v>
      </c>
      <c r="AQ705">
        <v>1.7050000000000001</v>
      </c>
      <c r="AR705">
        <v>1.72</v>
      </c>
      <c r="AS705">
        <v>1.7175</v>
      </c>
      <c r="AT705">
        <v>1.7150000000000001</v>
      </c>
      <c r="AU705">
        <v>1.7075</v>
      </c>
      <c r="AV705">
        <v>1.6950000000000001</v>
      </c>
      <c r="AW705">
        <v>1.6675</v>
      </c>
      <c r="AX705">
        <v>1.64</v>
      </c>
      <c r="AY705">
        <v>1.6125</v>
      </c>
    </row>
    <row r="706" spans="1:51">
      <c r="A706" s="95">
        <v>45272</v>
      </c>
      <c r="C706" s="63">
        <v>6244</v>
      </c>
      <c r="AM706">
        <v>1.6950000000000001</v>
      </c>
      <c r="AN706">
        <v>1.6325000000000001</v>
      </c>
      <c r="AO706">
        <v>1.6475</v>
      </c>
      <c r="AP706">
        <v>1.67</v>
      </c>
      <c r="AQ706">
        <v>1.6924999999999999</v>
      </c>
      <c r="AR706">
        <v>1.7075</v>
      </c>
      <c r="AS706">
        <v>1.7075</v>
      </c>
      <c r="AT706">
        <v>1.7050000000000001</v>
      </c>
      <c r="AU706">
        <v>1.7</v>
      </c>
      <c r="AV706">
        <v>1.69</v>
      </c>
      <c r="AW706">
        <v>1.665</v>
      </c>
      <c r="AX706">
        <v>1.64</v>
      </c>
      <c r="AY706">
        <v>1.615</v>
      </c>
    </row>
    <row r="707" spans="1:51">
      <c r="A707" s="95">
        <v>45273</v>
      </c>
      <c r="C707" s="63">
        <v>5271</v>
      </c>
      <c r="AM707">
        <v>1.675</v>
      </c>
      <c r="AN707">
        <v>1.6</v>
      </c>
      <c r="AO707">
        <v>1.615</v>
      </c>
      <c r="AP707">
        <v>1.6375</v>
      </c>
      <c r="AQ707">
        <v>1.66</v>
      </c>
      <c r="AR707">
        <v>1.675</v>
      </c>
      <c r="AS707">
        <v>1.675</v>
      </c>
      <c r="AT707">
        <v>1.6725000000000001</v>
      </c>
      <c r="AU707">
        <v>1.67</v>
      </c>
      <c r="AV707">
        <v>1.665</v>
      </c>
      <c r="AW707">
        <v>1.645</v>
      </c>
      <c r="AX707">
        <v>1.6225000000000001</v>
      </c>
      <c r="AY707">
        <v>1.6</v>
      </c>
    </row>
    <row r="708" spans="1:51">
      <c r="A708" s="95">
        <v>45274</v>
      </c>
      <c r="C708" s="63">
        <v>8612</v>
      </c>
      <c r="AM708">
        <v>1.68</v>
      </c>
      <c r="AN708">
        <v>1.61</v>
      </c>
      <c r="AO708">
        <v>1.625</v>
      </c>
      <c r="AP708">
        <v>1.6475</v>
      </c>
      <c r="AQ708">
        <v>1.6675</v>
      </c>
      <c r="AR708">
        <v>1.68</v>
      </c>
      <c r="AS708">
        <v>1.6775</v>
      </c>
      <c r="AT708">
        <v>1.675</v>
      </c>
      <c r="AU708">
        <v>1.67</v>
      </c>
      <c r="AV708">
        <v>1.6625000000000001</v>
      </c>
      <c r="AW708">
        <v>1.64</v>
      </c>
      <c r="AX708">
        <v>1.615</v>
      </c>
      <c r="AY708">
        <v>1.59</v>
      </c>
    </row>
    <row r="709" spans="1:51">
      <c r="A709" s="95">
        <v>45275</v>
      </c>
      <c r="C709" s="63">
        <v>2814</v>
      </c>
      <c r="AM709">
        <v>1.6850000000000001</v>
      </c>
      <c r="AN709">
        <v>1.62</v>
      </c>
      <c r="AO709">
        <v>1.6325000000000001</v>
      </c>
      <c r="AP709">
        <v>1.6525000000000001</v>
      </c>
      <c r="AQ709">
        <v>1.675</v>
      </c>
      <c r="AR709">
        <v>1.6875</v>
      </c>
      <c r="AS709">
        <v>1.6850000000000001</v>
      </c>
      <c r="AT709">
        <v>1.6825000000000001</v>
      </c>
      <c r="AU709">
        <v>1.6775</v>
      </c>
      <c r="AV709">
        <v>1.67</v>
      </c>
      <c r="AW709">
        <v>1.645</v>
      </c>
      <c r="AX709">
        <v>1.62</v>
      </c>
      <c r="AY709">
        <v>1.595</v>
      </c>
    </row>
    <row r="710" spans="1:51">
      <c r="A710" s="95">
        <v>45278</v>
      </c>
      <c r="C710" s="63">
        <v>1837</v>
      </c>
      <c r="AM710">
        <v>1.68</v>
      </c>
      <c r="AN710">
        <v>1.61</v>
      </c>
      <c r="AO710">
        <v>1.6225000000000001</v>
      </c>
      <c r="AP710">
        <v>1.6425000000000001</v>
      </c>
      <c r="AQ710">
        <v>1.665</v>
      </c>
      <c r="AR710">
        <v>1.6775</v>
      </c>
      <c r="AS710">
        <v>1.675</v>
      </c>
      <c r="AT710">
        <v>1.6725000000000001</v>
      </c>
      <c r="AU710">
        <v>1.6675</v>
      </c>
      <c r="AV710">
        <v>1.66</v>
      </c>
      <c r="AW710">
        <v>1.635</v>
      </c>
      <c r="AX710">
        <v>1.61</v>
      </c>
      <c r="AY710">
        <v>1.585</v>
      </c>
    </row>
    <row r="711" spans="1:51">
      <c r="A711" s="95">
        <v>45279</v>
      </c>
      <c r="C711" s="63">
        <v>5590</v>
      </c>
      <c r="AM711">
        <v>1.67</v>
      </c>
      <c r="AN711">
        <v>1.59</v>
      </c>
      <c r="AO711">
        <v>1.605</v>
      </c>
      <c r="AP711">
        <v>1.625</v>
      </c>
      <c r="AQ711">
        <v>1.6475</v>
      </c>
      <c r="AR711">
        <v>1.66</v>
      </c>
      <c r="AS711">
        <v>1.6575</v>
      </c>
      <c r="AT711">
        <v>1.655</v>
      </c>
      <c r="AU711">
        <v>1.65</v>
      </c>
      <c r="AV711">
        <v>1.6425000000000001</v>
      </c>
      <c r="AW711">
        <v>1.6174999999999999</v>
      </c>
      <c r="AX711">
        <v>1.5925</v>
      </c>
      <c r="AY711">
        <v>1.5674999999999999</v>
      </c>
    </row>
    <row r="712" spans="1:51">
      <c r="A712" s="95">
        <v>45280</v>
      </c>
      <c r="C712" s="63">
        <v>5377</v>
      </c>
      <c r="AM712">
        <v>1.66</v>
      </c>
      <c r="AN712">
        <v>1.5549999999999999</v>
      </c>
      <c r="AO712">
        <v>1.57</v>
      </c>
      <c r="AP712">
        <v>1.5925</v>
      </c>
      <c r="AQ712">
        <v>1.615</v>
      </c>
      <c r="AR712">
        <v>1.6274999999999999</v>
      </c>
      <c r="AS712">
        <v>1.6274999999999999</v>
      </c>
      <c r="AT712">
        <v>1.625</v>
      </c>
      <c r="AU712">
        <v>1.6225000000000001</v>
      </c>
      <c r="AV712">
        <v>1.6174999999999999</v>
      </c>
      <c r="AW712">
        <v>1.595</v>
      </c>
      <c r="AX712">
        <v>1.5725</v>
      </c>
      <c r="AY712">
        <v>1.55</v>
      </c>
    </row>
    <row r="713" spans="1:51">
      <c r="A713" s="95">
        <v>45281</v>
      </c>
      <c r="C713" s="63">
        <v>6283</v>
      </c>
      <c r="AM713">
        <v>1.665</v>
      </c>
      <c r="AN713">
        <v>1.575</v>
      </c>
      <c r="AO713">
        <v>1.5874999999999999</v>
      </c>
      <c r="AP713">
        <v>1.6074999999999999</v>
      </c>
      <c r="AQ713">
        <v>1.6274999999999999</v>
      </c>
      <c r="AR713">
        <v>1.64</v>
      </c>
      <c r="AS713">
        <v>1.64</v>
      </c>
      <c r="AT713">
        <v>1.6375</v>
      </c>
      <c r="AU713">
        <v>1.6325000000000001</v>
      </c>
      <c r="AV713">
        <v>1.6274999999999999</v>
      </c>
      <c r="AW713">
        <v>1.605</v>
      </c>
      <c r="AX713">
        <v>1.58</v>
      </c>
      <c r="AY713">
        <v>1.5575000000000001</v>
      </c>
    </row>
    <row r="714" spans="1:51">
      <c r="A714" s="95">
        <v>45282</v>
      </c>
      <c r="C714" s="63">
        <v>4008</v>
      </c>
      <c r="AM714">
        <v>1.67</v>
      </c>
      <c r="AN714">
        <v>1.6</v>
      </c>
      <c r="AO714">
        <v>1.6125</v>
      </c>
      <c r="AP714">
        <v>1.6325000000000001</v>
      </c>
      <c r="AQ714">
        <v>1.6525000000000001</v>
      </c>
      <c r="AR714">
        <v>1.665</v>
      </c>
      <c r="AS714">
        <v>1.6625000000000001</v>
      </c>
      <c r="AT714">
        <v>1.66</v>
      </c>
      <c r="AU714">
        <v>1.655</v>
      </c>
      <c r="AV714">
        <v>1.65</v>
      </c>
      <c r="AW714">
        <v>1.6274999999999999</v>
      </c>
      <c r="AX714">
        <v>1.6025</v>
      </c>
      <c r="AY714">
        <v>1.58</v>
      </c>
    </row>
    <row r="715" spans="1:51">
      <c r="A715" s="95">
        <v>45286</v>
      </c>
    </row>
    <row r="716" spans="1:51">
      <c r="A716" s="95">
        <v>45287</v>
      </c>
    </row>
    <row r="717" spans="1:51">
      <c r="A717" s="95">
        <v>45288</v>
      </c>
      <c r="C717" s="63">
        <v>2503</v>
      </c>
      <c r="AM717">
        <v>1.675</v>
      </c>
      <c r="AN717">
        <v>1.595</v>
      </c>
      <c r="AO717">
        <v>1.605</v>
      </c>
      <c r="AP717">
        <v>1.625</v>
      </c>
      <c r="AQ717">
        <v>1.645</v>
      </c>
      <c r="AR717">
        <v>1.6575</v>
      </c>
      <c r="AS717">
        <v>1.655</v>
      </c>
      <c r="AT717">
        <v>1.65</v>
      </c>
      <c r="AU717">
        <v>1.6425000000000001</v>
      </c>
      <c r="AV717">
        <v>1.6375</v>
      </c>
      <c r="AW717">
        <v>1.6125</v>
      </c>
      <c r="AX717">
        <v>1.5874999999999999</v>
      </c>
      <c r="AY717">
        <v>1.5625</v>
      </c>
    </row>
    <row r="718" spans="1:51">
      <c r="A718" s="95">
        <v>45289</v>
      </c>
      <c r="C718" s="63">
        <v>2599</v>
      </c>
      <c r="AM718">
        <v>1.6687799999999999</v>
      </c>
      <c r="AN718">
        <v>1.58</v>
      </c>
      <c r="AO718">
        <v>1.5874999999999999</v>
      </c>
      <c r="AP718">
        <v>1.61</v>
      </c>
      <c r="AQ718">
        <v>1.63</v>
      </c>
      <c r="AR718">
        <v>1.6425000000000001</v>
      </c>
      <c r="AS718">
        <v>1.64</v>
      </c>
      <c r="AT718">
        <v>1.635</v>
      </c>
      <c r="AU718">
        <v>1.63</v>
      </c>
      <c r="AV718">
        <v>1.625</v>
      </c>
      <c r="AW718">
        <v>1.6</v>
      </c>
      <c r="AX718">
        <v>1.575</v>
      </c>
      <c r="AY718">
        <v>1.55</v>
      </c>
    </row>
    <row r="719" spans="1:51">
      <c r="A719" s="95">
        <v>45293</v>
      </c>
      <c r="C719" s="63">
        <v>5449</v>
      </c>
      <c r="AM719">
        <v>1.6687799999999999</v>
      </c>
      <c r="AN719">
        <v>1.52</v>
      </c>
      <c r="AO719">
        <v>1.5275000000000001</v>
      </c>
      <c r="AP719">
        <v>1.55</v>
      </c>
      <c r="AQ719">
        <v>1.5725</v>
      </c>
      <c r="AR719">
        <v>1.5874999999999999</v>
      </c>
      <c r="AS719">
        <v>1.5874999999999999</v>
      </c>
      <c r="AT719">
        <v>1.585</v>
      </c>
      <c r="AU719">
        <v>1.5825</v>
      </c>
      <c r="AV719">
        <v>1.5774999999999999</v>
      </c>
      <c r="AW719">
        <v>1.5549999999999999</v>
      </c>
      <c r="AX719">
        <v>1.53</v>
      </c>
      <c r="AY719">
        <v>1.5075000000000001</v>
      </c>
    </row>
    <row r="720" spans="1:51">
      <c r="A720" s="95">
        <v>45294</v>
      </c>
      <c r="C720" s="63">
        <v>6614</v>
      </c>
      <c r="AM720">
        <v>1.6687799999999999</v>
      </c>
      <c r="AN720">
        <v>1.5275000000000001</v>
      </c>
      <c r="AO720">
        <v>1.5375000000000001</v>
      </c>
      <c r="AP720">
        <v>1.56</v>
      </c>
      <c r="AQ720">
        <v>1.5825</v>
      </c>
      <c r="AR720">
        <v>1.6</v>
      </c>
      <c r="AS720">
        <v>1.6</v>
      </c>
      <c r="AT720">
        <v>1.5974999999999999</v>
      </c>
      <c r="AU720">
        <v>1.595</v>
      </c>
      <c r="AV720">
        <v>1.59</v>
      </c>
      <c r="AW720">
        <v>1.57</v>
      </c>
      <c r="AX720">
        <v>1.5449999999999999</v>
      </c>
      <c r="AY720">
        <v>1.5225</v>
      </c>
    </row>
    <row r="721" spans="1:51">
      <c r="A721" s="95">
        <v>45295</v>
      </c>
      <c r="C721" s="63">
        <v>5105</v>
      </c>
      <c r="AN721">
        <v>1.56</v>
      </c>
      <c r="AO721">
        <v>1.57</v>
      </c>
      <c r="AP721">
        <v>1.5925</v>
      </c>
      <c r="AQ721">
        <v>1.615</v>
      </c>
      <c r="AR721">
        <v>1.63</v>
      </c>
      <c r="AS721">
        <v>1.63</v>
      </c>
      <c r="AT721">
        <v>1.6274999999999999</v>
      </c>
      <c r="AU721">
        <v>1.6225000000000001</v>
      </c>
      <c r="AV721">
        <v>1.6174999999999999</v>
      </c>
      <c r="AW721">
        <v>1.595</v>
      </c>
      <c r="AX721">
        <v>1.57</v>
      </c>
      <c r="AY721">
        <v>1.5475000000000001</v>
      </c>
    </row>
    <row r="722" spans="1:51">
      <c r="A722" s="95">
        <v>45296</v>
      </c>
      <c r="C722" s="63">
        <v>5784</v>
      </c>
      <c r="AN722">
        <v>1.58</v>
      </c>
      <c r="AO722">
        <v>1.59</v>
      </c>
      <c r="AP722">
        <v>1.61</v>
      </c>
      <c r="AQ722">
        <v>1.63</v>
      </c>
      <c r="AR722">
        <v>1.645</v>
      </c>
      <c r="AS722">
        <v>1.6425000000000001</v>
      </c>
      <c r="AT722">
        <v>1.6375</v>
      </c>
      <c r="AU722">
        <v>1.6325000000000001</v>
      </c>
      <c r="AV722">
        <v>1.6225000000000001</v>
      </c>
      <c r="AW722">
        <v>1.6</v>
      </c>
      <c r="AX722">
        <v>1.575</v>
      </c>
      <c r="AY722">
        <v>1.5525</v>
      </c>
    </row>
    <row r="723" spans="1:51">
      <c r="A723" s="95">
        <v>45299</v>
      </c>
      <c r="C723" s="63">
        <v>3322</v>
      </c>
      <c r="AN723">
        <v>1.58</v>
      </c>
      <c r="AO723">
        <v>1.59</v>
      </c>
      <c r="AP723">
        <v>1.61</v>
      </c>
      <c r="AQ723">
        <v>1.6325000000000001</v>
      </c>
      <c r="AR723">
        <v>1.6475</v>
      </c>
      <c r="AS723">
        <v>1.645</v>
      </c>
      <c r="AT723">
        <v>1.64</v>
      </c>
      <c r="AU723">
        <v>1.635</v>
      </c>
      <c r="AV723">
        <v>1.625</v>
      </c>
      <c r="AW723">
        <v>1.6025</v>
      </c>
      <c r="AX723">
        <v>1.5774999999999999</v>
      </c>
      <c r="AY723">
        <v>1.5525</v>
      </c>
    </row>
    <row r="724" spans="1:51">
      <c r="A724" s="95">
        <v>45300</v>
      </c>
      <c r="C724" s="63">
        <v>7442</v>
      </c>
      <c r="AN724">
        <v>1.625</v>
      </c>
      <c r="AO724">
        <v>1.65</v>
      </c>
      <c r="AP724">
        <v>1.665</v>
      </c>
      <c r="AQ724">
        <v>1.68</v>
      </c>
      <c r="AR724">
        <v>1.69</v>
      </c>
      <c r="AS724">
        <v>1.6850000000000001</v>
      </c>
      <c r="AT724">
        <v>1.6775</v>
      </c>
      <c r="AU724">
        <v>1.67</v>
      </c>
      <c r="AV724">
        <v>1.66</v>
      </c>
      <c r="AW724">
        <v>1.635</v>
      </c>
      <c r="AX724">
        <v>1.6074999999999999</v>
      </c>
      <c r="AY724">
        <v>1.5825</v>
      </c>
    </row>
    <row r="725" spans="1:51">
      <c r="A725" s="95">
        <v>45301</v>
      </c>
      <c r="C725" s="63">
        <v>5490</v>
      </c>
      <c r="AN725">
        <v>1.585</v>
      </c>
      <c r="AO725">
        <v>1.6074999999999999</v>
      </c>
      <c r="AP725">
        <v>1.6225000000000001</v>
      </c>
      <c r="AQ725">
        <v>1.64</v>
      </c>
      <c r="AR725">
        <v>1.6525000000000001</v>
      </c>
      <c r="AS725">
        <v>1.65</v>
      </c>
      <c r="AT725">
        <v>1.6425000000000001</v>
      </c>
      <c r="AU725">
        <v>1.635</v>
      </c>
      <c r="AV725">
        <v>1.625</v>
      </c>
      <c r="AW725">
        <v>1.6</v>
      </c>
      <c r="AX725">
        <v>1.5725</v>
      </c>
      <c r="AY725">
        <v>1.5475000000000001</v>
      </c>
    </row>
    <row r="726" spans="1:51">
      <c r="A726" s="95">
        <v>45302</v>
      </c>
      <c r="C726" s="63">
        <v>3859</v>
      </c>
      <c r="AN726">
        <v>1.58</v>
      </c>
      <c r="AO726">
        <v>1.595</v>
      </c>
      <c r="AP726">
        <v>1.6125</v>
      </c>
      <c r="AQ726">
        <v>1.63</v>
      </c>
      <c r="AR726">
        <v>1.6425000000000001</v>
      </c>
      <c r="AS726">
        <v>1.64</v>
      </c>
      <c r="AT726">
        <v>1.635</v>
      </c>
      <c r="AU726">
        <v>1.6274999999999999</v>
      </c>
      <c r="AV726">
        <v>1.62</v>
      </c>
      <c r="AW726">
        <v>1.5974999999999999</v>
      </c>
      <c r="AX726">
        <v>1.5725</v>
      </c>
      <c r="AY726">
        <v>1.5475000000000001</v>
      </c>
    </row>
    <row r="727" spans="1:51">
      <c r="A727" s="95">
        <v>45303</v>
      </c>
      <c r="C727" s="63">
        <v>2253</v>
      </c>
      <c r="AN727">
        <v>1.58</v>
      </c>
      <c r="AO727">
        <v>1.59</v>
      </c>
      <c r="AP727">
        <v>1.605</v>
      </c>
      <c r="AQ727">
        <v>1.6225000000000001</v>
      </c>
      <c r="AR727">
        <v>1.635</v>
      </c>
      <c r="AS727">
        <v>1.6325000000000001</v>
      </c>
      <c r="AT727">
        <v>1.6274999999999999</v>
      </c>
      <c r="AU727">
        <v>1.62</v>
      </c>
      <c r="AV727">
        <v>1.6125</v>
      </c>
      <c r="AW727">
        <v>1.5874999999999999</v>
      </c>
      <c r="AX727">
        <v>1.5625</v>
      </c>
      <c r="AY727">
        <v>1.5375000000000001</v>
      </c>
    </row>
    <row r="728" spans="1:51">
      <c r="A728" s="103">
        <v>45306</v>
      </c>
      <c r="C728" s="63">
        <v>0</v>
      </c>
      <c r="AN728" s="189">
        <v>1.58</v>
      </c>
      <c r="AO728" s="189">
        <v>1.59</v>
      </c>
      <c r="AP728" s="189">
        <v>1.605</v>
      </c>
      <c r="AQ728" s="189">
        <v>1.6225000000000001</v>
      </c>
      <c r="AR728" s="189">
        <v>1.635</v>
      </c>
      <c r="AS728" s="189">
        <v>1.6325000000000001</v>
      </c>
      <c r="AT728" s="189">
        <v>1.6274999999999999</v>
      </c>
      <c r="AU728" s="189">
        <v>1.62</v>
      </c>
      <c r="AV728" s="189">
        <v>1.6125</v>
      </c>
      <c r="AW728" s="189">
        <v>1.5874999999999999</v>
      </c>
      <c r="AX728" s="189">
        <v>1.5625</v>
      </c>
      <c r="AY728" s="189">
        <v>1.5375000000000001</v>
      </c>
    </row>
    <row r="729" spans="1:51">
      <c r="A729" s="95">
        <v>45307</v>
      </c>
      <c r="C729" s="63">
        <v>3099</v>
      </c>
      <c r="AN729">
        <v>1.61</v>
      </c>
      <c r="AO729">
        <v>1.625</v>
      </c>
      <c r="AP729">
        <v>1.6375</v>
      </c>
      <c r="AQ729">
        <v>1.6525000000000001</v>
      </c>
      <c r="AR729">
        <v>1.6625000000000001</v>
      </c>
      <c r="AS729">
        <v>1.6575</v>
      </c>
      <c r="AT729">
        <v>1.6525000000000001</v>
      </c>
      <c r="AU729">
        <v>1.645</v>
      </c>
      <c r="AV729">
        <v>1.6375</v>
      </c>
      <c r="AW729">
        <v>1.6125</v>
      </c>
      <c r="AX729">
        <v>1.585</v>
      </c>
      <c r="AY729">
        <v>1.56</v>
      </c>
    </row>
    <row r="730" spans="1:51">
      <c r="A730" s="95">
        <v>45308</v>
      </c>
      <c r="C730" s="63">
        <v>4688</v>
      </c>
      <c r="AN730">
        <v>1.57</v>
      </c>
      <c r="AO730">
        <v>1.57</v>
      </c>
      <c r="AP730">
        <v>1.5874999999999999</v>
      </c>
      <c r="AQ730">
        <v>1.6025</v>
      </c>
      <c r="AR730">
        <v>1.615</v>
      </c>
      <c r="AS730">
        <v>1.6125</v>
      </c>
      <c r="AT730">
        <v>1.6074999999999999</v>
      </c>
      <c r="AU730">
        <v>1.6025</v>
      </c>
      <c r="AV730">
        <v>1.595</v>
      </c>
      <c r="AW730">
        <v>1.57</v>
      </c>
      <c r="AX730">
        <v>1.5449999999999999</v>
      </c>
      <c r="AY730">
        <v>1.52</v>
      </c>
    </row>
    <row r="731" spans="1:51">
      <c r="A731" s="95">
        <v>45309</v>
      </c>
      <c r="C731" s="63">
        <v>5323</v>
      </c>
      <c r="AN731">
        <v>1.58</v>
      </c>
      <c r="AO731">
        <v>1.575</v>
      </c>
      <c r="AP731">
        <v>1.595</v>
      </c>
      <c r="AQ731">
        <v>1.6125</v>
      </c>
      <c r="AR731">
        <v>1.625</v>
      </c>
      <c r="AS731">
        <v>1.6225000000000001</v>
      </c>
      <c r="AT731">
        <v>1.6174999999999999</v>
      </c>
      <c r="AU731">
        <v>1.6125</v>
      </c>
      <c r="AV731">
        <v>1.6074999999999999</v>
      </c>
      <c r="AW731">
        <v>1.5825</v>
      </c>
      <c r="AX731">
        <v>1.5575000000000001</v>
      </c>
      <c r="AY731">
        <v>1.5349999999999999</v>
      </c>
    </row>
    <row r="732" spans="1:51">
      <c r="A732" s="95">
        <v>45310</v>
      </c>
      <c r="C732" s="63">
        <v>5576</v>
      </c>
      <c r="AN732">
        <v>1.5874999999999999</v>
      </c>
      <c r="AO732">
        <v>1.595</v>
      </c>
      <c r="AP732">
        <v>1.6125</v>
      </c>
      <c r="AQ732">
        <v>1.63</v>
      </c>
      <c r="AR732">
        <v>1.6425000000000001</v>
      </c>
      <c r="AS732">
        <v>1.64</v>
      </c>
      <c r="AT732">
        <v>1.635</v>
      </c>
      <c r="AU732">
        <v>1.63</v>
      </c>
      <c r="AV732">
        <v>1.6225000000000001</v>
      </c>
      <c r="AW732">
        <v>1.5974999999999999</v>
      </c>
      <c r="AX732">
        <v>1.57</v>
      </c>
      <c r="AY732">
        <v>1.5475000000000001</v>
      </c>
    </row>
    <row r="733" spans="1:51">
      <c r="A733" s="95">
        <v>45313</v>
      </c>
      <c r="C733" s="63">
        <v>3543</v>
      </c>
      <c r="AN733">
        <v>1.5925</v>
      </c>
      <c r="AO733">
        <v>1.61</v>
      </c>
      <c r="AP733">
        <v>1.6274999999999999</v>
      </c>
      <c r="AQ733">
        <v>1.645</v>
      </c>
      <c r="AR733">
        <v>1.66</v>
      </c>
      <c r="AS733">
        <v>1.6575</v>
      </c>
      <c r="AT733">
        <v>1.655</v>
      </c>
      <c r="AU733">
        <v>1.65</v>
      </c>
      <c r="AV733">
        <v>1.6425000000000001</v>
      </c>
      <c r="AW733">
        <v>1.62</v>
      </c>
      <c r="AX733">
        <v>1.5925</v>
      </c>
      <c r="AY733">
        <v>1.57</v>
      </c>
    </row>
    <row r="734" spans="1:51">
      <c r="A734" s="95">
        <v>45314</v>
      </c>
      <c r="C734" s="63">
        <v>3147</v>
      </c>
      <c r="AN734">
        <v>1.5874999999999999</v>
      </c>
      <c r="AO734">
        <v>1.595</v>
      </c>
      <c r="AP734">
        <v>1.6125</v>
      </c>
      <c r="AQ734">
        <v>1.6325000000000001</v>
      </c>
      <c r="AR734">
        <v>1.6475</v>
      </c>
      <c r="AS734">
        <v>1.645</v>
      </c>
      <c r="AT734">
        <v>1.6425000000000001</v>
      </c>
      <c r="AU734">
        <v>1.6375</v>
      </c>
      <c r="AV734">
        <v>1.63</v>
      </c>
      <c r="AW734">
        <v>1.6074999999999999</v>
      </c>
      <c r="AX734">
        <v>1.5825</v>
      </c>
      <c r="AY734">
        <v>1.56</v>
      </c>
    </row>
    <row r="735" spans="1:51">
      <c r="A735" s="95">
        <v>45315</v>
      </c>
      <c r="C735" s="63">
        <v>4112</v>
      </c>
      <c r="AN735">
        <v>1.59</v>
      </c>
      <c r="AO735">
        <v>1.61</v>
      </c>
      <c r="AP735">
        <v>1.625</v>
      </c>
      <c r="AQ735">
        <v>1.645</v>
      </c>
      <c r="AR735">
        <v>1.66</v>
      </c>
      <c r="AS735">
        <v>1.6575</v>
      </c>
      <c r="AT735">
        <v>1.6525000000000001</v>
      </c>
      <c r="AU735">
        <v>1.6475</v>
      </c>
      <c r="AV735">
        <v>1.64</v>
      </c>
      <c r="AW735">
        <v>1.6174999999999999</v>
      </c>
      <c r="AX735">
        <v>1.59</v>
      </c>
      <c r="AY735">
        <v>1.5674999999999999</v>
      </c>
    </row>
    <row r="736" spans="1:51">
      <c r="A736" s="95">
        <v>45316</v>
      </c>
      <c r="C736" s="63">
        <v>4109</v>
      </c>
      <c r="AN736">
        <v>1.585</v>
      </c>
      <c r="AO736">
        <v>1.59</v>
      </c>
      <c r="AP736">
        <v>1.6074999999999999</v>
      </c>
      <c r="AQ736">
        <v>1.6274999999999999</v>
      </c>
      <c r="AR736">
        <v>1.6425000000000001</v>
      </c>
      <c r="AS736">
        <v>1.64</v>
      </c>
      <c r="AT736">
        <v>1.635</v>
      </c>
      <c r="AU736">
        <v>1.63</v>
      </c>
      <c r="AV736">
        <v>1.6225000000000001</v>
      </c>
      <c r="AW736">
        <v>1.6025</v>
      </c>
      <c r="AX736">
        <v>1.575</v>
      </c>
      <c r="AY736">
        <v>1.5525</v>
      </c>
    </row>
    <row r="737" spans="1:51">
      <c r="A737" s="95">
        <v>45317</v>
      </c>
      <c r="C737" s="63">
        <v>6699</v>
      </c>
      <c r="AN737">
        <v>1.5874999999999999</v>
      </c>
      <c r="AO737">
        <v>1.605</v>
      </c>
      <c r="AP737">
        <v>1.6225000000000001</v>
      </c>
      <c r="AQ737">
        <v>1.64</v>
      </c>
      <c r="AR737">
        <v>1.6525000000000001</v>
      </c>
      <c r="AS737">
        <v>1.65</v>
      </c>
      <c r="AT737">
        <v>1.645</v>
      </c>
      <c r="AU737">
        <v>1.64</v>
      </c>
      <c r="AV737">
        <v>1.6325000000000001</v>
      </c>
      <c r="AW737">
        <v>1.61</v>
      </c>
      <c r="AX737">
        <v>1.5825</v>
      </c>
      <c r="AY737">
        <v>1.56</v>
      </c>
    </row>
    <row r="738" spans="1:51">
      <c r="A738" s="95">
        <v>45320</v>
      </c>
      <c r="C738" s="63">
        <v>3376</v>
      </c>
      <c r="AN738">
        <v>1.595</v>
      </c>
      <c r="AO738">
        <v>1.6325000000000001</v>
      </c>
      <c r="AP738">
        <v>1.6475</v>
      </c>
      <c r="AQ738">
        <v>1.665</v>
      </c>
      <c r="AR738">
        <v>1.6775</v>
      </c>
      <c r="AS738">
        <v>1.6725000000000001</v>
      </c>
      <c r="AT738">
        <v>1.6675</v>
      </c>
      <c r="AU738">
        <v>1.66</v>
      </c>
      <c r="AV738">
        <v>1.65</v>
      </c>
      <c r="AW738">
        <v>1.625</v>
      </c>
      <c r="AX738">
        <v>1.5974999999999999</v>
      </c>
      <c r="AY738">
        <v>1.575</v>
      </c>
    </row>
    <row r="739" spans="1:51">
      <c r="A739" s="95">
        <v>45321</v>
      </c>
      <c r="C739" s="63">
        <v>4118</v>
      </c>
      <c r="AN739">
        <v>1.595</v>
      </c>
      <c r="AO739">
        <v>1.64</v>
      </c>
      <c r="AP739">
        <v>1.6575</v>
      </c>
      <c r="AQ739">
        <v>1.675</v>
      </c>
      <c r="AR739">
        <v>1.6875</v>
      </c>
      <c r="AS739">
        <v>1.6825000000000001</v>
      </c>
      <c r="AT739">
        <v>1.6775</v>
      </c>
      <c r="AU739">
        <v>1.67</v>
      </c>
      <c r="AV739">
        <v>1.66</v>
      </c>
      <c r="AW739">
        <v>1.635</v>
      </c>
      <c r="AX739">
        <v>1.6074999999999999</v>
      </c>
      <c r="AY739">
        <v>1.585</v>
      </c>
    </row>
    <row r="740" spans="1:51">
      <c r="A740" s="95">
        <v>45322</v>
      </c>
      <c r="C740" s="63">
        <v>4143</v>
      </c>
      <c r="AN740">
        <v>1.5889800000000001</v>
      </c>
      <c r="AO740">
        <v>1.645</v>
      </c>
      <c r="AP740">
        <v>1.6625000000000001</v>
      </c>
      <c r="AQ740">
        <v>1.68</v>
      </c>
      <c r="AR740">
        <v>1.6924999999999999</v>
      </c>
      <c r="AS740">
        <v>1.6875</v>
      </c>
      <c r="AT740">
        <v>1.6825000000000001</v>
      </c>
      <c r="AU740">
        <v>1.675</v>
      </c>
      <c r="AV740">
        <v>1.665</v>
      </c>
      <c r="AW740">
        <v>1.64</v>
      </c>
      <c r="AX740">
        <v>1.6125</v>
      </c>
      <c r="AY740">
        <v>1.59</v>
      </c>
    </row>
    <row r="741" spans="1:51">
      <c r="A741" s="95">
        <v>45323</v>
      </c>
      <c r="C741" s="63">
        <v>4832</v>
      </c>
      <c r="AN741">
        <v>1.5889800000000001</v>
      </c>
      <c r="AO741">
        <v>1.61</v>
      </c>
      <c r="AP741">
        <v>1.6274999999999999</v>
      </c>
      <c r="AQ741">
        <v>1.645</v>
      </c>
      <c r="AR741">
        <v>1.655</v>
      </c>
      <c r="AS741">
        <v>1.65</v>
      </c>
      <c r="AT741">
        <v>1.6425000000000001</v>
      </c>
      <c r="AU741">
        <v>1.635</v>
      </c>
      <c r="AV741">
        <v>1.625</v>
      </c>
      <c r="AW741">
        <v>1.6</v>
      </c>
      <c r="AX741">
        <v>1.5725</v>
      </c>
      <c r="AY741">
        <v>1.55</v>
      </c>
    </row>
    <row r="742" spans="1:51">
      <c r="A742" s="95">
        <v>45324</v>
      </c>
      <c r="C742" s="63">
        <v>3196</v>
      </c>
      <c r="AN742" s="28">
        <v>1.5889800000000001</v>
      </c>
      <c r="AO742">
        <v>1.58</v>
      </c>
      <c r="AP742">
        <v>1.6</v>
      </c>
      <c r="AQ742">
        <v>1.62</v>
      </c>
      <c r="AR742">
        <v>1.6325000000000001</v>
      </c>
      <c r="AS742">
        <v>1.6274999999999999</v>
      </c>
      <c r="AT742">
        <v>1.6225000000000001</v>
      </c>
      <c r="AU742">
        <v>1.615</v>
      </c>
      <c r="AV742">
        <v>1.605</v>
      </c>
      <c r="AW742">
        <v>1.58</v>
      </c>
      <c r="AX742">
        <v>1.5525</v>
      </c>
      <c r="AY742">
        <v>1.53</v>
      </c>
    </row>
    <row r="743" spans="1:51">
      <c r="A743" s="95">
        <v>45327</v>
      </c>
      <c r="C743" s="63">
        <v>2730</v>
      </c>
      <c r="AO743">
        <v>1.57</v>
      </c>
      <c r="AP743">
        <v>1.5925</v>
      </c>
      <c r="AQ743">
        <v>1.6125</v>
      </c>
      <c r="AR743">
        <v>1.6274999999999999</v>
      </c>
      <c r="AS743">
        <v>1.6225000000000001</v>
      </c>
      <c r="AT743">
        <v>1.6174999999999999</v>
      </c>
      <c r="AU743">
        <v>1.6125</v>
      </c>
      <c r="AV743">
        <v>1.605</v>
      </c>
      <c r="AW743">
        <v>1.5825</v>
      </c>
      <c r="AX743">
        <v>1.5575000000000001</v>
      </c>
      <c r="AY743">
        <v>1.5375000000000001</v>
      </c>
    </row>
    <row r="744" spans="1:51">
      <c r="A744" s="95">
        <v>45328</v>
      </c>
      <c r="C744" s="63">
        <v>6290</v>
      </c>
      <c r="AO744">
        <v>1.575</v>
      </c>
      <c r="AP744">
        <v>1.6</v>
      </c>
      <c r="AQ744">
        <v>1.6225000000000001</v>
      </c>
      <c r="AR744">
        <v>1.6375</v>
      </c>
      <c r="AS744">
        <v>1.635</v>
      </c>
      <c r="AT744">
        <v>1.63</v>
      </c>
      <c r="AU744">
        <v>1.625</v>
      </c>
      <c r="AV744">
        <v>1.6174999999999999</v>
      </c>
      <c r="AW744">
        <v>1.595</v>
      </c>
      <c r="AX744">
        <v>1.57</v>
      </c>
      <c r="AY744">
        <v>1.55</v>
      </c>
    </row>
    <row r="745" spans="1:51">
      <c r="A745" s="95">
        <v>45329</v>
      </c>
      <c r="C745" s="63">
        <v>7266</v>
      </c>
      <c r="AO745">
        <v>1.5725</v>
      </c>
      <c r="AP745">
        <v>1.5974999999999999</v>
      </c>
      <c r="AQ745">
        <v>1.62</v>
      </c>
      <c r="AR745">
        <v>1.635</v>
      </c>
      <c r="AS745">
        <v>1.6325000000000001</v>
      </c>
      <c r="AT745">
        <v>1.63</v>
      </c>
      <c r="AU745">
        <v>1.625</v>
      </c>
      <c r="AV745">
        <v>1.6174999999999999</v>
      </c>
      <c r="AW745">
        <v>1.595</v>
      </c>
      <c r="AX745">
        <v>1.57</v>
      </c>
      <c r="AY745">
        <v>1.55</v>
      </c>
    </row>
    <row r="746" spans="1:51">
      <c r="A746" s="95">
        <v>45330</v>
      </c>
      <c r="C746" s="63">
        <v>3607</v>
      </c>
      <c r="AO746">
        <v>1.58</v>
      </c>
      <c r="AP746">
        <v>1.605</v>
      </c>
      <c r="AQ746">
        <v>1.6274999999999999</v>
      </c>
      <c r="AR746">
        <v>1.6425000000000001</v>
      </c>
      <c r="AS746">
        <v>1.64</v>
      </c>
      <c r="AT746">
        <v>1.635</v>
      </c>
      <c r="AU746">
        <v>1.63</v>
      </c>
      <c r="AV746">
        <v>1.6225000000000001</v>
      </c>
      <c r="AW746">
        <v>1.6</v>
      </c>
      <c r="AX746">
        <v>1.575</v>
      </c>
      <c r="AY746">
        <v>1.5549999999999999</v>
      </c>
    </row>
    <row r="747" spans="1:51">
      <c r="A747" s="95">
        <v>45331</v>
      </c>
      <c r="C747" s="63">
        <v>4111</v>
      </c>
      <c r="AO747">
        <v>1.5874999999999999</v>
      </c>
      <c r="AP747">
        <v>1.615</v>
      </c>
      <c r="AQ747">
        <v>1.6375</v>
      </c>
      <c r="AR747">
        <v>1.6525000000000001</v>
      </c>
      <c r="AS747">
        <v>1.6475</v>
      </c>
      <c r="AT747">
        <v>1.6425000000000001</v>
      </c>
      <c r="AU747">
        <v>1.635</v>
      </c>
      <c r="AV747">
        <v>1.6274999999999999</v>
      </c>
      <c r="AW747">
        <v>1.605</v>
      </c>
      <c r="AX747">
        <v>1.58</v>
      </c>
      <c r="AY747">
        <v>1.56</v>
      </c>
    </row>
    <row r="748" spans="1:51">
      <c r="A748" s="95">
        <v>45334</v>
      </c>
      <c r="C748" s="63">
        <v>3712</v>
      </c>
      <c r="AO748">
        <v>1.58</v>
      </c>
      <c r="AP748">
        <v>1.605</v>
      </c>
      <c r="AQ748">
        <v>1.63</v>
      </c>
      <c r="AR748">
        <v>1.645</v>
      </c>
      <c r="AS748">
        <v>1.64</v>
      </c>
      <c r="AT748">
        <v>1.635</v>
      </c>
      <c r="AU748">
        <v>1.63</v>
      </c>
      <c r="AV748">
        <v>1.6225000000000001</v>
      </c>
      <c r="AW748">
        <v>1.6</v>
      </c>
      <c r="AX748">
        <v>1.575</v>
      </c>
      <c r="AY748">
        <v>1.5549999999999999</v>
      </c>
    </row>
    <row r="749" spans="1:51">
      <c r="A749" s="95">
        <v>45335</v>
      </c>
      <c r="C749" s="63">
        <v>4689</v>
      </c>
      <c r="AO749">
        <v>1.56</v>
      </c>
      <c r="AP749">
        <v>1.575</v>
      </c>
      <c r="AQ749">
        <v>1.6025</v>
      </c>
      <c r="AR749">
        <v>1.62</v>
      </c>
      <c r="AS749">
        <v>1.6174999999999999</v>
      </c>
      <c r="AT749">
        <v>1.615</v>
      </c>
      <c r="AU749">
        <v>1.61</v>
      </c>
      <c r="AV749">
        <v>1.6025</v>
      </c>
      <c r="AW749">
        <v>1.58</v>
      </c>
      <c r="AX749">
        <v>1.5549999999999999</v>
      </c>
      <c r="AY749">
        <v>1.5349999999999999</v>
      </c>
    </row>
    <row r="750" spans="1:51">
      <c r="A750" s="95">
        <v>45336</v>
      </c>
      <c r="C750" s="63">
        <v>9148</v>
      </c>
      <c r="AO750">
        <v>1.54</v>
      </c>
      <c r="AP750">
        <v>1.5349999999999999</v>
      </c>
      <c r="AQ750">
        <v>1.5649999999999999</v>
      </c>
      <c r="AR750">
        <v>1.585</v>
      </c>
      <c r="AS750">
        <v>1.585</v>
      </c>
      <c r="AT750">
        <v>1.5825</v>
      </c>
      <c r="AU750">
        <v>1.58</v>
      </c>
      <c r="AV750">
        <v>1.5725</v>
      </c>
      <c r="AW750">
        <v>1.55</v>
      </c>
      <c r="AX750">
        <v>1.5249999999999999</v>
      </c>
      <c r="AY750">
        <v>1.5049999999999999</v>
      </c>
    </row>
    <row r="751" spans="1:51">
      <c r="A751" s="95">
        <v>45337</v>
      </c>
      <c r="C751" s="63">
        <v>8996</v>
      </c>
      <c r="AO751">
        <v>1.5149999999999999</v>
      </c>
      <c r="AP751">
        <v>1.4950000000000001</v>
      </c>
      <c r="AQ751">
        <v>1.5249999999999999</v>
      </c>
      <c r="AR751">
        <v>1.5449999999999999</v>
      </c>
      <c r="AS751">
        <v>1.5475000000000001</v>
      </c>
      <c r="AT751">
        <v>1.5475000000000001</v>
      </c>
      <c r="AU751">
        <v>1.5449999999999999</v>
      </c>
      <c r="AV751">
        <v>1.54</v>
      </c>
      <c r="AW751">
        <v>1.5175000000000001</v>
      </c>
      <c r="AX751">
        <v>1.4924999999999999</v>
      </c>
      <c r="AY751">
        <v>1.4724999999999999</v>
      </c>
    </row>
    <row r="752" spans="1:51">
      <c r="A752" s="95">
        <v>45338</v>
      </c>
      <c r="C752" s="63">
        <v>5636</v>
      </c>
      <c r="AO752">
        <v>1.51</v>
      </c>
      <c r="AP752">
        <v>1.48</v>
      </c>
      <c r="AQ752">
        <v>1.51</v>
      </c>
      <c r="AR752">
        <v>1.5349999999999999</v>
      </c>
      <c r="AS752">
        <v>1.54</v>
      </c>
      <c r="AT752">
        <v>1.5425</v>
      </c>
      <c r="AU752">
        <v>1.5425</v>
      </c>
      <c r="AV752">
        <v>1.54</v>
      </c>
      <c r="AW752">
        <v>1.52</v>
      </c>
      <c r="AX752">
        <v>1.4975000000000001</v>
      </c>
      <c r="AY752">
        <v>1.48</v>
      </c>
    </row>
    <row r="753" spans="1:51">
      <c r="A753" s="103">
        <v>45341</v>
      </c>
      <c r="AO753" s="189">
        <v>1.51</v>
      </c>
      <c r="AP753" s="189">
        <v>1.48</v>
      </c>
      <c r="AQ753" s="189">
        <v>1.51</v>
      </c>
      <c r="AR753" s="189">
        <v>1.5349999999999999</v>
      </c>
      <c r="AS753" s="189">
        <v>1.54</v>
      </c>
      <c r="AT753" s="189">
        <v>1.5425</v>
      </c>
      <c r="AU753" s="189">
        <v>1.5425</v>
      </c>
      <c r="AV753" s="189">
        <v>1.54</v>
      </c>
      <c r="AW753" s="189">
        <v>1.52</v>
      </c>
      <c r="AX753" s="189">
        <v>1.4975000000000001</v>
      </c>
      <c r="AY753" s="189">
        <v>1.48</v>
      </c>
    </row>
    <row r="754" spans="1:51">
      <c r="A754" s="95">
        <v>45342</v>
      </c>
      <c r="C754" s="63">
        <v>1322</v>
      </c>
      <c r="AO754">
        <v>1.5149999999999999</v>
      </c>
      <c r="AP754">
        <v>1.49</v>
      </c>
      <c r="AQ754">
        <v>1.5175000000000001</v>
      </c>
      <c r="AR754">
        <v>1.5425</v>
      </c>
      <c r="AS754">
        <v>1.5475000000000001</v>
      </c>
      <c r="AT754">
        <v>1.55</v>
      </c>
      <c r="AU754">
        <v>1.55</v>
      </c>
      <c r="AV754">
        <v>1.5475000000000001</v>
      </c>
      <c r="AW754">
        <v>1.5275000000000001</v>
      </c>
      <c r="AX754">
        <v>1.5049999999999999</v>
      </c>
      <c r="AY754">
        <v>1.4875</v>
      </c>
    </row>
    <row r="755" spans="1:51">
      <c r="A755" s="95">
        <v>45343</v>
      </c>
      <c r="C755" s="63">
        <v>2775</v>
      </c>
      <c r="AO755">
        <v>1.5125</v>
      </c>
      <c r="AP755">
        <v>1.4850000000000001</v>
      </c>
      <c r="AQ755">
        <v>1.51</v>
      </c>
      <c r="AR755">
        <v>1.5349999999999999</v>
      </c>
      <c r="AS755">
        <v>1.54</v>
      </c>
      <c r="AT755">
        <v>1.5425</v>
      </c>
      <c r="AU755">
        <v>1.5425</v>
      </c>
      <c r="AV755">
        <v>1.54</v>
      </c>
      <c r="AW755">
        <v>1.52</v>
      </c>
      <c r="AX755">
        <v>1.4975000000000001</v>
      </c>
      <c r="AY755">
        <v>1.48</v>
      </c>
    </row>
    <row r="756" spans="1:51">
      <c r="A756" s="95">
        <v>45344</v>
      </c>
      <c r="C756" s="63">
        <v>4441</v>
      </c>
      <c r="AO756">
        <v>1.5125</v>
      </c>
      <c r="AP756">
        <v>1.4775</v>
      </c>
      <c r="AQ756">
        <v>1.5024999999999999</v>
      </c>
      <c r="AR756">
        <v>1.5249999999999999</v>
      </c>
      <c r="AS756">
        <v>1.5325</v>
      </c>
      <c r="AT756">
        <v>1.5375000000000001</v>
      </c>
      <c r="AU756">
        <v>1.5375000000000001</v>
      </c>
      <c r="AV756">
        <v>1.5349999999999999</v>
      </c>
      <c r="AW756">
        <v>1.5149999999999999</v>
      </c>
      <c r="AX756">
        <v>1.4924999999999999</v>
      </c>
      <c r="AY756">
        <v>1.4750000000000001</v>
      </c>
    </row>
    <row r="757" spans="1:51">
      <c r="A757" s="95">
        <v>45345</v>
      </c>
      <c r="C757" s="63">
        <v>4279</v>
      </c>
      <c r="AO757">
        <v>1.51</v>
      </c>
      <c r="AP757">
        <v>1.4550000000000001</v>
      </c>
      <c r="AQ757">
        <v>1.4850000000000001</v>
      </c>
      <c r="AR757">
        <v>1.5075000000000001</v>
      </c>
      <c r="AS757">
        <v>1.5149999999999999</v>
      </c>
      <c r="AT757">
        <v>1.52</v>
      </c>
      <c r="AU757">
        <v>1.52</v>
      </c>
      <c r="AV757">
        <v>1.52</v>
      </c>
      <c r="AW757">
        <v>1.5</v>
      </c>
      <c r="AX757">
        <v>1.4775</v>
      </c>
      <c r="AY757">
        <v>1.46</v>
      </c>
    </row>
    <row r="758" spans="1:51">
      <c r="A758" s="95">
        <v>45348</v>
      </c>
      <c r="C758" s="63">
        <v>4305</v>
      </c>
      <c r="AO758">
        <v>1.51</v>
      </c>
      <c r="AP758">
        <v>1.4575</v>
      </c>
      <c r="AQ758">
        <v>1.4850000000000001</v>
      </c>
      <c r="AR758">
        <v>1.5075000000000001</v>
      </c>
      <c r="AS758">
        <v>1.5149999999999999</v>
      </c>
      <c r="AT758">
        <v>1.52</v>
      </c>
      <c r="AU758">
        <v>1.52</v>
      </c>
      <c r="AV758">
        <v>1.5175000000000001</v>
      </c>
      <c r="AW758">
        <v>1.4975000000000001</v>
      </c>
      <c r="AX758">
        <v>1.4750000000000001</v>
      </c>
      <c r="AY758">
        <v>1.4575</v>
      </c>
    </row>
    <row r="759" spans="1:51">
      <c r="A759" s="95">
        <v>45349</v>
      </c>
      <c r="C759" s="63">
        <v>11441</v>
      </c>
      <c r="AO759">
        <v>1.5</v>
      </c>
      <c r="AP759">
        <v>1.41</v>
      </c>
      <c r="AQ759">
        <v>1.4450000000000001</v>
      </c>
      <c r="AR759">
        <v>1.47</v>
      </c>
      <c r="AS759">
        <v>1.48</v>
      </c>
      <c r="AT759">
        <v>1.4875</v>
      </c>
      <c r="AU759">
        <v>1.49</v>
      </c>
      <c r="AV759">
        <v>1.49</v>
      </c>
      <c r="AW759">
        <v>1.4750000000000001</v>
      </c>
      <c r="AX759">
        <v>1.4550000000000001</v>
      </c>
      <c r="AY759">
        <v>1.44</v>
      </c>
    </row>
    <row r="760" spans="1:51">
      <c r="A760" s="95">
        <v>45350</v>
      </c>
      <c r="C760" s="63">
        <v>6910</v>
      </c>
      <c r="AO760">
        <v>1.5024999999999999</v>
      </c>
      <c r="AP760">
        <v>1.4375</v>
      </c>
      <c r="AQ760">
        <v>1.4750000000000001</v>
      </c>
      <c r="AR760">
        <v>1.5</v>
      </c>
      <c r="AS760">
        <v>1.51</v>
      </c>
      <c r="AT760">
        <v>1.5175000000000001</v>
      </c>
      <c r="AU760">
        <v>1.5225</v>
      </c>
      <c r="AV760">
        <v>1.5225</v>
      </c>
      <c r="AW760">
        <v>1.5075000000000001</v>
      </c>
      <c r="AX760">
        <v>1.4875</v>
      </c>
      <c r="AY760">
        <v>1.4724999999999999</v>
      </c>
    </row>
    <row r="761" spans="1:51">
      <c r="A761" s="95">
        <v>45351</v>
      </c>
      <c r="C761" s="63">
        <v>5876</v>
      </c>
      <c r="AO761" s="28">
        <v>1.5021800000000001</v>
      </c>
      <c r="AP761">
        <v>1.4475</v>
      </c>
      <c r="AQ761">
        <v>1.49</v>
      </c>
      <c r="AR761">
        <v>1.5175000000000001</v>
      </c>
      <c r="AS761">
        <v>1.5275000000000001</v>
      </c>
      <c r="AT761">
        <v>1.5325</v>
      </c>
      <c r="AU761">
        <v>1.5349999999999999</v>
      </c>
      <c r="AV761">
        <v>1.5349999999999999</v>
      </c>
      <c r="AW761">
        <v>1.52</v>
      </c>
      <c r="AX761">
        <v>1.5</v>
      </c>
      <c r="AY761">
        <v>1.4850000000000001</v>
      </c>
    </row>
    <row r="762" spans="1:51">
      <c r="A762" s="95">
        <v>45352</v>
      </c>
      <c r="C762" s="63">
        <v>5017</v>
      </c>
      <c r="AO762">
        <v>1.5021800000000001</v>
      </c>
      <c r="AP762">
        <v>1.4775</v>
      </c>
      <c r="AQ762">
        <v>1.5175000000000001</v>
      </c>
      <c r="AR762">
        <v>1.5449999999999999</v>
      </c>
      <c r="AS762">
        <v>1.5549999999999999</v>
      </c>
      <c r="AT762">
        <v>1.56</v>
      </c>
      <c r="AU762">
        <v>1.5625</v>
      </c>
      <c r="AV762">
        <v>1.5625</v>
      </c>
      <c r="AW762">
        <v>1.5475000000000001</v>
      </c>
      <c r="AX762">
        <v>1.5275000000000001</v>
      </c>
      <c r="AY762">
        <v>1.5125</v>
      </c>
    </row>
    <row r="763" spans="1:51">
      <c r="A763" s="95">
        <v>45355</v>
      </c>
      <c r="C763" s="63">
        <v>4777</v>
      </c>
      <c r="AO763">
        <v>1.5021800000000001</v>
      </c>
      <c r="AP763">
        <v>1.52</v>
      </c>
      <c r="AQ763">
        <v>1.56</v>
      </c>
      <c r="AR763">
        <v>1.5874999999999999</v>
      </c>
      <c r="AS763">
        <v>1.5974999999999999</v>
      </c>
      <c r="AT763">
        <v>1.6025</v>
      </c>
      <c r="AU763">
        <v>1.605</v>
      </c>
      <c r="AV763">
        <v>1.6025</v>
      </c>
      <c r="AW763">
        <v>1.585</v>
      </c>
      <c r="AX763">
        <v>1.5625</v>
      </c>
      <c r="AY763">
        <v>1.5475000000000001</v>
      </c>
    </row>
    <row r="764" spans="1:51">
      <c r="A764" s="95">
        <v>45356</v>
      </c>
      <c r="C764" s="63">
        <v>6300</v>
      </c>
      <c r="AP764">
        <v>1.51</v>
      </c>
      <c r="AQ764">
        <v>1.55</v>
      </c>
      <c r="AR764">
        <v>1.575</v>
      </c>
      <c r="AS764">
        <v>1.5825</v>
      </c>
      <c r="AT764">
        <v>1.585</v>
      </c>
      <c r="AU764">
        <v>1.5825</v>
      </c>
      <c r="AV764">
        <v>1.58</v>
      </c>
      <c r="AW764">
        <v>1.56</v>
      </c>
      <c r="AX764">
        <v>1.5349999999999999</v>
      </c>
      <c r="AY764">
        <v>1.5175000000000001</v>
      </c>
    </row>
    <row r="765" spans="1:51">
      <c r="A765" s="95">
        <v>45357</v>
      </c>
      <c r="C765" s="63">
        <v>5857</v>
      </c>
      <c r="AP765">
        <v>1.56</v>
      </c>
      <c r="AQ765">
        <v>1.605</v>
      </c>
      <c r="AR765">
        <v>1.6274999999999999</v>
      </c>
      <c r="AS765">
        <v>1.6325000000000001</v>
      </c>
      <c r="AT765">
        <v>1.6325000000000001</v>
      </c>
      <c r="AU765">
        <v>1.6274999999999999</v>
      </c>
      <c r="AV765">
        <v>1.6225000000000001</v>
      </c>
      <c r="AW765">
        <v>1.6025</v>
      </c>
      <c r="AX765">
        <v>1.575</v>
      </c>
      <c r="AY765">
        <v>1.5575000000000001</v>
      </c>
    </row>
    <row r="766" spans="1:51">
      <c r="A766" s="95">
        <v>45358</v>
      </c>
      <c r="C766" s="63">
        <v>3393</v>
      </c>
      <c r="AP766">
        <v>1.575</v>
      </c>
      <c r="AQ766">
        <v>1.625</v>
      </c>
      <c r="AR766">
        <v>1.65</v>
      </c>
      <c r="AS766">
        <v>1.6525000000000001</v>
      </c>
      <c r="AT766">
        <v>1.6525000000000001</v>
      </c>
      <c r="AU766">
        <v>1.6475</v>
      </c>
      <c r="AV766">
        <v>1.6425000000000001</v>
      </c>
      <c r="AW766">
        <v>1.6225000000000001</v>
      </c>
      <c r="AX766">
        <v>1.595</v>
      </c>
      <c r="AY766">
        <v>1.5774999999999999</v>
      </c>
    </row>
    <row r="767" spans="1:51">
      <c r="A767" s="95">
        <v>45359</v>
      </c>
      <c r="C767" s="63">
        <v>2688</v>
      </c>
      <c r="AP767">
        <v>1.57</v>
      </c>
      <c r="AQ767">
        <v>1.625</v>
      </c>
      <c r="AR767">
        <v>1.65</v>
      </c>
      <c r="AS767">
        <v>1.6525000000000001</v>
      </c>
      <c r="AT767">
        <v>1.65</v>
      </c>
      <c r="AU767">
        <v>1.645</v>
      </c>
      <c r="AV767">
        <v>1.64</v>
      </c>
      <c r="AW767">
        <v>1.62</v>
      </c>
      <c r="AX767">
        <v>1.5925</v>
      </c>
      <c r="AY767">
        <v>1.575</v>
      </c>
    </row>
    <row r="768" spans="1:51">
      <c r="A768" s="95">
        <v>45362</v>
      </c>
      <c r="C768" s="63">
        <v>2883</v>
      </c>
      <c r="AP768">
        <v>1.5725</v>
      </c>
      <c r="AQ768">
        <v>1.625</v>
      </c>
      <c r="AR768">
        <v>1.645</v>
      </c>
      <c r="AS768">
        <v>1.6475</v>
      </c>
      <c r="AT768">
        <v>1.645</v>
      </c>
      <c r="AU768">
        <v>1.6375</v>
      </c>
      <c r="AV768">
        <v>1.6325000000000001</v>
      </c>
      <c r="AW768">
        <v>1.6125</v>
      </c>
      <c r="AX768">
        <v>1.585</v>
      </c>
      <c r="AY768">
        <v>1.5649999999999999</v>
      </c>
    </row>
    <row r="769" spans="1:51">
      <c r="A769" s="95">
        <v>45363</v>
      </c>
      <c r="C769" s="63">
        <v>4398</v>
      </c>
      <c r="AP769">
        <v>1.59</v>
      </c>
      <c r="AQ769">
        <v>1.64</v>
      </c>
      <c r="AR769">
        <v>1.655</v>
      </c>
      <c r="AS769">
        <v>1.6525000000000001</v>
      </c>
      <c r="AT769">
        <v>1.6475</v>
      </c>
      <c r="AU769">
        <v>1.64</v>
      </c>
      <c r="AV769">
        <v>1.6325000000000001</v>
      </c>
      <c r="AW769">
        <v>1.61</v>
      </c>
      <c r="AX769">
        <v>1.5825</v>
      </c>
      <c r="AY769">
        <v>1.5625</v>
      </c>
    </row>
    <row r="770" spans="1:51">
      <c r="A770" s="95">
        <v>45364</v>
      </c>
      <c r="C770" s="63">
        <v>7487</v>
      </c>
      <c r="AP770">
        <v>1.6274999999999999</v>
      </c>
      <c r="AQ770">
        <v>1.69</v>
      </c>
      <c r="AR770">
        <v>1.7024999999999999</v>
      </c>
      <c r="AS770">
        <v>1.6975</v>
      </c>
      <c r="AT770">
        <v>1.69</v>
      </c>
      <c r="AU770">
        <v>1.6825000000000001</v>
      </c>
      <c r="AV770">
        <v>1.6725000000000001</v>
      </c>
      <c r="AW770">
        <v>1.6475</v>
      </c>
      <c r="AX770">
        <v>1.6174999999999999</v>
      </c>
      <c r="AY770">
        <v>1.5974999999999999</v>
      </c>
    </row>
    <row r="771" spans="1:51">
      <c r="A771" s="95">
        <v>45365</v>
      </c>
      <c r="C771" s="63">
        <v>3413</v>
      </c>
      <c r="AP771">
        <v>1.6274999999999999</v>
      </c>
      <c r="AQ771">
        <v>1.69</v>
      </c>
      <c r="AR771">
        <v>1.7024999999999999</v>
      </c>
      <c r="AS771">
        <v>1.6975</v>
      </c>
      <c r="AT771">
        <v>1.6924999999999999</v>
      </c>
      <c r="AU771">
        <v>1.6850000000000001</v>
      </c>
      <c r="AV771">
        <v>1.675</v>
      </c>
      <c r="AW771">
        <v>1.65</v>
      </c>
      <c r="AX771">
        <v>1.62</v>
      </c>
      <c r="AY771">
        <v>1.6</v>
      </c>
    </row>
    <row r="772" spans="1:51">
      <c r="A772" s="95">
        <v>45366</v>
      </c>
      <c r="C772" s="63">
        <v>5252</v>
      </c>
      <c r="AP772">
        <v>1.625</v>
      </c>
      <c r="AQ772">
        <v>1.6950000000000001</v>
      </c>
      <c r="AR772">
        <v>1.71</v>
      </c>
      <c r="AS772">
        <v>1.7075</v>
      </c>
      <c r="AT772">
        <v>1.7024999999999999</v>
      </c>
      <c r="AU772">
        <v>1.6950000000000001</v>
      </c>
      <c r="AV772">
        <v>1.6875</v>
      </c>
      <c r="AW772">
        <v>1.6625000000000001</v>
      </c>
      <c r="AX772">
        <v>1.6325000000000001</v>
      </c>
      <c r="AY772">
        <v>1.6125</v>
      </c>
    </row>
    <row r="773" spans="1:51">
      <c r="A773" s="95">
        <v>45369</v>
      </c>
      <c r="C773" s="63">
        <v>2661</v>
      </c>
      <c r="AP773">
        <v>1.6074999999999999</v>
      </c>
      <c r="AQ773">
        <v>1.65</v>
      </c>
      <c r="AR773">
        <v>1.6725000000000001</v>
      </c>
      <c r="AS773">
        <v>1.675</v>
      </c>
      <c r="AT773">
        <v>1.675</v>
      </c>
      <c r="AU773">
        <v>1.67</v>
      </c>
      <c r="AV773">
        <v>1.6625000000000001</v>
      </c>
      <c r="AW773">
        <v>1.64</v>
      </c>
      <c r="AX773">
        <v>1.6125</v>
      </c>
      <c r="AY773">
        <v>1.595</v>
      </c>
    </row>
    <row r="774" spans="1:51">
      <c r="A774" s="95">
        <v>45370</v>
      </c>
      <c r="C774" s="63">
        <v>5684</v>
      </c>
      <c r="AP774">
        <v>1.585</v>
      </c>
      <c r="AQ774">
        <v>1.625</v>
      </c>
      <c r="AR774">
        <v>1.6475</v>
      </c>
      <c r="AS774">
        <v>1.6525000000000001</v>
      </c>
      <c r="AT774">
        <v>1.655</v>
      </c>
      <c r="AU774">
        <v>1.6525000000000001</v>
      </c>
      <c r="AV774">
        <v>1.6475</v>
      </c>
      <c r="AW774">
        <v>1.6274999999999999</v>
      </c>
      <c r="AX774">
        <v>1.6</v>
      </c>
      <c r="AY774">
        <v>1.5825</v>
      </c>
    </row>
    <row r="775" spans="1:51">
      <c r="A775" s="95">
        <v>45371</v>
      </c>
      <c r="C775" s="63">
        <v>4296</v>
      </c>
      <c r="AP775">
        <v>1.58</v>
      </c>
      <c r="AQ775">
        <v>1.615</v>
      </c>
      <c r="AR775">
        <v>1.6375</v>
      </c>
      <c r="AS775">
        <v>1.6425000000000001</v>
      </c>
      <c r="AT775">
        <v>1.645</v>
      </c>
      <c r="AU775">
        <v>1.6425000000000001</v>
      </c>
      <c r="AV775">
        <v>1.6375</v>
      </c>
      <c r="AW775">
        <v>1.6174999999999999</v>
      </c>
      <c r="AX775">
        <v>1.5925</v>
      </c>
      <c r="AY775">
        <v>1.5774999999999999</v>
      </c>
    </row>
    <row r="776" spans="1:51">
      <c r="A776" s="95">
        <v>45372</v>
      </c>
      <c r="C776" s="63">
        <v>2927</v>
      </c>
      <c r="AP776">
        <v>1.59</v>
      </c>
      <c r="AQ776">
        <v>1.64</v>
      </c>
      <c r="AR776">
        <v>1.6625000000000001</v>
      </c>
      <c r="AS776">
        <v>1.6675</v>
      </c>
      <c r="AT776">
        <v>1.6675</v>
      </c>
      <c r="AU776">
        <v>1.665</v>
      </c>
      <c r="AV776">
        <v>1.66</v>
      </c>
      <c r="AW776">
        <v>1.6375</v>
      </c>
      <c r="AX776">
        <v>1.61</v>
      </c>
      <c r="AY776">
        <v>1.595</v>
      </c>
    </row>
    <row r="777" spans="1:51">
      <c r="A777" s="95">
        <v>45373</v>
      </c>
      <c r="C777" s="63">
        <v>5722</v>
      </c>
      <c r="AP777">
        <v>1.59</v>
      </c>
      <c r="AQ777">
        <v>1.65</v>
      </c>
      <c r="AR777">
        <v>1.675</v>
      </c>
      <c r="AS777">
        <v>1.6775</v>
      </c>
      <c r="AT777">
        <v>1.6775</v>
      </c>
      <c r="AU777">
        <v>1.675</v>
      </c>
      <c r="AV777">
        <v>1.67</v>
      </c>
      <c r="AW777">
        <v>1.6475</v>
      </c>
      <c r="AX777">
        <v>1.62</v>
      </c>
      <c r="AY777">
        <v>1.605</v>
      </c>
    </row>
    <row r="778" spans="1:51">
      <c r="A778" s="95">
        <v>45376</v>
      </c>
      <c r="C778" s="63">
        <v>1759</v>
      </c>
      <c r="AP778">
        <v>1.5874999999999999</v>
      </c>
      <c r="AQ778">
        <v>1.6274999999999999</v>
      </c>
      <c r="AR778">
        <v>1.6575</v>
      </c>
      <c r="AS778">
        <v>1.6625000000000001</v>
      </c>
      <c r="AT778">
        <v>1.6625000000000001</v>
      </c>
      <c r="AU778">
        <v>1.6625000000000001</v>
      </c>
      <c r="AV778">
        <v>1.6575</v>
      </c>
      <c r="AW778">
        <v>1.635</v>
      </c>
      <c r="AX778">
        <v>1.6074999999999999</v>
      </c>
      <c r="AY778">
        <v>1.5925</v>
      </c>
    </row>
    <row r="779" spans="1:51">
      <c r="A779" s="95">
        <v>45377</v>
      </c>
      <c r="C779" s="63">
        <v>3551</v>
      </c>
      <c r="AP779">
        <v>1.5825</v>
      </c>
      <c r="AQ779">
        <v>1.6125</v>
      </c>
      <c r="AR779">
        <v>1.6475</v>
      </c>
      <c r="AS779">
        <v>1.655</v>
      </c>
      <c r="AT779">
        <v>1.6575</v>
      </c>
      <c r="AU779">
        <v>1.6575</v>
      </c>
      <c r="AV779">
        <v>1.6525000000000001</v>
      </c>
      <c r="AW779">
        <v>1.6325000000000001</v>
      </c>
      <c r="AX779">
        <v>1.6074999999999999</v>
      </c>
      <c r="AY779">
        <v>1.595</v>
      </c>
    </row>
    <row r="780" spans="1:51">
      <c r="A780" s="95">
        <v>45378</v>
      </c>
      <c r="C780" s="63">
        <v>7389</v>
      </c>
      <c r="AP780">
        <v>1.5725</v>
      </c>
      <c r="AQ780">
        <v>1.595</v>
      </c>
      <c r="AR780">
        <v>1.6325000000000001</v>
      </c>
      <c r="AS780">
        <v>1.645</v>
      </c>
      <c r="AT780">
        <v>1.65</v>
      </c>
      <c r="AU780">
        <v>1.6525000000000001</v>
      </c>
      <c r="AV780">
        <v>1.6525000000000001</v>
      </c>
      <c r="AW780">
        <v>1.635</v>
      </c>
      <c r="AX780">
        <v>1.6125</v>
      </c>
      <c r="AY780">
        <v>1.6025</v>
      </c>
    </row>
    <row r="781" spans="1:51">
      <c r="A781" s="95">
        <v>45379</v>
      </c>
      <c r="C781" s="63">
        <v>5685</v>
      </c>
      <c r="AP781" s="28">
        <v>1.5775999999999999</v>
      </c>
      <c r="AQ781">
        <v>1.645</v>
      </c>
      <c r="AR781">
        <v>1.6825000000000001</v>
      </c>
      <c r="AS781">
        <v>1.6950000000000001</v>
      </c>
      <c r="AT781">
        <v>1.7</v>
      </c>
      <c r="AU781">
        <v>1.7</v>
      </c>
      <c r="AV781">
        <v>1.6975</v>
      </c>
      <c r="AW781">
        <v>1.6775</v>
      </c>
      <c r="AX781">
        <v>1.655</v>
      </c>
      <c r="AY781">
        <v>1.645</v>
      </c>
    </row>
    <row r="782" spans="1:51">
      <c r="A782" s="95">
        <v>45383</v>
      </c>
      <c r="C782" s="63">
        <v>2425</v>
      </c>
      <c r="AP782">
        <v>1.5775999999999999</v>
      </c>
      <c r="AQ782">
        <v>1.64</v>
      </c>
      <c r="AR782">
        <v>1.6775</v>
      </c>
      <c r="AS782">
        <v>1.6924999999999999</v>
      </c>
      <c r="AT782">
        <v>1.7</v>
      </c>
      <c r="AU782">
        <v>1.7024999999999999</v>
      </c>
      <c r="AV782">
        <v>1.7024999999999999</v>
      </c>
      <c r="AW782">
        <v>1.6825000000000001</v>
      </c>
      <c r="AX782">
        <v>1.66</v>
      </c>
      <c r="AY782">
        <v>1.65</v>
      </c>
    </row>
    <row r="783" spans="1:51">
      <c r="A783" s="95">
        <v>45384</v>
      </c>
      <c r="C783" s="63">
        <v>6307</v>
      </c>
      <c r="AP783">
        <v>1.5775999999999999</v>
      </c>
      <c r="AQ783">
        <v>1.63</v>
      </c>
      <c r="AR783">
        <v>1.67</v>
      </c>
      <c r="AS783">
        <v>1.6875</v>
      </c>
      <c r="AT783">
        <v>1.6975</v>
      </c>
      <c r="AU783">
        <v>1.7024999999999999</v>
      </c>
      <c r="AV783">
        <v>1.7024999999999999</v>
      </c>
      <c r="AW783">
        <v>1.6850000000000001</v>
      </c>
      <c r="AX783">
        <v>1.6625000000000001</v>
      </c>
      <c r="AY783">
        <v>1.6525000000000001</v>
      </c>
    </row>
    <row r="784" spans="1:51">
      <c r="A784" s="95">
        <v>45385</v>
      </c>
      <c r="C784" s="63">
        <v>4443</v>
      </c>
      <c r="AQ784">
        <v>1.635</v>
      </c>
      <c r="AR784">
        <v>1.67</v>
      </c>
      <c r="AS784">
        <v>1.69</v>
      </c>
      <c r="AT784">
        <v>1.7</v>
      </c>
      <c r="AU784">
        <v>1.7075</v>
      </c>
      <c r="AV784">
        <v>1.71</v>
      </c>
      <c r="AW784">
        <v>1.6924999999999999</v>
      </c>
      <c r="AX784">
        <v>1.67</v>
      </c>
      <c r="AY784">
        <v>1.66</v>
      </c>
    </row>
    <row r="785" spans="1:51">
      <c r="A785" s="95">
        <v>45386</v>
      </c>
      <c r="C785" s="63">
        <v>3555</v>
      </c>
      <c r="AQ785">
        <v>1.65</v>
      </c>
      <c r="AR785">
        <v>1.6850000000000001</v>
      </c>
      <c r="AS785">
        <v>1.7050000000000001</v>
      </c>
      <c r="AT785">
        <v>1.7150000000000001</v>
      </c>
      <c r="AU785">
        <v>1.72</v>
      </c>
      <c r="AV785">
        <v>1.72</v>
      </c>
      <c r="AW785">
        <v>1.7024999999999999</v>
      </c>
      <c r="AX785">
        <v>1.68</v>
      </c>
      <c r="AY785">
        <v>1.67</v>
      </c>
    </row>
    <row r="786" spans="1:51">
      <c r="A786" s="95">
        <v>45387</v>
      </c>
      <c r="C786" s="63">
        <v>5</v>
      </c>
      <c r="AQ786">
        <v>1.66</v>
      </c>
      <c r="AR786">
        <v>1.7</v>
      </c>
      <c r="AS786">
        <v>1.7175</v>
      </c>
      <c r="AT786">
        <v>1.7275</v>
      </c>
      <c r="AU786">
        <v>1.73</v>
      </c>
      <c r="AV786">
        <v>1.73</v>
      </c>
      <c r="AW786">
        <v>1.71</v>
      </c>
      <c r="AX786">
        <v>1.6850000000000001</v>
      </c>
      <c r="AY786">
        <v>1.67</v>
      </c>
    </row>
    <row r="787" spans="1:51">
      <c r="A787" s="95">
        <v>45390</v>
      </c>
      <c r="C787" s="63">
        <v>3067</v>
      </c>
      <c r="AQ787">
        <v>1.68</v>
      </c>
      <c r="AR787">
        <v>1.73</v>
      </c>
      <c r="AS787">
        <v>1.7475000000000001</v>
      </c>
      <c r="AT787">
        <v>1.7549999999999999</v>
      </c>
      <c r="AU787">
        <v>1.7575000000000001</v>
      </c>
      <c r="AV787">
        <v>1.7549999999999999</v>
      </c>
      <c r="AW787">
        <v>1.7324999999999999</v>
      </c>
      <c r="AX787">
        <v>1.7050000000000001</v>
      </c>
      <c r="AY787">
        <v>1.69</v>
      </c>
    </row>
    <row r="788" spans="1:51">
      <c r="A788" s="95">
        <v>45391</v>
      </c>
      <c r="C788" s="63">
        <v>4929</v>
      </c>
      <c r="AQ788">
        <v>1.6775</v>
      </c>
      <c r="AR788">
        <v>1.7324999999999999</v>
      </c>
      <c r="AS788">
        <v>1.7524999999999999</v>
      </c>
      <c r="AT788">
        <v>1.76</v>
      </c>
      <c r="AU788">
        <v>1.7625</v>
      </c>
      <c r="AV788">
        <v>1.76</v>
      </c>
      <c r="AW788">
        <v>1.74</v>
      </c>
      <c r="AX788">
        <v>1.7150000000000001</v>
      </c>
      <c r="AY788">
        <v>1.7024999999999999</v>
      </c>
    </row>
    <row r="789" spans="1:51">
      <c r="A789" s="95">
        <v>45392</v>
      </c>
      <c r="C789" s="63">
        <v>4941</v>
      </c>
      <c r="AQ789">
        <v>1.6575</v>
      </c>
      <c r="AR789">
        <v>1.7</v>
      </c>
      <c r="AS789">
        <v>1.7275</v>
      </c>
      <c r="AT789">
        <v>1.74</v>
      </c>
      <c r="AU789">
        <v>1.7450000000000001</v>
      </c>
      <c r="AV789">
        <v>1.7450000000000001</v>
      </c>
      <c r="AW789">
        <v>1.7275</v>
      </c>
      <c r="AX789">
        <v>1.7050000000000001</v>
      </c>
      <c r="AY789">
        <v>1.6950000000000001</v>
      </c>
    </row>
    <row r="790" spans="1:51">
      <c r="A790" s="95">
        <v>45393</v>
      </c>
      <c r="C790" s="63">
        <v>5384</v>
      </c>
      <c r="AQ790">
        <v>1.6274999999999999</v>
      </c>
      <c r="AR790">
        <v>1.645</v>
      </c>
      <c r="AS790">
        <v>1.6725000000000001</v>
      </c>
      <c r="AT790">
        <v>1.6875</v>
      </c>
      <c r="AU790">
        <v>1.6950000000000001</v>
      </c>
      <c r="AV790">
        <v>1.6975</v>
      </c>
      <c r="AW790">
        <v>1.6850000000000001</v>
      </c>
      <c r="AX790">
        <v>1.665</v>
      </c>
      <c r="AY790">
        <v>1.6575</v>
      </c>
    </row>
    <row r="791" spans="1:51">
      <c r="A791" s="95">
        <v>45394</v>
      </c>
      <c r="C791" s="63">
        <v>2090</v>
      </c>
      <c r="AQ791">
        <v>1.64</v>
      </c>
      <c r="AR791">
        <v>1.66</v>
      </c>
      <c r="AS791">
        <v>1.6875</v>
      </c>
      <c r="AT791">
        <v>1.7024999999999999</v>
      </c>
      <c r="AU791">
        <v>1.7124999999999999</v>
      </c>
      <c r="AV791">
        <v>1.7150000000000001</v>
      </c>
      <c r="AW791">
        <v>1.7</v>
      </c>
      <c r="AX791">
        <v>1.68</v>
      </c>
      <c r="AY791">
        <v>1.67</v>
      </c>
    </row>
    <row r="792" spans="1:51">
      <c r="A792" s="95">
        <v>45397</v>
      </c>
      <c r="C792" s="63">
        <v>1995</v>
      </c>
      <c r="AQ792">
        <v>1.64</v>
      </c>
      <c r="AR792">
        <v>1.66</v>
      </c>
      <c r="AS792">
        <v>1.6850000000000001</v>
      </c>
      <c r="AT792">
        <v>1.7024999999999999</v>
      </c>
      <c r="AU792">
        <v>1.71</v>
      </c>
      <c r="AV792">
        <v>1.7124999999999999</v>
      </c>
      <c r="AW792">
        <v>1.6975</v>
      </c>
      <c r="AX792">
        <v>1.6775</v>
      </c>
      <c r="AY792">
        <v>1.6675</v>
      </c>
    </row>
    <row r="793" spans="1:51">
      <c r="A793" s="95">
        <v>45398</v>
      </c>
      <c r="C793" s="63">
        <v>1906</v>
      </c>
      <c r="AQ793">
        <v>1.645</v>
      </c>
      <c r="AR793">
        <v>1.665</v>
      </c>
      <c r="AS793">
        <v>1.6875</v>
      </c>
      <c r="AT793">
        <v>1.7024999999999999</v>
      </c>
      <c r="AU793">
        <v>1.71</v>
      </c>
      <c r="AV793">
        <v>1.71</v>
      </c>
      <c r="AW793">
        <v>1.6950000000000001</v>
      </c>
      <c r="AX793">
        <v>1.675</v>
      </c>
      <c r="AY793">
        <v>1.6625000000000001</v>
      </c>
    </row>
    <row r="794" spans="1:51">
      <c r="A794" s="95">
        <v>45399</v>
      </c>
      <c r="C794" s="63">
        <v>3239</v>
      </c>
      <c r="AQ794">
        <v>1.635</v>
      </c>
      <c r="AR794">
        <v>1.6625000000000001</v>
      </c>
      <c r="AS794">
        <v>1.6850000000000001</v>
      </c>
      <c r="AT794">
        <v>1.7</v>
      </c>
      <c r="AU794">
        <v>1.7050000000000001</v>
      </c>
      <c r="AV794">
        <v>1.7075</v>
      </c>
      <c r="AW794">
        <v>1.6924999999999999</v>
      </c>
      <c r="AX794">
        <v>1.6725000000000001</v>
      </c>
      <c r="AY794">
        <v>1.66</v>
      </c>
    </row>
    <row r="795" spans="1:51">
      <c r="A795" s="95">
        <v>45400</v>
      </c>
      <c r="C795" s="63">
        <v>4400</v>
      </c>
      <c r="AQ795">
        <v>1.635</v>
      </c>
      <c r="AR795">
        <v>1.6625000000000001</v>
      </c>
      <c r="AS795">
        <v>1.6850000000000001</v>
      </c>
      <c r="AT795">
        <v>1.7</v>
      </c>
      <c r="AU795">
        <v>1.7050000000000001</v>
      </c>
      <c r="AV795">
        <v>1.7050000000000001</v>
      </c>
      <c r="AW795">
        <v>1.69</v>
      </c>
      <c r="AX795">
        <v>1.6675</v>
      </c>
      <c r="AY795">
        <v>1.6575</v>
      </c>
    </row>
    <row r="796" spans="1:51">
      <c r="A796" s="95">
        <v>45401</v>
      </c>
      <c r="C796" s="63">
        <v>0</v>
      </c>
      <c r="AQ796">
        <v>1.645</v>
      </c>
      <c r="AR796">
        <v>1.6850000000000001</v>
      </c>
      <c r="AS796">
        <v>1.7050000000000001</v>
      </c>
      <c r="AT796">
        <v>1.72</v>
      </c>
      <c r="AU796">
        <v>1.7250000000000001</v>
      </c>
      <c r="AV796">
        <v>1.7250000000000001</v>
      </c>
      <c r="AW796">
        <v>1.7075</v>
      </c>
      <c r="AX796">
        <v>1.6850000000000001</v>
      </c>
      <c r="AY796">
        <v>1.6725000000000001</v>
      </c>
    </row>
    <row r="797" spans="1:51">
      <c r="A797" s="95">
        <v>45404</v>
      </c>
      <c r="C797" s="63">
        <v>1771</v>
      </c>
      <c r="AQ797">
        <v>1.6525000000000001</v>
      </c>
      <c r="AR797">
        <v>1.7050000000000001</v>
      </c>
      <c r="AS797">
        <v>1.7224999999999999</v>
      </c>
      <c r="AT797">
        <v>1.7375</v>
      </c>
      <c r="AU797">
        <v>1.74</v>
      </c>
      <c r="AV797">
        <v>1.74</v>
      </c>
      <c r="AW797">
        <v>1.7224999999999999</v>
      </c>
      <c r="AX797">
        <v>1.7</v>
      </c>
      <c r="AY797">
        <v>1.6875</v>
      </c>
    </row>
    <row r="798" spans="1:51">
      <c r="A798" s="95">
        <v>45405</v>
      </c>
      <c r="C798" s="63">
        <v>3397</v>
      </c>
      <c r="AQ798">
        <v>1.6575</v>
      </c>
      <c r="AR798">
        <v>1.7150000000000001</v>
      </c>
      <c r="AS798">
        <v>1.73</v>
      </c>
      <c r="AT798">
        <v>1.7424999999999999</v>
      </c>
      <c r="AU798">
        <v>1.7450000000000001</v>
      </c>
      <c r="AV798">
        <v>1.7450000000000001</v>
      </c>
      <c r="AW798">
        <v>1.7275</v>
      </c>
      <c r="AX798">
        <v>1.7050000000000001</v>
      </c>
      <c r="AY798">
        <v>1.6924999999999999</v>
      </c>
    </row>
    <row r="799" spans="1:51">
      <c r="A799" s="95">
        <v>45406</v>
      </c>
      <c r="C799" s="63">
        <v>1787</v>
      </c>
      <c r="AQ799">
        <v>1.655</v>
      </c>
      <c r="AR799">
        <v>1.71</v>
      </c>
      <c r="AS799">
        <v>1.7250000000000001</v>
      </c>
      <c r="AT799">
        <v>1.7375</v>
      </c>
      <c r="AU799">
        <v>1.74</v>
      </c>
      <c r="AV799">
        <v>1.74</v>
      </c>
      <c r="AW799">
        <v>1.7224999999999999</v>
      </c>
      <c r="AX799">
        <v>1.7</v>
      </c>
      <c r="AY799">
        <v>1.6875</v>
      </c>
    </row>
    <row r="800" spans="1:51">
      <c r="A800" s="95">
        <v>45407</v>
      </c>
      <c r="C800" s="63">
        <v>3152</v>
      </c>
      <c r="AQ800">
        <v>1.655</v>
      </c>
      <c r="AR800">
        <v>1.71</v>
      </c>
      <c r="AS800">
        <v>1.7250000000000001</v>
      </c>
      <c r="AT800">
        <v>1.7375</v>
      </c>
      <c r="AU800">
        <v>1.7424999999999999</v>
      </c>
      <c r="AV800">
        <v>1.7424999999999999</v>
      </c>
      <c r="AW800">
        <v>1.7250000000000001</v>
      </c>
      <c r="AX800">
        <v>1.7024999999999999</v>
      </c>
      <c r="AY800">
        <v>1.69</v>
      </c>
    </row>
    <row r="801" spans="1:54">
      <c r="A801" s="95">
        <v>45408</v>
      </c>
      <c r="C801" s="63">
        <v>1793</v>
      </c>
      <c r="AQ801">
        <v>1.655</v>
      </c>
      <c r="AR801">
        <v>1.7075</v>
      </c>
      <c r="AS801">
        <v>1.7224999999999999</v>
      </c>
      <c r="AT801">
        <v>1.7350000000000001</v>
      </c>
      <c r="AU801">
        <v>1.7375</v>
      </c>
      <c r="AV801">
        <v>1.74</v>
      </c>
      <c r="AW801">
        <v>1.7224999999999999</v>
      </c>
      <c r="AX801">
        <v>1.7</v>
      </c>
      <c r="AY801">
        <v>1.6875</v>
      </c>
    </row>
    <row r="802" spans="1:54">
      <c r="A802" s="95">
        <v>45411</v>
      </c>
      <c r="C802" s="63">
        <v>3959</v>
      </c>
      <c r="AQ802">
        <v>1.655</v>
      </c>
      <c r="AR802">
        <v>1.7050000000000001</v>
      </c>
      <c r="AS802">
        <v>1.72</v>
      </c>
      <c r="AT802">
        <v>1.7324999999999999</v>
      </c>
      <c r="AU802">
        <v>1.7350000000000001</v>
      </c>
      <c r="AV802">
        <v>1.7375</v>
      </c>
      <c r="AW802">
        <v>1.7175</v>
      </c>
      <c r="AX802">
        <v>1.6950000000000001</v>
      </c>
      <c r="AY802">
        <v>1.6825000000000001</v>
      </c>
    </row>
    <row r="803" spans="1:54">
      <c r="A803" s="95">
        <v>45412</v>
      </c>
      <c r="C803" s="63">
        <v>3203</v>
      </c>
      <c r="AQ803">
        <v>1.65439</v>
      </c>
      <c r="AR803">
        <v>1.7050000000000001</v>
      </c>
      <c r="AS803">
        <v>1.7224999999999999</v>
      </c>
      <c r="AT803">
        <v>1.7350000000000001</v>
      </c>
      <c r="AU803">
        <v>1.7375</v>
      </c>
      <c r="AV803">
        <v>1.7375</v>
      </c>
      <c r="AW803">
        <v>1.7175</v>
      </c>
      <c r="AX803">
        <v>1.6950000000000001</v>
      </c>
      <c r="AY803">
        <v>1.6825000000000001</v>
      </c>
    </row>
    <row r="804" spans="1:54">
      <c r="A804" s="103">
        <v>45413</v>
      </c>
      <c r="C804" s="63">
        <v>3448</v>
      </c>
      <c r="AQ804">
        <v>1.65439</v>
      </c>
      <c r="AR804">
        <v>1.6975</v>
      </c>
      <c r="AS804">
        <v>1.7150000000000001</v>
      </c>
      <c r="AT804">
        <v>1.73</v>
      </c>
      <c r="AU804">
        <v>1.7324999999999999</v>
      </c>
      <c r="AV804">
        <v>1.7350000000000001</v>
      </c>
      <c r="AW804">
        <v>1.7150000000000001</v>
      </c>
      <c r="AX804">
        <v>1.6924999999999999</v>
      </c>
      <c r="AY804">
        <v>1.68</v>
      </c>
    </row>
    <row r="805" spans="1:54">
      <c r="A805" s="95">
        <v>45414</v>
      </c>
      <c r="C805" s="63">
        <v>3304</v>
      </c>
      <c r="AQ805">
        <v>1.65439</v>
      </c>
      <c r="AR805">
        <v>1.7250000000000001</v>
      </c>
      <c r="AS805">
        <v>1.74</v>
      </c>
      <c r="AT805">
        <v>1.7524999999999999</v>
      </c>
      <c r="AU805">
        <v>1.7549999999999999</v>
      </c>
      <c r="AV805">
        <v>1.7549999999999999</v>
      </c>
      <c r="AW805">
        <v>1.7350000000000001</v>
      </c>
      <c r="AX805">
        <v>1.7124999999999999</v>
      </c>
      <c r="AY805">
        <v>1.7</v>
      </c>
    </row>
    <row r="806" spans="1:54">
      <c r="A806" s="95">
        <v>45415</v>
      </c>
      <c r="C806" s="63">
        <v>2311</v>
      </c>
      <c r="AR806">
        <v>1.73</v>
      </c>
      <c r="AS806">
        <v>1.7450000000000001</v>
      </c>
      <c r="AT806">
        <v>1.7575000000000001</v>
      </c>
      <c r="AU806">
        <v>1.76</v>
      </c>
      <c r="AV806">
        <v>1.76</v>
      </c>
      <c r="AW806">
        <v>1.74</v>
      </c>
      <c r="AX806">
        <v>1.7150000000000001</v>
      </c>
      <c r="AY806">
        <v>1.7024999999999999</v>
      </c>
    </row>
    <row r="807" spans="1:54">
      <c r="A807" s="103">
        <v>45418</v>
      </c>
      <c r="C807" s="63">
        <v>1936</v>
      </c>
      <c r="AR807">
        <v>1.7424999999999999</v>
      </c>
      <c r="AS807">
        <v>1.7575000000000001</v>
      </c>
      <c r="AT807">
        <v>1.77</v>
      </c>
      <c r="AU807">
        <v>1.7725</v>
      </c>
      <c r="AV807">
        <v>1.7725</v>
      </c>
      <c r="AW807">
        <v>1.75</v>
      </c>
      <c r="AX807">
        <v>1.7250000000000001</v>
      </c>
      <c r="AY807">
        <v>1.71</v>
      </c>
      <c r="AZ807">
        <v>1.71</v>
      </c>
      <c r="BA807">
        <v>1.7124999999999999</v>
      </c>
      <c r="BB807">
        <v>1.7150000000000001</v>
      </c>
    </row>
    <row r="808" spans="1:54">
      <c r="A808" s="95">
        <v>45419</v>
      </c>
      <c r="C808" s="63">
        <v>4060</v>
      </c>
      <c r="AR808">
        <v>1.7549999999999999</v>
      </c>
      <c r="AS808">
        <v>1.77</v>
      </c>
      <c r="AT808">
        <v>1.78</v>
      </c>
      <c r="AU808">
        <v>1.78</v>
      </c>
      <c r="AV808">
        <v>1.78</v>
      </c>
      <c r="AW808">
        <v>1.7575000000000001</v>
      </c>
      <c r="AX808">
        <v>1.73</v>
      </c>
      <c r="AY808">
        <v>1.7150000000000001</v>
      </c>
      <c r="AZ808">
        <v>1.7124999999999999</v>
      </c>
      <c r="BA808">
        <v>1.7150000000000001</v>
      </c>
      <c r="BB808">
        <v>1.7175</v>
      </c>
    </row>
    <row r="809" spans="1:54">
      <c r="A809" s="95">
        <v>45420</v>
      </c>
      <c r="C809" s="63">
        <v>4408</v>
      </c>
      <c r="AR809">
        <v>1.7749999999999999</v>
      </c>
      <c r="AS809">
        <v>1.8</v>
      </c>
      <c r="AT809">
        <v>1.8075000000000001</v>
      </c>
      <c r="AU809">
        <v>1.8049999999999999</v>
      </c>
      <c r="AV809">
        <v>1.8025</v>
      </c>
      <c r="AW809">
        <v>1.7775000000000001</v>
      </c>
      <c r="AX809">
        <v>1.7475000000000001</v>
      </c>
      <c r="AY809">
        <v>1.7324999999999999</v>
      </c>
      <c r="AZ809">
        <v>1.7275</v>
      </c>
      <c r="BA809">
        <v>1.73</v>
      </c>
      <c r="BB809">
        <v>1.7324999999999999</v>
      </c>
    </row>
    <row r="810" spans="1:54">
      <c r="A810" s="95">
        <v>45421</v>
      </c>
      <c r="C810" s="63">
        <v>3444</v>
      </c>
      <c r="AR810">
        <v>1.7825</v>
      </c>
      <c r="AS810">
        <v>1.81</v>
      </c>
      <c r="AT810">
        <v>1.8174999999999999</v>
      </c>
      <c r="AU810">
        <v>1.8149999999999999</v>
      </c>
      <c r="AV810">
        <v>1.8125</v>
      </c>
      <c r="AW810">
        <v>1.7849999999999999</v>
      </c>
      <c r="AX810">
        <v>1.7524999999999999</v>
      </c>
      <c r="AY810">
        <v>1.7350000000000001</v>
      </c>
      <c r="AZ810">
        <v>1.7275</v>
      </c>
      <c r="BA810">
        <v>1.73</v>
      </c>
      <c r="BB810">
        <v>1.7324999999999999</v>
      </c>
    </row>
    <row r="811" spans="1:54">
      <c r="A811" s="95">
        <v>45422</v>
      </c>
      <c r="C811" s="63">
        <v>4281</v>
      </c>
      <c r="AR811">
        <v>1.79</v>
      </c>
      <c r="AS811">
        <v>1.82</v>
      </c>
      <c r="AT811">
        <v>1.83</v>
      </c>
      <c r="AU811">
        <v>1.8274999999999999</v>
      </c>
      <c r="AV811">
        <v>1.825</v>
      </c>
      <c r="AW811">
        <v>1.7975000000000001</v>
      </c>
      <c r="AX811">
        <v>1.7675000000000001</v>
      </c>
      <c r="AY811">
        <v>1.75</v>
      </c>
      <c r="AZ811">
        <v>1.7424999999999999</v>
      </c>
      <c r="BA811">
        <v>1.7450000000000001</v>
      </c>
      <c r="BB811">
        <v>1.7475000000000001</v>
      </c>
    </row>
    <row r="812" spans="1:54">
      <c r="A812" s="95">
        <v>45425</v>
      </c>
      <c r="C812" s="63">
        <v>3615</v>
      </c>
      <c r="AR812">
        <v>1.8025</v>
      </c>
      <c r="AS812">
        <v>1.8374999999999999</v>
      </c>
      <c r="AT812">
        <v>1.85</v>
      </c>
      <c r="AU812">
        <v>1.85</v>
      </c>
      <c r="AV812">
        <v>1.85</v>
      </c>
      <c r="AW812">
        <v>1.8225</v>
      </c>
      <c r="AX812">
        <v>1.7925</v>
      </c>
      <c r="AY812">
        <v>1.7749999999999999</v>
      </c>
      <c r="AZ812">
        <v>1.7675000000000001</v>
      </c>
      <c r="BA812">
        <v>1.77</v>
      </c>
      <c r="BB812">
        <v>1.7725</v>
      </c>
    </row>
    <row r="813" spans="1:54">
      <c r="A813" s="95">
        <v>45426</v>
      </c>
      <c r="C813" s="63">
        <v>2942</v>
      </c>
      <c r="AR813">
        <v>1.8025</v>
      </c>
      <c r="AS813">
        <v>1.8374999999999999</v>
      </c>
      <c r="AT813">
        <v>1.85</v>
      </c>
      <c r="AU813">
        <v>1.8525</v>
      </c>
      <c r="AV813">
        <v>1.8525</v>
      </c>
      <c r="AW813">
        <v>1.8274999999999999</v>
      </c>
      <c r="AX813">
        <v>1.8</v>
      </c>
      <c r="AY813">
        <v>1.7825</v>
      </c>
      <c r="AZ813">
        <v>1.7749999999999999</v>
      </c>
      <c r="BA813">
        <v>1.7775000000000001</v>
      </c>
      <c r="BB813">
        <v>1.78</v>
      </c>
    </row>
    <row r="814" spans="1:54">
      <c r="A814" s="95">
        <v>45427</v>
      </c>
      <c r="C814" s="63">
        <v>5282</v>
      </c>
      <c r="AR814">
        <v>1.7975000000000001</v>
      </c>
      <c r="AS814">
        <v>1.83</v>
      </c>
      <c r="AT814">
        <v>1.845</v>
      </c>
      <c r="AU814">
        <v>1.8474999999999999</v>
      </c>
      <c r="AV814">
        <v>1.85</v>
      </c>
      <c r="AW814">
        <v>1.825</v>
      </c>
      <c r="AX814">
        <v>1.7975000000000001</v>
      </c>
      <c r="AY814">
        <v>1.7825</v>
      </c>
      <c r="AZ814">
        <v>1.7749999999999999</v>
      </c>
      <c r="BA814">
        <v>1.7775000000000001</v>
      </c>
      <c r="BB814">
        <v>1.78</v>
      </c>
    </row>
    <row r="815" spans="1:54">
      <c r="A815" s="95">
        <v>45428</v>
      </c>
      <c r="C815" s="63">
        <v>7004</v>
      </c>
      <c r="AR815">
        <v>1.7849999999999999</v>
      </c>
      <c r="AS815">
        <v>1.81</v>
      </c>
      <c r="AT815">
        <v>1.825</v>
      </c>
      <c r="AU815">
        <v>1.8274999999999999</v>
      </c>
      <c r="AV815">
        <v>1.83</v>
      </c>
      <c r="AW815">
        <v>1.8049999999999999</v>
      </c>
      <c r="AX815">
        <v>1.7775000000000001</v>
      </c>
      <c r="AY815">
        <v>1.7625</v>
      </c>
      <c r="AZ815">
        <v>1.7549999999999999</v>
      </c>
      <c r="BA815">
        <v>1.7575000000000001</v>
      </c>
      <c r="BB815">
        <v>1.76</v>
      </c>
    </row>
    <row r="816" spans="1:54">
      <c r="A816" s="95">
        <v>45429</v>
      </c>
      <c r="C816" s="63">
        <v>3607</v>
      </c>
      <c r="AR816">
        <v>1.7749999999999999</v>
      </c>
      <c r="AS816">
        <v>1.78</v>
      </c>
      <c r="AT816">
        <v>1.7949999999999999</v>
      </c>
      <c r="AU816">
        <v>1.8</v>
      </c>
      <c r="AV816">
        <v>1.8025</v>
      </c>
      <c r="AW816">
        <v>1.78</v>
      </c>
      <c r="AX816">
        <v>1.7524999999999999</v>
      </c>
      <c r="AY816">
        <v>1.74</v>
      </c>
      <c r="AZ816">
        <v>1.7324999999999999</v>
      </c>
      <c r="BA816">
        <v>1.7350000000000001</v>
      </c>
      <c r="BB816">
        <v>1.7375</v>
      </c>
    </row>
    <row r="817" spans="1:54">
      <c r="A817" s="95">
        <v>45432</v>
      </c>
      <c r="C817" s="63">
        <v>2569</v>
      </c>
      <c r="AR817">
        <v>1.78</v>
      </c>
      <c r="AS817">
        <v>1.79</v>
      </c>
      <c r="AT817">
        <v>1.8025</v>
      </c>
      <c r="AU817">
        <v>1.8075000000000001</v>
      </c>
      <c r="AV817">
        <v>1.81</v>
      </c>
      <c r="AW817">
        <v>1.7875000000000001</v>
      </c>
      <c r="AX817">
        <v>1.76</v>
      </c>
      <c r="AY817">
        <v>1.7475000000000001</v>
      </c>
      <c r="AZ817">
        <v>1.74</v>
      </c>
      <c r="BA817">
        <v>1.7424999999999999</v>
      </c>
      <c r="BB817">
        <v>1.7450000000000001</v>
      </c>
    </row>
    <row r="818" spans="1:54">
      <c r="A818" s="95">
        <v>45433</v>
      </c>
      <c r="C818" s="63">
        <v>2406</v>
      </c>
      <c r="AR818">
        <v>1.7749999999999999</v>
      </c>
      <c r="AS818">
        <v>1.7775000000000001</v>
      </c>
      <c r="AT818">
        <v>1.79</v>
      </c>
      <c r="AU818">
        <v>1.7949999999999999</v>
      </c>
      <c r="AV818">
        <v>1.7975000000000001</v>
      </c>
      <c r="AW818">
        <v>1.7749999999999999</v>
      </c>
      <c r="AX818">
        <v>1.7475000000000001</v>
      </c>
      <c r="AY818">
        <v>1.7350000000000001</v>
      </c>
      <c r="AZ818">
        <v>1.7275</v>
      </c>
      <c r="BA818">
        <v>1.73</v>
      </c>
      <c r="BB818">
        <v>1.7324999999999999</v>
      </c>
    </row>
    <row r="819" spans="1:54">
      <c r="A819" s="95">
        <v>45434</v>
      </c>
      <c r="C819" s="63">
        <v>3032</v>
      </c>
      <c r="AR819">
        <v>1.7775000000000001</v>
      </c>
      <c r="AS819">
        <v>1.7825</v>
      </c>
      <c r="AT819">
        <v>1.7925</v>
      </c>
      <c r="AU819">
        <v>1.7949999999999999</v>
      </c>
      <c r="AV819">
        <v>1.7975000000000001</v>
      </c>
      <c r="AW819">
        <v>1.7749999999999999</v>
      </c>
      <c r="AX819">
        <v>1.7475000000000001</v>
      </c>
      <c r="AY819">
        <v>1.7350000000000001</v>
      </c>
      <c r="AZ819">
        <v>1.7275</v>
      </c>
      <c r="BA819">
        <v>1.73</v>
      </c>
      <c r="BB819">
        <v>1.7324999999999999</v>
      </c>
    </row>
    <row r="820" spans="1:54">
      <c r="A820" s="95">
        <v>45435</v>
      </c>
      <c r="C820" s="63">
        <v>4446</v>
      </c>
      <c r="AR820">
        <v>1.7749999999999999</v>
      </c>
      <c r="AS820">
        <v>1.78</v>
      </c>
      <c r="AT820">
        <v>1.79</v>
      </c>
      <c r="AU820">
        <v>1.7925</v>
      </c>
      <c r="AV820">
        <v>1.7949999999999999</v>
      </c>
      <c r="AW820">
        <v>1.7725</v>
      </c>
      <c r="AX820">
        <v>1.7450000000000001</v>
      </c>
      <c r="AY820">
        <v>1.73</v>
      </c>
      <c r="AZ820">
        <v>1.7224999999999999</v>
      </c>
      <c r="BA820">
        <v>1.7250000000000001</v>
      </c>
      <c r="BB820">
        <v>1.7275</v>
      </c>
    </row>
    <row r="821" spans="1:54">
      <c r="A821" s="95">
        <v>45436</v>
      </c>
      <c r="C821" s="63">
        <v>3536</v>
      </c>
      <c r="AR821">
        <v>1.7775000000000001</v>
      </c>
      <c r="AS821">
        <v>1.7849999999999999</v>
      </c>
      <c r="AT821">
        <v>1.7949999999999999</v>
      </c>
      <c r="AU821">
        <v>1.7975000000000001</v>
      </c>
      <c r="AV821">
        <v>1.8</v>
      </c>
      <c r="AW821">
        <v>1.7775000000000001</v>
      </c>
      <c r="AX821">
        <v>1.75</v>
      </c>
      <c r="AY821">
        <v>1.7350000000000001</v>
      </c>
      <c r="AZ821">
        <v>1.7275</v>
      </c>
      <c r="BA821">
        <v>1.73</v>
      </c>
      <c r="BB821">
        <v>1.7324999999999999</v>
      </c>
    </row>
    <row r="822" spans="1:54">
      <c r="A822" s="103">
        <v>45439</v>
      </c>
      <c r="C822" s="476">
        <v>0</v>
      </c>
      <c r="AR822" s="189">
        <v>1.7775000000000001</v>
      </c>
      <c r="AS822" s="189">
        <v>1.7849999999999999</v>
      </c>
      <c r="AT822" s="189">
        <v>1.7949999999999999</v>
      </c>
      <c r="AU822" s="189">
        <v>1.7975000000000001</v>
      </c>
      <c r="AV822" s="189">
        <v>1.8</v>
      </c>
      <c r="AW822" s="189">
        <v>1.7775000000000001</v>
      </c>
      <c r="AX822" s="189">
        <v>1.75</v>
      </c>
      <c r="AY822" s="189">
        <v>1.7350000000000001</v>
      </c>
      <c r="AZ822" s="189">
        <v>1.7275</v>
      </c>
      <c r="BA822" s="189">
        <v>1.73</v>
      </c>
      <c r="BB822" s="189">
        <v>1.7324999999999999</v>
      </c>
    </row>
    <row r="823" spans="1:54">
      <c r="A823" s="95">
        <v>45440</v>
      </c>
      <c r="C823" s="63">
        <v>6138</v>
      </c>
      <c r="AR823">
        <v>1.7825</v>
      </c>
      <c r="AS823">
        <v>1.8149999999999999</v>
      </c>
      <c r="AT823">
        <v>1.8225</v>
      </c>
      <c r="AU823">
        <v>1.8225</v>
      </c>
      <c r="AV823">
        <v>1.8225</v>
      </c>
      <c r="AW823">
        <v>1.8</v>
      </c>
      <c r="AX823">
        <v>1.77</v>
      </c>
      <c r="AY823">
        <v>1.7549999999999999</v>
      </c>
      <c r="AZ823">
        <v>1.7475000000000001</v>
      </c>
      <c r="BA823">
        <v>1.75</v>
      </c>
      <c r="BB823">
        <v>1.7524999999999999</v>
      </c>
    </row>
    <row r="824" spans="1:54">
      <c r="A824" s="95">
        <v>45441</v>
      </c>
      <c r="C824" s="63">
        <v>7046</v>
      </c>
      <c r="AR824">
        <v>1.7849999999999999</v>
      </c>
      <c r="AS824">
        <v>1.83</v>
      </c>
      <c r="AT824">
        <v>1.835</v>
      </c>
      <c r="AU824">
        <v>1.835</v>
      </c>
      <c r="AV824">
        <v>1.835</v>
      </c>
      <c r="AW824">
        <v>1.81</v>
      </c>
      <c r="AX824">
        <v>1.78</v>
      </c>
      <c r="AY824">
        <v>1.7649999999999999</v>
      </c>
      <c r="AZ824">
        <v>1.7575000000000001</v>
      </c>
      <c r="BA824">
        <v>1.76</v>
      </c>
      <c r="BB824">
        <v>1.7625</v>
      </c>
    </row>
    <row r="825" spans="1:54">
      <c r="A825" s="95">
        <v>45442</v>
      </c>
      <c r="C825" s="63">
        <v>7162</v>
      </c>
      <c r="AR825">
        <v>1.7825</v>
      </c>
      <c r="AS825">
        <v>1.8149999999999999</v>
      </c>
      <c r="AT825">
        <v>1.82</v>
      </c>
      <c r="AU825">
        <v>1.82</v>
      </c>
      <c r="AV825">
        <v>1.82</v>
      </c>
      <c r="AW825">
        <v>1.7975000000000001</v>
      </c>
      <c r="AX825">
        <v>1.7675000000000001</v>
      </c>
      <c r="AY825">
        <v>1.7524999999999999</v>
      </c>
      <c r="AZ825">
        <v>1.7450000000000001</v>
      </c>
      <c r="BA825">
        <v>1.7475000000000001</v>
      </c>
      <c r="BB825">
        <v>1.75</v>
      </c>
    </row>
    <row r="826" spans="1:54">
      <c r="A826" s="95">
        <v>45443</v>
      </c>
      <c r="C826" s="63">
        <v>1503</v>
      </c>
      <c r="AR826">
        <v>1.7829900000000001</v>
      </c>
      <c r="AS826">
        <v>1.8049999999999999</v>
      </c>
      <c r="AT826">
        <v>1.81</v>
      </c>
      <c r="AU826">
        <v>1.81</v>
      </c>
      <c r="AV826">
        <v>1.81</v>
      </c>
      <c r="AW826">
        <v>1.7875000000000001</v>
      </c>
      <c r="AX826">
        <v>1.7575000000000001</v>
      </c>
      <c r="AY826">
        <v>1.7424999999999999</v>
      </c>
      <c r="AZ826">
        <v>1.7350000000000001</v>
      </c>
      <c r="BA826">
        <v>1.7375</v>
      </c>
      <c r="BB826">
        <v>1.74</v>
      </c>
    </row>
    <row r="827" spans="1:54">
      <c r="A827" s="95">
        <v>45446</v>
      </c>
      <c r="C827" s="63">
        <v>4301</v>
      </c>
      <c r="AR827">
        <v>1.7829900000000001</v>
      </c>
      <c r="AS827">
        <v>1.7949999999999999</v>
      </c>
      <c r="AT827">
        <v>1.7949999999999999</v>
      </c>
      <c r="AU827">
        <v>1.7925</v>
      </c>
      <c r="AV827">
        <v>1.79</v>
      </c>
      <c r="AW827">
        <v>1.7649999999999999</v>
      </c>
      <c r="AX827">
        <v>1.7324999999999999</v>
      </c>
      <c r="AY827">
        <v>1.7175</v>
      </c>
      <c r="AZ827">
        <v>1.71</v>
      </c>
      <c r="BA827">
        <v>1.7124999999999999</v>
      </c>
      <c r="BB827">
        <v>1.7150000000000001</v>
      </c>
    </row>
    <row r="828" spans="1:54">
      <c r="A828" s="95">
        <v>45447</v>
      </c>
      <c r="C828" s="63">
        <v>4066</v>
      </c>
      <c r="AR828">
        <v>1.7829900000000001</v>
      </c>
      <c r="AS828">
        <v>1.8075000000000001</v>
      </c>
      <c r="AT828">
        <v>1.8025</v>
      </c>
      <c r="AU828">
        <v>1.7949999999999999</v>
      </c>
      <c r="AV828">
        <v>1.79</v>
      </c>
      <c r="AW828">
        <v>1.76</v>
      </c>
      <c r="AX828">
        <v>1.7224999999999999</v>
      </c>
      <c r="AY828">
        <v>1.7050000000000001</v>
      </c>
      <c r="AZ828">
        <v>1.6975</v>
      </c>
      <c r="BA828">
        <v>1.7</v>
      </c>
      <c r="BB828">
        <v>1.7024999999999999</v>
      </c>
    </row>
    <row r="829" spans="1:54">
      <c r="A829" s="95">
        <v>45448</v>
      </c>
      <c r="C829" s="63">
        <v>4284</v>
      </c>
      <c r="AS829">
        <v>1.7875000000000001</v>
      </c>
      <c r="AT829">
        <v>1.78</v>
      </c>
      <c r="AU829">
        <v>1.7749999999999999</v>
      </c>
      <c r="AV829">
        <v>1.77</v>
      </c>
      <c r="AW829">
        <v>1.7424999999999999</v>
      </c>
      <c r="AX829">
        <v>1.7075</v>
      </c>
      <c r="AY829">
        <v>1.6924999999999999</v>
      </c>
      <c r="AZ829">
        <v>1.6850000000000001</v>
      </c>
      <c r="BA829">
        <v>1.6875</v>
      </c>
      <c r="BB829">
        <v>1.69</v>
      </c>
    </row>
    <row r="830" spans="1:54">
      <c r="A830" s="95">
        <v>45449</v>
      </c>
      <c r="C830" s="63">
        <v>5148</v>
      </c>
      <c r="AS830">
        <v>1.8225</v>
      </c>
      <c r="AT830">
        <v>1.82</v>
      </c>
      <c r="AU830">
        <v>1.81</v>
      </c>
      <c r="AV830">
        <v>1.8</v>
      </c>
      <c r="AW830">
        <v>1.77</v>
      </c>
      <c r="AX830">
        <v>1.7250000000000001</v>
      </c>
      <c r="AY830">
        <v>1.7075</v>
      </c>
      <c r="AZ830">
        <v>1.7</v>
      </c>
      <c r="BA830">
        <v>1.7024999999999999</v>
      </c>
      <c r="BB830">
        <v>1.7050000000000001</v>
      </c>
    </row>
    <row r="831" spans="1:54">
      <c r="A831" s="95">
        <v>45450</v>
      </c>
      <c r="C831" s="63">
        <v>2985</v>
      </c>
      <c r="AS831">
        <v>1.81</v>
      </c>
      <c r="AT831">
        <v>1.81</v>
      </c>
      <c r="AU831">
        <v>1.8025</v>
      </c>
      <c r="AV831">
        <v>1.7925</v>
      </c>
      <c r="AW831">
        <v>1.7625</v>
      </c>
      <c r="AX831">
        <v>1.72</v>
      </c>
      <c r="AY831">
        <v>1.7024999999999999</v>
      </c>
      <c r="AZ831">
        <v>1.6950000000000001</v>
      </c>
      <c r="BA831">
        <v>1.6975</v>
      </c>
      <c r="BB831">
        <v>1.7</v>
      </c>
    </row>
    <row r="832" spans="1:54">
      <c r="A832" s="95">
        <v>45453</v>
      </c>
      <c r="C832" s="63">
        <v>3090</v>
      </c>
      <c r="AS832">
        <v>1.8274999999999999</v>
      </c>
      <c r="AT832">
        <v>1.8325</v>
      </c>
      <c r="AU832">
        <v>1.82</v>
      </c>
      <c r="AV832">
        <v>1.8075000000000001</v>
      </c>
      <c r="AW832">
        <v>1.7725</v>
      </c>
      <c r="AX832">
        <v>1.7250000000000001</v>
      </c>
      <c r="AY832">
        <v>1.7050000000000001</v>
      </c>
      <c r="AZ832">
        <v>1.6975</v>
      </c>
      <c r="BA832">
        <v>1.7</v>
      </c>
      <c r="BB832">
        <v>1.7024999999999999</v>
      </c>
    </row>
    <row r="833" spans="1:63">
      <c r="A833" s="95">
        <v>45454</v>
      </c>
      <c r="C833" s="63">
        <v>3503</v>
      </c>
      <c r="AS833">
        <v>1.835</v>
      </c>
      <c r="AT833">
        <v>1.845</v>
      </c>
      <c r="AU833">
        <v>1.8325</v>
      </c>
      <c r="AV833">
        <v>1.82</v>
      </c>
      <c r="AW833">
        <v>1.7849999999999999</v>
      </c>
      <c r="AX833">
        <v>1.7375</v>
      </c>
      <c r="AY833">
        <v>1.7175</v>
      </c>
      <c r="AZ833">
        <v>1.71</v>
      </c>
      <c r="BA833">
        <v>1.7124999999999999</v>
      </c>
      <c r="BB833">
        <v>1.7150000000000001</v>
      </c>
    </row>
    <row r="834" spans="1:63">
      <c r="A834" s="95">
        <v>45455</v>
      </c>
      <c r="C834" s="63">
        <v>5465</v>
      </c>
      <c r="AS834">
        <v>1.885</v>
      </c>
      <c r="AT834">
        <v>1.915</v>
      </c>
      <c r="AU834">
        <v>1.8975</v>
      </c>
      <c r="AV834">
        <v>1.88</v>
      </c>
      <c r="AW834">
        <v>1.84</v>
      </c>
      <c r="AX834">
        <v>1.7875000000000001</v>
      </c>
      <c r="AY834">
        <v>1.7649999999999999</v>
      </c>
      <c r="AZ834">
        <v>1.75</v>
      </c>
      <c r="BA834">
        <v>1.7524999999999999</v>
      </c>
      <c r="BB834">
        <v>1.7549999999999999</v>
      </c>
    </row>
    <row r="835" spans="1:63">
      <c r="A835" s="95">
        <v>45456</v>
      </c>
      <c r="C835" s="63">
        <v>5809</v>
      </c>
      <c r="AS835">
        <v>1.9</v>
      </c>
      <c r="AT835">
        <v>1.94</v>
      </c>
      <c r="AU835">
        <v>1.915</v>
      </c>
      <c r="AV835">
        <v>1.895</v>
      </c>
      <c r="AW835">
        <v>1.8525</v>
      </c>
      <c r="AX835">
        <v>1.7975000000000001</v>
      </c>
      <c r="AY835">
        <v>1.7725</v>
      </c>
      <c r="AZ835">
        <v>1.7575000000000001</v>
      </c>
      <c r="BA835">
        <v>1.76</v>
      </c>
      <c r="BB835">
        <v>1.7625</v>
      </c>
      <c r="BC835">
        <v>1.7849999999999999</v>
      </c>
      <c r="BD835">
        <v>1.7925</v>
      </c>
      <c r="BE835">
        <v>1.8</v>
      </c>
    </row>
    <row r="836" spans="1:63">
      <c r="A836" s="95">
        <v>45457</v>
      </c>
      <c r="C836" s="63">
        <v>0</v>
      </c>
      <c r="AS836">
        <v>1.89</v>
      </c>
      <c r="AT836">
        <v>1.92</v>
      </c>
      <c r="AU836">
        <v>1.895</v>
      </c>
      <c r="AV836">
        <v>1.8774999999999999</v>
      </c>
      <c r="AW836">
        <v>1.84</v>
      </c>
      <c r="AX836">
        <v>1.7875000000000001</v>
      </c>
      <c r="AY836">
        <v>1.7649999999999999</v>
      </c>
      <c r="AZ836">
        <v>1.75</v>
      </c>
      <c r="BA836">
        <v>1.7524999999999999</v>
      </c>
      <c r="BB836">
        <v>1.7549999999999999</v>
      </c>
      <c r="BC836">
        <v>1.7775000000000001</v>
      </c>
      <c r="BD836">
        <v>1.7849999999999999</v>
      </c>
      <c r="BE836">
        <v>1.7925</v>
      </c>
    </row>
    <row r="837" spans="1:63">
      <c r="A837" s="95">
        <v>45460</v>
      </c>
      <c r="C837" s="63">
        <v>3027</v>
      </c>
      <c r="AS837">
        <v>1.88</v>
      </c>
      <c r="AT837">
        <v>1.895</v>
      </c>
      <c r="AU837">
        <v>1.8725000000000001</v>
      </c>
      <c r="AV837">
        <v>1.855</v>
      </c>
      <c r="AW837">
        <v>1.8174999999999999</v>
      </c>
      <c r="AX837">
        <v>1.7649999999999999</v>
      </c>
      <c r="AY837">
        <v>1.7424999999999999</v>
      </c>
      <c r="AZ837">
        <v>1.7275</v>
      </c>
      <c r="BA837">
        <v>1.73</v>
      </c>
      <c r="BB837">
        <v>1.7324999999999999</v>
      </c>
      <c r="BC837">
        <v>1.7549999999999999</v>
      </c>
      <c r="BD837">
        <v>1.7625</v>
      </c>
      <c r="BE837">
        <v>1.77</v>
      </c>
      <c r="BF837">
        <v>1.7725</v>
      </c>
      <c r="BG837">
        <v>1.7749999999999999</v>
      </c>
      <c r="BH837">
        <v>1.7775000000000001</v>
      </c>
      <c r="BI837">
        <v>1.78</v>
      </c>
      <c r="BJ837">
        <v>1.7825</v>
      </c>
      <c r="BK837">
        <v>1.7849999999999999</v>
      </c>
    </row>
    <row r="838" spans="1:63">
      <c r="A838" s="95">
        <v>45461</v>
      </c>
      <c r="C838" s="63">
        <v>5162</v>
      </c>
      <c r="AS838">
        <v>1.915</v>
      </c>
      <c r="AT838">
        <v>1.9550000000000001</v>
      </c>
      <c r="AU838">
        <v>1.9225000000000001</v>
      </c>
      <c r="AV838">
        <v>1.8925000000000001</v>
      </c>
      <c r="AW838">
        <v>1.845</v>
      </c>
      <c r="AX838">
        <v>1.7849999999999999</v>
      </c>
      <c r="AY838">
        <v>1.7575000000000001</v>
      </c>
      <c r="AZ838">
        <v>1.7424999999999999</v>
      </c>
      <c r="BA838">
        <v>1.7450000000000001</v>
      </c>
      <c r="BB838">
        <v>1.7475000000000001</v>
      </c>
      <c r="BC838">
        <v>1.77</v>
      </c>
      <c r="BD838">
        <v>1.7775000000000001</v>
      </c>
      <c r="BE838">
        <v>1.7849999999999999</v>
      </c>
      <c r="BF838">
        <v>1.7875000000000001</v>
      </c>
      <c r="BG838">
        <v>1.79</v>
      </c>
      <c r="BH838">
        <v>1.7925</v>
      </c>
      <c r="BI838">
        <v>1.7949999999999999</v>
      </c>
      <c r="BJ838">
        <v>1.7975000000000001</v>
      </c>
      <c r="BK838">
        <v>1.8</v>
      </c>
    </row>
    <row r="839" spans="1:63" s="189" customFormat="1">
      <c r="A839" s="103">
        <v>45462</v>
      </c>
      <c r="B839" s="399"/>
      <c r="C839" s="476">
        <v>0</v>
      </c>
      <c r="AS839" s="189">
        <v>1.915</v>
      </c>
      <c r="AT839" s="189">
        <v>1.9550000000000001</v>
      </c>
      <c r="AU839" s="189">
        <v>1.9225000000000001</v>
      </c>
      <c r="AV839" s="189">
        <v>1.8925000000000001</v>
      </c>
      <c r="AW839" s="189">
        <v>1.845</v>
      </c>
      <c r="AX839" s="189">
        <v>1.7849999999999999</v>
      </c>
      <c r="AY839" s="189">
        <v>1.7575000000000001</v>
      </c>
      <c r="AZ839" s="189">
        <v>1.7424999999999999</v>
      </c>
      <c r="BA839" s="189">
        <v>1.7450000000000001</v>
      </c>
      <c r="BB839" s="189">
        <v>1.7475000000000001</v>
      </c>
      <c r="BC839" s="189">
        <v>1.77</v>
      </c>
      <c r="BD839" s="189">
        <v>1.7775000000000001</v>
      </c>
      <c r="BE839" s="189">
        <v>1.7849999999999999</v>
      </c>
      <c r="BF839" s="189">
        <v>1.7875000000000001</v>
      </c>
      <c r="BG839" s="189">
        <v>1.79</v>
      </c>
      <c r="BH839" s="189">
        <v>1.7925</v>
      </c>
      <c r="BI839" s="189">
        <v>1.7949999999999999</v>
      </c>
      <c r="BJ839" s="189">
        <v>1.7975000000000001</v>
      </c>
      <c r="BK839" s="189">
        <v>1.8</v>
      </c>
    </row>
    <row r="840" spans="1:63">
      <c r="A840" s="95">
        <v>45463</v>
      </c>
      <c r="C840" s="63">
        <v>4988</v>
      </c>
      <c r="AS840">
        <v>1.9</v>
      </c>
      <c r="AT840">
        <v>1.93</v>
      </c>
      <c r="AU840">
        <v>1.9025000000000001</v>
      </c>
      <c r="AV840">
        <v>1.875</v>
      </c>
      <c r="AW840">
        <v>1.83</v>
      </c>
      <c r="AX840">
        <v>1.77</v>
      </c>
      <c r="AY840">
        <v>1.7424999999999999</v>
      </c>
      <c r="AZ840">
        <v>1.7275</v>
      </c>
      <c r="BA840">
        <v>1.73</v>
      </c>
      <c r="BB840">
        <v>1.7324999999999999</v>
      </c>
      <c r="BC840">
        <v>1.7549999999999999</v>
      </c>
      <c r="BD840">
        <v>1.7625</v>
      </c>
      <c r="BE840">
        <v>1.77</v>
      </c>
      <c r="BF840">
        <v>1.7725</v>
      </c>
      <c r="BG840">
        <v>1.7749999999999999</v>
      </c>
      <c r="BH840">
        <v>1.7775000000000001</v>
      </c>
      <c r="BI840">
        <v>1.78</v>
      </c>
      <c r="BJ840">
        <v>1.7825</v>
      </c>
      <c r="BK840">
        <v>1.7849999999999999</v>
      </c>
    </row>
    <row r="841" spans="1:63">
      <c r="A841" s="95">
        <v>45464</v>
      </c>
      <c r="C841" s="63">
        <v>6502</v>
      </c>
      <c r="AS841">
        <v>1.91</v>
      </c>
      <c r="AT841">
        <v>1.9450000000000001</v>
      </c>
      <c r="AU841">
        <v>1.915</v>
      </c>
      <c r="AV841">
        <v>1.885</v>
      </c>
      <c r="AW841">
        <v>1.8374999999999999</v>
      </c>
      <c r="AX841">
        <v>1.7749999999999999</v>
      </c>
      <c r="AY841">
        <v>1.7450000000000001</v>
      </c>
      <c r="AZ841">
        <v>1.73</v>
      </c>
      <c r="BA841">
        <v>1.7324999999999999</v>
      </c>
      <c r="BB841">
        <v>1.7350000000000001</v>
      </c>
      <c r="BC841">
        <v>1.7575000000000001</v>
      </c>
      <c r="BD841">
        <v>1.7649999999999999</v>
      </c>
      <c r="BE841">
        <v>1.7725</v>
      </c>
      <c r="BF841">
        <v>1.7749999999999999</v>
      </c>
      <c r="BG841">
        <v>1.7775000000000001</v>
      </c>
      <c r="BH841">
        <v>1.78</v>
      </c>
      <c r="BI841">
        <v>1.7825</v>
      </c>
      <c r="BJ841">
        <v>1.7849999999999999</v>
      </c>
      <c r="BK841">
        <v>1.7875000000000001</v>
      </c>
    </row>
    <row r="842" spans="1:63">
      <c r="A842" s="95">
        <v>45467</v>
      </c>
      <c r="C842" s="63">
        <v>13345</v>
      </c>
      <c r="AS842">
        <v>1.94</v>
      </c>
      <c r="AT842">
        <v>2.0049999999999999</v>
      </c>
      <c r="AU842">
        <v>1.9550000000000001</v>
      </c>
      <c r="AV842">
        <v>1.905</v>
      </c>
      <c r="AW842">
        <v>1.845</v>
      </c>
      <c r="AX842">
        <v>1.78</v>
      </c>
      <c r="AY842">
        <v>1.7450000000000001</v>
      </c>
      <c r="AZ842">
        <v>1.73</v>
      </c>
      <c r="BA842">
        <v>1.7324999999999999</v>
      </c>
      <c r="BB842">
        <v>1.7350000000000001</v>
      </c>
      <c r="BC842">
        <v>1.7575000000000001</v>
      </c>
      <c r="BD842">
        <v>1.7649999999999999</v>
      </c>
      <c r="BE842">
        <v>1.7725</v>
      </c>
      <c r="BF842">
        <v>1.7749999999999999</v>
      </c>
      <c r="BG842">
        <v>1.7775000000000001</v>
      </c>
      <c r="BH842">
        <v>1.78</v>
      </c>
      <c r="BI842">
        <v>1.7825</v>
      </c>
      <c r="BJ842">
        <v>1.7849999999999999</v>
      </c>
      <c r="BK842">
        <v>1.7875000000000001</v>
      </c>
    </row>
    <row r="843" spans="1:63">
      <c r="A843" s="95">
        <v>45468</v>
      </c>
      <c r="C843" s="63">
        <v>9208</v>
      </c>
      <c r="AS843">
        <v>1.94</v>
      </c>
      <c r="AT843">
        <v>2.0699999999999998</v>
      </c>
      <c r="AU843">
        <v>1.99</v>
      </c>
      <c r="AV843">
        <v>1.91</v>
      </c>
      <c r="AW843">
        <v>1.83</v>
      </c>
      <c r="AX843">
        <v>1.75</v>
      </c>
      <c r="AY843">
        <v>1.71</v>
      </c>
      <c r="AZ843">
        <v>1.6924999999999999</v>
      </c>
      <c r="BA843">
        <v>1.6950000000000001</v>
      </c>
      <c r="BB843">
        <v>1.6975</v>
      </c>
      <c r="BC843">
        <v>1.72</v>
      </c>
      <c r="BD843">
        <v>1.7275</v>
      </c>
      <c r="BE843">
        <v>1.7350000000000001</v>
      </c>
      <c r="BF843">
        <v>1.7375</v>
      </c>
      <c r="BG843">
        <v>1.74</v>
      </c>
      <c r="BH843">
        <v>1.7424999999999999</v>
      </c>
      <c r="BI843">
        <v>1.7450000000000001</v>
      </c>
      <c r="BJ843">
        <v>1.7475000000000001</v>
      </c>
      <c r="BK843">
        <v>1.75</v>
      </c>
    </row>
    <row r="844" spans="1:63">
      <c r="A844" s="95">
        <v>45469</v>
      </c>
      <c r="C844" s="63">
        <v>9786</v>
      </c>
      <c r="AS844">
        <v>1.9450000000000001</v>
      </c>
      <c r="AT844">
        <v>2.0750000000000002</v>
      </c>
      <c r="AU844">
        <v>1.9650000000000001</v>
      </c>
      <c r="AV844">
        <v>1.88</v>
      </c>
      <c r="AW844">
        <v>1.8</v>
      </c>
      <c r="AX844">
        <v>1.72</v>
      </c>
      <c r="AY844">
        <v>1.68</v>
      </c>
      <c r="AZ844">
        <v>1.6625000000000001</v>
      </c>
      <c r="BA844">
        <v>1.665</v>
      </c>
      <c r="BB844">
        <v>1.6675</v>
      </c>
      <c r="BC844">
        <v>1.69</v>
      </c>
      <c r="BD844">
        <v>1.6975</v>
      </c>
      <c r="BE844">
        <v>1.7050000000000001</v>
      </c>
      <c r="BF844">
        <v>1.7075</v>
      </c>
      <c r="BG844">
        <v>1.71</v>
      </c>
      <c r="BH844">
        <v>1.7124999999999999</v>
      </c>
      <c r="BI844">
        <v>1.7150000000000001</v>
      </c>
      <c r="BJ844">
        <v>1.7175</v>
      </c>
      <c r="BK844">
        <v>1.72</v>
      </c>
    </row>
    <row r="845" spans="1:63">
      <c r="A845" s="95">
        <v>45470</v>
      </c>
      <c r="C845" s="63">
        <v>7098</v>
      </c>
      <c r="AS845">
        <v>1.9350000000000001</v>
      </c>
      <c r="AT845">
        <v>1.97</v>
      </c>
      <c r="AU845">
        <v>1.88</v>
      </c>
      <c r="AV845">
        <v>1.81</v>
      </c>
      <c r="AW845">
        <v>1.74</v>
      </c>
      <c r="AX845">
        <v>1.67</v>
      </c>
      <c r="AY845">
        <v>1.635</v>
      </c>
      <c r="AZ845">
        <v>1.6174999999999999</v>
      </c>
      <c r="BA845">
        <v>1.62</v>
      </c>
      <c r="BB845">
        <v>1.6225000000000001</v>
      </c>
      <c r="BC845">
        <v>1.645</v>
      </c>
      <c r="BD845">
        <v>1.6525000000000001</v>
      </c>
      <c r="BE845">
        <v>1.66</v>
      </c>
      <c r="BF845">
        <v>1.6625000000000001</v>
      </c>
      <c r="BG845">
        <v>1.665</v>
      </c>
      <c r="BH845">
        <v>1.6675</v>
      </c>
      <c r="BI845">
        <v>1.67</v>
      </c>
      <c r="BJ845">
        <v>1.6725000000000001</v>
      </c>
      <c r="BK845">
        <v>1.675</v>
      </c>
    </row>
    <row r="846" spans="1:63">
      <c r="A846" s="95">
        <v>45471</v>
      </c>
      <c r="C846" s="63">
        <v>7150</v>
      </c>
      <c r="AS846" s="28">
        <v>1.9295800000000001</v>
      </c>
      <c r="AT846">
        <v>1.97</v>
      </c>
      <c r="AU846">
        <v>1.86</v>
      </c>
      <c r="AV846">
        <v>1.78</v>
      </c>
      <c r="AW846">
        <v>1.7</v>
      </c>
      <c r="AX846">
        <v>1.6225000000000001</v>
      </c>
      <c r="AY846">
        <v>1.5874999999999999</v>
      </c>
      <c r="AZ846">
        <v>1.5625</v>
      </c>
      <c r="BA846">
        <v>1.5674999999999999</v>
      </c>
      <c r="BB846">
        <v>1.575</v>
      </c>
      <c r="BC846">
        <v>1.5974999999999999</v>
      </c>
      <c r="BD846">
        <v>1.605</v>
      </c>
      <c r="BE846">
        <v>1.6125</v>
      </c>
      <c r="BF846">
        <v>1.615</v>
      </c>
      <c r="BG846">
        <v>1.6174999999999999</v>
      </c>
      <c r="BH846">
        <v>1.62</v>
      </c>
      <c r="BI846">
        <v>1.6225000000000001</v>
      </c>
      <c r="BJ846">
        <v>1.625</v>
      </c>
      <c r="BK846">
        <v>1.6274999999999999</v>
      </c>
    </row>
    <row r="847" spans="1:63">
      <c r="A847" s="95">
        <v>45474</v>
      </c>
      <c r="C847" s="63">
        <v>5655</v>
      </c>
      <c r="AS847">
        <v>1.9295800000000001</v>
      </c>
      <c r="AT847">
        <v>2.0449999999999999</v>
      </c>
      <c r="AU847">
        <v>1.92</v>
      </c>
      <c r="AV847">
        <v>1.8274999999999999</v>
      </c>
      <c r="AW847">
        <v>1.7375</v>
      </c>
      <c r="AX847">
        <v>1.6525000000000001</v>
      </c>
      <c r="AY847">
        <v>1.615</v>
      </c>
      <c r="AZ847">
        <v>1.59</v>
      </c>
      <c r="BA847">
        <v>1.595</v>
      </c>
      <c r="BB847">
        <v>1.6025</v>
      </c>
      <c r="BC847">
        <v>1.625</v>
      </c>
      <c r="BD847">
        <v>1.6325000000000001</v>
      </c>
      <c r="BE847">
        <v>1.64</v>
      </c>
      <c r="BF847">
        <v>1.6425000000000001</v>
      </c>
      <c r="BG847">
        <v>1.645</v>
      </c>
      <c r="BH847">
        <v>1.6475</v>
      </c>
      <c r="BI847">
        <v>1.65</v>
      </c>
      <c r="BJ847">
        <v>1.6525000000000001</v>
      </c>
      <c r="BK847">
        <v>1.655</v>
      </c>
    </row>
    <row r="848" spans="1:63">
      <c r="A848" s="95">
        <v>45475</v>
      </c>
      <c r="C848" s="63">
        <v>5402</v>
      </c>
      <c r="AS848">
        <v>1.9295800000000001</v>
      </c>
      <c r="AT848">
        <v>1.96</v>
      </c>
      <c r="AU848">
        <v>1.86</v>
      </c>
      <c r="AV848">
        <v>1.7849999999999999</v>
      </c>
      <c r="AW848">
        <v>1.71</v>
      </c>
      <c r="AX848">
        <v>1.635</v>
      </c>
      <c r="AY848">
        <v>1.6</v>
      </c>
      <c r="AZ848">
        <v>1.575</v>
      </c>
      <c r="BA848">
        <v>1.58</v>
      </c>
      <c r="BB848">
        <v>1.5874999999999999</v>
      </c>
      <c r="BC848">
        <v>1.61</v>
      </c>
      <c r="BD848">
        <v>1.6174999999999999</v>
      </c>
      <c r="BE848">
        <v>1.625</v>
      </c>
      <c r="BF848">
        <v>1.6274999999999999</v>
      </c>
      <c r="BG848">
        <v>1.63</v>
      </c>
      <c r="BH848">
        <v>1.6325000000000001</v>
      </c>
      <c r="BI848">
        <v>1.635</v>
      </c>
      <c r="BJ848">
        <v>1.6375</v>
      </c>
      <c r="BK848">
        <v>1.64</v>
      </c>
    </row>
    <row r="849" spans="1:63">
      <c r="A849" s="95">
        <v>45476</v>
      </c>
      <c r="C849" s="63">
        <v>5503</v>
      </c>
      <c r="AT849">
        <v>1.96</v>
      </c>
      <c r="AU849">
        <v>1.87</v>
      </c>
      <c r="AV849">
        <v>1.8</v>
      </c>
      <c r="AW849">
        <v>1.7250000000000001</v>
      </c>
      <c r="AX849">
        <v>1.65</v>
      </c>
      <c r="AY849">
        <v>1.615</v>
      </c>
      <c r="AZ849">
        <v>1.5874999999999999</v>
      </c>
      <c r="BA849">
        <v>1.5925</v>
      </c>
      <c r="BB849">
        <v>1.6</v>
      </c>
      <c r="BC849">
        <v>1.6225000000000001</v>
      </c>
      <c r="BD849">
        <v>1.63</v>
      </c>
      <c r="BE849">
        <v>1.6375</v>
      </c>
      <c r="BF849">
        <v>1.64</v>
      </c>
      <c r="BG849">
        <v>1.6425000000000001</v>
      </c>
      <c r="BH849">
        <v>1.645</v>
      </c>
      <c r="BI849">
        <v>1.6475</v>
      </c>
      <c r="BJ849">
        <v>1.65</v>
      </c>
      <c r="BK849">
        <v>1.6525000000000001</v>
      </c>
    </row>
    <row r="850" spans="1:63">
      <c r="A850" s="103">
        <v>45477</v>
      </c>
      <c r="AT850" s="189">
        <v>1.96</v>
      </c>
      <c r="AU850" s="189">
        <v>1.87</v>
      </c>
      <c r="AV850" s="189">
        <v>1.8</v>
      </c>
      <c r="AW850" s="189">
        <v>1.7250000000000001</v>
      </c>
      <c r="AX850" s="189">
        <v>1.65</v>
      </c>
      <c r="AY850" s="189">
        <v>1.615</v>
      </c>
      <c r="AZ850" s="189">
        <v>1.5874999999999999</v>
      </c>
      <c r="BA850" s="189">
        <v>1.5925</v>
      </c>
      <c r="BB850" s="189">
        <v>1.6</v>
      </c>
      <c r="BC850" s="189">
        <v>1.6225000000000001</v>
      </c>
      <c r="BD850" s="189">
        <v>1.63</v>
      </c>
      <c r="BE850" s="189">
        <v>1.6375</v>
      </c>
      <c r="BF850" s="189">
        <v>1.64</v>
      </c>
      <c r="BG850" s="189">
        <v>1.6425000000000001</v>
      </c>
      <c r="BH850" s="189">
        <v>1.645</v>
      </c>
      <c r="BI850" s="189">
        <v>1.6475</v>
      </c>
      <c r="BJ850" s="189">
        <v>1.65</v>
      </c>
      <c r="BK850" s="189">
        <v>1.6525000000000001</v>
      </c>
    </row>
    <row r="851" spans="1:63">
      <c r="A851" s="95">
        <v>45478</v>
      </c>
      <c r="C851" s="63">
        <v>318</v>
      </c>
      <c r="AT851">
        <v>1.99</v>
      </c>
      <c r="AU851">
        <v>1.9</v>
      </c>
      <c r="AV851">
        <v>1.83</v>
      </c>
      <c r="AW851">
        <v>1.75</v>
      </c>
      <c r="AX851">
        <v>1.675</v>
      </c>
      <c r="AY851">
        <v>1.64</v>
      </c>
      <c r="AZ851">
        <v>1.6125</v>
      </c>
      <c r="BA851">
        <v>1.6174999999999999</v>
      </c>
      <c r="BB851">
        <v>1.625</v>
      </c>
      <c r="BC851">
        <v>1.6475</v>
      </c>
      <c r="BD851">
        <v>1.6575</v>
      </c>
      <c r="BE851">
        <v>1.665</v>
      </c>
      <c r="BF851">
        <v>1.6675</v>
      </c>
      <c r="BG851">
        <v>1.67</v>
      </c>
      <c r="BH851">
        <v>1.6725000000000001</v>
      </c>
      <c r="BI851">
        <v>1.675</v>
      </c>
      <c r="BJ851">
        <v>1.6775</v>
      </c>
      <c r="BK851">
        <v>1.68</v>
      </c>
    </row>
    <row r="852" spans="1:63">
      <c r="A852" s="95">
        <v>45481</v>
      </c>
      <c r="C852" s="63">
        <v>3961</v>
      </c>
      <c r="AT852">
        <v>1.9424999999999999</v>
      </c>
      <c r="AU852">
        <v>1.8525</v>
      </c>
      <c r="AV852">
        <v>1.7875000000000001</v>
      </c>
      <c r="AW852">
        <v>1.7175</v>
      </c>
      <c r="AX852">
        <v>1.6475</v>
      </c>
      <c r="AY852">
        <v>1.615</v>
      </c>
      <c r="AZ852">
        <v>1.5874999999999999</v>
      </c>
      <c r="BA852">
        <v>1.5925</v>
      </c>
      <c r="BB852">
        <v>1.6</v>
      </c>
      <c r="BC852">
        <v>1.6225000000000001</v>
      </c>
      <c r="BD852">
        <v>1.6325000000000001</v>
      </c>
      <c r="BE852">
        <v>1.64</v>
      </c>
      <c r="BF852">
        <v>1.6425000000000001</v>
      </c>
      <c r="BG852">
        <v>1.645</v>
      </c>
      <c r="BH852">
        <v>1.6475</v>
      </c>
      <c r="BI852">
        <v>1.65</v>
      </c>
      <c r="BJ852">
        <v>1.6525000000000001</v>
      </c>
      <c r="BK852">
        <v>1.655</v>
      </c>
    </row>
    <row r="853" spans="1:63">
      <c r="A853" s="95">
        <v>45482</v>
      </c>
      <c r="C853" s="63">
        <v>3808</v>
      </c>
      <c r="AT853">
        <v>1.9</v>
      </c>
      <c r="AU853">
        <v>1.7949999999999999</v>
      </c>
      <c r="AV853">
        <v>1.7450000000000001</v>
      </c>
      <c r="AW853">
        <v>1.6875</v>
      </c>
      <c r="AX853">
        <v>1.6274999999999999</v>
      </c>
      <c r="AY853">
        <v>1.5974999999999999</v>
      </c>
      <c r="AZ853">
        <v>1.57</v>
      </c>
      <c r="BA853">
        <v>1.575</v>
      </c>
      <c r="BB853">
        <v>1.5825</v>
      </c>
      <c r="BC853">
        <v>1.605</v>
      </c>
      <c r="BD853">
        <v>1.615</v>
      </c>
      <c r="BE853">
        <v>1.6225000000000001</v>
      </c>
      <c r="BF853">
        <v>1.625</v>
      </c>
      <c r="BG853">
        <v>1.6274999999999999</v>
      </c>
      <c r="BH853">
        <v>1.63</v>
      </c>
      <c r="BI853">
        <v>1.6325000000000001</v>
      </c>
      <c r="BJ853">
        <v>1.635</v>
      </c>
      <c r="BK853">
        <v>1.6375</v>
      </c>
    </row>
    <row r="854" spans="1:63">
      <c r="A854" s="95">
        <v>45483</v>
      </c>
      <c r="C854" s="63">
        <v>8930</v>
      </c>
      <c r="AT854">
        <v>1.905</v>
      </c>
      <c r="AU854">
        <v>1.8049999999999999</v>
      </c>
      <c r="AV854">
        <v>1.7549999999999999</v>
      </c>
      <c r="AW854">
        <v>1.6950000000000001</v>
      </c>
      <c r="AX854">
        <v>1.6325000000000001</v>
      </c>
      <c r="AY854">
        <v>1.5974999999999999</v>
      </c>
      <c r="AZ854">
        <v>1.57</v>
      </c>
      <c r="BA854">
        <v>1.575</v>
      </c>
      <c r="BB854">
        <v>1.5825</v>
      </c>
      <c r="BC854">
        <v>1.605</v>
      </c>
      <c r="BD854">
        <v>1.615</v>
      </c>
      <c r="BE854">
        <v>1.6225000000000001</v>
      </c>
      <c r="BF854">
        <v>1.625</v>
      </c>
      <c r="BG854">
        <v>1.6274999999999999</v>
      </c>
      <c r="BH854">
        <v>1.63</v>
      </c>
      <c r="BI854">
        <v>1.6325000000000001</v>
      </c>
      <c r="BJ854">
        <v>1.635</v>
      </c>
      <c r="BK854">
        <v>1.6375</v>
      </c>
    </row>
    <row r="855" spans="1:63">
      <c r="A855" s="95">
        <v>45484</v>
      </c>
      <c r="C855" s="63">
        <v>7167</v>
      </c>
      <c r="AT855">
        <v>1.95</v>
      </c>
      <c r="AU855">
        <v>1.87</v>
      </c>
      <c r="AV855">
        <v>1.8049999999999999</v>
      </c>
      <c r="AW855">
        <v>1.7350000000000001</v>
      </c>
      <c r="AX855">
        <v>1.665</v>
      </c>
      <c r="AY855">
        <v>1.62</v>
      </c>
      <c r="AZ855">
        <v>1.5925</v>
      </c>
      <c r="BA855">
        <v>1.5974999999999999</v>
      </c>
      <c r="BB855">
        <v>1.605</v>
      </c>
      <c r="BC855">
        <v>1.6274999999999999</v>
      </c>
      <c r="BD855">
        <v>1.6375</v>
      </c>
      <c r="BE855">
        <v>1.645</v>
      </c>
      <c r="BF855">
        <v>1.6475</v>
      </c>
      <c r="BG855">
        <v>1.65</v>
      </c>
      <c r="BH855">
        <v>1.6525000000000001</v>
      </c>
      <c r="BI855">
        <v>1.655</v>
      </c>
      <c r="BJ855">
        <v>1.6575</v>
      </c>
      <c r="BK855">
        <v>1.66</v>
      </c>
    </row>
    <row r="856" spans="1:63">
      <c r="A856" s="95">
        <v>45485</v>
      </c>
      <c r="C856" s="63">
        <v>5606</v>
      </c>
      <c r="AT856">
        <v>1.9724999999999999</v>
      </c>
      <c r="AU856">
        <v>1.92</v>
      </c>
      <c r="AV856">
        <v>1.8425</v>
      </c>
      <c r="AW856">
        <v>1.7575000000000001</v>
      </c>
      <c r="AX856">
        <v>1.6725000000000001</v>
      </c>
      <c r="AY856">
        <v>1.6174999999999999</v>
      </c>
      <c r="AZ856">
        <v>1.5825</v>
      </c>
      <c r="BA856">
        <v>1.5874999999999999</v>
      </c>
      <c r="BB856">
        <v>1.595</v>
      </c>
      <c r="BC856">
        <v>1.6174999999999999</v>
      </c>
      <c r="BD856">
        <v>1.6274999999999999</v>
      </c>
      <c r="BE856">
        <v>1.635</v>
      </c>
      <c r="BF856">
        <v>1.6375</v>
      </c>
      <c r="BG856">
        <v>1.64</v>
      </c>
      <c r="BH856">
        <v>1.6425000000000001</v>
      </c>
      <c r="BI856">
        <v>1.645</v>
      </c>
      <c r="BJ856">
        <v>1.6475</v>
      </c>
      <c r="BK856">
        <v>1.65</v>
      </c>
    </row>
    <row r="857" spans="1:63">
      <c r="A857" s="95">
        <v>45488</v>
      </c>
      <c r="C857" s="63">
        <v>2440</v>
      </c>
      <c r="AT857">
        <v>1.95</v>
      </c>
      <c r="AU857">
        <v>1.875</v>
      </c>
      <c r="AV857">
        <v>1.81</v>
      </c>
      <c r="AW857">
        <v>1.7350000000000001</v>
      </c>
      <c r="AX857">
        <v>1.655</v>
      </c>
      <c r="AY857">
        <v>1.605</v>
      </c>
      <c r="AZ857">
        <v>1.57</v>
      </c>
      <c r="BA857">
        <v>1.575</v>
      </c>
      <c r="BB857">
        <v>1.5825</v>
      </c>
      <c r="BC857">
        <v>1.605</v>
      </c>
      <c r="BD857">
        <v>1.615</v>
      </c>
      <c r="BE857">
        <v>1.6225000000000001</v>
      </c>
      <c r="BF857">
        <v>1.625</v>
      </c>
      <c r="BG857">
        <v>1.6274999999999999</v>
      </c>
      <c r="BH857">
        <v>1.63</v>
      </c>
      <c r="BI857">
        <v>1.6325000000000001</v>
      </c>
      <c r="BJ857">
        <v>1.635</v>
      </c>
      <c r="BK857">
        <v>1.6375</v>
      </c>
    </row>
    <row r="858" spans="1:63">
      <c r="A858" s="95">
        <v>45489</v>
      </c>
      <c r="C858" s="63">
        <v>5365</v>
      </c>
      <c r="AT858">
        <v>1.93</v>
      </c>
      <c r="AU858">
        <v>1.835</v>
      </c>
      <c r="AV858">
        <v>1.7849999999999999</v>
      </c>
      <c r="AW858">
        <v>1.72</v>
      </c>
      <c r="AX858">
        <v>1.655</v>
      </c>
      <c r="AY858">
        <v>1.61</v>
      </c>
      <c r="AZ858">
        <v>1.58</v>
      </c>
      <c r="BA858">
        <v>1.585</v>
      </c>
      <c r="BB858">
        <v>1.5925</v>
      </c>
      <c r="BC858">
        <v>1.615</v>
      </c>
      <c r="BD858">
        <v>1.625</v>
      </c>
      <c r="BE858">
        <v>1.6325000000000001</v>
      </c>
      <c r="BF858">
        <v>1.635</v>
      </c>
      <c r="BG858">
        <v>1.6375</v>
      </c>
      <c r="BH858">
        <v>1.64</v>
      </c>
      <c r="BI858">
        <v>1.6425000000000001</v>
      </c>
      <c r="BJ858">
        <v>1.645</v>
      </c>
      <c r="BK858">
        <v>1.6475</v>
      </c>
    </row>
    <row r="859" spans="1:63">
      <c r="A859" s="95">
        <v>45490</v>
      </c>
      <c r="C859" s="63">
        <v>7254</v>
      </c>
      <c r="AT859">
        <v>1.8925000000000001</v>
      </c>
      <c r="AU859">
        <v>1.79</v>
      </c>
      <c r="AV859">
        <v>1.7475000000000001</v>
      </c>
      <c r="AW859">
        <v>1.6875</v>
      </c>
      <c r="AX859">
        <v>1.6274999999999999</v>
      </c>
      <c r="AY859">
        <v>1.585</v>
      </c>
      <c r="AZ859">
        <v>1.5549999999999999</v>
      </c>
      <c r="BA859">
        <v>1.56</v>
      </c>
      <c r="BB859">
        <v>1.5674999999999999</v>
      </c>
      <c r="BC859">
        <v>1.59</v>
      </c>
      <c r="BD859">
        <v>1.6</v>
      </c>
      <c r="BE859">
        <v>1.6074999999999999</v>
      </c>
      <c r="BF859">
        <v>1.61</v>
      </c>
      <c r="BG859">
        <v>1.6125</v>
      </c>
      <c r="BH859">
        <v>1.615</v>
      </c>
      <c r="BI859">
        <v>1.6174999999999999</v>
      </c>
      <c r="BJ859">
        <v>1.62</v>
      </c>
      <c r="BK859">
        <v>1.6225000000000001</v>
      </c>
    </row>
    <row r="860" spans="1:63">
      <c r="A860" s="95">
        <v>45491</v>
      </c>
      <c r="C860" s="63">
        <v>4703</v>
      </c>
      <c r="AT860">
        <v>1.8925000000000001</v>
      </c>
      <c r="AU860">
        <v>1.79</v>
      </c>
      <c r="AV860">
        <v>1.75</v>
      </c>
      <c r="AW860">
        <v>1.6850000000000001</v>
      </c>
      <c r="AX860">
        <v>1.6225000000000001</v>
      </c>
      <c r="AY860">
        <v>1.575</v>
      </c>
      <c r="AZ860">
        <v>1.5425</v>
      </c>
      <c r="BA860">
        <v>1.5475000000000001</v>
      </c>
      <c r="BB860">
        <v>1.5549999999999999</v>
      </c>
      <c r="BC860">
        <v>1.5774999999999999</v>
      </c>
      <c r="BD860">
        <v>1.5874999999999999</v>
      </c>
      <c r="BE860">
        <v>1.595</v>
      </c>
      <c r="BF860">
        <v>1.5974999999999999</v>
      </c>
      <c r="BG860">
        <v>1.6</v>
      </c>
      <c r="BH860">
        <v>1.6025</v>
      </c>
      <c r="BI860">
        <v>1.605</v>
      </c>
      <c r="BJ860">
        <v>1.6074999999999999</v>
      </c>
      <c r="BK860">
        <v>1.61</v>
      </c>
    </row>
    <row r="861" spans="1:63">
      <c r="A861" s="95">
        <v>45492</v>
      </c>
      <c r="C861" s="63">
        <v>3995</v>
      </c>
      <c r="AT861">
        <v>1.905</v>
      </c>
      <c r="AU861">
        <v>1.8149999999999999</v>
      </c>
      <c r="AV861">
        <v>1.7749999999999999</v>
      </c>
      <c r="AW861">
        <v>1.71</v>
      </c>
      <c r="AX861">
        <v>1.6475</v>
      </c>
      <c r="AY861">
        <v>1.6</v>
      </c>
      <c r="AZ861">
        <v>1.5674999999999999</v>
      </c>
      <c r="BA861">
        <v>1.5725</v>
      </c>
      <c r="BB861">
        <v>1.58</v>
      </c>
      <c r="BC861">
        <v>1.6025</v>
      </c>
      <c r="BD861">
        <v>1.6125</v>
      </c>
      <c r="BE861">
        <v>1.62</v>
      </c>
      <c r="BF861">
        <v>1.6225000000000001</v>
      </c>
      <c r="BG861">
        <v>1.625</v>
      </c>
      <c r="BH861">
        <v>1.6274999999999999</v>
      </c>
      <c r="BI861">
        <v>1.63</v>
      </c>
      <c r="BJ861">
        <v>1.6325000000000001</v>
      </c>
      <c r="BK861">
        <v>1.635</v>
      </c>
    </row>
    <row r="862" spans="1:63">
      <c r="A862" s="95">
        <v>45495</v>
      </c>
      <c r="C862" s="63">
        <v>4203</v>
      </c>
      <c r="AT862">
        <v>1.93</v>
      </c>
      <c r="AU862">
        <v>1.855</v>
      </c>
      <c r="AV862">
        <v>1.81</v>
      </c>
      <c r="AW862">
        <v>1.74</v>
      </c>
      <c r="AX862">
        <v>1.67</v>
      </c>
      <c r="AY862">
        <v>1.6225000000000001</v>
      </c>
      <c r="AZ862">
        <v>1.59</v>
      </c>
      <c r="BA862">
        <v>1.595</v>
      </c>
      <c r="BB862">
        <v>1.6025</v>
      </c>
      <c r="BC862">
        <v>1.6225000000000001</v>
      </c>
      <c r="BD862">
        <v>1.6274999999999999</v>
      </c>
      <c r="BE862">
        <v>1.63</v>
      </c>
      <c r="BF862">
        <v>1.6274999999999999</v>
      </c>
      <c r="BG862">
        <v>1.6225000000000001</v>
      </c>
      <c r="BH862">
        <v>1.6174999999999999</v>
      </c>
      <c r="BI862">
        <v>1.6174999999999999</v>
      </c>
      <c r="BJ862">
        <v>1.6174999999999999</v>
      </c>
      <c r="BK862">
        <v>1.6174999999999999</v>
      </c>
    </row>
    <row r="863" spans="1:63">
      <c r="A863" s="95">
        <v>45496</v>
      </c>
      <c r="C863" s="63">
        <v>3259</v>
      </c>
      <c r="AT863">
        <v>1.92</v>
      </c>
      <c r="AU863">
        <v>1.82</v>
      </c>
      <c r="AV863">
        <v>1.7849999999999999</v>
      </c>
      <c r="AW863">
        <v>1.7175</v>
      </c>
      <c r="AX863">
        <v>1.6525000000000001</v>
      </c>
      <c r="AY863">
        <v>1.6074999999999999</v>
      </c>
      <c r="AZ863">
        <v>1.575</v>
      </c>
      <c r="BA863">
        <v>1.58</v>
      </c>
      <c r="BB863">
        <v>1.5874999999999999</v>
      </c>
      <c r="BC863">
        <v>1.6074999999999999</v>
      </c>
      <c r="BD863">
        <v>1.6125</v>
      </c>
      <c r="BE863">
        <v>1.615</v>
      </c>
      <c r="BF863">
        <v>1.6125</v>
      </c>
      <c r="BG863">
        <v>1.6074999999999999</v>
      </c>
      <c r="BH863">
        <v>1.6025</v>
      </c>
      <c r="BI863">
        <v>1.6025</v>
      </c>
      <c r="BJ863">
        <v>1.6025</v>
      </c>
      <c r="BK863">
        <v>1.6025</v>
      </c>
    </row>
    <row r="864" spans="1:63">
      <c r="A864" s="95">
        <v>45497</v>
      </c>
      <c r="C864" s="63">
        <v>6499</v>
      </c>
      <c r="AT864">
        <v>1.915</v>
      </c>
      <c r="AU864">
        <v>1.8149999999999999</v>
      </c>
      <c r="AV864">
        <v>1.78</v>
      </c>
      <c r="AW864">
        <v>1.7124999999999999</v>
      </c>
      <c r="AX864">
        <v>1.6475</v>
      </c>
      <c r="AY864">
        <v>1.6025</v>
      </c>
      <c r="AZ864">
        <v>1.57</v>
      </c>
      <c r="BA864">
        <v>1.575</v>
      </c>
      <c r="BB864">
        <v>1.5825</v>
      </c>
      <c r="BC864">
        <v>1.6025</v>
      </c>
      <c r="BD864">
        <v>1.6074999999999999</v>
      </c>
      <c r="BE864">
        <v>1.6074999999999999</v>
      </c>
      <c r="BF864">
        <v>1.6025</v>
      </c>
      <c r="BG864">
        <v>1.5974999999999999</v>
      </c>
      <c r="BH864">
        <v>1.59</v>
      </c>
      <c r="BI864">
        <v>1.5825</v>
      </c>
      <c r="BJ864">
        <v>1.5774999999999999</v>
      </c>
      <c r="BK864">
        <v>1.5725</v>
      </c>
    </row>
    <row r="865" spans="1:63">
      <c r="A865" s="95">
        <v>45498</v>
      </c>
      <c r="C865" s="63">
        <v>4237</v>
      </c>
      <c r="AT865">
        <v>1.9175</v>
      </c>
      <c r="AU865">
        <v>1.8274999999999999</v>
      </c>
      <c r="AV865">
        <v>1.79</v>
      </c>
      <c r="AW865">
        <v>1.7224999999999999</v>
      </c>
      <c r="AX865">
        <v>1.655</v>
      </c>
      <c r="AY865">
        <v>1.605</v>
      </c>
      <c r="AZ865">
        <v>1.5725</v>
      </c>
      <c r="BA865">
        <v>1.5774999999999999</v>
      </c>
      <c r="BB865">
        <v>1.585</v>
      </c>
      <c r="BC865">
        <v>1.605</v>
      </c>
      <c r="BD865">
        <v>1.61</v>
      </c>
      <c r="BE865">
        <v>1.61</v>
      </c>
      <c r="BF865">
        <v>1.605</v>
      </c>
      <c r="BG865">
        <v>1.6</v>
      </c>
      <c r="BH865">
        <v>1.5925</v>
      </c>
      <c r="BI865">
        <v>1.585</v>
      </c>
      <c r="BJ865">
        <v>1.58</v>
      </c>
      <c r="BK865">
        <v>1.575</v>
      </c>
    </row>
    <row r="866" spans="1:63">
      <c r="A866" s="95">
        <v>45499</v>
      </c>
      <c r="C866" s="63">
        <v>2468</v>
      </c>
      <c r="AT866">
        <v>1.9125000000000001</v>
      </c>
      <c r="AU866">
        <v>1.8025</v>
      </c>
      <c r="AV866">
        <v>1.77</v>
      </c>
      <c r="AW866">
        <v>1.7050000000000001</v>
      </c>
      <c r="AX866">
        <v>1.64</v>
      </c>
      <c r="AY866">
        <v>1.59</v>
      </c>
      <c r="AZ866">
        <v>1.5575000000000001</v>
      </c>
      <c r="BA866">
        <v>1.5625</v>
      </c>
      <c r="BB866">
        <v>1.57</v>
      </c>
      <c r="BC866">
        <v>1.59</v>
      </c>
      <c r="BD866">
        <v>1.595</v>
      </c>
      <c r="BE866">
        <v>1.595</v>
      </c>
      <c r="BF866">
        <v>1.59</v>
      </c>
      <c r="BG866">
        <v>1.585</v>
      </c>
      <c r="BH866">
        <v>1.5774999999999999</v>
      </c>
      <c r="BI866">
        <v>1.57</v>
      </c>
      <c r="BJ866">
        <v>1.5649999999999999</v>
      </c>
      <c r="BK866">
        <v>1.56</v>
      </c>
    </row>
    <row r="867" spans="1:63">
      <c r="A867" s="95">
        <v>45502</v>
      </c>
      <c r="C867" s="63">
        <v>3018</v>
      </c>
      <c r="AT867">
        <v>1.91</v>
      </c>
      <c r="AU867">
        <v>1.8</v>
      </c>
      <c r="AV867">
        <v>1.77</v>
      </c>
      <c r="AW867">
        <v>1.7050000000000001</v>
      </c>
      <c r="AX867">
        <v>1.6375</v>
      </c>
      <c r="AY867">
        <v>1.59</v>
      </c>
      <c r="AZ867">
        <v>1.5575000000000001</v>
      </c>
      <c r="BA867">
        <v>1.5625</v>
      </c>
      <c r="BB867">
        <v>1.57</v>
      </c>
      <c r="BC867">
        <v>1.59</v>
      </c>
      <c r="BD867">
        <v>1.595</v>
      </c>
      <c r="BE867">
        <v>1.595</v>
      </c>
      <c r="BF867">
        <v>1.59</v>
      </c>
      <c r="BG867">
        <v>1.585</v>
      </c>
      <c r="BH867">
        <v>1.5774999999999999</v>
      </c>
      <c r="BI867">
        <v>1.57</v>
      </c>
      <c r="BJ867">
        <v>1.5649999999999999</v>
      </c>
      <c r="BK867">
        <v>1.56</v>
      </c>
    </row>
    <row r="868" spans="1:63">
      <c r="A868" s="95">
        <v>45503</v>
      </c>
      <c r="C868" s="63">
        <v>6534</v>
      </c>
      <c r="AT868">
        <v>1.9075</v>
      </c>
      <c r="AU868">
        <v>1.7875000000000001</v>
      </c>
      <c r="AV868">
        <v>1.7625</v>
      </c>
      <c r="AW868">
        <v>1.7024999999999999</v>
      </c>
      <c r="AX868">
        <v>1.6375</v>
      </c>
      <c r="AY868">
        <v>1.5925</v>
      </c>
      <c r="AZ868">
        <v>1.5625</v>
      </c>
      <c r="BA868">
        <v>1.57</v>
      </c>
      <c r="BB868">
        <v>1.5825</v>
      </c>
      <c r="BC868">
        <v>1.6074999999999999</v>
      </c>
      <c r="BD868">
        <v>1.62</v>
      </c>
      <c r="BE868">
        <v>1.6225000000000001</v>
      </c>
      <c r="BF868">
        <v>1.6174999999999999</v>
      </c>
      <c r="BG868">
        <v>1.6125</v>
      </c>
      <c r="BH868">
        <v>1.6025</v>
      </c>
      <c r="BI868">
        <v>1.59</v>
      </c>
      <c r="BJ868">
        <v>1.58</v>
      </c>
      <c r="BK868">
        <v>1.5725</v>
      </c>
    </row>
    <row r="869" spans="1:63">
      <c r="A869" s="95">
        <v>45504</v>
      </c>
      <c r="C869" s="63">
        <v>6515</v>
      </c>
      <c r="AT869">
        <v>1.90324</v>
      </c>
      <c r="AU869">
        <v>1.7825</v>
      </c>
      <c r="AV869">
        <v>1.7575000000000001</v>
      </c>
      <c r="AW869">
        <v>1.7024999999999999</v>
      </c>
      <c r="AX869">
        <v>1.64</v>
      </c>
      <c r="AY869">
        <v>1.595</v>
      </c>
      <c r="AZ869">
        <v>1.5674999999999999</v>
      </c>
      <c r="BA869">
        <v>1.575</v>
      </c>
      <c r="BB869">
        <v>1.5874999999999999</v>
      </c>
      <c r="BC869">
        <v>1.6125</v>
      </c>
      <c r="BD869">
        <v>1.625</v>
      </c>
      <c r="BE869">
        <v>1.6274999999999999</v>
      </c>
      <c r="BF869">
        <v>1.6225000000000001</v>
      </c>
      <c r="BG869">
        <v>1.6174999999999999</v>
      </c>
      <c r="BH869">
        <v>1.6074999999999999</v>
      </c>
      <c r="BI869">
        <v>1.595</v>
      </c>
      <c r="BJ869">
        <v>1.585</v>
      </c>
      <c r="BK869">
        <v>1.5774999999999999</v>
      </c>
    </row>
    <row r="870" spans="1:63">
      <c r="A870" s="95">
        <v>45505</v>
      </c>
      <c r="C870" s="63">
        <v>3724</v>
      </c>
      <c r="AT870">
        <v>1.90324</v>
      </c>
      <c r="AU870">
        <v>1.8</v>
      </c>
      <c r="AV870">
        <v>1.77</v>
      </c>
      <c r="AW870">
        <v>1.7075</v>
      </c>
      <c r="AX870">
        <v>1.6375</v>
      </c>
      <c r="AY870">
        <v>1.5874999999999999</v>
      </c>
      <c r="AZ870">
        <v>1.5575000000000001</v>
      </c>
      <c r="BA870">
        <v>1.5649999999999999</v>
      </c>
      <c r="BB870">
        <v>1.58</v>
      </c>
      <c r="BC870">
        <v>1.605</v>
      </c>
      <c r="BD870">
        <v>1.6174999999999999</v>
      </c>
      <c r="BE870">
        <v>1.62</v>
      </c>
      <c r="BF870">
        <v>1.615</v>
      </c>
      <c r="BG870">
        <v>1.61</v>
      </c>
      <c r="BH870">
        <v>1.6</v>
      </c>
      <c r="BI870">
        <v>1.5874999999999999</v>
      </c>
      <c r="BJ870">
        <v>1.5774999999999999</v>
      </c>
      <c r="BK870">
        <v>1.57</v>
      </c>
    </row>
    <row r="871" spans="1:63">
      <c r="A871" s="95">
        <v>45506</v>
      </c>
      <c r="C871" s="63">
        <v>2724</v>
      </c>
      <c r="AT871">
        <v>1.90324</v>
      </c>
      <c r="AU871">
        <v>1.83</v>
      </c>
      <c r="AV871">
        <v>1.8025</v>
      </c>
      <c r="AW871">
        <v>1.7350000000000001</v>
      </c>
      <c r="AX871">
        <v>1.66</v>
      </c>
      <c r="AY871">
        <v>1.605</v>
      </c>
      <c r="AZ871">
        <v>1.57</v>
      </c>
      <c r="BA871">
        <v>1.5774999999999999</v>
      </c>
      <c r="BB871">
        <v>1.5925</v>
      </c>
      <c r="BC871">
        <v>1.6174999999999999</v>
      </c>
      <c r="BD871">
        <v>1.63</v>
      </c>
      <c r="BE871">
        <v>1.6325000000000001</v>
      </c>
      <c r="BF871">
        <v>1.6274999999999999</v>
      </c>
      <c r="BG871">
        <v>1.6225000000000001</v>
      </c>
      <c r="BH871">
        <v>1.6125</v>
      </c>
      <c r="BI871">
        <v>1.6</v>
      </c>
      <c r="BJ871">
        <v>1.59</v>
      </c>
      <c r="BK871">
        <v>1.5825</v>
      </c>
    </row>
    <row r="872" spans="1:63">
      <c r="A872" s="95">
        <v>45509</v>
      </c>
      <c r="C872" s="63">
        <v>4391</v>
      </c>
      <c r="AU872">
        <v>1.8125</v>
      </c>
      <c r="AV872">
        <v>1.7875000000000001</v>
      </c>
      <c r="AW872">
        <v>1.7250000000000001</v>
      </c>
      <c r="AX872">
        <v>1.65</v>
      </c>
      <c r="AY872">
        <v>1.595</v>
      </c>
      <c r="AZ872">
        <v>1.56</v>
      </c>
      <c r="BA872">
        <v>1.5674999999999999</v>
      </c>
      <c r="BB872">
        <v>1.5825</v>
      </c>
      <c r="BC872">
        <v>1.6074999999999999</v>
      </c>
      <c r="BD872">
        <v>1.62</v>
      </c>
      <c r="BE872">
        <v>1.6225000000000001</v>
      </c>
      <c r="BF872">
        <v>1.6174999999999999</v>
      </c>
      <c r="BG872">
        <v>1.6125</v>
      </c>
      <c r="BH872">
        <v>1.6025</v>
      </c>
      <c r="BI872">
        <v>1.59</v>
      </c>
      <c r="BJ872">
        <v>1.58</v>
      </c>
      <c r="BK872">
        <v>1.5725</v>
      </c>
    </row>
    <row r="873" spans="1:63">
      <c r="A873" s="95">
        <v>45510</v>
      </c>
      <c r="AU873">
        <v>1.7949999999999999</v>
      </c>
      <c r="AV873">
        <v>1.77</v>
      </c>
      <c r="AW873">
        <v>1.7150000000000001</v>
      </c>
      <c r="AX873">
        <v>1.645</v>
      </c>
      <c r="AY873">
        <v>1.5925</v>
      </c>
      <c r="AZ873">
        <v>1.5575000000000001</v>
      </c>
      <c r="BA873">
        <v>1.5649999999999999</v>
      </c>
      <c r="BB873">
        <v>1.58</v>
      </c>
      <c r="BC873" s="463"/>
      <c r="BD873" s="463"/>
      <c r="BE873" s="463"/>
      <c r="BF873" s="463"/>
      <c r="BG873" s="463"/>
      <c r="BH873" s="463"/>
      <c r="BI873" s="463"/>
      <c r="BJ873" s="463"/>
      <c r="BK873" s="463"/>
    </row>
    <row r="874" spans="1:63">
      <c r="A874" s="95">
        <v>45511</v>
      </c>
      <c r="C874" s="63">
        <v>3762</v>
      </c>
      <c r="AU874">
        <v>1.8049999999999999</v>
      </c>
      <c r="AV874">
        <v>1.78</v>
      </c>
      <c r="AW874">
        <v>1.7224999999999999</v>
      </c>
      <c r="AX874">
        <v>1.6475</v>
      </c>
      <c r="AY874">
        <v>1.5925</v>
      </c>
      <c r="AZ874">
        <v>1.5575000000000001</v>
      </c>
      <c r="BA874">
        <v>1.5649999999999999</v>
      </c>
      <c r="BB874">
        <v>1.58</v>
      </c>
      <c r="BC874">
        <v>1.605</v>
      </c>
      <c r="BD874">
        <v>1.6174999999999999</v>
      </c>
      <c r="BE874">
        <v>1.62</v>
      </c>
      <c r="BF874">
        <v>1.615</v>
      </c>
      <c r="BG874">
        <v>1.61</v>
      </c>
      <c r="BH874">
        <v>1.6</v>
      </c>
      <c r="BI874">
        <v>1.5874999999999999</v>
      </c>
      <c r="BJ874">
        <v>1.5774999999999999</v>
      </c>
      <c r="BK874">
        <v>1.57</v>
      </c>
    </row>
    <row r="875" spans="1:63">
      <c r="A875" s="95">
        <v>45512</v>
      </c>
      <c r="C875" s="63">
        <v>1377</v>
      </c>
      <c r="AU875">
        <v>1.7849999999999999</v>
      </c>
      <c r="AV875">
        <v>1.7575000000000001</v>
      </c>
      <c r="AW875">
        <v>1.7050000000000001</v>
      </c>
      <c r="AX875">
        <v>1.63</v>
      </c>
      <c r="AY875">
        <v>1.575</v>
      </c>
      <c r="AZ875">
        <v>1.54</v>
      </c>
      <c r="BA875">
        <v>1.5475000000000001</v>
      </c>
      <c r="BB875">
        <v>1.5625</v>
      </c>
      <c r="BC875">
        <v>1.5874999999999999</v>
      </c>
      <c r="BD875">
        <v>1.6</v>
      </c>
      <c r="BE875">
        <v>1.6025</v>
      </c>
      <c r="BF875">
        <v>1.5974999999999999</v>
      </c>
      <c r="BG875">
        <v>1.5925</v>
      </c>
      <c r="BH875">
        <v>1.5825</v>
      </c>
      <c r="BI875">
        <v>1.57</v>
      </c>
      <c r="BJ875">
        <v>1.56</v>
      </c>
      <c r="BK875">
        <v>1.5525</v>
      </c>
    </row>
    <row r="876" spans="1:63">
      <c r="A876" s="95">
        <v>45513</v>
      </c>
      <c r="C876" s="63">
        <v>1725</v>
      </c>
      <c r="AU876">
        <v>1.8049999999999999</v>
      </c>
      <c r="AV876">
        <v>1.78</v>
      </c>
      <c r="AW876">
        <v>1.7250000000000001</v>
      </c>
      <c r="AX876">
        <v>1.645</v>
      </c>
      <c r="AY876">
        <v>1.5874999999999999</v>
      </c>
      <c r="AZ876">
        <v>1.5525</v>
      </c>
      <c r="BA876">
        <v>1.56</v>
      </c>
      <c r="BB876">
        <v>1.575</v>
      </c>
      <c r="BC876">
        <v>1.6</v>
      </c>
      <c r="BD876">
        <v>1.6125</v>
      </c>
      <c r="BE876">
        <v>1.615</v>
      </c>
      <c r="BF876">
        <v>1.61</v>
      </c>
      <c r="BG876">
        <v>1.605</v>
      </c>
      <c r="BH876">
        <v>1.595</v>
      </c>
      <c r="BI876">
        <v>1.5825</v>
      </c>
      <c r="BJ876">
        <v>1.5725</v>
      </c>
      <c r="BK876">
        <v>1.5649999999999999</v>
      </c>
    </row>
    <row r="877" spans="1:63">
      <c r="A877" s="95">
        <v>45516</v>
      </c>
      <c r="C877" s="63">
        <v>2509</v>
      </c>
      <c r="AU877">
        <v>1.8049999999999999</v>
      </c>
      <c r="AV877">
        <v>1.7849999999999999</v>
      </c>
      <c r="AW877">
        <v>1.7350000000000001</v>
      </c>
      <c r="AX877">
        <v>1.655</v>
      </c>
      <c r="AY877">
        <v>1.5974999999999999</v>
      </c>
      <c r="AZ877">
        <v>1.5625</v>
      </c>
      <c r="BA877">
        <v>1.57</v>
      </c>
      <c r="BB877">
        <v>1.585</v>
      </c>
      <c r="BC877">
        <v>1.61</v>
      </c>
      <c r="BD877">
        <v>1.6225000000000001</v>
      </c>
      <c r="BE877">
        <v>1.625</v>
      </c>
      <c r="BF877">
        <v>1.62</v>
      </c>
      <c r="BG877">
        <v>1.615</v>
      </c>
      <c r="BH877">
        <v>1.605</v>
      </c>
      <c r="BI877">
        <v>1.5925</v>
      </c>
      <c r="BJ877">
        <v>1.5825</v>
      </c>
      <c r="BK877">
        <v>1.575</v>
      </c>
    </row>
    <row r="878" spans="1:63">
      <c r="A878" s="95">
        <v>45517</v>
      </c>
      <c r="C878" s="63">
        <v>4761</v>
      </c>
      <c r="AU878">
        <v>1.79</v>
      </c>
      <c r="AV878">
        <v>1.76</v>
      </c>
      <c r="AW878">
        <v>1.7150000000000001</v>
      </c>
      <c r="AX878">
        <v>1.6425000000000001</v>
      </c>
      <c r="AY878">
        <v>1.59</v>
      </c>
      <c r="AZ878">
        <v>1.5575000000000001</v>
      </c>
      <c r="BA878">
        <v>1.5649999999999999</v>
      </c>
      <c r="BB878">
        <v>1.58</v>
      </c>
      <c r="BC878">
        <v>1.605</v>
      </c>
      <c r="BD878">
        <v>1.6174999999999999</v>
      </c>
      <c r="BE878">
        <v>1.62</v>
      </c>
      <c r="BF878">
        <v>1.615</v>
      </c>
      <c r="BG878">
        <v>1.61</v>
      </c>
      <c r="BH878">
        <v>1.6</v>
      </c>
      <c r="BI878">
        <v>1.5874999999999999</v>
      </c>
      <c r="BJ878">
        <v>1.5774999999999999</v>
      </c>
      <c r="BK878">
        <v>1.57</v>
      </c>
    </row>
    <row r="879" spans="1:63">
      <c r="A879" s="95">
        <v>45518</v>
      </c>
      <c r="C879" s="63">
        <v>2809</v>
      </c>
      <c r="AU879">
        <v>1.8049999999999999</v>
      </c>
      <c r="AV879">
        <v>1.7849999999999999</v>
      </c>
      <c r="AW879">
        <v>1.7424999999999999</v>
      </c>
      <c r="AX879">
        <v>1.67</v>
      </c>
      <c r="AY879">
        <v>1.6174999999999999</v>
      </c>
      <c r="AZ879">
        <v>1.585</v>
      </c>
      <c r="BA879">
        <v>1.595</v>
      </c>
      <c r="BB879">
        <v>1.61</v>
      </c>
      <c r="BC879">
        <v>1.635</v>
      </c>
      <c r="BD879">
        <v>1.6475</v>
      </c>
      <c r="BE879">
        <v>1.65</v>
      </c>
      <c r="BF879">
        <v>1.645</v>
      </c>
      <c r="BG879">
        <v>1.64</v>
      </c>
      <c r="BH879">
        <v>1.63</v>
      </c>
      <c r="BI879">
        <v>1.6174999999999999</v>
      </c>
      <c r="BJ879">
        <v>1.6074999999999999</v>
      </c>
      <c r="BK879">
        <v>1.6</v>
      </c>
    </row>
    <row r="880" spans="1:63">
      <c r="A880" s="95">
        <v>45519</v>
      </c>
      <c r="C880" s="63">
        <v>4434</v>
      </c>
      <c r="AU880">
        <v>1.82</v>
      </c>
      <c r="AV880">
        <v>1.81</v>
      </c>
      <c r="AW880">
        <v>1.7625</v>
      </c>
      <c r="AX880">
        <v>1.6875</v>
      </c>
      <c r="AY880">
        <v>1.6325000000000001</v>
      </c>
      <c r="AZ880">
        <v>1.5974999999999999</v>
      </c>
      <c r="BA880">
        <v>1.6074999999999999</v>
      </c>
      <c r="BB880">
        <v>1.6225000000000001</v>
      </c>
      <c r="BC880">
        <v>1.6475</v>
      </c>
      <c r="BD880">
        <v>1.66</v>
      </c>
      <c r="BE880">
        <v>1.6625000000000001</v>
      </c>
      <c r="BF880">
        <v>1.6575</v>
      </c>
      <c r="BG880">
        <v>1.6525000000000001</v>
      </c>
      <c r="BH880">
        <v>1.64</v>
      </c>
      <c r="BI880">
        <v>1.625</v>
      </c>
      <c r="BJ880">
        <v>1.6125</v>
      </c>
      <c r="BK880">
        <v>1.6025</v>
      </c>
    </row>
    <row r="881" spans="1:63">
      <c r="A881" s="95">
        <v>45520</v>
      </c>
      <c r="C881" s="63">
        <v>3060</v>
      </c>
      <c r="AU881">
        <v>1.82</v>
      </c>
      <c r="AV881">
        <v>1.81</v>
      </c>
      <c r="AW881">
        <v>1.7649999999999999</v>
      </c>
      <c r="AX881">
        <v>1.69</v>
      </c>
      <c r="AY881">
        <v>1.635</v>
      </c>
      <c r="AZ881">
        <v>1.6</v>
      </c>
      <c r="BA881">
        <v>1.61</v>
      </c>
      <c r="BB881">
        <v>1.625</v>
      </c>
      <c r="BC881">
        <v>1.65</v>
      </c>
      <c r="BD881">
        <v>1.6625000000000001</v>
      </c>
      <c r="BE881">
        <v>1.665</v>
      </c>
      <c r="BF881">
        <v>1.66</v>
      </c>
      <c r="BG881">
        <v>1.655</v>
      </c>
      <c r="BH881">
        <v>1.6425000000000001</v>
      </c>
      <c r="BI881">
        <v>1.6274999999999999</v>
      </c>
      <c r="BJ881">
        <v>1.615</v>
      </c>
      <c r="BK881">
        <v>1.605</v>
      </c>
    </row>
    <row r="882" spans="1:63">
      <c r="A882" s="95">
        <v>45523</v>
      </c>
      <c r="C882" s="63">
        <v>3197</v>
      </c>
      <c r="AU882">
        <v>1.8225</v>
      </c>
      <c r="AV882">
        <v>1.8149999999999999</v>
      </c>
      <c r="AW882">
        <v>1.7749999999999999</v>
      </c>
      <c r="AX882">
        <v>1.7</v>
      </c>
      <c r="AY882">
        <v>1.645</v>
      </c>
      <c r="AZ882">
        <v>1.61</v>
      </c>
      <c r="BA882">
        <v>1.62</v>
      </c>
      <c r="BB882">
        <v>1.635</v>
      </c>
      <c r="BC882">
        <v>1.66</v>
      </c>
      <c r="BD882">
        <v>1.6725000000000001</v>
      </c>
      <c r="BE882">
        <v>1.675</v>
      </c>
      <c r="BF882">
        <v>1.67</v>
      </c>
      <c r="BG882">
        <v>1.665</v>
      </c>
      <c r="BH882">
        <v>1.6525000000000001</v>
      </c>
      <c r="BI882">
        <v>1.6375</v>
      </c>
      <c r="BJ882">
        <v>1.625</v>
      </c>
      <c r="BK882">
        <v>1.615</v>
      </c>
    </row>
    <row r="883" spans="1:63">
      <c r="A883" s="95">
        <v>45524</v>
      </c>
      <c r="C883" s="63">
        <v>3602</v>
      </c>
      <c r="AU883">
        <v>1.8174999999999999</v>
      </c>
      <c r="AV883">
        <v>1.8049999999999999</v>
      </c>
      <c r="AW883">
        <v>1.7675000000000001</v>
      </c>
      <c r="AX883">
        <v>1.6950000000000001</v>
      </c>
      <c r="AY883">
        <v>1.64</v>
      </c>
      <c r="AZ883">
        <v>1.605</v>
      </c>
      <c r="BA883">
        <v>1.6174999999999999</v>
      </c>
      <c r="BB883">
        <v>1.6325000000000001</v>
      </c>
      <c r="BC883">
        <v>1.6575</v>
      </c>
      <c r="BD883">
        <v>1.67</v>
      </c>
      <c r="BE883">
        <v>1.6725000000000001</v>
      </c>
      <c r="BF883">
        <v>1.6675</v>
      </c>
      <c r="BG883">
        <v>1.6625000000000001</v>
      </c>
      <c r="BH883">
        <v>1.65</v>
      </c>
      <c r="BI883">
        <v>1.635</v>
      </c>
      <c r="BJ883">
        <v>1.6225000000000001</v>
      </c>
      <c r="BK883">
        <v>1.6125</v>
      </c>
    </row>
    <row r="884" spans="1:63">
      <c r="A884" s="95">
        <v>45525</v>
      </c>
      <c r="C884" s="63">
        <v>3556</v>
      </c>
      <c r="AU884">
        <v>1.81</v>
      </c>
      <c r="AV884">
        <v>1.7949999999999999</v>
      </c>
      <c r="AW884">
        <v>1.7625</v>
      </c>
      <c r="AX884">
        <v>1.6950000000000001</v>
      </c>
      <c r="AY884">
        <v>1.64</v>
      </c>
      <c r="AZ884">
        <v>1.605</v>
      </c>
      <c r="BA884">
        <v>1.6174999999999999</v>
      </c>
      <c r="BB884">
        <v>1.6325000000000001</v>
      </c>
      <c r="BC884">
        <v>1.6575</v>
      </c>
      <c r="BD884">
        <v>1.67</v>
      </c>
      <c r="BE884">
        <v>1.6725000000000001</v>
      </c>
      <c r="BF884">
        <v>1.6675</v>
      </c>
      <c r="BG884">
        <v>1.6625000000000001</v>
      </c>
      <c r="BH884">
        <v>1.65</v>
      </c>
      <c r="BI884">
        <v>1.635</v>
      </c>
      <c r="BJ884">
        <v>1.6225000000000001</v>
      </c>
      <c r="BK884">
        <v>1.6125</v>
      </c>
    </row>
    <row r="885" spans="1:63">
      <c r="A885" s="95">
        <v>45526</v>
      </c>
      <c r="C885" s="63">
        <v>4234</v>
      </c>
      <c r="AU885">
        <v>1.8149999999999999</v>
      </c>
      <c r="AV885">
        <v>1.81</v>
      </c>
      <c r="AW885">
        <v>1.7775000000000001</v>
      </c>
      <c r="AX885">
        <v>1.7075</v>
      </c>
      <c r="AY885">
        <v>1.6525000000000001</v>
      </c>
      <c r="AZ885">
        <v>1.6174999999999999</v>
      </c>
      <c r="BA885">
        <v>1.63</v>
      </c>
      <c r="BB885">
        <v>1.645</v>
      </c>
      <c r="BC885">
        <v>1.67</v>
      </c>
      <c r="BD885">
        <v>1.6825000000000001</v>
      </c>
      <c r="BE885">
        <v>1.6850000000000001</v>
      </c>
      <c r="BF885">
        <v>1.68</v>
      </c>
      <c r="BG885">
        <v>1.675</v>
      </c>
      <c r="BH885">
        <v>1.6625000000000001</v>
      </c>
      <c r="BI885">
        <v>1.6475</v>
      </c>
      <c r="BJ885">
        <v>1.635</v>
      </c>
      <c r="BK885">
        <v>1.625</v>
      </c>
    </row>
    <row r="886" spans="1:63">
      <c r="A886" s="95">
        <v>45527</v>
      </c>
      <c r="C886" s="63">
        <v>4776</v>
      </c>
      <c r="AU886">
        <v>1.82</v>
      </c>
      <c r="AV886">
        <v>1.8274999999999999</v>
      </c>
      <c r="AW886">
        <v>1.7949999999999999</v>
      </c>
      <c r="AX886">
        <v>1.7224999999999999</v>
      </c>
      <c r="AY886">
        <v>1.665</v>
      </c>
      <c r="AZ886">
        <v>1.6274999999999999</v>
      </c>
      <c r="BA886">
        <v>1.64</v>
      </c>
      <c r="BB886">
        <v>1.655</v>
      </c>
      <c r="BC886">
        <v>1.68</v>
      </c>
      <c r="BD886">
        <v>1.6924999999999999</v>
      </c>
      <c r="BE886">
        <v>1.6950000000000001</v>
      </c>
      <c r="BF886">
        <v>1.69</v>
      </c>
      <c r="BG886">
        <v>1.6850000000000001</v>
      </c>
      <c r="BH886">
        <v>1.6725000000000001</v>
      </c>
      <c r="BI886">
        <v>1.6575</v>
      </c>
      <c r="BJ886">
        <v>1.645</v>
      </c>
      <c r="BK886">
        <v>1.635</v>
      </c>
    </row>
    <row r="887" spans="1:63">
      <c r="A887" s="95">
        <v>45530</v>
      </c>
      <c r="C887" s="63">
        <v>6958</v>
      </c>
      <c r="AU887">
        <v>1.8225</v>
      </c>
      <c r="AV887">
        <v>1.8374999999999999</v>
      </c>
      <c r="AW887">
        <v>1.8025</v>
      </c>
      <c r="AX887">
        <v>1.7250000000000001</v>
      </c>
      <c r="AY887">
        <v>1.6625000000000001</v>
      </c>
      <c r="AZ887">
        <v>1.6225000000000001</v>
      </c>
      <c r="BA887">
        <v>1.635</v>
      </c>
      <c r="BB887">
        <v>1.65</v>
      </c>
      <c r="BC887">
        <v>1.675</v>
      </c>
      <c r="BD887">
        <v>1.6875</v>
      </c>
      <c r="BE887">
        <v>1.69</v>
      </c>
      <c r="BF887">
        <v>1.6850000000000001</v>
      </c>
      <c r="BG887">
        <v>1.68</v>
      </c>
      <c r="BH887">
        <v>1.6675</v>
      </c>
      <c r="BI887">
        <v>1.6525000000000001</v>
      </c>
      <c r="BJ887">
        <v>1.64</v>
      </c>
      <c r="BK887">
        <v>1.63</v>
      </c>
    </row>
    <row r="888" spans="1:63">
      <c r="A888" s="95">
        <v>45531</v>
      </c>
      <c r="C888" s="63">
        <v>6870</v>
      </c>
      <c r="AU888">
        <v>1.8225</v>
      </c>
      <c r="AV888">
        <v>1.87</v>
      </c>
      <c r="AW888">
        <v>1.8325</v>
      </c>
      <c r="AX888">
        <v>1.75</v>
      </c>
      <c r="AY888">
        <v>1.68</v>
      </c>
      <c r="AZ888">
        <v>1.6375</v>
      </c>
      <c r="BA888">
        <v>1.6475</v>
      </c>
      <c r="BB888">
        <v>1.6625000000000001</v>
      </c>
      <c r="BC888">
        <v>1.6850000000000001</v>
      </c>
      <c r="BD888">
        <v>1.6950000000000001</v>
      </c>
      <c r="BE888">
        <v>1.6975</v>
      </c>
      <c r="BF888">
        <v>1.6924999999999999</v>
      </c>
      <c r="BG888">
        <v>1.6875</v>
      </c>
      <c r="BH888">
        <v>1.675</v>
      </c>
      <c r="BI888">
        <v>1.66</v>
      </c>
      <c r="BJ888">
        <v>1.6475</v>
      </c>
      <c r="BK888">
        <v>1.6375</v>
      </c>
    </row>
    <row r="889" spans="1:63">
      <c r="A889" s="95">
        <v>45532</v>
      </c>
      <c r="C889" s="63">
        <v>7709</v>
      </c>
      <c r="AU889">
        <v>1.8225</v>
      </c>
      <c r="AV889">
        <v>1.8875</v>
      </c>
      <c r="AW889">
        <v>1.85</v>
      </c>
      <c r="AX889">
        <v>1.76</v>
      </c>
      <c r="AY889">
        <v>1.68</v>
      </c>
      <c r="AZ889">
        <v>1.635</v>
      </c>
      <c r="BA889">
        <v>1.645</v>
      </c>
      <c r="BB889">
        <v>1.66</v>
      </c>
      <c r="BC889">
        <v>1.6825000000000001</v>
      </c>
      <c r="BD889">
        <v>1.6924999999999999</v>
      </c>
      <c r="BE889">
        <v>1.6950000000000001</v>
      </c>
      <c r="BF889">
        <v>1.69</v>
      </c>
      <c r="BG889">
        <v>1.6850000000000001</v>
      </c>
      <c r="BH889">
        <v>1.6725000000000001</v>
      </c>
      <c r="BI889">
        <v>1.6575</v>
      </c>
      <c r="BJ889">
        <v>1.645</v>
      </c>
      <c r="BK889">
        <v>1.635</v>
      </c>
    </row>
    <row r="890" spans="1:63">
      <c r="A890" s="95">
        <v>45533</v>
      </c>
      <c r="C890" s="63">
        <v>8755</v>
      </c>
      <c r="AU890">
        <v>1.825</v>
      </c>
      <c r="AV890">
        <v>1.92</v>
      </c>
      <c r="AW890">
        <v>1.885</v>
      </c>
      <c r="AX890">
        <v>1.79</v>
      </c>
      <c r="AY890">
        <v>1.7075</v>
      </c>
      <c r="AZ890">
        <v>1.6575</v>
      </c>
      <c r="BA890">
        <v>1.6675</v>
      </c>
      <c r="BB890">
        <v>1.6825000000000001</v>
      </c>
      <c r="BC890">
        <v>1.7050000000000001</v>
      </c>
      <c r="BD890">
        <v>1.7150000000000001</v>
      </c>
      <c r="BE890">
        <v>1.7175</v>
      </c>
      <c r="BF890">
        <v>1.7124999999999999</v>
      </c>
      <c r="BG890">
        <v>1.7075</v>
      </c>
      <c r="BH890">
        <v>1.6950000000000001</v>
      </c>
      <c r="BI890">
        <v>1.68</v>
      </c>
      <c r="BJ890">
        <v>1.6675</v>
      </c>
      <c r="BK890">
        <v>1.6575</v>
      </c>
    </row>
    <row r="891" spans="1:63">
      <c r="A891" s="95">
        <v>45534</v>
      </c>
      <c r="C891" s="63">
        <v>2331</v>
      </c>
      <c r="AU891">
        <v>1.8260000000000001</v>
      </c>
      <c r="AV891">
        <v>1.91</v>
      </c>
      <c r="AW891">
        <v>1.875</v>
      </c>
      <c r="AX891">
        <v>1.7825</v>
      </c>
      <c r="AY891">
        <v>1.7</v>
      </c>
      <c r="AZ891">
        <v>1.65</v>
      </c>
      <c r="BA891">
        <v>1.66</v>
      </c>
      <c r="BB891">
        <v>1.675</v>
      </c>
      <c r="BC891">
        <v>1.6975</v>
      </c>
      <c r="BD891">
        <v>1.7075</v>
      </c>
      <c r="BE891">
        <v>1.71</v>
      </c>
      <c r="BF891">
        <v>1.7050000000000001</v>
      </c>
      <c r="BG891">
        <v>1.7</v>
      </c>
      <c r="BH891">
        <v>1.6875</v>
      </c>
      <c r="BI891">
        <v>1.6725000000000001</v>
      </c>
      <c r="BJ891">
        <v>1.66</v>
      </c>
      <c r="BK891">
        <v>1.65</v>
      </c>
    </row>
    <row r="892" spans="1:63">
      <c r="A892" s="103">
        <v>45537</v>
      </c>
      <c r="C892" s="1027" t="s">
        <v>4235</v>
      </c>
      <c r="AU892" s="189">
        <v>1.8260000000000001</v>
      </c>
      <c r="AV892" s="189">
        <v>1.91</v>
      </c>
      <c r="AW892" s="189">
        <v>1.875</v>
      </c>
      <c r="AX892" s="189">
        <v>1.7825</v>
      </c>
      <c r="AY892" s="189">
        <v>1.7</v>
      </c>
      <c r="AZ892" s="189">
        <v>1.65</v>
      </c>
      <c r="BA892" s="189">
        <v>1.66</v>
      </c>
      <c r="BB892" s="189">
        <v>1.675</v>
      </c>
      <c r="BC892" s="189">
        <v>1.6975</v>
      </c>
      <c r="BD892" s="189">
        <v>1.7075</v>
      </c>
      <c r="BE892" s="189">
        <v>1.71</v>
      </c>
      <c r="BF892" s="189">
        <v>1.7050000000000001</v>
      </c>
      <c r="BG892" s="189">
        <v>1.7</v>
      </c>
      <c r="BH892" s="189">
        <v>1.6875</v>
      </c>
      <c r="BI892" s="189">
        <v>1.6725000000000001</v>
      </c>
      <c r="BJ892" s="189">
        <v>1.66</v>
      </c>
      <c r="BK892" s="189">
        <v>1.65</v>
      </c>
    </row>
    <row r="893" spans="1:63">
      <c r="A893" s="95">
        <v>45538</v>
      </c>
      <c r="C893" s="63">
        <v>5341</v>
      </c>
      <c r="AU893">
        <v>1.8260000000000001</v>
      </c>
      <c r="AV893">
        <v>1.855</v>
      </c>
      <c r="AW893">
        <v>1.83</v>
      </c>
      <c r="AX893">
        <v>1.75</v>
      </c>
      <c r="AY893">
        <v>1.6775</v>
      </c>
      <c r="AZ893">
        <v>1.63</v>
      </c>
      <c r="BA893">
        <v>1.64</v>
      </c>
      <c r="BB893">
        <v>1.655</v>
      </c>
      <c r="BC893">
        <v>1.6775</v>
      </c>
      <c r="BD893">
        <v>1.6875</v>
      </c>
      <c r="BE893">
        <v>1.69</v>
      </c>
      <c r="BF893">
        <v>1.6850000000000001</v>
      </c>
      <c r="BG893">
        <v>1.68</v>
      </c>
      <c r="BH893">
        <v>1.6675</v>
      </c>
      <c r="BI893">
        <v>1.6525000000000001</v>
      </c>
      <c r="BJ893">
        <v>1.64</v>
      </c>
      <c r="BK893">
        <v>1.63</v>
      </c>
    </row>
    <row r="894" spans="1:63">
      <c r="A894" s="95">
        <v>45539</v>
      </c>
      <c r="C894" s="63">
        <v>6592</v>
      </c>
      <c r="AU894">
        <v>1.8260000000000001</v>
      </c>
      <c r="AV894">
        <v>1.8149999999999999</v>
      </c>
      <c r="AW894">
        <v>1.8</v>
      </c>
      <c r="AX894">
        <v>1.7350000000000001</v>
      </c>
      <c r="AY894">
        <v>1.67</v>
      </c>
      <c r="AZ894">
        <v>1.63</v>
      </c>
      <c r="BA894">
        <v>1.64</v>
      </c>
      <c r="BB894">
        <v>1.655</v>
      </c>
      <c r="BC894">
        <v>1.6775</v>
      </c>
      <c r="BD894">
        <v>1.6875</v>
      </c>
      <c r="BE894">
        <v>1.69</v>
      </c>
      <c r="BF894">
        <v>1.6850000000000001</v>
      </c>
      <c r="BG894">
        <v>1.68</v>
      </c>
      <c r="BH894">
        <v>1.6675</v>
      </c>
      <c r="BI894">
        <v>1.6525000000000001</v>
      </c>
      <c r="BJ894">
        <v>1.64</v>
      </c>
      <c r="BK894">
        <v>1.63</v>
      </c>
    </row>
    <row r="895" spans="1:63">
      <c r="A895" s="95">
        <v>45540</v>
      </c>
      <c r="C895" s="63">
        <v>5339</v>
      </c>
      <c r="AV895">
        <v>1.84</v>
      </c>
      <c r="AW895">
        <v>1.825</v>
      </c>
      <c r="AX895">
        <v>1.76</v>
      </c>
      <c r="AY895">
        <v>1.6950000000000001</v>
      </c>
      <c r="AZ895">
        <v>1.655</v>
      </c>
      <c r="BA895">
        <v>1.665</v>
      </c>
      <c r="BB895">
        <v>1.68</v>
      </c>
      <c r="BC895">
        <v>1.7024999999999999</v>
      </c>
      <c r="BD895">
        <v>1.7124999999999999</v>
      </c>
      <c r="BE895">
        <v>1.7150000000000001</v>
      </c>
      <c r="BF895">
        <v>1.71</v>
      </c>
      <c r="BG895">
        <v>1.7050000000000001</v>
      </c>
      <c r="BH895">
        <v>1.6924999999999999</v>
      </c>
      <c r="BI895">
        <v>1.6775</v>
      </c>
      <c r="BJ895">
        <v>1.665</v>
      </c>
      <c r="BK895">
        <v>1.655</v>
      </c>
    </row>
    <row r="896" spans="1:63">
      <c r="A896" s="95">
        <v>45541</v>
      </c>
      <c r="C896" s="63">
        <v>3253</v>
      </c>
      <c r="AV896">
        <v>1.82</v>
      </c>
      <c r="AW896">
        <v>1.8049999999999999</v>
      </c>
      <c r="AX896">
        <v>1.74</v>
      </c>
      <c r="AY896">
        <v>1.675</v>
      </c>
      <c r="AZ896">
        <v>1.6325000000000001</v>
      </c>
      <c r="BA896">
        <v>1.645</v>
      </c>
      <c r="BB896">
        <v>1.66</v>
      </c>
      <c r="BC896">
        <v>1.6825000000000001</v>
      </c>
      <c r="BD896">
        <v>1.6924999999999999</v>
      </c>
      <c r="BE896">
        <v>1.6950000000000001</v>
      </c>
      <c r="BF896">
        <v>1.69</v>
      </c>
      <c r="BG896">
        <v>1.6850000000000001</v>
      </c>
      <c r="BH896">
        <v>1.6725000000000001</v>
      </c>
      <c r="BI896">
        <v>1.6575</v>
      </c>
      <c r="BJ896">
        <v>1.645</v>
      </c>
      <c r="BK896">
        <v>1.635</v>
      </c>
    </row>
    <row r="897" spans="1:63">
      <c r="A897" s="95">
        <v>45544</v>
      </c>
      <c r="C897" s="63">
        <v>2792</v>
      </c>
      <c r="AV897">
        <v>1.8</v>
      </c>
      <c r="AW897">
        <v>1.7749999999999999</v>
      </c>
      <c r="AX897">
        <v>1.7175</v>
      </c>
      <c r="AY897">
        <v>1.655</v>
      </c>
      <c r="AZ897">
        <v>1.6125</v>
      </c>
      <c r="BA897">
        <v>1.625</v>
      </c>
      <c r="BB897">
        <v>1.64</v>
      </c>
      <c r="BC897">
        <v>1.6625000000000001</v>
      </c>
      <c r="BD897">
        <v>1.6725000000000001</v>
      </c>
      <c r="BE897">
        <v>1.675</v>
      </c>
      <c r="BF897">
        <v>1.67</v>
      </c>
      <c r="BG897">
        <v>1.665</v>
      </c>
      <c r="BH897">
        <v>1.6525000000000001</v>
      </c>
      <c r="BI897">
        <v>1.6375</v>
      </c>
      <c r="BJ897">
        <v>1.625</v>
      </c>
      <c r="BK897">
        <v>1.615</v>
      </c>
    </row>
    <row r="898" spans="1:63">
      <c r="A898" s="95">
        <v>45545</v>
      </c>
      <c r="C898" s="63">
        <v>6627</v>
      </c>
      <c r="AV898">
        <v>1.75</v>
      </c>
      <c r="AW898">
        <v>1.72</v>
      </c>
      <c r="AX898">
        <v>1.6725000000000001</v>
      </c>
      <c r="AY898">
        <v>1.62</v>
      </c>
      <c r="AZ898">
        <v>1.5825</v>
      </c>
      <c r="BA898">
        <v>1.595</v>
      </c>
      <c r="BB898">
        <v>1.61</v>
      </c>
      <c r="BC898">
        <v>1.6325000000000001</v>
      </c>
      <c r="BD898">
        <v>1.6425000000000001</v>
      </c>
      <c r="BE898">
        <v>1.645</v>
      </c>
      <c r="BF898">
        <v>1.64</v>
      </c>
      <c r="BG898">
        <v>1.635</v>
      </c>
      <c r="BH898">
        <v>1.6225000000000001</v>
      </c>
      <c r="BI898">
        <v>1.6074999999999999</v>
      </c>
      <c r="BJ898">
        <v>1.595</v>
      </c>
      <c r="BK898">
        <v>1.585</v>
      </c>
    </row>
    <row r="899" spans="1:63">
      <c r="A899" s="95">
        <v>45546</v>
      </c>
      <c r="C899" s="63">
        <v>4005</v>
      </c>
      <c r="AV899">
        <v>1.75</v>
      </c>
      <c r="AW899">
        <v>1.7150000000000001</v>
      </c>
      <c r="AX899">
        <v>1.6625000000000001</v>
      </c>
      <c r="AY899">
        <v>1.6074999999999999</v>
      </c>
      <c r="AZ899">
        <v>1.57</v>
      </c>
      <c r="BA899">
        <v>1.5825</v>
      </c>
      <c r="BB899">
        <v>1.5974999999999999</v>
      </c>
      <c r="BC899">
        <v>1.62</v>
      </c>
      <c r="BD899">
        <v>1.63</v>
      </c>
      <c r="BE899">
        <v>1.6325000000000001</v>
      </c>
      <c r="BF899">
        <v>1.6274999999999999</v>
      </c>
      <c r="BG899">
        <v>1.6225000000000001</v>
      </c>
      <c r="BH899">
        <v>1.61</v>
      </c>
      <c r="BI899">
        <v>1.595</v>
      </c>
      <c r="BJ899">
        <v>1.5825</v>
      </c>
      <c r="BK899">
        <v>1.5725</v>
      </c>
    </row>
    <row r="900" spans="1:63">
      <c r="A900" s="95">
        <v>45547</v>
      </c>
      <c r="C900" s="63">
        <v>3284</v>
      </c>
      <c r="AV900">
        <v>1.74</v>
      </c>
      <c r="AW900">
        <v>1.7</v>
      </c>
      <c r="AX900">
        <v>1.6475</v>
      </c>
      <c r="AY900">
        <v>1.5925</v>
      </c>
      <c r="AZ900">
        <v>1.5549999999999999</v>
      </c>
      <c r="BA900">
        <v>1.5674999999999999</v>
      </c>
      <c r="BB900">
        <v>1.5825</v>
      </c>
      <c r="BC900">
        <v>1.605</v>
      </c>
      <c r="BD900">
        <v>1.615</v>
      </c>
      <c r="BE900">
        <v>1.6174999999999999</v>
      </c>
      <c r="BF900">
        <v>1.6125</v>
      </c>
      <c r="BG900">
        <v>1.6074999999999999</v>
      </c>
      <c r="BH900">
        <v>1.595</v>
      </c>
      <c r="BI900">
        <v>1.58</v>
      </c>
      <c r="BJ900">
        <v>1.5674999999999999</v>
      </c>
      <c r="BK900">
        <v>1.5575000000000001</v>
      </c>
    </row>
    <row r="901" spans="1:63">
      <c r="A901" s="95">
        <v>45548</v>
      </c>
      <c r="C901" s="63">
        <v>3809</v>
      </c>
      <c r="AV901">
        <v>1.7275</v>
      </c>
      <c r="AW901">
        <v>1.67</v>
      </c>
      <c r="AX901">
        <v>1.625</v>
      </c>
      <c r="AY901">
        <v>1.5774999999999999</v>
      </c>
      <c r="AZ901">
        <v>1.5449999999999999</v>
      </c>
      <c r="BA901">
        <v>1.56</v>
      </c>
      <c r="BB901">
        <v>1.58</v>
      </c>
      <c r="BC901">
        <v>1.6025</v>
      </c>
      <c r="BD901">
        <v>1.6125</v>
      </c>
      <c r="BE901">
        <v>1.615</v>
      </c>
      <c r="BF901">
        <v>1.61</v>
      </c>
      <c r="BG901">
        <v>1.605</v>
      </c>
      <c r="BH901">
        <v>1.5925</v>
      </c>
      <c r="BI901">
        <v>1.5774999999999999</v>
      </c>
      <c r="BJ901">
        <v>1.5649999999999999</v>
      </c>
      <c r="BK901">
        <v>1.5549999999999999</v>
      </c>
    </row>
    <row r="902" spans="1:63">
      <c r="A902" s="95">
        <v>45551</v>
      </c>
      <c r="C902" s="63">
        <v>3607</v>
      </c>
      <c r="AV902">
        <v>1.7150000000000001</v>
      </c>
      <c r="AW902">
        <v>1.645</v>
      </c>
      <c r="AX902">
        <v>1.605</v>
      </c>
      <c r="AY902">
        <v>1.5625</v>
      </c>
      <c r="AZ902">
        <v>1.53</v>
      </c>
      <c r="BA902">
        <v>1.5449999999999999</v>
      </c>
      <c r="BB902">
        <v>1.5649999999999999</v>
      </c>
      <c r="BC902">
        <v>1.5874999999999999</v>
      </c>
      <c r="BD902">
        <v>1.5974999999999999</v>
      </c>
      <c r="BE902">
        <v>1.6</v>
      </c>
      <c r="BF902">
        <v>1.595</v>
      </c>
      <c r="BG902">
        <v>1.59</v>
      </c>
      <c r="BH902">
        <v>1.5774999999999999</v>
      </c>
      <c r="BI902">
        <v>1.5625</v>
      </c>
      <c r="BJ902">
        <v>1.55</v>
      </c>
      <c r="BK902">
        <v>1.54</v>
      </c>
    </row>
    <row r="903" spans="1:63">
      <c r="A903" s="95">
        <v>45552</v>
      </c>
      <c r="C903" s="63">
        <v>6126</v>
      </c>
      <c r="AV903">
        <v>1.7350000000000001</v>
      </c>
      <c r="AW903">
        <v>1.675</v>
      </c>
      <c r="AX903">
        <v>1.6274999999999999</v>
      </c>
      <c r="AY903">
        <v>1.5774999999999999</v>
      </c>
      <c r="AZ903">
        <v>1.5449999999999999</v>
      </c>
      <c r="BA903">
        <v>1.5625</v>
      </c>
      <c r="BB903">
        <v>1.5825</v>
      </c>
      <c r="BC903">
        <v>1.605</v>
      </c>
      <c r="BD903">
        <v>1.615</v>
      </c>
      <c r="BE903">
        <v>1.6174999999999999</v>
      </c>
      <c r="BF903">
        <v>1.6125</v>
      </c>
      <c r="BG903">
        <v>1.6074999999999999</v>
      </c>
      <c r="BH903">
        <v>1.595</v>
      </c>
      <c r="BI903">
        <v>1.58</v>
      </c>
      <c r="BJ903">
        <v>1.5674999999999999</v>
      </c>
      <c r="BK903">
        <v>1.5575000000000001</v>
      </c>
    </row>
    <row r="904" spans="1:63">
      <c r="A904" s="95">
        <v>45553</v>
      </c>
      <c r="C904" s="63">
        <v>5381</v>
      </c>
      <c r="AV904">
        <v>1.73</v>
      </c>
      <c r="AW904">
        <v>1.66</v>
      </c>
      <c r="AX904">
        <v>1.6125</v>
      </c>
      <c r="AY904">
        <v>1.5625</v>
      </c>
      <c r="AZ904">
        <v>1.53</v>
      </c>
      <c r="BA904">
        <v>1.5475000000000001</v>
      </c>
      <c r="BB904">
        <v>1.5674999999999999</v>
      </c>
      <c r="BC904">
        <v>1.59</v>
      </c>
      <c r="BD904">
        <v>1.6</v>
      </c>
      <c r="BE904">
        <v>1.6025</v>
      </c>
      <c r="BF904">
        <v>1.5974999999999999</v>
      </c>
      <c r="BG904">
        <v>1.5925</v>
      </c>
      <c r="BH904">
        <v>1.58</v>
      </c>
      <c r="BI904">
        <v>1.5649999999999999</v>
      </c>
      <c r="BJ904">
        <v>1.5525</v>
      </c>
      <c r="BK904">
        <v>1.5425</v>
      </c>
    </row>
    <row r="905" spans="1:63">
      <c r="A905" s="95">
        <v>45554</v>
      </c>
      <c r="C905" s="63">
        <v>5346</v>
      </c>
      <c r="AV905">
        <v>1.7024999999999999</v>
      </c>
      <c r="AW905">
        <v>1.59</v>
      </c>
      <c r="AX905">
        <v>1.55</v>
      </c>
      <c r="AY905">
        <v>1.51</v>
      </c>
      <c r="AZ905">
        <v>1.4824999999999999</v>
      </c>
      <c r="BA905">
        <v>1.5024999999999999</v>
      </c>
      <c r="BB905">
        <v>1.5249999999999999</v>
      </c>
      <c r="BC905">
        <v>1.5475000000000001</v>
      </c>
      <c r="BD905">
        <v>1.5575000000000001</v>
      </c>
      <c r="BE905">
        <v>1.56</v>
      </c>
      <c r="BF905">
        <v>1.5549999999999999</v>
      </c>
      <c r="BG905">
        <v>1.55</v>
      </c>
      <c r="BH905">
        <v>1.5375000000000001</v>
      </c>
      <c r="BI905">
        <v>1.5225</v>
      </c>
      <c r="BJ905">
        <v>1.51</v>
      </c>
      <c r="BK905">
        <v>1.5</v>
      </c>
    </row>
    <row r="906" spans="1:63">
      <c r="A906" s="95">
        <v>45555</v>
      </c>
      <c r="C906" s="63">
        <v>6610</v>
      </c>
      <c r="AV906">
        <v>1.6924999999999999</v>
      </c>
      <c r="AW906">
        <v>1.56</v>
      </c>
      <c r="AX906">
        <v>1.5249999999999999</v>
      </c>
      <c r="AY906">
        <v>1.49</v>
      </c>
      <c r="AZ906">
        <v>1.4675</v>
      </c>
      <c r="BA906">
        <v>1.4875</v>
      </c>
      <c r="BB906">
        <v>1.5125</v>
      </c>
      <c r="BC906">
        <v>1.5375000000000001</v>
      </c>
      <c r="BD906">
        <v>1.5549999999999999</v>
      </c>
      <c r="BE906">
        <v>1.56</v>
      </c>
      <c r="BF906">
        <v>1.5575000000000001</v>
      </c>
      <c r="BG906">
        <v>1.5525</v>
      </c>
      <c r="BH906">
        <v>1.54</v>
      </c>
      <c r="BI906">
        <v>1.5249999999999999</v>
      </c>
      <c r="BJ906">
        <v>1.5125</v>
      </c>
      <c r="BK906">
        <v>1.5024999999999999</v>
      </c>
    </row>
    <row r="907" spans="1:63">
      <c r="A907" s="95">
        <v>45558</v>
      </c>
      <c r="C907" s="63">
        <v>3342</v>
      </c>
      <c r="AV907">
        <v>1.6950000000000001</v>
      </c>
      <c r="AW907">
        <v>1.57</v>
      </c>
      <c r="AX907">
        <v>1.5349999999999999</v>
      </c>
      <c r="AY907">
        <v>1.5024999999999999</v>
      </c>
      <c r="AZ907">
        <v>1.48</v>
      </c>
      <c r="BA907">
        <v>1.5</v>
      </c>
      <c r="BB907">
        <v>1.5249999999999999</v>
      </c>
      <c r="BC907">
        <v>1.55</v>
      </c>
      <c r="BD907">
        <v>1.5674999999999999</v>
      </c>
      <c r="BE907">
        <v>1.5725</v>
      </c>
      <c r="BF907">
        <v>1.57</v>
      </c>
      <c r="BG907">
        <v>1.5649999999999999</v>
      </c>
      <c r="BH907">
        <v>1.5525</v>
      </c>
      <c r="BI907">
        <v>1.5375000000000001</v>
      </c>
      <c r="BJ907">
        <v>1.5249999999999999</v>
      </c>
      <c r="BK907">
        <v>1.5149999999999999</v>
      </c>
    </row>
    <row r="908" spans="1:63">
      <c r="A908" s="95">
        <v>45559</v>
      </c>
      <c r="C908" s="63">
        <v>7265</v>
      </c>
      <c r="AV908">
        <v>1.6975</v>
      </c>
      <c r="AW908">
        <v>1.595</v>
      </c>
      <c r="AX908">
        <v>1.55</v>
      </c>
      <c r="AY908">
        <v>1.5175000000000001</v>
      </c>
      <c r="AZ908">
        <v>1.4950000000000001</v>
      </c>
      <c r="BA908">
        <v>1.5149999999999999</v>
      </c>
      <c r="BB908">
        <v>1.54</v>
      </c>
      <c r="BC908">
        <v>1.5649999999999999</v>
      </c>
      <c r="BD908">
        <v>1.585</v>
      </c>
      <c r="BE908">
        <v>1.5925</v>
      </c>
      <c r="BF908">
        <v>1.5925</v>
      </c>
      <c r="BG908">
        <v>1.5874999999999999</v>
      </c>
      <c r="BH908">
        <v>1.575</v>
      </c>
      <c r="BI908">
        <v>1.5549999999999999</v>
      </c>
      <c r="BJ908">
        <v>1.54</v>
      </c>
      <c r="BK908">
        <v>1.53</v>
      </c>
    </row>
    <row r="909" spans="1:63">
      <c r="A909" s="95">
        <v>45560</v>
      </c>
      <c r="C909" s="63">
        <v>4424</v>
      </c>
      <c r="AV909">
        <v>1.6975</v>
      </c>
      <c r="AW909">
        <v>1.61</v>
      </c>
      <c r="AX909">
        <v>1.5674999999999999</v>
      </c>
      <c r="AY909">
        <v>1.5375000000000001</v>
      </c>
      <c r="AZ909">
        <v>1.5149999999999999</v>
      </c>
      <c r="BA909">
        <v>1.5349999999999999</v>
      </c>
      <c r="BB909">
        <v>1.56</v>
      </c>
      <c r="BC909">
        <v>1.585</v>
      </c>
      <c r="BD909">
        <v>1.605</v>
      </c>
      <c r="BE909">
        <v>1.6125</v>
      </c>
      <c r="BF909">
        <v>1.6125</v>
      </c>
      <c r="BG909">
        <v>1.6074999999999999</v>
      </c>
      <c r="BH909">
        <v>1.595</v>
      </c>
      <c r="BI909">
        <v>1.575</v>
      </c>
      <c r="BJ909">
        <v>1.56</v>
      </c>
      <c r="BK909">
        <v>1.55</v>
      </c>
    </row>
    <row r="910" spans="1:63">
      <c r="A910" s="95">
        <v>45561</v>
      </c>
      <c r="C910" s="63">
        <v>4837</v>
      </c>
      <c r="AV910">
        <v>1.6950000000000001</v>
      </c>
      <c r="AW910">
        <v>1.58</v>
      </c>
      <c r="AX910">
        <v>1.5475000000000001</v>
      </c>
      <c r="AY910">
        <v>1.5225</v>
      </c>
      <c r="AZ910">
        <v>1.5049999999999999</v>
      </c>
      <c r="BA910">
        <v>1.5249999999999999</v>
      </c>
      <c r="BB910">
        <v>1.55</v>
      </c>
      <c r="BC910">
        <v>1.575</v>
      </c>
      <c r="BD910">
        <v>1.595</v>
      </c>
      <c r="BE910">
        <v>1.6025</v>
      </c>
      <c r="BF910">
        <v>1.6025</v>
      </c>
      <c r="BG910">
        <v>1.5974999999999999</v>
      </c>
      <c r="BH910">
        <v>1.585</v>
      </c>
      <c r="BI910">
        <v>1.5649999999999999</v>
      </c>
      <c r="BJ910">
        <v>1.55</v>
      </c>
      <c r="BK910">
        <v>1.54</v>
      </c>
    </row>
    <row r="911" spans="1:63">
      <c r="A911" s="95">
        <v>45562</v>
      </c>
      <c r="C911" s="63">
        <v>4185</v>
      </c>
      <c r="AV911">
        <v>1.6975</v>
      </c>
      <c r="AW911">
        <v>1.6</v>
      </c>
      <c r="AX911">
        <v>1.5649999999999999</v>
      </c>
      <c r="AY911">
        <v>1.5375000000000001</v>
      </c>
      <c r="AZ911">
        <v>1.52</v>
      </c>
      <c r="BA911">
        <v>1.54</v>
      </c>
      <c r="BB911">
        <v>1.5649999999999999</v>
      </c>
      <c r="BC911">
        <v>1.59</v>
      </c>
      <c r="BD911">
        <v>1.61</v>
      </c>
      <c r="BE911">
        <v>1.6174999999999999</v>
      </c>
      <c r="BF911">
        <v>1.6174999999999999</v>
      </c>
      <c r="BG911">
        <v>1.6125</v>
      </c>
      <c r="BH911">
        <v>1.6</v>
      </c>
      <c r="BI911">
        <v>1.58</v>
      </c>
      <c r="BJ911">
        <v>1.5649999999999999</v>
      </c>
      <c r="BK911">
        <v>1.5549999999999999</v>
      </c>
    </row>
    <row r="912" spans="1:63">
      <c r="A912" s="95">
        <v>45565</v>
      </c>
      <c r="C912" s="63">
        <v>3824</v>
      </c>
      <c r="AV912" s="28">
        <v>1.69903</v>
      </c>
      <c r="AW912">
        <v>1.615</v>
      </c>
      <c r="AX912">
        <v>1.58</v>
      </c>
      <c r="AY912">
        <v>1.55</v>
      </c>
      <c r="AZ912">
        <v>1.5325</v>
      </c>
      <c r="BA912">
        <v>1.5549999999999999</v>
      </c>
      <c r="BB912">
        <v>1.58</v>
      </c>
      <c r="BC912">
        <v>1.605</v>
      </c>
      <c r="BD912">
        <v>1.625</v>
      </c>
      <c r="BE912">
        <v>1.6325000000000001</v>
      </c>
      <c r="BF912">
        <v>1.6325000000000001</v>
      </c>
      <c r="BG912">
        <v>1.6274999999999999</v>
      </c>
      <c r="BH912">
        <v>1.615</v>
      </c>
      <c r="BI912">
        <v>1.595</v>
      </c>
      <c r="BJ912">
        <v>1.58</v>
      </c>
      <c r="BK912">
        <v>1.57</v>
      </c>
    </row>
    <row r="913" spans="1:63">
      <c r="A913" s="95">
        <v>45566</v>
      </c>
      <c r="C913" s="63">
        <v>3523</v>
      </c>
      <c r="AV913">
        <v>1.69903</v>
      </c>
      <c r="AW913">
        <v>1.645</v>
      </c>
      <c r="AX913">
        <v>1.605</v>
      </c>
      <c r="AY913">
        <v>1.5649999999999999</v>
      </c>
      <c r="AZ913">
        <v>1.5449999999999999</v>
      </c>
      <c r="BA913">
        <v>1.5649999999999999</v>
      </c>
      <c r="BB913">
        <v>1.5874999999999999</v>
      </c>
      <c r="BC913">
        <v>1.6125</v>
      </c>
      <c r="BD913">
        <v>1.6325000000000001</v>
      </c>
      <c r="BE913">
        <v>1.64</v>
      </c>
      <c r="BF913">
        <v>1.64</v>
      </c>
      <c r="BG913">
        <v>1.635</v>
      </c>
      <c r="BH913">
        <v>1.6225000000000001</v>
      </c>
      <c r="BI913">
        <v>1.6025</v>
      </c>
      <c r="BJ913">
        <v>1.5874999999999999</v>
      </c>
      <c r="BK913">
        <v>1.5774999999999999</v>
      </c>
    </row>
    <row r="914" spans="1:63">
      <c r="A914" s="95">
        <v>45567</v>
      </c>
      <c r="C914" s="63">
        <v>3614</v>
      </c>
      <c r="AV914">
        <v>1.69903</v>
      </c>
      <c r="AW914">
        <v>1.61</v>
      </c>
      <c r="AX914">
        <v>1.58</v>
      </c>
      <c r="AY914">
        <v>1.55</v>
      </c>
      <c r="AZ914">
        <v>1.5349999999999999</v>
      </c>
      <c r="BA914">
        <v>1.5575000000000001</v>
      </c>
      <c r="BB914">
        <v>1.58</v>
      </c>
      <c r="BC914">
        <v>1.605</v>
      </c>
      <c r="BD914">
        <v>1.625</v>
      </c>
      <c r="BE914">
        <v>1.6325000000000001</v>
      </c>
      <c r="BF914">
        <v>1.6325000000000001</v>
      </c>
      <c r="BG914">
        <v>1.6274999999999999</v>
      </c>
      <c r="BH914">
        <v>1.615</v>
      </c>
      <c r="BI914">
        <v>1.595</v>
      </c>
      <c r="BJ914">
        <v>1.58</v>
      </c>
      <c r="BK914">
        <v>1.57</v>
      </c>
    </row>
    <row r="915" spans="1:63">
      <c r="A915" s="95">
        <v>45568</v>
      </c>
      <c r="C915" s="63">
        <v>2598</v>
      </c>
      <c r="AW915">
        <v>1.575</v>
      </c>
      <c r="AX915">
        <v>1.55</v>
      </c>
      <c r="AY915">
        <v>1.5249999999999999</v>
      </c>
      <c r="AZ915">
        <v>1.5125</v>
      </c>
      <c r="BA915">
        <v>1.5349999999999999</v>
      </c>
      <c r="BB915">
        <v>1.5575000000000001</v>
      </c>
      <c r="BC915">
        <v>1.5825</v>
      </c>
      <c r="BD915">
        <v>1.6025</v>
      </c>
      <c r="BE915">
        <v>1.61</v>
      </c>
      <c r="BF915">
        <v>1.61</v>
      </c>
      <c r="BG915">
        <v>1.605</v>
      </c>
      <c r="BH915">
        <v>1.59</v>
      </c>
      <c r="BI915">
        <v>1.5649999999999999</v>
      </c>
      <c r="BJ915">
        <v>1.55</v>
      </c>
      <c r="BK915">
        <v>1.54</v>
      </c>
    </row>
    <row r="916" spans="1:63">
      <c r="A916" s="95">
        <v>45569</v>
      </c>
      <c r="C916" s="63">
        <v>1925</v>
      </c>
      <c r="AW916">
        <v>1.5825</v>
      </c>
      <c r="AX916">
        <v>1.56</v>
      </c>
      <c r="AY916">
        <v>1.5325</v>
      </c>
      <c r="AZ916">
        <v>1.5225</v>
      </c>
      <c r="BA916">
        <v>1.5475000000000001</v>
      </c>
      <c r="BB916">
        <v>1.5725</v>
      </c>
      <c r="BC916">
        <v>1.5974999999999999</v>
      </c>
      <c r="BD916">
        <v>1.6174999999999999</v>
      </c>
      <c r="BE916">
        <v>1.625</v>
      </c>
      <c r="BF916">
        <v>1.625</v>
      </c>
      <c r="BG916">
        <v>1.62</v>
      </c>
      <c r="BH916">
        <v>1.605</v>
      </c>
      <c r="BI916">
        <v>1.58</v>
      </c>
      <c r="BJ916">
        <v>1.5649999999999999</v>
      </c>
      <c r="BK916">
        <v>1.5549999999999999</v>
      </c>
    </row>
    <row r="917" spans="1:63">
      <c r="A917" s="95">
        <v>45572</v>
      </c>
      <c r="C917" s="63">
        <v>2233</v>
      </c>
      <c r="AW917">
        <v>1.625</v>
      </c>
      <c r="AX917">
        <v>1.605</v>
      </c>
      <c r="AY917">
        <v>1.5725</v>
      </c>
      <c r="AZ917">
        <v>1.56</v>
      </c>
      <c r="BA917">
        <v>1.585</v>
      </c>
      <c r="BB917">
        <v>1.61</v>
      </c>
      <c r="BC917">
        <v>1.635</v>
      </c>
      <c r="BD917">
        <v>1.655</v>
      </c>
      <c r="BE917">
        <v>1.6625000000000001</v>
      </c>
      <c r="BF917">
        <v>1.6625000000000001</v>
      </c>
      <c r="BG917">
        <v>1.6575</v>
      </c>
      <c r="BH917">
        <v>1.6425000000000001</v>
      </c>
      <c r="BI917">
        <v>1.6174999999999999</v>
      </c>
      <c r="BJ917">
        <v>1.6025</v>
      </c>
      <c r="BK917">
        <v>1.5925</v>
      </c>
    </row>
    <row r="918" spans="1:63">
      <c r="A918" s="95">
        <v>45573</v>
      </c>
      <c r="C918" s="63">
        <v>2923</v>
      </c>
      <c r="AW918">
        <v>1.615</v>
      </c>
      <c r="AX918">
        <v>1.595</v>
      </c>
      <c r="AY918">
        <v>1.5649999999999999</v>
      </c>
      <c r="AZ918">
        <v>1.5549999999999999</v>
      </c>
      <c r="BA918">
        <v>1.58</v>
      </c>
      <c r="BB918">
        <v>1.605</v>
      </c>
      <c r="BC918">
        <v>1.63</v>
      </c>
      <c r="BD918">
        <v>1.65</v>
      </c>
      <c r="BE918">
        <v>1.6575</v>
      </c>
      <c r="BF918">
        <v>1.6575</v>
      </c>
      <c r="BG918">
        <v>1.65</v>
      </c>
      <c r="BH918">
        <v>1.635</v>
      </c>
      <c r="BI918">
        <v>1.61</v>
      </c>
      <c r="BJ918">
        <v>1.595</v>
      </c>
      <c r="BK918">
        <v>1.585</v>
      </c>
    </row>
    <row r="919" spans="1:63">
      <c r="A919" s="95">
        <v>45574</v>
      </c>
      <c r="C919" s="63">
        <v>2885</v>
      </c>
      <c r="AW919">
        <v>1.585</v>
      </c>
      <c r="AX919">
        <v>1.5649999999999999</v>
      </c>
      <c r="AY919">
        <v>1.5425</v>
      </c>
      <c r="AZ919">
        <v>1.5375000000000001</v>
      </c>
      <c r="BA919">
        <v>1.5649999999999999</v>
      </c>
      <c r="BB919">
        <v>1.59</v>
      </c>
      <c r="BC919">
        <v>1.6174999999999999</v>
      </c>
      <c r="BD919">
        <v>1.6375</v>
      </c>
      <c r="BE919">
        <v>1.645</v>
      </c>
      <c r="BF919">
        <v>1.645</v>
      </c>
      <c r="BG919">
        <v>1.6375</v>
      </c>
      <c r="BH919">
        <v>1.6225000000000001</v>
      </c>
      <c r="BI919">
        <v>1.5974999999999999</v>
      </c>
      <c r="BJ919">
        <v>1.5825</v>
      </c>
      <c r="BK919">
        <v>1.5725</v>
      </c>
    </row>
    <row r="920" spans="1:63">
      <c r="A920" s="95">
        <v>45575</v>
      </c>
      <c r="C920" s="63">
        <v>2909</v>
      </c>
      <c r="AW920">
        <v>1.5725</v>
      </c>
      <c r="AX920">
        <v>1.5475000000000001</v>
      </c>
      <c r="AY920">
        <v>1.5325</v>
      </c>
      <c r="AZ920">
        <v>1.53</v>
      </c>
      <c r="BA920">
        <v>1.5575000000000001</v>
      </c>
      <c r="BB920">
        <v>1.5825</v>
      </c>
      <c r="BC920">
        <v>1.61</v>
      </c>
      <c r="BD920">
        <v>1.63</v>
      </c>
      <c r="BE920">
        <v>1.6375</v>
      </c>
      <c r="BF920">
        <v>1.6375</v>
      </c>
      <c r="BG920">
        <v>1.63</v>
      </c>
      <c r="BH920">
        <v>1.615</v>
      </c>
      <c r="BI920">
        <v>1.59</v>
      </c>
      <c r="BJ920">
        <v>1.575</v>
      </c>
      <c r="BK920">
        <v>1.5649999999999999</v>
      </c>
    </row>
    <row r="921" spans="1:63">
      <c r="A921" s="95">
        <v>45576</v>
      </c>
      <c r="C921" s="63">
        <v>1745</v>
      </c>
      <c r="AW921">
        <v>1.57</v>
      </c>
      <c r="AX921">
        <v>1.55</v>
      </c>
      <c r="AY921">
        <v>1.5349999999999999</v>
      </c>
      <c r="AZ921">
        <v>1.53</v>
      </c>
      <c r="BA921">
        <v>1.5575000000000001</v>
      </c>
      <c r="BB921">
        <v>1.5825</v>
      </c>
      <c r="BC921">
        <v>1.61</v>
      </c>
      <c r="BD921">
        <v>1.63</v>
      </c>
      <c r="BE921">
        <v>1.6375</v>
      </c>
      <c r="BF921">
        <v>1.6375</v>
      </c>
      <c r="BG921">
        <v>1.63</v>
      </c>
      <c r="BH921">
        <v>1.615</v>
      </c>
      <c r="BI921">
        <v>1.59</v>
      </c>
      <c r="BJ921">
        <v>1.575</v>
      </c>
      <c r="BK921">
        <v>1.5649999999999999</v>
      </c>
    </row>
    <row r="922" spans="1:63">
      <c r="A922" s="95">
        <v>45579</v>
      </c>
      <c r="C922" s="63">
        <v>1224</v>
      </c>
      <c r="AW922">
        <v>1.5549999999999999</v>
      </c>
      <c r="AX922">
        <v>1.5249999999999999</v>
      </c>
      <c r="AY922">
        <v>1.5125</v>
      </c>
      <c r="AZ922">
        <v>1.51</v>
      </c>
      <c r="BA922">
        <v>1.5375000000000001</v>
      </c>
      <c r="BB922">
        <v>1.5625</v>
      </c>
      <c r="BC922">
        <v>1.59</v>
      </c>
      <c r="BD922">
        <v>1.61</v>
      </c>
      <c r="BE922">
        <v>1.6174999999999999</v>
      </c>
      <c r="BF922">
        <v>1.6174999999999999</v>
      </c>
      <c r="BG922">
        <v>1.61</v>
      </c>
      <c r="BH922">
        <v>1.595</v>
      </c>
      <c r="BI922">
        <v>1.57</v>
      </c>
      <c r="BJ922">
        <v>1.5549999999999999</v>
      </c>
      <c r="BK922">
        <v>1.5449999999999999</v>
      </c>
    </row>
    <row r="923" spans="1:63">
      <c r="A923" s="95">
        <v>45580</v>
      </c>
      <c r="C923" s="63">
        <v>2612</v>
      </c>
      <c r="AW923">
        <v>1.5475000000000001</v>
      </c>
      <c r="AX923">
        <v>1.5075000000000001</v>
      </c>
      <c r="AY923">
        <v>1.4975000000000001</v>
      </c>
      <c r="AZ923">
        <v>1.4975000000000001</v>
      </c>
      <c r="BA923">
        <v>1.5225</v>
      </c>
      <c r="BB923">
        <v>1.5475000000000001</v>
      </c>
      <c r="BC923">
        <v>1.575</v>
      </c>
      <c r="BD923">
        <v>1.595</v>
      </c>
      <c r="BE923">
        <v>1.6025</v>
      </c>
      <c r="BF923">
        <v>1.6025</v>
      </c>
      <c r="BG923">
        <v>1.595</v>
      </c>
      <c r="BH923">
        <v>1.58</v>
      </c>
      <c r="BI923">
        <v>1.5549999999999999</v>
      </c>
      <c r="BJ923">
        <v>1.54</v>
      </c>
      <c r="BK923">
        <v>1.53</v>
      </c>
    </row>
    <row r="924" spans="1:63">
      <c r="A924" s="95">
        <v>45581</v>
      </c>
      <c r="C924" s="63">
        <v>3365</v>
      </c>
      <c r="AW924">
        <v>1.5449999999999999</v>
      </c>
      <c r="AX924">
        <v>1.5049999999999999</v>
      </c>
      <c r="AY924">
        <v>1.4950000000000001</v>
      </c>
      <c r="AZ924">
        <v>1.4950000000000001</v>
      </c>
      <c r="BA924">
        <v>1.5175000000000001</v>
      </c>
      <c r="BB924">
        <v>1.5425</v>
      </c>
      <c r="BC924">
        <v>1.57</v>
      </c>
      <c r="BD924">
        <v>1.59</v>
      </c>
      <c r="BE924">
        <v>1.595</v>
      </c>
      <c r="BF924">
        <v>1.595</v>
      </c>
      <c r="BG924">
        <v>1.5874999999999999</v>
      </c>
      <c r="BH924">
        <v>1.5725</v>
      </c>
      <c r="BI924">
        <v>1.5475000000000001</v>
      </c>
      <c r="BJ924">
        <v>1.5325</v>
      </c>
      <c r="BK924">
        <v>1.5225</v>
      </c>
    </row>
    <row r="925" spans="1:63">
      <c r="A925" s="95">
        <v>45582</v>
      </c>
      <c r="C925" s="63">
        <v>3382</v>
      </c>
      <c r="AW925">
        <v>1.56</v>
      </c>
      <c r="AX925">
        <v>1.53</v>
      </c>
      <c r="AY925">
        <v>1.5149999999999999</v>
      </c>
      <c r="AZ925">
        <v>1.5125</v>
      </c>
      <c r="BA925">
        <v>1.53</v>
      </c>
      <c r="BB925">
        <v>1.5549999999999999</v>
      </c>
      <c r="BC925">
        <v>1.5825</v>
      </c>
      <c r="BD925">
        <v>1.6</v>
      </c>
      <c r="BE925">
        <v>1.605</v>
      </c>
      <c r="BF925">
        <v>1.605</v>
      </c>
      <c r="BG925">
        <v>1.5974999999999999</v>
      </c>
      <c r="BH925">
        <v>1.5825</v>
      </c>
      <c r="BI925">
        <v>1.5575000000000001</v>
      </c>
      <c r="BJ925">
        <v>1.5425</v>
      </c>
      <c r="BK925">
        <v>1.5325</v>
      </c>
    </row>
    <row r="926" spans="1:63">
      <c r="A926" s="95">
        <v>45583</v>
      </c>
      <c r="C926" s="63">
        <v>4233</v>
      </c>
      <c r="AW926">
        <v>1.57</v>
      </c>
      <c r="AX926">
        <v>1.5449999999999999</v>
      </c>
      <c r="AY926">
        <v>1.52</v>
      </c>
      <c r="AZ926">
        <v>1.5125</v>
      </c>
      <c r="BA926">
        <v>1.5249999999999999</v>
      </c>
      <c r="BB926">
        <v>1.55</v>
      </c>
      <c r="BC926">
        <v>1.5774999999999999</v>
      </c>
      <c r="BD926">
        <v>1.595</v>
      </c>
      <c r="BE926">
        <v>1.6</v>
      </c>
      <c r="BF926">
        <v>1.6</v>
      </c>
      <c r="BG926">
        <v>1.5925</v>
      </c>
      <c r="BH926">
        <v>1.5774999999999999</v>
      </c>
      <c r="BI926">
        <v>1.5525</v>
      </c>
      <c r="BJ926">
        <v>1.5375000000000001</v>
      </c>
      <c r="BK926">
        <v>1.5275000000000001</v>
      </c>
    </row>
    <row r="927" spans="1:63">
      <c r="A927" s="95">
        <v>45586</v>
      </c>
      <c r="C927" s="63">
        <v>3925</v>
      </c>
      <c r="AW927">
        <v>1.57</v>
      </c>
      <c r="AX927">
        <v>1.5649999999999999</v>
      </c>
      <c r="AY927">
        <v>1.54</v>
      </c>
      <c r="AZ927">
        <v>1.5349999999999999</v>
      </c>
      <c r="BA927">
        <v>1.5475000000000001</v>
      </c>
      <c r="BB927">
        <v>1.5725</v>
      </c>
      <c r="BC927">
        <v>1.5974999999999999</v>
      </c>
      <c r="BD927">
        <v>1.615</v>
      </c>
      <c r="BE927">
        <v>1.62</v>
      </c>
      <c r="BF927">
        <v>1.62</v>
      </c>
      <c r="BG927">
        <v>1.6125</v>
      </c>
      <c r="BH927">
        <v>1.5974999999999999</v>
      </c>
      <c r="BI927">
        <v>1.5725</v>
      </c>
      <c r="BJ927">
        <v>1.5575000000000001</v>
      </c>
      <c r="BK927">
        <v>1.5475000000000001</v>
      </c>
    </row>
    <row r="928" spans="1:63">
      <c r="A928" s="95">
        <v>45587</v>
      </c>
      <c r="C928" s="63">
        <v>4422</v>
      </c>
      <c r="AW928">
        <v>1.575</v>
      </c>
      <c r="AX928">
        <v>1.575</v>
      </c>
      <c r="AY928">
        <v>1.5425</v>
      </c>
      <c r="AZ928">
        <v>1.5325</v>
      </c>
      <c r="BA928">
        <v>1.5449999999999999</v>
      </c>
      <c r="BB928">
        <v>1.5674999999999999</v>
      </c>
      <c r="BC928">
        <v>1.5925</v>
      </c>
      <c r="BD928">
        <v>1.61</v>
      </c>
      <c r="BE928">
        <v>1.615</v>
      </c>
      <c r="BF928">
        <v>1.615</v>
      </c>
      <c r="BG928">
        <v>1.6074999999999999</v>
      </c>
      <c r="BH928">
        <v>1.5925</v>
      </c>
      <c r="BI928">
        <v>1.5674999999999999</v>
      </c>
      <c r="BJ928">
        <v>1.5525</v>
      </c>
      <c r="BK928">
        <v>1.5425</v>
      </c>
    </row>
    <row r="929" spans="1:65">
      <c r="A929" s="95">
        <v>45588</v>
      </c>
      <c r="C929" s="63">
        <v>3544</v>
      </c>
      <c r="AW929">
        <v>1.57</v>
      </c>
      <c r="AX929">
        <v>1.5575000000000001</v>
      </c>
      <c r="AY929">
        <v>1.53</v>
      </c>
      <c r="AZ929">
        <v>1.5225</v>
      </c>
      <c r="BA929">
        <v>1.5375000000000001</v>
      </c>
      <c r="BB929">
        <v>1.5625</v>
      </c>
      <c r="BC929">
        <v>1.5874999999999999</v>
      </c>
      <c r="BD929">
        <v>1.605</v>
      </c>
      <c r="BE929">
        <v>1.61</v>
      </c>
      <c r="BF929">
        <v>1.61</v>
      </c>
      <c r="BG929">
        <v>1.6025</v>
      </c>
      <c r="BH929">
        <v>1.5874999999999999</v>
      </c>
      <c r="BI929">
        <v>1.5625</v>
      </c>
      <c r="BJ929">
        <v>1.5475000000000001</v>
      </c>
      <c r="BK929">
        <v>1.5375000000000001</v>
      </c>
    </row>
    <row r="930" spans="1:65">
      <c r="A930" s="95">
        <v>45589</v>
      </c>
      <c r="C930" s="63">
        <v>3059</v>
      </c>
      <c r="AW930">
        <v>1.57</v>
      </c>
      <c r="AX930">
        <v>1.56</v>
      </c>
      <c r="AY930">
        <v>1.5349999999999999</v>
      </c>
      <c r="AZ930">
        <v>1.53</v>
      </c>
      <c r="BA930">
        <v>1.5449999999999999</v>
      </c>
      <c r="BB930">
        <v>1.57</v>
      </c>
      <c r="BC930">
        <v>1.595</v>
      </c>
      <c r="BD930">
        <v>1.6125</v>
      </c>
      <c r="BE930">
        <v>1.6174999999999999</v>
      </c>
      <c r="BF930">
        <v>1.6174999999999999</v>
      </c>
      <c r="BG930">
        <v>1.61</v>
      </c>
      <c r="BH930">
        <v>1.595</v>
      </c>
      <c r="BI930">
        <v>1.57</v>
      </c>
      <c r="BJ930">
        <v>1.5549999999999999</v>
      </c>
      <c r="BK930">
        <v>1.5449999999999999</v>
      </c>
    </row>
    <row r="931" spans="1:65">
      <c r="A931" s="95">
        <v>45590</v>
      </c>
      <c r="C931" s="63">
        <v>1725</v>
      </c>
      <c r="AW931">
        <v>1.57</v>
      </c>
      <c r="AX931">
        <v>1.5649999999999999</v>
      </c>
      <c r="AY931">
        <v>1.5425</v>
      </c>
      <c r="AZ931">
        <v>1.5375000000000001</v>
      </c>
      <c r="BA931">
        <v>1.5525</v>
      </c>
      <c r="BB931">
        <v>1.5774999999999999</v>
      </c>
      <c r="BC931">
        <v>1.6025</v>
      </c>
      <c r="BD931">
        <v>1.62</v>
      </c>
      <c r="BE931">
        <v>1.6225000000000001</v>
      </c>
      <c r="BF931">
        <v>1.6225000000000001</v>
      </c>
      <c r="BG931">
        <v>1.615</v>
      </c>
      <c r="BH931">
        <v>1.6</v>
      </c>
      <c r="BI931">
        <v>1.575</v>
      </c>
      <c r="BJ931">
        <v>1.56</v>
      </c>
      <c r="BK931">
        <v>1.55</v>
      </c>
    </row>
    <row r="932" spans="1:65">
      <c r="A932" s="95">
        <v>45593</v>
      </c>
      <c r="C932" s="63">
        <v>561</v>
      </c>
      <c r="AW932">
        <v>1.5649999999999999</v>
      </c>
      <c r="AX932">
        <v>1.5349999999999999</v>
      </c>
      <c r="AY932">
        <v>1.5225</v>
      </c>
      <c r="AZ932">
        <v>1.5175000000000001</v>
      </c>
      <c r="BA932">
        <v>1.5325</v>
      </c>
      <c r="BB932">
        <v>1.5575000000000001</v>
      </c>
      <c r="BC932">
        <v>1.5825</v>
      </c>
      <c r="BD932">
        <v>1.6</v>
      </c>
      <c r="BE932">
        <v>1.6025</v>
      </c>
      <c r="BF932">
        <v>1.6025</v>
      </c>
      <c r="BG932">
        <v>1.595</v>
      </c>
      <c r="BH932">
        <v>1.58</v>
      </c>
      <c r="BI932">
        <v>1.5549999999999999</v>
      </c>
      <c r="BJ932">
        <v>1.54</v>
      </c>
      <c r="BK932">
        <v>1.53</v>
      </c>
    </row>
    <row r="933" spans="1:65">
      <c r="A933" s="95">
        <v>45594</v>
      </c>
      <c r="C933" s="63">
        <v>2038</v>
      </c>
      <c r="AW933">
        <v>1.5649999999999999</v>
      </c>
      <c r="AX933">
        <v>1.54</v>
      </c>
      <c r="AY933">
        <v>1.5249999999999999</v>
      </c>
      <c r="AZ933">
        <v>1.52</v>
      </c>
      <c r="BA933">
        <v>1.5349999999999999</v>
      </c>
      <c r="BB933">
        <v>1.56</v>
      </c>
      <c r="BC933">
        <v>1.585</v>
      </c>
      <c r="BD933">
        <v>1.6025</v>
      </c>
      <c r="BE933">
        <v>1.605</v>
      </c>
      <c r="BF933">
        <v>1.605</v>
      </c>
      <c r="BG933">
        <v>1.5974999999999999</v>
      </c>
      <c r="BH933">
        <v>1.5825</v>
      </c>
      <c r="BI933">
        <v>1.5575000000000001</v>
      </c>
      <c r="BJ933">
        <v>1.5425</v>
      </c>
      <c r="BK933">
        <v>1.5325</v>
      </c>
    </row>
    <row r="934" spans="1:65">
      <c r="A934" s="95">
        <v>45595</v>
      </c>
      <c r="C934" s="63">
        <v>3017</v>
      </c>
      <c r="AW934">
        <v>1.5649999999999999</v>
      </c>
      <c r="AX934">
        <v>1.575</v>
      </c>
      <c r="AY934">
        <v>1.5549999999999999</v>
      </c>
      <c r="AZ934">
        <v>1.5475000000000001</v>
      </c>
      <c r="BA934">
        <v>1.5625</v>
      </c>
      <c r="BB934">
        <v>1.5874999999999999</v>
      </c>
      <c r="BC934">
        <v>1.6125</v>
      </c>
      <c r="BD934">
        <v>1.63</v>
      </c>
      <c r="BE934">
        <v>1.6325000000000001</v>
      </c>
      <c r="BF934">
        <v>1.6325000000000001</v>
      </c>
      <c r="BG934">
        <v>1.625</v>
      </c>
      <c r="BH934">
        <v>1.61</v>
      </c>
      <c r="BI934">
        <v>1.585</v>
      </c>
      <c r="BJ934">
        <v>1.57</v>
      </c>
      <c r="BK934">
        <v>1.56</v>
      </c>
    </row>
    <row r="935" spans="1:65">
      <c r="A935" s="95">
        <v>45596</v>
      </c>
      <c r="C935" s="63">
        <v>6013</v>
      </c>
      <c r="AW935" s="28">
        <v>1.5650500000000001</v>
      </c>
      <c r="AX935">
        <v>1.585</v>
      </c>
      <c r="AY935">
        <v>1.5575000000000001</v>
      </c>
      <c r="AZ935">
        <v>1.5449999999999999</v>
      </c>
      <c r="BA935">
        <v>1.5625</v>
      </c>
      <c r="BB935">
        <v>1.5874999999999999</v>
      </c>
      <c r="BC935">
        <v>1.6125</v>
      </c>
      <c r="BD935">
        <v>1.63</v>
      </c>
      <c r="BE935">
        <v>1.6325000000000001</v>
      </c>
      <c r="BF935">
        <v>1.6325000000000001</v>
      </c>
      <c r="BG935">
        <v>1.625</v>
      </c>
      <c r="BH935">
        <v>1.61</v>
      </c>
      <c r="BI935">
        <v>1.585</v>
      </c>
      <c r="BJ935">
        <v>1.57</v>
      </c>
      <c r="BK935">
        <v>1.56</v>
      </c>
    </row>
    <row r="936" spans="1:65">
      <c r="A936" s="95">
        <v>45597</v>
      </c>
      <c r="C936" s="63">
        <v>2059</v>
      </c>
      <c r="AW936">
        <v>1.5650500000000001</v>
      </c>
      <c r="AX936">
        <v>1.6</v>
      </c>
      <c r="AY936">
        <v>1.57</v>
      </c>
      <c r="AZ936">
        <v>1.5575000000000001</v>
      </c>
      <c r="BA936">
        <v>1.5725</v>
      </c>
      <c r="BB936">
        <v>1.5974999999999999</v>
      </c>
      <c r="BC936">
        <v>1.6225000000000001</v>
      </c>
      <c r="BD936">
        <v>1.64</v>
      </c>
      <c r="BE936">
        <v>1.6425000000000001</v>
      </c>
      <c r="BF936">
        <v>1.6425000000000001</v>
      </c>
      <c r="BG936">
        <v>1.635</v>
      </c>
      <c r="BH936">
        <v>1.62</v>
      </c>
      <c r="BI936">
        <v>1.595</v>
      </c>
      <c r="BJ936">
        <v>1.58</v>
      </c>
      <c r="BK936">
        <v>1.57</v>
      </c>
    </row>
    <row r="937" spans="1:65">
      <c r="A937" s="95">
        <v>45600</v>
      </c>
      <c r="C937" s="63">
        <v>1518</v>
      </c>
      <c r="AW937">
        <v>1.5650500000000001</v>
      </c>
      <c r="AX937">
        <v>1.6025</v>
      </c>
      <c r="AY937">
        <v>1.575</v>
      </c>
      <c r="AZ937">
        <v>1.5575000000000001</v>
      </c>
      <c r="BA937">
        <v>1.5725</v>
      </c>
      <c r="BB937">
        <v>1.5974999999999999</v>
      </c>
      <c r="BC937">
        <v>1.6225000000000001</v>
      </c>
      <c r="BD937">
        <v>1.64</v>
      </c>
      <c r="BE937">
        <v>1.6425000000000001</v>
      </c>
      <c r="BF937">
        <v>1.6425000000000001</v>
      </c>
      <c r="BG937">
        <v>1.635</v>
      </c>
      <c r="BH937">
        <v>1.62</v>
      </c>
      <c r="BI937">
        <v>1.595</v>
      </c>
      <c r="BJ937">
        <v>1.58</v>
      </c>
      <c r="BK937">
        <v>1.57</v>
      </c>
    </row>
    <row r="938" spans="1:65">
      <c r="A938" s="95">
        <v>45601</v>
      </c>
      <c r="C938" s="63">
        <v>1074</v>
      </c>
      <c r="AX938">
        <v>1.5874999999999999</v>
      </c>
      <c r="AY938">
        <v>1.56</v>
      </c>
      <c r="AZ938">
        <v>1.5449999999999999</v>
      </c>
      <c r="BA938">
        <v>1.5625</v>
      </c>
      <c r="BB938">
        <v>1.5874999999999999</v>
      </c>
      <c r="BC938">
        <v>1.6125</v>
      </c>
      <c r="BD938">
        <v>1.63</v>
      </c>
      <c r="BE938">
        <v>1.6325000000000001</v>
      </c>
      <c r="BF938">
        <v>1.6325000000000001</v>
      </c>
      <c r="BG938">
        <v>1.625</v>
      </c>
      <c r="BH938">
        <v>1.61</v>
      </c>
      <c r="BI938">
        <v>1.585</v>
      </c>
      <c r="BJ938">
        <v>1.57</v>
      </c>
      <c r="BK938">
        <v>1.56</v>
      </c>
    </row>
    <row r="939" spans="1:65">
      <c r="A939" s="95">
        <v>45602</v>
      </c>
      <c r="C939" s="63">
        <v>2110</v>
      </c>
      <c r="AX939">
        <v>1.59</v>
      </c>
      <c r="AY939">
        <v>1.5549999999999999</v>
      </c>
      <c r="AZ939">
        <v>1.54</v>
      </c>
      <c r="BA939">
        <v>1.56</v>
      </c>
      <c r="BB939">
        <v>1.5874999999999999</v>
      </c>
      <c r="BC939">
        <v>1.615</v>
      </c>
      <c r="BD939">
        <v>1.6325000000000001</v>
      </c>
      <c r="BE939">
        <v>1.635</v>
      </c>
      <c r="BF939">
        <v>1.635</v>
      </c>
      <c r="BG939">
        <v>1.6274999999999999</v>
      </c>
      <c r="BH939">
        <v>1.6125</v>
      </c>
      <c r="BI939">
        <v>1.5874999999999999</v>
      </c>
      <c r="BJ939">
        <v>1.5725</v>
      </c>
      <c r="BK939">
        <v>1.5625</v>
      </c>
    </row>
    <row r="940" spans="1:65">
      <c r="A940" s="95">
        <v>45603</v>
      </c>
      <c r="C940" s="63">
        <v>2501</v>
      </c>
      <c r="AX940">
        <v>1.61</v>
      </c>
      <c r="AY940">
        <v>1.57</v>
      </c>
      <c r="AZ940">
        <v>1.5549999999999999</v>
      </c>
      <c r="BA940">
        <v>1.575</v>
      </c>
      <c r="BB940">
        <v>1.6025</v>
      </c>
      <c r="BC940">
        <v>1.63</v>
      </c>
      <c r="BD940">
        <v>1.6475</v>
      </c>
      <c r="BE940">
        <v>1.65</v>
      </c>
      <c r="BF940">
        <v>1.65</v>
      </c>
      <c r="BG940">
        <v>1.6425000000000001</v>
      </c>
      <c r="BH940">
        <v>1.6274999999999999</v>
      </c>
      <c r="BI940">
        <v>1.6025</v>
      </c>
      <c r="BJ940">
        <v>1.5874999999999999</v>
      </c>
      <c r="BK940">
        <v>1.5774999999999999</v>
      </c>
    </row>
    <row r="941" spans="1:65">
      <c r="A941" s="95">
        <v>45604</v>
      </c>
      <c r="C941" s="63">
        <v>2107</v>
      </c>
      <c r="AX941">
        <v>1.615</v>
      </c>
      <c r="AY941">
        <v>1.575</v>
      </c>
      <c r="AZ941">
        <v>1.5625</v>
      </c>
      <c r="BA941">
        <v>1.5874999999999999</v>
      </c>
      <c r="BB941">
        <v>1.615</v>
      </c>
      <c r="BC941">
        <v>1.6425000000000001</v>
      </c>
      <c r="BD941">
        <v>1.66</v>
      </c>
      <c r="BE941">
        <v>1.6625000000000001</v>
      </c>
      <c r="BF941">
        <v>1.6625000000000001</v>
      </c>
      <c r="BG941">
        <v>1.655</v>
      </c>
      <c r="BH941">
        <v>1.64</v>
      </c>
      <c r="BI941">
        <v>1.615</v>
      </c>
      <c r="BJ941">
        <v>1.6</v>
      </c>
      <c r="BK941">
        <v>1.59</v>
      </c>
    </row>
    <row r="942" spans="1:65">
      <c r="A942" s="95">
        <v>45607</v>
      </c>
      <c r="C942" s="63">
        <v>2490</v>
      </c>
      <c r="AX942">
        <v>1.6174999999999999</v>
      </c>
      <c r="AY942">
        <v>1.5774999999999999</v>
      </c>
      <c r="AZ942">
        <v>1.5649999999999999</v>
      </c>
      <c r="BA942">
        <v>1.59</v>
      </c>
      <c r="BB942">
        <v>1.6174999999999999</v>
      </c>
      <c r="BC942">
        <v>1.645</v>
      </c>
      <c r="BD942">
        <v>1.6625000000000001</v>
      </c>
      <c r="BE942">
        <v>1.665</v>
      </c>
      <c r="BF942">
        <v>1.665</v>
      </c>
      <c r="BG942">
        <v>1.6575</v>
      </c>
      <c r="BH942">
        <v>1.6425000000000001</v>
      </c>
      <c r="BI942">
        <v>1.6174999999999999</v>
      </c>
      <c r="BJ942">
        <v>1.6025</v>
      </c>
      <c r="BK942">
        <v>1.5925</v>
      </c>
      <c r="BL942">
        <v>1.5925</v>
      </c>
      <c r="BM942">
        <v>1.5925</v>
      </c>
    </row>
    <row r="943" spans="1:65">
      <c r="A943" s="95">
        <v>45608</v>
      </c>
      <c r="C943" s="63">
        <v>4807</v>
      </c>
      <c r="AX943">
        <v>1.6274999999999999</v>
      </c>
      <c r="AY943">
        <v>1.6</v>
      </c>
      <c r="AZ943">
        <v>1.5825</v>
      </c>
      <c r="BA943">
        <v>1.605</v>
      </c>
      <c r="BB943">
        <v>1.6325000000000001</v>
      </c>
      <c r="BC943">
        <v>1.66</v>
      </c>
      <c r="BD943">
        <v>1.6775</v>
      </c>
      <c r="BE943">
        <v>1.68</v>
      </c>
      <c r="BF943">
        <v>1.68</v>
      </c>
      <c r="BG943">
        <v>1.6725000000000001</v>
      </c>
      <c r="BH943">
        <v>1.6575</v>
      </c>
      <c r="BI943">
        <v>1.6325000000000001</v>
      </c>
      <c r="BJ943">
        <v>1.6174999999999999</v>
      </c>
      <c r="BK943">
        <v>1.6074999999999999</v>
      </c>
      <c r="BL943">
        <v>1.6074999999999999</v>
      </c>
      <c r="BM943">
        <v>1.6025</v>
      </c>
    </row>
    <row r="944" spans="1:65">
      <c r="A944" s="95">
        <v>45609</v>
      </c>
      <c r="C944" s="63">
        <v>2065</v>
      </c>
      <c r="AX944">
        <v>1.625</v>
      </c>
      <c r="AY944">
        <v>1.6025</v>
      </c>
      <c r="AZ944">
        <v>1.585</v>
      </c>
      <c r="BA944">
        <v>1.605</v>
      </c>
      <c r="BB944">
        <v>1.6325000000000001</v>
      </c>
      <c r="BC944">
        <v>1.66</v>
      </c>
      <c r="BD944">
        <v>1.6775</v>
      </c>
      <c r="BE944">
        <v>1.68</v>
      </c>
      <c r="BF944">
        <v>1.68</v>
      </c>
      <c r="BG944">
        <v>1.6725000000000001</v>
      </c>
      <c r="BH944">
        <v>1.6575</v>
      </c>
      <c r="BI944">
        <v>1.6325000000000001</v>
      </c>
      <c r="BJ944">
        <v>1.6174999999999999</v>
      </c>
      <c r="BK944">
        <v>1.6074999999999999</v>
      </c>
      <c r="BL944">
        <v>1.6074999999999999</v>
      </c>
      <c r="BM944">
        <v>1.6025</v>
      </c>
    </row>
    <row r="945" spans="1:65">
      <c r="A945" s="95">
        <v>45610</v>
      </c>
      <c r="C945" s="63">
        <v>4308</v>
      </c>
      <c r="AX945">
        <v>1.63</v>
      </c>
      <c r="AY945">
        <v>1.615</v>
      </c>
      <c r="AZ945">
        <v>1.5925</v>
      </c>
      <c r="BA945">
        <v>1.61</v>
      </c>
      <c r="BB945">
        <v>1.6375</v>
      </c>
      <c r="BC945">
        <v>1.665</v>
      </c>
      <c r="BD945">
        <v>1.6825000000000001</v>
      </c>
      <c r="BE945">
        <v>1.6850000000000001</v>
      </c>
      <c r="BF945">
        <v>1.6850000000000001</v>
      </c>
      <c r="BG945">
        <v>1.6775</v>
      </c>
      <c r="BH945">
        <v>1.6625000000000001</v>
      </c>
      <c r="BI945">
        <v>1.6375</v>
      </c>
      <c r="BJ945">
        <v>1.6225000000000001</v>
      </c>
      <c r="BK945">
        <v>1.6125</v>
      </c>
      <c r="BL945">
        <v>1.6125</v>
      </c>
      <c r="BM945">
        <v>1.6074999999999999</v>
      </c>
    </row>
    <row r="946" spans="1:65">
      <c r="A946" s="95">
        <v>45611</v>
      </c>
      <c r="C946" s="63">
        <v>5288</v>
      </c>
      <c r="AX946">
        <v>1.6375</v>
      </c>
      <c r="AY946">
        <v>1.6425000000000001</v>
      </c>
      <c r="AZ946">
        <v>1.61</v>
      </c>
      <c r="BA946">
        <v>1.6225000000000001</v>
      </c>
      <c r="BB946">
        <v>1.6475</v>
      </c>
      <c r="BC946">
        <v>1.675</v>
      </c>
      <c r="BD946">
        <v>1.69</v>
      </c>
      <c r="BE946">
        <v>1.6924999999999999</v>
      </c>
      <c r="BF946">
        <v>1.6924999999999999</v>
      </c>
      <c r="BG946">
        <v>1.6850000000000001</v>
      </c>
      <c r="BH946">
        <v>1.67</v>
      </c>
      <c r="BI946">
        <v>1.6375</v>
      </c>
      <c r="BJ946">
        <v>1.615</v>
      </c>
      <c r="BK946">
        <v>1.5974999999999999</v>
      </c>
      <c r="BL946">
        <v>1.5974999999999999</v>
      </c>
      <c r="BM946">
        <v>1.5925</v>
      </c>
    </row>
    <row r="947" spans="1:65">
      <c r="A947" s="95">
        <v>45614</v>
      </c>
      <c r="C947" s="63">
        <v>6780</v>
      </c>
      <c r="AX947">
        <v>1.65</v>
      </c>
      <c r="AY947">
        <v>1.6850000000000001</v>
      </c>
      <c r="AZ947">
        <v>1.6425000000000001</v>
      </c>
      <c r="BA947">
        <v>1.65</v>
      </c>
      <c r="BB947">
        <v>1.6725000000000001</v>
      </c>
      <c r="BC947">
        <v>1.6975</v>
      </c>
      <c r="BD947">
        <v>1.7124999999999999</v>
      </c>
      <c r="BE947">
        <v>1.7150000000000001</v>
      </c>
      <c r="BF947">
        <v>1.7124999999999999</v>
      </c>
      <c r="BG947">
        <v>1.7050000000000001</v>
      </c>
      <c r="BH947">
        <v>1.69</v>
      </c>
      <c r="BI947">
        <v>1.6575</v>
      </c>
      <c r="BJ947">
        <v>1.635</v>
      </c>
      <c r="BK947">
        <v>1.6174999999999999</v>
      </c>
      <c r="BL947">
        <v>1.6174999999999999</v>
      </c>
      <c r="BM947">
        <v>1.6125</v>
      </c>
    </row>
    <row r="948" spans="1:65">
      <c r="A948" s="95">
        <v>45615</v>
      </c>
      <c r="C948" s="63">
        <v>5577</v>
      </c>
      <c r="AX948">
        <v>1.6425000000000001</v>
      </c>
      <c r="AY948">
        <v>1.665</v>
      </c>
      <c r="AZ948">
        <v>1.6225000000000001</v>
      </c>
      <c r="BA948">
        <v>1.6325000000000001</v>
      </c>
      <c r="BB948">
        <v>1.6575</v>
      </c>
      <c r="BC948">
        <v>1.6825000000000001</v>
      </c>
      <c r="BD948">
        <v>1.7</v>
      </c>
      <c r="BE948">
        <v>1.7024999999999999</v>
      </c>
      <c r="BF948">
        <v>1.7</v>
      </c>
      <c r="BG948">
        <v>1.6924999999999999</v>
      </c>
      <c r="BH948">
        <v>1.6775</v>
      </c>
      <c r="BI948">
        <v>1.645</v>
      </c>
      <c r="BJ948">
        <v>1.6225000000000001</v>
      </c>
      <c r="BK948">
        <v>1.605</v>
      </c>
      <c r="BL948">
        <v>1.605</v>
      </c>
      <c r="BM948">
        <v>1.6</v>
      </c>
    </row>
    <row r="949" spans="1:65">
      <c r="A949" s="95">
        <v>45616</v>
      </c>
      <c r="C949" s="63">
        <v>5984</v>
      </c>
      <c r="AX949">
        <v>1.635</v>
      </c>
      <c r="AY949">
        <v>1.635</v>
      </c>
      <c r="AZ949">
        <v>1.6</v>
      </c>
      <c r="BA949">
        <v>1.615</v>
      </c>
      <c r="BB949">
        <v>1.6425000000000001</v>
      </c>
      <c r="BC949">
        <v>1.67</v>
      </c>
      <c r="BD949">
        <v>1.6875</v>
      </c>
      <c r="BE949">
        <v>1.6924999999999999</v>
      </c>
      <c r="BF949">
        <v>1.6950000000000001</v>
      </c>
      <c r="BG949">
        <v>1.6875</v>
      </c>
      <c r="BH949">
        <v>1.6725000000000001</v>
      </c>
      <c r="BI949">
        <v>1.64</v>
      </c>
      <c r="BJ949">
        <v>1.6174999999999999</v>
      </c>
      <c r="BK949">
        <v>1.6</v>
      </c>
      <c r="BL949">
        <v>1.6</v>
      </c>
      <c r="BM949">
        <v>1.595</v>
      </c>
    </row>
    <row r="950" spans="1:65">
      <c r="A950" s="95">
        <v>45617</v>
      </c>
      <c r="C950" s="63">
        <v>5026</v>
      </c>
      <c r="AX950">
        <v>1.625</v>
      </c>
      <c r="AY950">
        <v>1.605</v>
      </c>
      <c r="AZ950">
        <v>1.5825</v>
      </c>
      <c r="BA950">
        <v>1.6</v>
      </c>
      <c r="BB950">
        <v>1.63</v>
      </c>
      <c r="BC950">
        <v>1.6575</v>
      </c>
      <c r="BD950">
        <v>1.675</v>
      </c>
      <c r="BE950">
        <v>1.6825000000000001</v>
      </c>
      <c r="BF950">
        <v>1.6850000000000001</v>
      </c>
      <c r="BG950">
        <v>1.6775</v>
      </c>
      <c r="BH950">
        <v>1.6625000000000001</v>
      </c>
      <c r="BI950">
        <v>1.63</v>
      </c>
      <c r="BJ950">
        <v>1.6074999999999999</v>
      </c>
      <c r="BK950">
        <v>1.59</v>
      </c>
      <c r="BL950">
        <v>1.59</v>
      </c>
      <c r="BM950">
        <v>1.585</v>
      </c>
    </row>
    <row r="951" spans="1:65">
      <c r="A951" s="95">
        <v>45618</v>
      </c>
      <c r="C951" s="63">
        <v>3646</v>
      </c>
      <c r="AX951">
        <v>1.62</v>
      </c>
      <c r="AY951">
        <v>1.5974999999999999</v>
      </c>
      <c r="AZ951">
        <v>1.5825</v>
      </c>
      <c r="BA951">
        <v>1.6025</v>
      </c>
      <c r="BB951">
        <v>1.6325000000000001</v>
      </c>
      <c r="BC951">
        <v>1.66</v>
      </c>
      <c r="BD951">
        <v>1.6775</v>
      </c>
      <c r="BE951">
        <v>1.6850000000000001</v>
      </c>
      <c r="BF951">
        <v>1.6875</v>
      </c>
      <c r="BG951">
        <v>1.68</v>
      </c>
      <c r="BH951">
        <v>1.665</v>
      </c>
      <c r="BI951">
        <v>1.6325000000000001</v>
      </c>
      <c r="BJ951">
        <v>1.61</v>
      </c>
      <c r="BK951">
        <v>1.5925</v>
      </c>
      <c r="BL951">
        <v>1.5925</v>
      </c>
      <c r="BM951">
        <v>1.5874999999999999</v>
      </c>
    </row>
    <row r="952" spans="1:65">
      <c r="A952" s="95">
        <v>45621</v>
      </c>
      <c r="C952" s="63">
        <v>2323</v>
      </c>
      <c r="AX952">
        <v>1.62</v>
      </c>
      <c r="AY952">
        <v>1.58</v>
      </c>
      <c r="AZ952">
        <v>1.5725</v>
      </c>
      <c r="BA952">
        <v>1.5925</v>
      </c>
      <c r="BB952">
        <v>1.62</v>
      </c>
      <c r="BC952">
        <v>1.6475</v>
      </c>
      <c r="BD952">
        <v>1.665</v>
      </c>
      <c r="BE952">
        <v>1.6725000000000001</v>
      </c>
      <c r="BF952">
        <v>1.675</v>
      </c>
      <c r="BG952">
        <v>1.6675</v>
      </c>
      <c r="BH952">
        <v>1.6525000000000001</v>
      </c>
      <c r="BI952">
        <v>1.62</v>
      </c>
      <c r="BJ952">
        <v>1.5974999999999999</v>
      </c>
      <c r="BK952">
        <v>1.58</v>
      </c>
      <c r="BL952">
        <v>1.58</v>
      </c>
      <c r="BM952">
        <v>1.575</v>
      </c>
    </row>
    <row r="953" spans="1:65">
      <c r="A953" s="95">
        <v>45622</v>
      </c>
      <c r="C953" s="63">
        <v>2657</v>
      </c>
      <c r="AX953">
        <v>1.62</v>
      </c>
      <c r="AY953">
        <v>1.5649999999999999</v>
      </c>
      <c r="AZ953">
        <v>1.5525</v>
      </c>
      <c r="BA953">
        <v>1.5725</v>
      </c>
      <c r="BB953">
        <v>1.6</v>
      </c>
      <c r="BC953">
        <v>1.6274999999999999</v>
      </c>
      <c r="BD953">
        <v>1.645</v>
      </c>
      <c r="BE953">
        <v>1.6525000000000001</v>
      </c>
      <c r="BF953">
        <v>1.655</v>
      </c>
      <c r="BG953">
        <v>1.6475</v>
      </c>
      <c r="BH953">
        <v>1.6325000000000001</v>
      </c>
      <c r="BI953">
        <v>1.6</v>
      </c>
      <c r="BJ953">
        <v>1.5774999999999999</v>
      </c>
      <c r="BK953">
        <v>1.56</v>
      </c>
      <c r="BL953">
        <v>1.56</v>
      </c>
      <c r="BM953">
        <v>1.5549999999999999</v>
      </c>
    </row>
    <row r="954" spans="1:65">
      <c r="A954" s="95">
        <v>45623</v>
      </c>
      <c r="C954" s="63">
        <v>1719</v>
      </c>
      <c r="AX954">
        <v>1.62</v>
      </c>
      <c r="AY954">
        <v>1.57</v>
      </c>
      <c r="AZ954">
        <v>1.55</v>
      </c>
      <c r="BA954">
        <v>1.57</v>
      </c>
      <c r="BB954">
        <v>1.5974999999999999</v>
      </c>
      <c r="BC954">
        <v>1.625</v>
      </c>
      <c r="BD954">
        <v>1.6425000000000001</v>
      </c>
      <c r="BE954">
        <v>1.65</v>
      </c>
      <c r="BF954">
        <v>1.6525000000000001</v>
      </c>
      <c r="BG954">
        <v>1.645</v>
      </c>
      <c r="BH954">
        <v>1.63</v>
      </c>
      <c r="BI954">
        <v>1.5974999999999999</v>
      </c>
      <c r="BJ954">
        <v>1.575</v>
      </c>
      <c r="BK954">
        <v>1.5575000000000001</v>
      </c>
      <c r="BL954">
        <v>1.5575000000000001</v>
      </c>
      <c r="BM954">
        <v>1.5525</v>
      </c>
    </row>
    <row r="955" spans="1:65">
      <c r="A955" s="103">
        <v>45624</v>
      </c>
      <c r="AX955" s="189">
        <v>1.62</v>
      </c>
      <c r="AY955" s="189">
        <v>1.57</v>
      </c>
      <c r="AZ955" s="189">
        <v>1.55</v>
      </c>
      <c r="BA955" s="189">
        <v>1.57</v>
      </c>
      <c r="BB955" s="189">
        <v>1.5974999999999999</v>
      </c>
      <c r="BC955" s="189">
        <v>1.625</v>
      </c>
      <c r="BD955" s="189">
        <v>1.6425000000000001</v>
      </c>
      <c r="BE955" s="189">
        <v>1.65</v>
      </c>
      <c r="BF955" s="189">
        <v>1.6525000000000001</v>
      </c>
      <c r="BG955" s="189">
        <v>1.645</v>
      </c>
      <c r="BH955" s="189">
        <v>1.63</v>
      </c>
      <c r="BI955" s="189">
        <v>1.5974999999999999</v>
      </c>
      <c r="BJ955" s="189">
        <v>1.575</v>
      </c>
      <c r="BK955" s="189">
        <v>1.5575000000000001</v>
      </c>
      <c r="BL955" s="189">
        <v>1.5575000000000001</v>
      </c>
      <c r="BM955" s="189">
        <v>1.5525</v>
      </c>
    </row>
    <row r="956" spans="1:65">
      <c r="A956" s="95">
        <v>45625</v>
      </c>
      <c r="C956" s="63">
        <v>210</v>
      </c>
      <c r="AX956" s="28">
        <v>1.6265499999999999</v>
      </c>
      <c r="AY956">
        <v>1.575</v>
      </c>
      <c r="AZ956">
        <v>1.5549999999999999</v>
      </c>
      <c r="BA956">
        <v>1.575</v>
      </c>
      <c r="BB956">
        <v>1.6025</v>
      </c>
      <c r="BC956">
        <v>1.63</v>
      </c>
      <c r="BD956">
        <v>1.6475</v>
      </c>
      <c r="BE956">
        <v>1.655</v>
      </c>
      <c r="BF956">
        <v>1.6575</v>
      </c>
      <c r="BG956">
        <v>1.65</v>
      </c>
      <c r="BH956">
        <v>1.635</v>
      </c>
      <c r="BI956">
        <v>1.6025</v>
      </c>
      <c r="BJ956">
        <v>1.58</v>
      </c>
      <c r="BK956">
        <v>1.5625</v>
      </c>
      <c r="BL956">
        <v>1.5625</v>
      </c>
      <c r="BM956">
        <v>1.5575000000000001</v>
      </c>
    </row>
    <row r="957" spans="1:65">
      <c r="A957" s="95">
        <v>45628</v>
      </c>
      <c r="C957" s="63">
        <v>2086</v>
      </c>
      <c r="AX957">
        <v>1.6265499999999999</v>
      </c>
      <c r="AY957">
        <v>1.5475000000000001</v>
      </c>
      <c r="AZ957">
        <v>1.53</v>
      </c>
      <c r="BA957">
        <v>1.5525</v>
      </c>
      <c r="BB957">
        <v>1.58</v>
      </c>
      <c r="BC957">
        <v>1.6074999999999999</v>
      </c>
      <c r="BD957">
        <v>1.6274999999999999</v>
      </c>
      <c r="BE957">
        <v>1.6375</v>
      </c>
      <c r="BF957">
        <v>1.64</v>
      </c>
      <c r="BG957">
        <v>1.63</v>
      </c>
      <c r="BH957">
        <v>1.615</v>
      </c>
      <c r="BI957">
        <v>1.5825</v>
      </c>
      <c r="BJ957">
        <v>1.56</v>
      </c>
      <c r="BK957">
        <v>1.5425</v>
      </c>
      <c r="BL957">
        <v>1.5425</v>
      </c>
      <c r="BM957">
        <v>1.5375000000000001</v>
      </c>
    </row>
    <row r="958" spans="1:65">
      <c r="A958" s="95">
        <v>45629</v>
      </c>
      <c r="C958" s="63">
        <v>3147</v>
      </c>
      <c r="AX958">
        <v>1.6265499999999999</v>
      </c>
      <c r="AY958">
        <v>1.5674999999999999</v>
      </c>
      <c r="AZ958">
        <v>1.5449999999999999</v>
      </c>
      <c r="BA958">
        <v>1.5649999999999999</v>
      </c>
      <c r="BB958">
        <v>1.5925</v>
      </c>
      <c r="BC958">
        <v>1.62</v>
      </c>
      <c r="BD958">
        <v>1.64</v>
      </c>
      <c r="BE958">
        <v>1.65</v>
      </c>
      <c r="BF958">
        <v>1.6525000000000001</v>
      </c>
      <c r="BG958">
        <v>1.64</v>
      </c>
      <c r="BH958">
        <v>1.6225000000000001</v>
      </c>
      <c r="BI958">
        <v>1.585</v>
      </c>
      <c r="BJ958">
        <v>1.5575000000000001</v>
      </c>
      <c r="BK958">
        <v>1.5375000000000001</v>
      </c>
      <c r="BL958">
        <v>1.5375000000000001</v>
      </c>
      <c r="BM958">
        <v>1.5325</v>
      </c>
    </row>
    <row r="959" spans="1:65">
      <c r="A959" s="95">
        <v>45630</v>
      </c>
      <c r="C959" s="63">
        <v>2185</v>
      </c>
      <c r="AY959">
        <v>1.59</v>
      </c>
      <c r="AZ959">
        <v>1.5549999999999999</v>
      </c>
      <c r="BA959">
        <v>1.57</v>
      </c>
      <c r="BB959">
        <v>1.5974999999999999</v>
      </c>
      <c r="BC959">
        <v>1.625</v>
      </c>
      <c r="BD959">
        <v>1.645</v>
      </c>
      <c r="BE959">
        <v>1.655</v>
      </c>
      <c r="BF959">
        <v>1.655</v>
      </c>
      <c r="BG959">
        <v>1.6425000000000001</v>
      </c>
      <c r="BH959">
        <v>1.625</v>
      </c>
      <c r="BI959">
        <v>1.5874999999999999</v>
      </c>
      <c r="BJ959">
        <v>1.56</v>
      </c>
      <c r="BK959">
        <v>1.54</v>
      </c>
      <c r="BL959">
        <v>1.54</v>
      </c>
      <c r="BM959">
        <v>1.5349999999999999</v>
      </c>
    </row>
    <row r="960" spans="1:65">
      <c r="A960" s="95">
        <v>45631</v>
      </c>
      <c r="C960" s="63">
        <v>3414</v>
      </c>
      <c r="AY960">
        <v>1.6</v>
      </c>
      <c r="AZ960">
        <v>1.5549999999999999</v>
      </c>
      <c r="BA960">
        <v>1.5674999999999999</v>
      </c>
      <c r="BB960">
        <v>1.5925</v>
      </c>
      <c r="BC960">
        <v>1.62</v>
      </c>
      <c r="BD960">
        <v>1.64</v>
      </c>
      <c r="BE960">
        <v>1.65</v>
      </c>
      <c r="BF960">
        <v>1.65</v>
      </c>
      <c r="BG960">
        <v>1.635</v>
      </c>
      <c r="BH960">
        <v>1.6174999999999999</v>
      </c>
      <c r="BI960">
        <v>1.58</v>
      </c>
      <c r="BJ960">
        <v>1.5525</v>
      </c>
      <c r="BK960">
        <v>1.5325</v>
      </c>
      <c r="BL960">
        <v>1.5325</v>
      </c>
      <c r="BM960">
        <v>1.5275000000000001</v>
      </c>
    </row>
    <row r="961" spans="1:65">
      <c r="A961" s="95">
        <v>45632</v>
      </c>
      <c r="C961" s="63">
        <v>6684</v>
      </c>
      <c r="AY961">
        <v>1.63</v>
      </c>
      <c r="AZ961">
        <v>1.59</v>
      </c>
      <c r="BA961">
        <v>1.6</v>
      </c>
      <c r="BB961">
        <v>1.625</v>
      </c>
      <c r="BC961">
        <v>1.65</v>
      </c>
      <c r="BD961">
        <v>1.6675</v>
      </c>
      <c r="BE961">
        <v>1.6775</v>
      </c>
      <c r="BF961">
        <v>1.675</v>
      </c>
      <c r="BG961">
        <v>1.66</v>
      </c>
      <c r="BH961">
        <v>1.6425000000000001</v>
      </c>
      <c r="BI961">
        <v>1.605</v>
      </c>
      <c r="BJ961">
        <v>1.5774999999999999</v>
      </c>
      <c r="BK961">
        <v>1.5575000000000001</v>
      </c>
      <c r="BL961">
        <v>1.5575000000000001</v>
      </c>
      <c r="BM961">
        <v>1.5525</v>
      </c>
    </row>
    <row r="962" spans="1:65">
      <c r="A962" s="95">
        <v>45635</v>
      </c>
      <c r="C962" s="63">
        <v>1614</v>
      </c>
      <c r="AY962">
        <v>1.6</v>
      </c>
      <c r="AZ962">
        <v>1.5649999999999999</v>
      </c>
      <c r="BA962">
        <v>1.585</v>
      </c>
      <c r="BB962">
        <v>1.61</v>
      </c>
      <c r="BC962">
        <v>1.635</v>
      </c>
      <c r="BD962">
        <v>1.6525000000000001</v>
      </c>
      <c r="BE962">
        <v>1.6625000000000001</v>
      </c>
      <c r="BF962">
        <v>1.66</v>
      </c>
      <c r="BG962">
        <v>1.645</v>
      </c>
      <c r="BH962">
        <v>1.6274999999999999</v>
      </c>
      <c r="BI962">
        <v>1.59</v>
      </c>
      <c r="BJ962">
        <v>1.5625</v>
      </c>
      <c r="BK962">
        <v>1.5425</v>
      </c>
      <c r="BL962">
        <v>1.5425</v>
      </c>
      <c r="BM962">
        <v>1.5375000000000001</v>
      </c>
    </row>
    <row r="963" spans="1:65">
      <c r="A963" s="95">
        <v>45636</v>
      </c>
      <c r="C963" s="63">
        <v>2513</v>
      </c>
      <c r="AY963">
        <v>1.6225000000000001</v>
      </c>
      <c r="AZ963">
        <v>1.5874999999999999</v>
      </c>
      <c r="BA963">
        <v>1.6025</v>
      </c>
      <c r="BB963">
        <v>1.6274999999999999</v>
      </c>
      <c r="BC963">
        <v>1.6525000000000001</v>
      </c>
      <c r="BD963">
        <v>1.67</v>
      </c>
      <c r="BE963">
        <v>1.68</v>
      </c>
      <c r="BF963">
        <v>1.6775</v>
      </c>
      <c r="BG963">
        <v>1.6625000000000001</v>
      </c>
      <c r="BH963">
        <v>1.645</v>
      </c>
      <c r="BI963">
        <v>1.6074999999999999</v>
      </c>
      <c r="BJ963">
        <v>1.58</v>
      </c>
      <c r="BK963">
        <v>1.56</v>
      </c>
      <c r="BL963">
        <v>1.56</v>
      </c>
      <c r="BM963">
        <v>1.5549999999999999</v>
      </c>
    </row>
    <row r="964" spans="1:65">
      <c r="A964" s="95">
        <v>45637</v>
      </c>
      <c r="C964" s="63">
        <v>3296</v>
      </c>
      <c r="AY964">
        <v>1.615</v>
      </c>
      <c r="AZ964">
        <v>1.58</v>
      </c>
      <c r="BA964">
        <v>1.5974999999999999</v>
      </c>
      <c r="BB964">
        <v>1.6225000000000001</v>
      </c>
      <c r="BC964">
        <v>1.645</v>
      </c>
      <c r="BD964">
        <v>1.6625000000000001</v>
      </c>
      <c r="BE964">
        <v>1.6725000000000001</v>
      </c>
      <c r="BF964">
        <v>1.67</v>
      </c>
      <c r="BG964">
        <v>1.655</v>
      </c>
      <c r="BH964">
        <v>1.6375</v>
      </c>
      <c r="BI964">
        <v>1.6</v>
      </c>
      <c r="BJ964">
        <v>1.5725</v>
      </c>
      <c r="BK964">
        <v>1.5525</v>
      </c>
      <c r="BL964">
        <v>1.5525</v>
      </c>
      <c r="BM964">
        <v>1.5475000000000001</v>
      </c>
    </row>
    <row r="965" spans="1:65">
      <c r="A965" s="95">
        <v>45638</v>
      </c>
      <c r="C965" s="63">
        <v>3569</v>
      </c>
      <c r="AY965">
        <v>1.61</v>
      </c>
      <c r="AZ965">
        <v>1.57</v>
      </c>
      <c r="BA965">
        <v>1.5874999999999999</v>
      </c>
      <c r="BB965">
        <v>1.6125</v>
      </c>
      <c r="BC965">
        <v>1.6375</v>
      </c>
      <c r="BD965">
        <v>1.6575</v>
      </c>
      <c r="BE965">
        <v>1.6675</v>
      </c>
      <c r="BF965">
        <v>1.665</v>
      </c>
      <c r="BG965">
        <v>1.6525000000000001</v>
      </c>
      <c r="BH965">
        <v>1.6375</v>
      </c>
      <c r="BI965">
        <v>1.6</v>
      </c>
      <c r="BJ965">
        <v>1.5725</v>
      </c>
      <c r="BK965">
        <v>1.5525</v>
      </c>
      <c r="BL965">
        <v>1.5525</v>
      </c>
      <c r="BM965">
        <v>1.5475000000000001</v>
      </c>
    </row>
    <row r="966" spans="1:65">
      <c r="A966" s="95">
        <v>45639</v>
      </c>
      <c r="C966" s="63">
        <v>1404</v>
      </c>
      <c r="AY966">
        <v>1.62</v>
      </c>
      <c r="AZ966">
        <v>1.59</v>
      </c>
      <c r="BA966">
        <v>1.605</v>
      </c>
      <c r="BB966">
        <v>1.63</v>
      </c>
      <c r="BC966">
        <v>1.6575</v>
      </c>
      <c r="BD966">
        <v>1.6775</v>
      </c>
      <c r="BE966">
        <v>1.6875</v>
      </c>
      <c r="BF966">
        <v>1.6850000000000001</v>
      </c>
      <c r="BG966">
        <v>1.6725000000000001</v>
      </c>
      <c r="BH966">
        <v>1.6575</v>
      </c>
      <c r="BI966">
        <v>1.62</v>
      </c>
      <c r="BJ966">
        <v>1.5925</v>
      </c>
      <c r="BK966">
        <v>1.5725</v>
      </c>
      <c r="BL966">
        <v>1.5725</v>
      </c>
      <c r="BM966">
        <v>1.5674999999999999</v>
      </c>
    </row>
    <row r="967" spans="1:65">
      <c r="A967" s="95">
        <v>45642</v>
      </c>
      <c r="C967" s="63">
        <v>1917</v>
      </c>
      <c r="AY967">
        <v>1.6174999999999999</v>
      </c>
      <c r="AZ967">
        <v>1.585</v>
      </c>
      <c r="BA967">
        <v>1.6025</v>
      </c>
      <c r="BB967">
        <v>1.6274999999999999</v>
      </c>
      <c r="BC967">
        <v>1.655</v>
      </c>
      <c r="BD967">
        <v>1.675</v>
      </c>
      <c r="BE967">
        <v>1.6850000000000001</v>
      </c>
      <c r="BF967">
        <v>1.6825000000000001</v>
      </c>
      <c r="BG967">
        <v>1.67</v>
      </c>
      <c r="BH967">
        <v>1.655</v>
      </c>
      <c r="BI967">
        <v>1.6174999999999999</v>
      </c>
      <c r="BJ967">
        <v>1.59</v>
      </c>
      <c r="BK967">
        <v>1.57</v>
      </c>
      <c r="BL967">
        <v>1.57</v>
      </c>
      <c r="BM967">
        <v>1.5649999999999999</v>
      </c>
    </row>
    <row r="968" spans="1:65">
      <c r="A968" s="95">
        <v>45643</v>
      </c>
      <c r="C968" s="63">
        <v>4597</v>
      </c>
      <c r="AY968">
        <v>1.61</v>
      </c>
      <c r="AZ968">
        <v>1.5825</v>
      </c>
      <c r="BA968">
        <v>1.6025</v>
      </c>
      <c r="BB968">
        <v>1.6274999999999999</v>
      </c>
      <c r="BC968">
        <v>1.655</v>
      </c>
      <c r="BD968">
        <v>1.675</v>
      </c>
      <c r="BE968">
        <v>1.6825000000000001</v>
      </c>
      <c r="BF968">
        <v>1.68</v>
      </c>
      <c r="BG968">
        <v>1.67</v>
      </c>
      <c r="BH968">
        <v>1.655</v>
      </c>
      <c r="BI968">
        <v>1.6174999999999999</v>
      </c>
      <c r="BJ968">
        <v>1.59</v>
      </c>
      <c r="BK968">
        <v>1.57</v>
      </c>
      <c r="BL968">
        <v>1.57</v>
      </c>
      <c r="BM968">
        <v>1.5649999999999999</v>
      </c>
    </row>
    <row r="969" spans="1:65">
      <c r="A969" s="95">
        <v>45644</v>
      </c>
      <c r="C969" s="63">
        <v>4175</v>
      </c>
      <c r="AY969">
        <v>1.6074999999999999</v>
      </c>
      <c r="AZ969">
        <v>1.575</v>
      </c>
      <c r="BA969">
        <v>1.5974999999999999</v>
      </c>
      <c r="BB969">
        <v>1.6225000000000001</v>
      </c>
      <c r="BC969">
        <v>1.65</v>
      </c>
      <c r="BD969">
        <v>1.67</v>
      </c>
      <c r="BE969">
        <v>1.6775</v>
      </c>
      <c r="BF969">
        <v>1.675</v>
      </c>
      <c r="BG969">
        <v>1.665</v>
      </c>
      <c r="BH969">
        <v>1.65</v>
      </c>
      <c r="BI969">
        <v>1.6125</v>
      </c>
      <c r="BJ969">
        <v>1.585</v>
      </c>
      <c r="BK969">
        <v>1.5649999999999999</v>
      </c>
      <c r="BL969">
        <v>1.5649999999999999</v>
      </c>
      <c r="BM969">
        <v>1.56</v>
      </c>
    </row>
    <row r="970" spans="1:65">
      <c r="A970" s="95">
        <v>45645</v>
      </c>
      <c r="C970" s="63">
        <v>4232</v>
      </c>
      <c r="AY970">
        <v>1.6125</v>
      </c>
      <c r="AZ970">
        <v>1.5925</v>
      </c>
      <c r="BA970">
        <v>1.61</v>
      </c>
      <c r="BB970">
        <v>1.635</v>
      </c>
      <c r="BC970">
        <v>1.66</v>
      </c>
      <c r="BD970">
        <v>1.68</v>
      </c>
      <c r="BE970">
        <v>1.6875</v>
      </c>
      <c r="BF970">
        <v>1.6850000000000001</v>
      </c>
      <c r="BG970">
        <v>1.675</v>
      </c>
      <c r="BH970">
        <v>1.66</v>
      </c>
      <c r="BI970">
        <v>1.6225000000000001</v>
      </c>
      <c r="BJ970">
        <v>1.595</v>
      </c>
      <c r="BK970">
        <v>1.575</v>
      </c>
      <c r="BL970">
        <v>1.575</v>
      </c>
      <c r="BM970">
        <v>1.57</v>
      </c>
    </row>
    <row r="971" spans="1:65">
      <c r="A971" s="95">
        <v>45646</v>
      </c>
      <c r="C971" s="63">
        <v>4149</v>
      </c>
      <c r="AY971">
        <v>1.6225000000000001</v>
      </c>
      <c r="AZ971">
        <v>1.62</v>
      </c>
      <c r="BA971">
        <v>1.635</v>
      </c>
      <c r="BB971">
        <v>1.6575</v>
      </c>
      <c r="BC971">
        <v>1.6825000000000001</v>
      </c>
      <c r="BD971">
        <v>1.7024999999999999</v>
      </c>
      <c r="BE971">
        <v>1.71</v>
      </c>
      <c r="BF971">
        <v>1.7075</v>
      </c>
      <c r="BG971">
        <v>1.6975</v>
      </c>
      <c r="BH971">
        <v>1.6825000000000001</v>
      </c>
      <c r="BI971">
        <v>1.645</v>
      </c>
      <c r="BJ971">
        <v>1.6174999999999999</v>
      </c>
      <c r="BK971">
        <v>1.5974999999999999</v>
      </c>
      <c r="BL971">
        <v>1.5974999999999999</v>
      </c>
      <c r="BM971">
        <v>1.5925</v>
      </c>
    </row>
    <row r="972" spans="1:65">
      <c r="A972" s="95">
        <v>45649</v>
      </c>
      <c r="C972" s="63">
        <v>2003</v>
      </c>
      <c r="AY972">
        <v>1.625</v>
      </c>
      <c r="AZ972">
        <v>1.6325000000000001</v>
      </c>
      <c r="BA972">
        <v>1.6475</v>
      </c>
      <c r="BB972">
        <v>1.67</v>
      </c>
      <c r="BC972">
        <v>1.6950000000000001</v>
      </c>
      <c r="BD972">
        <v>1.7150000000000001</v>
      </c>
      <c r="BE972">
        <v>1.7224999999999999</v>
      </c>
      <c r="BF972">
        <v>1.72</v>
      </c>
      <c r="BG972">
        <v>1.71</v>
      </c>
      <c r="BH972">
        <v>1.6950000000000001</v>
      </c>
      <c r="BI972">
        <v>1.6575</v>
      </c>
      <c r="BJ972">
        <v>1.63</v>
      </c>
      <c r="BK972">
        <v>1.61</v>
      </c>
      <c r="BL972">
        <v>1.61</v>
      </c>
      <c r="BM972">
        <v>1.605</v>
      </c>
    </row>
    <row r="973" spans="1:65">
      <c r="A973" s="95">
        <v>45650</v>
      </c>
      <c r="C973" s="63">
        <v>835</v>
      </c>
      <c r="AY973">
        <v>1.6274999999999999</v>
      </c>
      <c r="AZ973">
        <v>1.6425000000000001</v>
      </c>
      <c r="BA973">
        <v>1.655</v>
      </c>
      <c r="BB973">
        <v>1.6775</v>
      </c>
      <c r="BC973">
        <v>1.7024999999999999</v>
      </c>
      <c r="BD973">
        <v>1.7224999999999999</v>
      </c>
      <c r="BE973">
        <v>1.73</v>
      </c>
      <c r="BF973">
        <v>1.7275</v>
      </c>
      <c r="BG973">
        <v>1.7175</v>
      </c>
      <c r="BH973">
        <v>1.7024999999999999</v>
      </c>
      <c r="BI973">
        <v>1.665</v>
      </c>
      <c r="BJ973">
        <v>1.6375</v>
      </c>
      <c r="BK973">
        <v>1.6174999999999999</v>
      </c>
      <c r="BL973">
        <v>1.6174999999999999</v>
      </c>
      <c r="BM973">
        <v>1.6125</v>
      </c>
    </row>
    <row r="974" spans="1:65">
      <c r="A974" s="95">
        <v>45652</v>
      </c>
      <c r="C974" s="63">
        <v>759</v>
      </c>
      <c r="AY974">
        <v>1.6274999999999999</v>
      </c>
      <c r="AZ974">
        <v>1.645</v>
      </c>
      <c r="BA974">
        <v>1.66</v>
      </c>
      <c r="BB974">
        <v>1.6825000000000001</v>
      </c>
      <c r="BC974">
        <v>1.7075</v>
      </c>
      <c r="BD974">
        <v>1.7275</v>
      </c>
      <c r="BE974">
        <v>1.7350000000000001</v>
      </c>
      <c r="BF974">
        <v>1.7324999999999999</v>
      </c>
      <c r="BG974">
        <v>1.7224999999999999</v>
      </c>
      <c r="BH974">
        <v>1.7075</v>
      </c>
      <c r="BI974">
        <v>1.67</v>
      </c>
      <c r="BJ974">
        <v>1.6425000000000001</v>
      </c>
      <c r="BK974">
        <v>1.6225000000000001</v>
      </c>
      <c r="BL974">
        <v>1.6225000000000001</v>
      </c>
      <c r="BM974">
        <v>1.6174999999999999</v>
      </c>
    </row>
    <row r="975" spans="1:65">
      <c r="A975" s="95">
        <v>45653</v>
      </c>
      <c r="C975" s="63">
        <v>1782</v>
      </c>
      <c r="AY975">
        <v>1.625</v>
      </c>
      <c r="AZ975">
        <v>1.63</v>
      </c>
      <c r="BA975">
        <v>1.645</v>
      </c>
      <c r="BB975">
        <v>1.6675</v>
      </c>
      <c r="BC975">
        <v>1.6924999999999999</v>
      </c>
      <c r="BD975">
        <v>1.7124999999999999</v>
      </c>
      <c r="BE975">
        <v>1.72</v>
      </c>
      <c r="BF975">
        <v>1.7175</v>
      </c>
      <c r="BG975">
        <v>1.7075</v>
      </c>
      <c r="BH975">
        <v>1.6924999999999999</v>
      </c>
      <c r="BI975">
        <v>1.655</v>
      </c>
      <c r="BJ975">
        <v>1.6274999999999999</v>
      </c>
      <c r="BK975">
        <v>1.6074999999999999</v>
      </c>
      <c r="BL975">
        <v>1.6074999999999999</v>
      </c>
      <c r="BM975">
        <v>1.6025</v>
      </c>
    </row>
    <row r="976" spans="1:65">
      <c r="A976" s="95">
        <v>45656</v>
      </c>
      <c r="C976" s="63">
        <v>2772</v>
      </c>
      <c r="AY976">
        <v>1.625</v>
      </c>
      <c r="AZ976">
        <v>1.6625000000000001</v>
      </c>
      <c r="BA976">
        <v>1.675</v>
      </c>
      <c r="BB976">
        <v>1.6950000000000001</v>
      </c>
      <c r="BC976">
        <v>1.72</v>
      </c>
      <c r="BD976">
        <v>1.74</v>
      </c>
      <c r="BE976">
        <v>1.7475000000000001</v>
      </c>
      <c r="BF976">
        <v>1.7450000000000001</v>
      </c>
      <c r="BG976">
        <v>1.7350000000000001</v>
      </c>
      <c r="BH976">
        <v>1.72</v>
      </c>
      <c r="BI976">
        <v>1.6825000000000001</v>
      </c>
      <c r="BJ976">
        <v>1.655</v>
      </c>
      <c r="BK976">
        <v>1.635</v>
      </c>
      <c r="BL976">
        <v>1.635</v>
      </c>
      <c r="BM976">
        <v>1.63</v>
      </c>
    </row>
    <row r="977" spans="1:65">
      <c r="A977" s="95">
        <v>45657</v>
      </c>
      <c r="C977" s="63">
        <v>1066</v>
      </c>
      <c r="AY977" s="28">
        <v>1.62131</v>
      </c>
      <c r="AZ977">
        <v>1.6775</v>
      </c>
      <c r="BA977">
        <v>1.69</v>
      </c>
      <c r="BB977">
        <v>1.71</v>
      </c>
      <c r="BC977">
        <v>1.7350000000000001</v>
      </c>
      <c r="BD977">
        <v>1.7549999999999999</v>
      </c>
      <c r="BE977">
        <v>1.7625</v>
      </c>
      <c r="BF977">
        <v>1.76</v>
      </c>
      <c r="BG977">
        <v>1.75</v>
      </c>
      <c r="BH977">
        <v>1.7350000000000001</v>
      </c>
      <c r="BI977">
        <v>1.6975</v>
      </c>
      <c r="BJ977">
        <v>1.67</v>
      </c>
      <c r="BK977">
        <v>1.65</v>
      </c>
      <c r="BL977">
        <v>1.65</v>
      </c>
      <c r="BM977">
        <v>1.645</v>
      </c>
    </row>
    <row r="978" spans="1:65">
      <c r="A978" s="95">
        <v>45659</v>
      </c>
      <c r="C978" s="63">
        <v>2327</v>
      </c>
      <c r="AY978">
        <v>1.62131</v>
      </c>
      <c r="AZ978">
        <v>1.6775</v>
      </c>
      <c r="BA978">
        <v>1.6950000000000001</v>
      </c>
      <c r="BB978">
        <v>1.7150000000000001</v>
      </c>
      <c r="BC978">
        <v>1.74</v>
      </c>
      <c r="BD978">
        <v>1.76</v>
      </c>
      <c r="BE978">
        <v>1.7675000000000001</v>
      </c>
      <c r="BF978">
        <v>1.7649999999999999</v>
      </c>
      <c r="BG978">
        <v>1.7549999999999999</v>
      </c>
      <c r="BH978">
        <v>1.74</v>
      </c>
      <c r="BI978">
        <v>1.7024999999999999</v>
      </c>
      <c r="BJ978">
        <v>1.675</v>
      </c>
      <c r="BK978">
        <v>1.655</v>
      </c>
      <c r="BL978">
        <v>1.655</v>
      </c>
      <c r="BM978">
        <v>1.65</v>
      </c>
    </row>
    <row r="979" spans="1:65">
      <c r="A979" s="95">
        <v>45660</v>
      </c>
      <c r="C979" s="63">
        <v>4063</v>
      </c>
      <c r="AY979">
        <v>1.62131</v>
      </c>
      <c r="AZ979">
        <v>1.65</v>
      </c>
      <c r="BA979">
        <v>1.6675</v>
      </c>
      <c r="BB979">
        <v>1.6875</v>
      </c>
      <c r="BC979">
        <v>1.7150000000000001</v>
      </c>
      <c r="BD979">
        <v>1.7350000000000001</v>
      </c>
      <c r="BE979">
        <v>1.7424999999999999</v>
      </c>
      <c r="BF979">
        <v>1.74</v>
      </c>
      <c r="BG979">
        <v>1.73</v>
      </c>
      <c r="BH979">
        <v>1.7150000000000001</v>
      </c>
      <c r="BI979">
        <v>1.6775</v>
      </c>
      <c r="BJ979">
        <v>1.65</v>
      </c>
      <c r="BK979">
        <v>1.63</v>
      </c>
      <c r="BL979">
        <v>1.63</v>
      </c>
      <c r="BM979">
        <v>1.625</v>
      </c>
    </row>
    <row r="980" spans="1:65">
      <c r="A980" s="95">
        <v>45663</v>
      </c>
      <c r="C980" s="63">
        <v>2378</v>
      </c>
      <c r="AZ980">
        <v>1.6625000000000001</v>
      </c>
      <c r="BA980">
        <v>1.68</v>
      </c>
      <c r="BB980">
        <v>1.7</v>
      </c>
      <c r="BC980">
        <v>1.7275</v>
      </c>
      <c r="BD980">
        <v>1.7475000000000001</v>
      </c>
      <c r="BE980">
        <v>1.7549999999999999</v>
      </c>
      <c r="BF980">
        <v>1.7524999999999999</v>
      </c>
      <c r="BG980">
        <v>1.7424999999999999</v>
      </c>
      <c r="BH980">
        <v>1.7275</v>
      </c>
      <c r="BI980">
        <v>1.69</v>
      </c>
      <c r="BJ980">
        <v>1.6625000000000001</v>
      </c>
      <c r="BK980">
        <v>1.6425000000000001</v>
      </c>
      <c r="BL980">
        <v>1.6425000000000001</v>
      </c>
      <c r="BM980">
        <v>1.6375</v>
      </c>
    </row>
    <row r="981" spans="1:65">
      <c r="A981" s="95">
        <v>45664</v>
      </c>
      <c r="C981" s="63">
        <v>2223</v>
      </c>
      <c r="AZ981">
        <v>1.6425000000000001</v>
      </c>
      <c r="BA981">
        <v>1.655</v>
      </c>
      <c r="BB981">
        <v>1.675</v>
      </c>
      <c r="BC981">
        <v>1.7024999999999999</v>
      </c>
      <c r="BD981">
        <v>1.7224999999999999</v>
      </c>
      <c r="BE981">
        <v>1.73</v>
      </c>
      <c r="BF981">
        <v>1.7275</v>
      </c>
      <c r="BG981">
        <v>1.7150000000000001</v>
      </c>
      <c r="BH981">
        <v>1.6975</v>
      </c>
      <c r="BI981">
        <v>1.6575</v>
      </c>
      <c r="BJ981">
        <v>1.63</v>
      </c>
      <c r="BK981">
        <v>1.61</v>
      </c>
      <c r="BL981">
        <v>1.61</v>
      </c>
      <c r="BM981">
        <v>1.605</v>
      </c>
    </row>
    <row r="982" spans="1:65">
      <c r="A982" s="95">
        <v>45665</v>
      </c>
      <c r="C982" s="63">
        <v>3599</v>
      </c>
      <c r="AZ982">
        <v>1.6174999999999999</v>
      </c>
      <c r="BA982">
        <v>1.625</v>
      </c>
      <c r="BB982">
        <v>1.65</v>
      </c>
      <c r="BC982">
        <v>1.6775</v>
      </c>
      <c r="BD982">
        <v>1.6975</v>
      </c>
      <c r="BE982">
        <v>1.7050000000000001</v>
      </c>
      <c r="BF982">
        <v>1.7024999999999999</v>
      </c>
      <c r="BG982">
        <v>1.69</v>
      </c>
      <c r="BH982">
        <v>1.6725000000000001</v>
      </c>
      <c r="BI982">
        <v>1.6325000000000001</v>
      </c>
      <c r="BJ982">
        <v>1.605</v>
      </c>
      <c r="BK982">
        <v>1.585</v>
      </c>
      <c r="BL982">
        <v>1.585</v>
      </c>
      <c r="BM982">
        <v>1.58</v>
      </c>
    </row>
    <row r="983" spans="1:65">
      <c r="A983" s="95">
        <v>45666</v>
      </c>
      <c r="C983" s="63">
        <v>3352</v>
      </c>
      <c r="AZ983">
        <v>1.6174999999999999</v>
      </c>
      <c r="BA983">
        <v>1.625</v>
      </c>
      <c r="BB983">
        <v>1.6525000000000001</v>
      </c>
      <c r="BC983">
        <v>1.68</v>
      </c>
      <c r="BD983">
        <v>1.7</v>
      </c>
      <c r="BE983">
        <v>1.7075</v>
      </c>
      <c r="BF983">
        <v>1.7050000000000001</v>
      </c>
      <c r="BG983">
        <v>1.6924999999999999</v>
      </c>
      <c r="BH983">
        <v>1.675</v>
      </c>
      <c r="BI983">
        <v>1.635</v>
      </c>
      <c r="BJ983">
        <v>1.6074999999999999</v>
      </c>
      <c r="BK983">
        <v>1.5874999999999999</v>
      </c>
      <c r="BL983">
        <v>1.58</v>
      </c>
      <c r="BM983">
        <v>1.575</v>
      </c>
    </row>
    <row r="984" spans="1:65">
      <c r="A984" s="95">
        <v>45667</v>
      </c>
      <c r="C984" s="63">
        <v>4278</v>
      </c>
      <c r="AZ984">
        <v>1.6575</v>
      </c>
      <c r="BA984">
        <v>1.6850000000000001</v>
      </c>
      <c r="BB984">
        <v>1.7124999999999999</v>
      </c>
      <c r="BC984">
        <v>1.74</v>
      </c>
      <c r="BD984">
        <v>1.7575000000000001</v>
      </c>
      <c r="BE984">
        <v>1.7625</v>
      </c>
      <c r="BF984">
        <v>1.7575000000000001</v>
      </c>
      <c r="BG984">
        <v>1.7424999999999999</v>
      </c>
      <c r="BH984">
        <v>1.72</v>
      </c>
      <c r="BI984">
        <v>1.68</v>
      </c>
      <c r="BJ984">
        <v>1.6525000000000001</v>
      </c>
      <c r="BK984">
        <v>1.6325000000000001</v>
      </c>
      <c r="BL984">
        <v>1.625</v>
      </c>
      <c r="BM984">
        <v>1.62</v>
      </c>
    </row>
    <row r="985" spans="1:65">
      <c r="A985" s="95">
        <v>45670</v>
      </c>
      <c r="C985" s="63">
        <v>3493</v>
      </c>
      <c r="AZ985">
        <v>1.68</v>
      </c>
      <c r="BA985">
        <v>1.7275</v>
      </c>
      <c r="BB985">
        <v>1.7549999999999999</v>
      </c>
      <c r="BC985">
        <v>1.78</v>
      </c>
      <c r="BD985">
        <v>1.7975000000000001</v>
      </c>
      <c r="BE985">
        <v>1.8</v>
      </c>
      <c r="BF985">
        <v>1.7925</v>
      </c>
      <c r="BG985">
        <v>1.7749999999999999</v>
      </c>
      <c r="BH985">
        <v>1.75</v>
      </c>
      <c r="BI985">
        <v>1.7050000000000001</v>
      </c>
      <c r="BJ985">
        <v>1.6775</v>
      </c>
      <c r="BK985">
        <v>1.6575</v>
      </c>
      <c r="BL985">
        <v>1.65</v>
      </c>
      <c r="BM985">
        <v>1.645</v>
      </c>
    </row>
    <row r="986" spans="1:65">
      <c r="A986" s="95">
        <v>45671</v>
      </c>
      <c r="C986" s="63">
        <v>2343</v>
      </c>
      <c r="AZ986">
        <v>1.675</v>
      </c>
      <c r="BA986">
        <v>1.7150000000000001</v>
      </c>
      <c r="BB986">
        <v>1.7424999999999999</v>
      </c>
      <c r="BC986">
        <v>1.7675000000000001</v>
      </c>
      <c r="BD986">
        <v>1.7849999999999999</v>
      </c>
      <c r="BE986">
        <v>1.7875000000000001</v>
      </c>
      <c r="BF986">
        <v>1.78</v>
      </c>
      <c r="BG986">
        <v>1.7625</v>
      </c>
      <c r="BH986">
        <v>1.7375</v>
      </c>
      <c r="BI986">
        <v>1.69</v>
      </c>
      <c r="BJ986">
        <v>1.655</v>
      </c>
      <c r="BK986">
        <v>1.63</v>
      </c>
      <c r="BL986">
        <v>1.6225000000000001</v>
      </c>
      <c r="BM986">
        <v>1.6174999999999999</v>
      </c>
    </row>
    <row r="987" spans="1:65">
      <c r="A987" s="95">
        <v>45672</v>
      </c>
      <c r="C987" s="63">
        <v>3036</v>
      </c>
      <c r="AZ987">
        <v>1.6850000000000001</v>
      </c>
      <c r="BA987">
        <v>1.7275</v>
      </c>
      <c r="BB987">
        <v>1.7549999999999999</v>
      </c>
      <c r="BC987">
        <v>1.78</v>
      </c>
      <c r="BD987">
        <v>1.7949999999999999</v>
      </c>
      <c r="BE987">
        <v>1.7975000000000001</v>
      </c>
      <c r="BF987">
        <v>1.7875000000000001</v>
      </c>
      <c r="BG987">
        <v>1.7625</v>
      </c>
      <c r="BH987">
        <v>1.7324999999999999</v>
      </c>
      <c r="BI987">
        <v>1.6825000000000001</v>
      </c>
      <c r="BJ987">
        <v>1.6475</v>
      </c>
      <c r="BK987">
        <v>1.6225000000000001</v>
      </c>
      <c r="BL987">
        <v>1.615</v>
      </c>
      <c r="BM987">
        <v>1.61</v>
      </c>
    </row>
    <row r="988" spans="1:65">
      <c r="A988" s="95">
        <v>45673</v>
      </c>
      <c r="C988" s="63">
        <v>3385</v>
      </c>
      <c r="AZ988">
        <v>1.6950000000000001</v>
      </c>
      <c r="BA988">
        <v>1.7450000000000001</v>
      </c>
      <c r="BB988">
        <v>1.77</v>
      </c>
      <c r="BC988">
        <v>1.7925</v>
      </c>
      <c r="BD988">
        <v>1.8025</v>
      </c>
      <c r="BE988">
        <v>1.8</v>
      </c>
      <c r="BF988">
        <v>1.7849999999999999</v>
      </c>
      <c r="BG988">
        <v>1.7575000000000001</v>
      </c>
      <c r="BH988">
        <v>1.7250000000000001</v>
      </c>
      <c r="BI988">
        <v>1.67</v>
      </c>
      <c r="BJ988">
        <v>1.6325000000000001</v>
      </c>
      <c r="BK988">
        <v>1.605</v>
      </c>
      <c r="BL988">
        <v>1.5974999999999999</v>
      </c>
      <c r="BM988">
        <v>1.5925</v>
      </c>
    </row>
    <row r="989" spans="1:65">
      <c r="A989" s="95">
        <v>45674</v>
      </c>
      <c r="C989" s="63">
        <v>2866</v>
      </c>
      <c r="AZ989">
        <v>1.6950000000000001</v>
      </c>
      <c r="BA989">
        <v>1.7375</v>
      </c>
      <c r="BB989">
        <v>1.7649999999999999</v>
      </c>
      <c r="BC989">
        <v>1.79</v>
      </c>
      <c r="BD989">
        <v>1.8025</v>
      </c>
      <c r="BE989">
        <v>1.8025</v>
      </c>
      <c r="BF989">
        <v>1.7925</v>
      </c>
      <c r="BG989">
        <v>1.7649999999999999</v>
      </c>
      <c r="BH989">
        <v>1.7324999999999999</v>
      </c>
      <c r="BI989">
        <v>1.6775</v>
      </c>
      <c r="BJ989">
        <v>1.64</v>
      </c>
      <c r="BK989">
        <v>1.6125</v>
      </c>
      <c r="BL989">
        <v>1.605</v>
      </c>
      <c r="BM989">
        <v>1.6</v>
      </c>
    </row>
    <row r="990" spans="1:65">
      <c r="A990" s="103">
        <v>45677</v>
      </c>
      <c r="AZ990" s="189">
        <v>1.6950000000000001</v>
      </c>
      <c r="BA990" s="189">
        <v>1.7375</v>
      </c>
      <c r="BB990" s="189">
        <v>1.7649999999999999</v>
      </c>
      <c r="BC990" s="189">
        <v>1.79</v>
      </c>
      <c r="BD990" s="189">
        <v>1.8025</v>
      </c>
      <c r="BE990" s="189">
        <v>1.8025</v>
      </c>
      <c r="BF990" s="189">
        <v>1.7925</v>
      </c>
      <c r="BG990" s="189">
        <v>1.7649999999999999</v>
      </c>
      <c r="BH990" s="189">
        <v>1.7324999999999999</v>
      </c>
      <c r="BI990" s="189">
        <v>1.6775</v>
      </c>
      <c r="BJ990" s="189">
        <v>1.64</v>
      </c>
      <c r="BK990" s="189">
        <v>1.6125</v>
      </c>
      <c r="BL990" s="189">
        <v>1.605</v>
      </c>
      <c r="BM990" s="189">
        <v>1.6</v>
      </c>
    </row>
    <row r="991" spans="1:65">
      <c r="A991" s="95">
        <v>45678</v>
      </c>
      <c r="C991" s="63">
        <v>3811</v>
      </c>
      <c r="AZ991">
        <v>1.6950000000000001</v>
      </c>
      <c r="BA991">
        <v>1.7375</v>
      </c>
      <c r="BB991">
        <v>1.7649999999999999</v>
      </c>
      <c r="BC991">
        <v>1.79</v>
      </c>
      <c r="BD991">
        <v>1.8025</v>
      </c>
      <c r="BE991">
        <v>1.8025</v>
      </c>
      <c r="BF991">
        <v>1.7925</v>
      </c>
      <c r="BG991">
        <v>1.7649999999999999</v>
      </c>
      <c r="BH991">
        <v>1.7324999999999999</v>
      </c>
      <c r="BI991">
        <v>1.6775</v>
      </c>
      <c r="BJ991">
        <v>1.64</v>
      </c>
      <c r="BK991">
        <v>1.6125</v>
      </c>
      <c r="BL991">
        <v>1.605</v>
      </c>
      <c r="BM991">
        <v>1.6</v>
      </c>
    </row>
    <row r="992" spans="1:65">
      <c r="A992" s="95">
        <v>45679</v>
      </c>
      <c r="C992" s="63">
        <v>4997</v>
      </c>
      <c r="AZ992">
        <v>1.6950000000000001</v>
      </c>
      <c r="BA992">
        <v>1.7375</v>
      </c>
      <c r="BB992">
        <v>1.7675000000000001</v>
      </c>
      <c r="BC992">
        <v>1.7949999999999999</v>
      </c>
      <c r="BD992">
        <v>1.8075000000000001</v>
      </c>
      <c r="BE992">
        <v>1.8075000000000001</v>
      </c>
      <c r="BF992">
        <v>1.7975000000000001</v>
      </c>
      <c r="BG992">
        <v>1.77</v>
      </c>
      <c r="BH992">
        <v>1.7375</v>
      </c>
      <c r="BI992">
        <v>1.6850000000000001</v>
      </c>
      <c r="BJ992">
        <v>1.6475</v>
      </c>
      <c r="BK992">
        <v>1.62</v>
      </c>
      <c r="BL992">
        <v>1.6125</v>
      </c>
      <c r="BM992">
        <v>1.6074999999999999</v>
      </c>
    </row>
    <row r="993" spans="1:66">
      <c r="A993" s="95">
        <v>45680</v>
      </c>
      <c r="C993" s="63">
        <v>5191</v>
      </c>
      <c r="AZ993">
        <v>1.675</v>
      </c>
      <c r="BA993">
        <v>1.7250000000000001</v>
      </c>
      <c r="BB993">
        <v>1.76</v>
      </c>
      <c r="BC993">
        <v>1.7875000000000001</v>
      </c>
      <c r="BD993">
        <v>1.8025</v>
      </c>
      <c r="BE993">
        <v>1.8049999999999999</v>
      </c>
      <c r="BF993">
        <v>1.8</v>
      </c>
      <c r="BG993">
        <v>1.7749999999999999</v>
      </c>
      <c r="BH993">
        <v>1.7450000000000001</v>
      </c>
      <c r="BI993">
        <v>1.6924999999999999</v>
      </c>
      <c r="BJ993">
        <v>1.65</v>
      </c>
      <c r="BK993">
        <v>1.62</v>
      </c>
      <c r="BL993">
        <v>1.6125</v>
      </c>
      <c r="BM993">
        <v>1.6074999999999999</v>
      </c>
    </row>
    <row r="994" spans="1:66">
      <c r="A994" s="95">
        <v>45681</v>
      </c>
      <c r="C994" s="63">
        <v>5469</v>
      </c>
      <c r="AZ994">
        <v>1.675</v>
      </c>
      <c r="BA994">
        <v>1.72</v>
      </c>
      <c r="BB994">
        <v>1.7524999999999999</v>
      </c>
      <c r="BC994">
        <v>1.7825</v>
      </c>
      <c r="BD994">
        <v>1.8</v>
      </c>
      <c r="BE994">
        <v>1.8049999999999999</v>
      </c>
      <c r="BF994">
        <v>1.8025</v>
      </c>
      <c r="BG994">
        <v>1.7825</v>
      </c>
      <c r="BH994">
        <v>1.7549999999999999</v>
      </c>
      <c r="BI994">
        <v>1.7024999999999999</v>
      </c>
      <c r="BJ994">
        <v>1.66</v>
      </c>
      <c r="BK994">
        <v>1.63</v>
      </c>
      <c r="BL994">
        <v>1.6225000000000001</v>
      </c>
      <c r="BM994">
        <v>1.6174999999999999</v>
      </c>
    </row>
    <row r="995" spans="1:66">
      <c r="A995" s="95">
        <v>45684</v>
      </c>
      <c r="C995" s="63">
        <v>2716</v>
      </c>
      <c r="AZ995">
        <v>1.6725000000000001</v>
      </c>
      <c r="BA995">
        <v>1.7</v>
      </c>
      <c r="BB995">
        <v>1.7324999999999999</v>
      </c>
      <c r="BC995">
        <v>1.7625</v>
      </c>
      <c r="BD995">
        <v>1.78</v>
      </c>
      <c r="BE995">
        <v>1.7849999999999999</v>
      </c>
      <c r="BF995">
        <v>1.7825</v>
      </c>
      <c r="BG995">
        <v>1.7625</v>
      </c>
      <c r="BH995">
        <v>1.7350000000000001</v>
      </c>
      <c r="BI995">
        <v>1.6825000000000001</v>
      </c>
      <c r="BJ995">
        <v>1.64</v>
      </c>
      <c r="BK995">
        <v>1.61</v>
      </c>
      <c r="BL995">
        <v>1.6025</v>
      </c>
      <c r="BM995">
        <v>1.5974999999999999</v>
      </c>
    </row>
    <row r="996" spans="1:66">
      <c r="A996" s="95">
        <v>45685</v>
      </c>
      <c r="C996" s="63">
        <v>2920</v>
      </c>
      <c r="AZ996">
        <v>1.6725000000000001</v>
      </c>
      <c r="BA996">
        <v>1.7075</v>
      </c>
      <c r="BB996">
        <v>1.74</v>
      </c>
      <c r="BC996">
        <v>1.77</v>
      </c>
      <c r="BD996">
        <v>1.7875000000000001</v>
      </c>
      <c r="BE996">
        <v>1.79</v>
      </c>
      <c r="BF996">
        <v>1.7875000000000001</v>
      </c>
      <c r="BG996">
        <v>1.7675000000000001</v>
      </c>
      <c r="BH996">
        <v>1.74</v>
      </c>
      <c r="BI996">
        <v>1.6875</v>
      </c>
      <c r="BJ996">
        <v>1.645</v>
      </c>
      <c r="BK996">
        <v>1.615</v>
      </c>
      <c r="BL996">
        <v>1.6074999999999999</v>
      </c>
      <c r="BM996">
        <v>1.6025</v>
      </c>
    </row>
    <row r="997" spans="1:66">
      <c r="A997" s="95">
        <v>45686</v>
      </c>
      <c r="C997" s="63">
        <v>2092</v>
      </c>
      <c r="AZ997">
        <v>1.675</v>
      </c>
      <c r="BA997">
        <v>1.74</v>
      </c>
      <c r="BB997">
        <v>1.7725</v>
      </c>
      <c r="BC997">
        <v>1.8</v>
      </c>
      <c r="BD997">
        <v>1.8174999999999999</v>
      </c>
      <c r="BE997">
        <v>1.82</v>
      </c>
      <c r="BF997">
        <v>1.8174999999999999</v>
      </c>
      <c r="BG997">
        <v>1.7975000000000001</v>
      </c>
      <c r="BH997">
        <v>1.77</v>
      </c>
      <c r="BI997">
        <v>1.7175</v>
      </c>
      <c r="BJ997">
        <v>1.675</v>
      </c>
      <c r="BK997">
        <v>1.645</v>
      </c>
      <c r="BL997">
        <v>1.6375</v>
      </c>
      <c r="BM997">
        <v>1.6325000000000001</v>
      </c>
    </row>
    <row r="998" spans="1:66">
      <c r="A998" s="95">
        <v>45687</v>
      </c>
      <c r="C998" s="63">
        <v>2661</v>
      </c>
      <c r="AZ998">
        <v>1.675</v>
      </c>
      <c r="BA998">
        <v>1.7450000000000001</v>
      </c>
      <c r="BB998">
        <v>1.7775000000000001</v>
      </c>
      <c r="BC998">
        <v>1.8049999999999999</v>
      </c>
      <c r="BD998">
        <v>1.8225</v>
      </c>
      <c r="BE998">
        <v>1.825</v>
      </c>
      <c r="BF998">
        <v>1.8225</v>
      </c>
      <c r="BG998">
        <v>1.8025</v>
      </c>
      <c r="BH998">
        <v>1.7749999999999999</v>
      </c>
      <c r="BI998">
        <v>1.7224999999999999</v>
      </c>
      <c r="BJ998">
        <v>1.68</v>
      </c>
      <c r="BK998">
        <v>1.65</v>
      </c>
      <c r="BL998">
        <v>1.6425000000000001</v>
      </c>
      <c r="BM998">
        <v>1.6375</v>
      </c>
    </row>
    <row r="999" spans="1:66">
      <c r="A999" s="95">
        <v>45688</v>
      </c>
      <c r="C999" s="63">
        <v>2604</v>
      </c>
      <c r="AZ999" s="28">
        <v>1.68214</v>
      </c>
      <c r="BA999">
        <v>1.7375</v>
      </c>
      <c r="BB999">
        <v>1.7675000000000001</v>
      </c>
      <c r="BC999">
        <v>1.7949999999999999</v>
      </c>
      <c r="BD999">
        <v>1.8125</v>
      </c>
      <c r="BE999">
        <v>1.8149999999999999</v>
      </c>
      <c r="BF999">
        <v>1.8125</v>
      </c>
      <c r="BG999">
        <v>1.7925</v>
      </c>
      <c r="BH999">
        <v>1.7649999999999999</v>
      </c>
      <c r="BI999">
        <v>1.7124999999999999</v>
      </c>
      <c r="BJ999">
        <v>1.67</v>
      </c>
      <c r="BK999">
        <v>1.64</v>
      </c>
      <c r="BL999">
        <v>1.6325000000000001</v>
      </c>
      <c r="BM999">
        <v>1.6274999999999999</v>
      </c>
    </row>
    <row r="1000" spans="1:66">
      <c r="A1000" s="95">
        <v>45691</v>
      </c>
      <c r="C1000" s="63">
        <v>1844</v>
      </c>
      <c r="AZ1000">
        <v>1.68214</v>
      </c>
      <c r="BA1000">
        <v>1.75</v>
      </c>
      <c r="BB1000">
        <v>1.7825</v>
      </c>
      <c r="BC1000">
        <v>1.81</v>
      </c>
      <c r="BD1000">
        <v>1.8274999999999999</v>
      </c>
      <c r="BE1000">
        <v>1.83</v>
      </c>
      <c r="BF1000">
        <v>1.8274999999999999</v>
      </c>
      <c r="BG1000">
        <v>1.8075000000000001</v>
      </c>
      <c r="BH1000">
        <v>1.78</v>
      </c>
      <c r="BI1000">
        <v>1.7275</v>
      </c>
      <c r="BJ1000">
        <v>1.6850000000000001</v>
      </c>
      <c r="BK1000">
        <v>1.655</v>
      </c>
      <c r="BL1000">
        <v>1.6475</v>
      </c>
      <c r="BM1000">
        <v>1.6425000000000001</v>
      </c>
      <c r="BN1000">
        <v>1.655</v>
      </c>
    </row>
    <row r="1001" spans="1:66">
      <c r="A1001" s="95">
        <v>45692</v>
      </c>
      <c r="C1001" s="63">
        <v>2710</v>
      </c>
      <c r="AZ1001">
        <v>1.68214</v>
      </c>
      <c r="BA1001">
        <v>1.76</v>
      </c>
      <c r="BB1001">
        <v>1.79</v>
      </c>
      <c r="BC1001">
        <v>1.82</v>
      </c>
      <c r="BD1001">
        <v>1.8374999999999999</v>
      </c>
      <c r="BE1001">
        <v>1.84</v>
      </c>
      <c r="BF1001">
        <v>1.8374999999999999</v>
      </c>
      <c r="BG1001">
        <v>1.8174999999999999</v>
      </c>
      <c r="BH1001">
        <v>1.79</v>
      </c>
      <c r="BI1001">
        <v>1.7375</v>
      </c>
      <c r="BJ1001">
        <v>1.6950000000000001</v>
      </c>
      <c r="BK1001">
        <v>1.665</v>
      </c>
      <c r="BL1001">
        <v>1.6575</v>
      </c>
      <c r="BM1001">
        <v>1.6525000000000001</v>
      </c>
      <c r="BN1001">
        <v>1.6475</v>
      </c>
    </row>
    <row r="1002" spans="1:66">
      <c r="A1002" s="95">
        <v>45693</v>
      </c>
      <c r="C1002" s="63">
        <v>6891</v>
      </c>
      <c r="BA1002">
        <v>1.74</v>
      </c>
      <c r="BB1002">
        <v>1.7675000000000001</v>
      </c>
      <c r="BC1002">
        <v>1.8025</v>
      </c>
      <c r="BD1002">
        <v>1.825</v>
      </c>
      <c r="BE1002">
        <v>1.83</v>
      </c>
      <c r="BF1002">
        <v>1.8274999999999999</v>
      </c>
      <c r="BG1002">
        <v>1.8075000000000001</v>
      </c>
      <c r="BH1002">
        <v>1.7825</v>
      </c>
      <c r="BI1002">
        <v>1.7324999999999999</v>
      </c>
      <c r="BJ1002">
        <v>1.6924999999999999</v>
      </c>
      <c r="BK1002">
        <v>1.6625000000000001</v>
      </c>
      <c r="BL1002">
        <v>1.655</v>
      </c>
      <c r="BM1002">
        <v>1.65</v>
      </c>
      <c r="BN1002">
        <v>1.645</v>
      </c>
    </row>
    <row r="1003" spans="1:66">
      <c r="A1003" s="95">
        <v>45694</v>
      </c>
      <c r="C1003" s="63">
        <v>3394</v>
      </c>
      <c r="BA1003">
        <v>1.7350000000000001</v>
      </c>
      <c r="BB1003">
        <v>1.7575000000000001</v>
      </c>
      <c r="BC1003">
        <v>1.7949999999999999</v>
      </c>
      <c r="BD1003">
        <v>1.82</v>
      </c>
      <c r="BE1003">
        <v>1.825</v>
      </c>
      <c r="BF1003">
        <v>1.8225</v>
      </c>
      <c r="BG1003">
        <v>1.8025</v>
      </c>
      <c r="BH1003">
        <v>1.7775000000000001</v>
      </c>
      <c r="BI1003">
        <v>1.7275</v>
      </c>
      <c r="BJ1003">
        <v>1.6850000000000001</v>
      </c>
      <c r="BK1003">
        <v>1.655</v>
      </c>
      <c r="BL1003">
        <v>1.6475</v>
      </c>
      <c r="BM1003">
        <v>1.6425000000000001</v>
      </c>
      <c r="BN1003">
        <v>1.6375</v>
      </c>
    </row>
    <row r="1004" spans="1:66">
      <c r="A1004" s="95">
        <v>45695</v>
      </c>
      <c r="C1004" s="63">
        <v>2270</v>
      </c>
      <c r="BA1004">
        <v>1.7375</v>
      </c>
      <c r="BB1004">
        <v>1.7549999999999999</v>
      </c>
      <c r="BC1004">
        <v>1.7925</v>
      </c>
      <c r="BD1004">
        <v>1.8174999999999999</v>
      </c>
      <c r="BE1004">
        <v>1.825</v>
      </c>
      <c r="BF1004">
        <v>1.825</v>
      </c>
      <c r="BG1004">
        <v>1.8049999999999999</v>
      </c>
      <c r="BH1004">
        <v>1.78</v>
      </c>
      <c r="BI1004">
        <v>1.73</v>
      </c>
      <c r="BJ1004">
        <v>1.6875</v>
      </c>
      <c r="BK1004">
        <v>1.6575</v>
      </c>
      <c r="BL1004">
        <v>1.65</v>
      </c>
      <c r="BM1004">
        <v>1.645</v>
      </c>
      <c r="BN1004">
        <v>1.64</v>
      </c>
    </row>
    <row r="1005" spans="1:66">
      <c r="A1005" s="95">
        <v>45698</v>
      </c>
      <c r="C1005" s="63">
        <v>1636</v>
      </c>
      <c r="BA1005">
        <v>1.75</v>
      </c>
      <c r="BB1005">
        <v>1.77</v>
      </c>
      <c r="BC1005">
        <v>1.8075000000000001</v>
      </c>
      <c r="BD1005">
        <v>1.8325</v>
      </c>
      <c r="BE1005">
        <v>1.8374999999999999</v>
      </c>
      <c r="BF1005">
        <v>1.8374999999999999</v>
      </c>
      <c r="BG1005">
        <v>1.8174999999999999</v>
      </c>
      <c r="BH1005">
        <v>1.7925</v>
      </c>
      <c r="BI1005">
        <v>1.7424999999999999</v>
      </c>
      <c r="BJ1005">
        <v>1.7</v>
      </c>
      <c r="BK1005">
        <v>1.67</v>
      </c>
      <c r="BL1005">
        <v>1.6625000000000001</v>
      </c>
      <c r="BM1005">
        <v>1.6575</v>
      </c>
      <c r="BN1005">
        <v>1.6525000000000001</v>
      </c>
    </row>
    <row r="1006" spans="1:66">
      <c r="A1006" s="95">
        <v>45699</v>
      </c>
      <c r="C1006" s="63">
        <v>1847</v>
      </c>
      <c r="BA1006">
        <v>1.7424999999999999</v>
      </c>
      <c r="BB1006">
        <v>1.7625</v>
      </c>
      <c r="BC1006">
        <v>1.8</v>
      </c>
      <c r="BD1006">
        <v>1.825</v>
      </c>
      <c r="BE1006">
        <v>1.83</v>
      </c>
      <c r="BF1006">
        <v>1.83</v>
      </c>
      <c r="BG1006">
        <v>1.81</v>
      </c>
      <c r="BH1006">
        <v>1.7849999999999999</v>
      </c>
      <c r="BI1006">
        <v>1.7350000000000001</v>
      </c>
      <c r="BJ1006">
        <v>1.6924999999999999</v>
      </c>
      <c r="BK1006">
        <v>1.6625000000000001</v>
      </c>
      <c r="BL1006">
        <v>1.655</v>
      </c>
      <c r="BM1006">
        <v>1.65</v>
      </c>
      <c r="BN1006">
        <v>1.645</v>
      </c>
    </row>
    <row r="1007" spans="1:66">
      <c r="A1007" s="95">
        <v>45700</v>
      </c>
      <c r="C1007" s="63">
        <v>3578</v>
      </c>
      <c r="BA1007">
        <v>1.76</v>
      </c>
      <c r="BB1007">
        <v>1.7925</v>
      </c>
      <c r="BC1007">
        <v>1.825</v>
      </c>
      <c r="BD1007">
        <v>1.845</v>
      </c>
      <c r="BE1007">
        <v>1.8474999999999999</v>
      </c>
      <c r="BF1007">
        <v>1.845</v>
      </c>
      <c r="BG1007">
        <v>1.825</v>
      </c>
      <c r="BH1007">
        <v>1.8</v>
      </c>
      <c r="BI1007">
        <v>1.75</v>
      </c>
      <c r="BJ1007">
        <v>1.7075</v>
      </c>
      <c r="BK1007">
        <v>1.6775</v>
      </c>
      <c r="BL1007">
        <v>1.67</v>
      </c>
      <c r="BM1007">
        <v>1.665</v>
      </c>
      <c r="BN1007">
        <v>1.66</v>
      </c>
    </row>
    <row r="1008" spans="1:66">
      <c r="A1008" s="95">
        <v>45701</v>
      </c>
      <c r="C1008" s="63">
        <v>5108</v>
      </c>
      <c r="BA1008">
        <v>1.7725</v>
      </c>
      <c r="BB1008">
        <v>1.8125</v>
      </c>
      <c r="BC1008">
        <v>1.8474999999999999</v>
      </c>
      <c r="BD1008">
        <v>1.865</v>
      </c>
      <c r="BE1008">
        <v>1.865</v>
      </c>
      <c r="BF1008">
        <v>1.86</v>
      </c>
      <c r="BG1008">
        <v>1.84</v>
      </c>
      <c r="BH1008">
        <v>1.8149999999999999</v>
      </c>
      <c r="BI1008">
        <v>1.7649999999999999</v>
      </c>
      <c r="BJ1008">
        <v>1.72</v>
      </c>
      <c r="BK1008">
        <v>1.69</v>
      </c>
      <c r="BL1008">
        <v>1.6825000000000001</v>
      </c>
      <c r="BM1008">
        <v>1.6775</v>
      </c>
      <c r="BN1008">
        <v>1.6725000000000001</v>
      </c>
    </row>
    <row r="1009" spans="1:67">
      <c r="A1009" s="95">
        <v>45702</v>
      </c>
      <c r="C1009" s="63">
        <v>6325</v>
      </c>
      <c r="BA1009">
        <v>1.7849999999999999</v>
      </c>
      <c r="BB1009">
        <v>1.8425</v>
      </c>
      <c r="BC1009">
        <v>1.8774999999999999</v>
      </c>
      <c r="BD1009">
        <v>1.895</v>
      </c>
      <c r="BE1009">
        <v>1.8925000000000001</v>
      </c>
      <c r="BF1009">
        <v>1.8875</v>
      </c>
      <c r="BG1009">
        <v>1.8674999999999999</v>
      </c>
      <c r="BH1009">
        <v>1.84</v>
      </c>
      <c r="BI1009">
        <v>1.79</v>
      </c>
      <c r="BJ1009">
        <v>1.7450000000000001</v>
      </c>
      <c r="BK1009">
        <v>1.7150000000000001</v>
      </c>
      <c r="BL1009">
        <v>1.7075</v>
      </c>
      <c r="BM1009">
        <v>1.7024999999999999</v>
      </c>
      <c r="BN1009">
        <v>1.6975</v>
      </c>
    </row>
    <row r="1010" spans="1:67">
      <c r="A1010" s="103">
        <v>45705</v>
      </c>
      <c r="BA1010" s="189">
        <v>1.7849999999999999</v>
      </c>
      <c r="BB1010" s="189">
        <v>1.8425</v>
      </c>
      <c r="BC1010" s="189">
        <v>1.8774999999999999</v>
      </c>
      <c r="BD1010" s="189">
        <v>1.895</v>
      </c>
      <c r="BE1010" s="189">
        <v>1.8925000000000001</v>
      </c>
      <c r="BF1010" s="189">
        <v>1.8875</v>
      </c>
      <c r="BG1010" s="189">
        <v>1.8674999999999999</v>
      </c>
      <c r="BH1010" s="189">
        <v>1.84</v>
      </c>
      <c r="BI1010" s="189">
        <v>1.79</v>
      </c>
      <c r="BJ1010" s="189">
        <v>1.7450000000000001</v>
      </c>
      <c r="BK1010" s="189">
        <v>1.7150000000000001</v>
      </c>
      <c r="BL1010" s="189">
        <v>1.7075</v>
      </c>
      <c r="BM1010" s="189">
        <v>1.7024999999999999</v>
      </c>
      <c r="BN1010" s="189">
        <v>1.6975</v>
      </c>
    </row>
    <row r="1011" spans="1:67">
      <c r="A1011" s="95">
        <v>45706</v>
      </c>
      <c r="C1011" s="63">
        <v>3886</v>
      </c>
      <c r="BA1011">
        <v>1.7925</v>
      </c>
      <c r="BB1011">
        <v>1.8525</v>
      </c>
      <c r="BC1011">
        <v>1.89</v>
      </c>
      <c r="BD1011">
        <v>1.9075</v>
      </c>
      <c r="BE1011">
        <v>1.905</v>
      </c>
      <c r="BF1011">
        <v>1.9</v>
      </c>
      <c r="BG1011">
        <v>1.88</v>
      </c>
      <c r="BH1011">
        <v>1.8525</v>
      </c>
      <c r="BI1011">
        <v>1.8025</v>
      </c>
      <c r="BJ1011">
        <v>1.7575000000000001</v>
      </c>
      <c r="BK1011">
        <v>1.7275</v>
      </c>
      <c r="BL1011">
        <v>1.72</v>
      </c>
      <c r="BM1011">
        <v>1.7150000000000001</v>
      </c>
      <c r="BN1011">
        <v>1.72</v>
      </c>
    </row>
    <row r="1012" spans="1:67">
      <c r="A1012" s="95">
        <v>45707</v>
      </c>
      <c r="C1012" s="63">
        <v>5906</v>
      </c>
      <c r="BA1012">
        <v>1.7875000000000001</v>
      </c>
      <c r="BB1012">
        <v>1.8425</v>
      </c>
      <c r="BC1012">
        <v>1.8825000000000001</v>
      </c>
      <c r="BD1012">
        <v>1.9025000000000001</v>
      </c>
      <c r="BE1012">
        <v>1.9</v>
      </c>
      <c r="BF1012">
        <v>1.895</v>
      </c>
      <c r="BG1012">
        <v>1.875</v>
      </c>
      <c r="BH1012">
        <v>1.8474999999999999</v>
      </c>
      <c r="BI1012">
        <v>1.7949999999999999</v>
      </c>
      <c r="BJ1012">
        <v>1.7475000000000001</v>
      </c>
      <c r="BK1012">
        <v>1.7150000000000001</v>
      </c>
      <c r="BL1012">
        <v>1.7075</v>
      </c>
      <c r="BM1012">
        <v>1.7024999999999999</v>
      </c>
      <c r="BN1012">
        <v>1.7075</v>
      </c>
    </row>
    <row r="1013" spans="1:67">
      <c r="A1013" s="95">
        <v>45708</v>
      </c>
      <c r="C1013" s="63">
        <v>4520</v>
      </c>
      <c r="BA1013">
        <v>1.7849999999999999</v>
      </c>
      <c r="BB1013">
        <v>1.84</v>
      </c>
      <c r="BC1013">
        <v>1.88</v>
      </c>
      <c r="BD1013">
        <v>1.9</v>
      </c>
      <c r="BE1013">
        <v>1.9025000000000001</v>
      </c>
      <c r="BF1013">
        <v>1.9</v>
      </c>
      <c r="BG1013">
        <v>1.88</v>
      </c>
      <c r="BH1013">
        <v>1.8525</v>
      </c>
      <c r="BI1013">
        <v>1.8</v>
      </c>
      <c r="BJ1013">
        <v>1.7524999999999999</v>
      </c>
      <c r="BK1013">
        <v>1.72</v>
      </c>
      <c r="BL1013">
        <v>1.7124999999999999</v>
      </c>
      <c r="BM1013">
        <v>1.7075</v>
      </c>
      <c r="BN1013">
        <v>1.7124999999999999</v>
      </c>
    </row>
    <row r="1014" spans="1:67">
      <c r="A1014" s="95">
        <v>45709</v>
      </c>
      <c r="C1014" s="63">
        <v>5397</v>
      </c>
      <c r="BA1014">
        <v>1.7825</v>
      </c>
      <c r="BB1014">
        <v>1.825</v>
      </c>
      <c r="BC1014">
        <v>1.8625</v>
      </c>
      <c r="BD1014">
        <v>1.885</v>
      </c>
      <c r="BE1014">
        <v>1.8875</v>
      </c>
      <c r="BF1014">
        <v>1.885</v>
      </c>
      <c r="BG1014">
        <v>1.865</v>
      </c>
      <c r="BH1014">
        <v>1.8374999999999999</v>
      </c>
      <c r="BI1014">
        <v>1.7849999999999999</v>
      </c>
      <c r="BJ1014">
        <v>1.7375</v>
      </c>
      <c r="BK1014">
        <v>1.7050000000000001</v>
      </c>
      <c r="BL1014">
        <v>1.6975</v>
      </c>
      <c r="BM1014">
        <v>1.6924999999999999</v>
      </c>
      <c r="BN1014">
        <v>1.6975</v>
      </c>
    </row>
    <row r="1015" spans="1:67">
      <c r="A1015" s="95">
        <v>45712</v>
      </c>
      <c r="C1015" s="63">
        <v>2935</v>
      </c>
      <c r="BA1015">
        <v>1.7775000000000001</v>
      </c>
      <c r="BB1015">
        <v>1.8075000000000001</v>
      </c>
      <c r="BC1015">
        <v>1.845</v>
      </c>
      <c r="BD1015">
        <v>1.8674999999999999</v>
      </c>
      <c r="BE1015">
        <v>1.87</v>
      </c>
      <c r="BF1015">
        <v>1.8674999999999999</v>
      </c>
      <c r="BG1015">
        <v>1.8474999999999999</v>
      </c>
      <c r="BH1015">
        <v>1.82</v>
      </c>
      <c r="BI1015">
        <v>1.7675000000000001</v>
      </c>
      <c r="BJ1015">
        <v>1.72</v>
      </c>
      <c r="BK1015">
        <v>1.6875</v>
      </c>
      <c r="BL1015">
        <v>1.68</v>
      </c>
      <c r="BM1015">
        <v>1.675</v>
      </c>
      <c r="BN1015">
        <v>1.68</v>
      </c>
    </row>
    <row r="1016" spans="1:67">
      <c r="A1016" s="95">
        <v>45713</v>
      </c>
      <c r="C1016" s="63">
        <v>6037</v>
      </c>
      <c r="BA1016">
        <v>1.7649999999999999</v>
      </c>
      <c r="BB1016">
        <v>1.7649999999999999</v>
      </c>
      <c r="BC1016">
        <v>1.8025</v>
      </c>
      <c r="BD1016">
        <v>1.8274999999999999</v>
      </c>
      <c r="BE1016">
        <v>1.8325</v>
      </c>
      <c r="BF1016">
        <v>1.8325</v>
      </c>
      <c r="BG1016">
        <v>1.8149999999999999</v>
      </c>
      <c r="BH1016">
        <v>1.7875000000000001</v>
      </c>
      <c r="BI1016">
        <v>1.7350000000000001</v>
      </c>
      <c r="BJ1016">
        <v>1.6875</v>
      </c>
      <c r="BK1016">
        <v>1.655</v>
      </c>
      <c r="BL1016">
        <v>1.6475</v>
      </c>
      <c r="BM1016">
        <v>1.6425000000000001</v>
      </c>
      <c r="BN1016">
        <v>1.6475</v>
      </c>
    </row>
    <row r="1017" spans="1:67">
      <c r="A1017" s="95">
        <v>45714</v>
      </c>
      <c r="C1017" s="63">
        <v>4952</v>
      </c>
      <c r="BA1017">
        <v>1.75</v>
      </c>
      <c r="BB1017">
        <v>1.72</v>
      </c>
      <c r="BC1017">
        <v>1.76</v>
      </c>
      <c r="BD1017">
        <v>1.79</v>
      </c>
      <c r="BE1017">
        <v>1.7975000000000001</v>
      </c>
      <c r="BF1017">
        <v>1.8</v>
      </c>
      <c r="BG1017">
        <v>1.7849999999999999</v>
      </c>
      <c r="BH1017">
        <v>1.76</v>
      </c>
      <c r="BI1017">
        <v>1.71</v>
      </c>
      <c r="BJ1017">
        <v>1.665</v>
      </c>
      <c r="BK1017">
        <v>1.635</v>
      </c>
      <c r="BL1017">
        <v>1.6274999999999999</v>
      </c>
      <c r="BM1017">
        <v>1.6225000000000001</v>
      </c>
      <c r="BN1017">
        <v>1.6274999999999999</v>
      </c>
    </row>
    <row r="1018" spans="1:67">
      <c r="A1018" s="95">
        <v>45715</v>
      </c>
      <c r="C1018" s="63">
        <v>5443</v>
      </c>
      <c r="BA1018">
        <v>1.7524999999999999</v>
      </c>
      <c r="BB1018">
        <v>1.6924999999999999</v>
      </c>
      <c r="BC1018">
        <v>1.7324999999999999</v>
      </c>
      <c r="BD1018">
        <v>1.7649999999999999</v>
      </c>
      <c r="BE1018">
        <v>1.7749999999999999</v>
      </c>
      <c r="BF1018">
        <v>1.7775000000000001</v>
      </c>
      <c r="BG1018">
        <v>1.7675000000000001</v>
      </c>
      <c r="BH1018">
        <v>1.7475000000000001</v>
      </c>
      <c r="BI1018">
        <v>1.6975</v>
      </c>
      <c r="BJ1018">
        <v>1.6525000000000001</v>
      </c>
      <c r="BK1018">
        <v>1.6225000000000001</v>
      </c>
      <c r="BL1018">
        <v>1.615</v>
      </c>
      <c r="BM1018">
        <v>1.61</v>
      </c>
      <c r="BN1018">
        <v>1.615</v>
      </c>
      <c r="BO1018">
        <v>1.6375</v>
      </c>
    </row>
    <row r="1019" spans="1:67">
      <c r="A1019" s="95">
        <v>45716</v>
      </c>
      <c r="C1019" s="63">
        <v>3786</v>
      </c>
      <c r="BA1019" s="28">
        <v>1.7508699999999999</v>
      </c>
      <c r="BB1019">
        <v>1.6775</v>
      </c>
      <c r="BC1019">
        <v>1.7150000000000001</v>
      </c>
      <c r="BD1019">
        <v>1.7475000000000001</v>
      </c>
      <c r="BE1019">
        <v>1.76</v>
      </c>
      <c r="BF1019">
        <v>1.7625</v>
      </c>
      <c r="BG1019">
        <v>1.7524999999999999</v>
      </c>
      <c r="BH1019">
        <v>1.7324999999999999</v>
      </c>
      <c r="BI1019">
        <v>1.6825000000000001</v>
      </c>
      <c r="BJ1019">
        <v>1.6375</v>
      </c>
      <c r="BK1019">
        <v>1.6074999999999999</v>
      </c>
      <c r="BL1019">
        <v>1.6</v>
      </c>
      <c r="BM1019">
        <v>1.595</v>
      </c>
      <c r="BN1019">
        <v>1.6</v>
      </c>
    </row>
    <row r="1020" spans="1:67">
      <c r="A1020" s="95">
        <v>45719</v>
      </c>
      <c r="C1020" s="63">
        <v>4241</v>
      </c>
      <c r="BA1020">
        <v>1.7508699999999999</v>
      </c>
      <c r="BB1020">
        <v>1.64</v>
      </c>
      <c r="BC1020">
        <v>1.6825000000000001</v>
      </c>
      <c r="BD1020">
        <v>1.7150000000000001</v>
      </c>
      <c r="BE1020">
        <v>1.7275</v>
      </c>
      <c r="BF1020">
        <v>1.7324999999999999</v>
      </c>
      <c r="BG1020">
        <v>1.7250000000000001</v>
      </c>
      <c r="BH1020">
        <v>1.7075</v>
      </c>
      <c r="BI1020">
        <v>1.6625000000000001</v>
      </c>
      <c r="BJ1020">
        <v>1.6225000000000001</v>
      </c>
      <c r="BK1020">
        <v>1.595</v>
      </c>
      <c r="BL1020">
        <v>1.5874999999999999</v>
      </c>
      <c r="BM1020">
        <v>1.5825</v>
      </c>
      <c r="BN1020">
        <v>1.5874999999999999</v>
      </c>
    </row>
    <row r="1021" spans="1:67">
      <c r="A1021" s="95">
        <v>45720</v>
      </c>
      <c r="C1021" s="63">
        <v>4263</v>
      </c>
      <c r="BA1021">
        <v>1.7508699999999999</v>
      </c>
      <c r="BB1021">
        <v>1.61</v>
      </c>
      <c r="BC1021">
        <v>1.655</v>
      </c>
      <c r="BD1021">
        <v>1.69</v>
      </c>
      <c r="BE1021">
        <v>1.7050000000000001</v>
      </c>
      <c r="BF1021">
        <v>1.71</v>
      </c>
      <c r="BG1021">
        <v>1.7024999999999999</v>
      </c>
      <c r="BH1021">
        <v>1.6875</v>
      </c>
      <c r="BI1021">
        <v>1.645</v>
      </c>
      <c r="BJ1021">
        <v>1.6074999999999999</v>
      </c>
      <c r="BK1021">
        <v>1.5825</v>
      </c>
      <c r="BL1021">
        <v>1.575</v>
      </c>
      <c r="BM1021">
        <v>1.57</v>
      </c>
      <c r="BN1021">
        <v>1.575</v>
      </c>
    </row>
    <row r="1022" spans="1:67">
      <c r="A1022" s="95">
        <v>45721</v>
      </c>
      <c r="C1022" s="63">
        <v>4653</v>
      </c>
      <c r="BB1022">
        <v>1.63</v>
      </c>
      <c r="BC1022">
        <v>1.675</v>
      </c>
      <c r="BD1022">
        <v>1.71</v>
      </c>
      <c r="BE1022">
        <v>1.7224999999999999</v>
      </c>
      <c r="BF1022">
        <v>1.7250000000000001</v>
      </c>
      <c r="BG1022">
        <v>1.7175</v>
      </c>
      <c r="BH1022">
        <v>1.7024999999999999</v>
      </c>
      <c r="BI1022">
        <v>1.6575</v>
      </c>
      <c r="BJ1022">
        <v>1.6174999999999999</v>
      </c>
      <c r="BK1022">
        <v>1.5925</v>
      </c>
      <c r="BL1022">
        <v>1.585</v>
      </c>
      <c r="BM1022">
        <v>1.58</v>
      </c>
      <c r="BN1022">
        <v>1.585</v>
      </c>
    </row>
    <row r="1023" spans="1:67">
      <c r="A1023" s="95">
        <v>45722</v>
      </c>
      <c r="C1023" s="63">
        <v>4245</v>
      </c>
      <c r="BB1023">
        <v>1.635</v>
      </c>
      <c r="BC1023">
        <v>1.68</v>
      </c>
      <c r="BD1023">
        <v>1.7175</v>
      </c>
      <c r="BE1023">
        <v>1.7324999999999999</v>
      </c>
      <c r="BF1023">
        <v>1.7350000000000001</v>
      </c>
      <c r="BG1023">
        <v>1.7275</v>
      </c>
      <c r="BH1023">
        <v>1.7124999999999999</v>
      </c>
      <c r="BI1023">
        <v>1.6725000000000001</v>
      </c>
      <c r="BJ1023">
        <v>1.6375</v>
      </c>
      <c r="BK1023">
        <v>1.6125</v>
      </c>
      <c r="BL1023">
        <v>1.605</v>
      </c>
      <c r="BM1023">
        <v>1.6025</v>
      </c>
      <c r="BN1023">
        <v>1.6074999999999999</v>
      </c>
    </row>
    <row r="1024" spans="1:67">
      <c r="A1024" s="95">
        <v>45723</v>
      </c>
      <c r="C1024" s="63">
        <v>3956</v>
      </c>
      <c r="BB1024">
        <v>1.65</v>
      </c>
      <c r="BC1024">
        <v>1.6975</v>
      </c>
      <c r="BD1024">
        <v>1.7324999999999999</v>
      </c>
      <c r="BE1024">
        <v>1.7450000000000001</v>
      </c>
      <c r="BF1024">
        <v>1.7475000000000001</v>
      </c>
      <c r="BG1024">
        <v>1.74</v>
      </c>
      <c r="BH1024">
        <v>1.7250000000000001</v>
      </c>
      <c r="BI1024">
        <v>1.6825000000000001</v>
      </c>
      <c r="BJ1024">
        <v>1.6425000000000001</v>
      </c>
      <c r="BK1024">
        <v>1.6174999999999999</v>
      </c>
      <c r="BL1024">
        <v>1.61</v>
      </c>
      <c r="BM1024">
        <v>1.6074999999999999</v>
      </c>
      <c r="BN1024">
        <v>1.6125</v>
      </c>
    </row>
    <row r="1025" spans="1:66">
      <c r="A1025" s="95">
        <v>45726</v>
      </c>
      <c r="C1025" s="63">
        <v>2390</v>
      </c>
      <c r="BB1025">
        <v>1.6525000000000001</v>
      </c>
      <c r="BC1025">
        <v>1.7124999999999999</v>
      </c>
      <c r="BD1025">
        <v>1.7475000000000001</v>
      </c>
      <c r="BE1025">
        <v>1.7575000000000001</v>
      </c>
      <c r="BF1025">
        <v>1.7575000000000001</v>
      </c>
      <c r="BG1025">
        <v>1.7475000000000001</v>
      </c>
      <c r="BH1025">
        <v>1.7324999999999999</v>
      </c>
      <c r="BI1025">
        <v>1.69</v>
      </c>
      <c r="BJ1025">
        <v>1.65</v>
      </c>
      <c r="BK1025">
        <v>1.625</v>
      </c>
      <c r="BL1025">
        <v>1.6174999999999999</v>
      </c>
      <c r="BM1025">
        <v>1.615</v>
      </c>
      <c r="BN1025">
        <v>1.62</v>
      </c>
    </row>
    <row r="1026" spans="1:66">
      <c r="A1026" s="95">
        <v>45727</v>
      </c>
      <c r="C1026" s="63">
        <v>3680</v>
      </c>
      <c r="BB1026">
        <v>1.67</v>
      </c>
      <c r="BC1026">
        <v>1.74</v>
      </c>
      <c r="BD1026">
        <v>1.77</v>
      </c>
      <c r="BE1026">
        <v>1.78</v>
      </c>
      <c r="BF1026">
        <v>1.7775000000000001</v>
      </c>
      <c r="BG1026">
        <v>1.7675000000000001</v>
      </c>
      <c r="BH1026">
        <v>1.7524999999999999</v>
      </c>
      <c r="BI1026">
        <v>1.7050000000000001</v>
      </c>
      <c r="BJ1026">
        <v>1.6625000000000001</v>
      </c>
      <c r="BK1026">
        <v>1.635</v>
      </c>
      <c r="BL1026">
        <v>1.6274999999999999</v>
      </c>
      <c r="BM1026">
        <v>1.625</v>
      </c>
      <c r="BN1026">
        <v>1.63</v>
      </c>
    </row>
    <row r="1027" spans="1:66">
      <c r="A1027" s="95">
        <v>45728</v>
      </c>
      <c r="C1027" s="63">
        <v>3110</v>
      </c>
      <c r="BB1027">
        <v>1.675</v>
      </c>
      <c r="BC1027">
        <v>1.73</v>
      </c>
      <c r="BD1027">
        <v>1.76</v>
      </c>
      <c r="BE1027">
        <v>1.7675000000000001</v>
      </c>
      <c r="BF1027">
        <v>1.7649999999999999</v>
      </c>
      <c r="BG1027">
        <v>1.7549999999999999</v>
      </c>
      <c r="BH1027">
        <v>1.74</v>
      </c>
      <c r="BI1027">
        <v>1.6924999999999999</v>
      </c>
      <c r="BJ1027">
        <v>1.65</v>
      </c>
      <c r="BK1027">
        <v>1.6225000000000001</v>
      </c>
      <c r="BL1027">
        <v>1.615</v>
      </c>
      <c r="BM1027">
        <v>1.6125</v>
      </c>
      <c r="BN1027">
        <v>1.6174999999999999</v>
      </c>
    </row>
    <row r="1028" spans="1:66">
      <c r="A1028" s="95">
        <v>45729</v>
      </c>
      <c r="C1028" s="63">
        <v>4284</v>
      </c>
      <c r="BB1028">
        <v>1.69</v>
      </c>
      <c r="BC1028">
        <v>1.7450000000000001</v>
      </c>
      <c r="BD1028">
        <v>1.7725</v>
      </c>
      <c r="BE1028">
        <v>1.78</v>
      </c>
      <c r="BF1028">
        <v>1.7775000000000001</v>
      </c>
      <c r="BG1028">
        <v>1.7675000000000001</v>
      </c>
      <c r="BH1028">
        <v>1.7524999999999999</v>
      </c>
      <c r="BI1028">
        <v>1.7050000000000001</v>
      </c>
      <c r="BJ1028">
        <v>1.6625000000000001</v>
      </c>
      <c r="BK1028">
        <v>1.635</v>
      </c>
      <c r="BL1028">
        <v>1.6274999999999999</v>
      </c>
      <c r="BM1028">
        <v>1.625</v>
      </c>
      <c r="BN1028">
        <v>1.63</v>
      </c>
    </row>
    <row r="1029" spans="1:66">
      <c r="A1029" s="95">
        <v>45730</v>
      </c>
      <c r="C1029" s="63">
        <v>1673</v>
      </c>
      <c r="BB1029">
        <v>1.69</v>
      </c>
      <c r="BC1029">
        <v>1.74</v>
      </c>
      <c r="BD1029">
        <v>1.7675000000000001</v>
      </c>
      <c r="BE1029">
        <v>1.7749999999999999</v>
      </c>
      <c r="BF1029">
        <v>1.7725</v>
      </c>
      <c r="BG1029">
        <v>1.7625</v>
      </c>
      <c r="BH1029">
        <v>1.75</v>
      </c>
      <c r="BI1029">
        <v>1.7075</v>
      </c>
      <c r="BJ1029">
        <v>1.67</v>
      </c>
      <c r="BK1029">
        <v>1.645</v>
      </c>
      <c r="BL1029">
        <v>1.6375</v>
      </c>
      <c r="BM1029">
        <v>1.635</v>
      </c>
      <c r="BN1029">
        <v>1.64</v>
      </c>
    </row>
    <row r="1030" spans="1:66">
      <c r="A1030" s="95">
        <v>45733</v>
      </c>
      <c r="C1030" s="63">
        <v>2586</v>
      </c>
      <c r="BB1030">
        <v>1.7</v>
      </c>
      <c r="BC1030">
        <v>1.7649999999999999</v>
      </c>
      <c r="BD1030">
        <v>1.79</v>
      </c>
      <c r="BE1030">
        <v>1.7975000000000001</v>
      </c>
      <c r="BF1030">
        <v>1.7949999999999999</v>
      </c>
      <c r="BG1030">
        <v>1.7849999999999999</v>
      </c>
      <c r="BH1030">
        <v>1.7725</v>
      </c>
      <c r="BI1030">
        <v>1.7275</v>
      </c>
      <c r="BJ1030">
        <v>1.69</v>
      </c>
      <c r="BK1030">
        <v>1.665</v>
      </c>
      <c r="BL1030">
        <v>1.6575</v>
      </c>
      <c r="BM1030">
        <v>1.655</v>
      </c>
      <c r="BN1030">
        <v>1.66</v>
      </c>
    </row>
    <row r="1031" spans="1:66">
      <c r="A1031" s="95">
        <v>45734</v>
      </c>
      <c r="C1031" s="63">
        <v>6040</v>
      </c>
      <c r="BB1031">
        <v>1.7075</v>
      </c>
      <c r="BC1031">
        <v>1.7849999999999999</v>
      </c>
      <c r="BD1031">
        <v>1.8049999999999999</v>
      </c>
      <c r="BE1031">
        <v>1.81</v>
      </c>
      <c r="BF1031">
        <v>1.8049999999999999</v>
      </c>
      <c r="BG1031">
        <v>1.7949999999999999</v>
      </c>
      <c r="BH1031">
        <v>1.7825</v>
      </c>
      <c r="BI1031">
        <v>1.7375</v>
      </c>
      <c r="BJ1031">
        <v>1.7</v>
      </c>
      <c r="BK1031">
        <v>1.675</v>
      </c>
      <c r="BL1031">
        <v>1.6675</v>
      </c>
      <c r="BM1031">
        <v>1.665</v>
      </c>
      <c r="BN1031">
        <v>1.67</v>
      </c>
    </row>
    <row r="1032" spans="1:66">
      <c r="A1032" s="95">
        <v>45735</v>
      </c>
      <c r="C1032" s="63">
        <v>6007</v>
      </c>
      <c r="BB1032">
        <v>1.7175</v>
      </c>
      <c r="BC1032">
        <v>1.8025</v>
      </c>
      <c r="BD1032">
        <v>1.82</v>
      </c>
      <c r="BE1032">
        <v>1.82</v>
      </c>
      <c r="BF1032">
        <v>1.8125</v>
      </c>
      <c r="BG1032">
        <v>1.8</v>
      </c>
      <c r="BH1032">
        <v>1.7849999999999999</v>
      </c>
      <c r="BI1032">
        <v>1.7375</v>
      </c>
      <c r="BJ1032">
        <v>1.6975</v>
      </c>
      <c r="BK1032">
        <v>1.67</v>
      </c>
      <c r="BL1032">
        <v>1.6625000000000001</v>
      </c>
      <c r="BM1032">
        <v>1.66</v>
      </c>
      <c r="BN1032">
        <v>1.665</v>
      </c>
    </row>
    <row r="1033" spans="1:66">
      <c r="A1033" s="95">
        <v>45736</v>
      </c>
      <c r="C1033" s="63">
        <v>5670</v>
      </c>
      <c r="BB1033">
        <v>1.7224999999999999</v>
      </c>
      <c r="BC1033">
        <v>1.8174999999999999</v>
      </c>
      <c r="BD1033">
        <v>1.835</v>
      </c>
      <c r="BE1033">
        <v>1.8325</v>
      </c>
      <c r="BF1033">
        <v>1.825</v>
      </c>
      <c r="BG1033">
        <v>1.8125</v>
      </c>
      <c r="BH1033">
        <v>1.7949999999999999</v>
      </c>
      <c r="BI1033">
        <v>1.7450000000000001</v>
      </c>
      <c r="BJ1033">
        <v>1.7024999999999999</v>
      </c>
      <c r="BK1033">
        <v>1.6725000000000001</v>
      </c>
      <c r="BL1033">
        <v>1.6625000000000001</v>
      </c>
      <c r="BM1033">
        <v>1.66</v>
      </c>
      <c r="BN1033">
        <v>1.665</v>
      </c>
    </row>
    <row r="1034" spans="1:66">
      <c r="A1034" s="95">
        <v>45737</v>
      </c>
      <c r="C1034" s="63">
        <v>4994</v>
      </c>
      <c r="BB1034">
        <v>1.7175</v>
      </c>
      <c r="BC1034">
        <v>1.8025</v>
      </c>
      <c r="BD1034">
        <v>1.82</v>
      </c>
      <c r="BE1034">
        <v>1.82</v>
      </c>
      <c r="BF1034">
        <v>1.8125</v>
      </c>
      <c r="BG1034">
        <v>1.8</v>
      </c>
      <c r="BH1034">
        <v>1.7849999999999999</v>
      </c>
      <c r="BI1034">
        <v>1.7350000000000001</v>
      </c>
      <c r="BJ1034">
        <v>1.6924999999999999</v>
      </c>
      <c r="BK1034">
        <v>1.6625000000000001</v>
      </c>
      <c r="BL1034">
        <v>1.6525000000000001</v>
      </c>
      <c r="BM1034">
        <v>1.65</v>
      </c>
      <c r="BN1034">
        <v>1.655</v>
      </c>
    </row>
    <row r="1035" spans="1:66">
      <c r="A1035" s="95">
        <v>45740</v>
      </c>
      <c r="C1035" s="63">
        <v>3886</v>
      </c>
      <c r="BB1035">
        <v>1.7150000000000001</v>
      </c>
      <c r="BC1035">
        <v>1.7975000000000001</v>
      </c>
      <c r="BD1035">
        <v>1.82</v>
      </c>
      <c r="BE1035">
        <v>1.8174999999999999</v>
      </c>
      <c r="BF1035">
        <v>1.81</v>
      </c>
      <c r="BG1035">
        <v>1.7975000000000001</v>
      </c>
      <c r="BH1035">
        <v>1.7825</v>
      </c>
      <c r="BI1035">
        <v>1.7324999999999999</v>
      </c>
      <c r="BJ1035">
        <v>1.69</v>
      </c>
      <c r="BK1035">
        <v>1.66</v>
      </c>
      <c r="BL1035">
        <v>1.65</v>
      </c>
      <c r="BM1035">
        <v>1.6475</v>
      </c>
      <c r="BN1035">
        <v>1.6525000000000001</v>
      </c>
    </row>
    <row r="1036" spans="1:66">
      <c r="A1036" s="95">
        <v>45741</v>
      </c>
      <c r="C1036" s="63">
        <v>3522</v>
      </c>
      <c r="BB1036">
        <v>1.71</v>
      </c>
      <c r="BC1036">
        <v>1.7649999999999999</v>
      </c>
      <c r="BD1036">
        <v>1.7875000000000001</v>
      </c>
      <c r="BE1036">
        <v>1.7875000000000001</v>
      </c>
      <c r="BF1036">
        <v>1.78</v>
      </c>
      <c r="BG1036">
        <v>1.77</v>
      </c>
      <c r="BH1036">
        <v>1.7575000000000001</v>
      </c>
      <c r="BI1036">
        <v>1.7075</v>
      </c>
      <c r="BJ1036">
        <v>1.665</v>
      </c>
      <c r="BK1036">
        <v>1.635</v>
      </c>
      <c r="BL1036">
        <v>1.625</v>
      </c>
      <c r="BM1036">
        <v>1.6225000000000001</v>
      </c>
      <c r="BN1036">
        <v>1.6274999999999999</v>
      </c>
    </row>
    <row r="1037" spans="1:66">
      <c r="A1037" s="95">
        <v>45742</v>
      </c>
      <c r="C1037" s="63">
        <v>3349</v>
      </c>
      <c r="BB1037">
        <v>1.7</v>
      </c>
      <c r="BC1037">
        <v>1.7450000000000001</v>
      </c>
      <c r="BD1037">
        <v>1.77</v>
      </c>
      <c r="BE1037">
        <v>1.77</v>
      </c>
      <c r="BF1037">
        <v>1.7649999999999999</v>
      </c>
      <c r="BG1037">
        <v>1.7549999999999999</v>
      </c>
      <c r="BH1037">
        <v>1.7424999999999999</v>
      </c>
      <c r="BI1037">
        <v>1.6950000000000001</v>
      </c>
      <c r="BJ1037">
        <v>1.655</v>
      </c>
      <c r="BK1037">
        <v>1.6274999999999999</v>
      </c>
      <c r="BL1037">
        <v>1.6174999999999999</v>
      </c>
      <c r="BM1037">
        <v>1.615</v>
      </c>
      <c r="BN1037">
        <v>1.62</v>
      </c>
    </row>
    <row r="1038" spans="1:66">
      <c r="A1038" s="95">
        <v>45743</v>
      </c>
      <c r="C1038" s="63">
        <v>5238</v>
      </c>
      <c r="BB1038">
        <v>1.6975</v>
      </c>
      <c r="BC1038">
        <v>1.7150000000000001</v>
      </c>
      <c r="BD1038">
        <v>1.7424999999999999</v>
      </c>
      <c r="BE1038">
        <v>1.7450000000000001</v>
      </c>
      <c r="BF1038">
        <v>1.7424999999999999</v>
      </c>
      <c r="BG1038">
        <v>1.7350000000000001</v>
      </c>
      <c r="BH1038">
        <v>1.7224999999999999</v>
      </c>
      <c r="BI1038">
        <v>1.68</v>
      </c>
      <c r="BJ1038">
        <v>1.6425000000000001</v>
      </c>
      <c r="BK1038">
        <v>1.6174999999999999</v>
      </c>
      <c r="BL1038">
        <v>1.6074999999999999</v>
      </c>
      <c r="BM1038">
        <v>1.605</v>
      </c>
      <c r="BN1038">
        <v>1.61</v>
      </c>
    </row>
    <row r="1039" spans="1:66">
      <c r="A1039" s="95">
        <v>45744</v>
      </c>
      <c r="C1039" s="63">
        <v>3250</v>
      </c>
      <c r="BB1039">
        <v>1.7</v>
      </c>
      <c r="BC1039">
        <v>1.7250000000000001</v>
      </c>
      <c r="BD1039">
        <v>1.7475000000000001</v>
      </c>
      <c r="BE1039">
        <v>1.75</v>
      </c>
      <c r="BF1039">
        <v>1.7475000000000001</v>
      </c>
      <c r="BG1039">
        <v>1.74</v>
      </c>
      <c r="BH1039">
        <v>1.7275</v>
      </c>
      <c r="BI1039">
        <v>1.6850000000000001</v>
      </c>
      <c r="BJ1039">
        <v>1.6475</v>
      </c>
      <c r="BK1039">
        <v>1.6225000000000001</v>
      </c>
      <c r="BL1039">
        <v>1.6125</v>
      </c>
      <c r="BM1039">
        <v>1.61</v>
      </c>
      <c r="BN1039">
        <v>1.615</v>
      </c>
    </row>
    <row r="1040" spans="1:66">
      <c r="A1040" s="95">
        <v>45747</v>
      </c>
      <c r="C1040" s="63">
        <v>2359</v>
      </c>
      <c r="BB1040" s="28">
        <v>1.7021999999999999</v>
      </c>
      <c r="BC1040">
        <v>1.7475000000000001</v>
      </c>
      <c r="BD1040">
        <v>1.77</v>
      </c>
      <c r="BE1040">
        <v>1.7725</v>
      </c>
      <c r="BF1040">
        <v>1.7675000000000001</v>
      </c>
      <c r="BG1040">
        <v>1.7575000000000001</v>
      </c>
      <c r="BH1040">
        <v>1.7424999999999999</v>
      </c>
      <c r="BI1040">
        <v>1.6950000000000001</v>
      </c>
      <c r="BJ1040">
        <v>1.6575</v>
      </c>
      <c r="BK1040">
        <v>1.6325000000000001</v>
      </c>
      <c r="BL1040">
        <v>1.6225000000000001</v>
      </c>
      <c r="BM1040">
        <v>1.62</v>
      </c>
      <c r="BN1040">
        <v>1.625</v>
      </c>
    </row>
    <row r="1041" spans="1:66">
      <c r="A1041" s="95">
        <v>45748</v>
      </c>
      <c r="C1041" s="63">
        <v>4771</v>
      </c>
      <c r="BB1041">
        <v>1.7021999999999999</v>
      </c>
      <c r="BC1041">
        <v>1.78</v>
      </c>
      <c r="BD1041">
        <v>1.8049999999999999</v>
      </c>
      <c r="BE1041">
        <v>1.8049999999999999</v>
      </c>
      <c r="BF1041">
        <v>1.8</v>
      </c>
      <c r="BG1041">
        <v>1.7849999999999999</v>
      </c>
      <c r="BH1041">
        <v>1.7675000000000001</v>
      </c>
      <c r="BI1041">
        <v>1.7224999999999999</v>
      </c>
      <c r="BJ1041">
        <v>1.6850000000000001</v>
      </c>
      <c r="BK1041">
        <v>1.6575</v>
      </c>
      <c r="BL1041">
        <v>1.6475</v>
      </c>
      <c r="BM1041">
        <v>1.645</v>
      </c>
      <c r="BN1041">
        <v>1.65</v>
      </c>
    </row>
    <row r="1042" spans="1:66">
      <c r="A1042" s="95">
        <v>45749</v>
      </c>
      <c r="C1042" s="63">
        <v>2984</v>
      </c>
      <c r="BB1042">
        <v>1.7021999999999999</v>
      </c>
      <c r="BC1042">
        <v>1.8</v>
      </c>
      <c r="BD1042">
        <v>1.825</v>
      </c>
      <c r="BE1042">
        <v>1.8225</v>
      </c>
      <c r="BF1042">
        <v>1.8149999999999999</v>
      </c>
      <c r="BG1042">
        <v>1.8</v>
      </c>
      <c r="BH1042">
        <v>1.78</v>
      </c>
      <c r="BI1042">
        <v>1.7350000000000001</v>
      </c>
      <c r="BJ1042">
        <v>1.6924999999999999</v>
      </c>
      <c r="BK1042">
        <v>1.6625000000000001</v>
      </c>
      <c r="BL1042">
        <v>1.6475</v>
      </c>
      <c r="BM1042">
        <v>1.645</v>
      </c>
      <c r="BN1042">
        <v>1.65</v>
      </c>
    </row>
    <row r="1043" spans="1:66">
      <c r="A1043" s="95">
        <v>45750</v>
      </c>
      <c r="C1043" s="63">
        <v>2315</v>
      </c>
      <c r="BC1043">
        <v>1.7849999999999999</v>
      </c>
      <c r="BD1043">
        <v>1.8049999999999999</v>
      </c>
      <c r="BE1043">
        <v>1.8049999999999999</v>
      </c>
      <c r="BF1043">
        <v>1.8</v>
      </c>
      <c r="BG1043">
        <v>1.7849999999999999</v>
      </c>
      <c r="BH1043">
        <v>1.7649999999999999</v>
      </c>
      <c r="BI1043">
        <v>1.72</v>
      </c>
      <c r="BJ1043">
        <v>1.6775</v>
      </c>
      <c r="BK1043">
        <v>1.6475</v>
      </c>
      <c r="BL1043">
        <v>1.6325000000000001</v>
      </c>
      <c r="BM1043">
        <v>1.63</v>
      </c>
      <c r="BN1043">
        <v>1.635</v>
      </c>
    </row>
    <row r="1044" spans="1:66">
      <c r="A1044" s="95">
        <v>45751</v>
      </c>
      <c r="C1044" s="63">
        <v>1618</v>
      </c>
      <c r="BC1044">
        <v>1.7749999999999999</v>
      </c>
      <c r="BD1044">
        <v>1.7849999999999999</v>
      </c>
      <c r="BE1044">
        <v>1.7875000000000001</v>
      </c>
      <c r="BF1044">
        <v>1.7849999999999999</v>
      </c>
      <c r="BG1044">
        <v>1.77</v>
      </c>
      <c r="BH1044">
        <v>1.75</v>
      </c>
      <c r="BI1044">
        <v>1.7050000000000001</v>
      </c>
      <c r="BJ1044">
        <v>1.6625000000000001</v>
      </c>
      <c r="BK1044">
        <v>1.6325000000000001</v>
      </c>
      <c r="BL1044">
        <v>1.6174999999999999</v>
      </c>
      <c r="BM1044">
        <v>1.615</v>
      </c>
      <c r="BN1044">
        <v>1.62</v>
      </c>
    </row>
    <row r="1045" spans="1:66">
      <c r="A1045" s="95">
        <v>45754</v>
      </c>
      <c r="C1045" s="63">
        <v>2569</v>
      </c>
      <c r="BC1045">
        <v>1.7825</v>
      </c>
      <c r="BD1045">
        <v>1.7949999999999999</v>
      </c>
      <c r="BE1045">
        <v>1.8</v>
      </c>
      <c r="BF1045">
        <v>1.7975000000000001</v>
      </c>
      <c r="BG1045">
        <v>1.7849999999999999</v>
      </c>
      <c r="BH1045">
        <v>1.7649999999999999</v>
      </c>
      <c r="BI1045">
        <v>1.72</v>
      </c>
      <c r="BJ1045">
        <v>1.6775</v>
      </c>
      <c r="BK1045">
        <v>1.6475</v>
      </c>
      <c r="BL1045">
        <v>1.6325000000000001</v>
      </c>
      <c r="BM1045">
        <v>1.63</v>
      </c>
      <c r="BN1045">
        <v>1.635</v>
      </c>
    </row>
    <row r="1046" spans="1:66">
      <c r="A1046" s="95">
        <v>45755</v>
      </c>
      <c r="C1046" s="63">
        <v>3164</v>
      </c>
      <c r="BC1046">
        <v>1.7775000000000001</v>
      </c>
      <c r="BD1046">
        <v>1.7925</v>
      </c>
      <c r="BE1046">
        <v>1.8</v>
      </c>
      <c r="BF1046">
        <v>1.7975000000000001</v>
      </c>
      <c r="BG1046">
        <v>1.7875000000000001</v>
      </c>
      <c r="BH1046">
        <v>1.7675000000000001</v>
      </c>
      <c r="BI1046">
        <v>1.7250000000000001</v>
      </c>
      <c r="BJ1046">
        <v>1.6850000000000001</v>
      </c>
      <c r="BK1046">
        <v>1.655</v>
      </c>
      <c r="BL1046">
        <v>1.64</v>
      </c>
      <c r="BM1046">
        <v>1.6375</v>
      </c>
      <c r="BN1046">
        <v>1.6425000000000001</v>
      </c>
    </row>
    <row r="1047" spans="1:66">
      <c r="A1047" s="95">
        <v>45756</v>
      </c>
      <c r="C1047" s="63">
        <v>3033</v>
      </c>
      <c r="BC1047">
        <v>1.7725</v>
      </c>
      <c r="BD1047">
        <v>1.7849999999999999</v>
      </c>
      <c r="BE1047">
        <v>1.7949999999999999</v>
      </c>
      <c r="BF1047">
        <v>1.7949999999999999</v>
      </c>
      <c r="BG1047">
        <v>1.7875000000000001</v>
      </c>
      <c r="BH1047">
        <v>1.77</v>
      </c>
      <c r="BI1047">
        <v>1.73</v>
      </c>
      <c r="BJ1047">
        <v>1.6924999999999999</v>
      </c>
      <c r="BK1047">
        <v>1.665</v>
      </c>
      <c r="BL1047">
        <v>1.65</v>
      </c>
      <c r="BM1047">
        <v>1.6475</v>
      </c>
      <c r="BN1047">
        <v>1.6525000000000001</v>
      </c>
    </row>
    <row r="1048" spans="1:66">
      <c r="A1048" s="95">
        <v>45757</v>
      </c>
      <c r="C1048" s="63">
        <v>3478</v>
      </c>
      <c r="BC1048">
        <v>1.78</v>
      </c>
      <c r="BD1048">
        <v>1.7949999999999999</v>
      </c>
      <c r="BE1048">
        <v>1.8075000000000001</v>
      </c>
      <c r="BF1048">
        <v>1.81</v>
      </c>
      <c r="BG1048">
        <v>1.8</v>
      </c>
      <c r="BH1048">
        <v>1.7825</v>
      </c>
      <c r="BI1048">
        <v>1.74</v>
      </c>
      <c r="BJ1048">
        <v>1.6975</v>
      </c>
      <c r="BK1048">
        <v>1.67</v>
      </c>
      <c r="BL1048">
        <v>1.655</v>
      </c>
      <c r="BM1048">
        <v>1.6525000000000001</v>
      </c>
      <c r="BN1048">
        <v>1.6575</v>
      </c>
    </row>
    <row r="1049" spans="1:66">
      <c r="A1049" s="95">
        <v>45758</v>
      </c>
      <c r="C1049" s="63">
        <v>3854</v>
      </c>
      <c r="BC1049">
        <v>1.7949999999999999</v>
      </c>
      <c r="BD1049">
        <v>1.8149999999999999</v>
      </c>
      <c r="BE1049">
        <v>1.8274999999999999</v>
      </c>
      <c r="BF1049">
        <v>1.8325</v>
      </c>
      <c r="BG1049">
        <v>1.825</v>
      </c>
      <c r="BH1049">
        <v>1.8075000000000001</v>
      </c>
      <c r="BI1049">
        <v>1.7649999999999999</v>
      </c>
      <c r="BJ1049">
        <v>1.7224999999999999</v>
      </c>
      <c r="BK1049">
        <v>1.6950000000000001</v>
      </c>
      <c r="BL1049">
        <v>1.68</v>
      </c>
      <c r="BM1049">
        <v>1.6775</v>
      </c>
      <c r="BN1049">
        <v>1.6825000000000001</v>
      </c>
    </row>
    <row r="1050" spans="1:66">
      <c r="A1050" s="95">
        <v>45761</v>
      </c>
      <c r="C1050" s="63">
        <v>2394</v>
      </c>
      <c r="BC1050">
        <v>1.7949999999999999</v>
      </c>
      <c r="BD1050">
        <v>1.8149999999999999</v>
      </c>
      <c r="BE1050">
        <v>1.8274999999999999</v>
      </c>
      <c r="BF1050">
        <v>1.8325</v>
      </c>
      <c r="BG1050">
        <v>1.825</v>
      </c>
      <c r="BH1050">
        <v>1.8075000000000001</v>
      </c>
      <c r="BI1050">
        <v>1.7649999999999999</v>
      </c>
      <c r="BJ1050">
        <v>1.7224999999999999</v>
      </c>
      <c r="BK1050">
        <v>1.6950000000000001</v>
      </c>
      <c r="BL1050">
        <v>1.68</v>
      </c>
      <c r="BM1050">
        <v>1.6775</v>
      </c>
      <c r="BN1050">
        <v>1.6825000000000001</v>
      </c>
    </row>
    <row r="1051" spans="1:66">
      <c r="A1051" s="95">
        <v>45762</v>
      </c>
      <c r="C1051" s="63">
        <v>2606</v>
      </c>
      <c r="BC1051">
        <v>1.7875000000000001</v>
      </c>
      <c r="BD1051">
        <v>1.8075000000000001</v>
      </c>
      <c r="BE1051">
        <v>1.82</v>
      </c>
      <c r="BF1051">
        <v>1.825</v>
      </c>
      <c r="BG1051">
        <v>1.8174999999999999</v>
      </c>
      <c r="BH1051">
        <v>1.8</v>
      </c>
      <c r="BI1051">
        <v>1.7549999999999999</v>
      </c>
      <c r="BJ1051">
        <v>1.7124999999999999</v>
      </c>
      <c r="BK1051">
        <v>1.6850000000000001</v>
      </c>
      <c r="BL1051">
        <v>1.67</v>
      </c>
      <c r="BM1051">
        <v>1.6675</v>
      </c>
      <c r="BN1051">
        <v>1.6725000000000001</v>
      </c>
    </row>
    <row r="1052" spans="1:66">
      <c r="A1052" s="95">
        <v>45763</v>
      </c>
      <c r="C1052" s="63">
        <v>5421</v>
      </c>
      <c r="BC1052">
        <v>1.77</v>
      </c>
      <c r="BD1052">
        <v>1.78</v>
      </c>
      <c r="BE1052">
        <v>1.7949999999999999</v>
      </c>
      <c r="BF1052">
        <v>1.8</v>
      </c>
      <c r="BG1052">
        <v>1.7949999999999999</v>
      </c>
      <c r="BH1052">
        <v>1.78</v>
      </c>
      <c r="BI1052">
        <v>1.74</v>
      </c>
      <c r="BJ1052">
        <v>1.7</v>
      </c>
      <c r="BK1052">
        <v>1.6725000000000001</v>
      </c>
      <c r="BL1052">
        <v>1.6575</v>
      </c>
      <c r="BM1052">
        <v>1.655</v>
      </c>
      <c r="BN1052">
        <v>1.66</v>
      </c>
    </row>
    <row r="1053" spans="1:66">
      <c r="A1053" s="95">
        <v>45764</v>
      </c>
      <c r="C1053" s="63">
        <v>3702</v>
      </c>
      <c r="BC1053">
        <v>1.77</v>
      </c>
      <c r="BD1053">
        <v>1.78</v>
      </c>
      <c r="BE1053">
        <v>1.7975000000000001</v>
      </c>
      <c r="BF1053">
        <v>1.8025</v>
      </c>
      <c r="BG1053">
        <v>1.7975000000000001</v>
      </c>
      <c r="BH1053">
        <v>1.7825</v>
      </c>
      <c r="BI1053">
        <v>1.7424999999999999</v>
      </c>
      <c r="BJ1053">
        <v>1.7024999999999999</v>
      </c>
      <c r="BK1053">
        <v>1.675</v>
      </c>
      <c r="BL1053">
        <v>1.66</v>
      </c>
      <c r="BM1053">
        <v>1.6575</v>
      </c>
      <c r="BN1053">
        <v>1.6625000000000001</v>
      </c>
    </row>
    <row r="1054" spans="1:66">
      <c r="A1054" s="95">
        <v>45768</v>
      </c>
      <c r="C1054" s="63">
        <v>1224</v>
      </c>
      <c r="BC1054">
        <v>1.77</v>
      </c>
      <c r="BD1054">
        <v>1.7749999999999999</v>
      </c>
      <c r="BE1054">
        <v>1.7925</v>
      </c>
      <c r="BF1054">
        <v>1.7975000000000001</v>
      </c>
      <c r="BG1054">
        <v>1.7925</v>
      </c>
      <c r="BH1054">
        <v>1.7775000000000001</v>
      </c>
      <c r="BI1054">
        <v>1.7375</v>
      </c>
      <c r="BJ1054">
        <v>1.6975</v>
      </c>
      <c r="BK1054">
        <v>1.67</v>
      </c>
      <c r="BL1054">
        <v>1.655</v>
      </c>
      <c r="BM1054">
        <v>1.6525000000000001</v>
      </c>
      <c r="BN1054">
        <v>1.6575</v>
      </c>
    </row>
    <row r="1055" spans="1:66">
      <c r="A1055" s="95">
        <v>45769</v>
      </c>
      <c r="C1055" s="63">
        <v>3922</v>
      </c>
      <c r="BC1055">
        <v>1.76</v>
      </c>
      <c r="BD1055">
        <v>1.75</v>
      </c>
      <c r="BE1055">
        <v>1.7675000000000001</v>
      </c>
      <c r="BF1055">
        <v>1.7749999999999999</v>
      </c>
      <c r="BG1055">
        <v>1.77</v>
      </c>
      <c r="BH1055">
        <v>1.7549999999999999</v>
      </c>
      <c r="BI1055">
        <v>1.7150000000000001</v>
      </c>
      <c r="BJ1055">
        <v>1.675</v>
      </c>
      <c r="BK1055">
        <v>1.65</v>
      </c>
      <c r="BL1055">
        <v>1.635</v>
      </c>
      <c r="BM1055">
        <v>1.6325000000000001</v>
      </c>
      <c r="BN1055">
        <v>1.6375</v>
      </c>
    </row>
    <row r="1056" spans="1:66">
      <c r="A1056" s="95">
        <v>45770</v>
      </c>
      <c r="C1056" s="63">
        <v>3499</v>
      </c>
      <c r="BC1056">
        <v>1.76</v>
      </c>
      <c r="BD1056">
        <v>1.7549999999999999</v>
      </c>
      <c r="BE1056">
        <v>1.7725</v>
      </c>
      <c r="BF1056">
        <v>1.7775000000000001</v>
      </c>
      <c r="BG1056">
        <v>1.7725</v>
      </c>
      <c r="BH1056">
        <v>1.7549999999999999</v>
      </c>
      <c r="BI1056">
        <v>1.7150000000000001</v>
      </c>
      <c r="BJ1056">
        <v>1.675</v>
      </c>
      <c r="BK1056">
        <v>1.65</v>
      </c>
      <c r="BL1056">
        <v>1.635</v>
      </c>
      <c r="BM1056">
        <v>1.6325000000000001</v>
      </c>
      <c r="BN1056">
        <v>1.6375</v>
      </c>
    </row>
    <row r="1057" spans="1:66">
      <c r="A1057" s="95">
        <v>45771</v>
      </c>
      <c r="C1057" s="63">
        <v>4232</v>
      </c>
      <c r="BC1057">
        <v>1.7675000000000001</v>
      </c>
      <c r="BD1057">
        <v>1.7849999999999999</v>
      </c>
      <c r="BE1057">
        <v>1.7975000000000001</v>
      </c>
      <c r="BF1057">
        <v>1.8025</v>
      </c>
      <c r="BG1057">
        <v>1.7949999999999999</v>
      </c>
      <c r="BH1057">
        <v>1.7775000000000001</v>
      </c>
      <c r="BI1057">
        <v>1.7350000000000001</v>
      </c>
      <c r="BJ1057">
        <v>1.6950000000000001</v>
      </c>
      <c r="BK1057">
        <v>1.67</v>
      </c>
      <c r="BL1057">
        <v>1.655</v>
      </c>
      <c r="BM1057">
        <v>1.6525000000000001</v>
      </c>
      <c r="BN1057">
        <v>1.6575</v>
      </c>
    </row>
    <row r="1058" spans="1:66">
      <c r="A1058" s="95">
        <v>45772</v>
      </c>
      <c r="C1058" s="63">
        <v>2191</v>
      </c>
      <c r="BC1058">
        <v>1.77</v>
      </c>
      <c r="BD1058">
        <v>1.7975000000000001</v>
      </c>
      <c r="BE1058">
        <v>1.8149999999999999</v>
      </c>
      <c r="BF1058">
        <v>1.82</v>
      </c>
      <c r="BG1058">
        <v>1.8125</v>
      </c>
      <c r="BH1058">
        <v>1.7975000000000001</v>
      </c>
      <c r="BI1058">
        <v>1.7549999999999999</v>
      </c>
      <c r="BJ1058">
        <v>1.7150000000000001</v>
      </c>
      <c r="BK1058">
        <v>1.69</v>
      </c>
      <c r="BL1058">
        <v>1.675</v>
      </c>
      <c r="BM1058">
        <v>1.6725000000000001</v>
      </c>
      <c r="BN1058">
        <v>1.6775</v>
      </c>
    </row>
    <row r="1059" spans="1:66">
      <c r="A1059" s="95">
        <v>45775</v>
      </c>
      <c r="C1059" s="63">
        <v>3289</v>
      </c>
      <c r="BC1059">
        <v>1.7725</v>
      </c>
      <c r="BD1059">
        <v>1.8075000000000001</v>
      </c>
      <c r="BE1059">
        <v>1.8225</v>
      </c>
      <c r="BF1059">
        <v>1.8274999999999999</v>
      </c>
      <c r="BG1059">
        <v>1.82</v>
      </c>
      <c r="BH1059">
        <v>1.8025</v>
      </c>
      <c r="BI1059">
        <v>1.76</v>
      </c>
      <c r="BJ1059">
        <v>1.72</v>
      </c>
      <c r="BK1059">
        <v>1.6950000000000001</v>
      </c>
      <c r="BL1059">
        <v>1.68</v>
      </c>
      <c r="BM1059">
        <v>1.6775</v>
      </c>
      <c r="BN1059">
        <v>1.6825000000000001</v>
      </c>
    </row>
    <row r="1060" spans="1:66">
      <c r="A1060" s="95">
        <v>45776</v>
      </c>
      <c r="C1060" s="63">
        <v>5619</v>
      </c>
      <c r="BC1060">
        <v>1.77</v>
      </c>
      <c r="BD1060">
        <v>1.7825</v>
      </c>
      <c r="BE1060">
        <v>1.8</v>
      </c>
      <c r="BF1060">
        <v>1.8049999999999999</v>
      </c>
      <c r="BG1060">
        <v>1.7975000000000001</v>
      </c>
      <c r="BH1060">
        <v>1.7775000000000001</v>
      </c>
      <c r="BI1060">
        <v>1.7350000000000001</v>
      </c>
      <c r="BJ1060">
        <v>1.6924999999999999</v>
      </c>
      <c r="BK1060">
        <v>1.665</v>
      </c>
      <c r="BL1060">
        <v>1.65</v>
      </c>
      <c r="BM1060">
        <v>1.6475</v>
      </c>
      <c r="BN1060">
        <v>1.6525000000000001</v>
      </c>
    </row>
    <row r="1061" spans="1:66">
      <c r="A1061" s="95">
        <v>45777</v>
      </c>
      <c r="C1061" s="63">
        <v>4008</v>
      </c>
      <c r="BC1061" s="28">
        <v>1.7702599999999999</v>
      </c>
      <c r="BD1061">
        <v>1.79</v>
      </c>
      <c r="BE1061">
        <v>1.8049999999999999</v>
      </c>
      <c r="BF1061">
        <v>1.81</v>
      </c>
      <c r="BG1061">
        <v>1.8</v>
      </c>
      <c r="BH1061">
        <v>1.78</v>
      </c>
      <c r="BI1061">
        <v>1.7375</v>
      </c>
      <c r="BJ1061">
        <v>1.6950000000000001</v>
      </c>
      <c r="BK1061">
        <v>1.665</v>
      </c>
      <c r="BL1061">
        <v>1.65</v>
      </c>
      <c r="BM1061">
        <v>1.6475</v>
      </c>
      <c r="BN1061">
        <v>1.6525000000000001</v>
      </c>
    </row>
    <row r="1062" spans="1:66">
      <c r="A1062" s="103">
        <v>45778</v>
      </c>
      <c r="C1062" s="63">
        <v>2121</v>
      </c>
      <c r="BC1062">
        <v>1.7702599999999999</v>
      </c>
      <c r="BD1062">
        <v>1.7749999999999999</v>
      </c>
      <c r="BE1062">
        <v>1.79</v>
      </c>
      <c r="BF1062">
        <v>1.7949999999999999</v>
      </c>
      <c r="BG1062">
        <v>1.7849999999999999</v>
      </c>
      <c r="BH1062">
        <v>1.7675000000000001</v>
      </c>
      <c r="BI1062">
        <v>1.7250000000000001</v>
      </c>
      <c r="BJ1062">
        <v>1.6825000000000001</v>
      </c>
      <c r="BK1062">
        <v>1.6525000000000001</v>
      </c>
      <c r="BL1062">
        <v>1.6375</v>
      </c>
      <c r="BM1062">
        <v>1.635</v>
      </c>
      <c r="BN1062">
        <v>1.64</v>
      </c>
    </row>
    <row r="1063" spans="1:66">
      <c r="A1063" s="95">
        <v>45779</v>
      </c>
      <c r="C1063" s="63">
        <v>4487</v>
      </c>
      <c r="BC1063">
        <v>1.7702599999999999</v>
      </c>
      <c r="BD1063">
        <v>1.7849999999999999</v>
      </c>
      <c r="BE1063">
        <v>1.8</v>
      </c>
      <c r="BF1063">
        <v>1.8049999999999999</v>
      </c>
      <c r="BG1063">
        <v>1.7975000000000001</v>
      </c>
      <c r="BH1063">
        <v>1.78</v>
      </c>
      <c r="BI1063">
        <v>1.74</v>
      </c>
      <c r="BJ1063">
        <v>1.7</v>
      </c>
      <c r="BK1063">
        <v>1.675</v>
      </c>
      <c r="BL1063">
        <v>1.66</v>
      </c>
      <c r="BM1063">
        <v>1.6575</v>
      </c>
      <c r="BN1063">
        <v>1.6625000000000001</v>
      </c>
    </row>
    <row r="1064" spans="1:66">
      <c r="A1064" s="103">
        <v>45782</v>
      </c>
      <c r="C1064" s="63">
        <v>2113</v>
      </c>
      <c r="BD1064">
        <v>1.7575000000000001</v>
      </c>
      <c r="BE1064">
        <v>1.77</v>
      </c>
      <c r="BF1064">
        <v>1.7749999999999999</v>
      </c>
      <c r="BG1064">
        <v>1.7675000000000001</v>
      </c>
      <c r="BH1064">
        <v>1.75</v>
      </c>
      <c r="BI1064">
        <v>1.71</v>
      </c>
      <c r="BJ1064">
        <v>1.67</v>
      </c>
      <c r="BK1064">
        <v>1.645</v>
      </c>
      <c r="BL1064">
        <v>1.63</v>
      </c>
      <c r="BM1064">
        <v>1.6274999999999999</v>
      </c>
      <c r="BN1064">
        <v>1.6325000000000001</v>
      </c>
    </row>
    <row r="1065" spans="1:66">
      <c r="A1065" s="95">
        <v>45783</v>
      </c>
      <c r="C1065" s="63">
        <v>3122</v>
      </c>
      <c r="BD1065">
        <v>1.7350000000000001</v>
      </c>
      <c r="BE1065">
        <v>1.7450000000000001</v>
      </c>
      <c r="BF1065">
        <v>1.75</v>
      </c>
      <c r="BG1065">
        <v>1.7424999999999999</v>
      </c>
      <c r="BH1065">
        <v>1.7250000000000001</v>
      </c>
      <c r="BI1065">
        <v>1.6850000000000001</v>
      </c>
      <c r="BJ1065">
        <v>1.645</v>
      </c>
      <c r="BK1065">
        <v>1.62</v>
      </c>
      <c r="BL1065">
        <v>1.605</v>
      </c>
      <c r="BM1065">
        <v>1.6025</v>
      </c>
      <c r="BN1065">
        <v>1.6074999999999999</v>
      </c>
    </row>
    <row r="1066" spans="1:66">
      <c r="A1066" s="95">
        <v>45784</v>
      </c>
      <c r="C1066" s="63">
        <v>3904</v>
      </c>
      <c r="BD1066">
        <v>1.71</v>
      </c>
      <c r="BE1066">
        <v>1.7150000000000001</v>
      </c>
      <c r="BF1066">
        <v>1.7224999999999999</v>
      </c>
      <c r="BG1066">
        <v>1.72</v>
      </c>
      <c r="BH1066">
        <v>1.7075</v>
      </c>
      <c r="BI1066">
        <v>1.6725000000000001</v>
      </c>
      <c r="BJ1066">
        <v>1.635</v>
      </c>
      <c r="BK1066">
        <v>1.6125</v>
      </c>
      <c r="BL1066">
        <v>1.5974999999999999</v>
      </c>
      <c r="BM1066">
        <v>1.595</v>
      </c>
      <c r="BN1066">
        <v>1.6</v>
      </c>
    </row>
    <row r="1067" spans="1:66">
      <c r="A1067" s="95">
        <v>45785</v>
      </c>
      <c r="C1067" s="63">
        <v>3668</v>
      </c>
      <c r="BD1067">
        <v>1.71</v>
      </c>
      <c r="BE1067">
        <v>1.7124999999999999</v>
      </c>
      <c r="BF1067">
        <v>1.72</v>
      </c>
      <c r="BG1067">
        <v>1.72</v>
      </c>
      <c r="BH1067">
        <v>1.7075</v>
      </c>
      <c r="BI1067">
        <v>1.6725000000000001</v>
      </c>
      <c r="BJ1067">
        <v>1.6375</v>
      </c>
      <c r="BK1067">
        <v>1.615</v>
      </c>
      <c r="BL1067">
        <v>1.6</v>
      </c>
      <c r="BM1067">
        <v>1.5974999999999999</v>
      </c>
      <c r="BN1067">
        <v>1.6025</v>
      </c>
    </row>
    <row r="1068" spans="1:66">
      <c r="A1068" s="95">
        <v>45786</v>
      </c>
      <c r="C1068" s="63">
        <v>5312</v>
      </c>
      <c r="BD1068">
        <v>1.7224999999999999</v>
      </c>
      <c r="BE1068">
        <v>1.7275</v>
      </c>
      <c r="BF1068">
        <v>1.7350000000000001</v>
      </c>
      <c r="BG1068">
        <v>1.7350000000000001</v>
      </c>
      <c r="BH1068">
        <v>1.7224999999999999</v>
      </c>
      <c r="BI1068">
        <v>1.6875</v>
      </c>
      <c r="BJ1068">
        <v>1.6525000000000001</v>
      </c>
      <c r="BK1068">
        <v>1.6274999999999999</v>
      </c>
      <c r="BL1068">
        <v>1.6125</v>
      </c>
      <c r="BM1068">
        <v>1.62</v>
      </c>
      <c r="BN1068">
        <v>1.635</v>
      </c>
    </row>
    <row r="1069" spans="1:66">
      <c r="A1069" s="95">
        <v>45789</v>
      </c>
      <c r="C1069" s="63">
        <v>2521</v>
      </c>
      <c r="BD1069">
        <v>1.72</v>
      </c>
      <c r="BE1069">
        <v>1.7250000000000001</v>
      </c>
      <c r="BF1069">
        <v>1.7324999999999999</v>
      </c>
      <c r="BG1069">
        <v>1.7324999999999999</v>
      </c>
      <c r="BH1069">
        <v>1.7224999999999999</v>
      </c>
      <c r="BI1069">
        <v>1.69</v>
      </c>
      <c r="BJ1069">
        <v>1.655</v>
      </c>
      <c r="BK1069">
        <v>1.63</v>
      </c>
      <c r="BL1069">
        <v>1.615</v>
      </c>
      <c r="BM1069">
        <v>1.6225000000000001</v>
      </c>
      <c r="BN1069">
        <v>1.6375</v>
      </c>
    </row>
    <row r="1070" spans="1:66">
      <c r="A1070" s="95">
        <v>45790</v>
      </c>
      <c r="C1070" s="63">
        <v>4899</v>
      </c>
      <c r="BD1070">
        <v>1.7075</v>
      </c>
      <c r="BE1070">
        <v>1.7075</v>
      </c>
      <c r="BF1070">
        <v>1.7175</v>
      </c>
      <c r="BG1070">
        <v>1.7175</v>
      </c>
      <c r="BH1070">
        <v>1.71</v>
      </c>
      <c r="BI1070">
        <v>1.68</v>
      </c>
      <c r="BJ1070">
        <v>1.6475</v>
      </c>
      <c r="BK1070">
        <v>1.625</v>
      </c>
      <c r="BL1070">
        <v>1.61</v>
      </c>
      <c r="BM1070">
        <v>1.6174999999999999</v>
      </c>
      <c r="BN1070">
        <v>1.6325000000000001</v>
      </c>
    </row>
    <row r="1071" spans="1:66">
      <c r="A1071" s="95">
        <v>45791</v>
      </c>
      <c r="C1071" s="63">
        <v>4209</v>
      </c>
      <c r="BD1071">
        <v>1.7050000000000001</v>
      </c>
      <c r="BE1071">
        <v>1.7050000000000001</v>
      </c>
      <c r="BF1071">
        <v>1.72</v>
      </c>
      <c r="BG1071">
        <v>1.7224999999999999</v>
      </c>
      <c r="BH1071">
        <v>1.7150000000000001</v>
      </c>
      <c r="BI1071">
        <v>1.6850000000000001</v>
      </c>
      <c r="BJ1071">
        <v>1.655</v>
      </c>
      <c r="BK1071">
        <v>1.6325000000000001</v>
      </c>
      <c r="BL1071">
        <v>1.6174999999999999</v>
      </c>
      <c r="BM1071">
        <v>1.625</v>
      </c>
      <c r="BN1071">
        <v>1.64</v>
      </c>
    </row>
    <row r="1072" spans="1:66">
      <c r="A1072" s="95">
        <v>45792</v>
      </c>
      <c r="C1072" s="63">
        <v>3657</v>
      </c>
      <c r="BD1072">
        <v>1.72</v>
      </c>
      <c r="BE1072">
        <v>1.73</v>
      </c>
      <c r="BF1072">
        <v>1.7424999999999999</v>
      </c>
      <c r="BG1072">
        <v>1.7424999999999999</v>
      </c>
      <c r="BH1072">
        <v>1.7324999999999999</v>
      </c>
      <c r="BI1072">
        <v>1.7</v>
      </c>
      <c r="BJ1072">
        <v>1.67</v>
      </c>
      <c r="BK1072">
        <v>1.6475</v>
      </c>
      <c r="BL1072">
        <v>1.6325000000000001</v>
      </c>
      <c r="BM1072">
        <v>1.64</v>
      </c>
      <c r="BN1072">
        <v>1.655</v>
      </c>
    </row>
    <row r="1073" spans="1:69">
      <c r="A1073" s="95">
        <v>45793</v>
      </c>
      <c r="C1073" s="63">
        <v>3687</v>
      </c>
      <c r="BD1073">
        <v>1.73</v>
      </c>
      <c r="BE1073">
        <v>1.7475000000000001</v>
      </c>
      <c r="BF1073">
        <v>1.76</v>
      </c>
      <c r="BG1073">
        <v>1.7575000000000001</v>
      </c>
      <c r="BH1073">
        <v>1.7424999999999999</v>
      </c>
      <c r="BI1073">
        <v>1.7075</v>
      </c>
      <c r="BJ1073">
        <v>1.675</v>
      </c>
      <c r="BK1073">
        <v>1.65</v>
      </c>
      <c r="BL1073">
        <v>1.635</v>
      </c>
      <c r="BM1073">
        <v>1.6425000000000001</v>
      </c>
      <c r="BN1073">
        <v>1.6575</v>
      </c>
    </row>
    <row r="1074" spans="1:69">
      <c r="A1074" s="95">
        <v>45796</v>
      </c>
      <c r="C1074" s="63">
        <v>2354</v>
      </c>
      <c r="BD1074">
        <v>1.7275</v>
      </c>
      <c r="BE1074">
        <v>1.7424999999999999</v>
      </c>
      <c r="BF1074">
        <v>1.7575000000000001</v>
      </c>
      <c r="BG1074">
        <v>1.7575000000000001</v>
      </c>
      <c r="BH1074">
        <v>1.7450000000000001</v>
      </c>
      <c r="BI1074">
        <v>1.7124999999999999</v>
      </c>
      <c r="BJ1074">
        <v>1.68</v>
      </c>
      <c r="BK1074">
        <v>1.655</v>
      </c>
      <c r="BL1074">
        <v>1.64</v>
      </c>
      <c r="BM1074">
        <v>1.6475</v>
      </c>
      <c r="BN1074">
        <v>1.6625000000000001</v>
      </c>
    </row>
    <row r="1075" spans="1:69">
      <c r="A1075" s="95">
        <v>45797</v>
      </c>
      <c r="C1075" s="63">
        <v>4625</v>
      </c>
      <c r="BD1075">
        <v>1.73</v>
      </c>
      <c r="BE1075">
        <v>1.7675000000000001</v>
      </c>
      <c r="BF1075">
        <v>1.7825</v>
      </c>
      <c r="BG1075">
        <v>1.78</v>
      </c>
      <c r="BH1075">
        <v>1.7649999999999999</v>
      </c>
      <c r="BI1075">
        <v>1.7275</v>
      </c>
      <c r="BJ1075">
        <v>1.6924999999999999</v>
      </c>
      <c r="BK1075">
        <v>1.6675</v>
      </c>
      <c r="BL1075">
        <v>1.6525000000000001</v>
      </c>
      <c r="BM1075">
        <v>1.66</v>
      </c>
      <c r="BN1075">
        <v>1.675</v>
      </c>
    </row>
    <row r="1076" spans="1:69">
      <c r="A1076" s="95">
        <v>45798</v>
      </c>
      <c r="C1076" s="63">
        <v>4182</v>
      </c>
      <c r="BD1076">
        <v>1.7450000000000001</v>
      </c>
      <c r="BE1076">
        <v>1.7949999999999999</v>
      </c>
      <c r="BF1076">
        <v>1.8075000000000001</v>
      </c>
      <c r="BG1076">
        <v>1.8025</v>
      </c>
      <c r="BH1076">
        <v>1.7849999999999999</v>
      </c>
      <c r="BI1076">
        <v>1.7475000000000001</v>
      </c>
      <c r="BJ1076">
        <v>1.71</v>
      </c>
      <c r="BK1076">
        <v>1.6850000000000001</v>
      </c>
      <c r="BL1076">
        <v>1.67</v>
      </c>
      <c r="BM1076">
        <v>1.6775</v>
      </c>
      <c r="BN1076">
        <v>1.6924999999999999</v>
      </c>
    </row>
    <row r="1077" spans="1:69">
      <c r="A1077" s="95">
        <v>45799</v>
      </c>
      <c r="C1077" s="63">
        <v>6241</v>
      </c>
      <c r="BD1077">
        <v>1.74</v>
      </c>
      <c r="BE1077">
        <v>1.7925</v>
      </c>
      <c r="BF1077">
        <v>1.8075000000000001</v>
      </c>
      <c r="BG1077">
        <v>1.8</v>
      </c>
      <c r="BH1077">
        <v>1.78</v>
      </c>
      <c r="BI1077">
        <v>1.74</v>
      </c>
      <c r="BJ1077">
        <v>1.7024999999999999</v>
      </c>
      <c r="BK1077">
        <v>1.6775</v>
      </c>
      <c r="BL1077">
        <v>1.6625000000000001</v>
      </c>
      <c r="BM1077">
        <v>1.67</v>
      </c>
      <c r="BN1077">
        <v>1.6850000000000001</v>
      </c>
      <c r="BO1077">
        <v>1.7075</v>
      </c>
      <c r="BP1077">
        <v>1.7175</v>
      </c>
      <c r="BQ1077">
        <v>1.7224999999999999</v>
      </c>
    </row>
    <row r="1078" spans="1:69">
      <c r="A1078" s="95">
        <v>45800</v>
      </c>
      <c r="C1078" s="63">
        <v>1725</v>
      </c>
      <c r="BD1078">
        <v>1.7375</v>
      </c>
      <c r="BE1078">
        <v>1.7849999999999999</v>
      </c>
      <c r="BF1078">
        <v>1.8</v>
      </c>
      <c r="BG1078">
        <v>1.7925</v>
      </c>
      <c r="BH1078">
        <v>1.7749999999999999</v>
      </c>
      <c r="BI1078">
        <v>1.7350000000000001</v>
      </c>
      <c r="BJ1078">
        <v>1.6975</v>
      </c>
      <c r="BK1078">
        <v>1.6725000000000001</v>
      </c>
      <c r="BL1078">
        <v>1.6575</v>
      </c>
      <c r="BM1078">
        <v>1.665</v>
      </c>
      <c r="BN1078">
        <v>1.68</v>
      </c>
      <c r="BO1078">
        <v>1.7024999999999999</v>
      </c>
      <c r="BP1078">
        <v>1.7124999999999999</v>
      </c>
      <c r="BQ1078">
        <v>1.7175</v>
      </c>
    </row>
    <row r="1079" spans="1:69">
      <c r="A1079" s="103">
        <v>45803</v>
      </c>
      <c r="BD1079" s="189">
        <v>1.7375</v>
      </c>
      <c r="BE1079" s="189">
        <v>1.7849999999999999</v>
      </c>
      <c r="BF1079" s="189">
        <v>1.8</v>
      </c>
      <c r="BG1079" s="189">
        <v>1.7925</v>
      </c>
      <c r="BH1079" s="189">
        <v>1.7749999999999999</v>
      </c>
      <c r="BI1079" s="189">
        <v>1.7350000000000001</v>
      </c>
      <c r="BJ1079" s="189">
        <v>1.6975</v>
      </c>
      <c r="BK1079" s="189">
        <v>1.6725000000000001</v>
      </c>
      <c r="BL1079" s="189">
        <v>1.6575</v>
      </c>
      <c r="BM1079" s="189">
        <v>1.665</v>
      </c>
      <c r="BN1079" s="189">
        <v>1.68</v>
      </c>
      <c r="BO1079" s="189">
        <v>1.7024999999999999</v>
      </c>
      <c r="BP1079" s="189">
        <v>1.7124999999999999</v>
      </c>
      <c r="BQ1079" s="189">
        <v>1.7175</v>
      </c>
    </row>
    <row r="1080" spans="1:69">
      <c r="A1080" s="95">
        <v>45804</v>
      </c>
      <c r="C1080" s="63">
        <v>1616</v>
      </c>
      <c r="BD1080">
        <v>1.7424999999999999</v>
      </c>
      <c r="BE1080">
        <v>1.7949999999999999</v>
      </c>
      <c r="BF1080">
        <v>1.81</v>
      </c>
      <c r="BG1080">
        <v>1.8</v>
      </c>
      <c r="BH1080">
        <v>1.78</v>
      </c>
      <c r="BI1080">
        <v>1.74</v>
      </c>
      <c r="BJ1080">
        <v>1.7024999999999999</v>
      </c>
      <c r="BK1080">
        <v>1.6775</v>
      </c>
      <c r="BL1080">
        <v>1.6625000000000001</v>
      </c>
      <c r="BM1080">
        <v>1.67</v>
      </c>
      <c r="BN1080">
        <v>1.6850000000000001</v>
      </c>
      <c r="BO1080">
        <v>1.7075</v>
      </c>
      <c r="BP1080">
        <v>1.7175</v>
      </c>
      <c r="BQ1080">
        <v>1.7224999999999999</v>
      </c>
    </row>
    <row r="1081" spans="1:69">
      <c r="A1081" s="95">
        <v>45805</v>
      </c>
      <c r="C1081" s="63">
        <v>3569</v>
      </c>
      <c r="BD1081">
        <v>1.7350000000000001</v>
      </c>
      <c r="BE1081">
        <v>1.76</v>
      </c>
      <c r="BF1081">
        <v>1.7749999999999999</v>
      </c>
      <c r="BG1081">
        <v>1.7675000000000001</v>
      </c>
      <c r="BH1081">
        <v>1.75</v>
      </c>
      <c r="BI1081">
        <v>1.7124999999999999</v>
      </c>
      <c r="BJ1081">
        <v>1.675</v>
      </c>
      <c r="BK1081">
        <v>1.65</v>
      </c>
      <c r="BL1081">
        <v>1.635</v>
      </c>
      <c r="BM1081">
        <v>1.6425000000000001</v>
      </c>
      <c r="BN1081">
        <v>1.6575</v>
      </c>
      <c r="BO1081">
        <v>1.68</v>
      </c>
      <c r="BP1081">
        <v>1.69</v>
      </c>
      <c r="BQ1081">
        <v>1.6950000000000001</v>
      </c>
    </row>
    <row r="1082" spans="1:69">
      <c r="A1082" s="95">
        <v>45806</v>
      </c>
      <c r="C1082" s="63">
        <v>2407</v>
      </c>
      <c r="BD1082">
        <v>1.7324999999999999</v>
      </c>
      <c r="BE1082">
        <v>1.74</v>
      </c>
      <c r="BF1082">
        <v>1.7524999999999999</v>
      </c>
      <c r="BG1082">
        <v>1.7475000000000001</v>
      </c>
      <c r="BH1082">
        <v>1.73</v>
      </c>
      <c r="BI1082">
        <v>1.6924999999999999</v>
      </c>
      <c r="BJ1082">
        <v>1.655</v>
      </c>
      <c r="BK1082">
        <v>1.63</v>
      </c>
      <c r="BL1082">
        <v>1.615</v>
      </c>
      <c r="BM1082">
        <v>1.6225000000000001</v>
      </c>
      <c r="BN1082">
        <v>1.6375</v>
      </c>
      <c r="BO1082">
        <v>1.66</v>
      </c>
      <c r="BP1082">
        <v>1.67</v>
      </c>
      <c r="BQ1082">
        <v>1.675</v>
      </c>
    </row>
    <row r="1083" spans="1:69">
      <c r="A1083" s="95">
        <v>45807</v>
      </c>
      <c r="C1083" s="63">
        <v>2674</v>
      </c>
      <c r="BD1083" s="28">
        <v>1.7320800000000001</v>
      </c>
      <c r="BE1083">
        <v>1.7475000000000001</v>
      </c>
      <c r="BF1083">
        <v>1.7549999999999999</v>
      </c>
      <c r="BG1083">
        <v>1.75</v>
      </c>
      <c r="BH1083">
        <v>1.7324999999999999</v>
      </c>
      <c r="BI1083">
        <v>1.6950000000000001</v>
      </c>
      <c r="BJ1083">
        <v>1.6575</v>
      </c>
      <c r="BK1083">
        <v>1.6325000000000001</v>
      </c>
      <c r="BL1083">
        <v>1.6174999999999999</v>
      </c>
      <c r="BM1083">
        <v>1.625</v>
      </c>
      <c r="BN1083">
        <v>1.64</v>
      </c>
      <c r="BO1083">
        <v>1.6625000000000001</v>
      </c>
      <c r="BP1083">
        <v>1.6725000000000001</v>
      </c>
      <c r="BQ1083">
        <v>1.6775</v>
      </c>
    </row>
    <row r="1084" spans="1:69">
      <c r="A1084" s="95">
        <v>45810</v>
      </c>
      <c r="C1084" s="63">
        <v>1893</v>
      </c>
      <c r="BD1084">
        <v>1.7320800000000001</v>
      </c>
      <c r="BE1084">
        <v>1.7350000000000001</v>
      </c>
      <c r="BF1084">
        <v>1.7450000000000001</v>
      </c>
      <c r="BG1084">
        <v>1.74</v>
      </c>
      <c r="BH1084">
        <v>1.7224999999999999</v>
      </c>
      <c r="BI1084">
        <v>1.6875</v>
      </c>
      <c r="BJ1084">
        <v>1.6525000000000001</v>
      </c>
      <c r="BK1084">
        <v>1.6274999999999999</v>
      </c>
      <c r="BL1084">
        <v>1.6125</v>
      </c>
      <c r="BM1084">
        <v>1.62</v>
      </c>
      <c r="BN1084">
        <v>1.635</v>
      </c>
      <c r="BO1084">
        <v>1.6575</v>
      </c>
      <c r="BP1084">
        <v>1.6675</v>
      </c>
      <c r="BQ1084">
        <v>1.6725000000000001</v>
      </c>
    </row>
    <row r="1085" spans="1:69">
      <c r="A1085" s="95">
        <v>45811</v>
      </c>
      <c r="C1085" s="63">
        <v>3167</v>
      </c>
      <c r="BD1085">
        <v>1.7320800000000001</v>
      </c>
      <c r="BE1085">
        <v>1.7050000000000001</v>
      </c>
      <c r="BF1085">
        <v>1.7150000000000001</v>
      </c>
      <c r="BG1085">
        <v>1.7124999999999999</v>
      </c>
      <c r="BH1085">
        <v>1.7</v>
      </c>
      <c r="BI1085">
        <v>1.6725000000000001</v>
      </c>
      <c r="BJ1085">
        <v>1.64</v>
      </c>
      <c r="BK1085">
        <v>1.615</v>
      </c>
      <c r="BL1085">
        <v>1.6</v>
      </c>
      <c r="BM1085">
        <v>1.6074999999999999</v>
      </c>
      <c r="BN1085">
        <v>1.6225000000000001</v>
      </c>
      <c r="BO1085">
        <v>1.645</v>
      </c>
      <c r="BP1085">
        <v>1.655</v>
      </c>
      <c r="BQ1085">
        <v>1.66</v>
      </c>
    </row>
    <row r="1086" spans="1:69">
      <c r="A1086" s="95">
        <v>45812</v>
      </c>
      <c r="C1086" s="63">
        <v>5582</v>
      </c>
      <c r="BE1086">
        <v>1.6825000000000001</v>
      </c>
      <c r="BF1086">
        <v>1.69</v>
      </c>
      <c r="BG1086">
        <v>1.69</v>
      </c>
      <c r="BH1086">
        <v>1.6825000000000001</v>
      </c>
      <c r="BI1086">
        <v>1.6575</v>
      </c>
      <c r="BJ1086">
        <v>1.63</v>
      </c>
      <c r="BK1086">
        <v>1.61</v>
      </c>
      <c r="BL1086">
        <v>1.595</v>
      </c>
      <c r="BM1086">
        <v>1.6025</v>
      </c>
      <c r="BN1086">
        <v>1.6174999999999999</v>
      </c>
      <c r="BO1086">
        <v>1.64</v>
      </c>
      <c r="BP1086">
        <v>1.65</v>
      </c>
      <c r="BQ1086">
        <v>1.655</v>
      </c>
    </row>
    <row r="1087" spans="1:69">
      <c r="A1087" s="95">
        <v>45813</v>
      </c>
      <c r="C1087" s="63">
        <v>5032</v>
      </c>
      <c r="BE1087">
        <v>1.6675</v>
      </c>
      <c r="BF1087">
        <v>1.6725000000000001</v>
      </c>
      <c r="BG1087">
        <v>1.675</v>
      </c>
      <c r="BH1087">
        <v>1.67</v>
      </c>
      <c r="BI1087">
        <v>1.65</v>
      </c>
      <c r="BJ1087">
        <v>1.6274999999999999</v>
      </c>
      <c r="BK1087">
        <v>1.61</v>
      </c>
      <c r="BL1087">
        <v>1.595</v>
      </c>
      <c r="BM1087">
        <v>1.61</v>
      </c>
      <c r="BN1087">
        <v>1.63</v>
      </c>
      <c r="BO1087">
        <v>1.6525000000000001</v>
      </c>
      <c r="BP1087">
        <v>1.6625000000000001</v>
      </c>
      <c r="BQ1087">
        <v>1.6675</v>
      </c>
    </row>
    <row r="1088" spans="1:69">
      <c r="A1088" s="95">
        <v>45814</v>
      </c>
      <c r="C1088" s="63">
        <v>1770</v>
      </c>
      <c r="BE1088">
        <v>1.675</v>
      </c>
      <c r="BF1088">
        <v>1.6825000000000001</v>
      </c>
      <c r="BG1088">
        <v>1.6825000000000001</v>
      </c>
      <c r="BH1088">
        <v>1.6725000000000001</v>
      </c>
      <c r="BI1088">
        <v>1.65</v>
      </c>
      <c r="BJ1088">
        <v>1.625</v>
      </c>
      <c r="BK1088">
        <v>1.6074999999999999</v>
      </c>
      <c r="BL1088">
        <v>1.5925</v>
      </c>
      <c r="BM1088">
        <v>1.6074999999999999</v>
      </c>
      <c r="BN1088">
        <v>1.6274999999999999</v>
      </c>
      <c r="BO1088">
        <v>1.65</v>
      </c>
      <c r="BP1088">
        <v>1.66</v>
      </c>
      <c r="BQ1088">
        <v>1.665</v>
      </c>
    </row>
    <row r="1089" spans="1:71">
      <c r="A1089" s="95">
        <v>45817</v>
      </c>
      <c r="C1089" s="63">
        <v>3130</v>
      </c>
      <c r="BE1089">
        <v>1.66</v>
      </c>
      <c r="BF1089">
        <v>1.66</v>
      </c>
      <c r="BG1089">
        <v>1.6625000000000001</v>
      </c>
      <c r="BH1089">
        <v>1.6525000000000001</v>
      </c>
      <c r="BI1089">
        <v>1.63</v>
      </c>
      <c r="BJ1089">
        <v>1.605</v>
      </c>
      <c r="BK1089">
        <v>1.585</v>
      </c>
      <c r="BL1089">
        <v>1.57</v>
      </c>
      <c r="BM1089">
        <v>1.585</v>
      </c>
      <c r="BN1089">
        <v>1.605</v>
      </c>
      <c r="BO1089">
        <v>1.6274999999999999</v>
      </c>
      <c r="BP1089">
        <v>1.6375</v>
      </c>
      <c r="BQ1089">
        <v>1.6425000000000001</v>
      </c>
    </row>
    <row r="1090" spans="1:71">
      <c r="A1090" s="95">
        <v>45818</v>
      </c>
      <c r="C1090" s="63">
        <v>4389</v>
      </c>
      <c r="BE1090">
        <v>1.665</v>
      </c>
      <c r="BF1090">
        <v>1.665</v>
      </c>
      <c r="BG1090">
        <v>1.665</v>
      </c>
      <c r="BH1090">
        <v>1.655</v>
      </c>
      <c r="BI1090">
        <v>1.6325000000000001</v>
      </c>
      <c r="BJ1090">
        <v>1.61</v>
      </c>
      <c r="BK1090">
        <v>1.59</v>
      </c>
      <c r="BL1090">
        <v>1.575</v>
      </c>
      <c r="BM1090">
        <v>1.59</v>
      </c>
      <c r="BN1090">
        <v>1.61</v>
      </c>
      <c r="BO1090">
        <v>1.6325000000000001</v>
      </c>
      <c r="BP1090">
        <v>1.6425000000000001</v>
      </c>
      <c r="BQ1090">
        <v>1.6475</v>
      </c>
    </row>
    <row r="1091" spans="1:71">
      <c r="A1091" s="95">
        <v>45819</v>
      </c>
      <c r="C1091" s="63">
        <v>3773</v>
      </c>
      <c r="BE1091">
        <v>1.6525000000000001</v>
      </c>
      <c r="BF1091">
        <v>1.65</v>
      </c>
      <c r="BG1091">
        <v>1.6525000000000001</v>
      </c>
      <c r="BH1091">
        <v>1.645</v>
      </c>
      <c r="BI1091">
        <v>1.6225000000000001</v>
      </c>
      <c r="BJ1091">
        <v>1.6</v>
      </c>
      <c r="BK1091">
        <v>1.58</v>
      </c>
      <c r="BL1091">
        <v>1.5649999999999999</v>
      </c>
      <c r="BM1091">
        <v>1.58</v>
      </c>
      <c r="BN1091">
        <v>1.6</v>
      </c>
      <c r="BO1091">
        <v>1.6225000000000001</v>
      </c>
      <c r="BP1091">
        <v>1.6325000000000001</v>
      </c>
      <c r="BQ1091">
        <v>1.6375</v>
      </c>
    </row>
    <row r="1092" spans="1:71">
      <c r="A1092" s="95">
        <v>45820</v>
      </c>
      <c r="C1092" s="63">
        <v>2282</v>
      </c>
      <c r="BE1092">
        <v>1.6575</v>
      </c>
      <c r="BF1092">
        <v>1.655</v>
      </c>
      <c r="BG1092">
        <v>1.6575</v>
      </c>
      <c r="BH1092">
        <v>1.6475</v>
      </c>
      <c r="BI1092">
        <v>1.6225000000000001</v>
      </c>
      <c r="BJ1092">
        <v>1.5974999999999999</v>
      </c>
      <c r="BK1092">
        <v>1.5774999999999999</v>
      </c>
      <c r="BL1092">
        <v>1.5625</v>
      </c>
      <c r="BM1092">
        <v>1.5774999999999999</v>
      </c>
      <c r="BN1092">
        <v>1.5974999999999999</v>
      </c>
      <c r="BO1092">
        <v>1.62</v>
      </c>
      <c r="BP1092">
        <v>1.63</v>
      </c>
      <c r="BQ1092">
        <v>1.635</v>
      </c>
    </row>
    <row r="1093" spans="1:71">
      <c r="A1093" s="95">
        <v>45821</v>
      </c>
      <c r="C1093" s="63">
        <v>2541</v>
      </c>
      <c r="BE1093">
        <v>1.67</v>
      </c>
      <c r="BF1093">
        <v>1.6825000000000001</v>
      </c>
      <c r="BG1093">
        <v>1.6825000000000001</v>
      </c>
      <c r="BH1093">
        <v>1.67</v>
      </c>
      <c r="BI1093">
        <v>1.6425000000000001</v>
      </c>
      <c r="BJ1093">
        <v>1.6125</v>
      </c>
      <c r="BK1093">
        <v>1.5925</v>
      </c>
      <c r="BL1093">
        <v>1.5774999999999999</v>
      </c>
      <c r="BM1093">
        <v>1.5874999999999999</v>
      </c>
      <c r="BN1093">
        <v>1.6074999999999999</v>
      </c>
      <c r="BO1093">
        <v>1.6225000000000001</v>
      </c>
      <c r="BP1093">
        <v>1.6225000000000001</v>
      </c>
      <c r="BQ1093">
        <v>1.6174999999999999</v>
      </c>
    </row>
    <row r="1094" spans="1:71">
      <c r="A1094" s="95">
        <v>45824</v>
      </c>
      <c r="C1094" s="63">
        <v>3951</v>
      </c>
      <c r="BE1094">
        <v>1.665</v>
      </c>
      <c r="BF1094">
        <v>1.67</v>
      </c>
      <c r="BG1094">
        <v>1.67</v>
      </c>
      <c r="BH1094">
        <v>1.66</v>
      </c>
      <c r="BI1094">
        <v>1.63</v>
      </c>
      <c r="BJ1094">
        <v>1.6025</v>
      </c>
      <c r="BK1094">
        <v>1.5825</v>
      </c>
      <c r="BL1094">
        <v>1.5674999999999999</v>
      </c>
      <c r="BM1094">
        <v>1.5825</v>
      </c>
      <c r="BN1094">
        <v>1.6074999999999999</v>
      </c>
      <c r="BO1094">
        <v>1.63</v>
      </c>
      <c r="BP1094">
        <v>1.64</v>
      </c>
      <c r="BQ1094">
        <v>1.645</v>
      </c>
    </row>
    <row r="1095" spans="1:71">
      <c r="A1095" s="95">
        <v>45825</v>
      </c>
      <c r="C1095" s="63">
        <v>4346</v>
      </c>
      <c r="BE1095">
        <v>1.6625000000000001</v>
      </c>
      <c r="BF1095">
        <v>1.665</v>
      </c>
      <c r="BG1095">
        <v>1.665</v>
      </c>
      <c r="BH1095">
        <v>1.6575</v>
      </c>
      <c r="BI1095">
        <v>1.63</v>
      </c>
      <c r="BJ1095">
        <v>1.6025</v>
      </c>
      <c r="BK1095">
        <v>1.5825</v>
      </c>
      <c r="BL1095">
        <v>1.5674999999999999</v>
      </c>
      <c r="BM1095">
        <v>1.5825</v>
      </c>
      <c r="BN1095">
        <v>1.6074999999999999</v>
      </c>
      <c r="BO1095">
        <v>1.63</v>
      </c>
      <c r="BP1095">
        <v>1.64</v>
      </c>
      <c r="BQ1095">
        <v>1.645</v>
      </c>
    </row>
    <row r="1096" spans="1:71">
      <c r="A1096" s="95">
        <v>45826</v>
      </c>
      <c r="C1096" s="63">
        <v>4088</v>
      </c>
      <c r="BE1096">
        <v>1.66</v>
      </c>
      <c r="BF1096">
        <v>1.66</v>
      </c>
      <c r="BG1096">
        <v>1.6625000000000001</v>
      </c>
      <c r="BH1096">
        <v>1.655</v>
      </c>
      <c r="BI1096">
        <v>1.63</v>
      </c>
      <c r="BJ1096">
        <v>1.605</v>
      </c>
      <c r="BK1096">
        <v>1.585</v>
      </c>
      <c r="BL1096">
        <v>1.57</v>
      </c>
      <c r="BM1096">
        <v>1.585</v>
      </c>
      <c r="BN1096">
        <v>1.61</v>
      </c>
      <c r="BO1096">
        <v>1.6325000000000001</v>
      </c>
      <c r="BP1096">
        <v>1.6425000000000001</v>
      </c>
      <c r="BQ1096">
        <v>1.6475</v>
      </c>
    </row>
    <row r="1097" spans="1:71">
      <c r="A1097" s="103">
        <v>45827</v>
      </c>
      <c r="BE1097" s="189">
        <v>1.66</v>
      </c>
      <c r="BF1097" s="189">
        <v>1.66</v>
      </c>
      <c r="BG1097" s="189">
        <v>1.6625000000000001</v>
      </c>
      <c r="BH1097" s="189">
        <v>1.655</v>
      </c>
      <c r="BI1097" s="189">
        <v>1.63</v>
      </c>
      <c r="BJ1097" s="189">
        <v>1.605</v>
      </c>
      <c r="BK1097" s="189">
        <v>1.585</v>
      </c>
      <c r="BL1097" s="189">
        <v>1.57</v>
      </c>
      <c r="BM1097" s="189">
        <v>1.585</v>
      </c>
      <c r="BN1097" s="189">
        <v>1.61</v>
      </c>
      <c r="BO1097" s="189">
        <v>1.6325000000000001</v>
      </c>
      <c r="BP1097" s="189">
        <v>1.6425000000000001</v>
      </c>
      <c r="BQ1097" s="189">
        <v>1.6475</v>
      </c>
    </row>
    <row r="1098" spans="1:71">
      <c r="A1098" s="95">
        <v>45828</v>
      </c>
      <c r="C1098" s="63">
        <v>1380</v>
      </c>
      <c r="BE1098">
        <v>1.66</v>
      </c>
      <c r="BF1098">
        <v>1.6575</v>
      </c>
      <c r="BG1098">
        <v>1.66</v>
      </c>
      <c r="BH1098">
        <v>1.6525000000000001</v>
      </c>
      <c r="BI1098">
        <v>1.6274999999999999</v>
      </c>
      <c r="BJ1098">
        <v>1.6025</v>
      </c>
      <c r="BK1098">
        <v>1.5825</v>
      </c>
      <c r="BL1098">
        <v>1.5674999999999999</v>
      </c>
      <c r="BM1098">
        <v>1.5825</v>
      </c>
      <c r="BN1098">
        <v>1.6074999999999999</v>
      </c>
      <c r="BO1098">
        <v>1.63</v>
      </c>
      <c r="BP1098">
        <v>1.64</v>
      </c>
      <c r="BQ1098">
        <v>1.645</v>
      </c>
    </row>
    <row r="1099" spans="1:71">
      <c r="A1099" s="95">
        <v>45831</v>
      </c>
      <c r="C1099" s="63">
        <v>6078</v>
      </c>
      <c r="BE1099">
        <v>1.65</v>
      </c>
      <c r="BF1099">
        <v>1.63</v>
      </c>
      <c r="BG1099">
        <v>1.635</v>
      </c>
      <c r="BH1099">
        <v>1.6325000000000001</v>
      </c>
      <c r="BI1099">
        <v>1.6125</v>
      </c>
      <c r="BJ1099">
        <v>1.59</v>
      </c>
      <c r="BK1099">
        <v>1.5725</v>
      </c>
      <c r="BL1099">
        <v>1.5575000000000001</v>
      </c>
      <c r="BM1099">
        <v>1.5725</v>
      </c>
      <c r="BN1099">
        <v>1.5974999999999999</v>
      </c>
      <c r="BO1099">
        <v>1.62</v>
      </c>
      <c r="BP1099">
        <v>1.63</v>
      </c>
      <c r="BQ1099">
        <v>1.635</v>
      </c>
    </row>
    <row r="1100" spans="1:71">
      <c r="A1100" s="95">
        <v>45832</v>
      </c>
      <c r="C1100" s="63">
        <v>5828</v>
      </c>
      <c r="BE1100">
        <v>1.6475</v>
      </c>
      <c r="BF1100">
        <v>1.6225000000000001</v>
      </c>
      <c r="BG1100">
        <v>1.6274999999999999</v>
      </c>
      <c r="BH1100">
        <v>1.6225000000000001</v>
      </c>
      <c r="BI1100">
        <v>1.6025</v>
      </c>
      <c r="BJ1100">
        <v>1.58</v>
      </c>
      <c r="BK1100">
        <v>1.5625</v>
      </c>
      <c r="BL1100">
        <v>1.5475000000000001</v>
      </c>
      <c r="BM1100">
        <v>1.5625</v>
      </c>
      <c r="BN1100">
        <v>1.5874999999999999</v>
      </c>
      <c r="BO1100">
        <v>1.61</v>
      </c>
      <c r="BP1100">
        <v>1.62</v>
      </c>
      <c r="BQ1100">
        <v>1.625</v>
      </c>
    </row>
    <row r="1101" spans="1:71">
      <c r="A1101" s="95">
        <v>45833</v>
      </c>
      <c r="C1101" s="63">
        <v>5380</v>
      </c>
      <c r="BE1101">
        <v>1.645</v>
      </c>
      <c r="BF1101">
        <v>1.62</v>
      </c>
      <c r="BG1101">
        <v>1.625</v>
      </c>
      <c r="BH1101">
        <v>1.62</v>
      </c>
      <c r="BI1101">
        <v>1.6</v>
      </c>
      <c r="BJ1101">
        <v>1.5774999999999999</v>
      </c>
      <c r="BK1101">
        <v>1.56</v>
      </c>
      <c r="BL1101">
        <v>1.5475000000000001</v>
      </c>
      <c r="BM1101">
        <v>1.5625</v>
      </c>
      <c r="BN1101">
        <v>1.5874999999999999</v>
      </c>
      <c r="BO1101">
        <v>1.61</v>
      </c>
      <c r="BP1101">
        <v>1.62</v>
      </c>
      <c r="BQ1101">
        <v>1.625</v>
      </c>
    </row>
    <row r="1102" spans="1:71">
      <c r="A1102" s="95">
        <v>45834</v>
      </c>
      <c r="C1102" s="63">
        <v>7442</v>
      </c>
      <c r="BE1102">
        <v>1.65</v>
      </c>
      <c r="BF1102">
        <v>1.645</v>
      </c>
      <c r="BG1102">
        <v>1.645</v>
      </c>
      <c r="BH1102">
        <v>1.6375</v>
      </c>
      <c r="BI1102">
        <v>1.6125</v>
      </c>
      <c r="BJ1102">
        <v>1.5874999999999999</v>
      </c>
      <c r="BK1102">
        <v>1.5674999999999999</v>
      </c>
      <c r="BL1102">
        <v>1.5525</v>
      </c>
      <c r="BM1102">
        <v>1.5649999999999999</v>
      </c>
      <c r="BN1102">
        <v>1.5874999999999999</v>
      </c>
      <c r="BO1102">
        <v>1.61</v>
      </c>
      <c r="BP1102">
        <v>1.62</v>
      </c>
      <c r="BQ1102">
        <v>1.625</v>
      </c>
    </row>
    <row r="1103" spans="1:71">
      <c r="A1103" s="95">
        <v>45835</v>
      </c>
      <c r="C1103" s="63">
        <v>7417</v>
      </c>
      <c r="BE1103">
        <v>1.6575</v>
      </c>
      <c r="BF1103">
        <v>1.68</v>
      </c>
      <c r="BG1103">
        <v>1.68</v>
      </c>
      <c r="BH1103">
        <v>1.67</v>
      </c>
      <c r="BI1103">
        <v>1.64</v>
      </c>
      <c r="BJ1103">
        <v>1.61</v>
      </c>
      <c r="BK1103">
        <v>1.59</v>
      </c>
      <c r="BL1103">
        <v>1.575</v>
      </c>
      <c r="BM1103">
        <v>1.5874999999999999</v>
      </c>
      <c r="BN1103">
        <v>1.61</v>
      </c>
      <c r="BO1103">
        <v>1.6325000000000001</v>
      </c>
      <c r="BP1103">
        <v>1.6425000000000001</v>
      </c>
      <c r="BQ1103">
        <v>1.6475</v>
      </c>
      <c r="BR1103">
        <v>1.6475</v>
      </c>
      <c r="BS1103">
        <v>1.6375</v>
      </c>
    </row>
    <row r="1104" spans="1:71">
      <c r="A1104" s="95">
        <v>45838</v>
      </c>
      <c r="C1104" s="63">
        <v>2810</v>
      </c>
      <c r="BE1104" s="28">
        <v>1.657</v>
      </c>
      <c r="BF1104">
        <v>1.6825000000000001</v>
      </c>
      <c r="BG1104">
        <v>1.6825000000000001</v>
      </c>
      <c r="BH1104">
        <v>1.67</v>
      </c>
      <c r="BI1104">
        <v>1.6375</v>
      </c>
      <c r="BJ1104">
        <v>1.6025</v>
      </c>
      <c r="BK1104">
        <v>1.58</v>
      </c>
      <c r="BL1104">
        <v>1.5649999999999999</v>
      </c>
      <c r="BM1104">
        <v>1.5774999999999999</v>
      </c>
      <c r="BN1104">
        <v>1.6</v>
      </c>
      <c r="BO1104">
        <v>1.6225000000000001</v>
      </c>
      <c r="BP1104">
        <v>1.6325000000000001</v>
      </c>
      <c r="BQ1104">
        <v>1.6375</v>
      </c>
    </row>
    <row r="1105" spans="1:75">
      <c r="A1105" s="95">
        <v>45839</v>
      </c>
      <c r="C1105" s="63">
        <v>5798</v>
      </c>
      <c r="BE1105">
        <v>1.657</v>
      </c>
      <c r="BF1105">
        <v>1.7</v>
      </c>
      <c r="BG1105">
        <v>1.7024999999999999</v>
      </c>
      <c r="BH1105">
        <v>1.6875</v>
      </c>
      <c r="BI1105">
        <v>1.65</v>
      </c>
      <c r="BJ1105">
        <v>1.61</v>
      </c>
      <c r="BK1105">
        <v>1.5825</v>
      </c>
      <c r="BL1105">
        <v>1.5674999999999999</v>
      </c>
      <c r="BM1105">
        <v>1.58</v>
      </c>
      <c r="BN1105">
        <v>1.6025</v>
      </c>
      <c r="BO1105">
        <v>1.625</v>
      </c>
      <c r="BP1105">
        <v>1.635</v>
      </c>
      <c r="BQ1105">
        <v>1.64</v>
      </c>
    </row>
    <row r="1106" spans="1:75">
      <c r="A1106" s="95">
        <v>45840</v>
      </c>
      <c r="C1106" s="63">
        <v>2826</v>
      </c>
      <c r="BE1106">
        <v>1.657</v>
      </c>
      <c r="BF1106">
        <v>1.7150000000000001</v>
      </c>
      <c r="BG1106">
        <v>1.7175</v>
      </c>
      <c r="BH1106">
        <v>1.7024999999999999</v>
      </c>
      <c r="BI1106">
        <v>1.665</v>
      </c>
      <c r="BJ1106">
        <v>1.625</v>
      </c>
      <c r="BK1106">
        <v>1.5974999999999999</v>
      </c>
      <c r="BL1106">
        <v>1.5825</v>
      </c>
      <c r="BM1106">
        <v>1.595</v>
      </c>
      <c r="BN1106">
        <v>1.6174999999999999</v>
      </c>
      <c r="BO1106">
        <v>1.64</v>
      </c>
      <c r="BP1106">
        <v>1.65</v>
      </c>
      <c r="BQ1106">
        <v>1.655</v>
      </c>
    </row>
    <row r="1107" spans="1:75">
      <c r="A1107" s="95">
        <v>45841</v>
      </c>
      <c r="C1107" s="63">
        <v>3928</v>
      </c>
      <c r="BF1107">
        <v>1.7224999999999999</v>
      </c>
      <c r="BG1107">
        <v>1.73</v>
      </c>
      <c r="BH1107">
        <v>1.7175</v>
      </c>
      <c r="BI1107">
        <v>1.68</v>
      </c>
      <c r="BJ1107">
        <v>1.64</v>
      </c>
      <c r="BK1107">
        <v>1.6125</v>
      </c>
      <c r="BL1107">
        <v>1.595</v>
      </c>
      <c r="BM1107">
        <v>1.6074999999999999</v>
      </c>
      <c r="BN1107">
        <v>1.63</v>
      </c>
      <c r="BO1107">
        <v>1.6525000000000001</v>
      </c>
      <c r="BP1107">
        <v>1.6625000000000001</v>
      </c>
      <c r="BQ1107">
        <v>1.6675</v>
      </c>
    </row>
    <row r="1108" spans="1:75">
      <c r="A1108" s="103">
        <v>45842</v>
      </c>
      <c r="BF1108" s="189">
        <v>1.7224999999999999</v>
      </c>
      <c r="BG1108" s="189">
        <v>1.73</v>
      </c>
      <c r="BH1108" s="189">
        <v>1.7175</v>
      </c>
      <c r="BI1108" s="189">
        <v>1.68</v>
      </c>
      <c r="BJ1108" s="189">
        <v>1.64</v>
      </c>
      <c r="BK1108" s="189">
        <v>1.6125</v>
      </c>
      <c r="BL1108" s="189">
        <v>1.595</v>
      </c>
      <c r="BM1108" s="189">
        <v>1.6074999999999999</v>
      </c>
      <c r="BN1108" s="189">
        <v>1.63</v>
      </c>
      <c r="BO1108" s="189">
        <v>1.6525000000000001</v>
      </c>
      <c r="BP1108" s="189">
        <v>1.6625000000000001</v>
      </c>
      <c r="BQ1108" s="189">
        <v>1.6675</v>
      </c>
    </row>
    <row r="1109" spans="1:75">
      <c r="A1109" s="95">
        <v>45845</v>
      </c>
      <c r="C1109" s="63">
        <v>3410</v>
      </c>
      <c r="BF1109">
        <v>1.6850000000000001</v>
      </c>
      <c r="BG1109">
        <v>1.6950000000000001</v>
      </c>
      <c r="BH1109">
        <v>1.6850000000000001</v>
      </c>
      <c r="BI1109">
        <v>1.65</v>
      </c>
      <c r="BJ1109">
        <v>1.6125</v>
      </c>
      <c r="BK1109">
        <v>1.585</v>
      </c>
      <c r="BL1109">
        <v>1.5674999999999999</v>
      </c>
      <c r="BM1109">
        <v>1.58</v>
      </c>
      <c r="BN1109">
        <v>1.6025</v>
      </c>
      <c r="BO1109">
        <v>1.625</v>
      </c>
      <c r="BP1109">
        <v>1.635</v>
      </c>
      <c r="BQ1109">
        <v>1.64</v>
      </c>
    </row>
    <row r="1110" spans="1:75">
      <c r="A1110" s="95">
        <v>45846</v>
      </c>
      <c r="C1110" s="63">
        <v>7444</v>
      </c>
      <c r="BF1110">
        <v>1.71</v>
      </c>
      <c r="BG1110">
        <v>1.72</v>
      </c>
      <c r="BH1110">
        <v>1.7075</v>
      </c>
      <c r="BI1110">
        <v>1.665</v>
      </c>
      <c r="BJ1110">
        <v>1.625</v>
      </c>
      <c r="BK1110">
        <v>1.5925</v>
      </c>
      <c r="BL1110">
        <v>1.5725</v>
      </c>
      <c r="BM1110">
        <v>1.585</v>
      </c>
      <c r="BN1110">
        <v>1.605</v>
      </c>
      <c r="BO1110">
        <v>1.6274999999999999</v>
      </c>
      <c r="BP1110">
        <v>1.6375</v>
      </c>
      <c r="BQ1110">
        <v>1.645</v>
      </c>
    </row>
    <row r="1111" spans="1:75">
      <c r="A1111" s="103">
        <v>45847</v>
      </c>
      <c r="C1111" s="63">
        <v>7053</v>
      </c>
      <c r="BF1111">
        <v>1.7224999999999999</v>
      </c>
      <c r="BG1111">
        <v>1.7350000000000001</v>
      </c>
      <c r="BH1111">
        <v>1.7224999999999999</v>
      </c>
      <c r="BI1111">
        <v>1.675</v>
      </c>
      <c r="BJ1111">
        <v>1.625</v>
      </c>
      <c r="BK1111">
        <v>1.5874999999999999</v>
      </c>
      <c r="BL1111">
        <v>1.5649999999999999</v>
      </c>
      <c r="BM1111">
        <v>1.5774999999999999</v>
      </c>
      <c r="BN1111">
        <v>1.5974999999999999</v>
      </c>
      <c r="BO1111">
        <v>1.62</v>
      </c>
      <c r="BP1111">
        <v>1.63</v>
      </c>
      <c r="BQ1111">
        <v>1.6375</v>
      </c>
      <c r="BR1111">
        <v>1.6375</v>
      </c>
      <c r="BS1111">
        <v>1.6274999999999999</v>
      </c>
      <c r="BT1111">
        <v>1.6125</v>
      </c>
      <c r="BU1111">
        <v>1.5925</v>
      </c>
      <c r="BV1111">
        <v>1.5874999999999999</v>
      </c>
      <c r="BW1111">
        <v>1.5825</v>
      </c>
    </row>
    <row r="1112" spans="1:75">
      <c r="A1112" s="95">
        <v>45848</v>
      </c>
      <c r="C1112" s="63">
        <v>4070</v>
      </c>
      <c r="BF1112">
        <v>1.73</v>
      </c>
      <c r="BG1112">
        <v>1.74</v>
      </c>
      <c r="BH1112">
        <v>1.7275</v>
      </c>
      <c r="BI1112">
        <v>1.6775</v>
      </c>
      <c r="BJ1112">
        <v>1.625</v>
      </c>
      <c r="BK1112">
        <v>1.5825</v>
      </c>
      <c r="BL1112">
        <v>1.56</v>
      </c>
      <c r="BM1112">
        <v>1.5725</v>
      </c>
      <c r="BN1112">
        <v>1.5925</v>
      </c>
      <c r="BO1112">
        <v>1.615</v>
      </c>
      <c r="BP1112">
        <v>1.625</v>
      </c>
      <c r="BQ1112">
        <v>1.6325000000000001</v>
      </c>
      <c r="BR1112">
        <v>1.6325000000000001</v>
      </c>
      <c r="BS1112">
        <v>1.6225000000000001</v>
      </c>
      <c r="BT1112">
        <v>1.6074999999999999</v>
      </c>
      <c r="BU1112">
        <v>1.5874999999999999</v>
      </c>
      <c r="BV1112">
        <v>1.5825</v>
      </c>
      <c r="BW1112">
        <v>1.5774999999999999</v>
      </c>
    </row>
    <row r="1113" spans="1:75">
      <c r="A1113" s="95">
        <v>45849</v>
      </c>
      <c r="C1113" s="63">
        <v>2505</v>
      </c>
      <c r="BF1113">
        <v>1.7250000000000001</v>
      </c>
      <c r="BG1113">
        <v>1.7350000000000001</v>
      </c>
      <c r="BH1113">
        <v>1.7224999999999999</v>
      </c>
      <c r="BI1113">
        <v>1.6725000000000001</v>
      </c>
      <c r="BJ1113">
        <v>1.62</v>
      </c>
      <c r="BK1113">
        <v>1.5825</v>
      </c>
      <c r="BL1113">
        <v>1.5625</v>
      </c>
      <c r="BM1113">
        <v>1.575</v>
      </c>
      <c r="BN1113">
        <v>1.595</v>
      </c>
      <c r="BO1113">
        <v>1.6174999999999999</v>
      </c>
      <c r="BP1113">
        <v>1.6274999999999999</v>
      </c>
      <c r="BQ1113">
        <v>1.635</v>
      </c>
      <c r="BR1113">
        <v>1.63</v>
      </c>
      <c r="BS1113">
        <v>1.62</v>
      </c>
      <c r="BT1113">
        <v>1.605</v>
      </c>
      <c r="BU1113">
        <v>1.585</v>
      </c>
      <c r="BV1113">
        <v>1.575</v>
      </c>
      <c r="BW1113">
        <v>1.5674999999999999</v>
      </c>
    </row>
    <row r="1114" spans="1:75">
      <c r="A1114" s="95">
        <v>45852</v>
      </c>
      <c r="C1114" s="63">
        <v>2431</v>
      </c>
      <c r="BF1114">
        <v>1.75</v>
      </c>
      <c r="BG1114">
        <v>1.77</v>
      </c>
      <c r="BH1114">
        <v>1.7524999999999999</v>
      </c>
      <c r="BI1114">
        <v>1.6975</v>
      </c>
      <c r="BJ1114">
        <v>1.64</v>
      </c>
      <c r="BK1114">
        <v>1.5974999999999999</v>
      </c>
      <c r="BL1114">
        <v>1.575</v>
      </c>
      <c r="BM1114">
        <v>1.5874999999999999</v>
      </c>
      <c r="BN1114">
        <v>1.6074999999999999</v>
      </c>
      <c r="BO1114">
        <v>1.63</v>
      </c>
      <c r="BP1114">
        <v>1.64</v>
      </c>
      <c r="BQ1114">
        <v>1.6475</v>
      </c>
      <c r="BR1114">
        <v>1.6425000000000001</v>
      </c>
      <c r="BS1114">
        <v>1.6325000000000001</v>
      </c>
      <c r="BT1114">
        <v>1.6174999999999999</v>
      </c>
      <c r="BU1114">
        <v>1.5974999999999999</v>
      </c>
      <c r="BV1114">
        <v>1.5874999999999999</v>
      </c>
      <c r="BW1114">
        <v>1.58</v>
      </c>
    </row>
    <row r="1115" spans="1:75">
      <c r="A1115" s="95">
        <v>45853</v>
      </c>
      <c r="C1115" s="63">
        <v>4036</v>
      </c>
      <c r="BF1115">
        <v>1.7524999999999999</v>
      </c>
      <c r="BG1115">
        <v>1.7725</v>
      </c>
      <c r="BH1115">
        <v>1.7524999999999999</v>
      </c>
      <c r="BI1115">
        <v>1.6950000000000001</v>
      </c>
      <c r="BJ1115">
        <v>1.635</v>
      </c>
      <c r="BK1115">
        <v>1.59</v>
      </c>
      <c r="BL1115">
        <v>1.5649999999999999</v>
      </c>
      <c r="BM1115">
        <v>1.5774999999999999</v>
      </c>
      <c r="BN1115">
        <v>1.5974999999999999</v>
      </c>
      <c r="BO1115">
        <v>1.62</v>
      </c>
      <c r="BP1115">
        <v>1.63</v>
      </c>
      <c r="BQ1115">
        <v>1.6375</v>
      </c>
      <c r="BR1115">
        <v>1.6325000000000001</v>
      </c>
      <c r="BS1115">
        <v>1.6225000000000001</v>
      </c>
      <c r="BT1115">
        <v>1.6074999999999999</v>
      </c>
      <c r="BU1115">
        <v>1.5874999999999999</v>
      </c>
      <c r="BV1115">
        <v>1.5774999999999999</v>
      </c>
      <c r="BW1115">
        <v>1.57</v>
      </c>
    </row>
    <row r="1116" spans="1:75">
      <c r="A1116" s="95">
        <v>45854</v>
      </c>
      <c r="C1116" s="63">
        <v>3527</v>
      </c>
      <c r="BF1116">
        <v>1.7524999999999999</v>
      </c>
      <c r="BG1116">
        <v>1.7725</v>
      </c>
      <c r="BH1116">
        <v>1.7575000000000001</v>
      </c>
      <c r="BI1116">
        <v>1.7024999999999999</v>
      </c>
      <c r="BJ1116">
        <v>1.645</v>
      </c>
      <c r="BK1116">
        <v>1.6025</v>
      </c>
      <c r="BL1116">
        <v>1.575</v>
      </c>
      <c r="BM1116">
        <v>1.5874999999999999</v>
      </c>
      <c r="BN1116">
        <v>1.6074999999999999</v>
      </c>
      <c r="BO1116">
        <v>1.63</v>
      </c>
      <c r="BP1116">
        <v>1.64</v>
      </c>
      <c r="BQ1116">
        <v>1.6475</v>
      </c>
      <c r="BR1116">
        <v>1.6425000000000001</v>
      </c>
      <c r="BS1116">
        <v>1.6325000000000001</v>
      </c>
      <c r="BT1116">
        <v>1.6174999999999999</v>
      </c>
      <c r="BU1116">
        <v>1.5974999999999999</v>
      </c>
      <c r="BV1116">
        <v>1.5874999999999999</v>
      </c>
      <c r="BW1116">
        <v>1.58</v>
      </c>
    </row>
    <row r="1117" spans="1:75">
      <c r="A1117" s="95">
        <v>45855</v>
      </c>
      <c r="C1117" s="63">
        <v>4.8250000000000002</v>
      </c>
      <c r="BF1117">
        <v>1.76</v>
      </c>
      <c r="BG1117">
        <v>1.7875000000000001</v>
      </c>
      <c r="BH1117">
        <v>1.7725</v>
      </c>
      <c r="BI1117">
        <v>1.7175</v>
      </c>
      <c r="BJ1117">
        <v>1.66</v>
      </c>
      <c r="BK1117">
        <v>1.6174999999999999</v>
      </c>
      <c r="BL1117">
        <v>1.5925</v>
      </c>
      <c r="BM1117">
        <v>1.605</v>
      </c>
      <c r="BN1117">
        <v>1.625</v>
      </c>
      <c r="BO1117">
        <v>1.6475</v>
      </c>
      <c r="BP1117">
        <v>1.6575</v>
      </c>
      <c r="BQ1117">
        <v>1.665</v>
      </c>
      <c r="BR1117">
        <v>1.66</v>
      </c>
      <c r="BS1117">
        <v>1.65</v>
      </c>
      <c r="BT1117">
        <v>1.635</v>
      </c>
      <c r="BU1117">
        <v>1.615</v>
      </c>
      <c r="BV1117">
        <v>1.605</v>
      </c>
      <c r="BW1117">
        <v>1.5974999999999999</v>
      </c>
    </row>
    <row r="1118" spans="1:75">
      <c r="A1118" s="95">
        <v>45856</v>
      </c>
      <c r="C1118" s="63">
        <v>5.6639999999999997</v>
      </c>
      <c r="BF1118">
        <v>1.77</v>
      </c>
      <c r="BG1118">
        <v>1.8049999999999999</v>
      </c>
      <c r="BH1118">
        <v>1.7925</v>
      </c>
      <c r="BI1118">
        <v>1.74</v>
      </c>
      <c r="BJ1118">
        <v>1.6825000000000001</v>
      </c>
      <c r="BK1118">
        <v>1.6375</v>
      </c>
      <c r="BL1118">
        <v>1.61</v>
      </c>
      <c r="BM1118">
        <v>1.6225000000000001</v>
      </c>
      <c r="BN1118">
        <v>1.6425000000000001</v>
      </c>
      <c r="BO1118">
        <v>1.665</v>
      </c>
      <c r="BP1118">
        <v>1.675</v>
      </c>
      <c r="BQ1118">
        <v>1.6825000000000001</v>
      </c>
      <c r="BR1118">
        <v>1.6775</v>
      </c>
      <c r="BS1118">
        <v>1.6675</v>
      </c>
      <c r="BT1118">
        <v>1.6525000000000001</v>
      </c>
      <c r="BU1118">
        <v>1.6325000000000001</v>
      </c>
      <c r="BV1118">
        <v>1.6225000000000001</v>
      </c>
      <c r="BW1118">
        <v>1.615</v>
      </c>
    </row>
    <row r="1119" spans="1:75">
      <c r="A1119" s="95">
        <v>45859</v>
      </c>
      <c r="C1119" s="63">
        <v>5238</v>
      </c>
      <c r="BF1119">
        <v>1.76</v>
      </c>
      <c r="BG1119">
        <v>1.7825</v>
      </c>
      <c r="BH1119">
        <v>1.7775000000000001</v>
      </c>
      <c r="BI1119">
        <v>1.7324999999999999</v>
      </c>
      <c r="BJ1119">
        <v>1.6825000000000001</v>
      </c>
      <c r="BK1119">
        <v>1.64</v>
      </c>
      <c r="BL1119">
        <v>1.6125</v>
      </c>
      <c r="BM1119">
        <v>1.625</v>
      </c>
      <c r="BN1119">
        <v>1.645</v>
      </c>
      <c r="BO1119">
        <v>1.6675</v>
      </c>
      <c r="BP1119">
        <v>1.6775</v>
      </c>
      <c r="BQ1119">
        <v>1.6850000000000001</v>
      </c>
      <c r="BR1119">
        <v>1.68</v>
      </c>
      <c r="BS1119">
        <v>1.67</v>
      </c>
      <c r="BT1119">
        <v>1.655</v>
      </c>
      <c r="BU1119">
        <v>1.635</v>
      </c>
      <c r="BV1119">
        <v>1.625</v>
      </c>
      <c r="BW1119">
        <v>1.6174999999999999</v>
      </c>
    </row>
    <row r="1120" spans="1:75">
      <c r="A1120" s="95">
        <v>45860</v>
      </c>
      <c r="C1120" s="63">
        <v>4119</v>
      </c>
      <c r="BF1120">
        <v>1.7675000000000001</v>
      </c>
      <c r="BG1120">
        <v>1.8</v>
      </c>
      <c r="BH1120">
        <v>1.7925</v>
      </c>
      <c r="BI1120">
        <v>1.7450000000000001</v>
      </c>
      <c r="BJ1120">
        <v>1.69</v>
      </c>
      <c r="BK1120">
        <v>1.645</v>
      </c>
      <c r="BL1120">
        <v>1.6174999999999999</v>
      </c>
      <c r="BM1120">
        <v>1.63</v>
      </c>
      <c r="BN1120">
        <v>1.65</v>
      </c>
      <c r="BO1120">
        <v>1.6725000000000001</v>
      </c>
      <c r="BP1120">
        <v>1.6825000000000001</v>
      </c>
      <c r="BQ1120">
        <v>1.69</v>
      </c>
      <c r="BR1120">
        <v>1.6850000000000001</v>
      </c>
      <c r="BS1120">
        <v>1.675</v>
      </c>
      <c r="BT1120">
        <v>1.66</v>
      </c>
      <c r="BU1120">
        <v>1.64</v>
      </c>
      <c r="BV1120">
        <v>1.63</v>
      </c>
      <c r="BW1120">
        <v>1.6225000000000001</v>
      </c>
    </row>
    <row r="1121" spans="1:75">
      <c r="A1121" s="95">
        <v>45861</v>
      </c>
      <c r="C1121" s="63">
        <v>4484</v>
      </c>
      <c r="BF1121">
        <v>1.76</v>
      </c>
      <c r="BG1121">
        <v>1.7649999999999999</v>
      </c>
      <c r="BH1121">
        <v>1.76</v>
      </c>
      <c r="BI1121">
        <v>1.7175</v>
      </c>
      <c r="BJ1121">
        <v>1.6625000000000001</v>
      </c>
      <c r="BK1121">
        <v>1.62</v>
      </c>
      <c r="BL1121">
        <v>1.5925</v>
      </c>
      <c r="BM1121">
        <v>1.605</v>
      </c>
      <c r="BN1121">
        <v>1.625</v>
      </c>
      <c r="BO1121">
        <v>1.6475</v>
      </c>
      <c r="BP1121">
        <v>1.6575</v>
      </c>
      <c r="BQ1121">
        <v>1.665</v>
      </c>
      <c r="BR1121">
        <v>1.66</v>
      </c>
      <c r="BS1121">
        <v>1.65</v>
      </c>
      <c r="BT1121">
        <v>1.635</v>
      </c>
      <c r="BU1121">
        <v>1.615</v>
      </c>
      <c r="BV1121">
        <v>1.605</v>
      </c>
      <c r="BW1121">
        <v>1.5974999999999999</v>
      </c>
    </row>
    <row r="1122" spans="1:75">
      <c r="A1122" s="95">
        <v>45862</v>
      </c>
      <c r="C1122" s="63">
        <v>4703</v>
      </c>
      <c r="BF1122">
        <v>1.76</v>
      </c>
      <c r="BG1122">
        <v>1.77</v>
      </c>
      <c r="BH1122">
        <v>1.7675000000000001</v>
      </c>
      <c r="BI1122">
        <v>1.7250000000000001</v>
      </c>
      <c r="BJ1122">
        <v>1.67</v>
      </c>
      <c r="BK1122">
        <v>1.625</v>
      </c>
      <c r="BL1122">
        <v>1.5974999999999999</v>
      </c>
      <c r="BM1122">
        <v>1.61</v>
      </c>
      <c r="BN1122">
        <v>1.63</v>
      </c>
      <c r="BO1122">
        <v>1.6525000000000001</v>
      </c>
      <c r="BP1122">
        <v>1.6625000000000001</v>
      </c>
      <c r="BQ1122">
        <v>1.67</v>
      </c>
      <c r="BR1122">
        <v>1.665</v>
      </c>
      <c r="BS1122">
        <v>1.655</v>
      </c>
      <c r="BT1122">
        <v>1.64</v>
      </c>
      <c r="BU1122">
        <v>1.62</v>
      </c>
      <c r="BV1122">
        <v>1.61</v>
      </c>
      <c r="BW1122">
        <v>1.6025</v>
      </c>
    </row>
    <row r="1123" spans="1:75">
      <c r="A1123" s="95">
        <v>45863</v>
      </c>
      <c r="C1123" s="63">
        <v>3811</v>
      </c>
      <c r="BF1123">
        <v>1.76</v>
      </c>
      <c r="BG1123">
        <v>1.77</v>
      </c>
      <c r="BH1123">
        <v>1.7675000000000001</v>
      </c>
      <c r="BI1123">
        <v>1.7250000000000001</v>
      </c>
      <c r="BJ1123">
        <v>1.6675</v>
      </c>
      <c r="BK1123">
        <v>1.6225000000000001</v>
      </c>
      <c r="BL1123">
        <v>1.5925</v>
      </c>
      <c r="BM1123">
        <v>1.605</v>
      </c>
      <c r="BN1123">
        <v>1.625</v>
      </c>
      <c r="BO1123">
        <v>1.6475</v>
      </c>
      <c r="BP1123">
        <v>1.6575</v>
      </c>
      <c r="BQ1123">
        <v>1.665</v>
      </c>
      <c r="BR1123">
        <v>1.6625000000000001</v>
      </c>
      <c r="BS1123">
        <v>1.655</v>
      </c>
      <c r="BT1123">
        <v>1.6425000000000001</v>
      </c>
      <c r="BU1123">
        <v>1.6225000000000001</v>
      </c>
      <c r="BV1123">
        <v>1.6125</v>
      </c>
      <c r="BW1123">
        <v>1.605</v>
      </c>
    </row>
    <row r="1124" spans="1:75">
      <c r="A1124" s="95">
        <v>45866</v>
      </c>
      <c r="C1124" s="63">
        <v>5215</v>
      </c>
      <c r="BF1124">
        <v>1.76</v>
      </c>
      <c r="BG1124">
        <v>1.7625</v>
      </c>
      <c r="BH1124">
        <v>1.76</v>
      </c>
      <c r="BI1124">
        <v>1.7175</v>
      </c>
      <c r="BJ1124">
        <v>1.6575</v>
      </c>
      <c r="BK1124">
        <v>1.6125</v>
      </c>
      <c r="BL1124">
        <v>1.585</v>
      </c>
      <c r="BM1124">
        <v>1.5974999999999999</v>
      </c>
      <c r="BN1124">
        <v>1.6174999999999999</v>
      </c>
      <c r="BO1124">
        <v>1.64</v>
      </c>
      <c r="BP1124">
        <v>1.65</v>
      </c>
      <c r="BQ1124">
        <v>1.6575</v>
      </c>
      <c r="BR1124">
        <v>1.655</v>
      </c>
      <c r="BS1124">
        <v>1.6475</v>
      </c>
      <c r="BT1124">
        <v>1.635</v>
      </c>
      <c r="BU1124">
        <v>1.615</v>
      </c>
      <c r="BV1124">
        <v>1.605</v>
      </c>
      <c r="BW1124">
        <v>1.5974999999999999</v>
      </c>
    </row>
    <row r="1125" spans="1:75">
      <c r="A1125" s="95">
        <v>45867</v>
      </c>
      <c r="C1125" s="63">
        <v>4869</v>
      </c>
      <c r="BF1125">
        <v>1.75</v>
      </c>
      <c r="BG1125">
        <v>1.74</v>
      </c>
      <c r="BH1125">
        <v>1.7375</v>
      </c>
      <c r="BI1125">
        <v>1.7</v>
      </c>
      <c r="BJ1125">
        <v>1.6425000000000001</v>
      </c>
      <c r="BK1125">
        <v>1.6</v>
      </c>
      <c r="BL1125">
        <v>1.5725</v>
      </c>
      <c r="BM1125">
        <v>1.585</v>
      </c>
      <c r="BN1125">
        <v>1.605</v>
      </c>
      <c r="BO1125">
        <v>1.6274999999999999</v>
      </c>
      <c r="BP1125">
        <v>1.6375</v>
      </c>
      <c r="BQ1125">
        <v>1.645</v>
      </c>
      <c r="BR1125">
        <v>1.6425000000000001</v>
      </c>
      <c r="BS1125">
        <v>1.635</v>
      </c>
      <c r="BT1125">
        <v>1.6225000000000001</v>
      </c>
      <c r="BU1125">
        <v>1.6025</v>
      </c>
      <c r="BV1125">
        <v>1.5925</v>
      </c>
      <c r="BW1125">
        <v>1.585</v>
      </c>
    </row>
    <row r="1126" spans="1:75">
      <c r="A1126" s="95">
        <v>45868</v>
      </c>
      <c r="C1126" s="63">
        <v>5730</v>
      </c>
      <c r="BF1126">
        <v>1.75</v>
      </c>
      <c r="BG1126">
        <v>1.7424999999999999</v>
      </c>
      <c r="BH1126">
        <v>1.74</v>
      </c>
      <c r="BI1126">
        <v>1.7024999999999999</v>
      </c>
      <c r="BJ1126">
        <v>1.6425000000000001</v>
      </c>
      <c r="BK1126">
        <v>1.5974999999999999</v>
      </c>
      <c r="BL1126">
        <v>1.57</v>
      </c>
      <c r="BM1126">
        <v>1.5825</v>
      </c>
      <c r="BN1126">
        <v>1.6025</v>
      </c>
      <c r="BO1126">
        <v>1.625</v>
      </c>
      <c r="BP1126">
        <v>1.635</v>
      </c>
      <c r="BQ1126">
        <v>1.6425000000000001</v>
      </c>
      <c r="BR1126">
        <v>1.64</v>
      </c>
      <c r="BS1126">
        <v>1.6325000000000001</v>
      </c>
      <c r="BT1126">
        <v>1.62</v>
      </c>
      <c r="BU1126">
        <v>1.6</v>
      </c>
      <c r="BV1126">
        <v>1.59</v>
      </c>
      <c r="BW1126">
        <v>1.5825</v>
      </c>
    </row>
    <row r="1127" spans="1:75">
      <c r="A1127" s="95">
        <v>45869</v>
      </c>
      <c r="C1127" s="63">
        <v>2623</v>
      </c>
      <c r="BF1127">
        <v>1.7473000000000001</v>
      </c>
      <c r="BG1127">
        <v>1.7450000000000001</v>
      </c>
      <c r="BH1127">
        <v>1.74</v>
      </c>
      <c r="BI1127">
        <v>1.7050000000000001</v>
      </c>
      <c r="BJ1127">
        <v>1.645</v>
      </c>
      <c r="BK1127">
        <v>1.6</v>
      </c>
      <c r="BL1127">
        <v>1.57</v>
      </c>
      <c r="BM1127">
        <v>1.5825</v>
      </c>
      <c r="BN1127">
        <v>1.6025</v>
      </c>
      <c r="BO1127">
        <v>1.625</v>
      </c>
      <c r="BP1127">
        <v>1.635</v>
      </c>
      <c r="BQ1127">
        <v>1.6425000000000001</v>
      </c>
      <c r="BR1127">
        <v>1.64</v>
      </c>
      <c r="BS1127">
        <v>1.6325000000000001</v>
      </c>
      <c r="BT1127">
        <v>1.62</v>
      </c>
      <c r="BU1127">
        <v>1.6</v>
      </c>
      <c r="BV1127">
        <v>1.59</v>
      </c>
      <c r="BW1127">
        <v>1.5825</v>
      </c>
    </row>
    <row r="1128" spans="1:75">
      <c r="A1128" s="95">
        <v>45870</v>
      </c>
      <c r="C1128" s="63">
        <v>4568</v>
      </c>
      <c r="BF1128">
        <v>1.7473000000000001</v>
      </c>
      <c r="BG1128">
        <v>1.7524999999999999</v>
      </c>
      <c r="BH1128">
        <v>1.7475000000000001</v>
      </c>
      <c r="BI1128">
        <v>1.7124999999999999</v>
      </c>
      <c r="BJ1128">
        <v>1.6525000000000001</v>
      </c>
      <c r="BK1128">
        <v>1.6074999999999999</v>
      </c>
      <c r="BL1128">
        <v>1.5774999999999999</v>
      </c>
      <c r="BM1128">
        <v>1.59</v>
      </c>
      <c r="BN1128">
        <v>1.61</v>
      </c>
      <c r="BO1128">
        <v>1.6325000000000001</v>
      </c>
      <c r="BP1128">
        <v>1.6425000000000001</v>
      </c>
      <c r="BQ1128">
        <v>1.65</v>
      </c>
      <c r="BR1128">
        <v>1.6475</v>
      </c>
      <c r="BS1128">
        <v>1.64</v>
      </c>
      <c r="BT1128">
        <v>1.6274999999999999</v>
      </c>
      <c r="BU1128">
        <v>1.6074999999999999</v>
      </c>
      <c r="BV1128">
        <v>1.5974999999999999</v>
      </c>
      <c r="BW1128">
        <v>1.59</v>
      </c>
    </row>
    <row r="1129" spans="1:75">
      <c r="A1129" s="95">
        <v>45873</v>
      </c>
      <c r="C1129" s="63">
        <v>2937</v>
      </c>
      <c r="BF1129">
        <v>1.7473000000000001</v>
      </c>
      <c r="BG1129">
        <v>1.7524999999999999</v>
      </c>
      <c r="BH1129">
        <v>1.75</v>
      </c>
      <c r="BI1129">
        <v>1.7124999999999999</v>
      </c>
      <c r="BJ1129">
        <v>1.65</v>
      </c>
      <c r="BK1129">
        <v>1.6025</v>
      </c>
      <c r="BL1129">
        <v>1.5725</v>
      </c>
      <c r="BM1129">
        <v>1.585</v>
      </c>
      <c r="BN1129">
        <v>1.605</v>
      </c>
      <c r="BO1129">
        <v>1.6274999999999999</v>
      </c>
      <c r="BP1129">
        <v>1.6375</v>
      </c>
      <c r="BQ1129">
        <v>1.645</v>
      </c>
      <c r="BR1129">
        <v>1.6425000000000001</v>
      </c>
      <c r="BS1129">
        <v>1.635</v>
      </c>
      <c r="BT1129">
        <v>1.6225000000000001</v>
      </c>
      <c r="BU1129">
        <v>1.6025</v>
      </c>
      <c r="BV1129">
        <v>1.5925</v>
      </c>
      <c r="BW1129">
        <v>1.585</v>
      </c>
    </row>
    <row r="1130" spans="1:75">
      <c r="A1130" s="95">
        <v>45874</v>
      </c>
      <c r="C1130" s="63">
        <v>6684</v>
      </c>
      <c r="BG1130">
        <v>1.7450000000000001</v>
      </c>
      <c r="BH1130">
        <v>1.7450000000000001</v>
      </c>
      <c r="BI1130">
        <v>1.7050000000000001</v>
      </c>
      <c r="BJ1130">
        <v>1.64</v>
      </c>
      <c r="BK1130">
        <v>1.5925</v>
      </c>
      <c r="BL1130">
        <v>1.5625</v>
      </c>
      <c r="BM1130">
        <v>1.575</v>
      </c>
      <c r="BN1130">
        <v>1.595</v>
      </c>
      <c r="BO1130">
        <v>1.6174999999999999</v>
      </c>
      <c r="BP1130">
        <v>1.6274999999999999</v>
      </c>
      <c r="BQ1130">
        <v>1.635</v>
      </c>
      <c r="BR1130">
        <v>1.6325000000000001</v>
      </c>
      <c r="BS1130">
        <v>1.625</v>
      </c>
      <c r="BT1130">
        <v>1.6125</v>
      </c>
      <c r="BU1130">
        <v>1.5925</v>
      </c>
      <c r="BV1130">
        <v>1.5825</v>
      </c>
      <c r="BW1130">
        <v>1.575</v>
      </c>
    </row>
    <row r="1131" spans="1:75">
      <c r="A1131" s="95">
        <v>45875</v>
      </c>
      <c r="C1131" s="63">
        <v>7439</v>
      </c>
      <c r="BG1131">
        <v>1.7575000000000001</v>
      </c>
      <c r="BH1131">
        <v>1.76</v>
      </c>
      <c r="BI1131">
        <v>1.7175</v>
      </c>
      <c r="BJ1131">
        <v>1.6475</v>
      </c>
      <c r="BK1131">
        <v>1.5974999999999999</v>
      </c>
      <c r="BL1131">
        <v>1.5649999999999999</v>
      </c>
      <c r="BM1131">
        <v>1.5774999999999999</v>
      </c>
      <c r="BN1131">
        <v>1.595</v>
      </c>
      <c r="BO1131">
        <v>1.6174999999999999</v>
      </c>
      <c r="BP1131">
        <v>1.6274999999999999</v>
      </c>
      <c r="BQ1131">
        <v>1.635</v>
      </c>
      <c r="BR1131">
        <v>1.6325000000000001</v>
      </c>
      <c r="BS1131">
        <v>1.625</v>
      </c>
      <c r="BT1131">
        <v>1.6125</v>
      </c>
      <c r="BU1131">
        <v>1.5925</v>
      </c>
      <c r="BV1131">
        <v>1.5825</v>
      </c>
      <c r="BW1131">
        <v>1.575</v>
      </c>
    </row>
    <row r="1132" spans="1:75">
      <c r="A1132" s="95">
        <v>45876</v>
      </c>
      <c r="C1132" s="63">
        <v>8840</v>
      </c>
      <c r="BG1132">
        <v>1.7675000000000001</v>
      </c>
      <c r="BH1132">
        <v>1.7749999999999999</v>
      </c>
      <c r="BI1132">
        <v>1.73</v>
      </c>
      <c r="BJ1132">
        <v>1.655</v>
      </c>
      <c r="BK1132">
        <v>1.6</v>
      </c>
      <c r="BL1132">
        <v>1.5649999999999999</v>
      </c>
      <c r="BM1132">
        <v>1.5774999999999999</v>
      </c>
      <c r="BN1132">
        <v>1.595</v>
      </c>
      <c r="BO1132">
        <v>1.6174999999999999</v>
      </c>
      <c r="BP1132">
        <v>1.6274999999999999</v>
      </c>
      <c r="BQ1132">
        <v>1.635</v>
      </c>
      <c r="BR1132">
        <v>1.6325000000000001</v>
      </c>
      <c r="BS1132">
        <v>1.625</v>
      </c>
      <c r="BT1132">
        <v>1.6125</v>
      </c>
      <c r="BU1132">
        <v>1.5925</v>
      </c>
      <c r="BV1132">
        <v>1.5825</v>
      </c>
      <c r="BW1132">
        <v>1.575</v>
      </c>
    </row>
    <row r="1133" spans="1:75">
      <c r="A1133" s="95">
        <v>45877</v>
      </c>
      <c r="C1133" s="63">
        <v>5607</v>
      </c>
      <c r="BG1133">
        <v>1.7775000000000001</v>
      </c>
      <c r="BH1133">
        <v>1.7849999999999999</v>
      </c>
      <c r="BI1133">
        <v>1.7424999999999999</v>
      </c>
      <c r="BJ1133">
        <v>1.6625000000000001</v>
      </c>
      <c r="BK1133">
        <v>1.6074999999999999</v>
      </c>
      <c r="BL1133">
        <v>1.5725</v>
      </c>
      <c r="BM1133">
        <v>1.585</v>
      </c>
      <c r="BN1133">
        <v>1.6025</v>
      </c>
      <c r="BO1133">
        <v>1.625</v>
      </c>
      <c r="BP1133">
        <v>1.635</v>
      </c>
      <c r="BQ1133">
        <v>1.6425000000000001</v>
      </c>
      <c r="BR1133">
        <v>1.64</v>
      </c>
      <c r="BS1133">
        <v>1.6325000000000001</v>
      </c>
      <c r="BT1133">
        <v>1.62</v>
      </c>
      <c r="BU1133">
        <v>1.6</v>
      </c>
      <c r="BV1133">
        <v>1.59</v>
      </c>
      <c r="BW1133">
        <v>1.5825</v>
      </c>
    </row>
    <row r="1134" spans="1:75">
      <c r="A1134" s="95">
        <v>45880</v>
      </c>
      <c r="C1134" s="63">
        <v>5597</v>
      </c>
      <c r="BG1134">
        <v>1.7749999999999999</v>
      </c>
      <c r="BH1134">
        <v>1.78</v>
      </c>
      <c r="BI1134">
        <v>1.74</v>
      </c>
      <c r="BJ1134">
        <v>1.665</v>
      </c>
      <c r="BK1134">
        <v>1.61</v>
      </c>
      <c r="BL1134">
        <v>1.5725</v>
      </c>
      <c r="BM1134">
        <v>1.5825</v>
      </c>
      <c r="BN1134">
        <v>1.6025</v>
      </c>
      <c r="BO1134">
        <v>1.6225000000000001</v>
      </c>
      <c r="BP1134">
        <v>1.6325000000000001</v>
      </c>
      <c r="BQ1134">
        <v>1.64</v>
      </c>
      <c r="BR1134">
        <v>1.6375</v>
      </c>
      <c r="BS1134">
        <v>1.63</v>
      </c>
      <c r="BT1134">
        <v>1.6174999999999999</v>
      </c>
      <c r="BU1134">
        <v>1.5974999999999999</v>
      </c>
      <c r="BV1134">
        <v>1.5874999999999999</v>
      </c>
      <c r="BW1134">
        <v>1.58</v>
      </c>
    </row>
    <row r="1135" spans="1:75">
      <c r="A1135" s="95">
        <v>45881</v>
      </c>
      <c r="C1135" s="63">
        <v>4362</v>
      </c>
      <c r="BG1135">
        <v>1.74</v>
      </c>
      <c r="BH1135">
        <v>1.7250000000000001</v>
      </c>
      <c r="BI1135">
        <v>1.69</v>
      </c>
      <c r="BJ1135">
        <v>1.62</v>
      </c>
      <c r="BK1135">
        <v>1.57</v>
      </c>
      <c r="BL1135">
        <v>1.5349999999999999</v>
      </c>
      <c r="BM1135">
        <v>1.5449999999999999</v>
      </c>
      <c r="BN1135">
        <v>1.5649999999999999</v>
      </c>
      <c r="BO1135">
        <v>1.585</v>
      </c>
      <c r="BP1135">
        <v>1.595</v>
      </c>
      <c r="BQ1135">
        <v>1.6025</v>
      </c>
      <c r="BR1135">
        <v>1.6</v>
      </c>
      <c r="BS1135">
        <v>1.5925</v>
      </c>
      <c r="BT1135">
        <v>1.58</v>
      </c>
      <c r="BU1135">
        <v>1.56</v>
      </c>
      <c r="BV1135">
        <v>1.55</v>
      </c>
      <c r="BW1135">
        <v>1.5425</v>
      </c>
    </row>
    <row r="1136" spans="1:75">
      <c r="A1136" s="95">
        <v>45882</v>
      </c>
      <c r="C1136" s="63">
        <v>5429</v>
      </c>
      <c r="BG1136">
        <v>1.7524999999999999</v>
      </c>
      <c r="BH1136">
        <v>1.7450000000000001</v>
      </c>
      <c r="BI1136">
        <v>1.7075</v>
      </c>
      <c r="BJ1136">
        <v>1.635</v>
      </c>
      <c r="BK1136">
        <v>1.5825</v>
      </c>
      <c r="BL1136">
        <v>1.5449999999999999</v>
      </c>
      <c r="BM1136">
        <v>1.5549999999999999</v>
      </c>
      <c r="BN1136">
        <v>1.5774999999999999</v>
      </c>
      <c r="BO1136">
        <v>1.6</v>
      </c>
      <c r="BP1136">
        <v>1.61</v>
      </c>
      <c r="BQ1136">
        <v>1.6174999999999999</v>
      </c>
      <c r="BR1136">
        <v>1.615</v>
      </c>
      <c r="BS1136">
        <v>1.6074999999999999</v>
      </c>
      <c r="BT1136">
        <v>1.595</v>
      </c>
      <c r="BU1136">
        <v>1.575</v>
      </c>
      <c r="BV1136">
        <v>1.5649999999999999</v>
      </c>
      <c r="BW1136">
        <v>1.5575000000000001</v>
      </c>
    </row>
    <row r="1137" spans="1:75">
      <c r="A1137" s="95">
        <v>45883</v>
      </c>
      <c r="C1137" s="63">
        <v>2438</v>
      </c>
      <c r="BG1137">
        <v>1.74</v>
      </c>
      <c r="BH1137">
        <v>1.7250000000000001</v>
      </c>
      <c r="BI1137">
        <v>1.6924999999999999</v>
      </c>
      <c r="BJ1137">
        <v>1.6225000000000001</v>
      </c>
      <c r="BK1137">
        <v>1.57</v>
      </c>
      <c r="BL1137">
        <v>1.5325</v>
      </c>
      <c r="BM1137">
        <v>1.5425</v>
      </c>
      <c r="BN1137">
        <v>1.5649999999999999</v>
      </c>
      <c r="BO1137">
        <v>1.5874999999999999</v>
      </c>
      <c r="BP1137">
        <v>1.5974999999999999</v>
      </c>
      <c r="BQ1137">
        <v>1.605</v>
      </c>
      <c r="BR1137">
        <v>1.6025</v>
      </c>
      <c r="BS1137">
        <v>1.595</v>
      </c>
      <c r="BT1137">
        <v>1.5825</v>
      </c>
      <c r="BU1137">
        <v>1.5625</v>
      </c>
      <c r="BV1137">
        <v>1.5525</v>
      </c>
      <c r="BW1137">
        <v>1.5449999999999999</v>
      </c>
    </row>
    <row r="1138" spans="1:75">
      <c r="A1138" s="95">
        <v>45884</v>
      </c>
      <c r="C1138" s="63">
        <v>3209</v>
      </c>
      <c r="BG1138">
        <v>1.7575000000000001</v>
      </c>
      <c r="BH1138">
        <v>1.7575000000000001</v>
      </c>
      <c r="BI1138">
        <v>1.7224999999999999</v>
      </c>
      <c r="BJ1138">
        <v>1.6475</v>
      </c>
      <c r="BK1138">
        <v>1.5925</v>
      </c>
      <c r="BL1138">
        <v>1.5549999999999999</v>
      </c>
      <c r="BM1138">
        <v>1.5649999999999999</v>
      </c>
      <c r="BN1138">
        <v>1.5874999999999999</v>
      </c>
      <c r="BO1138">
        <v>1.61</v>
      </c>
      <c r="BP1138">
        <v>1.62</v>
      </c>
      <c r="BQ1138">
        <v>1.6274999999999999</v>
      </c>
      <c r="BR1138">
        <v>1.625</v>
      </c>
      <c r="BS1138">
        <v>1.6174999999999999</v>
      </c>
      <c r="BT1138">
        <v>1.605</v>
      </c>
      <c r="BU1138">
        <v>1.585</v>
      </c>
      <c r="BV1138">
        <v>1.575</v>
      </c>
      <c r="BW1138">
        <v>1.5674999999999999</v>
      </c>
    </row>
    <row r="1139" spans="1:75">
      <c r="A1139" s="95">
        <v>45887</v>
      </c>
      <c r="C1139" s="63">
        <v>4737</v>
      </c>
      <c r="BG1139">
        <v>1.76</v>
      </c>
      <c r="BH1139">
        <v>1.76</v>
      </c>
      <c r="BI1139">
        <v>1.7275</v>
      </c>
      <c r="BJ1139">
        <v>1.6525000000000001</v>
      </c>
      <c r="BK1139">
        <v>1.5974999999999999</v>
      </c>
      <c r="BL1139">
        <v>1.5575000000000001</v>
      </c>
      <c r="BM1139">
        <v>1.5674999999999999</v>
      </c>
      <c r="BN1139">
        <v>1.59</v>
      </c>
      <c r="BO1139">
        <v>1.6125</v>
      </c>
      <c r="BP1139">
        <v>1.6225000000000001</v>
      </c>
      <c r="BQ1139">
        <v>1.63</v>
      </c>
      <c r="BR1139">
        <v>1.6274999999999999</v>
      </c>
      <c r="BS1139">
        <v>1.62</v>
      </c>
      <c r="BT1139">
        <v>1.6074999999999999</v>
      </c>
      <c r="BU1139">
        <v>1.5874999999999999</v>
      </c>
      <c r="BV1139">
        <v>1.5774999999999999</v>
      </c>
      <c r="BW1139">
        <v>1.57</v>
      </c>
    </row>
    <row r="1140" spans="1:75">
      <c r="A1140" s="95">
        <v>45888</v>
      </c>
      <c r="C1140" s="63">
        <v>4201</v>
      </c>
      <c r="BG1140">
        <v>1.7424999999999999</v>
      </c>
      <c r="BH1140">
        <v>1.73</v>
      </c>
      <c r="BI1140">
        <v>1.7024999999999999</v>
      </c>
      <c r="BJ1140">
        <v>1.63</v>
      </c>
      <c r="BK1140">
        <v>1.575</v>
      </c>
      <c r="BL1140">
        <v>1.5349999999999999</v>
      </c>
      <c r="BM1140">
        <v>1.5449999999999999</v>
      </c>
      <c r="BN1140">
        <v>1.5674999999999999</v>
      </c>
      <c r="BO1140">
        <v>1.59</v>
      </c>
      <c r="BP1140">
        <v>1.6</v>
      </c>
      <c r="BQ1140">
        <v>1.6074999999999999</v>
      </c>
      <c r="BR1140">
        <v>1.605</v>
      </c>
      <c r="BS1140">
        <v>1.5974999999999999</v>
      </c>
      <c r="BT1140">
        <v>1.585</v>
      </c>
      <c r="BU1140">
        <v>1.5649999999999999</v>
      </c>
      <c r="BV1140">
        <v>1.5549999999999999</v>
      </c>
      <c r="BW1140">
        <v>1.5475000000000001</v>
      </c>
    </row>
    <row r="1141" spans="1:75">
      <c r="A1141" s="95">
        <v>45889</v>
      </c>
      <c r="C1141" s="63">
        <v>8474</v>
      </c>
      <c r="BG1141">
        <v>1.7625</v>
      </c>
      <c r="BH1141">
        <v>1.78</v>
      </c>
      <c r="BI1141">
        <v>1.7450000000000001</v>
      </c>
      <c r="BJ1141">
        <v>1.66</v>
      </c>
      <c r="BK1141">
        <v>1.5974999999999999</v>
      </c>
      <c r="BL1141">
        <v>1.5525</v>
      </c>
      <c r="BM1141">
        <v>1.5625</v>
      </c>
      <c r="BN1141">
        <v>1.585</v>
      </c>
      <c r="BO1141">
        <v>1.6074999999999999</v>
      </c>
      <c r="BP1141">
        <v>1.6174999999999999</v>
      </c>
      <c r="BQ1141">
        <v>1.625</v>
      </c>
      <c r="BR1141">
        <v>1.6225000000000001</v>
      </c>
      <c r="BS1141">
        <v>1.615</v>
      </c>
      <c r="BT1141">
        <v>1.6025</v>
      </c>
      <c r="BU1141">
        <v>1.5825</v>
      </c>
      <c r="BV1141">
        <v>1.5725</v>
      </c>
      <c r="BW1141">
        <v>1.5649999999999999</v>
      </c>
    </row>
    <row r="1142" spans="1:75">
      <c r="A1142" s="95">
        <v>45890</v>
      </c>
      <c r="C1142" s="63">
        <v>9764</v>
      </c>
      <c r="BG1142">
        <v>1.7749999999999999</v>
      </c>
      <c r="BH1142">
        <v>1.8149999999999999</v>
      </c>
      <c r="BI1142">
        <v>1.7749999999999999</v>
      </c>
      <c r="BJ1142">
        <v>1.6775</v>
      </c>
      <c r="BK1142">
        <v>1.605</v>
      </c>
      <c r="BL1142">
        <v>1.5549999999999999</v>
      </c>
      <c r="BM1142">
        <v>1.56</v>
      </c>
      <c r="BN1142">
        <v>1.58</v>
      </c>
      <c r="BO1142">
        <v>1.6</v>
      </c>
      <c r="BP1142">
        <v>1.61</v>
      </c>
      <c r="BQ1142">
        <v>1.6174999999999999</v>
      </c>
      <c r="BR1142">
        <v>1.6174999999999999</v>
      </c>
      <c r="BS1142">
        <v>1.6125</v>
      </c>
      <c r="BT1142">
        <v>1.6074999999999999</v>
      </c>
      <c r="BU1142">
        <v>1.5825</v>
      </c>
      <c r="BV1142">
        <v>1.5475000000000001</v>
      </c>
      <c r="BW1142">
        <v>1.5275000000000001</v>
      </c>
    </row>
    <row r="1143" spans="1:75">
      <c r="A1143" s="95">
        <v>45891</v>
      </c>
      <c r="C1143" s="63">
        <v>4748</v>
      </c>
      <c r="BG1143">
        <v>1.79</v>
      </c>
      <c r="BH1143">
        <v>1.86</v>
      </c>
      <c r="BI1143">
        <v>1.82</v>
      </c>
      <c r="BJ1143">
        <v>1.7175</v>
      </c>
      <c r="BK1143">
        <v>1.64</v>
      </c>
      <c r="BL1143">
        <v>1.585</v>
      </c>
      <c r="BM1143">
        <v>1.59</v>
      </c>
      <c r="BN1143">
        <v>1.61</v>
      </c>
      <c r="BO1143">
        <v>1.63</v>
      </c>
      <c r="BP1143">
        <v>1.64</v>
      </c>
      <c r="BQ1143">
        <v>1.6475</v>
      </c>
      <c r="BR1143">
        <v>1.6475</v>
      </c>
      <c r="BS1143">
        <v>1.6425000000000001</v>
      </c>
      <c r="BT1143">
        <v>1.6375</v>
      </c>
      <c r="BU1143">
        <v>1.6125</v>
      </c>
      <c r="BV1143">
        <v>1.5774999999999999</v>
      </c>
      <c r="BW1143">
        <v>1.5575000000000001</v>
      </c>
    </row>
    <row r="1144" spans="1:75">
      <c r="A1144" s="103">
        <v>45894</v>
      </c>
      <c r="C1144" s="63">
        <v>3950</v>
      </c>
      <c r="BG1144">
        <v>1.79</v>
      </c>
      <c r="BH1144">
        <v>1.86</v>
      </c>
      <c r="BI1144">
        <v>1.82</v>
      </c>
      <c r="BJ1144">
        <v>1.7175</v>
      </c>
      <c r="BK1144">
        <v>1.64</v>
      </c>
      <c r="BL1144">
        <v>1.585</v>
      </c>
      <c r="BM1144">
        <v>1.59</v>
      </c>
      <c r="BN1144">
        <v>1.61</v>
      </c>
      <c r="BO1144">
        <v>1.63</v>
      </c>
      <c r="BP1144">
        <v>1.64</v>
      </c>
      <c r="BQ1144">
        <v>1.6475</v>
      </c>
      <c r="BR1144">
        <v>1.6475</v>
      </c>
      <c r="BS1144">
        <v>1.6425000000000001</v>
      </c>
      <c r="BT1144">
        <v>1.6375</v>
      </c>
      <c r="BU1144">
        <v>1.6125</v>
      </c>
      <c r="BV1144">
        <v>1.5774999999999999</v>
      </c>
      <c r="BW1144">
        <v>1.5575000000000001</v>
      </c>
    </row>
    <row r="1145" spans="1:75">
      <c r="A1145" s="95">
        <v>45895</v>
      </c>
      <c r="C1145" s="63">
        <v>3841</v>
      </c>
      <c r="BG1145">
        <v>1.7849999999999999</v>
      </c>
      <c r="BH1145">
        <v>1.835</v>
      </c>
      <c r="BI1145">
        <v>1.8</v>
      </c>
      <c r="BJ1145">
        <v>1.7</v>
      </c>
      <c r="BK1145">
        <v>1.625</v>
      </c>
      <c r="BL1145">
        <v>1.57</v>
      </c>
      <c r="BM1145">
        <v>1.575</v>
      </c>
      <c r="BN1145">
        <v>1.595</v>
      </c>
      <c r="BO1145">
        <v>1.615</v>
      </c>
      <c r="BP1145">
        <v>1.625</v>
      </c>
      <c r="BQ1145">
        <v>1.6325000000000001</v>
      </c>
      <c r="BR1145">
        <v>1.6325000000000001</v>
      </c>
      <c r="BS1145">
        <v>1.6274999999999999</v>
      </c>
      <c r="BT1145">
        <v>1.6225000000000001</v>
      </c>
      <c r="BU1145">
        <v>1.5974999999999999</v>
      </c>
      <c r="BV1145">
        <v>1.5625</v>
      </c>
      <c r="BW1145">
        <v>1.5425</v>
      </c>
    </row>
    <row r="1146" spans="1:75">
      <c r="A1146" s="95">
        <v>45896</v>
      </c>
      <c r="C1146" s="63">
        <v>8587</v>
      </c>
      <c r="BG1146">
        <v>1.7949999999999999</v>
      </c>
      <c r="BH1146">
        <v>1.8725000000000001</v>
      </c>
      <c r="BI1146">
        <v>1.8374999999999999</v>
      </c>
      <c r="BJ1146">
        <v>1.7275</v>
      </c>
      <c r="BK1146">
        <v>1.6375</v>
      </c>
      <c r="BL1146">
        <v>1.57</v>
      </c>
      <c r="BM1146">
        <v>1.57</v>
      </c>
      <c r="BN1146">
        <v>1.59</v>
      </c>
      <c r="BO1146">
        <v>1.61</v>
      </c>
      <c r="BP1146">
        <v>1.625</v>
      </c>
      <c r="BQ1146">
        <v>1.635</v>
      </c>
      <c r="BR1146">
        <v>1.635</v>
      </c>
      <c r="BS1146">
        <v>1.63</v>
      </c>
      <c r="BT1146">
        <v>1.625</v>
      </c>
      <c r="BU1146">
        <v>1.6</v>
      </c>
      <c r="BV1146">
        <v>1.5649999999999999</v>
      </c>
      <c r="BW1146">
        <v>1.5449999999999999</v>
      </c>
    </row>
    <row r="1147" spans="1:75">
      <c r="A1147" s="95">
        <v>45897</v>
      </c>
      <c r="C1147" s="63">
        <v>8499</v>
      </c>
      <c r="BG1147">
        <v>1.8</v>
      </c>
      <c r="BH1147">
        <v>1.91</v>
      </c>
      <c r="BI1147">
        <v>1.87</v>
      </c>
      <c r="BJ1147">
        <v>1.76</v>
      </c>
      <c r="BK1147">
        <v>1.665</v>
      </c>
      <c r="BL1147">
        <v>1.5925</v>
      </c>
      <c r="BM1147">
        <v>1.5874999999999999</v>
      </c>
      <c r="BN1147">
        <v>1.6074999999999999</v>
      </c>
      <c r="BO1147">
        <v>1.6274999999999999</v>
      </c>
      <c r="BP1147">
        <v>1.6425000000000001</v>
      </c>
      <c r="BQ1147">
        <v>1.6525000000000001</v>
      </c>
      <c r="BR1147">
        <v>1.6525000000000001</v>
      </c>
      <c r="BS1147">
        <v>1.6475</v>
      </c>
      <c r="BT1147">
        <v>1.6425000000000001</v>
      </c>
      <c r="BU1147">
        <v>1.6174999999999999</v>
      </c>
      <c r="BV1147">
        <v>1.5825</v>
      </c>
      <c r="BW1147">
        <v>1.5625</v>
      </c>
    </row>
    <row r="1148" spans="1:75">
      <c r="A1148" s="95">
        <v>45898</v>
      </c>
      <c r="C1148" s="63">
        <v>7579</v>
      </c>
      <c r="BG1148" s="28">
        <v>1.7938099999999999</v>
      </c>
      <c r="BH1148">
        <v>2</v>
      </c>
      <c r="BI1148">
        <v>1.9524999999999999</v>
      </c>
      <c r="BJ1148">
        <v>1.825</v>
      </c>
      <c r="BK1148">
        <v>1.7124999999999999</v>
      </c>
      <c r="BL1148">
        <v>1.6325000000000001</v>
      </c>
      <c r="BM1148">
        <v>1.62</v>
      </c>
      <c r="BN1148">
        <v>1.6375</v>
      </c>
      <c r="BO1148">
        <v>1.655</v>
      </c>
      <c r="BP1148">
        <v>1.6675</v>
      </c>
      <c r="BQ1148">
        <v>1.675</v>
      </c>
      <c r="BR1148">
        <v>1.675</v>
      </c>
      <c r="BS1148">
        <v>1.67</v>
      </c>
      <c r="BT1148">
        <v>1.665</v>
      </c>
      <c r="BU1148">
        <v>1.64</v>
      </c>
      <c r="BV1148">
        <v>1.605</v>
      </c>
      <c r="BW1148">
        <v>1.585</v>
      </c>
    </row>
    <row r="1149" spans="1:75">
      <c r="A1149" s="95">
        <v>45901</v>
      </c>
      <c r="BG1149">
        <v>1.7938099999999999</v>
      </c>
      <c r="BH1149">
        <v>2</v>
      </c>
      <c r="BI1149">
        <v>1.9524999999999999</v>
      </c>
      <c r="BJ1149">
        <v>1.825</v>
      </c>
      <c r="BK1149">
        <v>1.7124999999999999</v>
      </c>
      <c r="BL1149">
        <v>1.6325000000000001</v>
      </c>
      <c r="BM1149">
        <v>1.62</v>
      </c>
      <c r="BN1149">
        <v>1.6375</v>
      </c>
      <c r="BO1149">
        <v>1.655</v>
      </c>
      <c r="BP1149">
        <v>1.6675</v>
      </c>
      <c r="BQ1149">
        <v>1.675</v>
      </c>
      <c r="BR1149">
        <v>1.675</v>
      </c>
      <c r="BS1149">
        <v>1.67</v>
      </c>
      <c r="BT1149">
        <v>1.665</v>
      </c>
      <c r="BU1149">
        <v>1.64</v>
      </c>
      <c r="BV1149">
        <v>1.605</v>
      </c>
      <c r="BW1149">
        <v>1.585</v>
      </c>
    </row>
    <row r="1150" spans="1:75">
      <c r="A1150" s="95">
        <v>45902</v>
      </c>
      <c r="C1150" s="63">
        <v>6918</v>
      </c>
      <c r="BG1150">
        <v>1.7938099999999999</v>
      </c>
      <c r="BH1150">
        <v>2.0924999999999998</v>
      </c>
      <c r="BI1150">
        <v>2.04</v>
      </c>
      <c r="BJ1150">
        <v>1.885</v>
      </c>
      <c r="BK1150">
        <v>1.7549999999999999</v>
      </c>
      <c r="BL1150">
        <v>1.6675</v>
      </c>
      <c r="BM1150">
        <v>1.65</v>
      </c>
      <c r="BN1150">
        <v>1.665</v>
      </c>
      <c r="BO1150">
        <v>1.6825000000000001</v>
      </c>
      <c r="BP1150">
        <v>1.6950000000000001</v>
      </c>
      <c r="BQ1150">
        <v>1.7024999999999999</v>
      </c>
      <c r="BR1150">
        <v>1.7024999999999999</v>
      </c>
      <c r="BS1150">
        <v>1.6975</v>
      </c>
      <c r="BT1150">
        <v>1.6924999999999999</v>
      </c>
      <c r="BU1150">
        <v>1.6675</v>
      </c>
      <c r="BV1150">
        <v>1.6325000000000001</v>
      </c>
      <c r="BW1150">
        <v>1.6125</v>
      </c>
    </row>
    <row r="1151" spans="1:75">
      <c r="A1151" s="95">
        <v>45903</v>
      </c>
      <c r="C1151" s="63">
        <v>5832</v>
      </c>
      <c r="BG1151">
        <v>1.7938099999999999</v>
      </c>
      <c r="BH1151">
        <v>2.0525000000000002</v>
      </c>
      <c r="BI1151">
        <v>2.0024999999999999</v>
      </c>
      <c r="BJ1151">
        <v>1.8525</v>
      </c>
      <c r="BK1151">
        <v>1.7275</v>
      </c>
      <c r="BL1151">
        <v>1.6425000000000001</v>
      </c>
      <c r="BM1151">
        <v>1.6274999999999999</v>
      </c>
      <c r="BN1151">
        <v>1.6425000000000001</v>
      </c>
      <c r="BO1151">
        <v>1.66</v>
      </c>
      <c r="BP1151">
        <v>1.6725000000000001</v>
      </c>
      <c r="BQ1151">
        <v>1.68</v>
      </c>
      <c r="BR1151">
        <v>1.68</v>
      </c>
      <c r="BS1151">
        <v>1.675</v>
      </c>
      <c r="BT1151">
        <v>1.67</v>
      </c>
      <c r="BU1151">
        <v>1.64</v>
      </c>
      <c r="BV1151">
        <v>1.6025</v>
      </c>
      <c r="BW1151">
        <v>1.58</v>
      </c>
    </row>
    <row r="1152" spans="1:75">
      <c r="A1152" s="95">
        <v>45904</v>
      </c>
      <c r="C1152" s="63">
        <v>5334</v>
      </c>
      <c r="BH1152">
        <v>2.0325000000000002</v>
      </c>
      <c r="BI1152">
        <v>1.98</v>
      </c>
      <c r="BJ1152">
        <v>1.825</v>
      </c>
      <c r="BK1152">
        <v>1.7</v>
      </c>
      <c r="BL1152">
        <v>1.625</v>
      </c>
      <c r="BM1152">
        <v>1.62</v>
      </c>
      <c r="BN1152">
        <v>1.635</v>
      </c>
      <c r="BO1152">
        <v>1.6525000000000001</v>
      </c>
      <c r="BP1152">
        <v>1.665</v>
      </c>
      <c r="BQ1152">
        <v>1.6725000000000001</v>
      </c>
      <c r="BR1152">
        <v>1.6725000000000001</v>
      </c>
      <c r="BS1152">
        <v>1.6675</v>
      </c>
      <c r="BT1152">
        <v>1.6625000000000001</v>
      </c>
      <c r="BU1152">
        <v>1.6325000000000001</v>
      </c>
      <c r="BV1152">
        <v>1.595</v>
      </c>
      <c r="BW1152">
        <v>1.5725</v>
      </c>
    </row>
    <row r="1153" spans="1:75">
      <c r="A1153" s="95">
        <v>45905</v>
      </c>
      <c r="C1153" s="63">
        <v>5542</v>
      </c>
      <c r="BH1153">
        <v>2.0249999999999999</v>
      </c>
      <c r="BI1153">
        <v>1.9650000000000001</v>
      </c>
      <c r="BJ1153">
        <v>1.81</v>
      </c>
      <c r="BK1153">
        <v>1.68</v>
      </c>
      <c r="BL1153">
        <v>1.6074999999999999</v>
      </c>
      <c r="BM1153">
        <v>1.6025</v>
      </c>
      <c r="BN1153">
        <v>1.6174999999999999</v>
      </c>
      <c r="BO1153">
        <v>1.635</v>
      </c>
      <c r="BP1153">
        <v>1.6475</v>
      </c>
      <c r="BQ1153">
        <v>1.655</v>
      </c>
      <c r="BR1153">
        <v>1.655</v>
      </c>
      <c r="BS1153">
        <v>1.65</v>
      </c>
      <c r="BT1153">
        <v>1.645</v>
      </c>
      <c r="BU1153">
        <v>1.615</v>
      </c>
      <c r="BV1153">
        <v>1.5774999999999999</v>
      </c>
      <c r="BW1153">
        <v>1.5549999999999999</v>
      </c>
    </row>
    <row r="1154" spans="1:75">
      <c r="A1154" s="95">
        <v>45908</v>
      </c>
      <c r="C1154" s="63">
        <v>2986</v>
      </c>
      <c r="BH1154">
        <v>2.02</v>
      </c>
      <c r="BI1154">
        <v>1.96</v>
      </c>
      <c r="BJ1154">
        <v>1.81</v>
      </c>
      <c r="BK1154">
        <v>1.68</v>
      </c>
      <c r="BL1154">
        <v>1.6074999999999999</v>
      </c>
      <c r="BM1154">
        <v>1.6025</v>
      </c>
      <c r="BN1154">
        <v>1.6174999999999999</v>
      </c>
      <c r="BO1154">
        <v>1.635</v>
      </c>
      <c r="BP1154">
        <v>1.65</v>
      </c>
      <c r="BQ1154">
        <v>1.6575</v>
      </c>
      <c r="BR1154">
        <v>1.6575</v>
      </c>
      <c r="BS1154">
        <v>1.6525000000000001</v>
      </c>
      <c r="BT1154">
        <v>1.6475</v>
      </c>
      <c r="BU1154">
        <v>1.6174999999999999</v>
      </c>
      <c r="BV1154">
        <v>1.58</v>
      </c>
      <c r="BW1154">
        <v>1.5575000000000001</v>
      </c>
    </row>
    <row r="1155" spans="1:75">
      <c r="A1155" s="95">
        <v>45909</v>
      </c>
      <c r="C1155" s="63">
        <v>4540</v>
      </c>
      <c r="BH1155">
        <v>1.99</v>
      </c>
      <c r="BI1155">
        <v>1.9325000000000001</v>
      </c>
      <c r="BJ1155">
        <v>1.7949999999999999</v>
      </c>
      <c r="BK1155">
        <v>1.68</v>
      </c>
      <c r="BL1155">
        <v>1.61</v>
      </c>
      <c r="BM1155">
        <v>1.61</v>
      </c>
      <c r="BN1155">
        <v>1.6274999999999999</v>
      </c>
      <c r="BO1155">
        <v>1.6475</v>
      </c>
      <c r="BP1155">
        <v>1.6625000000000001</v>
      </c>
      <c r="BQ1155">
        <v>1.67</v>
      </c>
      <c r="BR1155">
        <v>1.67</v>
      </c>
      <c r="BS1155">
        <v>1.665</v>
      </c>
      <c r="BT1155">
        <v>1.66</v>
      </c>
      <c r="BU1155">
        <v>1.63</v>
      </c>
      <c r="BV1155">
        <v>1.5925</v>
      </c>
      <c r="BW1155">
        <v>1.57</v>
      </c>
    </row>
    <row r="1156" spans="1:75">
      <c r="A1156" s="95">
        <v>45910</v>
      </c>
      <c r="C1156" s="63">
        <v>6125</v>
      </c>
      <c r="BH1156">
        <v>1.9550000000000001</v>
      </c>
      <c r="BI1156">
        <v>1.9</v>
      </c>
      <c r="BJ1156">
        <v>1.78</v>
      </c>
      <c r="BK1156">
        <v>1.67</v>
      </c>
      <c r="BL1156">
        <v>1.605</v>
      </c>
      <c r="BM1156">
        <v>1.61</v>
      </c>
      <c r="BN1156">
        <v>1.6274999999999999</v>
      </c>
      <c r="BO1156">
        <v>1.6475</v>
      </c>
      <c r="BP1156">
        <v>1.6625000000000001</v>
      </c>
      <c r="BQ1156">
        <v>1.67</v>
      </c>
      <c r="BR1156">
        <v>1.67</v>
      </c>
      <c r="BS1156">
        <v>1.665</v>
      </c>
      <c r="BT1156">
        <v>1.66</v>
      </c>
      <c r="BU1156">
        <v>1.63</v>
      </c>
      <c r="BV1156">
        <v>1.5925</v>
      </c>
      <c r="BW1156">
        <v>1.57</v>
      </c>
    </row>
    <row r="1157" spans="1:75">
      <c r="A1157" s="95">
        <v>45911</v>
      </c>
      <c r="C1157" s="63">
        <v>5822</v>
      </c>
      <c r="BH1157">
        <v>1.9850000000000001</v>
      </c>
      <c r="BI1157">
        <v>1.9450000000000001</v>
      </c>
      <c r="BJ1157">
        <v>1.8149999999999999</v>
      </c>
      <c r="BK1157">
        <v>1.6924999999999999</v>
      </c>
      <c r="BL1157">
        <v>1.625</v>
      </c>
      <c r="BM1157">
        <v>1.625</v>
      </c>
      <c r="BN1157">
        <v>1.6425000000000001</v>
      </c>
      <c r="BO1157">
        <v>1.6625000000000001</v>
      </c>
      <c r="BP1157">
        <v>1.6775</v>
      </c>
      <c r="BQ1157">
        <v>1.6850000000000001</v>
      </c>
      <c r="BR1157">
        <v>1.6850000000000001</v>
      </c>
      <c r="BS1157">
        <v>1.68</v>
      </c>
      <c r="BT1157">
        <v>1.675</v>
      </c>
      <c r="BU1157">
        <v>1.645</v>
      </c>
      <c r="BV1157">
        <v>1.6074999999999999</v>
      </c>
      <c r="BW1157">
        <v>1.585</v>
      </c>
    </row>
    <row r="1158" spans="1:75">
      <c r="A1158" s="95">
        <v>45912</v>
      </c>
      <c r="C1158" s="63">
        <v>3253</v>
      </c>
      <c r="BH1158">
        <v>2.0150000000000001</v>
      </c>
      <c r="BI1158">
        <v>1.9850000000000001</v>
      </c>
      <c r="BJ1158">
        <v>1.86</v>
      </c>
      <c r="BK1158">
        <v>1.73</v>
      </c>
      <c r="BL1158">
        <v>1.66</v>
      </c>
      <c r="BM1158">
        <v>1.6575</v>
      </c>
      <c r="BN1158">
        <v>1.675</v>
      </c>
      <c r="BO1158">
        <v>1.6950000000000001</v>
      </c>
      <c r="BP1158">
        <v>1.71</v>
      </c>
      <c r="BQ1158">
        <v>1.7175</v>
      </c>
      <c r="BR1158">
        <v>1.7175</v>
      </c>
      <c r="BS1158">
        <v>1.7124999999999999</v>
      </c>
      <c r="BT1158">
        <v>1.7075</v>
      </c>
      <c r="BU1158">
        <v>1.6775</v>
      </c>
      <c r="BV1158">
        <v>1.64</v>
      </c>
      <c r="BW1158">
        <v>1.6174999999999999</v>
      </c>
    </row>
    <row r="1159" spans="1:75">
      <c r="A1159" s="95">
        <v>45915</v>
      </c>
      <c r="C1159" s="63">
        <v>4002</v>
      </c>
      <c r="BH1159">
        <v>2.0150000000000001</v>
      </c>
      <c r="BI1159">
        <v>1.99</v>
      </c>
      <c r="BJ1159">
        <v>1.865</v>
      </c>
      <c r="BK1159">
        <v>1.73</v>
      </c>
      <c r="BL1159">
        <v>1.655</v>
      </c>
      <c r="BM1159">
        <v>1.6525000000000001</v>
      </c>
      <c r="BN1159">
        <v>1.67</v>
      </c>
      <c r="BO1159">
        <v>1.69</v>
      </c>
      <c r="BP1159">
        <v>1.7050000000000001</v>
      </c>
      <c r="BQ1159">
        <v>1.7124999999999999</v>
      </c>
      <c r="BR1159">
        <v>1.7124999999999999</v>
      </c>
      <c r="BS1159">
        <v>1.7075</v>
      </c>
      <c r="BT1159">
        <v>1.7024999999999999</v>
      </c>
      <c r="BU1159">
        <v>1.6725000000000001</v>
      </c>
      <c r="BV1159">
        <v>1.635</v>
      </c>
      <c r="BW1159">
        <v>1.6125</v>
      </c>
    </row>
    <row r="1160" spans="1:75">
      <c r="A1160" s="95">
        <v>45916</v>
      </c>
      <c r="C1160" s="63">
        <v>4638</v>
      </c>
      <c r="BH1160">
        <v>2.02</v>
      </c>
      <c r="BI1160">
        <v>2.0049999999999999</v>
      </c>
      <c r="BJ1160">
        <v>1.885</v>
      </c>
      <c r="BK1160">
        <v>1.75</v>
      </c>
      <c r="BL1160">
        <v>1.67</v>
      </c>
      <c r="BM1160">
        <v>1.665</v>
      </c>
      <c r="BN1160">
        <v>1.6825000000000001</v>
      </c>
      <c r="BO1160">
        <v>1.7024999999999999</v>
      </c>
      <c r="BP1160">
        <v>1.7175</v>
      </c>
      <c r="BQ1160">
        <v>1.7250000000000001</v>
      </c>
      <c r="BR1160">
        <v>1.7250000000000001</v>
      </c>
      <c r="BS1160">
        <v>1.72</v>
      </c>
      <c r="BT1160">
        <v>1.7150000000000001</v>
      </c>
      <c r="BU1160">
        <v>1.6850000000000001</v>
      </c>
      <c r="BV1160">
        <v>1.6475</v>
      </c>
      <c r="BW1160">
        <v>1.625</v>
      </c>
    </row>
    <row r="1161" spans="1:75">
      <c r="A1161" s="95">
        <v>45917</v>
      </c>
      <c r="C1161" s="63">
        <v>7013</v>
      </c>
      <c r="BH1161">
        <v>2.0099999999999998</v>
      </c>
      <c r="BI1161">
        <v>1.9850000000000001</v>
      </c>
      <c r="BJ1161">
        <v>1.875</v>
      </c>
      <c r="BK1161">
        <v>1.7475000000000001</v>
      </c>
      <c r="BL1161">
        <v>1.6725000000000001</v>
      </c>
      <c r="BM1161">
        <v>1.6725000000000001</v>
      </c>
      <c r="BN1161">
        <v>1.6924999999999999</v>
      </c>
      <c r="BO1161">
        <v>1.7124999999999999</v>
      </c>
      <c r="BP1161">
        <v>1.7275</v>
      </c>
      <c r="BQ1161">
        <v>1.7350000000000001</v>
      </c>
      <c r="BR1161">
        <v>1.7350000000000001</v>
      </c>
      <c r="BS1161">
        <v>1.73</v>
      </c>
      <c r="BT1161">
        <v>1.7250000000000001</v>
      </c>
      <c r="BU1161">
        <v>1.6975</v>
      </c>
      <c r="BV1161">
        <v>1.6625000000000001</v>
      </c>
      <c r="BW1161">
        <v>1.64</v>
      </c>
    </row>
    <row r="1162" spans="1:75">
      <c r="A1162" s="95">
        <v>45918</v>
      </c>
      <c r="C1162" s="63">
        <v>5510</v>
      </c>
      <c r="BH1162">
        <v>1.9850000000000001</v>
      </c>
      <c r="BI1162">
        <v>1.9350000000000001</v>
      </c>
      <c r="BJ1162">
        <v>1.84</v>
      </c>
      <c r="BK1162">
        <v>1.7250000000000001</v>
      </c>
      <c r="BL1162">
        <v>1.6525000000000001</v>
      </c>
      <c r="BM1162">
        <v>1.6525000000000001</v>
      </c>
      <c r="BN1162">
        <v>1.6725000000000001</v>
      </c>
      <c r="BO1162">
        <v>1.6924999999999999</v>
      </c>
      <c r="BP1162">
        <v>1.71</v>
      </c>
      <c r="BQ1162">
        <v>1.72</v>
      </c>
      <c r="BR1162">
        <v>1.72</v>
      </c>
      <c r="BS1162">
        <v>1.7150000000000001</v>
      </c>
      <c r="BT1162">
        <v>1.71</v>
      </c>
      <c r="BU1162">
        <v>1.6825000000000001</v>
      </c>
      <c r="BV1162">
        <v>1.6475</v>
      </c>
      <c r="BW1162">
        <v>1.625</v>
      </c>
    </row>
    <row r="1163" spans="1:75">
      <c r="A1163" s="95">
        <v>45919</v>
      </c>
      <c r="C1163" s="63">
        <v>5764</v>
      </c>
      <c r="BH1163">
        <v>1.9824999999999999</v>
      </c>
      <c r="BI1163">
        <v>1.925</v>
      </c>
      <c r="BJ1163">
        <v>1.83</v>
      </c>
      <c r="BK1163">
        <v>1.7150000000000001</v>
      </c>
      <c r="BL1163">
        <v>1.6425000000000001</v>
      </c>
      <c r="BM1163">
        <v>1.645</v>
      </c>
      <c r="BN1163">
        <v>1.665</v>
      </c>
      <c r="BO1163">
        <v>1.6850000000000001</v>
      </c>
      <c r="BP1163">
        <v>1.7024999999999999</v>
      </c>
      <c r="BQ1163">
        <v>1.7124999999999999</v>
      </c>
      <c r="BR1163">
        <v>1.7124999999999999</v>
      </c>
      <c r="BS1163">
        <v>1.7075</v>
      </c>
      <c r="BT1163">
        <v>1.7024999999999999</v>
      </c>
      <c r="BU1163">
        <v>1.675</v>
      </c>
      <c r="BV1163">
        <v>1.64</v>
      </c>
      <c r="BW1163">
        <v>1.6174999999999999</v>
      </c>
    </row>
    <row r="1164" spans="1:75">
      <c r="A1164" s="95">
        <v>45922</v>
      </c>
      <c r="C1164" s="63">
        <v>4286</v>
      </c>
      <c r="BH1164">
        <v>1.9750000000000001</v>
      </c>
      <c r="BI1164">
        <v>1.89</v>
      </c>
      <c r="BJ1164">
        <v>1.8025</v>
      </c>
      <c r="BK1164">
        <v>1.6924999999999999</v>
      </c>
      <c r="BL1164">
        <v>1.6225000000000001</v>
      </c>
      <c r="BM1164">
        <v>1.6274999999999999</v>
      </c>
      <c r="BN1164">
        <v>1.6475</v>
      </c>
      <c r="BO1164">
        <v>1.6675</v>
      </c>
      <c r="BP1164">
        <v>1.6850000000000001</v>
      </c>
      <c r="BQ1164">
        <v>1.6950000000000001</v>
      </c>
      <c r="BR1164">
        <v>1.6950000000000001</v>
      </c>
      <c r="BS1164">
        <v>1.69</v>
      </c>
      <c r="BT1164">
        <v>1.6850000000000001</v>
      </c>
      <c r="BU1164">
        <v>1.6575</v>
      </c>
      <c r="BV1164">
        <v>1.6225000000000001</v>
      </c>
      <c r="BW1164">
        <v>1.6</v>
      </c>
    </row>
    <row r="1165" spans="1:75">
      <c r="A1165" s="95">
        <v>45923</v>
      </c>
      <c r="C1165" s="63">
        <v>5059</v>
      </c>
      <c r="BH1165">
        <v>1.9750000000000001</v>
      </c>
      <c r="BI1165">
        <v>1.885</v>
      </c>
      <c r="BJ1165">
        <v>1.8025</v>
      </c>
      <c r="BK1165">
        <v>1.6924999999999999</v>
      </c>
      <c r="BL1165">
        <v>1.6225000000000001</v>
      </c>
      <c r="BM1165">
        <v>1.63</v>
      </c>
      <c r="BN1165">
        <v>1.6525000000000001</v>
      </c>
      <c r="BO1165">
        <v>1.675</v>
      </c>
      <c r="BP1165">
        <v>1.6950000000000001</v>
      </c>
      <c r="BQ1165">
        <v>1.7075</v>
      </c>
      <c r="BR1165">
        <v>1.7075</v>
      </c>
      <c r="BS1165">
        <v>1.7024999999999999</v>
      </c>
      <c r="BT1165">
        <v>1.6975</v>
      </c>
      <c r="BU1165">
        <v>1.67</v>
      </c>
      <c r="BV1165">
        <v>1.635</v>
      </c>
      <c r="BW1165">
        <v>1.6125</v>
      </c>
    </row>
    <row r="1166" spans="1:75">
      <c r="A1166" s="95">
        <v>45924</v>
      </c>
      <c r="C1166" s="63">
        <v>5743</v>
      </c>
      <c r="BH1166">
        <v>1.98</v>
      </c>
      <c r="BI1166">
        <v>1.95</v>
      </c>
      <c r="BJ1166">
        <v>1.85</v>
      </c>
      <c r="BK1166">
        <v>1.7250000000000001</v>
      </c>
      <c r="BL1166">
        <v>1.6475</v>
      </c>
      <c r="BM1166">
        <v>1.65</v>
      </c>
      <c r="BN1166">
        <v>1.6725000000000001</v>
      </c>
      <c r="BO1166">
        <v>1.6950000000000001</v>
      </c>
      <c r="BP1166">
        <v>1.7150000000000001</v>
      </c>
      <c r="BQ1166">
        <v>1.7275</v>
      </c>
      <c r="BR1166">
        <v>1.7275</v>
      </c>
      <c r="BS1166">
        <v>1.7224999999999999</v>
      </c>
      <c r="BT1166">
        <v>1.7175</v>
      </c>
      <c r="BU1166">
        <v>1.69</v>
      </c>
      <c r="BV1166">
        <v>1.655</v>
      </c>
      <c r="BW1166">
        <v>1.6325000000000001</v>
      </c>
    </row>
    <row r="1167" spans="1:75">
      <c r="A1167" s="95">
        <v>45925</v>
      </c>
      <c r="C1167" s="63">
        <v>5071</v>
      </c>
      <c r="BH1167">
        <v>1.9824999999999999</v>
      </c>
      <c r="BI1167">
        <v>1.97</v>
      </c>
      <c r="BJ1167">
        <v>1.87</v>
      </c>
      <c r="BK1167">
        <v>1.7350000000000001</v>
      </c>
      <c r="BL1167">
        <v>1.655</v>
      </c>
      <c r="BM1167">
        <v>1.655</v>
      </c>
      <c r="BN1167">
        <v>1.6775</v>
      </c>
      <c r="BO1167">
        <v>1.7</v>
      </c>
      <c r="BP1167">
        <v>1.72</v>
      </c>
      <c r="BQ1167">
        <v>1.7324999999999999</v>
      </c>
      <c r="BR1167">
        <v>1.7324999999999999</v>
      </c>
      <c r="BS1167">
        <v>1.7275</v>
      </c>
      <c r="BT1167">
        <v>1.7224999999999999</v>
      </c>
      <c r="BU1167">
        <v>1.6950000000000001</v>
      </c>
      <c r="BV1167">
        <v>1.66</v>
      </c>
      <c r="BW1167">
        <v>1.6375</v>
      </c>
    </row>
    <row r="1168" spans="1:75">
      <c r="A1168" s="95">
        <v>45926</v>
      </c>
      <c r="C1168" s="63">
        <v>3092</v>
      </c>
      <c r="BH1168">
        <v>1.9850000000000001</v>
      </c>
      <c r="BI1168">
        <v>1.97</v>
      </c>
      <c r="BJ1168">
        <v>1.87</v>
      </c>
      <c r="BK1168">
        <v>1.7324999999999999</v>
      </c>
      <c r="BL1168">
        <v>1.6525000000000001</v>
      </c>
      <c r="BM1168">
        <v>1.6525000000000001</v>
      </c>
      <c r="BN1168">
        <v>1.6725000000000001</v>
      </c>
      <c r="BO1168">
        <v>1.6950000000000001</v>
      </c>
      <c r="BP1168">
        <v>1.7150000000000001</v>
      </c>
      <c r="BQ1168">
        <v>1.7275</v>
      </c>
      <c r="BR1168">
        <v>1.7275</v>
      </c>
      <c r="BS1168">
        <v>1.7224999999999999</v>
      </c>
      <c r="BT1168">
        <v>1.7175</v>
      </c>
      <c r="BU1168">
        <v>1.69</v>
      </c>
      <c r="BV1168">
        <v>1.655</v>
      </c>
      <c r="BW1168">
        <v>1.6325000000000001</v>
      </c>
    </row>
    <row r="1169" spans="1:75">
      <c r="A1169" s="95">
        <v>45929</v>
      </c>
      <c r="C1169" s="63">
        <v>4679</v>
      </c>
      <c r="BH1169">
        <v>1.9850000000000001</v>
      </c>
      <c r="BI1169">
        <v>1.99</v>
      </c>
      <c r="BJ1169">
        <v>1.885</v>
      </c>
      <c r="BK1169">
        <v>1.7324999999999999</v>
      </c>
      <c r="BL1169">
        <v>1.6475</v>
      </c>
      <c r="BM1169">
        <v>1.6425000000000001</v>
      </c>
      <c r="BN1169">
        <v>1.6625000000000001</v>
      </c>
      <c r="BO1169">
        <v>1.6850000000000001</v>
      </c>
      <c r="BP1169">
        <v>1.7050000000000001</v>
      </c>
      <c r="BQ1169">
        <v>1.7175</v>
      </c>
      <c r="BR1169">
        <v>1.7175</v>
      </c>
      <c r="BS1169">
        <v>1.7124999999999999</v>
      </c>
      <c r="BT1169">
        <v>1.7075</v>
      </c>
      <c r="BU1169">
        <v>1.68</v>
      </c>
      <c r="BV1169">
        <v>1.645</v>
      </c>
      <c r="BW1169">
        <v>1.6225000000000001</v>
      </c>
    </row>
    <row r="1170" spans="1:75">
      <c r="A1170" s="95">
        <v>45930</v>
      </c>
      <c r="C1170" s="63">
        <v>3714</v>
      </c>
      <c r="BH1170" s="28">
        <v>1.98583</v>
      </c>
      <c r="BI1170">
        <v>1.9624999999999999</v>
      </c>
      <c r="BJ1170">
        <v>1.86</v>
      </c>
      <c r="BK1170">
        <v>1.7075</v>
      </c>
      <c r="BL1170">
        <v>1.6225000000000001</v>
      </c>
      <c r="BM1170">
        <v>1.6174999999999999</v>
      </c>
      <c r="BN1170">
        <v>1.6375</v>
      </c>
      <c r="BO1170">
        <v>1.66</v>
      </c>
      <c r="BP1170">
        <v>1.68</v>
      </c>
      <c r="BQ1170">
        <v>1.6924999999999999</v>
      </c>
      <c r="BR1170">
        <v>1.6924999999999999</v>
      </c>
      <c r="BS1170">
        <v>1.6875</v>
      </c>
      <c r="BT1170">
        <v>1.6825000000000001</v>
      </c>
      <c r="BU1170">
        <v>1.655</v>
      </c>
      <c r="BV1170">
        <v>1.62</v>
      </c>
      <c r="BW1170">
        <v>1.5974999999999999</v>
      </c>
    </row>
    <row r="1171" spans="1:75">
      <c r="A1171" s="95">
        <v>45931</v>
      </c>
      <c r="C1171" s="63">
        <v>4567</v>
      </c>
      <c r="BH1171">
        <v>1.98583</v>
      </c>
      <c r="BI1171">
        <v>2.0150000000000001</v>
      </c>
      <c r="BJ1171">
        <v>1.92</v>
      </c>
      <c r="BK1171">
        <v>1.7575000000000001</v>
      </c>
      <c r="BL1171">
        <v>1.6625000000000001</v>
      </c>
      <c r="BM1171">
        <v>1.655</v>
      </c>
      <c r="BN1171">
        <v>1.675</v>
      </c>
      <c r="BO1171">
        <v>1.6950000000000001</v>
      </c>
      <c r="BP1171">
        <v>1.7150000000000001</v>
      </c>
      <c r="BQ1171">
        <v>1.7275</v>
      </c>
      <c r="BR1171">
        <v>1.7275</v>
      </c>
      <c r="BS1171">
        <v>1.7224999999999999</v>
      </c>
      <c r="BT1171">
        <v>1.7175</v>
      </c>
      <c r="BU1171">
        <v>1.69</v>
      </c>
      <c r="BV1171">
        <v>1.655</v>
      </c>
      <c r="BW1171">
        <v>1.6325000000000001</v>
      </c>
    </row>
    <row r="1172" spans="1:75">
      <c r="A1172" s="95">
        <v>45932</v>
      </c>
      <c r="C1172" s="63">
        <v>4241</v>
      </c>
      <c r="BH1172">
        <v>1.98583</v>
      </c>
      <c r="BI1172">
        <v>2.0049999999999999</v>
      </c>
      <c r="BJ1172">
        <v>1.9125000000000001</v>
      </c>
      <c r="BK1172">
        <v>1.7575000000000001</v>
      </c>
      <c r="BL1172">
        <v>1.665</v>
      </c>
      <c r="BM1172">
        <v>1.66</v>
      </c>
      <c r="BN1172">
        <v>1.68</v>
      </c>
      <c r="BO1172">
        <v>1.7</v>
      </c>
      <c r="BP1172">
        <v>1.72</v>
      </c>
      <c r="BQ1172">
        <v>1.7324999999999999</v>
      </c>
      <c r="BR1172">
        <v>1.7324999999999999</v>
      </c>
      <c r="BS1172">
        <v>1.7275</v>
      </c>
      <c r="BT1172">
        <v>1.7224999999999999</v>
      </c>
      <c r="BU1172">
        <v>1.6950000000000001</v>
      </c>
      <c r="BV1172">
        <v>1.66</v>
      </c>
      <c r="BW1172">
        <v>1.6375</v>
      </c>
    </row>
    <row r="1173" spans="1:75">
      <c r="A1173" s="95">
        <v>45933</v>
      </c>
      <c r="C1173" s="63">
        <v>5298</v>
      </c>
      <c r="BI1173">
        <v>1.9924999999999999</v>
      </c>
      <c r="BJ1173">
        <v>1.9</v>
      </c>
      <c r="BK1173">
        <v>1.7524999999999999</v>
      </c>
      <c r="BL1173">
        <v>1.6625000000000001</v>
      </c>
      <c r="BM1173">
        <v>1.6575</v>
      </c>
      <c r="BN1173">
        <v>1.68</v>
      </c>
      <c r="BO1173">
        <v>1.7</v>
      </c>
      <c r="BP1173">
        <v>1.72</v>
      </c>
      <c r="BQ1173">
        <v>1.7324999999999999</v>
      </c>
      <c r="BR1173">
        <v>1.7324999999999999</v>
      </c>
      <c r="BS1173">
        <v>1.7275</v>
      </c>
      <c r="BT1173">
        <v>1.7224999999999999</v>
      </c>
      <c r="BU1173">
        <v>1.6975</v>
      </c>
      <c r="BV1173">
        <v>1.6625000000000001</v>
      </c>
      <c r="BW1173">
        <v>1.64</v>
      </c>
    </row>
    <row r="1174" spans="1:75">
      <c r="A1174" s="95">
        <v>45936</v>
      </c>
      <c r="C1174" s="63">
        <v>3082</v>
      </c>
      <c r="BI1174">
        <v>1.99</v>
      </c>
      <c r="BJ1174">
        <v>1.9</v>
      </c>
      <c r="BK1174">
        <v>1.75</v>
      </c>
      <c r="BL1174">
        <v>1.6575</v>
      </c>
      <c r="BM1174">
        <v>1.6525000000000001</v>
      </c>
      <c r="BN1174">
        <v>1.675</v>
      </c>
      <c r="BO1174">
        <v>1.6950000000000001</v>
      </c>
      <c r="BP1174">
        <v>1.7150000000000001</v>
      </c>
      <c r="BQ1174">
        <v>1.7275</v>
      </c>
      <c r="BR1174">
        <v>1.7275</v>
      </c>
      <c r="BS1174">
        <v>1.7224999999999999</v>
      </c>
      <c r="BT1174">
        <v>1.7175</v>
      </c>
      <c r="BU1174">
        <v>1.6924999999999999</v>
      </c>
      <c r="BV1174">
        <v>1.6575</v>
      </c>
      <c r="BW1174">
        <v>1.635</v>
      </c>
    </row>
    <row r="1175" spans="1:75">
      <c r="A1175" s="95">
        <v>45937</v>
      </c>
      <c r="C1175" s="63">
        <v>3946</v>
      </c>
      <c r="BI1175">
        <v>1.94</v>
      </c>
      <c r="BJ1175">
        <v>1.8574999999999999</v>
      </c>
      <c r="BK1175">
        <v>1.7275</v>
      </c>
      <c r="BL1175">
        <v>1.6375</v>
      </c>
      <c r="BM1175">
        <v>1.635</v>
      </c>
      <c r="BN1175">
        <v>1.6575</v>
      </c>
      <c r="BO1175">
        <v>1.6775</v>
      </c>
      <c r="BP1175">
        <v>1.6975</v>
      </c>
      <c r="BQ1175">
        <v>1.71</v>
      </c>
      <c r="BR1175">
        <v>1.7124999999999999</v>
      </c>
      <c r="BS1175">
        <v>1.7075</v>
      </c>
      <c r="BT1175">
        <v>1.7024999999999999</v>
      </c>
      <c r="BU1175">
        <v>1.6775</v>
      </c>
      <c r="BV1175">
        <v>1.6425000000000001</v>
      </c>
      <c r="BW1175">
        <v>1.62</v>
      </c>
    </row>
    <row r="1176" spans="1:75">
      <c r="A1176" s="95">
        <v>45938</v>
      </c>
      <c r="C1176" s="63">
        <v>6180</v>
      </c>
      <c r="BI1176">
        <v>1.8674999999999999</v>
      </c>
      <c r="BJ1176">
        <v>1.78</v>
      </c>
      <c r="BK1176">
        <v>1.69</v>
      </c>
      <c r="BL1176">
        <v>1.615</v>
      </c>
      <c r="BM1176">
        <v>1.6125</v>
      </c>
      <c r="BN1176">
        <v>1.6375</v>
      </c>
      <c r="BO1176">
        <v>1.6575</v>
      </c>
      <c r="BP1176">
        <v>1.6775</v>
      </c>
      <c r="BQ1176">
        <v>1.69</v>
      </c>
      <c r="BR1176">
        <v>1.6924999999999999</v>
      </c>
      <c r="BS1176">
        <v>1.6875</v>
      </c>
      <c r="BT1176">
        <v>1.6825000000000001</v>
      </c>
      <c r="BU1176">
        <v>1.6575</v>
      </c>
      <c r="BV1176">
        <v>1.6225000000000001</v>
      </c>
      <c r="BW1176">
        <v>1.6</v>
      </c>
    </row>
    <row r="1177" spans="1:75">
      <c r="A1177" s="95">
        <v>45939</v>
      </c>
      <c r="C1177" s="63">
        <v>10026</v>
      </c>
      <c r="BI1177">
        <v>1.8325</v>
      </c>
      <c r="BJ1177">
        <v>1.74</v>
      </c>
      <c r="BK1177">
        <v>1.67</v>
      </c>
      <c r="BL1177">
        <v>1.6025</v>
      </c>
      <c r="BM1177">
        <v>1.6025</v>
      </c>
      <c r="BN1177">
        <v>1.6274999999999999</v>
      </c>
      <c r="BO1177">
        <v>1.65</v>
      </c>
      <c r="BP1177">
        <v>1.67</v>
      </c>
      <c r="BQ1177">
        <v>1.6825000000000001</v>
      </c>
      <c r="BR1177">
        <v>1.6850000000000001</v>
      </c>
      <c r="BS1177">
        <v>1.68</v>
      </c>
      <c r="BT1177">
        <v>1.675</v>
      </c>
      <c r="BU1177">
        <v>1.65</v>
      </c>
      <c r="BV1177">
        <v>1.615</v>
      </c>
      <c r="BW1177">
        <v>1.5925</v>
      </c>
    </row>
    <row r="1178" spans="1:75">
      <c r="A1178" s="95">
        <v>45940</v>
      </c>
      <c r="C1178" s="63">
        <v>4895</v>
      </c>
      <c r="BI1178">
        <v>1.86</v>
      </c>
      <c r="BJ1178">
        <v>1.77</v>
      </c>
      <c r="BK1178">
        <v>1.6850000000000001</v>
      </c>
      <c r="BL1178">
        <v>1.6125</v>
      </c>
      <c r="BM1178">
        <v>1.6125</v>
      </c>
      <c r="BN1178">
        <v>1.6375</v>
      </c>
      <c r="BO1178">
        <v>1.66</v>
      </c>
      <c r="BP1178">
        <v>1.68</v>
      </c>
      <c r="BQ1178">
        <v>1.6924999999999999</v>
      </c>
      <c r="BR1178">
        <v>1.6975</v>
      </c>
      <c r="BS1178">
        <v>1.6924999999999999</v>
      </c>
      <c r="BT1178">
        <v>1.6875</v>
      </c>
      <c r="BU1178">
        <v>1.6625000000000001</v>
      </c>
      <c r="BV1178">
        <v>1.63</v>
      </c>
      <c r="BW1178">
        <v>1.6074999999999999</v>
      </c>
    </row>
    <row r="1179" spans="1:75">
      <c r="A1179" s="95">
        <v>45943</v>
      </c>
      <c r="C1179" s="63">
        <v>2044</v>
      </c>
      <c r="BI1179">
        <v>1.855</v>
      </c>
      <c r="BJ1179">
        <v>1.76</v>
      </c>
      <c r="BK1179">
        <v>1.675</v>
      </c>
      <c r="BL1179">
        <v>1.605</v>
      </c>
      <c r="BM1179">
        <v>1.605</v>
      </c>
      <c r="BN1179">
        <v>1.63</v>
      </c>
      <c r="BO1179">
        <v>1.655</v>
      </c>
      <c r="BP1179">
        <v>1.675</v>
      </c>
      <c r="BQ1179">
        <v>1.6875</v>
      </c>
      <c r="BR1179">
        <v>1.6924999999999999</v>
      </c>
      <c r="BS1179">
        <v>1.6875</v>
      </c>
      <c r="BT1179">
        <v>1.6825000000000001</v>
      </c>
      <c r="BU1179">
        <v>1.6575</v>
      </c>
      <c r="BV1179">
        <v>1.625</v>
      </c>
      <c r="BW1179">
        <v>1.6025</v>
      </c>
    </row>
    <row r="1180" spans="1:75">
      <c r="A1180" s="95">
        <v>45944</v>
      </c>
      <c r="C1180" s="63">
        <v>7480</v>
      </c>
      <c r="BI1180">
        <v>1.83</v>
      </c>
      <c r="BJ1180">
        <v>1.7150000000000001</v>
      </c>
      <c r="BK1180">
        <v>1.645</v>
      </c>
      <c r="BL1180">
        <v>1.5874999999999999</v>
      </c>
      <c r="BM1180">
        <v>1.5925</v>
      </c>
      <c r="BN1180">
        <v>1.6174999999999999</v>
      </c>
      <c r="BO1180">
        <v>1.6425000000000001</v>
      </c>
      <c r="BP1180">
        <v>1.6625000000000001</v>
      </c>
      <c r="BQ1180">
        <v>1.675</v>
      </c>
      <c r="BR1180">
        <v>1.68</v>
      </c>
      <c r="BS1180">
        <v>1.675</v>
      </c>
      <c r="BT1180">
        <v>1.67</v>
      </c>
      <c r="BU1180">
        <v>1.645</v>
      </c>
      <c r="BV1180">
        <v>1.6125</v>
      </c>
      <c r="BW1180">
        <v>1.59</v>
      </c>
    </row>
    <row r="1181" spans="1:75">
      <c r="A1181" s="95">
        <v>45945</v>
      </c>
      <c r="C1181" s="63">
        <v>3535</v>
      </c>
      <c r="BI1181">
        <v>1.8274999999999999</v>
      </c>
      <c r="BJ1181">
        <v>1.71</v>
      </c>
      <c r="BK1181">
        <v>1.64</v>
      </c>
      <c r="BL1181">
        <v>1.58</v>
      </c>
      <c r="BM1181">
        <v>1.585</v>
      </c>
      <c r="BN1181">
        <v>1.61</v>
      </c>
      <c r="BO1181">
        <v>1.635</v>
      </c>
      <c r="BP1181">
        <v>1.655</v>
      </c>
      <c r="BQ1181">
        <v>1.6675</v>
      </c>
      <c r="BR1181">
        <v>1.6725000000000001</v>
      </c>
      <c r="BS1181">
        <v>1.6675</v>
      </c>
      <c r="BT1181">
        <v>1.6625000000000001</v>
      </c>
      <c r="BU1181">
        <v>1.6375</v>
      </c>
      <c r="BV1181">
        <v>1.605</v>
      </c>
      <c r="BW1181">
        <v>1.5825</v>
      </c>
    </row>
    <row r="1182" spans="1:75">
      <c r="A1182" s="95">
        <v>45946</v>
      </c>
      <c r="C1182" s="63">
        <v>5779</v>
      </c>
      <c r="BI1182">
        <v>1.82</v>
      </c>
      <c r="BJ1182">
        <v>1.69</v>
      </c>
      <c r="BK1182">
        <v>1.63</v>
      </c>
      <c r="BL1182">
        <v>1.5774999999999999</v>
      </c>
      <c r="BM1182">
        <v>1.5825</v>
      </c>
      <c r="BN1182">
        <v>1.6074999999999999</v>
      </c>
      <c r="BO1182">
        <v>1.6325000000000001</v>
      </c>
      <c r="BP1182">
        <v>1.655</v>
      </c>
      <c r="BQ1182">
        <v>1.6675</v>
      </c>
      <c r="BR1182">
        <v>1.6725000000000001</v>
      </c>
      <c r="BS1182">
        <v>1.6675</v>
      </c>
      <c r="BT1182">
        <v>1.6625000000000001</v>
      </c>
      <c r="BU1182">
        <v>1.6375</v>
      </c>
      <c r="BV1182">
        <v>1.605</v>
      </c>
      <c r="BW1182">
        <v>1.5825</v>
      </c>
    </row>
    <row r="1183" spans="1:75">
      <c r="A1183" s="95">
        <v>45947</v>
      </c>
      <c r="C1183">
        <v>9508</v>
      </c>
      <c r="BD1183">
        <v>1.8149999999999999</v>
      </c>
      <c r="BE1183">
        <v>1.68</v>
      </c>
      <c r="BF1183">
        <v>1.635</v>
      </c>
      <c r="BI1183">
        <v>1.8149999999999999</v>
      </c>
      <c r="BJ1183">
        <v>1.68</v>
      </c>
      <c r="BK1183">
        <v>1.635</v>
      </c>
      <c r="BL1183">
        <v>1.5925</v>
      </c>
      <c r="BM1183">
        <v>1.6</v>
      </c>
      <c r="BN1183">
        <v>1.625</v>
      </c>
      <c r="BO1183">
        <v>1.6525000000000001</v>
      </c>
      <c r="BP1183">
        <v>1.675</v>
      </c>
      <c r="BQ1183">
        <v>1.6875</v>
      </c>
      <c r="BR1183">
        <v>1.6924999999999999</v>
      </c>
      <c r="BS1183">
        <v>1.6875</v>
      </c>
      <c r="BT1183">
        <v>1.6825000000000001</v>
      </c>
      <c r="BU1183">
        <v>1.6575</v>
      </c>
      <c r="BV1183">
        <v>1.625</v>
      </c>
      <c r="BW1183">
        <v>1.6025</v>
      </c>
    </row>
    <row r="1184" spans="1:75">
      <c r="A1184" s="95">
        <v>45950</v>
      </c>
      <c r="C1184">
        <v>5465</v>
      </c>
      <c r="BD1184">
        <v>1.835</v>
      </c>
      <c r="BE1184">
        <v>1.7524999999999999</v>
      </c>
      <c r="BF1184">
        <v>1.6875</v>
      </c>
      <c r="BI1184">
        <v>1.835</v>
      </c>
      <c r="BJ1184">
        <v>1.7524999999999999</v>
      </c>
      <c r="BK1184">
        <v>1.6875</v>
      </c>
      <c r="BL1184">
        <v>1.63</v>
      </c>
      <c r="BM1184">
        <v>1.635</v>
      </c>
      <c r="BN1184">
        <v>1.66</v>
      </c>
      <c r="BO1184">
        <v>1.6850000000000001</v>
      </c>
      <c r="BP1184">
        <v>1.7075</v>
      </c>
      <c r="BQ1184">
        <v>1.72</v>
      </c>
      <c r="BR1184">
        <v>1.7250000000000001</v>
      </c>
      <c r="BS1184">
        <v>1.72</v>
      </c>
      <c r="BT1184">
        <v>1.7150000000000001</v>
      </c>
      <c r="BU1184">
        <v>1.69</v>
      </c>
      <c r="BV1184">
        <v>1.6575</v>
      </c>
      <c r="BW1184">
        <v>1.635</v>
      </c>
    </row>
    <row r="1185" spans="1:75">
      <c r="A1185" s="95">
        <v>45951</v>
      </c>
      <c r="C1185">
        <v>5072</v>
      </c>
      <c r="BD1185">
        <v>1.84</v>
      </c>
      <c r="BE1185">
        <v>1.7549999999999999</v>
      </c>
      <c r="BF1185">
        <v>1.68</v>
      </c>
      <c r="BI1185">
        <v>1.84</v>
      </c>
      <c r="BJ1185">
        <v>1.7549999999999999</v>
      </c>
      <c r="BK1185">
        <v>1.68</v>
      </c>
      <c r="BL1185">
        <v>1.62</v>
      </c>
      <c r="BM1185">
        <v>1.625</v>
      </c>
      <c r="BN1185">
        <v>1.65</v>
      </c>
      <c r="BO1185">
        <v>1.675</v>
      </c>
      <c r="BP1185">
        <v>1.6975</v>
      </c>
      <c r="BQ1185">
        <v>1.71</v>
      </c>
      <c r="BR1185">
        <v>1.7150000000000001</v>
      </c>
      <c r="BS1185">
        <v>1.71</v>
      </c>
      <c r="BT1185">
        <v>1.7050000000000001</v>
      </c>
      <c r="BU1185">
        <v>1.68</v>
      </c>
      <c r="BV1185">
        <v>1.6475</v>
      </c>
      <c r="BW1185">
        <v>1.625</v>
      </c>
    </row>
    <row r="1186" spans="1:75">
      <c r="A1186" s="95">
        <v>45952</v>
      </c>
      <c r="C1186">
        <v>5379</v>
      </c>
      <c r="BD1186">
        <v>1.845</v>
      </c>
      <c r="BE1186">
        <v>1.7649999999999999</v>
      </c>
      <c r="BF1186">
        <v>1.6850000000000001</v>
      </c>
      <c r="BI1186">
        <v>1.845</v>
      </c>
      <c r="BJ1186">
        <v>1.7649999999999999</v>
      </c>
      <c r="BK1186">
        <v>1.6850000000000001</v>
      </c>
      <c r="BL1186">
        <v>1.625</v>
      </c>
      <c r="BM1186">
        <v>1.6325000000000001</v>
      </c>
      <c r="BN1186">
        <v>1.6575</v>
      </c>
      <c r="BO1186">
        <v>1.6825000000000001</v>
      </c>
      <c r="BP1186">
        <v>1.7050000000000001</v>
      </c>
      <c r="BQ1186">
        <v>1.7175</v>
      </c>
      <c r="BR1186">
        <v>1.7224999999999999</v>
      </c>
      <c r="BS1186">
        <v>1.7175</v>
      </c>
      <c r="BT1186">
        <v>1.7124999999999999</v>
      </c>
      <c r="BU1186">
        <v>1.6875</v>
      </c>
      <c r="BV1186">
        <v>1.655</v>
      </c>
      <c r="BW1186">
        <v>1.6325000000000001</v>
      </c>
    </row>
    <row r="1187" spans="1:75">
      <c r="A1187" s="95">
        <v>45953</v>
      </c>
      <c r="C1187">
        <v>4103</v>
      </c>
      <c r="BD1187">
        <v>1.85</v>
      </c>
      <c r="BE1187">
        <v>1.7849999999999999</v>
      </c>
      <c r="BF1187">
        <v>1.6950000000000001</v>
      </c>
      <c r="BI1187">
        <v>1.85</v>
      </c>
      <c r="BJ1187">
        <v>1.7849999999999999</v>
      </c>
      <c r="BK1187">
        <v>1.6950000000000001</v>
      </c>
      <c r="BL1187">
        <v>1.6274999999999999</v>
      </c>
      <c r="BM1187">
        <v>1.635</v>
      </c>
      <c r="BN1187">
        <v>1.66</v>
      </c>
      <c r="BO1187">
        <v>1.6850000000000001</v>
      </c>
      <c r="BP1187">
        <v>1.7075</v>
      </c>
      <c r="BQ1187">
        <v>1.72</v>
      </c>
      <c r="BR1187">
        <v>1.7250000000000001</v>
      </c>
      <c r="BS1187">
        <v>1.72</v>
      </c>
      <c r="BT1187">
        <v>1.7150000000000001</v>
      </c>
      <c r="BU1187">
        <v>1.69</v>
      </c>
      <c r="BV1187">
        <v>1.6575</v>
      </c>
      <c r="BW1187">
        <v>1.635</v>
      </c>
    </row>
    <row r="1188" spans="1:75">
      <c r="A1188" s="95">
        <v>45954</v>
      </c>
      <c r="C1188">
        <v>2066</v>
      </c>
      <c r="BD1188">
        <v>1.84</v>
      </c>
      <c r="BE1188">
        <v>1.77</v>
      </c>
      <c r="BF1188">
        <v>1.68</v>
      </c>
      <c r="BI1188">
        <v>1.84</v>
      </c>
      <c r="BJ1188">
        <v>1.77</v>
      </c>
      <c r="BK1188">
        <v>1.68</v>
      </c>
      <c r="BL1188">
        <v>1.6174999999999999</v>
      </c>
      <c r="BM1188">
        <v>1.625</v>
      </c>
      <c r="BN1188">
        <v>1.65</v>
      </c>
      <c r="BO1188">
        <v>1.675</v>
      </c>
      <c r="BP1188">
        <v>1.6975</v>
      </c>
      <c r="BQ1188">
        <v>1.71</v>
      </c>
      <c r="BR1188">
        <v>1.7150000000000001</v>
      </c>
      <c r="BS1188">
        <v>1.71</v>
      </c>
      <c r="BT1188">
        <v>1.7050000000000001</v>
      </c>
      <c r="BU1188">
        <v>1.68</v>
      </c>
      <c r="BV1188">
        <v>1.6475</v>
      </c>
      <c r="BW1188">
        <v>1.625</v>
      </c>
    </row>
    <row r="1189" spans="1:75">
      <c r="A1189" s="95">
        <v>45957</v>
      </c>
      <c r="C1189">
        <v>2757</v>
      </c>
      <c r="BD1189">
        <v>1.84</v>
      </c>
      <c r="BE1189">
        <v>1.7749999999999999</v>
      </c>
      <c r="BF1189">
        <v>1.69</v>
      </c>
      <c r="BI1189">
        <v>1.84</v>
      </c>
      <c r="BJ1189">
        <v>1.7749999999999999</v>
      </c>
      <c r="BK1189">
        <v>1.69</v>
      </c>
      <c r="BL1189">
        <v>1.6325000000000001</v>
      </c>
      <c r="BM1189">
        <v>1.64</v>
      </c>
      <c r="BN1189">
        <v>1.665</v>
      </c>
      <c r="BO1189">
        <v>1.69</v>
      </c>
      <c r="BP1189">
        <v>1.7124999999999999</v>
      </c>
      <c r="BQ1189">
        <v>1.7250000000000001</v>
      </c>
      <c r="BR1189">
        <v>1.73</v>
      </c>
      <c r="BS1189">
        <v>1.7250000000000001</v>
      </c>
      <c r="BT1189">
        <v>1.72</v>
      </c>
      <c r="BU1189">
        <v>1.6950000000000001</v>
      </c>
      <c r="BV1189">
        <v>1.6625000000000001</v>
      </c>
      <c r="BW1189">
        <v>1.64</v>
      </c>
    </row>
    <row r="1190" spans="1:75">
      <c r="A1190" s="95" t="s">
        <v>4564</v>
      </c>
      <c r="C1190" t="s">
        <v>4565</v>
      </c>
      <c r="BD1190" t="s">
        <v>4566</v>
      </c>
      <c r="BE1190" t="s">
        <v>4567</v>
      </c>
      <c r="BF1190" t="s">
        <v>4568</v>
      </c>
      <c r="BI1190" t="s">
        <v>4566</v>
      </c>
      <c r="BJ1190" t="s">
        <v>4567</v>
      </c>
      <c r="BK1190" t="s">
        <v>4568</v>
      </c>
      <c r="BL1190" t="s">
        <v>4569</v>
      </c>
      <c r="BM1190" t="s">
        <v>4570</v>
      </c>
      <c r="BN1190" t="s">
        <v>4571</v>
      </c>
      <c r="BO1190" t="s">
        <v>4572</v>
      </c>
      <c r="BP1190" t="s">
        <v>4573</v>
      </c>
      <c r="BQ1190" t="s">
        <v>4574</v>
      </c>
      <c r="BR1190" t="s">
        <v>4575</v>
      </c>
      <c r="BS1190" t="s">
        <v>4576</v>
      </c>
      <c r="BT1190" t="s">
        <v>4577</v>
      </c>
      <c r="BU1190" t="s">
        <v>4578</v>
      </c>
      <c r="BV1190" t="s">
        <v>4579</v>
      </c>
      <c r="BW1190" t="s">
        <v>4580</v>
      </c>
    </row>
    <row r="1191" spans="1:75">
      <c r="A1191" s="95">
        <v>45951</v>
      </c>
    </row>
    <row r="1192" spans="1:75">
      <c r="A1192" s="95">
        <v>45952</v>
      </c>
    </row>
    <row r="1193" spans="1:75">
      <c r="A1193" s="95">
        <v>45953</v>
      </c>
      <c r="BL1193" s="1178">
        <v>5779</v>
      </c>
    </row>
    <row r="1194" spans="1:75" ht="40.9" thickBot="1">
      <c r="A1194" s="95">
        <v>45954</v>
      </c>
      <c r="BL1194" s="1179" t="s">
        <v>4463</v>
      </c>
    </row>
    <row r="1195" spans="1:75" ht="27.4" thickBot="1">
      <c r="A1195" s="95">
        <v>45957</v>
      </c>
      <c r="BL1195" s="858" t="s">
        <v>4210</v>
      </c>
      <c r="BM1195" s="858" t="s">
        <v>4211</v>
      </c>
      <c r="BN1195" s="858" t="s">
        <v>4212</v>
      </c>
      <c r="BO1195" s="858" t="s">
        <v>4213</v>
      </c>
      <c r="BP1195" s="858" t="s">
        <v>369</v>
      </c>
      <c r="BQ1195" s="858" t="s">
        <v>4214</v>
      </c>
      <c r="BR1195" s="858" t="s">
        <v>4215</v>
      </c>
      <c r="BS1195" s="858" t="s">
        <v>4216</v>
      </c>
      <c r="BT1195" s="859" t="s">
        <v>4217</v>
      </c>
    </row>
    <row r="1196" spans="1:75" ht="14.65" thickBot="1">
      <c r="A1196" s="95">
        <v>45958</v>
      </c>
      <c r="BL1196" s="860">
        <v>45931</v>
      </c>
      <c r="BM1196" s="861" t="s">
        <v>436</v>
      </c>
      <c r="BN1196" s="861" t="s">
        <v>436</v>
      </c>
      <c r="BO1196" s="861" t="s">
        <v>436</v>
      </c>
      <c r="BP1196" s="861" t="s">
        <v>436</v>
      </c>
      <c r="BQ1196" s="861">
        <v>-7.4999999999999997E-3</v>
      </c>
      <c r="BR1196" s="861">
        <v>1.82</v>
      </c>
      <c r="BS1196" s="861">
        <v>110</v>
      </c>
      <c r="BT1196" s="872">
        <v>9830</v>
      </c>
    </row>
    <row r="1197" spans="1:75" ht="14.65" thickBot="1">
      <c r="A1197" s="95">
        <v>45959</v>
      </c>
      <c r="BL1197" s="865">
        <v>45962</v>
      </c>
      <c r="BM1197" s="863">
        <v>1.7</v>
      </c>
      <c r="BN1197" s="863">
        <v>1.7</v>
      </c>
      <c r="BO1197" s="863">
        <v>1.7</v>
      </c>
      <c r="BP1197" s="863">
        <v>1.7</v>
      </c>
      <c r="BQ1197" s="863">
        <v>-0.02</v>
      </c>
      <c r="BR1197" s="863">
        <v>1.69</v>
      </c>
      <c r="BS1197" s="864">
        <v>1992</v>
      </c>
      <c r="BT1197" s="873">
        <v>9535</v>
      </c>
    </row>
    <row r="1198" spans="1:75" ht="14.65" thickBot="1">
      <c r="A1198" s="95">
        <v>45960</v>
      </c>
      <c r="BL1198" s="860">
        <v>45992</v>
      </c>
      <c r="BM1198" s="861" t="s">
        <v>436</v>
      </c>
      <c r="BN1198" s="861" t="s">
        <v>436</v>
      </c>
      <c r="BO1198" s="861" t="s">
        <v>436</v>
      </c>
      <c r="BP1198" s="861" t="s">
        <v>436</v>
      </c>
      <c r="BQ1198" s="861">
        <v>-0.01</v>
      </c>
      <c r="BR1198" s="861">
        <v>1.63</v>
      </c>
      <c r="BS1198" s="862">
        <v>1736</v>
      </c>
      <c r="BT1198" s="872">
        <v>7447</v>
      </c>
    </row>
    <row r="1199" spans="1:75" ht="14.65" thickBot="1">
      <c r="A1199" s="95">
        <v>45961</v>
      </c>
      <c r="BL1199" s="865">
        <v>46023</v>
      </c>
      <c r="BM1199" s="863" t="s">
        <v>436</v>
      </c>
      <c r="BN1199" s="863" t="s">
        <v>436</v>
      </c>
      <c r="BO1199" s="863" t="s">
        <v>436</v>
      </c>
      <c r="BP1199" s="863" t="s">
        <v>436</v>
      </c>
      <c r="BQ1199" s="863">
        <v>-2.5000000000000001E-3</v>
      </c>
      <c r="BR1199" s="863">
        <v>1.5774999999999999</v>
      </c>
      <c r="BS1199" s="863">
        <v>505</v>
      </c>
      <c r="BT1199" s="873">
        <v>3534</v>
      </c>
    </row>
    <row r="1200" spans="1:75" ht="14.65" thickBot="1">
      <c r="A1200" s="95">
        <v>45964</v>
      </c>
      <c r="BL1200" s="860">
        <v>46054</v>
      </c>
      <c r="BM1200" s="861" t="s">
        <v>436</v>
      </c>
      <c r="BN1200" s="861" t="s">
        <v>436</v>
      </c>
      <c r="BO1200" s="861" t="s">
        <v>436</v>
      </c>
      <c r="BP1200" s="861" t="s">
        <v>436</v>
      </c>
      <c r="BQ1200" s="861">
        <v>-2.5000000000000001E-3</v>
      </c>
      <c r="BR1200" s="861">
        <v>1.5825</v>
      </c>
      <c r="BS1200" s="861">
        <v>549</v>
      </c>
      <c r="BT1200" s="872">
        <v>3723</v>
      </c>
    </row>
    <row r="1201" spans="1:72" ht="14.65" thickBot="1">
      <c r="A1201" s="95">
        <v>45965</v>
      </c>
      <c r="BL1201" s="865">
        <v>46082</v>
      </c>
      <c r="BM1201" s="863" t="s">
        <v>436</v>
      </c>
      <c r="BN1201" s="863" t="s">
        <v>436</v>
      </c>
      <c r="BO1201" s="863" t="s">
        <v>436</v>
      </c>
      <c r="BP1201" s="863" t="s">
        <v>436</v>
      </c>
      <c r="BQ1201" s="863">
        <v>-2.5000000000000001E-3</v>
      </c>
      <c r="BR1201" s="863">
        <v>1.6074999999999999</v>
      </c>
      <c r="BS1201" s="863">
        <v>120</v>
      </c>
      <c r="BT1201" s="873">
        <v>2625</v>
      </c>
    </row>
    <row r="1202" spans="1:72" ht="14.65" thickBot="1">
      <c r="A1202" s="95">
        <v>45966</v>
      </c>
      <c r="BL1202" s="860">
        <v>46113</v>
      </c>
      <c r="BM1202" s="861" t="s">
        <v>436</v>
      </c>
      <c r="BN1202" s="861" t="s">
        <v>436</v>
      </c>
      <c r="BO1202" s="861" t="s">
        <v>436</v>
      </c>
      <c r="BP1202" s="861" t="s">
        <v>436</v>
      </c>
      <c r="BQ1202" s="861">
        <v>-2.5000000000000001E-3</v>
      </c>
      <c r="BR1202" s="861">
        <v>1.6325000000000001</v>
      </c>
      <c r="BS1202" s="861">
        <v>3</v>
      </c>
      <c r="BT1202" s="874">
        <v>887</v>
      </c>
    </row>
    <row r="1203" spans="1:72" ht="14.65" thickBot="1">
      <c r="A1203" s="95">
        <v>45967</v>
      </c>
      <c r="BL1203" s="865">
        <v>46143</v>
      </c>
      <c r="BM1203" s="863" t="s">
        <v>436</v>
      </c>
      <c r="BN1203" s="863" t="s">
        <v>436</v>
      </c>
      <c r="BO1203" s="863" t="s">
        <v>436</v>
      </c>
      <c r="BP1203" s="863" t="s">
        <v>436</v>
      </c>
      <c r="BQ1203" s="863">
        <v>0</v>
      </c>
      <c r="BR1203" s="863">
        <v>1.655</v>
      </c>
      <c r="BS1203" s="863">
        <v>3</v>
      </c>
      <c r="BT1203" s="875">
        <v>795</v>
      </c>
    </row>
    <row r="1204" spans="1:72" ht="14.65" thickBot="1">
      <c r="A1204" s="95">
        <v>45968</v>
      </c>
      <c r="BL1204" s="860">
        <v>46174</v>
      </c>
      <c r="BM1204" s="861" t="s">
        <v>436</v>
      </c>
      <c r="BN1204" s="861" t="s">
        <v>436</v>
      </c>
      <c r="BO1204" s="861" t="s">
        <v>436</v>
      </c>
      <c r="BP1204" s="861" t="s">
        <v>436</v>
      </c>
      <c r="BQ1204" s="861">
        <v>0</v>
      </c>
      <c r="BR1204" s="861">
        <v>1.6675</v>
      </c>
      <c r="BS1204" s="861">
        <v>28</v>
      </c>
      <c r="BT1204" s="872">
        <v>1362</v>
      </c>
    </row>
    <row r="1205" spans="1:72" ht="14.65" thickBot="1">
      <c r="A1205" s="95">
        <v>45971</v>
      </c>
      <c r="BL1205" s="863" t="s">
        <v>444</v>
      </c>
      <c r="BM1205" s="863" t="s">
        <v>436</v>
      </c>
      <c r="BN1205" s="863" t="s">
        <v>436</v>
      </c>
      <c r="BO1205" s="863" t="s">
        <v>436</v>
      </c>
      <c r="BP1205" s="863" t="s">
        <v>436</v>
      </c>
      <c r="BQ1205" s="863">
        <v>0</v>
      </c>
      <c r="BR1205" s="863">
        <v>1.6725000000000001</v>
      </c>
      <c r="BS1205" s="863">
        <v>308</v>
      </c>
      <c r="BT1205" s="875">
        <v>813</v>
      </c>
    </row>
    <row r="1206" spans="1:72" ht="14.65" thickBot="1">
      <c r="A1206" s="95">
        <v>45972</v>
      </c>
      <c r="BL1206" s="860">
        <v>46235</v>
      </c>
      <c r="BM1206" s="861" t="s">
        <v>436</v>
      </c>
      <c r="BN1206" s="861" t="s">
        <v>436</v>
      </c>
      <c r="BO1206" s="861" t="s">
        <v>436</v>
      </c>
      <c r="BP1206" s="861" t="s">
        <v>436</v>
      </c>
      <c r="BQ1206" s="861">
        <v>0</v>
      </c>
      <c r="BR1206" s="861">
        <v>1.6675</v>
      </c>
      <c r="BS1206" s="861">
        <v>8</v>
      </c>
      <c r="BT1206" s="874">
        <v>343</v>
      </c>
    </row>
    <row r="1207" spans="1:72" ht="14.65" thickBot="1">
      <c r="A1207" s="95">
        <v>45973</v>
      </c>
      <c r="BL1207" s="865">
        <v>46266</v>
      </c>
      <c r="BM1207" s="863" t="s">
        <v>436</v>
      </c>
      <c r="BN1207" s="863" t="s">
        <v>436</v>
      </c>
      <c r="BO1207" s="863" t="s">
        <v>436</v>
      </c>
      <c r="BP1207" s="863" t="s">
        <v>436</v>
      </c>
      <c r="BQ1207" s="863">
        <v>0</v>
      </c>
      <c r="BR1207" s="863">
        <v>1.6625000000000001</v>
      </c>
      <c r="BS1207" s="863">
        <v>8</v>
      </c>
      <c r="BT1207" s="875">
        <v>926</v>
      </c>
    </row>
    <row r="1208" spans="1:72" ht="14.65" thickBot="1">
      <c r="A1208" s="95">
        <v>45974</v>
      </c>
      <c r="BL1208" s="860">
        <v>46296</v>
      </c>
      <c r="BM1208" s="861" t="s">
        <v>436</v>
      </c>
      <c r="BN1208" s="861" t="s">
        <v>436</v>
      </c>
      <c r="BO1208" s="861" t="s">
        <v>436</v>
      </c>
      <c r="BP1208" s="861" t="s">
        <v>436</v>
      </c>
      <c r="BQ1208" s="861">
        <v>0</v>
      </c>
      <c r="BR1208" s="861">
        <v>1.6375</v>
      </c>
      <c r="BS1208" s="861">
        <v>103</v>
      </c>
      <c r="BT1208" s="874">
        <v>473</v>
      </c>
    </row>
    <row r="1209" spans="1:72" ht="14.65" thickBot="1">
      <c r="A1209" s="95">
        <v>45975</v>
      </c>
      <c r="BL1209" s="865">
        <v>46327</v>
      </c>
      <c r="BM1209" s="863" t="s">
        <v>436</v>
      </c>
      <c r="BN1209" s="863" t="s">
        <v>436</v>
      </c>
      <c r="BO1209" s="863" t="s">
        <v>436</v>
      </c>
      <c r="BP1209" s="863" t="s">
        <v>436</v>
      </c>
      <c r="BQ1209" s="863">
        <v>0</v>
      </c>
      <c r="BR1209" s="863">
        <v>1.605</v>
      </c>
      <c r="BS1209" s="863">
        <v>103</v>
      </c>
      <c r="BT1209" s="875">
        <v>473</v>
      </c>
    </row>
    <row r="1210" spans="1:72" ht="14.65" thickBot="1">
      <c r="A1210" s="95">
        <v>45978</v>
      </c>
      <c r="BL1210" s="866">
        <v>46357</v>
      </c>
      <c r="BM1210" s="867" t="s">
        <v>436</v>
      </c>
      <c r="BN1210" s="867" t="s">
        <v>436</v>
      </c>
      <c r="BO1210" s="867" t="s">
        <v>436</v>
      </c>
      <c r="BP1210" s="867" t="s">
        <v>436</v>
      </c>
      <c r="BQ1210" s="867">
        <v>0</v>
      </c>
      <c r="BR1210" s="867">
        <v>1.5825</v>
      </c>
      <c r="BS1210" s="867">
        <v>203</v>
      </c>
      <c r="BT1210" s="876">
        <v>856</v>
      </c>
    </row>
    <row r="1211" spans="1:72">
      <c r="A1211" s="95">
        <v>45979</v>
      </c>
    </row>
    <row r="1212" spans="1:72">
      <c r="A1212" s="95">
        <v>45980</v>
      </c>
    </row>
    <row r="1213" spans="1:72">
      <c r="A1213" s="95">
        <v>45981</v>
      </c>
    </row>
    <row r="1214" spans="1:72">
      <c r="A1214" s="95">
        <v>45982</v>
      </c>
    </row>
    <row r="1215" spans="1:72">
      <c r="A1215" s="95">
        <v>45985</v>
      </c>
    </row>
    <row r="1216" spans="1:72">
      <c r="A1216" s="95">
        <v>45986</v>
      </c>
    </row>
    <row r="1217" spans="1:1">
      <c r="A1217" s="95">
        <v>45987</v>
      </c>
    </row>
    <row r="1218" spans="1:1">
      <c r="A1218" s="95">
        <v>45988</v>
      </c>
    </row>
    <row r="1219" spans="1:1">
      <c r="A1219" s="95">
        <v>45989</v>
      </c>
    </row>
    <row r="1220" spans="1:1">
      <c r="A1220" s="95">
        <v>45992</v>
      </c>
    </row>
    <row r="1221" spans="1:1">
      <c r="A1221" s="95">
        <v>45993</v>
      </c>
    </row>
    <row r="1222" spans="1:1">
      <c r="A1222" s="95">
        <v>45994</v>
      </c>
    </row>
    <row r="1223" spans="1:1">
      <c r="A1223" s="95">
        <v>45995</v>
      </c>
    </row>
    <row r="1224" spans="1:1">
      <c r="A1224" s="95">
        <v>45996</v>
      </c>
    </row>
    <row r="1225" spans="1:1">
      <c r="A1225" s="95">
        <v>45999</v>
      </c>
    </row>
  </sheetData>
  <hyperlinks>
    <hyperlink ref="A1" r:id="rId1" xr:uid="{0ECD8404-D17B-47B2-BCB7-B0E45AA0A548}"/>
  </hyperlinks>
  <pageMargins left="0.7" right="0.7" top="0.75" bottom="0.75" header="0.3" footer="0.3"/>
  <pageSetup orientation="portrait"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F8651-10F5-4357-BB7C-7762A709281F}">
  <sheetPr>
    <tabColor rgb="FFBAFF75"/>
  </sheetPr>
  <dimension ref="A1:BW1225"/>
  <sheetViews>
    <sheetView workbookViewId="0">
      <pane xSplit="5" ySplit="4" topLeftCell="BG1178" activePane="bottomRight" state="frozen"/>
      <selection pane="topRight" activeCell="F1" sqref="F1"/>
      <selection pane="bottomLeft" activeCell="A5" sqref="A5"/>
      <selection pane="bottomRight" activeCell="A1190" sqref="A1190:XFD1190"/>
    </sheetView>
  </sheetViews>
  <sheetFormatPr baseColWidth="10" defaultColWidth="8.9296875" defaultRowHeight="14.25"/>
  <cols>
    <col min="1" max="1" width="12.06640625" customWidth="1"/>
    <col min="2" max="2" width="8.53125" style="297" customWidth="1"/>
    <col min="3" max="3" width="8.9296875" style="63"/>
    <col min="4" max="7" width="8.9296875" hidden="1" customWidth="1"/>
    <col min="8" max="59" width="0" hidden="1" customWidth="1"/>
  </cols>
  <sheetData>
    <row r="1" spans="1:75">
      <c r="A1" s="379" t="s">
        <v>437</v>
      </c>
      <c r="B1" s="296"/>
    </row>
    <row r="2" spans="1:75">
      <c r="A2" s="297">
        <v>42000</v>
      </c>
      <c r="B2" s="297" t="s">
        <v>432</v>
      </c>
    </row>
    <row r="3" spans="1:75">
      <c r="A3" s="297">
        <v>264.17200000000003</v>
      </c>
    </row>
    <row r="4" spans="1:75" s="96" customFormat="1" ht="14.65" thickBot="1">
      <c r="A4" s="96" t="s">
        <v>433</v>
      </c>
      <c r="B4" s="298" t="s">
        <v>79</v>
      </c>
      <c r="C4" s="474" t="s">
        <v>434</v>
      </c>
      <c r="D4" s="97">
        <v>44197</v>
      </c>
      <c r="E4" s="97">
        <v>44228</v>
      </c>
      <c r="F4" s="97">
        <v>44256</v>
      </c>
      <c r="G4" s="97">
        <v>44287</v>
      </c>
      <c r="H4" s="97">
        <v>44317</v>
      </c>
      <c r="I4" s="97">
        <v>44348</v>
      </c>
      <c r="J4" s="96" t="s">
        <v>435</v>
      </c>
      <c r="K4" s="97">
        <v>44409</v>
      </c>
      <c r="L4" s="97">
        <v>44440</v>
      </c>
      <c r="M4" s="97">
        <v>44470</v>
      </c>
      <c r="N4" s="97">
        <v>44501</v>
      </c>
      <c r="O4" s="97">
        <v>44531</v>
      </c>
      <c r="P4" s="97">
        <v>44562</v>
      </c>
      <c r="Q4" s="97">
        <v>44593</v>
      </c>
      <c r="R4" s="97">
        <v>44621</v>
      </c>
      <c r="S4" s="97">
        <v>44652</v>
      </c>
      <c r="T4" s="97">
        <v>44682</v>
      </c>
      <c r="U4" s="97">
        <v>44713</v>
      </c>
      <c r="V4" s="97">
        <v>44743</v>
      </c>
      <c r="W4" s="97">
        <v>44774</v>
      </c>
      <c r="X4" s="97">
        <v>44805</v>
      </c>
      <c r="Y4" s="97">
        <v>44835</v>
      </c>
      <c r="Z4" s="97">
        <v>44866</v>
      </c>
      <c r="AA4" s="97">
        <v>44896</v>
      </c>
      <c r="AB4" s="342">
        <v>44927</v>
      </c>
      <c r="AC4" s="122">
        <v>44958</v>
      </c>
      <c r="AD4" s="122">
        <v>44986</v>
      </c>
      <c r="AE4" s="122">
        <v>45017</v>
      </c>
      <c r="AF4" s="122">
        <v>45047</v>
      </c>
      <c r="AG4" s="122">
        <v>45078</v>
      </c>
      <c r="AH4" s="122">
        <v>45108</v>
      </c>
      <c r="AI4" s="122">
        <v>45139</v>
      </c>
      <c r="AJ4" s="122">
        <v>45170</v>
      </c>
      <c r="AK4" s="122">
        <v>45200</v>
      </c>
      <c r="AL4" s="122">
        <v>45231</v>
      </c>
      <c r="AM4" s="122">
        <v>45261</v>
      </c>
      <c r="AN4" s="122">
        <v>45292</v>
      </c>
      <c r="AO4" s="122">
        <v>45323</v>
      </c>
      <c r="AP4" s="122">
        <v>45352</v>
      </c>
      <c r="AQ4" s="122">
        <v>45383</v>
      </c>
      <c r="AR4" s="122">
        <v>45413</v>
      </c>
      <c r="AS4" s="122">
        <v>45444</v>
      </c>
      <c r="AT4" s="122">
        <v>45474</v>
      </c>
      <c r="AU4" s="122">
        <v>45505</v>
      </c>
      <c r="AV4" s="122">
        <v>45536</v>
      </c>
      <c r="AW4" s="122">
        <v>45566</v>
      </c>
      <c r="AX4" s="122">
        <v>45597</v>
      </c>
      <c r="AY4" s="122">
        <v>45627</v>
      </c>
      <c r="AZ4" s="342">
        <v>45658</v>
      </c>
      <c r="BA4" s="122">
        <v>45689</v>
      </c>
      <c r="BB4" s="122">
        <v>45717</v>
      </c>
      <c r="BC4" s="122">
        <v>45748</v>
      </c>
      <c r="BD4" s="122">
        <v>45778</v>
      </c>
      <c r="BE4" s="122">
        <v>45809</v>
      </c>
      <c r="BF4" s="122">
        <v>45839</v>
      </c>
      <c r="BG4" s="122">
        <v>45870</v>
      </c>
      <c r="BH4" s="122">
        <v>45901</v>
      </c>
      <c r="BI4" s="122">
        <v>45931</v>
      </c>
      <c r="BJ4" s="122">
        <v>45962</v>
      </c>
      <c r="BK4" s="122">
        <v>45992</v>
      </c>
      <c r="BL4" s="1064">
        <v>46023</v>
      </c>
      <c r="BM4" s="122">
        <v>46054</v>
      </c>
      <c r="BN4" s="122">
        <v>46082</v>
      </c>
      <c r="BO4" s="122">
        <v>46113</v>
      </c>
      <c r="BP4" s="122">
        <v>46143</v>
      </c>
      <c r="BQ4" s="122">
        <v>46174</v>
      </c>
      <c r="BR4" s="122">
        <v>46204</v>
      </c>
      <c r="BS4" s="122">
        <v>46235</v>
      </c>
      <c r="BT4" s="122">
        <v>46266</v>
      </c>
      <c r="BU4" s="122">
        <v>46296</v>
      </c>
      <c r="BV4" s="122">
        <v>46327</v>
      </c>
      <c r="BW4" s="122">
        <v>46357</v>
      </c>
    </row>
    <row r="5" spans="1:75">
      <c r="A5" s="95">
        <v>44286</v>
      </c>
      <c r="B5" s="299">
        <f t="shared" ref="B5:B61" si="0">+(C5*$A$2)/$A$3</f>
        <v>0</v>
      </c>
      <c r="D5" s="104"/>
      <c r="E5" s="104"/>
    </row>
    <row r="6" spans="1:75">
      <c r="A6" s="95">
        <v>44287</v>
      </c>
      <c r="B6" s="299">
        <f t="shared" si="0"/>
        <v>0</v>
      </c>
    </row>
    <row r="7" spans="1:75">
      <c r="A7" s="95">
        <v>44291</v>
      </c>
      <c r="B7" s="299">
        <f t="shared" si="0"/>
        <v>0</v>
      </c>
    </row>
    <row r="8" spans="1:75" s="176" customFormat="1">
      <c r="A8" s="239">
        <v>44292</v>
      </c>
      <c r="B8" s="299">
        <f t="shared" si="0"/>
        <v>0</v>
      </c>
      <c r="C8" s="475"/>
    </row>
    <row r="9" spans="1:75" s="176" customFormat="1">
      <c r="A9" s="239">
        <v>44293</v>
      </c>
      <c r="B9" s="299">
        <f t="shared" si="0"/>
        <v>0</v>
      </c>
      <c r="C9" s="475"/>
    </row>
    <row r="10" spans="1:75">
      <c r="A10" s="95">
        <v>44294</v>
      </c>
      <c r="B10" s="299">
        <f t="shared" si="0"/>
        <v>0</v>
      </c>
      <c r="C10" s="475"/>
      <c r="D10" s="176"/>
      <c r="E10" s="176"/>
      <c r="F10" s="176"/>
      <c r="G10" s="176"/>
      <c r="H10" s="176"/>
      <c r="I10" s="176"/>
      <c r="J10" s="176"/>
      <c r="K10" s="176"/>
      <c r="L10" s="176"/>
      <c r="M10" s="176"/>
      <c r="N10" s="176"/>
      <c r="O10" s="176"/>
    </row>
    <row r="11" spans="1:75">
      <c r="A11" s="95">
        <v>44295</v>
      </c>
      <c r="B11" s="299">
        <f t="shared" si="0"/>
        <v>0</v>
      </c>
      <c r="C11" s="475"/>
    </row>
    <row r="12" spans="1:75">
      <c r="A12" s="95">
        <v>44298</v>
      </c>
      <c r="B12" s="299">
        <f t="shared" si="0"/>
        <v>0</v>
      </c>
      <c r="C12" s="475"/>
    </row>
    <row r="13" spans="1:75">
      <c r="A13" s="95">
        <v>44299</v>
      </c>
      <c r="B13" s="299">
        <f t="shared" si="0"/>
        <v>0</v>
      </c>
      <c r="C13" s="475"/>
    </row>
    <row r="14" spans="1:75">
      <c r="A14" s="95">
        <v>44300</v>
      </c>
      <c r="B14" s="299">
        <f t="shared" si="0"/>
        <v>0</v>
      </c>
      <c r="C14" s="475"/>
    </row>
    <row r="15" spans="1:75">
      <c r="A15" s="95">
        <v>44301</v>
      </c>
      <c r="B15" s="299">
        <f t="shared" si="0"/>
        <v>0</v>
      </c>
      <c r="C15" s="475"/>
    </row>
    <row r="16" spans="1:75">
      <c r="A16" s="95">
        <v>44302</v>
      </c>
      <c r="B16" s="299">
        <f t="shared" si="0"/>
        <v>0</v>
      </c>
    </row>
    <row r="17" spans="1:3" s="176" customFormat="1" ht="14.45" customHeight="1">
      <c r="A17" s="239">
        <v>44305</v>
      </c>
      <c r="B17" s="304">
        <f t="shared" si="0"/>
        <v>0</v>
      </c>
      <c r="C17" s="475"/>
    </row>
    <row r="18" spans="1:3" s="176" customFormat="1" ht="14.45" customHeight="1">
      <c r="A18" s="239">
        <v>44306</v>
      </c>
      <c r="B18" s="304">
        <f t="shared" si="0"/>
        <v>0</v>
      </c>
      <c r="C18" s="475"/>
    </row>
    <row r="19" spans="1:3" ht="14.45" customHeight="1">
      <c r="A19" s="95">
        <v>44307</v>
      </c>
      <c r="B19" s="304">
        <f t="shared" si="0"/>
        <v>0</v>
      </c>
    </row>
    <row r="20" spans="1:3" s="176" customFormat="1" ht="15" customHeight="1">
      <c r="A20" s="239">
        <v>44308</v>
      </c>
      <c r="B20" s="304">
        <f t="shared" si="0"/>
        <v>0</v>
      </c>
      <c r="C20" s="475"/>
    </row>
    <row r="21" spans="1:3">
      <c r="A21" s="95">
        <v>44309</v>
      </c>
      <c r="B21" s="304">
        <f t="shared" si="0"/>
        <v>0</v>
      </c>
    </row>
    <row r="22" spans="1:3">
      <c r="A22" s="95">
        <v>44312</v>
      </c>
      <c r="B22" s="304">
        <f t="shared" si="0"/>
        <v>0</v>
      </c>
    </row>
    <row r="23" spans="1:3">
      <c r="A23" s="95">
        <v>44313</v>
      </c>
      <c r="B23" s="304">
        <f t="shared" si="0"/>
        <v>0</v>
      </c>
    </row>
    <row r="24" spans="1:3">
      <c r="A24" s="95">
        <v>44314</v>
      </c>
      <c r="B24" s="304">
        <f t="shared" si="0"/>
        <v>0</v>
      </c>
    </row>
    <row r="25" spans="1:3">
      <c r="A25" s="95">
        <v>44315</v>
      </c>
      <c r="B25" s="304">
        <f t="shared" si="0"/>
        <v>0</v>
      </c>
    </row>
    <row r="26" spans="1:3" s="176" customFormat="1">
      <c r="A26" s="239">
        <v>44316</v>
      </c>
      <c r="B26" s="304">
        <f t="shared" si="0"/>
        <v>0</v>
      </c>
      <c r="C26" s="475"/>
    </row>
    <row r="27" spans="1:3" s="176" customFormat="1">
      <c r="A27" s="239">
        <v>44319</v>
      </c>
      <c r="B27" s="304">
        <f t="shared" si="0"/>
        <v>0</v>
      </c>
      <c r="C27" s="475"/>
    </row>
    <row r="28" spans="1:3">
      <c r="A28" s="95">
        <v>44320</v>
      </c>
      <c r="B28" s="304">
        <f t="shared" si="0"/>
        <v>0</v>
      </c>
    </row>
    <row r="29" spans="1:3">
      <c r="A29" s="95">
        <v>44321</v>
      </c>
      <c r="B29" s="304">
        <f t="shared" si="0"/>
        <v>0</v>
      </c>
    </row>
    <row r="30" spans="1:3">
      <c r="A30" s="95">
        <v>44322</v>
      </c>
      <c r="B30" s="304">
        <f t="shared" si="0"/>
        <v>0</v>
      </c>
    </row>
    <row r="31" spans="1:3" s="176" customFormat="1" ht="15" customHeight="1">
      <c r="A31" s="239">
        <v>44323</v>
      </c>
      <c r="B31" s="304">
        <f t="shared" si="0"/>
        <v>0</v>
      </c>
      <c r="C31" s="475"/>
    </row>
    <row r="32" spans="1:3" s="176" customFormat="1" ht="15" customHeight="1">
      <c r="A32" s="239">
        <v>44326</v>
      </c>
      <c r="B32" s="304">
        <f t="shared" si="0"/>
        <v>0</v>
      </c>
      <c r="C32" s="475"/>
    </row>
    <row r="33" spans="1:18" s="176" customFormat="1" ht="15" customHeight="1">
      <c r="A33" s="239">
        <v>44327</v>
      </c>
      <c r="B33" s="304">
        <f t="shared" si="0"/>
        <v>0</v>
      </c>
      <c r="C33" s="475"/>
    </row>
    <row r="34" spans="1:18" s="176" customFormat="1" ht="15" customHeight="1">
      <c r="A34" s="239">
        <v>44328</v>
      </c>
      <c r="B34" s="304">
        <f t="shared" si="0"/>
        <v>0</v>
      </c>
      <c r="C34" s="475"/>
    </row>
    <row r="35" spans="1:18" s="176" customFormat="1" ht="15" customHeight="1">
      <c r="A35" s="239">
        <v>44329</v>
      </c>
      <c r="B35" s="304">
        <f t="shared" si="0"/>
        <v>0</v>
      </c>
      <c r="C35" s="475"/>
    </row>
    <row r="36" spans="1:18" s="176" customFormat="1" ht="15" customHeight="1">
      <c r="A36" s="239">
        <v>44330</v>
      </c>
      <c r="B36" s="304">
        <f t="shared" si="0"/>
        <v>0</v>
      </c>
      <c r="C36" s="475"/>
    </row>
    <row r="37" spans="1:18">
      <c r="A37" s="95">
        <v>44333</v>
      </c>
      <c r="B37" s="304">
        <f t="shared" si="0"/>
        <v>0</v>
      </c>
    </row>
    <row r="38" spans="1:18">
      <c r="A38" s="95">
        <v>44334</v>
      </c>
      <c r="B38" s="304">
        <f t="shared" si="0"/>
        <v>0</v>
      </c>
    </row>
    <row r="39" spans="1:18">
      <c r="A39" s="95">
        <v>44335</v>
      </c>
      <c r="B39" s="304">
        <f t="shared" si="0"/>
        <v>0</v>
      </c>
    </row>
    <row r="40" spans="1:18">
      <c r="A40" s="95">
        <v>44336</v>
      </c>
      <c r="B40" s="304">
        <f t="shared" si="0"/>
        <v>0</v>
      </c>
    </row>
    <row r="41" spans="1:18" ht="15" customHeight="1">
      <c r="A41" s="95">
        <v>44337</v>
      </c>
      <c r="B41" s="304">
        <f t="shared" si="0"/>
        <v>0</v>
      </c>
    </row>
    <row r="42" spans="1:18" ht="15" customHeight="1">
      <c r="A42" s="95">
        <v>44340</v>
      </c>
      <c r="B42" s="304">
        <f t="shared" si="0"/>
        <v>0</v>
      </c>
    </row>
    <row r="43" spans="1:18" ht="15" customHeight="1">
      <c r="A43" s="95">
        <v>44341</v>
      </c>
      <c r="B43" s="304">
        <f t="shared" si="0"/>
        <v>0</v>
      </c>
    </row>
    <row r="44" spans="1:18" ht="15" customHeight="1">
      <c r="A44" s="95">
        <v>44342</v>
      </c>
      <c r="B44" s="304">
        <f t="shared" si="0"/>
        <v>0</v>
      </c>
    </row>
    <row r="45" spans="1:18" ht="15" customHeight="1">
      <c r="A45" s="95">
        <v>44343</v>
      </c>
      <c r="B45" s="304">
        <f t="shared" si="0"/>
        <v>0</v>
      </c>
    </row>
    <row r="46" spans="1:18">
      <c r="A46" s="95">
        <v>44344</v>
      </c>
      <c r="B46" s="304">
        <f t="shared" si="0"/>
        <v>0</v>
      </c>
    </row>
    <row r="47" spans="1:18">
      <c r="A47" s="95">
        <v>44347</v>
      </c>
      <c r="B47" s="370">
        <f t="shared" si="0"/>
        <v>0</v>
      </c>
      <c r="C47" s="476"/>
      <c r="D47" s="189"/>
      <c r="E47" s="189"/>
      <c r="F47" s="189"/>
      <c r="G47" s="189"/>
      <c r="H47" s="189"/>
      <c r="I47" s="189"/>
      <c r="J47" s="189"/>
      <c r="K47" s="189"/>
      <c r="L47" s="189"/>
      <c r="M47" s="189"/>
      <c r="N47" s="189"/>
      <c r="O47" s="189"/>
      <c r="P47" s="189"/>
      <c r="Q47" s="189"/>
      <c r="R47" s="189"/>
    </row>
    <row r="48" spans="1:18">
      <c r="A48" s="95">
        <v>44348</v>
      </c>
      <c r="B48" s="304">
        <f t="shared" si="0"/>
        <v>0</v>
      </c>
    </row>
    <row r="49" spans="1:12" ht="15" customHeight="1">
      <c r="A49" s="95">
        <v>44349</v>
      </c>
      <c r="B49" s="304">
        <f t="shared" si="0"/>
        <v>0</v>
      </c>
    </row>
    <row r="50" spans="1:12">
      <c r="A50" s="95">
        <v>44350</v>
      </c>
      <c r="B50" s="304">
        <f t="shared" si="0"/>
        <v>0</v>
      </c>
    </row>
    <row r="51" spans="1:12">
      <c r="A51" s="95">
        <v>44351</v>
      </c>
      <c r="B51" s="304">
        <f t="shared" si="0"/>
        <v>0</v>
      </c>
    </row>
    <row r="52" spans="1:12">
      <c r="A52" s="95">
        <v>44354</v>
      </c>
      <c r="B52" s="304">
        <f t="shared" si="0"/>
        <v>0</v>
      </c>
    </row>
    <row r="53" spans="1:12" ht="15" customHeight="1">
      <c r="A53" s="95">
        <v>44355</v>
      </c>
      <c r="B53" s="304">
        <f t="shared" si="0"/>
        <v>0</v>
      </c>
    </row>
    <row r="54" spans="1:12">
      <c r="A54" s="95">
        <v>44356</v>
      </c>
      <c r="B54" s="304">
        <f t="shared" si="0"/>
        <v>0</v>
      </c>
    </row>
    <row r="55" spans="1:12">
      <c r="A55" s="95">
        <v>44357</v>
      </c>
      <c r="B55" s="304">
        <f t="shared" si="0"/>
        <v>0</v>
      </c>
      <c r="C55" s="478"/>
    </row>
    <row r="56" spans="1:12" ht="15" customHeight="1">
      <c r="A56" s="95">
        <v>44358</v>
      </c>
      <c r="B56" s="304">
        <f t="shared" si="0"/>
        <v>0</v>
      </c>
    </row>
    <row r="57" spans="1:12" ht="15" customHeight="1">
      <c r="A57" s="95">
        <v>44361</v>
      </c>
      <c r="B57" s="304">
        <f t="shared" si="0"/>
        <v>0</v>
      </c>
      <c r="I57">
        <v>2.4350000000000001</v>
      </c>
      <c r="J57">
        <v>2.36</v>
      </c>
      <c r="K57">
        <v>2.3050000000000002</v>
      </c>
      <c r="L57">
        <v>2.25</v>
      </c>
    </row>
    <row r="58" spans="1:12" ht="15" customHeight="1">
      <c r="A58" s="95">
        <v>44362</v>
      </c>
      <c r="B58" s="304">
        <f t="shared" si="0"/>
        <v>0</v>
      </c>
      <c r="I58">
        <v>2.4350000000000001</v>
      </c>
      <c r="J58">
        <v>2.36</v>
      </c>
      <c r="K58">
        <v>2.2999999999999998</v>
      </c>
      <c r="L58">
        <v>2.2400000000000002</v>
      </c>
    </row>
    <row r="59" spans="1:12" ht="15" customHeight="1">
      <c r="A59" s="95">
        <v>44363</v>
      </c>
      <c r="B59" s="304">
        <f t="shared" si="0"/>
        <v>0</v>
      </c>
      <c r="I59">
        <v>2.4449999999999998</v>
      </c>
      <c r="J59">
        <v>2.3450000000000002</v>
      </c>
      <c r="K59">
        <v>2.3050000000000002</v>
      </c>
      <c r="L59">
        <v>2.2450000000000001</v>
      </c>
    </row>
    <row r="60" spans="1:12" s="176" customFormat="1">
      <c r="A60" s="239">
        <v>44364</v>
      </c>
      <c r="B60" s="304">
        <f t="shared" si="0"/>
        <v>0</v>
      </c>
      <c r="C60" s="475"/>
      <c r="I60" s="176">
        <v>2.415</v>
      </c>
      <c r="J60" s="176">
        <v>2.2349999999999999</v>
      </c>
      <c r="K60" s="176">
        <v>2.1924999999999999</v>
      </c>
      <c r="L60" s="176">
        <v>2.13</v>
      </c>
    </row>
    <row r="61" spans="1:12" ht="14.45" customHeight="1">
      <c r="A61" s="95">
        <v>44365</v>
      </c>
      <c r="B61" s="304">
        <f t="shared" si="0"/>
        <v>0</v>
      </c>
      <c r="I61">
        <v>2.4350000000000001</v>
      </c>
      <c r="J61">
        <v>2.3050000000000002</v>
      </c>
      <c r="K61">
        <v>2.2599999999999998</v>
      </c>
      <c r="L61">
        <v>2.1949999999999998</v>
      </c>
    </row>
    <row r="62" spans="1:12" ht="14.45" customHeight="1">
      <c r="A62" s="95">
        <v>44368</v>
      </c>
      <c r="B62" s="304"/>
      <c r="I62">
        <v>2.4449999999999998</v>
      </c>
      <c r="J62">
        <v>2.3450000000000002</v>
      </c>
      <c r="K62">
        <v>2.2850000000000001</v>
      </c>
      <c r="L62">
        <v>2.21</v>
      </c>
    </row>
    <row r="63" spans="1:12" ht="14.45" customHeight="1">
      <c r="A63" s="95">
        <v>44369</v>
      </c>
      <c r="B63" s="304"/>
      <c r="I63">
        <v>2.4575</v>
      </c>
      <c r="J63">
        <v>2.3875000000000002</v>
      </c>
      <c r="K63">
        <v>2.31</v>
      </c>
      <c r="L63">
        <v>2.2149999999999999</v>
      </c>
    </row>
    <row r="64" spans="1:12" ht="15" customHeight="1">
      <c r="A64" s="95">
        <v>44370</v>
      </c>
      <c r="I64">
        <v>2.4575</v>
      </c>
      <c r="J64">
        <v>2.38</v>
      </c>
      <c r="K64">
        <v>2.3025000000000002</v>
      </c>
      <c r="L64">
        <v>2.2124999999999999</v>
      </c>
    </row>
    <row r="65" spans="1:12">
      <c r="A65" s="95">
        <v>44371</v>
      </c>
      <c r="I65">
        <v>2.4424999999999999</v>
      </c>
      <c r="J65">
        <v>2.33</v>
      </c>
      <c r="K65">
        <v>2.2625000000000002</v>
      </c>
      <c r="L65">
        <v>2.1875</v>
      </c>
    </row>
    <row r="66" spans="1:12" s="104" customFormat="1">
      <c r="A66" s="386">
        <v>44372</v>
      </c>
      <c r="B66" s="387"/>
      <c r="C66" s="479"/>
      <c r="I66" s="104">
        <v>2.4325000000000001</v>
      </c>
      <c r="J66" s="104">
        <v>2.2875000000000001</v>
      </c>
      <c r="K66" s="104">
        <v>2.2225000000000001</v>
      </c>
      <c r="L66" s="104">
        <v>2.145</v>
      </c>
    </row>
    <row r="67" spans="1:12" ht="14.45" customHeight="1">
      <c r="A67" s="95">
        <v>44375</v>
      </c>
      <c r="I67">
        <v>2.4424999999999999</v>
      </c>
      <c r="J67">
        <v>2.3650000000000002</v>
      </c>
      <c r="K67">
        <v>2.2949999999999999</v>
      </c>
      <c r="L67">
        <v>2.21</v>
      </c>
    </row>
    <row r="68" spans="1:12" ht="15" customHeight="1">
      <c r="A68" s="95">
        <v>44376</v>
      </c>
      <c r="I68">
        <v>2.4449999999999998</v>
      </c>
      <c r="J68">
        <v>2.3675000000000002</v>
      </c>
      <c r="K68">
        <v>2.2974999999999999</v>
      </c>
      <c r="L68">
        <v>2.2124999999999999</v>
      </c>
    </row>
    <row r="69" spans="1:12">
      <c r="A69" s="95">
        <v>44377</v>
      </c>
      <c r="C69" s="63">
        <v>25</v>
      </c>
      <c r="I69">
        <v>2.4474999999999998</v>
      </c>
      <c r="J69">
        <v>2.4500000000000002</v>
      </c>
      <c r="K69">
        <v>2.3925000000000001</v>
      </c>
      <c r="L69">
        <v>2.31</v>
      </c>
    </row>
    <row r="70" spans="1:12">
      <c r="A70" s="95">
        <v>44378</v>
      </c>
      <c r="I70">
        <v>2.4441000000000002</v>
      </c>
      <c r="J70">
        <v>2.44</v>
      </c>
      <c r="K70">
        <v>2.3824999999999998</v>
      </c>
      <c r="L70">
        <v>2.2974999999999999</v>
      </c>
    </row>
    <row r="71" spans="1:12" ht="14.45" customHeight="1">
      <c r="A71" s="95">
        <v>44379</v>
      </c>
      <c r="I71">
        <v>2.4441000000000002</v>
      </c>
      <c r="J71">
        <v>2.4</v>
      </c>
      <c r="K71">
        <v>2.35</v>
      </c>
      <c r="L71">
        <v>2.2650000000000001</v>
      </c>
    </row>
    <row r="72" spans="1:12" s="189" customFormat="1" ht="15" customHeight="1">
      <c r="A72" s="103">
        <v>44382</v>
      </c>
      <c r="B72" s="399"/>
      <c r="C72" s="476"/>
      <c r="I72" s="189">
        <v>2.4441000000000002</v>
      </c>
      <c r="J72" s="189">
        <v>2.4</v>
      </c>
      <c r="K72" s="189">
        <v>2.35</v>
      </c>
      <c r="L72" s="189">
        <v>2.2650000000000001</v>
      </c>
    </row>
    <row r="73" spans="1:12">
      <c r="A73" s="95">
        <v>44383</v>
      </c>
      <c r="J73">
        <v>2.3199999999999998</v>
      </c>
      <c r="K73">
        <v>2.2650000000000001</v>
      </c>
      <c r="L73">
        <v>2.1800000000000002</v>
      </c>
    </row>
    <row r="74" spans="1:12">
      <c r="A74" s="95">
        <v>44384</v>
      </c>
      <c r="J74">
        <v>2.2999999999999998</v>
      </c>
      <c r="K74">
        <v>2.2400000000000002</v>
      </c>
      <c r="L74">
        <v>2.1549999999999998</v>
      </c>
    </row>
    <row r="75" spans="1:12">
      <c r="A75" s="95">
        <v>44385</v>
      </c>
      <c r="J75">
        <v>2.2799999999999998</v>
      </c>
      <c r="K75">
        <v>2.2050000000000001</v>
      </c>
      <c r="L75">
        <v>2.13</v>
      </c>
    </row>
    <row r="76" spans="1:12">
      <c r="A76" s="95">
        <v>44386</v>
      </c>
      <c r="J76">
        <v>2.25</v>
      </c>
      <c r="K76">
        <v>2.16</v>
      </c>
      <c r="L76">
        <v>2.0924999999999998</v>
      </c>
    </row>
    <row r="77" spans="1:12">
      <c r="A77" s="95">
        <v>44389</v>
      </c>
      <c r="J77">
        <v>2.2475000000000001</v>
      </c>
      <c r="K77">
        <v>2.16</v>
      </c>
      <c r="L77">
        <v>2.1074999999999999</v>
      </c>
    </row>
    <row r="78" spans="1:12">
      <c r="A78" s="95">
        <v>44390</v>
      </c>
      <c r="J78">
        <v>2.2599999999999998</v>
      </c>
      <c r="K78">
        <v>2.2050000000000001</v>
      </c>
      <c r="L78">
        <v>2.1425000000000001</v>
      </c>
    </row>
    <row r="79" spans="1:12">
      <c r="A79" s="95">
        <v>44391</v>
      </c>
      <c r="J79">
        <v>2.2749999999999999</v>
      </c>
      <c r="K79">
        <v>2.2324999999999999</v>
      </c>
      <c r="L79">
        <v>2.1749999999999998</v>
      </c>
    </row>
    <row r="80" spans="1:12">
      <c r="A80" s="95">
        <v>44392</v>
      </c>
      <c r="J80">
        <v>2.29</v>
      </c>
      <c r="K80">
        <v>2.25</v>
      </c>
      <c r="L80">
        <v>2.19</v>
      </c>
    </row>
    <row r="81" spans="1:12">
      <c r="A81" s="95">
        <v>44393</v>
      </c>
      <c r="J81">
        <v>2.2949999999999999</v>
      </c>
      <c r="K81">
        <v>2.2650000000000001</v>
      </c>
      <c r="L81">
        <v>2.21</v>
      </c>
    </row>
    <row r="82" spans="1:12">
      <c r="A82" s="95">
        <v>44396</v>
      </c>
      <c r="J82">
        <v>2.2825000000000002</v>
      </c>
      <c r="K82">
        <v>2.2425000000000002</v>
      </c>
      <c r="L82">
        <v>2.1949999999999998</v>
      </c>
    </row>
    <row r="83" spans="1:12">
      <c r="A83" s="95">
        <v>44397</v>
      </c>
      <c r="J83">
        <v>2.3050000000000002</v>
      </c>
      <c r="K83">
        <v>2.2799999999999998</v>
      </c>
      <c r="L83">
        <v>2.2374999999999998</v>
      </c>
    </row>
    <row r="84" spans="1:12">
      <c r="A84" s="95">
        <v>44398</v>
      </c>
      <c r="J84">
        <v>2.2999999999999998</v>
      </c>
      <c r="K84">
        <v>2.2450000000000001</v>
      </c>
      <c r="L84">
        <v>2.21</v>
      </c>
    </row>
    <row r="85" spans="1:12">
      <c r="A85" s="95">
        <v>44399</v>
      </c>
      <c r="J85">
        <v>2.2799999999999998</v>
      </c>
      <c r="K85">
        <v>2.2200000000000002</v>
      </c>
      <c r="L85">
        <v>2.1850000000000001</v>
      </c>
    </row>
    <row r="86" spans="1:12">
      <c r="A86" s="95">
        <v>44400</v>
      </c>
      <c r="J86">
        <v>2.2749999999999999</v>
      </c>
      <c r="K86">
        <v>2.1949999999999998</v>
      </c>
      <c r="L86">
        <v>2.1549999999999998</v>
      </c>
    </row>
    <row r="87" spans="1:12">
      <c r="A87" s="95">
        <v>44403</v>
      </c>
      <c r="J87">
        <v>2.2799999999999998</v>
      </c>
      <c r="K87">
        <v>2.2149999999999999</v>
      </c>
      <c r="L87">
        <v>2.1625000000000001</v>
      </c>
    </row>
    <row r="88" spans="1:12">
      <c r="A88" s="95">
        <v>44404</v>
      </c>
      <c r="J88">
        <v>2.2799999999999998</v>
      </c>
      <c r="K88">
        <v>2.2149999999999999</v>
      </c>
      <c r="L88">
        <v>2.1575000000000002</v>
      </c>
    </row>
    <row r="89" spans="1:12">
      <c r="A89" s="95">
        <v>44405</v>
      </c>
      <c r="J89">
        <v>2.2850000000000001</v>
      </c>
      <c r="K89">
        <v>2.2400000000000002</v>
      </c>
      <c r="L89">
        <v>2.17</v>
      </c>
    </row>
    <row r="90" spans="1:12">
      <c r="A90" s="95">
        <v>44406</v>
      </c>
      <c r="J90">
        <v>2.29</v>
      </c>
      <c r="K90">
        <v>2.29</v>
      </c>
      <c r="L90">
        <v>2.2124999999999999</v>
      </c>
    </row>
    <row r="91" spans="1:12">
      <c r="A91" s="95">
        <v>44407</v>
      </c>
      <c r="J91">
        <v>2.29</v>
      </c>
      <c r="K91">
        <v>2.29</v>
      </c>
      <c r="L91">
        <v>2.2124999999999999</v>
      </c>
    </row>
    <row r="92" spans="1:12">
      <c r="A92" s="95">
        <v>44410</v>
      </c>
      <c r="C92" s="63">
        <v>25</v>
      </c>
      <c r="J92">
        <v>2.2864</v>
      </c>
      <c r="K92">
        <v>2.3275000000000001</v>
      </c>
      <c r="L92">
        <v>2.25</v>
      </c>
    </row>
    <row r="93" spans="1:12">
      <c r="A93" s="95">
        <v>44411</v>
      </c>
      <c r="J93">
        <v>2.2864</v>
      </c>
      <c r="K93">
        <v>2.3075000000000001</v>
      </c>
      <c r="L93">
        <v>2.2400000000000002</v>
      </c>
    </row>
    <row r="94" spans="1:12">
      <c r="A94" s="95">
        <v>44412</v>
      </c>
      <c r="K94">
        <v>2.2725</v>
      </c>
      <c r="L94">
        <v>2.21</v>
      </c>
    </row>
    <row r="95" spans="1:12">
      <c r="A95" s="95">
        <v>44413</v>
      </c>
      <c r="K95">
        <v>2.27</v>
      </c>
      <c r="L95">
        <v>2.2174999999999998</v>
      </c>
    </row>
    <row r="96" spans="1:12">
      <c r="A96" s="95">
        <v>44414</v>
      </c>
      <c r="K96">
        <v>2.2650000000000001</v>
      </c>
      <c r="L96">
        <v>2.2124999999999999</v>
      </c>
    </row>
    <row r="97" spans="1:12">
      <c r="A97" s="95">
        <v>44417</v>
      </c>
      <c r="K97">
        <v>2.25</v>
      </c>
      <c r="L97">
        <v>2.1875</v>
      </c>
    </row>
    <row r="98" spans="1:12">
      <c r="A98" s="95">
        <v>44418</v>
      </c>
      <c r="K98">
        <v>2.2549999999999999</v>
      </c>
      <c r="L98">
        <v>2.1924999999999999</v>
      </c>
    </row>
    <row r="99" spans="1:12">
      <c r="A99" s="95">
        <v>44419</v>
      </c>
      <c r="K99">
        <v>2.2799999999999998</v>
      </c>
      <c r="L99">
        <v>2.2225000000000001</v>
      </c>
    </row>
    <row r="100" spans="1:12">
      <c r="A100" s="95">
        <v>44420</v>
      </c>
      <c r="K100">
        <v>2.3050000000000002</v>
      </c>
      <c r="L100">
        <v>2.2549999999999999</v>
      </c>
    </row>
    <row r="101" spans="1:12">
      <c r="A101" s="95">
        <v>44421</v>
      </c>
      <c r="K101">
        <v>2.3250000000000002</v>
      </c>
      <c r="L101">
        <v>2.2875000000000001</v>
      </c>
    </row>
    <row r="102" spans="1:12">
      <c r="A102" s="95">
        <v>44424</v>
      </c>
      <c r="K102">
        <v>2.3275000000000001</v>
      </c>
      <c r="L102">
        <v>2.29</v>
      </c>
    </row>
    <row r="103" spans="1:12">
      <c r="A103" s="95">
        <v>44425</v>
      </c>
      <c r="K103">
        <v>2.3224999999999998</v>
      </c>
      <c r="L103">
        <v>2.2799999999999998</v>
      </c>
    </row>
    <row r="104" spans="1:12">
      <c r="A104" s="95">
        <v>44426</v>
      </c>
      <c r="K104">
        <v>2.33</v>
      </c>
      <c r="L104">
        <v>2.3050000000000002</v>
      </c>
    </row>
    <row r="105" spans="1:12">
      <c r="A105" s="95">
        <v>44427</v>
      </c>
      <c r="K105">
        <v>2.3125</v>
      </c>
      <c r="L105">
        <v>2.2850000000000001</v>
      </c>
    </row>
    <row r="106" spans="1:12">
      <c r="A106" s="95">
        <v>44428</v>
      </c>
      <c r="K106">
        <v>2.3050000000000002</v>
      </c>
      <c r="L106">
        <v>2.2549999999999999</v>
      </c>
    </row>
    <row r="107" spans="1:12">
      <c r="A107" s="95">
        <v>44431</v>
      </c>
      <c r="K107">
        <v>2.3050000000000002</v>
      </c>
      <c r="L107">
        <v>2.2549999999999999</v>
      </c>
    </row>
    <row r="108" spans="1:12">
      <c r="A108" s="95">
        <v>44432</v>
      </c>
      <c r="C108" s="63">
        <v>10</v>
      </c>
      <c r="K108">
        <v>2.31</v>
      </c>
      <c r="L108">
        <v>2.2650000000000001</v>
      </c>
    </row>
    <row r="109" spans="1:12">
      <c r="A109" s="95">
        <v>44433</v>
      </c>
      <c r="K109">
        <v>2.3250000000000002</v>
      </c>
      <c r="L109">
        <v>2.3199999999999998</v>
      </c>
    </row>
    <row r="110" spans="1:12">
      <c r="A110" s="95">
        <v>44434</v>
      </c>
      <c r="K110">
        <v>2.3224999999999998</v>
      </c>
      <c r="L110">
        <v>2.3250000000000002</v>
      </c>
    </row>
    <row r="111" spans="1:12">
      <c r="A111" s="95">
        <v>44435</v>
      </c>
      <c r="K111">
        <v>2.3199999999999998</v>
      </c>
      <c r="L111">
        <v>2.3075000000000001</v>
      </c>
    </row>
    <row r="112" spans="1:12">
      <c r="A112" s="95">
        <v>44438</v>
      </c>
      <c r="K112">
        <v>2.3199999999999998</v>
      </c>
      <c r="L112">
        <v>2.2524999999999999</v>
      </c>
    </row>
    <row r="113" spans="1:15">
      <c r="A113" s="95">
        <v>44439</v>
      </c>
      <c r="C113" s="63">
        <v>75</v>
      </c>
      <c r="K113">
        <v>2.3199999999999998</v>
      </c>
      <c r="L113">
        <v>2.2200000000000002</v>
      </c>
    </row>
    <row r="114" spans="1:15">
      <c r="A114" s="95">
        <v>44440</v>
      </c>
      <c r="K114">
        <v>2.3209</v>
      </c>
      <c r="L114">
        <v>2.25</v>
      </c>
    </row>
    <row r="115" spans="1:15">
      <c r="A115" s="95">
        <v>44441</v>
      </c>
      <c r="K115">
        <v>2.3209</v>
      </c>
      <c r="L115">
        <v>2.3050000000000002</v>
      </c>
    </row>
    <row r="116" spans="1:15">
      <c r="A116" s="95">
        <v>44442</v>
      </c>
      <c r="C116" s="63">
        <v>60</v>
      </c>
      <c r="L116">
        <v>2.35</v>
      </c>
      <c r="M116">
        <v>2.1800000000000002</v>
      </c>
    </row>
    <row r="117" spans="1:15" s="189" customFormat="1">
      <c r="A117" s="103">
        <v>44445</v>
      </c>
      <c r="B117" s="399"/>
      <c r="C117" s="476"/>
      <c r="L117" s="189">
        <v>2.35</v>
      </c>
      <c r="M117" s="189">
        <v>2.1800000000000002</v>
      </c>
    </row>
    <row r="118" spans="1:15">
      <c r="A118" s="95">
        <v>44446</v>
      </c>
      <c r="L118">
        <v>2.4</v>
      </c>
      <c r="M118">
        <v>2.2050000000000001</v>
      </c>
    </row>
    <row r="119" spans="1:15">
      <c r="A119" s="95">
        <v>44447</v>
      </c>
      <c r="L119">
        <v>2.4350000000000001</v>
      </c>
      <c r="M119">
        <v>2.1949999999999998</v>
      </c>
    </row>
    <row r="120" spans="1:15">
      <c r="A120" s="95">
        <v>44448</v>
      </c>
      <c r="L120">
        <v>2.4775</v>
      </c>
      <c r="M120">
        <v>2.19</v>
      </c>
    </row>
    <row r="121" spans="1:15">
      <c r="A121" s="95">
        <v>44449</v>
      </c>
      <c r="C121" s="63">
        <v>25</v>
      </c>
      <c r="L121">
        <v>2.4424999999999999</v>
      </c>
      <c r="M121">
        <v>2.145</v>
      </c>
    </row>
    <row r="122" spans="1:15">
      <c r="A122" s="95">
        <v>44452</v>
      </c>
      <c r="L122">
        <v>2.4725000000000001</v>
      </c>
      <c r="M122">
        <v>2.14</v>
      </c>
    </row>
    <row r="123" spans="1:15">
      <c r="A123" s="95">
        <v>44453</v>
      </c>
      <c r="L123">
        <v>2.5125000000000002</v>
      </c>
      <c r="M123" s="389">
        <v>2.21</v>
      </c>
    </row>
    <row r="124" spans="1:15">
      <c r="A124" s="95">
        <v>44454</v>
      </c>
      <c r="L124">
        <v>2.5249999999999999</v>
      </c>
      <c r="M124">
        <v>2.21</v>
      </c>
    </row>
    <row r="125" spans="1:15">
      <c r="A125" s="95">
        <v>44455</v>
      </c>
      <c r="L125">
        <v>2.4925000000000002</v>
      </c>
      <c r="M125">
        <v>2.1850000000000001</v>
      </c>
    </row>
    <row r="126" spans="1:15">
      <c r="A126" s="95">
        <v>44456</v>
      </c>
      <c r="C126" s="63">
        <v>75</v>
      </c>
      <c r="L126">
        <v>2.4700000000000002</v>
      </c>
      <c r="M126">
        <v>2.13</v>
      </c>
      <c r="N126">
        <v>1.9450000000000001</v>
      </c>
      <c r="O126">
        <v>1.885</v>
      </c>
    </row>
    <row r="127" spans="1:15">
      <c r="A127" s="95">
        <v>44459</v>
      </c>
      <c r="L127">
        <v>2.46</v>
      </c>
      <c r="M127">
        <v>2.11</v>
      </c>
      <c r="N127">
        <v>1.9350000000000001</v>
      </c>
      <c r="O127">
        <v>1.875</v>
      </c>
    </row>
    <row r="128" spans="1:15">
      <c r="A128" s="95">
        <v>44460</v>
      </c>
      <c r="L128">
        <v>2.4700000000000002</v>
      </c>
      <c r="M128">
        <v>2.12</v>
      </c>
      <c r="N128">
        <v>1.94</v>
      </c>
      <c r="O128">
        <v>1.8825000000000001</v>
      </c>
    </row>
    <row r="129" spans="1:15">
      <c r="A129" s="95">
        <v>44461</v>
      </c>
      <c r="L129">
        <v>2.5</v>
      </c>
      <c r="M129">
        <v>2.145</v>
      </c>
      <c r="N129">
        <v>1.96</v>
      </c>
      <c r="O129">
        <v>1.9025000000000001</v>
      </c>
    </row>
    <row r="130" spans="1:15">
      <c r="A130" s="95">
        <v>44462</v>
      </c>
      <c r="L130">
        <v>2.5049999999999999</v>
      </c>
      <c r="M130">
        <v>2.1850000000000001</v>
      </c>
      <c r="N130">
        <v>1.9750000000000001</v>
      </c>
      <c r="O130">
        <v>1.9</v>
      </c>
    </row>
    <row r="131" spans="1:15">
      <c r="A131" s="95">
        <v>44463</v>
      </c>
      <c r="L131">
        <v>2.5</v>
      </c>
      <c r="M131">
        <v>2.19</v>
      </c>
      <c r="N131">
        <v>1.96</v>
      </c>
      <c r="O131">
        <v>1.8725000000000001</v>
      </c>
    </row>
    <row r="132" spans="1:15">
      <c r="A132" s="95">
        <v>44466</v>
      </c>
      <c r="L132">
        <v>2.5150000000000001</v>
      </c>
      <c r="M132">
        <v>2.2400000000000002</v>
      </c>
      <c r="N132">
        <v>2.0099999999999998</v>
      </c>
      <c r="O132">
        <v>1.915</v>
      </c>
    </row>
    <row r="133" spans="1:15">
      <c r="A133" s="95">
        <v>44467</v>
      </c>
      <c r="L133">
        <v>2.5125000000000002</v>
      </c>
      <c r="M133">
        <v>2.1850000000000001</v>
      </c>
      <c r="N133">
        <v>1.99</v>
      </c>
      <c r="O133">
        <v>1.91</v>
      </c>
    </row>
    <row r="134" spans="1:15">
      <c r="A134" s="95">
        <v>44468</v>
      </c>
      <c r="C134" s="63">
        <v>25</v>
      </c>
      <c r="L134">
        <v>2.5</v>
      </c>
      <c r="M134">
        <v>2.21</v>
      </c>
      <c r="N134">
        <v>2.0099999999999998</v>
      </c>
      <c r="O134">
        <v>1.9350000000000001</v>
      </c>
    </row>
    <row r="135" spans="1:15">
      <c r="A135" s="95">
        <v>44469</v>
      </c>
      <c r="C135" s="63">
        <v>10</v>
      </c>
      <c r="L135">
        <v>2.4975000000000001</v>
      </c>
      <c r="M135">
        <v>2.21</v>
      </c>
      <c r="N135">
        <v>2.0099999999999998</v>
      </c>
      <c r="O135">
        <v>1.94</v>
      </c>
    </row>
    <row r="136" spans="1:15">
      <c r="A136" s="95">
        <v>44470</v>
      </c>
      <c r="L136">
        <v>2.4958</v>
      </c>
      <c r="M136">
        <v>2.2000000000000002</v>
      </c>
      <c r="N136">
        <v>2.0375000000000001</v>
      </c>
      <c r="O136">
        <v>1.9775</v>
      </c>
    </row>
    <row r="137" spans="1:15">
      <c r="A137" s="95">
        <v>44473</v>
      </c>
      <c r="C137" s="63">
        <v>35</v>
      </c>
      <c r="L137">
        <v>2.4958</v>
      </c>
      <c r="M137">
        <v>2.2799999999999998</v>
      </c>
      <c r="N137">
        <v>2.0975000000000001</v>
      </c>
      <c r="O137">
        <v>2.0225</v>
      </c>
    </row>
    <row r="138" spans="1:15">
      <c r="A138" s="95">
        <v>44474</v>
      </c>
      <c r="M138">
        <v>2.36</v>
      </c>
      <c r="N138">
        <v>2.165</v>
      </c>
      <c r="O138">
        <v>2.0649999999999999</v>
      </c>
    </row>
    <row r="139" spans="1:15">
      <c r="A139" s="95">
        <v>44475</v>
      </c>
      <c r="C139" s="63">
        <v>25</v>
      </c>
      <c r="M139">
        <v>2.3774999999999999</v>
      </c>
      <c r="N139">
        <v>2.17</v>
      </c>
      <c r="O139">
        <v>2.06</v>
      </c>
    </row>
    <row r="140" spans="1:15">
      <c r="A140" s="95">
        <v>44476</v>
      </c>
      <c r="C140" s="63">
        <v>25</v>
      </c>
      <c r="M140">
        <v>2.4525000000000001</v>
      </c>
      <c r="N140">
        <v>2.2450000000000001</v>
      </c>
      <c r="O140">
        <v>2.1025</v>
      </c>
    </row>
    <row r="141" spans="1:15">
      <c r="A141" s="95">
        <v>44477</v>
      </c>
      <c r="M141">
        <v>2.4649999999999999</v>
      </c>
      <c r="N141">
        <v>2.2650000000000001</v>
      </c>
      <c r="O141">
        <v>2.1150000000000002</v>
      </c>
    </row>
    <row r="142" spans="1:15">
      <c r="A142" s="95">
        <v>44480</v>
      </c>
      <c r="C142" s="63">
        <v>25</v>
      </c>
      <c r="M142">
        <v>2.4849999999999999</v>
      </c>
      <c r="N142">
        <v>2.23</v>
      </c>
      <c r="O142">
        <v>2.1</v>
      </c>
    </row>
    <row r="143" spans="1:15">
      <c r="A143" s="95">
        <v>44481</v>
      </c>
      <c r="M143">
        <v>2.46</v>
      </c>
      <c r="N143">
        <v>2.1949999999999998</v>
      </c>
      <c r="O143">
        <v>2.0625</v>
      </c>
    </row>
    <row r="144" spans="1:15">
      <c r="A144" s="95">
        <v>44482</v>
      </c>
      <c r="M144">
        <v>2.5</v>
      </c>
      <c r="N144">
        <v>2.2225000000000001</v>
      </c>
      <c r="O144">
        <v>2.0724999999999998</v>
      </c>
    </row>
    <row r="145" spans="1:15">
      <c r="A145" s="95">
        <v>44483</v>
      </c>
      <c r="C145" s="63">
        <v>200</v>
      </c>
      <c r="M145">
        <v>2.5499999999999998</v>
      </c>
      <c r="N145">
        <v>2.2725</v>
      </c>
      <c r="O145">
        <v>2.11</v>
      </c>
    </row>
    <row r="146" spans="1:15">
      <c r="A146" s="95">
        <v>44484</v>
      </c>
      <c r="M146">
        <v>2.605</v>
      </c>
      <c r="N146">
        <v>2.34</v>
      </c>
      <c r="O146">
        <v>2.14</v>
      </c>
    </row>
    <row r="147" spans="1:15">
      <c r="A147" s="95">
        <v>44487</v>
      </c>
      <c r="M147" s="405">
        <v>2.625</v>
      </c>
      <c r="N147">
        <v>2.4</v>
      </c>
      <c r="O147">
        <v>2.1850000000000001</v>
      </c>
    </row>
    <row r="148" spans="1:15">
      <c r="A148" s="95">
        <v>44488</v>
      </c>
      <c r="M148" s="389">
        <v>2.69</v>
      </c>
      <c r="N148">
        <v>2.4849999999999999</v>
      </c>
      <c r="O148">
        <v>2.2149999999999999</v>
      </c>
    </row>
    <row r="149" spans="1:15">
      <c r="A149" s="95">
        <v>44489</v>
      </c>
      <c r="C149" s="63">
        <v>100</v>
      </c>
      <c r="M149">
        <v>2.665</v>
      </c>
      <c r="N149">
        <v>2.4325000000000001</v>
      </c>
      <c r="O149">
        <v>2.1524999999999999</v>
      </c>
    </row>
    <row r="150" spans="1:15">
      <c r="A150" s="95">
        <v>44490</v>
      </c>
      <c r="M150">
        <v>2.645</v>
      </c>
      <c r="N150">
        <v>2.3975</v>
      </c>
      <c r="O150">
        <v>2.11</v>
      </c>
    </row>
    <row r="151" spans="1:15">
      <c r="A151" s="95">
        <v>44491</v>
      </c>
      <c r="C151" s="63">
        <v>10</v>
      </c>
      <c r="M151">
        <v>2.65</v>
      </c>
      <c r="N151">
        <v>2.4075000000000002</v>
      </c>
      <c r="O151">
        <v>2.1274999999999999</v>
      </c>
    </row>
    <row r="152" spans="1:15">
      <c r="A152" s="95">
        <v>44494</v>
      </c>
      <c r="M152">
        <v>2.6850000000000001</v>
      </c>
      <c r="N152">
        <v>2.4874999999999998</v>
      </c>
      <c r="O152">
        <v>2.1850000000000001</v>
      </c>
    </row>
    <row r="153" spans="1:15">
      <c r="A153" s="95">
        <v>44495</v>
      </c>
      <c r="M153">
        <v>2.7075</v>
      </c>
      <c r="N153">
        <v>2.5975000000000001</v>
      </c>
      <c r="O153">
        <v>2.2475000000000001</v>
      </c>
    </row>
    <row r="154" spans="1:15">
      <c r="A154" s="95">
        <v>44496</v>
      </c>
      <c r="M154">
        <v>2.7574999999999998</v>
      </c>
      <c r="N154">
        <v>2.6475</v>
      </c>
      <c r="O154">
        <v>2.2799999999999998</v>
      </c>
    </row>
    <row r="155" spans="1:15">
      <c r="A155" s="95">
        <v>44497</v>
      </c>
      <c r="M155">
        <v>2.8</v>
      </c>
      <c r="N155">
        <v>2.6724999999999999</v>
      </c>
      <c r="O155">
        <v>2.2999999999999998</v>
      </c>
    </row>
    <row r="156" spans="1:15">
      <c r="A156" s="95">
        <v>44498</v>
      </c>
      <c r="M156">
        <v>2.8</v>
      </c>
      <c r="N156">
        <v>2.7025000000000001</v>
      </c>
      <c r="O156">
        <v>2.3325</v>
      </c>
    </row>
    <row r="157" spans="1:15">
      <c r="A157" s="95">
        <v>44501</v>
      </c>
      <c r="M157">
        <v>2.8087</v>
      </c>
      <c r="N157">
        <v>2.8050000000000002</v>
      </c>
      <c r="O157">
        <v>2.41</v>
      </c>
    </row>
    <row r="158" spans="1:15">
      <c r="A158" s="95">
        <v>44502</v>
      </c>
      <c r="M158">
        <v>2.8087</v>
      </c>
      <c r="N158">
        <v>2.8050000000000002</v>
      </c>
      <c r="O158">
        <v>2.3975</v>
      </c>
    </row>
    <row r="159" spans="1:15">
      <c r="A159" s="95">
        <v>44503</v>
      </c>
      <c r="N159">
        <v>2.9575</v>
      </c>
      <c r="O159">
        <v>2.48</v>
      </c>
    </row>
    <row r="160" spans="1:15">
      <c r="A160" s="95">
        <v>44504</v>
      </c>
      <c r="N160">
        <v>3.1175000000000002</v>
      </c>
      <c r="O160">
        <v>2.61</v>
      </c>
    </row>
    <row r="161" spans="1:15">
      <c r="A161" s="95">
        <v>44505</v>
      </c>
      <c r="N161">
        <v>3.2149999999999999</v>
      </c>
      <c r="O161">
        <v>2.66</v>
      </c>
    </row>
    <row r="162" spans="1:15">
      <c r="A162" s="95">
        <v>44508</v>
      </c>
      <c r="N162">
        <v>3.1974999999999998</v>
      </c>
      <c r="O162">
        <v>2.625</v>
      </c>
    </row>
    <row r="163" spans="1:15">
      <c r="A163" s="95">
        <v>44509</v>
      </c>
      <c r="C163" s="63">
        <v>25</v>
      </c>
      <c r="N163">
        <v>3.13</v>
      </c>
      <c r="O163">
        <v>2.52</v>
      </c>
    </row>
    <row r="164" spans="1:15">
      <c r="A164" s="95">
        <v>44510</v>
      </c>
      <c r="N164">
        <v>3.2250000000000001</v>
      </c>
      <c r="O164">
        <v>2.62</v>
      </c>
    </row>
    <row r="165" spans="1:15">
      <c r="A165" s="95">
        <v>44511</v>
      </c>
      <c r="N165">
        <v>3.3050000000000002</v>
      </c>
      <c r="O165">
        <v>2.7450000000000001</v>
      </c>
    </row>
    <row r="166" spans="1:15">
      <c r="A166" s="95">
        <v>44512</v>
      </c>
      <c r="N166">
        <v>3.33</v>
      </c>
      <c r="O166">
        <v>2.7850000000000001</v>
      </c>
    </row>
    <row r="167" spans="1:15">
      <c r="A167" s="95">
        <v>44515</v>
      </c>
      <c r="N167">
        <v>3.3574999999999999</v>
      </c>
      <c r="O167">
        <v>2.83</v>
      </c>
    </row>
    <row r="168" spans="1:15">
      <c r="A168" s="95">
        <v>44516</v>
      </c>
      <c r="N168">
        <v>3.61</v>
      </c>
      <c r="O168">
        <v>2.9649999999999999</v>
      </c>
    </row>
    <row r="169" spans="1:15">
      <c r="A169" s="95">
        <v>44517</v>
      </c>
      <c r="N169">
        <v>3.67</v>
      </c>
      <c r="O169">
        <v>3.1274999999999999</v>
      </c>
    </row>
    <row r="170" spans="1:15">
      <c r="A170" s="95">
        <v>44518</v>
      </c>
      <c r="N170">
        <v>3.74</v>
      </c>
      <c r="O170">
        <v>3.2524999999999999</v>
      </c>
    </row>
    <row r="171" spans="1:15">
      <c r="A171" s="95">
        <v>44519</v>
      </c>
      <c r="N171">
        <v>3.7050000000000001</v>
      </c>
      <c r="O171">
        <v>3.0975000000000001</v>
      </c>
    </row>
    <row r="172" spans="1:15">
      <c r="A172" s="95">
        <v>44522</v>
      </c>
      <c r="N172">
        <v>3.7075</v>
      </c>
      <c r="O172">
        <v>3.0950000000000002</v>
      </c>
    </row>
    <row r="173" spans="1:15">
      <c r="A173" s="95">
        <v>44523</v>
      </c>
      <c r="N173">
        <v>3.76</v>
      </c>
      <c r="O173">
        <v>3.29</v>
      </c>
    </row>
    <row r="174" spans="1:15">
      <c r="A174" s="95">
        <v>44524</v>
      </c>
      <c r="N174">
        <v>3.8</v>
      </c>
      <c r="O174">
        <v>3.38</v>
      </c>
    </row>
    <row r="175" spans="1:15">
      <c r="A175" s="103">
        <v>44525</v>
      </c>
      <c r="N175" s="189">
        <v>3.8</v>
      </c>
      <c r="O175" s="189">
        <v>3.38</v>
      </c>
    </row>
    <row r="176" spans="1:15">
      <c r="A176" s="103">
        <v>44526</v>
      </c>
      <c r="N176" s="189">
        <v>3.8</v>
      </c>
      <c r="O176" s="189">
        <v>3.38</v>
      </c>
    </row>
    <row r="177" spans="1:18">
      <c r="A177" s="95">
        <v>44529</v>
      </c>
      <c r="N177">
        <v>3.8050000000000002</v>
      </c>
      <c r="O177">
        <v>3.23</v>
      </c>
    </row>
    <row r="178" spans="1:18">
      <c r="A178" s="95">
        <v>44530</v>
      </c>
      <c r="C178" s="63">
        <v>210</v>
      </c>
      <c r="N178">
        <v>3.8050000000000002</v>
      </c>
      <c r="O178">
        <v>3.0150000000000001</v>
      </c>
      <c r="P178">
        <v>2.41</v>
      </c>
      <c r="Q178">
        <v>2.27</v>
      </c>
      <c r="R178">
        <v>2.2400000000000002</v>
      </c>
    </row>
    <row r="179" spans="1:18">
      <c r="A179" s="95">
        <v>44531</v>
      </c>
      <c r="N179">
        <v>3.8128000000000002</v>
      </c>
      <c r="O179">
        <v>3.0325000000000002</v>
      </c>
      <c r="P179">
        <v>2.355</v>
      </c>
      <c r="Q179">
        <v>2.2349999999999999</v>
      </c>
      <c r="R179">
        <v>2.2075</v>
      </c>
    </row>
    <row r="180" spans="1:18">
      <c r="A180" s="95">
        <v>44532</v>
      </c>
      <c r="N180">
        <v>3.8128000000000002</v>
      </c>
      <c r="O180">
        <v>3.1324999999999998</v>
      </c>
      <c r="P180">
        <v>2.41</v>
      </c>
      <c r="Q180">
        <v>2.2799999999999998</v>
      </c>
      <c r="R180">
        <v>2.2524999999999999</v>
      </c>
    </row>
    <row r="181" spans="1:18">
      <c r="A181" s="95">
        <v>44533</v>
      </c>
      <c r="O181">
        <v>3.01</v>
      </c>
      <c r="P181">
        <v>2.38</v>
      </c>
      <c r="Q181">
        <v>2.29</v>
      </c>
      <c r="R181">
        <v>2.27</v>
      </c>
    </row>
    <row r="182" spans="1:18">
      <c r="A182" s="95">
        <v>44536</v>
      </c>
      <c r="O182">
        <v>2.87</v>
      </c>
      <c r="P182">
        <v>2.31</v>
      </c>
      <c r="Q182">
        <v>2.2250000000000001</v>
      </c>
      <c r="R182">
        <v>2.2050000000000001</v>
      </c>
    </row>
    <row r="183" spans="1:18">
      <c r="A183" s="95">
        <v>44537</v>
      </c>
      <c r="O183">
        <v>3.0049999999999999</v>
      </c>
      <c r="P183">
        <v>2.3199999999999998</v>
      </c>
      <c r="Q183">
        <v>2.2250000000000001</v>
      </c>
      <c r="R183">
        <v>2.2000000000000002</v>
      </c>
    </row>
    <row r="184" spans="1:18">
      <c r="A184" s="95">
        <v>44538</v>
      </c>
      <c r="O184">
        <v>3.0350000000000001</v>
      </c>
      <c r="P184">
        <v>2.33</v>
      </c>
      <c r="Q184">
        <v>2.2149999999999999</v>
      </c>
      <c r="R184">
        <v>2.19</v>
      </c>
    </row>
    <row r="185" spans="1:18">
      <c r="A185" s="95">
        <v>44539</v>
      </c>
      <c r="C185" s="63">
        <v>300</v>
      </c>
      <c r="O185">
        <v>3.1074999999999999</v>
      </c>
      <c r="P185">
        <v>2.42</v>
      </c>
      <c r="Q185">
        <v>2.2850000000000001</v>
      </c>
      <c r="R185">
        <v>2.2549999999999999</v>
      </c>
    </row>
    <row r="186" spans="1:18">
      <c r="A186" s="95">
        <v>44540</v>
      </c>
      <c r="C186" s="63">
        <v>75</v>
      </c>
      <c r="O186">
        <v>3.13</v>
      </c>
      <c r="P186">
        <v>2.4350000000000001</v>
      </c>
      <c r="Q186">
        <v>2.3075000000000001</v>
      </c>
      <c r="R186">
        <v>2.2774999999999999</v>
      </c>
    </row>
    <row r="187" spans="1:18">
      <c r="A187" s="95">
        <v>44543</v>
      </c>
      <c r="O187">
        <v>3.14</v>
      </c>
      <c r="P187">
        <v>2.4550000000000001</v>
      </c>
      <c r="Q187">
        <v>2.3149999999999999</v>
      </c>
      <c r="R187">
        <v>2.2850000000000001</v>
      </c>
    </row>
    <row r="188" spans="1:18">
      <c r="A188" s="95">
        <v>44544</v>
      </c>
      <c r="C188" s="63">
        <v>300</v>
      </c>
      <c r="O188">
        <v>3.17</v>
      </c>
      <c r="P188">
        <v>2.4950000000000001</v>
      </c>
      <c r="Q188">
        <v>2.35</v>
      </c>
      <c r="R188">
        <v>2.3199999999999998</v>
      </c>
    </row>
    <row r="189" spans="1:18">
      <c r="A189" s="95">
        <v>44545</v>
      </c>
      <c r="C189" s="63">
        <v>225</v>
      </c>
      <c r="O189">
        <v>3.06</v>
      </c>
      <c r="P189">
        <v>2.39</v>
      </c>
      <c r="Q189">
        <v>2.29</v>
      </c>
      <c r="R189">
        <v>2.27</v>
      </c>
    </row>
    <row r="190" spans="1:18">
      <c r="A190" s="95">
        <v>44546</v>
      </c>
      <c r="C190" s="63">
        <v>180</v>
      </c>
      <c r="O190">
        <v>3.08</v>
      </c>
      <c r="P190">
        <v>2.37</v>
      </c>
      <c r="Q190">
        <v>2.2799999999999998</v>
      </c>
      <c r="R190">
        <v>2.2650000000000001</v>
      </c>
    </row>
    <row r="191" spans="1:18">
      <c r="A191" s="95">
        <v>44547</v>
      </c>
      <c r="O191">
        <v>3.16</v>
      </c>
      <c r="P191">
        <v>2.42</v>
      </c>
      <c r="Q191">
        <v>2.3149999999999999</v>
      </c>
      <c r="R191">
        <v>2.2925</v>
      </c>
    </row>
    <row r="192" spans="1:18">
      <c r="A192" s="95">
        <v>44550</v>
      </c>
      <c r="C192" s="63">
        <v>150</v>
      </c>
      <c r="O192">
        <v>3.3250000000000002</v>
      </c>
      <c r="P192">
        <v>2.41</v>
      </c>
      <c r="Q192">
        <v>2.31</v>
      </c>
      <c r="R192">
        <v>2.29</v>
      </c>
    </row>
    <row r="193" spans="1:18">
      <c r="A193" s="95">
        <v>44551</v>
      </c>
      <c r="O193">
        <v>3.3250000000000002</v>
      </c>
      <c r="P193">
        <v>2.42</v>
      </c>
      <c r="Q193">
        <v>2.3149999999999999</v>
      </c>
      <c r="R193">
        <v>2.2949999999999999</v>
      </c>
    </row>
    <row r="194" spans="1:18">
      <c r="A194" s="95">
        <v>44552</v>
      </c>
      <c r="C194" s="63">
        <v>165</v>
      </c>
      <c r="O194">
        <v>3.3250000000000002</v>
      </c>
      <c r="P194">
        <v>2.46</v>
      </c>
      <c r="Q194">
        <v>2.355</v>
      </c>
      <c r="R194">
        <v>2.335</v>
      </c>
    </row>
    <row r="195" spans="1:18">
      <c r="A195" s="95">
        <v>44553</v>
      </c>
      <c r="C195" s="63" t="s">
        <v>436</v>
      </c>
      <c r="O195">
        <v>3.3250000000000002</v>
      </c>
      <c r="P195">
        <v>2.4750000000000001</v>
      </c>
      <c r="Q195">
        <v>2.3849999999999998</v>
      </c>
      <c r="R195">
        <v>2.37</v>
      </c>
    </row>
    <row r="196" spans="1:18">
      <c r="A196" s="95">
        <v>44554</v>
      </c>
      <c r="O196" s="189">
        <v>3.3250000000000002</v>
      </c>
      <c r="P196" s="189">
        <v>2.4750000000000001</v>
      </c>
      <c r="Q196" s="189">
        <v>2.3849999999999998</v>
      </c>
      <c r="R196" s="189">
        <v>2.37</v>
      </c>
    </row>
    <row r="197" spans="1:18">
      <c r="A197" s="95">
        <v>44557</v>
      </c>
      <c r="O197">
        <v>3.47</v>
      </c>
      <c r="P197">
        <v>2.5449999999999999</v>
      </c>
      <c r="Q197">
        <v>2.4500000000000002</v>
      </c>
      <c r="R197">
        <v>2.4350000000000001</v>
      </c>
    </row>
    <row r="198" spans="1:18">
      <c r="A198" s="95">
        <v>44558</v>
      </c>
      <c r="O198">
        <v>3.62</v>
      </c>
      <c r="P198">
        <v>2.46</v>
      </c>
      <c r="Q198">
        <v>2.3849999999999998</v>
      </c>
      <c r="R198">
        <v>2.3725000000000001</v>
      </c>
    </row>
    <row r="199" spans="1:18">
      <c r="A199" s="95">
        <v>44559</v>
      </c>
      <c r="O199">
        <v>3.67</v>
      </c>
      <c r="P199">
        <v>2.58</v>
      </c>
      <c r="Q199">
        <v>2.38</v>
      </c>
      <c r="R199">
        <v>2.3650000000000002</v>
      </c>
    </row>
    <row r="200" spans="1:18">
      <c r="A200" s="95">
        <v>44560</v>
      </c>
      <c r="O200">
        <v>3.67</v>
      </c>
      <c r="P200">
        <v>2.58</v>
      </c>
      <c r="Q200">
        <v>2.37</v>
      </c>
      <c r="R200">
        <v>2.355</v>
      </c>
    </row>
    <row r="201" spans="1:18">
      <c r="A201" s="95">
        <v>44561</v>
      </c>
      <c r="O201">
        <v>3.66</v>
      </c>
      <c r="P201">
        <v>2.61</v>
      </c>
      <c r="Q201">
        <v>2.4</v>
      </c>
      <c r="R201">
        <v>2.3849999999999998</v>
      </c>
    </row>
    <row r="202" spans="1:18">
      <c r="A202" s="95">
        <v>44564</v>
      </c>
      <c r="C202" s="63">
        <v>50</v>
      </c>
      <c r="O202" s="28">
        <v>3.6551</v>
      </c>
      <c r="P202">
        <v>2.6</v>
      </c>
      <c r="Q202">
        <v>2.34</v>
      </c>
      <c r="R202">
        <v>2.3224999999999998</v>
      </c>
    </row>
    <row r="203" spans="1:18">
      <c r="A203" s="95">
        <v>44565</v>
      </c>
      <c r="C203" s="63" t="s">
        <v>436</v>
      </c>
      <c r="O203">
        <v>3.6551</v>
      </c>
      <c r="P203">
        <v>2.61</v>
      </c>
      <c r="Q203">
        <v>2.35</v>
      </c>
      <c r="R203">
        <v>2.3325</v>
      </c>
    </row>
    <row r="204" spans="1:18">
      <c r="A204" s="95">
        <v>44566</v>
      </c>
      <c r="C204" s="63" t="s">
        <v>436</v>
      </c>
      <c r="P204">
        <v>2.4049999999999998</v>
      </c>
      <c r="Q204">
        <v>2.2650000000000001</v>
      </c>
      <c r="R204">
        <v>2.2599999999999998</v>
      </c>
    </row>
    <row r="205" spans="1:18">
      <c r="A205" s="95">
        <v>44567</v>
      </c>
      <c r="C205" s="63">
        <v>75</v>
      </c>
      <c r="P205">
        <v>2.39</v>
      </c>
      <c r="Q205">
        <v>2.2549999999999999</v>
      </c>
      <c r="R205">
        <v>2.2450000000000001</v>
      </c>
    </row>
    <row r="206" spans="1:18">
      <c r="A206" s="95">
        <v>44568</v>
      </c>
      <c r="C206" s="63">
        <v>75</v>
      </c>
      <c r="P206">
        <v>2.4049999999999998</v>
      </c>
      <c r="Q206">
        <v>2.2799999999999998</v>
      </c>
      <c r="R206">
        <v>2.27</v>
      </c>
    </row>
    <row r="207" spans="1:18">
      <c r="A207" s="95">
        <v>44571</v>
      </c>
      <c r="P207">
        <v>2.3774999999999999</v>
      </c>
      <c r="Q207">
        <v>2.2549999999999999</v>
      </c>
      <c r="R207">
        <v>2.2475000000000001</v>
      </c>
    </row>
    <row r="208" spans="1:18">
      <c r="A208" s="95">
        <v>44572</v>
      </c>
      <c r="P208">
        <v>2.355</v>
      </c>
      <c r="Q208">
        <v>2.2400000000000002</v>
      </c>
      <c r="R208">
        <v>2.2349999999999999</v>
      </c>
    </row>
    <row r="209" spans="1:21">
      <c r="A209" s="95">
        <v>44573</v>
      </c>
      <c r="C209" s="63">
        <v>50</v>
      </c>
      <c r="P209">
        <v>2.33</v>
      </c>
      <c r="Q209">
        <v>2.2149999999999999</v>
      </c>
      <c r="R209">
        <v>2.2174999999999998</v>
      </c>
    </row>
    <row r="210" spans="1:21">
      <c r="A210" s="95">
        <v>44574</v>
      </c>
      <c r="C210" s="63">
        <v>25</v>
      </c>
      <c r="P210">
        <v>2.3424999999999998</v>
      </c>
      <c r="Q210">
        <v>2.2250000000000001</v>
      </c>
      <c r="R210">
        <v>2.2250000000000001</v>
      </c>
    </row>
    <row r="211" spans="1:21">
      <c r="A211" s="95">
        <v>44575</v>
      </c>
      <c r="P211">
        <v>2.37</v>
      </c>
      <c r="Q211">
        <v>2.2749999999999999</v>
      </c>
      <c r="R211">
        <v>2.27</v>
      </c>
    </row>
    <row r="212" spans="1:21">
      <c r="A212" s="95">
        <v>44578</v>
      </c>
      <c r="P212" s="189">
        <v>2.37</v>
      </c>
      <c r="Q212" s="189">
        <v>2.2749999999999999</v>
      </c>
      <c r="R212" s="189">
        <v>2.27</v>
      </c>
    </row>
    <row r="213" spans="1:21">
      <c r="A213" s="95">
        <v>44579</v>
      </c>
      <c r="P213">
        <v>2.375</v>
      </c>
      <c r="Q213">
        <v>2.29</v>
      </c>
      <c r="R213">
        <v>2.2850000000000001</v>
      </c>
    </row>
    <row r="214" spans="1:21">
      <c r="A214" s="95">
        <v>44580</v>
      </c>
      <c r="P214">
        <v>2.38</v>
      </c>
      <c r="Q214">
        <v>2.3149999999999999</v>
      </c>
      <c r="R214">
        <v>2.3075000000000001</v>
      </c>
    </row>
    <row r="215" spans="1:21">
      <c r="A215" s="95">
        <v>44581</v>
      </c>
      <c r="P215">
        <v>2.3650000000000002</v>
      </c>
      <c r="Q215">
        <v>2.2799999999999998</v>
      </c>
      <c r="R215">
        <v>2.2799999999999998</v>
      </c>
    </row>
    <row r="216" spans="1:21">
      <c r="A216" s="95">
        <v>44582</v>
      </c>
      <c r="C216" s="63">
        <v>25</v>
      </c>
      <c r="P216">
        <v>2.35</v>
      </c>
      <c r="Q216">
        <v>2.2574999999999998</v>
      </c>
      <c r="R216">
        <v>2.2675000000000001</v>
      </c>
    </row>
    <row r="217" spans="1:21">
      <c r="A217" s="95">
        <v>44585</v>
      </c>
      <c r="P217">
        <v>2.3450000000000002</v>
      </c>
      <c r="Q217">
        <v>2.2174999999999998</v>
      </c>
      <c r="R217">
        <v>2.23</v>
      </c>
    </row>
    <row r="218" spans="1:21">
      <c r="A218" s="95">
        <v>44586</v>
      </c>
      <c r="P218">
        <v>2.33</v>
      </c>
      <c r="Q218">
        <v>2.16</v>
      </c>
      <c r="R218">
        <v>2.1724999999999999</v>
      </c>
    </row>
    <row r="219" spans="1:21">
      <c r="A219" s="95">
        <v>44587</v>
      </c>
      <c r="P219">
        <v>2.3199999999999998</v>
      </c>
      <c r="Q219">
        <v>2.13</v>
      </c>
      <c r="R219">
        <v>2.1425000000000001</v>
      </c>
    </row>
    <row r="220" spans="1:21">
      <c r="A220" s="95">
        <v>44588</v>
      </c>
      <c r="C220" s="63">
        <v>75</v>
      </c>
      <c r="P220">
        <v>2.335</v>
      </c>
      <c r="Q220">
        <v>2.1924999999999999</v>
      </c>
      <c r="R220">
        <v>2.2000000000000002</v>
      </c>
      <c r="S220">
        <v>2.2124999999999999</v>
      </c>
      <c r="T220">
        <v>2.1974999999999998</v>
      </c>
      <c r="U220">
        <v>2.1800000000000002</v>
      </c>
    </row>
    <row r="221" spans="1:21">
      <c r="A221" s="95">
        <v>44589</v>
      </c>
      <c r="P221">
        <v>2.33</v>
      </c>
      <c r="Q221">
        <v>2.2225000000000001</v>
      </c>
      <c r="R221">
        <v>2.23</v>
      </c>
      <c r="S221">
        <v>2.2400000000000002</v>
      </c>
      <c r="T221">
        <v>2.2250000000000001</v>
      </c>
      <c r="U221">
        <v>2.2075</v>
      </c>
    </row>
    <row r="222" spans="1:21">
      <c r="A222" s="95">
        <v>44592</v>
      </c>
      <c r="P222">
        <v>2.335</v>
      </c>
      <c r="Q222">
        <v>2.2225000000000001</v>
      </c>
      <c r="R222">
        <v>2.23</v>
      </c>
      <c r="S222">
        <v>2.2400000000000002</v>
      </c>
      <c r="T222">
        <v>2.2250000000000001</v>
      </c>
      <c r="U222">
        <v>2.2075</v>
      </c>
    </row>
    <row r="223" spans="1:21">
      <c r="A223" s="95">
        <v>44593</v>
      </c>
      <c r="P223" s="28">
        <v>2.3302999999999998</v>
      </c>
      <c r="Q223">
        <v>2.2625000000000002</v>
      </c>
      <c r="R223">
        <v>2.2675000000000001</v>
      </c>
      <c r="S223">
        <v>2.2749999999999999</v>
      </c>
      <c r="T223">
        <v>2.2599999999999998</v>
      </c>
      <c r="U223">
        <v>2.2400000000000002</v>
      </c>
    </row>
    <row r="224" spans="1:21">
      <c r="A224" s="95">
        <v>44594</v>
      </c>
      <c r="P224">
        <v>2.3302999999999998</v>
      </c>
      <c r="Q224">
        <v>2.1675</v>
      </c>
      <c r="R224">
        <v>2.1800000000000002</v>
      </c>
      <c r="S224">
        <v>2.19</v>
      </c>
      <c r="T224">
        <v>2.1850000000000001</v>
      </c>
      <c r="U224">
        <v>2.1724999999999999</v>
      </c>
    </row>
    <row r="225" spans="1:21">
      <c r="A225" s="95">
        <v>44595</v>
      </c>
      <c r="Q225">
        <v>2.11</v>
      </c>
      <c r="R225">
        <v>2.1225000000000001</v>
      </c>
      <c r="S225">
        <v>2.14</v>
      </c>
      <c r="T225">
        <v>2.145</v>
      </c>
      <c r="U225">
        <v>2.1425000000000001</v>
      </c>
    </row>
    <row r="226" spans="1:21">
      <c r="A226" s="95">
        <v>44596</v>
      </c>
      <c r="Q226">
        <v>2.1425000000000001</v>
      </c>
      <c r="R226">
        <v>2.1575000000000002</v>
      </c>
      <c r="S226">
        <v>2.1724999999999999</v>
      </c>
      <c r="T226">
        <v>2.1724999999999999</v>
      </c>
      <c r="U226">
        <v>2.165</v>
      </c>
    </row>
    <row r="227" spans="1:21">
      <c r="A227" s="95">
        <v>44599</v>
      </c>
      <c r="Q227">
        <v>2.1850000000000001</v>
      </c>
      <c r="R227">
        <v>2.1949999999999998</v>
      </c>
      <c r="S227">
        <v>2.21</v>
      </c>
      <c r="T227">
        <v>2.21</v>
      </c>
      <c r="U227">
        <v>2.2025000000000001</v>
      </c>
    </row>
    <row r="228" spans="1:21">
      <c r="A228" s="95">
        <v>44600</v>
      </c>
      <c r="Q228">
        <v>2.1549999999999998</v>
      </c>
      <c r="R228">
        <v>2.165</v>
      </c>
      <c r="S228">
        <v>2.1850000000000001</v>
      </c>
      <c r="T228">
        <v>2.1850000000000001</v>
      </c>
      <c r="U228">
        <v>2.1800000000000002</v>
      </c>
    </row>
    <row r="229" spans="1:21">
      <c r="A229" s="95">
        <v>44601</v>
      </c>
      <c r="Q229">
        <v>2.2050000000000001</v>
      </c>
      <c r="R229">
        <v>2.2225000000000001</v>
      </c>
      <c r="S229">
        <v>2.2400000000000002</v>
      </c>
      <c r="T229">
        <v>2.2374999999999998</v>
      </c>
      <c r="U229">
        <v>2.23</v>
      </c>
    </row>
    <row r="230" spans="1:21">
      <c r="A230" s="95">
        <v>44602</v>
      </c>
      <c r="Q230">
        <v>2.2250000000000001</v>
      </c>
      <c r="R230">
        <v>2.2549999999999999</v>
      </c>
      <c r="S230">
        <v>2.27</v>
      </c>
      <c r="T230">
        <v>2.2650000000000001</v>
      </c>
      <c r="U230">
        <v>2.2549999999999999</v>
      </c>
    </row>
    <row r="231" spans="1:21">
      <c r="A231" s="95">
        <v>44603</v>
      </c>
      <c r="Q231">
        <v>2.2400000000000002</v>
      </c>
      <c r="R231">
        <v>2.3025000000000002</v>
      </c>
      <c r="S231">
        <v>2.3174999999999999</v>
      </c>
      <c r="T231">
        <v>2.31</v>
      </c>
      <c r="U231">
        <v>2.2949999999999999</v>
      </c>
    </row>
    <row r="232" spans="1:21">
      <c r="A232" s="95">
        <v>44606</v>
      </c>
      <c r="Q232">
        <v>2.2425000000000002</v>
      </c>
      <c r="R232">
        <v>2.31</v>
      </c>
      <c r="S232">
        <v>2.3250000000000002</v>
      </c>
      <c r="T232">
        <v>2.3174999999999999</v>
      </c>
      <c r="U232">
        <v>2.3025000000000002</v>
      </c>
    </row>
    <row r="233" spans="1:21">
      <c r="A233" s="95">
        <v>44607</v>
      </c>
      <c r="C233" s="63" t="s">
        <v>436</v>
      </c>
      <c r="Q233">
        <v>2.23</v>
      </c>
      <c r="R233">
        <v>2.2650000000000001</v>
      </c>
      <c r="S233">
        <v>2.2925</v>
      </c>
      <c r="T233">
        <v>2.2850000000000001</v>
      </c>
      <c r="U233">
        <v>2.27</v>
      </c>
    </row>
    <row r="234" spans="1:21">
      <c r="A234" s="95">
        <v>44608</v>
      </c>
      <c r="C234" s="63">
        <v>470</v>
      </c>
      <c r="Q234">
        <v>2.23</v>
      </c>
      <c r="R234">
        <v>2.2725</v>
      </c>
      <c r="S234">
        <v>2.2949999999999999</v>
      </c>
      <c r="T234">
        <v>2.2925</v>
      </c>
      <c r="U234">
        <v>2.2825000000000002</v>
      </c>
    </row>
    <row r="235" spans="1:21">
      <c r="A235" s="95">
        <v>44609</v>
      </c>
      <c r="C235" s="63" t="s">
        <v>436</v>
      </c>
      <c r="Q235">
        <v>2.2250000000000001</v>
      </c>
      <c r="R235">
        <v>2.2749999999999999</v>
      </c>
      <c r="S235">
        <v>2.3025000000000002</v>
      </c>
      <c r="T235">
        <v>2.2999999999999998</v>
      </c>
      <c r="U235">
        <v>2.29</v>
      </c>
    </row>
    <row r="236" spans="1:21">
      <c r="A236" s="95">
        <v>44610</v>
      </c>
      <c r="C236" s="63" t="s">
        <v>436</v>
      </c>
      <c r="Q236">
        <v>2.2250000000000001</v>
      </c>
      <c r="R236">
        <v>2.2999999999999998</v>
      </c>
      <c r="S236">
        <v>2.3250000000000002</v>
      </c>
      <c r="T236">
        <v>2.3199999999999998</v>
      </c>
      <c r="U236">
        <v>2.3050000000000002</v>
      </c>
    </row>
    <row r="237" spans="1:21">
      <c r="A237" s="95">
        <v>44613</v>
      </c>
      <c r="Q237" s="189">
        <v>2.2250000000000001</v>
      </c>
      <c r="R237" s="189">
        <v>2.2999999999999998</v>
      </c>
      <c r="S237" s="189">
        <v>2.3250000000000002</v>
      </c>
      <c r="T237" s="189">
        <v>2.3199999999999998</v>
      </c>
      <c r="U237" s="189">
        <v>2.3050000000000002</v>
      </c>
    </row>
    <row r="238" spans="1:21">
      <c r="A238" s="95">
        <v>44614</v>
      </c>
      <c r="C238" s="63" t="s">
        <v>436</v>
      </c>
      <c r="Q238">
        <v>2.2400000000000002</v>
      </c>
      <c r="R238">
        <v>2.35</v>
      </c>
      <c r="S238">
        <v>2.3725000000000001</v>
      </c>
      <c r="T238">
        <v>2.3650000000000002</v>
      </c>
      <c r="U238">
        <v>2.35</v>
      </c>
    </row>
    <row r="239" spans="1:21">
      <c r="A239" s="95">
        <v>44615</v>
      </c>
      <c r="C239" s="63" t="s">
        <v>436</v>
      </c>
      <c r="Q239">
        <v>2.2374999999999998</v>
      </c>
      <c r="R239">
        <v>2.3675000000000002</v>
      </c>
      <c r="S239">
        <v>2.3875000000000002</v>
      </c>
      <c r="T239">
        <v>2.38</v>
      </c>
      <c r="U239">
        <v>2.3650000000000002</v>
      </c>
    </row>
    <row r="240" spans="1:21">
      <c r="A240" s="95">
        <v>44616</v>
      </c>
      <c r="C240" s="63">
        <v>165</v>
      </c>
      <c r="Q240">
        <v>2.2425000000000002</v>
      </c>
      <c r="R240">
        <v>2.39</v>
      </c>
      <c r="S240">
        <v>2.4175</v>
      </c>
      <c r="T240">
        <v>2.41</v>
      </c>
      <c r="U240">
        <v>2.3925000000000001</v>
      </c>
    </row>
    <row r="241" spans="1:21">
      <c r="A241" s="95">
        <v>44617</v>
      </c>
      <c r="C241" s="63" t="s">
        <v>436</v>
      </c>
      <c r="Q241">
        <v>2.2374999999999998</v>
      </c>
      <c r="R241">
        <v>2.335</v>
      </c>
      <c r="S241">
        <v>2.36</v>
      </c>
      <c r="T241">
        <v>2.3525</v>
      </c>
      <c r="U241">
        <v>2.335</v>
      </c>
    </row>
    <row r="242" spans="1:21">
      <c r="A242" s="95">
        <v>44620</v>
      </c>
      <c r="C242" s="63">
        <v>150</v>
      </c>
      <c r="Q242">
        <v>2.2418</v>
      </c>
      <c r="R242">
        <v>2.4300000000000002</v>
      </c>
      <c r="S242">
        <v>2.4575</v>
      </c>
      <c r="T242">
        <v>2.4449999999999998</v>
      </c>
      <c r="U242">
        <v>2.4224999999999999</v>
      </c>
    </row>
    <row r="243" spans="1:21">
      <c r="A243" s="95">
        <v>44621</v>
      </c>
      <c r="Q243">
        <v>2.2418</v>
      </c>
      <c r="R243">
        <v>2.5375000000000001</v>
      </c>
      <c r="S243">
        <v>2.5625</v>
      </c>
      <c r="T243">
        <v>2.5425</v>
      </c>
      <c r="U243">
        <v>2.5125000000000002</v>
      </c>
    </row>
    <row r="244" spans="1:21">
      <c r="A244" s="95">
        <v>44622</v>
      </c>
      <c r="C244" s="63">
        <v>345</v>
      </c>
      <c r="Q244">
        <v>2.2418</v>
      </c>
      <c r="R244">
        <v>2.5299999999999998</v>
      </c>
      <c r="S244">
        <v>2.58</v>
      </c>
      <c r="T244">
        <v>2.5525000000000002</v>
      </c>
      <c r="U244">
        <v>2.5175000000000001</v>
      </c>
    </row>
    <row r="245" spans="1:21">
      <c r="A245" s="95">
        <v>44623</v>
      </c>
      <c r="C245" s="63">
        <v>440</v>
      </c>
      <c r="R245">
        <v>2.6025</v>
      </c>
      <c r="S245">
        <v>2.65</v>
      </c>
      <c r="T245">
        <v>2.6274999999999999</v>
      </c>
      <c r="U245">
        <v>2.5950000000000002</v>
      </c>
    </row>
    <row r="246" spans="1:21">
      <c r="A246" s="95">
        <v>44624</v>
      </c>
      <c r="C246" s="63">
        <v>75</v>
      </c>
      <c r="R246">
        <v>2.6349999999999998</v>
      </c>
      <c r="S246">
        <v>2.69</v>
      </c>
      <c r="T246">
        <v>2.665</v>
      </c>
      <c r="U246">
        <v>2.63</v>
      </c>
    </row>
    <row r="247" spans="1:21">
      <c r="A247" s="95">
        <v>44627</v>
      </c>
      <c r="C247" s="63" t="s">
        <v>436</v>
      </c>
      <c r="R247">
        <v>2.6</v>
      </c>
      <c r="S247">
        <v>2.66</v>
      </c>
      <c r="T247">
        <v>2.64</v>
      </c>
      <c r="U247">
        <v>2.61</v>
      </c>
    </row>
    <row r="248" spans="1:21">
      <c r="A248" s="95">
        <v>44628</v>
      </c>
      <c r="C248" s="63" t="s">
        <v>436</v>
      </c>
      <c r="R248">
        <v>2.5950000000000002</v>
      </c>
      <c r="S248">
        <v>2.6475</v>
      </c>
      <c r="T248">
        <v>2.64</v>
      </c>
      <c r="U248">
        <v>2.6150000000000002</v>
      </c>
    </row>
    <row r="249" spans="1:21">
      <c r="A249" s="95">
        <v>44629</v>
      </c>
      <c r="C249" s="63" t="s">
        <v>436</v>
      </c>
      <c r="R249">
        <v>2.5350000000000001</v>
      </c>
      <c r="S249">
        <v>2.5674999999999999</v>
      </c>
      <c r="T249">
        <v>2.57</v>
      </c>
      <c r="U249">
        <v>2.5525000000000002</v>
      </c>
    </row>
    <row r="250" spans="1:21">
      <c r="A250" s="95">
        <v>44630</v>
      </c>
      <c r="C250" s="63">
        <v>390</v>
      </c>
      <c r="R250">
        <v>2.5550000000000002</v>
      </c>
      <c r="S250">
        <v>2.59</v>
      </c>
      <c r="T250">
        <v>2.5950000000000002</v>
      </c>
      <c r="U250">
        <v>2.5724999999999998</v>
      </c>
    </row>
    <row r="251" spans="1:21">
      <c r="A251" s="95">
        <v>44631</v>
      </c>
      <c r="C251" s="63" t="s">
        <v>436</v>
      </c>
      <c r="R251">
        <v>2.5750000000000002</v>
      </c>
      <c r="S251">
        <v>2.6150000000000002</v>
      </c>
      <c r="T251">
        <v>2.62</v>
      </c>
      <c r="U251">
        <v>2.5950000000000002</v>
      </c>
    </row>
    <row r="252" spans="1:21">
      <c r="A252" s="95">
        <v>44634</v>
      </c>
      <c r="C252" s="63" t="s">
        <v>436</v>
      </c>
      <c r="R252">
        <v>2.5474999999999999</v>
      </c>
      <c r="S252">
        <v>2.57</v>
      </c>
      <c r="T252">
        <v>2.5750000000000002</v>
      </c>
      <c r="U252">
        <v>2.5525000000000002</v>
      </c>
    </row>
    <row r="253" spans="1:21">
      <c r="A253" s="95">
        <v>44635</v>
      </c>
      <c r="C253" s="63" t="s">
        <v>436</v>
      </c>
      <c r="R253">
        <v>2.54</v>
      </c>
      <c r="S253">
        <v>2.56</v>
      </c>
      <c r="T253">
        <v>2.5674999999999999</v>
      </c>
      <c r="U253">
        <v>2.5499999999999998</v>
      </c>
    </row>
    <row r="254" spans="1:21">
      <c r="A254" s="95">
        <v>44636</v>
      </c>
      <c r="R254" s="395">
        <v>2.4900000000000002</v>
      </c>
      <c r="S254" s="396">
        <v>2.4750000000000001</v>
      </c>
      <c r="T254" s="395">
        <v>2.4874999999999998</v>
      </c>
      <c r="U254" s="397">
        <v>2.48</v>
      </c>
    </row>
    <row r="255" spans="1:21">
      <c r="A255" s="95">
        <v>44637</v>
      </c>
      <c r="C255" s="63" t="s">
        <v>436</v>
      </c>
      <c r="R255">
        <v>2.5249999999999999</v>
      </c>
      <c r="S255">
        <v>2.5375000000000001</v>
      </c>
      <c r="T255">
        <v>2.5499999999999998</v>
      </c>
      <c r="U255">
        <v>2.5350000000000001</v>
      </c>
    </row>
    <row r="256" spans="1:21">
      <c r="A256" s="95">
        <v>44638</v>
      </c>
      <c r="C256" s="63" t="s">
        <v>436</v>
      </c>
      <c r="R256">
        <v>2.5175000000000001</v>
      </c>
      <c r="S256">
        <v>2.5249999999999999</v>
      </c>
      <c r="T256">
        <v>2.54</v>
      </c>
      <c r="U256">
        <v>2.5225</v>
      </c>
    </row>
    <row r="257" spans="1:24">
      <c r="A257" s="95">
        <v>44641</v>
      </c>
      <c r="C257" s="63" t="s">
        <v>436</v>
      </c>
      <c r="R257">
        <v>2.5425</v>
      </c>
      <c r="S257">
        <v>2.5674999999999999</v>
      </c>
      <c r="T257">
        <v>2.585</v>
      </c>
      <c r="U257">
        <v>2.5674999999999999</v>
      </c>
    </row>
    <row r="258" spans="1:24">
      <c r="A258" s="95">
        <v>44642</v>
      </c>
      <c r="C258" s="63" t="s">
        <v>436</v>
      </c>
      <c r="R258">
        <v>2.5449999999999999</v>
      </c>
      <c r="S258">
        <v>2.57</v>
      </c>
      <c r="T258">
        <v>2.59</v>
      </c>
      <c r="U258">
        <v>2.585</v>
      </c>
    </row>
    <row r="259" spans="1:24">
      <c r="A259" s="95">
        <v>44643</v>
      </c>
      <c r="C259" s="63" t="s">
        <v>436</v>
      </c>
      <c r="R259">
        <v>2.5449999999999999</v>
      </c>
      <c r="S259">
        <v>2.5649999999999999</v>
      </c>
      <c r="T259">
        <v>2.59</v>
      </c>
      <c r="U259">
        <v>2.59</v>
      </c>
    </row>
    <row r="260" spans="1:24">
      <c r="A260" s="95">
        <v>44644</v>
      </c>
      <c r="C260" s="63">
        <v>75</v>
      </c>
      <c r="R260">
        <v>2.54</v>
      </c>
      <c r="S260">
        <v>2.56</v>
      </c>
      <c r="T260">
        <v>2.585</v>
      </c>
      <c r="U260">
        <v>2.5874999999999999</v>
      </c>
      <c r="V260">
        <v>2.5975000000000001</v>
      </c>
      <c r="W260">
        <v>2.5750000000000002</v>
      </c>
      <c r="X260">
        <v>2.5299999999999998</v>
      </c>
    </row>
    <row r="261" spans="1:24">
      <c r="A261" s="95">
        <v>44645</v>
      </c>
      <c r="C261" s="63">
        <v>25</v>
      </c>
      <c r="R261">
        <v>2.54</v>
      </c>
      <c r="S261">
        <v>2.5750000000000002</v>
      </c>
      <c r="T261">
        <v>2.6025</v>
      </c>
      <c r="U261">
        <v>2.605</v>
      </c>
      <c r="V261">
        <v>2.605</v>
      </c>
      <c r="W261">
        <v>2.585</v>
      </c>
      <c r="X261">
        <v>2.5449999999999999</v>
      </c>
    </row>
    <row r="262" spans="1:24">
      <c r="A262" s="95">
        <v>44648</v>
      </c>
      <c r="C262" s="63">
        <v>25</v>
      </c>
      <c r="R262">
        <v>2.5350000000000001</v>
      </c>
      <c r="S262">
        <v>2.5249999999999999</v>
      </c>
      <c r="T262">
        <v>2.56</v>
      </c>
      <c r="U262">
        <v>2.5674999999999999</v>
      </c>
      <c r="V262">
        <v>2.57</v>
      </c>
      <c r="W262">
        <v>2.5499999999999998</v>
      </c>
      <c r="X262">
        <v>2.5099999999999998</v>
      </c>
    </row>
    <row r="263" spans="1:24">
      <c r="A263" s="95">
        <v>44649</v>
      </c>
      <c r="C263" s="63" t="s">
        <v>436</v>
      </c>
      <c r="R263">
        <v>2.5225</v>
      </c>
      <c r="S263">
        <v>2.4500000000000002</v>
      </c>
      <c r="T263">
        <v>2.4849999999999999</v>
      </c>
      <c r="U263">
        <v>2.4925000000000002</v>
      </c>
      <c r="V263">
        <v>2.4950000000000001</v>
      </c>
      <c r="W263">
        <v>2.48</v>
      </c>
      <c r="X263">
        <v>2.4424999999999999</v>
      </c>
    </row>
    <row r="264" spans="1:24">
      <c r="A264" s="95">
        <v>44650</v>
      </c>
      <c r="C264" s="63" t="s">
        <v>436</v>
      </c>
      <c r="R264">
        <v>2.5350000000000001</v>
      </c>
      <c r="S264">
        <v>2.42</v>
      </c>
      <c r="T264">
        <v>2.4575</v>
      </c>
      <c r="U264">
        <v>2.4725000000000001</v>
      </c>
      <c r="V264">
        <v>2.4849999999999999</v>
      </c>
      <c r="W264">
        <v>2.48</v>
      </c>
      <c r="X264">
        <v>2.4525000000000001</v>
      </c>
    </row>
    <row r="265" spans="1:24">
      <c r="A265" s="95">
        <v>44651</v>
      </c>
      <c r="C265" s="63" t="s">
        <v>436</v>
      </c>
      <c r="R265">
        <v>2.5348999999999999</v>
      </c>
      <c r="S265">
        <v>2.4674999999999998</v>
      </c>
      <c r="T265">
        <v>2.5</v>
      </c>
      <c r="U265">
        <v>2.5150000000000001</v>
      </c>
      <c r="V265">
        <v>2.5274999999999999</v>
      </c>
      <c r="W265">
        <v>2.52</v>
      </c>
      <c r="X265">
        <v>2.4975000000000001</v>
      </c>
    </row>
    <row r="266" spans="1:24">
      <c r="A266" s="95">
        <v>44652</v>
      </c>
      <c r="C266" s="63" t="s">
        <v>436</v>
      </c>
      <c r="R266">
        <v>2.5348999999999999</v>
      </c>
      <c r="S266">
        <v>2.4325000000000001</v>
      </c>
      <c r="T266">
        <v>2.4649999999999999</v>
      </c>
      <c r="U266">
        <v>2.4824999999999999</v>
      </c>
      <c r="V266">
        <v>2.4975000000000001</v>
      </c>
      <c r="W266">
        <v>2.4950000000000001</v>
      </c>
      <c r="X266">
        <v>2.4750000000000001</v>
      </c>
    </row>
    <row r="267" spans="1:24">
      <c r="A267" s="95">
        <v>44655</v>
      </c>
      <c r="C267" s="63">
        <v>50</v>
      </c>
      <c r="R267">
        <v>2.5348999999999999</v>
      </c>
      <c r="S267">
        <v>2.4275000000000002</v>
      </c>
      <c r="T267">
        <v>2.4700000000000002</v>
      </c>
      <c r="U267">
        <v>2.4849999999999999</v>
      </c>
      <c r="V267">
        <v>2.5024999999999999</v>
      </c>
      <c r="W267">
        <v>2.5</v>
      </c>
      <c r="X267">
        <v>2.4824999999999999</v>
      </c>
    </row>
    <row r="268" spans="1:24">
      <c r="A268" s="95">
        <v>44656</v>
      </c>
      <c r="C268" s="63">
        <v>10</v>
      </c>
      <c r="S268">
        <v>2.4725000000000001</v>
      </c>
      <c r="T268">
        <v>2.5</v>
      </c>
      <c r="U268">
        <v>2.5125000000000002</v>
      </c>
      <c r="V268">
        <v>2.5274999999999999</v>
      </c>
      <c r="W268">
        <v>2.5225</v>
      </c>
      <c r="X268">
        <v>2.5049999999999999</v>
      </c>
    </row>
    <row r="269" spans="1:24">
      <c r="A269" s="95">
        <v>44657</v>
      </c>
      <c r="C269" s="63" t="s">
        <v>436</v>
      </c>
      <c r="S269">
        <v>2.4824999999999999</v>
      </c>
      <c r="T269">
        <v>2.5175000000000001</v>
      </c>
      <c r="U269">
        <v>2.5325000000000002</v>
      </c>
      <c r="V269">
        <v>2.54</v>
      </c>
      <c r="W269">
        <v>2.5325000000000002</v>
      </c>
      <c r="X269">
        <v>2.5125000000000002</v>
      </c>
    </row>
    <row r="270" spans="1:24">
      <c r="A270" s="95">
        <v>44658</v>
      </c>
      <c r="C270" s="63">
        <v>45</v>
      </c>
      <c r="S270">
        <v>2.54</v>
      </c>
      <c r="T270">
        <v>2.5625</v>
      </c>
      <c r="U270">
        <v>2.57</v>
      </c>
      <c r="V270">
        <v>2.5775000000000001</v>
      </c>
      <c r="W270">
        <v>2.5649999999999999</v>
      </c>
      <c r="X270">
        <v>2.5449999999999999</v>
      </c>
    </row>
    <row r="271" spans="1:24">
      <c r="A271" s="95">
        <v>44659</v>
      </c>
      <c r="C271" s="63">
        <v>66</v>
      </c>
      <c r="S271">
        <v>2.57</v>
      </c>
      <c r="T271">
        <v>2.6074999999999999</v>
      </c>
      <c r="U271">
        <v>2.62</v>
      </c>
      <c r="V271">
        <v>2.62</v>
      </c>
      <c r="W271">
        <v>2.6074999999999999</v>
      </c>
      <c r="X271">
        <v>2.5874999999999999</v>
      </c>
    </row>
    <row r="272" spans="1:24">
      <c r="A272" s="95">
        <v>44662</v>
      </c>
      <c r="C272" s="63" t="s">
        <v>436</v>
      </c>
      <c r="S272">
        <v>2.58</v>
      </c>
      <c r="T272">
        <v>2.6324999999999998</v>
      </c>
      <c r="U272">
        <v>2.6425000000000001</v>
      </c>
      <c r="V272">
        <v>2.6425000000000001</v>
      </c>
      <c r="W272">
        <v>2.6324999999999998</v>
      </c>
      <c r="X272">
        <v>2.61</v>
      </c>
    </row>
    <row r="273" spans="1:25">
      <c r="A273" s="95">
        <v>44663</v>
      </c>
      <c r="C273" s="63">
        <v>50</v>
      </c>
      <c r="S273">
        <v>2.645</v>
      </c>
      <c r="T273">
        <v>2.7250000000000001</v>
      </c>
      <c r="U273">
        <v>2.73</v>
      </c>
      <c r="V273">
        <v>2.7250000000000001</v>
      </c>
      <c r="W273">
        <v>2.71</v>
      </c>
      <c r="X273">
        <v>2.6825000000000001</v>
      </c>
    </row>
    <row r="274" spans="1:25">
      <c r="A274" s="95">
        <v>44664</v>
      </c>
      <c r="C274" s="63" t="s">
        <v>436</v>
      </c>
      <c r="S274">
        <v>2.67</v>
      </c>
      <c r="T274">
        <v>2.77</v>
      </c>
      <c r="U274">
        <v>2.77</v>
      </c>
      <c r="V274">
        <v>2.7574999999999998</v>
      </c>
      <c r="W274">
        <v>2.7425000000000002</v>
      </c>
      <c r="X274">
        <v>2.7124999999999999</v>
      </c>
    </row>
    <row r="275" spans="1:25">
      <c r="A275" s="95">
        <v>44665</v>
      </c>
      <c r="C275" s="63" t="s">
        <v>436</v>
      </c>
      <c r="S275">
        <v>2.6850000000000001</v>
      </c>
      <c r="T275">
        <v>2.7925</v>
      </c>
      <c r="U275">
        <v>2.7949999999999999</v>
      </c>
      <c r="V275">
        <v>2.7825000000000002</v>
      </c>
      <c r="W275">
        <v>2.7675000000000001</v>
      </c>
      <c r="X275">
        <v>2.7374999999999998</v>
      </c>
    </row>
    <row r="276" spans="1:25">
      <c r="A276" s="95">
        <v>44669</v>
      </c>
      <c r="C276" s="63">
        <v>116</v>
      </c>
      <c r="S276">
        <v>2.7050000000000001</v>
      </c>
      <c r="T276">
        <v>2.8450000000000002</v>
      </c>
      <c r="U276">
        <v>2.855</v>
      </c>
      <c r="V276">
        <v>2.8374999999999999</v>
      </c>
      <c r="W276">
        <v>2.8149999999999999</v>
      </c>
      <c r="X276">
        <v>2.7875000000000001</v>
      </c>
    </row>
    <row r="277" spans="1:25">
      <c r="A277" s="95">
        <v>44670</v>
      </c>
      <c r="C277" s="63">
        <v>190</v>
      </c>
      <c r="S277">
        <v>2.7250000000000001</v>
      </c>
      <c r="T277">
        <v>2.8925000000000001</v>
      </c>
      <c r="U277">
        <v>2.89</v>
      </c>
      <c r="V277">
        <v>2.8650000000000002</v>
      </c>
      <c r="W277">
        <v>2.835</v>
      </c>
      <c r="X277">
        <v>2.8025000000000002</v>
      </c>
    </row>
    <row r="278" spans="1:25">
      <c r="A278" s="95">
        <v>44671</v>
      </c>
      <c r="C278" s="63" t="s">
        <v>436</v>
      </c>
      <c r="S278">
        <v>2.7524999999999999</v>
      </c>
      <c r="T278">
        <v>2.9649999999999999</v>
      </c>
      <c r="U278">
        <v>2.9525000000000001</v>
      </c>
      <c r="V278">
        <v>2.915</v>
      </c>
      <c r="W278">
        <v>2.8725000000000001</v>
      </c>
      <c r="X278">
        <v>2.8275000000000001</v>
      </c>
    </row>
    <row r="279" spans="1:25">
      <c r="A279" s="95">
        <v>44672</v>
      </c>
      <c r="C279" s="63" t="s">
        <v>436</v>
      </c>
      <c r="S279">
        <v>2.75</v>
      </c>
      <c r="T279">
        <v>2.9325000000000001</v>
      </c>
      <c r="U279">
        <v>2.9249999999999998</v>
      </c>
      <c r="V279">
        <v>2.8875000000000002</v>
      </c>
      <c r="W279">
        <v>2.8475000000000001</v>
      </c>
      <c r="X279">
        <v>2.8050000000000002</v>
      </c>
    </row>
    <row r="280" spans="1:25">
      <c r="A280" s="95">
        <v>44673</v>
      </c>
      <c r="C280" s="63" t="s">
        <v>436</v>
      </c>
      <c r="S280">
        <v>2.75</v>
      </c>
      <c r="T280">
        <v>2.95</v>
      </c>
      <c r="U280">
        <v>2.9375</v>
      </c>
      <c r="V280">
        <v>2.9049999999999998</v>
      </c>
      <c r="W280">
        <v>2.8624999999999998</v>
      </c>
      <c r="X280">
        <v>2.8050000000000002</v>
      </c>
    </row>
    <row r="281" spans="1:25">
      <c r="A281" s="95">
        <v>44676</v>
      </c>
      <c r="C281" s="63" t="s">
        <v>436</v>
      </c>
      <c r="S281">
        <v>2.7475000000000001</v>
      </c>
      <c r="T281">
        <v>2.9449999999999998</v>
      </c>
      <c r="U281">
        <v>2.9325000000000001</v>
      </c>
      <c r="V281">
        <v>2.9</v>
      </c>
      <c r="W281">
        <v>2.8574999999999999</v>
      </c>
      <c r="X281">
        <v>2.8</v>
      </c>
    </row>
    <row r="282" spans="1:25">
      <c r="A282" s="95">
        <v>44677</v>
      </c>
      <c r="C282" s="63" t="s">
        <v>436</v>
      </c>
      <c r="S282">
        <v>2.7374999999999998</v>
      </c>
      <c r="T282">
        <v>2.8925000000000001</v>
      </c>
      <c r="U282">
        <v>2.8875000000000002</v>
      </c>
      <c r="V282">
        <v>2.8675000000000002</v>
      </c>
      <c r="W282">
        <v>2.83</v>
      </c>
      <c r="X282">
        <v>2.7749999999999999</v>
      </c>
    </row>
    <row r="283" spans="1:25">
      <c r="A283" s="95">
        <v>44678</v>
      </c>
      <c r="C283" s="63" t="s">
        <v>436</v>
      </c>
      <c r="S283">
        <v>2.7275</v>
      </c>
      <c r="T283">
        <v>2.85</v>
      </c>
      <c r="U283">
        <v>2.8424999999999998</v>
      </c>
      <c r="V283">
        <v>2.83</v>
      </c>
      <c r="W283">
        <v>2.7974999999999999</v>
      </c>
      <c r="X283">
        <v>2.75</v>
      </c>
    </row>
    <row r="284" spans="1:25">
      <c r="A284" s="95">
        <v>44679</v>
      </c>
      <c r="C284" s="63" t="s">
        <v>436</v>
      </c>
      <c r="Q284" s="393"/>
      <c r="R284" s="394"/>
      <c r="S284">
        <v>2.7275</v>
      </c>
      <c r="T284">
        <v>2.8574999999999999</v>
      </c>
      <c r="U284">
        <v>2.85</v>
      </c>
      <c r="V284">
        <v>2.8374999999999999</v>
      </c>
      <c r="W284">
        <v>2.8050000000000002</v>
      </c>
      <c r="X284">
        <v>2.7574999999999998</v>
      </c>
    </row>
    <row r="285" spans="1:25">
      <c r="A285" s="95">
        <v>44680</v>
      </c>
      <c r="C285" s="63" t="s">
        <v>436</v>
      </c>
      <c r="S285">
        <v>2.7258</v>
      </c>
      <c r="T285">
        <v>2.84</v>
      </c>
      <c r="U285">
        <v>2.835</v>
      </c>
      <c r="V285">
        <v>2.8224999999999998</v>
      </c>
      <c r="W285">
        <v>2.79</v>
      </c>
      <c r="X285">
        <v>2.7425000000000002</v>
      </c>
    </row>
    <row r="286" spans="1:25">
      <c r="A286" s="95">
        <v>44683</v>
      </c>
      <c r="C286" s="63">
        <v>30</v>
      </c>
      <c r="S286">
        <v>2.7258</v>
      </c>
      <c r="T286">
        <v>2.8125</v>
      </c>
      <c r="U286">
        <v>2.7974999999999999</v>
      </c>
      <c r="V286">
        <v>2.7749999999999999</v>
      </c>
      <c r="W286">
        <v>2.7450000000000001</v>
      </c>
      <c r="X286">
        <v>2.7124999999999999</v>
      </c>
    </row>
    <row r="287" spans="1:25">
      <c r="A287" s="95">
        <v>44684</v>
      </c>
      <c r="C287" s="63" t="s">
        <v>436</v>
      </c>
      <c r="S287">
        <v>2.7258</v>
      </c>
      <c r="T287">
        <v>2.7875000000000001</v>
      </c>
      <c r="U287">
        <v>2.78</v>
      </c>
      <c r="V287">
        <v>2.7524999999999999</v>
      </c>
      <c r="W287">
        <v>2.72</v>
      </c>
      <c r="X287">
        <v>2.69</v>
      </c>
    </row>
    <row r="288" spans="1:25">
      <c r="A288" s="95">
        <v>44685</v>
      </c>
      <c r="C288" s="63">
        <v>25</v>
      </c>
      <c r="T288">
        <v>2.8424999999999998</v>
      </c>
      <c r="U288">
        <v>2.835</v>
      </c>
      <c r="V288">
        <v>2.8</v>
      </c>
      <c r="W288">
        <v>2.7625000000000002</v>
      </c>
      <c r="X288">
        <v>2.7324999999999999</v>
      </c>
      <c r="Y288">
        <v>2.69</v>
      </c>
    </row>
    <row r="289" spans="1:25">
      <c r="A289" s="95">
        <v>44686</v>
      </c>
      <c r="C289" s="63">
        <v>25</v>
      </c>
      <c r="T289">
        <v>2.9</v>
      </c>
      <c r="U289">
        <v>2.9</v>
      </c>
      <c r="V289">
        <v>2.8374999999999999</v>
      </c>
      <c r="W289">
        <v>2.7949999999999999</v>
      </c>
      <c r="X289">
        <v>2.7625000000000002</v>
      </c>
      <c r="Y289">
        <v>2.69</v>
      </c>
    </row>
    <row r="290" spans="1:25">
      <c r="A290" s="95">
        <v>44687</v>
      </c>
      <c r="C290" s="63" t="s">
        <v>436</v>
      </c>
      <c r="T290">
        <v>2.8875000000000002</v>
      </c>
      <c r="U290">
        <v>2.8875000000000002</v>
      </c>
      <c r="V290">
        <v>2.8275000000000001</v>
      </c>
      <c r="W290">
        <v>2.7850000000000001</v>
      </c>
      <c r="X290">
        <v>2.75</v>
      </c>
    </row>
    <row r="291" spans="1:25">
      <c r="A291" s="95">
        <v>44690</v>
      </c>
      <c r="C291" s="63" t="s">
        <v>436</v>
      </c>
      <c r="T291">
        <v>2.855</v>
      </c>
      <c r="U291">
        <v>2.8574999999999999</v>
      </c>
      <c r="V291">
        <v>2.8174999999999999</v>
      </c>
      <c r="W291">
        <v>2.7774999999999999</v>
      </c>
      <c r="X291">
        <v>2.73</v>
      </c>
    </row>
    <row r="292" spans="1:25">
      <c r="A292" s="95">
        <v>44691</v>
      </c>
      <c r="C292" s="63">
        <v>25</v>
      </c>
      <c r="T292">
        <v>2.895</v>
      </c>
      <c r="U292">
        <v>2.9049999999999998</v>
      </c>
      <c r="V292">
        <v>2.8675000000000002</v>
      </c>
      <c r="W292">
        <v>2.8224999999999998</v>
      </c>
      <c r="X292">
        <v>2.7749999999999999</v>
      </c>
    </row>
    <row r="293" spans="1:25">
      <c r="A293" s="95">
        <v>44692</v>
      </c>
      <c r="C293" s="63">
        <v>25</v>
      </c>
      <c r="T293">
        <v>2.895</v>
      </c>
      <c r="U293">
        <v>2.9</v>
      </c>
      <c r="V293">
        <v>2.8824999999999998</v>
      </c>
      <c r="W293">
        <v>2.8475000000000001</v>
      </c>
      <c r="X293">
        <v>2.8025000000000002</v>
      </c>
    </row>
    <row r="294" spans="1:25">
      <c r="A294" s="95">
        <v>44693</v>
      </c>
      <c r="C294" s="63" t="s">
        <v>436</v>
      </c>
      <c r="T294">
        <v>2.87</v>
      </c>
      <c r="U294">
        <v>2.875</v>
      </c>
      <c r="V294">
        <v>2.8650000000000002</v>
      </c>
      <c r="W294">
        <v>2.84</v>
      </c>
      <c r="X294">
        <v>2.7974999999999999</v>
      </c>
    </row>
    <row r="295" spans="1:25">
      <c r="A295" s="95">
        <v>44694</v>
      </c>
      <c r="C295" s="63" t="s">
        <v>436</v>
      </c>
      <c r="T295">
        <v>2.8525</v>
      </c>
      <c r="U295">
        <v>2.85</v>
      </c>
      <c r="V295">
        <v>2.8424999999999998</v>
      </c>
      <c r="W295">
        <v>2.8149999999999999</v>
      </c>
      <c r="X295">
        <v>2.78</v>
      </c>
    </row>
    <row r="296" spans="1:25">
      <c r="A296" s="95">
        <v>44697</v>
      </c>
      <c r="C296" s="63" t="s">
        <v>436</v>
      </c>
      <c r="T296">
        <v>2.89</v>
      </c>
      <c r="U296">
        <v>2.915</v>
      </c>
      <c r="V296">
        <v>2.9049999999999998</v>
      </c>
      <c r="W296">
        <v>2.8774999999999999</v>
      </c>
      <c r="X296">
        <v>2.8374999999999999</v>
      </c>
    </row>
    <row r="297" spans="1:25">
      <c r="A297" s="95">
        <v>44698</v>
      </c>
      <c r="C297" s="63">
        <v>50</v>
      </c>
      <c r="T297">
        <v>2.89</v>
      </c>
      <c r="U297">
        <v>2.92</v>
      </c>
      <c r="V297">
        <v>2.9075000000000002</v>
      </c>
      <c r="W297">
        <v>2.8774999999999999</v>
      </c>
      <c r="X297">
        <v>2.8325</v>
      </c>
    </row>
    <row r="298" spans="1:25">
      <c r="A298" s="95">
        <v>44699</v>
      </c>
      <c r="C298" s="63">
        <v>185</v>
      </c>
      <c r="T298">
        <v>2.8675000000000002</v>
      </c>
      <c r="U298">
        <v>2.855</v>
      </c>
      <c r="V298">
        <v>2.8450000000000002</v>
      </c>
      <c r="W298">
        <v>2.83</v>
      </c>
      <c r="X298">
        <v>2.79</v>
      </c>
    </row>
    <row r="299" spans="1:25">
      <c r="A299" s="95">
        <v>44700</v>
      </c>
      <c r="C299" s="63">
        <v>125</v>
      </c>
      <c r="T299">
        <v>2.87</v>
      </c>
      <c r="U299">
        <v>2.875</v>
      </c>
      <c r="V299">
        <v>2.8574999999999999</v>
      </c>
      <c r="W299">
        <v>2.84</v>
      </c>
      <c r="X299">
        <v>2.7974999999999999</v>
      </c>
    </row>
    <row r="300" spans="1:25">
      <c r="A300" s="95">
        <v>44701</v>
      </c>
      <c r="C300" s="63">
        <v>30</v>
      </c>
      <c r="T300">
        <v>2.8774999999999999</v>
      </c>
      <c r="U300">
        <v>2.8849999999999998</v>
      </c>
      <c r="V300">
        <v>2.87</v>
      </c>
      <c r="W300">
        <v>2.8424999999999998</v>
      </c>
      <c r="X300">
        <v>2.8</v>
      </c>
    </row>
    <row r="301" spans="1:25">
      <c r="A301" s="95">
        <v>44704</v>
      </c>
      <c r="C301" s="63" t="s">
        <v>436</v>
      </c>
      <c r="T301">
        <v>2.8975</v>
      </c>
      <c r="U301">
        <v>2.9350000000000001</v>
      </c>
      <c r="V301">
        <v>2.9224999999999999</v>
      </c>
      <c r="W301">
        <v>2.8849999999999998</v>
      </c>
      <c r="X301">
        <v>2.8374999999999999</v>
      </c>
    </row>
    <row r="302" spans="1:25">
      <c r="A302" s="95">
        <v>44705</v>
      </c>
      <c r="C302" s="63" t="s">
        <v>436</v>
      </c>
      <c r="T302">
        <v>2.8824999999999998</v>
      </c>
      <c r="U302">
        <v>2.9049999999999998</v>
      </c>
      <c r="V302">
        <v>2.8925000000000001</v>
      </c>
      <c r="W302">
        <v>2.8525</v>
      </c>
      <c r="X302">
        <v>2.8149999999999999</v>
      </c>
    </row>
    <row r="303" spans="1:25">
      <c r="A303" s="95">
        <v>44706</v>
      </c>
      <c r="C303" s="63">
        <v>50</v>
      </c>
      <c r="T303">
        <v>2.8774999999999999</v>
      </c>
      <c r="U303">
        <v>2.91</v>
      </c>
      <c r="V303">
        <v>2.89</v>
      </c>
      <c r="W303">
        <v>2.855</v>
      </c>
      <c r="X303">
        <v>2.8250000000000002</v>
      </c>
    </row>
    <row r="304" spans="1:25">
      <c r="A304" s="95">
        <v>44707</v>
      </c>
      <c r="C304" s="63">
        <v>275</v>
      </c>
      <c r="T304">
        <v>2.8849999999999998</v>
      </c>
      <c r="U304">
        <v>2.9</v>
      </c>
      <c r="V304">
        <v>2.89</v>
      </c>
      <c r="W304">
        <v>2.8675000000000002</v>
      </c>
      <c r="X304">
        <v>2.8325</v>
      </c>
    </row>
    <row r="305" spans="1:25">
      <c r="A305" s="95">
        <v>44708</v>
      </c>
      <c r="C305" s="63">
        <v>275</v>
      </c>
      <c r="T305">
        <v>2.8925000000000001</v>
      </c>
      <c r="U305">
        <v>2.9649999999999999</v>
      </c>
      <c r="V305">
        <v>2.95</v>
      </c>
      <c r="W305">
        <v>2.9175</v>
      </c>
      <c r="X305">
        <v>2.88</v>
      </c>
    </row>
    <row r="306" spans="1:25">
      <c r="A306" s="95">
        <v>44711</v>
      </c>
      <c r="C306" s="63" t="s">
        <v>436</v>
      </c>
      <c r="T306" s="189">
        <v>2.8925000000000001</v>
      </c>
      <c r="U306" s="189">
        <v>2.9649999999999999</v>
      </c>
      <c r="V306" s="189">
        <v>2.95</v>
      </c>
      <c r="W306" s="189">
        <v>2.9175</v>
      </c>
      <c r="X306" s="189">
        <v>2.88</v>
      </c>
    </row>
    <row r="307" spans="1:25">
      <c r="A307" s="95">
        <v>44712</v>
      </c>
      <c r="C307" s="63">
        <v>210</v>
      </c>
      <c r="T307">
        <v>2.8908</v>
      </c>
      <c r="U307">
        <v>2.93</v>
      </c>
      <c r="V307">
        <v>2.9175</v>
      </c>
      <c r="W307">
        <v>2.8875000000000002</v>
      </c>
      <c r="X307">
        <v>2.8525</v>
      </c>
    </row>
    <row r="308" spans="1:25">
      <c r="A308" s="95">
        <v>44713</v>
      </c>
      <c r="C308" s="63">
        <v>65</v>
      </c>
      <c r="T308">
        <v>2.8908</v>
      </c>
      <c r="U308">
        <v>2.9649999999999999</v>
      </c>
      <c r="V308">
        <v>2.9424999999999999</v>
      </c>
      <c r="W308">
        <v>2.91</v>
      </c>
      <c r="X308">
        <v>2.8725000000000001</v>
      </c>
    </row>
    <row r="309" spans="1:25">
      <c r="A309" s="95">
        <v>44714</v>
      </c>
      <c r="C309" s="63">
        <v>150</v>
      </c>
      <c r="T309">
        <v>2.8908</v>
      </c>
      <c r="U309">
        <v>2.95</v>
      </c>
      <c r="V309">
        <v>2.9275000000000002</v>
      </c>
      <c r="W309">
        <v>2.9</v>
      </c>
      <c r="X309">
        <v>2.8574999999999999</v>
      </c>
    </row>
    <row r="310" spans="1:25">
      <c r="A310" s="95">
        <v>44715</v>
      </c>
      <c r="C310" s="63">
        <v>175</v>
      </c>
      <c r="U310">
        <v>2.9474999999999998</v>
      </c>
      <c r="V310">
        <v>2.9325000000000001</v>
      </c>
      <c r="W310">
        <v>2.9024999999999999</v>
      </c>
      <c r="X310">
        <v>2.8624999999999998</v>
      </c>
      <c r="Y310">
        <v>2.8574999999999999</v>
      </c>
    </row>
    <row r="311" spans="1:25">
      <c r="A311" s="95">
        <v>44718</v>
      </c>
      <c r="C311" s="63" t="s">
        <v>436</v>
      </c>
      <c r="U311">
        <v>2.9775</v>
      </c>
      <c r="V311">
        <v>2.97</v>
      </c>
      <c r="W311">
        <v>2.9350000000000001</v>
      </c>
      <c r="X311">
        <v>2.8925000000000001</v>
      </c>
      <c r="Y311">
        <v>2.8574999999999999</v>
      </c>
    </row>
    <row r="312" spans="1:25">
      <c r="A312" s="95">
        <v>44719</v>
      </c>
      <c r="C312" s="63">
        <v>25</v>
      </c>
      <c r="U312">
        <v>3.02</v>
      </c>
      <c r="V312">
        <v>3.0150000000000001</v>
      </c>
      <c r="W312">
        <v>2.9725000000000001</v>
      </c>
      <c r="X312">
        <v>2.92</v>
      </c>
      <c r="Y312">
        <v>2.8574999999999999</v>
      </c>
    </row>
    <row r="313" spans="1:25">
      <c r="A313" s="95">
        <v>44720</v>
      </c>
      <c r="C313" s="63">
        <v>100</v>
      </c>
      <c r="U313">
        <v>3.03</v>
      </c>
      <c r="V313">
        <v>3.0274999999999999</v>
      </c>
      <c r="W313">
        <v>2.9849999999999999</v>
      </c>
      <c r="X313">
        <v>2.93</v>
      </c>
    </row>
    <row r="314" spans="1:25">
      <c r="A314" s="95">
        <v>44721</v>
      </c>
      <c r="C314" s="63" t="s">
        <v>436</v>
      </c>
      <c r="U314">
        <v>3.0350000000000001</v>
      </c>
      <c r="V314">
        <v>3.0325000000000002</v>
      </c>
      <c r="W314">
        <v>2.9950000000000001</v>
      </c>
      <c r="X314">
        <v>2.94</v>
      </c>
    </row>
    <row r="315" spans="1:25">
      <c r="A315" s="95">
        <v>44722</v>
      </c>
      <c r="C315" s="63" t="s">
        <v>436</v>
      </c>
      <c r="U315">
        <v>3.03</v>
      </c>
      <c r="V315">
        <v>3.03</v>
      </c>
      <c r="W315">
        <v>2.9950000000000001</v>
      </c>
      <c r="X315">
        <v>2.9424999999999999</v>
      </c>
    </row>
    <row r="316" spans="1:25">
      <c r="A316" s="95">
        <v>44725</v>
      </c>
      <c r="C316" s="63" t="s">
        <v>436</v>
      </c>
      <c r="U316">
        <v>3.0125000000000002</v>
      </c>
      <c r="V316">
        <v>3.0074999999999998</v>
      </c>
      <c r="W316">
        <v>2.9775</v>
      </c>
      <c r="X316">
        <v>2.9249999999999998</v>
      </c>
    </row>
    <row r="317" spans="1:25">
      <c r="A317" s="95">
        <v>44726</v>
      </c>
      <c r="C317" s="63" t="s">
        <v>436</v>
      </c>
      <c r="U317">
        <v>3.0125000000000002</v>
      </c>
      <c r="V317">
        <v>3.0125000000000002</v>
      </c>
      <c r="W317">
        <v>2.9775</v>
      </c>
      <c r="X317">
        <v>2.9224999999999999</v>
      </c>
    </row>
    <row r="318" spans="1:25">
      <c r="A318" s="95">
        <v>44727</v>
      </c>
      <c r="C318" s="63">
        <v>300</v>
      </c>
      <c r="U318">
        <v>2.99</v>
      </c>
      <c r="V318">
        <v>2.9750000000000001</v>
      </c>
      <c r="W318">
        <v>2.9449999999999998</v>
      </c>
      <c r="X318">
        <v>2.895</v>
      </c>
    </row>
    <row r="319" spans="1:25">
      <c r="A319" s="95">
        <v>44728</v>
      </c>
      <c r="C319" s="63">
        <v>75</v>
      </c>
      <c r="U319">
        <v>2.9725000000000001</v>
      </c>
      <c r="V319">
        <v>2.97</v>
      </c>
      <c r="W319">
        <v>2.94</v>
      </c>
      <c r="X319">
        <v>2.89</v>
      </c>
    </row>
    <row r="320" spans="1:25">
      <c r="A320" s="95">
        <v>44729</v>
      </c>
      <c r="U320">
        <v>2.9624999999999999</v>
      </c>
      <c r="V320">
        <v>2.94</v>
      </c>
      <c r="W320">
        <v>2.9125000000000001</v>
      </c>
      <c r="X320">
        <v>2.8650000000000002</v>
      </c>
    </row>
    <row r="321" spans="1:24">
      <c r="A321" s="95">
        <v>44732</v>
      </c>
      <c r="U321" s="189">
        <v>2.9624999999999999</v>
      </c>
      <c r="V321" s="189">
        <v>2.94</v>
      </c>
      <c r="W321" s="189">
        <v>2.9125000000000001</v>
      </c>
      <c r="X321" s="189">
        <v>2.8650000000000002</v>
      </c>
    </row>
    <row r="322" spans="1:24">
      <c r="A322" s="95">
        <v>44733</v>
      </c>
      <c r="C322" s="63" t="s">
        <v>436</v>
      </c>
      <c r="U322">
        <v>2.9350000000000001</v>
      </c>
      <c r="V322">
        <v>2.8650000000000002</v>
      </c>
      <c r="W322">
        <v>2.835</v>
      </c>
      <c r="X322">
        <v>2.79</v>
      </c>
    </row>
    <row r="323" spans="1:24">
      <c r="A323" s="95">
        <v>44734</v>
      </c>
      <c r="C323" s="63" t="s">
        <v>436</v>
      </c>
      <c r="U323">
        <v>2.94</v>
      </c>
      <c r="V323">
        <v>2.875</v>
      </c>
      <c r="W323">
        <v>2.835</v>
      </c>
      <c r="X323">
        <v>2.78</v>
      </c>
    </row>
    <row r="324" spans="1:24">
      <c r="A324" s="95">
        <v>44735</v>
      </c>
      <c r="C324" s="63" t="s">
        <v>436</v>
      </c>
      <c r="U324">
        <v>2.92</v>
      </c>
      <c r="V324">
        <v>2.8</v>
      </c>
      <c r="W324">
        <v>2.7475000000000001</v>
      </c>
      <c r="X324">
        <v>2.6850000000000001</v>
      </c>
    </row>
    <row r="325" spans="1:24">
      <c r="A325" s="95">
        <v>44736</v>
      </c>
      <c r="C325" s="63">
        <v>25</v>
      </c>
      <c r="U325">
        <v>2.9325000000000001</v>
      </c>
      <c r="V325">
        <v>2.87</v>
      </c>
      <c r="W325">
        <v>2.8149999999999999</v>
      </c>
      <c r="X325">
        <v>2.7374999999999998</v>
      </c>
    </row>
    <row r="326" spans="1:24">
      <c r="A326" s="95">
        <v>44739</v>
      </c>
      <c r="C326" s="63">
        <v>15</v>
      </c>
      <c r="U326">
        <v>2.9249999999999998</v>
      </c>
      <c r="V326">
        <v>2.81</v>
      </c>
      <c r="W326">
        <v>2.7650000000000001</v>
      </c>
      <c r="X326">
        <v>2.6875</v>
      </c>
    </row>
    <row r="327" spans="1:24">
      <c r="A327" s="95">
        <v>44740</v>
      </c>
      <c r="C327" s="63" t="s">
        <v>436</v>
      </c>
      <c r="U327">
        <v>2.9249999999999998</v>
      </c>
      <c r="V327">
        <v>2.7749999999999999</v>
      </c>
      <c r="W327">
        <v>2.74</v>
      </c>
      <c r="X327">
        <v>2.68</v>
      </c>
    </row>
    <row r="328" spans="1:24">
      <c r="A328" s="95">
        <v>44741</v>
      </c>
      <c r="C328" s="63">
        <v>15</v>
      </c>
      <c r="U328">
        <v>2.9275000000000002</v>
      </c>
      <c r="V328">
        <v>2.7650000000000001</v>
      </c>
      <c r="W328">
        <v>2.7324999999999999</v>
      </c>
      <c r="X328">
        <v>2.6724999999999999</v>
      </c>
    </row>
    <row r="329" spans="1:24">
      <c r="A329" s="95">
        <v>44742</v>
      </c>
      <c r="C329" s="63">
        <v>25</v>
      </c>
      <c r="U329">
        <v>2.9133</v>
      </c>
      <c r="V329">
        <v>2.6749999999999998</v>
      </c>
      <c r="W329">
        <v>2.65</v>
      </c>
      <c r="X329">
        <v>2.5874999999999999</v>
      </c>
    </row>
    <row r="330" spans="1:24">
      <c r="A330" s="95">
        <v>44743</v>
      </c>
      <c r="C330" s="63">
        <v>50</v>
      </c>
      <c r="U330">
        <v>2.9133</v>
      </c>
      <c r="V330">
        <v>2.65</v>
      </c>
      <c r="W330">
        <v>2.6124999999999998</v>
      </c>
      <c r="X330">
        <v>2.5550000000000002</v>
      </c>
    </row>
    <row r="331" spans="1:24">
      <c r="A331" s="95">
        <v>44746</v>
      </c>
      <c r="U331" s="189">
        <v>2.9133</v>
      </c>
      <c r="V331" s="189">
        <v>2.65</v>
      </c>
      <c r="W331" s="189">
        <v>2.6124999999999998</v>
      </c>
      <c r="X331" s="189">
        <v>2.5550000000000002</v>
      </c>
    </row>
    <row r="332" spans="1:24">
      <c r="A332" s="95">
        <v>44747</v>
      </c>
      <c r="C332" s="63" t="s">
        <v>436</v>
      </c>
      <c r="U332">
        <v>2.9133</v>
      </c>
      <c r="V332">
        <v>2.5274999999999999</v>
      </c>
      <c r="W332">
        <v>2.4950000000000001</v>
      </c>
      <c r="X332">
        <v>2.4375</v>
      </c>
    </row>
    <row r="333" spans="1:24">
      <c r="A333" s="95">
        <v>44748</v>
      </c>
      <c r="C333" s="63">
        <v>225</v>
      </c>
      <c r="U333">
        <v>2.4700000000000002</v>
      </c>
      <c r="V333">
        <v>2.4550000000000001</v>
      </c>
      <c r="W333">
        <v>2.41</v>
      </c>
      <c r="X333">
        <v>2.4375</v>
      </c>
    </row>
    <row r="334" spans="1:24">
      <c r="A334" s="95">
        <v>44749</v>
      </c>
      <c r="C334" s="63" t="s">
        <v>436</v>
      </c>
      <c r="U334">
        <v>2.5150000000000001</v>
      </c>
      <c r="V334">
        <v>2.5150000000000001</v>
      </c>
      <c r="W334">
        <v>2.4725000000000001</v>
      </c>
      <c r="X334">
        <v>2.5550000000000002</v>
      </c>
    </row>
    <row r="335" spans="1:24">
      <c r="A335" s="95">
        <v>44750</v>
      </c>
      <c r="C335" s="63" t="s">
        <v>436</v>
      </c>
      <c r="U335">
        <v>2.62</v>
      </c>
      <c r="V335">
        <v>2.6150000000000002</v>
      </c>
      <c r="W335">
        <v>2.57</v>
      </c>
      <c r="X335">
        <v>2.5550000000000002</v>
      </c>
    </row>
    <row r="336" spans="1:24">
      <c r="A336" s="95">
        <v>44753</v>
      </c>
      <c r="C336" s="63" t="s">
        <v>436</v>
      </c>
      <c r="V336">
        <v>2.63</v>
      </c>
      <c r="W336">
        <v>2.6349999999999998</v>
      </c>
      <c r="X336">
        <v>2.59</v>
      </c>
    </row>
    <row r="337" spans="1:24">
      <c r="A337" s="95">
        <v>44754</v>
      </c>
      <c r="C337" s="63" t="s">
        <v>436</v>
      </c>
      <c r="V337">
        <v>2.5499999999999998</v>
      </c>
      <c r="W337">
        <v>2.5350000000000001</v>
      </c>
      <c r="X337">
        <v>2.4874999999999998</v>
      </c>
    </row>
    <row r="338" spans="1:24">
      <c r="A338" s="95">
        <v>44755</v>
      </c>
      <c r="C338" s="63" t="s">
        <v>436</v>
      </c>
      <c r="V338">
        <v>2.585</v>
      </c>
      <c r="W338">
        <v>2.585</v>
      </c>
      <c r="X338">
        <v>2.5350000000000001</v>
      </c>
    </row>
    <row r="339" spans="1:24">
      <c r="A339" s="95">
        <v>44756</v>
      </c>
      <c r="C339" s="63">
        <v>50</v>
      </c>
      <c r="V339">
        <v>2.6150000000000002</v>
      </c>
      <c r="W339">
        <v>2.61</v>
      </c>
      <c r="X339">
        <v>2.56</v>
      </c>
    </row>
    <row r="340" spans="1:24">
      <c r="A340" s="95">
        <v>44757</v>
      </c>
      <c r="C340" s="63">
        <v>500</v>
      </c>
      <c r="V340">
        <v>2.665</v>
      </c>
      <c r="W340">
        <v>2.665</v>
      </c>
      <c r="X340">
        <v>2.6025</v>
      </c>
    </row>
    <row r="341" spans="1:24">
      <c r="A341" s="95">
        <v>44760</v>
      </c>
      <c r="C341" s="63" t="s">
        <v>436</v>
      </c>
      <c r="V341">
        <v>2.6850000000000001</v>
      </c>
      <c r="W341">
        <v>2.71</v>
      </c>
      <c r="X341">
        <v>2.6475</v>
      </c>
    </row>
    <row r="342" spans="1:24">
      <c r="A342" s="95">
        <v>44761</v>
      </c>
      <c r="C342" s="63" t="s">
        <v>436</v>
      </c>
      <c r="V342">
        <v>2.665</v>
      </c>
      <c r="W342">
        <v>2.6749999999999998</v>
      </c>
      <c r="X342">
        <v>2.6150000000000002</v>
      </c>
    </row>
    <row r="343" spans="1:24">
      <c r="A343" s="95">
        <v>44762</v>
      </c>
      <c r="C343" s="63" t="s">
        <v>436</v>
      </c>
      <c r="V343">
        <v>2.645</v>
      </c>
      <c r="W343">
        <v>2.65</v>
      </c>
      <c r="X343">
        <v>2.5924999999999998</v>
      </c>
    </row>
    <row r="344" spans="1:24">
      <c r="A344" s="95">
        <v>44763</v>
      </c>
      <c r="C344" s="63" t="s">
        <v>436</v>
      </c>
      <c r="V344">
        <v>2.6</v>
      </c>
      <c r="W344">
        <v>2.61</v>
      </c>
      <c r="X344">
        <v>2.5474999999999999</v>
      </c>
    </row>
    <row r="345" spans="1:24">
      <c r="A345" s="95">
        <v>44764</v>
      </c>
      <c r="C345" s="63" t="s">
        <v>436</v>
      </c>
      <c r="V345">
        <v>2.5874999999999999</v>
      </c>
      <c r="W345">
        <v>2.5750000000000002</v>
      </c>
      <c r="X345">
        <v>2.52</v>
      </c>
    </row>
    <row r="346" spans="1:24">
      <c r="A346" s="95">
        <v>44767</v>
      </c>
      <c r="C346" s="63" t="s">
        <v>436</v>
      </c>
      <c r="V346">
        <v>2.5950000000000002</v>
      </c>
      <c r="W346">
        <v>2.6150000000000002</v>
      </c>
      <c r="X346">
        <v>2.5575000000000001</v>
      </c>
    </row>
    <row r="347" spans="1:24">
      <c r="A347" s="95">
        <v>44768</v>
      </c>
      <c r="C347" s="63" t="s">
        <v>436</v>
      </c>
      <c r="V347">
        <v>2.605</v>
      </c>
      <c r="W347">
        <v>2.66</v>
      </c>
      <c r="X347">
        <v>2.6025</v>
      </c>
    </row>
    <row r="348" spans="1:24">
      <c r="A348" s="95">
        <v>44769</v>
      </c>
      <c r="C348" s="63" t="s">
        <v>436</v>
      </c>
      <c r="V348">
        <v>2.605</v>
      </c>
      <c r="W348">
        <v>2.6949999999999998</v>
      </c>
      <c r="X348">
        <v>2.6324999999999998</v>
      </c>
    </row>
    <row r="349" spans="1:24">
      <c r="A349" s="95">
        <v>44770</v>
      </c>
      <c r="C349" s="63" t="s">
        <v>436</v>
      </c>
      <c r="U349" s="393"/>
      <c r="V349">
        <v>2.6124999999999998</v>
      </c>
      <c r="W349">
        <v>2.76</v>
      </c>
      <c r="X349">
        <v>2.7</v>
      </c>
    </row>
    <row r="350" spans="1:24">
      <c r="A350" s="95">
        <v>44771</v>
      </c>
      <c r="C350" s="63" t="s">
        <v>436</v>
      </c>
      <c r="V350">
        <v>2.6105</v>
      </c>
      <c r="W350">
        <v>2.7349999999999999</v>
      </c>
      <c r="X350">
        <v>2.6825000000000001</v>
      </c>
    </row>
    <row r="351" spans="1:24">
      <c r="A351" s="95">
        <v>44774</v>
      </c>
      <c r="C351" s="63">
        <v>50</v>
      </c>
      <c r="V351">
        <v>2.6105</v>
      </c>
      <c r="W351">
        <v>2.66</v>
      </c>
      <c r="X351">
        <v>2.6349999999999998</v>
      </c>
    </row>
    <row r="352" spans="1:24">
      <c r="A352" s="95">
        <v>44775</v>
      </c>
      <c r="C352" s="63">
        <v>90</v>
      </c>
      <c r="V352">
        <v>2.6105</v>
      </c>
      <c r="W352">
        <v>2.59</v>
      </c>
      <c r="X352">
        <v>2.56</v>
      </c>
    </row>
    <row r="353" spans="1:26">
      <c r="A353" s="95">
        <v>44776</v>
      </c>
      <c r="C353" s="63" t="s">
        <v>436</v>
      </c>
      <c r="W353">
        <v>2.52</v>
      </c>
      <c r="X353">
        <v>2.4849999999999999</v>
      </c>
    </row>
    <row r="354" spans="1:26">
      <c r="A354" s="95">
        <v>44777</v>
      </c>
      <c r="C354" s="63">
        <v>50</v>
      </c>
      <c r="W354">
        <v>2.4750000000000001</v>
      </c>
      <c r="X354">
        <v>2.44</v>
      </c>
    </row>
    <row r="355" spans="1:26">
      <c r="A355" s="95">
        <v>44778</v>
      </c>
      <c r="C355" s="63" t="s">
        <v>436</v>
      </c>
      <c r="W355">
        <v>2.52</v>
      </c>
      <c r="X355">
        <v>2.4975000000000001</v>
      </c>
    </row>
    <row r="356" spans="1:26">
      <c r="A356" s="95">
        <v>44781</v>
      </c>
      <c r="C356" s="63" t="s">
        <v>436</v>
      </c>
      <c r="W356">
        <v>2.4950000000000001</v>
      </c>
      <c r="X356">
        <v>2.4750000000000001</v>
      </c>
    </row>
    <row r="357" spans="1:26">
      <c r="A357" s="95">
        <v>44782</v>
      </c>
      <c r="C357" s="63" t="s">
        <v>436</v>
      </c>
      <c r="W357">
        <v>2.5099999999999998</v>
      </c>
      <c r="X357">
        <v>2.4900000000000002</v>
      </c>
    </row>
    <row r="358" spans="1:26">
      <c r="A358" s="95">
        <v>44783</v>
      </c>
      <c r="C358" s="63" t="s">
        <v>436</v>
      </c>
      <c r="W358">
        <v>2.5299999999999998</v>
      </c>
      <c r="X358">
        <v>2.5225</v>
      </c>
    </row>
    <row r="359" spans="1:26">
      <c r="A359" s="95">
        <v>44784</v>
      </c>
      <c r="C359" s="63" t="s">
        <v>436</v>
      </c>
      <c r="W359">
        <v>2.5950000000000002</v>
      </c>
      <c r="X359">
        <v>2.605</v>
      </c>
    </row>
    <row r="360" spans="1:26">
      <c r="A360" s="95">
        <v>44785</v>
      </c>
      <c r="C360" s="63" t="s">
        <v>436</v>
      </c>
      <c r="W360">
        <v>2.62</v>
      </c>
      <c r="X360">
        <v>2.6575000000000002</v>
      </c>
    </row>
    <row r="361" spans="1:26">
      <c r="A361" s="95">
        <v>44788</v>
      </c>
      <c r="C361" s="63" t="s">
        <v>436</v>
      </c>
      <c r="W361">
        <v>2.605</v>
      </c>
      <c r="X361">
        <v>2.6349999999999998</v>
      </c>
    </row>
    <row r="362" spans="1:26">
      <c r="A362" s="95">
        <v>44789</v>
      </c>
      <c r="C362" s="63" t="s">
        <v>436</v>
      </c>
      <c r="W362">
        <v>2.58</v>
      </c>
      <c r="X362">
        <v>2.5924999999999998</v>
      </c>
    </row>
    <row r="363" spans="1:26">
      <c r="A363" s="95">
        <v>44790</v>
      </c>
      <c r="C363" s="63">
        <v>100</v>
      </c>
      <c r="W363">
        <v>2.59</v>
      </c>
      <c r="X363">
        <v>2.605</v>
      </c>
    </row>
    <row r="364" spans="1:26">
      <c r="A364" s="95">
        <v>44791</v>
      </c>
      <c r="C364" s="63" t="s">
        <v>436</v>
      </c>
      <c r="W364">
        <v>2.6</v>
      </c>
      <c r="X364">
        <v>2.63</v>
      </c>
    </row>
    <row r="365" spans="1:26">
      <c r="A365" s="95">
        <v>44792</v>
      </c>
      <c r="C365" s="63" t="s">
        <v>436</v>
      </c>
      <c r="W365">
        <v>2.6150000000000002</v>
      </c>
      <c r="X365">
        <v>2.6749999999999998</v>
      </c>
    </row>
    <row r="366" spans="1:26">
      <c r="A366" s="95">
        <v>44795</v>
      </c>
      <c r="C366" s="63">
        <v>150</v>
      </c>
      <c r="W366">
        <v>2.6349999999999998</v>
      </c>
      <c r="X366">
        <v>2.73</v>
      </c>
    </row>
    <row r="367" spans="1:26">
      <c r="A367" s="95">
        <v>44796</v>
      </c>
      <c r="W367">
        <v>2.6549999999999998</v>
      </c>
      <c r="X367">
        <v>2.78</v>
      </c>
      <c r="Y367">
        <v>2.6825000000000001</v>
      </c>
      <c r="Z367">
        <v>2.5175000000000001</v>
      </c>
    </row>
    <row r="368" spans="1:26">
      <c r="A368" s="95">
        <v>44797</v>
      </c>
      <c r="C368" s="63" t="s">
        <v>436</v>
      </c>
      <c r="W368">
        <v>2.6349999999999998</v>
      </c>
      <c r="X368">
        <v>2.7225000000000001</v>
      </c>
      <c r="Y368">
        <v>2.665</v>
      </c>
      <c r="Z368">
        <v>2.5350000000000001</v>
      </c>
    </row>
    <row r="369" spans="1:27">
      <c r="A369" s="95">
        <v>44798</v>
      </c>
      <c r="C369" s="63" t="s">
        <v>436</v>
      </c>
      <c r="W369">
        <v>2.625</v>
      </c>
      <c r="X369">
        <v>2.67</v>
      </c>
      <c r="Y369">
        <v>2.61</v>
      </c>
      <c r="Z369">
        <v>2.4925000000000002</v>
      </c>
    </row>
    <row r="370" spans="1:27">
      <c r="A370" s="95">
        <v>44799</v>
      </c>
      <c r="C370" s="63">
        <v>150</v>
      </c>
      <c r="W370">
        <v>2.625</v>
      </c>
      <c r="X370">
        <v>2.6749999999999998</v>
      </c>
      <c r="Y370">
        <v>2.6175000000000002</v>
      </c>
      <c r="Z370">
        <v>2.5049999999999999</v>
      </c>
      <c r="AA370">
        <v>2.44</v>
      </c>
    </row>
    <row r="371" spans="1:27">
      <c r="A371" s="95">
        <v>44802</v>
      </c>
      <c r="C371" s="63" t="s">
        <v>436</v>
      </c>
      <c r="W371">
        <v>2.625</v>
      </c>
      <c r="X371">
        <v>2.74</v>
      </c>
      <c r="Y371">
        <v>2.6625000000000001</v>
      </c>
      <c r="Z371">
        <v>2.5425</v>
      </c>
      <c r="AA371">
        <v>2.4624999999999999</v>
      </c>
    </row>
    <row r="372" spans="1:27">
      <c r="A372" s="95">
        <v>44803</v>
      </c>
      <c r="C372" s="63" t="s">
        <v>436</v>
      </c>
      <c r="W372">
        <v>2.62</v>
      </c>
      <c r="X372">
        <v>2.6625000000000001</v>
      </c>
      <c r="Y372">
        <v>2.5924999999999998</v>
      </c>
      <c r="Z372">
        <v>2.4925000000000002</v>
      </c>
      <c r="AA372">
        <v>2.4224999999999999</v>
      </c>
    </row>
    <row r="373" spans="1:27">
      <c r="A373" s="95">
        <v>44804</v>
      </c>
      <c r="C373" s="63" t="s">
        <v>436</v>
      </c>
      <c r="W373">
        <v>2.6113</v>
      </c>
      <c r="X373">
        <v>2.585</v>
      </c>
      <c r="Y373">
        <v>2.5350000000000001</v>
      </c>
      <c r="Z373">
        <v>2.4575</v>
      </c>
      <c r="AA373">
        <v>2.3925000000000001</v>
      </c>
    </row>
    <row r="374" spans="1:27">
      <c r="A374" s="95">
        <v>44805</v>
      </c>
      <c r="C374" s="63" t="s">
        <v>436</v>
      </c>
      <c r="W374">
        <v>2.6113</v>
      </c>
      <c r="X374">
        <v>2.5074999999999998</v>
      </c>
      <c r="Y374">
        <v>2.4700000000000002</v>
      </c>
      <c r="Z374">
        <v>2.41</v>
      </c>
      <c r="AA374">
        <v>2.3650000000000002</v>
      </c>
    </row>
    <row r="375" spans="1:27">
      <c r="A375" s="95">
        <v>44806</v>
      </c>
      <c r="C375" s="63" t="s">
        <v>436</v>
      </c>
      <c r="W375">
        <v>2.6113</v>
      </c>
      <c r="X375">
        <v>2.5375000000000001</v>
      </c>
      <c r="Y375">
        <v>2.4750000000000001</v>
      </c>
      <c r="Z375">
        <v>2.415</v>
      </c>
      <c r="AA375">
        <v>2.37</v>
      </c>
    </row>
    <row r="376" spans="1:27">
      <c r="A376" s="103">
        <v>44809</v>
      </c>
      <c r="W376" s="189">
        <v>2.6113</v>
      </c>
      <c r="X376" s="189">
        <v>2.5375000000000001</v>
      </c>
      <c r="Y376" s="189">
        <v>2.4750000000000001</v>
      </c>
      <c r="Z376" s="189">
        <v>2.415</v>
      </c>
      <c r="AA376" s="189">
        <v>2.37</v>
      </c>
    </row>
    <row r="377" spans="1:27">
      <c r="A377" s="95">
        <v>44810</v>
      </c>
      <c r="C377" s="63" t="s">
        <v>436</v>
      </c>
      <c r="X377">
        <v>2.5499999999999998</v>
      </c>
      <c r="Y377">
        <v>2.4750000000000001</v>
      </c>
      <c r="Z377">
        <v>2.4175</v>
      </c>
      <c r="AA377">
        <v>2.38</v>
      </c>
    </row>
    <row r="378" spans="1:27">
      <c r="A378" s="95">
        <v>44811</v>
      </c>
      <c r="C378" s="63">
        <v>465</v>
      </c>
      <c r="X378">
        <v>2.5</v>
      </c>
      <c r="Y378">
        <v>2.415</v>
      </c>
      <c r="Z378">
        <v>2.355</v>
      </c>
      <c r="AA378">
        <v>2.3149999999999999</v>
      </c>
    </row>
    <row r="379" spans="1:27">
      <c r="A379" s="95">
        <v>44812</v>
      </c>
      <c r="C379" s="63">
        <v>75</v>
      </c>
      <c r="X379">
        <v>2.4500000000000002</v>
      </c>
      <c r="Y379">
        <v>2.35</v>
      </c>
      <c r="Z379">
        <v>2.29</v>
      </c>
      <c r="AA379">
        <v>2.2524999999999999</v>
      </c>
    </row>
    <row r="380" spans="1:27">
      <c r="A380" s="95">
        <v>44813</v>
      </c>
      <c r="X380">
        <v>2.4975000000000001</v>
      </c>
      <c r="Y380">
        <v>2.41</v>
      </c>
      <c r="Z380">
        <v>2.3424999999999998</v>
      </c>
      <c r="AA380">
        <v>2.3025000000000002</v>
      </c>
    </row>
    <row r="381" spans="1:27">
      <c r="A381" s="95">
        <v>44816</v>
      </c>
      <c r="C381" s="63" t="s">
        <v>436</v>
      </c>
      <c r="X381">
        <v>2.5649999999999999</v>
      </c>
      <c r="Y381">
        <v>2.4900000000000002</v>
      </c>
      <c r="Z381">
        <v>2.4049999999999998</v>
      </c>
      <c r="AA381">
        <v>2.355</v>
      </c>
    </row>
    <row r="382" spans="1:27">
      <c r="A382" s="95">
        <v>44817</v>
      </c>
      <c r="C382" s="63">
        <v>545</v>
      </c>
      <c r="X382">
        <v>2.6949999999999998</v>
      </c>
      <c r="Y382">
        <v>2.645</v>
      </c>
      <c r="Z382">
        <v>2.5150000000000001</v>
      </c>
      <c r="AA382">
        <v>2.46</v>
      </c>
    </row>
    <row r="383" spans="1:27">
      <c r="A383" s="95">
        <v>44818</v>
      </c>
      <c r="C383" s="63" t="s">
        <v>436</v>
      </c>
      <c r="X383">
        <v>2.6850000000000001</v>
      </c>
      <c r="Y383">
        <v>2.625</v>
      </c>
      <c r="Z383">
        <v>2.4750000000000001</v>
      </c>
      <c r="AA383">
        <v>2.42</v>
      </c>
    </row>
    <row r="384" spans="1:27">
      <c r="A384" s="95">
        <v>44819</v>
      </c>
      <c r="C384" s="63">
        <v>50</v>
      </c>
      <c r="X384">
        <v>2.5649999999999999</v>
      </c>
      <c r="Y384">
        <v>2.4849999999999999</v>
      </c>
      <c r="Z384">
        <v>2.4</v>
      </c>
      <c r="AA384">
        <v>2.36</v>
      </c>
    </row>
    <row r="385" spans="1:27">
      <c r="A385" s="95">
        <v>44820</v>
      </c>
      <c r="C385" s="63">
        <v>75</v>
      </c>
      <c r="X385">
        <v>2.57</v>
      </c>
      <c r="Y385">
        <v>2.4750000000000001</v>
      </c>
      <c r="Z385">
        <v>2.3849999999999998</v>
      </c>
      <c r="AA385">
        <v>2.3525</v>
      </c>
    </row>
    <row r="386" spans="1:27">
      <c r="A386" s="95">
        <v>44823</v>
      </c>
      <c r="C386" s="63">
        <v>175</v>
      </c>
      <c r="X386">
        <v>2.5550000000000002</v>
      </c>
      <c r="Y386">
        <v>2.4449999999999998</v>
      </c>
      <c r="Z386">
        <v>2.37</v>
      </c>
      <c r="AA386">
        <v>2.3374999999999999</v>
      </c>
    </row>
    <row r="387" spans="1:27">
      <c r="A387" s="95">
        <v>44824</v>
      </c>
      <c r="C387" s="63">
        <v>25</v>
      </c>
      <c r="X387">
        <v>2.52</v>
      </c>
      <c r="Y387">
        <v>2.4550000000000001</v>
      </c>
      <c r="Z387">
        <v>2.38</v>
      </c>
      <c r="AA387">
        <v>2.35</v>
      </c>
    </row>
    <row r="388" spans="1:27">
      <c r="A388" s="95">
        <v>44825</v>
      </c>
      <c r="C388" s="63">
        <v>50</v>
      </c>
      <c r="X388">
        <v>2.5150000000000001</v>
      </c>
      <c r="Y388">
        <v>2.4300000000000002</v>
      </c>
      <c r="Z388">
        <v>2.3624999999999998</v>
      </c>
      <c r="AA388">
        <v>2.3250000000000002</v>
      </c>
    </row>
    <row r="389" spans="1:27">
      <c r="A389" s="95">
        <v>44826</v>
      </c>
      <c r="C389" s="63">
        <v>75</v>
      </c>
      <c r="X389">
        <v>2.5225</v>
      </c>
      <c r="Y389">
        <v>2.42</v>
      </c>
      <c r="Z389">
        <v>2.35</v>
      </c>
      <c r="AA389">
        <v>2.3174999999999999</v>
      </c>
    </row>
    <row r="390" spans="1:27">
      <c r="A390" s="95">
        <v>44827</v>
      </c>
      <c r="C390" s="63" t="s">
        <v>436</v>
      </c>
      <c r="X390">
        <v>2.5074999999999998</v>
      </c>
      <c r="Y390">
        <v>2.3650000000000002</v>
      </c>
      <c r="Z390">
        <v>2.2999999999999998</v>
      </c>
      <c r="AA390">
        <v>2.27</v>
      </c>
    </row>
    <row r="391" spans="1:27">
      <c r="A391" s="95">
        <v>44830</v>
      </c>
      <c r="C391" s="63" t="s">
        <v>436</v>
      </c>
      <c r="X391">
        <v>2.5</v>
      </c>
      <c r="Y391">
        <v>2.335</v>
      </c>
      <c r="Z391">
        <v>2.2625000000000002</v>
      </c>
      <c r="AA391">
        <v>2.2324999999999999</v>
      </c>
    </row>
    <row r="392" spans="1:27">
      <c r="A392" s="95">
        <v>44831</v>
      </c>
      <c r="C392" s="63" t="s">
        <v>436</v>
      </c>
      <c r="X392">
        <v>2.4975000000000001</v>
      </c>
      <c r="Y392">
        <v>2.3450000000000002</v>
      </c>
      <c r="Z392">
        <v>2.2749999999999999</v>
      </c>
      <c r="AA392">
        <v>2.2450000000000001</v>
      </c>
    </row>
    <row r="393" spans="1:27">
      <c r="A393" s="95">
        <v>44832</v>
      </c>
      <c r="C393" s="63" t="s">
        <v>436</v>
      </c>
      <c r="X393">
        <v>2.5049999999999999</v>
      </c>
      <c r="Y393">
        <v>2.4350000000000001</v>
      </c>
      <c r="Z393">
        <v>2.35</v>
      </c>
      <c r="AA393">
        <v>2.2999999999999998</v>
      </c>
    </row>
    <row r="394" spans="1:27">
      <c r="A394" s="95">
        <v>44833</v>
      </c>
      <c r="C394" s="63" t="s">
        <v>436</v>
      </c>
      <c r="X394">
        <v>2.5049999999999999</v>
      </c>
      <c r="Y394">
        <v>2.4350000000000001</v>
      </c>
      <c r="Z394">
        <v>2.35</v>
      </c>
      <c r="AA394">
        <v>2.2999999999999998</v>
      </c>
    </row>
    <row r="395" spans="1:27">
      <c r="A395" s="95">
        <v>44834</v>
      </c>
      <c r="C395" s="63">
        <v>150</v>
      </c>
      <c r="X395">
        <v>2.5030999999999999</v>
      </c>
      <c r="Y395">
        <v>2.4700000000000002</v>
      </c>
      <c r="Z395">
        <v>2.39</v>
      </c>
      <c r="AA395">
        <v>2.3424999999999998</v>
      </c>
    </row>
    <row r="396" spans="1:27">
      <c r="A396" s="95">
        <v>44837</v>
      </c>
      <c r="C396" s="63">
        <v>50</v>
      </c>
      <c r="X396">
        <v>2.5030999999999999</v>
      </c>
      <c r="Y396">
        <v>2.4624999999999999</v>
      </c>
      <c r="Z396">
        <v>2.395</v>
      </c>
      <c r="AA396">
        <v>2.355</v>
      </c>
    </row>
    <row r="397" spans="1:27">
      <c r="A397" s="95">
        <v>44838</v>
      </c>
      <c r="C397" s="63" t="s">
        <v>436</v>
      </c>
      <c r="X397" s="28">
        <v>2.5030999999999999</v>
      </c>
      <c r="Y397">
        <v>2.5</v>
      </c>
      <c r="Z397">
        <v>2.415</v>
      </c>
      <c r="AA397">
        <v>2.37</v>
      </c>
    </row>
    <row r="398" spans="1:27">
      <c r="A398" s="95">
        <v>44839</v>
      </c>
      <c r="C398" s="63" t="s">
        <v>436</v>
      </c>
      <c r="Y398">
        <v>2.5499999999999998</v>
      </c>
      <c r="Z398">
        <v>2.4500000000000002</v>
      </c>
      <c r="AA398">
        <v>2.3824999999999998</v>
      </c>
    </row>
    <row r="399" spans="1:27">
      <c r="A399" s="95">
        <v>44840</v>
      </c>
      <c r="C399" s="63" t="s">
        <v>436</v>
      </c>
      <c r="Y399">
        <v>2.52</v>
      </c>
      <c r="Z399">
        <v>2.42</v>
      </c>
      <c r="AA399">
        <v>2.35</v>
      </c>
    </row>
    <row r="400" spans="1:27">
      <c r="A400" s="95">
        <v>44841</v>
      </c>
      <c r="C400" s="63">
        <v>50</v>
      </c>
      <c r="Y400">
        <v>2.5350000000000001</v>
      </c>
      <c r="Z400">
        <v>2.4350000000000001</v>
      </c>
      <c r="AA400">
        <v>2.3650000000000002</v>
      </c>
    </row>
    <row r="401" spans="1:27">
      <c r="A401" s="95">
        <v>44844</v>
      </c>
      <c r="Y401">
        <v>2.5350000000000001</v>
      </c>
      <c r="Z401">
        <v>2.4449999999999998</v>
      </c>
      <c r="AA401">
        <v>2.3725000000000001</v>
      </c>
    </row>
    <row r="402" spans="1:27">
      <c r="A402" s="95">
        <v>44845</v>
      </c>
      <c r="C402" s="63" t="s">
        <v>436</v>
      </c>
      <c r="Y402">
        <v>2.5249999999999999</v>
      </c>
      <c r="Z402">
        <v>2.4300000000000002</v>
      </c>
      <c r="AA402">
        <v>2.355</v>
      </c>
    </row>
    <row r="403" spans="1:27">
      <c r="A403" s="95">
        <v>44846</v>
      </c>
      <c r="C403" s="63" t="s">
        <v>436</v>
      </c>
      <c r="Y403">
        <v>2.5099999999999998</v>
      </c>
      <c r="Z403">
        <v>2.415</v>
      </c>
      <c r="AA403">
        <v>2.3450000000000002</v>
      </c>
    </row>
    <row r="404" spans="1:27">
      <c r="A404" s="95">
        <v>44847</v>
      </c>
      <c r="C404" s="63" t="s">
        <v>436</v>
      </c>
      <c r="Y404">
        <v>2.5049999999999999</v>
      </c>
      <c r="Z404">
        <v>2.4</v>
      </c>
      <c r="AA404">
        <v>2.34</v>
      </c>
    </row>
    <row r="405" spans="1:27">
      <c r="A405" s="95">
        <v>44848</v>
      </c>
      <c r="C405" s="63" t="s">
        <v>436</v>
      </c>
      <c r="Y405">
        <v>2.52</v>
      </c>
      <c r="Z405">
        <v>2.4249999999999998</v>
      </c>
      <c r="AA405">
        <v>2.355</v>
      </c>
    </row>
    <row r="406" spans="1:27">
      <c r="A406" s="95">
        <v>44851</v>
      </c>
      <c r="C406" s="63">
        <v>70</v>
      </c>
      <c r="Y406">
        <v>2.5</v>
      </c>
      <c r="Z406">
        <v>2.4</v>
      </c>
      <c r="AA406">
        <v>2.335</v>
      </c>
    </row>
    <row r="407" spans="1:27">
      <c r="A407" s="95">
        <v>44852</v>
      </c>
      <c r="C407" s="63" t="s">
        <v>436</v>
      </c>
      <c r="Y407">
        <v>2.5099999999999998</v>
      </c>
      <c r="Z407">
        <v>2.42</v>
      </c>
      <c r="AA407">
        <v>2.3450000000000002</v>
      </c>
    </row>
    <row r="408" spans="1:27">
      <c r="A408" s="95">
        <v>44853</v>
      </c>
      <c r="C408" s="63" t="s">
        <v>436</v>
      </c>
      <c r="Y408">
        <v>2.5249999999999999</v>
      </c>
      <c r="Z408">
        <v>2.44</v>
      </c>
      <c r="AA408">
        <v>2.36</v>
      </c>
    </row>
    <row r="409" spans="1:27">
      <c r="A409" s="95">
        <v>44854</v>
      </c>
      <c r="C409" s="63">
        <v>50</v>
      </c>
      <c r="Y409">
        <v>2.56</v>
      </c>
      <c r="Z409">
        <v>2.54</v>
      </c>
      <c r="AA409">
        <v>2.4300000000000002</v>
      </c>
    </row>
    <row r="410" spans="1:27">
      <c r="A410" s="95">
        <v>44855</v>
      </c>
      <c r="C410" s="63">
        <v>160</v>
      </c>
      <c r="Y410">
        <v>2.5525000000000002</v>
      </c>
      <c r="Z410">
        <v>2.54</v>
      </c>
      <c r="AA410">
        <v>2.4449999999999998</v>
      </c>
    </row>
    <row r="411" spans="1:27">
      <c r="A411" s="95">
        <v>44858</v>
      </c>
      <c r="C411" s="63" t="s">
        <v>436</v>
      </c>
      <c r="Y411">
        <v>2.54</v>
      </c>
      <c r="Z411">
        <v>2.5</v>
      </c>
      <c r="AA411">
        <v>2.415</v>
      </c>
    </row>
    <row r="412" spans="1:27">
      <c r="A412" s="95">
        <v>44859</v>
      </c>
      <c r="C412" s="63" t="s">
        <v>436</v>
      </c>
      <c r="Y412">
        <v>2.5350000000000001</v>
      </c>
      <c r="Z412">
        <v>2.5</v>
      </c>
      <c r="AA412">
        <v>2.4125000000000001</v>
      </c>
    </row>
    <row r="413" spans="1:27">
      <c r="A413" s="95">
        <v>44860</v>
      </c>
      <c r="C413" s="63" t="s">
        <v>436</v>
      </c>
      <c r="Y413">
        <v>2.5350000000000001</v>
      </c>
      <c r="Z413">
        <v>2.4849999999999999</v>
      </c>
      <c r="AA413">
        <v>2.4049999999999998</v>
      </c>
    </row>
    <row r="414" spans="1:27">
      <c r="A414" s="95">
        <v>44861</v>
      </c>
      <c r="C414" s="63" t="s">
        <v>436</v>
      </c>
      <c r="Y414">
        <v>2.5350000000000001</v>
      </c>
      <c r="Z414">
        <v>2.52</v>
      </c>
      <c r="AA414">
        <v>2.4249999999999998</v>
      </c>
    </row>
    <row r="415" spans="1:27">
      <c r="A415" s="95">
        <v>44862</v>
      </c>
      <c r="C415" s="63" t="s">
        <v>436</v>
      </c>
      <c r="Y415">
        <v>2.54</v>
      </c>
      <c r="Z415">
        <v>2.5750000000000002</v>
      </c>
      <c r="AA415">
        <v>2.4649999999999999</v>
      </c>
    </row>
    <row r="416" spans="1:27">
      <c r="A416" s="95">
        <v>44865</v>
      </c>
      <c r="C416" s="63" t="s">
        <v>436</v>
      </c>
      <c r="Y416">
        <v>2.5394000000000001</v>
      </c>
      <c r="Z416">
        <v>2.6150000000000002</v>
      </c>
      <c r="AA416">
        <v>2.5074999999999998</v>
      </c>
    </row>
    <row r="417" spans="1:28">
      <c r="A417" s="95">
        <v>44866</v>
      </c>
      <c r="Y417">
        <v>2.5394000000000001</v>
      </c>
      <c r="Z417">
        <v>2.6850000000000001</v>
      </c>
      <c r="AA417">
        <v>2.57</v>
      </c>
    </row>
    <row r="418" spans="1:28">
      <c r="A418" s="95">
        <v>44867</v>
      </c>
      <c r="C418" s="63" t="s">
        <v>436</v>
      </c>
      <c r="Y418">
        <v>2.5394000000000001</v>
      </c>
      <c r="Z418">
        <v>2.71</v>
      </c>
      <c r="AA418">
        <v>2.5649999999999999</v>
      </c>
    </row>
    <row r="419" spans="1:28">
      <c r="A419" s="95">
        <v>44868</v>
      </c>
      <c r="C419" s="63">
        <v>25</v>
      </c>
      <c r="Z419">
        <v>2.835</v>
      </c>
      <c r="AA419">
        <v>2.5950000000000002</v>
      </c>
    </row>
    <row r="420" spans="1:28">
      <c r="A420" s="95">
        <v>44869</v>
      </c>
      <c r="C420" s="63" t="s">
        <v>436</v>
      </c>
      <c r="Z420">
        <v>2.86</v>
      </c>
      <c r="AA420">
        <v>2.63</v>
      </c>
    </row>
    <row r="421" spans="1:28">
      <c r="A421" s="95">
        <v>44872</v>
      </c>
      <c r="C421" s="63" t="s">
        <v>436</v>
      </c>
      <c r="Z421">
        <v>2.86</v>
      </c>
      <c r="AA421">
        <v>2.65</v>
      </c>
    </row>
    <row r="422" spans="1:28">
      <c r="A422" s="95">
        <v>44873</v>
      </c>
      <c r="C422" s="63">
        <v>50</v>
      </c>
      <c r="Z422">
        <v>2.77</v>
      </c>
      <c r="AA422">
        <v>2.5249999999999999</v>
      </c>
    </row>
    <row r="423" spans="1:28">
      <c r="A423" s="95">
        <v>44874</v>
      </c>
      <c r="C423" s="63" t="s">
        <v>436</v>
      </c>
      <c r="Z423">
        <v>2.7749999999999999</v>
      </c>
      <c r="AA423">
        <v>2.52</v>
      </c>
    </row>
    <row r="424" spans="1:28">
      <c r="A424" s="95">
        <v>44875</v>
      </c>
      <c r="C424" s="63" t="s">
        <v>436</v>
      </c>
      <c r="Z424">
        <v>2.7349999999999999</v>
      </c>
      <c r="AA424">
        <v>2.4750000000000001</v>
      </c>
    </row>
    <row r="425" spans="1:28">
      <c r="A425" s="95">
        <v>44876</v>
      </c>
      <c r="C425" s="63" t="s">
        <v>436</v>
      </c>
      <c r="Z425">
        <v>2.67</v>
      </c>
      <c r="AA425">
        <v>2.46</v>
      </c>
    </row>
    <row r="426" spans="1:28">
      <c r="A426" s="95">
        <v>44879</v>
      </c>
      <c r="C426" s="63" t="s">
        <v>436</v>
      </c>
      <c r="Z426">
        <v>2.65</v>
      </c>
      <c r="AA426">
        <v>2.44</v>
      </c>
    </row>
    <row r="427" spans="1:28">
      <c r="A427" s="95">
        <v>44880</v>
      </c>
      <c r="C427" s="63" t="s">
        <v>436</v>
      </c>
      <c r="Z427">
        <v>2.64</v>
      </c>
      <c r="AA427">
        <v>2.415</v>
      </c>
    </row>
    <row r="428" spans="1:28">
      <c r="A428" s="95">
        <v>44881</v>
      </c>
      <c r="C428" s="63">
        <v>25</v>
      </c>
      <c r="Z428">
        <v>2.62</v>
      </c>
      <c r="AA428">
        <v>2.34</v>
      </c>
    </row>
    <row r="429" spans="1:28">
      <c r="A429" s="95">
        <v>44882</v>
      </c>
      <c r="C429" s="63">
        <v>125</v>
      </c>
      <c r="Z429">
        <v>2.62</v>
      </c>
      <c r="AA429">
        <v>2.375</v>
      </c>
      <c r="AB429">
        <v>2.3050000000000002</v>
      </c>
    </row>
    <row r="430" spans="1:28">
      <c r="A430" s="95">
        <v>44883</v>
      </c>
      <c r="C430" s="63" t="s">
        <v>436</v>
      </c>
      <c r="Z430">
        <v>2.63</v>
      </c>
      <c r="AA430">
        <v>2.3849999999999998</v>
      </c>
      <c r="AB430">
        <v>2.3174999999999999</v>
      </c>
    </row>
    <row r="431" spans="1:28">
      <c r="A431" s="95">
        <v>44886</v>
      </c>
      <c r="C431" s="63" t="s">
        <v>436</v>
      </c>
      <c r="Z431">
        <v>2.6349999999999998</v>
      </c>
      <c r="AA431">
        <v>2.4049999999999998</v>
      </c>
      <c r="AB431">
        <v>2.355</v>
      </c>
    </row>
    <row r="432" spans="1:28">
      <c r="A432" s="95">
        <v>44887</v>
      </c>
      <c r="C432" s="63">
        <v>40</v>
      </c>
      <c r="Z432">
        <v>2.64</v>
      </c>
      <c r="AA432">
        <v>2.4550000000000001</v>
      </c>
      <c r="AB432">
        <v>2.38</v>
      </c>
    </row>
    <row r="433" spans="1:30">
      <c r="A433" s="95">
        <v>44888</v>
      </c>
      <c r="Z433">
        <v>2.64</v>
      </c>
      <c r="AA433">
        <v>2.5249999999999999</v>
      </c>
      <c r="AB433">
        <v>2.415</v>
      </c>
      <c r="AC433">
        <v>2.42</v>
      </c>
      <c r="AD433">
        <v>2.4300000000000002</v>
      </c>
    </row>
    <row r="434" spans="1:30">
      <c r="A434" s="95">
        <v>44889</v>
      </c>
      <c r="Z434" s="189">
        <v>2.64</v>
      </c>
      <c r="AA434" s="189">
        <v>2.5249999999999999</v>
      </c>
      <c r="AB434" s="189">
        <v>2.415</v>
      </c>
      <c r="AC434" s="189">
        <v>2.42</v>
      </c>
      <c r="AD434" s="189">
        <v>2.4300000000000002</v>
      </c>
    </row>
    <row r="435" spans="1:30">
      <c r="A435" s="95">
        <v>44890</v>
      </c>
      <c r="C435" s="63" t="s">
        <v>436</v>
      </c>
      <c r="Z435">
        <v>2.64</v>
      </c>
      <c r="AA435">
        <v>2.5249999999999999</v>
      </c>
      <c r="AB435">
        <v>2.415</v>
      </c>
      <c r="AC435">
        <v>2.42</v>
      </c>
      <c r="AD435">
        <v>2.4300000000000002</v>
      </c>
    </row>
    <row r="436" spans="1:30">
      <c r="A436" s="95">
        <v>44893</v>
      </c>
      <c r="C436" s="63" t="s">
        <v>436</v>
      </c>
      <c r="Z436">
        <v>2.63</v>
      </c>
      <c r="AA436">
        <v>2.4849999999999999</v>
      </c>
      <c r="AB436">
        <v>2.4024999999999999</v>
      </c>
      <c r="AC436">
        <v>2.4075000000000002</v>
      </c>
      <c r="AD436">
        <v>2.4175</v>
      </c>
    </row>
    <row r="437" spans="1:30">
      <c r="A437" s="95">
        <v>44894</v>
      </c>
      <c r="C437" s="63" t="s">
        <v>436</v>
      </c>
      <c r="Z437">
        <v>2.69</v>
      </c>
      <c r="AA437">
        <v>2.4500000000000002</v>
      </c>
      <c r="AB437">
        <v>2.375</v>
      </c>
      <c r="AC437">
        <v>2.3875000000000002</v>
      </c>
      <c r="AD437">
        <v>2.4</v>
      </c>
    </row>
    <row r="438" spans="1:30">
      <c r="A438" s="95">
        <v>44895</v>
      </c>
      <c r="C438" s="63" t="s">
        <v>436</v>
      </c>
      <c r="Z438">
        <v>2.6263999999999998</v>
      </c>
      <c r="AA438">
        <v>2.3849999999999998</v>
      </c>
      <c r="AB438">
        <v>2.33</v>
      </c>
      <c r="AC438">
        <v>2.3475000000000001</v>
      </c>
      <c r="AD438">
        <v>2.3650000000000002</v>
      </c>
    </row>
    <row r="439" spans="1:30">
      <c r="A439" s="95">
        <v>44896</v>
      </c>
      <c r="C439" s="63" t="s">
        <v>436</v>
      </c>
      <c r="Z439">
        <v>2.6263999999999998</v>
      </c>
      <c r="AA439">
        <v>2.3199999999999998</v>
      </c>
      <c r="AB439">
        <v>2.2949999999999999</v>
      </c>
      <c r="AC439">
        <v>2.3125</v>
      </c>
      <c r="AD439">
        <v>2.33</v>
      </c>
    </row>
    <row r="440" spans="1:30">
      <c r="A440" s="95">
        <v>44897</v>
      </c>
      <c r="C440" s="63" t="s">
        <v>436</v>
      </c>
      <c r="Z440" s="28">
        <v>2.6263999999999998</v>
      </c>
      <c r="AA440">
        <v>2.2599999999999998</v>
      </c>
      <c r="AB440">
        <v>2.23</v>
      </c>
      <c r="AC440">
        <v>2.2450000000000001</v>
      </c>
      <c r="AD440">
        <v>2.2599999999999998</v>
      </c>
    </row>
    <row r="441" spans="1:30">
      <c r="A441" s="95">
        <v>44900</v>
      </c>
      <c r="C441" s="63" t="s">
        <v>436</v>
      </c>
      <c r="AA441">
        <v>2.23</v>
      </c>
      <c r="AB441">
        <v>2.2000000000000002</v>
      </c>
      <c r="AC441">
        <v>2.2149999999999999</v>
      </c>
      <c r="AD441">
        <v>2.23</v>
      </c>
    </row>
    <row r="442" spans="1:30">
      <c r="A442" s="95">
        <v>44901</v>
      </c>
      <c r="C442" s="63">
        <v>105</v>
      </c>
      <c r="AA442">
        <v>2.2250000000000001</v>
      </c>
      <c r="AB442">
        <v>2.19</v>
      </c>
      <c r="AC442">
        <v>2.2025000000000001</v>
      </c>
      <c r="AD442">
        <v>2.2149999999999999</v>
      </c>
    </row>
    <row r="443" spans="1:30">
      <c r="A443" s="95">
        <v>44902</v>
      </c>
      <c r="C443" s="63">
        <v>90</v>
      </c>
      <c r="AA443">
        <v>2.2149999999999999</v>
      </c>
      <c r="AB443">
        <v>2.1800000000000002</v>
      </c>
      <c r="AC443">
        <v>2.1949999999999998</v>
      </c>
      <c r="AD443">
        <v>2.21</v>
      </c>
    </row>
    <row r="444" spans="1:30">
      <c r="A444" s="95">
        <v>44903</v>
      </c>
      <c r="C444" s="63">
        <v>100</v>
      </c>
      <c r="AA444">
        <v>2.2000000000000002</v>
      </c>
      <c r="AB444">
        <v>2.17</v>
      </c>
      <c r="AC444">
        <v>2.1875</v>
      </c>
      <c r="AD444">
        <v>2.2050000000000001</v>
      </c>
    </row>
    <row r="445" spans="1:30">
      <c r="A445" s="95">
        <v>44904</v>
      </c>
      <c r="C445" s="63" t="s">
        <v>436</v>
      </c>
      <c r="AA445">
        <v>2.2000000000000002</v>
      </c>
      <c r="AB445">
        <v>2.17</v>
      </c>
      <c r="AC445">
        <v>2.1974999999999998</v>
      </c>
      <c r="AD445">
        <v>2.2149999999999999</v>
      </c>
    </row>
    <row r="446" spans="1:30">
      <c r="A446" s="95">
        <v>44907</v>
      </c>
      <c r="C446" s="63" t="s">
        <v>436</v>
      </c>
      <c r="AA446">
        <v>2.2549999999999999</v>
      </c>
      <c r="AB446">
        <v>2.25</v>
      </c>
      <c r="AC446">
        <v>2.2749999999999999</v>
      </c>
      <c r="AD446">
        <v>2.29</v>
      </c>
    </row>
    <row r="447" spans="1:30">
      <c r="A447" s="95">
        <v>44908</v>
      </c>
      <c r="C447" s="63" t="s">
        <v>436</v>
      </c>
      <c r="AA447">
        <v>2.2549999999999999</v>
      </c>
      <c r="AB447">
        <v>2.2549999999999999</v>
      </c>
      <c r="AC447">
        <v>2.2799999999999998</v>
      </c>
      <c r="AD447">
        <v>2.2949999999999999</v>
      </c>
    </row>
    <row r="448" spans="1:30">
      <c r="A448" s="95">
        <v>44909</v>
      </c>
      <c r="C448" s="63" t="s">
        <v>436</v>
      </c>
      <c r="AA448">
        <v>2.2450000000000001</v>
      </c>
      <c r="AB448">
        <v>2.2250000000000001</v>
      </c>
      <c r="AC448">
        <v>2.2475000000000001</v>
      </c>
      <c r="AD448">
        <v>2.2625000000000002</v>
      </c>
    </row>
    <row r="449" spans="1:30">
      <c r="A449" s="95">
        <v>44910</v>
      </c>
      <c r="C449" s="63" t="s">
        <v>436</v>
      </c>
      <c r="AA449">
        <v>2.21</v>
      </c>
      <c r="AB449">
        <v>2.19</v>
      </c>
      <c r="AC449">
        <v>2.2149999999999999</v>
      </c>
      <c r="AD449">
        <v>2.2324999999999999</v>
      </c>
    </row>
    <row r="450" spans="1:30">
      <c r="A450" s="95">
        <v>44911</v>
      </c>
      <c r="C450" s="63" t="s">
        <v>436</v>
      </c>
      <c r="AA450">
        <v>2.2200000000000002</v>
      </c>
      <c r="AB450">
        <v>2.21</v>
      </c>
      <c r="AC450">
        <v>2.2349999999999999</v>
      </c>
      <c r="AD450">
        <v>2.2524999999999999</v>
      </c>
    </row>
    <row r="451" spans="1:30">
      <c r="A451" s="95">
        <v>44914</v>
      </c>
      <c r="C451" s="63" t="s">
        <v>436</v>
      </c>
      <c r="AA451">
        <v>2.2349999999999999</v>
      </c>
      <c r="AB451">
        <v>2.25</v>
      </c>
      <c r="AC451">
        <v>2.27</v>
      </c>
      <c r="AD451">
        <v>2.2850000000000001</v>
      </c>
    </row>
    <row r="452" spans="1:30">
      <c r="A452" s="95">
        <v>44915</v>
      </c>
      <c r="C452" s="63" t="s">
        <v>436</v>
      </c>
      <c r="AA452">
        <v>2.2400000000000002</v>
      </c>
      <c r="AB452">
        <v>2.2450000000000001</v>
      </c>
      <c r="AC452">
        <v>2.2675000000000001</v>
      </c>
      <c r="AD452">
        <v>2.2825000000000002</v>
      </c>
    </row>
    <row r="453" spans="1:30">
      <c r="A453" s="95">
        <v>44916</v>
      </c>
      <c r="C453" s="63" t="s">
        <v>436</v>
      </c>
      <c r="AA453">
        <v>2.25</v>
      </c>
      <c r="AB453">
        <v>2.2799999999999998</v>
      </c>
      <c r="AC453">
        <v>2.2999999999999998</v>
      </c>
      <c r="AD453">
        <v>2.3125</v>
      </c>
    </row>
    <row r="454" spans="1:30">
      <c r="A454" s="95">
        <v>44917</v>
      </c>
      <c r="C454" s="63" t="s">
        <v>436</v>
      </c>
      <c r="AA454">
        <v>2.25</v>
      </c>
      <c r="AB454">
        <v>2.2999999999999998</v>
      </c>
      <c r="AC454">
        <v>2.3199999999999998</v>
      </c>
      <c r="AD454">
        <v>2.3325</v>
      </c>
    </row>
    <row r="455" spans="1:30">
      <c r="A455" s="95">
        <v>44918</v>
      </c>
      <c r="C455" s="63" t="s">
        <v>436</v>
      </c>
      <c r="AA455">
        <v>2.2549999999999999</v>
      </c>
      <c r="AB455">
        <v>2.3250000000000002</v>
      </c>
      <c r="AC455">
        <v>2.3450000000000002</v>
      </c>
      <c r="AD455">
        <v>2.355</v>
      </c>
    </row>
    <row r="456" spans="1:30">
      <c r="A456" s="95">
        <v>44921</v>
      </c>
      <c r="AA456" s="189">
        <v>2.2549999999999999</v>
      </c>
      <c r="AB456" s="189">
        <v>2.3250000000000002</v>
      </c>
      <c r="AC456" s="189">
        <v>2.3450000000000002</v>
      </c>
      <c r="AD456" s="189">
        <v>2.355</v>
      </c>
    </row>
    <row r="457" spans="1:30">
      <c r="A457" s="95">
        <v>44922</v>
      </c>
      <c r="C457" s="63" t="s">
        <v>436</v>
      </c>
      <c r="AA457">
        <v>2.2599999999999998</v>
      </c>
      <c r="AB457">
        <v>2.35</v>
      </c>
      <c r="AC457">
        <v>2.3624999999999998</v>
      </c>
      <c r="AD457">
        <v>2.3725000000000001</v>
      </c>
    </row>
    <row r="458" spans="1:30">
      <c r="A458" s="95">
        <v>44923</v>
      </c>
      <c r="C458" s="63" t="s">
        <v>436</v>
      </c>
      <c r="AA458">
        <v>2.2599999999999998</v>
      </c>
      <c r="AB458">
        <v>2.375</v>
      </c>
      <c r="AC458">
        <v>2.3849999999999998</v>
      </c>
      <c r="AD458">
        <v>2.3925000000000001</v>
      </c>
    </row>
    <row r="459" spans="1:30">
      <c r="A459" s="95">
        <v>44924</v>
      </c>
      <c r="C459" s="63" t="s">
        <v>436</v>
      </c>
      <c r="AA459">
        <v>2.2599999999999998</v>
      </c>
      <c r="AB459">
        <v>2.37</v>
      </c>
      <c r="AC459">
        <v>2.3774999999999999</v>
      </c>
      <c r="AD459">
        <v>2.3849999999999998</v>
      </c>
    </row>
    <row r="460" spans="1:30">
      <c r="A460" s="95">
        <v>44925</v>
      </c>
      <c r="C460" s="63" t="s">
        <v>436</v>
      </c>
      <c r="AA460">
        <v>2.2704</v>
      </c>
      <c r="AB460">
        <v>2.42</v>
      </c>
      <c r="AC460">
        <v>2.4175</v>
      </c>
      <c r="AD460">
        <v>2.42</v>
      </c>
    </row>
    <row r="461" spans="1:30">
      <c r="A461" s="95">
        <v>44928</v>
      </c>
      <c r="AA461" s="189">
        <v>2.2704</v>
      </c>
      <c r="AB461" s="189">
        <v>2.42</v>
      </c>
      <c r="AC461" s="189">
        <v>2.4175</v>
      </c>
      <c r="AD461" s="189">
        <v>2.42</v>
      </c>
    </row>
    <row r="462" spans="1:30">
      <c r="A462" s="95">
        <v>44929</v>
      </c>
      <c r="C462" s="63" t="s">
        <v>436</v>
      </c>
      <c r="AA462">
        <v>2.2704</v>
      </c>
      <c r="AB462">
        <v>2.37</v>
      </c>
      <c r="AC462">
        <v>2.37</v>
      </c>
      <c r="AD462">
        <v>2.3774999999999999</v>
      </c>
    </row>
    <row r="463" spans="1:30">
      <c r="A463" s="95">
        <v>44930</v>
      </c>
      <c r="C463" s="63" t="s">
        <v>436</v>
      </c>
      <c r="AA463" s="28">
        <v>2.2704</v>
      </c>
      <c r="AB463">
        <v>2.3475000000000001</v>
      </c>
      <c r="AC463">
        <v>2.3275000000000001</v>
      </c>
      <c r="AD463">
        <v>2.3325</v>
      </c>
    </row>
    <row r="464" spans="1:30">
      <c r="A464" s="95">
        <v>44931</v>
      </c>
      <c r="C464" s="63">
        <v>75</v>
      </c>
      <c r="AB464">
        <v>2.36</v>
      </c>
      <c r="AC464">
        <v>2.3075000000000001</v>
      </c>
      <c r="AD464">
        <v>2.3125</v>
      </c>
    </row>
    <row r="465" spans="1:31">
      <c r="A465" s="95">
        <v>44932</v>
      </c>
      <c r="C465" s="63">
        <v>75</v>
      </c>
      <c r="AB465">
        <v>2.3149999999999999</v>
      </c>
      <c r="AC465">
        <v>2.2574999999999998</v>
      </c>
      <c r="AD465">
        <v>2.2650000000000001</v>
      </c>
    </row>
    <row r="466" spans="1:31">
      <c r="A466" s="95">
        <v>44935</v>
      </c>
      <c r="C466" s="63" t="s">
        <v>436</v>
      </c>
      <c r="AB466">
        <v>2.27</v>
      </c>
      <c r="AC466">
        <v>2.2025000000000001</v>
      </c>
      <c r="AD466">
        <v>2.21</v>
      </c>
    </row>
    <row r="467" spans="1:31">
      <c r="A467" s="95">
        <v>44936</v>
      </c>
      <c r="C467" s="63">
        <v>25</v>
      </c>
      <c r="AB467">
        <v>2.25</v>
      </c>
      <c r="AC467">
        <v>2.1949999999999998</v>
      </c>
      <c r="AD467">
        <v>2.2000000000000002</v>
      </c>
    </row>
    <row r="468" spans="1:31">
      <c r="A468" s="95">
        <v>44937</v>
      </c>
      <c r="C468" s="63" t="s">
        <v>436</v>
      </c>
      <c r="AB468">
        <v>2.2275</v>
      </c>
      <c r="AC468">
        <v>2.15</v>
      </c>
      <c r="AD468">
        <v>2.16</v>
      </c>
    </row>
    <row r="469" spans="1:31">
      <c r="A469" s="95">
        <v>44938</v>
      </c>
      <c r="C469" s="63">
        <v>25</v>
      </c>
      <c r="AB469">
        <v>2.2549999999999999</v>
      </c>
      <c r="AC469">
        <v>2.2000000000000002</v>
      </c>
      <c r="AD469">
        <v>2.21</v>
      </c>
    </row>
    <row r="470" spans="1:31">
      <c r="A470" s="95">
        <v>44939</v>
      </c>
      <c r="C470" s="63" t="s">
        <v>436</v>
      </c>
      <c r="AB470">
        <v>2.2850000000000001</v>
      </c>
      <c r="AC470">
        <v>2.2650000000000001</v>
      </c>
      <c r="AD470">
        <v>2.2749999999999999</v>
      </c>
    </row>
    <row r="471" spans="1:31">
      <c r="A471" s="95">
        <v>44942</v>
      </c>
      <c r="AB471" s="189">
        <v>2.2850000000000001</v>
      </c>
      <c r="AC471" s="189">
        <v>2.2650000000000001</v>
      </c>
      <c r="AD471" s="189">
        <v>2.2749999999999999</v>
      </c>
    </row>
    <row r="472" spans="1:31">
      <c r="A472" s="95">
        <v>44943</v>
      </c>
      <c r="C472" s="63" t="s">
        <v>436</v>
      </c>
      <c r="AB472">
        <v>2.2999999999999998</v>
      </c>
      <c r="AC472">
        <v>2.2799999999999998</v>
      </c>
      <c r="AD472">
        <v>2.29</v>
      </c>
    </row>
    <row r="473" spans="1:31">
      <c r="A473" s="95">
        <v>44944</v>
      </c>
      <c r="C473" s="63" t="s">
        <v>436</v>
      </c>
      <c r="AB473">
        <v>2.29</v>
      </c>
      <c r="AC473">
        <v>2.2549999999999999</v>
      </c>
      <c r="AD473">
        <v>2.2675000000000001</v>
      </c>
    </row>
    <row r="474" spans="1:31">
      <c r="A474" s="95">
        <v>44945</v>
      </c>
      <c r="C474" s="63">
        <v>25</v>
      </c>
      <c r="AB474">
        <v>2.29</v>
      </c>
      <c r="AC474">
        <v>2.25</v>
      </c>
      <c r="AD474">
        <v>2.2625000000000002</v>
      </c>
    </row>
    <row r="475" spans="1:31">
      <c r="A475" s="95">
        <v>44946</v>
      </c>
      <c r="C475" s="63">
        <v>100</v>
      </c>
      <c r="AB475">
        <v>2.3050000000000002</v>
      </c>
      <c r="AC475">
        <v>2.2749999999999999</v>
      </c>
      <c r="AD475">
        <v>2.2799999999999998</v>
      </c>
    </row>
    <row r="476" spans="1:31">
      <c r="A476" s="95">
        <v>44949</v>
      </c>
      <c r="C476" s="63">
        <v>60</v>
      </c>
      <c r="AB476">
        <v>2.29</v>
      </c>
      <c r="AC476">
        <v>2.2450000000000001</v>
      </c>
      <c r="AD476">
        <v>2.2574999999999998</v>
      </c>
    </row>
    <row r="477" spans="1:31">
      <c r="A477" s="95">
        <v>44950</v>
      </c>
      <c r="C477" s="63" t="s">
        <v>436</v>
      </c>
      <c r="AB477">
        <v>2.29</v>
      </c>
      <c r="AC477">
        <v>2.2475000000000001</v>
      </c>
      <c r="AD477">
        <v>2.2599999999999998</v>
      </c>
    </row>
    <row r="478" spans="1:31">
      <c r="A478" s="95">
        <v>44951</v>
      </c>
      <c r="C478" s="63" t="s">
        <v>436</v>
      </c>
      <c r="AB478">
        <v>2.29</v>
      </c>
      <c r="AC478">
        <v>2.2275</v>
      </c>
      <c r="AD478">
        <v>2.2400000000000002</v>
      </c>
    </row>
    <row r="479" spans="1:31">
      <c r="A479" s="95">
        <v>44952</v>
      </c>
      <c r="C479" s="63" t="s">
        <v>436</v>
      </c>
      <c r="AB479">
        <v>2.29</v>
      </c>
      <c r="AC479">
        <v>2.2450000000000001</v>
      </c>
      <c r="AD479">
        <v>2.2599999999999998</v>
      </c>
    </row>
    <row r="480" spans="1:31">
      <c r="A480" s="95">
        <v>44953</v>
      </c>
      <c r="C480" s="63">
        <v>25</v>
      </c>
      <c r="AB480">
        <v>2.29</v>
      </c>
      <c r="AC480">
        <v>2.2549999999999999</v>
      </c>
      <c r="AD480">
        <v>2.27</v>
      </c>
      <c r="AE480">
        <v>2.2850000000000001</v>
      </c>
    </row>
    <row r="481" spans="1:33">
      <c r="A481" s="95">
        <v>44956</v>
      </c>
      <c r="C481" s="63" t="s">
        <v>436</v>
      </c>
      <c r="AB481">
        <v>2.29</v>
      </c>
      <c r="AC481">
        <v>2.2599999999999998</v>
      </c>
      <c r="AD481">
        <v>2.2774999999999999</v>
      </c>
      <c r="AE481">
        <v>2.2875000000000001</v>
      </c>
    </row>
    <row r="482" spans="1:33">
      <c r="A482" s="95">
        <v>44957</v>
      </c>
      <c r="C482" s="63">
        <v>25</v>
      </c>
      <c r="AB482">
        <v>2.2938000000000001</v>
      </c>
      <c r="AC482">
        <v>2.2324999999999999</v>
      </c>
      <c r="AD482">
        <v>2.25</v>
      </c>
      <c r="AE482">
        <v>2.2675000000000001</v>
      </c>
    </row>
    <row r="483" spans="1:33">
      <c r="A483" s="95">
        <v>44958</v>
      </c>
      <c r="C483" s="63" t="s">
        <v>436</v>
      </c>
      <c r="AB483">
        <v>2.2938000000000001</v>
      </c>
      <c r="AC483">
        <v>2.2349999999999999</v>
      </c>
      <c r="AD483">
        <v>2.25</v>
      </c>
      <c r="AE483">
        <v>2.2675000000000001</v>
      </c>
    </row>
    <row r="484" spans="1:33">
      <c r="A484" s="95">
        <v>44959</v>
      </c>
      <c r="C484" s="63" t="s">
        <v>436</v>
      </c>
      <c r="AB484">
        <v>2.2938000000000001</v>
      </c>
      <c r="AC484">
        <v>2.2599999999999998</v>
      </c>
      <c r="AD484">
        <v>2.27</v>
      </c>
      <c r="AE484">
        <v>2.2850000000000001</v>
      </c>
    </row>
    <row r="485" spans="1:33">
      <c r="A485" s="95">
        <v>44960</v>
      </c>
      <c r="C485" s="63">
        <v>25</v>
      </c>
      <c r="AC485">
        <v>2.2650000000000001</v>
      </c>
      <c r="AD485">
        <v>2.2799999999999998</v>
      </c>
      <c r="AE485">
        <v>2.2949999999999999</v>
      </c>
    </row>
    <row r="486" spans="1:33">
      <c r="A486" s="95">
        <v>44963</v>
      </c>
      <c r="C486" s="63" t="s">
        <v>436</v>
      </c>
      <c r="AC486">
        <v>2.2799999999999998</v>
      </c>
      <c r="AD486">
        <v>2.2949999999999999</v>
      </c>
      <c r="AE486">
        <v>2.31</v>
      </c>
    </row>
    <row r="487" spans="1:33">
      <c r="A487" s="95">
        <v>44964</v>
      </c>
      <c r="C487" s="63">
        <v>75</v>
      </c>
      <c r="AC487">
        <v>2.2675000000000001</v>
      </c>
      <c r="AD487">
        <v>2.2850000000000001</v>
      </c>
      <c r="AE487">
        <v>2.3075000000000001</v>
      </c>
      <c r="AF487">
        <v>2.3149999999999999</v>
      </c>
      <c r="AG487">
        <v>2.31</v>
      </c>
    </row>
    <row r="488" spans="1:33">
      <c r="A488" s="95">
        <v>44965</v>
      </c>
      <c r="C488" s="63" t="s">
        <v>436</v>
      </c>
      <c r="AC488">
        <v>2.27</v>
      </c>
      <c r="AD488">
        <v>2.2850000000000001</v>
      </c>
      <c r="AE488">
        <v>2.31</v>
      </c>
      <c r="AF488">
        <v>2.3174999999999999</v>
      </c>
      <c r="AG488">
        <v>2.3149999999999999</v>
      </c>
    </row>
    <row r="489" spans="1:33">
      <c r="A489" s="95">
        <v>44966</v>
      </c>
      <c r="C489" s="63">
        <v>50</v>
      </c>
      <c r="AC489">
        <v>2.25</v>
      </c>
      <c r="AD489">
        <v>2.2450000000000001</v>
      </c>
      <c r="AE489">
        <v>2.2825000000000002</v>
      </c>
      <c r="AF489">
        <v>2.2949999999999999</v>
      </c>
      <c r="AG489">
        <v>2.2925</v>
      </c>
    </row>
    <row r="490" spans="1:33">
      <c r="A490" s="95">
        <v>44967</v>
      </c>
      <c r="C490" s="63" t="s">
        <v>436</v>
      </c>
      <c r="AC490">
        <v>2.2650000000000001</v>
      </c>
      <c r="AD490">
        <v>2.2749999999999999</v>
      </c>
      <c r="AE490">
        <v>2.3025000000000002</v>
      </c>
      <c r="AF490">
        <v>2.3174999999999999</v>
      </c>
      <c r="AG490">
        <v>2.3149999999999999</v>
      </c>
    </row>
    <row r="491" spans="1:33">
      <c r="A491" s="95">
        <v>44970</v>
      </c>
      <c r="C491" s="63">
        <v>100</v>
      </c>
      <c r="AC491">
        <v>2.2650000000000001</v>
      </c>
      <c r="AD491">
        <v>2.2749999999999999</v>
      </c>
      <c r="AE491">
        <v>2.3025000000000002</v>
      </c>
      <c r="AF491">
        <v>2.3174999999999999</v>
      </c>
      <c r="AG491">
        <v>2.3199999999999998</v>
      </c>
    </row>
    <row r="492" spans="1:33">
      <c r="A492" s="95">
        <v>44971</v>
      </c>
      <c r="C492" s="63">
        <v>50</v>
      </c>
      <c r="AC492">
        <v>2.2475000000000001</v>
      </c>
      <c r="AD492">
        <v>2.2400000000000002</v>
      </c>
      <c r="AE492">
        <v>2.2725</v>
      </c>
      <c r="AF492">
        <v>2.29</v>
      </c>
      <c r="AG492">
        <v>2.29</v>
      </c>
    </row>
    <row r="493" spans="1:33">
      <c r="A493" s="95">
        <v>44972</v>
      </c>
      <c r="C493" s="63">
        <v>25</v>
      </c>
      <c r="AC493">
        <v>2.2524999999999999</v>
      </c>
      <c r="AD493">
        <v>2.2450000000000001</v>
      </c>
      <c r="AE493">
        <v>2.2725</v>
      </c>
      <c r="AF493">
        <v>2.29</v>
      </c>
      <c r="AG493">
        <v>2.2875000000000001</v>
      </c>
    </row>
    <row r="494" spans="1:33">
      <c r="A494" s="95">
        <v>44973</v>
      </c>
      <c r="C494" s="63" t="s">
        <v>436</v>
      </c>
      <c r="AC494">
        <v>2.2574999999999998</v>
      </c>
      <c r="AD494">
        <v>2.2650000000000001</v>
      </c>
      <c r="AE494">
        <v>2.2875000000000001</v>
      </c>
      <c r="AF494">
        <v>2.2999999999999998</v>
      </c>
      <c r="AG494">
        <v>2.2974999999999999</v>
      </c>
    </row>
    <row r="495" spans="1:33">
      <c r="A495" s="95">
        <v>44974</v>
      </c>
      <c r="C495" s="63">
        <v>50</v>
      </c>
      <c r="AC495">
        <v>2.2650000000000001</v>
      </c>
      <c r="AD495">
        <v>2.2850000000000001</v>
      </c>
      <c r="AE495">
        <v>2.3050000000000002</v>
      </c>
      <c r="AF495">
        <v>2.3174999999999999</v>
      </c>
      <c r="AG495">
        <v>2.3174999999999999</v>
      </c>
    </row>
    <row r="496" spans="1:33">
      <c r="A496" s="95">
        <v>44977</v>
      </c>
      <c r="C496" s="63">
        <v>0</v>
      </c>
      <c r="AC496" s="189">
        <v>2.2650000000000001</v>
      </c>
      <c r="AD496" s="189">
        <v>2.2850000000000001</v>
      </c>
      <c r="AE496" s="189">
        <v>2.3050000000000002</v>
      </c>
      <c r="AF496" s="189">
        <v>2.3174999999999999</v>
      </c>
      <c r="AG496" s="189">
        <v>2.3174999999999999</v>
      </c>
    </row>
    <row r="497" spans="1:33">
      <c r="A497" s="95">
        <v>44978</v>
      </c>
      <c r="C497" s="63" t="s">
        <v>436</v>
      </c>
      <c r="AC497">
        <v>2.2675000000000001</v>
      </c>
      <c r="AD497">
        <v>2.2949999999999999</v>
      </c>
      <c r="AE497">
        <v>2.3174999999999999</v>
      </c>
      <c r="AF497">
        <v>2.33</v>
      </c>
      <c r="AG497">
        <v>2.33</v>
      </c>
    </row>
    <row r="498" spans="1:33">
      <c r="A498" s="95">
        <v>44979</v>
      </c>
      <c r="C498" s="63">
        <v>75</v>
      </c>
      <c r="AC498">
        <v>2.2675000000000001</v>
      </c>
      <c r="AD498">
        <v>2.2825000000000002</v>
      </c>
      <c r="AE498">
        <v>2.3025000000000002</v>
      </c>
      <c r="AF498">
        <v>2.3125</v>
      </c>
      <c r="AG498">
        <v>2.3075000000000001</v>
      </c>
    </row>
    <row r="499" spans="1:33">
      <c r="A499" s="95">
        <v>44980</v>
      </c>
      <c r="AC499">
        <v>2.2599999999999998</v>
      </c>
      <c r="AD499">
        <v>2.2625000000000002</v>
      </c>
      <c r="AE499">
        <v>2.2825000000000002</v>
      </c>
      <c r="AF499">
        <v>2.29</v>
      </c>
      <c r="AG499">
        <v>2.2875000000000001</v>
      </c>
    </row>
    <row r="500" spans="1:33">
      <c r="A500" s="95">
        <v>44981</v>
      </c>
      <c r="C500" s="63" t="s">
        <v>436</v>
      </c>
      <c r="AC500">
        <v>2.2549999999999999</v>
      </c>
      <c r="AD500">
        <v>2.2400000000000002</v>
      </c>
      <c r="AE500">
        <v>2.2599999999999998</v>
      </c>
      <c r="AF500">
        <v>2.2675000000000001</v>
      </c>
      <c r="AG500">
        <v>2.2650000000000001</v>
      </c>
    </row>
    <row r="501" spans="1:33">
      <c r="A501" s="95">
        <v>44984</v>
      </c>
      <c r="C501" s="63" t="s">
        <v>436</v>
      </c>
      <c r="AC501">
        <v>2.2574999999999998</v>
      </c>
      <c r="AD501">
        <v>2.2250000000000001</v>
      </c>
      <c r="AE501">
        <v>2.2450000000000001</v>
      </c>
      <c r="AF501">
        <v>2.2524999999999999</v>
      </c>
      <c r="AG501">
        <v>2.25</v>
      </c>
    </row>
    <row r="502" spans="1:33">
      <c r="A502" s="95">
        <v>44985</v>
      </c>
      <c r="AC502">
        <v>2.2568000000000001</v>
      </c>
      <c r="AD502">
        <v>2.19</v>
      </c>
      <c r="AE502">
        <v>2.2075</v>
      </c>
      <c r="AF502">
        <v>2.2149999999999999</v>
      </c>
      <c r="AG502">
        <v>2.2124999999999999</v>
      </c>
    </row>
    <row r="503" spans="1:33">
      <c r="A503" s="95">
        <v>44986</v>
      </c>
      <c r="C503" s="63" t="s">
        <v>436</v>
      </c>
      <c r="AC503">
        <v>2.2568000000000001</v>
      </c>
      <c r="AD503">
        <v>2.2075</v>
      </c>
      <c r="AE503">
        <v>2.2250000000000001</v>
      </c>
      <c r="AF503">
        <v>2.23</v>
      </c>
      <c r="AG503">
        <v>2.2275</v>
      </c>
    </row>
    <row r="504" spans="1:33">
      <c r="A504" s="95">
        <v>44987</v>
      </c>
      <c r="AC504">
        <v>2.2568000000000001</v>
      </c>
      <c r="AD504">
        <v>2.2200000000000002</v>
      </c>
      <c r="AE504">
        <v>2.2400000000000002</v>
      </c>
      <c r="AF504">
        <v>2.2425000000000002</v>
      </c>
      <c r="AG504">
        <v>2.2349999999999999</v>
      </c>
    </row>
    <row r="505" spans="1:33">
      <c r="A505" s="95">
        <v>44988</v>
      </c>
      <c r="C505" s="63" t="s">
        <v>436</v>
      </c>
      <c r="AD505">
        <v>2.2850000000000001</v>
      </c>
      <c r="AE505">
        <v>2.2999999999999998</v>
      </c>
      <c r="AF505">
        <v>2.2949999999999999</v>
      </c>
      <c r="AG505">
        <v>2.2799999999999998</v>
      </c>
    </row>
    <row r="506" spans="1:33">
      <c r="A506" s="95">
        <v>44991</v>
      </c>
      <c r="C506" s="63" t="s">
        <v>436</v>
      </c>
      <c r="AD506">
        <v>2.2749999999999999</v>
      </c>
      <c r="AE506">
        <v>2.29</v>
      </c>
      <c r="AF506">
        <v>2.2850000000000001</v>
      </c>
      <c r="AG506">
        <v>2.27</v>
      </c>
    </row>
    <row r="507" spans="1:33">
      <c r="A507" s="95">
        <v>44992</v>
      </c>
      <c r="C507" s="63">
        <v>25</v>
      </c>
      <c r="AD507">
        <v>2.2549999999999999</v>
      </c>
      <c r="AE507">
        <v>2.27</v>
      </c>
      <c r="AF507">
        <v>2.2625000000000002</v>
      </c>
      <c r="AG507">
        <v>2.2475000000000001</v>
      </c>
    </row>
    <row r="508" spans="1:33">
      <c r="A508" s="95">
        <v>44993</v>
      </c>
      <c r="C508" s="63" t="s">
        <v>436</v>
      </c>
      <c r="AD508">
        <v>2.2524999999999999</v>
      </c>
      <c r="AE508">
        <v>2.2650000000000001</v>
      </c>
      <c r="AF508">
        <v>2.25</v>
      </c>
      <c r="AG508">
        <v>2.2275</v>
      </c>
    </row>
    <row r="509" spans="1:33">
      <c r="A509" s="95">
        <v>44994</v>
      </c>
      <c r="C509" s="63" t="s">
        <v>436</v>
      </c>
      <c r="AD509">
        <v>2.25</v>
      </c>
      <c r="AE509">
        <v>2.2549999999999999</v>
      </c>
      <c r="AF509">
        <v>2.2324999999999999</v>
      </c>
      <c r="AG509">
        <v>2.2050000000000001</v>
      </c>
    </row>
    <row r="510" spans="1:33">
      <c r="A510" s="95">
        <v>44995</v>
      </c>
      <c r="C510" s="63" t="s">
        <v>436</v>
      </c>
      <c r="AD510">
        <v>2.2625000000000002</v>
      </c>
      <c r="AE510">
        <v>2.2749999999999999</v>
      </c>
      <c r="AF510">
        <v>2.2524999999999999</v>
      </c>
      <c r="AG510">
        <v>2.2250000000000001</v>
      </c>
    </row>
    <row r="511" spans="1:33">
      <c r="A511" s="95">
        <v>44998</v>
      </c>
      <c r="C511" s="63">
        <v>175</v>
      </c>
      <c r="AD511">
        <v>2.2549999999999999</v>
      </c>
      <c r="AE511">
        <v>2.2599999999999998</v>
      </c>
      <c r="AF511">
        <v>2.2400000000000002</v>
      </c>
      <c r="AG511">
        <v>2.2174999999999998</v>
      </c>
    </row>
    <row r="512" spans="1:33">
      <c r="A512" s="95">
        <v>44999</v>
      </c>
      <c r="C512" s="63">
        <v>25</v>
      </c>
      <c r="AD512">
        <v>2.2574999999999998</v>
      </c>
      <c r="AE512">
        <v>2.2650000000000001</v>
      </c>
      <c r="AF512">
        <v>2.2549999999999999</v>
      </c>
      <c r="AG512">
        <v>2.2250000000000001</v>
      </c>
    </row>
    <row r="513" spans="1:33">
      <c r="A513" s="95">
        <v>45000</v>
      </c>
      <c r="C513" s="63">
        <v>25</v>
      </c>
      <c r="AD513">
        <v>2.25</v>
      </c>
      <c r="AE513">
        <v>2.2549999999999999</v>
      </c>
      <c r="AF513">
        <v>2.2475000000000001</v>
      </c>
      <c r="AG513">
        <v>2.2200000000000002</v>
      </c>
    </row>
    <row r="514" spans="1:33">
      <c r="A514" s="95">
        <v>45001</v>
      </c>
      <c r="C514" s="63">
        <v>75</v>
      </c>
      <c r="AD514">
        <v>2.2675000000000001</v>
      </c>
      <c r="AE514">
        <v>2.2925</v>
      </c>
      <c r="AF514">
        <v>2.2850000000000001</v>
      </c>
      <c r="AG514">
        <v>2.2574999999999998</v>
      </c>
    </row>
    <row r="515" spans="1:33">
      <c r="A515" s="95">
        <v>45002</v>
      </c>
      <c r="C515" s="63">
        <v>40</v>
      </c>
      <c r="AD515">
        <v>2.2799999999999998</v>
      </c>
      <c r="AE515">
        <v>2.3199999999999998</v>
      </c>
      <c r="AF515">
        <v>2.31</v>
      </c>
      <c r="AG515">
        <v>2.2799999999999998</v>
      </c>
    </row>
    <row r="516" spans="1:33">
      <c r="A516" s="95">
        <v>45005</v>
      </c>
      <c r="C516" s="63">
        <v>0</v>
      </c>
      <c r="AD516">
        <v>2.2774999999999999</v>
      </c>
      <c r="AE516">
        <v>2.3149999999999999</v>
      </c>
      <c r="AF516">
        <v>2.31</v>
      </c>
      <c r="AG516">
        <v>2.2825000000000002</v>
      </c>
    </row>
    <row r="517" spans="1:33">
      <c r="A517" s="95">
        <v>45006</v>
      </c>
      <c r="C517" s="63">
        <v>0</v>
      </c>
      <c r="AD517">
        <v>2.2850000000000001</v>
      </c>
      <c r="AE517">
        <v>2.34</v>
      </c>
      <c r="AF517">
        <v>2.33</v>
      </c>
      <c r="AG517">
        <v>2.3050000000000002</v>
      </c>
    </row>
    <row r="518" spans="1:33">
      <c r="A518" s="95">
        <v>45007</v>
      </c>
      <c r="C518" s="63">
        <v>0</v>
      </c>
      <c r="AD518">
        <v>2.3075000000000001</v>
      </c>
      <c r="AE518">
        <v>2.3875000000000002</v>
      </c>
      <c r="AF518">
        <v>2.375</v>
      </c>
      <c r="AG518">
        <v>2.3450000000000002</v>
      </c>
    </row>
    <row r="519" spans="1:33">
      <c r="A519" s="95">
        <v>45008</v>
      </c>
      <c r="C519" s="63">
        <v>0</v>
      </c>
      <c r="AD519">
        <v>2.2974999999999999</v>
      </c>
      <c r="AE519">
        <v>2.3725000000000001</v>
      </c>
      <c r="AF519">
        <v>2.3624999999999998</v>
      </c>
      <c r="AG519">
        <v>2.335</v>
      </c>
    </row>
    <row r="520" spans="1:33">
      <c r="A520" s="95">
        <v>45009</v>
      </c>
      <c r="C520" s="63">
        <v>0</v>
      </c>
      <c r="AD520">
        <v>2.3050000000000002</v>
      </c>
      <c r="AE520">
        <v>2.3975</v>
      </c>
      <c r="AF520">
        <v>2.3875000000000002</v>
      </c>
      <c r="AG520">
        <v>2.3675000000000002</v>
      </c>
    </row>
    <row r="521" spans="1:33">
      <c r="A521" s="95">
        <v>45012</v>
      </c>
      <c r="C521" s="63">
        <v>0</v>
      </c>
      <c r="AD521">
        <v>2.3174999999999999</v>
      </c>
      <c r="AE521">
        <v>2.4449999999999998</v>
      </c>
      <c r="AF521">
        <v>2.4350000000000001</v>
      </c>
      <c r="AG521">
        <v>2.4075000000000002</v>
      </c>
    </row>
    <row r="522" spans="1:33">
      <c r="A522" s="95">
        <v>45013</v>
      </c>
      <c r="C522" s="63">
        <v>25</v>
      </c>
      <c r="AD522">
        <v>2.3149999999999999</v>
      </c>
      <c r="AE522">
        <v>2.4424999999999999</v>
      </c>
      <c r="AF522">
        <v>2.4300000000000002</v>
      </c>
      <c r="AG522">
        <v>2.4075000000000002</v>
      </c>
    </row>
    <row r="523" spans="1:33">
      <c r="A523" s="95">
        <v>45014</v>
      </c>
      <c r="C523" s="63">
        <v>0</v>
      </c>
      <c r="AD523">
        <v>2.3149999999999999</v>
      </c>
      <c r="AE523">
        <v>2.4449999999999998</v>
      </c>
      <c r="AF523">
        <v>2.4375</v>
      </c>
      <c r="AG523">
        <v>2.4075000000000002</v>
      </c>
    </row>
    <row r="524" spans="1:33">
      <c r="A524" s="95">
        <v>45015</v>
      </c>
      <c r="C524" s="63">
        <v>0</v>
      </c>
      <c r="AD524">
        <v>2.3125</v>
      </c>
      <c r="AE524">
        <v>2.4224999999999999</v>
      </c>
      <c r="AF524">
        <v>2.4125000000000001</v>
      </c>
      <c r="AG524">
        <v>2.3849999999999998</v>
      </c>
    </row>
    <row r="525" spans="1:33">
      <c r="A525" s="95">
        <v>45016</v>
      </c>
      <c r="C525" s="63">
        <v>0</v>
      </c>
      <c r="AD525">
        <v>2.3203</v>
      </c>
      <c r="AE525">
        <v>2.4950000000000001</v>
      </c>
      <c r="AF525">
        <v>2.48</v>
      </c>
      <c r="AG525">
        <v>2.4424999999999999</v>
      </c>
    </row>
    <row r="526" spans="1:33">
      <c r="A526" s="95">
        <v>45019</v>
      </c>
      <c r="C526" s="63">
        <v>0</v>
      </c>
      <c r="AD526">
        <v>2.3203</v>
      </c>
      <c r="AE526">
        <v>2.5150000000000001</v>
      </c>
      <c r="AF526">
        <v>2.5024999999999999</v>
      </c>
      <c r="AG526">
        <v>2.4649999999999999</v>
      </c>
    </row>
    <row r="527" spans="1:33">
      <c r="A527" s="95">
        <v>45020</v>
      </c>
      <c r="C527" s="63">
        <v>5</v>
      </c>
      <c r="AD527">
        <v>2.3203</v>
      </c>
      <c r="AE527">
        <v>2.5350000000000001</v>
      </c>
      <c r="AF527">
        <v>2.52</v>
      </c>
      <c r="AG527">
        <v>2.4775</v>
      </c>
    </row>
    <row r="528" spans="1:33">
      <c r="A528" s="95">
        <v>45021</v>
      </c>
      <c r="C528" s="63">
        <v>0</v>
      </c>
      <c r="AE528">
        <v>2.5325000000000002</v>
      </c>
      <c r="AF528">
        <v>2.5175000000000001</v>
      </c>
      <c r="AG528">
        <v>2.4775</v>
      </c>
    </row>
    <row r="529" spans="1:36">
      <c r="A529" s="95">
        <v>45022</v>
      </c>
      <c r="C529" s="63">
        <v>65</v>
      </c>
      <c r="AE529">
        <v>2.5150000000000001</v>
      </c>
      <c r="AF529">
        <v>2.5074999999999998</v>
      </c>
      <c r="AG529">
        <v>2.4750000000000001</v>
      </c>
    </row>
    <row r="530" spans="1:36">
      <c r="A530" s="95">
        <v>45026</v>
      </c>
      <c r="C530" s="63">
        <v>75</v>
      </c>
      <c r="AE530">
        <v>2.5474999999999999</v>
      </c>
      <c r="AF530">
        <v>2.54</v>
      </c>
      <c r="AG530">
        <v>2.4975000000000001</v>
      </c>
    </row>
    <row r="531" spans="1:36">
      <c r="A531" s="95">
        <v>45027</v>
      </c>
      <c r="C531" s="63">
        <v>75</v>
      </c>
      <c r="AE531">
        <v>2.5325000000000002</v>
      </c>
      <c r="AF531">
        <v>2.5299999999999998</v>
      </c>
      <c r="AG531">
        <v>2.4950000000000001</v>
      </c>
    </row>
    <row r="532" spans="1:36">
      <c r="A532" s="95">
        <v>45028</v>
      </c>
      <c r="C532" s="63">
        <v>0</v>
      </c>
      <c r="AE532">
        <v>2.5274999999999999</v>
      </c>
      <c r="AF532">
        <v>2.5249999999999999</v>
      </c>
      <c r="AG532">
        <v>2.4975000000000001</v>
      </c>
    </row>
    <row r="533" spans="1:36">
      <c r="A533" s="95">
        <v>45029</v>
      </c>
      <c r="C533" s="63">
        <v>0</v>
      </c>
      <c r="AE533">
        <v>2.52</v>
      </c>
      <c r="AF533">
        <v>2.5175000000000001</v>
      </c>
      <c r="AG533">
        <v>2.4874999999999998</v>
      </c>
    </row>
    <row r="534" spans="1:36">
      <c r="A534" s="95">
        <v>45030</v>
      </c>
      <c r="C534" s="63">
        <v>50</v>
      </c>
      <c r="AE534">
        <v>2.5474999999999999</v>
      </c>
      <c r="AF534">
        <v>2.5449999999999999</v>
      </c>
      <c r="AG534">
        <v>2.5099999999999998</v>
      </c>
    </row>
    <row r="535" spans="1:36">
      <c r="A535" s="95">
        <v>45033</v>
      </c>
      <c r="C535" s="63">
        <v>0</v>
      </c>
      <c r="AE535">
        <v>2.5325000000000002</v>
      </c>
      <c r="AF535">
        <v>2.5350000000000001</v>
      </c>
      <c r="AG535">
        <v>2.5049999999999999</v>
      </c>
    </row>
    <row r="536" spans="1:36">
      <c r="A536" s="95">
        <v>45034</v>
      </c>
      <c r="C536" s="63">
        <v>25</v>
      </c>
      <c r="AE536">
        <v>2.5150000000000001</v>
      </c>
      <c r="AF536">
        <v>2.5099999999999998</v>
      </c>
      <c r="AG536">
        <v>2.4849999999999999</v>
      </c>
    </row>
    <row r="537" spans="1:36">
      <c r="A537" s="95">
        <v>45035</v>
      </c>
      <c r="C537" s="63">
        <v>0</v>
      </c>
      <c r="AE537">
        <v>2.5</v>
      </c>
      <c r="AF537">
        <v>2.4550000000000001</v>
      </c>
      <c r="AG537">
        <v>2.44</v>
      </c>
    </row>
    <row r="538" spans="1:36">
      <c r="A538" s="95">
        <v>45036</v>
      </c>
      <c r="C538" s="63">
        <v>0</v>
      </c>
      <c r="AE538">
        <v>2.5</v>
      </c>
      <c r="AF538">
        <v>2.4550000000000001</v>
      </c>
      <c r="AG538">
        <v>2.4350000000000001</v>
      </c>
    </row>
    <row r="539" spans="1:36">
      <c r="A539" s="95">
        <v>45037</v>
      </c>
      <c r="C539" s="63">
        <v>12</v>
      </c>
      <c r="AE539">
        <v>2.5099999999999998</v>
      </c>
      <c r="AF539">
        <v>2.4900000000000002</v>
      </c>
      <c r="AG539">
        <v>2.46</v>
      </c>
    </row>
    <row r="540" spans="1:36">
      <c r="A540" s="95">
        <v>45040</v>
      </c>
      <c r="C540" s="63">
        <v>0</v>
      </c>
      <c r="AE540">
        <v>2.5049999999999999</v>
      </c>
      <c r="AF540">
        <v>2.48</v>
      </c>
      <c r="AG540">
        <v>2.4474999999999998</v>
      </c>
    </row>
    <row r="541" spans="1:36">
      <c r="A541" s="95">
        <v>45041</v>
      </c>
      <c r="C541" s="63">
        <v>0</v>
      </c>
      <c r="AE541">
        <v>2.5074999999999998</v>
      </c>
      <c r="AF541">
        <v>2.4975000000000001</v>
      </c>
      <c r="AG541">
        <v>2.4649999999999999</v>
      </c>
    </row>
    <row r="542" spans="1:36">
      <c r="A542" s="95">
        <v>45042</v>
      </c>
      <c r="C542" s="63">
        <v>25</v>
      </c>
      <c r="AE542">
        <v>2.5099999999999998</v>
      </c>
      <c r="AF542">
        <v>2.5150000000000001</v>
      </c>
      <c r="AG542">
        <v>2.4750000000000001</v>
      </c>
    </row>
    <row r="543" spans="1:36">
      <c r="A543" s="95">
        <v>45043</v>
      </c>
      <c r="C543" s="63">
        <v>150</v>
      </c>
      <c r="AE543">
        <v>2.5099999999999998</v>
      </c>
      <c r="AF543">
        <v>2.4700000000000002</v>
      </c>
      <c r="AG543">
        <v>2.4300000000000002</v>
      </c>
    </row>
    <row r="544" spans="1:36">
      <c r="A544" s="95">
        <v>45044</v>
      </c>
      <c r="AE544">
        <v>2.5049999999999999</v>
      </c>
      <c r="AF544">
        <v>2.5</v>
      </c>
      <c r="AG544">
        <v>2.4550000000000001</v>
      </c>
      <c r="AH544">
        <v>2.4325000000000001</v>
      </c>
      <c r="AI544">
        <v>2.3824999999999998</v>
      </c>
      <c r="AJ544">
        <v>2.3275000000000001</v>
      </c>
    </row>
    <row r="545" spans="1:36">
      <c r="A545" s="103">
        <v>45047</v>
      </c>
      <c r="C545" s="63">
        <v>25</v>
      </c>
      <c r="AE545">
        <v>2.5049999999999999</v>
      </c>
      <c r="AF545">
        <v>2.5</v>
      </c>
      <c r="AG545">
        <v>2.4575</v>
      </c>
      <c r="AH545">
        <v>2.4224999999999999</v>
      </c>
      <c r="AI545">
        <v>2.3824999999999998</v>
      </c>
      <c r="AJ545">
        <v>2.3374999999999999</v>
      </c>
    </row>
    <row r="546" spans="1:36">
      <c r="A546" s="95">
        <v>45048</v>
      </c>
      <c r="C546" s="63">
        <v>25</v>
      </c>
      <c r="AE546">
        <v>2.5049999999999999</v>
      </c>
      <c r="AF546">
        <v>2.4925000000000002</v>
      </c>
      <c r="AG546">
        <v>2.4449999999999998</v>
      </c>
      <c r="AH546">
        <v>2.4049999999999998</v>
      </c>
      <c r="AI546">
        <v>2.3624999999999998</v>
      </c>
      <c r="AJ546">
        <v>2.3149999999999999</v>
      </c>
    </row>
    <row r="547" spans="1:36">
      <c r="A547" s="95">
        <v>45049</v>
      </c>
      <c r="C547" s="63">
        <v>0</v>
      </c>
      <c r="AE547">
        <v>2.5049999999999999</v>
      </c>
      <c r="AF547">
        <v>2.4550000000000001</v>
      </c>
      <c r="AG547">
        <v>2.4175</v>
      </c>
      <c r="AH547">
        <v>2.3774999999999999</v>
      </c>
      <c r="AI547">
        <v>2.33</v>
      </c>
    </row>
    <row r="548" spans="1:36">
      <c r="A548" s="95">
        <v>45050</v>
      </c>
      <c r="AE548">
        <v>2.5024999999999999</v>
      </c>
      <c r="AF548">
        <v>2.4449999999999998</v>
      </c>
      <c r="AG548">
        <v>2.41</v>
      </c>
      <c r="AH548">
        <v>2.37</v>
      </c>
      <c r="AI548">
        <v>2.3224999999999998</v>
      </c>
    </row>
    <row r="549" spans="1:36">
      <c r="A549" s="95">
        <v>45051</v>
      </c>
      <c r="C549" s="63">
        <v>0</v>
      </c>
      <c r="AF549">
        <v>2.5150000000000001</v>
      </c>
      <c r="AG549">
        <v>2.4575</v>
      </c>
      <c r="AH549">
        <v>2.4249999999999998</v>
      </c>
      <c r="AI549">
        <v>2.38</v>
      </c>
      <c r="AJ549">
        <v>2.3325</v>
      </c>
    </row>
    <row r="550" spans="1:36">
      <c r="A550" s="95">
        <v>45054</v>
      </c>
      <c r="C550" s="63">
        <v>25</v>
      </c>
      <c r="AF550">
        <v>2.4975000000000001</v>
      </c>
      <c r="AG550">
        <v>2.4500000000000002</v>
      </c>
      <c r="AH550">
        <v>2.4175</v>
      </c>
      <c r="AI550">
        <v>2.375</v>
      </c>
      <c r="AJ550">
        <v>2.33</v>
      </c>
    </row>
    <row r="551" spans="1:36">
      <c r="A551" s="95">
        <v>45055</v>
      </c>
      <c r="C551" s="63">
        <v>25</v>
      </c>
      <c r="AF551">
        <v>2.4874999999999998</v>
      </c>
      <c r="AG551">
        <v>2.4249999999999998</v>
      </c>
      <c r="AH551">
        <v>2.39</v>
      </c>
      <c r="AI551">
        <v>2.3525</v>
      </c>
      <c r="AJ551">
        <v>2.31</v>
      </c>
    </row>
    <row r="552" spans="1:36">
      <c r="A552" s="95">
        <v>45056</v>
      </c>
      <c r="C552" s="63">
        <v>75</v>
      </c>
      <c r="AF552">
        <v>2.5024999999999999</v>
      </c>
      <c r="AG552">
        <v>2.4500000000000002</v>
      </c>
      <c r="AH552">
        <v>2.415</v>
      </c>
      <c r="AI552">
        <v>2.38</v>
      </c>
      <c r="AJ552">
        <v>2.3325</v>
      </c>
    </row>
    <row r="553" spans="1:36">
      <c r="A553" s="95">
        <v>45057</v>
      </c>
      <c r="C553" s="63">
        <v>0</v>
      </c>
      <c r="AF553">
        <v>2.5</v>
      </c>
      <c r="AG553">
        <v>2.4375</v>
      </c>
      <c r="AH553">
        <v>2.4049999999999998</v>
      </c>
      <c r="AI553">
        <v>2.3650000000000002</v>
      </c>
      <c r="AJ553">
        <v>2.3174999999999999</v>
      </c>
    </row>
    <row r="554" spans="1:36">
      <c r="A554" s="95">
        <v>45058</v>
      </c>
      <c r="C554" s="63">
        <v>0</v>
      </c>
      <c r="AF554">
        <v>2.5175000000000001</v>
      </c>
      <c r="AG554">
        <v>2.46</v>
      </c>
      <c r="AH554">
        <v>2.4249999999999998</v>
      </c>
      <c r="AI554">
        <v>2.3849999999999998</v>
      </c>
      <c r="AJ554">
        <v>2.3374999999999999</v>
      </c>
    </row>
    <row r="555" spans="1:36">
      <c r="A555" s="95">
        <v>45061</v>
      </c>
      <c r="C555" s="63">
        <v>0</v>
      </c>
      <c r="AF555">
        <v>2.5350000000000001</v>
      </c>
      <c r="AG555">
        <v>2.4975000000000001</v>
      </c>
      <c r="AH555">
        <v>2.46</v>
      </c>
      <c r="AI555">
        <v>2.4125000000000001</v>
      </c>
      <c r="AJ555">
        <v>2.36</v>
      </c>
    </row>
    <row r="556" spans="1:36">
      <c r="A556" s="95">
        <v>45062</v>
      </c>
      <c r="C556" s="63">
        <v>75</v>
      </c>
      <c r="AF556">
        <v>2.5249999999999999</v>
      </c>
      <c r="AG556">
        <v>2.5</v>
      </c>
      <c r="AH556">
        <v>2.4575</v>
      </c>
      <c r="AI556">
        <v>2.41</v>
      </c>
      <c r="AJ556">
        <v>2.355</v>
      </c>
    </row>
    <row r="557" spans="1:36">
      <c r="A557" s="95">
        <v>45063</v>
      </c>
      <c r="C557" s="63">
        <v>0</v>
      </c>
      <c r="AF557">
        <v>2.5225</v>
      </c>
      <c r="AG557">
        <v>2.4849999999999999</v>
      </c>
      <c r="AH557">
        <v>2.44</v>
      </c>
      <c r="AI557">
        <v>2.39</v>
      </c>
      <c r="AJ557">
        <v>2.3325</v>
      </c>
    </row>
    <row r="558" spans="1:36">
      <c r="A558" s="95">
        <v>45064</v>
      </c>
      <c r="C558" s="63">
        <v>25</v>
      </c>
      <c r="AF558">
        <v>2.5099999999999998</v>
      </c>
      <c r="AG558">
        <v>2.46</v>
      </c>
      <c r="AH558">
        <v>2.415</v>
      </c>
      <c r="AI558">
        <v>2.3675000000000002</v>
      </c>
      <c r="AJ558">
        <v>2.31</v>
      </c>
    </row>
    <row r="559" spans="1:36">
      <c r="A559" s="95">
        <v>45065</v>
      </c>
      <c r="C559" s="63">
        <v>0</v>
      </c>
      <c r="AF559">
        <v>2.5049999999999999</v>
      </c>
      <c r="AG559">
        <v>2.4449999999999998</v>
      </c>
      <c r="AH559">
        <v>2.4</v>
      </c>
      <c r="AI559">
        <v>2.3525</v>
      </c>
      <c r="AJ559">
        <v>2.2974999999999999</v>
      </c>
    </row>
    <row r="560" spans="1:36">
      <c r="A560" s="95">
        <v>45068</v>
      </c>
      <c r="C560" s="63">
        <v>0</v>
      </c>
      <c r="AF560">
        <v>2.52</v>
      </c>
      <c r="AG560">
        <v>2.4900000000000002</v>
      </c>
      <c r="AH560">
        <v>2.44</v>
      </c>
      <c r="AI560">
        <v>2.3925000000000001</v>
      </c>
      <c r="AJ560">
        <v>2.3374999999999999</v>
      </c>
    </row>
    <row r="561" spans="1:36">
      <c r="A561" s="95">
        <v>45069</v>
      </c>
      <c r="C561" s="63">
        <v>0</v>
      </c>
      <c r="AF561">
        <v>2.5150000000000001</v>
      </c>
      <c r="AG561">
        <v>2.5099999999999998</v>
      </c>
      <c r="AH561">
        <v>2.46</v>
      </c>
      <c r="AI561">
        <v>2.4075000000000002</v>
      </c>
      <c r="AJ561">
        <v>2.3525</v>
      </c>
    </row>
    <row r="562" spans="1:36">
      <c r="A562" s="95">
        <v>45070</v>
      </c>
      <c r="C562" s="63">
        <v>230</v>
      </c>
      <c r="AF562">
        <v>2.5249999999999999</v>
      </c>
      <c r="AG562">
        <v>2.5499999999999998</v>
      </c>
      <c r="AH562">
        <v>2.5</v>
      </c>
      <c r="AI562">
        <v>2.4424999999999999</v>
      </c>
      <c r="AJ562">
        <v>2.3849999999999998</v>
      </c>
    </row>
    <row r="563" spans="1:36">
      <c r="A563" s="95">
        <v>45071</v>
      </c>
      <c r="C563" s="63">
        <v>0</v>
      </c>
      <c r="AF563">
        <v>2.5249999999999999</v>
      </c>
      <c r="AG563">
        <v>2.5550000000000002</v>
      </c>
      <c r="AH563">
        <v>2.5049999999999999</v>
      </c>
      <c r="AI563">
        <v>2.4449999999999998</v>
      </c>
      <c r="AJ563">
        <v>2.3849999999999998</v>
      </c>
    </row>
    <row r="564" spans="1:36">
      <c r="A564" s="95">
        <v>45072</v>
      </c>
      <c r="C564" s="63">
        <v>75</v>
      </c>
      <c r="AF564">
        <v>2.5274999999999999</v>
      </c>
      <c r="AG564">
        <v>2.5874999999999999</v>
      </c>
      <c r="AH564">
        <v>2.54</v>
      </c>
      <c r="AI564">
        <v>2.48</v>
      </c>
      <c r="AJ564">
        <v>2.4224999999999999</v>
      </c>
    </row>
    <row r="565" spans="1:36">
      <c r="A565" s="103">
        <v>45075</v>
      </c>
      <c r="AF565" s="189">
        <v>2.5274999999999999</v>
      </c>
      <c r="AG565" s="189">
        <v>2.5874999999999999</v>
      </c>
      <c r="AH565" s="189">
        <v>2.54</v>
      </c>
      <c r="AI565" s="189">
        <v>2.48</v>
      </c>
      <c r="AJ565" s="189">
        <v>2.4224999999999999</v>
      </c>
    </row>
    <row r="566" spans="1:36">
      <c r="A566" s="95">
        <v>45076</v>
      </c>
      <c r="C566" s="63">
        <v>25</v>
      </c>
      <c r="AF566">
        <v>2.5274999999999999</v>
      </c>
      <c r="AG566">
        <v>2.5550000000000002</v>
      </c>
      <c r="AH566">
        <v>2.5150000000000001</v>
      </c>
      <c r="AI566">
        <v>2.4550000000000001</v>
      </c>
      <c r="AJ566">
        <v>2.3975</v>
      </c>
    </row>
    <row r="567" spans="1:36">
      <c r="A567" s="95">
        <v>45077</v>
      </c>
      <c r="C567" s="63">
        <v>0</v>
      </c>
      <c r="AF567">
        <v>2.524</v>
      </c>
      <c r="AG567">
        <v>2.5625</v>
      </c>
      <c r="AH567">
        <v>2.5249999999999999</v>
      </c>
      <c r="AI567">
        <v>2.4649999999999999</v>
      </c>
      <c r="AJ567">
        <v>2.4075000000000002</v>
      </c>
    </row>
    <row r="568" spans="1:36">
      <c r="A568" s="95">
        <v>45078</v>
      </c>
      <c r="C568" s="63">
        <v>340</v>
      </c>
      <c r="AF568">
        <v>2.524</v>
      </c>
      <c r="AG568">
        <v>2.5525000000000002</v>
      </c>
      <c r="AH568">
        <v>2.5249999999999999</v>
      </c>
      <c r="AI568">
        <v>2.4700000000000002</v>
      </c>
      <c r="AJ568">
        <v>2.41</v>
      </c>
    </row>
    <row r="569" spans="1:36">
      <c r="A569" s="95">
        <v>45079</v>
      </c>
      <c r="C569" s="63">
        <v>0</v>
      </c>
      <c r="AF569">
        <v>2.524</v>
      </c>
      <c r="AG569">
        <v>2.5724999999999998</v>
      </c>
      <c r="AH569">
        <v>2.54</v>
      </c>
      <c r="AI569">
        <v>2.4849999999999999</v>
      </c>
      <c r="AJ569">
        <v>2.4249999999999998</v>
      </c>
    </row>
    <row r="570" spans="1:36">
      <c r="A570" s="95">
        <v>45082</v>
      </c>
      <c r="C570" s="63">
        <v>0</v>
      </c>
      <c r="AG570">
        <v>2.5449999999999999</v>
      </c>
      <c r="AH570">
        <v>2.5175000000000001</v>
      </c>
      <c r="AI570">
        <v>2.4674999999999998</v>
      </c>
      <c r="AJ570">
        <v>2.41</v>
      </c>
    </row>
    <row r="571" spans="1:36">
      <c r="A571" s="95">
        <v>45083</v>
      </c>
      <c r="C571" s="63">
        <v>75</v>
      </c>
      <c r="AG571">
        <v>2.54</v>
      </c>
      <c r="AH571">
        <v>2.5150000000000001</v>
      </c>
      <c r="AI571">
        <v>2.4700000000000002</v>
      </c>
      <c r="AJ571">
        <v>2.4125000000000001</v>
      </c>
    </row>
    <row r="572" spans="1:36">
      <c r="A572" s="95">
        <v>45084</v>
      </c>
      <c r="C572" s="63">
        <v>180</v>
      </c>
      <c r="AG572">
        <v>2.5150000000000001</v>
      </c>
      <c r="AH572">
        <v>2.48</v>
      </c>
      <c r="AI572">
        <v>2.4325000000000001</v>
      </c>
      <c r="AJ572">
        <v>2.3774999999999999</v>
      </c>
    </row>
    <row r="573" spans="1:36">
      <c r="A573" s="95">
        <v>45085</v>
      </c>
      <c r="C573" s="63">
        <v>105</v>
      </c>
      <c r="AG573">
        <v>2.5249999999999999</v>
      </c>
      <c r="AH573">
        <v>2.4750000000000001</v>
      </c>
      <c r="AI573">
        <v>2.4275000000000002</v>
      </c>
      <c r="AJ573">
        <v>2.37</v>
      </c>
    </row>
    <row r="574" spans="1:36">
      <c r="A574" s="95">
        <v>45086</v>
      </c>
      <c r="C574" s="63">
        <v>0</v>
      </c>
      <c r="AG574">
        <v>2.5299999999999998</v>
      </c>
      <c r="AH574">
        <v>2.4900000000000002</v>
      </c>
      <c r="AI574">
        <v>2.4350000000000001</v>
      </c>
      <c r="AJ574">
        <v>2.37</v>
      </c>
    </row>
    <row r="575" spans="1:36">
      <c r="A575" s="95">
        <v>45089</v>
      </c>
      <c r="C575" s="63">
        <v>0</v>
      </c>
      <c r="AG575">
        <v>2.5449999999999999</v>
      </c>
      <c r="AH575">
        <v>2.5099999999999998</v>
      </c>
      <c r="AI575">
        <v>2.4550000000000001</v>
      </c>
      <c r="AJ575">
        <v>2.39</v>
      </c>
    </row>
    <row r="576" spans="1:36">
      <c r="A576" s="95">
        <v>45090</v>
      </c>
      <c r="AG576">
        <v>2.5436999999999999</v>
      </c>
      <c r="AH576">
        <v>2.5074999999999998</v>
      </c>
      <c r="AI576">
        <v>2.4525000000000001</v>
      </c>
      <c r="AJ576">
        <v>2.3875000000000002</v>
      </c>
    </row>
    <row r="577" spans="1:36">
      <c r="A577" s="95">
        <v>45091</v>
      </c>
      <c r="AG577">
        <v>2.5550000000000002</v>
      </c>
      <c r="AH577">
        <v>2.5099999999999998</v>
      </c>
      <c r="AI577">
        <v>2.4550000000000001</v>
      </c>
      <c r="AJ577">
        <v>2.39</v>
      </c>
    </row>
    <row r="578" spans="1:36">
      <c r="A578" s="95">
        <v>45092</v>
      </c>
      <c r="C578" s="63">
        <v>0</v>
      </c>
      <c r="AG578">
        <v>2.5775000000000001</v>
      </c>
      <c r="AH578">
        <v>2.5750000000000002</v>
      </c>
      <c r="AI578">
        <v>2.5175000000000001</v>
      </c>
      <c r="AJ578">
        <v>2.4474999999999998</v>
      </c>
    </row>
    <row r="579" spans="1:36">
      <c r="A579" s="95">
        <v>45093</v>
      </c>
      <c r="C579" s="63">
        <v>0</v>
      </c>
      <c r="AG579">
        <v>2.6074999999999999</v>
      </c>
      <c r="AH579">
        <v>2.62</v>
      </c>
      <c r="AI579">
        <v>2.5649999999999999</v>
      </c>
      <c r="AJ579">
        <v>2.4950000000000001</v>
      </c>
    </row>
    <row r="580" spans="1:36">
      <c r="A580" s="103">
        <v>45096</v>
      </c>
      <c r="AG580" s="189">
        <v>2.6074999999999999</v>
      </c>
      <c r="AH580" s="189">
        <v>2.62</v>
      </c>
      <c r="AI580" s="189">
        <v>2.5649999999999999</v>
      </c>
      <c r="AJ580" s="189">
        <v>2.4950000000000001</v>
      </c>
    </row>
    <row r="581" spans="1:36">
      <c r="A581" s="95">
        <v>45097</v>
      </c>
      <c r="C581" s="63">
        <v>0</v>
      </c>
      <c r="AG581">
        <v>2.6150000000000002</v>
      </c>
      <c r="AH581">
        <v>2.6349999999999998</v>
      </c>
      <c r="AI581">
        <v>2.5825</v>
      </c>
      <c r="AJ581">
        <v>2.5150000000000001</v>
      </c>
    </row>
    <row r="582" spans="1:36">
      <c r="A582" s="95">
        <v>45098</v>
      </c>
      <c r="C582" s="63">
        <v>200</v>
      </c>
      <c r="AG582">
        <v>2.67</v>
      </c>
      <c r="AH582">
        <v>2.76</v>
      </c>
      <c r="AI582">
        <v>2.6850000000000001</v>
      </c>
      <c r="AJ582">
        <v>2.605</v>
      </c>
    </row>
    <row r="583" spans="1:36">
      <c r="A583" s="95">
        <v>45099</v>
      </c>
      <c r="C583" s="63">
        <v>15</v>
      </c>
      <c r="AG583">
        <v>2.66</v>
      </c>
      <c r="AH583">
        <v>2.7349999999999999</v>
      </c>
      <c r="AI583">
        <v>2.6625000000000001</v>
      </c>
      <c r="AJ583">
        <v>2.585</v>
      </c>
    </row>
    <row r="584" spans="1:36">
      <c r="A584" s="95">
        <v>45100</v>
      </c>
      <c r="C584" s="63">
        <v>40</v>
      </c>
      <c r="AG584">
        <v>2.6724999999999999</v>
      </c>
      <c r="AH584">
        <v>2.7174999999999998</v>
      </c>
      <c r="AI584">
        <v>2.6324999999999998</v>
      </c>
      <c r="AJ584">
        <v>2.5474999999999999</v>
      </c>
    </row>
    <row r="585" spans="1:36">
      <c r="A585" s="95">
        <v>45103</v>
      </c>
      <c r="C585" s="63">
        <v>75</v>
      </c>
      <c r="AG585">
        <v>2.6724999999999999</v>
      </c>
      <c r="AH585">
        <v>2.74</v>
      </c>
      <c r="AI585">
        <v>2.66</v>
      </c>
      <c r="AJ585">
        <v>2.5724999999999998</v>
      </c>
    </row>
    <row r="586" spans="1:36">
      <c r="A586" s="95">
        <v>45104</v>
      </c>
      <c r="C586" s="63">
        <v>45</v>
      </c>
      <c r="AG586">
        <v>2.6724999999999999</v>
      </c>
      <c r="AH586">
        <v>2.6875</v>
      </c>
      <c r="AI586">
        <v>2.6025</v>
      </c>
      <c r="AJ586">
        <v>2.5099999999999998</v>
      </c>
    </row>
    <row r="587" spans="1:36">
      <c r="A587" s="95">
        <v>45105</v>
      </c>
      <c r="C587" s="63">
        <v>75</v>
      </c>
      <c r="AG587">
        <v>2.65</v>
      </c>
      <c r="AH587">
        <v>2.58</v>
      </c>
      <c r="AI587">
        <v>2.5049999999999999</v>
      </c>
      <c r="AJ587">
        <v>2.4224999999999999</v>
      </c>
    </row>
    <row r="588" spans="1:36">
      <c r="A588" s="95">
        <v>45106</v>
      </c>
      <c r="C588" s="63">
        <v>0</v>
      </c>
      <c r="AG588">
        <v>2.645</v>
      </c>
      <c r="AH588">
        <v>2.4950000000000001</v>
      </c>
      <c r="AI588">
        <v>2.4224999999999999</v>
      </c>
      <c r="AJ588">
        <v>2.3475000000000001</v>
      </c>
    </row>
    <row r="589" spans="1:36">
      <c r="A589" s="95">
        <v>45107</v>
      </c>
      <c r="C589" s="63">
        <v>0</v>
      </c>
      <c r="AG589">
        <v>2.6404000000000001</v>
      </c>
      <c r="AH589">
        <v>2.4350000000000001</v>
      </c>
      <c r="AI589">
        <v>2.3650000000000002</v>
      </c>
      <c r="AJ589">
        <v>2.29</v>
      </c>
    </row>
    <row r="590" spans="1:36">
      <c r="A590" s="95">
        <v>45110</v>
      </c>
      <c r="C590" s="63">
        <v>0</v>
      </c>
      <c r="AG590">
        <v>2.6337000000000002</v>
      </c>
      <c r="AH590">
        <v>2.41</v>
      </c>
      <c r="AI590">
        <v>2.34</v>
      </c>
      <c r="AJ590">
        <v>2.2675000000000001</v>
      </c>
    </row>
    <row r="591" spans="1:36">
      <c r="A591" s="103">
        <v>45111</v>
      </c>
      <c r="AG591" s="189">
        <v>2.6337000000000002</v>
      </c>
      <c r="AH591" s="189">
        <v>2.41</v>
      </c>
      <c r="AI591" s="189">
        <v>2.34</v>
      </c>
      <c r="AJ591" s="189">
        <v>2.2675000000000001</v>
      </c>
    </row>
    <row r="592" spans="1:36">
      <c r="A592" s="95">
        <v>45112</v>
      </c>
      <c r="C592" s="63">
        <v>0</v>
      </c>
      <c r="AG592">
        <v>2.6337000000000002</v>
      </c>
      <c r="AH592">
        <v>2.4</v>
      </c>
      <c r="AI592">
        <v>2.3275000000000001</v>
      </c>
      <c r="AJ592">
        <v>2.2524999999999999</v>
      </c>
    </row>
    <row r="593" spans="1:36">
      <c r="A593" s="95">
        <v>45113</v>
      </c>
      <c r="C593" s="63">
        <v>0</v>
      </c>
      <c r="AH593">
        <v>2.415</v>
      </c>
      <c r="AI593">
        <v>2.34</v>
      </c>
      <c r="AJ593">
        <v>2.2650000000000001</v>
      </c>
    </row>
    <row r="594" spans="1:36">
      <c r="A594" s="95">
        <v>45114</v>
      </c>
      <c r="C594" s="63">
        <v>150</v>
      </c>
      <c r="AH594">
        <v>2.4449999999999998</v>
      </c>
      <c r="AI594">
        <v>2.35</v>
      </c>
      <c r="AJ594">
        <v>2.2650000000000001</v>
      </c>
    </row>
    <row r="595" spans="1:36">
      <c r="A595" s="95">
        <v>45117</v>
      </c>
      <c r="C595" s="63">
        <v>100</v>
      </c>
      <c r="AH595">
        <v>2.4849999999999999</v>
      </c>
      <c r="AI595">
        <v>2.3875000000000002</v>
      </c>
      <c r="AJ595">
        <v>2.2925</v>
      </c>
    </row>
    <row r="596" spans="1:36">
      <c r="A596" s="95">
        <v>45118</v>
      </c>
      <c r="C596" s="63">
        <v>25</v>
      </c>
      <c r="AH596">
        <v>2.4900000000000002</v>
      </c>
      <c r="AI596">
        <v>2.4</v>
      </c>
      <c r="AJ596">
        <v>2.2999999999999998</v>
      </c>
    </row>
    <row r="597" spans="1:36">
      <c r="A597" s="95">
        <v>45119</v>
      </c>
      <c r="C597" s="63">
        <v>0</v>
      </c>
      <c r="AH597">
        <v>2.4849999999999999</v>
      </c>
      <c r="AI597">
        <v>2.39</v>
      </c>
      <c r="AJ597">
        <v>2.2825000000000002</v>
      </c>
    </row>
    <row r="598" spans="1:36">
      <c r="A598" s="95">
        <v>45120</v>
      </c>
      <c r="C598" s="63">
        <v>25</v>
      </c>
      <c r="AH598">
        <v>2.5449999999999999</v>
      </c>
      <c r="AI598">
        <v>2.4649999999999999</v>
      </c>
      <c r="AJ598">
        <v>2.3424999999999998</v>
      </c>
    </row>
    <row r="599" spans="1:36">
      <c r="A599" s="95">
        <v>45121</v>
      </c>
      <c r="C599" s="63">
        <v>0</v>
      </c>
      <c r="AH599">
        <v>2.5950000000000002</v>
      </c>
      <c r="AI599">
        <v>2.5299999999999998</v>
      </c>
      <c r="AJ599">
        <v>2.4049999999999998</v>
      </c>
    </row>
    <row r="600" spans="1:36">
      <c r="A600" s="95">
        <v>45124</v>
      </c>
      <c r="C600" s="63">
        <v>140</v>
      </c>
      <c r="AH600">
        <v>2.605</v>
      </c>
      <c r="AI600">
        <v>2.5449999999999999</v>
      </c>
      <c r="AJ600">
        <v>2.4175</v>
      </c>
    </row>
    <row r="601" spans="1:36">
      <c r="A601" s="95">
        <v>45125</v>
      </c>
      <c r="C601" s="63">
        <v>25</v>
      </c>
      <c r="AH601">
        <v>2.6150000000000002</v>
      </c>
      <c r="AI601">
        <v>2.5750000000000002</v>
      </c>
      <c r="AJ601">
        <v>2.4474999999999998</v>
      </c>
    </row>
    <row r="602" spans="1:36">
      <c r="A602" s="95">
        <v>45126</v>
      </c>
      <c r="C602" s="63">
        <v>100</v>
      </c>
      <c r="AH602">
        <v>2.6</v>
      </c>
      <c r="AI602">
        <v>2.5449999999999999</v>
      </c>
      <c r="AJ602">
        <v>2.44</v>
      </c>
    </row>
    <row r="603" spans="1:36">
      <c r="A603" s="95">
        <v>45127</v>
      </c>
      <c r="C603" s="63">
        <v>0</v>
      </c>
      <c r="AH603">
        <v>2.6</v>
      </c>
      <c r="AI603">
        <v>2.54</v>
      </c>
      <c r="AJ603">
        <v>2.4350000000000001</v>
      </c>
    </row>
    <row r="604" spans="1:36">
      <c r="A604" s="95">
        <v>45128</v>
      </c>
      <c r="C604" s="63">
        <v>0</v>
      </c>
      <c r="AH604">
        <v>2.5950000000000002</v>
      </c>
      <c r="AI604">
        <v>2.54</v>
      </c>
      <c r="AJ604">
        <v>2.4350000000000001</v>
      </c>
    </row>
    <row r="605" spans="1:36">
      <c r="A605" s="95">
        <v>45131</v>
      </c>
      <c r="C605" s="63">
        <v>50</v>
      </c>
      <c r="AH605">
        <v>2.6025</v>
      </c>
      <c r="AI605">
        <v>2.57</v>
      </c>
      <c r="AJ605">
        <v>2.4750000000000001</v>
      </c>
    </row>
    <row r="606" spans="1:36">
      <c r="A606" s="95">
        <v>45132</v>
      </c>
      <c r="C606" s="63">
        <v>650</v>
      </c>
      <c r="AH606">
        <v>2.5874999999999999</v>
      </c>
      <c r="AI606">
        <v>2.5375000000000001</v>
      </c>
      <c r="AJ606">
        <v>2.4500000000000002</v>
      </c>
    </row>
    <row r="607" spans="1:36">
      <c r="A607" s="95">
        <v>45133</v>
      </c>
      <c r="C607" s="63">
        <v>0</v>
      </c>
      <c r="AH607">
        <v>2.57</v>
      </c>
      <c r="AI607">
        <v>2.4649999999999999</v>
      </c>
      <c r="AJ607">
        <v>2.3824999999999998</v>
      </c>
    </row>
    <row r="608" spans="1:36">
      <c r="A608" s="95">
        <v>45134</v>
      </c>
      <c r="C608" s="63">
        <v>0</v>
      </c>
      <c r="AH608">
        <v>2.5550000000000002</v>
      </c>
      <c r="AI608">
        <v>2.4</v>
      </c>
      <c r="AJ608">
        <v>2.3250000000000002</v>
      </c>
    </row>
    <row r="609" spans="1:36">
      <c r="A609" s="95">
        <v>45135</v>
      </c>
      <c r="C609" s="63">
        <v>0</v>
      </c>
      <c r="AH609">
        <v>2.5499999999999998</v>
      </c>
      <c r="AI609">
        <v>2.35</v>
      </c>
      <c r="AJ609">
        <v>2.2850000000000001</v>
      </c>
    </row>
    <row r="610" spans="1:36">
      <c r="A610" s="95">
        <v>45138</v>
      </c>
      <c r="C610" s="63">
        <v>0</v>
      </c>
      <c r="AH610">
        <v>2.5573999999999999</v>
      </c>
      <c r="AI610">
        <v>2.29</v>
      </c>
      <c r="AJ610">
        <v>2.2250000000000001</v>
      </c>
    </row>
    <row r="611" spans="1:36">
      <c r="A611" s="95">
        <v>45139</v>
      </c>
      <c r="C611" s="63">
        <v>0</v>
      </c>
      <c r="AH611">
        <v>2.5449999999999999</v>
      </c>
      <c r="AI611">
        <v>2.2625000000000002</v>
      </c>
      <c r="AJ611">
        <v>2.1949999999999998</v>
      </c>
    </row>
    <row r="612" spans="1:36">
      <c r="A612" s="95">
        <v>45140</v>
      </c>
      <c r="C612" s="63">
        <v>125</v>
      </c>
      <c r="AH612">
        <v>2.5449999999999999</v>
      </c>
      <c r="AI612">
        <v>2.2349999999999999</v>
      </c>
      <c r="AJ612">
        <v>2.165</v>
      </c>
    </row>
    <row r="613" spans="1:36">
      <c r="A613" s="95">
        <v>45141</v>
      </c>
      <c r="C613" s="63">
        <v>0</v>
      </c>
      <c r="AI613">
        <v>2.2599999999999998</v>
      </c>
      <c r="AJ613">
        <v>2.19</v>
      </c>
    </row>
    <row r="614" spans="1:36">
      <c r="A614" s="95">
        <v>45142</v>
      </c>
      <c r="C614" s="63">
        <v>0</v>
      </c>
      <c r="AI614">
        <v>2.2599999999999998</v>
      </c>
      <c r="AJ614">
        <v>2.2000000000000002</v>
      </c>
    </row>
    <row r="615" spans="1:36">
      <c r="A615" s="95">
        <v>45145</v>
      </c>
      <c r="C615" s="63">
        <v>0</v>
      </c>
      <c r="AI615">
        <v>2.27</v>
      </c>
      <c r="AJ615">
        <v>2.21</v>
      </c>
    </row>
    <row r="616" spans="1:36">
      <c r="A616" s="95">
        <v>45146</v>
      </c>
      <c r="C616" s="63">
        <v>50</v>
      </c>
      <c r="AI616">
        <v>2.2799999999999998</v>
      </c>
      <c r="AJ616">
        <v>2.2149999999999999</v>
      </c>
    </row>
    <row r="617" spans="1:36">
      <c r="A617" s="95">
        <v>45147</v>
      </c>
      <c r="C617" s="63">
        <v>0</v>
      </c>
      <c r="AI617">
        <v>2.2850000000000001</v>
      </c>
      <c r="AJ617">
        <v>2.2349999999999999</v>
      </c>
    </row>
    <row r="618" spans="1:36">
      <c r="A618" s="95">
        <v>45148</v>
      </c>
      <c r="C618" s="63">
        <v>150</v>
      </c>
      <c r="AI618">
        <v>2.27</v>
      </c>
      <c r="AJ618">
        <v>2.23</v>
      </c>
    </row>
    <row r="619" spans="1:36">
      <c r="A619" s="95">
        <v>45149</v>
      </c>
      <c r="C619" s="63">
        <v>0</v>
      </c>
      <c r="AI619">
        <v>2.2549999999999999</v>
      </c>
      <c r="AJ619">
        <v>2.2000000000000002</v>
      </c>
    </row>
    <row r="620" spans="1:36">
      <c r="A620" s="95">
        <v>45152</v>
      </c>
      <c r="C620" s="63">
        <v>0</v>
      </c>
      <c r="AI620">
        <v>2.2475000000000001</v>
      </c>
      <c r="AJ620">
        <v>2.1974999999999998</v>
      </c>
    </row>
    <row r="621" spans="1:36">
      <c r="A621" s="95">
        <v>45153</v>
      </c>
      <c r="C621" s="63">
        <v>25</v>
      </c>
      <c r="AI621">
        <v>2.2124999999999999</v>
      </c>
      <c r="AJ621">
        <v>2.1625000000000001</v>
      </c>
    </row>
    <row r="622" spans="1:36">
      <c r="A622" s="95">
        <v>45154</v>
      </c>
      <c r="C622" s="63">
        <v>100</v>
      </c>
      <c r="AI622">
        <v>2.21</v>
      </c>
      <c r="AJ622">
        <v>2.14</v>
      </c>
    </row>
    <row r="623" spans="1:36">
      <c r="A623" s="95">
        <v>45155</v>
      </c>
      <c r="C623" s="63">
        <v>0</v>
      </c>
      <c r="AI623">
        <v>2.1974999999999998</v>
      </c>
      <c r="AJ623">
        <v>2.1150000000000002</v>
      </c>
    </row>
    <row r="624" spans="1:36">
      <c r="A624" s="95">
        <v>45156</v>
      </c>
      <c r="C624" s="63">
        <v>0</v>
      </c>
      <c r="AI624">
        <v>2.21</v>
      </c>
      <c r="AJ624">
        <v>2.14</v>
      </c>
    </row>
    <row r="625" spans="1:38">
      <c r="A625" s="95">
        <v>45159</v>
      </c>
      <c r="C625" s="63">
        <v>0</v>
      </c>
      <c r="AI625">
        <v>2.2149999999999999</v>
      </c>
      <c r="AJ625">
        <v>2.16</v>
      </c>
    </row>
    <row r="626" spans="1:38">
      <c r="A626" s="95">
        <v>45160</v>
      </c>
      <c r="C626" s="63">
        <v>0</v>
      </c>
      <c r="AI626">
        <v>2.2200000000000002</v>
      </c>
      <c r="AJ626">
        <v>2.1749999999999998</v>
      </c>
    </row>
    <row r="627" spans="1:38">
      <c r="A627" s="95">
        <v>45161</v>
      </c>
      <c r="C627" s="63">
        <v>75</v>
      </c>
      <c r="AI627">
        <v>2.2275</v>
      </c>
      <c r="AJ627">
        <v>2.2200000000000002</v>
      </c>
      <c r="AL627">
        <v>2.0350000000000001</v>
      </c>
    </row>
    <row r="628" spans="1:38">
      <c r="A628" s="95">
        <v>45162</v>
      </c>
      <c r="C628" s="63">
        <v>0</v>
      </c>
      <c r="AI628">
        <v>2.2275</v>
      </c>
      <c r="AJ628">
        <v>2.2275</v>
      </c>
      <c r="AL628">
        <v>2.0249999999999999</v>
      </c>
    </row>
    <row r="629" spans="1:38">
      <c r="A629" s="95">
        <v>45163</v>
      </c>
      <c r="C629" s="63">
        <v>125</v>
      </c>
      <c r="AI629">
        <v>2.2349999999999999</v>
      </c>
      <c r="AJ629">
        <v>2.2400000000000002</v>
      </c>
      <c r="AL629">
        <v>2.0499999999999998</v>
      </c>
    </row>
    <row r="630" spans="1:38">
      <c r="A630" s="103">
        <v>45166</v>
      </c>
      <c r="C630" s="63">
        <v>0</v>
      </c>
      <c r="AI630">
        <v>2.2450000000000001</v>
      </c>
      <c r="AJ630">
        <v>2.2799999999999998</v>
      </c>
      <c r="AL630">
        <v>2.09</v>
      </c>
    </row>
    <row r="631" spans="1:38">
      <c r="A631" s="95">
        <v>45167</v>
      </c>
      <c r="C631" s="63">
        <v>0</v>
      </c>
      <c r="AI631">
        <v>2.2475000000000001</v>
      </c>
      <c r="AJ631">
        <v>2.29</v>
      </c>
      <c r="AL631">
        <v>2.0924999999999998</v>
      </c>
    </row>
    <row r="632" spans="1:38">
      <c r="A632" s="95">
        <v>45168</v>
      </c>
      <c r="C632" s="63">
        <v>0</v>
      </c>
      <c r="AI632">
        <v>2.25</v>
      </c>
      <c r="AJ632">
        <v>2.3374999999999999</v>
      </c>
      <c r="AL632">
        <v>2.11</v>
      </c>
    </row>
    <row r="633" spans="1:38">
      <c r="A633" s="95">
        <v>45169</v>
      </c>
      <c r="C633" s="63">
        <v>0</v>
      </c>
      <c r="AI633">
        <v>2.2385000000000002</v>
      </c>
      <c r="AJ633">
        <v>2.3450000000000002</v>
      </c>
      <c r="AL633">
        <v>2.11</v>
      </c>
    </row>
    <row r="634" spans="1:38">
      <c r="A634" s="95">
        <v>45170</v>
      </c>
      <c r="C634" s="63">
        <v>0</v>
      </c>
      <c r="AI634">
        <v>2.2446999999999999</v>
      </c>
      <c r="AJ634">
        <v>2.36</v>
      </c>
      <c r="AL634">
        <v>2.12</v>
      </c>
    </row>
    <row r="635" spans="1:38">
      <c r="A635" s="95">
        <v>45173</v>
      </c>
      <c r="AI635" s="189">
        <v>2.2446999999999999</v>
      </c>
      <c r="AJ635" s="189">
        <v>2.36</v>
      </c>
      <c r="AK635" s="189"/>
      <c r="AL635" s="189">
        <v>2.12</v>
      </c>
    </row>
    <row r="636" spans="1:38">
      <c r="A636" s="95">
        <v>45174</v>
      </c>
      <c r="C636" s="63">
        <v>0</v>
      </c>
      <c r="AI636">
        <v>2.2446999999999999</v>
      </c>
      <c r="AJ636">
        <v>2.355</v>
      </c>
      <c r="AL636">
        <v>2.1274999999999999</v>
      </c>
    </row>
    <row r="637" spans="1:38">
      <c r="A637" s="95">
        <v>45175</v>
      </c>
      <c r="C637" s="63">
        <v>25</v>
      </c>
      <c r="AJ637">
        <v>2.33</v>
      </c>
      <c r="AL637">
        <v>2.1074999999999999</v>
      </c>
    </row>
    <row r="638" spans="1:38">
      <c r="A638" s="95">
        <v>45176</v>
      </c>
      <c r="C638" s="63">
        <v>0</v>
      </c>
      <c r="AJ638">
        <v>2.3475000000000001</v>
      </c>
      <c r="AL638">
        <v>2.11</v>
      </c>
    </row>
    <row r="639" spans="1:38">
      <c r="A639" s="95">
        <v>45177</v>
      </c>
      <c r="C639" s="63">
        <v>0</v>
      </c>
      <c r="AJ639">
        <v>2.355</v>
      </c>
      <c r="AL639">
        <v>2.1150000000000002</v>
      </c>
    </row>
    <row r="640" spans="1:38">
      <c r="A640" s="95">
        <v>45180</v>
      </c>
      <c r="C640" s="63">
        <v>0</v>
      </c>
      <c r="AJ640">
        <v>2.39</v>
      </c>
      <c r="AL640">
        <v>2.145</v>
      </c>
    </row>
    <row r="641" spans="1:39">
      <c r="A641" s="95">
        <v>45181</v>
      </c>
      <c r="C641" s="63">
        <v>250</v>
      </c>
      <c r="AJ641">
        <v>2.3875000000000002</v>
      </c>
      <c r="AK641">
        <v>2.2999999999999998</v>
      </c>
      <c r="AL641">
        <v>2.14</v>
      </c>
      <c r="AM641">
        <v>2.04</v>
      </c>
    </row>
    <row r="642" spans="1:39">
      <c r="A642" s="95">
        <v>45182</v>
      </c>
      <c r="C642" s="63">
        <v>235</v>
      </c>
      <c r="AJ642">
        <v>2.4874999999999998</v>
      </c>
      <c r="AK642">
        <v>2.41</v>
      </c>
      <c r="AL642">
        <v>2.2225000000000001</v>
      </c>
      <c r="AM642">
        <v>2.1</v>
      </c>
    </row>
    <row r="643" spans="1:39">
      <c r="A643" s="95">
        <v>45183</v>
      </c>
      <c r="C643" s="63">
        <v>0</v>
      </c>
      <c r="AJ643">
        <v>2.5049999999999999</v>
      </c>
      <c r="AK643">
        <v>2.4449999999999998</v>
      </c>
      <c r="AL643">
        <v>2.25</v>
      </c>
      <c r="AM643">
        <v>2.1175000000000002</v>
      </c>
    </row>
    <row r="644" spans="1:39">
      <c r="A644" s="95">
        <v>45184</v>
      </c>
      <c r="C644" s="63">
        <v>75</v>
      </c>
      <c r="AJ644">
        <v>2.4575</v>
      </c>
      <c r="AK644">
        <v>2.38</v>
      </c>
      <c r="AL644">
        <v>2.2050000000000001</v>
      </c>
      <c r="AM644">
        <v>2.0750000000000002</v>
      </c>
    </row>
    <row r="645" spans="1:39">
      <c r="A645" s="95">
        <v>45187</v>
      </c>
      <c r="C645" s="63">
        <v>0</v>
      </c>
      <c r="AJ645">
        <v>2.4350000000000001</v>
      </c>
      <c r="AK645">
        <v>2.3450000000000002</v>
      </c>
      <c r="AL645">
        <v>2.165</v>
      </c>
      <c r="AM645">
        <v>2.0375000000000001</v>
      </c>
    </row>
    <row r="646" spans="1:39">
      <c r="A646" s="95">
        <v>45188</v>
      </c>
      <c r="C646" s="63">
        <v>125</v>
      </c>
      <c r="AJ646">
        <v>2.39</v>
      </c>
      <c r="AK646">
        <v>2.2799999999999998</v>
      </c>
      <c r="AL646">
        <v>2.1025</v>
      </c>
      <c r="AM646">
        <v>1.98</v>
      </c>
    </row>
    <row r="647" spans="1:39">
      <c r="A647" s="95">
        <v>45189</v>
      </c>
      <c r="C647" s="63">
        <v>0</v>
      </c>
      <c r="AJ647">
        <v>2.4249999999999998</v>
      </c>
      <c r="AK647">
        <v>2.31</v>
      </c>
      <c r="AL647">
        <v>2.12</v>
      </c>
      <c r="AM647">
        <v>1.9824999999999999</v>
      </c>
    </row>
    <row r="648" spans="1:39">
      <c r="A648" s="95">
        <v>45190</v>
      </c>
      <c r="C648" s="63">
        <v>0</v>
      </c>
      <c r="AJ648">
        <v>2.4075000000000002</v>
      </c>
      <c r="AK648">
        <v>2.2999999999999998</v>
      </c>
      <c r="AL648">
        <v>2.11</v>
      </c>
      <c r="AM648">
        <v>1.97</v>
      </c>
    </row>
    <row r="649" spans="1:39">
      <c r="A649" s="95">
        <v>45191</v>
      </c>
      <c r="C649" s="63">
        <v>25</v>
      </c>
      <c r="AJ649">
        <v>2.4224999999999999</v>
      </c>
      <c r="AK649">
        <v>2.3149999999999999</v>
      </c>
      <c r="AL649">
        <v>2.125</v>
      </c>
      <c r="AM649">
        <v>1.98</v>
      </c>
    </row>
    <row r="650" spans="1:39">
      <c r="A650" s="95">
        <v>45194</v>
      </c>
      <c r="C650" s="63">
        <v>0</v>
      </c>
      <c r="AJ650">
        <v>2.415</v>
      </c>
      <c r="AK650">
        <v>2.3475000000000001</v>
      </c>
      <c r="AL650">
        <v>2.1549999999999998</v>
      </c>
      <c r="AM650">
        <v>2.0049999999999999</v>
      </c>
    </row>
    <row r="651" spans="1:39">
      <c r="A651" s="95">
        <v>45195</v>
      </c>
      <c r="C651" s="63">
        <v>200</v>
      </c>
      <c r="AJ651">
        <v>2.39</v>
      </c>
      <c r="AK651">
        <v>2.2999999999999998</v>
      </c>
      <c r="AL651">
        <v>2.12</v>
      </c>
      <c r="AM651">
        <v>1.9850000000000001</v>
      </c>
    </row>
    <row r="652" spans="1:39">
      <c r="A652" s="95">
        <v>45196</v>
      </c>
      <c r="C652" s="63">
        <v>0</v>
      </c>
      <c r="AJ652">
        <v>2.415</v>
      </c>
      <c r="AK652">
        <v>2.2949999999999999</v>
      </c>
      <c r="AL652">
        <v>2.11</v>
      </c>
      <c r="AM652">
        <v>1.98</v>
      </c>
    </row>
    <row r="653" spans="1:39">
      <c r="A653" s="95">
        <v>45197</v>
      </c>
      <c r="C653" s="63">
        <v>0</v>
      </c>
      <c r="AJ653">
        <v>2.415</v>
      </c>
      <c r="AK653">
        <v>2.3275000000000001</v>
      </c>
      <c r="AL653">
        <v>2.13</v>
      </c>
      <c r="AM653">
        <v>1.9950000000000001</v>
      </c>
    </row>
    <row r="654" spans="1:39">
      <c r="A654" s="95">
        <v>45198</v>
      </c>
      <c r="C654" s="63">
        <v>0</v>
      </c>
      <c r="AJ654">
        <v>2.3999000000000001</v>
      </c>
      <c r="AK654">
        <v>2.2650000000000001</v>
      </c>
      <c r="AL654">
        <v>2.0775000000000001</v>
      </c>
      <c r="AM654">
        <v>1.9475</v>
      </c>
    </row>
    <row r="655" spans="1:39">
      <c r="A655" s="95">
        <v>45201</v>
      </c>
      <c r="C655" s="63">
        <v>0</v>
      </c>
      <c r="AJ655">
        <v>2.3969</v>
      </c>
      <c r="AK655">
        <v>2.3025000000000002</v>
      </c>
      <c r="AL655">
        <v>2.1074999999999999</v>
      </c>
      <c r="AM655">
        <v>1.9750000000000001</v>
      </c>
    </row>
    <row r="656" spans="1:39">
      <c r="A656" s="95">
        <v>45202</v>
      </c>
      <c r="C656" s="63">
        <v>50</v>
      </c>
      <c r="AJ656" s="28">
        <v>2.3969</v>
      </c>
      <c r="AK656">
        <v>2.31</v>
      </c>
      <c r="AL656">
        <v>2.1150000000000002</v>
      </c>
      <c r="AM656">
        <v>1.9750000000000001</v>
      </c>
    </row>
    <row r="657" spans="1:39">
      <c r="A657" s="95">
        <v>45203</v>
      </c>
      <c r="C657" s="63">
        <v>100</v>
      </c>
      <c r="AK657">
        <v>2.3199999999999998</v>
      </c>
      <c r="AL657">
        <v>2.11</v>
      </c>
      <c r="AM657">
        <v>1.9750000000000001</v>
      </c>
    </row>
    <row r="658" spans="1:39">
      <c r="A658" s="95">
        <v>45204</v>
      </c>
      <c r="AK658">
        <v>2.3224999999999998</v>
      </c>
      <c r="AL658">
        <v>2.1150000000000002</v>
      </c>
      <c r="AM658">
        <v>2</v>
      </c>
    </row>
    <row r="659" spans="1:39">
      <c r="A659" s="95">
        <v>45205</v>
      </c>
      <c r="C659" s="63">
        <v>25</v>
      </c>
      <c r="AK659">
        <v>2.355</v>
      </c>
      <c r="AL659">
        <v>2.1</v>
      </c>
      <c r="AM659">
        <v>1.99</v>
      </c>
    </row>
    <row r="660" spans="1:39">
      <c r="A660" s="95">
        <v>45208</v>
      </c>
      <c r="C660" s="63">
        <v>0</v>
      </c>
      <c r="AK660">
        <v>2.3675000000000002</v>
      </c>
      <c r="AL660">
        <v>2.1025</v>
      </c>
      <c r="AM660">
        <v>1.9924999999999999</v>
      </c>
    </row>
    <row r="661" spans="1:39">
      <c r="A661" s="95">
        <v>45209</v>
      </c>
      <c r="C661" s="63">
        <v>0</v>
      </c>
      <c r="AK661">
        <v>2.38</v>
      </c>
      <c r="AL661">
        <v>2.13</v>
      </c>
      <c r="AM661">
        <v>2.0099999999999998</v>
      </c>
    </row>
    <row r="662" spans="1:39">
      <c r="A662" s="95">
        <v>45210</v>
      </c>
      <c r="C662" s="63">
        <v>0</v>
      </c>
      <c r="AK662">
        <v>2.3374999999999999</v>
      </c>
      <c r="AL662">
        <v>2.125</v>
      </c>
      <c r="AM662">
        <v>2</v>
      </c>
    </row>
    <row r="663" spans="1:39">
      <c r="A663" s="95">
        <v>45211</v>
      </c>
      <c r="C663" s="63">
        <v>0</v>
      </c>
      <c r="AK663">
        <v>2.33</v>
      </c>
      <c r="AL663">
        <v>2.105</v>
      </c>
      <c r="AM663">
        <v>1.9975000000000001</v>
      </c>
    </row>
    <row r="664" spans="1:39">
      <c r="A664" s="95">
        <v>45212</v>
      </c>
      <c r="C664" s="63">
        <v>0</v>
      </c>
      <c r="AK664">
        <v>2.37</v>
      </c>
      <c r="AL664">
        <v>2.1175000000000002</v>
      </c>
      <c r="AM664">
        <v>2</v>
      </c>
    </row>
    <row r="665" spans="1:39">
      <c r="A665" s="95">
        <v>45215</v>
      </c>
      <c r="C665" s="63">
        <v>0</v>
      </c>
      <c r="AK665">
        <v>2.3525</v>
      </c>
      <c r="AL665">
        <v>2.1150000000000002</v>
      </c>
      <c r="AM665">
        <v>1.9950000000000001</v>
      </c>
    </row>
    <row r="666" spans="1:39">
      <c r="A666" s="95">
        <v>45216</v>
      </c>
      <c r="C666" s="63">
        <v>0</v>
      </c>
      <c r="AK666">
        <v>2.3650000000000002</v>
      </c>
      <c r="AL666">
        <v>2.1175000000000002</v>
      </c>
      <c r="AM666">
        <v>1.9950000000000001</v>
      </c>
    </row>
    <row r="667" spans="1:39">
      <c r="A667" s="95">
        <v>45217</v>
      </c>
      <c r="C667" s="63">
        <v>125</v>
      </c>
      <c r="AK667">
        <v>2.4</v>
      </c>
      <c r="AL667">
        <v>2.1724999999999999</v>
      </c>
      <c r="AM667">
        <v>2.0249999999999999</v>
      </c>
    </row>
    <row r="668" spans="1:39">
      <c r="A668" s="95">
        <v>45218</v>
      </c>
      <c r="C668" s="63">
        <v>0</v>
      </c>
      <c r="AK668">
        <v>2.4300000000000002</v>
      </c>
      <c r="AL668">
        <v>2.2275</v>
      </c>
      <c r="AM668">
        <v>2.0575000000000001</v>
      </c>
    </row>
    <row r="669" spans="1:39">
      <c r="A669" s="95">
        <v>45219</v>
      </c>
      <c r="C669" s="63">
        <v>0</v>
      </c>
      <c r="AK669">
        <v>2.44</v>
      </c>
      <c r="AL669">
        <v>2.2425000000000002</v>
      </c>
      <c r="AM669">
        <v>2.0724999999999998</v>
      </c>
    </row>
    <row r="670" spans="1:39">
      <c r="A670" s="95">
        <v>45222</v>
      </c>
      <c r="C670" s="63">
        <v>50</v>
      </c>
      <c r="AK670">
        <v>2.4725000000000001</v>
      </c>
      <c r="AL670">
        <v>2.2000000000000002</v>
      </c>
      <c r="AM670">
        <v>2.0474999999999999</v>
      </c>
    </row>
    <row r="671" spans="1:39">
      <c r="A671" s="95">
        <v>45223</v>
      </c>
      <c r="C671" s="63">
        <v>0</v>
      </c>
      <c r="AK671">
        <v>2.46</v>
      </c>
      <c r="AL671">
        <v>2.165</v>
      </c>
      <c r="AM671">
        <v>2.0274999999999999</v>
      </c>
    </row>
    <row r="672" spans="1:39">
      <c r="A672" s="95">
        <v>45224</v>
      </c>
      <c r="C672" s="63">
        <v>75</v>
      </c>
      <c r="AK672">
        <v>2.4550000000000001</v>
      </c>
      <c r="AL672">
        <v>2.165</v>
      </c>
      <c r="AM672">
        <v>2.0150000000000001</v>
      </c>
    </row>
    <row r="673" spans="1:40">
      <c r="A673" s="95">
        <v>45225</v>
      </c>
      <c r="C673" s="63">
        <v>60</v>
      </c>
      <c r="AK673">
        <v>2.4500000000000002</v>
      </c>
      <c r="AL673">
        <v>2.12</v>
      </c>
      <c r="AM673">
        <v>1.99</v>
      </c>
    </row>
    <row r="674" spans="1:40">
      <c r="A674" s="95">
        <v>45226</v>
      </c>
      <c r="C674" s="63">
        <v>0</v>
      </c>
      <c r="AK674">
        <v>2.4500000000000002</v>
      </c>
      <c r="AL674">
        <v>2.1074999999999999</v>
      </c>
      <c r="AM674">
        <v>1.9824999999999999</v>
      </c>
    </row>
    <row r="675" spans="1:40">
      <c r="A675" s="95">
        <v>45229</v>
      </c>
      <c r="C675" s="63">
        <v>0</v>
      </c>
      <c r="AK675">
        <v>2.44</v>
      </c>
      <c r="AL675">
        <v>2.0474999999999999</v>
      </c>
      <c r="AM675">
        <v>1.9424999999999999</v>
      </c>
    </row>
    <row r="676" spans="1:40">
      <c r="A676" s="95">
        <v>45230</v>
      </c>
      <c r="C676" s="63">
        <v>25</v>
      </c>
      <c r="AK676">
        <v>2.4367000000000001</v>
      </c>
      <c r="AL676">
        <v>1.99</v>
      </c>
      <c r="AM676">
        <v>1.91</v>
      </c>
    </row>
    <row r="677" spans="1:40">
      <c r="A677" s="103">
        <v>45231</v>
      </c>
      <c r="C677" s="63">
        <v>50</v>
      </c>
      <c r="AK677">
        <v>2.4167999999999998</v>
      </c>
      <c r="AL677">
        <v>1.9550000000000001</v>
      </c>
      <c r="AM677">
        <v>1.875</v>
      </c>
    </row>
    <row r="678" spans="1:40">
      <c r="A678" s="95">
        <v>45232</v>
      </c>
      <c r="C678" s="63">
        <v>0</v>
      </c>
      <c r="AK678">
        <v>2.4167999999999998</v>
      </c>
      <c r="AL678">
        <v>1.9450000000000001</v>
      </c>
      <c r="AM678">
        <v>1.87</v>
      </c>
    </row>
    <row r="679" spans="1:40">
      <c r="A679" s="95">
        <v>45233</v>
      </c>
      <c r="C679" s="63">
        <v>0</v>
      </c>
      <c r="AL679">
        <v>2.0049999999999999</v>
      </c>
      <c r="AM679">
        <v>1.915</v>
      </c>
    </row>
    <row r="680" spans="1:40">
      <c r="A680" s="95">
        <v>45236</v>
      </c>
      <c r="C680" s="63">
        <v>65</v>
      </c>
      <c r="AL680">
        <v>1.9350000000000001</v>
      </c>
      <c r="AM680">
        <v>1.86</v>
      </c>
    </row>
    <row r="681" spans="1:40">
      <c r="A681" s="95">
        <v>45237</v>
      </c>
      <c r="C681" s="63">
        <v>225</v>
      </c>
      <c r="AL681">
        <v>1.92</v>
      </c>
      <c r="AM681">
        <v>1.825</v>
      </c>
      <c r="AN681">
        <v>1.7949999999999999</v>
      </c>
    </row>
    <row r="682" spans="1:40">
      <c r="A682" s="95">
        <v>45238</v>
      </c>
      <c r="C682" s="63">
        <v>50</v>
      </c>
      <c r="AL682">
        <v>2.0150000000000001</v>
      </c>
      <c r="AM682">
        <v>1.885</v>
      </c>
      <c r="AN682">
        <v>1.8374999999999999</v>
      </c>
    </row>
    <row r="683" spans="1:40">
      <c r="A683" s="95">
        <v>45239</v>
      </c>
      <c r="C683" s="63">
        <v>0</v>
      </c>
      <c r="AL683">
        <v>1.9950000000000001</v>
      </c>
      <c r="AM683">
        <v>1.8525</v>
      </c>
      <c r="AN683">
        <v>1.7975000000000001</v>
      </c>
    </row>
    <row r="684" spans="1:40">
      <c r="A684" s="95">
        <v>45240</v>
      </c>
      <c r="C684" s="63">
        <v>0</v>
      </c>
      <c r="AL684">
        <v>1.9975000000000001</v>
      </c>
      <c r="AM684">
        <v>1.845</v>
      </c>
      <c r="AN684">
        <v>1.7949999999999999</v>
      </c>
    </row>
    <row r="685" spans="1:40">
      <c r="A685" s="95">
        <v>45243</v>
      </c>
      <c r="C685" s="63">
        <v>0</v>
      </c>
      <c r="AL685">
        <v>2.0125000000000002</v>
      </c>
      <c r="AM685">
        <v>1.865</v>
      </c>
      <c r="AN685">
        <v>1.81</v>
      </c>
    </row>
    <row r="686" spans="1:40">
      <c r="A686" s="95">
        <v>45244</v>
      </c>
      <c r="C686" s="63">
        <v>50</v>
      </c>
      <c r="AL686">
        <v>2.0299999999999998</v>
      </c>
      <c r="AM686">
        <v>1.88</v>
      </c>
      <c r="AN686">
        <v>1.81</v>
      </c>
    </row>
    <row r="687" spans="1:40">
      <c r="A687" s="95">
        <v>45245</v>
      </c>
      <c r="C687" s="63">
        <v>50</v>
      </c>
      <c r="AL687">
        <v>2.04</v>
      </c>
      <c r="AM687">
        <v>1.89</v>
      </c>
      <c r="AN687">
        <v>1.8174999999999999</v>
      </c>
    </row>
    <row r="688" spans="1:40">
      <c r="A688" s="95">
        <v>45246</v>
      </c>
      <c r="C688" s="63">
        <v>100</v>
      </c>
      <c r="AL688">
        <v>2.06</v>
      </c>
      <c r="AM688">
        <v>1.925</v>
      </c>
      <c r="AN688">
        <v>1.84</v>
      </c>
    </row>
    <row r="689" spans="1:42">
      <c r="A689" s="95">
        <v>45247</v>
      </c>
      <c r="C689" s="63">
        <v>75</v>
      </c>
      <c r="AL689">
        <v>2.0525000000000002</v>
      </c>
      <c r="AM689">
        <v>1.9175</v>
      </c>
      <c r="AN689">
        <v>1.835</v>
      </c>
      <c r="AO689">
        <v>1.8325</v>
      </c>
      <c r="AP689">
        <v>1.8525</v>
      </c>
    </row>
    <row r="690" spans="1:42">
      <c r="A690" s="95">
        <v>45250</v>
      </c>
      <c r="C690" s="63">
        <v>0</v>
      </c>
      <c r="AL690">
        <v>2.0575000000000001</v>
      </c>
      <c r="AM690">
        <v>1.93</v>
      </c>
      <c r="AN690">
        <v>1.8474999999999999</v>
      </c>
      <c r="AO690">
        <v>1.845</v>
      </c>
      <c r="AP690">
        <v>1.865</v>
      </c>
    </row>
    <row r="691" spans="1:42">
      <c r="A691" s="95">
        <v>45251</v>
      </c>
      <c r="C691" s="63">
        <v>150</v>
      </c>
      <c r="AL691">
        <v>2.0525000000000002</v>
      </c>
      <c r="AM691">
        <v>1.925</v>
      </c>
      <c r="AN691">
        <v>1.845</v>
      </c>
      <c r="AO691">
        <v>1.845</v>
      </c>
      <c r="AP691">
        <v>1.865</v>
      </c>
    </row>
    <row r="692" spans="1:42">
      <c r="A692" s="95">
        <v>45252</v>
      </c>
      <c r="C692" s="63">
        <v>0</v>
      </c>
      <c r="AL692">
        <v>2.0449999999999999</v>
      </c>
      <c r="AM692">
        <v>1.91</v>
      </c>
      <c r="AN692">
        <v>1.84</v>
      </c>
      <c r="AO692">
        <v>1.8425</v>
      </c>
      <c r="AP692">
        <v>1.8625</v>
      </c>
    </row>
    <row r="693" spans="1:42">
      <c r="A693" s="103">
        <v>45253</v>
      </c>
      <c r="AL693" s="189">
        <v>2.0449999999999999</v>
      </c>
      <c r="AM693" s="189">
        <v>1.91</v>
      </c>
      <c r="AN693" s="189">
        <v>1.84</v>
      </c>
      <c r="AO693" s="189">
        <v>1.8425</v>
      </c>
      <c r="AP693" s="189">
        <v>1.8625</v>
      </c>
    </row>
    <row r="694" spans="1:42">
      <c r="A694" s="95">
        <v>45254</v>
      </c>
      <c r="C694" s="63">
        <v>0</v>
      </c>
      <c r="AL694">
        <v>2.0249999999999999</v>
      </c>
      <c r="AM694">
        <v>1.895</v>
      </c>
      <c r="AN694">
        <v>1.8274999999999999</v>
      </c>
      <c r="AO694">
        <v>1.83</v>
      </c>
      <c r="AP694">
        <v>1.85</v>
      </c>
    </row>
    <row r="695" spans="1:42">
      <c r="A695" s="95">
        <v>45257</v>
      </c>
      <c r="C695" s="63">
        <v>0</v>
      </c>
      <c r="AL695">
        <v>2.06</v>
      </c>
      <c r="AM695">
        <v>1.87</v>
      </c>
      <c r="AN695">
        <v>1.8075000000000001</v>
      </c>
      <c r="AO695">
        <v>1.8125</v>
      </c>
      <c r="AP695">
        <v>1.835</v>
      </c>
    </row>
    <row r="696" spans="1:42">
      <c r="A696" s="95">
        <v>45258</v>
      </c>
      <c r="C696" s="63">
        <v>25</v>
      </c>
      <c r="AL696">
        <v>2.0350000000000001</v>
      </c>
      <c r="AM696">
        <v>1.85</v>
      </c>
      <c r="AN696">
        <v>1.7949999999999999</v>
      </c>
      <c r="AO696">
        <v>1.8025</v>
      </c>
      <c r="AP696">
        <v>1.825</v>
      </c>
    </row>
    <row r="697" spans="1:42">
      <c r="A697" s="95">
        <v>45259</v>
      </c>
      <c r="C697" s="63">
        <v>0</v>
      </c>
      <c r="AL697">
        <v>2.0550000000000002</v>
      </c>
      <c r="AM697">
        <v>1.865</v>
      </c>
      <c r="AN697">
        <v>1.8049999999999999</v>
      </c>
      <c r="AO697">
        <v>1.8125</v>
      </c>
      <c r="AP697">
        <v>1.835</v>
      </c>
    </row>
    <row r="698" spans="1:42">
      <c r="A698" s="95">
        <v>45260</v>
      </c>
      <c r="C698" s="63">
        <v>0</v>
      </c>
      <c r="AL698">
        <v>2.0613000000000001</v>
      </c>
      <c r="AM698">
        <v>1.905</v>
      </c>
      <c r="AN698">
        <v>1.8425</v>
      </c>
      <c r="AO698">
        <v>1.8474999999999999</v>
      </c>
      <c r="AP698">
        <v>1.8674999999999999</v>
      </c>
    </row>
    <row r="699" spans="1:42">
      <c r="A699" s="95">
        <v>45261</v>
      </c>
      <c r="C699" s="63">
        <v>0</v>
      </c>
      <c r="AL699" s="28">
        <v>2.0613000000000001</v>
      </c>
      <c r="AM699">
        <v>1.91</v>
      </c>
      <c r="AN699">
        <v>1.85</v>
      </c>
      <c r="AO699">
        <v>1.8525</v>
      </c>
      <c r="AP699">
        <v>1.8725000000000001</v>
      </c>
    </row>
    <row r="700" spans="1:42">
      <c r="A700" s="95">
        <v>45264</v>
      </c>
      <c r="C700" s="63">
        <v>50</v>
      </c>
      <c r="AL700">
        <v>2.0613000000000001</v>
      </c>
      <c r="AM700">
        <v>1.895</v>
      </c>
      <c r="AN700">
        <v>1.835</v>
      </c>
      <c r="AO700">
        <v>1.835</v>
      </c>
      <c r="AP700">
        <v>1.855</v>
      </c>
    </row>
    <row r="701" spans="1:42">
      <c r="A701" s="95">
        <v>45265</v>
      </c>
      <c r="C701" s="63">
        <v>0</v>
      </c>
      <c r="AM701">
        <v>1.8674999999999999</v>
      </c>
      <c r="AN701">
        <v>1.82</v>
      </c>
      <c r="AO701">
        <v>1.825</v>
      </c>
      <c r="AP701">
        <v>1.845</v>
      </c>
    </row>
    <row r="702" spans="1:42">
      <c r="A702" s="95">
        <v>45266</v>
      </c>
      <c r="AM702">
        <v>1.8425</v>
      </c>
      <c r="AN702">
        <v>1.79</v>
      </c>
      <c r="AO702">
        <v>1.8</v>
      </c>
      <c r="AP702">
        <v>1.8225</v>
      </c>
    </row>
    <row r="703" spans="1:42">
      <c r="A703" s="95">
        <v>45267</v>
      </c>
      <c r="C703" s="63">
        <v>100</v>
      </c>
      <c r="AM703">
        <v>1.8474999999999999</v>
      </c>
      <c r="AN703">
        <v>1.7725</v>
      </c>
      <c r="AO703">
        <v>1.7849999999999999</v>
      </c>
      <c r="AP703">
        <v>1.8075000000000001</v>
      </c>
    </row>
    <row r="704" spans="1:42">
      <c r="A704" s="95">
        <v>45268</v>
      </c>
      <c r="C704" s="63">
        <v>75</v>
      </c>
      <c r="AM704">
        <v>1.855</v>
      </c>
      <c r="AN704">
        <v>1.7749999999999999</v>
      </c>
      <c r="AO704">
        <v>1.79</v>
      </c>
      <c r="AP704">
        <v>1.8125</v>
      </c>
    </row>
    <row r="705" spans="1:42">
      <c r="A705" s="95">
        <v>45271</v>
      </c>
      <c r="C705" s="63">
        <v>0</v>
      </c>
      <c r="AM705">
        <v>1.835</v>
      </c>
      <c r="AN705">
        <v>1.75</v>
      </c>
      <c r="AO705">
        <v>1.7649999999999999</v>
      </c>
      <c r="AP705">
        <v>1.7875000000000001</v>
      </c>
    </row>
    <row r="706" spans="1:42">
      <c r="A706" s="95">
        <v>45272</v>
      </c>
      <c r="C706" s="63">
        <v>0</v>
      </c>
      <c r="AM706">
        <v>1.825</v>
      </c>
      <c r="AN706">
        <v>1.7375</v>
      </c>
      <c r="AO706">
        <v>1.7524999999999999</v>
      </c>
      <c r="AP706">
        <v>1.7749999999999999</v>
      </c>
    </row>
    <row r="707" spans="1:42">
      <c r="A707" s="95">
        <v>45273</v>
      </c>
      <c r="C707" s="63">
        <v>0</v>
      </c>
      <c r="AM707">
        <v>1.8049999999999999</v>
      </c>
      <c r="AN707">
        <v>1.7050000000000001</v>
      </c>
      <c r="AO707">
        <v>1.72</v>
      </c>
      <c r="AP707">
        <v>1.7424999999999999</v>
      </c>
    </row>
    <row r="708" spans="1:42">
      <c r="A708" s="95">
        <v>45274</v>
      </c>
      <c r="C708" s="63">
        <v>50</v>
      </c>
      <c r="AM708">
        <v>1.86</v>
      </c>
      <c r="AN708">
        <v>1.72</v>
      </c>
      <c r="AO708">
        <v>1.73</v>
      </c>
      <c r="AP708">
        <v>1.7524999999999999</v>
      </c>
    </row>
    <row r="709" spans="1:42">
      <c r="A709" s="95">
        <v>45275</v>
      </c>
      <c r="C709" s="63">
        <v>60</v>
      </c>
      <c r="AM709">
        <v>1.875</v>
      </c>
      <c r="AN709">
        <v>1.73</v>
      </c>
      <c r="AO709">
        <v>1.7375</v>
      </c>
      <c r="AP709">
        <v>1.7575000000000001</v>
      </c>
    </row>
    <row r="710" spans="1:42">
      <c r="A710" s="95">
        <v>45278</v>
      </c>
      <c r="C710" s="63">
        <v>75</v>
      </c>
      <c r="AM710">
        <v>1.88</v>
      </c>
      <c r="AN710">
        <v>1.7250000000000001</v>
      </c>
      <c r="AO710">
        <v>1.7324999999999999</v>
      </c>
      <c r="AP710">
        <v>1.7475000000000001</v>
      </c>
    </row>
    <row r="711" spans="1:42">
      <c r="A711" s="95">
        <v>45279</v>
      </c>
      <c r="C711" s="63">
        <v>430</v>
      </c>
      <c r="AM711">
        <v>1.87</v>
      </c>
      <c r="AN711">
        <v>1.7050000000000001</v>
      </c>
      <c r="AO711">
        <v>1.71</v>
      </c>
      <c r="AP711">
        <v>1.7250000000000001</v>
      </c>
    </row>
    <row r="712" spans="1:42">
      <c r="A712" s="95">
        <v>45280</v>
      </c>
      <c r="C712" s="63">
        <v>75</v>
      </c>
      <c r="AM712">
        <v>1.86</v>
      </c>
      <c r="AN712">
        <v>1.67</v>
      </c>
      <c r="AO712">
        <v>1.68</v>
      </c>
      <c r="AP712">
        <v>1.6975</v>
      </c>
    </row>
    <row r="713" spans="1:42">
      <c r="A713" s="95">
        <v>45281</v>
      </c>
      <c r="C713" s="63">
        <v>0</v>
      </c>
      <c r="AM713">
        <v>1.865</v>
      </c>
      <c r="AN713">
        <v>1.69</v>
      </c>
      <c r="AO713">
        <v>1.6975</v>
      </c>
      <c r="AP713">
        <v>1.7124999999999999</v>
      </c>
    </row>
    <row r="714" spans="1:42">
      <c r="A714" s="95">
        <v>45282</v>
      </c>
      <c r="C714" s="63">
        <v>0</v>
      </c>
      <c r="AM714">
        <v>1.885</v>
      </c>
      <c r="AN714">
        <v>1.7150000000000001</v>
      </c>
      <c r="AO714">
        <v>1.7224999999999999</v>
      </c>
      <c r="AP714">
        <v>1.7375</v>
      </c>
    </row>
    <row r="715" spans="1:42">
      <c r="A715" s="95">
        <v>45286</v>
      </c>
    </row>
    <row r="716" spans="1:42">
      <c r="A716" s="95">
        <v>45287</v>
      </c>
    </row>
    <row r="717" spans="1:42">
      <c r="A717" s="95">
        <v>45288</v>
      </c>
      <c r="C717" s="63">
        <v>0</v>
      </c>
      <c r="AM717">
        <v>1.9</v>
      </c>
      <c r="AN717">
        <v>1.7150000000000001</v>
      </c>
      <c r="AO717">
        <v>1.7150000000000001</v>
      </c>
      <c r="AP717">
        <v>1.73</v>
      </c>
    </row>
    <row r="718" spans="1:42">
      <c r="A718" s="95">
        <v>45289</v>
      </c>
      <c r="C718" s="63">
        <v>75</v>
      </c>
      <c r="AM718">
        <v>1.8944000000000001</v>
      </c>
      <c r="AN718">
        <v>1.7</v>
      </c>
      <c r="AO718">
        <v>1.6924999999999999</v>
      </c>
      <c r="AP718">
        <v>1.7150000000000001</v>
      </c>
    </row>
    <row r="719" spans="1:42">
      <c r="A719" s="95">
        <v>45293</v>
      </c>
      <c r="C719" s="63">
        <v>225</v>
      </c>
      <c r="AM719">
        <v>1.8944000000000001</v>
      </c>
      <c r="AN719">
        <v>1.64</v>
      </c>
      <c r="AO719">
        <v>1.6325000000000001</v>
      </c>
      <c r="AP719">
        <v>1.655</v>
      </c>
    </row>
    <row r="720" spans="1:42">
      <c r="A720" s="95">
        <v>45294</v>
      </c>
      <c r="C720" s="63">
        <v>75</v>
      </c>
      <c r="AM720">
        <v>1.8944000000000001</v>
      </c>
      <c r="AN720">
        <v>1.6575</v>
      </c>
      <c r="AO720">
        <v>1.6475</v>
      </c>
      <c r="AP720">
        <v>1.66</v>
      </c>
    </row>
    <row r="721" spans="1:42">
      <c r="A721" s="95">
        <v>45295</v>
      </c>
      <c r="C721" s="63">
        <v>0</v>
      </c>
      <c r="AN721">
        <v>1.69</v>
      </c>
      <c r="AO721">
        <v>1.68</v>
      </c>
      <c r="AP721">
        <v>1.6924999999999999</v>
      </c>
    </row>
    <row r="722" spans="1:42">
      <c r="A722" s="95">
        <v>45296</v>
      </c>
      <c r="C722" s="63">
        <v>25</v>
      </c>
      <c r="AN722">
        <v>1.71</v>
      </c>
      <c r="AO722">
        <v>1.7</v>
      </c>
      <c r="AP722">
        <v>1.71</v>
      </c>
    </row>
    <row r="723" spans="1:42">
      <c r="A723" s="95">
        <v>45299</v>
      </c>
      <c r="C723" s="63">
        <v>0</v>
      </c>
      <c r="AN723">
        <v>1.71</v>
      </c>
      <c r="AO723">
        <v>1.7</v>
      </c>
      <c r="AP723">
        <v>1.71</v>
      </c>
    </row>
    <row r="724" spans="1:42">
      <c r="A724" s="95">
        <v>45300</v>
      </c>
      <c r="C724" s="63">
        <v>75</v>
      </c>
      <c r="AN724">
        <v>1.7549999999999999</v>
      </c>
      <c r="AO724">
        <v>1.77</v>
      </c>
      <c r="AP724">
        <v>1.7649999999999999</v>
      </c>
    </row>
    <row r="725" spans="1:42">
      <c r="A725" s="95">
        <v>45301</v>
      </c>
      <c r="C725" s="63">
        <v>50</v>
      </c>
      <c r="AN725">
        <v>1.7150000000000001</v>
      </c>
      <c r="AO725">
        <v>1.7224999999999999</v>
      </c>
      <c r="AP725">
        <v>1.7224999999999999</v>
      </c>
    </row>
    <row r="726" spans="1:42">
      <c r="A726" s="95">
        <v>45302</v>
      </c>
      <c r="C726" s="63">
        <v>0</v>
      </c>
      <c r="AN726">
        <v>1.71</v>
      </c>
      <c r="AO726">
        <v>1.71</v>
      </c>
      <c r="AP726">
        <v>1.7124999999999999</v>
      </c>
    </row>
    <row r="727" spans="1:42">
      <c r="A727" s="95">
        <v>45303</v>
      </c>
      <c r="C727" s="63">
        <v>0</v>
      </c>
      <c r="AN727">
        <v>1.71</v>
      </c>
      <c r="AO727">
        <v>1.7</v>
      </c>
      <c r="AP727">
        <v>1.7050000000000001</v>
      </c>
    </row>
    <row r="728" spans="1:42">
      <c r="A728" s="103">
        <v>45306</v>
      </c>
      <c r="C728" s="63">
        <v>0</v>
      </c>
      <c r="AN728" s="189">
        <v>1.71</v>
      </c>
      <c r="AO728" s="189">
        <v>1.7</v>
      </c>
      <c r="AP728" s="189">
        <v>1.7050000000000001</v>
      </c>
    </row>
    <row r="729" spans="1:42">
      <c r="A729" s="95">
        <v>45307</v>
      </c>
      <c r="C729" s="63">
        <v>0</v>
      </c>
      <c r="AN729">
        <v>1.7450000000000001</v>
      </c>
      <c r="AO729">
        <v>1.7350000000000001</v>
      </c>
      <c r="AP729">
        <v>1.7375</v>
      </c>
    </row>
    <row r="730" spans="1:42">
      <c r="A730" s="95">
        <v>45308</v>
      </c>
      <c r="C730" s="63">
        <v>100</v>
      </c>
      <c r="AN730">
        <v>1.7050000000000001</v>
      </c>
      <c r="AO730">
        <v>1.6875</v>
      </c>
      <c r="AP730">
        <v>1.6924999999999999</v>
      </c>
    </row>
    <row r="731" spans="1:42">
      <c r="A731" s="95">
        <v>45309</v>
      </c>
      <c r="C731" s="63">
        <v>0</v>
      </c>
      <c r="AN731">
        <v>1.7150000000000001</v>
      </c>
      <c r="AO731">
        <v>1.6924999999999999</v>
      </c>
      <c r="AP731">
        <v>1.7</v>
      </c>
    </row>
    <row r="732" spans="1:42">
      <c r="A732" s="95">
        <v>45310</v>
      </c>
      <c r="C732" s="63">
        <v>0</v>
      </c>
      <c r="AN732">
        <v>1.7224999999999999</v>
      </c>
      <c r="AO732">
        <v>1.7124999999999999</v>
      </c>
      <c r="AP732">
        <v>1.7175</v>
      </c>
    </row>
    <row r="733" spans="1:42">
      <c r="A733" s="95">
        <v>45313</v>
      </c>
      <c r="C733" s="63">
        <v>100</v>
      </c>
      <c r="AN733">
        <v>1.7275</v>
      </c>
      <c r="AO733">
        <v>1.7275</v>
      </c>
      <c r="AP733">
        <v>1.7324999999999999</v>
      </c>
    </row>
    <row r="734" spans="1:42">
      <c r="A734" s="95">
        <v>45314</v>
      </c>
      <c r="C734" s="63">
        <v>0</v>
      </c>
      <c r="AN734">
        <v>1.7224999999999999</v>
      </c>
      <c r="AO734">
        <v>1.71</v>
      </c>
      <c r="AP734">
        <v>1.7175</v>
      </c>
    </row>
    <row r="735" spans="1:42">
      <c r="A735" s="95">
        <v>45315</v>
      </c>
      <c r="C735" s="63">
        <v>50</v>
      </c>
      <c r="AN735">
        <v>1.7250000000000001</v>
      </c>
      <c r="AO735">
        <v>1.72</v>
      </c>
      <c r="AP735">
        <v>1.73</v>
      </c>
    </row>
    <row r="736" spans="1:42">
      <c r="A736" s="95">
        <v>45316</v>
      </c>
      <c r="C736" s="63">
        <v>0</v>
      </c>
      <c r="AN736">
        <v>1.72</v>
      </c>
      <c r="AO736">
        <v>1.6975</v>
      </c>
      <c r="AP736">
        <v>1.7124999999999999</v>
      </c>
    </row>
    <row r="737" spans="1:45">
      <c r="A737" s="95">
        <v>45317</v>
      </c>
      <c r="C737" s="63">
        <v>50</v>
      </c>
      <c r="AN737">
        <v>1.7224999999999999</v>
      </c>
      <c r="AO737">
        <v>1.7050000000000001</v>
      </c>
      <c r="AP737">
        <v>1.7224999999999999</v>
      </c>
    </row>
    <row r="738" spans="1:45">
      <c r="A738" s="95">
        <v>45320</v>
      </c>
      <c r="C738" s="63">
        <v>0</v>
      </c>
      <c r="AN738">
        <v>1.7350000000000001</v>
      </c>
      <c r="AO738">
        <v>1.7324999999999999</v>
      </c>
      <c r="AP738">
        <v>1.7475000000000001</v>
      </c>
    </row>
    <row r="739" spans="1:45">
      <c r="A739" s="95">
        <v>45321</v>
      </c>
      <c r="C739" s="63">
        <v>0</v>
      </c>
      <c r="AN739">
        <v>1.7350000000000001</v>
      </c>
      <c r="AO739">
        <v>1.74</v>
      </c>
      <c r="AP739">
        <v>1.7575000000000001</v>
      </c>
    </row>
    <row r="740" spans="1:45">
      <c r="A740" s="95">
        <v>45322</v>
      </c>
      <c r="C740" s="63">
        <v>0</v>
      </c>
      <c r="AN740">
        <v>1.7261</v>
      </c>
      <c r="AO740">
        <v>1.74</v>
      </c>
      <c r="AP740">
        <v>1.7575000000000001</v>
      </c>
    </row>
    <row r="741" spans="1:45">
      <c r="A741" s="95">
        <v>45323</v>
      </c>
      <c r="C741" s="63">
        <v>75</v>
      </c>
      <c r="AN741">
        <v>1.7261</v>
      </c>
      <c r="AO741">
        <v>1.7050000000000001</v>
      </c>
      <c r="AP741">
        <v>1.7224999999999999</v>
      </c>
      <c r="AQ741">
        <v>1.75</v>
      </c>
      <c r="AR741">
        <v>1.76</v>
      </c>
      <c r="AS741">
        <v>1.7524999999999999</v>
      </c>
    </row>
    <row r="742" spans="1:45">
      <c r="A742" s="95">
        <v>45324</v>
      </c>
      <c r="C742" s="63">
        <v>95</v>
      </c>
      <c r="AN742">
        <v>1.7261</v>
      </c>
      <c r="AO742">
        <v>1.645</v>
      </c>
      <c r="AP742">
        <v>1.68</v>
      </c>
      <c r="AQ742">
        <v>1.7150000000000001</v>
      </c>
      <c r="AR742">
        <v>1.7324999999999999</v>
      </c>
      <c r="AS742">
        <v>1.7324999999999999</v>
      </c>
    </row>
    <row r="743" spans="1:45">
      <c r="A743" s="95">
        <v>45327</v>
      </c>
      <c r="C743" s="63">
        <v>0</v>
      </c>
      <c r="AO743">
        <v>1.635</v>
      </c>
      <c r="AP743">
        <v>1.6725000000000001</v>
      </c>
      <c r="AQ743">
        <v>1.7075</v>
      </c>
      <c r="AR743">
        <v>1.7275</v>
      </c>
      <c r="AS743">
        <v>1.7275</v>
      </c>
    </row>
    <row r="744" spans="1:45">
      <c r="A744" s="95">
        <v>45328</v>
      </c>
      <c r="C744" s="63">
        <v>0</v>
      </c>
      <c r="AO744">
        <v>1.64</v>
      </c>
      <c r="AP744">
        <v>1.68</v>
      </c>
      <c r="AQ744">
        <v>1.7175</v>
      </c>
      <c r="AR744">
        <v>1.7375</v>
      </c>
      <c r="AS744">
        <v>1.74</v>
      </c>
    </row>
    <row r="745" spans="1:45">
      <c r="A745" s="95">
        <v>45329</v>
      </c>
      <c r="C745" s="63">
        <v>0</v>
      </c>
      <c r="AO745">
        <v>1.6375</v>
      </c>
      <c r="AP745">
        <v>1.6775</v>
      </c>
      <c r="AQ745">
        <v>1.7150000000000001</v>
      </c>
      <c r="AR745">
        <v>1.7350000000000001</v>
      </c>
      <c r="AS745">
        <v>1.7375</v>
      </c>
    </row>
    <row r="746" spans="1:45">
      <c r="A746" s="95">
        <v>45330</v>
      </c>
      <c r="C746" s="63">
        <v>0</v>
      </c>
      <c r="AO746">
        <v>1.645</v>
      </c>
      <c r="AP746">
        <v>1.6850000000000001</v>
      </c>
      <c r="AQ746">
        <v>1.7224999999999999</v>
      </c>
      <c r="AR746">
        <v>1.7424999999999999</v>
      </c>
      <c r="AS746">
        <v>1.7450000000000001</v>
      </c>
    </row>
    <row r="747" spans="1:45">
      <c r="A747" s="95">
        <v>45331</v>
      </c>
      <c r="C747" s="63">
        <v>0</v>
      </c>
      <c r="AO747">
        <v>1.6525000000000001</v>
      </c>
      <c r="AP747">
        <v>1.6950000000000001</v>
      </c>
      <c r="AQ747">
        <v>1.7324999999999999</v>
      </c>
      <c r="AR747">
        <v>1.7524999999999999</v>
      </c>
      <c r="AS747">
        <v>1.7524999999999999</v>
      </c>
    </row>
    <row r="748" spans="1:45">
      <c r="A748" s="95">
        <v>45334</v>
      </c>
      <c r="C748" s="63">
        <v>0</v>
      </c>
      <c r="AO748">
        <v>1.645</v>
      </c>
      <c r="AP748">
        <v>1.7050000000000001</v>
      </c>
      <c r="AQ748">
        <v>1.73</v>
      </c>
      <c r="AR748">
        <v>1.7450000000000001</v>
      </c>
      <c r="AS748">
        <v>1.7375</v>
      </c>
    </row>
    <row r="749" spans="1:45">
      <c r="A749" s="95">
        <v>45335</v>
      </c>
      <c r="C749" s="63">
        <v>0</v>
      </c>
      <c r="AO749">
        <v>1.61</v>
      </c>
      <c r="AP749">
        <v>1.645</v>
      </c>
      <c r="AQ749">
        <v>1.6875</v>
      </c>
      <c r="AR749">
        <v>1.7150000000000001</v>
      </c>
      <c r="AS749">
        <v>1.7124999999999999</v>
      </c>
    </row>
    <row r="750" spans="1:45">
      <c r="A750" s="95">
        <v>45336</v>
      </c>
      <c r="C750" s="63">
        <v>0</v>
      </c>
      <c r="AO750">
        <v>1.585</v>
      </c>
      <c r="AP750">
        <v>1.6</v>
      </c>
      <c r="AQ750">
        <v>1.645</v>
      </c>
      <c r="AR750">
        <v>1.675</v>
      </c>
      <c r="AS750">
        <v>1.68</v>
      </c>
    </row>
    <row r="751" spans="1:45">
      <c r="A751" s="95">
        <v>45337</v>
      </c>
      <c r="C751" s="63">
        <v>0</v>
      </c>
      <c r="AO751">
        <v>1.56</v>
      </c>
      <c r="AP751">
        <v>1.56</v>
      </c>
      <c r="AQ751">
        <v>1.605</v>
      </c>
      <c r="AR751">
        <v>1.635</v>
      </c>
      <c r="AS751">
        <v>1.6425000000000001</v>
      </c>
    </row>
    <row r="752" spans="1:45">
      <c r="A752" s="95">
        <v>45338</v>
      </c>
      <c r="C752" s="63">
        <v>0</v>
      </c>
      <c r="AO752">
        <v>1.5449999999999999</v>
      </c>
      <c r="AP752">
        <v>1.54</v>
      </c>
      <c r="AQ752">
        <v>1.585</v>
      </c>
      <c r="AR752">
        <v>1.615</v>
      </c>
      <c r="AS752">
        <v>1.625</v>
      </c>
    </row>
    <row r="753" spans="1:45">
      <c r="A753" s="103">
        <v>45341</v>
      </c>
      <c r="AO753" s="189">
        <v>1.5449999999999999</v>
      </c>
      <c r="AP753" s="189">
        <v>1.54</v>
      </c>
      <c r="AQ753" s="189">
        <v>1.585</v>
      </c>
      <c r="AR753" s="189">
        <v>1.615</v>
      </c>
      <c r="AS753" s="189">
        <v>1.625</v>
      </c>
    </row>
    <row r="754" spans="1:45">
      <c r="A754" s="95">
        <v>45342</v>
      </c>
      <c r="C754" s="63">
        <v>0</v>
      </c>
      <c r="AO754">
        <v>1.58</v>
      </c>
      <c r="AP754">
        <v>1.59</v>
      </c>
      <c r="AQ754">
        <v>1.6174999999999999</v>
      </c>
      <c r="AR754">
        <v>1.6425000000000001</v>
      </c>
      <c r="AS754">
        <v>1.6425000000000001</v>
      </c>
    </row>
    <row r="755" spans="1:45">
      <c r="A755" s="95">
        <v>45343</v>
      </c>
      <c r="C755" s="63">
        <v>0</v>
      </c>
      <c r="AO755">
        <v>1.5425</v>
      </c>
      <c r="AP755">
        <v>1.55</v>
      </c>
      <c r="AQ755">
        <v>1.585</v>
      </c>
      <c r="AR755">
        <v>1.615</v>
      </c>
      <c r="AS755">
        <v>1.625</v>
      </c>
    </row>
    <row r="756" spans="1:45">
      <c r="A756" s="95">
        <v>45344</v>
      </c>
      <c r="C756" s="63">
        <v>0</v>
      </c>
      <c r="AO756">
        <v>1.5325</v>
      </c>
      <c r="AP756">
        <v>1.5275000000000001</v>
      </c>
      <c r="AQ756">
        <v>1.5774999999999999</v>
      </c>
      <c r="AR756">
        <v>1.605</v>
      </c>
      <c r="AS756">
        <v>1.6174999999999999</v>
      </c>
    </row>
    <row r="757" spans="1:45">
      <c r="A757" s="95">
        <v>45345</v>
      </c>
      <c r="C757" s="63">
        <v>0</v>
      </c>
      <c r="AO757">
        <v>1.5249999999999999</v>
      </c>
      <c r="AP757">
        <v>1.5049999999999999</v>
      </c>
      <c r="AQ757">
        <v>1.56</v>
      </c>
      <c r="AR757">
        <v>1.5874999999999999</v>
      </c>
      <c r="AS757">
        <v>1.6</v>
      </c>
    </row>
    <row r="758" spans="1:45">
      <c r="A758" s="95">
        <v>45348</v>
      </c>
      <c r="C758" s="63">
        <v>0</v>
      </c>
      <c r="AO758">
        <v>1.5349999999999999</v>
      </c>
      <c r="AP758">
        <v>1.5075000000000001</v>
      </c>
      <c r="AQ758">
        <v>1.56</v>
      </c>
      <c r="AR758">
        <v>1.5874999999999999</v>
      </c>
      <c r="AS758">
        <v>1.6</v>
      </c>
    </row>
    <row r="759" spans="1:45">
      <c r="A759" s="95">
        <v>45349</v>
      </c>
      <c r="C759" s="63">
        <v>0</v>
      </c>
      <c r="AO759">
        <v>1.53</v>
      </c>
      <c r="AP759">
        <v>1.4650000000000001</v>
      </c>
      <c r="AQ759">
        <v>1.52</v>
      </c>
      <c r="AR759">
        <v>1.55</v>
      </c>
      <c r="AS759">
        <v>1.5649999999999999</v>
      </c>
    </row>
    <row r="760" spans="1:45">
      <c r="A760" s="95">
        <v>45350</v>
      </c>
      <c r="C760" s="63">
        <v>0</v>
      </c>
      <c r="AO760">
        <v>1.5325</v>
      </c>
      <c r="AP760">
        <v>1.4924999999999999</v>
      </c>
      <c r="AQ760">
        <v>1.55</v>
      </c>
      <c r="AR760">
        <v>1.58</v>
      </c>
      <c r="AS760">
        <v>1.595</v>
      </c>
    </row>
    <row r="761" spans="1:45">
      <c r="A761" s="95">
        <v>45351</v>
      </c>
      <c r="C761" s="63">
        <v>0</v>
      </c>
      <c r="AO761" s="28">
        <v>1.5392999999999999</v>
      </c>
      <c r="AP761">
        <v>1.5024999999999999</v>
      </c>
      <c r="AQ761">
        <v>1.5649999999999999</v>
      </c>
      <c r="AR761">
        <v>1.5974999999999999</v>
      </c>
      <c r="AS761">
        <v>1.6125</v>
      </c>
    </row>
    <row r="762" spans="1:45">
      <c r="A762" s="95">
        <v>45352</v>
      </c>
      <c r="C762" s="63">
        <v>0</v>
      </c>
      <c r="AO762">
        <v>1.5392999999999999</v>
      </c>
      <c r="AP762">
        <v>1.5325</v>
      </c>
      <c r="AQ762">
        <v>1.5925</v>
      </c>
      <c r="AR762">
        <v>1.625</v>
      </c>
      <c r="AS762">
        <v>1.64</v>
      </c>
    </row>
    <row r="763" spans="1:45">
      <c r="A763" s="95">
        <v>45355</v>
      </c>
      <c r="C763" s="63">
        <v>0</v>
      </c>
      <c r="AO763">
        <v>1.5392999999999999</v>
      </c>
      <c r="AP763">
        <v>1.575</v>
      </c>
      <c r="AQ763">
        <v>1.575</v>
      </c>
      <c r="AR763">
        <v>1.575</v>
      </c>
      <c r="AS763">
        <v>1.575</v>
      </c>
    </row>
    <row r="764" spans="1:45">
      <c r="A764" s="95">
        <v>45356</v>
      </c>
      <c r="C764" s="63">
        <v>70</v>
      </c>
      <c r="AP764">
        <v>1.5649999999999999</v>
      </c>
      <c r="AQ764">
        <v>1.615</v>
      </c>
      <c r="AR764">
        <v>1.65</v>
      </c>
      <c r="AS764">
        <v>1.6625000000000001</v>
      </c>
    </row>
    <row r="765" spans="1:45">
      <c r="A765" s="95">
        <v>45357</v>
      </c>
      <c r="C765" s="63">
        <v>56</v>
      </c>
      <c r="AP765">
        <v>1.615</v>
      </c>
      <c r="AQ765">
        <v>1.67</v>
      </c>
      <c r="AR765">
        <v>1.7075</v>
      </c>
      <c r="AS765">
        <v>1.7175</v>
      </c>
    </row>
    <row r="766" spans="1:45">
      <c r="A766" s="95">
        <v>45358</v>
      </c>
      <c r="C766" s="63">
        <v>0</v>
      </c>
      <c r="AP766">
        <v>1.635</v>
      </c>
      <c r="AQ766">
        <v>1.6950000000000001</v>
      </c>
      <c r="AR766">
        <v>1.73</v>
      </c>
      <c r="AS766">
        <v>1.7424999999999999</v>
      </c>
    </row>
    <row r="767" spans="1:45">
      <c r="A767" s="95">
        <v>45359</v>
      </c>
      <c r="C767" s="63">
        <v>0</v>
      </c>
      <c r="AP767">
        <v>1.63</v>
      </c>
      <c r="AQ767">
        <v>1.6950000000000001</v>
      </c>
      <c r="AR767">
        <v>1.73</v>
      </c>
      <c r="AS767">
        <v>1.7424999999999999</v>
      </c>
    </row>
    <row r="768" spans="1:45">
      <c r="A768" s="95">
        <v>45362</v>
      </c>
      <c r="C768" s="63">
        <v>0</v>
      </c>
      <c r="AP768">
        <v>1.6325000000000001</v>
      </c>
      <c r="AQ768">
        <v>1.6950000000000001</v>
      </c>
      <c r="AR768">
        <v>1.7250000000000001</v>
      </c>
      <c r="AS768">
        <v>1.7375</v>
      </c>
    </row>
    <row r="769" spans="1:45">
      <c r="A769" s="95">
        <v>45363</v>
      </c>
      <c r="C769" s="63">
        <v>75</v>
      </c>
      <c r="AP769">
        <v>1.65</v>
      </c>
      <c r="AQ769">
        <v>1.7150000000000001</v>
      </c>
      <c r="AR769">
        <v>1.74</v>
      </c>
      <c r="AS769">
        <v>1.7475000000000001</v>
      </c>
    </row>
    <row r="770" spans="1:45">
      <c r="A770" s="95">
        <v>45364</v>
      </c>
      <c r="C770" s="63">
        <v>0</v>
      </c>
      <c r="AP770">
        <v>1.6924999999999999</v>
      </c>
      <c r="AQ770">
        <v>1.77</v>
      </c>
      <c r="AR770">
        <v>1.7875000000000001</v>
      </c>
      <c r="AS770">
        <v>1.7875000000000001</v>
      </c>
    </row>
    <row r="771" spans="1:45">
      <c r="A771" s="95">
        <v>45365</v>
      </c>
      <c r="C771" s="63">
        <v>0</v>
      </c>
      <c r="AP771">
        <v>1.6924999999999999</v>
      </c>
      <c r="AQ771">
        <v>1.77</v>
      </c>
      <c r="AR771">
        <v>1.7875000000000001</v>
      </c>
      <c r="AS771">
        <v>1.7925</v>
      </c>
    </row>
    <row r="772" spans="1:45">
      <c r="A772" s="95">
        <v>45366</v>
      </c>
      <c r="C772" s="63">
        <v>0</v>
      </c>
      <c r="AP772">
        <v>1.71</v>
      </c>
      <c r="AQ772">
        <v>1.78</v>
      </c>
      <c r="AR772">
        <v>1.7949999999999999</v>
      </c>
      <c r="AS772">
        <v>1.7975000000000001</v>
      </c>
    </row>
    <row r="773" spans="1:45">
      <c r="A773" s="95">
        <v>45369</v>
      </c>
      <c r="C773" s="63">
        <v>0</v>
      </c>
      <c r="AP773">
        <v>1.7024999999999999</v>
      </c>
      <c r="AQ773">
        <v>1.7350000000000001</v>
      </c>
      <c r="AR773">
        <v>1.7575000000000001</v>
      </c>
      <c r="AS773">
        <v>1.7649999999999999</v>
      </c>
    </row>
    <row r="774" spans="1:45">
      <c r="A774" s="95">
        <v>45370</v>
      </c>
      <c r="C774" s="63">
        <v>0</v>
      </c>
      <c r="AP774">
        <v>1.65</v>
      </c>
      <c r="AQ774">
        <v>1.7</v>
      </c>
      <c r="AR774">
        <v>1.7275</v>
      </c>
      <c r="AS774">
        <v>1.7375</v>
      </c>
    </row>
    <row r="775" spans="1:45">
      <c r="A775" s="95">
        <v>45371</v>
      </c>
      <c r="C775" s="63">
        <v>0</v>
      </c>
      <c r="AP775">
        <v>1.645</v>
      </c>
      <c r="AQ775">
        <v>1.69</v>
      </c>
      <c r="AR775">
        <v>1.7175</v>
      </c>
      <c r="AS775">
        <v>1.7275</v>
      </c>
    </row>
    <row r="776" spans="1:45">
      <c r="A776" s="95">
        <v>45372</v>
      </c>
      <c r="C776" s="63">
        <v>0</v>
      </c>
      <c r="AP776">
        <v>1.655</v>
      </c>
      <c r="AQ776">
        <v>1.7150000000000001</v>
      </c>
      <c r="AR776">
        <v>1.7424999999999999</v>
      </c>
      <c r="AS776">
        <v>1.7524999999999999</v>
      </c>
    </row>
    <row r="777" spans="1:45">
      <c r="A777" s="95">
        <v>45373</v>
      </c>
      <c r="C777" s="63">
        <v>0</v>
      </c>
      <c r="AP777">
        <v>1.655</v>
      </c>
      <c r="AQ777">
        <v>1.7250000000000001</v>
      </c>
      <c r="AR777">
        <v>1.7549999999999999</v>
      </c>
      <c r="AS777">
        <v>1.7625</v>
      </c>
    </row>
    <row r="778" spans="1:45">
      <c r="A778" s="95">
        <v>45376</v>
      </c>
      <c r="C778" s="63">
        <v>65</v>
      </c>
      <c r="AP778">
        <v>1.6525000000000001</v>
      </c>
      <c r="AQ778">
        <v>1.7024999999999999</v>
      </c>
      <c r="AR778">
        <v>1.7375</v>
      </c>
      <c r="AS778">
        <v>1.7475000000000001</v>
      </c>
    </row>
    <row r="779" spans="1:45">
      <c r="A779" s="95">
        <v>45377</v>
      </c>
      <c r="C779" s="63">
        <v>35</v>
      </c>
      <c r="AP779">
        <v>1.6525000000000001</v>
      </c>
      <c r="AQ779">
        <v>1.6924999999999999</v>
      </c>
      <c r="AR779">
        <v>1.7275</v>
      </c>
      <c r="AS779">
        <v>1.74</v>
      </c>
    </row>
    <row r="780" spans="1:45">
      <c r="A780" s="95">
        <v>45378</v>
      </c>
      <c r="C780" s="63">
        <v>115</v>
      </c>
      <c r="AP780">
        <v>1.6475</v>
      </c>
      <c r="AQ780">
        <v>1.675</v>
      </c>
      <c r="AR780">
        <v>1.7124999999999999</v>
      </c>
      <c r="AS780">
        <v>1.73</v>
      </c>
    </row>
    <row r="781" spans="1:45">
      <c r="A781" s="95">
        <v>45379</v>
      </c>
      <c r="C781" s="63">
        <v>0</v>
      </c>
      <c r="AP781" s="28">
        <v>1.6524000000000001</v>
      </c>
      <c r="AQ781">
        <v>1.73</v>
      </c>
      <c r="AR781">
        <v>1.7675000000000001</v>
      </c>
      <c r="AS781">
        <v>1.78</v>
      </c>
    </row>
    <row r="782" spans="1:45">
      <c r="A782" s="95">
        <v>45383</v>
      </c>
      <c r="C782" s="63">
        <v>0</v>
      </c>
      <c r="AP782">
        <v>1.6524000000000001</v>
      </c>
      <c r="AQ782">
        <v>1.7250000000000001</v>
      </c>
      <c r="AR782">
        <v>1.7625</v>
      </c>
      <c r="AS782">
        <v>1.7775000000000001</v>
      </c>
    </row>
    <row r="783" spans="1:45">
      <c r="A783" s="95">
        <v>45384</v>
      </c>
      <c r="C783" s="63">
        <v>25</v>
      </c>
      <c r="AP783">
        <v>1.6524000000000001</v>
      </c>
      <c r="AQ783">
        <v>1.72</v>
      </c>
      <c r="AR783">
        <v>1.7549999999999999</v>
      </c>
      <c r="AS783">
        <v>1.7725</v>
      </c>
    </row>
    <row r="784" spans="1:45">
      <c r="A784" s="95">
        <v>45385</v>
      </c>
      <c r="C784" s="63">
        <v>0</v>
      </c>
      <c r="AQ784">
        <v>1.72</v>
      </c>
      <c r="AR784">
        <v>1.75</v>
      </c>
      <c r="AS784">
        <v>1.77</v>
      </c>
    </row>
    <row r="785" spans="1:45">
      <c r="A785" s="95">
        <v>45386</v>
      </c>
      <c r="C785" s="63">
        <v>0</v>
      </c>
      <c r="AQ785">
        <v>1.74</v>
      </c>
      <c r="AR785">
        <v>1.77</v>
      </c>
      <c r="AS785">
        <v>1.7949999999999999</v>
      </c>
    </row>
    <row r="786" spans="1:45">
      <c r="A786" s="95">
        <v>45387</v>
      </c>
      <c r="C786" s="63">
        <v>0</v>
      </c>
      <c r="AQ786">
        <v>1.74</v>
      </c>
      <c r="AR786">
        <v>1.78</v>
      </c>
      <c r="AS786">
        <v>1.7975000000000001</v>
      </c>
    </row>
    <row r="787" spans="1:45">
      <c r="A787" s="95">
        <v>45390</v>
      </c>
      <c r="C787" s="63">
        <v>0</v>
      </c>
      <c r="AQ787">
        <v>1.7649999999999999</v>
      </c>
      <c r="AR787">
        <v>1.81</v>
      </c>
      <c r="AS787">
        <v>1.8274999999999999</v>
      </c>
    </row>
    <row r="788" spans="1:45">
      <c r="A788" s="95">
        <v>45391</v>
      </c>
      <c r="C788" s="63">
        <v>0</v>
      </c>
      <c r="AQ788">
        <v>1.7625</v>
      </c>
      <c r="AR788">
        <v>1.8125</v>
      </c>
      <c r="AS788">
        <v>1.8325</v>
      </c>
    </row>
    <row r="789" spans="1:45">
      <c r="A789" s="95">
        <v>45392</v>
      </c>
      <c r="C789" s="63">
        <v>0</v>
      </c>
      <c r="AQ789">
        <v>1.7475000000000001</v>
      </c>
      <c r="AR789">
        <v>1.7849999999999999</v>
      </c>
      <c r="AS789">
        <v>1.8075000000000001</v>
      </c>
    </row>
    <row r="790" spans="1:45">
      <c r="A790" s="95">
        <v>45393</v>
      </c>
      <c r="C790" s="63">
        <v>0</v>
      </c>
      <c r="AQ790">
        <v>1.7175</v>
      </c>
      <c r="AR790">
        <v>1.73</v>
      </c>
      <c r="AS790">
        <v>1.7524999999999999</v>
      </c>
    </row>
    <row r="791" spans="1:45">
      <c r="A791" s="95">
        <v>45394</v>
      </c>
      <c r="C791" s="63">
        <v>50</v>
      </c>
      <c r="AQ791">
        <v>1.73</v>
      </c>
      <c r="AR791">
        <v>1.74</v>
      </c>
      <c r="AS791">
        <v>1.7675000000000001</v>
      </c>
    </row>
    <row r="792" spans="1:45">
      <c r="A792" s="95">
        <v>45397</v>
      </c>
      <c r="C792" s="63">
        <v>0</v>
      </c>
      <c r="AQ792">
        <v>1.7250000000000001</v>
      </c>
      <c r="AR792">
        <v>1.7424999999999999</v>
      </c>
      <c r="AS792">
        <v>1.7649999999999999</v>
      </c>
    </row>
    <row r="793" spans="1:45">
      <c r="A793" s="95">
        <v>45398</v>
      </c>
      <c r="C793" s="63">
        <v>0</v>
      </c>
      <c r="AQ793">
        <v>1.73</v>
      </c>
      <c r="AR793">
        <v>1.75</v>
      </c>
      <c r="AS793">
        <v>1.7675000000000001</v>
      </c>
    </row>
    <row r="794" spans="1:45">
      <c r="A794" s="95">
        <v>45399</v>
      </c>
      <c r="C794" s="63">
        <v>50</v>
      </c>
      <c r="AQ794">
        <v>1.72</v>
      </c>
      <c r="AR794">
        <v>1.7475000000000001</v>
      </c>
      <c r="AS794">
        <v>1.7649999999999999</v>
      </c>
    </row>
    <row r="795" spans="1:45">
      <c r="A795" s="95">
        <v>45400</v>
      </c>
      <c r="C795" s="63">
        <v>25</v>
      </c>
      <c r="AQ795">
        <v>1.7250000000000001</v>
      </c>
      <c r="AR795">
        <v>1.7524999999999999</v>
      </c>
      <c r="AS795">
        <v>1.77</v>
      </c>
    </row>
    <row r="796" spans="1:45">
      <c r="A796" s="95">
        <v>45401</v>
      </c>
      <c r="C796" s="63">
        <v>0</v>
      </c>
      <c r="AQ796">
        <v>1.7350000000000001</v>
      </c>
      <c r="AR796">
        <v>1.7749999999999999</v>
      </c>
      <c r="AS796">
        <v>1.7949999999999999</v>
      </c>
    </row>
    <row r="797" spans="1:45">
      <c r="A797" s="95">
        <v>45404</v>
      </c>
      <c r="C797" s="63">
        <v>0</v>
      </c>
      <c r="AQ797">
        <v>1.7424999999999999</v>
      </c>
      <c r="AR797">
        <v>1.7949999999999999</v>
      </c>
      <c r="AS797">
        <v>1.8125</v>
      </c>
    </row>
    <row r="798" spans="1:45">
      <c r="A798" s="95">
        <v>45405</v>
      </c>
      <c r="C798" s="63">
        <v>0</v>
      </c>
      <c r="AQ798">
        <v>1.7475000000000001</v>
      </c>
      <c r="AR798">
        <v>1.8049999999999999</v>
      </c>
      <c r="AS798">
        <v>1.82</v>
      </c>
    </row>
    <row r="799" spans="1:45">
      <c r="A799" s="95">
        <v>45406</v>
      </c>
      <c r="C799" s="63">
        <v>0</v>
      </c>
      <c r="AQ799">
        <v>1.7450000000000001</v>
      </c>
      <c r="AR799">
        <v>1.8</v>
      </c>
      <c r="AS799">
        <v>1.8149999999999999</v>
      </c>
    </row>
    <row r="800" spans="1:45">
      <c r="A800" s="95">
        <v>45407</v>
      </c>
      <c r="C800" s="63">
        <v>0</v>
      </c>
      <c r="AQ800">
        <v>1.7450000000000001</v>
      </c>
      <c r="AR800">
        <v>1.8</v>
      </c>
      <c r="AS800">
        <v>1.8149999999999999</v>
      </c>
    </row>
    <row r="801" spans="1:46">
      <c r="A801" s="95">
        <v>45408</v>
      </c>
      <c r="C801" s="63">
        <v>0</v>
      </c>
      <c r="AQ801">
        <v>1.7450000000000001</v>
      </c>
      <c r="AR801">
        <v>1.7975000000000001</v>
      </c>
      <c r="AS801">
        <v>1.8125</v>
      </c>
    </row>
    <row r="802" spans="1:46">
      <c r="A802" s="95">
        <v>45411</v>
      </c>
      <c r="C802" s="63">
        <v>0</v>
      </c>
      <c r="AQ802">
        <v>1.7450000000000001</v>
      </c>
      <c r="AR802">
        <v>1.7949999999999999</v>
      </c>
      <c r="AS802">
        <v>1.81</v>
      </c>
    </row>
    <row r="803" spans="1:46">
      <c r="A803" s="95">
        <v>45412</v>
      </c>
      <c r="C803" s="63">
        <v>0</v>
      </c>
      <c r="AQ803">
        <v>1.746</v>
      </c>
      <c r="AR803">
        <v>1.7949999999999999</v>
      </c>
      <c r="AS803">
        <v>1.8125</v>
      </c>
    </row>
    <row r="804" spans="1:46">
      <c r="A804" s="103">
        <v>45413</v>
      </c>
      <c r="C804" s="63">
        <v>0</v>
      </c>
      <c r="AQ804">
        <v>1.746</v>
      </c>
      <c r="AR804">
        <v>1.7875000000000001</v>
      </c>
      <c r="AS804">
        <v>1.8049999999999999</v>
      </c>
    </row>
    <row r="805" spans="1:46">
      <c r="A805" s="95">
        <v>45414</v>
      </c>
      <c r="C805" s="63">
        <v>25</v>
      </c>
      <c r="AQ805">
        <v>1.746</v>
      </c>
      <c r="AR805">
        <v>1.82</v>
      </c>
      <c r="AS805">
        <v>1.835</v>
      </c>
      <c r="AT805">
        <v>1.8474999999999999</v>
      </c>
    </row>
    <row r="806" spans="1:46">
      <c r="A806" s="95">
        <v>45415</v>
      </c>
      <c r="C806" s="63">
        <v>0</v>
      </c>
      <c r="AR806">
        <v>1.825</v>
      </c>
      <c r="AS806">
        <v>1.84</v>
      </c>
      <c r="AT806">
        <v>1.8525</v>
      </c>
    </row>
    <row r="807" spans="1:46">
      <c r="A807" s="103">
        <v>45418</v>
      </c>
      <c r="C807" s="63">
        <v>185</v>
      </c>
      <c r="AR807">
        <v>1.8474999999999999</v>
      </c>
      <c r="AS807">
        <v>1.8574999999999999</v>
      </c>
      <c r="AT807">
        <v>1.865</v>
      </c>
    </row>
    <row r="808" spans="1:46">
      <c r="A808" s="95">
        <v>45419</v>
      </c>
      <c r="C808" s="63">
        <v>50</v>
      </c>
      <c r="AR808">
        <v>1.865</v>
      </c>
      <c r="AS808">
        <v>1.87</v>
      </c>
      <c r="AT808">
        <v>1.875</v>
      </c>
    </row>
    <row r="809" spans="1:46">
      <c r="A809" s="95">
        <v>45420</v>
      </c>
      <c r="C809" s="63">
        <v>31</v>
      </c>
      <c r="AR809">
        <v>1.89</v>
      </c>
      <c r="AS809">
        <v>1.9</v>
      </c>
      <c r="AT809">
        <v>1.9025000000000001</v>
      </c>
    </row>
    <row r="810" spans="1:46">
      <c r="A810" s="95">
        <v>45421</v>
      </c>
      <c r="C810" s="63">
        <v>25</v>
      </c>
      <c r="AR810">
        <v>1.9075</v>
      </c>
      <c r="AS810">
        <v>1.91</v>
      </c>
      <c r="AT810">
        <v>1.9125000000000001</v>
      </c>
    </row>
    <row r="811" spans="1:46">
      <c r="A811" s="95">
        <v>45422</v>
      </c>
      <c r="C811" s="63">
        <v>105</v>
      </c>
      <c r="AR811">
        <v>1.9125000000000001</v>
      </c>
      <c r="AS811">
        <v>1.915</v>
      </c>
      <c r="AT811">
        <v>1.925</v>
      </c>
    </row>
    <row r="812" spans="1:46">
      <c r="A812" s="95">
        <v>45425</v>
      </c>
      <c r="C812" s="63">
        <v>0</v>
      </c>
      <c r="AR812">
        <v>1.925</v>
      </c>
      <c r="AS812">
        <v>1.9325000000000001</v>
      </c>
      <c r="AT812">
        <v>1.9450000000000001</v>
      </c>
    </row>
    <row r="813" spans="1:46">
      <c r="A813" s="95">
        <v>45426</v>
      </c>
      <c r="C813" s="63">
        <v>0</v>
      </c>
      <c r="AR813">
        <v>1.9225000000000001</v>
      </c>
      <c r="AS813">
        <v>1.9325000000000001</v>
      </c>
      <c r="AT813">
        <v>1.9450000000000001</v>
      </c>
    </row>
    <row r="814" spans="1:46">
      <c r="A814" s="95">
        <v>45427</v>
      </c>
      <c r="C814" s="63">
        <v>25</v>
      </c>
      <c r="AR814">
        <v>1.9175</v>
      </c>
      <c r="AS814">
        <v>1.92</v>
      </c>
      <c r="AT814">
        <v>1.9350000000000001</v>
      </c>
    </row>
    <row r="815" spans="1:46">
      <c r="A815" s="95">
        <v>45428</v>
      </c>
      <c r="C815" s="63">
        <v>80</v>
      </c>
      <c r="AR815">
        <v>1.905</v>
      </c>
      <c r="AS815">
        <v>1.905</v>
      </c>
      <c r="AT815">
        <v>1.92</v>
      </c>
    </row>
    <row r="816" spans="1:46">
      <c r="A816" s="95">
        <v>45429</v>
      </c>
      <c r="C816" s="63">
        <v>0</v>
      </c>
      <c r="AR816">
        <v>1.895</v>
      </c>
      <c r="AS816">
        <v>1.8774999999999999</v>
      </c>
      <c r="AT816">
        <v>1.89</v>
      </c>
    </row>
    <row r="817" spans="1:48">
      <c r="A817" s="95">
        <v>45432</v>
      </c>
      <c r="C817" s="63">
        <v>0</v>
      </c>
      <c r="AR817">
        <v>1.9</v>
      </c>
      <c r="AS817">
        <v>1.8875</v>
      </c>
      <c r="AT817">
        <v>1.8975</v>
      </c>
    </row>
    <row r="818" spans="1:48">
      <c r="A818" s="95">
        <v>45433</v>
      </c>
      <c r="C818" s="63">
        <v>0</v>
      </c>
      <c r="AR818">
        <v>1.89</v>
      </c>
      <c r="AS818">
        <v>1.8774999999999999</v>
      </c>
      <c r="AT818">
        <v>1.89</v>
      </c>
    </row>
    <row r="819" spans="1:48">
      <c r="A819" s="95">
        <v>45434</v>
      </c>
      <c r="C819" s="63">
        <v>0</v>
      </c>
      <c r="AR819">
        <v>1.8925000000000001</v>
      </c>
      <c r="AS819">
        <v>1.8825000000000001</v>
      </c>
      <c r="AT819">
        <v>1.8925000000000001</v>
      </c>
    </row>
    <row r="820" spans="1:48">
      <c r="A820" s="95">
        <v>45435</v>
      </c>
      <c r="C820" s="63">
        <v>25</v>
      </c>
      <c r="AR820">
        <v>1.885</v>
      </c>
      <c r="AS820">
        <v>1.88</v>
      </c>
      <c r="AT820">
        <v>1.89</v>
      </c>
    </row>
    <row r="821" spans="1:48">
      <c r="A821" s="95">
        <v>45436</v>
      </c>
      <c r="C821" s="63">
        <v>0</v>
      </c>
      <c r="AR821">
        <v>1.7775000000000001</v>
      </c>
      <c r="AS821">
        <v>1.7849999999999999</v>
      </c>
      <c r="AT821">
        <v>1.7949999999999999</v>
      </c>
    </row>
    <row r="822" spans="1:48">
      <c r="A822" s="103">
        <v>45439</v>
      </c>
      <c r="C822" s="476">
        <v>0</v>
      </c>
      <c r="AR822">
        <v>1.7775000000000001</v>
      </c>
      <c r="AS822">
        <v>1.7849999999999999</v>
      </c>
      <c r="AT822">
        <v>1.7949999999999999</v>
      </c>
    </row>
    <row r="823" spans="1:48">
      <c r="A823" s="95">
        <v>45440</v>
      </c>
      <c r="C823" s="63">
        <v>75</v>
      </c>
      <c r="AR823">
        <v>1.8925000000000001</v>
      </c>
      <c r="AS823">
        <v>1.915</v>
      </c>
      <c r="AT823">
        <v>1.925</v>
      </c>
      <c r="AU823">
        <v>1.925</v>
      </c>
      <c r="AV823">
        <v>1.925</v>
      </c>
    </row>
    <row r="824" spans="1:48">
      <c r="A824" s="95">
        <v>45441</v>
      </c>
      <c r="C824" s="63">
        <v>25</v>
      </c>
      <c r="AR824">
        <v>1.895</v>
      </c>
      <c r="AS824">
        <v>1.9350000000000001</v>
      </c>
      <c r="AT824">
        <v>1.9375</v>
      </c>
      <c r="AU824">
        <v>1.9375</v>
      </c>
      <c r="AV824">
        <v>1.9375</v>
      </c>
    </row>
    <row r="825" spans="1:48">
      <c r="A825" s="95">
        <v>45442</v>
      </c>
      <c r="C825" s="63">
        <v>150</v>
      </c>
      <c r="AR825">
        <v>1.8925000000000001</v>
      </c>
      <c r="AS825">
        <v>1.92</v>
      </c>
      <c r="AT825">
        <v>1.9225000000000001</v>
      </c>
      <c r="AU825">
        <v>1.9225000000000001</v>
      </c>
      <c r="AV825">
        <v>1.9225000000000001</v>
      </c>
    </row>
    <row r="826" spans="1:48">
      <c r="A826" s="95">
        <v>45443</v>
      </c>
      <c r="C826" s="63">
        <v>0</v>
      </c>
      <c r="AR826">
        <v>1.8924000000000001</v>
      </c>
      <c r="AS826">
        <v>1.91</v>
      </c>
      <c r="AT826">
        <v>1.9125000000000001</v>
      </c>
      <c r="AU826">
        <v>1.9125000000000001</v>
      </c>
      <c r="AV826">
        <v>1.9125000000000001</v>
      </c>
    </row>
    <row r="827" spans="1:48">
      <c r="A827" s="95">
        <v>45446</v>
      </c>
      <c r="C827" s="63">
        <v>0</v>
      </c>
      <c r="AR827">
        <v>1.8924000000000001</v>
      </c>
      <c r="AS827">
        <v>1.9</v>
      </c>
      <c r="AT827">
        <v>1.8975</v>
      </c>
      <c r="AU827">
        <v>1.895</v>
      </c>
      <c r="AV827">
        <v>1.8925000000000001</v>
      </c>
    </row>
    <row r="828" spans="1:48">
      <c r="A828" s="95">
        <v>45447</v>
      </c>
      <c r="C828" s="63">
        <v>90</v>
      </c>
      <c r="AR828">
        <v>1.8924000000000001</v>
      </c>
      <c r="AS828">
        <v>1.9175</v>
      </c>
      <c r="AT828">
        <v>1.905</v>
      </c>
      <c r="AU828">
        <v>1.8975</v>
      </c>
      <c r="AV828">
        <v>1.8925000000000001</v>
      </c>
    </row>
    <row r="829" spans="1:48">
      <c r="A829" s="95">
        <v>45448</v>
      </c>
      <c r="C829" s="63">
        <v>131</v>
      </c>
      <c r="AS829">
        <v>1.9075</v>
      </c>
      <c r="AT829">
        <v>1.8875</v>
      </c>
      <c r="AU829">
        <v>1.88</v>
      </c>
      <c r="AV829">
        <v>1.875</v>
      </c>
    </row>
    <row r="830" spans="1:48">
      <c r="A830" s="95">
        <v>45449</v>
      </c>
      <c r="C830" s="63">
        <v>85</v>
      </c>
      <c r="AS830">
        <v>1.9424999999999999</v>
      </c>
      <c r="AT830">
        <v>1.93</v>
      </c>
      <c r="AU830">
        <v>1.92</v>
      </c>
      <c r="AV830">
        <v>1.91</v>
      </c>
    </row>
    <row r="831" spans="1:48">
      <c r="A831" s="95">
        <v>45450</v>
      </c>
      <c r="C831" s="63">
        <v>75</v>
      </c>
      <c r="AS831">
        <v>1.93</v>
      </c>
      <c r="AT831">
        <v>1.9175</v>
      </c>
      <c r="AU831">
        <v>1.91</v>
      </c>
      <c r="AV831">
        <v>1.9</v>
      </c>
    </row>
    <row r="832" spans="1:48">
      <c r="A832" s="95">
        <v>45453</v>
      </c>
      <c r="C832" s="63">
        <v>50</v>
      </c>
      <c r="AS832">
        <v>1.9524999999999999</v>
      </c>
      <c r="AT832">
        <v>1.94</v>
      </c>
      <c r="AU832">
        <v>1.9275</v>
      </c>
      <c r="AV832">
        <v>1.915</v>
      </c>
    </row>
    <row r="833" spans="1:48">
      <c r="A833" s="95">
        <v>45454</v>
      </c>
      <c r="C833" s="63">
        <v>0</v>
      </c>
      <c r="AS833">
        <v>1.96</v>
      </c>
      <c r="AT833">
        <v>1.9550000000000001</v>
      </c>
      <c r="AU833">
        <v>1.94</v>
      </c>
      <c r="AV833">
        <v>1.925</v>
      </c>
    </row>
    <row r="834" spans="1:48">
      <c r="A834" s="95">
        <v>45455</v>
      </c>
      <c r="C834" s="63">
        <v>150</v>
      </c>
      <c r="AS834">
        <v>2.0099999999999998</v>
      </c>
      <c r="AT834">
        <v>2.0249999999999999</v>
      </c>
      <c r="AU834">
        <v>2.0049999999999999</v>
      </c>
      <c r="AV834">
        <v>1.9875</v>
      </c>
    </row>
    <row r="835" spans="1:48">
      <c r="A835" s="95">
        <v>45456</v>
      </c>
      <c r="C835" s="63">
        <v>0</v>
      </c>
      <c r="AS835">
        <v>2.0249999999999999</v>
      </c>
      <c r="AT835">
        <v>2.0550000000000002</v>
      </c>
      <c r="AU835">
        <v>2.0225</v>
      </c>
      <c r="AV835">
        <v>2</v>
      </c>
    </row>
    <row r="836" spans="1:48">
      <c r="A836" s="95">
        <v>45457</v>
      </c>
      <c r="C836" s="63">
        <v>0</v>
      </c>
      <c r="AS836">
        <v>2.0175000000000001</v>
      </c>
      <c r="AT836">
        <v>2.0375000000000001</v>
      </c>
      <c r="AU836">
        <v>2.0024999999999999</v>
      </c>
      <c r="AV836">
        <v>1.9824999999999999</v>
      </c>
    </row>
    <row r="837" spans="1:48">
      <c r="A837" s="95">
        <v>45460</v>
      </c>
      <c r="C837" s="63">
        <v>65</v>
      </c>
      <c r="AS837">
        <v>2.0099999999999998</v>
      </c>
      <c r="AT837">
        <v>2.0074999999999998</v>
      </c>
      <c r="AU837">
        <v>1.98</v>
      </c>
      <c r="AV837">
        <v>1.96</v>
      </c>
    </row>
    <row r="838" spans="1:48">
      <c r="A838" s="95">
        <v>45461</v>
      </c>
      <c r="C838" s="63">
        <v>0</v>
      </c>
      <c r="AS838">
        <v>2.0449999999999999</v>
      </c>
      <c r="AT838">
        <v>2.0674999999999999</v>
      </c>
      <c r="AU838">
        <v>2.0299999999999998</v>
      </c>
      <c r="AV838">
        <v>1.9975000000000001</v>
      </c>
    </row>
    <row r="839" spans="1:48" s="189" customFormat="1">
      <c r="A839" s="103">
        <v>45462</v>
      </c>
      <c r="B839" s="399"/>
      <c r="C839" s="476">
        <v>0</v>
      </c>
      <c r="AS839" s="189">
        <v>2.0449999999999999</v>
      </c>
      <c r="AT839" s="189">
        <v>2.0674999999999999</v>
      </c>
      <c r="AU839" s="189">
        <v>2.0299999999999998</v>
      </c>
      <c r="AV839" s="189">
        <v>1.9975000000000001</v>
      </c>
    </row>
    <row r="840" spans="1:48">
      <c r="A840" s="95">
        <v>45463</v>
      </c>
      <c r="C840" s="63">
        <v>0</v>
      </c>
      <c r="AS840">
        <v>2.0299999999999998</v>
      </c>
      <c r="AT840">
        <v>2.0449999999999999</v>
      </c>
      <c r="AU840">
        <v>2.0099999999999998</v>
      </c>
      <c r="AV840">
        <v>1.98</v>
      </c>
    </row>
    <row r="841" spans="1:48">
      <c r="A841" s="95">
        <v>45464</v>
      </c>
      <c r="C841" s="63">
        <v>0</v>
      </c>
      <c r="AS841">
        <v>2.04</v>
      </c>
      <c r="AT841">
        <v>2.06</v>
      </c>
      <c r="AU841">
        <v>2.0225</v>
      </c>
      <c r="AV841">
        <v>1.99</v>
      </c>
    </row>
    <row r="842" spans="1:48">
      <c r="A842" s="95">
        <v>45467</v>
      </c>
      <c r="C842" s="63">
        <v>50</v>
      </c>
      <c r="AS842">
        <v>2.0750000000000002</v>
      </c>
      <c r="AT842">
        <v>2.1349999999999998</v>
      </c>
      <c r="AU842">
        <v>2.0649999999999999</v>
      </c>
      <c r="AV842">
        <v>2.0099999999999998</v>
      </c>
    </row>
    <row r="843" spans="1:48">
      <c r="A843" s="95">
        <v>45468</v>
      </c>
      <c r="C843" s="63">
        <v>255</v>
      </c>
      <c r="AS843">
        <v>2.09</v>
      </c>
      <c r="AT843">
        <v>2.2200000000000002</v>
      </c>
      <c r="AU843">
        <v>2.1150000000000002</v>
      </c>
      <c r="AV843">
        <v>2.02</v>
      </c>
    </row>
    <row r="844" spans="1:48">
      <c r="A844" s="95">
        <v>45469</v>
      </c>
      <c r="C844" s="63">
        <v>0</v>
      </c>
      <c r="AS844">
        <v>2.0950000000000002</v>
      </c>
      <c r="AT844">
        <v>2.23</v>
      </c>
      <c r="AU844">
        <v>2.0950000000000002</v>
      </c>
      <c r="AV844">
        <v>1.9950000000000001</v>
      </c>
    </row>
    <row r="845" spans="1:48">
      <c r="A845" s="95">
        <v>45470</v>
      </c>
      <c r="C845" s="63">
        <v>0</v>
      </c>
      <c r="AS845">
        <v>2.085</v>
      </c>
      <c r="AT845">
        <v>2.12</v>
      </c>
      <c r="AU845">
        <v>2.0099999999999998</v>
      </c>
      <c r="AV845">
        <v>1.925</v>
      </c>
    </row>
    <row r="846" spans="1:48">
      <c r="A846" s="95">
        <v>45471</v>
      </c>
      <c r="C846" s="63">
        <v>0</v>
      </c>
      <c r="AS846">
        <v>2.0874000000000001</v>
      </c>
      <c r="AT846">
        <v>2.12</v>
      </c>
      <c r="AU846">
        <v>1.99</v>
      </c>
      <c r="AV846">
        <v>1.895</v>
      </c>
    </row>
    <row r="847" spans="1:48">
      <c r="A847" s="95">
        <v>45474</v>
      </c>
      <c r="C847" s="63">
        <v>0</v>
      </c>
      <c r="AS847" s="852">
        <v>2.085</v>
      </c>
      <c r="AT847">
        <v>2.12</v>
      </c>
      <c r="AU847">
        <v>2.0099999999999998</v>
      </c>
      <c r="AV847">
        <v>1.925</v>
      </c>
    </row>
    <row r="848" spans="1:48">
      <c r="A848" s="95">
        <v>45475</v>
      </c>
      <c r="C848" s="63">
        <v>50</v>
      </c>
      <c r="AS848">
        <v>2.0874000000000001</v>
      </c>
      <c r="AT848">
        <v>2.105</v>
      </c>
      <c r="AU848">
        <v>1.9950000000000001</v>
      </c>
      <c r="AV848">
        <v>1.9</v>
      </c>
    </row>
    <row r="849" spans="1:48">
      <c r="A849" s="95">
        <v>45476</v>
      </c>
      <c r="C849" s="63">
        <v>0</v>
      </c>
      <c r="AT849">
        <v>2.1</v>
      </c>
      <c r="AU849">
        <v>2.0049999999999999</v>
      </c>
      <c r="AV849">
        <v>1.915</v>
      </c>
    </row>
    <row r="850" spans="1:48">
      <c r="A850" s="103">
        <v>45477</v>
      </c>
      <c r="AT850" s="189">
        <v>2.1</v>
      </c>
      <c r="AU850" s="189">
        <v>2.0049999999999999</v>
      </c>
      <c r="AV850" s="189">
        <v>1.915</v>
      </c>
    </row>
    <row r="851" spans="1:48">
      <c r="A851" s="95">
        <v>45478</v>
      </c>
      <c r="C851" s="63">
        <v>0</v>
      </c>
      <c r="AT851">
        <v>2.13</v>
      </c>
      <c r="AU851">
        <v>2.0350000000000001</v>
      </c>
      <c r="AV851">
        <v>1.9450000000000001</v>
      </c>
    </row>
    <row r="852" spans="1:48">
      <c r="A852" s="95">
        <v>45481</v>
      </c>
      <c r="C852" s="63">
        <v>0</v>
      </c>
      <c r="AT852">
        <v>2.0775000000000001</v>
      </c>
      <c r="AU852">
        <v>1.9875</v>
      </c>
      <c r="AV852">
        <v>1.9025000000000001</v>
      </c>
    </row>
    <row r="853" spans="1:48">
      <c r="A853" s="95">
        <v>45482</v>
      </c>
      <c r="C853" s="63">
        <v>0</v>
      </c>
      <c r="AT853">
        <v>2.0299999999999998</v>
      </c>
      <c r="AU853">
        <v>1.915</v>
      </c>
      <c r="AV853">
        <v>1.86</v>
      </c>
    </row>
    <row r="854" spans="1:48">
      <c r="A854" s="95">
        <v>45483</v>
      </c>
      <c r="C854" s="63">
        <v>0</v>
      </c>
      <c r="AT854">
        <v>2.0350000000000001</v>
      </c>
      <c r="AU854">
        <v>1.925</v>
      </c>
      <c r="AV854">
        <v>1.87</v>
      </c>
    </row>
    <row r="855" spans="1:48">
      <c r="A855" s="95">
        <v>45484</v>
      </c>
      <c r="C855" s="63">
        <v>50</v>
      </c>
      <c r="AT855">
        <v>2.0699999999999998</v>
      </c>
      <c r="AU855">
        <v>1.99</v>
      </c>
      <c r="AV855">
        <v>1.92</v>
      </c>
    </row>
    <row r="856" spans="1:48">
      <c r="A856" s="95">
        <v>45485</v>
      </c>
      <c r="C856" s="63">
        <v>0</v>
      </c>
      <c r="AT856">
        <v>2.1025</v>
      </c>
      <c r="AU856">
        <v>2.04</v>
      </c>
      <c r="AV856">
        <v>1.9575</v>
      </c>
    </row>
    <row r="857" spans="1:48">
      <c r="A857" s="95">
        <v>45488</v>
      </c>
      <c r="C857" s="63">
        <v>0</v>
      </c>
      <c r="AT857">
        <v>2.08</v>
      </c>
      <c r="AU857">
        <v>1.9950000000000001</v>
      </c>
      <c r="AV857">
        <v>1.925</v>
      </c>
    </row>
    <row r="858" spans="1:48">
      <c r="A858" s="95">
        <v>45489</v>
      </c>
      <c r="C858" s="63">
        <v>75</v>
      </c>
      <c r="AT858">
        <v>2.06</v>
      </c>
      <c r="AU858">
        <v>1.9550000000000001</v>
      </c>
      <c r="AV858">
        <v>1.895</v>
      </c>
    </row>
    <row r="859" spans="1:48">
      <c r="A859" s="95">
        <v>45490</v>
      </c>
      <c r="C859" s="63">
        <v>25</v>
      </c>
      <c r="AT859">
        <v>2.0225</v>
      </c>
      <c r="AU859">
        <v>1.89</v>
      </c>
      <c r="AV859">
        <v>1.8574999999999999</v>
      </c>
    </row>
    <row r="860" spans="1:48">
      <c r="A860" s="95">
        <v>45491</v>
      </c>
      <c r="C860" s="63">
        <v>25</v>
      </c>
      <c r="AT860">
        <v>2.0274999999999999</v>
      </c>
      <c r="AU860">
        <v>1.885</v>
      </c>
      <c r="AV860">
        <v>1.85</v>
      </c>
    </row>
    <row r="861" spans="1:48">
      <c r="A861" s="95">
        <v>45492</v>
      </c>
      <c r="C861" s="63">
        <v>0</v>
      </c>
      <c r="AT861">
        <v>2.0299999999999998</v>
      </c>
      <c r="AU861">
        <v>1.9125000000000001</v>
      </c>
      <c r="AV861">
        <v>1.885</v>
      </c>
    </row>
    <row r="862" spans="1:48">
      <c r="A862" s="95">
        <v>45495</v>
      </c>
      <c r="C862" s="63">
        <v>0</v>
      </c>
      <c r="AT862">
        <v>2.06</v>
      </c>
      <c r="AU862">
        <v>1.95</v>
      </c>
      <c r="AV862">
        <v>1.91</v>
      </c>
    </row>
    <row r="863" spans="1:48">
      <c r="A863" s="95">
        <v>45496</v>
      </c>
      <c r="C863" s="63">
        <v>0</v>
      </c>
      <c r="AT863">
        <v>2.0449999999999999</v>
      </c>
      <c r="AU863">
        <v>1.915</v>
      </c>
      <c r="AV863">
        <v>1.885</v>
      </c>
    </row>
    <row r="864" spans="1:48">
      <c r="A864" s="95">
        <v>45497</v>
      </c>
      <c r="C864" s="63">
        <v>0</v>
      </c>
      <c r="AT864">
        <v>2.04</v>
      </c>
      <c r="AU864">
        <v>1.91</v>
      </c>
      <c r="AV864">
        <v>1.88</v>
      </c>
    </row>
    <row r="865" spans="1:48">
      <c r="A865" s="95">
        <v>45498</v>
      </c>
      <c r="C865" s="63">
        <v>0</v>
      </c>
      <c r="AT865">
        <v>2.0425</v>
      </c>
      <c r="AU865">
        <v>1.9225000000000001</v>
      </c>
      <c r="AV865">
        <v>1.89</v>
      </c>
    </row>
    <row r="866" spans="1:48">
      <c r="A866" s="95">
        <v>45499</v>
      </c>
      <c r="C866" s="63">
        <v>0</v>
      </c>
      <c r="AT866">
        <v>2.0375000000000001</v>
      </c>
      <c r="AU866">
        <v>1.8975</v>
      </c>
      <c r="AV866">
        <v>1.87</v>
      </c>
    </row>
    <row r="867" spans="1:48">
      <c r="A867" s="95">
        <v>45502</v>
      </c>
      <c r="C867" s="63">
        <v>0</v>
      </c>
      <c r="AT867">
        <v>2.0350000000000001</v>
      </c>
      <c r="AU867">
        <v>1.895</v>
      </c>
      <c r="AV867">
        <v>1.87</v>
      </c>
    </row>
    <row r="868" spans="1:48">
      <c r="A868" s="95">
        <v>45503</v>
      </c>
      <c r="C868" s="63">
        <v>0</v>
      </c>
      <c r="AT868">
        <v>2.0175000000000001</v>
      </c>
      <c r="AU868">
        <v>1.8774999999999999</v>
      </c>
      <c r="AV868">
        <v>1.8574999999999999</v>
      </c>
    </row>
    <row r="869" spans="1:48">
      <c r="A869" s="95">
        <v>45504</v>
      </c>
      <c r="C869" s="63">
        <v>0</v>
      </c>
      <c r="AT869">
        <v>2.0125000000000002</v>
      </c>
      <c r="AU869">
        <v>1.8725000000000001</v>
      </c>
      <c r="AV869">
        <v>1.8525</v>
      </c>
    </row>
    <row r="870" spans="1:48">
      <c r="A870" s="95">
        <v>45505</v>
      </c>
      <c r="C870" s="63">
        <v>0</v>
      </c>
      <c r="AT870">
        <v>2.0125000000000002</v>
      </c>
      <c r="AU870">
        <v>1.895</v>
      </c>
      <c r="AV870">
        <v>1.87</v>
      </c>
    </row>
    <row r="871" spans="1:48">
      <c r="A871" s="95">
        <v>45506</v>
      </c>
      <c r="C871" s="63">
        <v>0</v>
      </c>
      <c r="AT871">
        <v>2.0125000000000002</v>
      </c>
      <c r="AU871">
        <v>1.925</v>
      </c>
      <c r="AV871">
        <v>1.9025000000000001</v>
      </c>
    </row>
    <row r="872" spans="1:48">
      <c r="A872" s="95">
        <v>45509</v>
      </c>
      <c r="C872" s="63">
        <v>0</v>
      </c>
      <c r="AU872">
        <v>1.9075</v>
      </c>
      <c r="AV872">
        <v>1.8825000000000001</v>
      </c>
    </row>
    <row r="873" spans="1:48">
      <c r="A873" s="95">
        <v>45510</v>
      </c>
      <c r="C873" s="969"/>
      <c r="AU873" s="463"/>
      <c r="AV873" s="463"/>
    </row>
    <row r="874" spans="1:48">
      <c r="A874" s="95">
        <v>45511</v>
      </c>
      <c r="C874" s="63">
        <v>15</v>
      </c>
      <c r="AU874">
        <v>1.905</v>
      </c>
      <c r="AV874">
        <v>1.88</v>
      </c>
    </row>
    <row r="875" spans="1:48">
      <c r="A875" s="95">
        <v>45512</v>
      </c>
      <c r="C875" s="63">
        <v>0</v>
      </c>
      <c r="AU875">
        <v>1.885</v>
      </c>
      <c r="AV875">
        <v>1.8574999999999999</v>
      </c>
    </row>
    <row r="876" spans="1:48">
      <c r="A876" s="95">
        <v>45513</v>
      </c>
      <c r="C876" s="63">
        <v>0</v>
      </c>
      <c r="AU876">
        <v>1.905</v>
      </c>
      <c r="AV876">
        <v>1.88</v>
      </c>
    </row>
    <row r="877" spans="1:48">
      <c r="A877" s="95">
        <v>45516</v>
      </c>
      <c r="C877" s="63">
        <v>0</v>
      </c>
      <c r="AU877">
        <v>1.905</v>
      </c>
      <c r="AV877">
        <v>1.89</v>
      </c>
    </row>
    <row r="878" spans="1:48">
      <c r="A878" s="95">
        <v>45517</v>
      </c>
      <c r="C878" s="63">
        <v>0</v>
      </c>
      <c r="AU878">
        <v>1.89</v>
      </c>
      <c r="AV878">
        <v>1.865</v>
      </c>
    </row>
    <row r="879" spans="1:48">
      <c r="A879" s="95">
        <v>45518</v>
      </c>
      <c r="C879" s="63">
        <v>0</v>
      </c>
      <c r="AU879">
        <v>1.91</v>
      </c>
      <c r="AV879">
        <v>1.895</v>
      </c>
    </row>
    <row r="880" spans="1:48">
      <c r="A880" s="95">
        <v>45519</v>
      </c>
      <c r="C880" s="63">
        <v>0</v>
      </c>
      <c r="AU880">
        <v>1.925</v>
      </c>
      <c r="AV880">
        <v>1.92</v>
      </c>
    </row>
    <row r="881" spans="1:51">
      <c r="A881" s="95">
        <v>45520</v>
      </c>
      <c r="C881" s="63">
        <v>75</v>
      </c>
      <c r="AU881">
        <v>1.925</v>
      </c>
      <c r="AV881">
        <v>1.915</v>
      </c>
      <c r="AW881">
        <v>1.865</v>
      </c>
      <c r="AX881">
        <v>1.79</v>
      </c>
      <c r="AY881">
        <v>1.7350000000000001</v>
      </c>
    </row>
    <row r="882" spans="1:51">
      <c r="A882" s="95">
        <v>45523</v>
      </c>
      <c r="C882" s="63">
        <v>0</v>
      </c>
      <c r="AU882">
        <v>1.9075</v>
      </c>
      <c r="AV882">
        <v>1.915</v>
      </c>
      <c r="AW882">
        <v>1.875</v>
      </c>
      <c r="AX882">
        <v>1.8</v>
      </c>
      <c r="AY882">
        <v>1.7450000000000001</v>
      </c>
    </row>
    <row r="883" spans="1:51">
      <c r="A883" s="95">
        <v>45524</v>
      </c>
      <c r="C883" s="63">
        <v>150</v>
      </c>
      <c r="AU883">
        <v>1.9225000000000001</v>
      </c>
      <c r="AV883">
        <v>1.9075</v>
      </c>
      <c r="AW883">
        <v>1.865</v>
      </c>
      <c r="AX883">
        <v>1.7925</v>
      </c>
      <c r="AY883">
        <v>1.7375</v>
      </c>
    </row>
    <row r="884" spans="1:51">
      <c r="A884" s="95">
        <v>45525</v>
      </c>
      <c r="C884" s="63">
        <v>0</v>
      </c>
      <c r="AU884">
        <v>1.915</v>
      </c>
      <c r="AV884">
        <v>1.895</v>
      </c>
      <c r="AW884">
        <v>1.86</v>
      </c>
      <c r="AX884">
        <v>1.7925</v>
      </c>
      <c r="AY884">
        <v>1.7375</v>
      </c>
    </row>
    <row r="885" spans="1:51">
      <c r="A885" s="95">
        <v>45526</v>
      </c>
      <c r="C885" s="63">
        <v>0</v>
      </c>
      <c r="AU885">
        <v>1.92</v>
      </c>
      <c r="AV885">
        <v>1.91</v>
      </c>
      <c r="AW885">
        <v>1.8774999999999999</v>
      </c>
      <c r="AX885">
        <v>1.8075000000000001</v>
      </c>
      <c r="AY885">
        <v>1.7524999999999999</v>
      </c>
    </row>
    <row r="886" spans="1:51">
      <c r="A886" s="95">
        <v>45527</v>
      </c>
      <c r="C886" s="63">
        <v>0</v>
      </c>
      <c r="AU886">
        <v>1.925</v>
      </c>
      <c r="AV886">
        <v>1.9275</v>
      </c>
      <c r="AW886">
        <v>1.895</v>
      </c>
      <c r="AX886">
        <v>1.8225</v>
      </c>
      <c r="AY886">
        <v>1.7649999999999999</v>
      </c>
    </row>
    <row r="887" spans="1:51">
      <c r="A887" s="95">
        <v>45530</v>
      </c>
      <c r="C887" s="63">
        <v>0</v>
      </c>
      <c r="AU887">
        <v>1.9275</v>
      </c>
      <c r="AV887">
        <v>1.9424999999999999</v>
      </c>
      <c r="AW887">
        <v>1.905</v>
      </c>
      <c r="AX887">
        <v>1.8274999999999999</v>
      </c>
      <c r="AY887">
        <v>1.7649999999999999</v>
      </c>
    </row>
    <row r="888" spans="1:51">
      <c r="A888" s="95">
        <v>45531</v>
      </c>
      <c r="C888" s="63">
        <v>0</v>
      </c>
      <c r="AU888">
        <v>1.9275</v>
      </c>
      <c r="AV888">
        <v>1.9750000000000001</v>
      </c>
      <c r="AW888">
        <v>1.9375</v>
      </c>
      <c r="AX888">
        <v>1.855</v>
      </c>
      <c r="AY888">
        <v>1.7849999999999999</v>
      </c>
    </row>
    <row r="889" spans="1:51">
      <c r="A889" s="95">
        <v>45532</v>
      </c>
      <c r="C889" s="63">
        <v>0</v>
      </c>
      <c r="AU889">
        <v>1.9275</v>
      </c>
      <c r="AV889">
        <v>1.9924999999999999</v>
      </c>
      <c r="AW889">
        <v>1.9550000000000001</v>
      </c>
      <c r="AX889">
        <v>1.865</v>
      </c>
      <c r="AY889">
        <v>1.7849999999999999</v>
      </c>
    </row>
    <row r="890" spans="1:51">
      <c r="A890" s="95">
        <v>45533</v>
      </c>
      <c r="C890" s="63">
        <v>150</v>
      </c>
      <c r="AU890">
        <v>1.93</v>
      </c>
      <c r="AV890">
        <v>2.0249999999999999</v>
      </c>
      <c r="AW890">
        <v>1.99</v>
      </c>
      <c r="AX890">
        <v>1.895</v>
      </c>
      <c r="AY890">
        <v>1.8125</v>
      </c>
    </row>
    <row r="891" spans="1:51">
      <c r="A891" s="95">
        <v>45534</v>
      </c>
      <c r="C891" s="63">
        <v>0</v>
      </c>
      <c r="AU891">
        <v>1.9286000000000001</v>
      </c>
      <c r="AV891">
        <v>2.0150000000000001</v>
      </c>
      <c r="AW891">
        <v>1.98</v>
      </c>
      <c r="AX891">
        <v>1.8875</v>
      </c>
      <c r="AY891">
        <v>1.8049999999999999</v>
      </c>
    </row>
    <row r="892" spans="1:51">
      <c r="A892" s="103">
        <v>45537</v>
      </c>
      <c r="C892" s="1028" t="s">
        <v>4236</v>
      </c>
      <c r="AU892" s="189">
        <v>1.9286000000000001</v>
      </c>
      <c r="AV892" s="189">
        <v>2.0150000000000001</v>
      </c>
      <c r="AW892" s="189">
        <v>1.98</v>
      </c>
      <c r="AX892" s="189">
        <v>1.8875</v>
      </c>
      <c r="AY892" s="189">
        <v>1.8049999999999999</v>
      </c>
    </row>
    <row r="893" spans="1:51">
      <c r="A893" s="95">
        <v>45538</v>
      </c>
      <c r="C893" s="63">
        <v>75</v>
      </c>
      <c r="AU893">
        <v>1.9286000000000001</v>
      </c>
      <c r="AV893">
        <v>1.96</v>
      </c>
      <c r="AW893">
        <v>1.9350000000000001</v>
      </c>
      <c r="AX893">
        <v>1.855</v>
      </c>
      <c r="AY893">
        <v>1.7825</v>
      </c>
    </row>
    <row r="894" spans="1:51">
      <c r="A894" s="95">
        <v>45539</v>
      </c>
      <c r="C894" s="63">
        <v>0</v>
      </c>
      <c r="AU894">
        <v>1.9286000000000001</v>
      </c>
      <c r="AV894">
        <v>1.92</v>
      </c>
      <c r="AW894">
        <v>1.905</v>
      </c>
      <c r="AX894">
        <v>1.84</v>
      </c>
      <c r="AY894">
        <v>1.7749999999999999</v>
      </c>
    </row>
    <row r="895" spans="1:51">
      <c r="A895" s="95">
        <v>45540</v>
      </c>
      <c r="C895" s="63">
        <v>0</v>
      </c>
      <c r="AV895">
        <v>1.9450000000000001</v>
      </c>
      <c r="AW895">
        <v>1.93</v>
      </c>
      <c r="AX895">
        <v>1.865</v>
      </c>
      <c r="AY895">
        <v>1.8</v>
      </c>
    </row>
    <row r="896" spans="1:51">
      <c r="A896" s="95">
        <v>45541</v>
      </c>
      <c r="C896" s="63">
        <v>0</v>
      </c>
      <c r="AV896">
        <v>1.92</v>
      </c>
      <c r="AW896">
        <v>1.91</v>
      </c>
      <c r="AX896">
        <v>1.845</v>
      </c>
      <c r="AY896">
        <v>1.78</v>
      </c>
    </row>
    <row r="897" spans="1:51">
      <c r="A897" s="95">
        <v>45544</v>
      </c>
      <c r="C897" s="63">
        <v>75</v>
      </c>
      <c r="AV897">
        <v>1.9</v>
      </c>
      <c r="AW897">
        <v>1.875</v>
      </c>
      <c r="AX897">
        <v>1.8174999999999999</v>
      </c>
      <c r="AY897">
        <v>1.7549999999999999</v>
      </c>
    </row>
    <row r="898" spans="1:51">
      <c r="A898" s="95">
        <v>45545</v>
      </c>
      <c r="C898" s="63">
        <v>0</v>
      </c>
      <c r="AV898">
        <v>1.85</v>
      </c>
      <c r="AW898">
        <v>1.8174999999999999</v>
      </c>
      <c r="AX898">
        <v>1.77</v>
      </c>
      <c r="AY898">
        <v>1.7175</v>
      </c>
    </row>
    <row r="899" spans="1:51">
      <c r="A899" s="95">
        <v>45546</v>
      </c>
      <c r="C899" s="63">
        <v>0</v>
      </c>
      <c r="AV899">
        <v>1.85</v>
      </c>
      <c r="AW899">
        <v>1.8125</v>
      </c>
      <c r="AX899">
        <v>1.76</v>
      </c>
      <c r="AY899">
        <v>1.7050000000000001</v>
      </c>
    </row>
    <row r="900" spans="1:51">
      <c r="A900" s="95">
        <v>45547</v>
      </c>
      <c r="C900" s="63">
        <v>0</v>
      </c>
      <c r="AV900">
        <v>1.84</v>
      </c>
      <c r="AW900">
        <v>1.7949999999999999</v>
      </c>
      <c r="AX900">
        <v>1.7424999999999999</v>
      </c>
      <c r="AY900">
        <v>1.6875</v>
      </c>
    </row>
    <row r="901" spans="1:51">
      <c r="A901" s="95">
        <v>45548</v>
      </c>
      <c r="C901" s="63">
        <v>0</v>
      </c>
      <c r="AV901">
        <v>1.8274999999999999</v>
      </c>
      <c r="AW901">
        <v>1.7649999999999999</v>
      </c>
      <c r="AX901">
        <v>1.72</v>
      </c>
      <c r="AY901">
        <v>1.6725000000000001</v>
      </c>
    </row>
    <row r="902" spans="1:51">
      <c r="A902" s="95">
        <v>45551</v>
      </c>
      <c r="C902" s="63">
        <v>0</v>
      </c>
      <c r="AV902">
        <v>1.8149999999999999</v>
      </c>
      <c r="AW902">
        <v>1.74</v>
      </c>
      <c r="AX902">
        <v>1.7</v>
      </c>
      <c r="AY902">
        <v>1.6575</v>
      </c>
    </row>
    <row r="903" spans="1:51">
      <c r="A903" s="95">
        <v>45552</v>
      </c>
      <c r="C903" s="63">
        <v>0</v>
      </c>
      <c r="AV903">
        <v>1.835</v>
      </c>
      <c r="AW903">
        <v>1.77</v>
      </c>
      <c r="AX903">
        <v>1.7224999999999999</v>
      </c>
      <c r="AY903">
        <v>1.6725000000000001</v>
      </c>
    </row>
    <row r="904" spans="1:51">
      <c r="A904" s="95">
        <v>45553</v>
      </c>
      <c r="C904" s="63">
        <v>0</v>
      </c>
      <c r="AV904">
        <v>1.83</v>
      </c>
      <c r="AW904">
        <v>1.7549999999999999</v>
      </c>
      <c r="AX904">
        <v>1.7075</v>
      </c>
      <c r="AY904">
        <v>1.6575</v>
      </c>
    </row>
    <row r="905" spans="1:51">
      <c r="A905" s="95">
        <v>45554</v>
      </c>
      <c r="C905" s="63">
        <v>575</v>
      </c>
      <c r="AV905">
        <v>1.8025</v>
      </c>
      <c r="AW905">
        <v>1.6850000000000001</v>
      </c>
      <c r="AX905">
        <v>1.645</v>
      </c>
      <c r="AY905">
        <v>1.605</v>
      </c>
    </row>
    <row r="906" spans="1:51">
      <c r="A906" s="95">
        <v>45555</v>
      </c>
      <c r="C906" s="63">
        <v>0</v>
      </c>
      <c r="AV906">
        <v>1.7925</v>
      </c>
      <c r="AW906">
        <v>1.655</v>
      </c>
      <c r="AX906">
        <v>1.62</v>
      </c>
      <c r="AY906">
        <v>1.585</v>
      </c>
    </row>
    <row r="907" spans="1:51">
      <c r="A907" s="95">
        <v>45558</v>
      </c>
      <c r="C907" s="63">
        <v>0</v>
      </c>
      <c r="AV907">
        <v>1.7949999999999999</v>
      </c>
      <c r="AW907">
        <v>1.665</v>
      </c>
      <c r="AX907">
        <v>1.63</v>
      </c>
      <c r="AY907">
        <v>1.5974999999999999</v>
      </c>
    </row>
    <row r="908" spans="1:51">
      <c r="A908" s="95">
        <v>45559</v>
      </c>
      <c r="C908" s="63">
        <v>0</v>
      </c>
      <c r="AV908">
        <v>1.7925</v>
      </c>
      <c r="AW908">
        <v>1.6924999999999999</v>
      </c>
      <c r="AX908">
        <v>1.6475</v>
      </c>
      <c r="AY908">
        <v>1.61</v>
      </c>
    </row>
    <row r="909" spans="1:51">
      <c r="A909" s="95">
        <v>45560</v>
      </c>
      <c r="C909" s="63">
        <v>0</v>
      </c>
      <c r="AV909">
        <v>1.7975000000000001</v>
      </c>
      <c r="AW909">
        <v>1.7050000000000001</v>
      </c>
      <c r="AX909">
        <v>1.6625000000000001</v>
      </c>
      <c r="AY909">
        <v>1.6325000000000001</v>
      </c>
    </row>
    <row r="910" spans="1:51">
      <c r="A910" s="95">
        <v>45561</v>
      </c>
      <c r="C910" s="63">
        <v>0</v>
      </c>
      <c r="AV910">
        <v>1.79</v>
      </c>
      <c r="AW910">
        <v>1.675</v>
      </c>
      <c r="AX910">
        <v>1.6425000000000001</v>
      </c>
      <c r="AY910">
        <v>1.6174999999999999</v>
      </c>
    </row>
    <row r="911" spans="1:51">
      <c r="A911" s="95">
        <v>45562</v>
      </c>
      <c r="C911" s="63">
        <v>0</v>
      </c>
      <c r="AV911">
        <v>1.7925</v>
      </c>
      <c r="AW911">
        <v>1.6950000000000001</v>
      </c>
      <c r="AX911">
        <v>1.66</v>
      </c>
      <c r="AY911">
        <v>1.6325000000000001</v>
      </c>
    </row>
    <row r="912" spans="1:51">
      <c r="A912" s="95">
        <v>45565</v>
      </c>
      <c r="C912" s="63">
        <v>0</v>
      </c>
      <c r="AV912" s="28">
        <v>1.7907999999999999</v>
      </c>
      <c r="AW912">
        <v>1.71</v>
      </c>
      <c r="AX912">
        <v>1.675</v>
      </c>
      <c r="AY912">
        <v>1.645</v>
      </c>
    </row>
    <row r="913" spans="1:51">
      <c r="A913" s="95">
        <v>45566</v>
      </c>
      <c r="C913" s="63">
        <v>0</v>
      </c>
      <c r="AV913">
        <v>1.7907999999999999</v>
      </c>
      <c r="AW913">
        <v>1.74</v>
      </c>
      <c r="AX913">
        <v>1.7</v>
      </c>
      <c r="AY913">
        <v>1.66</v>
      </c>
    </row>
    <row r="914" spans="1:51">
      <c r="A914" s="95">
        <v>45567</v>
      </c>
      <c r="C914" s="63">
        <v>0</v>
      </c>
      <c r="AV914">
        <v>1.7907999999999999</v>
      </c>
      <c r="AW914">
        <v>1.7050000000000001</v>
      </c>
      <c r="AX914">
        <v>1.675</v>
      </c>
      <c r="AY914">
        <v>1.645</v>
      </c>
    </row>
    <row r="915" spans="1:51">
      <c r="A915" s="95">
        <v>45568</v>
      </c>
      <c r="C915" s="63">
        <v>0</v>
      </c>
      <c r="AW915">
        <v>1.67</v>
      </c>
      <c r="AX915">
        <v>1.645</v>
      </c>
      <c r="AY915">
        <v>1.62</v>
      </c>
    </row>
    <row r="916" spans="1:51">
      <c r="A916" s="95">
        <v>45569</v>
      </c>
      <c r="C916" s="63">
        <v>0</v>
      </c>
      <c r="AW916">
        <v>1.6775</v>
      </c>
      <c r="AX916">
        <v>1.655</v>
      </c>
      <c r="AY916">
        <v>1.6274999999999999</v>
      </c>
    </row>
    <row r="917" spans="1:51">
      <c r="A917" s="95">
        <v>45572</v>
      </c>
      <c r="C917" s="63">
        <v>0</v>
      </c>
      <c r="AW917">
        <v>1.72</v>
      </c>
      <c r="AX917">
        <v>1.7</v>
      </c>
      <c r="AY917">
        <v>1.6675</v>
      </c>
    </row>
    <row r="918" spans="1:51">
      <c r="A918" s="95">
        <v>45573</v>
      </c>
      <c r="C918" s="63">
        <v>0</v>
      </c>
      <c r="AW918">
        <v>1.71</v>
      </c>
      <c r="AX918">
        <v>1.69</v>
      </c>
      <c r="AY918">
        <v>1.66</v>
      </c>
    </row>
    <row r="919" spans="1:51">
      <c r="A919" s="95">
        <v>45574</v>
      </c>
      <c r="C919" s="63">
        <v>0</v>
      </c>
      <c r="AW919">
        <v>1.68</v>
      </c>
      <c r="AX919">
        <v>1.66</v>
      </c>
      <c r="AY919">
        <v>1.6375</v>
      </c>
    </row>
    <row r="920" spans="1:51">
      <c r="A920" s="95">
        <v>45575</v>
      </c>
      <c r="C920" s="63">
        <v>0</v>
      </c>
      <c r="AW920">
        <v>1.6675</v>
      </c>
      <c r="AX920">
        <v>1.6375</v>
      </c>
      <c r="AY920">
        <v>1.6225000000000001</v>
      </c>
    </row>
    <row r="921" spans="1:51">
      <c r="A921" s="95">
        <v>45576</v>
      </c>
      <c r="C921" s="63">
        <v>0</v>
      </c>
      <c r="AW921">
        <v>1.665</v>
      </c>
      <c r="AX921">
        <v>1.645</v>
      </c>
      <c r="AY921">
        <v>1.63</v>
      </c>
    </row>
    <row r="922" spans="1:51">
      <c r="A922" s="95">
        <v>45579</v>
      </c>
      <c r="C922" s="63">
        <v>0</v>
      </c>
      <c r="AW922">
        <v>1.65</v>
      </c>
      <c r="AX922">
        <v>1.62</v>
      </c>
      <c r="AY922">
        <v>1.6074999999999999</v>
      </c>
    </row>
    <row r="923" spans="1:51">
      <c r="A923" s="95">
        <v>45580</v>
      </c>
      <c r="C923" s="63">
        <v>0</v>
      </c>
      <c r="AW923">
        <v>1.6425000000000001</v>
      </c>
      <c r="AX923">
        <v>1.6025</v>
      </c>
      <c r="AY923">
        <v>1.5925</v>
      </c>
    </row>
    <row r="924" spans="1:51">
      <c r="A924" s="95">
        <v>45581</v>
      </c>
      <c r="C924" s="63">
        <v>0</v>
      </c>
      <c r="AW924">
        <v>1.64</v>
      </c>
      <c r="AX924">
        <v>1.6</v>
      </c>
      <c r="AY924">
        <v>1.59</v>
      </c>
    </row>
    <row r="925" spans="1:51">
      <c r="A925" s="95">
        <v>45582</v>
      </c>
      <c r="C925" s="63">
        <v>0</v>
      </c>
      <c r="AW925">
        <v>1.655</v>
      </c>
      <c r="AX925">
        <v>1.615</v>
      </c>
      <c r="AY925">
        <v>1.6</v>
      </c>
    </row>
    <row r="926" spans="1:51">
      <c r="A926" s="95">
        <v>45583</v>
      </c>
      <c r="C926" s="63">
        <v>0</v>
      </c>
      <c r="AW926">
        <v>1.665</v>
      </c>
      <c r="AX926">
        <v>1.63</v>
      </c>
      <c r="AY926">
        <v>1.605</v>
      </c>
    </row>
    <row r="927" spans="1:51">
      <c r="A927" s="95">
        <v>45586</v>
      </c>
      <c r="C927" s="63">
        <v>0</v>
      </c>
      <c r="AW927">
        <v>1.6625000000000001</v>
      </c>
      <c r="AX927">
        <v>1.65</v>
      </c>
      <c r="AY927">
        <v>1.625</v>
      </c>
    </row>
    <row r="928" spans="1:51">
      <c r="A928" s="95">
        <v>45587</v>
      </c>
      <c r="C928" s="63">
        <v>0</v>
      </c>
      <c r="AW928">
        <v>1.6675</v>
      </c>
      <c r="AX928">
        <v>1.66</v>
      </c>
      <c r="AY928">
        <v>1.6274999999999999</v>
      </c>
    </row>
    <row r="929" spans="1:51">
      <c r="A929" s="95">
        <v>45588</v>
      </c>
      <c r="C929" s="63">
        <v>0</v>
      </c>
      <c r="AW929">
        <v>1.6625000000000001</v>
      </c>
      <c r="AX929">
        <v>1.6425000000000001</v>
      </c>
      <c r="AY929">
        <v>1.615</v>
      </c>
    </row>
    <row r="930" spans="1:51">
      <c r="A930" s="95">
        <v>45589</v>
      </c>
      <c r="C930" s="63">
        <v>0</v>
      </c>
      <c r="AW930">
        <v>1.6625000000000001</v>
      </c>
      <c r="AX930">
        <v>1.645</v>
      </c>
      <c r="AY930">
        <v>1.62</v>
      </c>
    </row>
    <row r="931" spans="1:51">
      <c r="A931" s="95">
        <v>45590</v>
      </c>
      <c r="C931" s="63">
        <v>0</v>
      </c>
      <c r="AW931">
        <v>1.66</v>
      </c>
      <c r="AX931">
        <v>1.65</v>
      </c>
      <c r="AY931">
        <v>1.6274999999999999</v>
      </c>
    </row>
    <row r="932" spans="1:51">
      <c r="A932" s="95">
        <v>45593</v>
      </c>
      <c r="C932" s="63">
        <v>0</v>
      </c>
      <c r="AW932">
        <v>1.655</v>
      </c>
      <c r="AX932">
        <v>1.62</v>
      </c>
      <c r="AY932">
        <v>1.6074999999999999</v>
      </c>
    </row>
    <row r="933" spans="1:51">
      <c r="A933" s="95">
        <v>45594</v>
      </c>
      <c r="C933" s="63">
        <v>0</v>
      </c>
      <c r="AW933">
        <v>1.655</v>
      </c>
      <c r="AX933">
        <v>1.625</v>
      </c>
      <c r="AY933">
        <v>1.61</v>
      </c>
    </row>
    <row r="934" spans="1:51">
      <c r="A934" s="95">
        <v>45595</v>
      </c>
      <c r="C934" s="63">
        <v>0</v>
      </c>
      <c r="AW934">
        <v>1.655</v>
      </c>
      <c r="AX934">
        <v>1.66</v>
      </c>
      <c r="AY934">
        <v>1.64</v>
      </c>
    </row>
    <row r="935" spans="1:51">
      <c r="A935" s="95">
        <v>45596</v>
      </c>
      <c r="C935" s="63">
        <v>100</v>
      </c>
      <c r="AW935">
        <v>1.6514</v>
      </c>
      <c r="AX935">
        <v>1.6725000000000001</v>
      </c>
      <c r="AY935">
        <v>1.6425000000000001</v>
      </c>
    </row>
    <row r="936" spans="1:51">
      <c r="A936" s="95">
        <v>45597</v>
      </c>
      <c r="C936" s="63">
        <v>0</v>
      </c>
      <c r="AW936">
        <v>1.6514</v>
      </c>
      <c r="AX936">
        <v>1.6875</v>
      </c>
      <c r="AY936">
        <v>1.655</v>
      </c>
    </row>
    <row r="937" spans="1:51">
      <c r="A937" s="95">
        <v>45600</v>
      </c>
      <c r="C937" s="63">
        <v>0</v>
      </c>
      <c r="AW937">
        <v>1.6514</v>
      </c>
      <c r="AX937">
        <v>1.69</v>
      </c>
      <c r="AY937">
        <v>1.66</v>
      </c>
    </row>
    <row r="938" spans="1:51">
      <c r="A938" s="95">
        <v>45601</v>
      </c>
      <c r="C938" s="63">
        <v>0</v>
      </c>
      <c r="AX938">
        <v>1.69</v>
      </c>
      <c r="AY938">
        <v>1.655</v>
      </c>
    </row>
    <row r="939" spans="1:51">
      <c r="A939" s="95">
        <v>45602</v>
      </c>
      <c r="C939" s="63">
        <v>0</v>
      </c>
      <c r="AX939">
        <v>1.6775</v>
      </c>
      <c r="AY939">
        <v>1.6425000000000001</v>
      </c>
    </row>
    <row r="940" spans="1:51">
      <c r="A940" s="95">
        <v>45603</v>
      </c>
      <c r="C940" s="63">
        <v>0</v>
      </c>
      <c r="AX940">
        <v>1.6975</v>
      </c>
      <c r="AY940">
        <v>1.655</v>
      </c>
    </row>
    <row r="941" spans="1:51">
      <c r="A941" s="95">
        <v>45604</v>
      </c>
      <c r="C941" s="63">
        <v>0</v>
      </c>
      <c r="AX941">
        <v>1.7024999999999999</v>
      </c>
      <c r="AY941">
        <v>1.6625000000000001</v>
      </c>
    </row>
    <row r="942" spans="1:51">
      <c r="A942" s="95">
        <v>45607</v>
      </c>
      <c r="C942" s="63">
        <v>0</v>
      </c>
      <c r="AX942">
        <v>1.7050000000000001</v>
      </c>
      <c r="AY942">
        <v>1.6625000000000001</v>
      </c>
    </row>
    <row r="943" spans="1:51">
      <c r="A943" s="95">
        <v>45608</v>
      </c>
      <c r="C943" s="63">
        <v>50</v>
      </c>
      <c r="AX943">
        <v>1.7175</v>
      </c>
      <c r="AY943">
        <v>1.6950000000000001</v>
      </c>
    </row>
    <row r="944" spans="1:51">
      <c r="A944" s="95">
        <v>45609</v>
      </c>
      <c r="C944" s="63">
        <v>0</v>
      </c>
      <c r="AX944">
        <v>1.7150000000000001</v>
      </c>
      <c r="AY944">
        <v>1.6975</v>
      </c>
    </row>
    <row r="945" spans="1:52">
      <c r="A945" s="95">
        <v>45610</v>
      </c>
      <c r="C945" s="63">
        <v>0</v>
      </c>
      <c r="AX945">
        <v>1.72</v>
      </c>
      <c r="AY945">
        <v>1.71</v>
      </c>
    </row>
    <row r="946" spans="1:52">
      <c r="A946" s="95">
        <v>45611</v>
      </c>
      <c r="C946" s="63">
        <v>50</v>
      </c>
      <c r="AX946">
        <v>1.7275</v>
      </c>
      <c r="AY946">
        <v>1.7424999999999999</v>
      </c>
    </row>
    <row r="947" spans="1:52">
      <c r="A947" s="95">
        <v>45614</v>
      </c>
      <c r="C947" s="63">
        <v>0</v>
      </c>
      <c r="AX947">
        <v>1.74</v>
      </c>
      <c r="AY947">
        <v>1.7849999999999999</v>
      </c>
    </row>
    <row r="948" spans="1:52">
      <c r="A948" s="95">
        <v>45615</v>
      </c>
      <c r="C948" s="63">
        <v>0</v>
      </c>
      <c r="AX948">
        <v>1.7324999999999999</v>
      </c>
      <c r="AY948">
        <v>1.7649999999999999</v>
      </c>
    </row>
    <row r="949" spans="1:52">
      <c r="A949" s="95">
        <v>45616</v>
      </c>
      <c r="C949" s="63">
        <v>0</v>
      </c>
      <c r="AX949">
        <v>1.7250000000000001</v>
      </c>
      <c r="AY949">
        <v>1.7350000000000001</v>
      </c>
    </row>
    <row r="950" spans="1:52">
      <c r="A950" s="95">
        <v>45617</v>
      </c>
      <c r="C950" s="63">
        <v>0</v>
      </c>
      <c r="AX950">
        <v>1.7150000000000001</v>
      </c>
      <c r="AY950">
        <v>1.7050000000000001</v>
      </c>
    </row>
    <row r="951" spans="1:52">
      <c r="A951" s="95">
        <v>45618</v>
      </c>
      <c r="C951" s="63">
        <v>0</v>
      </c>
      <c r="AX951">
        <v>1.71</v>
      </c>
      <c r="AY951">
        <v>1.6975</v>
      </c>
    </row>
    <row r="952" spans="1:52">
      <c r="A952" s="95">
        <v>45621</v>
      </c>
      <c r="C952" s="63">
        <v>0</v>
      </c>
      <c r="AX952">
        <v>1.71</v>
      </c>
      <c r="AY952">
        <v>1.68</v>
      </c>
    </row>
    <row r="953" spans="1:52">
      <c r="A953" s="95">
        <v>45622</v>
      </c>
      <c r="C953" s="63">
        <v>0</v>
      </c>
      <c r="AX953">
        <v>1.71</v>
      </c>
      <c r="AY953">
        <v>1.665</v>
      </c>
    </row>
    <row r="954" spans="1:52">
      <c r="A954" s="95">
        <v>45623</v>
      </c>
      <c r="C954" s="63">
        <v>0</v>
      </c>
      <c r="AX954">
        <v>1.71</v>
      </c>
      <c r="AY954">
        <v>1.67</v>
      </c>
    </row>
    <row r="955" spans="1:52">
      <c r="A955" s="103">
        <v>45624</v>
      </c>
      <c r="AX955" s="189">
        <v>1.71</v>
      </c>
      <c r="AY955" s="189">
        <v>1.67</v>
      </c>
    </row>
    <row r="956" spans="1:52">
      <c r="A956" s="95">
        <v>45625</v>
      </c>
      <c r="C956" s="63">
        <v>0</v>
      </c>
      <c r="AX956">
        <v>1.7093</v>
      </c>
      <c r="AY956">
        <v>1.6475</v>
      </c>
      <c r="AZ956">
        <v>1.625</v>
      </c>
    </row>
    <row r="957" spans="1:52">
      <c r="A957" s="95">
        <v>45628</v>
      </c>
      <c r="C957" s="63">
        <v>0</v>
      </c>
      <c r="AX957">
        <v>1.7093</v>
      </c>
      <c r="AY957">
        <v>1.6675</v>
      </c>
      <c r="AZ957">
        <v>1.64</v>
      </c>
    </row>
    <row r="958" spans="1:52">
      <c r="A958" s="95">
        <v>45629</v>
      </c>
      <c r="C958" s="63">
        <v>0</v>
      </c>
      <c r="AY958">
        <v>1.69</v>
      </c>
    </row>
    <row r="959" spans="1:52">
      <c r="A959" s="95">
        <v>45630</v>
      </c>
      <c r="C959" s="63">
        <v>0</v>
      </c>
      <c r="AY959">
        <v>1.7</v>
      </c>
    </row>
    <row r="960" spans="1:52">
      <c r="A960" s="95">
        <v>45631</v>
      </c>
      <c r="C960" s="63">
        <v>0</v>
      </c>
      <c r="AY960">
        <v>1.73</v>
      </c>
    </row>
    <row r="961" spans="1:54">
      <c r="A961" s="95">
        <v>45632</v>
      </c>
      <c r="C961" s="63">
        <v>0</v>
      </c>
      <c r="AY961">
        <v>1.7050000000000001</v>
      </c>
    </row>
    <row r="962" spans="1:54">
      <c r="A962" s="95">
        <v>45635</v>
      </c>
      <c r="C962" s="63">
        <v>0</v>
      </c>
      <c r="AY962">
        <v>1.7375</v>
      </c>
    </row>
    <row r="963" spans="1:54">
      <c r="A963" s="95">
        <v>45636</v>
      </c>
      <c r="C963" s="63">
        <v>150</v>
      </c>
      <c r="AY963">
        <v>1.73</v>
      </c>
      <c r="AZ963">
        <v>1.665</v>
      </c>
      <c r="BA963">
        <v>1.6825000000000001</v>
      </c>
      <c r="BB963">
        <v>1.7075</v>
      </c>
    </row>
    <row r="964" spans="1:54">
      <c r="A964" s="95">
        <v>45637</v>
      </c>
      <c r="C964" s="63">
        <v>150</v>
      </c>
      <c r="AY964">
        <v>1.73</v>
      </c>
      <c r="AZ964">
        <v>1.665</v>
      </c>
      <c r="BA964">
        <v>1.6825000000000001</v>
      </c>
      <c r="BB964">
        <v>1.7075</v>
      </c>
    </row>
    <row r="965" spans="1:54">
      <c r="A965" s="95">
        <v>45638</v>
      </c>
      <c r="C965" s="63">
        <v>0</v>
      </c>
      <c r="AY965">
        <v>1.7250000000000001</v>
      </c>
      <c r="AZ965">
        <v>1.655</v>
      </c>
      <c r="BA965">
        <v>1.6725000000000001</v>
      </c>
      <c r="BB965">
        <v>1.6975</v>
      </c>
    </row>
    <row r="966" spans="1:54">
      <c r="A966" s="95">
        <v>45639</v>
      </c>
      <c r="C966" s="63">
        <v>0</v>
      </c>
      <c r="AY966">
        <v>1.7350000000000001</v>
      </c>
      <c r="AZ966">
        <v>1.675</v>
      </c>
      <c r="BA966">
        <v>1.69</v>
      </c>
      <c r="BB966">
        <v>1.7150000000000001</v>
      </c>
    </row>
    <row r="967" spans="1:54">
      <c r="A967" s="95">
        <v>45642</v>
      </c>
      <c r="C967" s="63">
        <v>0</v>
      </c>
      <c r="AY967">
        <v>1.7324999999999999</v>
      </c>
      <c r="AZ967">
        <v>1.675</v>
      </c>
      <c r="BA967">
        <v>1.6875</v>
      </c>
      <c r="BB967">
        <v>1.7124999999999999</v>
      </c>
    </row>
    <row r="968" spans="1:54">
      <c r="A968" s="95">
        <v>45643</v>
      </c>
      <c r="C968" s="63">
        <v>0</v>
      </c>
      <c r="AY968">
        <v>1.7250000000000001</v>
      </c>
      <c r="AZ968">
        <v>1.6725000000000001</v>
      </c>
      <c r="BA968">
        <v>1.6875</v>
      </c>
      <c r="BB968">
        <v>1.7124999999999999</v>
      </c>
    </row>
    <row r="969" spans="1:54">
      <c r="A969" s="95">
        <v>45644</v>
      </c>
      <c r="C969" s="63">
        <v>0</v>
      </c>
      <c r="AY969">
        <v>1.7375</v>
      </c>
      <c r="AZ969">
        <v>1.665</v>
      </c>
      <c r="BA969">
        <v>1.6825000000000001</v>
      </c>
      <c r="BB969">
        <v>1.7075</v>
      </c>
    </row>
    <row r="970" spans="1:54">
      <c r="A970" s="95">
        <v>45645</v>
      </c>
      <c r="C970" s="63">
        <v>0</v>
      </c>
      <c r="AY970">
        <v>1.7324999999999999</v>
      </c>
      <c r="AZ970">
        <v>1.6825000000000001</v>
      </c>
      <c r="BA970">
        <v>1.6950000000000001</v>
      </c>
      <c r="BB970">
        <v>1.72</v>
      </c>
    </row>
    <row r="971" spans="1:54">
      <c r="A971" s="95">
        <v>45646</v>
      </c>
      <c r="C971" s="63">
        <v>0</v>
      </c>
      <c r="AY971">
        <v>1.7424999999999999</v>
      </c>
      <c r="AZ971">
        <v>1.71</v>
      </c>
      <c r="BA971">
        <v>1.72</v>
      </c>
      <c r="BB971">
        <v>1.7424999999999999</v>
      </c>
    </row>
    <row r="972" spans="1:54">
      <c r="A972" s="95">
        <v>45649</v>
      </c>
      <c r="C972" s="63">
        <v>0</v>
      </c>
      <c r="AY972">
        <v>1.7450000000000001</v>
      </c>
      <c r="AZ972">
        <v>1.7224999999999999</v>
      </c>
      <c r="BA972">
        <v>1.7324999999999999</v>
      </c>
      <c r="BB972">
        <v>1.7549999999999999</v>
      </c>
    </row>
    <row r="973" spans="1:54">
      <c r="A973" s="95">
        <v>45650</v>
      </c>
      <c r="C973" s="63">
        <v>0</v>
      </c>
      <c r="AY973">
        <v>1.7475000000000001</v>
      </c>
      <c r="AZ973">
        <v>1.7324999999999999</v>
      </c>
      <c r="BA973">
        <v>1.74</v>
      </c>
      <c r="BB973">
        <v>1.7625</v>
      </c>
    </row>
    <row r="974" spans="1:54">
      <c r="A974" s="95">
        <v>45652</v>
      </c>
      <c r="C974" s="63">
        <v>0</v>
      </c>
      <c r="AY974">
        <v>1.7475000000000001</v>
      </c>
      <c r="AZ974">
        <v>1.74</v>
      </c>
      <c r="BA974">
        <v>1.75</v>
      </c>
      <c r="BB974">
        <v>1.7675000000000001</v>
      </c>
    </row>
    <row r="975" spans="1:54">
      <c r="A975" s="95">
        <v>45653</v>
      </c>
      <c r="C975" s="63">
        <v>0</v>
      </c>
      <c r="AY975">
        <v>1.7450000000000001</v>
      </c>
      <c r="AZ975">
        <v>1.7250000000000001</v>
      </c>
      <c r="BA975">
        <v>1.7350000000000001</v>
      </c>
      <c r="BB975">
        <v>1.7524999999999999</v>
      </c>
    </row>
    <row r="976" spans="1:54">
      <c r="A976" s="95">
        <v>45656</v>
      </c>
      <c r="C976" s="63">
        <v>0</v>
      </c>
      <c r="AY976">
        <v>1.75</v>
      </c>
      <c r="AZ976">
        <v>1.7575000000000001</v>
      </c>
      <c r="BA976">
        <v>1.7649999999999999</v>
      </c>
      <c r="BB976">
        <v>1.78</v>
      </c>
    </row>
    <row r="977" spans="1:54">
      <c r="A977" s="95">
        <v>45657</v>
      </c>
      <c r="C977" s="63">
        <v>75</v>
      </c>
      <c r="AY977">
        <v>1.7514000000000001</v>
      </c>
      <c r="AZ977">
        <v>1.7725</v>
      </c>
      <c r="BA977">
        <v>1.78</v>
      </c>
      <c r="BB977">
        <v>1.7949999999999999</v>
      </c>
    </row>
    <row r="978" spans="1:54">
      <c r="A978" s="95">
        <v>45659</v>
      </c>
      <c r="C978" s="63">
        <v>0</v>
      </c>
      <c r="AY978">
        <v>1.7514000000000001</v>
      </c>
      <c r="AZ978">
        <v>1.7725</v>
      </c>
      <c r="BA978">
        <v>1.7849999999999999</v>
      </c>
      <c r="BB978">
        <v>1.8</v>
      </c>
    </row>
    <row r="979" spans="1:54">
      <c r="A979" s="95">
        <v>45660</v>
      </c>
      <c r="C979" s="63">
        <v>0</v>
      </c>
      <c r="AY979">
        <v>1.7514000000000001</v>
      </c>
      <c r="AZ979">
        <v>1.7450000000000001</v>
      </c>
      <c r="BA979">
        <v>1.7575000000000001</v>
      </c>
      <c r="BB979">
        <v>1.7725</v>
      </c>
    </row>
    <row r="980" spans="1:54">
      <c r="A980" s="95">
        <v>45663</v>
      </c>
      <c r="C980" s="63">
        <v>0</v>
      </c>
      <c r="AZ980">
        <v>1.7649999999999999</v>
      </c>
      <c r="BA980">
        <v>1.7749999999999999</v>
      </c>
      <c r="BB980">
        <v>1.79</v>
      </c>
    </row>
    <row r="981" spans="1:54">
      <c r="A981" s="95">
        <v>45664</v>
      </c>
      <c r="C981" s="63">
        <v>0</v>
      </c>
      <c r="AZ981">
        <v>1.7450000000000001</v>
      </c>
      <c r="BA981">
        <v>1.75</v>
      </c>
      <c r="BB981">
        <v>1.7649999999999999</v>
      </c>
    </row>
    <row r="982" spans="1:54">
      <c r="A982" s="95">
        <v>45665</v>
      </c>
      <c r="C982" s="63">
        <v>70</v>
      </c>
      <c r="AZ982">
        <v>1.7224999999999999</v>
      </c>
      <c r="BA982">
        <v>1.7150000000000001</v>
      </c>
      <c r="BB982">
        <v>1.74</v>
      </c>
    </row>
    <row r="983" spans="1:54">
      <c r="A983" s="95">
        <v>45666</v>
      </c>
      <c r="C983" s="63">
        <v>225</v>
      </c>
      <c r="AZ983">
        <v>1.7275</v>
      </c>
      <c r="BA983">
        <v>1.7150000000000001</v>
      </c>
      <c r="BB983">
        <v>1.7424999999999999</v>
      </c>
    </row>
    <row r="984" spans="1:54">
      <c r="A984" s="95">
        <v>45667</v>
      </c>
      <c r="C984" s="63">
        <v>0</v>
      </c>
      <c r="AZ984">
        <v>1.7775000000000001</v>
      </c>
      <c r="BA984">
        <v>1.7749999999999999</v>
      </c>
      <c r="BB984">
        <v>1.8025</v>
      </c>
    </row>
    <row r="985" spans="1:54">
      <c r="A985" s="95">
        <v>45670</v>
      </c>
      <c r="C985" s="63">
        <v>0</v>
      </c>
      <c r="AZ985">
        <v>1.8</v>
      </c>
      <c r="BA985">
        <v>1.8225</v>
      </c>
      <c r="BB985">
        <v>1.845</v>
      </c>
    </row>
    <row r="986" spans="1:54">
      <c r="A986" s="95">
        <v>45671</v>
      </c>
      <c r="C986" s="63">
        <v>0</v>
      </c>
      <c r="AZ986">
        <v>1.8</v>
      </c>
      <c r="BA986">
        <v>1.81</v>
      </c>
      <c r="BB986">
        <v>1.8325</v>
      </c>
    </row>
    <row r="987" spans="1:54">
      <c r="A987" s="95">
        <v>45672</v>
      </c>
      <c r="C987" s="63">
        <v>0</v>
      </c>
      <c r="AZ987">
        <v>1.81</v>
      </c>
      <c r="BA987">
        <v>1.8225</v>
      </c>
      <c r="BB987">
        <v>1.845</v>
      </c>
    </row>
    <row r="988" spans="1:54">
      <c r="A988" s="95">
        <v>45673</v>
      </c>
      <c r="C988" s="63">
        <v>0</v>
      </c>
      <c r="AZ988">
        <v>1.82</v>
      </c>
      <c r="BA988">
        <v>1.84</v>
      </c>
      <c r="BB988">
        <v>1.86</v>
      </c>
    </row>
    <row r="989" spans="1:54">
      <c r="A989" s="95">
        <v>45674</v>
      </c>
      <c r="C989" s="63">
        <v>0</v>
      </c>
      <c r="AZ989">
        <v>1.825</v>
      </c>
      <c r="BA989">
        <v>1.8374999999999999</v>
      </c>
      <c r="BB989">
        <v>1.86</v>
      </c>
    </row>
    <row r="990" spans="1:54">
      <c r="A990" s="103">
        <v>45677</v>
      </c>
      <c r="AZ990" s="189">
        <v>1.825</v>
      </c>
      <c r="BA990" s="189">
        <v>1.8374999999999999</v>
      </c>
      <c r="BB990" s="189">
        <v>1.86</v>
      </c>
    </row>
    <row r="991" spans="1:54">
      <c r="A991" s="95">
        <v>45678</v>
      </c>
      <c r="C991" s="63">
        <v>0</v>
      </c>
      <c r="AZ991">
        <v>1.83</v>
      </c>
      <c r="BA991">
        <v>1.8374999999999999</v>
      </c>
      <c r="BB991">
        <v>1.86</v>
      </c>
    </row>
    <row r="992" spans="1:54">
      <c r="A992" s="95">
        <v>45679</v>
      </c>
      <c r="C992" s="63">
        <v>25</v>
      </c>
      <c r="AZ992">
        <v>1.83</v>
      </c>
      <c r="BA992">
        <v>1.8325</v>
      </c>
      <c r="BB992">
        <v>1.8625</v>
      </c>
    </row>
    <row r="993" spans="1:54">
      <c r="A993" s="95">
        <v>45680</v>
      </c>
      <c r="C993" s="63">
        <v>0</v>
      </c>
      <c r="AZ993">
        <v>1.81</v>
      </c>
      <c r="BA993">
        <v>1.8149999999999999</v>
      </c>
      <c r="BB993">
        <v>1.85</v>
      </c>
    </row>
    <row r="994" spans="1:54">
      <c r="A994" s="95">
        <v>45681</v>
      </c>
      <c r="C994" s="63">
        <v>0</v>
      </c>
      <c r="AZ994">
        <v>1.81</v>
      </c>
      <c r="BA994">
        <v>1.81</v>
      </c>
      <c r="BB994">
        <v>1.8425</v>
      </c>
    </row>
    <row r="995" spans="1:54">
      <c r="A995" s="95">
        <v>45684</v>
      </c>
      <c r="C995" s="63">
        <v>50</v>
      </c>
      <c r="AZ995">
        <v>1.8049999999999999</v>
      </c>
      <c r="BA995">
        <v>1.78</v>
      </c>
      <c r="BB995">
        <v>1.8125</v>
      </c>
    </row>
    <row r="996" spans="1:54">
      <c r="A996" s="95">
        <v>45685</v>
      </c>
      <c r="C996" s="63">
        <v>0</v>
      </c>
      <c r="AZ996">
        <v>1.8049999999999999</v>
      </c>
      <c r="BA996">
        <v>1.7875000000000001</v>
      </c>
      <c r="BB996">
        <v>1.82</v>
      </c>
    </row>
    <row r="997" spans="1:54">
      <c r="A997" s="95">
        <v>45686</v>
      </c>
      <c r="C997" s="63">
        <v>0</v>
      </c>
      <c r="AZ997">
        <v>1.8075000000000001</v>
      </c>
      <c r="BA997">
        <v>1.82</v>
      </c>
      <c r="BB997">
        <v>1.8525</v>
      </c>
    </row>
    <row r="998" spans="1:54">
      <c r="A998" s="95">
        <v>45687</v>
      </c>
      <c r="C998" s="63">
        <v>0</v>
      </c>
      <c r="AZ998">
        <v>1.8075000000000001</v>
      </c>
      <c r="BA998">
        <v>1.825</v>
      </c>
      <c r="BB998">
        <v>1.8574999999999999</v>
      </c>
    </row>
    <row r="999" spans="1:54">
      <c r="A999" s="95">
        <v>45688</v>
      </c>
      <c r="C999" s="63">
        <v>0</v>
      </c>
      <c r="AZ999">
        <v>1.8075000000000001</v>
      </c>
      <c r="BA999">
        <v>1.8174999999999999</v>
      </c>
      <c r="BB999">
        <v>1.8474999999999999</v>
      </c>
    </row>
    <row r="1000" spans="1:54">
      <c r="A1000" s="95">
        <v>45691</v>
      </c>
      <c r="C1000" s="63">
        <v>0</v>
      </c>
      <c r="AZ1000">
        <v>1.8075000000000001</v>
      </c>
      <c r="BA1000">
        <v>1.83</v>
      </c>
      <c r="BB1000">
        <v>1.8625</v>
      </c>
    </row>
    <row r="1001" spans="1:54">
      <c r="A1001" s="95">
        <v>45692</v>
      </c>
      <c r="C1001" s="63">
        <v>0</v>
      </c>
      <c r="AZ1001">
        <v>1.8075000000000001</v>
      </c>
      <c r="BA1001">
        <v>1.84</v>
      </c>
      <c r="BB1001">
        <v>1.87</v>
      </c>
    </row>
    <row r="1002" spans="1:54">
      <c r="A1002" s="95">
        <v>45693</v>
      </c>
      <c r="C1002" s="63">
        <v>0</v>
      </c>
      <c r="BA1002">
        <v>1.82</v>
      </c>
      <c r="BB1002">
        <v>1.8474999999999999</v>
      </c>
    </row>
    <row r="1003" spans="1:54">
      <c r="A1003" s="95">
        <v>45694</v>
      </c>
      <c r="C1003" s="63">
        <v>0</v>
      </c>
      <c r="BA1003">
        <v>1.8149999999999999</v>
      </c>
      <c r="BB1003">
        <v>1.8374999999999999</v>
      </c>
    </row>
    <row r="1004" spans="1:54">
      <c r="A1004" s="95">
        <v>45695</v>
      </c>
      <c r="C1004" s="63">
        <v>0</v>
      </c>
      <c r="BA1004">
        <v>1.8225</v>
      </c>
      <c r="BB1004">
        <v>1.835</v>
      </c>
    </row>
    <row r="1005" spans="1:54">
      <c r="A1005" s="95">
        <v>45698</v>
      </c>
      <c r="C1005" s="63">
        <v>0</v>
      </c>
      <c r="BA1005">
        <v>1.835</v>
      </c>
      <c r="BB1005">
        <v>1.85</v>
      </c>
    </row>
    <row r="1006" spans="1:54">
      <c r="A1006" s="95">
        <v>45699</v>
      </c>
      <c r="C1006" s="63">
        <v>0</v>
      </c>
      <c r="BA1006">
        <v>1.8325</v>
      </c>
      <c r="BB1006">
        <v>1.8474999999999999</v>
      </c>
    </row>
    <row r="1007" spans="1:54">
      <c r="A1007" s="95">
        <v>45700</v>
      </c>
      <c r="C1007" s="63">
        <v>0</v>
      </c>
      <c r="BA1007">
        <v>1.855</v>
      </c>
      <c r="BB1007">
        <v>1.8825000000000001</v>
      </c>
    </row>
    <row r="1008" spans="1:54">
      <c r="A1008" s="95">
        <v>45701</v>
      </c>
      <c r="C1008" s="63">
        <v>0</v>
      </c>
      <c r="BA1008">
        <v>1.8674999999999999</v>
      </c>
      <c r="BB1008">
        <v>1.9025000000000001</v>
      </c>
    </row>
    <row r="1009" spans="1:57">
      <c r="A1009" s="95">
        <v>45702</v>
      </c>
      <c r="C1009" s="63">
        <v>0</v>
      </c>
      <c r="BA1009">
        <v>1.88</v>
      </c>
      <c r="BB1009">
        <v>1.9325000000000001</v>
      </c>
    </row>
    <row r="1010" spans="1:57">
      <c r="A1010" s="103">
        <v>45705</v>
      </c>
      <c r="BA1010" s="189">
        <v>1.88</v>
      </c>
      <c r="BB1010" s="189">
        <v>1.9325000000000001</v>
      </c>
    </row>
    <row r="1011" spans="1:57">
      <c r="A1011" s="95">
        <v>45706</v>
      </c>
      <c r="C1011" s="63">
        <v>0</v>
      </c>
      <c r="BA1011">
        <v>1.8875</v>
      </c>
      <c r="BB1011">
        <v>1.9424999999999999</v>
      </c>
    </row>
    <row r="1012" spans="1:57">
      <c r="A1012" s="95">
        <v>45707</v>
      </c>
      <c r="C1012" s="63">
        <v>0</v>
      </c>
      <c r="BA1012">
        <v>1.8825000000000001</v>
      </c>
      <c r="BB1012">
        <v>1.9325000000000001</v>
      </c>
    </row>
    <row r="1013" spans="1:57">
      <c r="A1013" s="95">
        <v>45708</v>
      </c>
      <c r="C1013" s="63">
        <v>0</v>
      </c>
      <c r="BA1013">
        <v>1.88</v>
      </c>
      <c r="BB1013">
        <v>1.93</v>
      </c>
    </row>
    <row r="1014" spans="1:57">
      <c r="A1014" s="95">
        <v>45709</v>
      </c>
      <c r="C1014" s="63">
        <v>0</v>
      </c>
      <c r="BA1014">
        <v>1.8774999999999999</v>
      </c>
      <c r="BB1014">
        <v>1.915</v>
      </c>
    </row>
    <row r="1015" spans="1:57">
      <c r="A1015" s="95">
        <v>45712</v>
      </c>
      <c r="C1015" s="63">
        <v>0</v>
      </c>
      <c r="BA1015">
        <v>1.8725000000000001</v>
      </c>
      <c r="BB1015">
        <v>1.8975</v>
      </c>
    </row>
    <row r="1016" spans="1:57">
      <c r="A1016" s="95">
        <v>45713</v>
      </c>
      <c r="C1016" s="63">
        <v>75</v>
      </c>
      <c r="BA1016">
        <v>1.86</v>
      </c>
      <c r="BB1016">
        <v>1.855</v>
      </c>
      <c r="BC1016">
        <v>1.8925000000000001</v>
      </c>
      <c r="BD1016">
        <v>1.9175</v>
      </c>
      <c r="BE1016">
        <v>1.925</v>
      </c>
    </row>
    <row r="1017" spans="1:57">
      <c r="A1017" s="95">
        <v>45714</v>
      </c>
      <c r="C1017" s="63">
        <v>225</v>
      </c>
      <c r="BA1017">
        <v>1.845</v>
      </c>
      <c r="BB1017">
        <v>1.81</v>
      </c>
      <c r="BC1017">
        <v>1.85</v>
      </c>
      <c r="BD1017">
        <v>1.88</v>
      </c>
      <c r="BE1017">
        <v>1.89</v>
      </c>
    </row>
    <row r="1018" spans="1:57">
      <c r="A1018" s="95">
        <v>45715</v>
      </c>
      <c r="C1018" s="63">
        <v>0</v>
      </c>
      <c r="BA1018">
        <v>1.85</v>
      </c>
      <c r="BB1018">
        <v>1.7825</v>
      </c>
      <c r="BC1018">
        <v>1.8225</v>
      </c>
      <c r="BD1018">
        <v>1.855</v>
      </c>
      <c r="BE1018">
        <v>1.8674999999999999</v>
      </c>
    </row>
    <row r="1019" spans="1:57">
      <c r="A1019" s="95">
        <v>45716</v>
      </c>
      <c r="C1019" s="63">
        <v>0</v>
      </c>
      <c r="BA1019" s="28">
        <v>1.8507</v>
      </c>
      <c r="BB1019">
        <v>1.7649999999999999</v>
      </c>
      <c r="BC1019">
        <v>1.8025</v>
      </c>
      <c r="BD1019">
        <v>1.835</v>
      </c>
      <c r="BE1019">
        <v>1.8525</v>
      </c>
    </row>
    <row r="1020" spans="1:57">
      <c r="A1020" s="95">
        <v>45719</v>
      </c>
      <c r="C1020" s="63">
        <v>50</v>
      </c>
      <c r="BA1020">
        <v>1.8507</v>
      </c>
      <c r="BB1020">
        <v>1.7275</v>
      </c>
      <c r="BC1020">
        <v>1.77</v>
      </c>
      <c r="BD1020">
        <v>1.8025</v>
      </c>
      <c r="BE1020">
        <v>1.82</v>
      </c>
    </row>
    <row r="1021" spans="1:57">
      <c r="A1021" s="95">
        <v>45720</v>
      </c>
      <c r="C1021" s="63">
        <v>0</v>
      </c>
      <c r="BA1021">
        <v>1.8507</v>
      </c>
      <c r="BB1021">
        <v>1.6950000000000001</v>
      </c>
      <c r="BC1021">
        <v>1.7375</v>
      </c>
      <c r="BD1021">
        <v>1.7749999999999999</v>
      </c>
      <c r="BE1021">
        <v>1.7975000000000001</v>
      </c>
    </row>
    <row r="1022" spans="1:57">
      <c r="A1022" s="95">
        <v>45721</v>
      </c>
      <c r="C1022" s="63">
        <v>0</v>
      </c>
      <c r="BB1022">
        <v>1.7150000000000001</v>
      </c>
      <c r="BC1022">
        <v>1.7575000000000001</v>
      </c>
      <c r="BD1022">
        <v>1.7949999999999999</v>
      </c>
      <c r="BE1022">
        <v>1.8149999999999999</v>
      </c>
    </row>
    <row r="1023" spans="1:57">
      <c r="A1023" s="95">
        <v>45722</v>
      </c>
      <c r="C1023" s="63">
        <v>0</v>
      </c>
      <c r="BB1023">
        <v>1.72</v>
      </c>
      <c r="BC1023">
        <v>1.7625</v>
      </c>
      <c r="BD1023">
        <v>1.8025</v>
      </c>
      <c r="BE1023">
        <v>1.825</v>
      </c>
    </row>
    <row r="1024" spans="1:57">
      <c r="A1024" s="95">
        <v>45723</v>
      </c>
      <c r="C1024" s="63">
        <v>65</v>
      </c>
      <c r="BB1024">
        <v>1.7450000000000001</v>
      </c>
      <c r="BC1024">
        <v>1.7925</v>
      </c>
      <c r="BD1024">
        <v>1.8274999999999999</v>
      </c>
      <c r="BE1024">
        <v>1.84</v>
      </c>
    </row>
    <row r="1025" spans="1:57">
      <c r="A1025" s="95">
        <v>45726</v>
      </c>
      <c r="C1025" s="63">
        <v>65</v>
      </c>
      <c r="BB1025">
        <v>1.7524999999999999</v>
      </c>
      <c r="BC1025">
        <v>1.8075000000000001</v>
      </c>
      <c r="BD1025">
        <v>1.8425</v>
      </c>
      <c r="BE1025">
        <v>1.8525</v>
      </c>
    </row>
    <row r="1026" spans="1:57">
      <c r="A1026" s="95">
        <v>45727</v>
      </c>
      <c r="C1026" s="63">
        <v>0</v>
      </c>
      <c r="BB1026">
        <v>1.77</v>
      </c>
      <c r="BC1026">
        <v>1.835</v>
      </c>
      <c r="BD1026">
        <v>1.865</v>
      </c>
      <c r="BE1026">
        <v>1.875</v>
      </c>
    </row>
    <row r="1027" spans="1:57">
      <c r="A1027" s="95">
        <v>45728</v>
      </c>
      <c r="C1027" s="63">
        <v>0</v>
      </c>
      <c r="BB1027">
        <v>1.7749999999999999</v>
      </c>
      <c r="BC1027">
        <v>1.825</v>
      </c>
      <c r="BD1027">
        <v>1.8574999999999999</v>
      </c>
      <c r="BE1027">
        <v>1.865</v>
      </c>
    </row>
    <row r="1028" spans="1:57">
      <c r="A1028" s="95">
        <v>45729</v>
      </c>
      <c r="C1028" s="63">
        <v>0</v>
      </c>
      <c r="BB1028">
        <v>1.79</v>
      </c>
      <c r="BC1028">
        <v>1.84</v>
      </c>
      <c r="BD1028">
        <v>1.87</v>
      </c>
      <c r="BE1028">
        <v>1.8774999999999999</v>
      </c>
    </row>
    <row r="1029" spans="1:57">
      <c r="A1029" s="95">
        <v>45730</v>
      </c>
      <c r="C1029" s="63">
        <v>0</v>
      </c>
      <c r="BB1029">
        <v>1.79</v>
      </c>
      <c r="BC1029">
        <v>1.835</v>
      </c>
      <c r="BD1029">
        <v>1.865</v>
      </c>
      <c r="BE1029">
        <v>1.8725000000000001</v>
      </c>
    </row>
    <row r="1030" spans="1:57">
      <c r="A1030" s="95">
        <v>45733</v>
      </c>
      <c r="C1030" s="63">
        <v>75</v>
      </c>
      <c r="BB1030">
        <v>1.8</v>
      </c>
      <c r="BC1030">
        <v>1.86</v>
      </c>
      <c r="BD1030">
        <v>1.885</v>
      </c>
      <c r="BE1030">
        <v>1.8925000000000001</v>
      </c>
    </row>
    <row r="1031" spans="1:57">
      <c r="A1031" s="95">
        <v>45734</v>
      </c>
      <c r="C1031" s="63">
        <v>0</v>
      </c>
      <c r="BB1031">
        <v>1.8075000000000001</v>
      </c>
      <c r="BC1031">
        <v>1.88</v>
      </c>
      <c r="BD1031">
        <v>1.9025000000000001</v>
      </c>
      <c r="BE1031">
        <v>1.9075</v>
      </c>
    </row>
    <row r="1032" spans="1:57">
      <c r="A1032" s="95">
        <v>45735</v>
      </c>
      <c r="C1032" s="63">
        <v>0</v>
      </c>
      <c r="BB1032">
        <v>1.8174999999999999</v>
      </c>
      <c r="BC1032">
        <v>1.8975</v>
      </c>
      <c r="BD1032">
        <v>1.9175</v>
      </c>
      <c r="BE1032">
        <v>1.9175</v>
      </c>
    </row>
    <row r="1033" spans="1:57">
      <c r="A1033" s="95">
        <v>45736</v>
      </c>
      <c r="C1033" s="63">
        <v>0</v>
      </c>
      <c r="BB1033">
        <v>1.8225</v>
      </c>
      <c r="BC1033">
        <v>1.915</v>
      </c>
      <c r="BD1033">
        <v>1.9325000000000001</v>
      </c>
      <c r="BE1033">
        <v>1.93</v>
      </c>
    </row>
    <row r="1034" spans="1:57">
      <c r="A1034" s="95">
        <v>45737</v>
      </c>
      <c r="C1034" s="63">
        <v>140</v>
      </c>
      <c r="BB1034">
        <v>1.8174999999999999</v>
      </c>
      <c r="BC1034">
        <v>1.9025000000000001</v>
      </c>
      <c r="BD1034">
        <v>1.92</v>
      </c>
      <c r="BE1034">
        <v>1.92</v>
      </c>
    </row>
    <row r="1035" spans="1:57">
      <c r="A1035" s="95">
        <v>45740</v>
      </c>
      <c r="C1035" s="63">
        <v>0</v>
      </c>
      <c r="BB1035">
        <v>1.8149999999999999</v>
      </c>
      <c r="BC1035">
        <v>1.8975</v>
      </c>
      <c r="BD1035">
        <v>1.92</v>
      </c>
      <c r="BE1035">
        <v>1.9175</v>
      </c>
    </row>
    <row r="1036" spans="1:57">
      <c r="A1036" s="95">
        <v>45741</v>
      </c>
      <c r="C1036" s="63">
        <v>0</v>
      </c>
      <c r="BB1036">
        <v>1.81</v>
      </c>
      <c r="BC1036">
        <v>1.865</v>
      </c>
      <c r="BD1036">
        <v>1.8875</v>
      </c>
      <c r="BE1036">
        <v>1.8875</v>
      </c>
    </row>
    <row r="1037" spans="1:57">
      <c r="A1037" s="95">
        <v>45742</v>
      </c>
      <c r="C1037" s="63">
        <v>0</v>
      </c>
      <c r="BB1037">
        <v>1.8</v>
      </c>
      <c r="BC1037">
        <v>1.845</v>
      </c>
      <c r="BD1037">
        <v>1.87</v>
      </c>
      <c r="BE1037">
        <v>1.87</v>
      </c>
    </row>
    <row r="1038" spans="1:57">
      <c r="A1038" s="95">
        <v>45743</v>
      </c>
      <c r="C1038" s="63">
        <v>25</v>
      </c>
      <c r="BB1038">
        <v>1.8049999999999999</v>
      </c>
      <c r="BC1038">
        <v>1.8149999999999999</v>
      </c>
      <c r="BD1038">
        <v>1.8425</v>
      </c>
      <c r="BE1038">
        <v>1.845</v>
      </c>
    </row>
    <row r="1039" spans="1:57">
      <c r="A1039" s="95">
        <v>45744</v>
      </c>
      <c r="C1039" s="63">
        <v>65</v>
      </c>
      <c r="BB1039">
        <v>1.81</v>
      </c>
      <c r="BC1039">
        <v>1.825</v>
      </c>
      <c r="BD1039">
        <v>1.8474999999999999</v>
      </c>
      <c r="BE1039">
        <v>1.85</v>
      </c>
    </row>
    <row r="1040" spans="1:57">
      <c r="A1040" s="95">
        <v>45747</v>
      </c>
      <c r="C1040" s="63">
        <v>0</v>
      </c>
      <c r="BB1040" s="28">
        <v>1.8126</v>
      </c>
      <c r="BC1040">
        <v>1.8474999999999999</v>
      </c>
      <c r="BD1040">
        <v>1.87</v>
      </c>
      <c r="BE1040">
        <v>1.8725000000000001</v>
      </c>
    </row>
    <row r="1041" spans="1:57">
      <c r="A1041" s="95">
        <v>45748</v>
      </c>
      <c r="C1041" s="63">
        <v>0</v>
      </c>
      <c r="BB1041">
        <v>1.8126</v>
      </c>
      <c r="BC1041">
        <v>1.88</v>
      </c>
      <c r="BD1041">
        <v>1.905</v>
      </c>
      <c r="BE1041">
        <v>1.905</v>
      </c>
    </row>
    <row r="1042" spans="1:57">
      <c r="A1042" s="95">
        <v>45749</v>
      </c>
      <c r="C1042" s="63">
        <v>65</v>
      </c>
      <c r="BB1042">
        <v>1.8126</v>
      </c>
      <c r="BC1042">
        <v>1.9025000000000001</v>
      </c>
      <c r="BD1042">
        <v>1.925</v>
      </c>
      <c r="BE1042">
        <v>1.9225000000000001</v>
      </c>
    </row>
    <row r="1043" spans="1:57">
      <c r="A1043" s="95">
        <v>45750</v>
      </c>
      <c r="C1043" s="63">
        <v>0</v>
      </c>
      <c r="BC1043">
        <v>1.8875</v>
      </c>
      <c r="BD1043">
        <v>1.905</v>
      </c>
      <c r="BE1043">
        <v>1.905</v>
      </c>
    </row>
    <row r="1044" spans="1:57">
      <c r="A1044" s="95">
        <v>45751</v>
      </c>
      <c r="C1044" s="63">
        <v>0</v>
      </c>
      <c r="BC1044">
        <v>1.8774999999999999</v>
      </c>
      <c r="BD1044">
        <v>1.885</v>
      </c>
      <c r="BE1044">
        <v>1.8875</v>
      </c>
    </row>
    <row r="1045" spans="1:57">
      <c r="A1045" s="95">
        <v>45754</v>
      </c>
      <c r="C1045" s="63">
        <v>0</v>
      </c>
      <c r="BC1045">
        <v>1.89</v>
      </c>
      <c r="BD1045">
        <v>1.895</v>
      </c>
      <c r="BE1045">
        <v>1.9</v>
      </c>
    </row>
    <row r="1046" spans="1:57">
      <c r="A1046" s="95">
        <v>45755</v>
      </c>
      <c r="C1046" s="63">
        <v>0</v>
      </c>
      <c r="BC1046">
        <v>1.885</v>
      </c>
      <c r="BD1046">
        <v>1.8925000000000001</v>
      </c>
      <c r="BE1046">
        <v>1.9</v>
      </c>
    </row>
    <row r="1047" spans="1:57">
      <c r="A1047" s="95">
        <v>45756</v>
      </c>
      <c r="C1047" s="63">
        <v>25</v>
      </c>
      <c r="BC1047">
        <v>1.8774999999999999</v>
      </c>
      <c r="BD1047">
        <v>1.885</v>
      </c>
      <c r="BE1047">
        <v>1.895</v>
      </c>
    </row>
    <row r="1048" spans="1:57">
      <c r="A1048" s="95">
        <v>45757</v>
      </c>
      <c r="C1048" s="63">
        <v>0</v>
      </c>
      <c r="BC1048">
        <v>1.885</v>
      </c>
      <c r="BD1048">
        <v>1.895</v>
      </c>
      <c r="BE1048">
        <v>1.9075</v>
      </c>
    </row>
    <row r="1049" spans="1:57">
      <c r="A1049" s="95">
        <v>45758</v>
      </c>
      <c r="C1049" s="63">
        <v>0</v>
      </c>
      <c r="BC1049">
        <v>1.9</v>
      </c>
      <c r="BD1049">
        <v>1.915</v>
      </c>
      <c r="BE1049">
        <v>1.9275</v>
      </c>
    </row>
    <row r="1050" spans="1:57">
      <c r="A1050" s="95">
        <v>45761</v>
      </c>
      <c r="C1050" s="63">
        <v>0</v>
      </c>
      <c r="BC1050">
        <v>1.9</v>
      </c>
      <c r="BD1050">
        <v>1.915</v>
      </c>
      <c r="BE1050">
        <v>1.9275</v>
      </c>
    </row>
    <row r="1051" spans="1:57">
      <c r="A1051" s="95">
        <v>45762</v>
      </c>
      <c r="C1051" s="63">
        <v>0</v>
      </c>
      <c r="BC1051">
        <v>1.8925000000000001</v>
      </c>
      <c r="BD1051">
        <v>1.91</v>
      </c>
      <c r="BE1051">
        <v>1.9225000000000001</v>
      </c>
    </row>
    <row r="1052" spans="1:57">
      <c r="A1052" s="95">
        <v>45763</v>
      </c>
      <c r="C1052" s="63">
        <v>0</v>
      </c>
      <c r="BC1052">
        <v>1.875</v>
      </c>
      <c r="BD1052">
        <v>1.8825000000000001</v>
      </c>
      <c r="BE1052">
        <v>1.8975</v>
      </c>
    </row>
    <row r="1053" spans="1:57">
      <c r="A1053" s="95">
        <v>45764</v>
      </c>
      <c r="C1053" s="63">
        <v>0</v>
      </c>
      <c r="BC1053">
        <v>1.88</v>
      </c>
      <c r="BD1053">
        <v>1.8875</v>
      </c>
      <c r="BE1053">
        <v>1.905</v>
      </c>
    </row>
    <row r="1054" spans="1:57">
      <c r="A1054" s="95">
        <v>45768</v>
      </c>
      <c r="C1054" s="63">
        <v>0</v>
      </c>
      <c r="BC1054">
        <v>1.88</v>
      </c>
      <c r="BD1054">
        <v>1.8825000000000001</v>
      </c>
      <c r="BE1054">
        <v>1.9</v>
      </c>
    </row>
    <row r="1055" spans="1:57">
      <c r="A1055" s="95">
        <v>45769</v>
      </c>
      <c r="C1055" s="63">
        <v>0</v>
      </c>
      <c r="BC1055">
        <v>1.87</v>
      </c>
      <c r="BD1055">
        <v>1.8574999999999999</v>
      </c>
      <c r="BE1055">
        <v>1.875</v>
      </c>
    </row>
    <row r="1056" spans="1:57">
      <c r="A1056" s="95">
        <v>45770</v>
      </c>
      <c r="C1056" s="63">
        <v>0</v>
      </c>
      <c r="BC1056">
        <v>1.8725000000000001</v>
      </c>
      <c r="BD1056">
        <v>1.8625</v>
      </c>
      <c r="BE1056">
        <v>1.88</v>
      </c>
    </row>
    <row r="1057" spans="1:60">
      <c r="A1057" s="95">
        <v>45771</v>
      </c>
      <c r="C1057" s="63">
        <v>210</v>
      </c>
      <c r="BC1057">
        <v>1.8825000000000001</v>
      </c>
      <c r="BD1057">
        <v>1.8925000000000001</v>
      </c>
      <c r="BE1057">
        <v>1.9025000000000001</v>
      </c>
      <c r="BF1057">
        <v>1.9075</v>
      </c>
    </row>
    <row r="1058" spans="1:60">
      <c r="A1058" s="95">
        <v>45772</v>
      </c>
      <c r="C1058" s="63">
        <v>0</v>
      </c>
      <c r="BC1058">
        <v>1.885</v>
      </c>
      <c r="BD1058">
        <v>1.905</v>
      </c>
      <c r="BE1058">
        <v>1.92</v>
      </c>
      <c r="BF1058">
        <v>1.925</v>
      </c>
    </row>
    <row r="1059" spans="1:60">
      <c r="A1059" s="95">
        <v>45775</v>
      </c>
      <c r="C1059" s="63">
        <v>0</v>
      </c>
      <c r="BC1059">
        <v>1.8875</v>
      </c>
      <c r="BD1059">
        <v>1.915</v>
      </c>
      <c r="BE1059">
        <v>1.9275</v>
      </c>
      <c r="BF1059">
        <v>1.9325000000000001</v>
      </c>
    </row>
    <row r="1060" spans="1:60">
      <c r="A1060" s="95">
        <v>45776</v>
      </c>
      <c r="C1060" s="63">
        <v>0</v>
      </c>
      <c r="BC1060">
        <v>1.885</v>
      </c>
      <c r="BD1060">
        <v>1.89</v>
      </c>
      <c r="BE1060">
        <v>1.905</v>
      </c>
      <c r="BF1060">
        <v>1.91</v>
      </c>
    </row>
    <row r="1061" spans="1:60">
      <c r="A1061" s="95">
        <v>45777</v>
      </c>
      <c r="C1061" s="63">
        <v>0</v>
      </c>
      <c r="BC1061">
        <v>1.8839999999999999</v>
      </c>
      <c r="BD1061">
        <v>1.8975</v>
      </c>
      <c r="BE1061">
        <v>1.91</v>
      </c>
      <c r="BF1061">
        <v>1.915</v>
      </c>
    </row>
    <row r="1062" spans="1:60">
      <c r="A1062" s="103">
        <v>45778</v>
      </c>
      <c r="C1062" s="63">
        <v>0</v>
      </c>
      <c r="BC1062">
        <v>1.8839999999999999</v>
      </c>
      <c r="BD1062">
        <v>1.8825000000000001</v>
      </c>
      <c r="BE1062">
        <v>1.895</v>
      </c>
      <c r="BF1062">
        <v>1.9</v>
      </c>
    </row>
    <row r="1063" spans="1:60">
      <c r="A1063" s="95">
        <v>45779</v>
      </c>
      <c r="C1063" s="63">
        <v>0</v>
      </c>
      <c r="BC1063">
        <v>1.8839999999999999</v>
      </c>
      <c r="BD1063">
        <v>1.8925000000000001</v>
      </c>
      <c r="BE1063">
        <v>1.905</v>
      </c>
      <c r="BF1063">
        <v>1.91</v>
      </c>
    </row>
    <row r="1064" spans="1:60">
      <c r="A1064" s="103">
        <v>45782</v>
      </c>
      <c r="C1064" s="63">
        <v>0</v>
      </c>
      <c r="BD1064">
        <v>1.865</v>
      </c>
      <c r="BE1064">
        <v>1.875</v>
      </c>
      <c r="BF1064">
        <v>1.88</v>
      </c>
    </row>
    <row r="1065" spans="1:60">
      <c r="A1065" s="95">
        <v>45783</v>
      </c>
      <c r="BD1065">
        <v>1.8425</v>
      </c>
      <c r="BE1065">
        <v>1.85</v>
      </c>
      <c r="BF1065">
        <v>1.855</v>
      </c>
    </row>
    <row r="1066" spans="1:60">
      <c r="A1066" s="95">
        <v>45784</v>
      </c>
      <c r="C1066" s="63">
        <v>150</v>
      </c>
      <c r="BD1066">
        <v>1.8174999999999999</v>
      </c>
      <c r="BE1066">
        <v>1.82</v>
      </c>
      <c r="BF1066">
        <v>1.8274999999999999</v>
      </c>
    </row>
    <row r="1067" spans="1:60">
      <c r="A1067" s="95">
        <v>45785</v>
      </c>
      <c r="C1067" s="63">
        <v>200</v>
      </c>
      <c r="BD1067">
        <v>1.8174999999999999</v>
      </c>
      <c r="BE1067">
        <v>1.8125</v>
      </c>
      <c r="BF1067">
        <v>1.82</v>
      </c>
      <c r="BG1067">
        <v>1.82</v>
      </c>
      <c r="BH1067">
        <v>1.8075000000000001</v>
      </c>
    </row>
    <row r="1068" spans="1:60">
      <c r="A1068" s="95">
        <v>45786</v>
      </c>
      <c r="C1068" s="63">
        <v>0</v>
      </c>
      <c r="BD1068">
        <v>1.83</v>
      </c>
      <c r="BE1068">
        <v>1.83</v>
      </c>
      <c r="BF1068">
        <v>1.835</v>
      </c>
      <c r="BG1068">
        <v>1.835</v>
      </c>
      <c r="BH1068">
        <v>1.8225</v>
      </c>
    </row>
    <row r="1069" spans="1:60">
      <c r="A1069" s="95">
        <v>45789</v>
      </c>
      <c r="C1069" s="63">
        <v>200</v>
      </c>
      <c r="BD1069">
        <v>1.83</v>
      </c>
      <c r="BE1069">
        <v>1.8274999999999999</v>
      </c>
      <c r="BF1069">
        <v>1.8325</v>
      </c>
      <c r="BG1069">
        <v>1.8325</v>
      </c>
      <c r="BH1069">
        <v>1.8225</v>
      </c>
    </row>
    <row r="1070" spans="1:60">
      <c r="A1070" s="95">
        <v>45790</v>
      </c>
      <c r="C1070" s="63">
        <v>0</v>
      </c>
      <c r="BD1070">
        <v>1.8174999999999999</v>
      </c>
      <c r="BE1070">
        <v>1.81</v>
      </c>
      <c r="BF1070">
        <v>1.8174999999999999</v>
      </c>
      <c r="BG1070">
        <v>1.8174999999999999</v>
      </c>
      <c r="BH1070">
        <v>1.81</v>
      </c>
    </row>
    <row r="1071" spans="1:60">
      <c r="A1071" s="95">
        <v>45791</v>
      </c>
      <c r="C1071" s="63">
        <v>0</v>
      </c>
      <c r="BD1071">
        <v>1.8174999999999999</v>
      </c>
      <c r="BE1071">
        <v>1.8075000000000001</v>
      </c>
      <c r="BF1071">
        <v>1.82</v>
      </c>
      <c r="BG1071">
        <v>1.8225</v>
      </c>
      <c r="BH1071">
        <v>1.8149999999999999</v>
      </c>
    </row>
    <row r="1072" spans="1:60">
      <c r="A1072" s="95">
        <v>45792</v>
      </c>
      <c r="C1072" s="63">
        <v>0</v>
      </c>
      <c r="BD1072">
        <v>1.8325</v>
      </c>
      <c r="BE1072">
        <v>1.8325</v>
      </c>
      <c r="BF1072">
        <v>1.8425</v>
      </c>
      <c r="BG1072">
        <v>1.8425</v>
      </c>
      <c r="BH1072">
        <v>1.8325</v>
      </c>
    </row>
    <row r="1073" spans="1:60">
      <c r="A1073" s="95">
        <v>45793</v>
      </c>
      <c r="C1073" s="63">
        <v>0</v>
      </c>
      <c r="BD1073">
        <v>1.8425</v>
      </c>
      <c r="BE1073">
        <v>1.85</v>
      </c>
      <c r="BF1073">
        <v>1.86</v>
      </c>
      <c r="BG1073">
        <v>1.8574999999999999</v>
      </c>
      <c r="BH1073">
        <v>1.8425</v>
      </c>
    </row>
    <row r="1074" spans="1:60">
      <c r="A1074" s="95">
        <v>45796</v>
      </c>
      <c r="C1074" s="63">
        <v>0</v>
      </c>
      <c r="BD1074">
        <v>1.84</v>
      </c>
      <c r="BE1074">
        <v>1.845</v>
      </c>
      <c r="BF1074">
        <v>1.8574999999999999</v>
      </c>
      <c r="BG1074">
        <v>1.8574999999999999</v>
      </c>
      <c r="BH1074">
        <v>1.845</v>
      </c>
    </row>
    <row r="1075" spans="1:60">
      <c r="A1075" s="95">
        <v>45797</v>
      </c>
      <c r="C1075" s="63">
        <v>0</v>
      </c>
      <c r="BD1075">
        <v>1.8425</v>
      </c>
      <c r="BE1075">
        <v>1.87</v>
      </c>
      <c r="BF1075">
        <v>1.8825000000000001</v>
      </c>
      <c r="BG1075">
        <v>1.88</v>
      </c>
      <c r="BH1075">
        <v>1.865</v>
      </c>
    </row>
    <row r="1076" spans="1:60">
      <c r="A1076" s="95">
        <v>45798</v>
      </c>
      <c r="C1076" s="63">
        <v>0</v>
      </c>
      <c r="BD1076">
        <v>1.8574999999999999</v>
      </c>
      <c r="BE1076">
        <v>1.9</v>
      </c>
      <c r="BF1076">
        <v>1.9075</v>
      </c>
      <c r="BG1076">
        <v>1.9025000000000001</v>
      </c>
      <c r="BH1076">
        <v>1.885</v>
      </c>
    </row>
    <row r="1077" spans="1:60">
      <c r="A1077" s="95">
        <v>45799</v>
      </c>
      <c r="C1077" s="63">
        <v>200</v>
      </c>
      <c r="BD1077">
        <v>1.855</v>
      </c>
      <c r="BE1077">
        <v>1.9</v>
      </c>
      <c r="BF1077">
        <v>1.9125000000000001</v>
      </c>
      <c r="BG1077">
        <v>1.905</v>
      </c>
      <c r="BH1077">
        <v>1.885</v>
      </c>
    </row>
    <row r="1078" spans="1:60">
      <c r="A1078" s="95">
        <v>45800</v>
      </c>
      <c r="C1078" s="63">
        <v>0</v>
      </c>
      <c r="BD1078">
        <v>1.8525</v>
      </c>
      <c r="BE1078">
        <v>1.8925000000000001</v>
      </c>
      <c r="BF1078">
        <v>1.905</v>
      </c>
      <c r="BG1078">
        <v>1.8975</v>
      </c>
      <c r="BH1078">
        <v>1.88</v>
      </c>
    </row>
    <row r="1079" spans="1:60">
      <c r="A1079" s="103">
        <v>45803</v>
      </c>
      <c r="BD1079" s="189">
        <v>1.8525</v>
      </c>
      <c r="BE1079" s="189">
        <v>1.8925000000000001</v>
      </c>
      <c r="BF1079" s="189">
        <v>1.905</v>
      </c>
      <c r="BG1079" s="189">
        <v>1.8975</v>
      </c>
      <c r="BH1079" s="189">
        <v>1.88</v>
      </c>
    </row>
    <row r="1080" spans="1:60">
      <c r="A1080" s="95">
        <v>45804</v>
      </c>
      <c r="C1080" s="63">
        <v>0</v>
      </c>
      <c r="BD1080">
        <v>1.8574999999999999</v>
      </c>
      <c r="BE1080">
        <v>1.9025000000000001</v>
      </c>
      <c r="BF1080">
        <v>1.915</v>
      </c>
      <c r="BG1080">
        <v>1.905</v>
      </c>
      <c r="BH1080">
        <v>1.885</v>
      </c>
    </row>
    <row r="1081" spans="1:60">
      <c r="A1081" s="95">
        <v>45805</v>
      </c>
      <c r="C1081" s="63">
        <v>0</v>
      </c>
      <c r="BD1081">
        <v>1.85</v>
      </c>
      <c r="BE1081">
        <v>1.8674999999999999</v>
      </c>
      <c r="BF1081">
        <v>1.88</v>
      </c>
      <c r="BG1081">
        <v>1.8725000000000001</v>
      </c>
      <c r="BH1081">
        <v>1.855</v>
      </c>
    </row>
    <row r="1082" spans="1:60">
      <c r="A1082" s="95">
        <v>45806</v>
      </c>
      <c r="C1082" s="63">
        <v>0</v>
      </c>
      <c r="BD1082">
        <v>1.8474999999999999</v>
      </c>
      <c r="BE1082">
        <v>1.85</v>
      </c>
      <c r="BF1082">
        <v>1.8574999999999999</v>
      </c>
      <c r="BG1082">
        <v>1.8525</v>
      </c>
      <c r="BH1082">
        <v>1.835</v>
      </c>
    </row>
    <row r="1083" spans="1:60">
      <c r="A1083" s="95">
        <v>45807</v>
      </c>
      <c r="C1083" s="63">
        <v>0</v>
      </c>
      <c r="BD1083" s="28">
        <v>1.8484</v>
      </c>
      <c r="BE1083">
        <v>1.8574999999999999</v>
      </c>
      <c r="BF1083">
        <v>1.8625</v>
      </c>
      <c r="BG1083">
        <v>1.855</v>
      </c>
      <c r="BH1083">
        <v>1.8374999999999999</v>
      </c>
    </row>
    <row r="1084" spans="1:60">
      <c r="A1084" s="95">
        <v>45810</v>
      </c>
      <c r="C1084" s="63">
        <v>25</v>
      </c>
      <c r="BD1084">
        <v>1.8485</v>
      </c>
      <c r="BE1084">
        <v>1.845</v>
      </c>
      <c r="BF1084">
        <v>1.85</v>
      </c>
      <c r="BG1084">
        <v>1.845</v>
      </c>
      <c r="BH1084">
        <v>1.8274999999999999</v>
      </c>
    </row>
    <row r="1085" spans="1:60">
      <c r="A1085" s="95">
        <v>45811</v>
      </c>
      <c r="C1085" s="63">
        <v>0</v>
      </c>
      <c r="BD1085">
        <v>1.8485</v>
      </c>
      <c r="BE1085">
        <v>1.8149999999999999</v>
      </c>
      <c r="BF1085">
        <v>1.82</v>
      </c>
      <c r="BG1085">
        <v>1.8174999999999999</v>
      </c>
      <c r="BH1085">
        <v>1.8049999999999999</v>
      </c>
    </row>
    <row r="1086" spans="1:60">
      <c r="A1086" s="95">
        <v>45812</v>
      </c>
      <c r="C1086" s="63">
        <v>0</v>
      </c>
      <c r="BE1086">
        <v>1.7925</v>
      </c>
      <c r="BF1086">
        <v>1.7949999999999999</v>
      </c>
      <c r="BG1086">
        <v>1.7949999999999999</v>
      </c>
      <c r="BH1086">
        <v>1.7875000000000001</v>
      </c>
    </row>
    <row r="1087" spans="1:60">
      <c r="A1087" s="95">
        <v>45813</v>
      </c>
      <c r="C1087" s="63">
        <v>0</v>
      </c>
      <c r="BE1087">
        <v>1.7775000000000001</v>
      </c>
      <c r="BF1087">
        <v>1.7775000000000001</v>
      </c>
      <c r="BG1087">
        <v>1.78</v>
      </c>
      <c r="BH1087">
        <v>1.7749999999999999</v>
      </c>
    </row>
    <row r="1088" spans="1:60">
      <c r="A1088" s="95">
        <v>45814</v>
      </c>
      <c r="C1088" s="63">
        <v>0</v>
      </c>
      <c r="BE1088">
        <v>1.7849999999999999</v>
      </c>
      <c r="BF1088">
        <v>1.7875000000000001</v>
      </c>
      <c r="BG1088">
        <v>1.7875000000000001</v>
      </c>
      <c r="BH1088">
        <v>1.7775000000000001</v>
      </c>
    </row>
    <row r="1089" spans="1:60">
      <c r="A1089" s="95">
        <v>45817</v>
      </c>
      <c r="C1089" s="63">
        <v>0</v>
      </c>
      <c r="BE1089">
        <v>1.77</v>
      </c>
      <c r="BF1089">
        <v>1.7649999999999999</v>
      </c>
      <c r="BG1089">
        <v>1.7675000000000001</v>
      </c>
      <c r="BH1089">
        <v>1.7575000000000001</v>
      </c>
    </row>
    <row r="1090" spans="1:60">
      <c r="A1090" s="95">
        <v>45818</v>
      </c>
      <c r="C1090" s="63">
        <v>0</v>
      </c>
      <c r="BE1090">
        <v>1.7749999999999999</v>
      </c>
      <c r="BF1090">
        <v>1.77</v>
      </c>
      <c r="BG1090">
        <v>1.77</v>
      </c>
      <c r="BH1090">
        <v>1.76</v>
      </c>
    </row>
    <row r="1091" spans="1:60">
      <c r="A1091" s="95">
        <v>45819</v>
      </c>
      <c r="C1091" s="63">
        <v>0</v>
      </c>
      <c r="BE1091">
        <v>1.76</v>
      </c>
      <c r="BF1091">
        <v>1.7549999999999999</v>
      </c>
      <c r="BG1091">
        <v>1.7575000000000001</v>
      </c>
      <c r="BH1091">
        <v>1.75</v>
      </c>
    </row>
    <row r="1092" spans="1:60">
      <c r="A1092" s="95">
        <v>45820</v>
      </c>
      <c r="C1092" s="63">
        <v>0</v>
      </c>
      <c r="BE1092">
        <v>1.7649999999999999</v>
      </c>
      <c r="BF1092">
        <v>1.76</v>
      </c>
      <c r="BG1092">
        <v>1.7625</v>
      </c>
      <c r="BH1092">
        <v>1.7524999999999999</v>
      </c>
    </row>
    <row r="1093" spans="1:60">
      <c r="A1093" s="95">
        <v>45821</v>
      </c>
      <c r="C1093" s="63">
        <v>0</v>
      </c>
      <c r="BE1093">
        <v>1.7775000000000001</v>
      </c>
      <c r="BF1093">
        <v>1.7875000000000001</v>
      </c>
      <c r="BG1093">
        <v>1.7875000000000001</v>
      </c>
      <c r="BH1093">
        <v>1.7749999999999999</v>
      </c>
    </row>
    <row r="1094" spans="1:60">
      <c r="A1094" s="95">
        <v>45824</v>
      </c>
      <c r="C1094" s="63">
        <v>0</v>
      </c>
      <c r="BE1094">
        <v>1.7725</v>
      </c>
      <c r="BF1094">
        <v>1.77</v>
      </c>
      <c r="BG1094">
        <v>1.77</v>
      </c>
      <c r="BH1094">
        <v>1.76</v>
      </c>
    </row>
    <row r="1095" spans="1:60">
      <c r="A1095" s="95">
        <v>45825</v>
      </c>
      <c r="C1095" s="63">
        <v>84</v>
      </c>
      <c r="BE1095">
        <v>1.77</v>
      </c>
      <c r="BF1095">
        <v>1.7625</v>
      </c>
      <c r="BG1095">
        <v>1.7625</v>
      </c>
      <c r="BH1095">
        <v>1.7549999999999999</v>
      </c>
    </row>
    <row r="1096" spans="1:60">
      <c r="A1096" s="95">
        <v>45826</v>
      </c>
      <c r="C1096" s="63">
        <v>0</v>
      </c>
      <c r="BE1096">
        <v>1.7675000000000001</v>
      </c>
      <c r="BF1096">
        <v>1.7575000000000001</v>
      </c>
      <c r="BG1096">
        <v>1.76</v>
      </c>
      <c r="BH1096">
        <v>1.7524999999999999</v>
      </c>
    </row>
    <row r="1097" spans="1:60">
      <c r="A1097" s="103">
        <v>45827</v>
      </c>
      <c r="BE1097" s="189">
        <v>1.7675000000000001</v>
      </c>
      <c r="BF1097" s="189">
        <v>1.7575000000000001</v>
      </c>
      <c r="BG1097" s="189">
        <v>1.76</v>
      </c>
      <c r="BH1097" s="189">
        <v>1.7524999999999999</v>
      </c>
    </row>
    <row r="1098" spans="1:60">
      <c r="A1098" s="95">
        <v>45828</v>
      </c>
      <c r="C1098" s="63">
        <v>0</v>
      </c>
      <c r="BE1098">
        <v>1.7675000000000001</v>
      </c>
      <c r="BF1098">
        <v>1.7549999999999999</v>
      </c>
      <c r="BG1098">
        <v>1.7575000000000001</v>
      </c>
      <c r="BH1098">
        <v>1.75</v>
      </c>
    </row>
    <row r="1099" spans="1:60">
      <c r="A1099" s="95">
        <v>45831</v>
      </c>
      <c r="C1099" s="63">
        <v>0</v>
      </c>
      <c r="BE1099">
        <v>1.7575000000000001</v>
      </c>
      <c r="BF1099">
        <v>1.7275</v>
      </c>
      <c r="BG1099">
        <v>1.7324999999999999</v>
      </c>
      <c r="BH1099">
        <v>1.73</v>
      </c>
    </row>
    <row r="1100" spans="1:60">
      <c r="A1100" s="95">
        <v>45832</v>
      </c>
      <c r="C1100" s="63">
        <v>0</v>
      </c>
      <c r="BE1100">
        <v>1.7549999999999999</v>
      </c>
      <c r="BF1100">
        <v>1.72</v>
      </c>
      <c r="BG1100">
        <v>1.7250000000000001</v>
      </c>
      <c r="BH1100">
        <v>1.72</v>
      </c>
    </row>
    <row r="1101" spans="1:60">
      <c r="A1101" s="95">
        <v>45833</v>
      </c>
      <c r="C1101" s="63">
        <v>75</v>
      </c>
      <c r="BE1101">
        <v>1.7524999999999999</v>
      </c>
      <c r="BF1101">
        <v>1.7175</v>
      </c>
      <c r="BG1101">
        <v>1.7224999999999999</v>
      </c>
      <c r="BH1101">
        <v>1.7175</v>
      </c>
    </row>
    <row r="1102" spans="1:60">
      <c r="A1102" s="95">
        <v>45834</v>
      </c>
      <c r="C1102" s="63">
        <v>0</v>
      </c>
      <c r="BE1102">
        <v>1.7575000000000001</v>
      </c>
      <c r="BF1102">
        <v>1.7424999999999999</v>
      </c>
      <c r="BG1102">
        <v>1.7424999999999999</v>
      </c>
      <c r="BH1102">
        <v>1.7350000000000001</v>
      </c>
    </row>
    <row r="1103" spans="1:60">
      <c r="A1103" s="95">
        <v>45835</v>
      </c>
      <c r="C1103" s="63">
        <v>0</v>
      </c>
      <c r="BE1103">
        <v>1.7649999999999999</v>
      </c>
      <c r="BF1103">
        <v>1.7775000000000001</v>
      </c>
      <c r="BG1103">
        <v>1.7775000000000001</v>
      </c>
      <c r="BH1103">
        <v>1.7675000000000001</v>
      </c>
    </row>
    <row r="1104" spans="1:60">
      <c r="A1104" s="95">
        <v>45838</v>
      </c>
      <c r="C1104" s="63">
        <v>0</v>
      </c>
      <c r="BE1104" s="28">
        <v>1.7639</v>
      </c>
      <c r="BF1104">
        <v>1.78</v>
      </c>
      <c r="BG1104">
        <v>1.78</v>
      </c>
      <c r="BH1104">
        <v>1.7675000000000001</v>
      </c>
    </row>
    <row r="1105" spans="1:60">
      <c r="A1105" s="95">
        <v>45839</v>
      </c>
      <c r="C1105" s="63">
        <v>125</v>
      </c>
      <c r="BE1105">
        <v>1.7639</v>
      </c>
      <c r="BF1105">
        <v>1.7949999999999999</v>
      </c>
      <c r="BG1105">
        <v>1.7975000000000001</v>
      </c>
      <c r="BH1105">
        <v>1.7775000000000001</v>
      </c>
    </row>
    <row r="1106" spans="1:60">
      <c r="A1106" s="95">
        <v>45840</v>
      </c>
      <c r="C1106" s="63">
        <v>0</v>
      </c>
      <c r="BE1106">
        <v>1.7639</v>
      </c>
      <c r="BF1106">
        <v>1.8125</v>
      </c>
      <c r="BG1106">
        <v>1.8125</v>
      </c>
      <c r="BH1106">
        <v>1.7925</v>
      </c>
    </row>
    <row r="1107" spans="1:60">
      <c r="A1107" s="95">
        <v>45841</v>
      </c>
      <c r="C1107" s="63">
        <v>0</v>
      </c>
      <c r="BF1107">
        <v>1.82</v>
      </c>
      <c r="BG1107">
        <v>1.825</v>
      </c>
      <c r="BH1107">
        <v>1.8075000000000001</v>
      </c>
    </row>
    <row r="1108" spans="1:60">
      <c r="A1108" s="103">
        <v>45842</v>
      </c>
      <c r="BF1108" s="189">
        <v>1.82</v>
      </c>
      <c r="BG1108" s="189">
        <v>1.825</v>
      </c>
      <c r="BH1108" s="189">
        <v>1.8075000000000001</v>
      </c>
    </row>
    <row r="1109" spans="1:60">
      <c r="A1109" s="95">
        <v>45845</v>
      </c>
      <c r="C1109" s="63">
        <v>0</v>
      </c>
      <c r="BF1109">
        <v>1.7825</v>
      </c>
      <c r="BG1109">
        <v>1.79</v>
      </c>
      <c r="BH1109">
        <v>1.7749999999999999</v>
      </c>
    </row>
    <row r="1110" spans="1:60">
      <c r="A1110" s="95">
        <v>45846</v>
      </c>
      <c r="C1110" s="63">
        <v>0</v>
      </c>
      <c r="BF1110">
        <v>1.81</v>
      </c>
      <c r="BG1110">
        <v>1.8174999999999999</v>
      </c>
      <c r="BH1110">
        <v>1.8025</v>
      </c>
    </row>
    <row r="1111" spans="1:60">
      <c r="A1111" s="103">
        <v>45847</v>
      </c>
      <c r="C1111" s="63">
        <v>220</v>
      </c>
      <c r="BF1111">
        <v>1.825</v>
      </c>
      <c r="BG1111">
        <v>1.835</v>
      </c>
      <c r="BH1111">
        <v>1.8225</v>
      </c>
    </row>
    <row r="1112" spans="1:60">
      <c r="A1112" s="95">
        <v>45848</v>
      </c>
      <c r="C1112" s="63">
        <v>0</v>
      </c>
      <c r="BF1112">
        <v>1.8325</v>
      </c>
      <c r="BG1112">
        <v>1.84</v>
      </c>
      <c r="BH1112">
        <v>1.8274999999999999</v>
      </c>
    </row>
    <row r="1113" spans="1:60">
      <c r="A1113" s="95">
        <v>45849</v>
      </c>
      <c r="C1113" s="63">
        <v>0</v>
      </c>
      <c r="BF1113">
        <v>1.8274999999999999</v>
      </c>
      <c r="BG1113">
        <v>1.835</v>
      </c>
      <c r="BH1113">
        <v>1.8225</v>
      </c>
    </row>
    <row r="1114" spans="1:60">
      <c r="A1114" s="95">
        <v>45852</v>
      </c>
      <c r="C1114" s="63">
        <v>0</v>
      </c>
      <c r="BF1114">
        <v>1.8525</v>
      </c>
      <c r="BG1114">
        <v>1.87</v>
      </c>
      <c r="BH1114">
        <v>1.8525</v>
      </c>
    </row>
    <row r="1115" spans="1:60">
      <c r="A1115" s="95">
        <v>45853</v>
      </c>
      <c r="C1115" s="63">
        <v>0</v>
      </c>
      <c r="BF1115">
        <v>1.855</v>
      </c>
      <c r="BG1115">
        <v>1.8725000000000001</v>
      </c>
      <c r="BH1115">
        <v>1.8525</v>
      </c>
    </row>
    <row r="1116" spans="1:60">
      <c r="A1116" s="95">
        <v>45854</v>
      </c>
      <c r="C1116" s="63">
        <v>100</v>
      </c>
      <c r="BF1116">
        <v>1.855</v>
      </c>
      <c r="BG1116">
        <v>1.8725000000000001</v>
      </c>
      <c r="BH1116">
        <v>1.8525</v>
      </c>
    </row>
    <row r="1117" spans="1:60">
      <c r="A1117" s="95">
        <v>45855</v>
      </c>
      <c r="C1117" s="63">
        <v>0</v>
      </c>
      <c r="BF1117">
        <v>1.8625</v>
      </c>
      <c r="BG1117">
        <v>1.8875</v>
      </c>
      <c r="BH1117">
        <v>1.8674999999999999</v>
      </c>
    </row>
    <row r="1118" spans="1:60">
      <c r="A1118" s="95">
        <v>45856</v>
      </c>
      <c r="C1118" s="63">
        <v>85</v>
      </c>
      <c r="BF1118">
        <v>1.87</v>
      </c>
      <c r="BG1118">
        <v>1.905</v>
      </c>
      <c r="BH1118">
        <v>1.8925000000000001</v>
      </c>
    </row>
    <row r="1119" spans="1:60">
      <c r="A1119" s="95">
        <v>45859</v>
      </c>
      <c r="C1119" s="63">
        <v>0</v>
      </c>
      <c r="BF1119">
        <v>1.8625</v>
      </c>
      <c r="BG1119">
        <v>1.885</v>
      </c>
      <c r="BH1119">
        <v>1.8774999999999999</v>
      </c>
    </row>
    <row r="1120" spans="1:60">
      <c r="A1120" s="95">
        <v>45860</v>
      </c>
      <c r="C1120" s="63">
        <v>0</v>
      </c>
      <c r="BF1120">
        <v>1.87</v>
      </c>
      <c r="BG1120">
        <v>1.9025000000000001</v>
      </c>
      <c r="BH1120">
        <v>1.8925000000000001</v>
      </c>
    </row>
    <row r="1121" spans="1:60">
      <c r="A1121" s="95">
        <v>45861</v>
      </c>
      <c r="C1121" s="63">
        <v>50</v>
      </c>
      <c r="BF1121">
        <v>1.8625</v>
      </c>
      <c r="BG1121">
        <v>1.8674999999999999</v>
      </c>
      <c r="BH1121">
        <v>1.86</v>
      </c>
    </row>
    <row r="1122" spans="1:60">
      <c r="A1122" s="95">
        <v>45862</v>
      </c>
      <c r="C1122" s="63">
        <v>0</v>
      </c>
      <c r="BF1122">
        <v>1.8625</v>
      </c>
      <c r="BG1122">
        <v>1.8725000000000001</v>
      </c>
      <c r="BH1122">
        <v>1.8674999999999999</v>
      </c>
    </row>
    <row r="1123" spans="1:60">
      <c r="A1123" s="95">
        <v>45863</v>
      </c>
      <c r="C1123" s="63">
        <v>0</v>
      </c>
      <c r="BF1123">
        <v>1.865</v>
      </c>
      <c r="BG1123">
        <v>1.8725000000000001</v>
      </c>
      <c r="BH1123">
        <v>1.8674999999999999</v>
      </c>
    </row>
    <row r="1124" spans="1:60">
      <c r="A1124" s="95">
        <v>45866</v>
      </c>
      <c r="C1124" s="63">
        <v>125</v>
      </c>
      <c r="BF1124">
        <v>1.8674999999999999</v>
      </c>
      <c r="BG1124">
        <v>1.87</v>
      </c>
      <c r="BH1124">
        <v>1.865</v>
      </c>
    </row>
    <row r="1125" spans="1:60">
      <c r="A1125" s="95">
        <v>45867</v>
      </c>
      <c r="C1125" s="63">
        <v>0</v>
      </c>
      <c r="BF1125">
        <v>1.8574999999999999</v>
      </c>
      <c r="BG1125">
        <v>1.8474999999999999</v>
      </c>
      <c r="BH1125">
        <v>1.8425</v>
      </c>
    </row>
    <row r="1126" spans="1:60">
      <c r="A1126" s="95">
        <v>45868</v>
      </c>
      <c r="C1126" s="63">
        <v>0</v>
      </c>
      <c r="BF1126">
        <v>1.8574999999999999</v>
      </c>
      <c r="BG1126">
        <v>1.85</v>
      </c>
      <c r="BH1126">
        <v>1.845</v>
      </c>
    </row>
    <row r="1127" spans="1:60">
      <c r="A1127" s="95">
        <v>45869</v>
      </c>
      <c r="C1127" s="63">
        <v>0</v>
      </c>
      <c r="BF1127">
        <v>1.8549</v>
      </c>
      <c r="BG1127">
        <v>1.8525</v>
      </c>
      <c r="BH1127">
        <v>1.845</v>
      </c>
    </row>
    <row r="1128" spans="1:60">
      <c r="A1128" s="95">
        <v>45870</v>
      </c>
      <c r="C1128" s="63">
        <v>25</v>
      </c>
      <c r="BF1128">
        <v>1.8549</v>
      </c>
      <c r="BG1128">
        <v>1.8674999999999999</v>
      </c>
      <c r="BH1128">
        <v>1.855</v>
      </c>
    </row>
    <row r="1129" spans="1:60">
      <c r="A1129" s="95">
        <v>45873</v>
      </c>
      <c r="C1129" s="63">
        <v>0</v>
      </c>
      <c r="BF1129">
        <v>1.8549</v>
      </c>
      <c r="BG1129">
        <v>1.8674999999999999</v>
      </c>
      <c r="BH1129">
        <v>1.8574999999999999</v>
      </c>
    </row>
    <row r="1130" spans="1:60">
      <c r="A1130" s="95">
        <v>45874</v>
      </c>
      <c r="C1130" s="63">
        <v>0</v>
      </c>
      <c r="BG1130">
        <v>1.86</v>
      </c>
      <c r="BH1130">
        <v>1.8525</v>
      </c>
    </row>
    <row r="1131" spans="1:60">
      <c r="A1131" s="95">
        <v>45875</v>
      </c>
      <c r="C1131" s="63">
        <v>0</v>
      </c>
      <c r="BG1131">
        <v>1.87</v>
      </c>
      <c r="BH1131">
        <v>1.8674999999999999</v>
      </c>
    </row>
    <row r="1132" spans="1:60">
      <c r="A1132" s="95">
        <v>45876</v>
      </c>
      <c r="C1132" s="63">
        <v>0</v>
      </c>
      <c r="BG1132">
        <v>1.88</v>
      </c>
      <c r="BH1132">
        <v>1.8825000000000001</v>
      </c>
    </row>
    <row r="1133" spans="1:60">
      <c r="A1133" s="95">
        <v>45877</v>
      </c>
      <c r="C1133" s="63">
        <v>0</v>
      </c>
      <c r="BG1133">
        <v>1.89</v>
      </c>
      <c r="BH1133">
        <v>1.8925000000000001</v>
      </c>
    </row>
    <row r="1134" spans="1:60">
      <c r="A1134" s="95">
        <v>45880</v>
      </c>
      <c r="C1134" s="63">
        <v>0</v>
      </c>
      <c r="BG1134">
        <v>1.8875</v>
      </c>
      <c r="BH1134">
        <v>1.8875</v>
      </c>
    </row>
    <row r="1135" spans="1:60">
      <c r="A1135" s="95">
        <v>45881</v>
      </c>
      <c r="C1135" s="63">
        <v>0</v>
      </c>
      <c r="BG1135">
        <v>1.8525</v>
      </c>
      <c r="BH1135">
        <v>1.8325</v>
      </c>
    </row>
    <row r="1136" spans="1:60">
      <c r="A1136" s="95">
        <v>45882</v>
      </c>
      <c r="C1136" s="63">
        <v>200</v>
      </c>
      <c r="BG1136">
        <v>1.865</v>
      </c>
      <c r="BH1136">
        <v>1.85</v>
      </c>
    </row>
    <row r="1137" spans="1:63" ht="14.65" thickBot="1">
      <c r="A1137" s="95">
        <v>45883</v>
      </c>
      <c r="C1137" s="63">
        <v>0</v>
      </c>
      <c r="BG1137">
        <v>1.8525</v>
      </c>
      <c r="BH1137">
        <v>1.8325</v>
      </c>
    </row>
    <row r="1138" spans="1:63" ht="14.65" thickBot="1">
      <c r="A1138" s="95">
        <v>45884</v>
      </c>
      <c r="C1138" s="63">
        <v>0</v>
      </c>
      <c r="BG1138" s="861">
        <v>1.87</v>
      </c>
      <c r="BH1138" s="867">
        <v>1.865</v>
      </c>
    </row>
    <row r="1139" spans="1:63">
      <c r="A1139" s="95">
        <v>45887</v>
      </c>
      <c r="C1139" s="63">
        <v>0</v>
      </c>
      <c r="BG1139">
        <v>1.8725000000000001</v>
      </c>
      <c r="BH1139">
        <v>1.8674999999999999</v>
      </c>
    </row>
    <row r="1140" spans="1:63">
      <c r="A1140" s="95">
        <v>45888</v>
      </c>
      <c r="C1140" s="63">
        <v>75</v>
      </c>
      <c r="BG1140">
        <v>1.855</v>
      </c>
      <c r="BH1140">
        <v>1.8374999999999999</v>
      </c>
      <c r="BI1140">
        <v>1.8125</v>
      </c>
      <c r="BJ1140">
        <v>1.74</v>
      </c>
      <c r="BK1140">
        <v>1.6850000000000001</v>
      </c>
    </row>
    <row r="1141" spans="1:63">
      <c r="A1141" s="95">
        <v>45889</v>
      </c>
      <c r="C1141" s="63">
        <v>175</v>
      </c>
      <c r="BG1141">
        <v>1.875</v>
      </c>
      <c r="BH1141">
        <v>1.8875</v>
      </c>
      <c r="BI1141">
        <v>1.855</v>
      </c>
      <c r="BJ1141">
        <v>1.77</v>
      </c>
      <c r="BK1141">
        <v>1.7075</v>
      </c>
    </row>
    <row r="1142" spans="1:63">
      <c r="A1142" s="95">
        <v>45890</v>
      </c>
      <c r="C1142" s="63">
        <v>235</v>
      </c>
      <c r="BG1142">
        <v>1.8875</v>
      </c>
      <c r="BH1142">
        <v>1.925</v>
      </c>
      <c r="BI1142">
        <v>1.885</v>
      </c>
      <c r="BJ1142">
        <v>1.7875000000000001</v>
      </c>
      <c r="BK1142">
        <v>1.7150000000000001</v>
      </c>
    </row>
    <row r="1143" spans="1:63">
      <c r="A1143" s="95">
        <v>45891</v>
      </c>
      <c r="C1143" s="63">
        <v>55</v>
      </c>
      <c r="BG1143">
        <v>1.9025000000000001</v>
      </c>
      <c r="BH1143">
        <v>1.9750000000000001</v>
      </c>
      <c r="BI1143">
        <v>1.9350000000000001</v>
      </c>
      <c r="BJ1143">
        <v>1.8325</v>
      </c>
      <c r="BK1143">
        <v>1.7549999999999999</v>
      </c>
    </row>
    <row r="1144" spans="1:63">
      <c r="A1144" s="103">
        <v>45894</v>
      </c>
      <c r="C1144" s="63">
        <v>0</v>
      </c>
      <c r="BG1144">
        <v>1.9025000000000001</v>
      </c>
      <c r="BH1144">
        <v>1.9750000000000001</v>
      </c>
      <c r="BI1144">
        <v>1.9350000000000001</v>
      </c>
      <c r="BJ1144">
        <v>1.8325</v>
      </c>
      <c r="BK1144">
        <v>1.7549999999999999</v>
      </c>
    </row>
    <row r="1145" spans="1:63">
      <c r="A1145" s="95">
        <v>45895</v>
      </c>
      <c r="C1145" s="63">
        <v>75</v>
      </c>
      <c r="BG1145">
        <v>1.8975</v>
      </c>
      <c r="BH1145">
        <v>1.95</v>
      </c>
      <c r="BI1145">
        <v>1.9125000000000001</v>
      </c>
      <c r="BJ1145">
        <v>1.8125</v>
      </c>
      <c r="BK1145">
        <v>1.7375</v>
      </c>
    </row>
    <row r="1146" spans="1:63">
      <c r="A1146" s="95">
        <v>45896</v>
      </c>
      <c r="C1146" s="63">
        <v>0</v>
      </c>
      <c r="BG1146">
        <v>1.9075</v>
      </c>
      <c r="BH1146">
        <v>1.9875</v>
      </c>
      <c r="BI1146">
        <v>1.95</v>
      </c>
      <c r="BJ1146">
        <v>1.84</v>
      </c>
      <c r="BK1146">
        <v>1.75</v>
      </c>
    </row>
    <row r="1147" spans="1:63">
      <c r="A1147" s="95">
        <v>45897</v>
      </c>
      <c r="C1147" s="63">
        <v>270</v>
      </c>
      <c r="BG1147">
        <v>1.915</v>
      </c>
      <c r="BH1147">
        <v>2.0249999999999999</v>
      </c>
      <c r="BI1147">
        <v>1.9875</v>
      </c>
      <c r="BJ1147">
        <v>1.8774999999999999</v>
      </c>
      <c r="BK1147">
        <v>1.7825</v>
      </c>
    </row>
    <row r="1148" spans="1:63">
      <c r="A1148" s="95">
        <v>45898</v>
      </c>
      <c r="C1148" s="63">
        <v>50</v>
      </c>
      <c r="BG1148" s="28">
        <v>1.9074</v>
      </c>
      <c r="BH1148">
        <v>2.12</v>
      </c>
      <c r="BI1148">
        <v>2.0724999999999998</v>
      </c>
      <c r="BJ1148">
        <v>1.9450000000000001</v>
      </c>
      <c r="BK1148">
        <v>1.8325</v>
      </c>
    </row>
    <row r="1149" spans="1:63">
      <c r="A1149" s="103">
        <v>45901</v>
      </c>
      <c r="BG1149" s="28">
        <v>1.9074</v>
      </c>
      <c r="BH1149">
        <v>2.12</v>
      </c>
      <c r="BI1149">
        <v>2.0724999999999998</v>
      </c>
      <c r="BJ1149">
        <v>1.9450000000000001</v>
      </c>
      <c r="BK1149">
        <v>1.8325</v>
      </c>
    </row>
    <row r="1150" spans="1:63">
      <c r="A1150" s="95">
        <v>45902</v>
      </c>
      <c r="C1150" s="63">
        <v>0</v>
      </c>
      <c r="BG1150">
        <v>1.9074</v>
      </c>
      <c r="BH1150">
        <v>2.2124999999999999</v>
      </c>
      <c r="BI1150">
        <v>2.165</v>
      </c>
      <c r="BJ1150">
        <v>2.0049999999999999</v>
      </c>
      <c r="BK1150">
        <v>1.875</v>
      </c>
    </row>
    <row r="1151" spans="1:63">
      <c r="A1151" s="95">
        <v>45903</v>
      </c>
      <c r="C1151" s="63">
        <v>50</v>
      </c>
      <c r="BG1151">
        <v>1.9074</v>
      </c>
      <c r="BH1151">
        <v>2.1724999999999999</v>
      </c>
      <c r="BI1151">
        <v>2.1324999999999998</v>
      </c>
      <c r="BJ1151">
        <v>1.9775</v>
      </c>
      <c r="BK1151">
        <v>1.8525</v>
      </c>
    </row>
    <row r="1152" spans="1:63">
      <c r="A1152" s="95">
        <v>45904</v>
      </c>
      <c r="C1152" s="63">
        <v>0</v>
      </c>
      <c r="BH1152">
        <v>2.15</v>
      </c>
      <c r="BI1152">
        <v>2.105</v>
      </c>
      <c r="BJ1152">
        <v>1.95</v>
      </c>
      <c r="BK1152">
        <v>1.825</v>
      </c>
    </row>
    <row r="1153" spans="1:63">
      <c r="A1153" s="95">
        <v>45905</v>
      </c>
      <c r="C1153" s="63">
        <v>0</v>
      </c>
      <c r="BH1153">
        <v>2.1425000000000001</v>
      </c>
      <c r="BI1153">
        <v>2.09</v>
      </c>
      <c r="BJ1153">
        <v>1.9350000000000001</v>
      </c>
      <c r="BK1153">
        <v>1.8049999999999999</v>
      </c>
    </row>
    <row r="1154" spans="1:63">
      <c r="A1154" s="95">
        <v>45908</v>
      </c>
      <c r="C1154" s="63">
        <v>0</v>
      </c>
      <c r="BH1154">
        <v>2.1375000000000002</v>
      </c>
      <c r="BI1154">
        <v>2.085</v>
      </c>
      <c r="BJ1154">
        <v>1.9350000000000001</v>
      </c>
      <c r="BK1154">
        <v>1.8049999999999999</v>
      </c>
    </row>
    <row r="1155" spans="1:63">
      <c r="A1155" s="95">
        <v>45909</v>
      </c>
      <c r="C1155" s="63">
        <v>0</v>
      </c>
      <c r="BH1155">
        <v>2.105</v>
      </c>
      <c r="BI1155">
        <v>2.0550000000000002</v>
      </c>
      <c r="BJ1155">
        <v>1.9175</v>
      </c>
      <c r="BK1155">
        <v>1.8025</v>
      </c>
    </row>
    <row r="1156" spans="1:63">
      <c r="A1156" s="95">
        <v>45910</v>
      </c>
      <c r="C1156" s="63">
        <v>75</v>
      </c>
      <c r="BH1156">
        <v>2.0699999999999998</v>
      </c>
      <c r="BI1156">
        <v>2.0225</v>
      </c>
      <c r="BJ1156">
        <v>1.9025000000000001</v>
      </c>
      <c r="BK1156">
        <v>1.7925</v>
      </c>
    </row>
    <row r="1157" spans="1:63">
      <c r="A1157" s="95">
        <v>45911</v>
      </c>
      <c r="C1157" s="63">
        <v>0</v>
      </c>
      <c r="BH1157">
        <v>2.1</v>
      </c>
      <c r="BI1157">
        <v>2.0674999999999999</v>
      </c>
      <c r="BJ1157">
        <v>1.9375</v>
      </c>
      <c r="BK1157">
        <v>1.8149999999999999</v>
      </c>
    </row>
    <row r="1158" spans="1:63">
      <c r="A1158" s="95">
        <v>45912</v>
      </c>
      <c r="C1158" s="63">
        <v>60</v>
      </c>
      <c r="BH1158">
        <v>2.13</v>
      </c>
      <c r="BI1158">
        <v>2.1074999999999999</v>
      </c>
      <c r="BJ1158">
        <v>1.9824999999999999</v>
      </c>
      <c r="BK1158">
        <v>1.8525</v>
      </c>
    </row>
    <row r="1159" spans="1:63">
      <c r="A1159" s="95">
        <v>45915</v>
      </c>
      <c r="C1159" s="63">
        <v>0</v>
      </c>
      <c r="BH1159">
        <v>2.1324999999999998</v>
      </c>
      <c r="BI1159">
        <v>2.1150000000000002</v>
      </c>
      <c r="BJ1159">
        <v>1.99</v>
      </c>
      <c r="BK1159">
        <v>1.855</v>
      </c>
    </row>
    <row r="1160" spans="1:63">
      <c r="A1160" s="95">
        <v>45916</v>
      </c>
      <c r="C1160" s="63">
        <v>210</v>
      </c>
      <c r="BH1160">
        <v>2.1375000000000002</v>
      </c>
      <c r="BI1160">
        <v>2.1324999999999998</v>
      </c>
      <c r="BJ1160">
        <v>2.0125000000000002</v>
      </c>
      <c r="BK1160">
        <v>1.8774999999999999</v>
      </c>
    </row>
    <row r="1161" spans="1:63">
      <c r="A1161" s="95">
        <v>45917</v>
      </c>
      <c r="C1161" s="63">
        <v>50</v>
      </c>
      <c r="BH1161">
        <v>2.1349999999999998</v>
      </c>
      <c r="BI1161">
        <v>2.1124999999999998</v>
      </c>
      <c r="BJ1161">
        <v>2.0024999999999999</v>
      </c>
      <c r="BK1161">
        <v>1.875</v>
      </c>
    </row>
    <row r="1162" spans="1:63">
      <c r="A1162" s="95">
        <v>45918</v>
      </c>
      <c r="C1162" s="63">
        <v>0</v>
      </c>
      <c r="BH1162">
        <v>2.11</v>
      </c>
      <c r="BI1162">
        <v>2.0625</v>
      </c>
      <c r="BJ1162">
        <v>1.9675</v>
      </c>
      <c r="BK1162">
        <v>1.8525</v>
      </c>
    </row>
    <row r="1163" spans="1:63">
      <c r="A1163" s="95">
        <v>45919</v>
      </c>
      <c r="C1163" s="63">
        <v>0</v>
      </c>
      <c r="BH1163">
        <v>2.105</v>
      </c>
      <c r="BI1163">
        <v>2.0525000000000002</v>
      </c>
      <c r="BJ1163">
        <v>1.9575</v>
      </c>
      <c r="BK1163">
        <v>1.8425</v>
      </c>
    </row>
    <row r="1164" spans="1:63">
      <c r="A1164" s="95">
        <v>45922</v>
      </c>
      <c r="C1164" s="63">
        <v>0</v>
      </c>
      <c r="BH1164">
        <v>2.0975000000000001</v>
      </c>
      <c r="BI1164">
        <v>2.0175000000000001</v>
      </c>
      <c r="BJ1164">
        <v>1.93</v>
      </c>
      <c r="BK1164">
        <v>1.82</v>
      </c>
    </row>
    <row r="1165" spans="1:63">
      <c r="A1165" s="95">
        <v>45923</v>
      </c>
      <c r="C1165" s="63">
        <v>0</v>
      </c>
      <c r="BH1165">
        <v>2.0750000000000002</v>
      </c>
      <c r="BI1165">
        <v>2.0125000000000002</v>
      </c>
      <c r="BJ1165">
        <v>1.93</v>
      </c>
      <c r="BK1165">
        <v>1.82</v>
      </c>
    </row>
    <row r="1166" spans="1:63">
      <c r="A1166" s="95">
        <v>45924</v>
      </c>
      <c r="C1166" s="63">
        <v>0</v>
      </c>
      <c r="BH1166">
        <v>2.1</v>
      </c>
      <c r="BI1166">
        <v>2.0775000000000001</v>
      </c>
      <c r="BJ1166">
        <v>1.9775</v>
      </c>
      <c r="BK1166">
        <v>1.8525</v>
      </c>
    </row>
    <row r="1167" spans="1:63">
      <c r="A1167" s="95">
        <v>45925</v>
      </c>
      <c r="C1167" s="63">
        <v>0</v>
      </c>
      <c r="BH1167">
        <v>2.1025</v>
      </c>
      <c r="BI1167">
        <v>2.0975000000000001</v>
      </c>
      <c r="BJ1167">
        <v>1.9975000000000001</v>
      </c>
      <c r="BK1167">
        <v>1.8625</v>
      </c>
    </row>
    <row r="1168" spans="1:63">
      <c r="A1168" s="95">
        <v>45926</v>
      </c>
      <c r="C1168" s="63">
        <v>0</v>
      </c>
      <c r="BH1168">
        <v>2.105</v>
      </c>
      <c r="BI1168">
        <v>2.0975000000000001</v>
      </c>
      <c r="BJ1168">
        <v>1.9975000000000001</v>
      </c>
      <c r="BK1168">
        <v>1.86</v>
      </c>
    </row>
    <row r="1169" spans="1:63">
      <c r="A1169" s="95">
        <v>45929</v>
      </c>
      <c r="C1169" s="63">
        <v>0</v>
      </c>
      <c r="BH1169">
        <v>2.105</v>
      </c>
      <c r="BI1169">
        <v>2.1175000000000002</v>
      </c>
      <c r="BJ1169">
        <v>2.0125000000000002</v>
      </c>
      <c r="BK1169">
        <v>1.86</v>
      </c>
    </row>
    <row r="1170" spans="1:63">
      <c r="A1170" s="95">
        <v>45930</v>
      </c>
      <c r="C1170" s="63">
        <v>0</v>
      </c>
      <c r="BH1170" s="28">
        <v>2.1038999999999999</v>
      </c>
      <c r="BI1170">
        <v>2.09</v>
      </c>
      <c r="BJ1170">
        <v>1.9875</v>
      </c>
      <c r="BK1170">
        <v>1.835</v>
      </c>
    </row>
    <row r="1171" spans="1:63">
      <c r="A1171" s="95">
        <v>45931</v>
      </c>
      <c r="C1171" s="63">
        <v>0</v>
      </c>
      <c r="BH1171">
        <v>2.1038999999999999</v>
      </c>
      <c r="BI1171">
        <v>2.1425000000000001</v>
      </c>
      <c r="BJ1171">
        <v>2.0474999999999999</v>
      </c>
      <c r="BK1171">
        <v>1.885</v>
      </c>
    </row>
    <row r="1172" spans="1:63">
      <c r="A1172" s="95">
        <v>45932</v>
      </c>
      <c r="C1172" s="63">
        <v>0</v>
      </c>
      <c r="BH1172">
        <v>2.1038999999999999</v>
      </c>
      <c r="BI1172">
        <v>2.1324999999999998</v>
      </c>
      <c r="BJ1172">
        <v>2.04</v>
      </c>
      <c r="BK1172">
        <v>1.885</v>
      </c>
    </row>
    <row r="1173" spans="1:63">
      <c r="A1173" s="95">
        <v>45933</v>
      </c>
      <c r="C1173" s="63">
        <v>0</v>
      </c>
      <c r="BI1173">
        <v>2.12</v>
      </c>
      <c r="BJ1173">
        <v>2.0274999999999999</v>
      </c>
      <c r="BK1173">
        <v>1.88</v>
      </c>
    </row>
    <row r="1174" spans="1:63">
      <c r="A1174" s="95">
        <v>45936</v>
      </c>
      <c r="C1174" s="63">
        <v>50</v>
      </c>
      <c r="BI1174">
        <v>2.1150000000000002</v>
      </c>
      <c r="BJ1174">
        <v>2.0274999999999999</v>
      </c>
      <c r="BK1174">
        <v>1.8774999999999999</v>
      </c>
    </row>
    <row r="1175" spans="1:63">
      <c r="A1175" s="95">
        <v>45937</v>
      </c>
      <c r="C1175" s="63">
        <v>25</v>
      </c>
      <c r="BI1175">
        <v>2.0550000000000002</v>
      </c>
      <c r="BJ1175">
        <v>1.9775</v>
      </c>
      <c r="BK1175">
        <v>1.8474999999999999</v>
      </c>
    </row>
    <row r="1176" spans="1:63">
      <c r="A1176" s="95">
        <v>45938</v>
      </c>
      <c r="C1176" s="63">
        <v>0</v>
      </c>
      <c r="BI1176">
        <v>1.9775</v>
      </c>
      <c r="BJ1176">
        <v>1.895</v>
      </c>
      <c r="BK1176">
        <v>1.8049999999999999</v>
      </c>
    </row>
    <row r="1177" spans="1:63">
      <c r="A1177" s="95">
        <v>45939</v>
      </c>
      <c r="C1177" s="63">
        <v>0</v>
      </c>
      <c r="BI1177">
        <v>1.9325000000000001</v>
      </c>
      <c r="BJ1177">
        <v>1.85</v>
      </c>
      <c r="BK1177">
        <v>1.78</v>
      </c>
    </row>
    <row r="1178" spans="1:63">
      <c r="A1178" s="95">
        <v>45940</v>
      </c>
      <c r="C1178" s="63">
        <v>0</v>
      </c>
      <c r="BI1178">
        <v>1.96</v>
      </c>
      <c r="BJ1178">
        <v>1.88</v>
      </c>
      <c r="BK1178">
        <v>1.7949999999999999</v>
      </c>
    </row>
    <row r="1179" spans="1:63">
      <c r="A1179" s="95">
        <v>45943</v>
      </c>
      <c r="C1179" s="63">
        <v>0</v>
      </c>
      <c r="BI1179">
        <v>1.9550000000000001</v>
      </c>
      <c r="BJ1179">
        <v>1.865</v>
      </c>
      <c r="BK1179">
        <v>1.78</v>
      </c>
    </row>
    <row r="1180" spans="1:63">
      <c r="A1180" s="95">
        <v>45944</v>
      </c>
      <c r="C1180" s="63">
        <v>0</v>
      </c>
      <c r="BI1180">
        <v>1.93</v>
      </c>
      <c r="BJ1180">
        <v>1.8149999999999999</v>
      </c>
      <c r="BK1180">
        <v>1.7450000000000001</v>
      </c>
    </row>
    <row r="1181" spans="1:63">
      <c r="A1181" s="95">
        <v>45945</v>
      </c>
      <c r="C1181" s="63">
        <v>0</v>
      </c>
      <c r="BI1181">
        <v>1.9275</v>
      </c>
      <c r="BJ1181">
        <v>1.8149999999999999</v>
      </c>
      <c r="BK1181">
        <v>1.7450000000000001</v>
      </c>
    </row>
    <row r="1182" spans="1:63">
      <c r="A1182" s="95">
        <v>45946</v>
      </c>
      <c r="C1182" s="63">
        <v>0</v>
      </c>
      <c r="BI1182">
        <v>1.92</v>
      </c>
      <c r="BJ1182">
        <v>1.79</v>
      </c>
      <c r="BK1182">
        <v>1.7350000000000001</v>
      </c>
    </row>
    <row r="1183" spans="1:63">
      <c r="A1183" s="95">
        <v>45947</v>
      </c>
      <c r="C1183" s="63">
        <v>50</v>
      </c>
      <c r="BI1183">
        <v>1.91</v>
      </c>
      <c r="BJ1183">
        <v>1.7749999999999999</v>
      </c>
      <c r="BK1183">
        <v>1.73</v>
      </c>
    </row>
    <row r="1184" spans="1:63">
      <c r="A1184" s="95">
        <v>45950</v>
      </c>
      <c r="C1184" s="63">
        <v>0</v>
      </c>
      <c r="BI1184">
        <v>1.93</v>
      </c>
      <c r="BJ1184">
        <v>1.8474999999999999</v>
      </c>
      <c r="BK1184">
        <v>1.7825</v>
      </c>
    </row>
    <row r="1185" spans="1:70">
      <c r="A1185" s="95">
        <v>45951</v>
      </c>
      <c r="C1185" s="63">
        <v>0</v>
      </c>
      <c r="BI1185">
        <v>1.9350000000000001</v>
      </c>
      <c r="BJ1185">
        <v>1.85</v>
      </c>
      <c r="BK1185">
        <v>1.7749999999999999</v>
      </c>
    </row>
    <row r="1186" spans="1:70">
      <c r="A1186" s="95">
        <v>45952</v>
      </c>
      <c r="C1186" s="63">
        <v>0</v>
      </c>
      <c r="BI1186">
        <v>1.94</v>
      </c>
      <c r="BJ1186">
        <v>1.86</v>
      </c>
      <c r="BK1186">
        <v>1.78</v>
      </c>
    </row>
    <row r="1187" spans="1:70">
      <c r="A1187" s="95">
        <v>45953</v>
      </c>
      <c r="C1187" s="63">
        <v>0</v>
      </c>
      <c r="BI1187">
        <v>1.94</v>
      </c>
      <c r="BJ1187">
        <v>1.875</v>
      </c>
      <c r="BK1187">
        <v>1.7849999999999999</v>
      </c>
    </row>
    <row r="1188" spans="1:70">
      <c r="A1188" s="95">
        <v>45954</v>
      </c>
      <c r="C1188" s="63">
        <v>0</v>
      </c>
      <c r="BI1188">
        <v>1.93</v>
      </c>
      <c r="BJ1188">
        <v>1.86</v>
      </c>
      <c r="BK1188">
        <v>1.77</v>
      </c>
    </row>
    <row r="1189" spans="1:70">
      <c r="A1189" s="95">
        <v>45957</v>
      </c>
      <c r="C1189" s="63">
        <v>0</v>
      </c>
      <c r="BI1189">
        <v>1.93</v>
      </c>
      <c r="BJ1189">
        <v>1.865</v>
      </c>
      <c r="BK1189">
        <v>1.78</v>
      </c>
    </row>
    <row r="1190" spans="1:70">
      <c r="A1190" s="95" t="s">
        <v>4581</v>
      </c>
      <c r="C1190" s="63" t="s">
        <v>4582</v>
      </c>
      <c r="BI1190" t="s">
        <v>4583</v>
      </c>
      <c r="BJ1190" t="s">
        <v>4584</v>
      </c>
      <c r="BK1190" t="s">
        <v>4585</v>
      </c>
    </row>
    <row r="1191" spans="1:70">
      <c r="A1191" s="95">
        <v>45951</v>
      </c>
      <c r="BJ1191" s="1180">
        <v>0</v>
      </c>
    </row>
    <row r="1192" spans="1:70" ht="40.9" thickBot="1">
      <c r="A1192" s="95">
        <v>45952</v>
      </c>
      <c r="BJ1192" s="1179" t="s">
        <v>4449</v>
      </c>
    </row>
    <row r="1193" spans="1:70" ht="27.4" thickBot="1">
      <c r="A1193" s="95">
        <v>45953</v>
      </c>
      <c r="BJ1193" s="858" t="s">
        <v>4210</v>
      </c>
      <c r="BK1193" s="858" t="s">
        <v>4211</v>
      </c>
      <c r="BL1193" s="858" t="s">
        <v>4212</v>
      </c>
      <c r="BM1193" s="858" t="s">
        <v>4213</v>
      </c>
      <c r="BN1193" s="858" t="s">
        <v>369</v>
      </c>
      <c r="BO1193" s="858" t="s">
        <v>4214</v>
      </c>
      <c r="BP1193" s="858" t="s">
        <v>4215</v>
      </c>
      <c r="BQ1193" s="858" t="s">
        <v>4216</v>
      </c>
      <c r="BR1193" s="859" t="s">
        <v>4217</v>
      </c>
    </row>
    <row r="1194" spans="1:70" ht="14.65" thickBot="1">
      <c r="A1194" s="95">
        <v>45954</v>
      </c>
      <c r="BJ1194" s="860">
        <v>45931</v>
      </c>
      <c r="BK1194" s="861" t="s">
        <v>436</v>
      </c>
      <c r="BL1194" s="861" t="s">
        <v>436</v>
      </c>
      <c r="BM1194" s="861" t="s">
        <v>436</v>
      </c>
      <c r="BN1194" s="861" t="s">
        <v>436</v>
      </c>
      <c r="BO1194" s="861">
        <v>-7.4999999999999997E-3</v>
      </c>
      <c r="BP1194" s="861">
        <v>1.92</v>
      </c>
      <c r="BQ1194" s="861">
        <v>0</v>
      </c>
      <c r="BR1194" s="874">
        <v>335</v>
      </c>
    </row>
    <row r="1195" spans="1:70" ht="14.65" thickBot="1">
      <c r="A1195" s="95">
        <v>45957</v>
      </c>
      <c r="BJ1195" s="865">
        <v>45962</v>
      </c>
      <c r="BK1195" s="863" t="s">
        <v>436</v>
      </c>
      <c r="BL1195" s="863" t="s">
        <v>436</v>
      </c>
      <c r="BM1195" s="863" t="s">
        <v>436</v>
      </c>
      <c r="BN1195" s="863" t="s">
        <v>436</v>
      </c>
      <c r="BO1195" s="863">
        <v>-2.5000000000000001E-2</v>
      </c>
      <c r="BP1195" s="863">
        <v>1.79</v>
      </c>
      <c r="BQ1195" s="863">
        <v>0</v>
      </c>
      <c r="BR1195" s="875">
        <v>305</v>
      </c>
    </row>
    <row r="1196" spans="1:70" ht="14.65" thickBot="1">
      <c r="A1196" s="95">
        <v>45958</v>
      </c>
      <c r="BJ1196" s="866">
        <v>45992</v>
      </c>
      <c r="BK1196" s="867" t="s">
        <v>436</v>
      </c>
      <c r="BL1196" s="867" t="s">
        <v>436</v>
      </c>
      <c r="BM1196" s="867" t="s">
        <v>436</v>
      </c>
      <c r="BN1196" s="867" t="s">
        <v>436</v>
      </c>
      <c r="BO1196" s="867">
        <v>-0.01</v>
      </c>
      <c r="BP1196" s="867">
        <v>1.7350000000000001</v>
      </c>
      <c r="BQ1196" s="867">
        <v>0</v>
      </c>
      <c r="BR1196" s="876">
        <v>230</v>
      </c>
    </row>
    <row r="1197" spans="1:70">
      <c r="A1197" s="95">
        <v>45959</v>
      </c>
    </row>
    <row r="1198" spans="1:70">
      <c r="A1198" s="95">
        <v>45960</v>
      </c>
    </row>
    <row r="1199" spans="1:70">
      <c r="A1199" s="95">
        <v>45961</v>
      </c>
    </row>
    <row r="1200" spans="1:70">
      <c r="A1200" s="95">
        <v>45964</v>
      </c>
    </row>
    <row r="1201" spans="1:1">
      <c r="A1201" s="95">
        <v>45965</v>
      </c>
    </row>
    <row r="1202" spans="1:1">
      <c r="A1202" s="95">
        <v>45966</v>
      </c>
    </row>
    <row r="1203" spans="1:1">
      <c r="A1203" s="95">
        <v>45967</v>
      </c>
    </row>
    <row r="1204" spans="1:1">
      <c r="A1204" s="95">
        <v>45968</v>
      </c>
    </row>
    <row r="1205" spans="1:1">
      <c r="A1205" s="95">
        <v>45971</v>
      </c>
    </row>
    <row r="1206" spans="1:1">
      <c r="A1206" s="95">
        <v>45972</v>
      </c>
    </row>
    <row r="1207" spans="1:1">
      <c r="A1207" s="95">
        <v>45973</v>
      </c>
    </row>
    <row r="1208" spans="1:1">
      <c r="A1208" s="95">
        <v>45974</v>
      </c>
    </row>
    <row r="1209" spans="1:1">
      <c r="A1209" s="95">
        <v>45975</v>
      </c>
    </row>
    <row r="1210" spans="1:1">
      <c r="A1210" s="95">
        <v>45978</v>
      </c>
    </row>
    <row r="1211" spans="1:1">
      <c r="A1211" s="95">
        <v>45979</v>
      </c>
    </row>
    <row r="1212" spans="1:1">
      <c r="A1212" s="95">
        <v>45980</v>
      </c>
    </row>
    <row r="1213" spans="1:1">
      <c r="A1213" s="95">
        <v>45981</v>
      </c>
    </row>
    <row r="1214" spans="1:1">
      <c r="A1214" s="95">
        <v>45982</v>
      </c>
    </row>
    <row r="1215" spans="1:1">
      <c r="A1215" s="95">
        <v>45985</v>
      </c>
    </row>
    <row r="1216" spans="1:1">
      <c r="A1216" s="95">
        <v>45986</v>
      </c>
    </row>
    <row r="1217" spans="1:1">
      <c r="A1217" s="95">
        <v>45987</v>
      </c>
    </row>
    <row r="1218" spans="1:1">
      <c r="A1218" s="95">
        <v>45988</v>
      </c>
    </row>
    <row r="1219" spans="1:1">
      <c r="A1219" s="95">
        <v>45989</v>
      </c>
    </row>
    <row r="1220" spans="1:1">
      <c r="A1220" s="95">
        <v>45992</v>
      </c>
    </row>
    <row r="1221" spans="1:1">
      <c r="A1221" s="95">
        <v>45993</v>
      </c>
    </row>
    <row r="1222" spans="1:1">
      <c r="A1222" s="95">
        <v>45994</v>
      </c>
    </row>
    <row r="1223" spans="1:1">
      <c r="A1223" s="95">
        <v>45995</v>
      </c>
    </row>
    <row r="1224" spans="1:1">
      <c r="A1224" s="95">
        <v>45996</v>
      </c>
    </row>
    <row r="1225" spans="1:1">
      <c r="A1225" s="95">
        <v>45999</v>
      </c>
    </row>
  </sheetData>
  <hyperlinks>
    <hyperlink ref="A1" r:id="rId1" xr:uid="{080CA466-09DB-41DE-9260-5FD6856D79A9}"/>
  </hyperlinks>
  <pageMargins left="0.7" right="0.7" top="0.75" bottom="0.75" header="0.3" footer="0.3"/>
  <pageSetup orientation="portrait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D6219-B03E-41F3-93C9-F8A4B06592E6}">
  <sheetPr>
    <tabColor rgb="FFBAFF75"/>
  </sheetPr>
  <dimension ref="A1:BV1225"/>
  <sheetViews>
    <sheetView zoomScale="98" zoomScaleNormal="98" workbookViewId="0">
      <pane xSplit="1" ySplit="4" topLeftCell="B1180" activePane="bottomRight" state="frozen"/>
      <selection pane="topRight" activeCell="B1" sqref="B1"/>
      <selection pane="bottomLeft" activeCell="A5" sqref="A5"/>
      <selection pane="bottomRight" activeCell="A1190" sqref="A1190:XFD1190"/>
    </sheetView>
  </sheetViews>
  <sheetFormatPr baseColWidth="10" defaultColWidth="9.06640625" defaultRowHeight="14.25"/>
  <cols>
    <col min="1" max="1" width="13.796875" customWidth="1"/>
    <col min="2" max="2" width="8.9296875" style="63"/>
    <col min="3" max="58" width="0" hidden="1" customWidth="1"/>
  </cols>
  <sheetData>
    <row r="1" spans="1:74">
      <c r="A1" s="56" t="s">
        <v>438</v>
      </c>
    </row>
    <row r="2" spans="1:74">
      <c r="BF2">
        <v>1000</v>
      </c>
    </row>
    <row r="3" spans="1:74" s="63" customFormat="1"/>
    <row r="4" spans="1:74" s="96" customFormat="1" ht="14.65" thickBot="1">
      <c r="A4" s="96" t="s">
        <v>433</v>
      </c>
      <c r="B4" s="474" t="s">
        <v>434</v>
      </c>
      <c r="C4" s="97">
        <v>44197</v>
      </c>
      <c r="D4" s="97">
        <v>44228</v>
      </c>
      <c r="E4" s="97">
        <v>44256</v>
      </c>
      <c r="F4" s="97">
        <v>44287</v>
      </c>
      <c r="G4" s="97">
        <v>44317</v>
      </c>
      <c r="H4" s="97">
        <v>44348</v>
      </c>
      <c r="I4" s="96" t="s">
        <v>435</v>
      </c>
      <c r="J4" s="97">
        <v>44409</v>
      </c>
      <c r="K4" s="97">
        <v>44440</v>
      </c>
      <c r="L4" s="97">
        <v>44470</v>
      </c>
      <c r="M4" s="97">
        <v>44501</v>
      </c>
      <c r="N4" s="97">
        <v>44531</v>
      </c>
      <c r="O4" s="97">
        <v>44562</v>
      </c>
      <c r="P4" s="97">
        <v>44593</v>
      </c>
      <c r="Q4" s="97">
        <v>44621</v>
      </c>
      <c r="R4" s="97">
        <v>44652</v>
      </c>
      <c r="S4" s="97">
        <v>44682</v>
      </c>
      <c r="T4" s="97">
        <v>44713</v>
      </c>
      <c r="U4" s="97">
        <v>44743</v>
      </c>
      <c r="V4" s="97">
        <v>44774</v>
      </c>
      <c r="W4" s="97">
        <v>44805</v>
      </c>
      <c r="X4" s="97">
        <v>44835</v>
      </c>
      <c r="Y4" s="97">
        <v>44866</v>
      </c>
      <c r="Z4" s="97">
        <v>44896</v>
      </c>
      <c r="AA4" s="97">
        <v>44927</v>
      </c>
      <c r="AB4" s="97">
        <v>44958</v>
      </c>
      <c r="AC4" s="97">
        <v>44986</v>
      </c>
      <c r="AD4" s="97">
        <v>45017</v>
      </c>
      <c r="AE4" s="97">
        <v>45047</v>
      </c>
      <c r="AF4" s="97">
        <v>45078</v>
      </c>
      <c r="AG4" s="97">
        <v>45108</v>
      </c>
      <c r="AH4" s="97">
        <v>45139</v>
      </c>
      <c r="AI4" s="97">
        <v>45170</v>
      </c>
      <c r="AJ4" s="97">
        <v>45200</v>
      </c>
      <c r="AK4" s="97">
        <v>45231</v>
      </c>
      <c r="AL4" s="97">
        <v>45261</v>
      </c>
      <c r="AM4" s="122">
        <v>45292</v>
      </c>
      <c r="AN4" s="122">
        <v>45323</v>
      </c>
      <c r="AO4" s="122">
        <v>45352</v>
      </c>
      <c r="AP4" s="122">
        <v>45383</v>
      </c>
      <c r="AQ4" s="122">
        <v>45413</v>
      </c>
      <c r="AR4" s="122">
        <v>45444</v>
      </c>
      <c r="AS4" s="122">
        <v>45474</v>
      </c>
      <c r="AT4" s="122">
        <v>45505</v>
      </c>
      <c r="AU4" s="122">
        <v>45536</v>
      </c>
      <c r="AV4" s="122">
        <v>45566</v>
      </c>
      <c r="AW4" s="122">
        <v>45597</v>
      </c>
      <c r="AX4" s="122">
        <v>45627</v>
      </c>
      <c r="AY4" s="122">
        <v>45658</v>
      </c>
      <c r="AZ4" s="122">
        <v>45689</v>
      </c>
      <c r="BA4" s="122">
        <v>45717</v>
      </c>
      <c r="BB4" s="122">
        <v>45748</v>
      </c>
      <c r="BC4" s="122">
        <v>45778</v>
      </c>
      <c r="BD4" s="122">
        <v>45809</v>
      </c>
      <c r="BE4" s="122">
        <v>45839</v>
      </c>
      <c r="BF4" s="122">
        <v>45870</v>
      </c>
      <c r="BG4" s="122">
        <v>45901</v>
      </c>
      <c r="BH4" s="122">
        <v>45931</v>
      </c>
      <c r="BI4" s="122">
        <v>45962</v>
      </c>
      <c r="BJ4" s="122">
        <v>45992</v>
      </c>
      <c r="BK4" s="1064">
        <v>46023</v>
      </c>
      <c r="BL4" s="122">
        <v>46054</v>
      </c>
      <c r="BM4" s="122">
        <v>46082</v>
      </c>
      <c r="BN4" s="122">
        <v>46113</v>
      </c>
      <c r="BO4" s="122">
        <v>46143</v>
      </c>
      <c r="BP4" s="122">
        <v>46174</v>
      </c>
      <c r="BQ4" s="122">
        <v>46204</v>
      </c>
      <c r="BR4" s="122">
        <v>46235</v>
      </c>
      <c r="BS4" s="122">
        <v>46266</v>
      </c>
      <c r="BT4" s="122">
        <v>46296</v>
      </c>
      <c r="BU4" s="122">
        <v>46327</v>
      </c>
      <c r="BV4" s="122">
        <v>46357</v>
      </c>
    </row>
    <row r="5" spans="1:74">
      <c r="A5" s="95">
        <v>44286</v>
      </c>
      <c r="B5" s="63">
        <v>160</v>
      </c>
      <c r="C5" s="105"/>
      <c r="D5" s="105"/>
      <c r="E5">
        <v>551.89099999999996</v>
      </c>
      <c r="F5">
        <v>549</v>
      </c>
      <c r="G5">
        <v>566</v>
      </c>
      <c r="H5">
        <v>582</v>
      </c>
      <c r="I5">
        <v>593</v>
      </c>
      <c r="J5">
        <v>592</v>
      </c>
      <c r="K5">
        <v>592</v>
      </c>
      <c r="L5">
        <v>582</v>
      </c>
      <c r="M5">
        <v>579</v>
      </c>
      <c r="N5">
        <v>575</v>
      </c>
      <c r="O5">
        <v>567</v>
      </c>
      <c r="P5">
        <v>567</v>
      </c>
      <c r="Q5">
        <v>567</v>
      </c>
    </row>
    <row r="6" spans="1:74">
      <c r="A6" s="95">
        <v>44287</v>
      </c>
      <c r="B6" s="475">
        <v>5</v>
      </c>
      <c r="C6" s="104"/>
      <c r="D6" s="104"/>
      <c r="E6" s="176">
        <v>551.89099999999996</v>
      </c>
      <c r="F6" s="176">
        <v>548.73800000000006</v>
      </c>
      <c r="G6" s="176">
        <v>566</v>
      </c>
      <c r="H6" s="176">
        <v>582</v>
      </c>
      <c r="I6" s="176">
        <v>593</v>
      </c>
      <c r="J6" s="176">
        <v>592</v>
      </c>
      <c r="K6" s="176">
        <v>592</v>
      </c>
      <c r="L6" s="176">
        <v>582</v>
      </c>
      <c r="M6" s="176">
        <v>579</v>
      </c>
      <c r="N6" s="176">
        <v>575</v>
      </c>
      <c r="O6" s="176">
        <v>567</v>
      </c>
      <c r="P6" s="176">
        <v>567</v>
      </c>
      <c r="Q6" s="176">
        <v>567</v>
      </c>
      <c r="R6" s="104"/>
      <c r="S6" s="104"/>
      <c r="T6" s="104"/>
      <c r="U6" s="104"/>
      <c r="V6" s="104"/>
      <c r="W6" s="104"/>
      <c r="X6" s="104"/>
      <c r="Y6" s="104"/>
      <c r="Z6" s="104"/>
    </row>
    <row r="7" spans="1:74" s="189" customFormat="1">
      <c r="A7" s="103">
        <v>44291</v>
      </c>
      <c r="B7" s="476">
        <v>0</v>
      </c>
      <c r="E7" s="189">
        <v>551.89099999999996</v>
      </c>
      <c r="F7" s="189">
        <v>548.73800000000006</v>
      </c>
      <c r="G7" s="189">
        <v>566</v>
      </c>
      <c r="H7" s="189">
        <v>582</v>
      </c>
      <c r="I7" s="189">
        <v>593</v>
      </c>
      <c r="J7" s="189">
        <v>592</v>
      </c>
      <c r="K7" s="189">
        <v>592</v>
      </c>
      <c r="L7" s="189">
        <v>582</v>
      </c>
      <c r="M7" s="189">
        <v>579</v>
      </c>
      <c r="N7" s="189">
        <v>575</v>
      </c>
      <c r="O7" s="189">
        <v>567</v>
      </c>
      <c r="P7" s="189">
        <v>567</v>
      </c>
      <c r="Q7" s="189">
        <v>567</v>
      </c>
    </row>
    <row r="8" spans="1:74" s="176" customFormat="1">
      <c r="A8" s="239">
        <v>44292</v>
      </c>
      <c r="B8" s="475">
        <v>45</v>
      </c>
      <c r="E8" s="176">
        <v>551.89099999999996</v>
      </c>
      <c r="F8" s="176">
        <v>544.42499999999995</v>
      </c>
      <c r="G8" s="176">
        <v>566</v>
      </c>
      <c r="H8" s="176">
        <v>581</v>
      </c>
      <c r="I8" s="176">
        <v>594</v>
      </c>
      <c r="J8" s="176">
        <v>593</v>
      </c>
      <c r="K8" s="176">
        <v>592</v>
      </c>
      <c r="L8" s="176">
        <v>580</v>
      </c>
      <c r="M8" s="176">
        <v>577</v>
      </c>
      <c r="N8" s="176">
        <v>574</v>
      </c>
      <c r="O8" s="176">
        <v>567</v>
      </c>
      <c r="P8" s="176">
        <v>567</v>
      </c>
      <c r="Q8" s="176">
        <v>567</v>
      </c>
    </row>
    <row r="9" spans="1:74" s="176" customFormat="1">
      <c r="A9" s="239">
        <v>44293</v>
      </c>
      <c r="B9" s="475">
        <v>160</v>
      </c>
      <c r="F9" s="176">
        <v>542.22500000000002</v>
      </c>
      <c r="G9" s="176">
        <v>564</v>
      </c>
      <c r="H9" s="176">
        <v>580</v>
      </c>
      <c r="I9" s="176">
        <v>594</v>
      </c>
      <c r="J9" s="176">
        <v>593</v>
      </c>
      <c r="K9" s="176">
        <v>591</v>
      </c>
      <c r="L9" s="176">
        <v>580</v>
      </c>
      <c r="M9" s="176">
        <v>576</v>
      </c>
      <c r="N9" s="176">
        <v>573</v>
      </c>
      <c r="O9" s="176">
        <v>567</v>
      </c>
      <c r="P9" s="176">
        <v>567</v>
      </c>
      <c r="Q9" s="176">
        <v>567</v>
      </c>
    </row>
    <row r="10" spans="1:74" s="176" customFormat="1">
      <c r="A10" s="239">
        <v>44294</v>
      </c>
      <c r="B10" s="475">
        <v>20</v>
      </c>
      <c r="F10" s="176">
        <v>545.07500000000005</v>
      </c>
      <c r="G10" s="176">
        <v>568</v>
      </c>
      <c r="H10" s="176">
        <v>585</v>
      </c>
      <c r="I10" s="176">
        <v>600</v>
      </c>
      <c r="J10" s="176">
        <v>598</v>
      </c>
      <c r="K10" s="176">
        <v>594</v>
      </c>
      <c r="L10" s="176">
        <v>586</v>
      </c>
      <c r="M10" s="176">
        <v>582</v>
      </c>
      <c r="N10" s="176">
        <v>578</v>
      </c>
      <c r="O10" s="176">
        <v>568</v>
      </c>
      <c r="P10" s="176">
        <v>568</v>
      </c>
      <c r="Q10" s="176">
        <v>568</v>
      </c>
    </row>
    <row r="11" spans="1:74" s="176" customFormat="1">
      <c r="A11" s="239">
        <v>44295</v>
      </c>
      <c r="B11" s="475">
        <v>95</v>
      </c>
      <c r="F11" s="176">
        <v>551.91300000000001</v>
      </c>
      <c r="G11" s="176">
        <v>579</v>
      </c>
      <c r="H11" s="176">
        <v>597</v>
      </c>
      <c r="I11" s="176">
        <v>610</v>
      </c>
      <c r="J11" s="176">
        <v>608</v>
      </c>
      <c r="K11" s="176">
        <v>606</v>
      </c>
      <c r="L11" s="176">
        <v>594</v>
      </c>
      <c r="M11" s="176">
        <v>590</v>
      </c>
      <c r="N11" s="176">
        <v>586</v>
      </c>
      <c r="O11" s="176">
        <v>572</v>
      </c>
      <c r="P11" s="176">
        <v>572</v>
      </c>
      <c r="Q11" s="176">
        <v>572</v>
      </c>
    </row>
    <row r="12" spans="1:74" s="176" customFormat="1">
      <c r="A12" s="239">
        <v>44298</v>
      </c>
      <c r="B12" s="475">
        <v>125</v>
      </c>
      <c r="F12" s="176">
        <v>559.5</v>
      </c>
      <c r="G12" s="176">
        <v>589</v>
      </c>
      <c r="H12" s="176">
        <v>609</v>
      </c>
      <c r="I12" s="176">
        <v>619</v>
      </c>
      <c r="J12" s="176">
        <v>620</v>
      </c>
      <c r="K12" s="176">
        <v>618</v>
      </c>
      <c r="L12" s="176">
        <v>603</v>
      </c>
      <c r="M12" s="176">
        <v>599</v>
      </c>
      <c r="N12" s="176">
        <v>595</v>
      </c>
      <c r="O12" s="176">
        <v>579</v>
      </c>
      <c r="P12" s="176">
        <v>579</v>
      </c>
      <c r="Q12" s="176">
        <v>579</v>
      </c>
    </row>
    <row r="13" spans="1:74" s="176" customFormat="1">
      <c r="A13" s="239">
        <v>44299</v>
      </c>
      <c r="B13" s="475">
        <v>250</v>
      </c>
      <c r="F13" s="176">
        <v>564.875</v>
      </c>
      <c r="G13" s="176">
        <v>602</v>
      </c>
      <c r="H13" s="176">
        <v>617</v>
      </c>
      <c r="I13" s="176">
        <v>629</v>
      </c>
      <c r="J13" s="176">
        <v>629</v>
      </c>
      <c r="K13" s="176">
        <v>624</v>
      </c>
      <c r="L13" s="176">
        <v>609</v>
      </c>
      <c r="M13" s="176">
        <v>606</v>
      </c>
      <c r="N13" s="176">
        <v>603</v>
      </c>
      <c r="O13" s="176">
        <v>585</v>
      </c>
      <c r="P13" s="176">
        <v>585</v>
      </c>
      <c r="Q13" s="176">
        <v>585</v>
      </c>
      <c r="R13" s="176">
        <v>585</v>
      </c>
      <c r="S13" s="176">
        <v>585</v>
      </c>
      <c r="T13" s="176">
        <v>585</v>
      </c>
    </row>
    <row r="14" spans="1:74" s="176" customFormat="1">
      <c r="A14" s="239">
        <v>44300</v>
      </c>
      <c r="B14" s="475">
        <v>517</v>
      </c>
      <c r="F14" s="176">
        <v>563.125</v>
      </c>
      <c r="G14" s="176">
        <v>605</v>
      </c>
      <c r="H14" s="176">
        <v>616</v>
      </c>
      <c r="I14" s="176">
        <v>631</v>
      </c>
      <c r="J14" s="176">
        <v>630</v>
      </c>
      <c r="K14" s="176">
        <v>625</v>
      </c>
      <c r="L14" s="176">
        <v>612</v>
      </c>
      <c r="M14" s="176">
        <v>610</v>
      </c>
      <c r="N14" s="176">
        <v>607</v>
      </c>
      <c r="O14" s="176">
        <v>587</v>
      </c>
      <c r="P14" s="176">
        <v>587</v>
      </c>
      <c r="Q14" s="176">
        <v>587</v>
      </c>
      <c r="R14" s="176">
        <v>587</v>
      </c>
      <c r="S14" s="176">
        <v>587</v>
      </c>
      <c r="T14" s="176">
        <v>587</v>
      </c>
      <c r="U14" s="176">
        <v>564</v>
      </c>
      <c r="V14" s="176">
        <v>564</v>
      </c>
      <c r="W14" s="176">
        <v>564</v>
      </c>
    </row>
    <row r="15" spans="1:74" s="176" customFormat="1" ht="15" customHeight="1">
      <c r="A15" s="239">
        <v>44301</v>
      </c>
      <c r="B15" s="475">
        <v>272</v>
      </c>
      <c r="F15" s="176">
        <v>562.27499999999998</v>
      </c>
      <c r="G15" s="176">
        <v>595</v>
      </c>
      <c r="H15" s="176">
        <v>608</v>
      </c>
      <c r="I15" s="176">
        <v>618</v>
      </c>
      <c r="J15" s="176">
        <v>618</v>
      </c>
      <c r="K15" s="176">
        <v>614</v>
      </c>
      <c r="L15" s="176">
        <v>604</v>
      </c>
      <c r="M15" s="176">
        <v>601</v>
      </c>
      <c r="N15" s="176">
        <v>598</v>
      </c>
      <c r="O15" s="176">
        <v>583</v>
      </c>
      <c r="P15" s="176">
        <v>583</v>
      </c>
      <c r="Q15" s="176">
        <v>583</v>
      </c>
      <c r="R15" s="176">
        <v>583</v>
      </c>
      <c r="S15" s="176">
        <v>583</v>
      </c>
      <c r="T15" s="176">
        <v>583</v>
      </c>
    </row>
    <row r="16" spans="1:74" s="176" customFormat="1" ht="15" customHeight="1">
      <c r="A16" s="239">
        <v>44302</v>
      </c>
      <c r="B16" s="475">
        <v>63</v>
      </c>
      <c r="F16" s="176">
        <v>564.125</v>
      </c>
      <c r="G16" s="176">
        <v>595</v>
      </c>
      <c r="H16" s="176">
        <v>608</v>
      </c>
      <c r="I16" s="176">
        <v>618</v>
      </c>
      <c r="J16" s="176">
        <v>618</v>
      </c>
      <c r="K16" s="176">
        <v>612</v>
      </c>
      <c r="L16" s="176">
        <v>605</v>
      </c>
      <c r="M16" s="176">
        <v>602</v>
      </c>
      <c r="N16" s="176">
        <v>599</v>
      </c>
      <c r="O16" s="176">
        <v>585</v>
      </c>
      <c r="P16" s="176">
        <v>585</v>
      </c>
      <c r="Q16" s="176">
        <v>585</v>
      </c>
      <c r="R16" s="176">
        <v>585</v>
      </c>
      <c r="S16" s="176">
        <v>585</v>
      </c>
      <c r="T16" s="176">
        <v>585</v>
      </c>
    </row>
    <row r="17" spans="1:23" s="176" customFormat="1">
      <c r="A17" s="239">
        <v>44305</v>
      </c>
      <c r="B17" s="475">
        <v>130</v>
      </c>
      <c r="F17" s="176">
        <v>563.32500000000005</v>
      </c>
      <c r="G17" s="176">
        <v>593</v>
      </c>
      <c r="H17" s="176">
        <v>607</v>
      </c>
      <c r="I17" s="176">
        <v>620</v>
      </c>
      <c r="J17" s="176">
        <v>618</v>
      </c>
      <c r="K17" s="176">
        <v>611</v>
      </c>
      <c r="L17" s="176">
        <v>606</v>
      </c>
      <c r="M17" s="176">
        <v>603</v>
      </c>
      <c r="N17" s="176">
        <v>599</v>
      </c>
      <c r="O17" s="176">
        <v>585</v>
      </c>
      <c r="P17" s="176">
        <v>585</v>
      </c>
      <c r="Q17" s="176">
        <v>585</v>
      </c>
      <c r="R17" s="176">
        <v>585</v>
      </c>
      <c r="S17" s="176">
        <v>585</v>
      </c>
      <c r="T17" s="176">
        <v>585</v>
      </c>
    </row>
    <row r="18" spans="1:23" s="176" customFormat="1">
      <c r="A18" s="239">
        <v>44306</v>
      </c>
      <c r="B18" s="475">
        <v>180</v>
      </c>
      <c r="F18" s="176">
        <v>566.32500000000005</v>
      </c>
      <c r="G18" s="176">
        <v>598</v>
      </c>
      <c r="H18" s="176">
        <v>609</v>
      </c>
      <c r="I18" s="176">
        <v>623</v>
      </c>
      <c r="J18" s="176">
        <v>622</v>
      </c>
      <c r="K18" s="176">
        <v>617</v>
      </c>
      <c r="L18" s="176">
        <v>610</v>
      </c>
      <c r="M18" s="176">
        <v>606</v>
      </c>
      <c r="N18" s="176">
        <v>602</v>
      </c>
      <c r="O18" s="176">
        <v>589</v>
      </c>
      <c r="P18" s="176">
        <v>589</v>
      </c>
      <c r="Q18" s="176">
        <v>589</v>
      </c>
      <c r="R18" s="176">
        <v>589</v>
      </c>
      <c r="S18" s="176">
        <v>589</v>
      </c>
      <c r="T18" s="176">
        <v>589</v>
      </c>
    </row>
    <row r="19" spans="1:23" s="176" customFormat="1" ht="14.45" customHeight="1">
      <c r="A19" s="239">
        <v>44307</v>
      </c>
      <c r="B19" s="475">
        <v>345</v>
      </c>
      <c r="F19" s="176">
        <v>568.13800000000003</v>
      </c>
      <c r="G19" s="176">
        <v>609</v>
      </c>
      <c r="H19" s="176">
        <v>622</v>
      </c>
      <c r="I19" s="176">
        <v>635</v>
      </c>
      <c r="J19" s="176">
        <v>633</v>
      </c>
      <c r="K19" s="176">
        <v>631</v>
      </c>
      <c r="L19" s="176">
        <v>616</v>
      </c>
      <c r="M19" s="176">
        <v>612</v>
      </c>
      <c r="N19" s="176">
        <v>609</v>
      </c>
      <c r="O19" s="176">
        <v>593</v>
      </c>
      <c r="P19" s="176">
        <v>593</v>
      </c>
      <c r="Q19" s="176">
        <v>593</v>
      </c>
      <c r="R19" s="176">
        <v>593</v>
      </c>
      <c r="S19" s="176">
        <v>593</v>
      </c>
      <c r="T19" s="176">
        <v>593</v>
      </c>
    </row>
    <row r="20" spans="1:23" s="176" customFormat="1" ht="15" customHeight="1">
      <c r="A20" s="239">
        <v>44308</v>
      </c>
      <c r="B20" s="475">
        <v>290</v>
      </c>
      <c r="F20" s="176">
        <v>569.96299999999997</v>
      </c>
      <c r="G20" s="176">
        <v>619</v>
      </c>
      <c r="H20" s="176">
        <v>631</v>
      </c>
      <c r="I20" s="176">
        <v>641</v>
      </c>
      <c r="J20" s="176">
        <v>636</v>
      </c>
      <c r="K20" s="176">
        <v>632</v>
      </c>
      <c r="L20" s="176">
        <v>621</v>
      </c>
      <c r="M20" s="176">
        <v>617</v>
      </c>
      <c r="N20" s="176">
        <v>613</v>
      </c>
      <c r="O20" s="176">
        <v>597</v>
      </c>
      <c r="P20" s="176">
        <v>597</v>
      </c>
      <c r="Q20" s="176">
        <v>597</v>
      </c>
      <c r="R20" s="176">
        <v>597</v>
      </c>
      <c r="S20" s="176">
        <v>597</v>
      </c>
      <c r="T20" s="176">
        <v>597</v>
      </c>
    </row>
    <row r="21" spans="1:23" s="176" customFormat="1" ht="15" customHeight="1">
      <c r="A21" s="239">
        <v>44309</v>
      </c>
      <c r="B21" s="475">
        <v>170</v>
      </c>
      <c r="F21" s="176">
        <v>572</v>
      </c>
      <c r="G21" s="176">
        <v>619</v>
      </c>
      <c r="H21" s="176">
        <v>631</v>
      </c>
      <c r="I21" s="176">
        <v>641</v>
      </c>
      <c r="J21" s="176">
        <v>639</v>
      </c>
      <c r="K21" s="176">
        <v>636</v>
      </c>
      <c r="L21" s="176">
        <v>620</v>
      </c>
      <c r="M21" s="176">
        <v>616</v>
      </c>
      <c r="N21" s="176">
        <v>612</v>
      </c>
      <c r="O21" s="176">
        <v>594</v>
      </c>
      <c r="P21" s="176">
        <v>594</v>
      </c>
      <c r="Q21" s="176">
        <v>594</v>
      </c>
      <c r="R21" s="176">
        <v>594</v>
      </c>
      <c r="S21" s="176">
        <v>594</v>
      </c>
      <c r="T21" s="176">
        <v>594</v>
      </c>
    </row>
    <row r="22" spans="1:23" s="176" customFormat="1">
      <c r="A22" s="239">
        <v>44312</v>
      </c>
      <c r="B22" s="475">
        <v>60</v>
      </c>
      <c r="F22" s="176">
        <v>574.33799999999997</v>
      </c>
      <c r="G22" s="176">
        <v>622</v>
      </c>
      <c r="H22" s="176">
        <v>633</v>
      </c>
      <c r="I22" s="176">
        <v>642</v>
      </c>
      <c r="J22" s="176">
        <v>639</v>
      </c>
      <c r="K22" s="176">
        <v>635</v>
      </c>
      <c r="L22" s="176">
        <v>619</v>
      </c>
      <c r="M22" s="176">
        <v>615</v>
      </c>
      <c r="N22" s="176">
        <v>611</v>
      </c>
      <c r="O22" s="176">
        <v>595</v>
      </c>
      <c r="P22" s="176">
        <v>595</v>
      </c>
      <c r="Q22" s="176">
        <v>595</v>
      </c>
      <c r="R22" s="176">
        <v>595</v>
      </c>
      <c r="S22" s="176">
        <v>595</v>
      </c>
      <c r="T22" s="176">
        <v>595</v>
      </c>
    </row>
    <row r="23" spans="1:23" s="176" customFormat="1">
      <c r="A23" s="239">
        <v>44313</v>
      </c>
      <c r="B23" s="475">
        <v>1121</v>
      </c>
      <c r="F23" s="176">
        <v>577.20000000000005</v>
      </c>
      <c r="G23" s="176">
        <v>641</v>
      </c>
      <c r="H23" s="176">
        <v>650</v>
      </c>
      <c r="I23" s="176">
        <v>660</v>
      </c>
      <c r="J23" s="176">
        <v>656</v>
      </c>
      <c r="K23" s="176">
        <v>650</v>
      </c>
      <c r="L23" s="176">
        <v>629</v>
      </c>
      <c r="M23" s="176">
        <v>624</v>
      </c>
      <c r="N23" s="176">
        <v>619</v>
      </c>
      <c r="O23" s="176">
        <v>603</v>
      </c>
      <c r="P23" s="176">
        <v>603</v>
      </c>
      <c r="Q23" s="176">
        <v>603</v>
      </c>
      <c r="R23" s="176">
        <v>602</v>
      </c>
      <c r="S23" s="176">
        <v>602</v>
      </c>
      <c r="T23" s="176">
        <v>602</v>
      </c>
      <c r="U23" s="176">
        <v>602</v>
      </c>
      <c r="V23" s="176">
        <v>602</v>
      </c>
      <c r="W23" s="176">
        <v>602</v>
      </c>
    </row>
    <row r="24" spans="1:23" s="176" customFormat="1">
      <c r="A24" s="239">
        <v>44314</v>
      </c>
      <c r="B24" s="475">
        <v>110</v>
      </c>
      <c r="F24" s="176">
        <v>578.79999999999995</v>
      </c>
      <c r="G24" s="176">
        <v>630</v>
      </c>
      <c r="H24" s="176">
        <v>638</v>
      </c>
      <c r="I24" s="176">
        <v>646</v>
      </c>
      <c r="J24" s="176">
        <v>644</v>
      </c>
      <c r="K24" s="176">
        <v>639</v>
      </c>
      <c r="L24" s="176">
        <v>623</v>
      </c>
      <c r="M24" s="176">
        <v>617</v>
      </c>
      <c r="N24" s="176">
        <v>610</v>
      </c>
      <c r="O24" s="176">
        <v>600</v>
      </c>
      <c r="P24" s="176">
        <v>600</v>
      </c>
      <c r="Q24" s="176">
        <v>600</v>
      </c>
      <c r="R24" s="176">
        <v>600</v>
      </c>
      <c r="S24" s="176">
        <v>600</v>
      </c>
      <c r="T24" s="176">
        <v>600</v>
      </c>
      <c r="U24" s="176">
        <v>600</v>
      </c>
      <c r="V24" s="176">
        <v>600</v>
      </c>
      <c r="W24" s="176">
        <v>600</v>
      </c>
    </row>
    <row r="25" spans="1:23" s="176" customFormat="1">
      <c r="A25" s="239">
        <v>44315</v>
      </c>
      <c r="B25" s="475">
        <v>70</v>
      </c>
      <c r="F25" s="176">
        <v>580.66300000000001</v>
      </c>
      <c r="G25" s="176">
        <v>627</v>
      </c>
      <c r="H25" s="176">
        <v>636</v>
      </c>
      <c r="I25" s="176">
        <v>645</v>
      </c>
      <c r="J25" s="176">
        <v>643</v>
      </c>
      <c r="K25" s="176">
        <v>640</v>
      </c>
      <c r="L25" s="176">
        <v>622</v>
      </c>
      <c r="M25" s="176">
        <v>616</v>
      </c>
      <c r="N25" s="176">
        <v>612</v>
      </c>
      <c r="O25" s="176">
        <v>599</v>
      </c>
      <c r="P25" s="176">
        <v>599</v>
      </c>
      <c r="Q25" s="176">
        <v>599</v>
      </c>
      <c r="R25" s="176">
        <v>599</v>
      </c>
      <c r="S25" s="176">
        <v>599</v>
      </c>
      <c r="T25" s="176">
        <v>599</v>
      </c>
      <c r="U25" s="176">
        <v>599</v>
      </c>
      <c r="V25" s="176">
        <v>599</v>
      </c>
      <c r="W25" s="176">
        <v>599</v>
      </c>
    </row>
    <row r="26" spans="1:23" s="176" customFormat="1">
      <c r="A26" s="239">
        <v>44316</v>
      </c>
      <c r="B26" s="475">
        <v>67</v>
      </c>
      <c r="F26" s="176">
        <v>582.46299999999997</v>
      </c>
      <c r="G26" s="176">
        <v>628</v>
      </c>
      <c r="H26" s="176">
        <v>632</v>
      </c>
      <c r="I26" s="176">
        <v>641</v>
      </c>
      <c r="J26" s="176">
        <v>640</v>
      </c>
      <c r="K26" s="176">
        <v>637</v>
      </c>
      <c r="L26" s="176">
        <v>623</v>
      </c>
      <c r="M26" s="176">
        <v>618</v>
      </c>
      <c r="N26" s="176">
        <v>612</v>
      </c>
      <c r="O26" s="176">
        <v>603</v>
      </c>
      <c r="P26" s="176">
        <v>603</v>
      </c>
      <c r="Q26" s="176">
        <v>603</v>
      </c>
      <c r="R26" s="176">
        <v>602.5</v>
      </c>
      <c r="S26" s="176">
        <v>602.5</v>
      </c>
      <c r="T26" s="176">
        <v>602.5</v>
      </c>
      <c r="U26" s="176">
        <v>603</v>
      </c>
      <c r="V26" s="176">
        <v>603</v>
      </c>
      <c r="W26" s="176">
        <v>603</v>
      </c>
    </row>
    <row r="27" spans="1:23" s="176" customFormat="1">
      <c r="A27" s="239">
        <v>44319</v>
      </c>
      <c r="B27" s="475">
        <v>30</v>
      </c>
      <c r="F27" s="176">
        <v>582.46299999999997</v>
      </c>
      <c r="G27" s="176">
        <v>627</v>
      </c>
      <c r="H27" s="176">
        <v>631</v>
      </c>
      <c r="I27" s="176">
        <v>640</v>
      </c>
      <c r="J27" s="176">
        <v>640</v>
      </c>
      <c r="K27" s="176">
        <v>637</v>
      </c>
      <c r="L27" s="176">
        <v>624</v>
      </c>
      <c r="M27" s="176">
        <v>618</v>
      </c>
      <c r="N27" s="176">
        <v>613</v>
      </c>
      <c r="O27" s="176">
        <v>603</v>
      </c>
      <c r="P27" s="176">
        <v>603</v>
      </c>
      <c r="Q27" s="176">
        <v>603</v>
      </c>
      <c r="R27" s="176">
        <v>603</v>
      </c>
      <c r="S27" s="176">
        <v>603</v>
      </c>
      <c r="T27" s="176">
        <v>603</v>
      </c>
      <c r="U27" s="176">
        <v>603</v>
      </c>
      <c r="V27" s="176">
        <v>603</v>
      </c>
      <c r="W27" s="176">
        <v>603</v>
      </c>
    </row>
    <row r="28" spans="1:23" s="176" customFormat="1">
      <c r="A28" s="239">
        <v>44320</v>
      </c>
      <c r="B28" s="475">
        <v>275</v>
      </c>
      <c r="F28" s="176">
        <v>582.46299999999997</v>
      </c>
      <c r="G28" s="176">
        <v>619.31600000000003</v>
      </c>
      <c r="H28" s="176">
        <v>633</v>
      </c>
      <c r="I28" s="176">
        <v>645</v>
      </c>
      <c r="J28" s="176">
        <v>641</v>
      </c>
      <c r="K28" s="176">
        <v>637</v>
      </c>
      <c r="L28" s="176">
        <v>623</v>
      </c>
      <c r="M28" s="176">
        <v>617</v>
      </c>
      <c r="N28" s="176">
        <v>612</v>
      </c>
      <c r="O28" s="176">
        <v>601</v>
      </c>
      <c r="P28" s="176">
        <v>601</v>
      </c>
      <c r="Q28" s="176">
        <v>601</v>
      </c>
      <c r="R28" s="176">
        <v>601</v>
      </c>
      <c r="S28" s="176">
        <v>601</v>
      </c>
      <c r="T28" s="176">
        <v>601</v>
      </c>
      <c r="U28" s="176">
        <v>601</v>
      </c>
      <c r="V28" s="176">
        <v>601</v>
      </c>
      <c r="W28" s="176">
        <v>601</v>
      </c>
    </row>
    <row r="29" spans="1:23" s="176" customFormat="1">
      <c r="A29" s="239">
        <v>44321</v>
      </c>
      <c r="B29" s="475">
        <v>40</v>
      </c>
      <c r="F29" s="176">
        <v>582.46299999999997</v>
      </c>
      <c r="G29" s="176">
        <v>618.52599999999995</v>
      </c>
      <c r="H29" s="176">
        <v>634</v>
      </c>
      <c r="I29" s="176">
        <v>646</v>
      </c>
      <c r="J29" s="176">
        <v>644</v>
      </c>
      <c r="K29" s="176">
        <v>640</v>
      </c>
      <c r="L29" s="176">
        <v>627</v>
      </c>
      <c r="M29" s="176">
        <v>621</v>
      </c>
      <c r="N29" s="176">
        <v>615</v>
      </c>
      <c r="O29" s="176">
        <v>604</v>
      </c>
      <c r="P29" s="176">
        <v>604</v>
      </c>
      <c r="Q29" s="176">
        <v>604</v>
      </c>
      <c r="R29" s="176">
        <v>604</v>
      </c>
      <c r="S29" s="176">
        <v>604</v>
      </c>
      <c r="T29" s="176">
        <v>604</v>
      </c>
      <c r="U29" s="176">
        <v>604</v>
      </c>
      <c r="V29" s="176">
        <v>604</v>
      </c>
      <c r="W29" s="176">
        <v>604</v>
      </c>
    </row>
    <row r="30" spans="1:23" s="176" customFormat="1">
      <c r="A30" s="239">
        <v>44322</v>
      </c>
      <c r="B30" s="475">
        <v>105</v>
      </c>
      <c r="G30" s="176">
        <v>616.07899999999995</v>
      </c>
      <c r="H30" s="176">
        <v>644</v>
      </c>
      <c r="I30" s="176">
        <v>657</v>
      </c>
      <c r="J30" s="176">
        <v>656</v>
      </c>
      <c r="K30" s="176">
        <v>651</v>
      </c>
      <c r="L30" s="176">
        <v>635</v>
      </c>
      <c r="M30" s="176">
        <v>628</v>
      </c>
      <c r="N30" s="176">
        <v>622</v>
      </c>
      <c r="O30" s="176">
        <v>605</v>
      </c>
      <c r="P30" s="176">
        <v>605</v>
      </c>
      <c r="Q30" s="176">
        <v>605</v>
      </c>
      <c r="R30" s="176">
        <v>605</v>
      </c>
      <c r="S30" s="176">
        <v>605</v>
      </c>
      <c r="T30" s="176">
        <v>605</v>
      </c>
      <c r="U30" s="176">
        <v>605</v>
      </c>
      <c r="V30" s="176">
        <v>605</v>
      </c>
      <c r="W30" s="176">
        <v>605</v>
      </c>
    </row>
    <row r="31" spans="1:23" s="176" customFormat="1">
      <c r="A31" s="239">
        <v>44323</v>
      </c>
      <c r="B31" s="475">
        <v>95</v>
      </c>
      <c r="G31" s="176">
        <v>615.81600000000003</v>
      </c>
      <c r="H31" s="176">
        <v>650</v>
      </c>
      <c r="I31" s="176">
        <v>664</v>
      </c>
      <c r="J31" s="176">
        <v>664</v>
      </c>
      <c r="K31" s="176">
        <v>658</v>
      </c>
      <c r="L31" s="176">
        <v>641</v>
      </c>
      <c r="M31" s="176">
        <v>632</v>
      </c>
      <c r="N31" s="176">
        <v>623</v>
      </c>
      <c r="O31" s="176">
        <v>607</v>
      </c>
      <c r="P31" s="176">
        <v>607</v>
      </c>
      <c r="Q31" s="176">
        <v>607</v>
      </c>
      <c r="R31" s="176">
        <v>607</v>
      </c>
      <c r="S31" s="176">
        <v>607</v>
      </c>
      <c r="T31" s="176">
        <v>607</v>
      </c>
      <c r="U31" s="176">
        <v>607</v>
      </c>
      <c r="V31" s="176">
        <v>607</v>
      </c>
      <c r="W31" s="176">
        <v>607</v>
      </c>
    </row>
    <row r="32" spans="1:23" s="176" customFormat="1">
      <c r="A32" s="239">
        <v>44326</v>
      </c>
      <c r="B32" s="475">
        <v>265</v>
      </c>
      <c r="G32" s="176">
        <v>621.553</v>
      </c>
      <c r="H32" s="176">
        <v>660</v>
      </c>
      <c r="I32" s="176">
        <v>675</v>
      </c>
      <c r="J32" s="176">
        <v>674</v>
      </c>
      <c r="K32" s="176">
        <v>670</v>
      </c>
      <c r="L32" s="176">
        <v>648</v>
      </c>
      <c r="M32" s="176">
        <v>642</v>
      </c>
      <c r="N32" s="176">
        <v>634</v>
      </c>
      <c r="O32" s="176">
        <v>616</v>
      </c>
      <c r="P32" s="176">
        <v>616</v>
      </c>
      <c r="Q32" s="176">
        <v>616</v>
      </c>
      <c r="R32" s="176">
        <v>616</v>
      </c>
      <c r="S32" s="176">
        <v>616</v>
      </c>
      <c r="T32" s="176">
        <v>616</v>
      </c>
      <c r="U32" s="176">
        <v>616</v>
      </c>
      <c r="V32" s="176">
        <v>616</v>
      </c>
      <c r="W32" s="176">
        <v>616</v>
      </c>
    </row>
    <row r="33" spans="1:23" s="176" customFormat="1">
      <c r="A33" s="239">
        <v>44327</v>
      </c>
      <c r="B33" s="475">
        <v>75</v>
      </c>
      <c r="G33" s="176">
        <v>631.553</v>
      </c>
      <c r="H33" s="176">
        <v>666</v>
      </c>
      <c r="I33" s="176">
        <v>683</v>
      </c>
      <c r="J33" s="176">
        <v>683</v>
      </c>
      <c r="K33" s="176">
        <v>676</v>
      </c>
      <c r="L33" s="176">
        <v>662</v>
      </c>
      <c r="M33" s="176">
        <v>652</v>
      </c>
      <c r="N33" s="176">
        <v>643</v>
      </c>
      <c r="O33" s="176">
        <v>623</v>
      </c>
      <c r="P33" s="176">
        <v>623</v>
      </c>
      <c r="Q33" s="176">
        <v>623</v>
      </c>
      <c r="R33" s="176">
        <v>618</v>
      </c>
      <c r="S33" s="176">
        <v>618</v>
      </c>
      <c r="T33" s="176">
        <v>618</v>
      </c>
      <c r="U33" s="176">
        <v>618</v>
      </c>
      <c r="V33" s="176">
        <v>618</v>
      </c>
      <c r="W33" s="176">
        <v>618</v>
      </c>
    </row>
    <row r="34" spans="1:23" s="176" customFormat="1">
      <c r="A34" s="239">
        <v>44328</v>
      </c>
      <c r="B34" s="475">
        <v>360</v>
      </c>
      <c r="G34" s="176">
        <v>636.17100000000005</v>
      </c>
      <c r="H34" s="176">
        <v>673</v>
      </c>
      <c r="I34" s="176">
        <v>684</v>
      </c>
      <c r="J34" s="176">
        <v>684</v>
      </c>
      <c r="K34" s="176">
        <v>677</v>
      </c>
      <c r="L34" s="176">
        <v>662</v>
      </c>
      <c r="M34" s="176">
        <v>651</v>
      </c>
      <c r="N34" s="176">
        <v>642</v>
      </c>
      <c r="O34" s="176">
        <v>625</v>
      </c>
      <c r="P34" s="176">
        <v>625</v>
      </c>
      <c r="Q34" s="176">
        <v>625</v>
      </c>
      <c r="R34" s="176">
        <v>623</v>
      </c>
      <c r="S34" s="176">
        <v>623</v>
      </c>
      <c r="T34" s="176">
        <v>623</v>
      </c>
      <c r="U34" s="176">
        <v>623</v>
      </c>
      <c r="V34" s="176">
        <v>623</v>
      </c>
      <c r="W34" s="176">
        <v>623</v>
      </c>
    </row>
    <row r="35" spans="1:23" s="176" customFormat="1">
      <c r="A35" s="239">
        <v>44329</v>
      </c>
      <c r="B35" s="475">
        <v>8</v>
      </c>
      <c r="G35" s="176">
        <v>636.17100000000005</v>
      </c>
      <c r="H35" s="176">
        <v>671</v>
      </c>
      <c r="I35" s="176">
        <v>682</v>
      </c>
      <c r="J35" s="176">
        <v>682</v>
      </c>
      <c r="K35" s="176">
        <v>676</v>
      </c>
      <c r="L35" s="176">
        <v>662</v>
      </c>
      <c r="M35" s="176">
        <v>651</v>
      </c>
      <c r="N35" s="176">
        <v>640</v>
      </c>
      <c r="O35" s="176">
        <v>625</v>
      </c>
      <c r="P35" s="176">
        <v>625</v>
      </c>
      <c r="Q35" s="176">
        <v>625</v>
      </c>
      <c r="R35" s="176">
        <v>623</v>
      </c>
      <c r="S35" s="176">
        <v>623</v>
      </c>
      <c r="T35" s="176">
        <v>623</v>
      </c>
      <c r="U35" s="176">
        <v>623</v>
      </c>
      <c r="V35" s="176">
        <v>623</v>
      </c>
      <c r="W35" s="176">
        <v>623</v>
      </c>
    </row>
    <row r="36" spans="1:23" s="176" customFormat="1">
      <c r="A36" s="239">
        <v>44330</v>
      </c>
      <c r="B36" s="475">
        <v>136</v>
      </c>
      <c r="G36" s="176">
        <v>632.52599999999995</v>
      </c>
      <c r="H36" s="176">
        <v>664</v>
      </c>
      <c r="I36" s="176">
        <v>674</v>
      </c>
      <c r="J36" s="176">
        <v>674</v>
      </c>
      <c r="K36" s="176">
        <v>668</v>
      </c>
      <c r="L36" s="176">
        <v>655</v>
      </c>
      <c r="M36" s="176">
        <v>645</v>
      </c>
      <c r="N36" s="176">
        <v>635</v>
      </c>
      <c r="O36" s="176">
        <v>625</v>
      </c>
      <c r="P36" s="176">
        <v>625</v>
      </c>
      <c r="Q36" s="176">
        <v>625</v>
      </c>
      <c r="R36" s="176">
        <v>625</v>
      </c>
      <c r="S36" s="176">
        <v>625</v>
      </c>
      <c r="T36" s="176">
        <v>625</v>
      </c>
      <c r="U36" s="176">
        <v>625</v>
      </c>
      <c r="V36" s="176">
        <v>625</v>
      </c>
      <c r="W36" s="176">
        <v>625</v>
      </c>
    </row>
    <row r="37" spans="1:23" ht="14.45" customHeight="1">
      <c r="A37" s="95">
        <v>44333</v>
      </c>
      <c r="B37" s="63">
        <v>80</v>
      </c>
      <c r="G37">
        <v>633.51300000000003</v>
      </c>
      <c r="H37">
        <v>663</v>
      </c>
      <c r="I37">
        <v>673</v>
      </c>
      <c r="J37">
        <v>673</v>
      </c>
      <c r="K37">
        <v>667</v>
      </c>
      <c r="L37">
        <v>654</v>
      </c>
      <c r="M37">
        <v>644</v>
      </c>
      <c r="N37">
        <v>634</v>
      </c>
      <c r="O37">
        <v>621</v>
      </c>
      <c r="P37">
        <v>621</v>
      </c>
      <c r="Q37">
        <v>621</v>
      </c>
      <c r="R37">
        <v>622</v>
      </c>
      <c r="S37">
        <v>622</v>
      </c>
      <c r="T37">
        <v>622</v>
      </c>
      <c r="U37">
        <v>622</v>
      </c>
      <c r="V37">
        <v>622</v>
      </c>
      <c r="W37">
        <v>622</v>
      </c>
    </row>
    <row r="38" spans="1:23" ht="14.45" customHeight="1">
      <c r="A38" s="95">
        <v>44334</v>
      </c>
      <c r="B38" s="63">
        <v>288</v>
      </c>
      <c r="G38">
        <v>634.76300000000003</v>
      </c>
      <c r="H38">
        <v>671</v>
      </c>
      <c r="I38">
        <v>684</v>
      </c>
      <c r="J38">
        <v>684</v>
      </c>
      <c r="K38">
        <v>681</v>
      </c>
      <c r="L38">
        <v>660</v>
      </c>
      <c r="M38">
        <v>650</v>
      </c>
      <c r="N38">
        <v>640</v>
      </c>
      <c r="O38">
        <v>628</v>
      </c>
      <c r="P38">
        <v>625</v>
      </c>
      <c r="Q38">
        <v>623</v>
      </c>
      <c r="R38">
        <v>625</v>
      </c>
      <c r="S38">
        <v>625</v>
      </c>
      <c r="T38">
        <v>625</v>
      </c>
      <c r="U38">
        <v>625</v>
      </c>
      <c r="V38">
        <v>625</v>
      </c>
      <c r="W38">
        <v>625</v>
      </c>
    </row>
    <row r="39" spans="1:23" ht="14.45" customHeight="1">
      <c r="A39" s="95">
        <v>44335</v>
      </c>
      <c r="B39" s="63">
        <v>187</v>
      </c>
      <c r="G39">
        <v>636.053</v>
      </c>
      <c r="H39">
        <v>669</v>
      </c>
      <c r="I39">
        <v>680</v>
      </c>
      <c r="J39">
        <v>680</v>
      </c>
      <c r="K39">
        <v>676</v>
      </c>
      <c r="L39">
        <v>650</v>
      </c>
      <c r="M39">
        <v>640</v>
      </c>
      <c r="N39">
        <v>630</v>
      </c>
      <c r="O39">
        <v>622</v>
      </c>
      <c r="P39">
        <v>620</v>
      </c>
      <c r="Q39">
        <v>618</v>
      </c>
      <c r="R39">
        <v>620</v>
      </c>
      <c r="S39">
        <v>620</v>
      </c>
      <c r="T39">
        <v>620</v>
      </c>
      <c r="U39">
        <v>620</v>
      </c>
      <c r="V39">
        <v>620</v>
      </c>
      <c r="W39">
        <v>620</v>
      </c>
    </row>
    <row r="40" spans="1:23" ht="14.45" customHeight="1">
      <c r="A40" s="95">
        <v>44336</v>
      </c>
      <c r="B40" s="63">
        <v>511</v>
      </c>
      <c r="G40">
        <v>636.59199999999998</v>
      </c>
      <c r="H40">
        <v>668</v>
      </c>
      <c r="I40">
        <v>680</v>
      </c>
      <c r="J40">
        <v>681</v>
      </c>
      <c r="K40">
        <v>677</v>
      </c>
      <c r="L40">
        <v>648</v>
      </c>
      <c r="M40">
        <v>638</v>
      </c>
      <c r="N40">
        <v>628</v>
      </c>
      <c r="O40">
        <v>610</v>
      </c>
      <c r="P40">
        <v>608</v>
      </c>
      <c r="Q40">
        <v>606</v>
      </c>
      <c r="R40">
        <v>611</v>
      </c>
      <c r="S40">
        <v>612</v>
      </c>
      <c r="T40">
        <v>612</v>
      </c>
      <c r="U40">
        <v>612</v>
      </c>
      <c r="V40">
        <v>612</v>
      </c>
      <c r="W40">
        <v>612</v>
      </c>
    </row>
    <row r="41" spans="1:23" ht="15" customHeight="1">
      <c r="A41" s="95">
        <v>44337</v>
      </c>
      <c r="B41" s="63">
        <v>192</v>
      </c>
      <c r="G41">
        <v>636.053</v>
      </c>
      <c r="H41">
        <v>661</v>
      </c>
      <c r="I41">
        <v>674</v>
      </c>
      <c r="J41">
        <v>675</v>
      </c>
      <c r="K41">
        <v>667</v>
      </c>
      <c r="L41">
        <v>643</v>
      </c>
      <c r="M41">
        <v>633</v>
      </c>
      <c r="N41">
        <v>623</v>
      </c>
      <c r="O41">
        <v>605</v>
      </c>
      <c r="P41">
        <v>603</v>
      </c>
      <c r="Q41">
        <v>601</v>
      </c>
      <c r="R41">
        <v>608</v>
      </c>
      <c r="S41">
        <v>608</v>
      </c>
      <c r="T41">
        <v>608</v>
      </c>
      <c r="U41">
        <v>608</v>
      </c>
      <c r="V41">
        <v>608</v>
      </c>
      <c r="W41">
        <v>608</v>
      </c>
    </row>
    <row r="42" spans="1:23" ht="15" customHeight="1">
      <c r="A42" s="95">
        <v>44340</v>
      </c>
      <c r="B42" s="63">
        <v>0</v>
      </c>
      <c r="G42">
        <v>635.447</v>
      </c>
      <c r="H42">
        <v>661</v>
      </c>
      <c r="I42">
        <v>674</v>
      </c>
      <c r="J42">
        <v>675</v>
      </c>
      <c r="K42">
        <v>667</v>
      </c>
      <c r="L42">
        <v>643</v>
      </c>
      <c r="M42">
        <v>633</v>
      </c>
      <c r="N42">
        <v>623</v>
      </c>
      <c r="O42">
        <v>605</v>
      </c>
      <c r="P42">
        <v>603</v>
      </c>
      <c r="Q42">
        <v>601</v>
      </c>
      <c r="R42">
        <v>608</v>
      </c>
      <c r="S42">
        <v>608</v>
      </c>
      <c r="T42">
        <v>608</v>
      </c>
      <c r="U42">
        <v>608</v>
      </c>
      <c r="V42">
        <v>608</v>
      </c>
      <c r="W42">
        <v>608</v>
      </c>
    </row>
    <row r="43" spans="1:23" s="176" customFormat="1" ht="14.45" customHeight="1">
      <c r="A43" s="239">
        <v>44341</v>
      </c>
      <c r="B43" s="475">
        <v>210</v>
      </c>
      <c r="G43" s="176">
        <v>635.303</v>
      </c>
      <c r="H43" s="176">
        <v>657</v>
      </c>
      <c r="I43" s="176">
        <v>672</v>
      </c>
      <c r="J43" s="176">
        <v>674</v>
      </c>
      <c r="K43" s="176">
        <v>665</v>
      </c>
      <c r="L43" s="176">
        <v>641</v>
      </c>
      <c r="M43" s="176">
        <v>631</v>
      </c>
      <c r="N43" s="176">
        <v>621</v>
      </c>
      <c r="O43" s="176">
        <v>603</v>
      </c>
      <c r="P43" s="176">
        <v>601</v>
      </c>
      <c r="Q43" s="176">
        <v>599</v>
      </c>
      <c r="R43" s="176">
        <v>605</v>
      </c>
      <c r="S43" s="176">
        <v>605</v>
      </c>
      <c r="T43" s="176">
        <v>605</v>
      </c>
      <c r="U43" s="176">
        <v>605</v>
      </c>
      <c r="V43" s="176">
        <v>605</v>
      </c>
      <c r="W43" s="176">
        <v>605</v>
      </c>
    </row>
    <row r="44" spans="1:23" s="176" customFormat="1" ht="14.45" customHeight="1">
      <c r="A44" s="239">
        <v>44342</v>
      </c>
      <c r="B44" s="475">
        <v>270</v>
      </c>
      <c r="G44" s="176">
        <v>635</v>
      </c>
      <c r="H44" s="176">
        <v>652</v>
      </c>
      <c r="I44" s="176">
        <v>667</v>
      </c>
      <c r="J44" s="176">
        <v>670</v>
      </c>
      <c r="K44" s="176">
        <v>661</v>
      </c>
      <c r="L44" s="176">
        <v>634</v>
      </c>
      <c r="M44" s="176">
        <v>624</v>
      </c>
      <c r="N44" s="176">
        <v>614</v>
      </c>
      <c r="O44" s="176">
        <v>600</v>
      </c>
      <c r="P44" s="176">
        <v>598</v>
      </c>
      <c r="Q44" s="176">
        <v>596</v>
      </c>
      <c r="R44" s="176">
        <v>602</v>
      </c>
      <c r="S44" s="176">
        <v>602</v>
      </c>
      <c r="T44" s="176">
        <v>602</v>
      </c>
      <c r="U44" s="176">
        <v>602</v>
      </c>
      <c r="V44" s="176">
        <v>602</v>
      </c>
      <c r="W44" s="176">
        <v>602</v>
      </c>
    </row>
    <row r="45" spans="1:23" s="176" customFormat="1" ht="14.45" customHeight="1">
      <c r="A45" s="239">
        <v>44343</v>
      </c>
      <c r="B45" s="475">
        <v>70</v>
      </c>
      <c r="G45" s="176">
        <v>634.82899999999995</v>
      </c>
      <c r="H45" s="176">
        <v>650</v>
      </c>
      <c r="I45" s="176">
        <v>666</v>
      </c>
      <c r="J45" s="176">
        <v>670</v>
      </c>
      <c r="K45" s="176">
        <v>661</v>
      </c>
      <c r="L45" s="176">
        <v>634</v>
      </c>
      <c r="M45" s="176">
        <v>624</v>
      </c>
      <c r="N45" s="176">
        <v>614</v>
      </c>
      <c r="O45" s="176">
        <v>598</v>
      </c>
      <c r="P45" s="176">
        <v>596</v>
      </c>
      <c r="Q45" s="176">
        <v>594</v>
      </c>
      <c r="R45" s="176">
        <v>601</v>
      </c>
      <c r="S45" s="176">
        <v>601</v>
      </c>
      <c r="T45" s="176">
        <v>601</v>
      </c>
      <c r="U45" s="176">
        <v>601</v>
      </c>
      <c r="V45" s="176">
        <v>601</v>
      </c>
      <c r="W45" s="176">
        <v>601</v>
      </c>
    </row>
    <row r="46" spans="1:23" s="176" customFormat="1" ht="14.45" customHeight="1">
      <c r="A46" s="239">
        <v>44344</v>
      </c>
      <c r="B46" s="475">
        <v>50</v>
      </c>
      <c r="G46" s="176">
        <v>635.15800000000002</v>
      </c>
      <c r="H46" s="176">
        <v>651</v>
      </c>
      <c r="I46" s="176">
        <v>667</v>
      </c>
      <c r="J46" s="176">
        <v>670</v>
      </c>
      <c r="K46" s="176">
        <v>661</v>
      </c>
      <c r="L46" s="176">
        <v>642</v>
      </c>
      <c r="M46" s="176">
        <v>632</v>
      </c>
      <c r="N46" s="176">
        <v>622</v>
      </c>
      <c r="O46" s="176">
        <v>604</v>
      </c>
      <c r="P46" s="176">
        <v>602</v>
      </c>
      <c r="Q46" s="176">
        <v>600</v>
      </c>
      <c r="R46" s="176">
        <v>605</v>
      </c>
      <c r="S46" s="176">
        <v>605</v>
      </c>
      <c r="T46" s="176">
        <v>605</v>
      </c>
      <c r="U46" s="176">
        <v>605</v>
      </c>
      <c r="V46" s="176">
        <v>605</v>
      </c>
      <c r="W46" s="176">
        <v>605</v>
      </c>
    </row>
    <row r="47" spans="1:23">
      <c r="A47" s="95">
        <v>44347</v>
      </c>
      <c r="B47" s="475">
        <v>0</v>
      </c>
      <c r="G47" s="189">
        <v>635.15800000000002</v>
      </c>
      <c r="H47" s="189">
        <v>651</v>
      </c>
      <c r="I47" s="189">
        <v>667</v>
      </c>
      <c r="J47" s="189">
        <v>670</v>
      </c>
      <c r="K47" s="189">
        <v>661</v>
      </c>
      <c r="L47" s="189">
        <v>642</v>
      </c>
      <c r="M47" s="189">
        <v>632</v>
      </c>
      <c r="N47" s="189">
        <v>622</v>
      </c>
      <c r="O47" s="189">
        <v>604</v>
      </c>
      <c r="P47" s="189">
        <v>602</v>
      </c>
      <c r="Q47" s="189">
        <v>600</v>
      </c>
      <c r="R47" s="189">
        <v>605</v>
      </c>
      <c r="S47" s="189">
        <v>605</v>
      </c>
      <c r="T47" s="189">
        <v>605</v>
      </c>
      <c r="U47" s="189">
        <v>605</v>
      </c>
      <c r="V47" s="189">
        <v>605</v>
      </c>
      <c r="W47" s="189">
        <v>605</v>
      </c>
    </row>
    <row r="48" spans="1:23" s="176" customFormat="1" ht="14.45" customHeight="1">
      <c r="A48" s="239">
        <v>44348</v>
      </c>
      <c r="B48" s="475">
        <v>80</v>
      </c>
      <c r="G48" s="176">
        <v>635.15800000000002</v>
      </c>
      <c r="H48" s="176">
        <v>656.45500000000004</v>
      </c>
      <c r="I48" s="176">
        <v>679</v>
      </c>
      <c r="J48" s="176">
        <v>679</v>
      </c>
      <c r="K48" s="176">
        <v>668</v>
      </c>
      <c r="L48" s="176">
        <v>648</v>
      </c>
      <c r="M48" s="176">
        <v>638</v>
      </c>
      <c r="N48" s="176">
        <v>628</v>
      </c>
      <c r="O48" s="176">
        <v>609</v>
      </c>
      <c r="P48" s="176">
        <v>606</v>
      </c>
      <c r="Q48" s="176">
        <v>603</v>
      </c>
      <c r="R48" s="176">
        <v>609</v>
      </c>
      <c r="S48" s="176">
        <v>609</v>
      </c>
      <c r="T48" s="176">
        <v>609</v>
      </c>
      <c r="U48" s="176">
        <v>609</v>
      </c>
      <c r="V48" s="176">
        <v>609</v>
      </c>
      <c r="W48" s="176">
        <v>609</v>
      </c>
    </row>
    <row r="49" spans="1:23">
      <c r="A49" s="95">
        <v>44349</v>
      </c>
      <c r="B49" s="475">
        <v>116</v>
      </c>
      <c r="G49">
        <v>635.15800000000002</v>
      </c>
      <c r="H49">
        <v>657.04499999999996</v>
      </c>
      <c r="I49">
        <v>686</v>
      </c>
      <c r="J49">
        <v>686</v>
      </c>
      <c r="K49">
        <v>677</v>
      </c>
      <c r="L49">
        <v>657</v>
      </c>
      <c r="M49">
        <v>646</v>
      </c>
      <c r="N49">
        <v>636</v>
      </c>
      <c r="O49">
        <v>616</v>
      </c>
      <c r="P49">
        <v>613</v>
      </c>
      <c r="Q49">
        <v>611</v>
      </c>
      <c r="R49">
        <v>615</v>
      </c>
      <c r="S49">
        <v>614</v>
      </c>
      <c r="T49">
        <v>614</v>
      </c>
      <c r="U49">
        <v>613</v>
      </c>
      <c r="V49">
        <v>613</v>
      </c>
      <c r="W49">
        <v>613</v>
      </c>
    </row>
    <row r="50" spans="1:23">
      <c r="A50" s="95">
        <v>44350</v>
      </c>
      <c r="B50" s="475">
        <v>30</v>
      </c>
      <c r="G50">
        <v>635.15800000000002</v>
      </c>
      <c r="H50">
        <v>661.96600000000001</v>
      </c>
      <c r="I50">
        <v>684</v>
      </c>
      <c r="J50">
        <v>684</v>
      </c>
      <c r="K50">
        <v>674</v>
      </c>
      <c r="L50">
        <v>653</v>
      </c>
      <c r="M50">
        <v>642</v>
      </c>
      <c r="N50">
        <v>632</v>
      </c>
      <c r="O50">
        <v>614</v>
      </c>
      <c r="P50">
        <v>612</v>
      </c>
      <c r="Q50">
        <v>610</v>
      </c>
      <c r="R50">
        <v>614</v>
      </c>
      <c r="S50">
        <v>614</v>
      </c>
      <c r="T50">
        <v>614</v>
      </c>
      <c r="U50">
        <v>613</v>
      </c>
      <c r="V50">
        <v>613</v>
      </c>
      <c r="W50">
        <v>613</v>
      </c>
    </row>
    <row r="51" spans="1:23">
      <c r="A51" s="95">
        <v>44351</v>
      </c>
      <c r="B51" s="475">
        <v>25</v>
      </c>
      <c r="H51">
        <v>661.46600000000001</v>
      </c>
      <c r="I51">
        <v>684</v>
      </c>
      <c r="J51">
        <v>685</v>
      </c>
      <c r="K51">
        <v>675</v>
      </c>
      <c r="L51">
        <v>654</v>
      </c>
      <c r="M51">
        <v>642</v>
      </c>
      <c r="N51">
        <v>631</v>
      </c>
      <c r="O51">
        <v>613</v>
      </c>
      <c r="P51">
        <v>611</v>
      </c>
      <c r="Q51">
        <v>609</v>
      </c>
      <c r="R51">
        <v>613</v>
      </c>
      <c r="S51">
        <v>613</v>
      </c>
      <c r="T51">
        <v>613</v>
      </c>
      <c r="U51">
        <v>612</v>
      </c>
      <c r="V51">
        <v>612</v>
      </c>
      <c r="W51">
        <v>612</v>
      </c>
    </row>
    <row r="52" spans="1:23">
      <c r="A52" s="95">
        <v>44354</v>
      </c>
      <c r="B52" s="475">
        <v>105</v>
      </c>
      <c r="H52">
        <v>665.26099999999997</v>
      </c>
      <c r="I52">
        <v>690</v>
      </c>
      <c r="J52">
        <v>690</v>
      </c>
      <c r="K52">
        <v>680</v>
      </c>
      <c r="L52">
        <v>659</v>
      </c>
      <c r="M52">
        <v>647</v>
      </c>
      <c r="N52">
        <v>636</v>
      </c>
      <c r="O52">
        <v>613</v>
      </c>
      <c r="P52">
        <v>611</v>
      </c>
      <c r="Q52">
        <v>609</v>
      </c>
      <c r="R52">
        <v>613</v>
      </c>
      <c r="S52">
        <v>613</v>
      </c>
      <c r="T52">
        <v>613</v>
      </c>
      <c r="U52">
        <v>612</v>
      </c>
      <c r="V52">
        <v>612</v>
      </c>
      <c r="W52">
        <v>612</v>
      </c>
    </row>
    <row r="53" spans="1:23" ht="15" customHeight="1">
      <c r="A53" s="95">
        <v>44355</v>
      </c>
      <c r="B53" s="475">
        <v>257</v>
      </c>
      <c r="H53">
        <v>663.84100000000001</v>
      </c>
      <c r="I53">
        <v>694</v>
      </c>
      <c r="J53">
        <v>694</v>
      </c>
      <c r="K53">
        <v>686</v>
      </c>
      <c r="L53">
        <v>661</v>
      </c>
      <c r="M53">
        <v>651</v>
      </c>
      <c r="N53">
        <v>641</v>
      </c>
      <c r="O53">
        <v>617</v>
      </c>
      <c r="P53">
        <v>615</v>
      </c>
      <c r="Q53">
        <v>613</v>
      </c>
      <c r="R53">
        <v>617</v>
      </c>
      <c r="S53">
        <v>617</v>
      </c>
      <c r="T53">
        <v>617</v>
      </c>
      <c r="U53">
        <v>616</v>
      </c>
      <c r="V53">
        <v>616</v>
      </c>
      <c r="W53">
        <v>616</v>
      </c>
    </row>
    <row r="54" spans="1:23" ht="15" customHeight="1">
      <c r="A54" s="95">
        <v>44356</v>
      </c>
      <c r="B54" s="475">
        <v>157</v>
      </c>
      <c r="H54">
        <v>663.83</v>
      </c>
      <c r="I54">
        <v>690</v>
      </c>
      <c r="J54">
        <v>690</v>
      </c>
      <c r="K54">
        <v>682</v>
      </c>
      <c r="L54">
        <v>660</v>
      </c>
      <c r="M54">
        <v>650</v>
      </c>
      <c r="N54">
        <v>640</v>
      </c>
      <c r="O54">
        <v>615</v>
      </c>
      <c r="P54">
        <v>613</v>
      </c>
      <c r="Q54">
        <v>611</v>
      </c>
      <c r="R54">
        <v>615</v>
      </c>
      <c r="S54">
        <v>615</v>
      </c>
      <c r="T54">
        <v>615</v>
      </c>
      <c r="U54">
        <v>614</v>
      </c>
      <c r="V54">
        <v>614</v>
      </c>
      <c r="W54">
        <v>614</v>
      </c>
    </row>
    <row r="55" spans="1:23">
      <c r="A55" s="95">
        <v>44357</v>
      </c>
      <c r="B55" s="63">
        <v>15</v>
      </c>
      <c r="H55">
        <v>665.55700000000002</v>
      </c>
      <c r="I55">
        <v>690</v>
      </c>
      <c r="J55">
        <v>690</v>
      </c>
      <c r="K55">
        <v>682</v>
      </c>
      <c r="L55">
        <v>660</v>
      </c>
      <c r="M55">
        <v>650</v>
      </c>
      <c r="N55">
        <v>640</v>
      </c>
      <c r="O55">
        <v>615</v>
      </c>
      <c r="P55">
        <v>613</v>
      </c>
      <c r="Q55">
        <v>611</v>
      </c>
      <c r="R55">
        <v>615</v>
      </c>
      <c r="S55">
        <v>615</v>
      </c>
      <c r="T55">
        <v>615</v>
      </c>
      <c r="U55">
        <v>614</v>
      </c>
      <c r="V55">
        <v>614</v>
      </c>
      <c r="W55">
        <v>614</v>
      </c>
    </row>
    <row r="56" spans="1:23">
      <c r="A56" s="95">
        <v>44358</v>
      </c>
      <c r="B56" s="63">
        <v>145</v>
      </c>
      <c r="H56">
        <v>664.125</v>
      </c>
      <c r="I56">
        <v>685</v>
      </c>
      <c r="J56">
        <v>688</v>
      </c>
      <c r="K56">
        <v>682</v>
      </c>
      <c r="L56">
        <v>660</v>
      </c>
      <c r="M56">
        <v>650</v>
      </c>
      <c r="N56">
        <v>640</v>
      </c>
      <c r="O56">
        <v>615</v>
      </c>
      <c r="P56">
        <v>613</v>
      </c>
      <c r="Q56">
        <v>611</v>
      </c>
      <c r="R56">
        <v>615</v>
      </c>
      <c r="S56">
        <v>615</v>
      </c>
      <c r="T56">
        <v>615</v>
      </c>
      <c r="U56">
        <v>614</v>
      </c>
      <c r="V56">
        <v>614</v>
      </c>
      <c r="W56">
        <v>614</v>
      </c>
    </row>
    <row r="57" spans="1:23">
      <c r="A57" s="95">
        <v>44361</v>
      </c>
      <c r="B57" s="63">
        <v>45</v>
      </c>
      <c r="H57">
        <v>663.20500000000004</v>
      </c>
      <c r="I57">
        <v>680</v>
      </c>
      <c r="J57">
        <v>686</v>
      </c>
      <c r="K57">
        <v>679</v>
      </c>
      <c r="L57">
        <v>658</v>
      </c>
      <c r="M57">
        <v>648</v>
      </c>
      <c r="N57">
        <v>638</v>
      </c>
      <c r="O57">
        <v>615</v>
      </c>
      <c r="P57">
        <v>613</v>
      </c>
      <c r="Q57">
        <v>611</v>
      </c>
      <c r="R57">
        <v>615</v>
      </c>
      <c r="S57">
        <v>615</v>
      </c>
      <c r="T57">
        <v>615</v>
      </c>
      <c r="U57">
        <v>614</v>
      </c>
      <c r="V57">
        <v>614</v>
      </c>
      <c r="W57">
        <v>614</v>
      </c>
    </row>
    <row r="58" spans="1:23">
      <c r="A58" s="95">
        <v>44362</v>
      </c>
      <c r="B58" s="63">
        <v>180</v>
      </c>
      <c r="H58">
        <v>662.44299999999998</v>
      </c>
      <c r="I58">
        <v>675</v>
      </c>
      <c r="J58">
        <v>679</v>
      </c>
      <c r="K58">
        <v>672</v>
      </c>
      <c r="L58">
        <v>651</v>
      </c>
      <c r="M58">
        <v>642</v>
      </c>
      <c r="N58">
        <v>627</v>
      </c>
      <c r="O58">
        <v>612</v>
      </c>
      <c r="P58">
        <v>610</v>
      </c>
      <c r="Q58">
        <v>608</v>
      </c>
      <c r="R58">
        <v>612</v>
      </c>
      <c r="S58">
        <v>612</v>
      </c>
      <c r="T58">
        <v>612</v>
      </c>
      <c r="U58">
        <v>611</v>
      </c>
      <c r="V58">
        <v>611</v>
      </c>
      <c r="W58">
        <v>611</v>
      </c>
    </row>
    <row r="59" spans="1:23">
      <c r="A59" s="95">
        <v>44363</v>
      </c>
      <c r="B59" s="63">
        <v>205</v>
      </c>
      <c r="H59">
        <v>662.65899999999999</v>
      </c>
      <c r="I59">
        <v>673</v>
      </c>
      <c r="J59">
        <v>676</v>
      </c>
      <c r="K59">
        <v>674</v>
      </c>
      <c r="L59">
        <v>652</v>
      </c>
      <c r="M59">
        <v>642</v>
      </c>
      <c r="N59">
        <v>627</v>
      </c>
      <c r="O59">
        <v>610</v>
      </c>
      <c r="P59">
        <v>606</v>
      </c>
      <c r="Q59">
        <v>603</v>
      </c>
      <c r="R59">
        <v>608</v>
      </c>
      <c r="S59">
        <v>608</v>
      </c>
      <c r="T59">
        <v>608</v>
      </c>
      <c r="U59">
        <v>607</v>
      </c>
      <c r="V59">
        <v>607</v>
      </c>
      <c r="W59">
        <v>607</v>
      </c>
    </row>
    <row r="60" spans="1:23">
      <c r="A60" s="95">
        <v>44364</v>
      </c>
      <c r="B60" s="63">
        <v>240</v>
      </c>
      <c r="H60">
        <v>660.48900000000003</v>
      </c>
      <c r="I60">
        <v>660</v>
      </c>
      <c r="J60">
        <v>670</v>
      </c>
      <c r="K60">
        <v>669</v>
      </c>
      <c r="L60">
        <v>649</v>
      </c>
      <c r="M60">
        <v>637</v>
      </c>
      <c r="N60">
        <v>623</v>
      </c>
      <c r="O60">
        <v>607</v>
      </c>
      <c r="P60">
        <v>603</v>
      </c>
      <c r="Q60">
        <v>601</v>
      </c>
      <c r="R60">
        <v>605</v>
      </c>
      <c r="S60">
        <v>605</v>
      </c>
      <c r="T60">
        <v>605</v>
      </c>
      <c r="U60">
        <v>604</v>
      </c>
      <c r="V60">
        <v>604</v>
      </c>
      <c r="W60">
        <v>604</v>
      </c>
    </row>
    <row r="61" spans="1:23">
      <c r="A61" s="95">
        <v>44365</v>
      </c>
      <c r="B61" s="63">
        <v>244</v>
      </c>
      <c r="H61">
        <v>660.17</v>
      </c>
      <c r="I61">
        <v>648</v>
      </c>
      <c r="J61">
        <v>660</v>
      </c>
      <c r="K61">
        <v>661</v>
      </c>
      <c r="L61">
        <v>643</v>
      </c>
      <c r="M61">
        <v>629</v>
      </c>
      <c r="N61">
        <v>615</v>
      </c>
      <c r="O61">
        <v>604</v>
      </c>
      <c r="P61">
        <v>600</v>
      </c>
      <c r="Q61">
        <v>596</v>
      </c>
      <c r="R61">
        <v>603</v>
      </c>
      <c r="S61">
        <v>603</v>
      </c>
      <c r="T61">
        <v>603</v>
      </c>
      <c r="U61">
        <v>602</v>
      </c>
      <c r="V61">
        <v>602</v>
      </c>
      <c r="W61">
        <v>602</v>
      </c>
    </row>
    <row r="62" spans="1:23">
      <c r="A62" s="95">
        <v>44368</v>
      </c>
      <c r="B62" s="63">
        <v>27</v>
      </c>
      <c r="H62">
        <v>659.86400000000003</v>
      </c>
      <c r="I62">
        <v>651</v>
      </c>
      <c r="J62">
        <v>662</v>
      </c>
      <c r="K62">
        <v>663</v>
      </c>
      <c r="L62">
        <v>644</v>
      </c>
      <c r="M62">
        <v>629</v>
      </c>
      <c r="N62">
        <v>615</v>
      </c>
      <c r="O62">
        <v>604</v>
      </c>
      <c r="P62">
        <v>600</v>
      </c>
      <c r="Q62">
        <v>596</v>
      </c>
      <c r="R62">
        <v>603</v>
      </c>
      <c r="S62">
        <v>603</v>
      </c>
      <c r="T62">
        <v>603</v>
      </c>
      <c r="U62">
        <v>602</v>
      </c>
      <c r="V62">
        <v>602</v>
      </c>
      <c r="W62">
        <v>602</v>
      </c>
    </row>
    <row r="63" spans="1:23">
      <c r="A63" s="95">
        <v>44369</v>
      </c>
      <c r="B63" s="63">
        <v>140</v>
      </c>
      <c r="H63">
        <v>659.86400000000003</v>
      </c>
      <c r="I63">
        <v>655</v>
      </c>
      <c r="J63">
        <v>665</v>
      </c>
      <c r="K63">
        <v>665</v>
      </c>
      <c r="L63">
        <v>649</v>
      </c>
      <c r="M63">
        <v>633</v>
      </c>
      <c r="N63">
        <v>617</v>
      </c>
      <c r="O63">
        <v>606</v>
      </c>
      <c r="P63">
        <v>602</v>
      </c>
      <c r="Q63">
        <v>598</v>
      </c>
      <c r="R63">
        <v>605</v>
      </c>
      <c r="S63">
        <v>605</v>
      </c>
      <c r="T63">
        <v>605</v>
      </c>
      <c r="U63">
        <v>604</v>
      </c>
      <c r="V63">
        <v>604</v>
      </c>
      <c r="W63">
        <v>604</v>
      </c>
    </row>
    <row r="64" spans="1:23" ht="15" customHeight="1">
      <c r="A64" s="95">
        <v>44370</v>
      </c>
      <c r="B64" s="63">
        <v>252</v>
      </c>
      <c r="H64">
        <v>659.17</v>
      </c>
      <c r="I64">
        <v>655</v>
      </c>
      <c r="J64">
        <v>665</v>
      </c>
      <c r="K64">
        <v>667</v>
      </c>
      <c r="L64">
        <v>649</v>
      </c>
      <c r="M64">
        <v>634</v>
      </c>
      <c r="N64">
        <v>619</v>
      </c>
      <c r="O64">
        <v>608</v>
      </c>
      <c r="P64">
        <v>606</v>
      </c>
      <c r="Q64">
        <v>604</v>
      </c>
      <c r="R64">
        <v>608</v>
      </c>
      <c r="S64">
        <v>608</v>
      </c>
      <c r="T64">
        <v>608</v>
      </c>
      <c r="U64">
        <v>607</v>
      </c>
      <c r="V64">
        <v>607</v>
      </c>
      <c r="W64">
        <v>607</v>
      </c>
    </row>
    <row r="65" spans="1:23">
      <c r="A65" s="95">
        <v>44371</v>
      </c>
      <c r="B65" s="63">
        <v>289</v>
      </c>
      <c r="H65">
        <v>658.64800000000002</v>
      </c>
      <c r="I65">
        <v>653</v>
      </c>
      <c r="J65">
        <v>664</v>
      </c>
      <c r="K65">
        <v>665</v>
      </c>
      <c r="L65">
        <v>649</v>
      </c>
      <c r="M65">
        <v>632</v>
      </c>
      <c r="N65">
        <v>618</v>
      </c>
      <c r="O65">
        <v>609</v>
      </c>
      <c r="P65">
        <v>606</v>
      </c>
      <c r="Q65">
        <v>603</v>
      </c>
      <c r="R65">
        <v>609</v>
      </c>
      <c r="S65">
        <v>609</v>
      </c>
      <c r="T65">
        <v>609</v>
      </c>
      <c r="U65">
        <v>607</v>
      </c>
      <c r="V65">
        <v>607</v>
      </c>
      <c r="W65">
        <v>607</v>
      </c>
    </row>
    <row r="66" spans="1:23" s="104" customFormat="1">
      <c r="A66" s="386">
        <v>44372</v>
      </c>
      <c r="B66" s="479">
        <v>130</v>
      </c>
      <c r="H66" s="104">
        <v>658.05700000000002</v>
      </c>
      <c r="I66" s="104">
        <v>651</v>
      </c>
      <c r="J66" s="104">
        <v>661</v>
      </c>
      <c r="K66" s="104">
        <v>662</v>
      </c>
      <c r="L66" s="104">
        <v>648</v>
      </c>
      <c r="M66" s="104">
        <v>630</v>
      </c>
      <c r="N66" s="104">
        <v>617</v>
      </c>
      <c r="O66" s="104">
        <v>608</v>
      </c>
      <c r="P66" s="104">
        <v>606</v>
      </c>
      <c r="Q66" s="104">
        <v>604</v>
      </c>
      <c r="R66" s="104">
        <v>609</v>
      </c>
      <c r="S66" s="104">
        <v>609</v>
      </c>
      <c r="T66" s="104">
        <v>609</v>
      </c>
      <c r="U66" s="104">
        <v>607</v>
      </c>
      <c r="V66" s="104">
        <v>607</v>
      </c>
      <c r="W66" s="104">
        <v>607</v>
      </c>
    </row>
    <row r="67" spans="1:23">
      <c r="A67" s="95">
        <v>44375</v>
      </c>
      <c r="B67" s="63">
        <v>85</v>
      </c>
      <c r="H67">
        <v>657.64800000000002</v>
      </c>
      <c r="I67">
        <v>651</v>
      </c>
      <c r="J67">
        <v>662</v>
      </c>
      <c r="K67">
        <v>663</v>
      </c>
      <c r="L67">
        <v>647</v>
      </c>
      <c r="M67">
        <v>630</v>
      </c>
      <c r="N67">
        <v>616</v>
      </c>
      <c r="O67">
        <v>608</v>
      </c>
      <c r="P67">
        <v>606</v>
      </c>
      <c r="Q67">
        <v>604</v>
      </c>
      <c r="R67">
        <v>609</v>
      </c>
      <c r="S67">
        <v>609</v>
      </c>
      <c r="T67">
        <v>609</v>
      </c>
      <c r="U67">
        <v>607</v>
      </c>
      <c r="V67">
        <v>607</v>
      </c>
      <c r="W67">
        <v>607</v>
      </c>
    </row>
    <row r="68" spans="1:23">
      <c r="A68" s="95">
        <v>44376</v>
      </c>
      <c r="B68" s="63">
        <v>40</v>
      </c>
      <c r="H68">
        <v>657.15899999999999</v>
      </c>
      <c r="I68">
        <v>652</v>
      </c>
      <c r="J68">
        <v>662</v>
      </c>
      <c r="K68">
        <v>663</v>
      </c>
      <c r="L68">
        <v>647</v>
      </c>
      <c r="M68">
        <v>627</v>
      </c>
      <c r="N68">
        <v>615</v>
      </c>
      <c r="O68">
        <v>608</v>
      </c>
      <c r="P68">
        <v>606</v>
      </c>
      <c r="Q68">
        <v>604</v>
      </c>
      <c r="R68">
        <v>609</v>
      </c>
      <c r="S68">
        <v>609</v>
      </c>
      <c r="T68">
        <v>609</v>
      </c>
      <c r="U68">
        <v>607</v>
      </c>
      <c r="V68">
        <v>607</v>
      </c>
      <c r="W68">
        <v>607</v>
      </c>
    </row>
    <row r="69" spans="1:23" ht="14.45" customHeight="1">
      <c r="A69" s="95">
        <v>44377</v>
      </c>
      <c r="B69" s="63">
        <v>77</v>
      </c>
      <c r="H69">
        <v>656.59100000000001</v>
      </c>
      <c r="I69">
        <v>651</v>
      </c>
      <c r="J69">
        <v>663</v>
      </c>
      <c r="K69">
        <v>665</v>
      </c>
      <c r="L69">
        <v>648</v>
      </c>
      <c r="M69">
        <v>632</v>
      </c>
      <c r="N69">
        <v>618</v>
      </c>
      <c r="O69">
        <v>611</v>
      </c>
      <c r="P69">
        <v>610</v>
      </c>
      <c r="Q69">
        <v>609</v>
      </c>
      <c r="R69">
        <v>611</v>
      </c>
      <c r="S69">
        <v>611</v>
      </c>
      <c r="T69">
        <v>611</v>
      </c>
      <c r="U69">
        <v>610</v>
      </c>
      <c r="V69">
        <v>610</v>
      </c>
      <c r="W69">
        <v>610</v>
      </c>
    </row>
    <row r="70" spans="1:23" ht="15" customHeight="1">
      <c r="A70" s="95">
        <v>44378</v>
      </c>
      <c r="B70" s="63">
        <v>117</v>
      </c>
      <c r="H70">
        <v>656.59100000000001</v>
      </c>
      <c r="I70">
        <v>651.81799999999998</v>
      </c>
      <c r="J70">
        <v>665</v>
      </c>
      <c r="K70">
        <v>666</v>
      </c>
      <c r="L70">
        <v>654</v>
      </c>
      <c r="M70">
        <v>642</v>
      </c>
      <c r="N70">
        <v>630</v>
      </c>
      <c r="O70">
        <v>613</v>
      </c>
      <c r="P70">
        <v>612</v>
      </c>
      <c r="Q70">
        <v>611</v>
      </c>
      <c r="R70">
        <v>614</v>
      </c>
      <c r="S70">
        <v>614</v>
      </c>
      <c r="T70">
        <v>614</v>
      </c>
      <c r="U70">
        <v>613</v>
      </c>
      <c r="V70">
        <v>613</v>
      </c>
      <c r="W70">
        <v>613</v>
      </c>
    </row>
    <row r="71" spans="1:23">
      <c r="A71" s="95">
        <v>44379</v>
      </c>
      <c r="B71" s="63">
        <v>84</v>
      </c>
      <c r="H71">
        <v>656.59100000000001</v>
      </c>
      <c r="I71">
        <v>650.79499999999996</v>
      </c>
      <c r="J71">
        <v>664</v>
      </c>
      <c r="K71">
        <v>666</v>
      </c>
      <c r="L71">
        <v>654</v>
      </c>
      <c r="M71">
        <v>643</v>
      </c>
      <c r="N71">
        <v>632</v>
      </c>
      <c r="O71">
        <v>616</v>
      </c>
      <c r="P71">
        <v>615</v>
      </c>
      <c r="Q71">
        <v>614</v>
      </c>
      <c r="R71">
        <v>617</v>
      </c>
      <c r="S71">
        <v>617</v>
      </c>
      <c r="T71">
        <v>617</v>
      </c>
      <c r="U71">
        <v>616</v>
      </c>
      <c r="V71">
        <v>616</v>
      </c>
      <c r="W71">
        <v>616</v>
      </c>
    </row>
    <row r="72" spans="1:23" s="189" customFormat="1">
      <c r="A72" s="103">
        <v>44382</v>
      </c>
      <c r="B72" s="476">
        <v>84</v>
      </c>
      <c r="H72" s="189">
        <v>656.59100000000001</v>
      </c>
      <c r="I72" s="189">
        <v>650.79499999999996</v>
      </c>
      <c r="J72" s="189">
        <v>664</v>
      </c>
      <c r="K72" s="189">
        <v>666</v>
      </c>
      <c r="L72" s="189">
        <v>654</v>
      </c>
      <c r="M72" s="189">
        <v>643</v>
      </c>
      <c r="N72" s="189">
        <v>632</v>
      </c>
      <c r="O72" s="189">
        <v>616</v>
      </c>
      <c r="P72" s="189">
        <v>615</v>
      </c>
      <c r="Q72" s="189">
        <v>614</v>
      </c>
      <c r="R72" s="189">
        <v>617</v>
      </c>
      <c r="S72" s="189">
        <v>617</v>
      </c>
      <c r="T72" s="189">
        <v>617</v>
      </c>
      <c r="U72" s="189">
        <v>616</v>
      </c>
      <c r="V72" s="189">
        <v>616</v>
      </c>
      <c r="W72" s="189">
        <v>616</v>
      </c>
    </row>
    <row r="73" spans="1:23">
      <c r="A73" s="95">
        <v>44383</v>
      </c>
      <c r="B73" s="63">
        <v>296</v>
      </c>
      <c r="H73">
        <v>656.59100000000001</v>
      </c>
      <c r="I73">
        <v>652.22699999999998</v>
      </c>
      <c r="J73">
        <v>662</v>
      </c>
      <c r="K73">
        <v>663</v>
      </c>
      <c r="L73">
        <v>650</v>
      </c>
      <c r="M73">
        <v>642</v>
      </c>
      <c r="N73">
        <v>632</v>
      </c>
      <c r="O73">
        <v>621</v>
      </c>
      <c r="P73">
        <v>620</v>
      </c>
      <c r="Q73">
        <v>619</v>
      </c>
      <c r="R73">
        <v>620</v>
      </c>
      <c r="S73">
        <v>620</v>
      </c>
      <c r="T73">
        <v>620</v>
      </c>
      <c r="U73">
        <v>619</v>
      </c>
      <c r="V73">
        <v>619</v>
      </c>
      <c r="W73">
        <v>619</v>
      </c>
    </row>
    <row r="74" spans="1:23">
      <c r="A74" s="95">
        <v>44384</v>
      </c>
      <c r="B74" s="63">
        <v>261</v>
      </c>
      <c r="I74">
        <v>660.40899999999999</v>
      </c>
      <c r="J74">
        <v>675</v>
      </c>
      <c r="K74">
        <v>675</v>
      </c>
      <c r="L74">
        <v>660</v>
      </c>
      <c r="M74">
        <v>650</v>
      </c>
      <c r="N74">
        <v>640</v>
      </c>
      <c r="O74">
        <v>622</v>
      </c>
      <c r="P74">
        <v>621</v>
      </c>
      <c r="Q74">
        <v>620</v>
      </c>
      <c r="R74">
        <v>621</v>
      </c>
      <c r="S74">
        <v>621</v>
      </c>
      <c r="T74">
        <v>621</v>
      </c>
      <c r="U74">
        <v>620</v>
      </c>
      <c r="V74">
        <v>620</v>
      </c>
      <c r="W74">
        <v>620</v>
      </c>
    </row>
    <row r="75" spans="1:23">
      <c r="A75" s="95">
        <v>44385</v>
      </c>
      <c r="B75" s="63">
        <v>30</v>
      </c>
      <c r="I75">
        <v>663.94299999999998</v>
      </c>
      <c r="J75">
        <v>683</v>
      </c>
      <c r="K75">
        <v>678</v>
      </c>
      <c r="L75">
        <v>663</v>
      </c>
      <c r="M75">
        <v>653</v>
      </c>
      <c r="N75">
        <v>643</v>
      </c>
      <c r="O75">
        <v>622</v>
      </c>
      <c r="P75">
        <v>621</v>
      </c>
      <c r="Q75">
        <v>620</v>
      </c>
      <c r="R75">
        <v>621</v>
      </c>
      <c r="S75">
        <v>621</v>
      </c>
      <c r="T75">
        <v>621</v>
      </c>
      <c r="U75">
        <v>620</v>
      </c>
      <c r="V75">
        <v>620</v>
      </c>
      <c r="W75">
        <v>620</v>
      </c>
    </row>
    <row r="76" spans="1:23" ht="15" customHeight="1">
      <c r="A76" s="95">
        <v>44386</v>
      </c>
      <c r="B76" s="63">
        <v>0</v>
      </c>
      <c r="I76">
        <v>665.28399999999999</v>
      </c>
      <c r="J76">
        <v>680</v>
      </c>
      <c r="K76">
        <v>678</v>
      </c>
      <c r="L76">
        <v>663</v>
      </c>
      <c r="M76">
        <v>653</v>
      </c>
      <c r="N76">
        <v>643</v>
      </c>
      <c r="O76">
        <v>622</v>
      </c>
      <c r="P76">
        <v>621</v>
      </c>
      <c r="Q76">
        <v>620</v>
      </c>
      <c r="R76">
        <v>621</v>
      </c>
      <c r="S76">
        <v>621</v>
      </c>
      <c r="T76">
        <v>621</v>
      </c>
      <c r="U76">
        <v>620</v>
      </c>
      <c r="V76">
        <v>620</v>
      </c>
      <c r="W76">
        <v>620</v>
      </c>
    </row>
    <row r="77" spans="1:23">
      <c r="A77" s="95">
        <v>44389</v>
      </c>
      <c r="B77" s="63">
        <v>0</v>
      </c>
      <c r="I77">
        <v>665.53399999999999</v>
      </c>
      <c r="J77">
        <v>677</v>
      </c>
      <c r="K77">
        <v>676</v>
      </c>
      <c r="L77">
        <v>661</v>
      </c>
      <c r="M77">
        <v>651</v>
      </c>
      <c r="N77">
        <v>641</v>
      </c>
      <c r="O77">
        <v>622</v>
      </c>
      <c r="P77">
        <v>621</v>
      </c>
      <c r="Q77">
        <v>620</v>
      </c>
      <c r="R77">
        <v>621</v>
      </c>
      <c r="S77">
        <v>621</v>
      </c>
      <c r="T77">
        <v>621</v>
      </c>
      <c r="U77">
        <v>620</v>
      </c>
      <c r="V77">
        <v>620</v>
      </c>
      <c r="W77">
        <v>620</v>
      </c>
    </row>
    <row r="78" spans="1:23">
      <c r="A78" s="95">
        <v>44390</v>
      </c>
      <c r="B78" s="63">
        <v>80</v>
      </c>
      <c r="I78">
        <v>664.68200000000002</v>
      </c>
      <c r="J78">
        <v>670</v>
      </c>
      <c r="K78">
        <v>670</v>
      </c>
      <c r="L78">
        <v>655</v>
      </c>
      <c r="M78">
        <v>645</v>
      </c>
      <c r="N78">
        <v>636</v>
      </c>
      <c r="O78">
        <v>617</v>
      </c>
      <c r="P78">
        <v>616</v>
      </c>
      <c r="Q78">
        <v>615</v>
      </c>
      <c r="R78">
        <v>616</v>
      </c>
      <c r="S78">
        <v>616</v>
      </c>
      <c r="T78">
        <v>616</v>
      </c>
      <c r="U78">
        <v>615</v>
      </c>
      <c r="V78">
        <v>615</v>
      </c>
      <c r="W78">
        <v>615</v>
      </c>
    </row>
    <row r="79" spans="1:23">
      <c r="A79" s="95">
        <v>44391</v>
      </c>
      <c r="B79" s="63">
        <v>27</v>
      </c>
      <c r="I79">
        <v>664.73900000000003</v>
      </c>
      <c r="J79">
        <v>668</v>
      </c>
      <c r="K79">
        <v>668</v>
      </c>
      <c r="L79">
        <v>654</v>
      </c>
      <c r="M79">
        <v>644</v>
      </c>
      <c r="N79">
        <v>634</v>
      </c>
      <c r="O79">
        <v>620</v>
      </c>
      <c r="P79">
        <v>619</v>
      </c>
      <c r="Q79">
        <v>618</v>
      </c>
      <c r="R79">
        <v>618</v>
      </c>
      <c r="S79">
        <v>618</v>
      </c>
      <c r="T79">
        <v>618</v>
      </c>
      <c r="U79">
        <v>617</v>
      </c>
      <c r="V79">
        <v>617</v>
      </c>
      <c r="W79">
        <v>617</v>
      </c>
    </row>
    <row r="80" spans="1:23">
      <c r="A80" s="95">
        <v>44392</v>
      </c>
      <c r="B80" s="63">
        <v>110</v>
      </c>
      <c r="I80">
        <v>664.23900000000003</v>
      </c>
      <c r="J80">
        <v>667</v>
      </c>
      <c r="K80">
        <v>665</v>
      </c>
      <c r="L80">
        <v>653</v>
      </c>
      <c r="M80">
        <v>643</v>
      </c>
      <c r="N80">
        <v>633</v>
      </c>
      <c r="O80">
        <v>619</v>
      </c>
      <c r="P80">
        <v>618</v>
      </c>
      <c r="Q80">
        <v>617</v>
      </c>
      <c r="R80">
        <v>618</v>
      </c>
      <c r="S80">
        <v>618</v>
      </c>
      <c r="T80">
        <v>618</v>
      </c>
      <c r="U80">
        <v>617</v>
      </c>
      <c r="V80">
        <v>617</v>
      </c>
      <c r="W80">
        <v>617</v>
      </c>
    </row>
    <row r="81" spans="1:23">
      <c r="A81" s="95">
        <v>44393</v>
      </c>
      <c r="B81" s="63">
        <v>33</v>
      </c>
      <c r="I81">
        <v>664.28399999999999</v>
      </c>
      <c r="J81">
        <v>662</v>
      </c>
      <c r="K81">
        <v>661</v>
      </c>
      <c r="L81">
        <v>652</v>
      </c>
      <c r="M81">
        <v>642</v>
      </c>
      <c r="N81">
        <v>632</v>
      </c>
      <c r="O81">
        <v>618</v>
      </c>
      <c r="P81">
        <v>617</v>
      </c>
      <c r="Q81">
        <v>616</v>
      </c>
      <c r="R81">
        <v>618</v>
      </c>
      <c r="S81">
        <v>618</v>
      </c>
      <c r="T81">
        <v>618</v>
      </c>
      <c r="U81">
        <v>617</v>
      </c>
      <c r="V81">
        <v>617</v>
      </c>
      <c r="W81">
        <v>617</v>
      </c>
    </row>
    <row r="82" spans="1:23">
      <c r="A82" s="95">
        <v>44396</v>
      </c>
      <c r="B82" s="63">
        <v>30</v>
      </c>
      <c r="I82">
        <v>662.61400000000003</v>
      </c>
      <c r="J82">
        <v>660</v>
      </c>
      <c r="K82">
        <v>659</v>
      </c>
      <c r="L82">
        <v>651</v>
      </c>
      <c r="M82">
        <v>641</v>
      </c>
      <c r="N82">
        <v>631</v>
      </c>
      <c r="O82">
        <v>617</v>
      </c>
      <c r="P82">
        <v>616</v>
      </c>
      <c r="Q82">
        <v>615</v>
      </c>
      <c r="R82">
        <v>618</v>
      </c>
      <c r="S82">
        <v>618</v>
      </c>
      <c r="T82">
        <v>618</v>
      </c>
      <c r="U82">
        <v>618</v>
      </c>
      <c r="V82">
        <v>618</v>
      </c>
      <c r="W82">
        <v>618</v>
      </c>
    </row>
    <row r="83" spans="1:23">
      <c r="A83" s="95">
        <v>44397</v>
      </c>
      <c r="B83" s="63">
        <v>58</v>
      </c>
      <c r="I83">
        <v>661.53399999999999</v>
      </c>
      <c r="J83">
        <v>650</v>
      </c>
      <c r="K83">
        <v>650</v>
      </c>
      <c r="L83">
        <v>642</v>
      </c>
      <c r="M83">
        <v>633</v>
      </c>
      <c r="N83">
        <v>623</v>
      </c>
      <c r="O83">
        <v>615</v>
      </c>
      <c r="P83">
        <v>614</v>
      </c>
      <c r="Q83">
        <v>613</v>
      </c>
      <c r="R83">
        <v>616</v>
      </c>
      <c r="S83">
        <v>616</v>
      </c>
      <c r="T83">
        <v>616</v>
      </c>
      <c r="U83">
        <v>616</v>
      </c>
      <c r="V83">
        <v>616</v>
      </c>
      <c r="W83">
        <v>616</v>
      </c>
    </row>
    <row r="84" spans="1:23">
      <c r="A84" s="95">
        <v>44398</v>
      </c>
      <c r="B84" s="63">
        <v>100</v>
      </c>
      <c r="I84">
        <v>660.11400000000003</v>
      </c>
      <c r="J84">
        <v>640</v>
      </c>
      <c r="K84">
        <v>641</v>
      </c>
      <c r="L84">
        <v>636</v>
      </c>
      <c r="M84">
        <v>628</v>
      </c>
      <c r="N84">
        <v>619</v>
      </c>
      <c r="O84">
        <v>616</v>
      </c>
      <c r="P84">
        <v>615</v>
      </c>
      <c r="Q84">
        <v>614</v>
      </c>
      <c r="R84">
        <v>618</v>
      </c>
      <c r="S84">
        <v>618</v>
      </c>
      <c r="T84">
        <v>618</v>
      </c>
      <c r="U84">
        <v>618</v>
      </c>
      <c r="V84">
        <v>618</v>
      </c>
      <c r="W84">
        <v>618</v>
      </c>
    </row>
    <row r="85" spans="1:23">
      <c r="A85" s="95">
        <v>44399</v>
      </c>
      <c r="B85" s="63">
        <v>90</v>
      </c>
      <c r="I85">
        <v>658.36400000000003</v>
      </c>
      <c r="J85">
        <v>635</v>
      </c>
      <c r="K85">
        <v>636</v>
      </c>
      <c r="L85">
        <v>630</v>
      </c>
      <c r="M85">
        <v>622</v>
      </c>
      <c r="N85">
        <v>615</v>
      </c>
      <c r="O85">
        <v>613</v>
      </c>
      <c r="P85">
        <v>612</v>
      </c>
      <c r="Q85">
        <v>611</v>
      </c>
      <c r="R85">
        <v>615</v>
      </c>
      <c r="S85">
        <v>615</v>
      </c>
      <c r="T85">
        <v>615</v>
      </c>
      <c r="U85">
        <v>615</v>
      </c>
      <c r="V85">
        <v>615</v>
      </c>
      <c r="W85">
        <v>615</v>
      </c>
    </row>
    <row r="86" spans="1:23">
      <c r="A86" s="95">
        <v>44400</v>
      </c>
      <c r="B86" s="63">
        <v>30</v>
      </c>
      <c r="I86">
        <v>657.125</v>
      </c>
      <c r="J86">
        <v>630</v>
      </c>
      <c r="K86">
        <v>633</v>
      </c>
      <c r="L86">
        <v>627</v>
      </c>
      <c r="M86">
        <v>621</v>
      </c>
      <c r="N86">
        <v>614</v>
      </c>
      <c r="O86">
        <v>613</v>
      </c>
      <c r="P86">
        <v>613</v>
      </c>
      <c r="Q86">
        <v>613</v>
      </c>
      <c r="R86">
        <v>616</v>
      </c>
      <c r="S86">
        <v>616</v>
      </c>
      <c r="T86">
        <v>616</v>
      </c>
      <c r="U86">
        <v>616</v>
      </c>
      <c r="V86">
        <v>616</v>
      </c>
      <c r="W86">
        <v>616</v>
      </c>
    </row>
    <row r="87" spans="1:23">
      <c r="A87" s="95">
        <v>44403</v>
      </c>
      <c r="B87" s="63">
        <v>60</v>
      </c>
      <c r="I87">
        <v>656.08</v>
      </c>
      <c r="J87">
        <v>627</v>
      </c>
      <c r="K87">
        <v>631</v>
      </c>
      <c r="L87">
        <v>626</v>
      </c>
      <c r="M87">
        <v>621</v>
      </c>
      <c r="N87">
        <v>616</v>
      </c>
      <c r="O87">
        <v>614</v>
      </c>
      <c r="P87">
        <v>614</v>
      </c>
      <c r="Q87">
        <v>614</v>
      </c>
      <c r="R87">
        <v>616</v>
      </c>
      <c r="S87">
        <v>616</v>
      </c>
      <c r="T87">
        <v>616</v>
      </c>
      <c r="U87">
        <v>616</v>
      </c>
      <c r="V87">
        <v>616</v>
      </c>
      <c r="W87">
        <v>616</v>
      </c>
    </row>
    <row r="88" spans="1:23">
      <c r="A88" s="95">
        <v>44404</v>
      </c>
      <c r="B88" s="63">
        <v>179</v>
      </c>
      <c r="I88">
        <v>654.90899999999999</v>
      </c>
      <c r="J88">
        <v>626</v>
      </c>
      <c r="K88">
        <v>631</v>
      </c>
      <c r="L88">
        <v>626</v>
      </c>
      <c r="M88">
        <v>620</v>
      </c>
      <c r="N88">
        <v>615</v>
      </c>
      <c r="O88">
        <v>614</v>
      </c>
      <c r="P88">
        <v>614</v>
      </c>
      <c r="Q88">
        <v>614</v>
      </c>
      <c r="R88">
        <v>616</v>
      </c>
      <c r="S88">
        <v>616</v>
      </c>
      <c r="T88">
        <v>616</v>
      </c>
      <c r="U88">
        <v>616</v>
      </c>
      <c r="V88">
        <v>616</v>
      </c>
      <c r="W88">
        <v>616</v>
      </c>
    </row>
    <row r="89" spans="1:23">
      <c r="A89" s="95">
        <v>44405</v>
      </c>
      <c r="B89" s="63">
        <v>77</v>
      </c>
      <c r="I89">
        <v>653.72699999999998</v>
      </c>
      <c r="J89">
        <v>627</v>
      </c>
      <c r="K89">
        <v>631</v>
      </c>
      <c r="L89">
        <v>627</v>
      </c>
      <c r="M89">
        <v>621</v>
      </c>
      <c r="N89">
        <v>615</v>
      </c>
      <c r="O89">
        <v>611</v>
      </c>
      <c r="P89">
        <v>611</v>
      </c>
      <c r="Q89">
        <v>611</v>
      </c>
      <c r="R89">
        <v>615</v>
      </c>
      <c r="S89">
        <v>615</v>
      </c>
      <c r="T89">
        <v>615</v>
      </c>
      <c r="U89">
        <v>614</v>
      </c>
      <c r="V89">
        <v>614</v>
      </c>
      <c r="W89">
        <v>614</v>
      </c>
    </row>
    <row r="90" spans="1:23">
      <c r="A90" s="95">
        <v>44406</v>
      </c>
      <c r="B90" s="63">
        <v>100</v>
      </c>
      <c r="I90">
        <v>652.52300000000002</v>
      </c>
      <c r="J90">
        <v>632</v>
      </c>
      <c r="K90">
        <v>635</v>
      </c>
      <c r="L90">
        <v>630</v>
      </c>
      <c r="M90">
        <v>625</v>
      </c>
      <c r="N90">
        <v>620</v>
      </c>
      <c r="O90">
        <v>616</v>
      </c>
      <c r="P90">
        <v>616</v>
      </c>
      <c r="Q90">
        <v>616</v>
      </c>
      <c r="R90">
        <v>618</v>
      </c>
      <c r="S90">
        <v>618</v>
      </c>
      <c r="T90">
        <v>618</v>
      </c>
      <c r="U90">
        <v>617</v>
      </c>
      <c r="V90">
        <v>617</v>
      </c>
      <c r="W90">
        <v>617</v>
      </c>
    </row>
    <row r="91" spans="1:23">
      <c r="A91" s="95">
        <v>44407</v>
      </c>
      <c r="B91" s="63">
        <v>353</v>
      </c>
      <c r="I91">
        <v>651.43200000000002</v>
      </c>
      <c r="J91">
        <v>637</v>
      </c>
      <c r="K91">
        <v>640</v>
      </c>
      <c r="L91">
        <v>635</v>
      </c>
      <c r="M91">
        <v>629</v>
      </c>
      <c r="N91">
        <v>624</v>
      </c>
      <c r="O91">
        <v>618</v>
      </c>
      <c r="P91">
        <v>618</v>
      </c>
      <c r="Q91">
        <v>618</v>
      </c>
      <c r="R91">
        <v>619</v>
      </c>
      <c r="S91">
        <v>619</v>
      </c>
      <c r="T91">
        <v>619</v>
      </c>
      <c r="U91">
        <v>617</v>
      </c>
      <c r="V91">
        <v>617</v>
      </c>
      <c r="W91">
        <v>617</v>
      </c>
    </row>
    <row r="92" spans="1:23">
      <c r="A92" s="95">
        <v>44410</v>
      </c>
      <c r="B92" s="63">
        <v>0</v>
      </c>
      <c r="I92">
        <v>651.43200000000002</v>
      </c>
      <c r="J92">
        <v>616.548</v>
      </c>
      <c r="K92">
        <v>626</v>
      </c>
      <c r="L92">
        <v>625</v>
      </c>
      <c r="M92">
        <v>621</v>
      </c>
      <c r="N92">
        <v>616</v>
      </c>
      <c r="O92">
        <v>610</v>
      </c>
      <c r="P92">
        <v>610</v>
      </c>
      <c r="Q92">
        <v>610</v>
      </c>
      <c r="R92">
        <v>611</v>
      </c>
      <c r="S92">
        <v>611</v>
      </c>
      <c r="T92">
        <v>611</v>
      </c>
      <c r="U92">
        <v>608</v>
      </c>
      <c r="V92">
        <v>608</v>
      </c>
      <c r="W92">
        <v>608</v>
      </c>
    </row>
    <row r="93" spans="1:23">
      <c r="A93" s="95">
        <v>44411</v>
      </c>
      <c r="B93" s="63">
        <v>80</v>
      </c>
      <c r="I93">
        <v>651.43200000000002</v>
      </c>
      <c r="J93">
        <v>624.30999999999995</v>
      </c>
      <c r="K93">
        <v>632</v>
      </c>
      <c r="L93">
        <v>629</v>
      </c>
      <c r="M93">
        <v>626</v>
      </c>
      <c r="N93">
        <v>623</v>
      </c>
      <c r="O93">
        <v>616</v>
      </c>
      <c r="P93">
        <v>616</v>
      </c>
      <c r="Q93">
        <v>616</v>
      </c>
      <c r="R93">
        <v>616</v>
      </c>
      <c r="S93">
        <v>616</v>
      </c>
      <c r="T93">
        <v>616</v>
      </c>
      <c r="U93">
        <v>613</v>
      </c>
      <c r="V93">
        <v>613</v>
      </c>
      <c r="W93">
        <v>613</v>
      </c>
    </row>
    <row r="94" spans="1:23">
      <c r="A94" s="95">
        <v>44412</v>
      </c>
      <c r="B94" s="63">
        <v>130</v>
      </c>
      <c r="I94">
        <v>651.43200000000002</v>
      </c>
      <c r="J94">
        <v>634.98800000000006</v>
      </c>
      <c r="K94">
        <v>647</v>
      </c>
      <c r="L94">
        <v>645</v>
      </c>
      <c r="M94">
        <v>638</v>
      </c>
      <c r="N94">
        <v>631</v>
      </c>
      <c r="O94">
        <v>619</v>
      </c>
      <c r="P94">
        <v>619</v>
      </c>
      <c r="Q94">
        <v>619</v>
      </c>
      <c r="R94">
        <v>619</v>
      </c>
      <c r="S94">
        <v>619</v>
      </c>
      <c r="T94">
        <v>619</v>
      </c>
      <c r="U94">
        <v>617</v>
      </c>
      <c r="V94">
        <v>617</v>
      </c>
      <c r="W94">
        <v>617</v>
      </c>
    </row>
    <row r="95" spans="1:23">
      <c r="A95" s="95">
        <v>44413</v>
      </c>
      <c r="B95" s="63">
        <v>165</v>
      </c>
      <c r="J95">
        <v>646.024</v>
      </c>
      <c r="K95">
        <v>660</v>
      </c>
      <c r="L95">
        <v>652</v>
      </c>
      <c r="M95">
        <v>645</v>
      </c>
      <c r="N95">
        <v>638</v>
      </c>
      <c r="O95">
        <v>627</v>
      </c>
      <c r="P95">
        <v>625</v>
      </c>
      <c r="Q95">
        <v>625</v>
      </c>
      <c r="R95">
        <v>623</v>
      </c>
      <c r="S95">
        <v>623</v>
      </c>
      <c r="T95">
        <v>623</v>
      </c>
      <c r="U95">
        <v>619</v>
      </c>
      <c r="V95">
        <v>619</v>
      </c>
      <c r="W95">
        <v>619</v>
      </c>
    </row>
    <row r="96" spans="1:23">
      <c r="A96" s="95">
        <v>44414</v>
      </c>
      <c r="B96" s="63">
        <v>158</v>
      </c>
      <c r="J96">
        <v>646.30999999999995</v>
      </c>
      <c r="K96">
        <v>665</v>
      </c>
      <c r="L96">
        <v>657</v>
      </c>
      <c r="M96">
        <v>650</v>
      </c>
      <c r="N96">
        <v>640</v>
      </c>
      <c r="O96">
        <v>632</v>
      </c>
      <c r="P96">
        <v>630</v>
      </c>
      <c r="Q96">
        <v>628</v>
      </c>
      <c r="R96">
        <v>627</v>
      </c>
      <c r="S96">
        <v>627</v>
      </c>
      <c r="T96">
        <v>627</v>
      </c>
      <c r="U96">
        <v>621</v>
      </c>
      <c r="V96">
        <v>621</v>
      </c>
      <c r="W96">
        <v>621</v>
      </c>
    </row>
    <row r="97" spans="1:24">
      <c r="A97" s="95">
        <v>44417</v>
      </c>
      <c r="B97" s="63">
        <v>55</v>
      </c>
      <c r="J97">
        <v>645.92899999999997</v>
      </c>
      <c r="K97">
        <v>661</v>
      </c>
      <c r="L97">
        <v>655</v>
      </c>
      <c r="M97">
        <v>649</v>
      </c>
      <c r="N97">
        <v>641</v>
      </c>
      <c r="O97">
        <v>631</v>
      </c>
      <c r="P97">
        <v>630</v>
      </c>
      <c r="Q97">
        <v>628</v>
      </c>
      <c r="R97">
        <v>627</v>
      </c>
      <c r="S97">
        <v>627</v>
      </c>
      <c r="T97">
        <v>627</v>
      </c>
      <c r="U97">
        <v>621</v>
      </c>
      <c r="V97">
        <v>621</v>
      </c>
      <c r="W97">
        <v>621</v>
      </c>
    </row>
    <row r="98" spans="1:24">
      <c r="A98" s="95">
        <v>44418</v>
      </c>
      <c r="B98" s="63">
        <v>215</v>
      </c>
      <c r="J98">
        <v>645.976</v>
      </c>
      <c r="K98">
        <v>663</v>
      </c>
      <c r="L98">
        <v>659</v>
      </c>
      <c r="M98">
        <v>653</v>
      </c>
      <c r="N98">
        <v>644</v>
      </c>
      <c r="O98">
        <v>633</v>
      </c>
      <c r="P98">
        <v>632</v>
      </c>
      <c r="Q98">
        <v>631</v>
      </c>
      <c r="R98">
        <v>630</v>
      </c>
      <c r="S98">
        <v>630</v>
      </c>
      <c r="T98">
        <v>630</v>
      </c>
      <c r="U98">
        <v>628</v>
      </c>
      <c r="V98">
        <v>628</v>
      </c>
      <c r="W98">
        <v>628</v>
      </c>
    </row>
    <row r="99" spans="1:24">
      <c r="A99" s="95">
        <v>44419</v>
      </c>
      <c r="B99" s="63">
        <v>236</v>
      </c>
      <c r="J99">
        <v>652.40499999999997</v>
      </c>
      <c r="K99">
        <v>673</v>
      </c>
      <c r="L99">
        <v>666</v>
      </c>
      <c r="M99">
        <v>660</v>
      </c>
      <c r="N99">
        <v>650</v>
      </c>
      <c r="O99">
        <v>639</v>
      </c>
      <c r="P99">
        <v>637</v>
      </c>
      <c r="Q99">
        <v>635</v>
      </c>
      <c r="R99">
        <v>634</v>
      </c>
      <c r="S99">
        <v>634</v>
      </c>
      <c r="T99">
        <v>634</v>
      </c>
      <c r="U99">
        <v>632</v>
      </c>
      <c r="V99">
        <v>632</v>
      </c>
      <c r="W99">
        <v>632</v>
      </c>
    </row>
    <row r="100" spans="1:24">
      <c r="A100" s="95">
        <v>44420</v>
      </c>
      <c r="B100" s="63">
        <v>115</v>
      </c>
      <c r="J100">
        <v>655.35699999999997</v>
      </c>
      <c r="K100">
        <v>681</v>
      </c>
      <c r="L100">
        <v>673</v>
      </c>
      <c r="M100">
        <v>667</v>
      </c>
      <c r="N100">
        <v>656</v>
      </c>
      <c r="O100">
        <v>645</v>
      </c>
      <c r="P100">
        <v>643</v>
      </c>
      <c r="Q100">
        <v>641</v>
      </c>
      <c r="R100">
        <v>641</v>
      </c>
      <c r="S100">
        <v>641</v>
      </c>
      <c r="T100">
        <v>641</v>
      </c>
      <c r="U100">
        <v>637</v>
      </c>
      <c r="V100">
        <v>637</v>
      </c>
      <c r="W100">
        <v>637</v>
      </c>
      <c r="X100">
        <v>623</v>
      </c>
    </row>
    <row r="101" spans="1:24">
      <c r="A101" s="95">
        <v>44421</v>
      </c>
      <c r="B101" s="63">
        <v>133</v>
      </c>
      <c r="J101">
        <v>654.42899999999997</v>
      </c>
      <c r="K101">
        <v>679</v>
      </c>
      <c r="L101">
        <v>671</v>
      </c>
      <c r="M101">
        <v>664</v>
      </c>
      <c r="N101">
        <v>655</v>
      </c>
      <c r="O101">
        <v>645</v>
      </c>
      <c r="P101">
        <v>643</v>
      </c>
      <c r="Q101">
        <v>642</v>
      </c>
      <c r="R101">
        <v>642</v>
      </c>
      <c r="S101">
        <v>642</v>
      </c>
      <c r="T101">
        <v>642</v>
      </c>
      <c r="U101">
        <v>637</v>
      </c>
      <c r="V101">
        <v>637</v>
      </c>
      <c r="W101">
        <v>637</v>
      </c>
    </row>
    <row r="102" spans="1:24">
      <c r="A102" s="95">
        <v>44424</v>
      </c>
      <c r="B102" s="63">
        <v>66</v>
      </c>
      <c r="J102">
        <v>654.702</v>
      </c>
      <c r="K102">
        <v>674</v>
      </c>
      <c r="L102">
        <v>665</v>
      </c>
      <c r="M102">
        <v>659</v>
      </c>
      <c r="N102">
        <v>651</v>
      </c>
      <c r="O102">
        <v>641</v>
      </c>
      <c r="P102">
        <v>640</v>
      </c>
      <c r="Q102">
        <v>639</v>
      </c>
      <c r="R102">
        <v>638</v>
      </c>
      <c r="S102">
        <v>638</v>
      </c>
      <c r="T102">
        <v>638</v>
      </c>
      <c r="U102">
        <v>635</v>
      </c>
      <c r="V102">
        <v>635</v>
      </c>
      <c r="W102">
        <v>635</v>
      </c>
    </row>
    <row r="103" spans="1:24">
      <c r="A103" s="95">
        <v>44425</v>
      </c>
      <c r="B103" s="63">
        <v>96</v>
      </c>
      <c r="J103">
        <v>653.92899999999997</v>
      </c>
      <c r="K103">
        <v>668</v>
      </c>
      <c r="L103">
        <v>664</v>
      </c>
      <c r="M103">
        <v>658</v>
      </c>
      <c r="N103">
        <v>650</v>
      </c>
      <c r="O103">
        <v>639</v>
      </c>
      <c r="P103">
        <v>638</v>
      </c>
      <c r="Q103">
        <v>637</v>
      </c>
      <c r="R103">
        <v>636</v>
      </c>
      <c r="S103">
        <v>636</v>
      </c>
      <c r="T103">
        <v>636</v>
      </c>
      <c r="U103">
        <v>634</v>
      </c>
      <c r="V103">
        <v>634</v>
      </c>
      <c r="W103">
        <v>634</v>
      </c>
    </row>
    <row r="104" spans="1:24">
      <c r="A104" s="95">
        <v>44426</v>
      </c>
      <c r="B104" s="63">
        <v>90</v>
      </c>
      <c r="J104">
        <v>654.976</v>
      </c>
      <c r="K104">
        <v>674</v>
      </c>
      <c r="L104">
        <v>668</v>
      </c>
      <c r="M104">
        <v>664</v>
      </c>
      <c r="N104">
        <v>653</v>
      </c>
      <c r="O104">
        <v>644</v>
      </c>
      <c r="P104">
        <v>641</v>
      </c>
      <c r="Q104">
        <v>639</v>
      </c>
      <c r="R104">
        <v>638</v>
      </c>
      <c r="S104">
        <v>638</v>
      </c>
      <c r="T104">
        <v>638</v>
      </c>
      <c r="U104">
        <v>635</v>
      </c>
      <c r="V104">
        <v>635</v>
      </c>
      <c r="W104">
        <v>635</v>
      </c>
    </row>
    <row r="105" spans="1:24">
      <c r="A105" s="95">
        <v>44427</v>
      </c>
      <c r="B105" s="63">
        <v>81</v>
      </c>
      <c r="J105">
        <v>654.30999999999995</v>
      </c>
      <c r="K105">
        <v>669</v>
      </c>
      <c r="L105">
        <v>663</v>
      </c>
      <c r="M105">
        <v>658</v>
      </c>
      <c r="N105">
        <v>648</v>
      </c>
      <c r="O105">
        <v>640</v>
      </c>
      <c r="P105">
        <v>638</v>
      </c>
      <c r="Q105">
        <v>636</v>
      </c>
      <c r="R105">
        <v>634</v>
      </c>
      <c r="S105">
        <v>634</v>
      </c>
      <c r="T105">
        <v>634</v>
      </c>
      <c r="U105">
        <v>631</v>
      </c>
      <c r="V105">
        <v>631</v>
      </c>
      <c r="W105">
        <v>631</v>
      </c>
    </row>
    <row r="106" spans="1:24">
      <c r="A106" s="95">
        <v>44428</v>
      </c>
      <c r="B106" s="63">
        <v>6</v>
      </c>
      <c r="J106">
        <v>654.40499999999997</v>
      </c>
      <c r="K106">
        <v>670</v>
      </c>
      <c r="L106">
        <v>665</v>
      </c>
      <c r="M106">
        <v>659</v>
      </c>
      <c r="N106">
        <v>648</v>
      </c>
      <c r="O106">
        <v>640</v>
      </c>
      <c r="P106">
        <v>639</v>
      </c>
      <c r="Q106">
        <v>637</v>
      </c>
      <c r="R106">
        <v>636</v>
      </c>
      <c r="S106">
        <v>636</v>
      </c>
      <c r="T106">
        <v>636</v>
      </c>
      <c r="U106">
        <v>632</v>
      </c>
      <c r="V106">
        <v>632</v>
      </c>
      <c r="W106">
        <v>632</v>
      </c>
    </row>
    <row r="107" spans="1:24">
      <c r="A107" s="95">
        <v>44431</v>
      </c>
      <c r="B107" s="63">
        <v>160</v>
      </c>
      <c r="J107">
        <v>655.44</v>
      </c>
      <c r="K107">
        <v>675</v>
      </c>
      <c r="L107">
        <v>669</v>
      </c>
      <c r="M107">
        <v>663</v>
      </c>
      <c r="N107">
        <v>653</v>
      </c>
      <c r="O107">
        <v>642</v>
      </c>
      <c r="P107">
        <v>639</v>
      </c>
      <c r="Q107">
        <v>637</v>
      </c>
      <c r="R107">
        <v>637</v>
      </c>
      <c r="S107">
        <v>637</v>
      </c>
      <c r="T107">
        <v>637</v>
      </c>
      <c r="U107">
        <v>633</v>
      </c>
      <c r="V107">
        <v>633</v>
      </c>
      <c r="W107">
        <v>633</v>
      </c>
    </row>
    <row r="108" spans="1:24">
      <c r="A108" s="95">
        <v>44432</v>
      </c>
      <c r="B108" s="63">
        <v>278</v>
      </c>
      <c r="J108">
        <v>655.67899999999997</v>
      </c>
      <c r="K108">
        <v>683</v>
      </c>
      <c r="L108">
        <v>676</v>
      </c>
      <c r="M108">
        <v>664</v>
      </c>
      <c r="N108">
        <v>652</v>
      </c>
      <c r="O108">
        <v>640</v>
      </c>
      <c r="P108">
        <v>638</v>
      </c>
      <c r="Q108">
        <v>636</v>
      </c>
      <c r="R108">
        <v>635</v>
      </c>
      <c r="S108">
        <v>635</v>
      </c>
      <c r="T108">
        <v>635</v>
      </c>
      <c r="U108">
        <v>631</v>
      </c>
      <c r="V108">
        <v>631</v>
      </c>
      <c r="W108">
        <v>631</v>
      </c>
    </row>
    <row r="109" spans="1:24">
      <c r="A109" s="95">
        <v>44433</v>
      </c>
      <c r="B109" s="63">
        <v>265</v>
      </c>
      <c r="J109">
        <v>657.65499999999997</v>
      </c>
      <c r="K109">
        <v>687</v>
      </c>
      <c r="L109">
        <v>675</v>
      </c>
      <c r="M109">
        <v>664</v>
      </c>
      <c r="N109">
        <v>654</v>
      </c>
      <c r="O109">
        <v>643</v>
      </c>
      <c r="P109">
        <v>640</v>
      </c>
      <c r="Q109">
        <v>637</v>
      </c>
      <c r="R109">
        <v>637</v>
      </c>
      <c r="S109">
        <v>637</v>
      </c>
      <c r="T109">
        <v>637</v>
      </c>
      <c r="U109">
        <v>633</v>
      </c>
      <c r="V109">
        <v>633</v>
      </c>
      <c r="W109">
        <v>633</v>
      </c>
    </row>
    <row r="110" spans="1:24">
      <c r="A110" s="95">
        <v>44434</v>
      </c>
      <c r="B110" s="63">
        <v>66</v>
      </c>
      <c r="J110">
        <v>658.64300000000003</v>
      </c>
      <c r="K110">
        <v>695</v>
      </c>
      <c r="L110">
        <v>684</v>
      </c>
      <c r="M110">
        <v>666</v>
      </c>
      <c r="N110">
        <v>656</v>
      </c>
      <c r="O110">
        <v>644</v>
      </c>
      <c r="P110">
        <v>641</v>
      </c>
      <c r="Q110">
        <v>639</v>
      </c>
      <c r="R110">
        <v>638</v>
      </c>
      <c r="S110">
        <v>638</v>
      </c>
      <c r="T110">
        <v>638</v>
      </c>
      <c r="U110">
        <v>634</v>
      </c>
      <c r="V110">
        <v>634</v>
      </c>
      <c r="W110">
        <v>634</v>
      </c>
    </row>
    <row r="111" spans="1:24">
      <c r="A111" s="95">
        <v>44435</v>
      </c>
      <c r="B111" s="63">
        <v>106</v>
      </c>
      <c r="J111">
        <v>659.548</v>
      </c>
      <c r="K111">
        <v>705</v>
      </c>
      <c r="L111">
        <v>692</v>
      </c>
      <c r="M111">
        <v>672</v>
      </c>
      <c r="N111">
        <v>652</v>
      </c>
      <c r="O111">
        <v>643</v>
      </c>
      <c r="P111">
        <v>641</v>
      </c>
      <c r="Q111">
        <v>639</v>
      </c>
      <c r="R111">
        <v>638</v>
      </c>
      <c r="S111">
        <v>638</v>
      </c>
      <c r="T111">
        <v>638</v>
      </c>
      <c r="U111">
        <v>634</v>
      </c>
      <c r="V111">
        <v>634</v>
      </c>
      <c r="W111">
        <v>634</v>
      </c>
    </row>
    <row r="112" spans="1:24">
      <c r="A112" s="95">
        <v>44438</v>
      </c>
      <c r="B112" s="63">
        <v>0</v>
      </c>
      <c r="J112">
        <v>659.548</v>
      </c>
      <c r="K112">
        <v>705</v>
      </c>
      <c r="L112">
        <v>692</v>
      </c>
      <c r="M112">
        <v>672</v>
      </c>
      <c r="N112">
        <v>652</v>
      </c>
      <c r="O112">
        <v>643</v>
      </c>
      <c r="P112">
        <v>641</v>
      </c>
      <c r="Q112">
        <v>639</v>
      </c>
      <c r="R112">
        <v>638</v>
      </c>
      <c r="S112">
        <v>638</v>
      </c>
      <c r="T112">
        <v>638</v>
      </c>
      <c r="U112">
        <v>634</v>
      </c>
      <c r="V112">
        <v>634</v>
      </c>
      <c r="W112">
        <v>634</v>
      </c>
    </row>
    <row r="113" spans="1:23">
      <c r="A113" s="95">
        <v>44439</v>
      </c>
      <c r="B113" s="63">
        <v>470</v>
      </c>
      <c r="J113">
        <v>660.56</v>
      </c>
      <c r="K113">
        <v>702</v>
      </c>
      <c r="L113">
        <v>688</v>
      </c>
      <c r="M113">
        <v>665</v>
      </c>
      <c r="N113">
        <v>649</v>
      </c>
      <c r="O113">
        <v>638</v>
      </c>
      <c r="P113">
        <v>636</v>
      </c>
      <c r="Q113">
        <v>634</v>
      </c>
      <c r="R113">
        <v>633</v>
      </c>
      <c r="S113">
        <v>633</v>
      </c>
      <c r="T113">
        <v>633</v>
      </c>
      <c r="U113">
        <v>630</v>
      </c>
      <c r="V113">
        <v>630</v>
      </c>
      <c r="W113">
        <v>630</v>
      </c>
    </row>
    <row r="114" spans="1:23">
      <c r="A114" s="95">
        <v>44440</v>
      </c>
      <c r="B114" s="63">
        <v>392</v>
      </c>
      <c r="J114">
        <v>660.56</v>
      </c>
      <c r="K114">
        <v>736.94299999999998</v>
      </c>
      <c r="L114">
        <v>725</v>
      </c>
      <c r="M114">
        <v>690</v>
      </c>
      <c r="N114">
        <v>675</v>
      </c>
      <c r="O114">
        <v>651</v>
      </c>
      <c r="P114">
        <v>650</v>
      </c>
      <c r="Q114">
        <v>649</v>
      </c>
      <c r="R114">
        <v>648</v>
      </c>
      <c r="S114">
        <v>648</v>
      </c>
      <c r="T114">
        <v>648</v>
      </c>
      <c r="U114">
        <v>644</v>
      </c>
      <c r="V114">
        <v>644</v>
      </c>
      <c r="W114">
        <v>644</v>
      </c>
    </row>
    <row r="115" spans="1:23">
      <c r="A115" s="95">
        <v>44441</v>
      </c>
      <c r="B115" s="63">
        <v>130</v>
      </c>
      <c r="J115">
        <v>660.56</v>
      </c>
      <c r="K115">
        <v>734.95500000000004</v>
      </c>
      <c r="L115">
        <v>722</v>
      </c>
      <c r="M115">
        <v>690</v>
      </c>
      <c r="N115">
        <v>670</v>
      </c>
      <c r="O115">
        <v>651</v>
      </c>
      <c r="P115">
        <v>649</v>
      </c>
      <c r="Q115">
        <v>647</v>
      </c>
      <c r="R115">
        <v>647</v>
      </c>
      <c r="S115">
        <v>647</v>
      </c>
      <c r="T115">
        <v>647</v>
      </c>
      <c r="U115">
        <v>644</v>
      </c>
      <c r="V115">
        <v>644</v>
      </c>
      <c r="W115">
        <v>644</v>
      </c>
    </row>
    <row r="116" spans="1:23">
      <c r="A116" s="95">
        <v>44442</v>
      </c>
      <c r="B116" s="63">
        <v>30</v>
      </c>
      <c r="J116">
        <v>660.56</v>
      </c>
      <c r="K116">
        <v>739.48900000000003</v>
      </c>
      <c r="L116">
        <v>727.5</v>
      </c>
      <c r="M116">
        <v>695</v>
      </c>
      <c r="N116">
        <v>677.5</v>
      </c>
      <c r="O116">
        <v>652.5</v>
      </c>
      <c r="P116">
        <v>648.5</v>
      </c>
      <c r="Q116">
        <v>647</v>
      </c>
      <c r="R116">
        <v>646.5</v>
      </c>
      <c r="S116">
        <v>646</v>
      </c>
      <c r="T116">
        <v>646</v>
      </c>
      <c r="U116">
        <v>643.5</v>
      </c>
      <c r="V116">
        <v>643.5</v>
      </c>
      <c r="W116">
        <v>643.5</v>
      </c>
    </row>
    <row r="117" spans="1:23">
      <c r="A117" s="103">
        <v>44445</v>
      </c>
      <c r="J117" s="189">
        <v>660.56</v>
      </c>
      <c r="K117" s="189">
        <v>739.48900000000003</v>
      </c>
      <c r="L117" s="189">
        <v>727.5</v>
      </c>
      <c r="M117" s="189">
        <v>695</v>
      </c>
      <c r="N117" s="189">
        <v>677.5</v>
      </c>
      <c r="O117" s="189">
        <v>652.5</v>
      </c>
      <c r="P117" s="189">
        <v>648.5</v>
      </c>
      <c r="Q117" s="189">
        <v>647</v>
      </c>
      <c r="R117" s="189">
        <v>646.5</v>
      </c>
      <c r="S117" s="189">
        <v>646</v>
      </c>
      <c r="T117" s="189">
        <v>646</v>
      </c>
      <c r="U117" s="189">
        <v>643.5</v>
      </c>
      <c r="V117" s="189">
        <v>643.5</v>
      </c>
      <c r="W117" s="189">
        <v>643.5</v>
      </c>
    </row>
    <row r="118" spans="1:23">
      <c r="A118" s="95">
        <v>44446</v>
      </c>
      <c r="B118" s="63">
        <v>597</v>
      </c>
      <c r="K118">
        <v>763.35199999999998</v>
      </c>
      <c r="L118">
        <v>749</v>
      </c>
      <c r="M118">
        <v>710</v>
      </c>
      <c r="N118">
        <v>690</v>
      </c>
      <c r="O118">
        <v>665</v>
      </c>
      <c r="P118">
        <v>663</v>
      </c>
      <c r="Q118">
        <v>661</v>
      </c>
      <c r="R118">
        <v>655</v>
      </c>
      <c r="S118">
        <v>655</v>
      </c>
      <c r="T118">
        <v>655</v>
      </c>
      <c r="U118">
        <v>650</v>
      </c>
      <c r="V118">
        <v>650</v>
      </c>
      <c r="W118">
        <v>650</v>
      </c>
    </row>
    <row r="119" spans="1:23">
      <c r="A119" s="95">
        <v>44447</v>
      </c>
      <c r="B119" s="63">
        <v>315</v>
      </c>
      <c r="K119">
        <v>769.43200000000002</v>
      </c>
      <c r="L119">
        <v>756</v>
      </c>
      <c r="M119">
        <v>716</v>
      </c>
      <c r="N119">
        <v>698</v>
      </c>
      <c r="O119">
        <v>670</v>
      </c>
      <c r="P119">
        <v>663</v>
      </c>
      <c r="Q119">
        <v>660</v>
      </c>
      <c r="R119">
        <v>656</v>
      </c>
      <c r="S119">
        <v>656</v>
      </c>
      <c r="T119">
        <v>656</v>
      </c>
      <c r="U119">
        <v>651</v>
      </c>
      <c r="V119">
        <v>651</v>
      </c>
      <c r="W119">
        <v>651</v>
      </c>
    </row>
    <row r="120" spans="1:23">
      <c r="A120" s="95">
        <v>44448</v>
      </c>
      <c r="B120" s="63">
        <v>1172</v>
      </c>
      <c r="K120">
        <v>784.30700000000002</v>
      </c>
      <c r="L120">
        <v>783</v>
      </c>
      <c r="M120">
        <v>749</v>
      </c>
      <c r="N120">
        <v>722</v>
      </c>
      <c r="O120">
        <v>704</v>
      </c>
      <c r="P120">
        <v>695</v>
      </c>
      <c r="Q120">
        <v>689</v>
      </c>
      <c r="R120">
        <v>683</v>
      </c>
      <c r="S120">
        <v>680</v>
      </c>
      <c r="T120">
        <v>677</v>
      </c>
      <c r="U120">
        <v>665</v>
      </c>
      <c r="V120">
        <v>663</v>
      </c>
      <c r="W120">
        <v>661</v>
      </c>
    </row>
    <row r="121" spans="1:23">
      <c r="A121" s="95">
        <v>44449</v>
      </c>
      <c r="B121" s="63">
        <v>260</v>
      </c>
      <c r="K121">
        <v>783.04499999999996</v>
      </c>
      <c r="L121">
        <v>779</v>
      </c>
      <c r="M121">
        <v>744</v>
      </c>
      <c r="N121">
        <v>717</v>
      </c>
      <c r="O121">
        <v>692</v>
      </c>
      <c r="P121">
        <v>685</v>
      </c>
      <c r="Q121">
        <v>678</v>
      </c>
      <c r="R121">
        <v>673</v>
      </c>
      <c r="S121">
        <v>669.5</v>
      </c>
      <c r="T121">
        <v>666</v>
      </c>
      <c r="U121">
        <v>659</v>
      </c>
      <c r="V121">
        <v>657</v>
      </c>
      <c r="W121">
        <v>655</v>
      </c>
    </row>
    <row r="122" spans="1:23">
      <c r="A122" s="95">
        <v>44452</v>
      </c>
      <c r="B122" s="63">
        <v>0</v>
      </c>
      <c r="K122">
        <v>783.35199999999998</v>
      </c>
      <c r="L122">
        <v>779</v>
      </c>
      <c r="M122">
        <v>744</v>
      </c>
      <c r="N122">
        <v>718</v>
      </c>
      <c r="O122">
        <v>692</v>
      </c>
      <c r="P122">
        <v>685</v>
      </c>
      <c r="Q122">
        <v>678</v>
      </c>
      <c r="R122">
        <v>673</v>
      </c>
      <c r="S122">
        <v>669.5</v>
      </c>
      <c r="T122">
        <v>666</v>
      </c>
      <c r="U122">
        <v>660</v>
      </c>
      <c r="V122">
        <v>657</v>
      </c>
      <c r="W122">
        <v>655</v>
      </c>
    </row>
    <row r="123" spans="1:23">
      <c r="A123" s="95">
        <v>44453</v>
      </c>
      <c r="B123" s="63">
        <v>30</v>
      </c>
      <c r="K123">
        <v>782.17</v>
      </c>
      <c r="L123">
        <v>777</v>
      </c>
      <c r="M123">
        <v>744</v>
      </c>
      <c r="N123">
        <v>717</v>
      </c>
      <c r="O123">
        <v>691</v>
      </c>
      <c r="P123">
        <v>684</v>
      </c>
      <c r="Q123">
        <v>677</v>
      </c>
      <c r="R123">
        <v>669</v>
      </c>
      <c r="S123">
        <v>666</v>
      </c>
      <c r="T123">
        <v>663</v>
      </c>
      <c r="U123">
        <v>659</v>
      </c>
      <c r="V123">
        <v>657</v>
      </c>
      <c r="W123">
        <v>655</v>
      </c>
    </row>
    <row r="124" spans="1:23">
      <c r="A124" s="95">
        <v>44454</v>
      </c>
      <c r="B124" s="63">
        <v>0</v>
      </c>
      <c r="K124">
        <v>782.42</v>
      </c>
      <c r="L124">
        <v>777</v>
      </c>
      <c r="M124">
        <v>742</v>
      </c>
      <c r="N124">
        <v>714</v>
      </c>
      <c r="O124">
        <v>688</v>
      </c>
      <c r="P124">
        <v>682</v>
      </c>
      <c r="Q124">
        <v>676</v>
      </c>
      <c r="R124">
        <v>669</v>
      </c>
      <c r="S124">
        <v>666</v>
      </c>
      <c r="T124">
        <v>663</v>
      </c>
      <c r="U124">
        <v>657</v>
      </c>
      <c r="V124">
        <v>655.5</v>
      </c>
      <c r="W124">
        <v>654</v>
      </c>
    </row>
    <row r="125" spans="1:23">
      <c r="A125" s="95">
        <v>44455</v>
      </c>
      <c r="B125" s="63">
        <v>0</v>
      </c>
      <c r="K125">
        <v>783.02300000000002</v>
      </c>
      <c r="L125">
        <v>778</v>
      </c>
      <c r="M125">
        <v>743</v>
      </c>
      <c r="N125">
        <v>711</v>
      </c>
      <c r="O125">
        <v>686</v>
      </c>
      <c r="P125">
        <v>681</v>
      </c>
      <c r="Q125">
        <v>676</v>
      </c>
      <c r="R125">
        <v>669</v>
      </c>
      <c r="S125">
        <v>665</v>
      </c>
      <c r="T125">
        <v>663</v>
      </c>
      <c r="U125">
        <v>659</v>
      </c>
      <c r="V125">
        <v>658</v>
      </c>
      <c r="W125">
        <v>657</v>
      </c>
    </row>
    <row r="126" spans="1:23">
      <c r="A126" s="95">
        <v>44456</v>
      </c>
      <c r="B126" s="63">
        <v>20</v>
      </c>
      <c r="K126">
        <v>781.77300000000002</v>
      </c>
      <c r="L126">
        <v>777</v>
      </c>
      <c r="M126">
        <v>741</v>
      </c>
      <c r="N126">
        <v>707</v>
      </c>
      <c r="O126">
        <v>684</v>
      </c>
      <c r="P126">
        <v>680</v>
      </c>
      <c r="Q126">
        <v>676</v>
      </c>
      <c r="R126">
        <v>669</v>
      </c>
      <c r="S126">
        <v>665</v>
      </c>
      <c r="T126">
        <v>663</v>
      </c>
      <c r="U126">
        <v>659</v>
      </c>
      <c r="V126">
        <v>658</v>
      </c>
      <c r="W126">
        <v>657</v>
      </c>
    </row>
    <row r="127" spans="1:23">
      <c r="A127" s="95">
        <v>44459</v>
      </c>
      <c r="B127" s="63">
        <v>30</v>
      </c>
      <c r="K127">
        <v>781.125</v>
      </c>
      <c r="L127">
        <v>768</v>
      </c>
      <c r="M127">
        <v>728</v>
      </c>
      <c r="N127">
        <v>694</v>
      </c>
      <c r="O127">
        <v>676</v>
      </c>
      <c r="P127">
        <v>672</v>
      </c>
      <c r="Q127">
        <v>667</v>
      </c>
      <c r="R127">
        <v>660</v>
      </c>
      <c r="S127">
        <v>656</v>
      </c>
      <c r="T127">
        <v>652</v>
      </c>
      <c r="U127">
        <v>648</v>
      </c>
      <c r="V127">
        <v>645</v>
      </c>
      <c r="W127">
        <v>642</v>
      </c>
    </row>
    <row r="128" spans="1:23">
      <c r="A128" s="95">
        <v>44460</v>
      </c>
      <c r="B128" s="63">
        <v>350</v>
      </c>
      <c r="K128">
        <v>779.5</v>
      </c>
      <c r="L128">
        <v>757</v>
      </c>
      <c r="M128">
        <v>715</v>
      </c>
      <c r="N128">
        <v>685</v>
      </c>
      <c r="O128">
        <v>670</v>
      </c>
      <c r="P128">
        <v>665</v>
      </c>
      <c r="Q128">
        <v>661</v>
      </c>
      <c r="R128">
        <v>651</v>
      </c>
      <c r="S128">
        <v>647</v>
      </c>
      <c r="T128">
        <v>643</v>
      </c>
      <c r="U128">
        <v>640</v>
      </c>
      <c r="V128">
        <v>638</v>
      </c>
      <c r="W128">
        <v>637</v>
      </c>
    </row>
    <row r="129" spans="1:27">
      <c r="A129" s="95">
        <v>44461</v>
      </c>
      <c r="B129" s="63">
        <v>397</v>
      </c>
      <c r="K129">
        <v>777.79499999999996</v>
      </c>
      <c r="L129">
        <v>750</v>
      </c>
      <c r="M129">
        <v>710</v>
      </c>
      <c r="N129">
        <v>680</v>
      </c>
      <c r="O129">
        <v>664</v>
      </c>
      <c r="P129">
        <v>660</v>
      </c>
      <c r="Q129">
        <v>656</v>
      </c>
      <c r="R129">
        <v>646</v>
      </c>
      <c r="S129">
        <v>644</v>
      </c>
      <c r="T129">
        <v>642</v>
      </c>
      <c r="U129">
        <v>636</v>
      </c>
      <c r="V129">
        <v>634</v>
      </c>
      <c r="W129">
        <v>632</v>
      </c>
      <c r="X129">
        <v>626</v>
      </c>
      <c r="Y129">
        <v>625</v>
      </c>
      <c r="Z129">
        <v>624</v>
      </c>
    </row>
    <row r="130" spans="1:27">
      <c r="A130" s="95">
        <v>44462</v>
      </c>
      <c r="B130" s="63">
        <v>303</v>
      </c>
      <c r="K130">
        <v>778.03399999999999</v>
      </c>
      <c r="L130">
        <v>758</v>
      </c>
      <c r="M130">
        <v>723</v>
      </c>
      <c r="N130">
        <v>695</v>
      </c>
      <c r="O130">
        <v>682</v>
      </c>
      <c r="P130">
        <v>678</v>
      </c>
      <c r="Q130">
        <v>674</v>
      </c>
      <c r="R130">
        <v>663</v>
      </c>
      <c r="S130">
        <v>660</v>
      </c>
      <c r="T130">
        <v>657</v>
      </c>
      <c r="U130">
        <v>651</v>
      </c>
      <c r="V130">
        <v>650</v>
      </c>
      <c r="W130">
        <v>649</v>
      </c>
      <c r="X130">
        <v>641</v>
      </c>
      <c r="Y130">
        <v>640</v>
      </c>
      <c r="Z130">
        <v>639</v>
      </c>
    </row>
    <row r="131" spans="1:27">
      <c r="A131" s="95">
        <v>44463</v>
      </c>
      <c r="B131" s="63">
        <v>60</v>
      </c>
      <c r="K131">
        <v>778.68200000000002</v>
      </c>
      <c r="L131">
        <v>761</v>
      </c>
      <c r="M131">
        <v>724</v>
      </c>
      <c r="N131">
        <v>694</v>
      </c>
      <c r="O131">
        <v>682</v>
      </c>
      <c r="P131">
        <v>678</v>
      </c>
      <c r="Q131">
        <v>674</v>
      </c>
      <c r="R131">
        <v>662</v>
      </c>
      <c r="S131">
        <v>660</v>
      </c>
      <c r="T131">
        <v>658</v>
      </c>
      <c r="U131">
        <v>651</v>
      </c>
      <c r="V131">
        <v>650</v>
      </c>
      <c r="W131">
        <v>649</v>
      </c>
      <c r="X131">
        <v>640</v>
      </c>
      <c r="Y131">
        <v>639</v>
      </c>
      <c r="Z131">
        <v>638</v>
      </c>
    </row>
    <row r="132" spans="1:27">
      <c r="A132" s="95">
        <v>44466</v>
      </c>
      <c r="B132" s="63">
        <v>170</v>
      </c>
      <c r="K132">
        <v>782.11400000000003</v>
      </c>
      <c r="L132">
        <v>769</v>
      </c>
      <c r="M132">
        <v>730</v>
      </c>
      <c r="N132">
        <v>700</v>
      </c>
      <c r="O132">
        <v>696</v>
      </c>
      <c r="P132">
        <v>693</v>
      </c>
      <c r="Q132">
        <v>690</v>
      </c>
      <c r="R132">
        <v>670</v>
      </c>
      <c r="S132">
        <v>668</v>
      </c>
      <c r="T132">
        <v>666</v>
      </c>
      <c r="U132">
        <v>654</v>
      </c>
      <c r="V132">
        <v>653</v>
      </c>
      <c r="W132">
        <v>652</v>
      </c>
      <c r="X132">
        <v>644</v>
      </c>
      <c r="Y132">
        <v>643</v>
      </c>
      <c r="Z132">
        <v>642</v>
      </c>
    </row>
    <row r="133" spans="1:27">
      <c r="A133" s="95">
        <v>44467</v>
      </c>
      <c r="B133" s="63">
        <v>394</v>
      </c>
      <c r="K133">
        <v>786.13599999999997</v>
      </c>
      <c r="L133">
        <v>800</v>
      </c>
      <c r="M133">
        <v>754</v>
      </c>
      <c r="N133">
        <v>725</v>
      </c>
      <c r="O133">
        <v>710</v>
      </c>
      <c r="P133">
        <v>707</v>
      </c>
      <c r="Q133">
        <v>702</v>
      </c>
      <c r="R133">
        <v>684</v>
      </c>
      <c r="S133">
        <v>682</v>
      </c>
      <c r="T133">
        <v>680</v>
      </c>
      <c r="U133">
        <v>663</v>
      </c>
      <c r="V133">
        <v>662</v>
      </c>
      <c r="W133">
        <v>661</v>
      </c>
      <c r="X133">
        <v>648</v>
      </c>
      <c r="Y133">
        <v>647</v>
      </c>
      <c r="Z133">
        <v>646</v>
      </c>
    </row>
    <row r="134" spans="1:27">
      <c r="A134" s="95">
        <v>44468</v>
      </c>
      <c r="B134" s="63">
        <v>607</v>
      </c>
      <c r="K134">
        <v>789.94299999999998</v>
      </c>
      <c r="L134">
        <v>797</v>
      </c>
      <c r="M134">
        <v>754</v>
      </c>
      <c r="N134">
        <v>723</v>
      </c>
      <c r="O134">
        <v>711</v>
      </c>
      <c r="P134">
        <v>706</v>
      </c>
      <c r="Q134">
        <v>698</v>
      </c>
      <c r="R134">
        <v>681</v>
      </c>
      <c r="S134">
        <v>679</v>
      </c>
      <c r="T134">
        <v>677</v>
      </c>
      <c r="U134">
        <v>660</v>
      </c>
      <c r="V134">
        <v>659</v>
      </c>
      <c r="W134">
        <v>658</v>
      </c>
      <c r="X134">
        <v>645</v>
      </c>
      <c r="Y134">
        <v>644</v>
      </c>
      <c r="Z134">
        <v>643</v>
      </c>
    </row>
    <row r="135" spans="1:27">
      <c r="A135" s="95">
        <v>44469</v>
      </c>
      <c r="B135" s="63">
        <v>25</v>
      </c>
      <c r="K135">
        <v>792.71600000000001</v>
      </c>
      <c r="L135">
        <v>795</v>
      </c>
      <c r="M135">
        <v>748</v>
      </c>
      <c r="N135">
        <v>718</v>
      </c>
      <c r="O135">
        <v>708</v>
      </c>
      <c r="P135">
        <v>702</v>
      </c>
      <c r="Q135">
        <v>696</v>
      </c>
      <c r="R135">
        <v>681</v>
      </c>
      <c r="S135">
        <v>679</v>
      </c>
      <c r="T135">
        <v>677</v>
      </c>
      <c r="U135">
        <v>661</v>
      </c>
      <c r="V135">
        <v>659</v>
      </c>
      <c r="W135">
        <v>657</v>
      </c>
      <c r="X135">
        <v>645</v>
      </c>
      <c r="Y135">
        <v>644</v>
      </c>
      <c r="Z135">
        <v>643</v>
      </c>
    </row>
    <row r="136" spans="1:27">
      <c r="A136" s="95">
        <v>44470</v>
      </c>
      <c r="B136" s="63">
        <v>410</v>
      </c>
      <c r="K136">
        <v>792.71600000000001</v>
      </c>
      <c r="L136">
        <v>817.90499999999997</v>
      </c>
      <c r="M136">
        <v>765</v>
      </c>
      <c r="N136">
        <v>725</v>
      </c>
      <c r="O136">
        <v>718</v>
      </c>
      <c r="P136">
        <v>709</v>
      </c>
      <c r="Q136">
        <v>701</v>
      </c>
      <c r="R136">
        <v>687</v>
      </c>
      <c r="S136">
        <v>683</v>
      </c>
      <c r="T136">
        <v>680</v>
      </c>
      <c r="U136">
        <v>665</v>
      </c>
      <c r="V136">
        <v>663</v>
      </c>
      <c r="W136">
        <v>661</v>
      </c>
      <c r="X136">
        <v>649</v>
      </c>
      <c r="Y136">
        <v>648</v>
      </c>
      <c r="Z136">
        <v>647</v>
      </c>
    </row>
    <row r="137" spans="1:27">
      <c r="A137" s="95">
        <v>44473</v>
      </c>
      <c r="B137" s="63">
        <v>80</v>
      </c>
      <c r="K137">
        <v>792.71600000000001</v>
      </c>
      <c r="L137">
        <v>839.91700000000003</v>
      </c>
      <c r="M137">
        <v>789</v>
      </c>
      <c r="N137">
        <v>733</v>
      </c>
      <c r="O137">
        <v>720</v>
      </c>
      <c r="P137">
        <v>712</v>
      </c>
      <c r="Q137">
        <v>703</v>
      </c>
      <c r="R137">
        <v>691</v>
      </c>
      <c r="S137">
        <v>687</v>
      </c>
      <c r="T137">
        <v>683</v>
      </c>
      <c r="U137">
        <v>668</v>
      </c>
      <c r="V137">
        <v>666</v>
      </c>
      <c r="W137">
        <v>664</v>
      </c>
      <c r="X137">
        <v>652</v>
      </c>
      <c r="Y137">
        <v>651</v>
      </c>
      <c r="Z137">
        <v>650</v>
      </c>
    </row>
    <row r="138" spans="1:27">
      <c r="A138" s="95">
        <v>44474</v>
      </c>
      <c r="B138" s="63">
        <v>580</v>
      </c>
      <c r="K138">
        <v>792.71600000000001</v>
      </c>
      <c r="L138">
        <v>853.51199999999994</v>
      </c>
      <c r="M138">
        <v>798</v>
      </c>
      <c r="N138">
        <v>760</v>
      </c>
      <c r="O138">
        <v>736</v>
      </c>
      <c r="P138">
        <v>728</v>
      </c>
      <c r="Q138">
        <v>720</v>
      </c>
      <c r="R138">
        <v>706</v>
      </c>
      <c r="S138">
        <v>698</v>
      </c>
      <c r="T138">
        <v>690</v>
      </c>
      <c r="U138">
        <v>681</v>
      </c>
      <c r="V138">
        <v>679</v>
      </c>
      <c r="W138">
        <v>677</v>
      </c>
      <c r="X138">
        <v>666</v>
      </c>
      <c r="Y138">
        <v>664</v>
      </c>
      <c r="Z138">
        <v>663</v>
      </c>
    </row>
    <row r="139" spans="1:27">
      <c r="A139" s="95">
        <v>44475</v>
      </c>
      <c r="B139" s="63">
        <v>885</v>
      </c>
      <c r="L139">
        <v>884.798</v>
      </c>
      <c r="M139">
        <v>830</v>
      </c>
      <c r="N139">
        <v>802</v>
      </c>
      <c r="O139">
        <v>776</v>
      </c>
      <c r="P139">
        <v>766</v>
      </c>
      <c r="Q139">
        <v>756</v>
      </c>
      <c r="R139">
        <v>730</v>
      </c>
      <c r="S139">
        <v>720</v>
      </c>
      <c r="T139">
        <v>710</v>
      </c>
      <c r="U139">
        <v>695</v>
      </c>
      <c r="V139">
        <v>689</v>
      </c>
      <c r="W139">
        <v>685</v>
      </c>
      <c r="X139">
        <v>676</v>
      </c>
      <c r="Y139">
        <v>675</v>
      </c>
      <c r="Z139">
        <v>674</v>
      </c>
      <c r="AA139">
        <v>663</v>
      </c>
    </row>
    <row r="140" spans="1:27">
      <c r="A140" s="95">
        <v>44476</v>
      </c>
      <c r="B140" s="63">
        <v>300</v>
      </c>
      <c r="L140">
        <v>890.03599999999994</v>
      </c>
      <c r="M140">
        <v>845</v>
      </c>
      <c r="N140">
        <v>803</v>
      </c>
      <c r="O140">
        <v>782</v>
      </c>
      <c r="P140">
        <v>767</v>
      </c>
      <c r="Q140">
        <v>748</v>
      </c>
      <c r="R140">
        <v>729</v>
      </c>
      <c r="S140">
        <v>719</v>
      </c>
      <c r="T140">
        <v>709</v>
      </c>
      <c r="U140">
        <v>695</v>
      </c>
      <c r="V140">
        <v>690</v>
      </c>
      <c r="W140">
        <v>685</v>
      </c>
      <c r="X140">
        <v>676</v>
      </c>
      <c r="Y140">
        <v>675</v>
      </c>
      <c r="Z140">
        <v>674</v>
      </c>
    </row>
    <row r="141" spans="1:27">
      <c r="A141" s="95">
        <v>44477</v>
      </c>
      <c r="B141" s="63">
        <v>145</v>
      </c>
      <c r="K141" s="393"/>
      <c r="L141" s="394">
        <v>889.85699999999997</v>
      </c>
      <c r="M141">
        <v>845</v>
      </c>
      <c r="N141">
        <v>800</v>
      </c>
      <c r="O141">
        <v>782</v>
      </c>
      <c r="P141">
        <v>764</v>
      </c>
      <c r="Q141">
        <v>745</v>
      </c>
      <c r="R141">
        <v>723</v>
      </c>
      <c r="S141">
        <v>713</v>
      </c>
      <c r="T141">
        <v>703</v>
      </c>
      <c r="U141">
        <v>693</v>
      </c>
      <c r="V141">
        <v>685</v>
      </c>
      <c r="W141">
        <v>681</v>
      </c>
      <c r="X141">
        <v>672</v>
      </c>
      <c r="Y141">
        <v>671</v>
      </c>
      <c r="Z141">
        <v>670</v>
      </c>
    </row>
    <row r="142" spans="1:27">
      <c r="A142" s="95">
        <v>44480</v>
      </c>
      <c r="B142" s="63">
        <v>45</v>
      </c>
      <c r="L142">
        <v>898.33299999999997</v>
      </c>
      <c r="M142">
        <v>847</v>
      </c>
      <c r="N142">
        <v>799</v>
      </c>
      <c r="O142">
        <v>782</v>
      </c>
      <c r="P142">
        <v>764</v>
      </c>
      <c r="Q142">
        <v>746</v>
      </c>
      <c r="R142">
        <v>727</v>
      </c>
      <c r="S142">
        <v>717</v>
      </c>
      <c r="T142">
        <v>707</v>
      </c>
      <c r="U142">
        <v>696</v>
      </c>
      <c r="V142">
        <v>688</v>
      </c>
      <c r="W142">
        <v>682</v>
      </c>
      <c r="X142">
        <v>675</v>
      </c>
      <c r="Y142">
        <v>674</v>
      </c>
      <c r="Z142">
        <v>673</v>
      </c>
    </row>
    <row r="143" spans="1:27">
      <c r="A143" s="95">
        <v>44481</v>
      </c>
      <c r="B143" s="63">
        <v>170</v>
      </c>
      <c r="L143">
        <v>906.42899999999997</v>
      </c>
      <c r="M143">
        <v>856</v>
      </c>
      <c r="N143">
        <v>790</v>
      </c>
      <c r="O143">
        <v>776</v>
      </c>
      <c r="P143">
        <v>760</v>
      </c>
      <c r="Q143">
        <v>743</v>
      </c>
      <c r="R143">
        <v>720</v>
      </c>
      <c r="S143">
        <v>710</v>
      </c>
      <c r="T143">
        <v>700</v>
      </c>
      <c r="U143">
        <v>692</v>
      </c>
      <c r="V143">
        <v>684</v>
      </c>
      <c r="W143">
        <v>678</v>
      </c>
      <c r="X143">
        <v>666</v>
      </c>
      <c r="Y143">
        <v>665</v>
      </c>
      <c r="Z143">
        <v>664</v>
      </c>
    </row>
    <row r="144" spans="1:27">
      <c r="A144" s="95">
        <v>44482</v>
      </c>
      <c r="B144" s="63">
        <v>104</v>
      </c>
      <c r="L144">
        <v>910.26199999999994</v>
      </c>
      <c r="M144">
        <v>855</v>
      </c>
      <c r="N144">
        <v>786</v>
      </c>
      <c r="O144">
        <v>766</v>
      </c>
      <c r="P144">
        <v>752</v>
      </c>
      <c r="Q144">
        <v>736</v>
      </c>
      <c r="R144">
        <v>718</v>
      </c>
      <c r="S144">
        <v>708</v>
      </c>
      <c r="T144">
        <v>698</v>
      </c>
      <c r="U144">
        <v>686</v>
      </c>
      <c r="V144">
        <v>680</v>
      </c>
      <c r="W144">
        <v>674</v>
      </c>
      <c r="X144">
        <v>662</v>
      </c>
      <c r="Y144">
        <v>660</v>
      </c>
      <c r="Z144">
        <v>658</v>
      </c>
      <c r="AA144">
        <v>663</v>
      </c>
    </row>
    <row r="145" spans="1:26">
      <c r="A145" s="95">
        <v>44483</v>
      </c>
      <c r="B145" s="63">
        <v>325</v>
      </c>
      <c r="L145">
        <v>911.19</v>
      </c>
      <c r="M145">
        <v>848</v>
      </c>
      <c r="N145">
        <v>782</v>
      </c>
      <c r="O145">
        <v>762</v>
      </c>
      <c r="P145">
        <v>747</v>
      </c>
      <c r="Q145">
        <v>733</v>
      </c>
      <c r="R145">
        <v>712</v>
      </c>
      <c r="S145">
        <v>702</v>
      </c>
      <c r="T145">
        <v>692</v>
      </c>
      <c r="U145">
        <v>685</v>
      </c>
      <c r="V145">
        <v>677</v>
      </c>
      <c r="W145">
        <v>669</v>
      </c>
      <c r="X145">
        <v>655</v>
      </c>
      <c r="Y145">
        <v>652</v>
      </c>
      <c r="Z145">
        <v>649</v>
      </c>
    </row>
    <row r="146" spans="1:26">
      <c r="A146" s="95">
        <v>44484</v>
      </c>
      <c r="B146" s="63">
        <v>85</v>
      </c>
      <c r="L146">
        <v>915.82100000000003</v>
      </c>
      <c r="M146">
        <v>849</v>
      </c>
      <c r="N146">
        <v>781</v>
      </c>
      <c r="O146">
        <v>761</v>
      </c>
      <c r="P146">
        <v>745</v>
      </c>
      <c r="Q146">
        <v>731</v>
      </c>
      <c r="R146">
        <v>710</v>
      </c>
      <c r="S146">
        <v>700</v>
      </c>
      <c r="T146">
        <v>690</v>
      </c>
      <c r="U146">
        <v>680</v>
      </c>
      <c r="V146">
        <v>674</v>
      </c>
      <c r="W146">
        <v>668</v>
      </c>
      <c r="X146">
        <v>650</v>
      </c>
      <c r="Y146">
        <v>649</v>
      </c>
      <c r="Z146">
        <v>648</v>
      </c>
    </row>
    <row r="147" spans="1:26">
      <c r="A147" s="95">
        <v>44487</v>
      </c>
      <c r="B147" s="63">
        <v>100</v>
      </c>
      <c r="L147">
        <v>919.71400000000006</v>
      </c>
      <c r="M147">
        <v>864</v>
      </c>
      <c r="N147">
        <v>790</v>
      </c>
      <c r="O147">
        <v>764</v>
      </c>
      <c r="P147">
        <v>748</v>
      </c>
      <c r="Q147">
        <v>732</v>
      </c>
      <c r="R147">
        <v>711</v>
      </c>
      <c r="S147">
        <v>701</v>
      </c>
      <c r="T147">
        <v>691</v>
      </c>
      <c r="U147">
        <v>683</v>
      </c>
      <c r="V147">
        <v>677</v>
      </c>
      <c r="W147">
        <v>671</v>
      </c>
      <c r="X147">
        <v>650</v>
      </c>
      <c r="Y147">
        <v>649</v>
      </c>
      <c r="Z147">
        <v>648</v>
      </c>
    </row>
    <row r="148" spans="1:26">
      <c r="A148" s="95">
        <v>44488</v>
      </c>
      <c r="B148" s="63">
        <v>395</v>
      </c>
      <c r="L148">
        <v>924.42899999999997</v>
      </c>
      <c r="M148">
        <v>900</v>
      </c>
      <c r="N148">
        <v>820</v>
      </c>
      <c r="O148">
        <v>790</v>
      </c>
      <c r="P148">
        <v>773</v>
      </c>
      <c r="Q148">
        <v>756</v>
      </c>
      <c r="R148">
        <v>738</v>
      </c>
      <c r="S148">
        <v>725</v>
      </c>
      <c r="T148">
        <v>712</v>
      </c>
      <c r="U148">
        <v>705</v>
      </c>
      <c r="V148">
        <v>699</v>
      </c>
      <c r="W148">
        <v>693</v>
      </c>
      <c r="X148">
        <v>674</v>
      </c>
      <c r="Y148">
        <v>673</v>
      </c>
      <c r="Z148">
        <v>672</v>
      </c>
    </row>
    <row r="149" spans="1:26">
      <c r="A149" s="95">
        <v>44489</v>
      </c>
      <c r="B149" s="63">
        <v>117</v>
      </c>
      <c r="L149">
        <v>932.10699999999997</v>
      </c>
      <c r="M149">
        <v>923</v>
      </c>
      <c r="N149">
        <v>862</v>
      </c>
      <c r="O149">
        <v>804</v>
      </c>
      <c r="P149">
        <v>790</v>
      </c>
      <c r="Q149">
        <v>776</v>
      </c>
      <c r="R149">
        <v>755</v>
      </c>
      <c r="S149">
        <v>743</v>
      </c>
      <c r="T149">
        <v>731</v>
      </c>
      <c r="U149">
        <v>725</v>
      </c>
      <c r="V149">
        <v>717</v>
      </c>
      <c r="W149">
        <v>712</v>
      </c>
      <c r="X149">
        <v>689</v>
      </c>
      <c r="Y149">
        <v>688</v>
      </c>
      <c r="Z149">
        <v>687</v>
      </c>
    </row>
    <row r="150" spans="1:26">
      <c r="A150" s="95">
        <v>44490</v>
      </c>
      <c r="B150" s="63">
        <v>307</v>
      </c>
      <c r="L150">
        <v>942.40499999999997</v>
      </c>
      <c r="M150">
        <v>930</v>
      </c>
      <c r="N150">
        <v>866</v>
      </c>
      <c r="O150">
        <v>813</v>
      </c>
      <c r="P150">
        <v>794</v>
      </c>
      <c r="Q150">
        <v>774</v>
      </c>
      <c r="R150">
        <v>757</v>
      </c>
      <c r="S150">
        <v>745</v>
      </c>
      <c r="T150">
        <v>733</v>
      </c>
      <c r="U150">
        <v>726</v>
      </c>
      <c r="V150">
        <v>718</v>
      </c>
      <c r="W150">
        <v>713</v>
      </c>
      <c r="X150">
        <v>688</v>
      </c>
      <c r="Y150">
        <v>687</v>
      </c>
      <c r="Z150">
        <v>686</v>
      </c>
    </row>
    <row r="151" spans="1:26">
      <c r="A151" s="95">
        <v>44491</v>
      </c>
      <c r="B151" s="63">
        <v>322</v>
      </c>
      <c r="L151">
        <v>951.66700000000003</v>
      </c>
      <c r="M151">
        <v>945</v>
      </c>
      <c r="N151">
        <v>869</v>
      </c>
      <c r="O151">
        <v>815</v>
      </c>
      <c r="P151">
        <v>794</v>
      </c>
      <c r="Q151">
        <v>774</v>
      </c>
      <c r="R151">
        <v>757</v>
      </c>
      <c r="S151">
        <v>743</v>
      </c>
      <c r="T151">
        <v>729</v>
      </c>
      <c r="U151">
        <v>723</v>
      </c>
      <c r="V151">
        <v>716</v>
      </c>
      <c r="W151">
        <v>711</v>
      </c>
      <c r="X151">
        <v>682</v>
      </c>
      <c r="Y151">
        <v>681</v>
      </c>
      <c r="Z151">
        <v>680</v>
      </c>
    </row>
    <row r="152" spans="1:26">
      <c r="A152" s="95">
        <v>44494</v>
      </c>
      <c r="B152" s="63">
        <v>205</v>
      </c>
      <c r="L152">
        <v>958.976</v>
      </c>
      <c r="M152">
        <v>960</v>
      </c>
      <c r="N152">
        <v>868</v>
      </c>
      <c r="O152">
        <v>812</v>
      </c>
      <c r="P152">
        <v>789</v>
      </c>
      <c r="Q152">
        <v>765</v>
      </c>
      <c r="R152">
        <v>748</v>
      </c>
      <c r="S152">
        <v>737</v>
      </c>
      <c r="T152">
        <v>723</v>
      </c>
      <c r="U152">
        <v>719</v>
      </c>
      <c r="V152">
        <v>712</v>
      </c>
      <c r="W152">
        <v>706</v>
      </c>
      <c r="X152">
        <v>677</v>
      </c>
      <c r="Y152">
        <v>674</v>
      </c>
      <c r="Z152">
        <v>671</v>
      </c>
    </row>
    <row r="153" spans="1:26">
      <c r="A153" s="95">
        <v>44495</v>
      </c>
      <c r="B153" s="63">
        <v>25</v>
      </c>
      <c r="L153">
        <v>965.78599999999994</v>
      </c>
      <c r="M153">
        <v>955</v>
      </c>
      <c r="N153">
        <v>868</v>
      </c>
      <c r="O153">
        <v>813</v>
      </c>
      <c r="P153">
        <v>791</v>
      </c>
      <c r="Q153">
        <v>767</v>
      </c>
      <c r="R153">
        <v>747</v>
      </c>
      <c r="S153">
        <v>736</v>
      </c>
      <c r="T153">
        <v>723</v>
      </c>
      <c r="U153">
        <v>719</v>
      </c>
      <c r="V153">
        <v>712</v>
      </c>
      <c r="W153">
        <v>706</v>
      </c>
      <c r="X153">
        <v>677</v>
      </c>
      <c r="Y153">
        <v>675</v>
      </c>
      <c r="Z153">
        <v>673</v>
      </c>
    </row>
    <row r="154" spans="1:26">
      <c r="A154" s="95">
        <v>44496</v>
      </c>
      <c r="B154" s="63">
        <v>135</v>
      </c>
      <c r="L154">
        <v>972.26199999999994</v>
      </c>
      <c r="M154">
        <v>972</v>
      </c>
      <c r="N154">
        <v>871</v>
      </c>
      <c r="O154">
        <v>818</v>
      </c>
      <c r="P154">
        <v>796</v>
      </c>
      <c r="Q154">
        <v>776</v>
      </c>
      <c r="R154">
        <v>755</v>
      </c>
      <c r="S154">
        <v>742</v>
      </c>
      <c r="T154">
        <v>731</v>
      </c>
      <c r="U154">
        <v>724</v>
      </c>
      <c r="V154">
        <v>715</v>
      </c>
      <c r="W154">
        <v>706</v>
      </c>
      <c r="X154">
        <v>682</v>
      </c>
      <c r="Y154">
        <v>680</v>
      </c>
      <c r="Z154">
        <v>678</v>
      </c>
    </row>
    <row r="155" spans="1:26">
      <c r="A155" s="95">
        <v>44497</v>
      </c>
      <c r="B155" s="63">
        <v>10</v>
      </c>
      <c r="L155">
        <v>979.78599999999994</v>
      </c>
      <c r="M155" s="189">
        <v>972</v>
      </c>
      <c r="N155">
        <v>887</v>
      </c>
      <c r="O155">
        <v>826</v>
      </c>
      <c r="P155">
        <v>805</v>
      </c>
      <c r="Q155">
        <v>785</v>
      </c>
      <c r="R155">
        <v>763</v>
      </c>
      <c r="S155">
        <v>749</v>
      </c>
      <c r="T155">
        <v>737</v>
      </c>
      <c r="U155">
        <v>730</v>
      </c>
      <c r="V155">
        <v>721</v>
      </c>
      <c r="W155">
        <v>712</v>
      </c>
      <c r="X155">
        <v>693</v>
      </c>
      <c r="Y155">
        <v>690</v>
      </c>
      <c r="Z155">
        <v>687</v>
      </c>
    </row>
    <row r="156" spans="1:26">
      <c r="A156" s="95">
        <v>44498</v>
      </c>
      <c r="B156" s="63">
        <v>187</v>
      </c>
      <c r="L156">
        <v>987.17899999999997</v>
      </c>
      <c r="M156" s="189">
        <v>972</v>
      </c>
      <c r="N156">
        <v>888</v>
      </c>
      <c r="O156">
        <v>822</v>
      </c>
      <c r="P156">
        <v>805</v>
      </c>
      <c r="Q156">
        <v>789</v>
      </c>
      <c r="R156">
        <v>765</v>
      </c>
      <c r="S156">
        <v>749</v>
      </c>
      <c r="T156">
        <v>737</v>
      </c>
      <c r="U156">
        <v>731</v>
      </c>
      <c r="V156">
        <v>722</v>
      </c>
      <c r="W156">
        <v>713</v>
      </c>
      <c r="X156">
        <v>689</v>
      </c>
      <c r="Y156">
        <v>686</v>
      </c>
      <c r="Z156">
        <v>683</v>
      </c>
    </row>
    <row r="157" spans="1:26">
      <c r="A157" s="95">
        <v>44501</v>
      </c>
      <c r="B157" s="63">
        <v>84</v>
      </c>
      <c r="L157">
        <v>987.17899999999997</v>
      </c>
      <c r="M157" s="189">
        <v>1015.023</v>
      </c>
      <c r="N157">
        <v>890</v>
      </c>
      <c r="O157">
        <v>820</v>
      </c>
      <c r="P157">
        <v>800</v>
      </c>
      <c r="Q157">
        <v>782</v>
      </c>
      <c r="R157">
        <v>763</v>
      </c>
      <c r="S157">
        <v>748</v>
      </c>
      <c r="T157">
        <v>734</v>
      </c>
      <c r="U157">
        <v>731</v>
      </c>
      <c r="V157">
        <v>723</v>
      </c>
      <c r="W157">
        <v>713</v>
      </c>
      <c r="X157">
        <v>690</v>
      </c>
      <c r="Y157">
        <v>686</v>
      </c>
      <c r="Z157">
        <v>682</v>
      </c>
    </row>
    <row r="158" spans="1:26">
      <c r="A158" s="95">
        <v>44502</v>
      </c>
      <c r="B158" s="63">
        <v>645</v>
      </c>
      <c r="L158">
        <v>987.17899999999997</v>
      </c>
      <c r="M158">
        <v>1117.4659999999999</v>
      </c>
      <c r="N158">
        <v>990</v>
      </c>
      <c r="O158">
        <v>885</v>
      </c>
      <c r="P158">
        <v>830</v>
      </c>
      <c r="Q158">
        <v>816</v>
      </c>
      <c r="R158">
        <v>802</v>
      </c>
      <c r="S158">
        <v>790</v>
      </c>
      <c r="T158">
        <v>775</v>
      </c>
      <c r="U158">
        <v>753</v>
      </c>
      <c r="V158">
        <v>740</v>
      </c>
      <c r="W158">
        <v>727</v>
      </c>
      <c r="X158">
        <v>700</v>
      </c>
      <c r="Y158">
        <v>694</v>
      </c>
      <c r="Z158">
        <v>688</v>
      </c>
    </row>
    <row r="159" spans="1:26">
      <c r="A159" s="95">
        <v>44503</v>
      </c>
      <c r="B159" s="63">
        <v>220</v>
      </c>
      <c r="L159">
        <v>987.17899999999997</v>
      </c>
      <c r="M159">
        <v>1141.92</v>
      </c>
      <c r="N159">
        <v>1008</v>
      </c>
      <c r="O159">
        <v>896</v>
      </c>
      <c r="P159">
        <v>838</v>
      </c>
      <c r="Q159">
        <v>822</v>
      </c>
      <c r="R159">
        <v>800</v>
      </c>
      <c r="S159">
        <v>783</v>
      </c>
      <c r="T159">
        <v>766</v>
      </c>
      <c r="U159">
        <v>761</v>
      </c>
      <c r="V159">
        <v>748</v>
      </c>
      <c r="W159">
        <v>735</v>
      </c>
      <c r="X159">
        <v>713</v>
      </c>
      <c r="Y159">
        <v>710</v>
      </c>
      <c r="Z159">
        <v>707</v>
      </c>
    </row>
    <row r="160" spans="1:26">
      <c r="A160" s="95">
        <v>44504</v>
      </c>
      <c r="B160" s="63">
        <v>44</v>
      </c>
      <c r="M160">
        <v>1171.625</v>
      </c>
      <c r="N160">
        <v>1025</v>
      </c>
      <c r="O160">
        <v>900</v>
      </c>
      <c r="P160">
        <v>840</v>
      </c>
      <c r="Q160">
        <v>819</v>
      </c>
      <c r="R160">
        <v>796</v>
      </c>
      <c r="S160">
        <v>780</v>
      </c>
      <c r="T160">
        <v>763</v>
      </c>
      <c r="U160">
        <v>754</v>
      </c>
      <c r="V160">
        <v>746</v>
      </c>
      <c r="W160">
        <v>738</v>
      </c>
      <c r="X160">
        <v>715</v>
      </c>
      <c r="Y160">
        <v>706</v>
      </c>
      <c r="Z160">
        <v>698</v>
      </c>
    </row>
    <row r="161" spans="1:40">
      <c r="A161" s="95">
        <v>44505</v>
      </c>
      <c r="B161" s="63">
        <v>45</v>
      </c>
      <c r="M161">
        <v>1224.3520000000001</v>
      </c>
      <c r="N161">
        <v>1060</v>
      </c>
      <c r="O161">
        <v>908</v>
      </c>
      <c r="P161">
        <v>855</v>
      </c>
      <c r="Q161">
        <v>830</v>
      </c>
      <c r="R161">
        <v>804</v>
      </c>
      <c r="S161">
        <v>788</v>
      </c>
      <c r="T161">
        <v>772</v>
      </c>
      <c r="U161">
        <v>764</v>
      </c>
      <c r="V161">
        <v>753</v>
      </c>
      <c r="W161">
        <v>742</v>
      </c>
      <c r="X161">
        <v>715</v>
      </c>
      <c r="Y161">
        <v>710</v>
      </c>
      <c r="Z161">
        <v>705</v>
      </c>
    </row>
    <row r="162" spans="1:40">
      <c r="A162" s="95">
        <v>44508</v>
      </c>
      <c r="B162" s="63">
        <v>30</v>
      </c>
      <c r="M162">
        <v>1246.307</v>
      </c>
      <c r="N162">
        <v>1065</v>
      </c>
      <c r="O162">
        <v>920</v>
      </c>
      <c r="P162">
        <v>855</v>
      </c>
      <c r="Q162">
        <v>830</v>
      </c>
      <c r="R162">
        <v>804</v>
      </c>
      <c r="S162">
        <v>788</v>
      </c>
      <c r="T162">
        <v>771</v>
      </c>
      <c r="U162">
        <v>764</v>
      </c>
      <c r="V162">
        <v>753</v>
      </c>
      <c r="W162">
        <v>742</v>
      </c>
      <c r="X162">
        <v>713</v>
      </c>
      <c r="Y162">
        <v>710</v>
      </c>
      <c r="Z162">
        <v>707</v>
      </c>
    </row>
    <row r="163" spans="1:40">
      <c r="A163" s="95">
        <v>44509</v>
      </c>
      <c r="B163" s="63">
        <v>627</v>
      </c>
      <c r="M163">
        <v>1299.2049999999999</v>
      </c>
      <c r="N163">
        <v>1127</v>
      </c>
      <c r="O163">
        <v>947</v>
      </c>
      <c r="P163">
        <v>879</v>
      </c>
      <c r="Q163">
        <v>836</v>
      </c>
      <c r="R163">
        <v>814</v>
      </c>
      <c r="S163">
        <v>796</v>
      </c>
      <c r="T163">
        <v>779</v>
      </c>
      <c r="U163">
        <v>769</v>
      </c>
      <c r="V163">
        <v>758</v>
      </c>
      <c r="W163">
        <v>747</v>
      </c>
      <c r="X163">
        <v>713</v>
      </c>
      <c r="Y163">
        <v>710</v>
      </c>
      <c r="Z163">
        <v>707</v>
      </c>
    </row>
    <row r="164" spans="1:40">
      <c r="A164" s="95">
        <v>44510</v>
      </c>
      <c r="B164" s="63">
        <v>59</v>
      </c>
      <c r="M164">
        <v>1306.011</v>
      </c>
      <c r="N164">
        <v>1126</v>
      </c>
      <c r="O164">
        <v>942</v>
      </c>
      <c r="P164">
        <v>871</v>
      </c>
      <c r="Q164">
        <v>839</v>
      </c>
      <c r="R164">
        <v>812</v>
      </c>
      <c r="S164">
        <v>792</v>
      </c>
      <c r="T164">
        <v>775</v>
      </c>
      <c r="U164">
        <v>770</v>
      </c>
      <c r="V164">
        <v>759</v>
      </c>
      <c r="W164">
        <v>748</v>
      </c>
      <c r="X164">
        <v>713</v>
      </c>
      <c r="Y164">
        <v>710</v>
      </c>
      <c r="Z164">
        <v>707</v>
      </c>
      <c r="AA164">
        <v>705</v>
      </c>
      <c r="AB164">
        <v>705</v>
      </c>
      <c r="AC164">
        <v>705</v>
      </c>
      <c r="AD164">
        <v>705</v>
      </c>
      <c r="AE164">
        <v>705</v>
      </c>
      <c r="AF164">
        <v>705</v>
      </c>
      <c r="AG164">
        <v>705</v>
      </c>
      <c r="AH164">
        <v>705</v>
      </c>
      <c r="AI164">
        <v>705</v>
      </c>
      <c r="AJ164">
        <v>705</v>
      </c>
      <c r="AK164">
        <v>705</v>
      </c>
      <c r="AL164">
        <v>705</v>
      </c>
    </row>
    <row r="165" spans="1:40">
      <c r="A165" s="95">
        <v>44511</v>
      </c>
      <c r="B165" s="63">
        <v>160</v>
      </c>
      <c r="M165">
        <v>1320.0340000000001</v>
      </c>
      <c r="N165">
        <v>1125</v>
      </c>
      <c r="O165">
        <v>938</v>
      </c>
      <c r="P165">
        <v>869</v>
      </c>
      <c r="Q165">
        <v>836</v>
      </c>
      <c r="R165">
        <v>809</v>
      </c>
      <c r="S165">
        <v>787</v>
      </c>
      <c r="T165">
        <v>768</v>
      </c>
      <c r="U165">
        <v>762</v>
      </c>
      <c r="V165">
        <v>752</v>
      </c>
      <c r="W165">
        <v>742</v>
      </c>
      <c r="X165">
        <v>709</v>
      </c>
      <c r="Y165">
        <v>705</v>
      </c>
      <c r="Z165">
        <v>701</v>
      </c>
      <c r="AA165">
        <v>701</v>
      </c>
      <c r="AB165">
        <v>701</v>
      </c>
      <c r="AC165">
        <v>701</v>
      </c>
      <c r="AD165">
        <v>701</v>
      </c>
      <c r="AE165">
        <v>701</v>
      </c>
      <c r="AF165">
        <v>701</v>
      </c>
      <c r="AG165">
        <v>701</v>
      </c>
      <c r="AH165">
        <v>701</v>
      </c>
      <c r="AI165">
        <v>701</v>
      </c>
      <c r="AJ165">
        <v>701</v>
      </c>
      <c r="AK165">
        <v>701</v>
      </c>
      <c r="AL165">
        <v>701</v>
      </c>
    </row>
    <row r="166" spans="1:40">
      <c r="A166" s="95">
        <v>44512</v>
      </c>
      <c r="B166" s="63">
        <v>420</v>
      </c>
      <c r="M166">
        <v>1330.307</v>
      </c>
      <c r="N166">
        <v>1075</v>
      </c>
      <c r="O166">
        <v>885</v>
      </c>
      <c r="P166">
        <v>820</v>
      </c>
      <c r="Q166">
        <v>795</v>
      </c>
      <c r="R166">
        <v>792</v>
      </c>
      <c r="S166">
        <v>782</v>
      </c>
      <c r="T166">
        <v>772</v>
      </c>
      <c r="U166">
        <v>764</v>
      </c>
      <c r="V166">
        <v>754</v>
      </c>
      <c r="W166">
        <v>744</v>
      </c>
      <c r="X166">
        <v>707</v>
      </c>
      <c r="Y166">
        <v>706</v>
      </c>
      <c r="Z166">
        <v>705</v>
      </c>
      <c r="AA166">
        <v>705</v>
      </c>
      <c r="AB166">
        <v>705</v>
      </c>
      <c r="AC166">
        <v>705</v>
      </c>
      <c r="AD166">
        <v>705</v>
      </c>
      <c r="AE166">
        <v>705</v>
      </c>
      <c r="AF166">
        <v>705</v>
      </c>
      <c r="AG166">
        <v>705</v>
      </c>
      <c r="AH166">
        <v>705</v>
      </c>
      <c r="AI166">
        <v>705</v>
      </c>
      <c r="AJ166">
        <v>705</v>
      </c>
      <c r="AK166">
        <v>705</v>
      </c>
      <c r="AL166">
        <v>705</v>
      </c>
    </row>
    <row r="167" spans="1:40">
      <c r="A167" s="95">
        <v>44515</v>
      </c>
      <c r="B167" s="63">
        <v>37</v>
      </c>
      <c r="M167">
        <v>1342.125</v>
      </c>
      <c r="N167">
        <v>1040</v>
      </c>
      <c r="O167">
        <v>882</v>
      </c>
      <c r="P167">
        <v>818</v>
      </c>
      <c r="Q167">
        <v>795</v>
      </c>
      <c r="R167">
        <v>790</v>
      </c>
      <c r="S167">
        <v>780</v>
      </c>
      <c r="T167">
        <v>770</v>
      </c>
      <c r="U167">
        <v>763</v>
      </c>
      <c r="V167">
        <v>753</v>
      </c>
      <c r="W167">
        <v>743</v>
      </c>
      <c r="X167">
        <v>705</v>
      </c>
      <c r="Y167">
        <v>704</v>
      </c>
      <c r="Z167">
        <v>703</v>
      </c>
      <c r="AA167">
        <v>703</v>
      </c>
      <c r="AB167">
        <v>703</v>
      </c>
      <c r="AC167">
        <v>703</v>
      </c>
      <c r="AD167">
        <v>703</v>
      </c>
      <c r="AE167">
        <v>703</v>
      </c>
      <c r="AF167">
        <v>703</v>
      </c>
      <c r="AG167">
        <v>703</v>
      </c>
      <c r="AH167">
        <v>703</v>
      </c>
      <c r="AI167">
        <v>703</v>
      </c>
      <c r="AJ167">
        <v>703</v>
      </c>
      <c r="AK167">
        <v>703</v>
      </c>
      <c r="AL167">
        <v>703</v>
      </c>
    </row>
    <row r="168" spans="1:40">
      <c r="A168" s="95">
        <v>44516</v>
      </c>
      <c r="B168" s="63">
        <v>18</v>
      </c>
      <c r="M168">
        <v>1339.7840000000001</v>
      </c>
      <c r="N168">
        <v>1020</v>
      </c>
      <c r="O168">
        <v>873</v>
      </c>
      <c r="P168">
        <v>813</v>
      </c>
      <c r="Q168">
        <v>790</v>
      </c>
      <c r="R168">
        <v>781</v>
      </c>
      <c r="S168">
        <v>774</v>
      </c>
      <c r="T168">
        <v>765</v>
      </c>
      <c r="U168">
        <v>754</v>
      </c>
      <c r="V168">
        <v>744</v>
      </c>
      <c r="W168">
        <v>734</v>
      </c>
      <c r="X168">
        <v>701</v>
      </c>
      <c r="Y168">
        <v>700</v>
      </c>
      <c r="Z168">
        <v>699</v>
      </c>
      <c r="AA168">
        <v>699</v>
      </c>
      <c r="AB168">
        <v>699</v>
      </c>
      <c r="AC168">
        <v>699</v>
      </c>
      <c r="AD168">
        <v>699</v>
      </c>
      <c r="AE168">
        <v>699</v>
      </c>
      <c r="AF168">
        <v>699</v>
      </c>
      <c r="AG168">
        <v>699</v>
      </c>
      <c r="AH168">
        <v>699</v>
      </c>
      <c r="AI168">
        <v>699</v>
      </c>
      <c r="AJ168">
        <v>699</v>
      </c>
      <c r="AK168">
        <v>699</v>
      </c>
      <c r="AL168">
        <v>699</v>
      </c>
    </row>
    <row r="169" spans="1:40">
      <c r="A169" s="95">
        <v>44517</v>
      </c>
      <c r="B169" s="63">
        <v>30</v>
      </c>
      <c r="M169">
        <v>1342</v>
      </c>
      <c r="N169">
        <v>1020</v>
      </c>
      <c r="O169">
        <v>858</v>
      </c>
      <c r="P169">
        <v>803</v>
      </c>
      <c r="Q169">
        <v>783</v>
      </c>
      <c r="R169">
        <v>779</v>
      </c>
      <c r="S169">
        <v>772</v>
      </c>
      <c r="T169">
        <v>765</v>
      </c>
      <c r="U169">
        <v>754</v>
      </c>
      <c r="V169">
        <v>744</v>
      </c>
      <c r="W169">
        <v>734</v>
      </c>
      <c r="X169">
        <v>701</v>
      </c>
      <c r="Y169">
        <v>700</v>
      </c>
      <c r="Z169">
        <v>699</v>
      </c>
      <c r="AA169">
        <v>699</v>
      </c>
      <c r="AB169">
        <v>699</v>
      </c>
      <c r="AC169">
        <v>699</v>
      </c>
      <c r="AD169">
        <v>699</v>
      </c>
      <c r="AE169">
        <v>699</v>
      </c>
      <c r="AF169">
        <v>699</v>
      </c>
      <c r="AG169">
        <v>699</v>
      </c>
      <c r="AH169">
        <v>699</v>
      </c>
      <c r="AI169">
        <v>699</v>
      </c>
      <c r="AJ169">
        <v>699</v>
      </c>
      <c r="AK169">
        <v>699</v>
      </c>
      <c r="AL169">
        <v>699</v>
      </c>
    </row>
    <row r="170" spans="1:40">
      <c r="A170" s="95">
        <v>44518</v>
      </c>
      <c r="B170" s="63">
        <v>130</v>
      </c>
      <c r="M170">
        <v>1344.0450000000001</v>
      </c>
      <c r="N170">
        <v>988</v>
      </c>
      <c r="O170">
        <v>850</v>
      </c>
      <c r="P170">
        <v>807</v>
      </c>
      <c r="Q170">
        <v>789</v>
      </c>
      <c r="R170">
        <v>785</v>
      </c>
      <c r="S170">
        <v>780</v>
      </c>
      <c r="T170">
        <v>775</v>
      </c>
      <c r="U170">
        <v>766</v>
      </c>
      <c r="V170">
        <v>755</v>
      </c>
      <c r="W170">
        <v>744</v>
      </c>
      <c r="X170">
        <v>712</v>
      </c>
      <c r="Y170">
        <v>710</v>
      </c>
      <c r="Z170">
        <v>708</v>
      </c>
      <c r="AA170">
        <v>708</v>
      </c>
      <c r="AB170">
        <v>708</v>
      </c>
      <c r="AC170">
        <v>708</v>
      </c>
      <c r="AD170">
        <v>708</v>
      </c>
      <c r="AE170">
        <v>708</v>
      </c>
      <c r="AF170">
        <v>708</v>
      </c>
      <c r="AG170">
        <v>708</v>
      </c>
      <c r="AH170">
        <v>708</v>
      </c>
      <c r="AI170">
        <v>708</v>
      </c>
      <c r="AJ170">
        <v>708</v>
      </c>
      <c r="AK170">
        <v>708</v>
      </c>
      <c r="AL170">
        <v>708</v>
      </c>
    </row>
    <row r="171" spans="1:40">
      <c r="A171" s="95">
        <v>44519</v>
      </c>
      <c r="B171" s="63">
        <v>391</v>
      </c>
      <c r="M171">
        <v>1316.9549999999999</v>
      </c>
      <c r="N171">
        <v>975</v>
      </c>
      <c r="O171">
        <v>829</v>
      </c>
      <c r="P171">
        <v>790</v>
      </c>
      <c r="Q171">
        <v>781</v>
      </c>
      <c r="R171">
        <v>780</v>
      </c>
      <c r="S171">
        <v>775</v>
      </c>
      <c r="T171">
        <v>770</v>
      </c>
      <c r="U171">
        <v>759</v>
      </c>
      <c r="V171">
        <v>750</v>
      </c>
      <c r="W171">
        <v>741</v>
      </c>
      <c r="X171">
        <v>709</v>
      </c>
      <c r="Y171">
        <v>707</v>
      </c>
      <c r="Z171">
        <v>705</v>
      </c>
      <c r="AA171">
        <v>705</v>
      </c>
      <c r="AB171">
        <v>705</v>
      </c>
      <c r="AC171">
        <v>705</v>
      </c>
      <c r="AD171">
        <v>705</v>
      </c>
      <c r="AE171">
        <v>705</v>
      </c>
      <c r="AF171">
        <v>705</v>
      </c>
      <c r="AG171">
        <v>705</v>
      </c>
      <c r="AH171">
        <v>705</v>
      </c>
      <c r="AI171">
        <v>705</v>
      </c>
      <c r="AJ171">
        <v>705</v>
      </c>
      <c r="AK171">
        <v>705</v>
      </c>
      <c r="AL171">
        <v>705</v>
      </c>
    </row>
    <row r="172" spans="1:40">
      <c r="A172" s="95">
        <v>44522</v>
      </c>
      <c r="B172" s="63">
        <v>0</v>
      </c>
      <c r="M172">
        <v>1312.8520000000001</v>
      </c>
      <c r="N172">
        <v>945</v>
      </c>
      <c r="O172">
        <v>820</v>
      </c>
      <c r="P172">
        <v>788</v>
      </c>
      <c r="Q172">
        <v>766</v>
      </c>
      <c r="R172">
        <v>766</v>
      </c>
      <c r="S172">
        <v>762</v>
      </c>
      <c r="T172">
        <v>758</v>
      </c>
      <c r="U172">
        <v>746</v>
      </c>
      <c r="V172">
        <v>740</v>
      </c>
      <c r="W172">
        <v>734</v>
      </c>
      <c r="X172">
        <v>702</v>
      </c>
      <c r="Y172">
        <v>700</v>
      </c>
      <c r="Z172">
        <v>1698</v>
      </c>
      <c r="AA172">
        <v>1698</v>
      </c>
      <c r="AB172">
        <v>1698</v>
      </c>
      <c r="AC172">
        <v>1698</v>
      </c>
      <c r="AD172">
        <v>1698</v>
      </c>
      <c r="AE172">
        <v>1698</v>
      </c>
      <c r="AF172">
        <v>1698</v>
      </c>
      <c r="AG172">
        <v>1698</v>
      </c>
      <c r="AH172">
        <v>1698</v>
      </c>
      <c r="AI172">
        <v>1698</v>
      </c>
      <c r="AJ172">
        <v>1698</v>
      </c>
      <c r="AK172">
        <v>1698</v>
      </c>
      <c r="AL172">
        <v>1698</v>
      </c>
      <c r="AM172">
        <v>705</v>
      </c>
      <c r="AN172">
        <v>705</v>
      </c>
    </row>
    <row r="173" spans="1:40">
      <c r="A173" s="95">
        <v>44523</v>
      </c>
      <c r="B173" s="63">
        <v>185</v>
      </c>
      <c r="M173">
        <v>1312.068</v>
      </c>
      <c r="N173">
        <v>938</v>
      </c>
      <c r="O173">
        <v>820</v>
      </c>
      <c r="P173">
        <v>788</v>
      </c>
      <c r="Q173">
        <v>765</v>
      </c>
      <c r="R173">
        <v>764</v>
      </c>
      <c r="S173">
        <v>760</v>
      </c>
      <c r="T173">
        <v>756</v>
      </c>
      <c r="U173">
        <v>746</v>
      </c>
      <c r="V173">
        <v>740</v>
      </c>
      <c r="W173">
        <v>734</v>
      </c>
      <c r="X173">
        <v>702</v>
      </c>
      <c r="Y173">
        <v>700</v>
      </c>
      <c r="Z173">
        <v>1698</v>
      </c>
      <c r="AA173">
        <v>1698</v>
      </c>
      <c r="AB173">
        <v>1698</v>
      </c>
      <c r="AC173">
        <v>1698</v>
      </c>
      <c r="AD173">
        <v>1698</v>
      </c>
      <c r="AE173">
        <v>1698</v>
      </c>
      <c r="AF173">
        <v>1698</v>
      </c>
      <c r="AG173">
        <v>1698</v>
      </c>
      <c r="AH173">
        <v>1698</v>
      </c>
      <c r="AI173">
        <v>1698</v>
      </c>
      <c r="AJ173">
        <v>1698</v>
      </c>
      <c r="AK173">
        <v>1698</v>
      </c>
      <c r="AL173">
        <v>1698</v>
      </c>
    </row>
    <row r="174" spans="1:40">
      <c r="A174" s="95">
        <v>44524</v>
      </c>
      <c r="B174" s="63">
        <v>240</v>
      </c>
      <c r="M174">
        <v>1308.4090000000001</v>
      </c>
      <c r="N174">
        <v>933</v>
      </c>
      <c r="O174">
        <v>813</v>
      </c>
      <c r="P174">
        <v>784</v>
      </c>
      <c r="Q174">
        <v>768</v>
      </c>
      <c r="R174">
        <v>764</v>
      </c>
      <c r="S174">
        <v>762</v>
      </c>
      <c r="T174">
        <v>760</v>
      </c>
      <c r="U174">
        <v>753</v>
      </c>
      <c r="V174">
        <v>748</v>
      </c>
      <c r="W174">
        <v>743</v>
      </c>
      <c r="X174">
        <v>711</v>
      </c>
      <c r="Y174">
        <v>710</v>
      </c>
      <c r="Z174">
        <v>709</v>
      </c>
      <c r="AA174">
        <v>709</v>
      </c>
      <c r="AB174">
        <v>709</v>
      </c>
      <c r="AC174">
        <v>709</v>
      </c>
      <c r="AD174">
        <v>709</v>
      </c>
      <c r="AE174">
        <v>709</v>
      </c>
      <c r="AF174">
        <v>709</v>
      </c>
      <c r="AG174">
        <v>709</v>
      </c>
      <c r="AH174">
        <v>709</v>
      </c>
      <c r="AI174">
        <v>709</v>
      </c>
      <c r="AJ174">
        <v>709</v>
      </c>
      <c r="AK174">
        <v>709</v>
      </c>
      <c r="AL174">
        <v>709</v>
      </c>
    </row>
    <row r="175" spans="1:40">
      <c r="A175" s="103">
        <v>44525</v>
      </c>
      <c r="M175" s="189">
        <v>1308.4090000000001</v>
      </c>
      <c r="N175" s="189">
        <v>933</v>
      </c>
      <c r="O175" s="189">
        <v>813</v>
      </c>
      <c r="P175" s="189">
        <v>784</v>
      </c>
      <c r="Q175" s="189">
        <v>768</v>
      </c>
      <c r="R175" s="189">
        <v>764</v>
      </c>
      <c r="S175" s="189">
        <v>762</v>
      </c>
      <c r="T175" s="189">
        <v>760</v>
      </c>
      <c r="U175" s="189">
        <v>753</v>
      </c>
      <c r="V175" s="189">
        <v>748</v>
      </c>
      <c r="W175" s="189">
        <v>743</v>
      </c>
      <c r="X175" s="189">
        <v>711</v>
      </c>
      <c r="Y175" s="189">
        <v>710</v>
      </c>
      <c r="Z175" s="189">
        <v>709</v>
      </c>
      <c r="AA175" s="189">
        <v>709</v>
      </c>
      <c r="AB175" s="189">
        <v>709</v>
      </c>
      <c r="AC175" s="189">
        <v>709</v>
      </c>
      <c r="AD175" s="189">
        <v>709</v>
      </c>
      <c r="AE175" s="189">
        <v>709</v>
      </c>
      <c r="AF175" s="189">
        <v>709</v>
      </c>
      <c r="AG175" s="189">
        <v>709</v>
      </c>
      <c r="AH175" s="189">
        <v>709</v>
      </c>
      <c r="AI175" s="189">
        <v>709</v>
      </c>
      <c r="AJ175" s="189">
        <v>709</v>
      </c>
      <c r="AK175" s="189">
        <v>709</v>
      </c>
      <c r="AL175" s="189">
        <v>709</v>
      </c>
    </row>
    <row r="176" spans="1:40">
      <c r="A176" s="95">
        <v>44526</v>
      </c>
      <c r="B176" s="476">
        <v>259</v>
      </c>
      <c r="M176">
        <v>1298.182</v>
      </c>
      <c r="N176">
        <v>870</v>
      </c>
      <c r="O176">
        <v>761</v>
      </c>
      <c r="P176">
        <v>755</v>
      </c>
      <c r="Q176">
        <v>752</v>
      </c>
      <c r="R176">
        <v>751</v>
      </c>
      <c r="S176">
        <v>750</v>
      </c>
      <c r="T176">
        <v>749</v>
      </c>
      <c r="U176">
        <v>740</v>
      </c>
      <c r="V176">
        <v>735</v>
      </c>
      <c r="W176">
        <v>730</v>
      </c>
      <c r="X176">
        <v>706</v>
      </c>
      <c r="Y176">
        <v>705</v>
      </c>
      <c r="Z176">
        <v>704</v>
      </c>
      <c r="AA176">
        <v>704</v>
      </c>
      <c r="AB176">
        <v>704</v>
      </c>
      <c r="AC176">
        <v>704</v>
      </c>
      <c r="AD176">
        <v>704</v>
      </c>
      <c r="AE176">
        <v>704</v>
      </c>
      <c r="AF176">
        <v>704</v>
      </c>
      <c r="AG176">
        <v>704</v>
      </c>
      <c r="AH176">
        <v>704</v>
      </c>
      <c r="AI176">
        <v>704</v>
      </c>
      <c r="AJ176">
        <v>704</v>
      </c>
      <c r="AK176">
        <v>704</v>
      </c>
      <c r="AL176">
        <v>704</v>
      </c>
    </row>
    <row r="177" spans="1:38">
      <c r="A177" s="95">
        <v>44529</v>
      </c>
      <c r="B177" s="63">
        <v>145</v>
      </c>
      <c r="M177">
        <v>1290.6020000000001</v>
      </c>
      <c r="N177">
        <v>835</v>
      </c>
      <c r="O177">
        <v>756</v>
      </c>
      <c r="P177">
        <v>753</v>
      </c>
      <c r="Q177">
        <v>750</v>
      </c>
      <c r="R177">
        <v>749</v>
      </c>
      <c r="S177">
        <v>748</v>
      </c>
      <c r="T177">
        <v>747</v>
      </c>
      <c r="U177">
        <v>741</v>
      </c>
      <c r="V177">
        <v>740</v>
      </c>
      <c r="W177">
        <v>739</v>
      </c>
      <c r="X177">
        <v>711</v>
      </c>
      <c r="Y177">
        <v>709</v>
      </c>
      <c r="Z177">
        <v>707</v>
      </c>
      <c r="AA177">
        <v>707</v>
      </c>
      <c r="AB177">
        <v>707</v>
      </c>
      <c r="AC177">
        <v>707</v>
      </c>
      <c r="AD177">
        <v>707</v>
      </c>
      <c r="AE177">
        <v>707</v>
      </c>
      <c r="AF177">
        <v>707</v>
      </c>
      <c r="AG177">
        <v>707</v>
      </c>
      <c r="AH177">
        <v>707</v>
      </c>
      <c r="AI177">
        <v>707</v>
      </c>
      <c r="AJ177">
        <v>707</v>
      </c>
      <c r="AK177">
        <v>707</v>
      </c>
      <c r="AL177">
        <v>707</v>
      </c>
    </row>
    <row r="178" spans="1:38">
      <c r="A178" s="95">
        <v>44530</v>
      </c>
      <c r="B178" s="63">
        <v>160</v>
      </c>
      <c r="M178">
        <v>1276.807</v>
      </c>
      <c r="N178">
        <v>750</v>
      </c>
      <c r="O178">
        <v>730</v>
      </c>
      <c r="P178">
        <v>730</v>
      </c>
      <c r="Q178">
        <v>730</v>
      </c>
      <c r="R178">
        <v>736</v>
      </c>
      <c r="S178">
        <v>735</v>
      </c>
      <c r="T178">
        <v>734</v>
      </c>
      <c r="U178">
        <v>733</v>
      </c>
      <c r="V178">
        <v>732</v>
      </c>
      <c r="W178">
        <v>731</v>
      </c>
      <c r="X178">
        <v>708</v>
      </c>
      <c r="Y178">
        <v>707</v>
      </c>
      <c r="Z178">
        <v>706</v>
      </c>
      <c r="AA178">
        <v>706</v>
      </c>
      <c r="AB178">
        <v>706</v>
      </c>
      <c r="AC178">
        <v>706</v>
      </c>
      <c r="AD178">
        <v>706</v>
      </c>
      <c r="AE178">
        <v>706</v>
      </c>
      <c r="AF178">
        <v>706</v>
      </c>
      <c r="AG178">
        <v>706</v>
      </c>
      <c r="AH178">
        <v>706</v>
      </c>
      <c r="AI178">
        <v>706</v>
      </c>
      <c r="AJ178">
        <v>706</v>
      </c>
      <c r="AK178">
        <v>706</v>
      </c>
      <c r="AL178">
        <v>706</v>
      </c>
    </row>
    <row r="179" spans="1:38">
      <c r="A179" s="95">
        <v>44531</v>
      </c>
      <c r="B179" s="63">
        <v>160</v>
      </c>
      <c r="M179">
        <v>1276.807</v>
      </c>
      <c r="N179">
        <v>779.524</v>
      </c>
      <c r="O179">
        <v>755</v>
      </c>
      <c r="P179">
        <v>755</v>
      </c>
      <c r="Q179">
        <v>755</v>
      </c>
      <c r="R179">
        <v>756</v>
      </c>
      <c r="S179">
        <v>754</v>
      </c>
      <c r="T179">
        <v>752</v>
      </c>
      <c r="U179">
        <v>750</v>
      </c>
      <c r="V179">
        <v>748</v>
      </c>
      <c r="W179">
        <v>745</v>
      </c>
      <c r="X179">
        <v>727</v>
      </c>
      <c r="Y179">
        <v>725</v>
      </c>
      <c r="Z179">
        <v>723</v>
      </c>
      <c r="AA179">
        <v>723</v>
      </c>
      <c r="AB179">
        <v>723</v>
      </c>
      <c r="AC179">
        <v>723</v>
      </c>
      <c r="AD179">
        <v>723</v>
      </c>
      <c r="AE179">
        <v>723</v>
      </c>
      <c r="AF179">
        <v>723</v>
      </c>
      <c r="AG179">
        <v>723</v>
      </c>
      <c r="AH179">
        <v>723</v>
      </c>
      <c r="AI179">
        <v>723</v>
      </c>
      <c r="AJ179">
        <v>723</v>
      </c>
      <c r="AK179">
        <v>723</v>
      </c>
      <c r="AL179">
        <v>723</v>
      </c>
    </row>
    <row r="180" spans="1:38">
      <c r="A180" s="95">
        <v>44532</v>
      </c>
      <c r="B180" s="63">
        <v>130</v>
      </c>
      <c r="M180">
        <v>1276.807</v>
      </c>
      <c r="N180">
        <v>812.73800000000006</v>
      </c>
      <c r="O180">
        <v>776</v>
      </c>
      <c r="P180">
        <v>776</v>
      </c>
      <c r="Q180">
        <v>776</v>
      </c>
      <c r="R180">
        <v>776</v>
      </c>
      <c r="S180">
        <v>775</v>
      </c>
      <c r="T180">
        <v>774</v>
      </c>
      <c r="U180">
        <v>772</v>
      </c>
      <c r="V180">
        <v>770</v>
      </c>
      <c r="W180">
        <v>767</v>
      </c>
      <c r="X180">
        <v>732</v>
      </c>
      <c r="Y180">
        <v>730</v>
      </c>
      <c r="Z180">
        <v>728</v>
      </c>
      <c r="AA180">
        <v>728</v>
      </c>
      <c r="AB180">
        <v>728</v>
      </c>
      <c r="AC180">
        <v>728</v>
      </c>
      <c r="AD180">
        <v>728</v>
      </c>
      <c r="AE180">
        <v>728</v>
      </c>
      <c r="AF180">
        <v>728</v>
      </c>
      <c r="AG180">
        <v>728</v>
      </c>
      <c r="AH180">
        <v>728</v>
      </c>
      <c r="AI180">
        <v>728</v>
      </c>
      <c r="AJ180">
        <v>728</v>
      </c>
      <c r="AK180">
        <v>728</v>
      </c>
      <c r="AL180">
        <v>728</v>
      </c>
    </row>
    <row r="181" spans="1:38">
      <c r="A181" s="95">
        <v>44533</v>
      </c>
      <c r="B181" s="63">
        <v>250</v>
      </c>
      <c r="N181">
        <v>867.5</v>
      </c>
      <c r="O181">
        <v>811</v>
      </c>
      <c r="P181">
        <v>806</v>
      </c>
      <c r="Q181">
        <v>801</v>
      </c>
      <c r="R181">
        <v>795</v>
      </c>
      <c r="S181">
        <v>794</v>
      </c>
      <c r="T181">
        <v>793</v>
      </c>
      <c r="U181">
        <v>791</v>
      </c>
      <c r="V181">
        <v>788</v>
      </c>
      <c r="W181">
        <v>785</v>
      </c>
      <c r="X181">
        <v>741</v>
      </c>
      <c r="Y181">
        <v>740</v>
      </c>
      <c r="Z181">
        <v>739</v>
      </c>
      <c r="AA181">
        <v>739</v>
      </c>
      <c r="AB181">
        <v>739</v>
      </c>
      <c r="AC181">
        <v>739</v>
      </c>
      <c r="AD181">
        <v>739</v>
      </c>
      <c r="AE181">
        <v>739</v>
      </c>
      <c r="AF181">
        <v>739</v>
      </c>
      <c r="AG181">
        <v>739</v>
      </c>
      <c r="AH181">
        <v>739</v>
      </c>
      <c r="AI181">
        <v>739</v>
      </c>
      <c r="AJ181">
        <v>739</v>
      </c>
      <c r="AK181">
        <v>739</v>
      </c>
      <c r="AL181">
        <v>739</v>
      </c>
    </row>
    <row r="182" spans="1:38">
      <c r="A182" s="95">
        <v>44536</v>
      </c>
      <c r="B182" s="63">
        <v>97</v>
      </c>
      <c r="N182">
        <v>888.85699999999997</v>
      </c>
      <c r="O182">
        <v>825</v>
      </c>
      <c r="P182">
        <v>815</v>
      </c>
      <c r="Q182">
        <v>805</v>
      </c>
      <c r="R182">
        <v>796</v>
      </c>
      <c r="S182">
        <v>793</v>
      </c>
      <c r="T182">
        <v>790</v>
      </c>
      <c r="U182">
        <v>789</v>
      </c>
      <c r="V182">
        <v>786</v>
      </c>
      <c r="W182">
        <v>783</v>
      </c>
      <c r="X182">
        <v>731</v>
      </c>
      <c r="Y182">
        <v>730</v>
      </c>
      <c r="Z182">
        <v>729</v>
      </c>
      <c r="AA182">
        <v>729</v>
      </c>
      <c r="AB182">
        <v>729</v>
      </c>
      <c r="AC182">
        <v>729</v>
      </c>
      <c r="AD182">
        <v>729</v>
      </c>
      <c r="AE182">
        <v>729</v>
      </c>
      <c r="AF182">
        <v>729</v>
      </c>
      <c r="AG182">
        <v>729</v>
      </c>
      <c r="AH182">
        <v>729</v>
      </c>
      <c r="AI182">
        <v>729</v>
      </c>
      <c r="AJ182">
        <v>729</v>
      </c>
      <c r="AK182">
        <v>729</v>
      </c>
      <c r="AL182">
        <v>729</v>
      </c>
    </row>
    <row r="183" spans="1:38">
      <c r="A183" s="95">
        <v>44537</v>
      </c>
      <c r="B183" s="63">
        <v>500</v>
      </c>
      <c r="N183">
        <v>965.90499999999997</v>
      </c>
      <c r="O183">
        <v>875</v>
      </c>
      <c r="P183">
        <v>850</v>
      </c>
      <c r="Q183">
        <v>830</v>
      </c>
      <c r="R183">
        <v>822</v>
      </c>
      <c r="S183">
        <v>812</v>
      </c>
      <c r="T183">
        <v>804</v>
      </c>
      <c r="U183">
        <v>795</v>
      </c>
      <c r="V183">
        <v>790</v>
      </c>
      <c r="W183">
        <v>785</v>
      </c>
      <c r="X183">
        <v>746</v>
      </c>
      <c r="Y183">
        <v>745</v>
      </c>
      <c r="Z183">
        <v>744</v>
      </c>
      <c r="AA183">
        <v>744</v>
      </c>
      <c r="AB183">
        <v>744</v>
      </c>
      <c r="AC183">
        <v>744</v>
      </c>
      <c r="AD183">
        <v>744</v>
      </c>
      <c r="AE183">
        <v>744</v>
      </c>
      <c r="AF183">
        <v>744</v>
      </c>
      <c r="AG183">
        <v>744</v>
      </c>
      <c r="AH183">
        <v>744</v>
      </c>
      <c r="AI183">
        <v>744</v>
      </c>
      <c r="AJ183">
        <v>744</v>
      </c>
      <c r="AK183">
        <v>744</v>
      </c>
      <c r="AL183">
        <v>744</v>
      </c>
    </row>
    <row r="184" spans="1:38">
      <c r="A184" s="95">
        <v>44538</v>
      </c>
      <c r="B184" s="63">
        <v>60</v>
      </c>
      <c r="N184">
        <v>1016.75</v>
      </c>
      <c r="O184">
        <v>925</v>
      </c>
      <c r="P184">
        <v>885</v>
      </c>
      <c r="Q184">
        <v>857</v>
      </c>
      <c r="R184">
        <v>836</v>
      </c>
      <c r="S184">
        <v>824</v>
      </c>
      <c r="T184">
        <v>812</v>
      </c>
      <c r="U184">
        <v>805</v>
      </c>
      <c r="V184">
        <v>800</v>
      </c>
      <c r="W184">
        <v>795</v>
      </c>
      <c r="X184">
        <v>750</v>
      </c>
      <c r="Y184">
        <v>748</v>
      </c>
      <c r="Z184">
        <v>746</v>
      </c>
      <c r="AA184">
        <v>746</v>
      </c>
      <c r="AB184">
        <v>746</v>
      </c>
      <c r="AC184">
        <v>746</v>
      </c>
      <c r="AD184">
        <v>746</v>
      </c>
      <c r="AE184">
        <v>746</v>
      </c>
      <c r="AF184">
        <v>746</v>
      </c>
      <c r="AG184">
        <v>746</v>
      </c>
      <c r="AH184">
        <v>746</v>
      </c>
      <c r="AI184">
        <v>746</v>
      </c>
      <c r="AJ184">
        <v>746</v>
      </c>
      <c r="AK184">
        <v>746</v>
      </c>
      <c r="AL184">
        <v>746</v>
      </c>
    </row>
    <row r="185" spans="1:38">
      <c r="A185" s="95">
        <v>44539</v>
      </c>
      <c r="B185" s="63">
        <v>345</v>
      </c>
      <c r="N185">
        <v>1053.1790000000001</v>
      </c>
      <c r="O185">
        <v>938</v>
      </c>
      <c r="P185">
        <v>889</v>
      </c>
      <c r="Q185">
        <v>864</v>
      </c>
      <c r="R185">
        <v>846</v>
      </c>
      <c r="S185">
        <v>833</v>
      </c>
      <c r="T185">
        <v>824</v>
      </c>
      <c r="U185">
        <v>817</v>
      </c>
      <c r="V185">
        <v>809</v>
      </c>
      <c r="W185">
        <v>801</v>
      </c>
      <c r="X185">
        <v>760</v>
      </c>
      <c r="Y185">
        <v>758</v>
      </c>
      <c r="Z185">
        <v>756</v>
      </c>
      <c r="AA185">
        <v>756</v>
      </c>
      <c r="AB185">
        <v>756</v>
      </c>
      <c r="AC185">
        <v>756</v>
      </c>
      <c r="AD185">
        <v>756</v>
      </c>
      <c r="AE185">
        <v>756</v>
      </c>
      <c r="AF185">
        <v>756</v>
      </c>
      <c r="AG185">
        <v>756</v>
      </c>
      <c r="AH185">
        <v>756</v>
      </c>
      <c r="AI185">
        <v>756</v>
      </c>
      <c r="AJ185">
        <v>756</v>
      </c>
      <c r="AK185">
        <v>756</v>
      </c>
      <c r="AL185">
        <v>756</v>
      </c>
    </row>
    <row r="186" spans="1:38">
      <c r="A186" s="95">
        <v>44540</v>
      </c>
      <c r="B186" s="63">
        <v>0</v>
      </c>
      <c r="N186">
        <v>1061.7260000000001</v>
      </c>
      <c r="O186">
        <v>932</v>
      </c>
      <c r="P186">
        <v>888</v>
      </c>
      <c r="Q186">
        <v>860</v>
      </c>
      <c r="R186">
        <v>844</v>
      </c>
      <c r="S186">
        <v>832</v>
      </c>
      <c r="T186">
        <v>821</v>
      </c>
      <c r="U186">
        <v>817</v>
      </c>
      <c r="V186">
        <v>809</v>
      </c>
      <c r="W186">
        <v>801</v>
      </c>
      <c r="X186">
        <v>757</v>
      </c>
      <c r="Y186">
        <v>755</v>
      </c>
      <c r="Z186">
        <v>753</v>
      </c>
      <c r="AA186">
        <v>753</v>
      </c>
      <c r="AB186">
        <v>753</v>
      </c>
      <c r="AC186">
        <v>753</v>
      </c>
      <c r="AD186">
        <v>753</v>
      </c>
      <c r="AE186">
        <v>753</v>
      </c>
      <c r="AF186">
        <v>753</v>
      </c>
      <c r="AG186">
        <v>753</v>
      </c>
      <c r="AH186">
        <v>753</v>
      </c>
      <c r="AI186">
        <v>753</v>
      </c>
      <c r="AJ186">
        <v>753</v>
      </c>
      <c r="AK186">
        <v>753</v>
      </c>
      <c r="AL186">
        <v>753</v>
      </c>
    </row>
    <row r="187" spans="1:38">
      <c r="A187" s="95">
        <v>44543</v>
      </c>
      <c r="B187" s="63">
        <v>0</v>
      </c>
      <c r="N187">
        <v>1064.4169999999999</v>
      </c>
      <c r="O187">
        <v>927</v>
      </c>
      <c r="P187">
        <v>885</v>
      </c>
      <c r="Q187">
        <v>857</v>
      </c>
      <c r="R187">
        <v>840</v>
      </c>
      <c r="S187">
        <v>829</v>
      </c>
      <c r="T187">
        <v>818</v>
      </c>
      <c r="U187">
        <v>811</v>
      </c>
      <c r="V187">
        <v>803</v>
      </c>
      <c r="W187">
        <v>795</v>
      </c>
      <c r="X187">
        <v>754</v>
      </c>
      <c r="Y187">
        <v>752</v>
      </c>
      <c r="Z187">
        <v>750</v>
      </c>
      <c r="AA187">
        <v>750</v>
      </c>
      <c r="AB187">
        <v>750</v>
      </c>
      <c r="AC187">
        <v>750</v>
      </c>
      <c r="AD187">
        <v>750</v>
      </c>
      <c r="AE187">
        <v>750</v>
      </c>
      <c r="AF187">
        <v>750</v>
      </c>
      <c r="AG187">
        <v>750</v>
      </c>
      <c r="AH187">
        <v>750</v>
      </c>
      <c r="AI187">
        <v>750</v>
      </c>
      <c r="AJ187">
        <v>750</v>
      </c>
      <c r="AK187">
        <v>750</v>
      </c>
      <c r="AL187">
        <v>750</v>
      </c>
    </row>
    <row r="188" spans="1:38">
      <c r="A188" s="95">
        <v>44544</v>
      </c>
      <c r="B188" s="63">
        <v>20</v>
      </c>
      <c r="N188">
        <v>1070.2380000000001</v>
      </c>
      <c r="O188">
        <v>913</v>
      </c>
      <c r="P188">
        <v>873</v>
      </c>
      <c r="Q188">
        <v>847</v>
      </c>
      <c r="R188">
        <v>831</v>
      </c>
      <c r="S188">
        <v>820</v>
      </c>
      <c r="T188">
        <v>811</v>
      </c>
      <c r="U188">
        <v>808</v>
      </c>
      <c r="V188">
        <v>800</v>
      </c>
      <c r="W188">
        <v>791</v>
      </c>
      <c r="X188">
        <v>752</v>
      </c>
      <c r="Y188">
        <v>749</v>
      </c>
      <c r="Z188">
        <v>746</v>
      </c>
      <c r="AA188">
        <v>746</v>
      </c>
      <c r="AB188">
        <v>746</v>
      </c>
      <c r="AC188">
        <v>746</v>
      </c>
      <c r="AD188">
        <v>746</v>
      </c>
      <c r="AE188">
        <v>746</v>
      </c>
      <c r="AF188">
        <v>746</v>
      </c>
      <c r="AG188">
        <v>746</v>
      </c>
      <c r="AH188">
        <v>746</v>
      </c>
      <c r="AI188">
        <v>746</v>
      </c>
      <c r="AJ188">
        <v>746</v>
      </c>
      <c r="AK188">
        <v>746</v>
      </c>
      <c r="AL188">
        <v>746</v>
      </c>
    </row>
    <row r="189" spans="1:38">
      <c r="A189" s="95">
        <v>44545</v>
      </c>
      <c r="B189" s="63">
        <v>240</v>
      </c>
      <c r="N189">
        <v>1069.0709999999999</v>
      </c>
      <c r="O189">
        <v>870</v>
      </c>
      <c r="P189">
        <v>830</v>
      </c>
      <c r="Q189">
        <v>815</v>
      </c>
      <c r="R189">
        <v>810</v>
      </c>
      <c r="S189">
        <v>807</v>
      </c>
      <c r="T189">
        <v>803</v>
      </c>
      <c r="U189">
        <v>798</v>
      </c>
      <c r="V189">
        <v>793</v>
      </c>
      <c r="W189">
        <v>788</v>
      </c>
      <c r="X189">
        <v>745</v>
      </c>
      <c r="Y189">
        <v>743</v>
      </c>
      <c r="Z189">
        <v>741</v>
      </c>
      <c r="AA189">
        <v>741</v>
      </c>
      <c r="AB189">
        <v>741</v>
      </c>
      <c r="AC189">
        <v>741</v>
      </c>
      <c r="AD189">
        <v>741</v>
      </c>
      <c r="AE189">
        <v>741</v>
      </c>
      <c r="AF189">
        <v>741</v>
      </c>
      <c r="AG189">
        <v>741</v>
      </c>
      <c r="AH189">
        <v>741</v>
      </c>
      <c r="AI189">
        <v>741</v>
      </c>
      <c r="AJ189">
        <v>741</v>
      </c>
      <c r="AK189">
        <v>741</v>
      </c>
      <c r="AL189">
        <v>741</v>
      </c>
    </row>
    <row r="190" spans="1:38">
      <c r="A190" s="95">
        <v>44546</v>
      </c>
      <c r="B190" s="63">
        <v>60</v>
      </c>
      <c r="N190">
        <v>1071.1310000000001</v>
      </c>
      <c r="O190">
        <v>856</v>
      </c>
      <c r="P190">
        <v>826</v>
      </c>
      <c r="Q190">
        <v>820</v>
      </c>
      <c r="R190">
        <v>810</v>
      </c>
      <c r="S190">
        <v>807</v>
      </c>
      <c r="T190">
        <v>803</v>
      </c>
      <c r="U190">
        <v>798</v>
      </c>
      <c r="V190">
        <v>793</v>
      </c>
      <c r="W190">
        <v>788</v>
      </c>
      <c r="X190">
        <v>745</v>
      </c>
      <c r="Y190">
        <v>743</v>
      </c>
      <c r="Z190">
        <v>741</v>
      </c>
      <c r="AA190">
        <v>741</v>
      </c>
      <c r="AB190">
        <v>741</v>
      </c>
      <c r="AC190">
        <v>741</v>
      </c>
      <c r="AD190">
        <v>741</v>
      </c>
      <c r="AE190">
        <v>741</v>
      </c>
      <c r="AF190">
        <v>741</v>
      </c>
      <c r="AG190">
        <v>741</v>
      </c>
      <c r="AH190">
        <v>741</v>
      </c>
      <c r="AI190">
        <v>741</v>
      </c>
      <c r="AJ190">
        <v>741</v>
      </c>
      <c r="AK190">
        <v>741</v>
      </c>
      <c r="AL190">
        <v>741</v>
      </c>
    </row>
    <row r="191" spans="1:38">
      <c r="A191" s="95">
        <v>44547</v>
      </c>
      <c r="B191" s="63">
        <v>60</v>
      </c>
      <c r="N191">
        <v>1068.595</v>
      </c>
      <c r="O191">
        <v>900</v>
      </c>
      <c r="P191">
        <v>866</v>
      </c>
      <c r="Q191">
        <v>855</v>
      </c>
      <c r="R191">
        <v>825</v>
      </c>
      <c r="S191">
        <v>818</v>
      </c>
      <c r="T191">
        <v>814</v>
      </c>
      <c r="U191">
        <v>805</v>
      </c>
      <c r="V191">
        <v>800</v>
      </c>
      <c r="W191">
        <v>795</v>
      </c>
      <c r="X191">
        <v>750</v>
      </c>
      <c r="Y191">
        <v>748</v>
      </c>
      <c r="Z191">
        <v>746</v>
      </c>
      <c r="AA191">
        <v>746</v>
      </c>
      <c r="AB191">
        <v>746</v>
      </c>
      <c r="AC191">
        <v>746</v>
      </c>
      <c r="AD191">
        <v>746</v>
      </c>
      <c r="AE191">
        <v>746</v>
      </c>
      <c r="AF191">
        <v>746</v>
      </c>
      <c r="AG191">
        <v>746</v>
      </c>
      <c r="AH191">
        <v>746</v>
      </c>
      <c r="AI191">
        <v>746</v>
      </c>
      <c r="AJ191">
        <v>746</v>
      </c>
      <c r="AK191">
        <v>746</v>
      </c>
      <c r="AL191">
        <v>746</v>
      </c>
    </row>
    <row r="192" spans="1:38">
      <c r="A192" s="95">
        <v>44550</v>
      </c>
      <c r="B192" s="63">
        <v>20</v>
      </c>
      <c r="N192">
        <v>1067.7139999999999</v>
      </c>
      <c r="O192">
        <v>900</v>
      </c>
      <c r="P192">
        <v>863</v>
      </c>
      <c r="Q192">
        <v>855</v>
      </c>
      <c r="R192">
        <v>825</v>
      </c>
      <c r="S192">
        <v>818</v>
      </c>
      <c r="T192">
        <v>814</v>
      </c>
      <c r="U192">
        <v>805</v>
      </c>
      <c r="V192">
        <v>800</v>
      </c>
      <c r="W192">
        <v>795</v>
      </c>
      <c r="X192">
        <v>750</v>
      </c>
      <c r="Y192">
        <v>748</v>
      </c>
      <c r="Z192">
        <v>746</v>
      </c>
      <c r="AA192">
        <v>746</v>
      </c>
      <c r="AB192">
        <v>746</v>
      </c>
      <c r="AC192">
        <v>746</v>
      </c>
      <c r="AD192">
        <v>746</v>
      </c>
      <c r="AE192">
        <v>746</v>
      </c>
      <c r="AF192">
        <v>746</v>
      </c>
      <c r="AG192">
        <v>746</v>
      </c>
      <c r="AH192">
        <v>746</v>
      </c>
      <c r="AI192">
        <v>746</v>
      </c>
      <c r="AJ192">
        <v>746</v>
      </c>
      <c r="AK192">
        <v>746</v>
      </c>
      <c r="AL192">
        <v>746</v>
      </c>
    </row>
    <row r="193" spans="1:39">
      <c r="A193" s="95">
        <v>44551</v>
      </c>
      <c r="B193" s="63">
        <v>164</v>
      </c>
      <c r="N193">
        <v>1066.0239999999999</v>
      </c>
      <c r="O193">
        <v>895</v>
      </c>
      <c r="P193">
        <v>864</v>
      </c>
      <c r="Q193">
        <v>854</v>
      </c>
      <c r="R193">
        <v>834</v>
      </c>
      <c r="S193">
        <v>833</v>
      </c>
      <c r="T193">
        <v>832</v>
      </c>
      <c r="U193">
        <v>815</v>
      </c>
      <c r="V193">
        <v>806</v>
      </c>
      <c r="W193">
        <v>798</v>
      </c>
      <c r="X193">
        <v>759</v>
      </c>
      <c r="Y193">
        <v>757</v>
      </c>
      <c r="Z193">
        <v>755</v>
      </c>
      <c r="AA193">
        <v>755</v>
      </c>
      <c r="AB193">
        <v>755</v>
      </c>
      <c r="AC193">
        <v>755</v>
      </c>
      <c r="AD193">
        <v>755</v>
      </c>
      <c r="AE193">
        <v>755</v>
      </c>
      <c r="AF193">
        <v>755</v>
      </c>
      <c r="AG193">
        <v>755</v>
      </c>
      <c r="AH193">
        <v>755</v>
      </c>
      <c r="AI193">
        <v>755</v>
      </c>
      <c r="AJ193">
        <v>755</v>
      </c>
      <c r="AK193">
        <v>755</v>
      </c>
      <c r="AL193">
        <v>755</v>
      </c>
    </row>
    <row r="194" spans="1:39">
      <c r="A194" s="95">
        <v>44552</v>
      </c>
      <c r="B194" s="63">
        <v>224</v>
      </c>
      <c r="N194">
        <v>1065.607</v>
      </c>
      <c r="O194">
        <v>908</v>
      </c>
      <c r="P194">
        <v>890</v>
      </c>
      <c r="Q194">
        <v>878</v>
      </c>
      <c r="R194">
        <v>860</v>
      </c>
      <c r="S194">
        <v>850</v>
      </c>
      <c r="T194">
        <v>845</v>
      </c>
      <c r="U194">
        <v>830</v>
      </c>
      <c r="V194">
        <v>823</v>
      </c>
      <c r="W194">
        <v>816</v>
      </c>
      <c r="X194">
        <v>774</v>
      </c>
      <c r="Y194">
        <v>772</v>
      </c>
      <c r="Z194">
        <v>770</v>
      </c>
      <c r="AA194">
        <v>770</v>
      </c>
      <c r="AB194">
        <v>770</v>
      </c>
      <c r="AC194">
        <v>770</v>
      </c>
      <c r="AD194">
        <v>770</v>
      </c>
      <c r="AE194">
        <v>770</v>
      </c>
      <c r="AF194">
        <v>770</v>
      </c>
      <c r="AG194">
        <v>770</v>
      </c>
      <c r="AH194">
        <v>770</v>
      </c>
      <c r="AI194">
        <v>770</v>
      </c>
      <c r="AJ194">
        <v>770</v>
      </c>
      <c r="AK194">
        <v>770</v>
      </c>
      <c r="AL194">
        <v>770</v>
      </c>
    </row>
    <row r="195" spans="1:39">
      <c r="A195" s="95">
        <v>44553</v>
      </c>
      <c r="B195" s="63">
        <v>170</v>
      </c>
      <c r="N195">
        <v>1065.6189999999999</v>
      </c>
      <c r="O195">
        <v>917</v>
      </c>
      <c r="P195">
        <v>895</v>
      </c>
      <c r="Q195">
        <v>887</v>
      </c>
      <c r="R195">
        <v>868</v>
      </c>
      <c r="S195">
        <v>857</v>
      </c>
      <c r="T195">
        <v>850</v>
      </c>
      <c r="U195">
        <v>837</v>
      </c>
      <c r="V195">
        <v>829</v>
      </c>
      <c r="W195">
        <v>820</v>
      </c>
      <c r="X195">
        <v>777</v>
      </c>
      <c r="Y195">
        <v>775</v>
      </c>
      <c r="Z195">
        <v>773</v>
      </c>
      <c r="AA195">
        <v>773</v>
      </c>
      <c r="AB195">
        <v>773</v>
      </c>
      <c r="AC195">
        <v>773</v>
      </c>
      <c r="AD195">
        <v>773</v>
      </c>
      <c r="AE195">
        <v>773</v>
      </c>
      <c r="AF195">
        <v>773</v>
      </c>
      <c r="AG195">
        <v>773</v>
      </c>
      <c r="AH195">
        <v>773</v>
      </c>
      <c r="AI195">
        <v>773</v>
      </c>
      <c r="AJ195">
        <v>773</v>
      </c>
      <c r="AK195">
        <v>773</v>
      </c>
      <c r="AL195">
        <v>773</v>
      </c>
    </row>
    <row r="196" spans="1:39">
      <c r="A196" s="95">
        <v>44554</v>
      </c>
      <c r="N196" s="189">
        <v>1065.6189999999999</v>
      </c>
      <c r="O196" s="189">
        <v>917</v>
      </c>
      <c r="P196" s="189">
        <v>895</v>
      </c>
      <c r="Q196" s="189">
        <v>887</v>
      </c>
      <c r="R196" s="189">
        <v>868</v>
      </c>
      <c r="S196" s="189">
        <v>857</v>
      </c>
      <c r="T196" s="189">
        <v>850</v>
      </c>
      <c r="U196" s="189">
        <v>837</v>
      </c>
      <c r="V196" s="189">
        <v>829</v>
      </c>
      <c r="W196" s="189">
        <v>820</v>
      </c>
      <c r="X196" s="189">
        <v>777</v>
      </c>
      <c r="Y196" s="189">
        <v>775</v>
      </c>
      <c r="Z196" s="189">
        <v>773</v>
      </c>
      <c r="AA196" s="189">
        <v>773</v>
      </c>
      <c r="AB196" s="189">
        <v>773</v>
      </c>
      <c r="AC196" s="189">
        <v>773</v>
      </c>
      <c r="AD196" s="189">
        <v>773</v>
      </c>
      <c r="AE196" s="189">
        <v>773</v>
      </c>
      <c r="AF196" s="189">
        <v>773</v>
      </c>
      <c r="AG196" s="189">
        <v>773</v>
      </c>
      <c r="AH196" s="189">
        <v>773</v>
      </c>
      <c r="AI196" s="189">
        <v>773</v>
      </c>
      <c r="AJ196" s="189">
        <v>773</v>
      </c>
      <c r="AK196" s="189">
        <v>773</v>
      </c>
      <c r="AL196" s="189">
        <v>773</v>
      </c>
    </row>
    <row r="197" spans="1:39">
      <c r="A197" s="95">
        <v>44557</v>
      </c>
      <c r="B197" s="63">
        <v>0</v>
      </c>
      <c r="N197">
        <v>1065.19</v>
      </c>
      <c r="O197">
        <v>920</v>
      </c>
      <c r="P197">
        <v>898</v>
      </c>
      <c r="Q197">
        <v>888</v>
      </c>
      <c r="R197">
        <v>875</v>
      </c>
      <c r="S197">
        <v>863</v>
      </c>
      <c r="T197">
        <v>855</v>
      </c>
      <c r="U197">
        <v>845</v>
      </c>
      <c r="V197">
        <v>836</v>
      </c>
      <c r="W197">
        <v>825</v>
      </c>
      <c r="X197">
        <v>780</v>
      </c>
      <c r="Y197">
        <v>778</v>
      </c>
      <c r="Z197">
        <v>776</v>
      </c>
      <c r="AA197">
        <v>776</v>
      </c>
      <c r="AB197">
        <v>776</v>
      </c>
      <c r="AC197">
        <v>776</v>
      </c>
      <c r="AD197">
        <v>776</v>
      </c>
      <c r="AE197">
        <v>776</v>
      </c>
      <c r="AF197">
        <v>776</v>
      </c>
      <c r="AG197">
        <v>776</v>
      </c>
      <c r="AH197">
        <v>776</v>
      </c>
      <c r="AI197">
        <v>776</v>
      </c>
      <c r="AJ197">
        <v>776</v>
      </c>
      <c r="AK197">
        <v>776</v>
      </c>
      <c r="AL197">
        <v>776</v>
      </c>
    </row>
    <row r="198" spans="1:39">
      <c r="A198" s="95">
        <v>44558</v>
      </c>
      <c r="B198" s="63">
        <v>0</v>
      </c>
      <c r="N198">
        <v>1065.19</v>
      </c>
      <c r="O198">
        <v>920</v>
      </c>
      <c r="P198">
        <v>898</v>
      </c>
      <c r="Q198">
        <v>888</v>
      </c>
      <c r="R198">
        <v>875</v>
      </c>
      <c r="S198">
        <v>863</v>
      </c>
      <c r="T198">
        <v>855</v>
      </c>
      <c r="U198">
        <v>845</v>
      </c>
      <c r="V198">
        <v>836</v>
      </c>
      <c r="W198">
        <v>825</v>
      </c>
      <c r="X198">
        <v>780</v>
      </c>
      <c r="Y198">
        <v>778</v>
      </c>
      <c r="Z198">
        <v>776</v>
      </c>
      <c r="AA198">
        <v>776</v>
      </c>
      <c r="AB198">
        <v>776</v>
      </c>
      <c r="AC198">
        <v>776</v>
      </c>
      <c r="AD198">
        <v>776</v>
      </c>
      <c r="AE198">
        <v>776</v>
      </c>
      <c r="AF198">
        <v>776</v>
      </c>
      <c r="AG198">
        <v>776</v>
      </c>
      <c r="AH198">
        <v>776</v>
      </c>
      <c r="AI198">
        <v>776</v>
      </c>
      <c r="AJ198">
        <v>776</v>
      </c>
      <c r="AK198">
        <v>776</v>
      </c>
      <c r="AL198">
        <v>776</v>
      </c>
    </row>
    <row r="199" spans="1:39">
      <c r="A199" s="95">
        <v>44559</v>
      </c>
      <c r="B199" s="63">
        <v>0</v>
      </c>
      <c r="N199">
        <v>1064.3810000000001</v>
      </c>
      <c r="O199">
        <v>920</v>
      </c>
      <c r="P199">
        <v>898</v>
      </c>
      <c r="Q199">
        <v>888</v>
      </c>
      <c r="R199">
        <v>875</v>
      </c>
      <c r="S199">
        <v>863</v>
      </c>
      <c r="T199">
        <v>855</v>
      </c>
      <c r="U199">
        <v>845</v>
      </c>
      <c r="V199">
        <v>836</v>
      </c>
      <c r="W199">
        <v>825</v>
      </c>
      <c r="X199">
        <v>780</v>
      </c>
      <c r="Y199">
        <v>778</v>
      </c>
      <c r="Z199">
        <v>776</v>
      </c>
      <c r="AA199">
        <v>776</v>
      </c>
      <c r="AB199">
        <v>776</v>
      </c>
      <c r="AC199">
        <v>776</v>
      </c>
      <c r="AD199">
        <v>776</v>
      </c>
      <c r="AE199">
        <v>776</v>
      </c>
      <c r="AF199">
        <v>776</v>
      </c>
      <c r="AG199">
        <v>776</v>
      </c>
      <c r="AH199">
        <v>776</v>
      </c>
      <c r="AI199">
        <v>776</v>
      </c>
      <c r="AJ199">
        <v>776</v>
      </c>
      <c r="AK199">
        <v>776</v>
      </c>
      <c r="AL199">
        <v>776</v>
      </c>
    </row>
    <row r="200" spans="1:39">
      <c r="A200" s="95">
        <v>44560</v>
      </c>
      <c r="B200" s="63">
        <v>172</v>
      </c>
      <c r="N200">
        <v>1062.607</v>
      </c>
      <c r="O200">
        <v>909</v>
      </c>
      <c r="P200">
        <v>888</v>
      </c>
      <c r="Q200">
        <v>879</v>
      </c>
      <c r="R200">
        <v>868</v>
      </c>
      <c r="S200">
        <v>857</v>
      </c>
      <c r="T200">
        <v>849</v>
      </c>
      <c r="U200">
        <v>840</v>
      </c>
      <c r="V200">
        <v>830</v>
      </c>
      <c r="W200">
        <v>819</v>
      </c>
      <c r="X200">
        <v>776</v>
      </c>
      <c r="Y200">
        <v>774</v>
      </c>
      <c r="Z200">
        <v>772</v>
      </c>
      <c r="AA200">
        <v>772</v>
      </c>
      <c r="AB200">
        <v>772</v>
      </c>
      <c r="AC200">
        <v>772</v>
      </c>
      <c r="AD200">
        <v>772</v>
      </c>
      <c r="AE200">
        <v>772</v>
      </c>
      <c r="AF200">
        <v>772</v>
      </c>
      <c r="AG200">
        <v>772</v>
      </c>
      <c r="AH200">
        <v>772</v>
      </c>
      <c r="AI200">
        <v>772</v>
      </c>
      <c r="AJ200">
        <v>772</v>
      </c>
      <c r="AK200">
        <v>772</v>
      </c>
      <c r="AL200">
        <v>772</v>
      </c>
    </row>
    <row r="201" spans="1:39">
      <c r="A201" s="95">
        <v>44561</v>
      </c>
      <c r="B201" s="63">
        <v>25</v>
      </c>
      <c r="N201" s="28">
        <v>1060.9169999999999</v>
      </c>
      <c r="O201">
        <v>901</v>
      </c>
      <c r="P201">
        <v>875</v>
      </c>
      <c r="Q201">
        <v>868</v>
      </c>
      <c r="R201">
        <v>862</v>
      </c>
      <c r="S201">
        <v>855</v>
      </c>
      <c r="T201">
        <v>848</v>
      </c>
      <c r="U201">
        <v>840</v>
      </c>
      <c r="V201">
        <v>830</v>
      </c>
      <c r="W201">
        <v>819</v>
      </c>
      <c r="X201">
        <v>776</v>
      </c>
      <c r="Y201">
        <v>774</v>
      </c>
      <c r="Z201">
        <v>772</v>
      </c>
      <c r="AA201">
        <v>772</v>
      </c>
      <c r="AB201">
        <v>772</v>
      </c>
      <c r="AC201">
        <v>772</v>
      </c>
      <c r="AD201">
        <v>772</v>
      </c>
      <c r="AE201">
        <v>772</v>
      </c>
      <c r="AF201">
        <v>772</v>
      </c>
      <c r="AG201">
        <v>772</v>
      </c>
      <c r="AH201">
        <v>772</v>
      </c>
      <c r="AI201">
        <v>772</v>
      </c>
      <c r="AJ201">
        <v>772</v>
      </c>
      <c r="AK201">
        <v>772</v>
      </c>
      <c r="AL201">
        <v>772</v>
      </c>
    </row>
    <row r="202" spans="1:39">
      <c r="A202" s="95">
        <v>44564</v>
      </c>
      <c r="N202" s="189">
        <v>1060.9169999999999</v>
      </c>
      <c r="O202" s="189">
        <v>901</v>
      </c>
      <c r="P202" s="189">
        <v>875</v>
      </c>
      <c r="Q202" s="189">
        <v>868</v>
      </c>
      <c r="R202" s="189">
        <v>862</v>
      </c>
      <c r="S202" s="189">
        <v>855</v>
      </c>
      <c r="T202" s="189">
        <v>848</v>
      </c>
      <c r="U202" s="189">
        <v>840</v>
      </c>
      <c r="V202" s="189">
        <v>830</v>
      </c>
      <c r="W202" s="189">
        <v>819</v>
      </c>
      <c r="X202" s="189">
        <v>776</v>
      </c>
      <c r="Y202" s="189">
        <v>774</v>
      </c>
      <c r="Z202" s="189">
        <v>772</v>
      </c>
      <c r="AA202" s="189">
        <v>772</v>
      </c>
      <c r="AB202" s="189">
        <v>772</v>
      </c>
      <c r="AC202" s="189">
        <v>772</v>
      </c>
      <c r="AD202" s="189">
        <v>772</v>
      </c>
      <c r="AE202" s="189">
        <v>772</v>
      </c>
      <c r="AF202" s="189">
        <v>772</v>
      </c>
      <c r="AG202" s="189">
        <v>772</v>
      </c>
      <c r="AH202" s="189">
        <v>772</v>
      </c>
      <c r="AI202" s="189">
        <v>772</v>
      </c>
      <c r="AJ202" s="189">
        <v>772</v>
      </c>
      <c r="AK202" s="189">
        <v>772</v>
      </c>
      <c r="AL202" s="189">
        <v>772</v>
      </c>
    </row>
    <row r="203" spans="1:39">
      <c r="A203" s="95">
        <v>44565</v>
      </c>
      <c r="B203" s="63" t="s">
        <v>436</v>
      </c>
      <c r="N203">
        <v>1060.9169999999999</v>
      </c>
      <c r="O203">
        <v>896.33799999999997</v>
      </c>
      <c r="P203">
        <v>875</v>
      </c>
      <c r="Q203">
        <v>868</v>
      </c>
      <c r="R203">
        <v>862</v>
      </c>
      <c r="S203">
        <v>855</v>
      </c>
      <c r="T203">
        <v>847</v>
      </c>
      <c r="U203">
        <v>840</v>
      </c>
      <c r="V203">
        <v>830</v>
      </c>
      <c r="W203">
        <v>818</v>
      </c>
      <c r="X203">
        <v>775</v>
      </c>
      <c r="Y203">
        <v>773</v>
      </c>
      <c r="Z203">
        <v>771</v>
      </c>
      <c r="AA203">
        <v>771</v>
      </c>
      <c r="AB203">
        <v>771</v>
      </c>
      <c r="AC203">
        <v>771</v>
      </c>
      <c r="AD203">
        <v>771</v>
      </c>
      <c r="AE203">
        <v>771</v>
      </c>
      <c r="AF203">
        <v>771</v>
      </c>
      <c r="AG203">
        <v>771</v>
      </c>
      <c r="AH203">
        <v>771</v>
      </c>
      <c r="AI203">
        <v>771</v>
      </c>
      <c r="AJ203">
        <v>771</v>
      </c>
      <c r="AK203">
        <v>771</v>
      </c>
      <c r="AL203">
        <v>771</v>
      </c>
    </row>
    <row r="204" spans="1:39">
      <c r="A204" s="95">
        <v>44566</v>
      </c>
      <c r="B204" s="63">
        <v>190</v>
      </c>
      <c r="N204">
        <v>1060.9169999999999</v>
      </c>
      <c r="O204">
        <v>883.97500000000002</v>
      </c>
      <c r="P204">
        <v>860</v>
      </c>
      <c r="Q204">
        <v>854</v>
      </c>
      <c r="R204">
        <v>844</v>
      </c>
      <c r="S204">
        <v>837</v>
      </c>
      <c r="T204">
        <v>830</v>
      </c>
      <c r="U204">
        <v>822</v>
      </c>
      <c r="V204">
        <v>812</v>
      </c>
      <c r="W204">
        <v>802</v>
      </c>
      <c r="X204">
        <v>760</v>
      </c>
      <c r="Y204">
        <v>758</v>
      </c>
      <c r="Z204">
        <v>756</v>
      </c>
      <c r="AA204">
        <v>756</v>
      </c>
      <c r="AB204">
        <v>756</v>
      </c>
      <c r="AC204">
        <v>756</v>
      </c>
      <c r="AD204">
        <v>756</v>
      </c>
      <c r="AE204">
        <v>756</v>
      </c>
      <c r="AF204">
        <v>756</v>
      </c>
      <c r="AG204">
        <v>756</v>
      </c>
      <c r="AH204">
        <v>756</v>
      </c>
      <c r="AI204">
        <v>756</v>
      </c>
      <c r="AJ204">
        <v>756</v>
      </c>
      <c r="AK204">
        <v>756</v>
      </c>
      <c r="AL204">
        <v>756</v>
      </c>
    </row>
    <row r="205" spans="1:39">
      <c r="A205" s="95">
        <v>44567</v>
      </c>
      <c r="B205" s="63">
        <v>27</v>
      </c>
      <c r="O205">
        <v>885.23800000000006</v>
      </c>
      <c r="P205">
        <v>860</v>
      </c>
      <c r="Q205">
        <v>854</v>
      </c>
      <c r="R205">
        <v>840</v>
      </c>
      <c r="S205">
        <v>833</v>
      </c>
      <c r="T205">
        <v>826</v>
      </c>
      <c r="U205">
        <v>819</v>
      </c>
      <c r="V205">
        <v>809</v>
      </c>
      <c r="W205">
        <v>799</v>
      </c>
      <c r="X205">
        <v>758</v>
      </c>
      <c r="Y205">
        <v>756</v>
      </c>
      <c r="Z205">
        <v>754</v>
      </c>
      <c r="AA205">
        <v>754</v>
      </c>
      <c r="AB205">
        <v>754</v>
      </c>
      <c r="AC205">
        <v>754</v>
      </c>
      <c r="AD205">
        <v>754</v>
      </c>
      <c r="AE205">
        <v>754</v>
      </c>
      <c r="AF205">
        <v>754</v>
      </c>
      <c r="AG205">
        <v>754</v>
      </c>
      <c r="AH205">
        <v>754</v>
      </c>
      <c r="AI205">
        <v>754</v>
      </c>
      <c r="AJ205">
        <v>754</v>
      </c>
      <c r="AK205">
        <v>754</v>
      </c>
      <c r="AL205">
        <v>754</v>
      </c>
      <c r="AM205">
        <v>756</v>
      </c>
    </row>
    <row r="206" spans="1:39">
      <c r="A206" s="95">
        <v>44568</v>
      </c>
      <c r="B206" s="63">
        <v>175</v>
      </c>
      <c r="O206">
        <v>883.85</v>
      </c>
      <c r="P206">
        <v>860</v>
      </c>
      <c r="Q206">
        <v>852</v>
      </c>
      <c r="R206">
        <v>844</v>
      </c>
      <c r="S206">
        <v>837</v>
      </c>
      <c r="T206">
        <v>830</v>
      </c>
      <c r="U206">
        <v>821</v>
      </c>
      <c r="V206">
        <v>811</v>
      </c>
      <c r="W206">
        <v>801</v>
      </c>
      <c r="X206">
        <v>764</v>
      </c>
      <c r="Y206">
        <v>759</v>
      </c>
      <c r="Z206">
        <v>754</v>
      </c>
      <c r="AA206">
        <v>754</v>
      </c>
      <c r="AB206">
        <v>754</v>
      </c>
      <c r="AC206">
        <v>754</v>
      </c>
      <c r="AD206">
        <v>754</v>
      </c>
      <c r="AE206">
        <v>754</v>
      </c>
      <c r="AF206">
        <v>754</v>
      </c>
      <c r="AG206">
        <v>754</v>
      </c>
      <c r="AH206">
        <v>754</v>
      </c>
      <c r="AI206">
        <v>754</v>
      </c>
      <c r="AJ206">
        <v>754</v>
      </c>
      <c r="AK206">
        <v>754</v>
      </c>
      <c r="AL206">
        <v>754</v>
      </c>
    </row>
    <row r="207" spans="1:39">
      <c r="A207" s="95">
        <v>44571</v>
      </c>
      <c r="B207" s="63">
        <v>660</v>
      </c>
      <c r="O207">
        <v>892.11300000000006</v>
      </c>
      <c r="P207">
        <v>868</v>
      </c>
      <c r="Q207">
        <v>860</v>
      </c>
      <c r="R207">
        <v>854</v>
      </c>
      <c r="S207">
        <v>848</v>
      </c>
      <c r="T207">
        <v>842</v>
      </c>
      <c r="U207">
        <v>829</v>
      </c>
      <c r="V207">
        <v>818</v>
      </c>
      <c r="W207">
        <v>807</v>
      </c>
      <c r="X207">
        <v>777</v>
      </c>
      <c r="Y207">
        <v>767</v>
      </c>
      <c r="Z207">
        <v>757</v>
      </c>
      <c r="AA207">
        <v>757</v>
      </c>
      <c r="AB207">
        <v>757</v>
      </c>
      <c r="AC207">
        <v>757</v>
      </c>
      <c r="AD207">
        <v>757</v>
      </c>
      <c r="AE207">
        <v>757</v>
      </c>
      <c r="AF207">
        <v>757</v>
      </c>
      <c r="AG207">
        <v>757</v>
      </c>
      <c r="AH207">
        <v>757</v>
      </c>
      <c r="AI207">
        <v>757</v>
      </c>
      <c r="AJ207">
        <v>757</v>
      </c>
      <c r="AK207">
        <v>757</v>
      </c>
      <c r="AL207">
        <v>757</v>
      </c>
    </row>
    <row r="208" spans="1:39">
      <c r="A208" s="95">
        <v>44572</v>
      </c>
      <c r="B208" s="63">
        <v>85</v>
      </c>
      <c r="O208">
        <v>915.91300000000001</v>
      </c>
      <c r="P208">
        <v>900</v>
      </c>
      <c r="Q208">
        <v>885</v>
      </c>
      <c r="R208">
        <v>875</v>
      </c>
      <c r="S208">
        <v>868</v>
      </c>
      <c r="T208">
        <v>861</v>
      </c>
      <c r="U208">
        <v>846</v>
      </c>
      <c r="V208">
        <v>835</v>
      </c>
      <c r="W208">
        <v>824</v>
      </c>
      <c r="X208">
        <v>795</v>
      </c>
      <c r="Y208">
        <v>785</v>
      </c>
      <c r="Z208">
        <v>775</v>
      </c>
      <c r="AA208">
        <v>775</v>
      </c>
      <c r="AB208">
        <v>775</v>
      </c>
      <c r="AC208">
        <v>775</v>
      </c>
      <c r="AD208">
        <v>775</v>
      </c>
      <c r="AE208">
        <v>775</v>
      </c>
      <c r="AF208">
        <v>775</v>
      </c>
      <c r="AG208">
        <v>775</v>
      </c>
      <c r="AH208">
        <v>775</v>
      </c>
      <c r="AI208">
        <v>775</v>
      </c>
      <c r="AJ208">
        <v>775</v>
      </c>
      <c r="AK208">
        <v>775</v>
      </c>
      <c r="AL208">
        <v>775</v>
      </c>
    </row>
    <row r="209" spans="1:38">
      <c r="A209" s="95">
        <v>44573</v>
      </c>
      <c r="B209" s="63">
        <v>200</v>
      </c>
      <c r="O209">
        <v>935.73800000000006</v>
      </c>
      <c r="P209">
        <v>935</v>
      </c>
      <c r="Q209">
        <v>920</v>
      </c>
      <c r="R209">
        <v>906</v>
      </c>
      <c r="S209">
        <v>895</v>
      </c>
      <c r="T209">
        <v>883</v>
      </c>
      <c r="U209">
        <v>870</v>
      </c>
      <c r="V209">
        <v>859</v>
      </c>
      <c r="W209">
        <v>848</v>
      </c>
      <c r="X209">
        <v>815</v>
      </c>
      <c r="Y209">
        <v>800</v>
      </c>
      <c r="Z209">
        <v>785</v>
      </c>
      <c r="AA209">
        <v>785</v>
      </c>
      <c r="AB209">
        <v>785</v>
      </c>
      <c r="AC209">
        <v>785</v>
      </c>
      <c r="AD209">
        <v>785</v>
      </c>
      <c r="AE209">
        <v>785</v>
      </c>
      <c r="AF209">
        <v>785</v>
      </c>
      <c r="AG209">
        <v>785</v>
      </c>
      <c r="AH209">
        <v>785</v>
      </c>
      <c r="AI209">
        <v>785</v>
      </c>
      <c r="AJ209">
        <v>785</v>
      </c>
      <c r="AK209">
        <v>785</v>
      </c>
      <c r="AL209">
        <v>785</v>
      </c>
    </row>
    <row r="210" spans="1:38">
      <c r="A210" s="95">
        <v>44574</v>
      </c>
      <c r="B210" s="63">
        <v>135</v>
      </c>
      <c r="O210">
        <v>948.63800000000003</v>
      </c>
      <c r="P210">
        <v>945</v>
      </c>
      <c r="Q210">
        <v>935</v>
      </c>
      <c r="R210">
        <v>920</v>
      </c>
      <c r="S210">
        <v>907</v>
      </c>
      <c r="T210">
        <v>897</v>
      </c>
      <c r="U210">
        <v>885</v>
      </c>
      <c r="V210">
        <v>870</v>
      </c>
      <c r="W210">
        <v>855</v>
      </c>
      <c r="X210">
        <v>820</v>
      </c>
      <c r="Y210">
        <v>808</v>
      </c>
      <c r="Z210">
        <v>796</v>
      </c>
      <c r="AA210">
        <v>796</v>
      </c>
      <c r="AB210">
        <v>796</v>
      </c>
      <c r="AC210">
        <v>796</v>
      </c>
      <c r="AD210">
        <v>796</v>
      </c>
      <c r="AE210">
        <v>796</v>
      </c>
      <c r="AF210">
        <v>796</v>
      </c>
      <c r="AG210">
        <v>796</v>
      </c>
      <c r="AH210">
        <v>796</v>
      </c>
      <c r="AI210">
        <v>796</v>
      </c>
      <c r="AJ210">
        <v>796</v>
      </c>
      <c r="AK210">
        <v>796</v>
      </c>
      <c r="AL210">
        <v>796</v>
      </c>
    </row>
    <row r="211" spans="1:38">
      <c r="A211" s="95">
        <v>44575</v>
      </c>
      <c r="B211" s="63">
        <v>506</v>
      </c>
      <c r="O211">
        <v>954.95</v>
      </c>
      <c r="P211">
        <v>983</v>
      </c>
      <c r="Q211">
        <v>968</v>
      </c>
      <c r="R211">
        <v>944</v>
      </c>
      <c r="S211">
        <v>930</v>
      </c>
      <c r="T211">
        <v>913</v>
      </c>
      <c r="U211">
        <v>895</v>
      </c>
      <c r="V211">
        <v>884</v>
      </c>
      <c r="W211">
        <v>866</v>
      </c>
      <c r="X211">
        <v>830</v>
      </c>
      <c r="Y211">
        <v>815</v>
      </c>
      <c r="Z211">
        <v>800</v>
      </c>
      <c r="AA211">
        <v>800</v>
      </c>
      <c r="AB211">
        <v>800</v>
      </c>
      <c r="AC211">
        <v>800</v>
      </c>
      <c r="AD211">
        <v>800</v>
      </c>
      <c r="AE211">
        <v>800</v>
      </c>
      <c r="AF211">
        <v>800</v>
      </c>
      <c r="AG211">
        <v>800</v>
      </c>
      <c r="AH211">
        <v>800</v>
      </c>
      <c r="AI211">
        <v>800</v>
      </c>
      <c r="AJ211">
        <v>800</v>
      </c>
      <c r="AK211">
        <v>800</v>
      </c>
      <c r="AL211">
        <v>800</v>
      </c>
    </row>
    <row r="212" spans="1:38">
      <c r="A212" s="95">
        <v>44578</v>
      </c>
      <c r="O212" s="189">
        <v>954.95</v>
      </c>
      <c r="P212" s="189">
        <v>983</v>
      </c>
      <c r="Q212" s="189">
        <v>968</v>
      </c>
      <c r="R212" s="189">
        <v>944</v>
      </c>
      <c r="S212" s="189">
        <v>930</v>
      </c>
      <c r="T212" s="189">
        <v>913</v>
      </c>
      <c r="U212" s="189">
        <v>895</v>
      </c>
      <c r="V212" s="189">
        <v>884</v>
      </c>
      <c r="W212" s="189">
        <v>866</v>
      </c>
      <c r="X212" s="189">
        <v>830</v>
      </c>
      <c r="Y212" s="189">
        <v>815</v>
      </c>
      <c r="Z212" s="189">
        <v>800</v>
      </c>
      <c r="AA212" s="189">
        <v>800</v>
      </c>
      <c r="AB212" s="189">
        <v>800</v>
      </c>
      <c r="AC212" s="189">
        <v>800</v>
      </c>
      <c r="AD212" s="189">
        <v>800</v>
      </c>
      <c r="AE212" s="189">
        <v>800</v>
      </c>
      <c r="AF212" s="189">
        <v>800</v>
      </c>
      <c r="AG212" s="189">
        <v>800</v>
      </c>
      <c r="AH212" s="189">
        <v>800</v>
      </c>
      <c r="AI212" s="189">
        <v>800</v>
      </c>
      <c r="AJ212" s="189">
        <v>800</v>
      </c>
      <c r="AK212" s="189">
        <v>800</v>
      </c>
      <c r="AL212" s="189">
        <v>800</v>
      </c>
    </row>
    <row r="213" spans="1:38">
      <c r="A213" s="95">
        <v>44579</v>
      </c>
      <c r="B213" s="63">
        <v>205</v>
      </c>
      <c r="O213">
        <v>950.93799999999999</v>
      </c>
      <c r="P213">
        <v>945</v>
      </c>
      <c r="Q213">
        <v>932</v>
      </c>
      <c r="R213">
        <v>908</v>
      </c>
      <c r="S213">
        <v>895</v>
      </c>
      <c r="T213">
        <v>886</v>
      </c>
      <c r="U213">
        <v>874</v>
      </c>
      <c r="V213">
        <v>861</v>
      </c>
      <c r="W213">
        <v>851</v>
      </c>
      <c r="X213">
        <v>819</v>
      </c>
      <c r="Y213">
        <v>801</v>
      </c>
      <c r="Z213">
        <v>783</v>
      </c>
      <c r="AA213">
        <v>783</v>
      </c>
      <c r="AB213">
        <v>783</v>
      </c>
      <c r="AC213">
        <v>783</v>
      </c>
      <c r="AD213">
        <v>783</v>
      </c>
      <c r="AE213">
        <v>783</v>
      </c>
      <c r="AF213">
        <v>783</v>
      </c>
      <c r="AG213">
        <v>783</v>
      </c>
      <c r="AH213">
        <v>783</v>
      </c>
      <c r="AI213">
        <v>783</v>
      </c>
      <c r="AJ213">
        <v>783</v>
      </c>
      <c r="AK213">
        <v>783</v>
      </c>
      <c r="AL213">
        <v>783</v>
      </c>
    </row>
    <row r="214" spans="1:38">
      <c r="A214" s="95">
        <v>44580</v>
      </c>
      <c r="B214" s="63">
        <v>228</v>
      </c>
      <c r="O214">
        <v>948.57500000000005</v>
      </c>
      <c r="P214">
        <v>930</v>
      </c>
      <c r="Q214">
        <v>920</v>
      </c>
      <c r="R214">
        <v>904</v>
      </c>
      <c r="S214">
        <v>891</v>
      </c>
      <c r="T214">
        <v>883</v>
      </c>
      <c r="U214">
        <v>867</v>
      </c>
      <c r="V214">
        <v>853</v>
      </c>
      <c r="W214">
        <v>835</v>
      </c>
      <c r="X214">
        <v>815</v>
      </c>
      <c r="Y214">
        <v>795</v>
      </c>
      <c r="Z214">
        <v>775</v>
      </c>
      <c r="AA214">
        <v>775</v>
      </c>
      <c r="AB214">
        <v>775</v>
      </c>
      <c r="AC214">
        <v>775</v>
      </c>
      <c r="AD214">
        <v>775</v>
      </c>
      <c r="AE214">
        <v>775</v>
      </c>
      <c r="AF214">
        <v>775</v>
      </c>
      <c r="AG214">
        <v>775</v>
      </c>
      <c r="AH214">
        <v>775</v>
      </c>
      <c r="AI214">
        <v>775</v>
      </c>
      <c r="AJ214">
        <v>775</v>
      </c>
      <c r="AK214">
        <v>775</v>
      </c>
      <c r="AL214">
        <v>775</v>
      </c>
    </row>
    <row r="215" spans="1:38">
      <c r="A215" s="95">
        <v>44581</v>
      </c>
      <c r="B215" s="63">
        <v>0</v>
      </c>
      <c r="O215">
        <v>947.52499999999998</v>
      </c>
      <c r="P215">
        <v>910</v>
      </c>
      <c r="Q215">
        <v>900</v>
      </c>
      <c r="R215">
        <v>883</v>
      </c>
      <c r="S215">
        <v>870</v>
      </c>
      <c r="T215">
        <v>854</v>
      </c>
      <c r="U215">
        <v>846</v>
      </c>
      <c r="V215">
        <v>835</v>
      </c>
      <c r="W215">
        <v>821</v>
      </c>
      <c r="X215">
        <v>804</v>
      </c>
      <c r="Y215">
        <v>790</v>
      </c>
      <c r="Z215">
        <v>776</v>
      </c>
      <c r="AA215">
        <v>776</v>
      </c>
      <c r="AB215">
        <v>776</v>
      </c>
      <c r="AC215">
        <v>776</v>
      </c>
      <c r="AD215">
        <v>776</v>
      </c>
      <c r="AE215">
        <v>776</v>
      </c>
      <c r="AF215">
        <v>776</v>
      </c>
      <c r="AG215">
        <v>776</v>
      </c>
      <c r="AH215">
        <v>776</v>
      </c>
      <c r="AI215">
        <v>776</v>
      </c>
      <c r="AJ215">
        <v>776</v>
      </c>
      <c r="AK215">
        <v>776</v>
      </c>
      <c r="AL215">
        <v>776</v>
      </c>
    </row>
    <row r="216" spans="1:38">
      <c r="A216" s="95">
        <v>44582</v>
      </c>
      <c r="B216" s="63">
        <v>160</v>
      </c>
      <c r="O216">
        <v>944.18799999999999</v>
      </c>
      <c r="P216">
        <v>950</v>
      </c>
      <c r="Q216">
        <v>935</v>
      </c>
      <c r="R216">
        <v>915</v>
      </c>
      <c r="S216">
        <v>900</v>
      </c>
      <c r="T216">
        <v>886</v>
      </c>
      <c r="U216">
        <v>870</v>
      </c>
      <c r="V216">
        <v>855</v>
      </c>
      <c r="W216">
        <v>840</v>
      </c>
      <c r="X216">
        <v>820</v>
      </c>
      <c r="Y216">
        <v>803</v>
      </c>
      <c r="Z216">
        <v>785</v>
      </c>
      <c r="AA216">
        <v>785</v>
      </c>
      <c r="AB216">
        <v>785</v>
      </c>
      <c r="AC216">
        <v>785</v>
      </c>
      <c r="AD216">
        <v>785</v>
      </c>
      <c r="AE216">
        <v>785</v>
      </c>
      <c r="AF216">
        <v>785</v>
      </c>
      <c r="AG216">
        <v>785</v>
      </c>
      <c r="AH216">
        <v>785</v>
      </c>
      <c r="AI216">
        <v>785</v>
      </c>
      <c r="AJ216">
        <v>785</v>
      </c>
      <c r="AK216">
        <v>785</v>
      </c>
      <c r="AL216">
        <v>785</v>
      </c>
    </row>
    <row r="217" spans="1:38">
      <c r="A217" s="95">
        <v>44585</v>
      </c>
      <c r="B217" s="63">
        <v>160</v>
      </c>
      <c r="O217">
        <v>947.48800000000006</v>
      </c>
      <c r="P217">
        <v>948</v>
      </c>
      <c r="Q217">
        <v>938</v>
      </c>
      <c r="R217">
        <v>922</v>
      </c>
      <c r="S217">
        <v>910</v>
      </c>
      <c r="T217">
        <v>898</v>
      </c>
      <c r="U217">
        <v>875</v>
      </c>
      <c r="V217">
        <v>860</v>
      </c>
      <c r="W217">
        <v>845</v>
      </c>
      <c r="X217">
        <v>825</v>
      </c>
      <c r="Y217">
        <v>810</v>
      </c>
      <c r="Z217">
        <v>795</v>
      </c>
      <c r="AA217">
        <v>795</v>
      </c>
      <c r="AB217">
        <v>795</v>
      </c>
      <c r="AC217">
        <v>795</v>
      </c>
      <c r="AD217">
        <v>795</v>
      </c>
      <c r="AE217">
        <v>795</v>
      </c>
      <c r="AF217">
        <v>795</v>
      </c>
      <c r="AG217">
        <v>795</v>
      </c>
      <c r="AH217">
        <v>795</v>
      </c>
      <c r="AI217">
        <v>795</v>
      </c>
      <c r="AJ217">
        <v>795</v>
      </c>
      <c r="AK217">
        <v>795</v>
      </c>
      <c r="AL217">
        <v>795</v>
      </c>
    </row>
    <row r="218" spans="1:38">
      <c r="A218" s="95">
        <v>44586</v>
      </c>
      <c r="O218">
        <v>947.11300000000006</v>
      </c>
      <c r="P218">
        <v>928</v>
      </c>
      <c r="Q218">
        <v>918</v>
      </c>
      <c r="R218">
        <v>908</v>
      </c>
      <c r="S218">
        <v>898</v>
      </c>
      <c r="T218">
        <v>885</v>
      </c>
      <c r="U218">
        <v>865</v>
      </c>
      <c r="V218">
        <v>850</v>
      </c>
      <c r="W218">
        <v>835</v>
      </c>
      <c r="X218">
        <v>820</v>
      </c>
      <c r="Y218">
        <v>805</v>
      </c>
      <c r="Z218">
        <v>790</v>
      </c>
      <c r="AA218">
        <v>790</v>
      </c>
      <c r="AB218">
        <v>790</v>
      </c>
      <c r="AC218">
        <v>790</v>
      </c>
      <c r="AD218">
        <v>790</v>
      </c>
      <c r="AE218">
        <v>790</v>
      </c>
      <c r="AF218">
        <v>790</v>
      </c>
      <c r="AG218">
        <v>790</v>
      </c>
      <c r="AH218">
        <v>790</v>
      </c>
      <c r="AI218">
        <v>790</v>
      </c>
      <c r="AJ218">
        <v>790</v>
      </c>
      <c r="AK218">
        <v>790</v>
      </c>
      <c r="AL218">
        <v>790</v>
      </c>
    </row>
    <row r="219" spans="1:38">
      <c r="A219" s="95">
        <v>44587</v>
      </c>
      <c r="B219" s="63">
        <v>627</v>
      </c>
      <c r="O219">
        <v>943.76300000000003</v>
      </c>
      <c r="P219">
        <v>885</v>
      </c>
      <c r="Q219">
        <v>878</v>
      </c>
      <c r="R219">
        <v>871</v>
      </c>
      <c r="S219">
        <v>862</v>
      </c>
      <c r="T219">
        <v>853</v>
      </c>
      <c r="U219">
        <v>835</v>
      </c>
      <c r="V219">
        <v>824</v>
      </c>
      <c r="W219">
        <v>813</v>
      </c>
      <c r="X219">
        <v>790</v>
      </c>
      <c r="Y219">
        <v>784</v>
      </c>
      <c r="Z219">
        <v>778</v>
      </c>
      <c r="AA219">
        <v>778</v>
      </c>
      <c r="AB219">
        <v>778</v>
      </c>
      <c r="AC219">
        <v>778</v>
      </c>
      <c r="AD219">
        <v>778</v>
      </c>
      <c r="AE219">
        <v>778</v>
      </c>
      <c r="AF219">
        <v>778</v>
      </c>
      <c r="AG219">
        <v>778</v>
      </c>
      <c r="AH219">
        <v>778</v>
      </c>
      <c r="AI219">
        <v>778</v>
      </c>
      <c r="AJ219">
        <v>778</v>
      </c>
      <c r="AK219">
        <v>778</v>
      </c>
      <c r="AL219">
        <v>778</v>
      </c>
    </row>
    <row r="220" spans="1:38">
      <c r="A220" s="95">
        <v>44588</v>
      </c>
      <c r="B220" s="63">
        <v>120</v>
      </c>
      <c r="O220">
        <v>940.47500000000002</v>
      </c>
      <c r="P220">
        <v>883</v>
      </c>
      <c r="Q220">
        <v>878</v>
      </c>
      <c r="R220">
        <v>874</v>
      </c>
      <c r="S220">
        <v>863</v>
      </c>
      <c r="T220">
        <v>853</v>
      </c>
      <c r="U220">
        <v>834</v>
      </c>
      <c r="V220">
        <v>821</v>
      </c>
      <c r="W220">
        <v>809</v>
      </c>
      <c r="X220">
        <v>795</v>
      </c>
      <c r="Y220">
        <v>785</v>
      </c>
      <c r="Z220">
        <v>776</v>
      </c>
      <c r="AA220">
        <v>776</v>
      </c>
      <c r="AB220">
        <v>776</v>
      </c>
      <c r="AC220">
        <v>776</v>
      </c>
      <c r="AD220">
        <v>776</v>
      </c>
      <c r="AE220">
        <v>776</v>
      </c>
      <c r="AF220">
        <v>776</v>
      </c>
      <c r="AG220">
        <v>776</v>
      </c>
      <c r="AH220">
        <v>776</v>
      </c>
      <c r="AI220">
        <v>776</v>
      </c>
      <c r="AJ220">
        <v>776</v>
      </c>
      <c r="AK220">
        <v>776</v>
      </c>
      <c r="AL220">
        <v>776</v>
      </c>
    </row>
    <row r="221" spans="1:38">
      <c r="A221" s="95">
        <v>44589</v>
      </c>
      <c r="B221" s="63">
        <v>187</v>
      </c>
      <c r="O221">
        <v>939.03800000000001</v>
      </c>
      <c r="P221">
        <v>898</v>
      </c>
      <c r="Q221">
        <v>890</v>
      </c>
      <c r="R221">
        <v>880</v>
      </c>
      <c r="S221">
        <v>870</v>
      </c>
      <c r="T221">
        <v>860</v>
      </c>
      <c r="U221">
        <v>844</v>
      </c>
      <c r="V221">
        <v>830</v>
      </c>
      <c r="W221">
        <v>818</v>
      </c>
      <c r="X221">
        <v>802</v>
      </c>
      <c r="Y221">
        <v>792</v>
      </c>
      <c r="Z221">
        <v>782</v>
      </c>
      <c r="AA221">
        <v>780</v>
      </c>
      <c r="AB221">
        <v>775</v>
      </c>
      <c r="AC221">
        <v>775</v>
      </c>
      <c r="AD221">
        <v>775</v>
      </c>
      <c r="AE221">
        <v>775</v>
      </c>
      <c r="AF221">
        <v>775</v>
      </c>
      <c r="AG221">
        <v>775</v>
      </c>
      <c r="AH221">
        <v>775</v>
      </c>
      <c r="AI221">
        <v>775</v>
      </c>
      <c r="AJ221">
        <v>775</v>
      </c>
      <c r="AK221">
        <v>775</v>
      </c>
      <c r="AL221">
        <v>775</v>
      </c>
    </row>
    <row r="222" spans="1:38">
      <c r="A222" s="95">
        <v>44592</v>
      </c>
      <c r="B222" s="63">
        <v>30</v>
      </c>
      <c r="O222">
        <v>938.77499999999998</v>
      </c>
      <c r="P222">
        <v>900</v>
      </c>
      <c r="Q222">
        <v>890</v>
      </c>
      <c r="R222">
        <v>880</v>
      </c>
      <c r="S222">
        <v>870</v>
      </c>
      <c r="T222">
        <v>860</v>
      </c>
      <c r="U222">
        <v>844</v>
      </c>
      <c r="V222">
        <v>830</v>
      </c>
      <c r="W222">
        <v>818</v>
      </c>
      <c r="X222">
        <v>802</v>
      </c>
      <c r="Y222">
        <v>792</v>
      </c>
      <c r="Z222">
        <v>782</v>
      </c>
      <c r="AA222">
        <v>780</v>
      </c>
      <c r="AB222">
        <v>778</v>
      </c>
      <c r="AC222">
        <v>778</v>
      </c>
      <c r="AD222">
        <v>778</v>
      </c>
      <c r="AE222">
        <v>778</v>
      </c>
      <c r="AF222">
        <v>778</v>
      </c>
      <c r="AG222">
        <v>778</v>
      </c>
      <c r="AH222">
        <v>778</v>
      </c>
      <c r="AI222">
        <v>778</v>
      </c>
      <c r="AJ222">
        <v>778</v>
      </c>
      <c r="AK222">
        <v>778</v>
      </c>
      <c r="AL222">
        <v>778</v>
      </c>
    </row>
    <row r="223" spans="1:38">
      <c r="A223" s="95">
        <v>44593</v>
      </c>
      <c r="B223" s="63">
        <v>120</v>
      </c>
      <c r="O223">
        <v>938.77499999999998</v>
      </c>
      <c r="P223">
        <v>925.48800000000006</v>
      </c>
      <c r="Q223">
        <v>896</v>
      </c>
      <c r="R223">
        <v>884</v>
      </c>
      <c r="S223">
        <v>874</v>
      </c>
      <c r="T223">
        <v>862</v>
      </c>
      <c r="U223">
        <v>850</v>
      </c>
      <c r="V223">
        <v>832</v>
      </c>
      <c r="W223">
        <v>819</v>
      </c>
      <c r="X223">
        <v>805</v>
      </c>
      <c r="Y223">
        <v>795</v>
      </c>
      <c r="Z223">
        <v>785</v>
      </c>
      <c r="AA223">
        <v>783</v>
      </c>
      <c r="AB223">
        <v>783</v>
      </c>
      <c r="AC223">
        <v>783</v>
      </c>
      <c r="AD223">
        <v>783</v>
      </c>
      <c r="AE223">
        <v>783</v>
      </c>
      <c r="AF223">
        <v>783</v>
      </c>
      <c r="AG223">
        <v>783</v>
      </c>
      <c r="AH223">
        <v>783</v>
      </c>
      <c r="AI223">
        <v>783</v>
      </c>
      <c r="AJ223">
        <v>783</v>
      </c>
      <c r="AK223">
        <v>783</v>
      </c>
      <c r="AL223">
        <v>783</v>
      </c>
    </row>
    <row r="224" spans="1:38">
      <c r="A224" s="95">
        <v>44594</v>
      </c>
      <c r="B224" s="63">
        <v>45</v>
      </c>
      <c r="O224">
        <v>938.77499999999998</v>
      </c>
      <c r="P224">
        <v>924.93799999999999</v>
      </c>
      <c r="Q224">
        <v>891</v>
      </c>
      <c r="R224">
        <v>878</v>
      </c>
      <c r="S224">
        <v>869</v>
      </c>
      <c r="T224">
        <v>858</v>
      </c>
      <c r="U224">
        <v>845</v>
      </c>
      <c r="V224">
        <v>826</v>
      </c>
      <c r="W224">
        <v>809</v>
      </c>
      <c r="X224">
        <v>796</v>
      </c>
      <c r="Y224">
        <v>786</v>
      </c>
      <c r="Z224">
        <v>776</v>
      </c>
      <c r="AA224">
        <v>774</v>
      </c>
      <c r="AB224">
        <v>774</v>
      </c>
      <c r="AC224">
        <v>774</v>
      </c>
      <c r="AD224">
        <v>774</v>
      </c>
      <c r="AE224">
        <v>774</v>
      </c>
      <c r="AF224">
        <v>774</v>
      </c>
      <c r="AG224">
        <v>774</v>
      </c>
      <c r="AH224">
        <v>774</v>
      </c>
      <c r="AI224">
        <v>774</v>
      </c>
      <c r="AJ224">
        <v>774</v>
      </c>
      <c r="AK224">
        <v>774</v>
      </c>
      <c r="AL224">
        <v>774</v>
      </c>
    </row>
    <row r="225" spans="1:39">
      <c r="A225" s="95">
        <v>44595</v>
      </c>
      <c r="B225" s="63">
        <v>135</v>
      </c>
      <c r="O225">
        <v>938.77499999999998</v>
      </c>
      <c r="P225">
        <v>909.05</v>
      </c>
      <c r="Q225">
        <v>870</v>
      </c>
      <c r="R225">
        <v>850</v>
      </c>
      <c r="S225">
        <v>841</v>
      </c>
      <c r="T225">
        <v>832</v>
      </c>
      <c r="U225">
        <v>820</v>
      </c>
      <c r="V225">
        <v>808</v>
      </c>
      <c r="W225">
        <v>796</v>
      </c>
      <c r="X225">
        <v>782</v>
      </c>
      <c r="Y225">
        <v>772</v>
      </c>
      <c r="Z225">
        <v>762</v>
      </c>
      <c r="AA225">
        <v>760</v>
      </c>
      <c r="AB225">
        <v>760</v>
      </c>
      <c r="AC225">
        <v>760</v>
      </c>
      <c r="AD225">
        <v>760</v>
      </c>
      <c r="AE225">
        <v>760</v>
      </c>
      <c r="AF225">
        <v>760</v>
      </c>
      <c r="AG225">
        <v>760</v>
      </c>
      <c r="AH225">
        <v>760</v>
      </c>
      <c r="AI225">
        <v>760</v>
      </c>
      <c r="AJ225">
        <v>760</v>
      </c>
      <c r="AK225">
        <v>760</v>
      </c>
      <c r="AL225">
        <v>760</v>
      </c>
    </row>
    <row r="226" spans="1:39">
      <c r="A226" s="95">
        <v>44596</v>
      </c>
      <c r="B226" s="63">
        <v>110</v>
      </c>
      <c r="P226">
        <v>899.02499999999998</v>
      </c>
      <c r="Q226">
        <v>865</v>
      </c>
      <c r="R226">
        <v>839</v>
      </c>
      <c r="S226">
        <v>828</v>
      </c>
      <c r="T226">
        <v>818</v>
      </c>
      <c r="U226">
        <v>810</v>
      </c>
      <c r="V226">
        <v>797</v>
      </c>
      <c r="W226">
        <v>784</v>
      </c>
      <c r="X226">
        <v>772</v>
      </c>
      <c r="Y226">
        <v>764</v>
      </c>
      <c r="Z226">
        <v>756</v>
      </c>
      <c r="AA226">
        <v>756</v>
      </c>
      <c r="AB226">
        <v>756</v>
      </c>
      <c r="AC226">
        <v>756</v>
      </c>
      <c r="AD226">
        <v>756</v>
      </c>
      <c r="AE226">
        <v>756</v>
      </c>
      <c r="AF226">
        <v>756</v>
      </c>
      <c r="AG226">
        <v>756</v>
      </c>
      <c r="AH226">
        <v>756</v>
      </c>
      <c r="AI226">
        <v>756</v>
      </c>
      <c r="AJ226">
        <v>756</v>
      </c>
      <c r="AK226">
        <v>756</v>
      </c>
      <c r="AL226">
        <v>756</v>
      </c>
    </row>
    <row r="227" spans="1:39">
      <c r="A227" s="95">
        <v>44599</v>
      </c>
      <c r="B227" s="63">
        <v>179</v>
      </c>
      <c r="P227">
        <v>906.3</v>
      </c>
      <c r="Q227">
        <v>882</v>
      </c>
      <c r="R227">
        <v>856</v>
      </c>
      <c r="S227">
        <v>841</v>
      </c>
      <c r="T227">
        <v>826</v>
      </c>
      <c r="U227">
        <v>815</v>
      </c>
      <c r="V227">
        <v>803</v>
      </c>
      <c r="W227">
        <v>791</v>
      </c>
      <c r="X227">
        <v>777</v>
      </c>
      <c r="Y227">
        <v>768</v>
      </c>
      <c r="Z227">
        <v>759</v>
      </c>
      <c r="AA227">
        <v>758</v>
      </c>
      <c r="AB227">
        <v>758</v>
      </c>
      <c r="AC227">
        <v>758</v>
      </c>
      <c r="AD227">
        <v>758</v>
      </c>
      <c r="AE227">
        <v>758</v>
      </c>
      <c r="AF227">
        <v>758</v>
      </c>
      <c r="AG227">
        <v>758</v>
      </c>
      <c r="AH227">
        <v>758</v>
      </c>
      <c r="AI227">
        <v>758</v>
      </c>
      <c r="AJ227">
        <v>758</v>
      </c>
      <c r="AK227">
        <v>758</v>
      </c>
      <c r="AL227">
        <v>758</v>
      </c>
    </row>
    <row r="228" spans="1:39">
      <c r="A228" s="95">
        <v>44600</v>
      </c>
      <c r="B228" s="476">
        <v>130</v>
      </c>
      <c r="P228">
        <v>910.3</v>
      </c>
      <c r="Q228">
        <v>867</v>
      </c>
      <c r="R228">
        <v>855</v>
      </c>
      <c r="S228">
        <v>840</v>
      </c>
      <c r="T228">
        <v>826</v>
      </c>
      <c r="U228">
        <v>816</v>
      </c>
      <c r="V228">
        <v>804</v>
      </c>
      <c r="W228">
        <v>791</v>
      </c>
      <c r="X228">
        <v>769</v>
      </c>
      <c r="Y228">
        <v>759</v>
      </c>
      <c r="Z228">
        <v>749</v>
      </c>
      <c r="AA228">
        <v>748</v>
      </c>
      <c r="AB228">
        <v>748</v>
      </c>
      <c r="AC228">
        <v>748</v>
      </c>
      <c r="AD228">
        <v>748</v>
      </c>
      <c r="AE228">
        <v>748</v>
      </c>
      <c r="AF228">
        <v>748</v>
      </c>
      <c r="AG228">
        <v>748</v>
      </c>
      <c r="AH228">
        <v>748</v>
      </c>
      <c r="AI228">
        <v>748</v>
      </c>
      <c r="AJ228">
        <v>748</v>
      </c>
      <c r="AK228">
        <v>748</v>
      </c>
      <c r="AL228">
        <v>748</v>
      </c>
      <c r="AM228">
        <v>760</v>
      </c>
    </row>
    <row r="229" spans="1:39">
      <c r="A229" s="95">
        <v>44601</v>
      </c>
      <c r="B229" s="63">
        <v>175</v>
      </c>
      <c r="P229">
        <v>917.875</v>
      </c>
      <c r="Q229">
        <v>868</v>
      </c>
      <c r="R229">
        <v>855</v>
      </c>
      <c r="S229">
        <v>839</v>
      </c>
      <c r="T229">
        <v>826</v>
      </c>
      <c r="U229">
        <v>813</v>
      </c>
      <c r="V229">
        <v>800</v>
      </c>
      <c r="W229">
        <v>783</v>
      </c>
      <c r="X229">
        <v>766</v>
      </c>
      <c r="Y229">
        <v>756</v>
      </c>
      <c r="Z229">
        <v>746</v>
      </c>
      <c r="AA229">
        <v>745</v>
      </c>
      <c r="AB229">
        <v>745</v>
      </c>
      <c r="AC229">
        <v>745</v>
      </c>
      <c r="AD229">
        <v>745</v>
      </c>
      <c r="AE229">
        <v>745</v>
      </c>
      <c r="AF229">
        <v>745</v>
      </c>
      <c r="AG229">
        <v>745</v>
      </c>
      <c r="AH229">
        <v>745</v>
      </c>
      <c r="AI229">
        <v>745</v>
      </c>
      <c r="AJ229">
        <v>745</v>
      </c>
      <c r="AK229">
        <v>745</v>
      </c>
      <c r="AL229">
        <v>745</v>
      </c>
    </row>
    <row r="230" spans="1:39">
      <c r="A230" s="95">
        <v>44602</v>
      </c>
      <c r="B230" s="63">
        <v>30</v>
      </c>
      <c r="P230">
        <v>918.45</v>
      </c>
      <c r="Q230">
        <v>871</v>
      </c>
      <c r="R230">
        <v>858</v>
      </c>
      <c r="S230">
        <v>843</v>
      </c>
      <c r="T230">
        <v>831</v>
      </c>
      <c r="U230">
        <v>815</v>
      </c>
      <c r="V230">
        <v>802</v>
      </c>
      <c r="W230">
        <v>786</v>
      </c>
      <c r="X230">
        <v>766</v>
      </c>
      <c r="Y230">
        <v>755</v>
      </c>
      <c r="Z230">
        <v>748</v>
      </c>
      <c r="AA230">
        <v>747</v>
      </c>
      <c r="AB230">
        <v>747</v>
      </c>
      <c r="AC230">
        <v>747</v>
      </c>
      <c r="AD230">
        <v>747</v>
      </c>
      <c r="AE230">
        <v>747</v>
      </c>
      <c r="AF230">
        <v>747</v>
      </c>
      <c r="AG230">
        <v>747</v>
      </c>
      <c r="AH230">
        <v>747</v>
      </c>
      <c r="AI230">
        <v>747</v>
      </c>
      <c r="AJ230">
        <v>747</v>
      </c>
      <c r="AK230">
        <v>747</v>
      </c>
      <c r="AL230">
        <v>747</v>
      </c>
    </row>
    <row r="231" spans="1:39">
      <c r="A231" s="95">
        <v>44603</v>
      </c>
      <c r="B231" s="63">
        <v>30</v>
      </c>
      <c r="P231">
        <v>914.375</v>
      </c>
      <c r="Q231">
        <v>874</v>
      </c>
      <c r="R231">
        <v>861</v>
      </c>
      <c r="S231">
        <v>846</v>
      </c>
      <c r="T231">
        <v>832</v>
      </c>
      <c r="U231">
        <v>815</v>
      </c>
      <c r="V231">
        <v>803</v>
      </c>
      <c r="W231">
        <v>787</v>
      </c>
      <c r="X231">
        <v>766</v>
      </c>
      <c r="Y231">
        <v>755</v>
      </c>
      <c r="Z231">
        <v>748</v>
      </c>
      <c r="AA231">
        <v>747</v>
      </c>
      <c r="AB231">
        <v>747</v>
      </c>
      <c r="AC231">
        <v>747</v>
      </c>
      <c r="AD231">
        <v>747</v>
      </c>
      <c r="AE231">
        <v>747</v>
      </c>
      <c r="AF231">
        <v>747</v>
      </c>
      <c r="AG231">
        <v>747</v>
      </c>
      <c r="AH231">
        <v>747</v>
      </c>
      <c r="AI231">
        <v>747</v>
      </c>
      <c r="AJ231">
        <v>747</v>
      </c>
      <c r="AK231">
        <v>747</v>
      </c>
      <c r="AL231">
        <v>747</v>
      </c>
    </row>
    <row r="232" spans="1:39">
      <c r="A232" s="95">
        <v>44606</v>
      </c>
      <c r="B232" s="63">
        <v>403</v>
      </c>
      <c r="P232">
        <v>913.78800000000001</v>
      </c>
      <c r="Q232">
        <v>872</v>
      </c>
      <c r="R232">
        <v>859</v>
      </c>
      <c r="S232">
        <v>847</v>
      </c>
      <c r="T232">
        <v>834</v>
      </c>
      <c r="U232">
        <v>820</v>
      </c>
      <c r="V232">
        <v>808</v>
      </c>
      <c r="W232">
        <v>795</v>
      </c>
      <c r="X232">
        <v>778</v>
      </c>
      <c r="Y232">
        <v>769</v>
      </c>
      <c r="Z232">
        <v>760</v>
      </c>
      <c r="AA232">
        <v>755</v>
      </c>
      <c r="AB232">
        <v>755</v>
      </c>
      <c r="AC232">
        <v>755</v>
      </c>
      <c r="AD232">
        <v>755</v>
      </c>
      <c r="AE232">
        <v>755</v>
      </c>
      <c r="AF232">
        <v>755</v>
      </c>
      <c r="AG232">
        <v>755</v>
      </c>
      <c r="AH232">
        <v>755</v>
      </c>
      <c r="AI232">
        <v>755</v>
      </c>
      <c r="AJ232">
        <v>755</v>
      </c>
      <c r="AK232">
        <v>755</v>
      </c>
      <c r="AL232">
        <v>755</v>
      </c>
    </row>
    <row r="233" spans="1:39">
      <c r="A233" s="95">
        <v>44607</v>
      </c>
      <c r="B233" s="63" t="s">
        <v>436</v>
      </c>
      <c r="P233">
        <v>914.42499999999995</v>
      </c>
      <c r="Q233">
        <v>878</v>
      </c>
      <c r="R233">
        <v>860</v>
      </c>
      <c r="S233">
        <v>848</v>
      </c>
      <c r="T233">
        <v>836</v>
      </c>
      <c r="U233">
        <v>823</v>
      </c>
      <c r="V233">
        <v>811</v>
      </c>
      <c r="W233">
        <v>797</v>
      </c>
      <c r="X233">
        <v>780</v>
      </c>
      <c r="Y233">
        <v>770</v>
      </c>
      <c r="Z233">
        <v>760</v>
      </c>
      <c r="AA233">
        <v>755</v>
      </c>
      <c r="AB233">
        <v>755</v>
      </c>
      <c r="AC233">
        <v>755</v>
      </c>
      <c r="AD233">
        <v>755</v>
      </c>
      <c r="AE233">
        <v>755</v>
      </c>
      <c r="AF233">
        <v>755</v>
      </c>
      <c r="AG233">
        <v>755</v>
      </c>
      <c r="AH233">
        <v>755</v>
      </c>
      <c r="AI233">
        <v>755</v>
      </c>
      <c r="AJ233">
        <v>755</v>
      </c>
      <c r="AK233">
        <v>755</v>
      </c>
      <c r="AL233">
        <v>755</v>
      </c>
    </row>
    <row r="234" spans="1:39">
      <c r="A234" s="95">
        <v>44608</v>
      </c>
      <c r="B234" s="63">
        <v>160</v>
      </c>
      <c r="P234">
        <v>919.07500000000005</v>
      </c>
      <c r="Q234">
        <v>914</v>
      </c>
      <c r="R234">
        <v>893</v>
      </c>
      <c r="S234">
        <v>879</v>
      </c>
      <c r="T234">
        <v>866</v>
      </c>
      <c r="U234">
        <v>849</v>
      </c>
      <c r="V234">
        <v>837</v>
      </c>
      <c r="W234">
        <v>822</v>
      </c>
      <c r="X234">
        <v>803</v>
      </c>
      <c r="Y234">
        <v>791</v>
      </c>
      <c r="Z234">
        <v>778</v>
      </c>
      <c r="AA234">
        <v>772</v>
      </c>
      <c r="AB234">
        <v>772</v>
      </c>
      <c r="AC234">
        <v>772</v>
      </c>
      <c r="AD234">
        <v>772</v>
      </c>
      <c r="AE234">
        <v>772</v>
      </c>
      <c r="AF234">
        <v>772</v>
      </c>
      <c r="AG234">
        <v>772</v>
      </c>
      <c r="AH234">
        <v>772</v>
      </c>
      <c r="AI234">
        <v>772</v>
      </c>
      <c r="AJ234">
        <v>772</v>
      </c>
      <c r="AK234">
        <v>772</v>
      </c>
      <c r="AL234">
        <v>772</v>
      </c>
    </row>
    <row r="235" spans="1:39">
      <c r="A235" s="95">
        <v>44609</v>
      </c>
      <c r="B235" s="63">
        <v>400</v>
      </c>
      <c r="P235">
        <v>924.56299999999999</v>
      </c>
      <c r="Q235">
        <v>910</v>
      </c>
      <c r="R235">
        <v>891</v>
      </c>
      <c r="S235">
        <v>879</v>
      </c>
      <c r="T235">
        <v>872</v>
      </c>
      <c r="U235">
        <v>857</v>
      </c>
      <c r="V235">
        <v>844</v>
      </c>
      <c r="W235">
        <v>831</v>
      </c>
      <c r="X235">
        <v>811</v>
      </c>
      <c r="Y235">
        <v>798</v>
      </c>
      <c r="Z235">
        <v>786</v>
      </c>
      <c r="AA235">
        <v>783</v>
      </c>
      <c r="AB235">
        <v>783</v>
      </c>
      <c r="AC235">
        <v>783</v>
      </c>
      <c r="AD235">
        <v>783</v>
      </c>
      <c r="AE235">
        <v>783</v>
      </c>
      <c r="AF235">
        <v>783</v>
      </c>
      <c r="AG235">
        <v>783</v>
      </c>
      <c r="AH235">
        <v>783</v>
      </c>
      <c r="AI235">
        <v>783</v>
      </c>
      <c r="AJ235">
        <v>783</v>
      </c>
      <c r="AK235">
        <v>783</v>
      </c>
      <c r="AL235">
        <v>783</v>
      </c>
    </row>
    <row r="236" spans="1:39">
      <c r="A236" s="95">
        <v>44610</v>
      </c>
      <c r="B236" s="63">
        <v>30</v>
      </c>
      <c r="P236">
        <v>928.18799999999999</v>
      </c>
      <c r="Q236">
        <v>905</v>
      </c>
      <c r="R236">
        <v>885</v>
      </c>
      <c r="S236">
        <v>872</v>
      </c>
      <c r="T236">
        <v>861.5</v>
      </c>
      <c r="U236">
        <v>850.75</v>
      </c>
      <c r="V236">
        <v>838.75</v>
      </c>
      <c r="W236">
        <v>830.25</v>
      </c>
      <c r="X236">
        <v>813.25</v>
      </c>
      <c r="Y236">
        <v>798</v>
      </c>
      <c r="Z236">
        <v>785</v>
      </c>
      <c r="AA236">
        <v>785</v>
      </c>
      <c r="AB236">
        <v>785</v>
      </c>
      <c r="AC236">
        <v>785</v>
      </c>
      <c r="AD236">
        <v>785</v>
      </c>
      <c r="AE236">
        <v>785</v>
      </c>
      <c r="AF236">
        <v>785</v>
      </c>
      <c r="AG236">
        <v>785</v>
      </c>
      <c r="AH236">
        <v>785</v>
      </c>
      <c r="AI236">
        <v>785</v>
      </c>
      <c r="AJ236">
        <v>785</v>
      </c>
      <c r="AK236">
        <v>785</v>
      </c>
      <c r="AL236">
        <v>785</v>
      </c>
    </row>
    <row r="237" spans="1:39">
      <c r="A237" s="95">
        <v>44613</v>
      </c>
      <c r="P237" s="189">
        <v>928.18799999999999</v>
      </c>
      <c r="Q237" s="189">
        <v>905</v>
      </c>
      <c r="R237" s="189">
        <v>885</v>
      </c>
      <c r="S237" s="189">
        <v>872</v>
      </c>
      <c r="T237" s="189">
        <v>861.5</v>
      </c>
      <c r="U237" s="189">
        <v>850.75</v>
      </c>
      <c r="V237" s="189">
        <v>838.75</v>
      </c>
      <c r="W237" s="189">
        <v>830.25</v>
      </c>
      <c r="X237" s="189">
        <v>813.25</v>
      </c>
      <c r="Y237" s="189">
        <v>798</v>
      </c>
      <c r="Z237" s="189">
        <v>785</v>
      </c>
      <c r="AA237" s="189">
        <v>785</v>
      </c>
      <c r="AB237" s="189">
        <v>785</v>
      </c>
      <c r="AC237" s="189">
        <v>785</v>
      </c>
      <c r="AD237" s="189">
        <v>785</v>
      </c>
      <c r="AE237" s="189">
        <v>785</v>
      </c>
      <c r="AF237" s="189">
        <v>785</v>
      </c>
      <c r="AG237" s="189">
        <v>785</v>
      </c>
      <c r="AH237" s="189">
        <v>785</v>
      </c>
      <c r="AI237" s="189">
        <v>785</v>
      </c>
      <c r="AJ237" s="189">
        <v>785</v>
      </c>
      <c r="AK237" s="189">
        <v>785</v>
      </c>
      <c r="AL237" s="189">
        <v>785</v>
      </c>
    </row>
    <row r="238" spans="1:39">
      <c r="A238" s="95">
        <v>44614</v>
      </c>
      <c r="B238" s="63">
        <v>45</v>
      </c>
      <c r="P238">
        <v>927.01300000000003</v>
      </c>
      <c r="Q238">
        <v>912</v>
      </c>
      <c r="R238">
        <v>896</v>
      </c>
      <c r="S238">
        <v>883</v>
      </c>
      <c r="T238">
        <v>873</v>
      </c>
      <c r="U238">
        <v>864</v>
      </c>
      <c r="V238">
        <v>854</v>
      </c>
      <c r="W238">
        <v>844</v>
      </c>
      <c r="X238">
        <v>820</v>
      </c>
      <c r="Y238">
        <v>808</v>
      </c>
      <c r="Z238">
        <v>796</v>
      </c>
      <c r="AA238">
        <v>791</v>
      </c>
      <c r="AB238">
        <v>791</v>
      </c>
      <c r="AC238">
        <v>791</v>
      </c>
      <c r="AD238">
        <v>791</v>
      </c>
      <c r="AE238">
        <v>791</v>
      </c>
      <c r="AF238">
        <v>791</v>
      </c>
      <c r="AG238">
        <v>791</v>
      </c>
      <c r="AH238">
        <v>791</v>
      </c>
      <c r="AI238">
        <v>791</v>
      </c>
      <c r="AJ238">
        <v>791</v>
      </c>
      <c r="AK238">
        <v>791</v>
      </c>
      <c r="AL238">
        <v>791</v>
      </c>
    </row>
    <row r="239" spans="1:39">
      <c r="A239" s="95">
        <v>44615</v>
      </c>
      <c r="B239" s="63">
        <v>60</v>
      </c>
      <c r="P239">
        <v>927.41300000000001</v>
      </c>
      <c r="Q239">
        <v>916</v>
      </c>
      <c r="R239">
        <v>903</v>
      </c>
      <c r="S239">
        <v>891</v>
      </c>
      <c r="T239">
        <v>880</v>
      </c>
      <c r="U239">
        <v>870.5</v>
      </c>
      <c r="V239">
        <v>858.5</v>
      </c>
      <c r="W239">
        <v>849</v>
      </c>
      <c r="X239">
        <v>825</v>
      </c>
      <c r="Y239">
        <v>812.5</v>
      </c>
      <c r="Z239">
        <v>800.5</v>
      </c>
      <c r="AA239">
        <v>792.5</v>
      </c>
      <c r="AB239">
        <v>792.5</v>
      </c>
      <c r="AC239">
        <v>792.5</v>
      </c>
      <c r="AD239">
        <v>792.5</v>
      </c>
      <c r="AE239">
        <v>792.5</v>
      </c>
      <c r="AF239">
        <v>792.5</v>
      </c>
      <c r="AG239">
        <v>792.5</v>
      </c>
      <c r="AH239">
        <v>792.5</v>
      </c>
      <c r="AI239">
        <v>792.5</v>
      </c>
      <c r="AJ239">
        <v>792.5</v>
      </c>
      <c r="AK239">
        <v>792.5</v>
      </c>
      <c r="AL239">
        <v>792.5</v>
      </c>
    </row>
    <row r="240" spans="1:39">
      <c r="A240" s="95">
        <v>44616</v>
      </c>
      <c r="B240" s="63">
        <v>450</v>
      </c>
      <c r="P240">
        <v>934.5</v>
      </c>
      <c r="Q240">
        <v>1013</v>
      </c>
      <c r="R240">
        <v>982</v>
      </c>
      <c r="S240">
        <v>970</v>
      </c>
      <c r="T240">
        <v>955</v>
      </c>
      <c r="U240">
        <v>935</v>
      </c>
      <c r="V240">
        <v>920</v>
      </c>
      <c r="W240">
        <v>905</v>
      </c>
      <c r="X240">
        <v>895</v>
      </c>
      <c r="Y240">
        <v>880</v>
      </c>
      <c r="Z240">
        <v>865</v>
      </c>
      <c r="AA240">
        <v>860</v>
      </c>
      <c r="AB240">
        <v>860</v>
      </c>
      <c r="AC240">
        <v>860</v>
      </c>
      <c r="AD240">
        <v>860</v>
      </c>
      <c r="AE240">
        <v>860</v>
      </c>
      <c r="AF240">
        <v>860</v>
      </c>
      <c r="AG240">
        <v>860</v>
      </c>
      <c r="AH240">
        <v>860</v>
      </c>
      <c r="AI240">
        <v>860</v>
      </c>
      <c r="AJ240">
        <v>860</v>
      </c>
      <c r="AK240">
        <v>860</v>
      </c>
      <c r="AL240">
        <v>860</v>
      </c>
    </row>
    <row r="241" spans="1:38">
      <c r="A241" s="95">
        <v>44617</v>
      </c>
      <c r="B241" s="63">
        <v>290</v>
      </c>
      <c r="P241">
        <v>942.82500000000005</v>
      </c>
      <c r="Q241">
        <v>1010</v>
      </c>
      <c r="R241">
        <v>970</v>
      </c>
      <c r="S241">
        <v>958</v>
      </c>
      <c r="T241">
        <v>943</v>
      </c>
      <c r="U241">
        <v>925</v>
      </c>
      <c r="V241">
        <v>910</v>
      </c>
      <c r="W241">
        <v>895</v>
      </c>
      <c r="X241">
        <v>881</v>
      </c>
      <c r="Y241">
        <v>866</v>
      </c>
      <c r="Z241">
        <v>851</v>
      </c>
      <c r="AA241">
        <v>841</v>
      </c>
      <c r="AB241">
        <v>839</v>
      </c>
      <c r="AC241">
        <v>837</v>
      </c>
      <c r="AD241">
        <v>837</v>
      </c>
      <c r="AE241">
        <v>837</v>
      </c>
      <c r="AF241">
        <v>837</v>
      </c>
      <c r="AG241">
        <v>837</v>
      </c>
      <c r="AH241">
        <v>837</v>
      </c>
      <c r="AI241">
        <v>837</v>
      </c>
      <c r="AJ241">
        <v>837</v>
      </c>
      <c r="AK241">
        <v>837</v>
      </c>
      <c r="AL241">
        <v>837</v>
      </c>
    </row>
    <row r="242" spans="1:38">
      <c r="A242" s="95">
        <v>44620</v>
      </c>
      <c r="B242" s="63">
        <v>345</v>
      </c>
      <c r="P242">
        <v>946.18799999999999</v>
      </c>
      <c r="Q242">
        <v>1020</v>
      </c>
      <c r="R242">
        <v>985</v>
      </c>
      <c r="S242">
        <v>965</v>
      </c>
      <c r="T242">
        <v>951</v>
      </c>
      <c r="U242">
        <v>930</v>
      </c>
      <c r="V242">
        <v>907</v>
      </c>
      <c r="W242">
        <v>885</v>
      </c>
      <c r="X242">
        <v>875</v>
      </c>
      <c r="Y242">
        <v>866</v>
      </c>
      <c r="Z242">
        <v>851</v>
      </c>
      <c r="AA242">
        <v>841</v>
      </c>
      <c r="AB242">
        <v>839</v>
      </c>
      <c r="AC242">
        <v>837</v>
      </c>
      <c r="AD242">
        <v>837</v>
      </c>
      <c r="AE242">
        <v>837</v>
      </c>
      <c r="AF242">
        <v>837</v>
      </c>
      <c r="AG242">
        <v>837</v>
      </c>
      <c r="AH242">
        <v>837</v>
      </c>
      <c r="AI242">
        <v>837</v>
      </c>
      <c r="AJ242">
        <v>837</v>
      </c>
      <c r="AK242">
        <v>837</v>
      </c>
      <c r="AL242">
        <v>837</v>
      </c>
    </row>
    <row r="243" spans="1:38">
      <c r="A243" s="95">
        <v>44621</v>
      </c>
      <c r="B243" s="63">
        <v>370</v>
      </c>
      <c r="P243">
        <v>946.18799999999999</v>
      </c>
      <c r="Q243">
        <v>1087.098</v>
      </c>
      <c r="R243">
        <v>1050</v>
      </c>
      <c r="S243">
        <v>1020</v>
      </c>
      <c r="T243">
        <v>990.5</v>
      </c>
      <c r="U243">
        <v>972.5</v>
      </c>
      <c r="V243">
        <v>955</v>
      </c>
      <c r="W243">
        <v>937.5</v>
      </c>
      <c r="X243">
        <v>917.5</v>
      </c>
      <c r="Y243">
        <v>905</v>
      </c>
      <c r="Z243">
        <v>892.5</v>
      </c>
      <c r="AA243">
        <v>887</v>
      </c>
      <c r="AB243">
        <v>882</v>
      </c>
      <c r="AC243">
        <v>881</v>
      </c>
      <c r="AD243">
        <v>881</v>
      </c>
      <c r="AE243">
        <v>881</v>
      </c>
      <c r="AF243">
        <v>881</v>
      </c>
      <c r="AG243">
        <v>881</v>
      </c>
      <c r="AH243">
        <v>881</v>
      </c>
      <c r="AI243">
        <v>881</v>
      </c>
      <c r="AJ243">
        <v>881</v>
      </c>
      <c r="AK243">
        <v>881</v>
      </c>
      <c r="AL243">
        <v>881</v>
      </c>
    </row>
    <row r="244" spans="1:38">
      <c r="A244" s="95">
        <v>44622</v>
      </c>
      <c r="B244" s="63">
        <v>755</v>
      </c>
      <c r="P244">
        <v>946.18799999999999</v>
      </c>
      <c r="Q244">
        <v>1158.9459999999999</v>
      </c>
      <c r="R244">
        <v>1130</v>
      </c>
      <c r="S244">
        <v>1098</v>
      </c>
      <c r="T244">
        <v>1065</v>
      </c>
      <c r="U244">
        <v>1018</v>
      </c>
      <c r="V244">
        <v>997</v>
      </c>
      <c r="W244">
        <v>976</v>
      </c>
      <c r="X244">
        <v>956</v>
      </c>
      <c r="Y244">
        <v>941</v>
      </c>
      <c r="Z244">
        <v>926</v>
      </c>
      <c r="AA244">
        <v>921</v>
      </c>
      <c r="AB244">
        <v>921</v>
      </c>
      <c r="AC244">
        <v>921</v>
      </c>
      <c r="AD244">
        <v>921</v>
      </c>
      <c r="AE244">
        <v>921</v>
      </c>
      <c r="AF244">
        <v>921</v>
      </c>
      <c r="AG244">
        <v>921</v>
      </c>
      <c r="AH244">
        <v>921</v>
      </c>
      <c r="AI244">
        <v>921</v>
      </c>
      <c r="AJ244">
        <v>921</v>
      </c>
      <c r="AK244">
        <v>921</v>
      </c>
      <c r="AL244">
        <v>921</v>
      </c>
    </row>
    <row r="245" spans="1:38">
      <c r="A245" s="95">
        <v>44623</v>
      </c>
      <c r="B245" s="63">
        <v>450</v>
      </c>
      <c r="P245">
        <v>946.18799999999999</v>
      </c>
      <c r="Q245">
        <v>1191.5429999999999</v>
      </c>
      <c r="R245">
        <v>1155</v>
      </c>
      <c r="S245">
        <v>1107.5</v>
      </c>
      <c r="T245">
        <v>1057.5</v>
      </c>
      <c r="U245">
        <v>1025</v>
      </c>
      <c r="V245">
        <v>1007.5</v>
      </c>
      <c r="W245">
        <v>990</v>
      </c>
      <c r="X245">
        <v>972.5</v>
      </c>
      <c r="Y245">
        <v>957.75</v>
      </c>
      <c r="Z245">
        <v>942.75</v>
      </c>
      <c r="AA245">
        <v>932.75</v>
      </c>
      <c r="AB245">
        <v>930.25</v>
      </c>
      <c r="AC245">
        <v>930.25</v>
      </c>
      <c r="AD245">
        <v>930.25</v>
      </c>
      <c r="AE245">
        <v>930.25</v>
      </c>
      <c r="AF245">
        <v>930.25</v>
      </c>
      <c r="AG245">
        <v>930.25</v>
      </c>
      <c r="AH245">
        <v>930.25</v>
      </c>
      <c r="AI245">
        <v>930.25</v>
      </c>
      <c r="AJ245">
        <v>930.25</v>
      </c>
      <c r="AK245">
        <v>930.25</v>
      </c>
      <c r="AL245">
        <v>930.25</v>
      </c>
    </row>
    <row r="246" spans="1:38">
      <c r="A246" s="95">
        <v>44624</v>
      </c>
      <c r="B246" s="63">
        <v>160</v>
      </c>
      <c r="Q246">
        <v>1237.9780000000001</v>
      </c>
      <c r="R246">
        <v>1210</v>
      </c>
      <c r="S246">
        <v>1125</v>
      </c>
      <c r="T246">
        <v>1080</v>
      </c>
      <c r="U246">
        <v>1050</v>
      </c>
      <c r="V246">
        <v>1030</v>
      </c>
      <c r="W246">
        <v>1010</v>
      </c>
      <c r="X246">
        <v>982.5</v>
      </c>
      <c r="Y246">
        <v>965</v>
      </c>
      <c r="Z246">
        <v>950</v>
      </c>
      <c r="AA246">
        <v>937.5</v>
      </c>
      <c r="AB246">
        <v>932.5</v>
      </c>
      <c r="AC246">
        <v>930</v>
      </c>
      <c r="AD246">
        <v>930</v>
      </c>
      <c r="AE246">
        <v>930</v>
      </c>
      <c r="AF246">
        <v>930</v>
      </c>
      <c r="AG246">
        <v>930</v>
      </c>
      <c r="AH246">
        <v>930</v>
      </c>
      <c r="AI246">
        <v>930</v>
      </c>
      <c r="AJ246">
        <v>930</v>
      </c>
      <c r="AK246">
        <v>930</v>
      </c>
      <c r="AL246">
        <v>930</v>
      </c>
    </row>
    <row r="247" spans="1:38">
      <c r="A247" s="95">
        <v>44627</v>
      </c>
      <c r="B247" s="63">
        <v>120</v>
      </c>
      <c r="Q247">
        <v>1243.2929999999999</v>
      </c>
      <c r="R247">
        <v>1210</v>
      </c>
      <c r="S247">
        <v>1157.5</v>
      </c>
      <c r="T247">
        <v>1110</v>
      </c>
      <c r="U247">
        <v>1067.5</v>
      </c>
      <c r="V247">
        <v>1047.5</v>
      </c>
      <c r="W247">
        <v>1027.5</v>
      </c>
      <c r="X247">
        <v>995</v>
      </c>
      <c r="Y247">
        <v>975</v>
      </c>
      <c r="Z247">
        <v>955</v>
      </c>
      <c r="AA247">
        <v>942.5</v>
      </c>
      <c r="AB247">
        <v>937.5</v>
      </c>
      <c r="AC247">
        <v>935</v>
      </c>
      <c r="AD247">
        <v>935</v>
      </c>
      <c r="AE247">
        <v>935</v>
      </c>
      <c r="AF247">
        <v>935</v>
      </c>
      <c r="AG247">
        <v>935</v>
      </c>
      <c r="AH247">
        <v>935</v>
      </c>
      <c r="AI247">
        <v>935</v>
      </c>
      <c r="AJ247">
        <v>935</v>
      </c>
      <c r="AK247">
        <v>935</v>
      </c>
      <c r="AL247">
        <v>935</v>
      </c>
    </row>
    <row r="248" spans="1:38">
      <c r="A248" s="95">
        <v>44628</v>
      </c>
      <c r="B248" s="63">
        <v>15</v>
      </c>
      <c r="Q248">
        <v>1273.0429999999999</v>
      </c>
      <c r="R248">
        <v>1180</v>
      </c>
      <c r="S248">
        <v>1130</v>
      </c>
      <c r="T248">
        <v>1085</v>
      </c>
      <c r="U248">
        <v>1050</v>
      </c>
      <c r="V248">
        <v>1020</v>
      </c>
      <c r="W248">
        <v>985</v>
      </c>
      <c r="X248">
        <v>965</v>
      </c>
      <c r="Y248">
        <v>945</v>
      </c>
      <c r="Z248">
        <v>925</v>
      </c>
      <c r="AA248">
        <v>912.5</v>
      </c>
      <c r="AB248">
        <v>907.5</v>
      </c>
      <c r="AC248">
        <v>902.5</v>
      </c>
      <c r="AD248">
        <v>902.5</v>
      </c>
      <c r="AE248">
        <v>902.5</v>
      </c>
      <c r="AF248">
        <v>902.5</v>
      </c>
      <c r="AG248">
        <v>902.5</v>
      </c>
      <c r="AH248">
        <v>902.5</v>
      </c>
      <c r="AI248">
        <v>902.5</v>
      </c>
      <c r="AJ248">
        <v>902.5</v>
      </c>
      <c r="AK248">
        <v>902.5</v>
      </c>
      <c r="AL248">
        <v>902.5</v>
      </c>
    </row>
    <row r="249" spans="1:38">
      <c r="A249" s="95">
        <v>44629</v>
      </c>
      <c r="Q249">
        <v>1228.902</v>
      </c>
      <c r="R249">
        <v>1165</v>
      </c>
      <c r="S249">
        <v>1095</v>
      </c>
      <c r="T249">
        <v>1052.5</v>
      </c>
      <c r="U249">
        <v>1017.5</v>
      </c>
      <c r="V249">
        <v>993.5</v>
      </c>
      <c r="W249">
        <v>964.5</v>
      </c>
      <c r="X249">
        <v>945</v>
      </c>
      <c r="Y249">
        <v>925</v>
      </c>
      <c r="Z249">
        <v>905</v>
      </c>
      <c r="AA249">
        <v>891.5</v>
      </c>
      <c r="AB249">
        <v>881.5</v>
      </c>
      <c r="AC249">
        <v>869</v>
      </c>
      <c r="AD249">
        <v>869</v>
      </c>
      <c r="AE249">
        <v>869</v>
      </c>
      <c r="AF249">
        <v>869</v>
      </c>
      <c r="AG249">
        <v>869</v>
      </c>
      <c r="AH249">
        <v>869</v>
      </c>
      <c r="AI249">
        <v>869</v>
      </c>
      <c r="AJ249">
        <v>869</v>
      </c>
      <c r="AK249">
        <v>869</v>
      </c>
      <c r="AL249">
        <v>869</v>
      </c>
    </row>
    <row r="250" spans="1:38">
      <c r="A250" s="95">
        <v>44630</v>
      </c>
      <c r="B250" s="63">
        <v>120</v>
      </c>
      <c r="Q250">
        <v>1208.5650000000001</v>
      </c>
      <c r="R250">
        <v>1113</v>
      </c>
      <c r="S250">
        <v>1047.5</v>
      </c>
      <c r="T250">
        <v>1006.5</v>
      </c>
      <c r="U250">
        <v>984</v>
      </c>
      <c r="V250">
        <v>959.5</v>
      </c>
      <c r="W250">
        <v>932</v>
      </c>
      <c r="X250">
        <v>915</v>
      </c>
      <c r="Y250">
        <v>897.5</v>
      </c>
      <c r="Z250">
        <v>880</v>
      </c>
      <c r="AA250">
        <v>866</v>
      </c>
      <c r="AB250">
        <v>856</v>
      </c>
      <c r="AC250">
        <v>844.5</v>
      </c>
      <c r="AD250">
        <v>844.5</v>
      </c>
      <c r="AE250">
        <v>844.5</v>
      </c>
      <c r="AF250">
        <v>844.5</v>
      </c>
      <c r="AG250">
        <v>844.5</v>
      </c>
      <c r="AH250">
        <v>844.5</v>
      </c>
      <c r="AI250">
        <v>844.5</v>
      </c>
      <c r="AJ250">
        <v>844.5</v>
      </c>
      <c r="AK250">
        <v>844.5</v>
      </c>
      <c r="AL250">
        <v>844.5</v>
      </c>
    </row>
    <row r="251" spans="1:38">
      <c r="A251" s="95">
        <v>44631</v>
      </c>
      <c r="B251" s="63">
        <v>70</v>
      </c>
      <c r="Q251">
        <v>1198.674</v>
      </c>
      <c r="R251">
        <v>1092.5</v>
      </c>
      <c r="S251">
        <v>1032.5</v>
      </c>
      <c r="T251">
        <v>1002.5</v>
      </c>
      <c r="U251">
        <v>980</v>
      </c>
      <c r="V251">
        <v>960</v>
      </c>
      <c r="W251">
        <v>940</v>
      </c>
      <c r="X251">
        <v>917.5</v>
      </c>
      <c r="Y251">
        <v>897.5</v>
      </c>
      <c r="Z251">
        <v>877.5</v>
      </c>
      <c r="AA251">
        <v>866</v>
      </c>
      <c r="AB251">
        <v>856</v>
      </c>
      <c r="AC251">
        <v>844.5</v>
      </c>
      <c r="AD251">
        <v>844.5</v>
      </c>
      <c r="AE251">
        <v>844.5</v>
      </c>
      <c r="AF251">
        <v>844.5</v>
      </c>
      <c r="AG251">
        <v>844.5</v>
      </c>
      <c r="AH251">
        <v>844.5</v>
      </c>
      <c r="AI251">
        <v>844.5</v>
      </c>
      <c r="AJ251">
        <v>844.5</v>
      </c>
      <c r="AK251">
        <v>844.5</v>
      </c>
      <c r="AL251">
        <v>844.5</v>
      </c>
    </row>
    <row r="252" spans="1:38">
      <c r="A252" s="95">
        <v>44634</v>
      </c>
      <c r="B252" s="63">
        <v>20</v>
      </c>
      <c r="Q252">
        <v>1196.424</v>
      </c>
      <c r="R252">
        <v>1081.5</v>
      </c>
      <c r="S252">
        <v>1029</v>
      </c>
      <c r="T252">
        <v>996.5</v>
      </c>
      <c r="U252">
        <v>971.5</v>
      </c>
      <c r="V252">
        <v>951.5</v>
      </c>
      <c r="W252">
        <v>931.5</v>
      </c>
      <c r="X252">
        <v>911.5</v>
      </c>
      <c r="Y252">
        <v>889</v>
      </c>
      <c r="Z252">
        <v>869</v>
      </c>
      <c r="AA252">
        <v>845</v>
      </c>
      <c r="AB252">
        <v>835</v>
      </c>
      <c r="AC252">
        <v>829.5</v>
      </c>
      <c r="AD252">
        <v>829.5</v>
      </c>
      <c r="AE252">
        <v>829.5</v>
      </c>
      <c r="AF252">
        <v>829.5</v>
      </c>
      <c r="AG252">
        <v>829.5</v>
      </c>
      <c r="AH252">
        <v>829.5</v>
      </c>
      <c r="AI252">
        <v>829.5</v>
      </c>
      <c r="AJ252">
        <v>829.5</v>
      </c>
      <c r="AK252">
        <v>829.5</v>
      </c>
      <c r="AL252">
        <v>829.5</v>
      </c>
    </row>
    <row r="253" spans="1:38">
      <c r="A253" s="95">
        <v>44635</v>
      </c>
      <c r="B253" s="63">
        <v>60</v>
      </c>
      <c r="Q253">
        <v>1193.598</v>
      </c>
      <c r="R253">
        <v>1045</v>
      </c>
      <c r="S253">
        <v>1010</v>
      </c>
      <c r="T253">
        <v>985</v>
      </c>
      <c r="U253">
        <v>962.5</v>
      </c>
      <c r="V253">
        <v>945</v>
      </c>
      <c r="W253">
        <v>929</v>
      </c>
      <c r="X253">
        <v>911.5</v>
      </c>
      <c r="Y253">
        <v>894</v>
      </c>
      <c r="Z253">
        <v>876.5</v>
      </c>
      <c r="AA253">
        <v>864</v>
      </c>
      <c r="AB253">
        <v>854</v>
      </c>
      <c r="AC253">
        <v>846.5</v>
      </c>
      <c r="AD253">
        <v>846.5</v>
      </c>
      <c r="AE253">
        <v>846.5</v>
      </c>
      <c r="AF253">
        <v>846.5</v>
      </c>
      <c r="AG253">
        <v>846.5</v>
      </c>
      <c r="AH253">
        <v>846.5</v>
      </c>
      <c r="AI253">
        <v>846.5</v>
      </c>
      <c r="AJ253">
        <v>846.5</v>
      </c>
      <c r="AK253">
        <v>846.5</v>
      </c>
      <c r="AL253">
        <v>846.5</v>
      </c>
    </row>
    <row r="254" spans="1:38">
      <c r="A254" s="95">
        <v>44636</v>
      </c>
      <c r="B254" s="63">
        <v>130</v>
      </c>
      <c r="Q254">
        <v>1157.8699999999999</v>
      </c>
      <c r="R254">
        <v>1050</v>
      </c>
      <c r="S254">
        <v>1015</v>
      </c>
      <c r="T254">
        <v>987.5</v>
      </c>
      <c r="U254">
        <v>970</v>
      </c>
      <c r="V254">
        <v>955</v>
      </c>
      <c r="W254">
        <v>941.5</v>
      </c>
      <c r="X254">
        <v>919</v>
      </c>
      <c r="Y254">
        <v>901.5</v>
      </c>
      <c r="Z254">
        <v>884</v>
      </c>
      <c r="AA254">
        <v>871.5</v>
      </c>
      <c r="AB254">
        <v>861.5</v>
      </c>
      <c r="AC254">
        <v>854</v>
      </c>
      <c r="AD254">
        <v>854</v>
      </c>
      <c r="AE254">
        <v>854</v>
      </c>
      <c r="AF254">
        <v>854</v>
      </c>
      <c r="AG254">
        <v>854</v>
      </c>
      <c r="AH254">
        <v>854</v>
      </c>
      <c r="AI254">
        <v>854</v>
      </c>
      <c r="AJ254">
        <v>854</v>
      </c>
      <c r="AK254">
        <v>854</v>
      </c>
      <c r="AL254">
        <v>854</v>
      </c>
    </row>
    <row r="255" spans="1:38">
      <c r="A255" s="95">
        <v>44637</v>
      </c>
      <c r="B255" s="63">
        <v>70</v>
      </c>
      <c r="Q255">
        <v>1167.6300000000001</v>
      </c>
      <c r="R255">
        <v>1100</v>
      </c>
      <c r="S255">
        <v>1065</v>
      </c>
      <c r="T255">
        <v>1040</v>
      </c>
      <c r="U255">
        <v>1020</v>
      </c>
      <c r="V255">
        <v>996.25</v>
      </c>
      <c r="W255">
        <v>972.5</v>
      </c>
      <c r="X255">
        <v>950</v>
      </c>
      <c r="Y255">
        <v>928.75</v>
      </c>
      <c r="Z255">
        <v>907.5</v>
      </c>
      <c r="AA255">
        <v>898.75</v>
      </c>
      <c r="AB255">
        <v>884</v>
      </c>
      <c r="AC255">
        <v>876.5</v>
      </c>
      <c r="AD255">
        <v>876.5</v>
      </c>
      <c r="AE255">
        <v>876.5</v>
      </c>
      <c r="AF255">
        <v>876.5</v>
      </c>
      <c r="AG255">
        <v>876.5</v>
      </c>
      <c r="AH255">
        <v>876.5</v>
      </c>
      <c r="AI255">
        <v>876.5</v>
      </c>
      <c r="AJ255">
        <v>876.5</v>
      </c>
      <c r="AK255">
        <v>876.5</v>
      </c>
      <c r="AL255">
        <v>876.5</v>
      </c>
    </row>
    <row r="256" spans="1:38">
      <c r="A256" s="95">
        <v>44638</v>
      </c>
      <c r="B256" s="63">
        <v>305</v>
      </c>
      <c r="Q256">
        <v>1166.4780000000001</v>
      </c>
      <c r="R256">
        <v>1117.5</v>
      </c>
      <c r="S256">
        <v>1078.75</v>
      </c>
      <c r="T256">
        <v>1045</v>
      </c>
      <c r="U256">
        <v>1022.5</v>
      </c>
      <c r="V256">
        <v>999.5</v>
      </c>
      <c r="W256">
        <v>974</v>
      </c>
      <c r="X256">
        <v>947.5</v>
      </c>
      <c r="Y256">
        <v>926.25</v>
      </c>
      <c r="Z256">
        <v>905</v>
      </c>
      <c r="AA256">
        <v>896.25</v>
      </c>
      <c r="AB256">
        <v>881.5</v>
      </c>
      <c r="AC256">
        <v>874</v>
      </c>
      <c r="AD256">
        <v>874</v>
      </c>
      <c r="AE256">
        <v>874</v>
      </c>
      <c r="AF256">
        <v>874</v>
      </c>
      <c r="AG256">
        <v>874</v>
      </c>
      <c r="AH256">
        <v>874</v>
      </c>
      <c r="AI256">
        <v>874</v>
      </c>
      <c r="AJ256">
        <v>874</v>
      </c>
      <c r="AK256">
        <v>874</v>
      </c>
      <c r="AL256">
        <v>874</v>
      </c>
    </row>
    <row r="257" spans="1:38">
      <c r="A257" s="95">
        <v>44641</v>
      </c>
      <c r="B257" s="63">
        <v>63</v>
      </c>
      <c r="Q257">
        <v>1163.489</v>
      </c>
      <c r="R257">
        <v>1110</v>
      </c>
      <c r="S257">
        <v>1065</v>
      </c>
      <c r="T257">
        <v>1035</v>
      </c>
      <c r="U257">
        <v>1010</v>
      </c>
      <c r="V257">
        <v>985</v>
      </c>
      <c r="W257">
        <v>960</v>
      </c>
      <c r="X257">
        <v>940</v>
      </c>
      <c r="Y257">
        <v>922.5</v>
      </c>
      <c r="Z257">
        <v>902.5</v>
      </c>
      <c r="AA257">
        <v>893.75</v>
      </c>
      <c r="AB257">
        <v>879</v>
      </c>
      <c r="AC257">
        <v>871.5</v>
      </c>
      <c r="AD257">
        <v>871.5</v>
      </c>
      <c r="AE257">
        <v>871.5</v>
      </c>
      <c r="AF257">
        <v>871.5</v>
      </c>
      <c r="AG257">
        <v>871.5</v>
      </c>
      <c r="AH257">
        <v>871.5</v>
      </c>
      <c r="AI257">
        <v>871.5</v>
      </c>
      <c r="AJ257">
        <v>871.5</v>
      </c>
      <c r="AK257">
        <v>871.5</v>
      </c>
      <c r="AL257">
        <v>871.5</v>
      </c>
    </row>
    <row r="258" spans="1:38">
      <c r="A258" s="95">
        <v>44642</v>
      </c>
      <c r="B258" s="63">
        <v>198</v>
      </c>
      <c r="Q258">
        <v>1161.663</v>
      </c>
      <c r="R258">
        <v>1087.5</v>
      </c>
      <c r="S258">
        <v>1045</v>
      </c>
      <c r="T258">
        <v>1016.25</v>
      </c>
      <c r="U258">
        <v>987.5</v>
      </c>
      <c r="V258">
        <v>962.5</v>
      </c>
      <c r="W258">
        <v>940</v>
      </c>
      <c r="X258">
        <v>922.5</v>
      </c>
      <c r="Y258">
        <v>902.5</v>
      </c>
      <c r="Z258">
        <v>885</v>
      </c>
      <c r="AA258">
        <v>877.5</v>
      </c>
      <c r="AB258">
        <v>870.75</v>
      </c>
      <c r="AC258">
        <v>861.5</v>
      </c>
      <c r="AD258">
        <v>861.5</v>
      </c>
      <c r="AE258">
        <v>861.5</v>
      </c>
      <c r="AF258">
        <v>861.5</v>
      </c>
      <c r="AG258">
        <v>861.5</v>
      </c>
      <c r="AH258">
        <v>861.5</v>
      </c>
      <c r="AI258">
        <v>861.5</v>
      </c>
      <c r="AJ258">
        <v>861.5</v>
      </c>
      <c r="AK258">
        <v>861.5</v>
      </c>
      <c r="AL258">
        <v>861.5</v>
      </c>
    </row>
    <row r="259" spans="1:38">
      <c r="A259" s="95">
        <v>44643</v>
      </c>
      <c r="B259" s="63">
        <v>261</v>
      </c>
      <c r="Q259">
        <v>1161.663</v>
      </c>
      <c r="R259">
        <v>1025</v>
      </c>
      <c r="S259">
        <v>995</v>
      </c>
      <c r="T259">
        <v>967.5</v>
      </c>
      <c r="U259">
        <v>942.5</v>
      </c>
      <c r="V259">
        <v>925</v>
      </c>
      <c r="W259">
        <v>910</v>
      </c>
      <c r="X259">
        <v>892.5</v>
      </c>
      <c r="Y259">
        <v>877.5</v>
      </c>
      <c r="Z259">
        <v>862.5</v>
      </c>
      <c r="AA259">
        <v>857.5</v>
      </c>
      <c r="AB259">
        <v>850</v>
      </c>
      <c r="AC259">
        <v>842.5</v>
      </c>
      <c r="AD259">
        <v>842.5</v>
      </c>
      <c r="AE259">
        <v>842.5</v>
      </c>
      <c r="AF259">
        <v>842.5</v>
      </c>
      <c r="AG259">
        <v>842.5</v>
      </c>
      <c r="AH259">
        <v>842.5</v>
      </c>
      <c r="AI259">
        <v>842.5</v>
      </c>
      <c r="AJ259">
        <v>842.5</v>
      </c>
      <c r="AK259">
        <v>842.5</v>
      </c>
      <c r="AL259">
        <v>842.5</v>
      </c>
    </row>
    <row r="260" spans="1:38">
      <c r="A260" s="95">
        <v>44644</v>
      </c>
      <c r="B260" s="63">
        <v>193</v>
      </c>
      <c r="Q260">
        <v>1145.3040000000001</v>
      </c>
      <c r="R260">
        <v>1040</v>
      </c>
      <c r="S260">
        <v>995</v>
      </c>
      <c r="T260">
        <v>970</v>
      </c>
      <c r="U260">
        <v>945</v>
      </c>
      <c r="V260">
        <v>920</v>
      </c>
      <c r="W260">
        <v>900</v>
      </c>
      <c r="X260">
        <v>880</v>
      </c>
      <c r="Y260">
        <v>865</v>
      </c>
      <c r="Z260">
        <v>850</v>
      </c>
      <c r="AA260">
        <v>845</v>
      </c>
      <c r="AB260">
        <v>840</v>
      </c>
      <c r="AC260">
        <v>835</v>
      </c>
      <c r="AD260">
        <v>835</v>
      </c>
      <c r="AE260">
        <v>835</v>
      </c>
      <c r="AF260">
        <v>835</v>
      </c>
      <c r="AG260">
        <v>835</v>
      </c>
      <c r="AH260">
        <v>835</v>
      </c>
      <c r="AI260">
        <v>835</v>
      </c>
      <c r="AJ260">
        <v>835</v>
      </c>
      <c r="AK260">
        <v>835</v>
      </c>
      <c r="AL260">
        <v>835</v>
      </c>
    </row>
    <row r="261" spans="1:38">
      <c r="A261" s="95">
        <v>44645</v>
      </c>
      <c r="B261" s="63">
        <v>60</v>
      </c>
      <c r="Q261">
        <v>1148.0540000000001</v>
      </c>
      <c r="R261">
        <v>1069</v>
      </c>
      <c r="S261">
        <v>1036</v>
      </c>
      <c r="T261">
        <v>1010</v>
      </c>
      <c r="U261">
        <v>980</v>
      </c>
      <c r="V261">
        <v>947.5</v>
      </c>
      <c r="W261">
        <v>917.5</v>
      </c>
      <c r="X261">
        <v>890</v>
      </c>
      <c r="Y261">
        <v>875</v>
      </c>
      <c r="Z261">
        <v>860</v>
      </c>
      <c r="AA261">
        <v>850</v>
      </c>
      <c r="AB261">
        <v>845</v>
      </c>
      <c r="AC261">
        <v>840</v>
      </c>
      <c r="AD261">
        <v>840</v>
      </c>
      <c r="AE261">
        <v>840</v>
      </c>
      <c r="AF261">
        <v>840</v>
      </c>
      <c r="AG261">
        <v>840</v>
      </c>
      <c r="AH261">
        <v>840</v>
      </c>
      <c r="AI261">
        <v>840</v>
      </c>
      <c r="AJ261">
        <v>840</v>
      </c>
      <c r="AK261">
        <v>840</v>
      </c>
      <c r="AL261">
        <v>840</v>
      </c>
    </row>
    <row r="262" spans="1:38">
      <c r="A262" s="95">
        <v>44648</v>
      </c>
      <c r="B262" s="63" t="s">
        <v>436</v>
      </c>
      <c r="Q262">
        <v>1145.011</v>
      </c>
      <c r="R262">
        <v>1090</v>
      </c>
      <c r="S262">
        <v>1040</v>
      </c>
      <c r="T262">
        <v>1014</v>
      </c>
      <c r="U262">
        <v>984</v>
      </c>
      <c r="V262">
        <v>952</v>
      </c>
      <c r="W262">
        <v>922</v>
      </c>
      <c r="X262">
        <v>894</v>
      </c>
      <c r="Y262">
        <v>879</v>
      </c>
      <c r="Z262">
        <v>864</v>
      </c>
      <c r="AA262">
        <v>850</v>
      </c>
      <c r="AB262">
        <v>845</v>
      </c>
      <c r="AC262">
        <v>840</v>
      </c>
      <c r="AD262">
        <v>840</v>
      </c>
      <c r="AE262">
        <v>840</v>
      </c>
      <c r="AF262">
        <v>840</v>
      </c>
      <c r="AG262">
        <v>840</v>
      </c>
      <c r="AH262">
        <v>840</v>
      </c>
      <c r="AI262">
        <v>840</v>
      </c>
      <c r="AJ262">
        <v>840</v>
      </c>
      <c r="AK262">
        <v>840</v>
      </c>
      <c r="AL262">
        <v>840</v>
      </c>
    </row>
    <row r="263" spans="1:38">
      <c r="A263" s="95">
        <v>44649</v>
      </c>
      <c r="B263" s="63">
        <v>90</v>
      </c>
      <c r="Q263">
        <v>1143.6089999999999</v>
      </c>
      <c r="R263">
        <v>1060</v>
      </c>
      <c r="S263">
        <v>1025</v>
      </c>
      <c r="T263">
        <v>990</v>
      </c>
      <c r="U263">
        <v>965</v>
      </c>
      <c r="V263">
        <v>940</v>
      </c>
      <c r="W263">
        <v>920</v>
      </c>
      <c r="X263">
        <v>890</v>
      </c>
      <c r="Y263">
        <v>865</v>
      </c>
      <c r="Z263">
        <v>845</v>
      </c>
      <c r="AA263">
        <v>840</v>
      </c>
      <c r="AB263">
        <v>837</v>
      </c>
      <c r="AC263">
        <v>835</v>
      </c>
      <c r="AD263">
        <v>835</v>
      </c>
      <c r="AE263">
        <v>835</v>
      </c>
      <c r="AF263">
        <v>835</v>
      </c>
      <c r="AG263">
        <v>835</v>
      </c>
      <c r="AH263">
        <v>835</v>
      </c>
      <c r="AI263">
        <v>835</v>
      </c>
      <c r="AJ263">
        <v>835</v>
      </c>
      <c r="AK263">
        <v>835</v>
      </c>
      <c r="AL263">
        <v>835</v>
      </c>
    </row>
    <row r="264" spans="1:38">
      <c r="A264" s="95">
        <v>44650</v>
      </c>
      <c r="B264" s="63">
        <v>260</v>
      </c>
      <c r="Q264">
        <v>1143.3910000000001</v>
      </c>
      <c r="R264">
        <v>1095</v>
      </c>
      <c r="S264">
        <v>1060</v>
      </c>
      <c r="T264">
        <v>1025</v>
      </c>
      <c r="U264" s="189">
        <v>1000</v>
      </c>
      <c r="V264">
        <v>975</v>
      </c>
      <c r="W264">
        <v>950</v>
      </c>
      <c r="X264">
        <v>910</v>
      </c>
      <c r="Y264">
        <v>890</v>
      </c>
      <c r="Z264">
        <v>870</v>
      </c>
      <c r="AA264">
        <v>860</v>
      </c>
      <c r="AB264">
        <v>855</v>
      </c>
      <c r="AC264">
        <v>850</v>
      </c>
      <c r="AD264">
        <v>850</v>
      </c>
      <c r="AE264">
        <v>850</v>
      </c>
      <c r="AF264">
        <v>850</v>
      </c>
      <c r="AG264">
        <v>850</v>
      </c>
      <c r="AH264">
        <v>850</v>
      </c>
      <c r="AI264">
        <v>850</v>
      </c>
      <c r="AJ264">
        <v>850</v>
      </c>
      <c r="AK264">
        <v>850</v>
      </c>
      <c r="AL264">
        <v>850</v>
      </c>
    </row>
    <row r="265" spans="1:38">
      <c r="A265" s="95">
        <v>44651</v>
      </c>
      <c r="B265" s="63">
        <v>10</v>
      </c>
      <c r="Q265">
        <v>1143.152</v>
      </c>
      <c r="R265">
        <v>1095</v>
      </c>
      <c r="S265">
        <v>1060</v>
      </c>
      <c r="T265">
        <v>1027.5</v>
      </c>
      <c r="U265">
        <v>997.5</v>
      </c>
      <c r="V265">
        <v>967.5</v>
      </c>
      <c r="W265">
        <v>940</v>
      </c>
      <c r="X265">
        <v>912.5</v>
      </c>
      <c r="Y265">
        <v>890</v>
      </c>
      <c r="Z265">
        <v>870</v>
      </c>
      <c r="AA265">
        <v>862.5</v>
      </c>
      <c r="AB265">
        <v>855</v>
      </c>
      <c r="AC265">
        <v>847.5</v>
      </c>
      <c r="AD265">
        <v>847.5</v>
      </c>
      <c r="AE265">
        <v>847.5</v>
      </c>
      <c r="AF265">
        <v>847.5</v>
      </c>
      <c r="AG265">
        <v>847.5</v>
      </c>
      <c r="AH265">
        <v>847.5</v>
      </c>
      <c r="AI265">
        <v>847.5</v>
      </c>
      <c r="AJ265">
        <v>847.5</v>
      </c>
      <c r="AK265">
        <v>847.5</v>
      </c>
      <c r="AL265">
        <v>847.5</v>
      </c>
    </row>
    <row r="266" spans="1:38">
      <c r="A266" s="95">
        <v>44652</v>
      </c>
      <c r="B266" s="63">
        <v>70</v>
      </c>
      <c r="Q266">
        <v>1143.152</v>
      </c>
      <c r="R266">
        <v>1110.8420000000001</v>
      </c>
      <c r="S266">
        <v>1085.5</v>
      </c>
      <c r="T266">
        <v>1040</v>
      </c>
      <c r="U266">
        <v>1010</v>
      </c>
      <c r="V266">
        <v>980</v>
      </c>
      <c r="W266">
        <v>952.5</v>
      </c>
      <c r="X266">
        <v>925</v>
      </c>
      <c r="Y266">
        <v>910</v>
      </c>
      <c r="Z266">
        <v>895</v>
      </c>
      <c r="AA266">
        <v>882.5</v>
      </c>
      <c r="AB266">
        <v>872.5</v>
      </c>
      <c r="AC266">
        <v>862.5</v>
      </c>
      <c r="AD266">
        <v>862.5</v>
      </c>
      <c r="AE266">
        <v>862.5</v>
      </c>
      <c r="AF266">
        <v>862.5</v>
      </c>
      <c r="AG266">
        <v>862.5</v>
      </c>
      <c r="AH266">
        <v>862.5</v>
      </c>
      <c r="AI266">
        <v>862.5</v>
      </c>
      <c r="AJ266">
        <v>862.5</v>
      </c>
      <c r="AK266">
        <v>862.5</v>
      </c>
      <c r="AL266">
        <v>862.5</v>
      </c>
    </row>
    <row r="267" spans="1:38">
      <c r="A267" s="95">
        <v>44655</v>
      </c>
      <c r="B267" s="63">
        <v>75</v>
      </c>
      <c r="Q267">
        <v>1143.152</v>
      </c>
      <c r="R267">
        <v>1153.9870000000001</v>
      </c>
      <c r="S267">
        <v>1105</v>
      </c>
      <c r="T267">
        <v>1070</v>
      </c>
      <c r="U267">
        <v>1035</v>
      </c>
      <c r="V267">
        <v>1007.5</v>
      </c>
      <c r="W267">
        <v>975</v>
      </c>
      <c r="X267">
        <v>942.5</v>
      </c>
      <c r="Y267">
        <v>922.5</v>
      </c>
      <c r="Z267">
        <v>902.5</v>
      </c>
      <c r="AA267">
        <v>890</v>
      </c>
      <c r="AB267">
        <v>880</v>
      </c>
      <c r="AC267">
        <v>870</v>
      </c>
      <c r="AD267">
        <v>870</v>
      </c>
      <c r="AE267">
        <v>870</v>
      </c>
      <c r="AF267">
        <v>870</v>
      </c>
      <c r="AG267">
        <v>870</v>
      </c>
      <c r="AH267">
        <v>870</v>
      </c>
      <c r="AI267">
        <v>870</v>
      </c>
      <c r="AJ267">
        <v>870</v>
      </c>
      <c r="AK267">
        <v>870</v>
      </c>
      <c r="AL267">
        <v>870</v>
      </c>
    </row>
    <row r="268" spans="1:38">
      <c r="A268" s="95">
        <v>44656</v>
      </c>
      <c r="B268" s="63">
        <v>90</v>
      </c>
      <c r="Q268">
        <v>1143.152</v>
      </c>
      <c r="R268">
        <v>1159.5920000000001</v>
      </c>
      <c r="S268">
        <v>1110</v>
      </c>
      <c r="T268">
        <v>1070</v>
      </c>
      <c r="U268">
        <v>1040</v>
      </c>
      <c r="V268">
        <v>1005</v>
      </c>
      <c r="W268">
        <v>980</v>
      </c>
      <c r="X268">
        <v>950</v>
      </c>
      <c r="Y268">
        <v>925</v>
      </c>
      <c r="Z268">
        <v>900</v>
      </c>
      <c r="AA268">
        <v>895</v>
      </c>
      <c r="AB268">
        <v>890</v>
      </c>
      <c r="AC268">
        <v>885</v>
      </c>
      <c r="AD268">
        <v>885</v>
      </c>
      <c r="AE268">
        <v>885</v>
      </c>
      <c r="AF268">
        <v>885</v>
      </c>
      <c r="AG268">
        <v>885</v>
      </c>
      <c r="AH268">
        <v>885</v>
      </c>
      <c r="AI268">
        <v>885</v>
      </c>
      <c r="AJ268">
        <v>885</v>
      </c>
      <c r="AK268">
        <v>885</v>
      </c>
      <c r="AL268">
        <v>885</v>
      </c>
    </row>
    <row r="269" spans="1:38">
      <c r="A269" s="95">
        <v>44657</v>
      </c>
      <c r="B269" s="63">
        <v>40</v>
      </c>
      <c r="R269">
        <v>1160.961</v>
      </c>
      <c r="S269">
        <v>1110</v>
      </c>
      <c r="T269">
        <v>1070</v>
      </c>
      <c r="U269">
        <v>1040</v>
      </c>
      <c r="V269">
        <v>1005</v>
      </c>
      <c r="W269">
        <v>980</v>
      </c>
      <c r="X269">
        <v>950</v>
      </c>
      <c r="Y269">
        <v>925</v>
      </c>
      <c r="Z269">
        <v>900</v>
      </c>
      <c r="AA269">
        <v>895</v>
      </c>
      <c r="AB269">
        <v>890</v>
      </c>
      <c r="AC269">
        <v>885</v>
      </c>
      <c r="AD269">
        <v>885</v>
      </c>
      <c r="AE269">
        <v>885</v>
      </c>
      <c r="AF269">
        <v>885</v>
      </c>
      <c r="AG269">
        <v>885</v>
      </c>
      <c r="AH269">
        <v>885</v>
      </c>
      <c r="AI269">
        <v>885</v>
      </c>
      <c r="AJ269">
        <v>885</v>
      </c>
      <c r="AK269">
        <v>885</v>
      </c>
      <c r="AL269">
        <v>885</v>
      </c>
    </row>
    <row r="270" spans="1:38">
      <c r="A270" s="95">
        <v>44658</v>
      </c>
      <c r="B270" s="63">
        <v>45</v>
      </c>
      <c r="R270">
        <v>1153.2629999999999</v>
      </c>
      <c r="S270">
        <v>1100</v>
      </c>
      <c r="T270">
        <v>1060</v>
      </c>
      <c r="U270">
        <v>1030</v>
      </c>
      <c r="V270">
        <v>1000</v>
      </c>
      <c r="W270">
        <v>970</v>
      </c>
      <c r="X270">
        <v>940</v>
      </c>
      <c r="Y270">
        <v>915</v>
      </c>
      <c r="Z270">
        <v>900</v>
      </c>
      <c r="AA270">
        <v>895</v>
      </c>
      <c r="AB270">
        <v>890</v>
      </c>
      <c r="AC270">
        <v>885</v>
      </c>
      <c r="AD270">
        <v>885</v>
      </c>
      <c r="AE270">
        <v>885</v>
      </c>
      <c r="AF270">
        <v>885</v>
      </c>
      <c r="AG270">
        <v>885</v>
      </c>
      <c r="AH270">
        <v>885</v>
      </c>
      <c r="AI270">
        <v>885</v>
      </c>
      <c r="AJ270">
        <v>885</v>
      </c>
      <c r="AK270">
        <v>885</v>
      </c>
      <c r="AL270">
        <v>885</v>
      </c>
    </row>
    <row r="271" spans="1:38">
      <c r="A271" s="95">
        <v>44659</v>
      </c>
      <c r="B271" s="63" t="s">
        <v>436</v>
      </c>
      <c r="R271">
        <v>1151.684</v>
      </c>
      <c r="S271">
        <v>1097.5</v>
      </c>
      <c r="T271">
        <v>1057.5</v>
      </c>
      <c r="U271">
        <v>1027.5</v>
      </c>
      <c r="V271">
        <v>997.5</v>
      </c>
      <c r="W271">
        <v>969</v>
      </c>
      <c r="X271">
        <v>937.5</v>
      </c>
      <c r="Y271">
        <v>915</v>
      </c>
      <c r="Z271">
        <v>897.5</v>
      </c>
      <c r="AA271">
        <v>890</v>
      </c>
      <c r="AB271">
        <v>885</v>
      </c>
      <c r="AC271">
        <v>880</v>
      </c>
      <c r="AD271">
        <v>880</v>
      </c>
      <c r="AE271">
        <v>880</v>
      </c>
      <c r="AF271">
        <v>880</v>
      </c>
      <c r="AG271">
        <v>880</v>
      </c>
      <c r="AH271">
        <v>880</v>
      </c>
      <c r="AI271">
        <v>880</v>
      </c>
      <c r="AJ271">
        <v>880</v>
      </c>
      <c r="AK271">
        <v>880</v>
      </c>
      <c r="AL271">
        <v>880</v>
      </c>
    </row>
    <row r="272" spans="1:38">
      <c r="A272" s="95">
        <v>44662</v>
      </c>
      <c r="B272" s="63" t="s">
        <v>436</v>
      </c>
      <c r="R272">
        <v>1153.4079999999999</v>
      </c>
      <c r="S272">
        <v>1095</v>
      </c>
      <c r="T272">
        <v>1050</v>
      </c>
      <c r="U272">
        <v>1030</v>
      </c>
      <c r="V272">
        <v>1000</v>
      </c>
      <c r="W272">
        <v>970</v>
      </c>
      <c r="X272">
        <v>940</v>
      </c>
      <c r="Y272">
        <v>915</v>
      </c>
      <c r="Z272">
        <v>900</v>
      </c>
      <c r="AA272">
        <v>895</v>
      </c>
      <c r="AB272">
        <v>890</v>
      </c>
      <c r="AC272">
        <v>885</v>
      </c>
      <c r="AD272">
        <v>885</v>
      </c>
      <c r="AE272">
        <v>885</v>
      </c>
      <c r="AF272">
        <v>885</v>
      </c>
      <c r="AG272">
        <v>885</v>
      </c>
      <c r="AH272">
        <v>885</v>
      </c>
      <c r="AI272">
        <v>885</v>
      </c>
      <c r="AJ272">
        <v>885</v>
      </c>
      <c r="AK272">
        <v>885</v>
      </c>
      <c r="AL272">
        <v>885</v>
      </c>
    </row>
    <row r="273" spans="1:38">
      <c r="A273" s="95">
        <v>44663</v>
      </c>
      <c r="B273" s="63">
        <v>125</v>
      </c>
      <c r="P273" s="393"/>
      <c r="Q273" s="394"/>
      <c r="R273">
        <v>1151.7370000000001</v>
      </c>
      <c r="S273">
        <v>1100</v>
      </c>
      <c r="T273">
        <v>1060</v>
      </c>
      <c r="U273">
        <v>1022.5</v>
      </c>
      <c r="V273">
        <v>997.5</v>
      </c>
      <c r="W273">
        <v>977.5</v>
      </c>
      <c r="X273">
        <v>950</v>
      </c>
      <c r="Y273">
        <v>922.5</v>
      </c>
      <c r="Z273">
        <v>902.5</v>
      </c>
      <c r="AA273">
        <v>890</v>
      </c>
      <c r="AB273">
        <v>885</v>
      </c>
      <c r="AC273">
        <v>880</v>
      </c>
      <c r="AD273">
        <v>880</v>
      </c>
      <c r="AE273">
        <v>880</v>
      </c>
      <c r="AF273">
        <v>880</v>
      </c>
      <c r="AG273">
        <v>880</v>
      </c>
      <c r="AH273">
        <v>880</v>
      </c>
      <c r="AI273">
        <v>880</v>
      </c>
      <c r="AJ273">
        <v>880</v>
      </c>
      <c r="AK273">
        <v>880</v>
      </c>
      <c r="AL273">
        <v>880</v>
      </c>
    </row>
    <row r="274" spans="1:38">
      <c r="A274" s="95">
        <v>44664</v>
      </c>
      <c r="B274" s="63">
        <v>120</v>
      </c>
      <c r="R274">
        <v>1161.645</v>
      </c>
      <c r="S274">
        <v>1127.5</v>
      </c>
      <c r="T274">
        <v>1087.5</v>
      </c>
      <c r="U274">
        <v>1055</v>
      </c>
      <c r="V274">
        <v>1027.5</v>
      </c>
      <c r="W274">
        <v>1000</v>
      </c>
      <c r="X274">
        <v>975</v>
      </c>
      <c r="Y274">
        <v>947.5</v>
      </c>
      <c r="Z274">
        <v>925</v>
      </c>
      <c r="AA274">
        <v>910</v>
      </c>
      <c r="AB274">
        <v>897.5</v>
      </c>
      <c r="AC274">
        <v>890</v>
      </c>
      <c r="AD274">
        <v>890</v>
      </c>
      <c r="AE274">
        <v>890</v>
      </c>
      <c r="AF274">
        <v>890</v>
      </c>
      <c r="AG274">
        <v>890</v>
      </c>
      <c r="AH274">
        <v>890</v>
      </c>
      <c r="AI274">
        <v>890</v>
      </c>
      <c r="AJ274">
        <v>890</v>
      </c>
      <c r="AK274">
        <v>890</v>
      </c>
      <c r="AL274">
        <v>890</v>
      </c>
    </row>
    <row r="275" spans="1:38">
      <c r="A275" s="95">
        <v>44665</v>
      </c>
      <c r="B275" s="63">
        <v>195</v>
      </c>
      <c r="R275">
        <v>1165.9739999999999</v>
      </c>
      <c r="S275">
        <v>1170</v>
      </c>
      <c r="T275">
        <v>1103</v>
      </c>
      <c r="U275">
        <v>1095</v>
      </c>
      <c r="V275">
        <v>1065</v>
      </c>
      <c r="W275">
        <v>1035</v>
      </c>
      <c r="X275">
        <v>1000</v>
      </c>
      <c r="Y275">
        <v>970</v>
      </c>
      <c r="Z275">
        <v>940</v>
      </c>
      <c r="AA275">
        <v>920</v>
      </c>
      <c r="AB275">
        <v>915</v>
      </c>
      <c r="AC275">
        <v>910</v>
      </c>
      <c r="AD275">
        <v>910</v>
      </c>
      <c r="AE275">
        <v>910</v>
      </c>
      <c r="AF275">
        <v>910</v>
      </c>
      <c r="AG275">
        <v>910</v>
      </c>
      <c r="AH275">
        <v>910</v>
      </c>
      <c r="AI275">
        <v>910</v>
      </c>
      <c r="AJ275">
        <v>910</v>
      </c>
      <c r="AK275">
        <v>910</v>
      </c>
      <c r="AL275">
        <v>910</v>
      </c>
    </row>
    <row r="276" spans="1:38">
      <c r="A276" s="95">
        <v>44669</v>
      </c>
      <c r="R276" s="189">
        <v>1165.9739999999999</v>
      </c>
      <c r="S276" s="189">
        <v>1170</v>
      </c>
      <c r="T276" s="189">
        <v>1103</v>
      </c>
      <c r="U276" s="189">
        <v>1095</v>
      </c>
      <c r="V276" s="189">
        <v>1065</v>
      </c>
      <c r="W276" s="189">
        <v>1035</v>
      </c>
      <c r="X276" s="189">
        <v>1000</v>
      </c>
      <c r="Y276" s="189">
        <v>970</v>
      </c>
      <c r="Z276" s="189">
        <v>940</v>
      </c>
      <c r="AA276" s="189">
        <v>920</v>
      </c>
      <c r="AB276" s="189">
        <v>915</v>
      </c>
      <c r="AC276" s="189">
        <v>910</v>
      </c>
      <c r="AD276" s="189">
        <v>910</v>
      </c>
      <c r="AE276" s="189">
        <v>910</v>
      </c>
      <c r="AF276" s="189">
        <v>910</v>
      </c>
      <c r="AG276" s="189">
        <v>910</v>
      </c>
      <c r="AH276" s="189">
        <v>910</v>
      </c>
      <c r="AI276" s="189">
        <v>910</v>
      </c>
      <c r="AJ276" s="189">
        <v>910</v>
      </c>
      <c r="AK276" s="189">
        <v>910</v>
      </c>
      <c r="AL276" s="189">
        <v>910</v>
      </c>
    </row>
    <row r="277" spans="1:38">
      <c r="A277" s="95">
        <v>44670</v>
      </c>
      <c r="B277" s="63">
        <v>120</v>
      </c>
      <c r="R277">
        <v>1189.3420000000001</v>
      </c>
      <c r="S277">
        <v>1187.5</v>
      </c>
      <c r="T277">
        <v>1156</v>
      </c>
      <c r="U277">
        <v>1120</v>
      </c>
      <c r="V277">
        <v>1100</v>
      </c>
      <c r="W277">
        <v>1070</v>
      </c>
      <c r="X277">
        <v>1025</v>
      </c>
      <c r="Y277">
        <v>995</v>
      </c>
      <c r="Z277">
        <v>964</v>
      </c>
      <c r="AA277">
        <v>945</v>
      </c>
      <c r="AB277">
        <v>935</v>
      </c>
      <c r="AC277">
        <v>918</v>
      </c>
      <c r="AD277">
        <v>918</v>
      </c>
      <c r="AE277">
        <v>918</v>
      </c>
      <c r="AF277">
        <v>918</v>
      </c>
      <c r="AG277">
        <v>918</v>
      </c>
      <c r="AH277">
        <v>918</v>
      </c>
      <c r="AI277">
        <v>918</v>
      </c>
      <c r="AJ277">
        <v>918</v>
      </c>
      <c r="AK277">
        <v>918</v>
      </c>
      <c r="AL277">
        <v>918</v>
      </c>
    </row>
    <row r="278" spans="1:38">
      <c r="A278" s="95">
        <v>44671</v>
      </c>
      <c r="B278" s="63">
        <v>290</v>
      </c>
      <c r="R278">
        <v>1181.4469999999999</v>
      </c>
      <c r="S278">
        <v>1197.5</v>
      </c>
      <c r="T278">
        <v>1155</v>
      </c>
      <c r="U278">
        <v>1122.5</v>
      </c>
      <c r="V278">
        <v>1095</v>
      </c>
      <c r="W278">
        <v>1055</v>
      </c>
      <c r="X278">
        <v>1020</v>
      </c>
      <c r="Y278">
        <v>990</v>
      </c>
      <c r="Z278">
        <v>960</v>
      </c>
      <c r="AA278">
        <v>950</v>
      </c>
      <c r="AB278">
        <v>942.5</v>
      </c>
      <c r="AC278">
        <v>935</v>
      </c>
      <c r="AD278">
        <v>932.5</v>
      </c>
      <c r="AE278">
        <v>930</v>
      </c>
      <c r="AF278">
        <v>927.5</v>
      </c>
      <c r="AG278">
        <v>925</v>
      </c>
      <c r="AH278">
        <v>922.5</v>
      </c>
      <c r="AI278">
        <v>920</v>
      </c>
      <c r="AJ278">
        <v>917.5</v>
      </c>
      <c r="AK278">
        <v>915</v>
      </c>
      <c r="AL278">
        <v>912.5</v>
      </c>
    </row>
    <row r="279" spans="1:38">
      <c r="A279" s="95">
        <v>44672</v>
      </c>
      <c r="B279" s="63">
        <v>50</v>
      </c>
      <c r="R279">
        <v>1179.434</v>
      </c>
      <c r="S279">
        <v>1206.5</v>
      </c>
      <c r="T279">
        <v>1173</v>
      </c>
      <c r="U279">
        <v>1133</v>
      </c>
      <c r="V279">
        <v>1094</v>
      </c>
      <c r="W279">
        <v>1053</v>
      </c>
      <c r="X279">
        <v>1021.5</v>
      </c>
      <c r="Y279">
        <v>990</v>
      </c>
      <c r="Z279">
        <v>960</v>
      </c>
      <c r="AA279">
        <v>944.5</v>
      </c>
      <c r="AB279">
        <v>933</v>
      </c>
      <c r="AC279">
        <v>924.5</v>
      </c>
      <c r="AD279">
        <v>924.5</v>
      </c>
      <c r="AE279">
        <v>924.5</v>
      </c>
      <c r="AF279">
        <v>924.5</v>
      </c>
      <c r="AG279">
        <v>924.5</v>
      </c>
      <c r="AH279">
        <v>924.5</v>
      </c>
      <c r="AI279">
        <v>924.5</v>
      </c>
      <c r="AJ279">
        <v>924.5</v>
      </c>
      <c r="AK279">
        <v>924.5</v>
      </c>
      <c r="AL279">
        <v>924.5</v>
      </c>
    </row>
    <row r="280" spans="1:38">
      <c r="A280" s="95">
        <v>44673</v>
      </c>
      <c r="B280" s="63">
        <v>20</v>
      </c>
      <c r="R280">
        <v>1185.9469999999999</v>
      </c>
      <c r="S280">
        <v>1193</v>
      </c>
      <c r="T280">
        <v>1155</v>
      </c>
      <c r="U280">
        <v>1115</v>
      </c>
      <c r="V280">
        <v>1080</v>
      </c>
      <c r="W280">
        <v>1046.5</v>
      </c>
      <c r="X280">
        <v>1013.5</v>
      </c>
      <c r="Y280">
        <v>985</v>
      </c>
      <c r="Z280">
        <v>955</v>
      </c>
      <c r="AA280">
        <v>942.5</v>
      </c>
      <c r="AB280">
        <v>932.5</v>
      </c>
      <c r="AC280">
        <v>922.5</v>
      </c>
      <c r="AD280">
        <v>922.5</v>
      </c>
      <c r="AE280">
        <v>922.5</v>
      </c>
      <c r="AF280">
        <v>922.5</v>
      </c>
      <c r="AG280">
        <v>922.5</v>
      </c>
      <c r="AH280">
        <v>922.5</v>
      </c>
      <c r="AI280">
        <v>922.5</v>
      </c>
      <c r="AJ280">
        <v>922.5</v>
      </c>
      <c r="AK280">
        <v>922.5</v>
      </c>
      <c r="AL280">
        <v>922.5</v>
      </c>
    </row>
    <row r="281" spans="1:38">
      <c r="A281" s="95">
        <v>44676</v>
      </c>
      <c r="B281" s="63" t="s">
        <v>436</v>
      </c>
      <c r="R281">
        <v>1190.671</v>
      </c>
      <c r="S281">
        <v>1185</v>
      </c>
      <c r="T281">
        <v>1145</v>
      </c>
      <c r="U281">
        <v>1105</v>
      </c>
      <c r="V281">
        <v>1070</v>
      </c>
      <c r="W281">
        <v>1038</v>
      </c>
      <c r="X281">
        <v>1002</v>
      </c>
      <c r="Y281">
        <v>975</v>
      </c>
      <c r="Z281">
        <v>945</v>
      </c>
      <c r="AA281">
        <v>935</v>
      </c>
      <c r="AB281">
        <v>925</v>
      </c>
      <c r="AC281">
        <v>915</v>
      </c>
      <c r="AD281">
        <v>915</v>
      </c>
      <c r="AE281">
        <v>915</v>
      </c>
      <c r="AF281">
        <v>915</v>
      </c>
      <c r="AG281">
        <v>915</v>
      </c>
      <c r="AH281">
        <v>915</v>
      </c>
      <c r="AI281">
        <v>915</v>
      </c>
      <c r="AJ281">
        <v>915</v>
      </c>
      <c r="AK281">
        <v>915</v>
      </c>
      <c r="AL281">
        <v>915</v>
      </c>
    </row>
    <row r="282" spans="1:38">
      <c r="A282" s="95">
        <v>44677</v>
      </c>
      <c r="B282" s="63">
        <v>130</v>
      </c>
      <c r="R282">
        <v>1190.711</v>
      </c>
      <c r="S282">
        <v>1180</v>
      </c>
      <c r="T282">
        <v>1140</v>
      </c>
      <c r="U282">
        <v>1093</v>
      </c>
      <c r="V282">
        <v>1055</v>
      </c>
      <c r="W282">
        <v>1025</v>
      </c>
      <c r="X282">
        <v>990</v>
      </c>
      <c r="Y282">
        <v>970</v>
      </c>
      <c r="Z282">
        <v>955</v>
      </c>
      <c r="AA282">
        <v>945</v>
      </c>
      <c r="AB282">
        <v>935</v>
      </c>
      <c r="AC282">
        <v>920</v>
      </c>
      <c r="AD282">
        <v>920</v>
      </c>
      <c r="AE282">
        <v>920</v>
      </c>
      <c r="AF282">
        <v>920</v>
      </c>
      <c r="AG282">
        <v>920</v>
      </c>
      <c r="AH282">
        <v>920</v>
      </c>
      <c r="AI282">
        <v>920</v>
      </c>
      <c r="AJ282">
        <v>920</v>
      </c>
      <c r="AK282">
        <v>920</v>
      </c>
      <c r="AL282">
        <v>920</v>
      </c>
    </row>
    <row r="283" spans="1:38">
      <c r="A283" s="95">
        <v>44678</v>
      </c>
      <c r="B283" s="63">
        <v>120</v>
      </c>
      <c r="R283">
        <v>1189.3030000000001</v>
      </c>
      <c r="S283">
        <v>1185</v>
      </c>
      <c r="T283">
        <v>1130</v>
      </c>
      <c r="U283">
        <v>1090</v>
      </c>
      <c r="V283">
        <v>1055</v>
      </c>
      <c r="W283">
        <v>1026</v>
      </c>
      <c r="X283">
        <v>997</v>
      </c>
      <c r="Y283">
        <v>973.5</v>
      </c>
      <c r="Z283">
        <v>953.5</v>
      </c>
      <c r="AA283">
        <v>942.5</v>
      </c>
      <c r="AB283">
        <v>932.5</v>
      </c>
      <c r="AC283">
        <v>920</v>
      </c>
      <c r="AD283">
        <v>920</v>
      </c>
      <c r="AE283">
        <v>920</v>
      </c>
      <c r="AF283">
        <v>920</v>
      </c>
      <c r="AG283">
        <v>920</v>
      </c>
      <c r="AH283">
        <v>920</v>
      </c>
      <c r="AI283">
        <v>920</v>
      </c>
      <c r="AJ283">
        <v>920</v>
      </c>
      <c r="AK283">
        <v>920</v>
      </c>
      <c r="AL283">
        <v>920</v>
      </c>
    </row>
    <row r="284" spans="1:38">
      <c r="A284" s="95">
        <v>44679</v>
      </c>
      <c r="B284" s="63">
        <v>45</v>
      </c>
      <c r="R284">
        <v>1189.421</v>
      </c>
      <c r="S284">
        <v>1185</v>
      </c>
      <c r="T284">
        <v>1135</v>
      </c>
      <c r="U284">
        <v>1090</v>
      </c>
      <c r="V284">
        <v>1055</v>
      </c>
      <c r="W284">
        <v>1026</v>
      </c>
      <c r="X284">
        <v>1002.5</v>
      </c>
      <c r="Y284">
        <v>980</v>
      </c>
      <c r="Z284">
        <v>957.5</v>
      </c>
      <c r="AA284">
        <v>937.5</v>
      </c>
      <c r="AB284">
        <v>927.5</v>
      </c>
      <c r="AC284">
        <v>920</v>
      </c>
      <c r="AD284">
        <v>920</v>
      </c>
      <c r="AE284">
        <v>920</v>
      </c>
      <c r="AF284">
        <v>920</v>
      </c>
      <c r="AG284">
        <v>920</v>
      </c>
      <c r="AH284">
        <v>920</v>
      </c>
      <c r="AI284">
        <v>920</v>
      </c>
      <c r="AJ284">
        <v>920</v>
      </c>
      <c r="AK284">
        <v>920</v>
      </c>
      <c r="AL284">
        <v>920</v>
      </c>
    </row>
    <row r="285" spans="1:38">
      <c r="A285" s="95">
        <v>44680</v>
      </c>
      <c r="B285" s="63">
        <v>279</v>
      </c>
      <c r="R285">
        <v>1189.0129999999999</v>
      </c>
      <c r="S285">
        <v>1185</v>
      </c>
      <c r="T285">
        <v>1130</v>
      </c>
      <c r="U285">
        <v>1087.5</v>
      </c>
      <c r="V285">
        <v>1052.5</v>
      </c>
      <c r="W285">
        <v>1022.5</v>
      </c>
      <c r="X285">
        <v>1002.5</v>
      </c>
      <c r="Y285">
        <v>982.5</v>
      </c>
      <c r="Z285">
        <v>962.5</v>
      </c>
      <c r="AA285">
        <v>942.5</v>
      </c>
      <c r="AB285">
        <v>927.5</v>
      </c>
      <c r="AC285">
        <v>920</v>
      </c>
      <c r="AD285">
        <v>915</v>
      </c>
      <c r="AE285">
        <v>912.5</v>
      </c>
      <c r="AF285">
        <v>910</v>
      </c>
      <c r="AG285">
        <v>907.5</v>
      </c>
      <c r="AH285">
        <v>905</v>
      </c>
      <c r="AI285">
        <v>902.5</v>
      </c>
      <c r="AJ285">
        <v>900</v>
      </c>
      <c r="AK285">
        <v>897.5</v>
      </c>
      <c r="AL285">
        <v>895</v>
      </c>
    </row>
    <row r="286" spans="1:38">
      <c r="A286" s="95">
        <v>44683</v>
      </c>
      <c r="B286" s="63">
        <v>0</v>
      </c>
      <c r="R286" s="189">
        <v>1189.0129999999999</v>
      </c>
      <c r="S286" s="189">
        <v>1185</v>
      </c>
      <c r="T286" s="189">
        <v>1130</v>
      </c>
      <c r="U286" s="189">
        <v>1087.5</v>
      </c>
      <c r="V286" s="189">
        <v>1052.5</v>
      </c>
      <c r="W286" s="189">
        <v>1022.5</v>
      </c>
      <c r="X286" s="189">
        <v>1002.5</v>
      </c>
      <c r="Y286" s="189">
        <v>982.5</v>
      </c>
      <c r="Z286" s="189">
        <v>962.5</v>
      </c>
      <c r="AA286" s="189">
        <v>942.5</v>
      </c>
      <c r="AB286" s="189">
        <v>927.5</v>
      </c>
      <c r="AC286" s="189">
        <v>920</v>
      </c>
      <c r="AD286" s="189">
        <v>915</v>
      </c>
      <c r="AE286" s="189">
        <v>912.5</v>
      </c>
      <c r="AF286" s="189">
        <v>910</v>
      </c>
      <c r="AG286" s="189">
        <v>907.5</v>
      </c>
      <c r="AH286" s="189">
        <v>905</v>
      </c>
      <c r="AI286" s="189">
        <v>902.5</v>
      </c>
      <c r="AJ286" s="189">
        <v>900</v>
      </c>
      <c r="AK286" s="189">
        <v>897.5</v>
      </c>
      <c r="AL286" s="189">
        <v>895</v>
      </c>
    </row>
    <row r="287" spans="1:38">
      <c r="A287" s="95">
        <v>44684</v>
      </c>
      <c r="B287" s="63">
        <v>90</v>
      </c>
      <c r="R287">
        <v>1189.0129999999999</v>
      </c>
      <c r="S287">
        <v>1176.893</v>
      </c>
      <c r="T287">
        <v>1120</v>
      </c>
      <c r="U287">
        <v>1080</v>
      </c>
      <c r="V287">
        <v>1047.5</v>
      </c>
      <c r="W287">
        <v>1017.5</v>
      </c>
      <c r="X287">
        <v>993.5</v>
      </c>
      <c r="Y287">
        <v>977</v>
      </c>
      <c r="Z287">
        <v>961</v>
      </c>
      <c r="AA287">
        <v>941.5</v>
      </c>
      <c r="AB287">
        <v>928</v>
      </c>
      <c r="AC287">
        <v>914.5</v>
      </c>
      <c r="AD287">
        <v>914.5</v>
      </c>
      <c r="AE287">
        <v>914.5</v>
      </c>
      <c r="AF287">
        <v>914.5</v>
      </c>
      <c r="AG287">
        <v>914.5</v>
      </c>
      <c r="AH287">
        <v>914.5</v>
      </c>
      <c r="AI287">
        <v>914.5</v>
      </c>
      <c r="AJ287">
        <v>914.5</v>
      </c>
      <c r="AK287">
        <v>914.5</v>
      </c>
      <c r="AL287">
        <v>914.5</v>
      </c>
    </row>
    <row r="288" spans="1:38">
      <c r="A288" s="95">
        <v>44685</v>
      </c>
      <c r="B288" s="63">
        <v>255</v>
      </c>
      <c r="R288">
        <v>1189.0129999999999</v>
      </c>
      <c r="S288">
        <v>1168.2380000000001</v>
      </c>
      <c r="T288">
        <v>1111</v>
      </c>
      <c r="U288">
        <v>1070</v>
      </c>
      <c r="V288">
        <v>1037.5</v>
      </c>
      <c r="W288">
        <v>1010</v>
      </c>
      <c r="X288">
        <v>990</v>
      </c>
      <c r="Y288">
        <v>980</v>
      </c>
      <c r="Z288">
        <v>970</v>
      </c>
      <c r="AA288">
        <v>952.5</v>
      </c>
      <c r="AB288">
        <v>933</v>
      </c>
      <c r="AC288">
        <v>923.5</v>
      </c>
      <c r="AD288">
        <v>923.5</v>
      </c>
      <c r="AE288">
        <v>923.5</v>
      </c>
      <c r="AF288">
        <v>923.5</v>
      </c>
      <c r="AG288">
        <v>923.5</v>
      </c>
      <c r="AH288">
        <v>923.5</v>
      </c>
      <c r="AI288">
        <v>923.5</v>
      </c>
      <c r="AJ288">
        <v>923.5</v>
      </c>
      <c r="AK288">
        <v>923.5</v>
      </c>
      <c r="AL288">
        <v>923.5</v>
      </c>
    </row>
    <row r="289" spans="1:39">
      <c r="A289" s="95">
        <v>44686</v>
      </c>
      <c r="B289" s="63">
        <v>180</v>
      </c>
      <c r="S289">
        <v>1153.5360000000001</v>
      </c>
      <c r="T289">
        <v>1077.5</v>
      </c>
      <c r="U289">
        <v>1047.5</v>
      </c>
      <c r="V289">
        <v>1022.5</v>
      </c>
      <c r="W289">
        <v>997.5</v>
      </c>
      <c r="X289">
        <v>975</v>
      </c>
      <c r="Y289">
        <v>966</v>
      </c>
      <c r="Z289">
        <v>957</v>
      </c>
      <c r="AA289">
        <v>945</v>
      </c>
      <c r="AB289">
        <v>929</v>
      </c>
      <c r="AC289">
        <v>921</v>
      </c>
      <c r="AD289">
        <v>921</v>
      </c>
      <c r="AE289">
        <v>921</v>
      </c>
      <c r="AF289">
        <v>921</v>
      </c>
      <c r="AG289">
        <v>921</v>
      </c>
      <c r="AH289">
        <v>921</v>
      </c>
      <c r="AI289">
        <v>921</v>
      </c>
      <c r="AJ289">
        <v>921</v>
      </c>
      <c r="AK289">
        <v>921</v>
      </c>
      <c r="AL289">
        <v>921</v>
      </c>
      <c r="AM289">
        <v>923.5</v>
      </c>
    </row>
    <row r="290" spans="1:39">
      <c r="A290" s="95">
        <v>44687</v>
      </c>
      <c r="B290" s="63">
        <v>485</v>
      </c>
      <c r="S290">
        <v>1138.9880000000001</v>
      </c>
      <c r="T290">
        <v>1070</v>
      </c>
      <c r="U290">
        <v>1040</v>
      </c>
      <c r="V290">
        <v>1015</v>
      </c>
      <c r="W290">
        <v>990</v>
      </c>
      <c r="X290">
        <v>967.5</v>
      </c>
      <c r="Y290">
        <v>957.5</v>
      </c>
      <c r="Z290">
        <v>946.5</v>
      </c>
      <c r="AA290">
        <v>932.5</v>
      </c>
      <c r="AB290">
        <v>920.5</v>
      </c>
      <c r="AC290">
        <v>909.5</v>
      </c>
      <c r="AD290">
        <v>909.5</v>
      </c>
      <c r="AE290">
        <v>909.5</v>
      </c>
      <c r="AF290">
        <v>909.5</v>
      </c>
      <c r="AG290">
        <v>909.5</v>
      </c>
      <c r="AH290">
        <v>909.5</v>
      </c>
      <c r="AI290">
        <v>909.5</v>
      </c>
      <c r="AJ290">
        <v>909.5</v>
      </c>
      <c r="AK290">
        <v>909.5</v>
      </c>
      <c r="AL290">
        <v>909.5</v>
      </c>
      <c r="AM290">
        <v>923.5</v>
      </c>
    </row>
    <row r="291" spans="1:39">
      <c r="A291" s="95">
        <v>44690</v>
      </c>
      <c r="B291" s="63">
        <v>200</v>
      </c>
      <c r="S291">
        <v>1124.5119999999999</v>
      </c>
      <c r="T291">
        <v>1070</v>
      </c>
      <c r="U291">
        <v>1042</v>
      </c>
      <c r="V291">
        <v>1020.5</v>
      </c>
      <c r="W291">
        <v>998</v>
      </c>
      <c r="X291">
        <v>975.5</v>
      </c>
      <c r="Y291">
        <v>957.5</v>
      </c>
      <c r="Z291">
        <v>946.5</v>
      </c>
      <c r="AA291">
        <v>934</v>
      </c>
      <c r="AB291">
        <v>923</v>
      </c>
      <c r="AC291">
        <v>913</v>
      </c>
      <c r="AD291">
        <v>913</v>
      </c>
      <c r="AE291">
        <v>913</v>
      </c>
      <c r="AF291">
        <v>913</v>
      </c>
      <c r="AG291">
        <v>913</v>
      </c>
      <c r="AH291">
        <v>913</v>
      </c>
      <c r="AI291">
        <v>913</v>
      </c>
      <c r="AJ291">
        <v>913</v>
      </c>
      <c r="AK291">
        <v>913</v>
      </c>
      <c r="AL291">
        <v>913</v>
      </c>
    </row>
    <row r="292" spans="1:39">
      <c r="A292" s="95">
        <v>44691</v>
      </c>
      <c r="B292" s="63">
        <v>40</v>
      </c>
      <c r="S292">
        <v>1116.8810000000001</v>
      </c>
      <c r="T292">
        <v>1065</v>
      </c>
      <c r="U292">
        <v>1045</v>
      </c>
      <c r="V292">
        <v>1025</v>
      </c>
      <c r="W292">
        <v>1000</v>
      </c>
      <c r="X292">
        <v>977.5</v>
      </c>
      <c r="Y292">
        <v>960</v>
      </c>
      <c r="Z292">
        <v>945</v>
      </c>
      <c r="AA292">
        <v>935</v>
      </c>
      <c r="AB292">
        <v>925</v>
      </c>
      <c r="AC292">
        <v>915</v>
      </c>
      <c r="AD292">
        <v>910</v>
      </c>
      <c r="AE292">
        <v>906</v>
      </c>
      <c r="AF292">
        <v>902</v>
      </c>
      <c r="AG292">
        <v>899.5</v>
      </c>
      <c r="AH292">
        <v>897</v>
      </c>
      <c r="AI292">
        <v>894.5</v>
      </c>
      <c r="AJ292">
        <v>892</v>
      </c>
      <c r="AK292">
        <v>889.5</v>
      </c>
      <c r="AL292">
        <v>887</v>
      </c>
    </row>
    <row r="293" spans="1:39">
      <c r="A293" s="95">
        <v>44692</v>
      </c>
      <c r="B293" s="63">
        <v>215</v>
      </c>
      <c r="S293">
        <v>1106.7860000000001</v>
      </c>
      <c r="T293">
        <v>1077</v>
      </c>
      <c r="U293">
        <v>1056.5</v>
      </c>
      <c r="V293">
        <v>1037</v>
      </c>
      <c r="W293">
        <v>1017.5</v>
      </c>
      <c r="X293">
        <v>997.5</v>
      </c>
      <c r="Y293">
        <v>980</v>
      </c>
      <c r="Z293">
        <v>962.5</v>
      </c>
      <c r="AA293">
        <v>945</v>
      </c>
      <c r="AB293">
        <v>932.5</v>
      </c>
      <c r="AC293">
        <v>920</v>
      </c>
      <c r="AD293">
        <v>912.5</v>
      </c>
      <c r="AE293">
        <v>907.5</v>
      </c>
      <c r="AF293">
        <v>902.5</v>
      </c>
      <c r="AG293">
        <v>900</v>
      </c>
      <c r="AH293">
        <v>897.5</v>
      </c>
      <c r="AI293">
        <v>895</v>
      </c>
      <c r="AJ293">
        <v>892.5</v>
      </c>
      <c r="AK293">
        <v>890</v>
      </c>
      <c r="AL293">
        <v>887.5</v>
      </c>
    </row>
    <row r="294" spans="1:39">
      <c r="A294" s="95">
        <v>44693</v>
      </c>
      <c r="B294" s="63">
        <v>120</v>
      </c>
      <c r="S294">
        <v>1117.8810000000001</v>
      </c>
      <c r="T294">
        <v>1122.5</v>
      </c>
      <c r="U294">
        <v>1102.5</v>
      </c>
      <c r="V294">
        <v>1077.5</v>
      </c>
      <c r="W294">
        <v>1052.5</v>
      </c>
      <c r="X294">
        <v>1025</v>
      </c>
      <c r="Y294">
        <v>997.5</v>
      </c>
      <c r="Z294">
        <v>975</v>
      </c>
      <c r="AA294">
        <v>952.5</v>
      </c>
      <c r="AB294">
        <v>937.5</v>
      </c>
      <c r="AC294">
        <v>922.5</v>
      </c>
      <c r="AD294">
        <v>912.5</v>
      </c>
      <c r="AE294">
        <v>907.5</v>
      </c>
      <c r="AF294">
        <v>902.5</v>
      </c>
      <c r="AG294">
        <v>900</v>
      </c>
      <c r="AH294">
        <v>897.5</v>
      </c>
      <c r="AI294">
        <v>895</v>
      </c>
      <c r="AJ294">
        <v>892.5</v>
      </c>
      <c r="AK294">
        <v>890</v>
      </c>
      <c r="AL294">
        <v>887.5</v>
      </c>
    </row>
    <row r="295" spans="1:39">
      <c r="A295" s="95">
        <v>44694</v>
      </c>
      <c r="B295" s="63">
        <v>670</v>
      </c>
      <c r="S295">
        <v>1118.75</v>
      </c>
      <c r="T295">
        <v>1130</v>
      </c>
      <c r="U295">
        <v>1123</v>
      </c>
      <c r="V295">
        <v>1101</v>
      </c>
      <c r="W295">
        <v>1077</v>
      </c>
      <c r="X295">
        <v>1057.5</v>
      </c>
      <c r="Y295">
        <v>1045</v>
      </c>
      <c r="Z295">
        <v>1032.5</v>
      </c>
      <c r="AA295">
        <v>1017.5</v>
      </c>
      <c r="AB295" t="s">
        <v>436</v>
      </c>
      <c r="AC295">
        <v>982.5</v>
      </c>
      <c r="AD295">
        <v>970</v>
      </c>
      <c r="AE295">
        <v>960</v>
      </c>
      <c r="AF295">
        <v>950</v>
      </c>
      <c r="AG295">
        <v>942.5</v>
      </c>
      <c r="AH295">
        <v>935</v>
      </c>
      <c r="AI295">
        <v>932.5</v>
      </c>
      <c r="AJ295">
        <v>930</v>
      </c>
      <c r="AK295">
        <v>927.5</v>
      </c>
      <c r="AL295">
        <v>925</v>
      </c>
    </row>
    <row r="296" spans="1:39">
      <c r="A296" s="95">
        <v>44697</v>
      </c>
      <c r="B296" s="63">
        <v>345</v>
      </c>
      <c r="S296">
        <v>1122.4880000000001</v>
      </c>
      <c r="T296">
        <v>1170</v>
      </c>
      <c r="U296">
        <v>1162.5</v>
      </c>
      <c r="V296">
        <v>1142.5</v>
      </c>
      <c r="W296">
        <v>1122.5</v>
      </c>
      <c r="X296">
        <v>1095</v>
      </c>
      <c r="Y296">
        <v>1077.5</v>
      </c>
      <c r="Z296">
        <v>1060</v>
      </c>
      <c r="AA296">
        <v>1042.5</v>
      </c>
      <c r="AB296">
        <v>1027.5</v>
      </c>
      <c r="AC296">
        <v>1012.5</v>
      </c>
      <c r="AD296">
        <v>1000</v>
      </c>
      <c r="AE296">
        <v>987.5</v>
      </c>
      <c r="AF296">
        <v>977.5</v>
      </c>
      <c r="AG296">
        <v>975</v>
      </c>
      <c r="AH296">
        <v>972.5</v>
      </c>
      <c r="AI296">
        <v>970</v>
      </c>
      <c r="AJ296">
        <v>967.5</v>
      </c>
      <c r="AK296">
        <v>963.75</v>
      </c>
      <c r="AL296">
        <v>961.25</v>
      </c>
    </row>
    <row r="297" spans="1:39">
      <c r="A297" s="95">
        <v>44698</v>
      </c>
      <c r="B297" s="63">
        <v>70</v>
      </c>
      <c r="S297">
        <v>1125.2139999999999</v>
      </c>
      <c r="T297" s="463">
        <v>1170</v>
      </c>
      <c r="U297">
        <v>1162.5</v>
      </c>
      <c r="V297">
        <v>1142.5</v>
      </c>
      <c r="W297">
        <v>1122.5</v>
      </c>
      <c r="X297">
        <v>1095</v>
      </c>
      <c r="Y297">
        <v>1080</v>
      </c>
      <c r="Z297">
        <v>1065</v>
      </c>
      <c r="AA297">
        <v>1042.5</v>
      </c>
      <c r="AB297">
        <v>1027.5</v>
      </c>
      <c r="AC297">
        <v>1012.5</v>
      </c>
      <c r="AD297">
        <v>1000</v>
      </c>
      <c r="AE297">
        <v>987.5</v>
      </c>
      <c r="AF297">
        <v>977.5</v>
      </c>
      <c r="AG297">
        <v>975</v>
      </c>
      <c r="AH297">
        <v>972.5</v>
      </c>
      <c r="AI297">
        <v>970</v>
      </c>
      <c r="AJ297">
        <v>967.5</v>
      </c>
      <c r="AK297">
        <v>963.75</v>
      </c>
      <c r="AL297">
        <v>961.25</v>
      </c>
    </row>
    <row r="298" spans="1:39">
      <c r="A298" s="95">
        <v>44699</v>
      </c>
      <c r="B298" s="63" t="s">
        <v>436</v>
      </c>
      <c r="S298">
        <v>1127.9169999999999</v>
      </c>
      <c r="T298">
        <v>1170</v>
      </c>
      <c r="U298">
        <v>1162.5</v>
      </c>
      <c r="V298">
        <v>1142.5</v>
      </c>
      <c r="W298">
        <v>1122.5</v>
      </c>
      <c r="X298">
        <v>1095</v>
      </c>
      <c r="Y298">
        <v>1080</v>
      </c>
      <c r="Z298">
        <v>1065</v>
      </c>
      <c r="AA298">
        <v>1042.5</v>
      </c>
      <c r="AB298">
        <v>1027.5</v>
      </c>
      <c r="AC298">
        <v>1012.5</v>
      </c>
      <c r="AD298">
        <v>1012.5</v>
      </c>
      <c r="AE298">
        <v>1012.5</v>
      </c>
      <c r="AF298">
        <v>1012.5</v>
      </c>
      <c r="AG298">
        <v>1012.5</v>
      </c>
      <c r="AH298">
        <v>1012.5</v>
      </c>
      <c r="AI298">
        <v>1012.5</v>
      </c>
      <c r="AJ298">
        <v>1012.5</v>
      </c>
      <c r="AK298">
        <v>1012.5</v>
      </c>
      <c r="AL298">
        <v>1012.5</v>
      </c>
    </row>
    <row r="299" spans="1:39">
      <c r="A299" s="95">
        <v>44700</v>
      </c>
      <c r="B299" s="63" t="s">
        <v>436</v>
      </c>
      <c r="S299">
        <v>1130.6189999999999</v>
      </c>
      <c r="T299">
        <v>1170</v>
      </c>
      <c r="U299">
        <v>1162.5</v>
      </c>
      <c r="V299">
        <v>1142.5</v>
      </c>
      <c r="W299">
        <v>1122.5</v>
      </c>
      <c r="X299">
        <v>1095</v>
      </c>
      <c r="Y299">
        <v>1080</v>
      </c>
      <c r="Z299">
        <v>1065</v>
      </c>
      <c r="AA299">
        <v>1042.5</v>
      </c>
      <c r="AB299">
        <v>1027.5</v>
      </c>
      <c r="AC299">
        <v>1012.5</v>
      </c>
      <c r="AD299" t="s">
        <v>436</v>
      </c>
      <c r="AE299">
        <v>987.5</v>
      </c>
      <c r="AF299">
        <v>977.5</v>
      </c>
      <c r="AG299">
        <v>975</v>
      </c>
      <c r="AH299">
        <v>972.5</v>
      </c>
      <c r="AI299">
        <v>970</v>
      </c>
      <c r="AJ299">
        <v>967.5</v>
      </c>
      <c r="AK299">
        <v>963.75</v>
      </c>
      <c r="AL299">
        <v>961.25</v>
      </c>
    </row>
    <row r="300" spans="1:39">
      <c r="A300" s="95">
        <v>44701</v>
      </c>
      <c r="B300" s="63">
        <v>60</v>
      </c>
      <c r="S300">
        <v>1138.1189999999999</v>
      </c>
      <c r="T300">
        <v>1180</v>
      </c>
      <c r="U300">
        <v>1172.5</v>
      </c>
      <c r="V300">
        <v>1152.5</v>
      </c>
      <c r="W300">
        <v>1132.5</v>
      </c>
      <c r="X300">
        <v>1117.5</v>
      </c>
      <c r="Y300">
        <v>1102.5</v>
      </c>
      <c r="Z300">
        <v>1080</v>
      </c>
      <c r="AA300">
        <v>1065</v>
      </c>
      <c r="AB300">
        <v>1050</v>
      </c>
      <c r="AC300">
        <v>1040</v>
      </c>
      <c r="AD300">
        <v>1040</v>
      </c>
      <c r="AE300">
        <v>1040</v>
      </c>
      <c r="AF300">
        <v>1040</v>
      </c>
      <c r="AG300">
        <v>1040</v>
      </c>
      <c r="AH300">
        <v>1040</v>
      </c>
      <c r="AI300">
        <v>1040</v>
      </c>
      <c r="AJ300">
        <v>1040</v>
      </c>
      <c r="AK300">
        <v>1040</v>
      </c>
      <c r="AL300">
        <v>1040</v>
      </c>
    </row>
    <row r="301" spans="1:39">
      <c r="A301" s="95">
        <v>44704</v>
      </c>
      <c r="B301" s="63">
        <v>245</v>
      </c>
      <c r="S301">
        <v>1136.7619999999999</v>
      </c>
      <c r="T301">
        <v>1150</v>
      </c>
      <c r="U301">
        <v>1135</v>
      </c>
      <c r="V301">
        <v>1120</v>
      </c>
      <c r="W301">
        <v>1105</v>
      </c>
      <c r="X301">
        <v>1090</v>
      </c>
      <c r="Y301">
        <v>1080</v>
      </c>
      <c r="Z301">
        <v>1065</v>
      </c>
      <c r="AA301">
        <v>1050</v>
      </c>
      <c r="AB301">
        <v>1035</v>
      </c>
      <c r="AC301">
        <v>1025</v>
      </c>
      <c r="AD301">
        <v>1025</v>
      </c>
      <c r="AE301">
        <v>1025</v>
      </c>
      <c r="AF301">
        <v>1025</v>
      </c>
      <c r="AG301">
        <v>1025</v>
      </c>
      <c r="AH301">
        <v>1025</v>
      </c>
      <c r="AI301">
        <v>1025</v>
      </c>
      <c r="AJ301">
        <v>1025</v>
      </c>
      <c r="AK301">
        <v>1025</v>
      </c>
      <c r="AL301">
        <v>1025</v>
      </c>
    </row>
    <row r="302" spans="1:39">
      <c r="A302" s="95">
        <v>44705</v>
      </c>
      <c r="B302" s="63" t="s">
        <v>436</v>
      </c>
      <c r="S302">
        <v>1135.7739999999999</v>
      </c>
      <c r="T302">
        <v>1142.5</v>
      </c>
      <c r="U302">
        <v>1129</v>
      </c>
      <c r="V302">
        <v>1111.5</v>
      </c>
      <c r="W302">
        <v>1094</v>
      </c>
      <c r="X302">
        <v>1077.5</v>
      </c>
      <c r="Y302">
        <v>1062.5</v>
      </c>
      <c r="Z302">
        <v>1050</v>
      </c>
      <c r="AA302">
        <v>1042.5</v>
      </c>
      <c r="AB302">
        <v>1035</v>
      </c>
      <c r="AC302">
        <v>1027.5</v>
      </c>
      <c r="AD302">
        <v>1027.5</v>
      </c>
      <c r="AE302">
        <v>1027.5</v>
      </c>
      <c r="AF302">
        <v>1027.5</v>
      </c>
      <c r="AG302">
        <v>1027.5</v>
      </c>
      <c r="AH302">
        <v>1027.5</v>
      </c>
      <c r="AI302">
        <v>1027.5</v>
      </c>
      <c r="AJ302">
        <v>1027.5</v>
      </c>
      <c r="AK302">
        <v>1027.5</v>
      </c>
      <c r="AL302">
        <v>1027.5</v>
      </c>
    </row>
    <row r="303" spans="1:39">
      <c r="A303" s="95">
        <v>44706</v>
      </c>
      <c r="B303" s="63">
        <v>10</v>
      </c>
      <c r="S303">
        <v>1135.702</v>
      </c>
      <c r="T303">
        <v>1136.5</v>
      </c>
      <c r="U303">
        <v>1122.5</v>
      </c>
      <c r="V303">
        <v>1106.5</v>
      </c>
      <c r="W303">
        <v>1092.5</v>
      </c>
      <c r="X303">
        <v>1070.5</v>
      </c>
      <c r="Y303">
        <v>1050</v>
      </c>
      <c r="Z303">
        <v>1032.5</v>
      </c>
      <c r="AA303">
        <v>1018</v>
      </c>
      <c r="AB303">
        <v>1009.5</v>
      </c>
      <c r="AC303">
        <v>1002</v>
      </c>
      <c r="AD303">
        <v>997</v>
      </c>
      <c r="AE303">
        <v>992</v>
      </c>
      <c r="AF303">
        <v>987</v>
      </c>
      <c r="AG303">
        <v>982</v>
      </c>
      <c r="AH303">
        <v>977</v>
      </c>
      <c r="AI303">
        <v>972</v>
      </c>
      <c r="AJ303">
        <v>967</v>
      </c>
      <c r="AK303">
        <v>962</v>
      </c>
      <c r="AL303">
        <v>957</v>
      </c>
    </row>
    <row r="304" spans="1:39">
      <c r="A304" s="95">
        <v>44707</v>
      </c>
      <c r="B304" s="63">
        <v>210</v>
      </c>
      <c r="S304">
        <v>1135.5</v>
      </c>
      <c r="T304">
        <v>1134</v>
      </c>
      <c r="U304">
        <v>1122.5</v>
      </c>
      <c r="V304">
        <v>1104</v>
      </c>
      <c r="W304">
        <v>1087.5</v>
      </c>
      <c r="X304">
        <v>1058</v>
      </c>
      <c r="Y304">
        <v>1042.5</v>
      </c>
      <c r="Z304">
        <v>1030</v>
      </c>
      <c r="AA304">
        <v>1015.5</v>
      </c>
      <c r="AB304">
        <v>1007</v>
      </c>
      <c r="AC304">
        <v>999.5</v>
      </c>
      <c r="AD304">
        <v>994.5</v>
      </c>
      <c r="AE304">
        <v>989.5</v>
      </c>
      <c r="AF304">
        <v>984.5</v>
      </c>
      <c r="AG304">
        <v>979.5</v>
      </c>
      <c r="AH304">
        <v>974.5</v>
      </c>
      <c r="AI304">
        <v>969.5</v>
      </c>
      <c r="AJ304">
        <v>964.5</v>
      </c>
      <c r="AK304">
        <v>959.5</v>
      </c>
      <c r="AL304">
        <v>954.5</v>
      </c>
    </row>
    <row r="305" spans="1:38">
      <c r="A305" s="95">
        <v>44708</v>
      </c>
      <c r="B305" s="63" t="s">
        <v>436</v>
      </c>
      <c r="S305">
        <v>1135.3810000000001</v>
      </c>
      <c r="T305">
        <v>1136.5</v>
      </c>
      <c r="U305">
        <v>1122.5</v>
      </c>
      <c r="V305">
        <v>1102.5</v>
      </c>
      <c r="W305">
        <v>1082.5</v>
      </c>
      <c r="X305">
        <v>1055</v>
      </c>
      <c r="Y305">
        <v>1037.5</v>
      </c>
      <c r="Z305">
        <v>1022.5</v>
      </c>
      <c r="AA305">
        <v>1015.5</v>
      </c>
      <c r="AB305">
        <v>1007</v>
      </c>
      <c r="AC305">
        <v>999.5</v>
      </c>
      <c r="AD305">
        <v>994.5</v>
      </c>
      <c r="AE305">
        <v>989.5</v>
      </c>
      <c r="AF305">
        <v>984.5</v>
      </c>
      <c r="AG305">
        <v>979.5</v>
      </c>
      <c r="AH305">
        <v>974.5</v>
      </c>
      <c r="AI305">
        <v>969.5</v>
      </c>
      <c r="AJ305">
        <v>964.5</v>
      </c>
      <c r="AK305">
        <v>959.5</v>
      </c>
      <c r="AL305">
        <v>954.5</v>
      </c>
    </row>
    <row r="306" spans="1:38">
      <c r="A306" s="95">
        <v>44711</v>
      </c>
      <c r="B306" s="63" t="s">
        <v>436</v>
      </c>
      <c r="S306" s="189">
        <v>1135.3810000000001</v>
      </c>
      <c r="T306" s="189">
        <v>1136.5</v>
      </c>
      <c r="U306" s="189">
        <v>1122.5</v>
      </c>
      <c r="V306" s="189">
        <v>1102.5</v>
      </c>
      <c r="W306" s="189">
        <v>1082.5</v>
      </c>
      <c r="X306" s="189">
        <v>1055</v>
      </c>
      <c r="Y306" s="189">
        <v>1037.5</v>
      </c>
      <c r="Z306" s="189">
        <v>1022.5</v>
      </c>
      <c r="AA306" s="189">
        <v>1015.5</v>
      </c>
      <c r="AB306" s="189">
        <v>1007</v>
      </c>
      <c r="AC306" s="189">
        <v>999.5</v>
      </c>
      <c r="AD306" s="189">
        <v>994.5</v>
      </c>
      <c r="AE306" s="189">
        <v>989.5</v>
      </c>
      <c r="AF306" s="189">
        <v>984.5</v>
      </c>
      <c r="AG306" s="189">
        <v>979.5</v>
      </c>
      <c r="AH306" s="189">
        <v>974.5</v>
      </c>
      <c r="AI306" s="189">
        <v>969.5</v>
      </c>
      <c r="AJ306" s="189">
        <v>964.5</v>
      </c>
      <c r="AK306" s="189">
        <v>959.5</v>
      </c>
      <c r="AL306" s="189">
        <v>954.5</v>
      </c>
    </row>
    <row r="307" spans="1:38">
      <c r="A307" s="95">
        <v>44712</v>
      </c>
      <c r="B307" s="63">
        <v>520</v>
      </c>
      <c r="S307">
        <v>1138.5830000000001</v>
      </c>
      <c r="T307">
        <v>1207.5</v>
      </c>
      <c r="U307">
        <v>1180</v>
      </c>
      <c r="V307">
        <v>1150</v>
      </c>
      <c r="W307">
        <v>1120</v>
      </c>
      <c r="X307">
        <v>1082.5</v>
      </c>
      <c r="Y307">
        <v>1062.5</v>
      </c>
      <c r="Z307">
        <v>1042.5</v>
      </c>
      <c r="AA307">
        <v>1032.5</v>
      </c>
      <c r="AB307">
        <v>1022.5</v>
      </c>
      <c r="AC307">
        <v>1012.5</v>
      </c>
      <c r="AD307">
        <v>1007.5</v>
      </c>
      <c r="AE307">
        <v>1002.5</v>
      </c>
      <c r="AF307">
        <v>997.5</v>
      </c>
      <c r="AG307">
        <v>992.5</v>
      </c>
      <c r="AH307">
        <v>987.5</v>
      </c>
      <c r="AI307">
        <v>982.5</v>
      </c>
      <c r="AJ307">
        <v>977.5</v>
      </c>
      <c r="AK307">
        <v>972.5</v>
      </c>
      <c r="AL307">
        <v>967.5</v>
      </c>
    </row>
    <row r="308" spans="1:38">
      <c r="A308" s="95">
        <v>44713</v>
      </c>
      <c r="B308" s="63">
        <v>35</v>
      </c>
      <c r="S308">
        <v>1138.5830000000001</v>
      </c>
      <c r="T308">
        <v>1270.425</v>
      </c>
      <c r="U308">
        <v>1217.5</v>
      </c>
      <c r="V308">
        <v>1177.5</v>
      </c>
      <c r="W308">
        <v>1140</v>
      </c>
      <c r="X308">
        <v>1105</v>
      </c>
      <c r="Y308">
        <v>1077.5</v>
      </c>
      <c r="Z308">
        <v>1050</v>
      </c>
      <c r="AA308">
        <v>1042.5</v>
      </c>
      <c r="AB308">
        <v>1032.5</v>
      </c>
      <c r="AC308">
        <v>1022.5</v>
      </c>
      <c r="AD308">
        <v>1017.5</v>
      </c>
      <c r="AE308">
        <v>1012.5</v>
      </c>
      <c r="AF308">
        <v>1007.5</v>
      </c>
      <c r="AG308">
        <v>1002.5</v>
      </c>
      <c r="AH308">
        <v>997.5</v>
      </c>
      <c r="AI308">
        <v>992.5</v>
      </c>
      <c r="AJ308">
        <v>987.5</v>
      </c>
      <c r="AK308">
        <v>982.5</v>
      </c>
      <c r="AL308">
        <v>977.5</v>
      </c>
    </row>
    <row r="309" spans="1:38">
      <c r="A309" s="95">
        <v>44714</v>
      </c>
      <c r="B309" s="63" t="s">
        <v>436</v>
      </c>
      <c r="S309">
        <v>1138.5830000000001</v>
      </c>
      <c r="T309">
        <v>1289.425</v>
      </c>
      <c r="U309">
        <v>1217.5</v>
      </c>
      <c r="V309">
        <v>1172.5</v>
      </c>
      <c r="W309">
        <v>1130.5</v>
      </c>
      <c r="X309">
        <v>1094</v>
      </c>
      <c r="Y309">
        <v>1064.5</v>
      </c>
      <c r="Z309">
        <v>1030.5</v>
      </c>
      <c r="AA309">
        <v>1020</v>
      </c>
      <c r="AB309">
        <v>1013.5</v>
      </c>
      <c r="AC309">
        <v>1007</v>
      </c>
      <c r="AD309">
        <v>1000.5</v>
      </c>
      <c r="AE309">
        <v>994</v>
      </c>
      <c r="AF309">
        <v>988.5</v>
      </c>
      <c r="AG309">
        <v>983</v>
      </c>
      <c r="AH309">
        <v>977.5</v>
      </c>
      <c r="AI309">
        <v>972</v>
      </c>
      <c r="AJ309">
        <v>966.5</v>
      </c>
      <c r="AK309">
        <v>962</v>
      </c>
      <c r="AL309">
        <v>957.5</v>
      </c>
    </row>
    <row r="310" spans="1:38">
      <c r="A310" s="95">
        <v>44715</v>
      </c>
      <c r="B310" s="63" t="s">
        <v>436</v>
      </c>
      <c r="S310">
        <v>1138.5830000000001</v>
      </c>
      <c r="T310">
        <v>1289.425</v>
      </c>
      <c r="U310">
        <v>1217.5</v>
      </c>
      <c r="V310">
        <v>1172.5</v>
      </c>
      <c r="W310">
        <v>1130.5</v>
      </c>
      <c r="X310">
        <v>1094</v>
      </c>
      <c r="Y310">
        <v>1064.5</v>
      </c>
      <c r="Z310">
        <v>1030.5</v>
      </c>
      <c r="AA310">
        <v>1020</v>
      </c>
      <c r="AB310">
        <v>1013.5</v>
      </c>
      <c r="AC310">
        <v>1007</v>
      </c>
      <c r="AD310">
        <v>1000.5</v>
      </c>
      <c r="AE310">
        <v>994</v>
      </c>
      <c r="AF310">
        <v>988.5</v>
      </c>
      <c r="AG310">
        <v>983</v>
      </c>
      <c r="AH310">
        <v>977.5</v>
      </c>
      <c r="AI310">
        <v>972</v>
      </c>
      <c r="AJ310">
        <v>966.5</v>
      </c>
      <c r="AK310">
        <v>962</v>
      </c>
      <c r="AL310">
        <v>957.5</v>
      </c>
    </row>
    <row r="311" spans="1:38">
      <c r="A311" s="95">
        <v>44718</v>
      </c>
      <c r="B311" s="63">
        <v>315</v>
      </c>
      <c r="T311">
        <v>1301.0129999999999</v>
      </c>
      <c r="U311">
        <v>1237.5</v>
      </c>
      <c r="V311">
        <v>1187.5</v>
      </c>
      <c r="W311">
        <v>1148.75</v>
      </c>
      <c r="X311">
        <v>1112.5</v>
      </c>
      <c r="Y311">
        <v>1077.5</v>
      </c>
      <c r="Z311">
        <v>1047.5</v>
      </c>
      <c r="AA311">
        <v>1030</v>
      </c>
      <c r="AB311">
        <v>1017.5</v>
      </c>
      <c r="AC311">
        <v>1010</v>
      </c>
      <c r="AD311">
        <v>1005</v>
      </c>
      <c r="AE311">
        <v>994</v>
      </c>
      <c r="AF311">
        <v>995</v>
      </c>
      <c r="AG311">
        <v>990</v>
      </c>
      <c r="AH311">
        <v>985</v>
      </c>
      <c r="AI311">
        <v>980</v>
      </c>
      <c r="AJ311">
        <v>975</v>
      </c>
      <c r="AK311">
        <v>970</v>
      </c>
      <c r="AL311">
        <v>965</v>
      </c>
    </row>
    <row r="312" spans="1:38">
      <c r="A312" s="95">
        <v>44719</v>
      </c>
      <c r="B312" s="63">
        <v>55</v>
      </c>
      <c r="T312">
        <v>1294.788</v>
      </c>
      <c r="U312">
        <v>1227.5</v>
      </c>
      <c r="V312">
        <v>1180</v>
      </c>
      <c r="W312">
        <v>1137.5</v>
      </c>
      <c r="X312">
        <v>1102.5</v>
      </c>
      <c r="Y312">
        <v>1072.5</v>
      </c>
      <c r="Z312">
        <v>1037.5</v>
      </c>
      <c r="AA312">
        <v>1020</v>
      </c>
      <c r="AB312">
        <v>1005</v>
      </c>
      <c r="AC312">
        <v>995</v>
      </c>
      <c r="AD312">
        <v>990</v>
      </c>
      <c r="AE312">
        <v>985</v>
      </c>
      <c r="AF312">
        <v>980</v>
      </c>
      <c r="AG312">
        <v>975</v>
      </c>
      <c r="AH312">
        <v>970</v>
      </c>
      <c r="AI312">
        <v>965</v>
      </c>
      <c r="AJ312">
        <v>960</v>
      </c>
      <c r="AK312">
        <v>955</v>
      </c>
      <c r="AL312">
        <v>950</v>
      </c>
    </row>
    <row r="313" spans="1:38">
      <c r="A313" s="95">
        <v>44720</v>
      </c>
      <c r="B313" s="63">
        <v>105</v>
      </c>
      <c r="T313">
        <v>1302.288</v>
      </c>
      <c r="U313">
        <v>1222.5</v>
      </c>
      <c r="V313">
        <v>1172.5</v>
      </c>
      <c r="W313">
        <v>1135</v>
      </c>
      <c r="X313">
        <v>1097.5</v>
      </c>
      <c r="Y313">
        <v>1067.5</v>
      </c>
      <c r="Z313">
        <v>1032.5</v>
      </c>
      <c r="AA313">
        <v>1017.5</v>
      </c>
      <c r="AB313">
        <v>1002.5</v>
      </c>
      <c r="AC313">
        <v>995</v>
      </c>
      <c r="AD313">
        <v>982.5</v>
      </c>
      <c r="AE313">
        <v>975</v>
      </c>
      <c r="AF313">
        <v>967.5</v>
      </c>
      <c r="AG313">
        <v>960</v>
      </c>
      <c r="AH313">
        <v>955</v>
      </c>
      <c r="AI313">
        <v>950</v>
      </c>
      <c r="AJ313">
        <v>942.5</v>
      </c>
      <c r="AK313">
        <v>937.5</v>
      </c>
      <c r="AL313">
        <v>932.5</v>
      </c>
    </row>
    <row r="314" spans="1:38">
      <c r="A314" s="95">
        <v>44721</v>
      </c>
      <c r="B314" s="63">
        <v>20</v>
      </c>
      <c r="T314">
        <v>1285.3</v>
      </c>
      <c r="U314">
        <v>1192.5</v>
      </c>
      <c r="V314">
        <v>1152.5</v>
      </c>
      <c r="W314">
        <v>1115</v>
      </c>
      <c r="X314">
        <v>1077.5</v>
      </c>
      <c r="Y314">
        <v>1047.5</v>
      </c>
      <c r="Z314">
        <v>1017.5</v>
      </c>
      <c r="AA314">
        <v>1007.5</v>
      </c>
      <c r="AB314">
        <v>1002.5</v>
      </c>
      <c r="AC314">
        <v>992.5</v>
      </c>
      <c r="AD314">
        <v>982.5</v>
      </c>
      <c r="AE314">
        <v>972</v>
      </c>
      <c r="AF314">
        <v>964</v>
      </c>
      <c r="AG314">
        <v>955</v>
      </c>
      <c r="AH314">
        <v>947</v>
      </c>
      <c r="AI314">
        <v>938.5</v>
      </c>
      <c r="AJ314">
        <v>928.5</v>
      </c>
      <c r="AK314">
        <v>921</v>
      </c>
      <c r="AL314">
        <v>913.5</v>
      </c>
    </row>
    <row r="315" spans="1:38">
      <c r="A315" s="95">
        <v>44722</v>
      </c>
      <c r="B315" s="63" t="s">
        <v>436</v>
      </c>
      <c r="T315">
        <v>1267.5129999999999</v>
      </c>
      <c r="U315">
        <v>1180</v>
      </c>
      <c r="V315">
        <v>1142.5</v>
      </c>
      <c r="W315">
        <v>1107.5</v>
      </c>
      <c r="X315">
        <v>1075</v>
      </c>
      <c r="Y315">
        <v>1046</v>
      </c>
      <c r="Z315">
        <v>1017</v>
      </c>
      <c r="AA315">
        <v>1007.5</v>
      </c>
      <c r="AB315">
        <v>990</v>
      </c>
      <c r="AC315">
        <v>980</v>
      </c>
      <c r="AD315">
        <v>972.5</v>
      </c>
      <c r="AE315">
        <v>964.5</v>
      </c>
      <c r="AF315">
        <v>959</v>
      </c>
      <c r="AG315">
        <v>952.5</v>
      </c>
      <c r="AH315">
        <v>947</v>
      </c>
      <c r="AI315">
        <v>941</v>
      </c>
      <c r="AJ315">
        <v>933.5</v>
      </c>
      <c r="AK315">
        <v>928.5</v>
      </c>
      <c r="AL315">
        <v>923.5</v>
      </c>
    </row>
    <row r="316" spans="1:38">
      <c r="A316" s="95">
        <v>44725</v>
      </c>
      <c r="B316" s="63">
        <v>150</v>
      </c>
      <c r="T316">
        <v>1236.6379999999999</v>
      </c>
      <c r="U316">
        <v>1150</v>
      </c>
      <c r="V316">
        <v>1122.5</v>
      </c>
      <c r="W316">
        <v>1090</v>
      </c>
      <c r="X316">
        <v>1057.5</v>
      </c>
      <c r="Y316">
        <v>1027.5</v>
      </c>
      <c r="Z316">
        <v>1000</v>
      </c>
      <c r="AA316">
        <v>990</v>
      </c>
      <c r="AB316">
        <v>985</v>
      </c>
      <c r="AC316">
        <v>980</v>
      </c>
      <c r="AD316">
        <v>975</v>
      </c>
      <c r="AE316">
        <v>970</v>
      </c>
      <c r="AF316">
        <v>965</v>
      </c>
      <c r="AG316">
        <v>960</v>
      </c>
      <c r="AH316">
        <v>955</v>
      </c>
      <c r="AI316">
        <v>950</v>
      </c>
      <c r="AJ316">
        <v>945</v>
      </c>
      <c r="AK316">
        <v>940</v>
      </c>
      <c r="AL316">
        <v>935</v>
      </c>
    </row>
    <row r="317" spans="1:38">
      <c r="A317" s="95">
        <v>44726</v>
      </c>
      <c r="B317" s="63">
        <v>74</v>
      </c>
      <c r="T317">
        <v>1272.5630000000001</v>
      </c>
      <c r="U317">
        <v>1192.5</v>
      </c>
      <c r="V317">
        <v>1155</v>
      </c>
      <c r="W317">
        <v>1120</v>
      </c>
      <c r="X317">
        <v>1080</v>
      </c>
      <c r="Y317">
        <v>1042.5</v>
      </c>
      <c r="Z317">
        <v>1010</v>
      </c>
      <c r="AA317">
        <v>999.5</v>
      </c>
      <c r="AB317">
        <v>992</v>
      </c>
      <c r="AC317">
        <v>987</v>
      </c>
      <c r="AD317">
        <v>977.5</v>
      </c>
      <c r="AE317">
        <v>972.5</v>
      </c>
      <c r="AF317">
        <v>967.5</v>
      </c>
      <c r="AG317">
        <v>962.5</v>
      </c>
      <c r="AH317">
        <v>957.5</v>
      </c>
      <c r="AI317">
        <v>952.5</v>
      </c>
      <c r="AJ317">
        <v>947.5</v>
      </c>
      <c r="AK317">
        <v>942.5</v>
      </c>
      <c r="AL317">
        <v>937.5</v>
      </c>
    </row>
    <row r="318" spans="1:38">
      <c r="A318" s="95">
        <v>44727</v>
      </c>
      <c r="B318" s="63">
        <v>115</v>
      </c>
      <c r="T318">
        <v>1299.8879999999999</v>
      </c>
      <c r="U318">
        <v>1240</v>
      </c>
      <c r="V318">
        <v>1187.5</v>
      </c>
      <c r="W318">
        <v>1137.5</v>
      </c>
      <c r="X318">
        <v>1102.5</v>
      </c>
      <c r="Y318">
        <v>1061</v>
      </c>
      <c r="Z318">
        <v>1019.5</v>
      </c>
      <c r="AA318">
        <v>1009.5</v>
      </c>
      <c r="AB318">
        <v>1002.5</v>
      </c>
      <c r="AC318">
        <v>999</v>
      </c>
      <c r="AD318">
        <v>994</v>
      </c>
      <c r="AE318">
        <v>987.5</v>
      </c>
      <c r="AF318">
        <v>981</v>
      </c>
      <c r="AG318">
        <v>977</v>
      </c>
      <c r="AH318">
        <v>973.5</v>
      </c>
      <c r="AI318">
        <v>970</v>
      </c>
      <c r="AJ318">
        <v>966</v>
      </c>
      <c r="AK318">
        <v>961.5</v>
      </c>
      <c r="AL318">
        <v>957</v>
      </c>
    </row>
    <row r="319" spans="1:38">
      <c r="A319" s="95">
        <v>44728</v>
      </c>
      <c r="B319" s="63">
        <v>150</v>
      </c>
      <c r="T319">
        <v>1303.7629999999999</v>
      </c>
      <c r="U319">
        <v>1257</v>
      </c>
      <c r="V319">
        <v>1200.5</v>
      </c>
      <c r="W319">
        <v>1145.5</v>
      </c>
      <c r="X319">
        <v>1098</v>
      </c>
      <c r="Y319">
        <v>1071.5</v>
      </c>
      <c r="Z319">
        <v>1047.5</v>
      </c>
      <c r="AA319">
        <v>1037.5</v>
      </c>
      <c r="AB319">
        <v>1030</v>
      </c>
      <c r="AC319">
        <v>1012.5</v>
      </c>
      <c r="AD319">
        <v>997</v>
      </c>
      <c r="AE319">
        <v>990.5</v>
      </c>
      <c r="AF319">
        <v>984</v>
      </c>
      <c r="AG319">
        <v>980</v>
      </c>
      <c r="AH319">
        <v>976</v>
      </c>
      <c r="AI319">
        <v>972</v>
      </c>
      <c r="AJ319">
        <v>968</v>
      </c>
      <c r="AK319">
        <v>964</v>
      </c>
      <c r="AL319">
        <v>960</v>
      </c>
    </row>
    <row r="320" spans="1:38">
      <c r="A320" s="95">
        <v>44729</v>
      </c>
      <c r="B320" s="63" t="s">
        <v>436</v>
      </c>
      <c r="T320">
        <v>1306.25</v>
      </c>
      <c r="U320">
        <v>1247</v>
      </c>
      <c r="V320">
        <v>1191</v>
      </c>
      <c r="W320">
        <v>1140</v>
      </c>
      <c r="X320">
        <v>1092.5</v>
      </c>
      <c r="Y320">
        <v>1065</v>
      </c>
      <c r="Z320">
        <v>1045</v>
      </c>
      <c r="AA320">
        <v>1035</v>
      </c>
      <c r="AB320">
        <v>1025</v>
      </c>
      <c r="AC320">
        <v>1012.5</v>
      </c>
      <c r="AD320">
        <v>997</v>
      </c>
      <c r="AE320">
        <v>990.5</v>
      </c>
      <c r="AF320">
        <v>984</v>
      </c>
      <c r="AG320">
        <v>980</v>
      </c>
      <c r="AH320">
        <v>976</v>
      </c>
      <c r="AI320">
        <v>972</v>
      </c>
      <c r="AJ320">
        <v>968</v>
      </c>
      <c r="AK320">
        <v>964</v>
      </c>
      <c r="AL320">
        <v>960</v>
      </c>
    </row>
    <row r="321" spans="1:38">
      <c r="A321" s="95">
        <v>44732</v>
      </c>
      <c r="T321" s="189">
        <v>1306.25</v>
      </c>
      <c r="U321" s="189">
        <v>1247</v>
      </c>
      <c r="V321" s="189">
        <v>1191</v>
      </c>
      <c r="W321" s="189">
        <v>1140</v>
      </c>
      <c r="X321" s="189">
        <v>1092.5</v>
      </c>
      <c r="Y321" s="189">
        <v>1065</v>
      </c>
      <c r="Z321" s="189">
        <v>1045</v>
      </c>
      <c r="AA321" s="189">
        <v>1035</v>
      </c>
      <c r="AB321" s="189">
        <v>1025</v>
      </c>
      <c r="AC321" s="189">
        <v>1012.5</v>
      </c>
      <c r="AD321" s="189">
        <v>997</v>
      </c>
      <c r="AE321" s="189">
        <v>990.5</v>
      </c>
      <c r="AF321" s="189">
        <v>984</v>
      </c>
      <c r="AG321" s="189">
        <v>980</v>
      </c>
      <c r="AH321" s="189">
        <v>976</v>
      </c>
      <c r="AI321" s="189">
        <v>972</v>
      </c>
      <c r="AJ321" s="189">
        <v>968</v>
      </c>
      <c r="AK321" s="189">
        <v>964</v>
      </c>
      <c r="AL321" s="189">
        <v>960</v>
      </c>
    </row>
    <row r="322" spans="1:38">
      <c r="A322" s="95">
        <v>44733</v>
      </c>
      <c r="B322" s="63" t="s">
        <v>436</v>
      </c>
      <c r="T322">
        <v>1306.3630000000001</v>
      </c>
      <c r="U322">
        <v>1230</v>
      </c>
      <c r="V322">
        <v>1175</v>
      </c>
      <c r="W322">
        <v>1125</v>
      </c>
      <c r="X322">
        <v>1087.5</v>
      </c>
      <c r="Y322">
        <v>1060</v>
      </c>
      <c r="Z322">
        <v>1042.5</v>
      </c>
      <c r="AA322">
        <v>1032.5</v>
      </c>
      <c r="AB322">
        <v>1020</v>
      </c>
      <c r="AC322">
        <v>1005</v>
      </c>
      <c r="AD322">
        <v>1000</v>
      </c>
      <c r="AE322">
        <v>996.5</v>
      </c>
      <c r="AF322">
        <v>993</v>
      </c>
      <c r="AG322">
        <v>987</v>
      </c>
      <c r="AH322">
        <v>982</v>
      </c>
      <c r="AI322">
        <v>977</v>
      </c>
      <c r="AJ322">
        <v>972</v>
      </c>
      <c r="AK322">
        <v>967</v>
      </c>
      <c r="AL322">
        <v>962</v>
      </c>
    </row>
    <row r="323" spans="1:38">
      <c r="A323" s="95">
        <v>44734</v>
      </c>
      <c r="B323" s="63">
        <v>15</v>
      </c>
      <c r="T323">
        <v>1301.1500000000001</v>
      </c>
      <c r="U323">
        <v>1200</v>
      </c>
      <c r="V323">
        <v>1150</v>
      </c>
      <c r="W323">
        <v>1100</v>
      </c>
      <c r="X323">
        <v>1067.5</v>
      </c>
      <c r="Y323">
        <v>1040</v>
      </c>
      <c r="Z323">
        <v>1017.5</v>
      </c>
      <c r="AA323">
        <v>1002.5</v>
      </c>
      <c r="AB323">
        <v>995</v>
      </c>
      <c r="AC323">
        <v>987.5</v>
      </c>
      <c r="AD323">
        <v>983.5</v>
      </c>
      <c r="AE323">
        <v>979.5</v>
      </c>
      <c r="AF323">
        <v>975.5</v>
      </c>
      <c r="AG323">
        <v>971.5</v>
      </c>
      <c r="AH323">
        <v>967.5</v>
      </c>
      <c r="AI323">
        <v>963.5</v>
      </c>
      <c r="AJ323">
        <v>959.5</v>
      </c>
      <c r="AK323">
        <v>945</v>
      </c>
      <c r="AL323">
        <v>940</v>
      </c>
    </row>
    <row r="324" spans="1:38">
      <c r="A324" s="95">
        <v>44735</v>
      </c>
      <c r="B324" s="63" t="s">
        <v>436</v>
      </c>
      <c r="T324">
        <v>1295.1500000000001</v>
      </c>
      <c r="U324">
        <v>1196</v>
      </c>
      <c r="V324">
        <v>1141</v>
      </c>
      <c r="W324">
        <v>1088.5</v>
      </c>
      <c r="X324">
        <v>1058.5</v>
      </c>
      <c r="Y324">
        <v>1025</v>
      </c>
      <c r="Z324">
        <v>1007.5</v>
      </c>
      <c r="AA324">
        <v>997</v>
      </c>
      <c r="AB324">
        <v>987</v>
      </c>
      <c r="AC324">
        <v>979.5</v>
      </c>
      <c r="AD324">
        <v>972.5</v>
      </c>
      <c r="AE324">
        <v>967.5</v>
      </c>
      <c r="AF324">
        <v>963</v>
      </c>
      <c r="AG324">
        <v>959.5</v>
      </c>
      <c r="AH324">
        <v>955.5</v>
      </c>
      <c r="AI324">
        <v>951.5</v>
      </c>
      <c r="AJ324">
        <v>945</v>
      </c>
      <c r="AK324">
        <v>938</v>
      </c>
      <c r="AL324">
        <v>931</v>
      </c>
    </row>
    <row r="325" spans="1:38">
      <c r="A325" s="95">
        <v>44736</v>
      </c>
      <c r="B325" s="63" t="s">
        <v>436</v>
      </c>
      <c r="T325">
        <v>1288.875</v>
      </c>
      <c r="U325">
        <v>1175</v>
      </c>
      <c r="V325">
        <v>1120</v>
      </c>
      <c r="W325">
        <v>1075</v>
      </c>
      <c r="X325">
        <v>1042.5</v>
      </c>
      <c r="Y325">
        <v>1020</v>
      </c>
      <c r="Z325" s="189">
        <v>1007.5</v>
      </c>
      <c r="AA325">
        <v>990</v>
      </c>
      <c r="AB325">
        <v>980</v>
      </c>
      <c r="AC325">
        <v>971.5</v>
      </c>
      <c r="AD325">
        <v>965.5</v>
      </c>
      <c r="AE325">
        <v>959.5</v>
      </c>
      <c r="AF325">
        <v>953.5</v>
      </c>
      <c r="AG325">
        <v>947.5</v>
      </c>
      <c r="AH325">
        <v>941.5</v>
      </c>
      <c r="AI325">
        <v>935.5</v>
      </c>
      <c r="AJ325">
        <v>929.5</v>
      </c>
      <c r="AK325">
        <v>923.5</v>
      </c>
      <c r="AL325">
        <v>917.5</v>
      </c>
    </row>
    <row r="326" spans="1:38">
      <c r="A326" s="95">
        <v>44739</v>
      </c>
      <c r="B326" s="63" t="s">
        <v>436</v>
      </c>
      <c r="T326">
        <v>1280.4380000000001</v>
      </c>
      <c r="U326">
        <v>1150</v>
      </c>
      <c r="V326">
        <v>1099.5</v>
      </c>
      <c r="W326">
        <v>1062</v>
      </c>
      <c r="X326">
        <v>1031</v>
      </c>
      <c r="Y326">
        <v>1010</v>
      </c>
      <c r="Z326">
        <v>992.5</v>
      </c>
      <c r="AA326">
        <v>977.5</v>
      </c>
      <c r="AB326">
        <v>967.5</v>
      </c>
      <c r="AC326">
        <v>959</v>
      </c>
      <c r="AD326">
        <v>953</v>
      </c>
      <c r="AE326">
        <v>947</v>
      </c>
      <c r="AF326">
        <v>941</v>
      </c>
      <c r="AG326">
        <v>937.5</v>
      </c>
      <c r="AH326">
        <v>931.5</v>
      </c>
      <c r="AI326">
        <v>925.5</v>
      </c>
      <c r="AJ326">
        <v>919.5</v>
      </c>
      <c r="AK326">
        <v>913.5</v>
      </c>
      <c r="AL326">
        <v>907.5</v>
      </c>
    </row>
    <row r="327" spans="1:38">
      <c r="A327" s="95">
        <v>44740</v>
      </c>
      <c r="B327" s="63">
        <v>140</v>
      </c>
      <c r="T327">
        <v>1276.575</v>
      </c>
      <c r="U327">
        <v>1177.5</v>
      </c>
      <c r="V327">
        <v>1127.5</v>
      </c>
      <c r="W327">
        <v>1080</v>
      </c>
      <c r="X327">
        <v>1050</v>
      </c>
      <c r="Y327">
        <v>1025</v>
      </c>
      <c r="Z327">
        <v>1002.5</v>
      </c>
      <c r="AA327">
        <v>992.5</v>
      </c>
      <c r="AB327">
        <v>985</v>
      </c>
      <c r="AC327">
        <v>977.5</v>
      </c>
      <c r="AD327">
        <v>962.5</v>
      </c>
      <c r="AE327">
        <v>955</v>
      </c>
      <c r="AF327">
        <v>947.5</v>
      </c>
      <c r="AG327">
        <v>940</v>
      </c>
      <c r="AH327">
        <v>932.5</v>
      </c>
      <c r="AI327">
        <v>925</v>
      </c>
      <c r="AJ327">
        <v>917</v>
      </c>
      <c r="AK327">
        <v>911</v>
      </c>
      <c r="AL327">
        <v>905</v>
      </c>
    </row>
    <row r="328" spans="1:38">
      <c r="A328" s="95">
        <v>44741</v>
      </c>
      <c r="B328" s="63">
        <v>220</v>
      </c>
      <c r="T328">
        <v>1275.75</v>
      </c>
      <c r="U328">
        <v>1217.5</v>
      </c>
      <c r="V328">
        <v>1155</v>
      </c>
      <c r="W328">
        <v>1100</v>
      </c>
      <c r="X328">
        <v>1070</v>
      </c>
      <c r="Y328">
        <v>1047.5</v>
      </c>
      <c r="Z328">
        <v>1025</v>
      </c>
      <c r="AA328">
        <v>1010</v>
      </c>
      <c r="AB328">
        <v>1003.5</v>
      </c>
      <c r="AC328">
        <v>997</v>
      </c>
      <c r="AD328">
        <v>990.5</v>
      </c>
      <c r="AE328">
        <v>981.5</v>
      </c>
      <c r="AF328">
        <v>975</v>
      </c>
      <c r="AG328">
        <v>968.5</v>
      </c>
      <c r="AH328">
        <v>962</v>
      </c>
      <c r="AI328">
        <v>955.5</v>
      </c>
      <c r="AJ328">
        <v>949</v>
      </c>
      <c r="AK328">
        <v>942.5</v>
      </c>
      <c r="AL328">
        <v>936</v>
      </c>
    </row>
    <row r="329" spans="1:38">
      <c r="A329" s="95">
        <v>44742</v>
      </c>
      <c r="B329" s="63">
        <v>205</v>
      </c>
      <c r="T329">
        <v>1273.825</v>
      </c>
      <c r="U329">
        <v>1223.5</v>
      </c>
      <c r="V329">
        <v>1153.5</v>
      </c>
      <c r="W329">
        <v>1090</v>
      </c>
      <c r="X329">
        <v>1053.5</v>
      </c>
      <c r="Y329">
        <v>1033.5</v>
      </c>
      <c r="Z329">
        <v>1011</v>
      </c>
      <c r="AA329">
        <v>996</v>
      </c>
      <c r="AB329">
        <v>986</v>
      </c>
      <c r="AC329">
        <v>979.5</v>
      </c>
      <c r="AD329">
        <v>968.5</v>
      </c>
      <c r="AE329">
        <v>963.5</v>
      </c>
      <c r="AF329">
        <v>956</v>
      </c>
      <c r="AG329">
        <v>949.5</v>
      </c>
      <c r="AH329">
        <v>943</v>
      </c>
      <c r="AI329">
        <v>936.5</v>
      </c>
      <c r="AJ329">
        <v>930</v>
      </c>
      <c r="AK329">
        <v>923.5</v>
      </c>
      <c r="AL329">
        <v>917</v>
      </c>
    </row>
    <row r="330" spans="1:38">
      <c r="A330" s="95">
        <v>44743</v>
      </c>
      <c r="B330" s="63">
        <v>246</v>
      </c>
      <c r="T330">
        <v>1273.825</v>
      </c>
      <c r="U330">
        <v>1252.3689999999999</v>
      </c>
      <c r="V330">
        <v>1175</v>
      </c>
      <c r="W330">
        <v>1105</v>
      </c>
      <c r="X330">
        <v>1060</v>
      </c>
      <c r="Y330">
        <v>1031.5</v>
      </c>
      <c r="Z330">
        <v>1000</v>
      </c>
      <c r="AA330">
        <v>995</v>
      </c>
      <c r="AB330">
        <v>985</v>
      </c>
      <c r="AC330">
        <v>978.5</v>
      </c>
      <c r="AD330">
        <v>970</v>
      </c>
      <c r="AE330">
        <v>962.5</v>
      </c>
      <c r="AF330">
        <v>952.5</v>
      </c>
      <c r="AG330">
        <v>946</v>
      </c>
      <c r="AH330">
        <v>939.5</v>
      </c>
      <c r="AI330">
        <v>933</v>
      </c>
      <c r="AJ330">
        <v>926.5</v>
      </c>
      <c r="AK330">
        <v>920</v>
      </c>
      <c r="AL330">
        <v>913.5</v>
      </c>
    </row>
    <row r="331" spans="1:38">
      <c r="A331" s="95">
        <v>44746</v>
      </c>
      <c r="T331" s="189">
        <v>1273.825</v>
      </c>
      <c r="U331" s="189">
        <v>1252.3689999999999</v>
      </c>
      <c r="V331" s="189">
        <v>1175</v>
      </c>
      <c r="W331" s="189">
        <v>1105</v>
      </c>
      <c r="X331" s="189">
        <v>1060</v>
      </c>
      <c r="Y331" s="189">
        <v>1031.5</v>
      </c>
      <c r="Z331" s="189">
        <v>1000</v>
      </c>
      <c r="AA331" s="189">
        <v>995</v>
      </c>
      <c r="AB331" s="189">
        <v>985</v>
      </c>
      <c r="AC331" s="189">
        <v>978.5</v>
      </c>
      <c r="AD331" s="189">
        <v>970</v>
      </c>
      <c r="AE331" s="189">
        <v>962.5</v>
      </c>
      <c r="AF331" s="189">
        <v>952.5</v>
      </c>
      <c r="AG331" s="189">
        <v>946</v>
      </c>
      <c r="AH331" s="189">
        <v>939.5</v>
      </c>
      <c r="AI331" s="189">
        <v>933</v>
      </c>
      <c r="AJ331" s="189">
        <v>926.5</v>
      </c>
      <c r="AK331" s="189">
        <v>920</v>
      </c>
      <c r="AL331" s="189">
        <v>913.5</v>
      </c>
    </row>
    <row r="332" spans="1:38">
      <c r="A332" s="95">
        <v>44747</v>
      </c>
      <c r="B332" s="63">
        <v>260</v>
      </c>
      <c r="T332">
        <v>1273.825</v>
      </c>
      <c r="U332">
        <v>1264.7139999999999</v>
      </c>
      <c r="V332">
        <v>1190</v>
      </c>
      <c r="W332">
        <v>1100</v>
      </c>
      <c r="X332">
        <v>1053.5</v>
      </c>
      <c r="Y332">
        <v>1028.5</v>
      </c>
      <c r="Z332">
        <v>1003.5</v>
      </c>
      <c r="AA332">
        <v>992.5</v>
      </c>
      <c r="AB332">
        <v>985</v>
      </c>
      <c r="AC332">
        <v>981</v>
      </c>
      <c r="AD332">
        <v>970</v>
      </c>
      <c r="AE332">
        <v>965</v>
      </c>
      <c r="AF332">
        <v>957.5</v>
      </c>
      <c r="AG332">
        <v>948.5</v>
      </c>
      <c r="AH332">
        <v>942</v>
      </c>
      <c r="AI332">
        <v>935.5</v>
      </c>
      <c r="AJ332">
        <v>929</v>
      </c>
      <c r="AK332">
        <v>922.5</v>
      </c>
      <c r="AL332">
        <v>916</v>
      </c>
    </row>
    <row r="333" spans="1:38">
      <c r="A333" s="95">
        <v>44748</v>
      </c>
      <c r="B333" s="63">
        <v>10</v>
      </c>
      <c r="T333">
        <v>1273.825</v>
      </c>
      <c r="U333">
        <v>1249.1310000000001</v>
      </c>
      <c r="V333">
        <v>1175</v>
      </c>
      <c r="W333">
        <v>1090</v>
      </c>
      <c r="X333">
        <v>1045</v>
      </c>
      <c r="Y333">
        <v>1007</v>
      </c>
      <c r="Z333">
        <v>974</v>
      </c>
      <c r="AA333">
        <v>967.5</v>
      </c>
      <c r="AB333">
        <v>962.5</v>
      </c>
      <c r="AC333">
        <v>957.5</v>
      </c>
      <c r="AD333">
        <v>948.5</v>
      </c>
      <c r="AE333">
        <v>942</v>
      </c>
      <c r="AF333">
        <v>935.5</v>
      </c>
      <c r="AG333">
        <v>929</v>
      </c>
      <c r="AH333">
        <v>922.5</v>
      </c>
      <c r="AI333">
        <v>916</v>
      </c>
      <c r="AJ333">
        <v>909.5</v>
      </c>
      <c r="AK333">
        <v>903</v>
      </c>
      <c r="AL333">
        <v>896.5</v>
      </c>
    </row>
    <row r="334" spans="1:38">
      <c r="A334" s="95">
        <v>44749</v>
      </c>
      <c r="B334" s="63">
        <v>113</v>
      </c>
      <c r="U334">
        <v>1238.5119999999999</v>
      </c>
      <c r="V334">
        <v>1160</v>
      </c>
      <c r="W334">
        <v>1077.5</v>
      </c>
      <c r="X334">
        <v>1037.5</v>
      </c>
      <c r="Y334">
        <v>1004</v>
      </c>
      <c r="Z334">
        <v>972.5</v>
      </c>
      <c r="AA334">
        <v>967.5</v>
      </c>
      <c r="AB334">
        <v>962.5</v>
      </c>
      <c r="AC334">
        <v>957.5</v>
      </c>
      <c r="AD334">
        <v>948.5</v>
      </c>
      <c r="AE334">
        <v>942</v>
      </c>
      <c r="AF334">
        <v>935.5</v>
      </c>
      <c r="AG334">
        <v>929</v>
      </c>
      <c r="AH334">
        <v>922.5</v>
      </c>
      <c r="AI334">
        <v>916</v>
      </c>
      <c r="AJ334">
        <v>909.5</v>
      </c>
      <c r="AK334">
        <v>903</v>
      </c>
      <c r="AL334">
        <v>896.5</v>
      </c>
    </row>
    <row r="335" spans="1:38">
      <c r="A335" s="95">
        <v>44750</v>
      </c>
      <c r="B335" s="63">
        <v>197</v>
      </c>
      <c r="U335">
        <v>1247.06</v>
      </c>
      <c r="V335">
        <v>1190</v>
      </c>
      <c r="W335">
        <v>1097.5</v>
      </c>
      <c r="X335">
        <v>1046.5</v>
      </c>
      <c r="Y335">
        <v>1024</v>
      </c>
      <c r="Z335">
        <v>1001</v>
      </c>
      <c r="AA335">
        <v>995</v>
      </c>
      <c r="AB335">
        <v>989.5</v>
      </c>
      <c r="AC335">
        <v>984</v>
      </c>
      <c r="AD335">
        <v>976</v>
      </c>
      <c r="AE335">
        <v>970.5</v>
      </c>
      <c r="AF335">
        <v>965</v>
      </c>
      <c r="AG335">
        <v>959.5</v>
      </c>
      <c r="AH335">
        <v>954</v>
      </c>
      <c r="AI335">
        <v>948.5</v>
      </c>
      <c r="AJ335">
        <v>943</v>
      </c>
      <c r="AK335">
        <v>937.5</v>
      </c>
      <c r="AL335">
        <v>932</v>
      </c>
    </row>
    <row r="336" spans="1:38">
      <c r="A336" s="95">
        <v>44753</v>
      </c>
      <c r="B336" s="63">
        <v>77</v>
      </c>
      <c r="U336">
        <v>1244.1189999999999</v>
      </c>
      <c r="V336">
        <v>1192.5</v>
      </c>
      <c r="W336">
        <v>1105</v>
      </c>
      <c r="X336">
        <v>1044</v>
      </c>
      <c r="Y336">
        <v>1021</v>
      </c>
      <c r="Z336">
        <v>1003.5</v>
      </c>
      <c r="AA336">
        <v>995</v>
      </c>
      <c r="AB336">
        <v>987.5</v>
      </c>
      <c r="AC336">
        <v>982.5</v>
      </c>
      <c r="AD336">
        <v>975</v>
      </c>
      <c r="AE336">
        <v>967.5</v>
      </c>
      <c r="AF336">
        <v>960</v>
      </c>
      <c r="AG336">
        <v>953.5</v>
      </c>
      <c r="AH336">
        <v>947</v>
      </c>
      <c r="AI336">
        <v>940.5</v>
      </c>
      <c r="AJ336">
        <v>934</v>
      </c>
      <c r="AK336">
        <v>927.5</v>
      </c>
      <c r="AL336">
        <v>921</v>
      </c>
    </row>
    <row r="337" spans="1:38">
      <c r="A337" s="95">
        <v>44754</v>
      </c>
      <c r="B337" s="63" t="s">
        <v>436</v>
      </c>
      <c r="U337">
        <v>1233.107</v>
      </c>
      <c r="V337">
        <v>1165</v>
      </c>
      <c r="W337">
        <v>1092.5</v>
      </c>
      <c r="X337">
        <v>1032.5</v>
      </c>
      <c r="Y337">
        <v>1010</v>
      </c>
      <c r="Z337">
        <v>992.5</v>
      </c>
      <c r="AA337">
        <v>985</v>
      </c>
      <c r="AB337">
        <v>977.5</v>
      </c>
      <c r="AC337">
        <v>972.5</v>
      </c>
      <c r="AD337">
        <v>960</v>
      </c>
      <c r="AE337">
        <v>952.5</v>
      </c>
      <c r="AF337">
        <v>947.5</v>
      </c>
      <c r="AG337">
        <v>941</v>
      </c>
      <c r="AH337">
        <v>934.5</v>
      </c>
      <c r="AI337">
        <v>928</v>
      </c>
      <c r="AJ337">
        <v>921.5</v>
      </c>
      <c r="AK337">
        <v>915</v>
      </c>
      <c r="AL337">
        <v>908.5</v>
      </c>
    </row>
    <row r="338" spans="1:38">
      <c r="A338" s="95">
        <v>44755</v>
      </c>
      <c r="B338" s="63">
        <v>10</v>
      </c>
      <c r="U338">
        <v>1224.9290000000001</v>
      </c>
      <c r="V338">
        <v>1152.5</v>
      </c>
      <c r="W338">
        <v>1075</v>
      </c>
      <c r="X338">
        <v>1022.5</v>
      </c>
      <c r="Y338">
        <v>1007.5</v>
      </c>
      <c r="Z338">
        <v>987.5</v>
      </c>
      <c r="AA338">
        <v>980</v>
      </c>
      <c r="AB338">
        <v>974</v>
      </c>
      <c r="AC338">
        <v>968.5</v>
      </c>
      <c r="AD338">
        <v>962</v>
      </c>
      <c r="AE338">
        <v>953</v>
      </c>
      <c r="AF338">
        <v>944</v>
      </c>
      <c r="AG338">
        <v>937.5</v>
      </c>
      <c r="AH338">
        <v>931</v>
      </c>
      <c r="AI338">
        <v>924.5</v>
      </c>
      <c r="AJ338">
        <v>918</v>
      </c>
      <c r="AK338">
        <v>911.5</v>
      </c>
      <c r="AL338">
        <v>905</v>
      </c>
    </row>
    <row r="339" spans="1:38">
      <c r="A339" s="95">
        <v>44756</v>
      </c>
      <c r="B339" s="63">
        <v>50</v>
      </c>
      <c r="U339">
        <v>1217.357</v>
      </c>
      <c r="V339">
        <v>1150</v>
      </c>
      <c r="W339">
        <v>1075</v>
      </c>
      <c r="X339">
        <v>1022.5</v>
      </c>
      <c r="Y339">
        <v>1007.5</v>
      </c>
      <c r="Z339">
        <v>992.5</v>
      </c>
      <c r="AA339">
        <v>982.5</v>
      </c>
      <c r="AB339">
        <v>976.5</v>
      </c>
      <c r="AC339">
        <v>971</v>
      </c>
      <c r="AD339">
        <v>957</v>
      </c>
      <c r="AE339">
        <v>948</v>
      </c>
      <c r="AF339">
        <v>939</v>
      </c>
      <c r="AG339">
        <v>932.5</v>
      </c>
      <c r="AH339">
        <v>926</v>
      </c>
      <c r="AI339">
        <v>919.5</v>
      </c>
      <c r="AJ339">
        <v>913</v>
      </c>
      <c r="AK339">
        <v>906.5</v>
      </c>
      <c r="AL339">
        <v>900</v>
      </c>
    </row>
    <row r="340" spans="1:38">
      <c r="A340" s="95">
        <v>44757</v>
      </c>
      <c r="B340" s="63">
        <v>20</v>
      </c>
      <c r="U340">
        <v>1215.56</v>
      </c>
      <c r="V340">
        <v>1175</v>
      </c>
      <c r="W340">
        <v>1100</v>
      </c>
      <c r="X340">
        <v>1042.5</v>
      </c>
      <c r="Y340">
        <v>1022.5</v>
      </c>
      <c r="Z340">
        <v>1000</v>
      </c>
      <c r="AA340">
        <v>992.5</v>
      </c>
      <c r="AB340">
        <v>987.5</v>
      </c>
      <c r="AC340">
        <v>982.5</v>
      </c>
      <c r="AD340">
        <v>971</v>
      </c>
      <c r="AE340">
        <v>962</v>
      </c>
      <c r="AF340">
        <v>953</v>
      </c>
      <c r="AG340">
        <v>946.5</v>
      </c>
      <c r="AH340">
        <v>940</v>
      </c>
      <c r="AI340">
        <v>933.5</v>
      </c>
      <c r="AJ340">
        <v>927</v>
      </c>
      <c r="AK340">
        <v>920.5</v>
      </c>
      <c r="AL340">
        <v>914</v>
      </c>
    </row>
    <row r="341" spans="1:38">
      <c r="A341" s="95">
        <v>44760</v>
      </c>
      <c r="B341" s="63" t="s">
        <v>436</v>
      </c>
      <c r="U341">
        <v>1215.6669999999999</v>
      </c>
      <c r="V341">
        <v>1177.5</v>
      </c>
      <c r="W341">
        <v>1105</v>
      </c>
      <c r="X341">
        <v>1045</v>
      </c>
      <c r="Y341">
        <v>1030</v>
      </c>
      <c r="Z341">
        <v>1015</v>
      </c>
      <c r="AA341">
        <v>1007.5</v>
      </c>
      <c r="AB341">
        <v>1000</v>
      </c>
      <c r="AC341">
        <v>992.5</v>
      </c>
      <c r="AD341">
        <v>983.5</v>
      </c>
      <c r="AE341">
        <v>975</v>
      </c>
      <c r="AF341">
        <v>966</v>
      </c>
      <c r="AG341">
        <v>959.5</v>
      </c>
      <c r="AH341">
        <v>953</v>
      </c>
      <c r="AI341">
        <v>946.5</v>
      </c>
      <c r="AJ341">
        <v>940</v>
      </c>
      <c r="AK341">
        <v>933.5</v>
      </c>
      <c r="AL341">
        <v>927</v>
      </c>
    </row>
    <row r="342" spans="1:38">
      <c r="A342" s="95">
        <v>44761</v>
      </c>
      <c r="B342" s="63">
        <v>5</v>
      </c>
      <c r="U342">
        <v>1218.2739999999999</v>
      </c>
      <c r="V342">
        <v>1160</v>
      </c>
      <c r="W342">
        <v>1095</v>
      </c>
      <c r="X342">
        <v>1040</v>
      </c>
      <c r="Y342">
        <v>1022.5</v>
      </c>
      <c r="Z342">
        <v>1000</v>
      </c>
      <c r="AA342">
        <v>987.5</v>
      </c>
      <c r="AB342">
        <v>981.5</v>
      </c>
      <c r="AC342">
        <v>974.5</v>
      </c>
      <c r="AD342">
        <v>967</v>
      </c>
      <c r="AE342">
        <v>958.25</v>
      </c>
      <c r="AF342">
        <v>950</v>
      </c>
      <c r="AG342">
        <v>944</v>
      </c>
      <c r="AH342">
        <v>938</v>
      </c>
      <c r="AI342">
        <v>932</v>
      </c>
      <c r="AJ342">
        <v>925.75</v>
      </c>
      <c r="AK342">
        <v>919</v>
      </c>
      <c r="AL342">
        <v>915.25</v>
      </c>
    </row>
    <row r="343" spans="1:38">
      <c r="A343" s="95">
        <v>44762</v>
      </c>
      <c r="B343" s="63" t="s">
        <v>436</v>
      </c>
      <c r="U343">
        <v>1217.1790000000001</v>
      </c>
      <c r="V343">
        <v>1157.5</v>
      </c>
      <c r="W343">
        <v>1090</v>
      </c>
      <c r="X343">
        <v>1035</v>
      </c>
      <c r="Y343">
        <v>1020</v>
      </c>
      <c r="Z343">
        <v>1005</v>
      </c>
      <c r="AA343">
        <v>990</v>
      </c>
      <c r="AB343">
        <v>982.5</v>
      </c>
      <c r="AC343">
        <v>975</v>
      </c>
      <c r="AD343">
        <v>967.5</v>
      </c>
      <c r="AE343">
        <v>958</v>
      </c>
      <c r="AF343">
        <v>949</v>
      </c>
      <c r="AG343">
        <v>943.5</v>
      </c>
      <c r="AH343">
        <v>938</v>
      </c>
      <c r="AI343">
        <v>932.5</v>
      </c>
      <c r="AJ343">
        <v>926.5</v>
      </c>
      <c r="AK343">
        <v>921</v>
      </c>
      <c r="AL343">
        <v>916.5</v>
      </c>
    </row>
    <row r="344" spans="1:38">
      <c r="A344" s="95">
        <v>44763</v>
      </c>
      <c r="B344" s="63" t="s">
        <v>436</v>
      </c>
      <c r="U344">
        <v>1216.3810000000001</v>
      </c>
      <c r="V344">
        <v>1142.5</v>
      </c>
      <c r="W344">
        <v>1077.5</v>
      </c>
      <c r="X344">
        <v>1020</v>
      </c>
      <c r="Y344">
        <v>1000</v>
      </c>
      <c r="Z344">
        <v>985</v>
      </c>
      <c r="AA344">
        <v>975</v>
      </c>
      <c r="AB344">
        <v>966</v>
      </c>
      <c r="AC344">
        <v>957.5</v>
      </c>
      <c r="AD344">
        <v>947.5</v>
      </c>
      <c r="AE344">
        <v>940</v>
      </c>
      <c r="AF344">
        <v>932.5</v>
      </c>
      <c r="AG344">
        <v>925</v>
      </c>
      <c r="AH344">
        <v>917.5</v>
      </c>
      <c r="AI344">
        <v>910</v>
      </c>
      <c r="AJ344">
        <v>902.5</v>
      </c>
      <c r="AK344">
        <v>895</v>
      </c>
      <c r="AL344">
        <v>887.5</v>
      </c>
    </row>
    <row r="345" spans="1:38">
      <c r="A345" s="95">
        <v>44764</v>
      </c>
      <c r="B345" s="63" t="s">
        <v>436</v>
      </c>
      <c r="U345">
        <v>1212.4639999999999</v>
      </c>
      <c r="V345">
        <v>1125</v>
      </c>
      <c r="W345">
        <v>1062.5</v>
      </c>
      <c r="X345">
        <v>1007.5</v>
      </c>
      <c r="Y345">
        <v>988.5</v>
      </c>
      <c r="Z345">
        <v>970</v>
      </c>
      <c r="AA345">
        <v>961.5</v>
      </c>
      <c r="AB345">
        <v>954</v>
      </c>
      <c r="AC345">
        <v>946.5</v>
      </c>
      <c r="AD345">
        <v>936.5</v>
      </c>
      <c r="AE345">
        <v>929</v>
      </c>
      <c r="AF345">
        <v>921.5</v>
      </c>
      <c r="AG345">
        <v>909</v>
      </c>
      <c r="AH345">
        <v>901.5</v>
      </c>
      <c r="AI345">
        <v>894</v>
      </c>
      <c r="AJ345">
        <v>886.5</v>
      </c>
      <c r="AK345">
        <v>879</v>
      </c>
      <c r="AL345">
        <v>871.5</v>
      </c>
    </row>
    <row r="346" spans="1:38">
      <c r="A346" s="95">
        <v>44767</v>
      </c>
      <c r="B346" s="63">
        <v>60</v>
      </c>
      <c r="U346">
        <v>1209.452</v>
      </c>
      <c r="V346">
        <v>1125</v>
      </c>
      <c r="W346">
        <v>1060</v>
      </c>
      <c r="X346">
        <v>1017.5</v>
      </c>
      <c r="Y346">
        <v>1000</v>
      </c>
      <c r="Z346">
        <v>977.5</v>
      </c>
      <c r="AA346">
        <v>965</v>
      </c>
      <c r="AB346">
        <v>956.5</v>
      </c>
      <c r="AC346">
        <v>949</v>
      </c>
      <c r="AD346">
        <v>936.5</v>
      </c>
      <c r="AE346">
        <v>929</v>
      </c>
      <c r="AF346">
        <v>921.5</v>
      </c>
      <c r="AG346">
        <v>914</v>
      </c>
      <c r="AH346">
        <v>906.5</v>
      </c>
      <c r="AI346">
        <v>899</v>
      </c>
      <c r="AJ346">
        <v>891.5</v>
      </c>
      <c r="AK346">
        <v>884</v>
      </c>
      <c r="AL346">
        <v>876.5</v>
      </c>
    </row>
    <row r="347" spans="1:38">
      <c r="A347" s="95">
        <v>44768</v>
      </c>
      <c r="B347" s="63">
        <v>20</v>
      </c>
      <c r="U347">
        <v>1208.4169999999999</v>
      </c>
      <c r="V347">
        <v>1139</v>
      </c>
      <c r="W347">
        <v>1091.5</v>
      </c>
      <c r="X347">
        <v>1054</v>
      </c>
      <c r="Y347">
        <v>1025</v>
      </c>
      <c r="Z347">
        <v>1001</v>
      </c>
      <c r="AA347">
        <v>987.5</v>
      </c>
      <c r="AB347">
        <v>980</v>
      </c>
      <c r="AC347">
        <v>972.5</v>
      </c>
      <c r="AD347">
        <v>961.5</v>
      </c>
      <c r="AE347">
        <v>953.5</v>
      </c>
      <c r="AF347">
        <v>945.5</v>
      </c>
      <c r="AG347">
        <v>940</v>
      </c>
      <c r="AH347">
        <v>934.5</v>
      </c>
      <c r="AI347">
        <v>929</v>
      </c>
      <c r="AJ347">
        <v>923.5</v>
      </c>
      <c r="AK347">
        <v>918</v>
      </c>
      <c r="AL347">
        <v>912.5</v>
      </c>
    </row>
    <row r="348" spans="1:38">
      <c r="A348" s="95">
        <v>44769</v>
      </c>
      <c r="B348" s="63">
        <v>25</v>
      </c>
      <c r="U348">
        <v>1206.3810000000001</v>
      </c>
      <c r="V348">
        <v>1160</v>
      </c>
      <c r="W348">
        <v>1120</v>
      </c>
      <c r="X348">
        <v>1085</v>
      </c>
      <c r="Y348">
        <v>1059</v>
      </c>
      <c r="Z348">
        <v>1033.5</v>
      </c>
      <c r="AA348">
        <v>1015</v>
      </c>
      <c r="AB348">
        <v>1000</v>
      </c>
      <c r="AC348">
        <v>985</v>
      </c>
      <c r="AD348">
        <v>974.5</v>
      </c>
      <c r="AE348">
        <v>966.5</v>
      </c>
      <c r="AF348">
        <v>958.5</v>
      </c>
      <c r="AG348">
        <v>950.5</v>
      </c>
      <c r="AH348">
        <v>945</v>
      </c>
      <c r="AI348">
        <v>939.5</v>
      </c>
      <c r="AJ348">
        <v>931.5</v>
      </c>
      <c r="AK348">
        <v>926</v>
      </c>
      <c r="AL348">
        <v>920.5</v>
      </c>
    </row>
    <row r="349" spans="1:38">
      <c r="A349" s="95">
        <v>44770</v>
      </c>
      <c r="B349" s="63">
        <v>140</v>
      </c>
      <c r="U349">
        <v>1203.0709999999999</v>
      </c>
      <c r="V349">
        <v>1145</v>
      </c>
      <c r="W349">
        <v>1120</v>
      </c>
      <c r="X349">
        <v>1102.5</v>
      </c>
      <c r="Y349">
        <v>1082.5</v>
      </c>
      <c r="Z349">
        <v>1062.5</v>
      </c>
      <c r="AA349">
        <v>1032.5</v>
      </c>
      <c r="AB349">
        <v>1012.5</v>
      </c>
      <c r="AC349">
        <v>992.5</v>
      </c>
      <c r="AD349">
        <v>980</v>
      </c>
      <c r="AE349">
        <v>972.5</v>
      </c>
      <c r="AF349">
        <v>965</v>
      </c>
      <c r="AG349">
        <v>955</v>
      </c>
      <c r="AH349">
        <v>947.5</v>
      </c>
      <c r="AI349">
        <v>940</v>
      </c>
      <c r="AJ349">
        <v>930</v>
      </c>
      <c r="AK349">
        <v>922.5</v>
      </c>
      <c r="AL349">
        <v>915</v>
      </c>
    </row>
    <row r="350" spans="1:38">
      <c r="A350" s="95">
        <v>44771</v>
      </c>
      <c r="B350" s="63">
        <v>15</v>
      </c>
      <c r="U350">
        <v>1199.5</v>
      </c>
      <c r="V350">
        <v>1137.5</v>
      </c>
      <c r="W350">
        <v>1117.5</v>
      </c>
      <c r="X350">
        <v>1102.5</v>
      </c>
      <c r="Y350">
        <v>1080</v>
      </c>
      <c r="Z350">
        <v>1065</v>
      </c>
      <c r="AA350">
        <v>1037.5</v>
      </c>
      <c r="AB350">
        <v>1020</v>
      </c>
      <c r="AC350">
        <v>1002.5</v>
      </c>
      <c r="AD350">
        <v>985</v>
      </c>
      <c r="AE350">
        <v>977.5</v>
      </c>
      <c r="AF350">
        <v>970</v>
      </c>
      <c r="AG350">
        <v>957.5</v>
      </c>
      <c r="AH350">
        <v>950</v>
      </c>
      <c r="AI350">
        <v>942.5</v>
      </c>
      <c r="AJ350">
        <v>930</v>
      </c>
      <c r="AK350">
        <v>922.5</v>
      </c>
      <c r="AL350">
        <v>915</v>
      </c>
    </row>
    <row r="351" spans="1:38">
      <c r="A351" s="95">
        <v>44774</v>
      </c>
      <c r="B351" s="63" t="s">
        <v>436</v>
      </c>
      <c r="U351">
        <v>1199.5</v>
      </c>
      <c r="V351">
        <v>1118.9090000000001</v>
      </c>
      <c r="W351">
        <v>1105</v>
      </c>
      <c r="X351">
        <v>1085</v>
      </c>
      <c r="Y351">
        <v>1070</v>
      </c>
      <c r="Z351">
        <v>1055</v>
      </c>
      <c r="AA351">
        <v>1030</v>
      </c>
      <c r="AB351">
        <v>1015</v>
      </c>
      <c r="AC351">
        <v>1000</v>
      </c>
      <c r="AD351">
        <v>985</v>
      </c>
      <c r="AE351">
        <v>980</v>
      </c>
      <c r="AF351">
        <v>975</v>
      </c>
      <c r="AG351">
        <v>961</v>
      </c>
      <c r="AH351">
        <v>951</v>
      </c>
      <c r="AI351">
        <v>941</v>
      </c>
      <c r="AJ351">
        <v>935</v>
      </c>
      <c r="AK351">
        <v>930</v>
      </c>
      <c r="AL351">
        <v>925</v>
      </c>
    </row>
    <row r="352" spans="1:38">
      <c r="A352" s="95">
        <v>44775</v>
      </c>
      <c r="B352" s="63">
        <v>20</v>
      </c>
      <c r="U352">
        <v>1199.5</v>
      </c>
      <c r="V352">
        <v>1087.989</v>
      </c>
      <c r="W352">
        <v>1077</v>
      </c>
      <c r="X352">
        <v>1062</v>
      </c>
      <c r="Y352">
        <v>1049.5</v>
      </c>
      <c r="Z352">
        <v>1038</v>
      </c>
      <c r="AA352">
        <v>1020</v>
      </c>
      <c r="AB352">
        <v>1003.5</v>
      </c>
      <c r="AC352">
        <v>987</v>
      </c>
      <c r="AD352">
        <v>977</v>
      </c>
      <c r="AE352">
        <v>969.5</v>
      </c>
      <c r="AF352">
        <v>962</v>
      </c>
      <c r="AG352">
        <v>952</v>
      </c>
      <c r="AH352">
        <v>945</v>
      </c>
      <c r="AI352">
        <v>938</v>
      </c>
      <c r="AJ352">
        <v>928.5</v>
      </c>
      <c r="AK352">
        <v>921.5</v>
      </c>
      <c r="AL352">
        <v>915</v>
      </c>
    </row>
    <row r="353" spans="1:38">
      <c r="A353" s="95">
        <v>44776</v>
      </c>
      <c r="B353" s="63">
        <v>140</v>
      </c>
      <c r="U353">
        <v>1199.5</v>
      </c>
      <c r="V353">
        <v>1055.83</v>
      </c>
      <c r="W353">
        <v>1040</v>
      </c>
      <c r="X353">
        <v>1034.5</v>
      </c>
      <c r="Y353">
        <v>1026</v>
      </c>
      <c r="Z353">
        <v>1016</v>
      </c>
      <c r="AA353">
        <v>1001.5</v>
      </c>
      <c r="AB353">
        <v>992.5</v>
      </c>
      <c r="AC353">
        <v>983.5</v>
      </c>
      <c r="AD353">
        <v>976</v>
      </c>
      <c r="AE353">
        <v>967.5</v>
      </c>
      <c r="AF353">
        <v>959</v>
      </c>
      <c r="AG353">
        <v>951</v>
      </c>
      <c r="AH353">
        <v>944.5</v>
      </c>
      <c r="AI353">
        <v>938</v>
      </c>
      <c r="AJ353">
        <v>929</v>
      </c>
      <c r="AK353">
        <v>922.5</v>
      </c>
      <c r="AL353">
        <v>916</v>
      </c>
    </row>
    <row r="354" spans="1:38">
      <c r="A354" s="95">
        <v>44777</v>
      </c>
      <c r="B354" s="63">
        <v>345</v>
      </c>
      <c r="V354">
        <v>1020.125</v>
      </c>
      <c r="W354">
        <v>1001</v>
      </c>
      <c r="X354">
        <v>1006</v>
      </c>
      <c r="Y354">
        <v>999</v>
      </c>
      <c r="Z354">
        <v>996</v>
      </c>
      <c r="AA354">
        <v>992.5</v>
      </c>
      <c r="AB354">
        <v>989</v>
      </c>
      <c r="AC354">
        <v>985.5</v>
      </c>
      <c r="AD354">
        <v>978</v>
      </c>
      <c r="AE354">
        <v>973</v>
      </c>
      <c r="AF354">
        <v>968</v>
      </c>
      <c r="AG354">
        <v>963</v>
      </c>
      <c r="AH354">
        <v>958</v>
      </c>
      <c r="AI354">
        <v>953</v>
      </c>
      <c r="AJ354">
        <v>948</v>
      </c>
      <c r="AK354">
        <v>945.5</v>
      </c>
      <c r="AL354">
        <v>943</v>
      </c>
    </row>
    <row r="355" spans="1:38">
      <c r="A355" s="95">
        <v>44778</v>
      </c>
      <c r="B355" s="63">
        <v>200</v>
      </c>
      <c r="V355">
        <v>1003.227</v>
      </c>
      <c r="W355">
        <v>977.5</v>
      </c>
      <c r="X355">
        <v>988.5</v>
      </c>
      <c r="Y355">
        <v>982</v>
      </c>
      <c r="Z355">
        <v>978</v>
      </c>
      <c r="AA355">
        <v>972.5</v>
      </c>
      <c r="AB355">
        <v>968</v>
      </c>
      <c r="AC355">
        <v>963.5</v>
      </c>
      <c r="AD355">
        <v>960.90800000000002</v>
      </c>
      <c r="AE355">
        <v>960.53099999999995</v>
      </c>
      <c r="AF355">
        <v>958.64599999999996</v>
      </c>
      <c r="AG355">
        <v>954.005</v>
      </c>
      <c r="AH355">
        <v>949</v>
      </c>
      <c r="AI355">
        <v>944</v>
      </c>
      <c r="AJ355">
        <v>938</v>
      </c>
      <c r="AK355">
        <v>933</v>
      </c>
      <c r="AL355">
        <v>928</v>
      </c>
    </row>
    <row r="356" spans="1:38">
      <c r="A356" s="95">
        <v>44781</v>
      </c>
      <c r="B356" s="63">
        <v>110</v>
      </c>
      <c r="V356">
        <v>997.96600000000001</v>
      </c>
      <c r="W356">
        <v>971</v>
      </c>
      <c r="X356">
        <v>983.5</v>
      </c>
      <c r="Y356">
        <v>977.5</v>
      </c>
      <c r="Z356">
        <v>972.5</v>
      </c>
      <c r="AA356">
        <v>970</v>
      </c>
      <c r="AB356">
        <v>967.5</v>
      </c>
      <c r="AC356">
        <v>965</v>
      </c>
      <c r="AD356">
        <v>963.7</v>
      </c>
      <c r="AE356">
        <v>963.5</v>
      </c>
      <c r="AF356">
        <v>958</v>
      </c>
      <c r="AG356">
        <v>952</v>
      </c>
      <c r="AH356">
        <v>946.5</v>
      </c>
      <c r="AI356">
        <v>941</v>
      </c>
      <c r="AJ356">
        <v>933.5</v>
      </c>
      <c r="AK356">
        <v>927</v>
      </c>
      <c r="AL356">
        <v>920.5</v>
      </c>
    </row>
    <row r="357" spans="1:38">
      <c r="A357" s="95">
        <v>44782</v>
      </c>
      <c r="B357" s="63">
        <v>329</v>
      </c>
      <c r="V357">
        <v>981.47699999999998</v>
      </c>
      <c r="W357">
        <v>948.5</v>
      </c>
      <c r="X357">
        <v>968.5</v>
      </c>
      <c r="Y357">
        <v>970</v>
      </c>
      <c r="Z357">
        <v>969</v>
      </c>
      <c r="AA357">
        <v>968.5</v>
      </c>
      <c r="AB357">
        <v>967.5</v>
      </c>
      <c r="AC357">
        <v>966.5</v>
      </c>
      <c r="AD357">
        <v>966</v>
      </c>
      <c r="AE357">
        <v>965</v>
      </c>
      <c r="AF357">
        <v>964.5</v>
      </c>
      <c r="AG357">
        <v>963.5</v>
      </c>
      <c r="AH357">
        <v>962.5</v>
      </c>
      <c r="AI357">
        <v>960</v>
      </c>
      <c r="AJ357">
        <v>958</v>
      </c>
      <c r="AK357">
        <v>955.5</v>
      </c>
      <c r="AL357">
        <v>952</v>
      </c>
    </row>
    <row r="358" spans="1:38">
      <c r="A358" s="95">
        <v>44783</v>
      </c>
      <c r="B358" s="63" t="s">
        <v>436</v>
      </c>
      <c r="V358">
        <v>988.73900000000003</v>
      </c>
      <c r="W358">
        <v>986.5</v>
      </c>
      <c r="X358">
        <v>999</v>
      </c>
      <c r="Y358">
        <v>998</v>
      </c>
      <c r="Z358">
        <v>991.5</v>
      </c>
      <c r="AA358">
        <v>981.5</v>
      </c>
      <c r="AB358">
        <v>981</v>
      </c>
      <c r="AC358">
        <v>980.5</v>
      </c>
      <c r="AD358">
        <v>976</v>
      </c>
      <c r="AE358">
        <v>973.5</v>
      </c>
      <c r="AF358">
        <v>971</v>
      </c>
      <c r="AG358">
        <v>968</v>
      </c>
      <c r="AH358">
        <v>965</v>
      </c>
      <c r="AI358">
        <v>962</v>
      </c>
      <c r="AJ358">
        <v>957</v>
      </c>
      <c r="AK358">
        <v>954</v>
      </c>
      <c r="AL358">
        <v>951</v>
      </c>
    </row>
    <row r="359" spans="1:38">
      <c r="A359" s="95">
        <v>44784</v>
      </c>
      <c r="B359" s="63">
        <v>60</v>
      </c>
      <c r="V359">
        <v>1021.83</v>
      </c>
      <c r="W359">
        <v>1050</v>
      </c>
      <c r="X359">
        <v>1050</v>
      </c>
      <c r="Y359">
        <v>1045</v>
      </c>
      <c r="Z359">
        <v>1040</v>
      </c>
      <c r="AA359">
        <v>1035</v>
      </c>
      <c r="AB359">
        <v>1030</v>
      </c>
      <c r="AC359">
        <v>1025</v>
      </c>
      <c r="AD359">
        <v>1020</v>
      </c>
      <c r="AE359">
        <v>1010</v>
      </c>
      <c r="AF359">
        <v>1000</v>
      </c>
      <c r="AG359">
        <v>992.5</v>
      </c>
      <c r="AH359">
        <v>983.5</v>
      </c>
      <c r="AI359">
        <v>974.5</v>
      </c>
      <c r="AJ359">
        <v>970</v>
      </c>
      <c r="AK359">
        <v>965.5</v>
      </c>
      <c r="AL359">
        <v>961</v>
      </c>
    </row>
    <row r="360" spans="1:38">
      <c r="A360" s="95">
        <v>44785</v>
      </c>
      <c r="B360" s="63">
        <v>380</v>
      </c>
      <c r="V360">
        <v>1032.7950000000001</v>
      </c>
      <c r="W360">
        <v>1077</v>
      </c>
      <c r="X360">
        <v>1069</v>
      </c>
      <c r="Y360">
        <v>1064</v>
      </c>
      <c r="Z360">
        <v>1059</v>
      </c>
      <c r="AA360">
        <v>1045.5</v>
      </c>
      <c r="AB360">
        <v>1044.5</v>
      </c>
      <c r="AC360">
        <v>1041</v>
      </c>
      <c r="AD360">
        <v>1034</v>
      </c>
      <c r="AE360">
        <v>1029</v>
      </c>
      <c r="AF360">
        <v>1024</v>
      </c>
      <c r="AG360">
        <v>1014</v>
      </c>
      <c r="AH360">
        <v>1004</v>
      </c>
      <c r="AI360">
        <v>994</v>
      </c>
      <c r="AJ360">
        <v>991.5</v>
      </c>
      <c r="AK360">
        <v>986.5</v>
      </c>
      <c r="AL360">
        <v>981.5</v>
      </c>
    </row>
    <row r="361" spans="1:38">
      <c r="A361" s="95">
        <v>44788</v>
      </c>
      <c r="B361" s="63">
        <v>180</v>
      </c>
      <c r="V361">
        <v>1030.9549999999999</v>
      </c>
      <c r="W361">
        <v>1064</v>
      </c>
      <c r="X361">
        <v>1058.5</v>
      </c>
      <c r="Y361">
        <v>1056.5</v>
      </c>
      <c r="Z361">
        <v>1052.5</v>
      </c>
      <c r="AA361">
        <v>1036</v>
      </c>
      <c r="AB361">
        <v>1040</v>
      </c>
      <c r="AC361">
        <v>1033</v>
      </c>
      <c r="AD361">
        <v>1029</v>
      </c>
      <c r="AE361">
        <v>1024</v>
      </c>
      <c r="AF361">
        <v>1018.5</v>
      </c>
      <c r="AG361">
        <v>1012</v>
      </c>
      <c r="AH361">
        <v>1005.5</v>
      </c>
      <c r="AI361">
        <v>999</v>
      </c>
      <c r="AJ361">
        <v>997</v>
      </c>
      <c r="AK361">
        <v>992.5</v>
      </c>
      <c r="AL361">
        <v>988</v>
      </c>
    </row>
    <row r="362" spans="1:38">
      <c r="A362" s="95">
        <v>44789</v>
      </c>
      <c r="B362" s="63">
        <v>60</v>
      </c>
      <c r="V362">
        <v>1027.7950000000001</v>
      </c>
      <c r="W362">
        <v>1048</v>
      </c>
      <c r="X362">
        <v>1043</v>
      </c>
      <c r="Y362">
        <v>1040</v>
      </c>
      <c r="Z362">
        <v>1038</v>
      </c>
      <c r="AA362">
        <v>1035.5</v>
      </c>
      <c r="AB362">
        <v>1034</v>
      </c>
      <c r="AC362">
        <v>1031</v>
      </c>
      <c r="AD362">
        <v>1027.5</v>
      </c>
      <c r="AE362">
        <v>1022.5</v>
      </c>
      <c r="AF362">
        <v>1017.5</v>
      </c>
      <c r="AG362">
        <v>1010</v>
      </c>
      <c r="AH362">
        <v>1002.5</v>
      </c>
      <c r="AI362">
        <v>995</v>
      </c>
      <c r="AJ362">
        <v>992.5</v>
      </c>
      <c r="AK362">
        <v>987.5</v>
      </c>
      <c r="AL362">
        <v>982.5</v>
      </c>
    </row>
    <row r="363" spans="1:38">
      <c r="A363" s="95">
        <v>44790</v>
      </c>
      <c r="B363" s="63">
        <v>220</v>
      </c>
      <c r="V363">
        <v>1022.25</v>
      </c>
      <c r="W363">
        <v>1025</v>
      </c>
      <c r="X363">
        <v>1034</v>
      </c>
      <c r="Y363">
        <v>1032.5</v>
      </c>
      <c r="Z363">
        <v>1031.5</v>
      </c>
      <c r="AA363">
        <v>1029</v>
      </c>
      <c r="AB363">
        <v>1027.5</v>
      </c>
      <c r="AC363">
        <v>1026.5</v>
      </c>
      <c r="AD363">
        <v>1022.5</v>
      </c>
      <c r="AE363">
        <v>1018.5</v>
      </c>
      <c r="AF363">
        <v>1012.5</v>
      </c>
      <c r="AG363">
        <v>1007.5</v>
      </c>
      <c r="AH363">
        <v>1001</v>
      </c>
      <c r="AI363">
        <v>995</v>
      </c>
      <c r="AJ363">
        <v>991</v>
      </c>
      <c r="AK363">
        <v>987.5</v>
      </c>
      <c r="AL363">
        <v>983.5</v>
      </c>
    </row>
    <row r="364" spans="1:38">
      <c r="A364" s="95">
        <v>44791</v>
      </c>
      <c r="B364" s="63">
        <v>210</v>
      </c>
      <c r="V364">
        <v>1016.295</v>
      </c>
      <c r="W364">
        <v>1007</v>
      </c>
      <c r="X364">
        <v>1006</v>
      </c>
      <c r="Y364">
        <v>1005</v>
      </c>
      <c r="Z364">
        <v>1006</v>
      </c>
      <c r="AA364">
        <v>1009</v>
      </c>
      <c r="AB364">
        <v>1015</v>
      </c>
      <c r="AC364">
        <v>1017</v>
      </c>
      <c r="AD364">
        <v>1017.5</v>
      </c>
      <c r="AE364">
        <v>1014</v>
      </c>
      <c r="AF364">
        <v>1010</v>
      </c>
      <c r="AG364">
        <v>1008.5</v>
      </c>
      <c r="AH364">
        <v>1004</v>
      </c>
      <c r="AI364">
        <v>999.5</v>
      </c>
      <c r="AJ364">
        <v>997.5</v>
      </c>
      <c r="AK364">
        <v>993</v>
      </c>
      <c r="AL364">
        <v>988.5</v>
      </c>
    </row>
    <row r="365" spans="1:38">
      <c r="A365" s="95">
        <v>44792</v>
      </c>
      <c r="B365" s="63">
        <v>380</v>
      </c>
      <c r="V365">
        <v>1019.943</v>
      </c>
      <c r="W365">
        <v>1023.5</v>
      </c>
      <c r="X365">
        <v>1028.5</v>
      </c>
      <c r="Y365">
        <v>1030</v>
      </c>
      <c r="Z365">
        <v>1031</v>
      </c>
      <c r="AA365">
        <v>1032.5</v>
      </c>
      <c r="AB365">
        <v>1033.5</v>
      </c>
      <c r="AC365">
        <v>1033</v>
      </c>
      <c r="AD365">
        <v>1033.5</v>
      </c>
      <c r="AE365">
        <v>1032</v>
      </c>
      <c r="AF365">
        <v>1030</v>
      </c>
      <c r="AG365">
        <v>1025</v>
      </c>
      <c r="AH365">
        <v>1020</v>
      </c>
      <c r="AI365">
        <v>1015.5</v>
      </c>
      <c r="AJ365">
        <v>1012</v>
      </c>
      <c r="AK365">
        <v>1007.5</v>
      </c>
      <c r="AL365">
        <v>1003</v>
      </c>
    </row>
    <row r="366" spans="1:38">
      <c r="A366" s="95">
        <v>44795</v>
      </c>
      <c r="B366" s="63">
        <v>85</v>
      </c>
      <c r="V366">
        <v>1021.682</v>
      </c>
      <c r="W366">
        <v>1045</v>
      </c>
      <c r="X366">
        <v>1060</v>
      </c>
      <c r="Y366">
        <v>1065</v>
      </c>
      <c r="Z366">
        <v>1063.5</v>
      </c>
      <c r="AA366">
        <v>1061</v>
      </c>
      <c r="AB366">
        <v>1060.5</v>
      </c>
      <c r="AC366">
        <v>1060</v>
      </c>
      <c r="AD366">
        <v>1058</v>
      </c>
      <c r="AE366">
        <v>1055</v>
      </c>
      <c r="AF366">
        <v>1051</v>
      </c>
      <c r="AG366">
        <v>1043.5</v>
      </c>
      <c r="AH366">
        <v>1040</v>
      </c>
      <c r="AI366">
        <v>1036.5</v>
      </c>
      <c r="AJ366">
        <v>1031.5</v>
      </c>
      <c r="AK366">
        <v>1027.5</v>
      </c>
      <c r="AL366">
        <v>1020</v>
      </c>
    </row>
    <row r="367" spans="1:38">
      <c r="A367" s="95">
        <v>44796</v>
      </c>
      <c r="B367" s="63">
        <v>334</v>
      </c>
      <c r="V367">
        <v>1027.636</v>
      </c>
      <c r="W367">
        <v>1057.5</v>
      </c>
      <c r="X367">
        <v>1062</v>
      </c>
      <c r="Y367">
        <v>1065</v>
      </c>
      <c r="Z367">
        <v>1067</v>
      </c>
      <c r="AA367">
        <v>1070.5</v>
      </c>
      <c r="AB367">
        <v>1070</v>
      </c>
      <c r="AC367">
        <v>1070</v>
      </c>
      <c r="AD367">
        <v>1069</v>
      </c>
      <c r="AE367">
        <v>1068.5</v>
      </c>
      <c r="AF367">
        <v>1068</v>
      </c>
      <c r="AG367">
        <v>1062</v>
      </c>
      <c r="AH367">
        <v>1057.5</v>
      </c>
      <c r="AI367">
        <v>1052.5</v>
      </c>
      <c r="AJ367">
        <v>1047.5</v>
      </c>
      <c r="AK367">
        <v>1042.5</v>
      </c>
      <c r="AL367">
        <v>1037.5</v>
      </c>
    </row>
    <row r="368" spans="1:38">
      <c r="A368" s="95">
        <v>44797</v>
      </c>
      <c r="B368" s="63">
        <v>95</v>
      </c>
      <c r="V368">
        <v>1032.5909999999999</v>
      </c>
      <c r="W368">
        <v>1077.5</v>
      </c>
      <c r="X368">
        <v>1075</v>
      </c>
      <c r="Y368">
        <v>1075</v>
      </c>
      <c r="Z368">
        <v>1074</v>
      </c>
      <c r="AA368">
        <v>1076</v>
      </c>
      <c r="AB368">
        <v>1075.5</v>
      </c>
      <c r="AC368">
        <v>1075</v>
      </c>
      <c r="AD368">
        <v>1073.5</v>
      </c>
      <c r="AE368">
        <v>1072</v>
      </c>
      <c r="AF368">
        <v>1070.5</v>
      </c>
      <c r="AG368">
        <v>1065.5</v>
      </c>
      <c r="AH368">
        <v>1061.5</v>
      </c>
      <c r="AI368">
        <v>1057.5</v>
      </c>
      <c r="AJ368">
        <v>1054.5</v>
      </c>
      <c r="AK368">
        <v>1050.5</v>
      </c>
      <c r="AL368">
        <v>1046</v>
      </c>
    </row>
    <row r="369" spans="1:38">
      <c r="A369" s="95">
        <v>44798</v>
      </c>
      <c r="B369" s="63">
        <v>480</v>
      </c>
      <c r="V369">
        <v>1037.818</v>
      </c>
      <c r="W369">
        <v>1094.5</v>
      </c>
      <c r="X369">
        <v>1093.5</v>
      </c>
      <c r="Y369">
        <v>1095.5</v>
      </c>
      <c r="Z369">
        <v>1098.5</v>
      </c>
      <c r="AA369">
        <v>1105</v>
      </c>
      <c r="AB369">
        <v>1110</v>
      </c>
      <c r="AC369">
        <v>1115</v>
      </c>
      <c r="AD369">
        <v>1110.5</v>
      </c>
      <c r="AE369">
        <v>1105.5</v>
      </c>
      <c r="AF369">
        <v>1103</v>
      </c>
      <c r="AG369">
        <v>1094</v>
      </c>
      <c r="AH369">
        <v>1089</v>
      </c>
      <c r="AI369">
        <v>1083.5</v>
      </c>
      <c r="AJ369">
        <v>1074</v>
      </c>
      <c r="AK369">
        <v>1066.5</v>
      </c>
      <c r="AL369">
        <v>1059</v>
      </c>
    </row>
    <row r="370" spans="1:38">
      <c r="A370" s="95">
        <v>44799</v>
      </c>
      <c r="B370" s="63">
        <v>1050</v>
      </c>
      <c r="U370">
        <f t="shared" ref="U370:U375" si="0">+Y370-X370</f>
        <v>5</v>
      </c>
      <c r="V370">
        <v>1037.5450000000001</v>
      </c>
      <c r="W370">
        <v>1060</v>
      </c>
      <c r="X370">
        <v>1056</v>
      </c>
      <c r="Y370">
        <v>1061</v>
      </c>
      <c r="Z370">
        <v>1067</v>
      </c>
      <c r="AA370">
        <v>1077</v>
      </c>
      <c r="AB370">
        <v>1087</v>
      </c>
      <c r="AC370">
        <v>1094</v>
      </c>
      <c r="AD370">
        <v>1097</v>
      </c>
      <c r="AE370">
        <v>1100</v>
      </c>
      <c r="AF370">
        <v>1100</v>
      </c>
      <c r="AG370">
        <v>1095</v>
      </c>
      <c r="AH370">
        <v>1085</v>
      </c>
      <c r="AI370">
        <v>1074</v>
      </c>
      <c r="AJ370">
        <v>1060</v>
      </c>
      <c r="AK370">
        <v>1055</v>
      </c>
      <c r="AL370">
        <v>1038</v>
      </c>
    </row>
    <row r="371" spans="1:38">
      <c r="A371" s="95">
        <v>44802</v>
      </c>
      <c r="B371" s="63">
        <v>40</v>
      </c>
      <c r="U371">
        <f t="shared" si="0"/>
        <v>7</v>
      </c>
      <c r="V371">
        <v>1037.5450000000001</v>
      </c>
      <c r="W371">
        <v>1073</v>
      </c>
      <c r="X371">
        <v>1053</v>
      </c>
      <c r="Y371">
        <v>1060</v>
      </c>
      <c r="Z371">
        <v>1067</v>
      </c>
      <c r="AA371">
        <v>1077</v>
      </c>
      <c r="AB371">
        <v>1087</v>
      </c>
      <c r="AC371">
        <v>1093</v>
      </c>
      <c r="AD371">
        <v>1097</v>
      </c>
      <c r="AE371">
        <v>1100</v>
      </c>
      <c r="AF371">
        <v>1100</v>
      </c>
      <c r="AG371">
        <v>1095</v>
      </c>
      <c r="AH371">
        <v>1085</v>
      </c>
      <c r="AI371">
        <v>1074</v>
      </c>
      <c r="AJ371">
        <v>1060</v>
      </c>
      <c r="AK371">
        <v>1055</v>
      </c>
      <c r="AL371">
        <v>1038</v>
      </c>
    </row>
    <row r="372" spans="1:38">
      <c r="A372" s="95">
        <v>44803</v>
      </c>
      <c r="B372" s="63" t="s">
        <v>436</v>
      </c>
      <c r="U372">
        <f t="shared" si="0"/>
        <v>15</v>
      </c>
      <c r="V372">
        <v>1038.307</v>
      </c>
      <c r="W372">
        <v>1050</v>
      </c>
      <c r="X372">
        <v>1030</v>
      </c>
      <c r="Y372">
        <v>1045</v>
      </c>
      <c r="Z372">
        <v>1060</v>
      </c>
      <c r="AA372">
        <v>1070</v>
      </c>
      <c r="AB372">
        <v>1075</v>
      </c>
      <c r="AC372">
        <v>1077</v>
      </c>
      <c r="AD372">
        <v>1080</v>
      </c>
      <c r="AE372">
        <v>1082</v>
      </c>
      <c r="AF372">
        <v>1080</v>
      </c>
      <c r="AG372">
        <v>1078</v>
      </c>
      <c r="AH372">
        <v>1072</v>
      </c>
      <c r="AI372">
        <v>1065</v>
      </c>
      <c r="AJ372">
        <v>1053</v>
      </c>
      <c r="AK372">
        <v>1043</v>
      </c>
      <c r="AL372">
        <v>1033</v>
      </c>
    </row>
    <row r="373" spans="1:38">
      <c r="A373" s="95">
        <v>44804</v>
      </c>
      <c r="B373" s="63">
        <v>680</v>
      </c>
      <c r="U373">
        <f t="shared" si="0"/>
        <v>15</v>
      </c>
      <c r="V373">
        <v>1039.5909999999999</v>
      </c>
      <c r="W373">
        <v>1055</v>
      </c>
      <c r="X373">
        <v>1010</v>
      </c>
      <c r="Y373">
        <v>1025</v>
      </c>
      <c r="Z373">
        <v>1035</v>
      </c>
      <c r="AA373">
        <v>1038</v>
      </c>
      <c r="AB373">
        <v>1040</v>
      </c>
      <c r="AC373">
        <v>1045</v>
      </c>
      <c r="AD373">
        <v>1050</v>
      </c>
      <c r="AE373">
        <v>1055</v>
      </c>
      <c r="AF373">
        <v>1060</v>
      </c>
      <c r="AG373">
        <v>1055</v>
      </c>
      <c r="AH373">
        <v>1043</v>
      </c>
      <c r="AI373">
        <v>1035</v>
      </c>
      <c r="AJ373">
        <v>1028</v>
      </c>
      <c r="AK373">
        <v>1018</v>
      </c>
      <c r="AL373">
        <v>1017</v>
      </c>
    </row>
    <row r="374" spans="1:38">
      <c r="A374" s="95">
        <v>44805</v>
      </c>
      <c r="B374" s="63">
        <v>913</v>
      </c>
      <c r="U374">
        <f t="shared" si="0"/>
        <v>25</v>
      </c>
      <c r="V374">
        <v>1039.5909999999999</v>
      </c>
      <c r="W374">
        <v>1071.443</v>
      </c>
      <c r="X374">
        <v>1050</v>
      </c>
      <c r="Y374">
        <v>1075</v>
      </c>
      <c r="Z374">
        <v>1100</v>
      </c>
      <c r="AA374">
        <v>1110</v>
      </c>
      <c r="AB374">
        <v>1120</v>
      </c>
      <c r="AC374">
        <v>1121</v>
      </c>
      <c r="AD374">
        <v>1128</v>
      </c>
      <c r="AE374">
        <v>1140</v>
      </c>
      <c r="AF374">
        <v>1145</v>
      </c>
      <c r="AG374">
        <v>1145</v>
      </c>
      <c r="AH374">
        <v>1130</v>
      </c>
      <c r="AI374">
        <v>1125</v>
      </c>
      <c r="AJ374">
        <v>1110</v>
      </c>
      <c r="AK374">
        <v>1105</v>
      </c>
      <c r="AL374">
        <v>1105</v>
      </c>
    </row>
    <row r="375" spans="1:38">
      <c r="A375" s="95">
        <v>44806</v>
      </c>
      <c r="B375" s="63">
        <v>30</v>
      </c>
      <c r="U375">
        <f t="shared" si="0"/>
        <v>15</v>
      </c>
      <c r="V375">
        <v>1039.5909999999999</v>
      </c>
      <c r="W375">
        <v>1090.92</v>
      </c>
      <c r="X375">
        <v>1055</v>
      </c>
      <c r="Y375">
        <v>1070</v>
      </c>
      <c r="Z375">
        <v>1095</v>
      </c>
      <c r="AA375">
        <v>1105</v>
      </c>
      <c r="AB375">
        <v>1112</v>
      </c>
      <c r="AC375">
        <v>1119</v>
      </c>
      <c r="AD375">
        <v>1125</v>
      </c>
      <c r="AE375">
        <v>1131</v>
      </c>
      <c r="AF375">
        <v>1135</v>
      </c>
      <c r="AG375">
        <v>1132</v>
      </c>
      <c r="AH375">
        <v>1120</v>
      </c>
      <c r="AI375">
        <v>1110</v>
      </c>
      <c r="AJ375">
        <v>1105</v>
      </c>
      <c r="AK375">
        <v>1095</v>
      </c>
      <c r="AL375">
        <v>1094</v>
      </c>
    </row>
    <row r="376" spans="1:38">
      <c r="A376" s="103">
        <v>44809</v>
      </c>
      <c r="U376">
        <f>+Y376-X376</f>
        <v>15</v>
      </c>
      <c r="V376" s="189">
        <v>1039.5909999999999</v>
      </c>
      <c r="W376" s="189">
        <v>1090.92</v>
      </c>
      <c r="X376" s="189">
        <v>1055</v>
      </c>
      <c r="Y376" s="189">
        <v>1070</v>
      </c>
      <c r="Z376" s="189">
        <v>1095</v>
      </c>
      <c r="AA376" s="189">
        <v>1105</v>
      </c>
      <c r="AB376" s="189">
        <v>1112</v>
      </c>
      <c r="AC376" s="189">
        <v>1119</v>
      </c>
      <c r="AD376" s="189">
        <v>1125</v>
      </c>
      <c r="AE376" s="189">
        <v>1131</v>
      </c>
      <c r="AF376" s="189">
        <v>1135</v>
      </c>
      <c r="AG376" s="189">
        <v>1132</v>
      </c>
      <c r="AH376" s="189">
        <v>1120</v>
      </c>
      <c r="AI376" s="189">
        <v>1110</v>
      </c>
      <c r="AJ376" s="189">
        <v>1105</v>
      </c>
      <c r="AK376" s="189">
        <v>1095</v>
      </c>
      <c r="AL376" s="189">
        <v>1094</v>
      </c>
    </row>
    <row r="377" spans="1:38">
      <c r="A377" s="95">
        <v>44810</v>
      </c>
      <c r="B377" s="63">
        <v>230</v>
      </c>
      <c r="U377">
        <f t="shared" ref="U377:U378" si="1">+Y377-X377</f>
        <v>25</v>
      </c>
      <c r="V377">
        <v>1039.5909999999999</v>
      </c>
      <c r="W377">
        <v>1048.318</v>
      </c>
      <c r="X377">
        <v>985</v>
      </c>
      <c r="Y377">
        <v>1010</v>
      </c>
      <c r="Z377">
        <v>1028.3330000000001</v>
      </c>
      <c r="AA377">
        <v>1038.3330000000001</v>
      </c>
      <c r="AB377">
        <v>1050</v>
      </c>
      <c r="AC377">
        <v>1062.3330000000001</v>
      </c>
      <c r="AD377">
        <v>1068.6669999999999</v>
      </c>
      <c r="AE377">
        <v>1073.3330000000001</v>
      </c>
      <c r="AF377">
        <v>1077</v>
      </c>
      <c r="AG377">
        <v>1074.3330000000001</v>
      </c>
      <c r="AH377">
        <v>1069.5</v>
      </c>
      <c r="AI377">
        <v>1064.6669999999999</v>
      </c>
      <c r="AJ377">
        <v>1055.5</v>
      </c>
      <c r="AK377">
        <v>1052.1669999999999</v>
      </c>
      <c r="AL377">
        <v>1048.8330000000001</v>
      </c>
    </row>
    <row r="378" spans="1:38">
      <c r="A378" s="95">
        <v>44811</v>
      </c>
      <c r="B378" s="63">
        <v>150</v>
      </c>
      <c r="U378">
        <f t="shared" si="1"/>
        <v>29</v>
      </c>
      <c r="W378">
        <v>973.83</v>
      </c>
      <c r="X378">
        <v>909</v>
      </c>
      <c r="Y378">
        <v>938</v>
      </c>
      <c r="Z378">
        <v>965</v>
      </c>
      <c r="AA378">
        <v>990</v>
      </c>
      <c r="AB378">
        <v>1003</v>
      </c>
      <c r="AC378">
        <v>1013</v>
      </c>
      <c r="AD378">
        <v>1020</v>
      </c>
      <c r="AE378">
        <v>1025</v>
      </c>
      <c r="AF378">
        <v>1025</v>
      </c>
      <c r="AG378">
        <v>1023</v>
      </c>
      <c r="AH378">
        <v>1018</v>
      </c>
      <c r="AI378">
        <v>1013</v>
      </c>
      <c r="AJ378">
        <v>1001</v>
      </c>
      <c r="AK378">
        <v>1001</v>
      </c>
      <c r="AL378">
        <v>1001</v>
      </c>
    </row>
    <row r="379" spans="1:38">
      <c r="A379" s="95">
        <v>44812</v>
      </c>
      <c r="B379" s="63">
        <v>164</v>
      </c>
      <c r="W379">
        <v>952.94299999999998</v>
      </c>
      <c r="X379">
        <v>900</v>
      </c>
      <c r="Y379">
        <v>930</v>
      </c>
      <c r="Z379">
        <v>960</v>
      </c>
      <c r="AA379">
        <v>985</v>
      </c>
      <c r="AB379">
        <v>998</v>
      </c>
      <c r="AC379">
        <v>1011</v>
      </c>
      <c r="AD379">
        <v>1020</v>
      </c>
      <c r="AE379">
        <v>1025</v>
      </c>
      <c r="AF379">
        <v>1025</v>
      </c>
      <c r="AG379">
        <v>1023</v>
      </c>
      <c r="AH379">
        <v>1018</v>
      </c>
      <c r="AI379">
        <v>1013</v>
      </c>
      <c r="AJ379">
        <v>1005</v>
      </c>
      <c r="AK379">
        <v>1001</v>
      </c>
      <c r="AL379">
        <v>1001</v>
      </c>
    </row>
    <row r="380" spans="1:38">
      <c r="A380" s="95">
        <v>44813</v>
      </c>
      <c r="B380" s="63" t="s">
        <v>436</v>
      </c>
      <c r="W380">
        <v>956.92</v>
      </c>
      <c r="X380">
        <v>870</v>
      </c>
      <c r="Y380">
        <v>920</v>
      </c>
      <c r="Z380">
        <v>960</v>
      </c>
      <c r="AA380">
        <v>980</v>
      </c>
      <c r="AB380" s="189">
        <v>998</v>
      </c>
      <c r="AC380">
        <v>1020</v>
      </c>
      <c r="AD380">
        <v>1025</v>
      </c>
      <c r="AE380">
        <v>1030</v>
      </c>
      <c r="AF380">
        <v>1035</v>
      </c>
      <c r="AG380">
        <v>1030</v>
      </c>
      <c r="AH380">
        <v>1025</v>
      </c>
      <c r="AI380">
        <v>1020</v>
      </c>
      <c r="AJ380">
        <v>1015</v>
      </c>
      <c r="AK380">
        <v>1005</v>
      </c>
      <c r="AL380">
        <v>995</v>
      </c>
    </row>
    <row r="381" spans="1:38">
      <c r="A381" s="95">
        <v>44816</v>
      </c>
      <c r="B381" s="63">
        <v>70</v>
      </c>
      <c r="W381">
        <v>982.34100000000001</v>
      </c>
      <c r="X381">
        <v>925</v>
      </c>
      <c r="Y381">
        <v>950</v>
      </c>
      <c r="Z381">
        <v>985</v>
      </c>
      <c r="AA381">
        <v>1005</v>
      </c>
      <c r="AB381">
        <v>1020</v>
      </c>
      <c r="AC381">
        <v>1030</v>
      </c>
      <c r="AD381">
        <v>1040</v>
      </c>
      <c r="AE381">
        <v>1050</v>
      </c>
      <c r="AF381">
        <v>1055</v>
      </c>
      <c r="AG381">
        <v>1055</v>
      </c>
      <c r="AH381">
        <v>1050</v>
      </c>
      <c r="AI381">
        <v>1045</v>
      </c>
      <c r="AJ381">
        <v>1035</v>
      </c>
      <c r="AK381">
        <v>1025</v>
      </c>
      <c r="AL381">
        <v>1015</v>
      </c>
    </row>
    <row r="382" spans="1:38">
      <c r="A382" s="95">
        <v>44817</v>
      </c>
      <c r="B382" s="63">
        <v>500</v>
      </c>
      <c r="W382">
        <v>1022.2140000000001</v>
      </c>
      <c r="X382">
        <v>970</v>
      </c>
      <c r="Y382">
        <v>990</v>
      </c>
      <c r="Z382">
        <v>1005</v>
      </c>
      <c r="AA382">
        <v>1025</v>
      </c>
      <c r="AB382">
        <v>1040</v>
      </c>
      <c r="AC382">
        <v>1055</v>
      </c>
      <c r="AD382">
        <v>1065</v>
      </c>
      <c r="AE382">
        <v>1070</v>
      </c>
      <c r="AF382">
        <v>1070</v>
      </c>
      <c r="AG382">
        <v>1068</v>
      </c>
      <c r="AH382">
        <v>1065</v>
      </c>
      <c r="AI382">
        <v>1063</v>
      </c>
      <c r="AJ382">
        <v>1055</v>
      </c>
      <c r="AK382">
        <v>1045</v>
      </c>
      <c r="AL382">
        <v>1035</v>
      </c>
    </row>
    <row r="383" spans="1:38">
      <c r="A383" s="95">
        <v>44818</v>
      </c>
      <c r="B383" s="63">
        <v>390</v>
      </c>
      <c r="W383">
        <v>1028.643</v>
      </c>
      <c r="X383">
        <v>950</v>
      </c>
      <c r="Y383">
        <v>990</v>
      </c>
      <c r="Z383">
        <v>1015</v>
      </c>
      <c r="AA383">
        <v>1035</v>
      </c>
      <c r="AB383">
        <v>1055</v>
      </c>
      <c r="AC383">
        <v>1070</v>
      </c>
      <c r="AD383">
        <v>1075</v>
      </c>
      <c r="AE383">
        <v>1083</v>
      </c>
      <c r="AF383">
        <v>1085</v>
      </c>
      <c r="AG383">
        <v>1082</v>
      </c>
      <c r="AH383">
        <v>1075</v>
      </c>
      <c r="AI383">
        <v>1073</v>
      </c>
      <c r="AJ383">
        <v>1065</v>
      </c>
      <c r="AK383">
        <v>1055</v>
      </c>
      <c r="AL383">
        <v>1045</v>
      </c>
    </row>
    <row r="384" spans="1:38">
      <c r="A384" s="95">
        <v>44819</v>
      </c>
      <c r="B384" s="63">
        <v>490</v>
      </c>
      <c r="W384">
        <v>1032.3689999999999</v>
      </c>
      <c r="X384">
        <v>970</v>
      </c>
      <c r="Y384">
        <v>1000</v>
      </c>
      <c r="Z384">
        <v>1050</v>
      </c>
      <c r="AA384">
        <v>1065</v>
      </c>
      <c r="AB384">
        <v>1070</v>
      </c>
      <c r="AC384">
        <v>1085</v>
      </c>
      <c r="AD384">
        <v>1095</v>
      </c>
      <c r="AE384">
        <v>1108</v>
      </c>
      <c r="AF384">
        <v>1116</v>
      </c>
      <c r="AG384">
        <v>1114</v>
      </c>
      <c r="AH384">
        <v>1100</v>
      </c>
      <c r="AI384">
        <v>1090</v>
      </c>
      <c r="AJ384">
        <v>1080</v>
      </c>
      <c r="AK384">
        <v>1080</v>
      </c>
      <c r="AL384">
        <v>1070</v>
      </c>
    </row>
    <row r="385" spans="1:38">
      <c r="A385" s="95">
        <v>44820</v>
      </c>
      <c r="B385" s="63">
        <v>60</v>
      </c>
      <c r="W385">
        <v>1016.024</v>
      </c>
      <c r="X385">
        <v>885</v>
      </c>
      <c r="Y385">
        <v>950</v>
      </c>
      <c r="Z385">
        <v>990</v>
      </c>
      <c r="AA385">
        <v>1010</v>
      </c>
      <c r="AB385">
        <v>1025</v>
      </c>
      <c r="AC385">
        <v>1040</v>
      </c>
      <c r="AD385">
        <v>1060</v>
      </c>
      <c r="AE385">
        <v>1070</v>
      </c>
      <c r="AF385">
        <v>1080</v>
      </c>
      <c r="AG385">
        <v>1070</v>
      </c>
      <c r="AH385">
        <v>1060</v>
      </c>
      <c r="AI385">
        <v>1050</v>
      </c>
      <c r="AJ385">
        <v>1045</v>
      </c>
      <c r="AK385">
        <v>1040</v>
      </c>
      <c r="AL385">
        <v>1035</v>
      </c>
    </row>
    <row r="386" spans="1:38">
      <c r="A386" s="95">
        <v>44823</v>
      </c>
      <c r="B386" s="63" t="s">
        <v>436</v>
      </c>
      <c r="W386">
        <v>1016.024</v>
      </c>
      <c r="X386">
        <v>880</v>
      </c>
      <c r="Y386">
        <v>950</v>
      </c>
      <c r="Z386">
        <v>990</v>
      </c>
      <c r="AA386">
        <v>1010</v>
      </c>
      <c r="AB386">
        <v>1025</v>
      </c>
      <c r="AC386">
        <v>1040</v>
      </c>
      <c r="AD386">
        <v>1060</v>
      </c>
      <c r="AE386">
        <v>1070</v>
      </c>
      <c r="AF386">
        <v>1080</v>
      </c>
      <c r="AG386">
        <v>1070</v>
      </c>
      <c r="AH386">
        <v>1060</v>
      </c>
      <c r="AI386">
        <v>1050</v>
      </c>
      <c r="AJ386">
        <v>1045</v>
      </c>
      <c r="AK386">
        <v>1040</v>
      </c>
      <c r="AL386">
        <v>1035</v>
      </c>
    </row>
    <row r="387" spans="1:38">
      <c r="A387" s="95">
        <v>44824</v>
      </c>
      <c r="B387" s="63">
        <v>245</v>
      </c>
      <c r="W387">
        <v>1011.976</v>
      </c>
      <c r="X387">
        <v>890</v>
      </c>
      <c r="Y387">
        <v>930</v>
      </c>
      <c r="Z387">
        <v>970</v>
      </c>
      <c r="AA387">
        <v>1005</v>
      </c>
      <c r="AB387">
        <v>1020</v>
      </c>
      <c r="AC387">
        <v>1040</v>
      </c>
      <c r="AD387">
        <v>1055</v>
      </c>
      <c r="AE387">
        <v>1063</v>
      </c>
      <c r="AF387">
        <v>1070</v>
      </c>
      <c r="AG387">
        <v>1060</v>
      </c>
      <c r="AH387">
        <v>1060</v>
      </c>
      <c r="AI387">
        <v>1050</v>
      </c>
      <c r="AJ387">
        <v>1045</v>
      </c>
      <c r="AK387">
        <v>1038</v>
      </c>
      <c r="AL387">
        <v>1028</v>
      </c>
    </row>
    <row r="388" spans="1:38">
      <c r="A388" s="95">
        <v>44825</v>
      </c>
      <c r="B388" s="63">
        <v>787</v>
      </c>
      <c r="W388">
        <v>1001.024</v>
      </c>
      <c r="X388">
        <v>880</v>
      </c>
      <c r="Y388">
        <v>930</v>
      </c>
      <c r="Z388">
        <v>979</v>
      </c>
      <c r="AA388">
        <v>1010</v>
      </c>
      <c r="AB388">
        <v>1030</v>
      </c>
      <c r="AC388">
        <v>1048</v>
      </c>
      <c r="AD388">
        <v>1063</v>
      </c>
      <c r="AE388">
        <v>1070</v>
      </c>
      <c r="AF388">
        <v>1076</v>
      </c>
      <c r="AG388">
        <v>1070</v>
      </c>
      <c r="AH388">
        <v>1065</v>
      </c>
      <c r="AI388">
        <v>1060</v>
      </c>
      <c r="AJ388">
        <v>1049</v>
      </c>
      <c r="AK388">
        <v>1040</v>
      </c>
      <c r="AL388">
        <v>1030</v>
      </c>
    </row>
    <row r="389" spans="1:38">
      <c r="A389" s="95">
        <v>44826</v>
      </c>
      <c r="B389" s="63">
        <v>113</v>
      </c>
      <c r="W389">
        <v>998.32100000000003</v>
      </c>
      <c r="X389">
        <v>898</v>
      </c>
      <c r="Y389">
        <v>940</v>
      </c>
      <c r="Z389">
        <v>980</v>
      </c>
      <c r="AA389">
        <v>1010</v>
      </c>
      <c r="AB389">
        <v>1030</v>
      </c>
      <c r="AC389">
        <v>1046</v>
      </c>
      <c r="AD389">
        <v>1055</v>
      </c>
      <c r="AE389">
        <v>1060</v>
      </c>
      <c r="AF389">
        <v>1065</v>
      </c>
      <c r="AG389">
        <v>1070</v>
      </c>
      <c r="AH389">
        <v>1064.5</v>
      </c>
      <c r="AI389">
        <v>1056.5</v>
      </c>
      <c r="AJ389">
        <v>1046.5</v>
      </c>
      <c r="AK389">
        <v>1037.5</v>
      </c>
      <c r="AL389">
        <v>1028.5</v>
      </c>
    </row>
    <row r="390" spans="1:38">
      <c r="A390" s="95">
        <v>44827</v>
      </c>
      <c r="B390" s="63">
        <v>340</v>
      </c>
      <c r="W390">
        <v>999.94</v>
      </c>
      <c r="X390">
        <v>900</v>
      </c>
      <c r="Y390">
        <v>950</v>
      </c>
      <c r="Z390">
        <v>1000</v>
      </c>
      <c r="AA390">
        <v>1035</v>
      </c>
      <c r="AB390">
        <v>1070</v>
      </c>
      <c r="AC390">
        <v>1095</v>
      </c>
      <c r="AD390">
        <v>1100</v>
      </c>
      <c r="AE390">
        <v>1105</v>
      </c>
      <c r="AF390">
        <v>1114</v>
      </c>
      <c r="AG390">
        <v>1105</v>
      </c>
      <c r="AH390">
        <v>1100</v>
      </c>
      <c r="AI390">
        <v>1095</v>
      </c>
      <c r="AJ390">
        <v>1085</v>
      </c>
      <c r="AK390">
        <v>1070</v>
      </c>
      <c r="AL390">
        <v>1055</v>
      </c>
    </row>
    <row r="391" spans="1:38">
      <c r="A391" s="95">
        <v>44830</v>
      </c>
      <c r="B391" s="63" t="s">
        <v>436</v>
      </c>
      <c r="W391">
        <v>995.65499999999997</v>
      </c>
      <c r="X391">
        <v>905</v>
      </c>
      <c r="Y391">
        <v>945</v>
      </c>
      <c r="Z391">
        <v>1005</v>
      </c>
      <c r="AA391">
        <v>1035</v>
      </c>
      <c r="AB391">
        <v>1065</v>
      </c>
      <c r="AC391">
        <v>1085</v>
      </c>
      <c r="AD391">
        <v>1100</v>
      </c>
      <c r="AE391">
        <v>1105</v>
      </c>
      <c r="AF391">
        <v>1100</v>
      </c>
      <c r="AG391">
        <v>1095</v>
      </c>
      <c r="AH391">
        <v>1091</v>
      </c>
      <c r="AI391">
        <v>1085</v>
      </c>
      <c r="AJ391">
        <v>1075</v>
      </c>
      <c r="AK391">
        <v>1060</v>
      </c>
      <c r="AL391">
        <v>1045</v>
      </c>
    </row>
    <row r="392" spans="1:38">
      <c r="A392" s="95">
        <v>44831</v>
      </c>
      <c r="B392" s="63">
        <v>860</v>
      </c>
      <c r="W392">
        <v>994.81</v>
      </c>
      <c r="X392">
        <v>965</v>
      </c>
      <c r="Y392">
        <v>995</v>
      </c>
      <c r="Z392">
        <v>1025</v>
      </c>
      <c r="AA392">
        <v>1057</v>
      </c>
      <c r="AB392">
        <v>1080</v>
      </c>
      <c r="AC392">
        <v>1098</v>
      </c>
      <c r="AD392">
        <v>1104</v>
      </c>
      <c r="AE392">
        <v>1110</v>
      </c>
      <c r="AF392">
        <v>1110</v>
      </c>
      <c r="AG392">
        <v>1099</v>
      </c>
      <c r="AH392">
        <v>1097</v>
      </c>
      <c r="AI392">
        <v>1095</v>
      </c>
      <c r="AJ392">
        <v>1085</v>
      </c>
      <c r="AK392">
        <v>1075</v>
      </c>
      <c r="AL392">
        <v>1060</v>
      </c>
    </row>
    <row r="393" spans="1:38">
      <c r="A393" s="95">
        <v>44832</v>
      </c>
      <c r="B393" s="63">
        <v>505</v>
      </c>
      <c r="W393">
        <v>992.76199999999994</v>
      </c>
      <c r="X393">
        <v>965</v>
      </c>
      <c r="Y393">
        <v>995</v>
      </c>
      <c r="Z393">
        <v>1030</v>
      </c>
      <c r="AA393">
        <v>1059</v>
      </c>
      <c r="AB393">
        <v>1074</v>
      </c>
      <c r="AC393">
        <v>1092</v>
      </c>
      <c r="AD393">
        <v>1099</v>
      </c>
      <c r="AE393">
        <v>1105</v>
      </c>
      <c r="AF393">
        <v>1105</v>
      </c>
      <c r="AG393">
        <v>1100</v>
      </c>
      <c r="AH393">
        <v>1095</v>
      </c>
      <c r="AI393">
        <v>1090</v>
      </c>
      <c r="AJ393">
        <v>1085</v>
      </c>
      <c r="AK393">
        <v>1068</v>
      </c>
      <c r="AL393">
        <v>1051</v>
      </c>
    </row>
    <row r="394" spans="1:38">
      <c r="A394" s="95">
        <v>44833</v>
      </c>
      <c r="B394" s="63">
        <v>651</v>
      </c>
      <c r="W394">
        <v>995.226</v>
      </c>
      <c r="X394">
        <v>980</v>
      </c>
      <c r="Y394">
        <v>1015</v>
      </c>
      <c r="Z394">
        <v>1047</v>
      </c>
      <c r="AA394">
        <v>1072</v>
      </c>
      <c r="AB394">
        <v>1087</v>
      </c>
      <c r="AC394">
        <v>1102</v>
      </c>
      <c r="AD394">
        <v>1110</v>
      </c>
      <c r="AE394">
        <v>1115</v>
      </c>
      <c r="AF394">
        <v>1116</v>
      </c>
      <c r="AG394">
        <v>1115</v>
      </c>
      <c r="AH394">
        <v>1110</v>
      </c>
      <c r="AI394">
        <v>1105</v>
      </c>
      <c r="AJ394">
        <v>1095</v>
      </c>
      <c r="AK394">
        <v>1080</v>
      </c>
      <c r="AL394">
        <v>1065</v>
      </c>
    </row>
    <row r="395" spans="1:38">
      <c r="A395" s="95">
        <v>44834</v>
      </c>
      <c r="B395" s="63">
        <v>885</v>
      </c>
      <c r="W395">
        <v>997.40499999999997</v>
      </c>
      <c r="X395">
        <v>985</v>
      </c>
      <c r="Y395">
        <v>1015</v>
      </c>
      <c r="Z395">
        <v>1047</v>
      </c>
      <c r="AA395">
        <v>1065</v>
      </c>
      <c r="AB395">
        <v>1075</v>
      </c>
      <c r="AC395">
        <v>1085</v>
      </c>
      <c r="AD395">
        <v>1092</v>
      </c>
      <c r="AE395">
        <v>1098</v>
      </c>
      <c r="AF395">
        <v>1098</v>
      </c>
      <c r="AG395">
        <v>1098</v>
      </c>
      <c r="AH395">
        <v>1093</v>
      </c>
      <c r="AI395">
        <v>1087</v>
      </c>
      <c r="AJ395">
        <v>1077</v>
      </c>
      <c r="AK395">
        <v>1062</v>
      </c>
      <c r="AL395">
        <v>1049</v>
      </c>
    </row>
    <row r="396" spans="1:38">
      <c r="A396" s="95">
        <v>44837</v>
      </c>
      <c r="B396" s="63">
        <v>60</v>
      </c>
      <c r="W396">
        <v>997.40499999999997</v>
      </c>
      <c r="X396">
        <v>951.44</v>
      </c>
      <c r="Y396">
        <v>990</v>
      </c>
      <c r="Z396">
        <v>1020</v>
      </c>
      <c r="AA396">
        <v>1035</v>
      </c>
      <c r="AB396">
        <v>1050</v>
      </c>
      <c r="AC396">
        <v>1060</v>
      </c>
      <c r="AD396">
        <v>1065</v>
      </c>
      <c r="AE396">
        <v>1070</v>
      </c>
      <c r="AF396">
        <v>1085</v>
      </c>
      <c r="AG396">
        <v>1077.5</v>
      </c>
      <c r="AH396">
        <v>1072.5</v>
      </c>
      <c r="AI396">
        <v>1063</v>
      </c>
      <c r="AJ396">
        <v>1052</v>
      </c>
      <c r="AK396">
        <v>1040</v>
      </c>
      <c r="AL396">
        <v>1032</v>
      </c>
    </row>
    <row r="397" spans="1:38">
      <c r="A397" s="95">
        <v>44838</v>
      </c>
      <c r="B397" s="63">
        <v>50</v>
      </c>
      <c r="W397">
        <v>997.40499999999997</v>
      </c>
      <c r="X397">
        <v>855.774</v>
      </c>
      <c r="Y397">
        <v>870</v>
      </c>
      <c r="Z397">
        <v>920</v>
      </c>
      <c r="AA397">
        <v>955</v>
      </c>
      <c r="AB397">
        <v>975</v>
      </c>
      <c r="AC397">
        <v>985</v>
      </c>
      <c r="AD397">
        <v>993</v>
      </c>
      <c r="AE397" s="463">
        <v>1070</v>
      </c>
      <c r="AF397">
        <v>1007</v>
      </c>
      <c r="AG397" s="463">
        <v>1077.5</v>
      </c>
      <c r="AH397">
        <v>995</v>
      </c>
      <c r="AI397">
        <v>990</v>
      </c>
      <c r="AJ397">
        <v>975</v>
      </c>
      <c r="AK397">
        <v>965</v>
      </c>
      <c r="AL397">
        <v>955</v>
      </c>
    </row>
    <row r="398" spans="1:38">
      <c r="A398" s="95">
        <v>44839</v>
      </c>
      <c r="B398" s="63">
        <v>75</v>
      </c>
      <c r="W398" s="28">
        <v>997.40499999999997</v>
      </c>
      <c r="X398">
        <v>804.298</v>
      </c>
      <c r="Y398">
        <v>830</v>
      </c>
      <c r="Z398">
        <v>870</v>
      </c>
      <c r="AA398">
        <v>915</v>
      </c>
      <c r="AB398">
        <v>940</v>
      </c>
      <c r="AC398">
        <v>952</v>
      </c>
      <c r="AD398">
        <v>965</v>
      </c>
      <c r="AE398">
        <v>980</v>
      </c>
      <c r="AF398">
        <v>990</v>
      </c>
      <c r="AG398">
        <v>980</v>
      </c>
      <c r="AH398">
        <v>975</v>
      </c>
      <c r="AI398">
        <v>967.5</v>
      </c>
      <c r="AJ398">
        <v>950</v>
      </c>
      <c r="AK398">
        <v>945</v>
      </c>
      <c r="AL398">
        <v>941</v>
      </c>
    </row>
    <row r="399" spans="1:38">
      <c r="A399" s="95">
        <v>44840</v>
      </c>
      <c r="B399" s="63">
        <v>20</v>
      </c>
      <c r="X399">
        <v>832.35699999999997</v>
      </c>
      <c r="Y399">
        <v>887.5</v>
      </c>
      <c r="Z399">
        <v>920</v>
      </c>
      <c r="AA399">
        <v>940</v>
      </c>
      <c r="AB399">
        <v>970</v>
      </c>
      <c r="AC399">
        <v>985</v>
      </c>
      <c r="AD399">
        <v>998</v>
      </c>
      <c r="AE399">
        <v>1003</v>
      </c>
      <c r="AF399">
        <v>1008</v>
      </c>
      <c r="AG399">
        <v>1005</v>
      </c>
      <c r="AH399">
        <v>998</v>
      </c>
      <c r="AI399">
        <v>991</v>
      </c>
      <c r="AJ399">
        <v>980</v>
      </c>
      <c r="AK399">
        <v>971</v>
      </c>
      <c r="AL399">
        <v>970</v>
      </c>
    </row>
    <row r="400" spans="1:38">
      <c r="A400" s="95">
        <v>44841</v>
      </c>
      <c r="B400" s="63">
        <v>380</v>
      </c>
      <c r="X400">
        <v>872.64300000000003</v>
      </c>
      <c r="Y400">
        <v>920</v>
      </c>
      <c r="Z400">
        <v>955</v>
      </c>
      <c r="AA400">
        <v>985</v>
      </c>
      <c r="AB400">
        <v>1005</v>
      </c>
      <c r="AC400">
        <v>1024</v>
      </c>
      <c r="AD400">
        <v>1030</v>
      </c>
      <c r="AE400">
        <v>1036</v>
      </c>
      <c r="AF400">
        <v>1033</v>
      </c>
      <c r="AG400">
        <v>1031</v>
      </c>
      <c r="AH400">
        <v>1028</v>
      </c>
      <c r="AI400">
        <v>1025</v>
      </c>
      <c r="AJ400">
        <v>1012.5</v>
      </c>
      <c r="AK400">
        <v>1000</v>
      </c>
      <c r="AL400">
        <v>987.5</v>
      </c>
    </row>
    <row r="401" spans="1:38">
      <c r="A401" s="95">
        <v>44844</v>
      </c>
      <c r="B401" s="63" t="s">
        <v>436</v>
      </c>
      <c r="X401">
        <v>872.06</v>
      </c>
      <c r="Y401">
        <v>920</v>
      </c>
      <c r="Z401">
        <v>960</v>
      </c>
      <c r="AA401">
        <v>990</v>
      </c>
      <c r="AB401">
        <v>1015</v>
      </c>
      <c r="AC401">
        <v>1030</v>
      </c>
      <c r="AD401">
        <v>1035</v>
      </c>
      <c r="AE401">
        <v>1040</v>
      </c>
      <c r="AF401">
        <v>1043</v>
      </c>
      <c r="AG401">
        <v>1040</v>
      </c>
      <c r="AH401">
        <v>1035</v>
      </c>
      <c r="AI401">
        <v>1030</v>
      </c>
      <c r="AJ401">
        <v>1015</v>
      </c>
      <c r="AK401">
        <v>1005</v>
      </c>
      <c r="AL401">
        <v>993</v>
      </c>
    </row>
    <row r="402" spans="1:38">
      <c r="A402" s="95">
        <v>44845</v>
      </c>
      <c r="B402" s="63">
        <v>272</v>
      </c>
      <c r="X402">
        <v>890.41700000000003</v>
      </c>
      <c r="Y402">
        <v>975</v>
      </c>
      <c r="Z402">
        <v>1000</v>
      </c>
      <c r="AA402">
        <v>1030</v>
      </c>
      <c r="AB402">
        <v>1055</v>
      </c>
      <c r="AC402">
        <v>1075</v>
      </c>
      <c r="AD402">
        <v>1075</v>
      </c>
      <c r="AE402">
        <v>1078</v>
      </c>
      <c r="AF402">
        <v>1081</v>
      </c>
      <c r="AG402">
        <v>1078</v>
      </c>
      <c r="AH402">
        <v>1073</v>
      </c>
      <c r="AI402">
        <v>1068</v>
      </c>
      <c r="AJ402">
        <v>1055</v>
      </c>
      <c r="AK402">
        <v>1040</v>
      </c>
      <c r="AL402">
        <v>1030</v>
      </c>
    </row>
    <row r="403" spans="1:38">
      <c r="A403" s="95">
        <v>44846</v>
      </c>
      <c r="B403" s="63">
        <v>307</v>
      </c>
      <c r="X403">
        <v>887.85699999999997</v>
      </c>
      <c r="Y403">
        <v>965</v>
      </c>
      <c r="Z403">
        <v>990</v>
      </c>
      <c r="AA403">
        <v>1015</v>
      </c>
      <c r="AB403">
        <v>1030</v>
      </c>
      <c r="AC403">
        <v>1043</v>
      </c>
      <c r="AD403">
        <v>1050</v>
      </c>
      <c r="AE403">
        <v>1055</v>
      </c>
      <c r="AF403">
        <v>1058</v>
      </c>
      <c r="AG403">
        <v>1053</v>
      </c>
      <c r="AH403">
        <v>1048</v>
      </c>
      <c r="AI403">
        <v>1043</v>
      </c>
      <c r="AJ403">
        <v>1030</v>
      </c>
      <c r="AK403">
        <v>1015</v>
      </c>
      <c r="AL403">
        <v>999</v>
      </c>
    </row>
    <row r="404" spans="1:38">
      <c r="A404" s="95">
        <v>44847</v>
      </c>
      <c r="B404" s="63">
        <v>50</v>
      </c>
      <c r="X404">
        <v>889.09500000000003</v>
      </c>
      <c r="Y404">
        <v>965</v>
      </c>
      <c r="Z404">
        <v>990</v>
      </c>
      <c r="AA404">
        <v>1015</v>
      </c>
      <c r="AB404">
        <v>1030</v>
      </c>
      <c r="AC404">
        <v>1045</v>
      </c>
      <c r="AD404">
        <v>1055</v>
      </c>
      <c r="AE404">
        <v>1060</v>
      </c>
      <c r="AF404">
        <v>1063</v>
      </c>
      <c r="AG404">
        <v>1060</v>
      </c>
      <c r="AH404">
        <v>1055</v>
      </c>
      <c r="AI404">
        <v>1050</v>
      </c>
      <c r="AJ404">
        <v>1035</v>
      </c>
      <c r="AK404">
        <v>1020</v>
      </c>
      <c r="AL404">
        <v>1005</v>
      </c>
    </row>
    <row r="405" spans="1:38">
      <c r="A405" s="95">
        <v>44848</v>
      </c>
      <c r="B405" s="63">
        <v>140</v>
      </c>
      <c r="X405">
        <v>881.274</v>
      </c>
      <c r="Y405">
        <v>945</v>
      </c>
      <c r="Z405">
        <v>970</v>
      </c>
      <c r="AA405">
        <v>1000</v>
      </c>
      <c r="AB405">
        <v>1015</v>
      </c>
      <c r="AC405">
        <v>1025</v>
      </c>
      <c r="AD405">
        <v>1035</v>
      </c>
      <c r="AE405">
        <v>1040</v>
      </c>
      <c r="AF405">
        <v>1045</v>
      </c>
      <c r="AG405">
        <v>1040</v>
      </c>
      <c r="AH405">
        <v>1035</v>
      </c>
      <c r="AI405">
        <v>1030</v>
      </c>
      <c r="AJ405">
        <v>1015</v>
      </c>
      <c r="AK405">
        <v>1005</v>
      </c>
      <c r="AL405">
        <v>995</v>
      </c>
    </row>
    <row r="406" spans="1:38">
      <c r="A406" s="95">
        <v>44851</v>
      </c>
      <c r="B406" s="63">
        <v>24</v>
      </c>
      <c r="X406">
        <v>875.5</v>
      </c>
      <c r="Y406">
        <v>930</v>
      </c>
      <c r="Z406">
        <v>955</v>
      </c>
      <c r="AA406">
        <v>985</v>
      </c>
      <c r="AB406">
        <v>1000</v>
      </c>
      <c r="AC406">
        <v>1015</v>
      </c>
      <c r="AD406">
        <v>1025</v>
      </c>
      <c r="AE406">
        <v>1031.5</v>
      </c>
      <c r="AF406">
        <v>1035</v>
      </c>
      <c r="AG406">
        <v>1031.5</v>
      </c>
      <c r="AH406">
        <v>1026.5</v>
      </c>
      <c r="AI406">
        <v>1021.5</v>
      </c>
      <c r="AJ406">
        <v>1006.5</v>
      </c>
      <c r="AK406">
        <v>996.5</v>
      </c>
      <c r="AL406">
        <v>986.5</v>
      </c>
    </row>
    <row r="407" spans="1:38">
      <c r="A407" s="95">
        <v>44852</v>
      </c>
      <c r="B407" s="63">
        <v>187</v>
      </c>
      <c r="X407">
        <v>868.78599999999994</v>
      </c>
      <c r="Y407">
        <v>890</v>
      </c>
      <c r="Z407">
        <v>925</v>
      </c>
      <c r="AA407">
        <v>955</v>
      </c>
      <c r="AB407">
        <v>975</v>
      </c>
      <c r="AC407">
        <v>990</v>
      </c>
      <c r="AD407">
        <v>1000</v>
      </c>
      <c r="AE407">
        <v>1011</v>
      </c>
      <c r="AF407">
        <v>1017</v>
      </c>
      <c r="AG407">
        <v>1015</v>
      </c>
      <c r="AH407">
        <v>1010</v>
      </c>
      <c r="AI407">
        <v>1005</v>
      </c>
      <c r="AJ407">
        <v>990</v>
      </c>
      <c r="AK407">
        <v>975</v>
      </c>
      <c r="AL407">
        <v>960</v>
      </c>
    </row>
    <row r="408" spans="1:38">
      <c r="A408" s="95">
        <v>44853</v>
      </c>
      <c r="B408" s="63">
        <v>258</v>
      </c>
      <c r="X408">
        <v>865.10699999999997</v>
      </c>
      <c r="Y408">
        <v>873</v>
      </c>
      <c r="Z408">
        <v>900</v>
      </c>
      <c r="AA408">
        <v>930</v>
      </c>
      <c r="AB408">
        <v>955</v>
      </c>
      <c r="AC408">
        <v>975</v>
      </c>
      <c r="AD408">
        <v>990</v>
      </c>
      <c r="AE408">
        <v>1000</v>
      </c>
      <c r="AF408">
        <v>1010</v>
      </c>
      <c r="AG408">
        <v>1005</v>
      </c>
      <c r="AH408">
        <v>1000</v>
      </c>
      <c r="AI408">
        <v>995</v>
      </c>
      <c r="AJ408">
        <v>980</v>
      </c>
      <c r="AK408">
        <v>970</v>
      </c>
      <c r="AL408">
        <v>960</v>
      </c>
    </row>
    <row r="409" spans="1:38">
      <c r="A409" s="95">
        <v>44854</v>
      </c>
      <c r="B409" s="63">
        <v>375</v>
      </c>
      <c r="X409">
        <v>867.83299999999997</v>
      </c>
      <c r="Y409">
        <v>900</v>
      </c>
      <c r="Z409">
        <v>940</v>
      </c>
      <c r="AA409">
        <v>961</v>
      </c>
      <c r="AB409">
        <v>981</v>
      </c>
      <c r="AC409">
        <v>998</v>
      </c>
      <c r="AD409">
        <v>1002</v>
      </c>
      <c r="AE409">
        <v>1005</v>
      </c>
      <c r="AF409">
        <v>1008</v>
      </c>
      <c r="AG409">
        <v>1007</v>
      </c>
      <c r="AH409">
        <v>1005</v>
      </c>
      <c r="AI409">
        <v>1002</v>
      </c>
      <c r="AJ409">
        <v>991</v>
      </c>
      <c r="AK409">
        <v>975</v>
      </c>
      <c r="AL409">
        <v>960</v>
      </c>
    </row>
    <row r="410" spans="1:38">
      <c r="A410" s="95">
        <v>44855</v>
      </c>
      <c r="B410" s="63">
        <v>155</v>
      </c>
      <c r="X410">
        <v>868</v>
      </c>
      <c r="Y410">
        <v>910</v>
      </c>
      <c r="Z410">
        <v>940</v>
      </c>
      <c r="AA410">
        <v>960</v>
      </c>
      <c r="AB410">
        <v>975</v>
      </c>
      <c r="AC410">
        <v>990</v>
      </c>
      <c r="AD410">
        <v>1005</v>
      </c>
      <c r="AE410">
        <v>1007.5</v>
      </c>
      <c r="AF410">
        <v>1007.5</v>
      </c>
      <c r="AG410">
        <v>1007.5</v>
      </c>
      <c r="AH410">
        <v>1007.5</v>
      </c>
      <c r="AI410">
        <v>1005</v>
      </c>
      <c r="AJ410">
        <v>990</v>
      </c>
      <c r="AK410">
        <v>980</v>
      </c>
      <c r="AL410">
        <v>970</v>
      </c>
    </row>
    <row r="411" spans="1:38">
      <c r="A411" s="95">
        <v>44858</v>
      </c>
      <c r="B411" s="63">
        <v>110</v>
      </c>
      <c r="X411">
        <v>866.33299999999997</v>
      </c>
      <c r="Y411">
        <v>905</v>
      </c>
      <c r="Z411">
        <v>933</v>
      </c>
      <c r="AA411">
        <v>953</v>
      </c>
      <c r="AB411">
        <v>978</v>
      </c>
      <c r="AC411">
        <v>993</v>
      </c>
      <c r="AD411">
        <v>1003</v>
      </c>
      <c r="AE411">
        <v>1005</v>
      </c>
      <c r="AF411">
        <v>1005</v>
      </c>
      <c r="AG411">
        <v>1005</v>
      </c>
      <c r="AH411">
        <v>1005</v>
      </c>
      <c r="AI411">
        <v>1003</v>
      </c>
      <c r="AJ411">
        <v>990</v>
      </c>
      <c r="AK411">
        <v>978</v>
      </c>
      <c r="AL411">
        <v>967</v>
      </c>
    </row>
    <row r="412" spans="1:38">
      <c r="A412" s="95">
        <v>44859</v>
      </c>
      <c r="B412" s="63" t="s">
        <v>436</v>
      </c>
      <c r="X412">
        <v>865.92899999999997</v>
      </c>
      <c r="Y412">
        <v>880</v>
      </c>
      <c r="Z412">
        <v>920</v>
      </c>
      <c r="AA412">
        <v>945</v>
      </c>
      <c r="AB412">
        <v>975</v>
      </c>
      <c r="AC412">
        <v>990</v>
      </c>
      <c r="AD412">
        <v>998</v>
      </c>
      <c r="AE412">
        <v>1000</v>
      </c>
      <c r="AF412">
        <v>1000</v>
      </c>
      <c r="AG412">
        <v>1000</v>
      </c>
      <c r="AH412">
        <v>1000</v>
      </c>
      <c r="AI412">
        <v>998</v>
      </c>
      <c r="AJ412">
        <v>985</v>
      </c>
      <c r="AK412">
        <v>971</v>
      </c>
      <c r="AL412">
        <v>961</v>
      </c>
    </row>
    <row r="413" spans="1:38">
      <c r="A413" s="95">
        <v>44860</v>
      </c>
      <c r="B413" s="63">
        <v>155</v>
      </c>
      <c r="X413">
        <v>866.08299999999997</v>
      </c>
      <c r="Y413">
        <v>885</v>
      </c>
      <c r="Z413">
        <v>915</v>
      </c>
      <c r="AA413">
        <v>943</v>
      </c>
      <c r="AB413">
        <v>965</v>
      </c>
      <c r="AC413">
        <v>980</v>
      </c>
      <c r="AD413">
        <v>990</v>
      </c>
      <c r="AE413">
        <v>998</v>
      </c>
      <c r="AF413">
        <v>1001</v>
      </c>
      <c r="AG413">
        <v>1000</v>
      </c>
      <c r="AH413">
        <v>997</v>
      </c>
      <c r="AI413">
        <v>991</v>
      </c>
      <c r="AJ413">
        <v>980</v>
      </c>
      <c r="AK413">
        <v>971</v>
      </c>
      <c r="AL413">
        <v>964</v>
      </c>
    </row>
    <row r="414" spans="1:38">
      <c r="A414" s="95">
        <v>44861</v>
      </c>
      <c r="B414" s="63">
        <v>30</v>
      </c>
      <c r="X414">
        <v>865.33299999999997</v>
      </c>
      <c r="Y414">
        <v>876</v>
      </c>
      <c r="Z414">
        <v>911</v>
      </c>
      <c r="AA414">
        <v>945</v>
      </c>
      <c r="AB414">
        <v>971</v>
      </c>
      <c r="AC414">
        <v>986</v>
      </c>
      <c r="AD414">
        <v>996</v>
      </c>
      <c r="AE414">
        <v>1000</v>
      </c>
      <c r="AF414">
        <v>1001</v>
      </c>
      <c r="AG414">
        <v>1001</v>
      </c>
      <c r="AH414">
        <v>1000</v>
      </c>
      <c r="AI414">
        <v>998</v>
      </c>
      <c r="AJ414">
        <v>982</v>
      </c>
      <c r="AK414">
        <v>971</v>
      </c>
      <c r="AL414">
        <v>962</v>
      </c>
    </row>
    <row r="415" spans="1:38">
      <c r="A415" s="95">
        <v>44862</v>
      </c>
      <c r="B415" s="63">
        <v>30</v>
      </c>
      <c r="X415">
        <v>863.34500000000003</v>
      </c>
      <c r="Y415">
        <v>865</v>
      </c>
      <c r="Z415">
        <v>905</v>
      </c>
      <c r="AA415">
        <v>940</v>
      </c>
      <c r="AB415">
        <v>971</v>
      </c>
      <c r="AC415">
        <v>986</v>
      </c>
      <c r="AD415">
        <v>994</v>
      </c>
      <c r="AE415">
        <v>996</v>
      </c>
      <c r="AF415">
        <v>998</v>
      </c>
      <c r="AG415">
        <v>996</v>
      </c>
      <c r="AH415">
        <v>996</v>
      </c>
      <c r="AI415">
        <v>995</v>
      </c>
      <c r="AJ415">
        <v>980</v>
      </c>
      <c r="AK415">
        <v>965</v>
      </c>
      <c r="AL415">
        <v>957</v>
      </c>
    </row>
    <row r="416" spans="1:38">
      <c r="A416" s="95">
        <v>44865</v>
      </c>
      <c r="B416" s="63">
        <v>105</v>
      </c>
      <c r="X416">
        <v>862.19</v>
      </c>
      <c r="Y416">
        <v>885</v>
      </c>
      <c r="Z416">
        <v>925</v>
      </c>
      <c r="AA416">
        <v>955</v>
      </c>
      <c r="AB416">
        <v>975</v>
      </c>
      <c r="AC416">
        <v>995</v>
      </c>
      <c r="AD416">
        <v>997</v>
      </c>
      <c r="AE416">
        <v>1001</v>
      </c>
      <c r="AF416">
        <v>1004</v>
      </c>
      <c r="AG416">
        <v>1003</v>
      </c>
      <c r="AH416">
        <v>1000</v>
      </c>
      <c r="AI416">
        <v>994</v>
      </c>
      <c r="AJ416">
        <v>985</v>
      </c>
      <c r="AK416">
        <v>976</v>
      </c>
      <c r="AL416">
        <v>962</v>
      </c>
    </row>
    <row r="417" spans="1:38">
      <c r="A417" s="95">
        <v>44866</v>
      </c>
      <c r="B417" s="63">
        <v>365</v>
      </c>
      <c r="X417">
        <v>862.19</v>
      </c>
      <c r="Y417">
        <v>841.58</v>
      </c>
      <c r="Z417">
        <v>895</v>
      </c>
      <c r="AA417">
        <v>930</v>
      </c>
      <c r="AB417">
        <v>950</v>
      </c>
      <c r="AC417">
        <v>967</v>
      </c>
      <c r="AD417">
        <v>973</v>
      </c>
      <c r="AE417">
        <v>980</v>
      </c>
      <c r="AF417">
        <v>984</v>
      </c>
      <c r="AG417">
        <v>984</v>
      </c>
      <c r="AH417">
        <v>980</v>
      </c>
      <c r="AI417">
        <v>974</v>
      </c>
      <c r="AJ417">
        <v>955</v>
      </c>
      <c r="AK417">
        <v>941</v>
      </c>
      <c r="AL417">
        <v>927</v>
      </c>
    </row>
    <row r="418" spans="1:38">
      <c r="A418" s="95">
        <v>44867</v>
      </c>
      <c r="B418" s="63">
        <v>450</v>
      </c>
      <c r="X418">
        <v>862.19</v>
      </c>
      <c r="Y418">
        <v>797.85199999999998</v>
      </c>
      <c r="Z418">
        <v>850</v>
      </c>
      <c r="AA418">
        <v>900</v>
      </c>
      <c r="AB418">
        <v>927</v>
      </c>
      <c r="AC418">
        <v>950</v>
      </c>
      <c r="AD418">
        <v>960</v>
      </c>
      <c r="AE418">
        <v>972</v>
      </c>
      <c r="AF418">
        <v>983</v>
      </c>
      <c r="AG418">
        <v>975</v>
      </c>
      <c r="AH418">
        <v>966</v>
      </c>
      <c r="AI418">
        <v>955</v>
      </c>
      <c r="AJ418">
        <v>945</v>
      </c>
      <c r="AK418">
        <v>932</v>
      </c>
      <c r="AL418">
        <v>923</v>
      </c>
    </row>
    <row r="419" spans="1:38">
      <c r="A419" s="95">
        <v>44868</v>
      </c>
      <c r="B419" s="63">
        <v>90</v>
      </c>
      <c r="X419" s="28">
        <v>862.19</v>
      </c>
      <c r="Y419">
        <v>823.94299999999998</v>
      </c>
      <c r="Z419">
        <v>867</v>
      </c>
      <c r="AA419">
        <v>917</v>
      </c>
      <c r="AB419">
        <v>940</v>
      </c>
      <c r="AC419">
        <v>960</v>
      </c>
      <c r="AD419">
        <v>971</v>
      </c>
      <c r="AE419">
        <v>982</v>
      </c>
      <c r="AF419">
        <v>989</v>
      </c>
      <c r="AG419">
        <v>985</v>
      </c>
      <c r="AH419">
        <v>976</v>
      </c>
      <c r="AI419">
        <v>965</v>
      </c>
      <c r="AJ419">
        <v>955</v>
      </c>
      <c r="AK419">
        <v>945</v>
      </c>
      <c r="AL419">
        <v>935</v>
      </c>
    </row>
    <row r="420" spans="1:38">
      <c r="A420" s="95">
        <v>44869</v>
      </c>
      <c r="B420" s="63">
        <v>20</v>
      </c>
      <c r="Y420">
        <v>821.17</v>
      </c>
      <c r="Z420">
        <v>869</v>
      </c>
      <c r="AA420">
        <v>915</v>
      </c>
      <c r="AB420">
        <v>943</v>
      </c>
      <c r="AC420">
        <v>964</v>
      </c>
      <c r="AD420">
        <v>975</v>
      </c>
      <c r="AE420">
        <v>984</v>
      </c>
      <c r="AF420">
        <v>989</v>
      </c>
      <c r="AG420">
        <v>985</v>
      </c>
      <c r="AH420">
        <v>980</v>
      </c>
      <c r="AI420">
        <v>970</v>
      </c>
      <c r="AJ420">
        <v>955</v>
      </c>
      <c r="AK420">
        <v>945</v>
      </c>
      <c r="AL420">
        <v>935</v>
      </c>
    </row>
    <row r="421" spans="1:38">
      <c r="A421" s="95">
        <v>44872</v>
      </c>
      <c r="B421" s="63">
        <v>109</v>
      </c>
      <c r="Y421">
        <v>825.02300000000002</v>
      </c>
      <c r="Z421">
        <v>875</v>
      </c>
      <c r="AA421">
        <v>925</v>
      </c>
      <c r="AB421">
        <v>953</v>
      </c>
      <c r="AC421">
        <v>973</v>
      </c>
      <c r="AD421">
        <v>988</v>
      </c>
      <c r="AE421">
        <v>1000</v>
      </c>
      <c r="AF421">
        <v>1007</v>
      </c>
      <c r="AG421">
        <v>1000</v>
      </c>
      <c r="AH421">
        <v>988</v>
      </c>
      <c r="AI421">
        <v>982</v>
      </c>
      <c r="AJ421">
        <v>965</v>
      </c>
      <c r="AK421">
        <v>955</v>
      </c>
      <c r="AL421">
        <v>945</v>
      </c>
    </row>
    <row r="422" spans="1:38">
      <c r="A422" s="95">
        <v>44873</v>
      </c>
      <c r="B422" s="63" t="s">
        <v>436</v>
      </c>
      <c r="Y422">
        <v>824.02300000000002</v>
      </c>
      <c r="Z422">
        <v>875</v>
      </c>
      <c r="AA422">
        <v>925</v>
      </c>
      <c r="AB422">
        <v>953</v>
      </c>
      <c r="AC422">
        <v>973</v>
      </c>
      <c r="AD422">
        <v>988</v>
      </c>
      <c r="AE422" s="189">
        <v>1000</v>
      </c>
      <c r="AF422">
        <v>1007</v>
      </c>
      <c r="AG422" s="189">
        <v>1000</v>
      </c>
      <c r="AH422">
        <v>988</v>
      </c>
      <c r="AI422">
        <v>982</v>
      </c>
      <c r="AJ422">
        <v>965</v>
      </c>
      <c r="AK422">
        <v>955</v>
      </c>
      <c r="AL422">
        <v>945</v>
      </c>
    </row>
    <row r="423" spans="1:38">
      <c r="A423" s="95">
        <v>44874</v>
      </c>
      <c r="B423" s="63" t="s">
        <v>436</v>
      </c>
      <c r="Y423">
        <v>822.78399999999999</v>
      </c>
      <c r="Z423">
        <v>875</v>
      </c>
      <c r="AA423">
        <v>925</v>
      </c>
      <c r="AB423">
        <v>953</v>
      </c>
      <c r="AC423">
        <v>973</v>
      </c>
      <c r="AD423">
        <v>988</v>
      </c>
      <c r="AE423" s="189">
        <v>1000</v>
      </c>
      <c r="AF423">
        <v>1007</v>
      </c>
      <c r="AG423" s="189">
        <v>1000</v>
      </c>
      <c r="AH423">
        <v>988</v>
      </c>
      <c r="AI423">
        <v>982</v>
      </c>
      <c r="AJ423">
        <v>965</v>
      </c>
      <c r="AK423">
        <v>955</v>
      </c>
      <c r="AL423">
        <v>945</v>
      </c>
    </row>
    <row r="424" spans="1:38">
      <c r="A424" s="95">
        <v>44875</v>
      </c>
      <c r="B424" s="63" t="s">
        <v>436</v>
      </c>
      <c r="Y424">
        <v>801.875</v>
      </c>
      <c r="Z424">
        <v>850</v>
      </c>
      <c r="AA424">
        <v>900</v>
      </c>
      <c r="AB424">
        <v>935</v>
      </c>
      <c r="AC424">
        <v>960</v>
      </c>
      <c r="AD424">
        <v>975</v>
      </c>
      <c r="AE424">
        <v>985</v>
      </c>
      <c r="AF424">
        <v>993</v>
      </c>
      <c r="AG424">
        <v>988</v>
      </c>
      <c r="AH424">
        <v>980</v>
      </c>
      <c r="AI424">
        <v>963</v>
      </c>
      <c r="AJ424">
        <v>945</v>
      </c>
      <c r="AK424">
        <v>935</v>
      </c>
      <c r="AL424">
        <v>925</v>
      </c>
    </row>
    <row r="425" spans="1:38">
      <c r="A425" s="95">
        <v>44876</v>
      </c>
      <c r="B425" s="63">
        <v>238</v>
      </c>
      <c r="Y425">
        <v>787.51099999999997</v>
      </c>
      <c r="Z425">
        <v>810</v>
      </c>
      <c r="AA425">
        <v>860</v>
      </c>
      <c r="AB425">
        <v>895</v>
      </c>
      <c r="AC425">
        <v>920</v>
      </c>
      <c r="AD425">
        <v>942</v>
      </c>
      <c r="AE425">
        <v>952</v>
      </c>
      <c r="AF425">
        <v>962</v>
      </c>
      <c r="AG425">
        <v>961</v>
      </c>
      <c r="AH425">
        <v>953</v>
      </c>
      <c r="AI425">
        <v>941</v>
      </c>
      <c r="AJ425">
        <v>925</v>
      </c>
      <c r="AK425">
        <v>910</v>
      </c>
      <c r="AL425">
        <v>895</v>
      </c>
    </row>
    <row r="426" spans="1:38">
      <c r="A426" s="95">
        <v>44879</v>
      </c>
      <c r="B426" s="63">
        <v>150</v>
      </c>
      <c r="Y426">
        <v>762.96600000000001</v>
      </c>
      <c r="Z426">
        <v>775</v>
      </c>
      <c r="AA426">
        <v>823</v>
      </c>
      <c r="AB426">
        <v>860</v>
      </c>
      <c r="AC426">
        <v>880</v>
      </c>
      <c r="AD426">
        <v>900</v>
      </c>
      <c r="AE426">
        <v>911</v>
      </c>
      <c r="AF426">
        <v>922</v>
      </c>
      <c r="AG426">
        <v>919</v>
      </c>
      <c r="AH426">
        <v>914</v>
      </c>
      <c r="AI426">
        <v>909</v>
      </c>
      <c r="AJ426">
        <v>895</v>
      </c>
      <c r="AK426">
        <v>887</v>
      </c>
      <c r="AL426">
        <v>875</v>
      </c>
    </row>
    <row r="427" spans="1:38">
      <c r="A427" s="95">
        <v>44880</v>
      </c>
      <c r="B427" s="63">
        <v>105</v>
      </c>
      <c r="Y427">
        <v>767.05700000000002</v>
      </c>
      <c r="Z427">
        <v>810</v>
      </c>
      <c r="AA427">
        <v>850</v>
      </c>
      <c r="AB427">
        <v>880</v>
      </c>
      <c r="AC427">
        <v>900</v>
      </c>
      <c r="AD427">
        <v>918</v>
      </c>
      <c r="AE427">
        <v>930</v>
      </c>
      <c r="AF427">
        <v>940</v>
      </c>
      <c r="AG427">
        <v>938</v>
      </c>
      <c r="AH427">
        <v>931</v>
      </c>
      <c r="AI427">
        <v>918</v>
      </c>
      <c r="AJ427">
        <v>905</v>
      </c>
      <c r="AK427">
        <v>892</v>
      </c>
      <c r="AL427">
        <v>881</v>
      </c>
    </row>
    <row r="428" spans="1:38">
      <c r="A428" s="95">
        <v>44881</v>
      </c>
      <c r="B428" s="63">
        <v>100</v>
      </c>
      <c r="Y428">
        <v>765.69299999999998</v>
      </c>
      <c r="Z428">
        <v>805</v>
      </c>
      <c r="AA428">
        <v>855</v>
      </c>
      <c r="AB428">
        <v>885</v>
      </c>
      <c r="AC428">
        <v>900</v>
      </c>
      <c r="AD428">
        <v>918</v>
      </c>
      <c r="AE428">
        <v>930</v>
      </c>
      <c r="AF428">
        <v>940</v>
      </c>
      <c r="AG428">
        <v>938</v>
      </c>
      <c r="AH428">
        <v>931</v>
      </c>
      <c r="AI428">
        <v>918</v>
      </c>
      <c r="AJ428">
        <v>905</v>
      </c>
      <c r="AK428">
        <v>892</v>
      </c>
      <c r="AL428">
        <v>881</v>
      </c>
    </row>
    <row r="429" spans="1:38">
      <c r="A429" s="95">
        <v>44882</v>
      </c>
      <c r="B429" s="63">
        <v>100</v>
      </c>
      <c r="Y429">
        <v>773.31799999999998</v>
      </c>
      <c r="Z429">
        <v>795</v>
      </c>
      <c r="AA429">
        <v>843</v>
      </c>
      <c r="AB429">
        <v>875</v>
      </c>
      <c r="AC429">
        <v>890</v>
      </c>
      <c r="AD429">
        <v>915</v>
      </c>
      <c r="AE429">
        <v>930</v>
      </c>
      <c r="AF429">
        <v>939</v>
      </c>
      <c r="AG429">
        <v>937</v>
      </c>
      <c r="AH429">
        <v>930</v>
      </c>
      <c r="AI429">
        <v>918</v>
      </c>
      <c r="AJ429">
        <v>905</v>
      </c>
      <c r="AK429">
        <v>891</v>
      </c>
      <c r="AL429">
        <v>881</v>
      </c>
    </row>
    <row r="430" spans="1:38">
      <c r="A430" s="95">
        <v>44883</v>
      </c>
      <c r="B430" s="63">
        <v>245</v>
      </c>
      <c r="Y430">
        <v>772.97699999999998</v>
      </c>
      <c r="Z430">
        <v>800</v>
      </c>
      <c r="AA430">
        <v>840</v>
      </c>
      <c r="AB430">
        <v>875</v>
      </c>
      <c r="AC430">
        <v>900</v>
      </c>
      <c r="AD430">
        <v>910</v>
      </c>
      <c r="AE430">
        <v>920</v>
      </c>
      <c r="AF430">
        <v>930</v>
      </c>
      <c r="AG430">
        <v>927</v>
      </c>
      <c r="AH430">
        <v>925</v>
      </c>
      <c r="AI430">
        <v>923</v>
      </c>
      <c r="AJ430">
        <v>910</v>
      </c>
      <c r="AK430">
        <v>898</v>
      </c>
      <c r="AL430">
        <v>886</v>
      </c>
    </row>
    <row r="431" spans="1:38">
      <c r="A431" s="95">
        <v>44886</v>
      </c>
      <c r="B431" s="63">
        <v>90</v>
      </c>
      <c r="Y431">
        <v>776.84100000000001</v>
      </c>
      <c r="Z431">
        <v>815</v>
      </c>
      <c r="AA431">
        <v>850</v>
      </c>
      <c r="AB431">
        <v>880</v>
      </c>
      <c r="AC431">
        <v>905</v>
      </c>
      <c r="AD431">
        <v>915</v>
      </c>
      <c r="AE431">
        <v>925</v>
      </c>
      <c r="AF431">
        <v>934</v>
      </c>
      <c r="AG431">
        <v>929</v>
      </c>
      <c r="AH431">
        <v>925</v>
      </c>
      <c r="AI431">
        <v>921</v>
      </c>
      <c r="AJ431">
        <v>912</v>
      </c>
      <c r="AK431">
        <v>900</v>
      </c>
      <c r="AL431">
        <v>885</v>
      </c>
    </row>
    <row r="432" spans="1:38">
      <c r="A432" s="95">
        <v>44887</v>
      </c>
      <c r="B432" s="63">
        <v>760</v>
      </c>
      <c r="Y432">
        <v>781.68200000000002</v>
      </c>
      <c r="Z432">
        <v>855</v>
      </c>
      <c r="AA432">
        <v>879</v>
      </c>
      <c r="AB432">
        <v>899</v>
      </c>
      <c r="AC432">
        <v>915</v>
      </c>
      <c r="AD432">
        <v>929</v>
      </c>
      <c r="AE432">
        <v>936</v>
      </c>
      <c r="AF432">
        <v>939</v>
      </c>
      <c r="AG432">
        <v>935</v>
      </c>
      <c r="AH432">
        <v>930</v>
      </c>
      <c r="AI432">
        <v>925</v>
      </c>
      <c r="AJ432">
        <v>915</v>
      </c>
      <c r="AK432">
        <v>905</v>
      </c>
      <c r="AL432">
        <v>895</v>
      </c>
    </row>
    <row r="433" spans="1:39">
      <c r="A433" s="95">
        <v>44888</v>
      </c>
      <c r="B433" s="63">
        <v>293</v>
      </c>
      <c r="Y433">
        <v>783.40899999999999</v>
      </c>
      <c r="Z433">
        <v>840</v>
      </c>
      <c r="AA433">
        <v>870</v>
      </c>
      <c r="AB433">
        <v>895</v>
      </c>
      <c r="AC433">
        <v>919</v>
      </c>
      <c r="AD433">
        <v>925</v>
      </c>
      <c r="AE433">
        <v>930</v>
      </c>
      <c r="AF433">
        <v>931</v>
      </c>
      <c r="AG433">
        <v>930</v>
      </c>
      <c r="AH433">
        <v>927</v>
      </c>
      <c r="AI433">
        <v>924</v>
      </c>
      <c r="AJ433">
        <v>914</v>
      </c>
      <c r="AK433">
        <v>902</v>
      </c>
      <c r="AL433">
        <v>890</v>
      </c>
    </row>
    <row r="434" spans="1:39">
      <c r="A434" s="95">
        <v>44889</v>
      </c>
      <c r="Y434" s="189">
        <v>783.40899999999999</v>
      </c>
      <c r="Z434" s="189">
        <v>840</v>
      </c>
      <c r="AA434" s="189">
        <v>870</v>
      </c>
      <c r="AB434" s="189">
        <v>895</v>
      </c>
      <c r="AC434" s="189">
        <v>919</v>
      </c>
      <c r="AD434" s="189">
        <v>925</v>
      </c>
      <c r="AE434" s="189">
        <v>930</v>
      </c>
      <c r="AF434" s="189">
        <v>931</v>
      </c>
      <c r="AG434" s="189">
        <v>930</v>
      </c>
      <c r="AH434" s="189">
        <v>927</v>
      </c>
      <c r="AI434" s="189">
        <v>924</v>
      </c>
      <c r="AJ434" s="189">
        <v>914</v>
      </c>
      <c r="AK434" s="189">
        <v>902</v>
      </c>
      <c r="AL434" s="189">
        <v>890</v>
      </c>
    </row>
    <row r="435" spans="1:39">
      <c r="A435" s="95">
        <v>44890</v>
      </c>
      <c r="B435" s="63">
        <v>330</v>
      </c>
      <c r="Y435">
        <v>786.97699999999998</v>
      </c>
      <c r="Z435">
        <v>830</v>
      </c>
      <c r="AA435">
        <v>856</v>
      </c>
      <c r="AB435">
        <v>883</v>
      </c>
      <c r="AC435">
        <v>900</v>
      </c>
      <c r="AD435">
        <v>915</v>
      </c>
      <c r="AE435">
        <v>920</v>
      </c>
      <c r="AF435">
        <v>921</v>
      </c>
      <c r="AG435">
        <v>920</v>
      </c>
      <c r="AH435">
        <v>917</v>
      </c>
      <c r="AI435">
        <v>914</v>
      </c>
      <c r="AJ435">
        <v>905</v>
      </c>
      <c r="AK435">
        <v>890</v>
      </c>
      <c r="AL435">
        <v>880</v>
      </c>
    </row>
    <row r="436" spans="1:39">
      <c r="A436" s="95">
        <v>44893</v>
      </c>
      <c r="B436" s="63">
        <v>180</v>
      </c>
      <c r="Y436">
        <v>788.28399999999999</v>
      </c>
      <c r="Z436">
        <v>810</v>
      </c>
      <c r="AA436">
        <v>840</v>
      </c>
      <c r="AB436">
        <v>863</v>
      </c>
      <c r="AC436">
        <v>883</v>
      </c>
      <c r="AD436">
        <v>895</v>
      </c>
      <c r="AE436">
        <v>900</v>
      </c>
      <c r="AF436">
        <v>900</v>
      </c>
      <c r="AG436">
        <v>900</v>
      </c>
      <c r="AH436">
        <v>900</v>
      </c>
      <c r="AI436">
        <v>895</v>
      </c>
      <c r="AJ436">
        <v>885</v>
      </c>
      <c r="AK436">
        <v>875</v>
      </c>
      <c r="AL436">
        <v>865</v>
      </c>
    </row>
    <row r="437" spans="1:39">
      <c r="A437" s="95">
        <v>44894</v>
      </c>
      <c r="B437" s="63">
        <v>30</v>
      </c>
      <c r="Y437">
        <v>787.83</v>
      </c>
      <c r="Z437">
        <v>790</v>
      </c>
      <c r="AA437">
        <v>825</v>
      </c>
      <c r="AB437">
        <v>854</v>
      </c>
      <c r="AC437">
        <v>875</v>
      </c>
      <c r="AD437">
        <v>889</v>
      </c>
      <c r="AE437">
        <v>895</v>
      </c>
      <c r="AF437">
        <v>895</v>
      </c>
      <c r="AG437">
        <v>895</v>
      </c>
      <c r="AH437">
        <v>895</v>
      </c>
      <c r="AI437">
        <v>890</v>
      </c>
      <c r="AJ437">
        <v>880</v>
      </c>
      <c r="AK437">
        <v>870</v>
      </c>
      <c r="AL437">
        <v>860</v>
      </c>
    </row>
    <row r="438" spans="1:39">
      <c r="A438" s="95">
        <v>44895</v>
      </c>
      <c r="B438" s="63" t="s">
        <v>436</v>
      </c>
      <c r="Y438">
        <v>785.95500000000004</v>
      </c>
      <c r="Z438">
        <v>780</v>
      </c>
      <c r="AA438">
        <v>817</v>
      </c>
      <c r="AB438">
        <v>847</v>
      </c>
      <c r="AC438">
        <v>864</v>
      </c>
      <c r="AD438">
        <v>874</v>
      </c>
      <c r="AE438">
        <v>879</v>
      </c>
      <c r="AF438">
        <v>881</v>
      </c>
      <c r="AG438">
        <v>881</v>
      </c>
      <c r="AH438">
        <v>878</v>
      </c>
      <c r="AI438">
        <v>875</v>
      </c>
      <c r="AJ438">
        <v>870</v>
      </c>
      <c r="AK438">
        <v>860</v>
      </c>
      <c r="AL438">
        <v>850</v>
      </c>
    </row>
    <row r="439" spans="1:39">
      <c r="A439" s="95">
        <v>44896</v>
      </c>
      <c r="B439" s="63">
        <v>50</v>
      </c>
      <c r="Y439">
        <v>785.95500000000004</v>
      </c>
      <c r="Z439">
        <v>738.95</v>
      </c>
      <c r="AA439">
        <v>790</v>
      </c>
      <c r="AB439">
        <v>815</v>
      </c>
      <c r="AC439">
        <v>832</v>
      </c>
      <c r="AD439">
        <v>846</v>
      </c>
      <c r="AE439">
        <v>855</v>
      </c>
      <c r="AF439">
        <v>860</v>
      </c>
      <c r="AG439">
        <v>860</v>
      </c>
      <c r="AH439">
        <v>855</v>
      </c>
      <c r="AI439">
        <v>850</v>
      </c>
      <c r="AJ439">
        <v>844</v>
      </c>
      <c r="AK439">
        <v>835</v>
      </c>
      <c r="AL439">
        <v>825</v>
      </c>
    </row>
    <row r="440" spans="1:39">
      <c r="A440" s="95">
        <v>44897</v>
      </c>
      <c r="B440" s="63">
        <v>176</v>
      </c>
      <c r="Y440">
        <v>785.95500000000004</v>
      </c>
      <c r="Z440">
        <v>726.35</v>
      </c>
      <c r="AA440">
        <v>767</v>
      </c>
      <c r="AB440">
        <v>795</v>
      </c>
      <c r="AC440">
        <v>812</v>
      </c>
      <c r="AD440">
        <v>824</v>
      </c>
      <c r="AE440">
        <v>835</v>
      </c>
      <c r="AF440">
        <v>843</v>
      </c>
      <c r="AG440">
        <v>840</v>
      </c>
      <c r="AH440">
        <v>835</v>
      </c>
      <c r="AI440">
        <v>830</v>
      </c>
      <c r="AJ440">
        <v>825</v>
      </c>
      <c r="AK440">
        <v>816</v>
      </c>
      <c r="AL440">
        <v>807</v>
      </c>
    </row>
    <row r="441" spans="1:39">
      <c r="A441" s="95">
        <v>44900</v>
      </c>
      <c r="B441" s="63">
        <v>88</v>
      </c>
      <c r="Y441">
        <v>785.95500000000004</v>
      </c>
      <c r="Z441">
        <v>709.65</v>
      </c>
      <c r="AA441">
        <v>743</v>
      </c>
      <c r="AB441">
        <v>773</v>
      </c>
      <c r="AC441">
        <v>787.5</v>
      </c>
      <c r="AD441">
        <v>800</v>
      </c>
      <c r="AE441">
        <v>810</v>
      </c>
      <c r="AF441">
        <v>817.5</v>
      </c>
      <c r="AG441">
        <v>816</v>
      </c>
      <c r="AH441">
        <v>811</v>
      </c>
      <c r="AI441">
        <v>806</v>
      </c>
      <c r="AJ441">
        <v>800</v>
      </c>
      <c r="AK441">
        <v>791</v>
      </c>
      <c r="AL441">
        <v>782</v>
      </c>
    </row>
    <row r="442" spans="1:39">
      <c r="A442" s="95">
        <v>44901</v>
      </c>
      <c r="B442" s="63">
        <v>90</v>
      </c>
      <c r="Z442">
        <v>700.25</v>
      </c>
      <c r="AA442">
        <v>730</v>
      </c>
      <c r="AB442">
        <v>775</v>
      </c>
      <c r="AC442">
        <v>795</v>
      </c>
      <c r="AD442">
        <v>805</v>
      </c>
      <c r="AE442">
        <v>815</v>
      </c>
      <c r="AF442">
        <v>825</v>
      </c>
      <c r="AG442">
        <v>825</v>
      </c>
      <c r="AH442">
        <v>820</v>
      </c>
      <c r="AI442">
        <v>815</v>
      </c>
      <c r="AJ442">
        <v>810</v>
      </c>
      <c r="AK442">
        <v>800</v>
      </c>
      <c r="AL442">
        <v>790</v>
      </c>
      <c r="AM442">
        <v>782</v>
      </c>
    </row>
    <row r="443" spans="1:39">
      <c r="A443" s="95">
        <v>44902</v>
      </c>
      <c r="B443" s="63">
        <v>248</v>
      </c>
      <c r="Z443">
        <v>703.71299999999997</v>
      </c>
      <c r="AA443">
        <v>770</v>
      </c>
      <c r="AB443">
        <v>805</v>
      </c>
      <c r="AC443">
        <v>820</v>
      </c>
      <c r="AD443">
        <v>835</v>
      </c>
      <c r="AE443">
        <v>845</v>
      </c>
      <c r="AF443">
        <v>855</v>
      </c>
      <c r="AG443">
        <v>855</v>
      </c>
      <c r="AH443">
        <v>850</v>
      </c>
      <c r="AI443">
        <v>840</v>
      </c>
      <c r="AJ443">
        <v>830</v>
      </c>
      <c r="AK443">
        <v>823</v>
      </c>
      <c r="AL443">
        <v>815</v>
      </c>
    </row>
    <row r="444" spans="1:39">
      <c r="A444" s="95">
        <v>44903</v>
      </c>
      <c r="B444" s="63">
        <v>229</v>
      </c>
      <c r="Z444">
        <v>722.75</v>
      </c>
      <c r="AA444">
        <v>770</v>
      </c>
      <c r="AB444">
        <v>810</v>
      </c>
      <c r="AC444">
        <v>820</v>
      </c>
      <c r="AD444">
        <v>840</v>
      </c>
      <c r="AE444">
        <v>850</v>
      </c>
      <c r="AF444">
        <v>860</v>
      </c>
      <c r="AG444">
        <v>858.5</v>
      </c>
      <c r="AH444">
        <v>853.5</v>
      </c>
      <c r="AI444">
        <v>844</v>
      </c>
      <c r="AJ444">
        <v>830</v>
      </c>
      <c r="AK444">
        <v>821</v>
      </c>
      <c r="AL444">
        <v>815</v>
      </c>
    </row>
    <row r="445" spans="1:39">
      <c r="A445" s="95">
        <v>44904</v>
      </c>
      <c r="B445" s="63">
        <v>150</v>
      </c>
      <c r="Z445">
        <v>708.31299999999999</v>
      </c>
      <c r="AA445">
        <v>740</v>
      </c>
      <c r="AB445">
        <v>795</v>
      </c>
      <c r="AC445">
        <v>810</v>
      </c>
      <c r="AD445">
        <v>820</v>
      </c>
      <c r="AE445">
        <v>830</v>
      </c>
      <c r="AF445">
        <v>840</v>
      </c>
      <c r="AG445">
        <v>838</v>
      </c>
      <c r="AH445">
        <v>832</v>
      </c>
      <c r="AI445">
        <v>826</v>
      </c>
      <c r="AJ445">
        <v>812</v>
      </c>
      <c r="AK445">
        <v>802</v>
      </c>
      <c r="AL445">
        <v>792</v>
      </c>
    </row>
    <row r="446" spans="1:39">
      <c r="A446" s="95">
        <v>44907</v>
      </c>
      <c r="B446" s="63">
        <v>64</v>
      </c>
      <c r="Z446">
        <v>704.6</v>
      </c>
      <c r="AA446">
        <v>730</v>
      </c>
      <c r="AB446">
        <v>773</v>
      </c>
      <c r="AC446">
        <v>792</v>
      </c>
      <c r="AD446">
        <v>805</v>
      </c>
      <c r="AE446">
        <v>816</v>
      </c>
      <c r="AF446">
        <v>822</v>
      </c>
      <c r="AG446">
        <v>822</v>
      </c>
      <c r="AH446">
        <v>820</v>
      </c>
      <c r="AI446">
        <v>812</v>
      </c>
      <c r="AJ446">
        <v>795</v>
      </c>
      <c r="AK446">
        <v>790</v>
      </c>
      <c r="AL446">
        <v>777</v>
      </c>
    </row>
    <row r="447" spans="1:39">
      <c r="A447" s="95">
        <v>44908</v>
      </c>
      <c r="B447" s="63">
        <v>162</v>
      </c>
      <c r="Z447">
        <v>704.31299999999999</v>
      </c>
      <c r="AA447">
        <v>730</v>
      </c>
      <c r="AB447">
        <v>765</v>
      </c>
      <c r="AC447">
        <v>780</v>
      </c>
      <c r="AD447">
        <v>804</v>
      </c>
      <c r="AE447">
        <v>810</v>
      </c>
      <c r="AF447">
        <v>816</v>
      </c>
      <c r="AG447">
        <v>816</v>
      </c>
      <c r="AH447">
        <v>814</v>
      </c>
      <c r="AI447">
        <v>812</v>
      </c>
      <c r="AJ447">
        <v>795</v>
      </c>
      <c r="AK447">
        <v>784</v>
      </c>
      <c r="AL447">
        <v>774</v>
      </c>
    </row>
    <row r="448" spans="1:39">
      <c r="A448" s="95">
        <v>44909</v>
      </c>
      <c r="B448" s="63">
        <v>65</v>
      </c>
      <c r="Z448">
        <v>706.88800000000003</v>
      </c>
      <c r="AA448">
        <v>750</v>
      </c>
      <c r="AB448">
        <v>780</v>
      </c>
      <c r="AC448">
        <v>805</v>
      </c>
      <c r="AD448">
        <v>817</v>
      </c>
      <c r="AE448">
        <v>823</v>
      </c>
      <c r="AF448">
        <v>830</v>
      </c>
      <c r="AG448">
        <v>830</v>
      </c>
      <c r="AH448">
        <v>825</v>
      </c>
      <c r="AI448">
        <v>821</v>
      </c>
      <c r="AJ448">
        <v>809</v>
      </c>
      <c r="AK448">
        <v>795</v>
      </c>
      <c r="AL448">
        <v>786</v>
      </c>
    </row>
    <row r="449" spans="1:38">
      <c r="A449" s="95">
        <v>44910</v>
      </c>
      <c r="B449" s="63">
        <v>30</v>
      </c>
      <c r="Z449">
        <v>708.9</v>
      </c>
      <c r="AA449">
        <v>790</v>
      </c>
      <c r="AB449">
        <v>819</v>
      </c>
      <c r="AC449">
        <v>844</v>
      </c>
      <c r="AD449">
        <v>852</v>
      </c>
      <c r="AE449">
        <v>858</v>
      </c>
      <c r="AF449">
        <v>863</v>
      </c>
      <c r="AG449">
        <v>862</v>
      </c>
      <c r="AH449">
        <v>858</v>
      </c>
      <c r="AI449">
        <v>854</v>
      </c>
      <c r="AJ449">
        <v>840</v>
      </c>
      <c r="AK449">
        <v>828</v>
      </c>
      <c r="AL449">
        <v>816</v>
      </c>
    </row>
    <row r="450" spans="1:38">
      <c r="A450" s="95">
        <v>44911</v>
      </c>
      <c r="B450" s="63">
        <v>15</v>
      </c>
      <c r="Z450">
        <v>711</v>
      </c>
      <c r="AA450">
        <v>795</v>
      </c>
      <c r="AB450">
        <v>824</v>
      </c>
      <c r="AC450">
        <v>848</v>
      </c>
      <c r="AD450">
        <v>855</v>
      </c>
      <c r="AE450">
        <v>861</v>
      </c>
      <c r="AF450">
        <v>865</v>
      </c>
      <c r="AG450">
        <v>864</v>
      </c>
      <c r="AH450">
        <v>861</v>
      </c>
      <c r="AI450">
        <v>856</v>
      </c>
      <c r="AJ450">
        <v>840</v>
      </c>
      <c r="AK450">
        <v>823</v>
      </c>
      <c r="AL450">
        <v>807</v>
      </c>
    </row>
    <row r="451" spans="1:38">
      <c r="A451" s="95">
        <v>44914</v>
      </c>
      <c r="B451" s="63">
        <v>520</v>
      </c>
      <c r="Z451">
        <v>712.35</v>
      </c>
      <c r="AA451">
        <v>775</v>
      </c>
      <c r="AB451">
        <v>805</v>
      </c>
      <c r="AC451">
        <v>828</v>
      </c>
      <c r="AD451">
        <v>835</v>
      </c>
      <c r="AE451">
        <v>840</v>
      </c>
      <c r="AF451">
        <v>845</v>
      </c>
      <c r="AG451">
        <v>842</v>
      </c>
      <c r="AH451">
        <v>839</v>
      </c>
      <c r="AI451">
        <v>832.5</v>
      </c>
      <c r="AJ451">
        <v>815</v>
      </c>
      <c r="AK451">
        <v>800</v>
      </c>
      <c r="AL451">
        <v>785</v>
      </c>
    </row>
    <row r="452" spans="1:38">
      <c r="A452" s="95">
        <v>44915</v>
      </c>
      <c r="B452" s="63">
        <v>81</v>
      </c>
      <c r="Z452">
        <v>712.43799999999999</v>
      </c>
      <c r="AA452">
        <v>745</v>
      </c>
      <c r="AB452">
        <v>775</v>
      </c>
      <c r="AC452">
        <v>800</v>
      </c>
      <c r="AD452">
        <v>807</v>
      </c>
      <c r="AE452">
        <v>810</v>
      </c>
      <c r="AF452">
        <v>815</v>
      </c>
      <c r="AG452">
        <v>815</v>
      </c>
      <c r="AH452">
        <v>810</v>
      </c>
      <c r="AI452">
        <v>805</v>
      </c>
      <c r="AJ452">
        <v>787.5</v>
      </c>
      <c r="AK452">
        <v>780</v>
      </c>
      <c r="AL452">
        <v>770</v>
      </c>
    </row>
    <row r="453" spans="1:38">
      <c r="A453" s="95">
        <v>44916</v>
      </c>
      <c r="B453" s="63">
        <v>137</v>
      </c>
      <c r="Z453">
        <v>713.31299999999999</v>
      </c>
      <c r="AA453">
        <v>745</v>
      </c>
      <c r="AB453">
        <v>795</v>
      </c>
      <c r="AC453">
        <v>820</v>
      </c>
      <c r="AD453">
        <v>830</v>
      </c>
      <c r="AE453">
        <v>829</v>
      </c>
      <c r="AF453">
        <v>828</v>
      </c>
      <c r="AG453">
        <v>826</v>
      </c>
      <c r="AH453">
        <v>824</v>
      </c>
      <c r="AI453">
        <v>822</v>
      </c>
      <c r="AJ453">
        <v>800</v>
      </c>
      <c r="AK453">
        <v>789</v>
      </c>
      <c r="AL453">
        <v>778</v>
      </c>
    </row>
    <row r="454" spans="1:38">
      <c r="A454" s="95">
        <v>44917</v>
      </c>
      <c r="B454" s="63">
        <v>90</v>
      </c>
      <c r="Z454">
        <v>714.77499999999998</v>
      </c>
      <c r="AA454">
        <v>741</v>
      </c>
      <c r="AB454">
        <v>785</v>
      </c>
      <c r="AC454">
        <v>810</v>
      </c>
      <c r="AD454">
        <v>820</v>
      </c>
      <c r="AE454">
        <v>820</v>
      </c>
      <c r="AF454">
        <v>819</v>
      </c>
      <c r="AG454">
        <v>817</v>
      </c>
      <c r="AH454">
        <v>815</v>
      </c>
      <c r="AI454">
        <v>813</v>
      </c>
      <c r="AJ454">
        <v>790</v>
      </c>
      <c r="AK454">
        <v>780</v>
      </c>
      <c r="AL454">
        <v>768</v>
      </c>
    </row>
    <row r="455" spans="1:38">
      <c r="A455" s="95">
        <v>44918</v>
      </c>
      <c r="B455" s="63">
        <v>65</v>
      </c>
      <c r="Z455">
        <v>715.625</v>
      </c>
      <c r="AA455">
        <v>753</v>
      </c>
      <c r="AB455">
        <v>785</v>
      </c>
      <c r="AC455">
        <v>812</v>
      </c>
      <c r="AD455">
        <v>820</v>
      </c>
      <c r="AE455">
        <v>820</v>
      </c>
      <c r="AF455">
        <v>820</v>
      </c>
      <c r="AG455">
        <v>817</v>
      </c>
      <c r="AH455">
        <v>815</v>
      </c>
      <c r="AI455">
        <v>813</v>
      </c>
      <c r="AJ455">
        <v>790</v>
      </c>
      <c r="AK455">
        <v>780</v>
      </c>
      <c r="AL455">
        <v>767</v>
      </c>
    </row>
    <row r="456" spans="1:38">
      <c r="A456" s="95">
        <v>44921</v>
      </c>
      <c r="Z456" s="189">
        <v>715.625</v>
      </c>
      <c r="AA456" s="189">
        <v>753</v>
      </c>
      <c r="AB456" s="189">
        <v>785</v>
      </c>
      <c r="AC456" s="189">
        <v>812</v>
      </c>
      <c r="AD456" s="189">
        <v>820</v>
      </c>
      <c r="AE456" s="189">
        <v>820</v>
      </c>
      <c r="AF456" s="189">
        <v>820</v>
      </c>
      <c r="AG456" s="189">
        <v>817</v>
      </c>
      <c r="AH456" s="189">
        <v>815</v>
      </c>
      <c r="AI456" s="189">
        <v>813</v>
      </c>
      <c r="AJ456" s="189">
        <v>790</v>
      </c>
      <c r="AK456" s="189">
        <v>780</v>
      </c>
      <c r="AL456" s="189">
        <v>767</v>
      </c>
    </row>
    <row r="457" spans="1:38">
      <c r="A457" s="95">
        <v>44922</v>
      </c>
      <c r="B457" s="63">
        <v>5</v>
      </c>
      <c r="Z457">
        <v>715.625</v>
      </c>
      <c r="AA457">
        <v>753</v>
      </c>
      <c r="AB457">
        <v>785</v>
      </c>
      <c r="AC457">
        <v>812</v>
      </c>
      <c r="AD457">
        <v>820</v>
      </c>
      <c r="AE457">
        <v>820</v>
      </c>
      <c r="AF457">
        <v>820</v>
      </c>
      <c r="AG457">
        <v>817</v>
      </c>
      <c r="AH457">
        <v>815</v>
      </c>
      <c r="AI457">
        <v>813</v>
      </c>
      <c r="AJ457">
        <v>790</v>
      </c>
      <c r="AK457">
        <v>780</v>
      </c>
      <c r="AL457">
        <v>767</v>
      </c>
    </row>
    <row r="458" spans="1:38">
      <c r="A458" s="95">
        <v>44923</v>
      </c>
      <c r="B458" s="63">
        <v>300</v>
      </c>
      <c r="Z458">
        <v>717.67499999999995</v>
      </c>
      <c r="AA458">
        <v>758</v>
      </c>
      <c r="AB458">
        <v>788</v>
      </c>
      <c r="AC458">
        <v>812</v>
      </c>
      <c r="AD458">
        <v>820</v>
      </c>
      <c r="AE458">
        <v>822</v>
      </c>
      <c r="AF458">
        <v>823</v>
      </c>
      <c r="AG458">
        <v>823</v>
      </c>
      <c r="AH458">
        <v>822</v>
      </c>
      <c r="AI458">
        <v>821</v>
      </c>
      <c r="AJ458">
        <v>802.5</v>
      </c>
      <c r="AK458">
        <v>787</v>
      </c>
      <c r="AL458">
        <v>775</v>
      </c>
    </row>
    <row r="459" spans="1:38">
      <c r="A459" s="95">
        <v>44924</v>
      </c>
      <c r="B459" s="63">
        <v>330</v>
      </c>
      <c r="Z459">
        <v>719.98800000000006</v>
      </c>
      <c r="AA459">
        <v>764</v>
      </c>
      <c r="AB459">
        <v>797</v>
      </c>
      <c r="AC459">
        <v>816</v>
      </c>
      <c r="AD459">
        <v>825</v>
      </c>
      <c r="AE459">
        <v>828</v>
      </c>
      <c r="AF459">
        <v>829</v>
      </c>
      <c r="AG459">
        <v>829</v>
      </c>
      <c r="AH459">
        <v>829</v>
      </c>
      <c r="AI459">
        <v>828</v>
      </c>
      <c r="AJ459">
        <v>808</v>
      </c>
      <c r="AK459">
        <v>795</v>
      </c>
      <c r="AL459">
        <v>780</v>
      </c>
    </row>
    <row r="460" spans="1:38">
      <c r="A460" s="95">
        <v>44925</v>
      </c>
      <c r="B460" s="63">
        <v>20</v>
      </c>
      <c r="Z460">
        <v>722.16300000000001</v>
      </c>
      <c r="AA460">
        <v>768</v>
      </c>
      <c r="AB460">
        <v>797</v>
      </c>
      <c r="AC460">
        <v>819</v>
      </c>
      <c r="AD460">
        <v>829</v>
      </c>
      <c r="AE460">
        <v>832</v>
      </c>
      <c r="AF460">
        <v>834</v>
      </c>
      <c r="AG460">
        <v>834</v>
      </c>
      <c r="AH460">
        <v>833</v>
      </c>
      <c r="AI460">
        <v>832</v>
      </c>
      <c r="AJ460">
        <v>814</v>
      </c>
      <c r="AK460">
        <v>799</v>
      </c>
      <c r="AL460">
        <v>784</v>
      </c>
    </row>
    <row r="461" spans="1:38">
      <c r="A461" s="95">
        <v>44928</v>
      </c>
      <c r="Z461" s="189">
        <v>722.16300000000001</v>
      </c>
      <c r="AA461" s="189">
        <v>768</v>
      </c>
      <c r="AB461" s="189">
        <v>797</v>
      </c>
      <c r="AC461" s="189">
        <v>819</v>
      </c>
      <c r="AD461" s="189">
        <v>829</v>
      </c>
      <c r="AE461" s="189">
        <v>832</v>
      </c>
      <c r="AF461" s="189">
        <v>834</v>
      </c>
      <c r="AG461" s="189">
        <v>834</v>
      </c>
      <c r="AH461" s="189">
        <v>833</v>
      </c>
      <c r="AI461" s="189">
        <v>832</v>
      </c>
      <c r="AJ461" s="189">
        <v>814</v>
      </c>
      <c r="AK461" s="189">
        <v>799</v>
      </c>
      <c r="AL461" s="189">
        <v>784</v>
      </c>
    </row>
    <row r="462" spans="1:38">
      <c r="A462" s="95">
        <v>44929</v>
      </c>
      <c r="B462" s="63">
        <v>320</v>
      </c>
      <c r="Z462">
        <v>722.16300000000001</v>
      </c>
      <c r="AA462">
        <v>760.16700000000003</v>
      </c>
      <c r="AB462">
        <v>789</v>
      </c>
      <c r="AC462">
        <v>811</v>
      </c>
      <c r="AD462">
        <v>824</v>
      </c>
      <c r="AE462">
        <v>829</v>
      </c>
      <c r="AF462">
        <v>829</v>
      </c>
      <c r="AG462">
        <v>828</v>
      </c>
      <c r="AH462">
        <v>827</v>
      </c>
      <c r="AI462">
        <v>826</v>
      </c>
      <c r="AJ462">
        <v>808</v>
      </c>
      <c r="AK462">
        <v>793</v>
      </c>
      <c r="AL462">
        <v>778</v>
      </c>
    </row>
    <row r="463" spans="1:38">
      <c r="A463" s="95">
        <v>44930</v>
      </c>
      <c r="B463" s="63">
        <v>421</v>
      </c>
      <c r="Z463">
        <v>722.16300000000001</v>
      </c>
      <c r="AA463">
        <v>710.26199999999994</v>
      </c>
      <c r="AB463">
        <v>736</v>
      </c>
      <c r="AC463">
        <v>763</v>
      </c>
      <c r="AD463">
        <v>783</v>
      </c>
      <c r="AE463">
        <v>786</v>
      </c>
      <c r="AF463">
        <v>790</v>
      </c>
      <c r="AG463">
        <v>789</v>
      </c>
      <c r="AH463">
        <v>787</v>
      </c>
      <c r="AI463">
        <v>786</v>
      </c>
      <c r="AJ463">
        <v>770</v>
      </c>
      <c r="AK463">
        <v>755</v>
      </c>
      <c r="AL463">
        <v>740</v>
      </c>
    </row>
    <row r="464" spans="1:38">
      <c r="A464" s="95">
        <v>44931</v>
      </c>
      <c r="B464" s="63">
        <v>450</v>
      </c>
      <c r="Z464">
        <v>722.16300000000001</v>
      </c>
      <c r="AA464">
        <v>711.976</v>
      </c>
      <c r="AB464">
        <v>738</v>
      </c>
      <c r="AC464">
        <v>762</v>
      </c>
      <c r="AD464">
        <v>781</v>
      </c>
      <c r="AE464">
        <v>786</v>
      </c>
      <c r="AF464">
        <v>788</v>
      </c>
      <c r="AG464">
        <v>787</v>
      </c>
      <c r="AH464">
        <v>782</v>
      </c>
      <c r="AI464">
        <v>777</v>
      </c>
      <c r="AJ464">
        <v>760</v>
      </c>
      <c r="AK464">
        <v>750</v>
      </c>
      <c r="AL464">
        <v>740</v>
      </c>
    </row>
    <row r="465" spans="1:41">
      <c r="A465" s="95">
        <v>44932</v>
      </c>
      <c r="B465" s="63">
        <v>185</v>
      </c>
      <c r="AA465" s="760">
        <v>684.23800000000006</v>
      </c>
      <c r="AB465">
        <v>730</v>
      </c>
      <c r="AC465">
        <v>755</v>
      </c>
      <c r="AD465">
        <v>775</v>
      </c>
      <c r="AE465">
        <v>780</v>
      </c>
      <c r="AF465">
        <v>785</v>
      </c>
      <c r="AG465">
        <v>785</v>
      </c>
      <c r="AH465">
        <v>780</v>
      </c>
      <c r="AI465">
        <v>775</v>
      </c>
      <c r="AJ465">
        <v>760</v>
      </c>
      <c r="AK465">
        <v>745</v>
      </c>
      <c r="AL465">
        <v>733</v>
      </c>
    </row>
    <row r="466" spans="1:41">
      <c r="A466" s="95">
        <v>44935</v>
      </c>
      <c r="B466" s="63">
        <v>20</v>
      </c>
      <c r="AA466">
        <v>687.76199999999994</v>
      </c>
      <c r="AB466">
        <v>730</v>
      </c>
      <c r="AC466">
        <v>755</v>
      </c>
      <c r="AD466">
        <v>775</v>
      </c>
      <c r="AE466">
        <v>780</v>
      </c>
      <c r="AF466">
        <v>785</v>
      </c>
      <c r="AG466">
        <v>785</v>
      </c>
      <c r="AH466">
        <v>780</v>
      </c>
      <c r="AI466">
        <v>775</v>
      </c>
      <c r="AJ466">
        <v>760</v>
      </c>
      <c r="AK466">
        <v>745</v>
      </c>
      <c r="AL466">
        <v>733</v>
      </c>
    </row>
    <row r="467" spans="1:41">
      <c r="A467" s="95">
        <v>44936</v>
      </c>
      <c r="B467" s="63">
        <v>10</v>
      </c>
      <c r="AA467">
        <v>696.15499999999997</v>
      </c>
      <c r="AB467">
        <v>740</v>
      </c>
      <c r="AC467">
        <v>764</v>
      </c>
      <c r="AD467">
        <v>780</v>
      </c>
      <c r="AE467">
        <v>787</v>
      </c>
      <c r="AF467">
        <v>790</v>
      </c>
      <c r="AG467">
        <v>790</v>
      </c>
      <c r="AH467">
        <v>785</v>
      </c>
      <c r="AI467">
        <v>780</v>
      </c>
      <c r="AJ467">
        <v>765</v>
      </c>
      <c r="AK467">
        <v>750</v>
      </c>
      <c r="AL467">
        <v>740</v>
      </c>
    </row>
    <row r="468" spans="1:41">
      <c r="A468" s="95">
        <v>44937</v>
      </c>
      <c r="B468" s="63">
        <v>276</v>
      </c>
      <c r="AA468">
        <v>720.73800000000006</v>
      </c>
      <c r="AB468">
        <v>770</v>
      </c>
      <c r="AC468">
        <v>795</v>
      </c>
      <c r="AD468">
        <v>813</v>
      </c>
      <c r="AE468">
        <v>819</v>
      </c>
      <c r="AF468">
        <v>823</v>
      </c>
      <c r="AG468">
        <v>820</v>
      </c>
      <c r="AH468">
        <v>815</v>
      </c>
      <c r="AI468">
        <v>806</v>
      </c>
      <c r="AJ468">
        <v>790</v>
      </c>
      <c r="AK468">
        <v>780</v>
      </c>
      <c r="AL468">
        <v>765</v>
      </c>
    </row>
    <row r="469" spans="1:41">
      <c r="A469" s="95">
        <v>44938</v>
      </c>
      <c r="B469" s="63">
        <v>200</v>
      </c>
      <c r="AA469">
        <v>723.46400000000006</v>
      </c>
      <c r="AB469">
        <v>767</v>
      </c>
      <c r="AC469">
        <v>795</v>
      </c>
      <c r="AD469">
        <v>811</v>
      </c>
      <c r="AE469">
        <v>816</v>
      </c>
      <c r="AF469">
        <v>817</v>
      </c>
      <c r="AG469">
        <v>814</v>
      </c>
      <c r="AH469">
        <v>806</v>
      </c>
      <c r="AI469">
        <v>798</v>
      </c>
      <c r="AJ469">
        <v>782</v>
      </c>
      <c r="AK469">
        <v>771</v>
      </c>
      <c r="AL469">
        <v>762</v>
      </c>
    </row>
    <row r="470" spans="1:41">
      <c r="A470" s="95">
        <v>44939</v>
      </c>
      <c r="B470" s="63">
        <v>50</v>
      </c>
      <c r="AA470">
        <v>716.14300000000003</v>
      </c>
      <c r="AB470">
        <v>767</v>
      </c>
      <c r="AC470">
        <v>795</v>
      </c>
      <c r="AD470">
        <v>811</v>
      </c>
      <c r="AE470">
        <v>817</v>
      </c>
      <c r="AF470">
        <v>818</v>
      </c>
      <c r="AG470">
        <v>814</v>
      </c>
      <c r="AH470">
        <v>806</v>
      </c>
      <c r="AI470">
        <v>798</v>
      </c>
      <c r="AJ470">
        <v>782</v>
      </c>
      <c r="AK470">
        <v>771</v>
      </c>
      <c r="AL470">
        <v>761</v>
      </c>
    </row>
    <row r="471" spans="1:41">
      <c r="A471" s="95">
        <v>44942</v>
      </c>
      <c r="AA471" s="189">
        <v>716.14300000000003</v>
      </c>
      <c r="AB471" s="189">
        <v>767</v>
      </c>
      <c r="AC471" s="189">
        <v>795</v>
      </c>
      <c r="AD471" s="189">
        <v>811</v>
      </c>
      <c r="AE471" s="189">
        <v>817</v>
      </c>
      <c r="AF471" s="189">
        <v>818</v>
      </c>
      <c r="AG471" s="189">
        <v>814</v>
      </c>
      <c r="AH471" s="189">
        <v>806</v>
      </c>
      <c r="AI471" s="189">
        <v>798</v>
      </c>
      <c r="AJ471" s="189">
        <v>782</v>
      </c>
      <c r="AK471" s="189">
        <v>771</v>
      </c>
      <c r="AL471" s="189">
        <v>761</v>
      </c>
    </row>
    <row r="472" spans="1:41">
      <c r="A472" s="95">
        <v>44943</v>
      </c>
      <c r="B472" s="63">
        <v>685</v>
      </c>
      <c r="AA472">
        <v>720.86900000000003</v>
      </c>
      <c r="AB472">
        <v>781</v>
      </c>
      <c r="AC472">
        <v>801</v>
      </c>
      <c r="AD472">
        <v>812</v>
      </c>
      <c r="AE472">
        <v>812</v>
      </c>
      <c r="AF472">
        <v>807</v>
      </c>
      <c r="AG472">
        <v>803</v>
      </c>
      <c r="AH472">
        <v>799</v>
      </c>
      <c r="AI472">
        <v>794</v>
      </c>
      <c r="AJ472">
        <v>772</v>
      </c>
      <c r="AK472">
        <v>765</v>
      </c>
      <c r="AL472">
        <v>760</v>
      </c>
      <c r="AM472">
        <v>760</v>
      </c>
      <c r="AN472">
        <v>760</v>
      </c>
      <c r="AO472">
        <v>760</v>
      </c>
    </row>
    <row r="473" spans="1:41">
      <c r="A473" s="95">
        <v>44944</v>
      </c>
      <c r="B473" s="63">
        <v>335</v>
      </c>
      <c r="AA473">
        <v>725.11900000000003</v>
      </c>
      <c r="AB473">
        <v>802</v>
      </c>
      <c r="AC473">
        <v>814</v>
      </c>
      <c r="AD473">
        <v>821</v>
      </c>
      <c r="AE473">
        <v>819</v>
      </c>
      <c r="AF473">
        <v>815</v>
      </c>
      <c r="AG473">
        <v>811</v>
      </c>
      <c r="AH473">
        <v>800</v>
      </c>
      <c r="AI473">
        <v>792</v>
      </c>
      <c r="AJ473">
        <v>780</v>
      </c>
      <c r="AK473">
        <v>765</v>
      </c>
      <c r="AL473">
        <v>765</v>
      </c>
      <c r="AM473">
        <v>765</v>
      </c>
      <c r="AN473">
        <v>765</v>
      </c>
      <c r="AO473">
        <v>765</v>
      </c>
    </row>
    <row r="474" spans="1:41">
      <c r="A474" s="95">
        <v>44945</v>
      </c>
      <c r="B474" s="63">
        <v>155</v>
      </c>
      <c r="AA474">
        <v>725.36900000000003</v>
      </c>
      <c r="AB474">
        <v>790</v>
      </c>
      <c r="AC474">
        <v>805</v>
      </c>
      <c r="AD474">
        <v>814</v>
      </c>
      <c r="AE474">
        <v>812</v>
      </c>
      <c r="AF474">
        <v>810</v>
      </c>
      <c r="AG474">
        <v>805</v>
      </c>
      <c r="AH474">
        <v>800</v>
      </c>
      <c r="AI474">
        <v>787</v>
      </c>
      <c r="AJ474">
        <v>775</v>
      </c>
      <c r="AK474">
        <v>770</v>
      </c>
      <c r="AL474">
        <v>765</v>
      </c>
      <c r="AM474">
        <v>765</v>
      </c>
      <c r="AN474">
        <v>765</v>
      </c>
      <c r="AO474">
        <v>765</v>
      </c>
    </row>
    <row r="475" spans="1:41">
      <c r="A475" s="95">
        <v>44946</v>
      </c>
      <c r="B475" s="63">
        <v>165</v>
      </c>
      <c r="AA475">
        <v>727.774</v>
      </c>
      <c r="AB475">
        <v>790</v>
      </c>
      <c r="AC475">
        <v>800</v>
      </c>
      <c r="AD475">
        <v>811</v>
      </c>
      <c r="AE475">
        <v>810</v>
      </c>
      <c r="AF475">
        <v>808.5</v>
      </c>
      <c r="AG475">
        <v>803</v>
      </c>
      <c r="AH475">
        <v>795</v>
      </c>
      <c r="AI475">
        <v>787</v>
      </c>
      <c r="AJ475">
        <v>775</v>
      </c>
      <c r="AK475">
        <v>767.5</v>
      </c>
      <c r="AL475">
        <v>762.5</v>
      </c>
      <c r="AM475">
        <v>763.75</v>
      </c>
      <c r="AN475">
        <v>763.75</v>
      </c>
      <c r="AO475">
        <v>763.75</v>
      </c>
    </row>
    <row r="476" spans="1:41">
      <c r="A476" s="95">
        <v>44949</v>
      </c>
      <c r="B476" s="63">
        <v>40</v>
      </c>
      <c r="AA476">
        <v>729.976</v>
      </c>
      <c r="AB476">
        <v>785</v>
      </c>
      <c r="AC476">
        <v>795</v>
      </c>
      <c r="AD476">
        <v>811</v>
      </c>
      <c r="AE476">
        <v>810</v>
      </c>
      <c r="AF476">
        <v>809</v>
      </c>
      <c r="AG476">
        <v>802.5</v>
      </c>
      <c r="AH476">
        <v>797.5</v>
      </c>
      <c r="AI476">
        <v>787</v>
      </c>
      <c r="AJ476">
        <v>775</v>
      </c>
      <c r="AK476">
        <v>767.5</v>
      </c>
      <c r="AL476">
        <v>762.5</v>
      </c>
      <c r="AM476">
        <v>762.5</v>
      </c>
      <c r="AN476">
        <v>762.5</v>
      </c>
      <c r="AO476">
        <v>762.5</v>
      </c>
    </row>
    <row r="477" spans="1:41">
      <c r="A477" s="95">
        <v>44950</v>
      </c>
      <c r="B477" s="63">
        <v>469</v>
      </c>
      <c r="AA477">
        <v>736.25</v>
      </c>
      <c r="AB477">
        <v>800</v>
      </c>
      <c r="AC477">
        <v>806.5</v>
      </c>
      <c r="AD477">
        <v>831</v>
      </c>
      <c r="AE477">
        <v>830</v>
      </c>
      <c r="AF477">
        <v>825</v>
      </c>
      <c r="AG477">
        <v>815</v>
      </c>
      <c r="AH477">
        <v>814</v>
      </c>
      <c r="AI477">
        <v>807</v>
      </c>
      <c r="AJ477">
        <v>790</v>
      </c>
      <c r="AK477">
        <v>780</v>
      </c>
      <c r="AL477">
        <v>765</v>
      </c>
      <c r="AM477">
        <v>765</v>
      </c>
      <c r="AN477">
        <v>765</v>
      </c>
      <c r="AO477">
        <v>765</v>
      </c>
    </row>
    <row r="478" spans="1:41">
      <c r="A478" s="95">
        <v>44951</v>
      </c>
      <c r="B478" s="63">
        <v>60</v>
      </c>
      <c r="AA478">
        <v>737.44</v>
      </c>
      <c r="AB478">
        <v>800</v>
      </c>
      <c r="AC478">
        <v>810</v>
      </c>
      <c r="AD478">
        <v>826</v>
      </c>
      <c r="AE478">
        <v>825</v>
      </c>
      <c r="AF478">
        <v>824</v>
      </c>
      <c r="AG478">
        <v>815</v>
      </c>
      <c r="AH478">
        <v>806</v>
      </c>
      <c r="AI478">
        <v>800</v>
      </c>
      <c r="AJ478">
        <v>780</v>
      </c>
      <c r="AK478">
        <v>772</v>
      </c>
      <c r="AL478">
        <v>764</v>
      </c>
      <c r="AM478">
        <v>762.5</v>
      </c>
      <c r="AN478">
        <v>762.5</v>
      </c>
      <c r="AO478">
        <v>762.5</v>
      </c>
    </row>
    <row r="479" spans="1:41">
      <c r="A479" s="95">
        <v>44952</v>
      </c>
      <c r="B479" s="63">
        <v>140</v>
      </c>
      <c r="AA479">
        <v>740.91700000000003</v>
      </c>
      <c r="AB479">
        <v>800</v>
      </c>
      <c r="AC479">
        <v>810</v>
      </c>
      <c r="AD479">
        <v>826</v>
      </c>
      <c r="AE479">
        <v>825</v>
      </c>
      <c r="AF479">
        <v>824</v>
      </c>
      <c r="AG479">
        <v>814</v>
      </c>
      <c r="AH479">
        <v>805</v>
      </c>
      <c r="AI479">
        <v>796</v>
      </c>
      <c r="AJ479">
        <v>780</v>
      </c>
      <c r="AK479">
        <v>770</v>
      </c>
      <c r="AL479">
        <v>760</v>
      </c>
      <c r="AM479">
        <v>760</v>
      </c>
      <c r="AN479">
        <v>760</v>
      </c>
      <c r="AO479">
        <v>760</v>
      </c>
    </row>
    <row r="480" spans="1:41">
      <c r="A480" s="95">
        <v>44953</v>
      </c>
      <c r="B480" s="63">
        <v>210</v>
      </c>
      <c r="AA480">
        <v>744.92899999999997</v>
      </c>
      <c r="AB480">
        <v>817</v>
      </c>
      <c r="AC480">
        <v>822</v>
      </c>
      <c r="AD480">
        <v>832</v>
      </c>
      <c r="AE480">
        <v>830</v>
      </c>
      <c r="AF480">
        <v>826</v>
      </c>
      <c r="AG480">
        <v>820</v>
      </c>
      <c r="AH480">
        <v>812</v>
      </c>
      <c r="AI480">
        <v>802</v>
      </c>
      <c r="AJ480">
        <v>788</v>
      </c>
      <c r="AK480">
        <v>775</v>
      </c>
      <c r="AL480">
        <v>765</v>
      </c>
      <c r="AM480">
        <v>765</v>
      </c>
      <c r="AN480">
        <v>765</v>
      </c>
      <c r="AO480">
        <v>765</v>
      </c>
    </row>
    <row r="481" spans="1:41">
      <c r="A481" s="95">
        <v>44956</v>
      </c>
      <c r="B481" s="63">
        <v>132</v>
      </c>
      <c r="AA481">
        <v>748.40499999999997</v>
      </c>
      <c r="AB481">
        <v>817</v>
      </c>
      <c r="AC481">
        <v>824</v>
      </c>
      <c r="AD481">
        <v>833</v>
      </c>
      <c r="AE481">
        <v>830</v>
      </c>
      <c r="AF481">
        <v>826</v>
      </c>
      <c r="AG481">
        <v>820</v>
      </c>
      <c r="AH481">
        <v>811</v>
      </c>
      <c r="AI481">
        <v>802</v>
      </c>
      <c r="AJ481">
        <v>788</v>
      </c>
      <c r="AK481">
        <v>776</v>
      </c>
      <c r="AL481">
        <v>765</v>
      </c>
      <c r="AM481">
        <v>765</v>
      </c>
      <c r="AN481">
        <v>765</v>
      </c>
      <c r="AO481">
        <v>765</v>
      </c>
    </row>
    <row r="482" spans="1:41">
      <c r="A482" s="95">
        <v>44957</v>
      </c>
      <c r="B482" s="63">
        <v>110</v>
      </c>
      <c r="AA482">
        <v>751.75</v>
      </c>
      <c r="AB482">
        <v>811</v>
      </c>
      <c r="AC482">
        <v>820</v>
      </c>
      <c r="AD482">
        <v>825</v>
      </c>
      <c r="AE482">
        <v>824</v>
      </c>
      <c r="AF482">
        <v>820</v>
      </c>
      <c r="AG482">
        <v>812</v>
      </c>
      <c r="AH482">
        <v>804</v>
      </c>
      <c r="AI482">
        <v>796</v>
      </c>
      <c r="AJ482">
        <v>780</v>
      </c>
      <c r="AK482">
        <v>770</v>
      </c>
      <c r="AL482">
        <v>760</v>
      </c>
      <c r="AM482">
        <v>760</v>
      </c>
      <c r="AN482">
        <v>760</v>
      </c>
      <c r="AO482">
        <v>760</v>
      </c>
    </row>
    <row r="483" spans="1:41">
      <c r="A483" s="95">
        <v>44958</v>
      </c>
      <c r="B483" s="63">
        <v>260</v>
      </c>
      <c r="AA483">
        <v>751.75</v>
      </c>
      <c r="AB483">
        <v>829.03800000000001</v>
      </c>
      <c r="AC483">
        <v>835</v>
      </c>
      <c r="AD483">
        <v>837</v>
      </c>
      <c r="AE483">
        <v>834</v>
      </c>
      <c r="AF483">
        <v>827</v>
      </c>
      <c r="AG483">
        <v>820</v>
      </c>
      <c r="AH483">
        <v>811</v>
      </c>
      <c r="AI483">
        <v>802</v>
      </c>
      <c r="AJ483">
        <v>788</v>
      </c>
      <c r="AK483">
        <v>773</v>
      </c>
      <c r="AL483">
        <v>760</v>
      </c>
      <c r="AM483">
        <v>760</v>
      </c>
      <c r="AN483">
        <v>760</v>
      </c>
      <c r="AO483">
        <v>760</v>
      </c>
    </row>
    <row r="484" spans="1:41">
      <c r="A484" s="95">
        <v>44959</v>
      </c>
      <c r="B484" s="63">
        <v>40</v>
      </c>
      <c r="AA484">
        <v>751.75</v>
      </c>
      <c r="AB484">
        <v>818.47500000000002</v>
      </c>
      <c r="AC484">
        <v>826</v>
      </c>
      <c r="AD484">
        <v>827</v>
      </c>
      <c r="AE484">
        <v>825</v>
      </c>
      <c r="AF484">
        <v>820</v>
      </c>
      <c r="AG484">
        <v>813</v>
      </c>
      <c r="AH484">
        <v>805</v>
      </c>
      <c r="AI484">
        <v>795</v>
      </c>
      <c r="AJ484">
        <v>781</v>
      </c>
      <c r="AK484">
        <v>769</v>
      </c>
      <c r="AL484">
        <v>755</v>
      </c>
      <c r="AM484">
        <v>755</v>
      </c>
      <c r="AN484">
        <v>755</v>
      </c>
      <c r="AO484">
        <v>755</v>
      </c>
    </row>
    <row r="485" spans="1:41">
      <c r="A485" s="95">
        <v>44960</v>
      </c>
      <c r="B485" s="63">
        <v>570</v>
      </c>
      <c r="AA485">
        <v>751.75</v>
      </c>
      <c r="AB485">
        <v>793.36300000000006</v>
      </c>
      <c r="AC485">
        <v>806</v>
      </c>
      <c r="AD485">
        <v>811</v>
      </c>
      <c r="AE485">
        <v>810</v>
      </c>
      <c r="AF485">
        <v>806</v>
      </c>
      <c r="AG485">
        <v>799</v>
      </c>
      <c r="AH485">
        <v>789</v>
      </c>
      <c r="AI485">
        <v>780</v>
      </c>
      <c r="AJ485">
        <v>770</v>
      </c>
      <c r="AK485">
        <v>757</v>
      </c>
      <c r="AL485">
        <v>745</v>
      </c>
      <c r="AM485">
        <v>745</v>
      </c>
      <c r="AN485">
        <v>745</v>
      </c>
      <c r="AO485">
        <v>745</v>
      </c>
    </row>
    <row r="486" spans="1:41">
      <c r="A486" s="95">
        <v>44963</v>
      </c>
      <c r="B486" s="63">
        <v>120</v>
      </c>
      <c r="AB486">
        <v>795.875</v>
      </c>
      <c r="AC486">
        <v>806</v>
      </c>
      <c r="AD486">
        <v>811</v>
      </c>
      <c r="AE486">
        <v>810</v>
      </c>
      <c r="AF486">
        <v>806</v>
      </c>
      <c r="AG486">
        <v>798</v>
      </c>
      <c r="AH486">
        <v>788</v>
      </c>
      <c r="AI486">
        <v>778</v>
      </c>
      <c r="AJ486">
        <v>762</v>
      </c>
      <c r="AK486">
        <v>750</v>
      </c>
      <c r="AL486">
        <v>738</v>
      </c>
      <c r="AM486">
        <v>738</v>
      </c>
      <c r="AN486">
        <v>738</v>
      </c>
      <c r="AO486">
        <v>738</v>
      </c>
    </row>
    <row r="487" spans="1:41">
      <c r="A487" s="95">
        <v>44964</v>
      </c>
      <c r="B487" s="63">
        <v>180</v>
      </c>
      <c r="AB487">
        <v>809.82500000000005</v>
      </c>
      <c r="AC487">
        <v>830</v>
      </c>
      <c r="AD487">
        <v>836</v>
      </c>
      <c r="AE487">
        <v>832</v>
      </c>
      <c r="AF487">
        <v>826</v>
      </c>
      <c r="AG487">
        <v>819</v>
      </c>
      <c r="AH487">
        <v>809</v>
      </c>
      <c r="AI487">
        <v>796</v>
      </c>
      <c r="AJ487">
        <v>780</v>
      </c>
      <c r="AK487">
        <v>765</v>
      </c>
      <c r="AL487">
        <v>750</v>
      </c>
      <c r="AM487">
        <v>750</v>
      </c>
      <c r="AN487">
        <v>750</v>
      </c>
      <c r="AO487">
        <v>750</v>
      </c>
    </row>
    <row r="488" spans="1:41">
      <c r="A488" s="95">
        <v>44965</v>
      </c>
      <c r="B488" s="63">
        <v>10</v>
      </c>
      <c r="AB488">
        <v>821.07500000000005</v>
      </c>
      <c r="AC488">
        <v>845</v>
      </c>
      <c r="AD488">
        <v>845</v>
      </c>
      <c r="AE488">
        <v>840</v>
      </c>
      <c r="AF488">
        <v>833</v>
      </c>
      <c r="AG488">
        <v>824</v>
      </c>
      <c r="AH488">
        <v>814</v>
      </c>
      <c r="AI488">
        <v>801</v>
      </c>
      <c r="AJ488">
        <v>784</v>
      </c>
      <c r="AK488">
        <v>770</v>
      </c>
      <c r="AL488">
        <v>755</v>
      </c>
      <c r="AM488">
        <v>750</v>
      </c>
      <c r="AN488">
        <v>750</v>
      </c>
      <c r="AO488">
        <v>750</v>
      </c>
    </row>
    <row r="489" spans="1:41">
      <c r="A489" s="95">
        <v>44966</v>
      </c>
      <c r="B489" s="63">
        <v>190</v>
      </c>
      <c r="AB489">
        <v>829.46299999999997</v>
      </c>
      <c r="AC489">
        <v>850</v>
      </c>
      <c r="AD489">
        <v>854</v>
      </c>
      <c r="AE489">
        <v>849</v>
      </c>
      <c r="AF489">
        <v>844</v>
      </c>
      <c r="AG489">
        <v>831</v>
      </c>
      <c r="AH489">
        <v>818</v>
      </c>
      <c r="AI489">
        <v>805</v>
      </c>
      <c r="AJ489">
        <v>782</v>
      </c>
      <c r="AK489">
        <v>770</v>
      </c>
      <c r="AL489">
        <v>756</v>
      </c>
      <c r="AM489">
        <v>756</v>
      </c>
      <c r="AN489">
        <v>756</v>
      </c>
      <c r="AO489">
        <v>756</v>
      </c>
    </row>
    <row r="490" spans="1:41">
      <c r="A490" s="95">
        <v>44967</v>
      </c>
      <c r="B490" s="63">
        <v>20</v>
      </c>
      <c r="AB490">
        <v>829.86300000000006</v>
      </c>
      <c r="AC490">
        <v>850</v>
      </c>
      <c r="AD490">
        <v>854</v>
      </c>
      <c r="AE490">
        <v>849</v>
      </c>
      <c r="AF490">
        <v>844</v>
      </c>
      <c r="AG490">
        <v>831</v>
      </c>
      <c r="AH490">
        <v>818</v>
      </c>
      <c r="AI490">
        <v>805</v>
      </c>
      <c r="AJ490">
        <v>782</v>
      </c>
      <c r="AK490">
        <v>770</v>
      </c>
      <c r="AL490">
        <v>756</v>
      </c>
      <c r="AM490">
        <v>756</v>
      </c>
      <c r="AN490">
        <v>756</v>
      </c>
      <c r="AO490">
        <v>756</v>
      </c>
    </row>
    <row r="491" spans="1:41">
      <c r="A491" s="95">
        <v>44970</v>
      </c>
      <c r="B491" s="63">
        <v>205</v>
      </c>
      <c r="AB491">
        <v>830.75</v>
      </c>
      <c r="AC491">
        <v>835</v>
      </c>
      <c r="AD491">
        <v>844</v>
      </c>
      <c r="AE491">
        <v>840</v>
      </c>
      <c r="AF491">
        <v>835</v>
      </c>
      <c r="AG491">
        <v>823</v>
      </c>
      <c r="AH491">
        <v>810</v>
      </c>
      <c r="AI491">
        <v>797</v>
      </c>
      <c r="AJ491">
        <v>779</v>
      </c>
      <c r="AK491">
        <v>760</v>
      </c>
      <c r="AL491">
        <v>742</v>
      </c>
      <c r="AM491">
        <v>746</v>
      </c>
      <c r="AN491">
        <v>746</v>
      </c>
      <c r="AO491">
        <v>746</v>
      </c>
    </row>
    <row r="492" spans="1:41">
      <c r="A492" s="95">
        <v>44971</v>
      </c>
      <c r="B492" s="63">
        <v>130</v>
      </c>
      <c r="AB492">
        <v>828.21299999999997</v>
      </c>
      <c r="AC492">
        <v>845</v>
      </c>
      <c r="AD492">
        <v>853</v>
      </c>
      <c r="AE492">
        <v>850</v>
      </c>
      <c r="AF492">
        <v>840</v>
      </c>
      <c r="AG492">
        <v>827</v>
      </c>
      <c r="AH492">
        <v>814</v>
      </c>
      <c r="AI492">
        <v>799</v>
      </c>
      <c r="AJ492">
        <v>783</v>
      </c>
      <c r="AK492">
        <v>765</v>
      </c>
      <c r="AL492">
        <v>748</v>
      </c>
      <c r="AM492">
        <v>748</v>
      </c>
      <c r="AN492">
        <v>748</v>
      </c>
      <c r="AO492">
        <v>748</v>
      </c>
    </row>
    <row r="493" spans="1:41">
      <c r="A493" s="95">
        <v>44972</v>
      </c>
      <c r="B493" s="63">
        <v>110</v>
      </c>
      <c r="AB493">
        <v>829.4</v>
      </c>
      <c r="AC493">
        <v>850</v>
      </c>
      <c r="AD493">
        <v>860</v>
      </c>
      <c r="AE493">
        <v>856</v>
      </c>
      <c r="AF493">
        <v>846</v>
      </c>
      <c r="AG493">
        <v>831</v>
      </c>
      <c r="AH493">
        <v>817</v>
      </c>
      <c r="AI493">
        <v>801</v>
      </c>
      <c r="AJ493">
        <v>790</v>
      </c>
      <c r="AK493">
        <v>775</v>
      </c>
      <c r="AL493">
        <v>759</v>
      </c>
      <c r="AM493">
        <v>759</v>
      </c>
      <c r="AN493">
        <v>759</v>
      </c>
      <c r="AO493">
        <v>759</v>
      </c>
    </row>
    <row r="494" spans="1:41">
      <c r="A494" s="95">
        <v>44973</v>
      </c>
      <c r="B494" s="63">
        <v>170</v>
      </c>
      <c r="AB494">
        <v>830.35</v>
      </c>
      <c r="AC494">
        <v>844</v>
      </c>
      <c r="AD494">
        <v>856</v>
      </c>
      <c r="AE494">
        <v>852</v>
      </c>
      <c r="AF494">
        <v>842</v>
      </c>
      <c r="AG494">
        <v>826</v>
      </c>
      <c r="AH494">
        <v>810</v>
      </c>
      <c r="AI494">
        <v>795</v>
      </c>
      <c r="AJ494">
        <v>780</v>
      </c>
      <c r="AK494">
        <v>770</v>
      </c>
      <c r="AL494">
        <v>755</v>
      </c>
      <c r="AM494">
        <v>755</v>
      </c>
      <c r="AN494">
        <v>755</v>
      </c>
      <c r="AO494">
        <v>755</v>
      </c>
    </row>
    <row r="495" spans="1:41">
      <c r="A495" s="95">
        <v>44974</v>
      </c>
      <c r="B495" s="63" t="s">
        <v>436</v>
      </c>
      <c r="AB495">
        <v>831.3</v>
      </c>
      <c r="AC495">
        <v>840</v>
      </c>
      <c r="AD495">
        <v>850</v>
      </c>
      <c r="AE495">
        <v>846</v>
      </c>
      <c r="AF495">
        <v>838</v>
      </c>
      <c r="AG495">
        <v>826</v>
      </c>
      <c r="AH495">
        <v>810</v>
      </c>
      <c r="AI495">
        <v>795</v>
      </c>
      <c r="AJ495">
        <v>775</v>
      </c>
      <c r="AK495">
        <v>765</v>
      </c>
      <c r="AL495">
        <v>755</v>
      </c>
      <c r="AM495">
        <v>755</v>
      </c>
      <c r="AN495">
        <v>755</v>
      </c>
      <c r="AO495">
        <v>755</v>
      </c>
    </row>
    <row r="496" spans="1:41">
      <c r="A496" s="95">
        <v>44977</v>
      </c>
      <c r="B496" s="63">
        <v>0</v>
      </c>
      <c r="AB496" s="189">
        <v>831.3</v>
      </c>
      <c r="AC496" s="189">
        <v>840</v>
      </c>
      <c r="AD496" s="189">
        <v>850</v>
      </c>
      <c r="AE496" s="189">
        <v>846</v>
      </c>
      <c r="AF496" s="189">
        <v>838</v>
      </c>
      <c r="AG496" s="189">
        <v>826</v>
      </c>
      <c r="AH496" s="189">
        <v>810</v>
      </c>
      <c r="AI496" s="189">
        <v>795</v>
      </c>
      <c r="AJ496" s="189">
        <v>775</v>
      </c>
      <c r="AK496" s="189">
        <v>765</v>
      </c>
      <c r="AL496" s="189">
        <v>755</v>
      </c>
      <c r="AM496" s="189">
        <v>755</v>
      </c>
      <c r="AN496" s="189">
        <v>755</v>
      </c>
      <c r="AO496" s="189">
        <v>755</v>
      </c>
    </row>
    <row r="497" spans="1:41">
      <c r="A497" s="95">
        <v>44978</v>
      </c>
      <c r="B497" s="63">
        <v>55</v>
      </c>
      <c r="AB497">
        <v>831.93799999999999</v>
      </c>
      <c r="AC497">
        <v>831</v>
      </c>
      <c r="AD497">
        <v>841</v>
      </c>
      <c r="AE497">
        <v>835</v>
      </c>
      <c r="AF497">
        <v>829</v>
      </c>
      <c r="AG497">
        <v>822</v>
      </c>
      <c r="AH497">
        <v>810</v>
      </c>
      <c r="AI497">
        <v>795</v>
      </c>
      <c r="AJ497">
        <v>775</v>
      </c>
      <c r="AK497">
        <v>763</v>
      </c>
      <c r="AL497">
        <v>754</v>
      </c>
      <c r="AM497">
        <v>755</v>
      </c>
      <c r="AN497">
        <v>755</v>
      </c>
      <c r="AO497">
        <v>755</v>
      </c>
    </row>
    <row r="498" spans="1:41">
      <c r="A498" s="95">
        <v>44979</v>
      </c>
      <c r="B498" s="63">
        <v>110</v>
      </c>
      <c r="AB498">
        <v>832.26300000000003</v>
      </c>
      <c r="AC498">
        <v>832</v>
      </c>
      <c r="AD498">
        <v>842</v>
      </c>
      <c r="AE498">
        <v>836</v>
      </c>
      <c r="AF498">
        <v>830</v>
      </c>
      <c r="AG498">
        <v>820</v>
      </c>
      <c r="AH498">
        <v>810</v>
      </c>
      <c r="AI498">
        <v>790</v>
      </c>
      <c r="AJ498">
        <v>774</v>
      </c>
      <c r="AK498">
        <v>763</v>
      </c>
      <c r="AL498">
        <v>754</v>
      </c>
      <c r="AM498">
        <v>755</v>
      </c>
      <c r="AN498">
        <v>755</v>
      </c>
      <c r="AO498">
        <v>755</v>
      </c>
    </row>
    <row r="499" spans="1:41">
      <c r="A499" s="95">
        <v>44980</v>
      </c>
      <c r="AB499">
        <v>832.8</v>
      </c>
      <c r="AC499">
        <v>838</v>
      </c>
      <c r="AD499">
        <v>846</v>
      </c>
      <c r="AE499">
        <v>842</v>
      </c>
      <c r="AF499">
        <v>837</v>
      </c>
      <c r="AG499">
        <v>825</v>
      </c>
      <c r="AH499">
        <v>812</v>
      </c>
      <c r="AI499">
        <v>795</v>
      </c>
      <c r="AJ499">
        <v>779</v>
      </c>
      <c r="AK499">
        <v>764</v>
      </c>
      <c r="AL499">
        <v>754</v>
      </c>
      <c r="AM499">
        <v>754</v>
      </c>
      <c r="AN499">
        <v>754</v>
      </c>
      <c r="AO499">
        <v>754</v>
      </c>
    </row>
    <row r="500" spans="1:41">
      <c r="A500" s="95">
        <v>44981</v>
      </c>
      <c r="B500" s="63">
        <v>390</v>
      </c>
      <c r="AB500">
        <v>833.3</v>
      </c>
      <c r="AC500">
        <v>840</v>
      </c>
      <c r="AD500">
        <v>849</v>
      </c>
      <c r="AE500">
        <v>845</v>
      </c>
      <c r="AF500">
        <v>840</v>
      </c>
      <c r="AG500">
        <v>831</v>
      </c>
      <c r="AH500">
        <v>814</v>
      </c>
      <c r="AI500">
        <v>797</v>
      </c>
      <c r="AJ500">
        <v>781</v>
      </c>
      <c r="AK500">
        <v>766</v>
      </c>
      <c r="AL500">
        <v>757</v>
      </c>
      <c r="AM500">
        <v>757</v>
      </c>
      <c r="AN500">
        <v>757</v>
      </c>
      <c r="AO500">
        <v>757</v>
      </c>
    </row>
    <row r="501" spans="1:41">
      <c r="A501" s="95">
        <v>44984</v>
      </c>
      <c r="B501" s="63">
        <v>10</v>
      </c>
      <c r="AB501">
        <v>834.02499999999998</v>
      </c>
      <c r="AC501">
        <v>845</v>
      </c>
      <c r="AD501">
        <v>853</v>
      </c>
      <c r="AE501">
        <v>847</v>
      </c>
      <c r="AF501">
        <v>840</v>
      </c>
      <c r="AG501">
        <v>831</v>
      </c>
      <c r="AH501">
        <v>814</v>
      </c>
      <c r="AI501">
        <v>797</v>
      </c>
      <c r="AJ501">
        <v>781</v>
      </c>
      <c r="AK501">
        <v>766</v>
      </c>
      <c r="AL501">
        <v>757</v>
      </c>
      <c r="AM501">
        <v>757</v>
      </c>
      <c r="AN501">
        <v>757</v>
      </c>
      <c r="AO501">
        <v>757</v>
      </c>
    </row>
    <row r="502" spans="1:41">
      <c r="A502" s="95">
        <v>44985</v>
      </c>
      <c r="AB502">
        <v>835.48800000000006</v>
      </c>
      <c r="AC502">
        <v>855</v>
      </c>
      <c r="AD502">
        <v>858</v>
      </c>
      <c r="AE502">
        <v>852</v>
      </c>
      <c r="AF502">
        <v>843</v>
      </c>
      <c r="AG502">
        <v>831</v>
      </c>
      <c r="AH502">
        <v>814</v>
      </c>
      <c r="AI502">
        <v>797</v>
      </c>
      <c r="AJ502">
        <v>782</v>
      </c>
      <c r="AK502">
        <v>766</v>
      </c>
      <c r="AL502">
        <v>757</v>
      </c>
      <c r="AM502">
        <v>757</v>
      </c>
      <c r="AN502">
        <v>757</v>
      </c>
      <c r="AO502">
        <v>757</v>
      </c>
    </row>
    <row r="503" spans="1:41">
      <c r="A503" s="95">
        <v>44986</v>
      </c>
      <c r="B503" s="63">
        <v>40</v>
      </c>
      <c r="AB503">
        <v>835.48800000000006</v>
      </c>
      <c r="AC503">
        <v>865.09799999999996</v>
      </c>
      <c r="AD503">
        <v>875</v>
      </c>
      <c r="AE503">
        <v>875</v>
      </c>
      <c r="AF503">
        <v>875</v>
      </c>
      <c r="AG503">
        <v>850</v>
      </c>
      <c r="AH503">
        <v>831</v>
      </c>
      <c r="AI503">
        <v>812</v>
      </c>
      <c r="AJ503">
        <v>796</v>
      </c>
      <c r="AK503">
        <v>779</v>
      </c>
      <c r="AL503">
        <v>775</v>
      </c>
      <c r="AM503">
        <v>772</v>
      </c>
      <c r="AN503">
        <v>772</v>
      </c>
      <c r="AO503">
        <v>772</v>
      </c>
    </row>
    <row r="504" spans="1:41">
      <c r="A504" s="95">
        <v>44987</v>
      </c>
      <c r="AB504">
        <v>835.48800000000006</v>
      </c>
      <c r="AC504">
        <v>890.88</v>
      </c>
      <c r="AD504">
        <v>892</v>
      </c>
      <c r="AE504">
        <v>892</v>
      </c>
      <c r="AF504">
        <v>885</v>
      </c>
      <c r="AG504">
        <v>860</v>
      </c>
      <c r="AH504">
        <v>841</v>
      </c>
      <c r="AI504">
        <v>822</v>
      </c>
      <c r="AJ504">
        <v>806</v>
      </c>
      <c r="AK504">
        <v>789</v>
      </c>
      <c r="AL504">
        <v>775</v>
      </c>
      <c r="AM504">
        <v>775</v>
      </c>
      <c r="AN504">
        <v>775</v>
      </c>
      <c r="AO504">
        <v>775</v>
      </c>
    </row>
    <row r="505" spans="1:41">
      <c r="A505" s="95">
        <v>44988</v>
      </c>
      <c r="B505" s="63">
        <v>145</v>
      </c>
      <c r="AB505">
        <v>835.48800000000006</v>
      </c>
      <c r="AC505">
        <v>879.89099999999996</v>
      </c>
      <c r="AD505">
        <v>894</v>
      </c>
      <c r="AE505">
        <v>885</v>
      </c>
      <c r="AF505">
        <v>876</v>
      </c>
      <c r="AG505">
        <v>860</v>
      </c>
      <c r="AH505">
        <v>840</v>
      </c>
      <c r="AI505">
        <v>820</v>
      </c>
      <c r="AJ505">
        <v>802</v>
      </c>
      <c r="AK505">
        <v>788</v>
      </c>
      <c r="AL505">
        <v>775</v>
      </c>
      <c r="AM505">
        <v>775</v>
      </c>
      <c r="AN505">
        <v>775</v>
      </c>
      <c r="AO505">
        <v>775</v>
      </c>
    </row>
    <row r="506" spans="1:41">
      <c r="A506" s="95">
        <v>44991</v>
      </c>
      <c r="B506" s="63">
        <v>35</v>
      </c>
      <c r="AC506">
        <v>871.51099999999997</v>
      </c>
      <c r="AD506">
        <v>888</v>
      </c>
      <c r="AE506">
        <v>880</v>
      </c>
      <c r="AF506">
        <v>872</v>
      </c>
      <c r="AG506">
        <v>855</v>
      </c>
      <c r="AH506">
        <v>839</v>
      </c>
      <c r="AI506">
        <v>819</v>
      </c>
      <c r="AJ506">
        <v>801</v>
      </c>
      <c r="AK506">
        <v>787</v>
      </c>
      <c r="AL506">
        <v>773</v>
      </c>
      <c r="AM506">
        <v>771</v>
      </c>
      <c r="AN506">
        <v>771</v>
      </c>
      <c r="AO506">
        <v>771</v>
      </c>
    </row>
    <row r="507" spans="1:41">
      <c r="A507" s="95">
        <v>44992</v>
      </c>
      <c r="B507" s="63">
        <v>90</v>
      </c>
      <c r="AC507">
        <v>872.33699999999999</v>
      </c>
      <c r="AD507">
        <v>890</v>
      </c>
      <c r="AE507">
        <v>882</v>
      </c>
      <c r="AF507">
        <v>870</v>
      </c>
      <c r="AG507">
        <v>855</v>
      </c>
      <c r="AH507">
        <v>837</v>
      </c>
      <c r="AI507">
        <v>820</v>
      </c>
      <c r="AJ507">
        <v>800</v>
      </c>
      <c r="AK507">
        <v>785</v>
      </c>
      <c r="AL507">
        <v>770</v>
      </c>
      <c r="AM507">
        <v>770</v>
      </c>
      <c r="AN507">
        <v>770</v>
      </c>
      <c r="AO507">
        <v>770</v>
      </c>
    </row>
    <row r="508" spans="1:41">
      <c r="A508" s="95">
        <v>44993</v>
      </c>
      <c r="B508" s="63">
        <v>200</v>
      </c>
      <c r="AC508">
        <v>877.25</v>
      </c>
      <c r="AD508">
        <v>891</v>
      </c>
      <c r="AE508">
        <v>884</v>
      </c>
      <c r="AF508">
        <v>872</v>
      </c>
      <c r="AG508">
        <v>857</v>
      </c>
      <c r="AH508">
        <v>840</v>
      </c>
      <c r="AI508">
        <v>824</v>
      </c>
      <c r="AJ508">
        <v>804</v>
      </c>
      <c r="AK508">
        <v>789</v>
      </c>
      <c r="AL508">
        <v>774</v>
      </c>
      <c r="AM508">
        <v>774</v>
      </c>
      <c r="AN508">
        <v>774</v>
      </c>
      <c r="AO508">
        <v>774</v>
      </c>
    </row>
    <row r="509" spans="1:41">
      <c r="A509" s="95">
        <v>44994</v>
      </c>
      <c r="B509" s="63">
        <v>379</v>
      </c>
      <c r="AC509">
        <v>877.94600000000003</v>
      </c>
      <c r="AD509">
        <v>880</v>
      </c>
      <c r="AE509">
        <v>874</v>
      </c>
      <c r="AF509">
        <v>864</v>
      </c>
      <c r="AG509">
        <v>850</v>
      </c>
      <c r="AH509">
        <v>835</v>
      </c>
      <c r="AI509">
        <v>819</v>
      </c>
      <c r="AJ509">
        <v>800</v>
      </c>
      <c r="AK509">
        <v>785</v>
      </c>
      <c r="AL509">
        <v>770</v>
      </c>
      <c r="AM509">
        <v>770</v>
      </c>
      <c r="AN509">
        <v>770</v>
      </c>
      <c r="AO509">
        <v>770</v>
      </c>
    </row>
    <row r="510" spans="1:41">
      <c r="A510" s="95">
        <v>44995</v>
      </c>
      <c r="B510" s="63">
        <v>25</v>
      </c>
      <c r="AC510">
        <v>877.91300000000001</v>
      </c>
      <c r="AD510">
        <v>880</v>
      </c>
      <c r="AE510">
        <v>874</v>
      </c>
      <c r="AF510">
        <v>865</v>
      </c>
      <c r="AG510">
        <v>850</v>
      </c>
      <c r="AH510">
        <v>835</v>
      </c>
      <c r="AI510">
        <v>819</v>
      </c>
      <c r="AJ510">
        <v>800</v>
      </c>
      <c r="AK510">
        <v>785</v>
      </c>
      <c r="AL510">
        <v>770</v>
      </c>
      <c r="AM510">
        <v>770</v>
      </c>
      <c r="AN510">
        <v>770</v>
      </c>
      <c r="AO510">
        <v>770</v>
      </c>
    </row>
    <row r="511" spans="1:41">
      <c r="A511" s="95">
        <v>44998</v>
      </c>
      <c r="B511" s="63">
        <v>135</v>
      </c>
      <c r="AC511">
        <v>877.57600000000002</v>
      </c>
      <c r="AD511">
        <v>872</v>
      </c>
      <c r="AE511">
        <v>870</v>
      </c>
      <c r="AF511">
        <v>861</v>
      </c>
      <c r="AG511">
        <v>847</v>
      </c>
      <c r="AH511">
        <v>830</v>
      </c>
      <c r="AI511">
        <v>814</v>
      </c>
      <c r="AJ511">
        <v>795</v>
      </c>
      <c r="AK511">
        <v>781</v>
      </c>
      <c r="AL511">
        <v>766</v>
      </c>
      <c r="AM511">
        <v>766</v>
      </c>
      <c r="AN511">
        <v>766</v>
      </c>
      <c r="AO511">
        <v>766</v>
      </c>
    </row>
    <row r="512" spans="1:41">
      <c r="A512" s="95">
        <v>44999</v>
      </c>
      <c r="B512" s="63">
        <v>360</v>
      </c>
      <c r="AC512">
        <v>876.40200000000004</v>
      </c>
      <c r="AD512">
        <v>873</v>
      </c>
      <c r="AE512">
        <v>867</v>
      </c>
      <c r="AF512">
        <v>858</v>
      </c>
      <c r="AG512">
        <v>845</v>
      </c>
      <c r="AH512">
        <v>830</v>
      </c>
      <c r="AI512">
        <v>813</v>
      </c>
      <c r="AJ512">
        <v>795</v>
      </c>
      <c r="AK512">
        <v>780</v>
      </c>
      <c r="AL512">
        <v>765</v>
      </c>
      <c r="AM512">
        <v>765</v>
      </c>
      <c r="AN512">
        <v>765</v>
      </c>
      <c r="AO512">
        <v>765</v>
      </c>
    </row>
    <row r="513" spans="1:47">
      <c r="A513" s="95">
        <v>45000</v>
      </c>
      <c r="B513" s="63">
        <v>410</v>
      </c>
      <c r="AC513">
        <v>876.43499999999995</v>
      </c>
      <c r="AD513">
        <v>864</v>
      </c>
      <c r="AE513">
        <v>862</v>
      </c>
      <c r="AF513">
        <v>853</v>
      </c>
      <c r="AG513">
        <v>840</v>
      </c>
      <c r="AH513">
        <v>822</v>
      </c>
      <c r="AI513">
        <v>808</v>
      </c>
      <c r="AJ513">
        <v>790</v>
      </c>
      <c r="AK513">
        <v>775</v>
      </c>
      <c r="AL513">
        <v>763</v>
      </c>
      <c r="AM513">
        <v>762</v>
      </c>
      <c r="AN513">
        <v>762</v>
      </c>
      <c r="AO513">
        <v>762</v>
      </c>
    </row>
    <row r="514" spans="1:47">
      <c r="A514" s="95">
        <v>45001</v>
      </c>
      <c r="B514" s="63">
        <v>100</v>
      </c>
      <c r="AC514">
        <v>875.95699999999999</v>
      </c>
      <c r="AD514">
        <v>871</v>
      </c>
      <c r="AE514">
        <v>868</v>
      </c>
      <c r="AF514">
        <v>857</v>
      </c>
      <c r="AG514">
        <v>841</v>
      </c>
      <c r="AH514">
        <v>825</v>
      </c>
      <c r="AI514">
        <v>810</v>
      </c>
      <c r="AJ514">
        <v>793</v>
      </c>
      <c r="AK514">
        <v>778</v>
      </c>
      <c r="AL514">
        <v>766</v>
      </c>
      <c r="AM514">
        <v>765</v>
      </c>
      <c r="AN514">
        <v>765</v>
      </c>
      <c r="AO514">
        <v>765</v>
      </c>
    </row>
    <row r="515" spans="1:47">
      <c r="A515" s="95">
        <v>45002</v>
      </c>
      <c r="B515" s="63">
        <v>60</v>
      </c>
      <c r="AC515">
        <v>875.98900000000003</v>
      </c>
      <c r="AD515">
        <v>873</v>
      </c>
      <c r="AE515">
        <v>869</v>
      </c>
      <c r="AF515">
        <v>856</v>
      </c>
      <c r="AG515">
        <v>832</v>
      </c>
      <c r="AH515">
        <v>815</v>
      </c>
      <c r="AI515">
        <v>800</v>
      </c>
      <c r="AJ515">
        <v>789</v>
      </c>
      <c r="AK515">
        <v>774</v>
      </c>
      <c r="AL515">
        <v>761</v>
      </c>
      <c r="AM515">
        <v>761</v>
      </c>
      <c r="AN515">
        <v>761</v>
      </c>
      <c r="AO515">
        <v>761</v>
      </c>
    </row>
    <row r="516" spans="1:47">
      <c r="A516" s="95">
        <v>45005</v>
      </c>
      <c r="B516" s="63">
        <v>0</v>
      </c>
      <c r="AC516">
        <v>875.88</v>
      </c>
      <c r="AD516">
        <v>874</v>
      </c>
      <c r="AE516">
        <v>870</v>
      </c>
      <c r="AF516">
        <v>856</v>
      </c>
      <c r="AG516">
        <v>832</v>
      </c>
      <c r="AH516">
        <v>815</v>
      </c>
      <c r="AI516">
        <v>800</v>
      </c>
      <c r="AJ516">
        <v>786</v>
      </c>
      <c r="AK516">
        <v>773</v>
      </c>
      <c r="AL516">
        <v>761</v>
      </c>
      <c r="AM516">
        <v>761</v>
      </c>
      <c r="AN516">
        <v>761</v>
      </c>
      <c r="AO516">
        <v>761</v>
      </c>
    </row>
    <row r="517" spans="1:47">
      <c r="A517" s="95">
        <v>45006</v>
      </c>
      <c r="B517" s="63">
        <v>410</v>
      </c>
      <c r="AC517">
        <v>876.23900000000003</v>
      </c>
      <c r="AD517">
        <v>888</v>
      </c>
      <c r="AE517">
        <v>880</v>
      </c>
      <c r="AF517">
        <v>867</v>
      </c>
      <c r="AG517">
        <v>839</v>
      </c>
      <c r="AH517">
        <v>817</v>
      </c>
      <c r="AI517">
        <v>786</v>
      </c>
      <c r="AJ517">
        <v>780</v>
      </c>
      <c r="AK517">
        <v>773</v>
      </c>
      <c r="AL517">
        <v>763</v>
      </c>
      <c r="AM517">
        <v>760</v>
      </c>
      <c r="AN517">
        <v>755</v>
      </c>
      <c r="AO517">
        <v>750</v>
      </c>
    </row>
    <row r="518" spans="1:47">
      <c r="A518" s="95">
        <v>45007</v>
      </c>
      <c r="B518" s="63">
        <v>980</v>
      </c>
      <c r="AC518">
        <v>878.37</v>
      </c>
      <c r="AD518">
        <v>905</v>
      </c>
      <c r="AE518">
        <v>894</v>
      </c>
      <c r="AF518">
        <v>880</v>
      </c>
      <c r="AG518">
        <v>840</v>
      </c>
      <c r="AH518">
        <v>815</v>
      </c>
      <c r="AI518">
        <v>785</v>
      </c>
      <c r="AJ518">
        <v>769</v>
      </c>
      <c r="AK518">
        <v>760</v>
      </c>
      <c r="AL518">
        <v>751</v>
      </c>
      <c r="AM518">
        <v>750</v>
      </c>
      <c r="AN518">
        <v>749</v>
      </c>
      <c r="AO518">
        <v>745</v>
      </c>
    </row>
    <row r="519" spans="1:47">
      <c r="A519" s="95">
        <v>45008</v>
      </c>
      <c r="B519" s="63">
        <v>0</v>
      </c>
      <c r="AC519">
        <v>880.17399999999998</v>
      </c>
      <c r="AD519">
        <v>920</v>
      </c>
      <c r="AE519">
        <v>895</v>
      </c>
      <c r="AF519">
        <v>865</v>
      </c>
      <c r="AG519">
        <v>835</v>
      </c>
      <c r="AH519">
        <v>815</v>
      </c>
      <c r="AI519">
        <v>785</v>
      </c>
      <c r="AJ519">
        <v>769</v>
      </c>
      <c r="AK519">
        <v>760</v>
      </c>
      <c r="AL519">
        <v>751</v>
      </c>
      <c r="AM519">
        <v>748</v>
      </c>
      <c r="AN519">
        <v>748</v>
      </c>
      <c r="AO519">
        <v>748</v>
      </c>
    </row>
    <row r="520" spans="1:47">
      <c r="A520" s="95">
        <v>45009</v>
      </c>
      <c r="B520" s="63">
        <v>20</v>
      </c>
      <c r="AC520">
        <v>884.33699999999999</v>
      </c>
      <c r="AD520">
        <v>920</v>
      </c>
      <c r="AE520">
        <v>900</v>
      </c>
      <c r="AF520">
        <v>870</v>
      </c>
      <c r="AG520">
        <v>835</v>
      </c>
      <c r="AH520">
        <v>811</v>
      </c>
      <c r="AI520">
        <v>787</v>
      </c>
      <c r="AJ520">
        <v>770</v>
      </c>
      <c r="AK520">
        <v>760</v>
      </c>
      <c r="AL520">
        <v>751</v>
      </c>
      <c r="AM520">
        <v>746</v>
      </c>
      <c r="AN520">
        <v>745</v>
      </c>
      <c r="AO520">
        <v>742</v>
      </c>
    </row>
    <row r="521" spans="1:47">
      <c r="A521" s="95">
        <v>45012</v>
      </c>
      <c r="B521" s="63">
        <v>0</v>
      </c>
      <c r="AC521">
        <v>887.38</v>
      </c>
      <c r="AD521">
        <v>945</v>
      </c>
      <c r="AE521">
        <v>910</v>
      </c>
      <c r="AF521">
        <v>876</v>
      </c>
      <c r="AG521">
        <v>835</v>
      </c>
      <c r="AH521">
        <v>815</v>
      </c>
      <c r="AI521">
        <v>792</v>
      </c>
      <c r="AJ521">
        <v>775</v>
      </c>
      <c r="AK521">
        <v>765</v>
      </c>
      <c r="AL521">
        <v>756</v>
      </c>
      <c r="AM521">
        <v>750</v>
      </c>
      <c r="AN521">
        <v>748</v>
      </c>
      <c r="AO521">
        <v>746</v>
      </c>
    </row>
    <row r="522" spans="1:47">
      <c r="A522" s="95">
        <v>45013</v>
      </c>
      <c r="B522" s="63">
        <v>110</v>
      </c>
      <c r="AC522">
        <v>889.95699999999999</v>
      </c>
      <c r="AD522">
        <v>940</v>
      </c>
      <c r="AE522">
        <v>914</v>
      </c>
      <c r="AF522">
        <v>884</v>
      </c>
      <c r="AG522">
        <v>845</v>
      </c>
      <c r="AH522">
        <v>823</v>
      </c>
      <c r="AI522">
        <v>801</v>
      </c>
      <c r="AJ522">
        <v>783</v>
      </c>
      <c r="AK522">
        <v>770</v>
      </c>
      <c r="AL522">
        <v>759</v>
      </c>
      <c r="AM522">
        <v>754</v>
      </c>
      <c r="AN522">
        <v>752</v>
      </c>
      <c r="AO522">
        <v>750</v>
      </c>
    </row>
    <row r="523" spans="1:47">
      <c r="A523" s="95">
        <v>45014</v>
      </c>
      <c r="B523" s="63">
        <v>100</v>
      </c>
      <c r="AC523">
        <v>892.01099999999997</v>
      </c>
      <c r="AD523">
        <v>940</v>
      </c>
      <c r="AE523">
        <v>910</v>
      </c>
      <c r="AF523">
        <v>870</v>
      </c>
      <c r="AG523">
        <v>840</v>
      </c>
      <c r="AH523">
        <v>819</v>
      </c>
      <c r="AI523">
        <v>798</v>
      </c>
      <c r="AJ523">
        <v>780</v>
      </c>
      <c r="AK523">
        <v>766</v>
      </c>
      <c r="AL523">
        <v>760</v>
      </c>
      <c r="AM523">
        <v>752</v>
      </c>
      <c r="AN523">
        <v>750</v>
      </c>
      <c r="AO523">
        <v>745</v>
      </c>
    </row>
    <row r="524" spans="1:47">
      <c r="A524" s="95">
        <v>45015</v>
      </c>
      <c r="B524" s="63">
        <v>60</v>
      </c>
      <c r="AC524">
        <v>895.27200000000005</v>
      </c>
      <c r="AD524">
        <v>945</v>
      </c>
      <c r="AE524">
        <v>915</v>
      </c>
      <c r="AF524">
        <v>875</v>
      </c>
      <c r="AG524">
        <v>845</v>
      </c>
      <c r="AH524">
        <v>827</v>
      </c>
      <c r="AI524">
        <v>809</v>
      </c>
      <c r="AJ524">
        <v>785</v>
      </c>
      <c r="AK524">
        <v>769</v>
      </c>
      <c r="AL524">
        <v>760</v>
      </c>
      <c r="AM524">
        <v>755</v>
      </c>
      <c r="AN524">
        <v>750</v>
      </c>
      <c r="AO524">
        <v>748</v>
      </c>
    </row>
    <row r="525" spans="1:47">
      <c r="A525" s="95">
        <v>45016</v>
      </c>
      <c r="B525" s="63">
        <v>120</v>
      </c>
      <c r="AC525">
        <v>899.63</v>
      </c>
      <c r="AD525">
        <v>950</v>
      </c>
      <c r="AE525">
        <v>920</v>
      </c>
      <c r="AF525">
        <v>888</v>
      </c>
      <c r="AG525">
        <v>845</v>
      </c>
      <c r="AH525">
        <v>827</v>
      </c>
      <c r="AI525">
        <v>809</v>
      </c>
      <c r="AJ525">
        <v>785</v>
      </c>
      <c r="AK525">
        <v>769</v>
      </c>
      <c r="AL525">
        <v>760</v>
      </c>
      <c r="AM525">
        <v>755</v>
      </c>
      <c r="AN525">
        <v>750</v>
      </c>
      <c r="AO525">
        <v>748</v>
      </c>
    </row>
    <row r="526" spans="1:47">
      <c r="A526" s="95">
        <v>45019</v>
      </c>
      <c r="B526" s="63">
        <v>80</v>
      </c>
      <c r="AC526">
        <v>899.63</v>
      </c>
      <c r="AD526">
        <v>959.04200000000003</v>
      </c>
      <c r="AE526">
        <v>925</v>
      </c>
      <c r="AF526">
        <v>898</v>
      </c>
      <c r="AG526">
        <v>860</v>
      </c>
      <c r="AH526">
        <v>842</v>
      </c>
      <c r="AI526">
        <v>819</v>
      </c>
      <c r="AJ526">
        <v>800</v>
      </c>
      <c r="AK526">
        <v>783</v>
      </c>
      <c r="AL526">
        <v>765</v>
      </c>
      <c r="AM526">
        <v>760</v>
      </c>
      <c r="AN526">
        <v>755</v>
      </c>
      <c r="AO526">
        <v>755</v>
      </c>
      <c r="AS526">
        <v>733</v>
      </c>
      <c r="AT526">
        <v>733</v>
      </c>
      <c r="AU526">
        <v>733</v>
      </c>
    </row>
    <row r="527" spans="1:47">
      <c r="A527" s="95">
        <v>45020</v>
      </c>
      <c r="B527" s="63">
        <v>75</v>
      </c>
      <c r="AC527">
        <v>899.63</v>
      </c>
      <c r="AD527">
        <v>932.30600000000004</v>
      </c>
      <c r="AE527">
        <v>900</v>
      </c>
      <c r="AF527">
        <v>885</v>
      </c>
      <c r="AG527">
        <v>862</v>
      </c>
      <c r="AH527">
        <v>840</v>
      </c>
      <c r="AI527">
        <v>822</v>
      </c>
      <c r="AJ527">
        <v>800</v>
      </c>
      <c r="AK527">
        <v>783</v>
      </c>
      <c r="AL527">
        <v>765</v>
      </c>
      <c r="AM527">
        <v>760</v>
      </c>
      <c r="AN527">
        <v>760</v>
      </c>
      <c r="AO527">
        <v>752</v>
      </c>
      <c r="AS527">
        <v>741</v>
      </c>
      <c r="AT527">
        <v>741</v>
      </c>
      <c r="AU527">
        <v>741</v>
      </c>
    </row>
    <row r="528" spans="1:47">
      <c r="A528" s="95">
        <v>45021</v>
      </c>
      <c r="B528" s="63">
        <v>130</v>
      </c>
      <c r="AC528">
        <v>899.63</v>
      </c>
      <c r="AD528">
        <v>915.90300000000002</v>
      </c>
      <c r="AE528">
        <v>885</v>
      </c>
      <c r="AF528">
        <v>870</v>
      </c>
      <c r="AG528">
        <v>850</v>
      </c>
      <c r="AH528">
        <v>830</v>
      </c>
      <c r="AI528">
        <v>810</v>
      </c>
      <c r="AJ528">
        <v>791</v>
      </c>
      <c r="AK528">
        <v>774</v>
      </c>
      <c r="AL528">
        <v>757</v>
      </c>
      <c r="AM528">
        <v>753</v>
      </c>
      <c r="AN528">
        <v>750</v>
      </c>
      <c r="AO528">
        <v>748</v>
      </c>
    </row>
    <row r="529" spans="1:41">
      <c r="A529" s="95">
        <v>45022</v>
      </c>
      <c r="B529" s="63">
        <v>20</v>
      </c>
      <c r="AD529">
        <v>915.95799999999997</v>
      </c>
      <c r="AE529">
        <v>877</v>
      </c>
      <c r="AF529">
        <v>864</v>
      </c>
      <c r="AG529">
        <v>838</v>
      </c>
      <c r="AH529">
        <v>819</v>
      </c>
      <c r="AI529">
        <v>800</v>
      </c>
      <c r="AJ529">
        <v>785</v>
      </c>
      <c r="AK529">
        <v>770</v>
      </c>
      <c r="AL529">
        <v>755</v>
      </c>
      <c r="AM529">
        <v>745</v>
      </c>
      <c r="AN529">
        <v>745</v>
      </c>
      <c r="AO529">
        <v>745</v>
      </c>
    </row>
    <row r="530" spans="1:41">
      <c r="A530" s="95">
        <v>45026</v>
      </c>
      <c r="B530" s="63">
        <v>0</v>
      </c>
      <c r="AD530">
        <v>915.95799999999997</v>
      </c>
      <c r="AE530">
        <v>877</v>
      </c>
      <c r="AF530">
        <v>864</v>
      </c>
      <c r="AG530">
        <v>838</v>
      </c>
      <c r="AH530">
        <v>819</v>
      </c>
      <c r="AI530">
        <v>800</v>
      </c>
      <c r="AJ530">
        <v>785</v>
      </c>
      <c r="AK530">
        <v>770</v>
      </c>
      <c r="AL530">
        <v>755</v>
      </c>
      <c r="AM530">
        <v>745</v>
      </c>
      <c r="AN530">
        <v>745</v>
      </c>
      <c r="AO530">
        <v>745</v>
      </c>
    </row>
    <row r="531" spans="1:41">
      <c r="A531" s="95">
        <v>45027</v>
      </c>
      <c r="B531" s="63">
        <v>0</v>
      </c>
      <c r="AD531">
        <v>905.84699999999998</v>
      </c>
      <c r="AE531">
        <v>861</v>
      </c>
      <c r="AF531">
        <v>850</v>
      </c>
      <c r="AG531">
        <v>832</v>
      </c>
      <c r="AH531">
        <v>818</v>
      </c>
      <c r="AI531">
        <v>800</v>
      </c>
      <c r="AJ531">
        <v>785</v>
      </c>
      <c r="AK531">
        <v>770</v>
      </c>
      <c r="AL531">
        <v>755</v>
      </c>
      <c r="AM531">
        <v>745</v>
      </c>
      <c r="AN531">
        <v>745</v>
      </c>
      <c r="AO531">
        <v>745</v>
      </c>
    </row>
    <row r="532" spans="1:41">
      <c r="A532" s="95">
        <v>45028</v>
      </c>
      <c r="B532" s="63">
        <v>170</v>
      </c>
      <c r="AD532">
        <v>893.56899999999996</v>
      </c>
      <c r="AE532">
        <v>840</v>
      </c>
      <c r="AF532">
        <v>832</v>
      </c>
      <c r="AG532">
        <v>816</v>
      </c>
      <c r="AH532">
        <v>804</v>
      </c>
      <c r="AI532">
        <v>791</v>
      </c>
      <c r="AJ532">
        <v>776</v>
      </c>
      <c r="AK532">
        <v>763</v>
      </c>
      <c r="AL532">
        <v>750</v>
      </c>
      <c r="AM532">
        <v>745</v>
      </c>
      <c r="AN532">
        <v>745</v>
      </c>
      <c r="AO532">
        <v>745</v>
      </c>
    </row>
    <row r="533" spans="1:41">
      <c r="A533" s="95">
        <v>45029</v>
      </c>
      <c r="B533" s="63">
        <v>225</v>
      </c>
      <c r="AD533">
        <v>888.18100000000004</v>
      </c>
      <c r="AE533">
        <v>835</v>
      </c>
      <c r="AF533">
        <v>821</v>
      </c>
      <c r="AG533">
        <v>807</v>
      </c>
      <c r="AH533">
        <v>797</v>
      </c>
      <c r="AI533">
        <v>787</v>
      </c>
      <c r="AJ533">
        <v>773</v>
      </c>
      <c r="AK533">
        <v>758</v>
      </c>
      <c r="AL533">
        <v>747</v>
      </c>
      <c r="AM533">
        <v>743</v>
      </c>
      <c r="AN533">
        <v>743</v>
      </c>
      <c r="AO533">
        <v>743</v>
      </c>
    </row>
    <row r="534" spans="1:41">
      <c r="A534" s="95">
        <v>45030</v>
      </c>
      <c r="B534" s="63">
        <v>115</v>
      </c>
      <c r="AD534">
        <v>882.02800000000002</v>
      </c>
      <c r="AE534">
        <v>830</v>
      </c>
      <c r="AF534">
        <v>823</v>
      </c>
      <c r="AG534">
        <v>817</v>
      </c>
      <c r="AH534">
        <v>810</v>
      </c>
      <c r="AI534">
        <v>802</v>
      </c>
      <c r="AJ534">
        <v>786</v>
      </c>
      <c r="AK534">
        <v>768</v>
      </c>
      <c r="AL534">
        <v>752</v>
      </c>
      <c r="AM534">
        <v>750</v>
      </c>
      <c r="AN534">
        <v>749</v>
      </c>
      <c r="AO534">
        <v>749</v>
      </c>
    </row>
    <row r="535" spans="1:41">
      <c r="A535" s="95">
        <v>45033</v>
      </c>
      <c r="B535" s="63">
        <v>60</v>
      </c>
      <c r="AD535">
        <v>875.80600000000004</v>
      </c>
      <c r="AE535">
        <v>820</v>
      </c>
      <c r="AF535">
        <v>813</v>
      </c>
      <c r="AG535">
        <v>807</v>
      </c>
      <c r="AH535">
        <v>804</v>
      </c>
      <c r="AI535">
        <v>798</v>
      </c>
      <c r="AJ535">
        <v>782</v>
      </c>
      <c r="AK535">
        <v>764</v>
      </c>
      <c r="AL535">
        <v>748</v>
      </c>
      <c r="AM535">
        <v>746</v>
      </c>
      <c r="AN535">
        <v>744</v>
      </c>
      <c r="AO535">
        <v>742</v>
      </c>
    </row>
    <row r="536" spans="1:41">
      <c r="A536" s="95">
        <v>45034</v>
      </c>
      <c r="B536" s="63">
        <v>585</v>
      </c>
      <c r="AD536">
        <v>871.63900000000001</v>
      </c>
      <c r="AE536">
        <v>797.5</v>
      </c>
      <c r="AF536">
        <v>801</v>
      </c>
      <c r="AG536">
        <v>800</v>
      </c>
      <c r="AH536">
        <v>795</v>
      </c>
      <c r="AI536">
        <v>790</v>
      </c>
      <c r="AJ536">
        <v>778</v>
      </c>
      <c r="AK536">
        <v>762</v>
      </c>
      <c r="AL536">
        <v>752</v>
      </c>
      <c r="AM536">
        <v>745</v>
      </c>
      <c r="AN536">
        <v>745</v>
      </c>
      <c r="AO536">
        <v>744</v>
      </c>
    </row>
    <row r="537" spans="1:41">
      <c r="A537" s="95">
        <v>45035</v>
      </c>
      <c r="B537" s="63">
        <v>355</v>
      </c>
      <c r="AD537">
        <v>859.16700000000003</v>
      </c>
      <c r="AE537">
        <v>785</v>
      </c>
      <c r="AF537">
        <v>786</v>
      </c>
      <c r="AG537">
        <v>784</v>
      </c>
      <c r="AH537">
        <v>780</v>
      </c>
      <c r="AI537">
        <v>776</v>
      </c>
      <c r="AJ537">
        <v>765</v>
      </c>
      <c r="AK537">
        <v>754</v>
      </c>
      <c r="AL537">
        <v>745</v>
      </c>
      <c r="AM537">
        <v>740</v>
      </c>
      <c r="AN537">
        <v>740</v>
      </c>
      <c r="AO537">
        <v>740</v>
      </c>
    </row>
    <row r="538" spans="1:41">
      <c r="A538" s="95">
        <v>45036</v>
      </c>
      <c r="B538" s="63">
        <v>281</v>
      </c>
      <c r="AD538">
        <v>834.05600000000004</v>
      </c>
      <c r="AE538">
        <v>790</v>
      </c>
      <c r="AF538">
        <v>795</v>
      </c>
      <c r="AG538">
        <v>795</v>
      </c>
      <c r="AH538">
        <v>790</v>
      </c>
      <c r="AI538">
        <v>782</v>
      </c>
      <c r="AJ538">
        <v>770</v>
      </c>
      <c r="AK538">
        <v>754</v>
      </c>
      <c r="AL538">
        <v>745</v>
      </c>
      <c r="AM538">
        <v>745</v>
      </c>
      <c r="AN538">
        <v>744</v>
      </c>
      <c r="AO538">
        <v>743</v>
      </c>
    </row>
    <row r="539" spans="1:41">
      <c r="A539" s="95">
        <v>45037</v>
      </c>
      <c r="B539" s="63">
        <v>570</v>
      </c>
      <c r="AD539">
        <v>855.95799999999997</v>
      </c>
      <c r="AE539">
        <v>835</v>
      </c>
      <c r="AF539">
        <v>830</v>
      </c>
      <c r="AG539">
        <v>827</v>
      </c>
      <c r="AH539">
        <v>822</v>
      </c>
      <c r="AI539">
        <v>817</v>
      </c>
      <c r="AJ539">
        <v>790</v>
      </c>
      <c r="AK539">
        <v>764</v>
      </c>
      <c r="AL539">
        <v>754</v>
      </c>
      <c r="AM539">
        <v>747</v>
      </c>
      <c r="AN539">
        <v>747</v>
      </c>
      <c r="AO539">
        <v>747</v>
      </c>
    </row>
    <row r="540" spans="1:41">
      <c r="A540" s="95">
        <v>45040</v>
      </c>
      <c r="B540" s="63">
        <v>80</v>
      </c>
      <c r="AD540">
        <v>861.52800000000002</v>
      </c>
      <c r="AE540">
        <v>870</v>
      </c>
      <c r="AF540">
        <v>860</v>
      </c>
      <c r="AG540">
        <v>853</v>
      </c>
      <c r="AH540">
        <v>845</v>
      </c>
      <c r="AI540">
        <v>835</v>
      </c>
      <c r="AJ540">
        <v>810</v>
      </c>
      <c r="AK540">
        <v>785</v>
      </c>
      <c r="AL540">
        <v>770</v>
      </c>
      <c r="AM540">
        <v>768</v>
      </c>
      <c r="AN540">
        <v>763</v>
      </c>
      <c r="AO540">
        <v>758</v>
      </c>
    </row>
    <row r="541" spans="1:41">
      <c r="A541" s="95">
        <v>45041</v>
      </c>
      <c r="B541" s="63">
        <v>25</v>
      </c>
      <c r="AD541">
        <v>863.70799999999997</v>
      </c>
      <c r="AE541">
        <v>862</v>
      </c>
      <c r="AF541">
        <v>852</v>
      </c>
      <c r="AG541">
        <v>842</v>
      </c>
      <c r="AH541">
        <v>830</v>
      </c>
      <c r="AI541">
        <v>820</v>
      </c>
      <c r="AJ541">
        <v>800</v>
      </c>
      <c r="AK541">
        <v>775</v>
      </c>
      <c r="AL541">
        <v>760</v>
      </c>
      <c r="AM541">
        <v>758</v>
      </c>
      <c r="AN541">
        <v>755</v>
      </c>
      <c r="AO541">
        <v>752</v>
      </c>
    </row>
    <row r="542" spans="1:41">
      <c r="A542" s="95">
        <v>45042</v>
      </c>
      <c r="B542" s="63">
        <v>108</v>
      </c>
      <c r="AD542">
        <v>865.875</v>
      </c>
      <c r="AE542">
        <v>858</v>
      </c>
      <c r="AF542">
        <v>848</v>
      </c>
      <c r="AG542">
        <v>838</v>
      </c>
      <c r="AH542">
        <v>828</v>
      </c>
      <c r="AI542">
        <v>817</v>
      </c>
      <c r="AJ542">
        <v>796</v>
      </c>
      <c r="AK542">
        <v>772</v>
      </c>
      <c r="AL542">
        <v>757</v>
      </c>
      <c r="AM542">
        <v>755</v>
      </c>
      <c r="AN542">
        <v>755</v>
      </c>
      <c r="AO542">
        <v>752</v>
      </c>
    </row>
    <row r="543" spans="1:41">
      <c r="A543" s="95">
        <v>45043</v>
      </c>
      <c r="B543" s="63">
        <v>510</v>
      </c>
      <c r="AD543">
        <v>866.36099999999999</v>
      </c>
      <c r="AE543">
        <v>850</v>
      </c>
      <c r="AF543">
        <v>835</v>
      </c>
      <c r="AG543">
        <v>830</v>
      </c>
      <c r="AH543">
        <v>815</v>
      </c>
      <c r="AI543">
        <v>804</v>
      </c>
      <c r="AJ543">
        <v>784</v>
      </c>
      <c r="AK543">
        <v>764</v>
      </c>
      <c r="AL543">
        <v>752</v>
      </c>
      <c r="AM543">
        <v>750</v>
      </c>
      <c r="AN543">
        <v>745</v>
      </c>
      <c r="AO543">
        <v>740</v>
      </c>
    </row>
    <row r="544" spans="1:41">
      <c r="A544" s="95">
        <v>45044</v>
      </c>
      <c r="B544" s="63">
        <v>60</v>
      </c>
      <c r="AD544">
        <v>866.80600000000004</v>
      </c>
      <c r="AE544">
        <v>840</v>
      </c>
      <c r="AF544">
        <v>820</v>
      </c>
      <c r="AG544">
        <v>812</v>
      </c>
      <c r="AH544">
        <v>796</v>
      </c>
      <c r="AI544">
        <v>780</v>
      </c>
      <c r="AJ544">
        <v>770</v>
      </c>
      <c r="AK544">
        <v>758</v>
      </c>
      <c r="AL544">
        <v>750</v>
      </c>
      <c r="AM544">
        <v>744</v>
      </c>
      <c r="AN544">
        <v>740</v>
      </c>
      <c r="AO544">
        <v>737</v>
      </c>
    </row>
    <row r="545" spans="1:44">
      <c r="A545" s="103">
        <v>45047</v>
      </c>
      <c r="AD545" s="842">
        <v>866.80600000000004</v>
      </c>
      <c r="AE545" s="189">
        <v>840</v>
      </c>
      <c r="AF545" s="189">
        <v>820</v>
      </c>
      <c r="AG545" s="189">
        <v>812</v>
      </c>
      <c r="AH545" s="189">
        <v>796</v>
      </c>
      <c r="AI545" s="189">
        <v>780</v>
      </c>
      <c r="AJ545" s="189">
        <v>770</v>
      </c>
      <c r="AK545" s="189">
        <v>758</v>
      </c>
      <c r="AL545" s="189">
        <v>750</v>
      </c>
      <c r="AM545" s="189">
        <v>744</v>
      </c>
      <c r="AN545" s="189">
        <v>740</v>
      </c>
      <c r="AO545" s="189">
        <v>737</v>
      </c>
    </row>
    <row r="546" spans="1:44">
      <c r="A546" s="95">
        <v>45048</v>
      </c>
      <c r="B546" s="63">
        <v>280</v>
      </c>
      <c r="AD546">
        <v>866.80600000000004</v>
      </c>
      <c r="AE546">
        <v>820.45</v>
      </c>
      <c r="AF546">
        <v>805</v>
      </c>
      <c r="AG546">
        <v>802</v>
      </c>
      <c r="AH546">
        <v>790</v>
      </c>
      <c r="AI546">
        <v>780</v>
      </c>
      <c r="AJ546">
        <v>769</v>
      </c>
      <c r="AK546">
        <v>758</v>
      </c>
      <c r="AL546">
        <v>750</v>
      </c>
      <c r="AM546">
        <v>743</v>
      </c>
      <c r="AN546">
        <v>741</v>
      </c>
      <c r="AO546">
        <v>741</v>
      </c>
    </row>
    <row r="547" spans="1:44">
      <c r="A547" s="95">
        <v>45049</v>
      </c>
      <c r="B547" s="63">
        <v>290</v>
      </c>
      <c r="AD547">
        <v>866.80600000000004</v>
      </c>
      <c r="AE547">
        <v>806.08799999999997</v>
      </c>
      <c r="AF547">
        <v>790</v>
      </c>
      <c r="AG547">
        <v>786</v>
      </c>
      <c r="AH547">
        <v>775</v>
      </c>
      <c r="AI547">
        <v>765</v>
      </c>
      <c r="AJ547">
        <v>755</v>
      </c>
      <c r="AK547">
        <v>746</v>
      </c>
      <c r="AL547">
        <v>738</v>
      </c>
      <c r="AM547">
        <v>737</v>
      </c>
      <c r="AN547">
        <v>735</v>
      </c>
      <c r="AO547">
        <v>732</v>
      </c>
      <c r="AP547">
        <v>730</v>
      </c>
      <c r="AQ547">
        <v>725</v>
      </c>
      <c r="AR547">
        <v>725</v>
      </c>
    </row>
    <row r="548" spans="1:44">
      <c r="A548" s="95">
        <v>45050</v>
      </c>
      <c r="B548" s="63">
        <v>635</v>
      </c>
      <c r="AE548">
        <v>779.58799999999997</v>
      </c>
      <c r="AF548">
        <v>777</v>
      </c>
      <c r="AG548">
        <v>779</v>
      </c>
      <c r="AH548">
        <v>768</v>
      </c>
      <c r="AI548">
        <v>757</v>
      </c>
      <c r="AJ548">
        <v>748</v>
      </c>
      <c r="AK548">
        <v>739</v>
      </c>
      <c r="AL548">
        <v>731</v>
      </c>
      <c r="AM548">
        <v>731</v>
      </c>
      <c r="AN548">
        <v>730</v>
      </c>
      <c r="AO548">
        <v>729</v>
      </c>
      <c r="AP548">
        <v>725</v>
      </c>
      <c r="AQ548">
        <v>725</v>
      </c>
      <c r="AR548">
        <v>725</v>
      </c>
    </row>
    <row r="549" spans="1:44">
      <c r="A549" s="95">
        <v>45051</v>
      </c>
      <c r="B549" s="63">
        <v>490</v>
      </c>
      <c r="AE549">
        <v>757.00099999999998</v>
      </c>
      <c r="AF549">
        <v>747</v>
      </c>
      <c r="AG549">
        <v>757</v>
      </c>
      <c r="AH549">
        <v>750</v>
      </c>
      <c r="AI549">
        <v>740</v>
      </c>
      <c r="AJ549">
        <v>730</v>
      </c>
      <c r="AK549">
        <v>725</v>
      </c>
      <c r="AL549">
        <v>720</v>
      </c>
      <c r="AM549">
        <v>717</v>
      </c>
      <c r="AN549">
        <v>717</v>
      </c>
      <c r="AO549">
        <v>717</v>
      </c>
      <c r="AP549">
        <v>713</v>
      </c>
      <c r="AQ549">
        <v>713</v>
      </c>
      <c r="AR549">
        <v>713</v>
      </c>
    </row>
    <row r="550" spans="1:44">
      <c r="A550" s="95">
        <v>45054</v>
      </c>
      <c r="B550" s="63">
        <v>0</v>
      </c>
      <c r="AE550" s="189">
        <v>757.00099999999998</v>
      </c>
      <c r="AF550" s="189">
        <v>747</v>
      </c>
      <c r="AG550" s="189">
        <v>757</v>
      </c>
      <c r="AH550" s="189">
        <v>750</v>
      </c>
      <c r="AI550" s="189">
        <v>740</v>
      </c>
      <c r="AJ550" s="189">
        <v>730</v>
      </c>
      <c r="AK550" s="189">
        <v>725</v>
      </c>
      <c r="AL550" s="189">
        <v>720</v>
      </c>
      <c r="AM550" s="189">
        <v>717</v>
      </c>
      <c r="AN550" s="189">
        <v>717</v>
      </c>
      <c r="AO550" s="189">
        <v>717</v>
      </c>
      <c r="AP550" s="189">
        <v>713</v>
      </c>
      <c r="AQ550" s="189">
        <v>713</v>
      </c>
      <c r="AR550" s="189">
        <v>713</v>
      </c>
    </row>
    <row r="551" spans="1:44">
      <c r="A551" s="95">
        <v>45055</v>
      </c>
      <c r="B551" s="63">
        <v>505</v>
      </c>
      <c r="AE551">
        <v>738.66300000000001</v>
      </c>
      <c r="AF551">
        <v>690</v>
      </c>
      <c r="AG551">
        <v>715</v>
      </c>
      <c r="AH551">
        <v>725</v>
      </c>
      <c r="AI551">
        <v>725</v>
      </c>
      <c r="AJ551">
        <v>720</v>
      </c>
      <c r="AK551">
        <v>715</v>
      </c>
      <c r="AL551">
        <v>711</v>
      </c>
      <c r="AM551">
        <v>711</v>
      </c>
      <c r="AN551">
        <v>711</v>
      </c>
      <c r="AO551">
        <v>711</v>
      </c>
      <c r="AP551">
        <v>707</v>
      </c>
      <c r="AQ551">
        <v>707</v>
      </c>
      <c r="AR551">
        <v>707</v>
      </c>
    </row>
    <row r="552" spans="1:44">
      <c r="A552" s="95">
        <v>45056</v>
      </c>
      <c r="B552" s="63">
        <v>323</v>
      </c>
      <c r="AE552">
        <v>708.00099999999998</v>
      </c>
      <c r="AF552">
        <v>695</v>
      </c>
      <c r="AG552">
        <v>715</v>
      </c>
      <c r="AH552">
        <v>720</v>
      </c>
      <c r="AI552">
        <v>718</v>
      </c>
      <c r="AJ552">
        <v>713</v>
      </c>
      <c r="AK552">
        <v>710</v>
      </c>
      <c r="AL552">
        <v>707</v>
      </c>
      <c r="AM552">
        <v>707</v>
      </c>
      <c r="AN552">
        <v>705</v>
      </c>
      <c r="AO552">
        <v>705</v>
      </c>
      <c r="AP552">
        <v>702</v>
      </c>
      <c r="AQ552">
        <v>702</v>
      </c>
      <c r="AR552">
        <v>702</v>
      </c>
    </row>
    <row r="553" spans="1:44">
      <c r="A553" s="95">
        <v>45057</v>
      </c>
      <c r="B553" s="63">
        <v>633</v>
      </c>
      <c r="AE553">
        <v>757.32500000000005</v>
      </c>
      <c r="AF553">
        <v>745</v>
      </c>
      <c r="AG553">
        <v>763</v>
      </c>
      <c r="AH553">
        <v>758</v>
      </c>
      <c r="AI553">
        <v>753</v>
      </c>
      <c r="AJ553">
        <v>735</v>
      </c>
      <c r="AK553">
        <v>725</v>
      </c>
      <c r="AL553">
        <v>715</v>
      </c>
      <c r="AM553">
        <v>715</v>
      </c>
      <c r="AN553">
        <v>715</v>
      </c>
      <c r="AO553">
        <v>715</v>
      </c>
      <c r="AP553">
        <v>709</v>
      </c>
      <c r="AQ553">
        <v>709</v>
      </c>
      <c r="AR553">
        <v>709</v>
      </c>
    </row>
    <row r="554" spans="1:44">
      <c r="A554" s="95">
        <v>45058</v>
      </c>
      <c r="B554" s="63">
        <v>0</v>
      </c>
      <c r="AE554">
        <v>765.32500000000005</v>
      </c>
      <c r="AF554">
        <v>757</v>
      </c>
      <c r="AG554">
        <v>767</v>
      </c>
      <c r="AH554">
        <v>767</v>
      </c>
      <c r="AI554">
        <v>763</v>
      </c>
      <c r="AJ554">
        <v>745</v>
      </c>
      <c r="AK554">
        <v>733</v>
      </c>
      <c r="AL554">
        <v>723</v>
      </c>
      <c r="AM554">
        <v>723</v>
      </c>
      <c r="AN554">
        <v>723</v>
      </c>
      <c r="AO554">
        <v>723</v>
      </c>
      <c r="AP554">
        <v>715</v>
      </c>
      <c r="AQ554">
        <v>715</v>
      </c>
      <c r="AR554">
        <v>715</v>
      </c>
    </row>
    <row r="555" spans="1:44">
      <c r="A555" s="95">
        <v>45061</v>
      </c>
      <c r="B555" s="63">
        <v>40</v>
      </c>
      <c r="AE555">
        <v>766.17499999999995</v>
      </c>
      <c r="AF555">
        <v>764</v>
      </c>
      <c r="AG555">
        <v>766</v>
      </c>
      <c r="AH555">
        <v>766</v>
      </c>
      <c r="AI555">
        <v>764</v>
      </c>
      <c r="AJ555">
        <v>745</v>
      </c>
      <c r="AK555">
        <v>733</v>
      </c>
      <c r="AL555">
        <v>722</v>
      </c>
      <c r="AM555">
        <v>722</v>
      </c>
      <c r="AN555">
        <v>722</v>
      </c>
      <c r="AO555">
        <v>722</v>
      </c>
      <c r="AP555">
        <v>715</v>
      </c>
      <c r="AQ555">
        <v>715</v>
      </c>
      <c r="AR555">
        <v>715</v>
      </c>
    </row>
    <row r="556" spans="1:44">
      <c r="A556" s="95">
        <v>45062</v>
      </c>
      <c r="B556" s="63">
        <v>0</v>
      </c>
      <c r="AE556">
        <v>762.22500000000002</v>
      </c>
      <c r="AF556">
        <v>757</v>
      </c>
      <c r="AG556">
        <v>766</v>
      </c>
      <c r="AH556">
        <v>766</v>
      </c>
      <c r="AI556">
        <v>763</v>
      </c>
      <c r="AJ556">
        <v>743</v>
      </c>
      <c r="AK556">
        <v>732</v>
      </c>
      <c r="AL556">
        <v>722</v>
      </c>
      <c r="AM556">
        <v>721</v>
      </c>
      <c r="AN556">
        <v>721</v>
      </c>
      <c r="AO556">
        <v>721</v>
      </c>
      <c r="AP556">
        <v>715</v>
      </c>
      <c r="AQ556">
        <v>715</v>
      </c>
      <c r="AR556">
        <v>715</v>
      </c>
    </row>
    <row r="557" spans="1:44">
      <c r="A557" s="95">
        <v>45063</v>
      </c>
      <c r="B557" s="63">
        <v>55</v>
      </c>
      <c r="AE557">
        <v>760.73800000000006</v>
      </c>
      <c r="AF557">
        <v>740</v>
      </c>
      <c r="AG557">
        <v>747</v>
      </c>
      <c r="AH557">
        <v>744</v>
      </c>
      <c r="AI557">
        <v>742</v>
      </c>
      <c r="AJ557">
        <v>726</v>
      </c>
      <c r="AK557">
        <v>715</v>
      </c>
      <c r="AL557">
        <v>710</v>
      </c>
      <c r="AM557">
        <v>710</v>
      </c>
      <c r="AN557">
        <v>710</v>
      </c>
      <c r="AO557">
        <v>710</v>
      </c>
      <c r="AP557">
        <v>700</v>
      </c>
      <c r="AQ557">
        <v>700</v>
      </c>
      <c r="AR557">
        <v>700</v>
      </c>
    </row>
    <row r="558" spans="1:44">
      <c r="A558" s="95">
        <v>45064</v>
      </c>
      <c r="B558" s="63">
        <v>0</v>
      </c>
      <c r="AE558">
        <v>758.43799999999999</v>
      </c>
      <c r="AF558">
        <v>723</v>
      </c>
      <c r="AG558">
        <v>730</v>
      </c>
      <c r="AH558">
        <v>729</v>
      </c>
      <c r="AI558">
        <v>726</v>
      </c>
      <c r="AJ558">
        <v>711</v>
      </c>
      <c r="AK558">
        <v>702</v>
      </c>
      <c r="AL558">
        <v>697</v>
      </c>
      <c r="AM558">
        <v>697</v>
      </c>
      <c r="AN558">
        <v>696</v>
      </c>
      <c r="AO558">
        <v>696</v>
      </c>
      <c r="AP558">
        <v>690</v>
      </c>
      <c r="AQ558">
        <v>690</v>
      </c>
      <c r="AR558">
        <v>690</v>
      </c>
    </row>
    <row r="559" spans="1:44">
      <c r="A559" s="95">
        <v>45065</v>
      </c>
      <c r="B559" s="63">
        <v>630</v>
      </c>
      <c r="AE559">
        <v>757.13800000000003</v>
      </c>
      <c r="AF559">
        <v>716</v>
      </c>
      <c r="AG559">
        <v>727</v>
      </c>
      <c r="AH559">
        <v>726</v>
      </c>
      <c r="AI559">
        <v>723</v>
      </c>
      <c r="AJ559">
        <v>708</v>
      </c>
      <c r="AK559">
        <v>699</v>
      </c>
      <c r="AL559">
        <v>694</v>
      </c>
      <c r="AM559">
        <v>694</v>
      </c>
      <c r="AN559">
        <v>694</v>
      </c>
      <c r="AO559">
        <v>694</v>
      </c>
      <c r="AP559">
        <v>685</v>
      </c>
      <c r="AQ559">
        <v>685</v>
      </c>
      <c r="AR559">
        <v>685</v>
      </c>
    </row>
    <row r="560" spans="1:44">
      <c r="A560" s="95">
        <v>45068</v>
      </c>
      <c r="B560" s="63">
        <v>0</v>
      </c>
      <c r="AE560">
        <v>756.27499999999998</v>
      </c>
      <c r="AF560">
        <v>716</v>
      </c>
      <c r="AG560">
        <v>727</v>
      </c>
      <c r="AH560">
        <v>726</v>
      </c>
      <c r="AI560">
        <v>723</v>
      </c>
      <c r="AJ560">
        <v>708</v>
      </c>
      <c r="AK560">
        <v>699</v>
      </c>
      <c r="AL560">
        <v>694</v>
      </c>
      <c r="AM560">
        <v>694</v>
      </c>
      <c r="AN560">
        <v>694</v>
      </c>
      <c r="AO560">
        <v>694</v>
      </c>
      <c r="AP560">
        <v>685</v>
      </c>
      <c r="AQ560">
        <v>685</v>
      </c>
      <c r="AR560">
        <v>685</v>
      </c>
    </row>
    <row r="561" spans="1:48">
      <c r="A561" s="95">
        <v>45069</v>
      </c>
      <c r="B561" s="63">
        <v>0</v>
      </c>
      <c r="AE561">
        <v>755.42499999999995</v>
      </c>
      <c r="AF561">
        <v>716</v>
      </c>
      <c r="AG561">
        <v>727</v>
      </c>
      <c r="AH561">
        <v>726</v>
      </c>
      <c r="AI561">
        <v>723</v>
      </c>
      <c r="AJ561">
        <v>708</v>
      </c>
      <c r="AK561">
        <v>699</v>
      </c>
      <c r="AL561">
        <v>694</v>
      </c>
      <c r="AM561">
        <v>694</v>
      </c>
      <c r="AN561">
        <v>694</v>
      </c>
      <c r="AO561">
        <v>694</v>
      </c>
      <c r="AP561">
        <v>685</v>
      </c>
      <c r="AQ561">
        <v>685</v>
      </c>
      <c r="AR561">
        <v>685</v>
      </c>
    </row>
    <row r="562" spans="1:48">
      <c r="A562" s="95">
        <v>45070</v>
      </c>
      <c r="B562" s="63">
        <v>0</v>
      </c>
      <c r="AE562">
        <v>754.61300000000006</v>
      </c>
      <c r="AF562">
        <v>716</v>
      </c>
      <c r="AG562">
        <v>727</v>
      </c>
      <c r="AH562">
        <v>726</v>
      </c>
      <c r="AI562">
        <v>723</v>
      </c>
      <c r="AJ562">
        <v>708</v>
      </c>
      <c r="AK562">
        <v>699</v>
      </c>
      <c r="AL562">
        <v>694</v>
      </c>
      <c r="AM562">
        <v>694</v>
      </c>
      <c r="AN562">
        <v>694</v>
      </c>
      <c r="AO562">
        <v>694</v>
      </c>
      <c r="AP562">
        <v>685</v>
      </c>
      <c r="AQ562">
        <v>685</v>
      </c>
      <c r="AR562">
        <v>685</v>
      </c>
    </row>
    <row r="563" spans="1:48">
      <c r="A563" s="95">
        <v>45071</v>
      </c>
      <c r="B563" s="63">
        <v>0</v>
      </c>
      <c r="AE563">
        <v>753.82500000000005</v>
      </c>
      <c r="AF563">
        <v>716</v>
      </c>
      <c r="AG563">
        <v>727</v>
      </c>
      <c r="AH563">
        <v>726</v>
      </c>
      <c r="AI563">
        <v>723</v>
      </c>
      <c r="AJ563">
        <v>708</v>
      </c>
      <c r="AK563">
        <v>699</v>
      </c>
      <c r="AL563">
        <v>694</v>
      </c>
      <c r="AM563">
        <v>694</v>
      </c>
      <c r="AN563">
        <v>694</v>
      </c>
      <c r="AO563">
        <v>694</v>
      </c>
      <c r="AP563">
        <v>685</v>
      </c>
      <c r="AQ563">
        <v>685</v>
      </c>
      <c r="AR563">
        <v>685</v>
      </c>
    </row>
    <row r="564" spans="1:48">
      <c r="A564" s="95">
        <v>45072</v>
      </c>
      <c r="B564" s="63">
        <v>0</v>
      </c>
      <c r="AE564">
        <v>753.31299999999999</v>
      </c>
      <c r="AF564">
        <v>718</v>
      </c>
      <c r="AG564">
        <v>729</v>
      </c>
      <c r="AH564">
        <v>726</v>
      </c>
      <c r="AI564">
        <v>723</v>
      </c>
      <c r="AJ564">
        <v>708</v>
      </c>
      <c r="AK564">
        <v>699</v>
      </c>
      <c r="AL564">
        <v>694</v>
      </c>
      <c r="AM564">
        <v>694</v>
      </c>
      <c r="AN564">
        <v>694</v>
      </c>
      <c r="AO564">
        <v>694</v>
      </c>
      <c r="AP564">
        <v>685</v>
      </c>
      <c r="AQ564">
        <v>685</v>
      </c>
      <c r="AR564">
        <v>685</v>
      </c>
    </row>
    <row r="565" spans="1:48">
      <c r="A565" s="103">
        <v>45075</v>
      </c>
      <c r="AE565" s="189">
        <v>753.31299999999999</v>
      </c>
      <c r="AF565" s="189">
        <v>718</v>
      </c>
      <c r="AG565" s="189">
        <v>729</v>
      </c>
      <c r="AH565" s="189">
        <v>726</v>
      </c>
      <c r="AI565" s="189">
        <v>723</v>
      </c>
      <c r="AJ565" s="189">
        <v>708</v>
      </c>
      <c r="AK565" s="189">
        <v>699</v>
      </c>
      <c r="AL565" s="189">
        <v>694</v>
      </c>
      <c r="AM565" s="189">
        <v>694</v>
      </c>
      <c r="AN565" s="189">
        <v>694</v>
      </c>
      <c r="AO565" s="189">
        <v>694</v>
      </c>
      <c r="AP565" s="189">
        <v>685</v>
      </c>
      <c r="AQ565" s="189">
        <v>685</v>
      </c>
      <c r="AR565" s="189">
        <v>685</v>
      </c>
    </row>
    <row r="566" spans="1:48">
      <c r="A566" s="95">
        <v>45076</v>
      </c>
      <c r="B566" s="63">
        <v>326</v>
      </c>
      <c r="AE566">
        <v>753.86300000000006</v>
      </c>
      <c r="AF566">
        <v>760</v>
      </c>
      <c r="AG566">
        <v>761</v>
      </c>
      <c r="AH566">
        <v>751</v>
      </c>
      <c r="AI566">
        <v>747</v>
      </c>
      <c r="AJ566">
        <v>726</v>
      </c>
      <c r="AK566">
        <v>714</v>
      </c>
      <c r="AL566">
        <v>703</v>
      </c>
      <c r="AM566">
        <v>703</v>
      </c>
      <c r="AN566">
        <v>703</v>
      </c>
      <c r="AO566">
        <v>703</v>
      </c>
      <c r="AP566">
        <v>701</v>
      </c>
      <c r="AQ566">
        <v>697</v>
      </c>
      <c r="AR566">
        <v>697</v>
      </c>
    </row>
    <row r="567" spans="1:48">
      <c r="A567" s="95">
        <v>45077</v>
      </c>
      <c r="B567" s="63">
        <v>530</v>
      </c>
      <c r="AE567" s="28">
        <v>756.56299999999999</v>
      </c>
      <c r="AF567">
        <v>810</v>
      </c>
      <c r="AG567">
        <v>813</v>
      </c>
      <c r="AH567">
        <v>803</v>
      </c>
      <c r="AI567">
        <v>770</v>
      </c>
      <c r="AJ567">
        <v>740</v>
      </c>
      <c r="AK567">
        <v>728</v>
      </c>
      <c r="AL567">
        <v>713</v>
      </c>
      <c r="AM567">
        <v>712</v>
      </c>
      <c r="AN567">
        <v>710</v>
      </c>
      <c r="AO567">
        <v>706</v>
      </c>
      <c r="AP567">
        <v>705</v>
      </c>
      <c r="AQ567">
        <v>705</v>
      </c>
      <c r="AR567">
        <v>703</v>
      </c>
      <c r="AS567">
        <v>698</v>
      </c>
      <c r="AT567">
        <v>698</v>
      </c>
      <c r="AU567">
        <v>698</v>
      </c>
    </row>
    <row r="568" spans="1:48">
      <c r="A568" s="95">
        <v>45078</v>
      </c>
      <c r="B568" s="63">
        <v>620</v>
      </c>
      <c r="AE568">
        <v>756.56299999999999</v>
      </c>
      <c r="AF568">
        <v>810.45500000000004</v>
      </c>
      <c r="AG568">
        <v>810</v>
      </c>
      <c r="AH568">
        <v>795</v>
      </c>
      <c r="AI568">
        <v>772</v>
      </c>
      <c r="AJ568">
        <v>740</v>
      </c>
      <c r="AK568">
        <v>720</v>
      </c>
      <c r="AL568">
        <v>704</v>
      </c>
      <c r="AM568">
        <v>703</v>
      </c>
      <c r="AN568">
        <v>701</v>
      </c>
      <c r="AO568">
        <v>699</v>
      </c>
      <c r="AP568">
        <v>698</v>
      </c>
      <c r="AQ568">
        <v>696</v>
      </c>
      <c r="AR568">
        <v>695</v>
      </c>
      <c r="AS568">
        <v>695</v>
      </c>
      <c r="AT568">
        <v>695</v>
      </c>
      <c r="AU568">
        <v>695</v>
      </c>
      <c r="AV568">
        <v>695</v>
      </c>
    </row>
    <row r="569" spans="1:48">
      <c r="A569" s="95">
        <v>45079</v>
      </c>
      <c r="B569" s="63">
        <v>660</v>
      </c>
      <c r="AE569">
        <v>756.56299999999999</v>
      </c>
      <c r="AF569">
        <v>772.27300000000002</v>
      </c>
      <c r="AG569">
        <v>775</v>
      </c>
      <c r="AH569">
        <v>766</v>
      </c>
      <c r="AI569">
        <v>755</v>
      </c>
      <c r="AJ569">
        <v>723</v>
      </c>
      <c r="AK569">
        <v>708</v>
      </c>
      <c r="AL569">
        <v>694</v>
      </c>
      <c r="AM569">
        <v>692</v>
      </c>
      <c r="AN569">
        <v>690</v>
      </c>
      <c r="AO569">
        <v>688</v>
      </c>
      <c r="AP569">
        <v>686</v>
      </c>
      <c r="AQ569">
        <v>685</v>
      </c>
      <c r="AR569">
        <v>685</v>
      </c>
      <c r="AS569">
        <v>685</v>
      </c>
      <c r="AT569">
        <v>685</v>
      </c>
      <c r="AU569">
        <v>685</v>
      </c>
      <c r="AV569">
        <v>678</v>
      </c>
    </row>
    <row r="570" spans="1:48">
      <c r="A570" s="95">
        <v>45082</v>
      </c>
      <c r="B570" s="63">
        <v>40</v>
      </c>
      <c r="AF570">
        <v>755.71600000000001</v>
      </c>
      <c r="AG570">
        <v>757</v>
      </c>
      <c r="AH570">
        <v>750</v>
      </c>
      <c r="AI570">
        <v>740</v>
      </c>
      <c r="AJ570">
        <v>707</v>
      </c>
      <c r="AK570">
        <v>690</v>
      </c>
      <c r="AL570">
        <v>676</v>
      </c>
      <c r="AM570">
        <v>674</v>
      </c>
      <c r="AN570">
        <v>673</v>
      </c>
      <c r="AO570">
        <v>673</v>
      </c>
      <c r="AP570">
        <v>668</v>
      </c>
      <c r="AQ570">
        <v>668</v>
      </c>
      <c r="AR570">
        <v>668</v>
      </c>
      <c r="AS570">
        <v>665</v>
      </c>
      <c r="AT570">
        <v>665</v>
      </c>
      <c r="AU570">
        <v>665</v>
      </c>
      <c r="AV570">
        <v>668</v>
      </c>
    </row>
    <row r="571" spans="1:48">
      <c r="A571" s="95">
        <v>45083</v>
      </c>
      <c r="B571" s="63">
        <v>1145</v>
      </c>
      <c r="AF571">
        <v>787.45500000000004</v>
      </c>
      <c r="AG571">
        <v>806</v>
      </c>
      <c r="AH571">
        <v>799</v>
      </c>
      <c r="AI571">
        <v>781</v>
      </c>
      <c r="AJ571">
        <v>750</v>
      </c>
      <c r="AK571">
        <v>735</v>
      </c>
      <c r="AL571">
        <v>720</v>
      </c>
      <c r="AM571">
        <v>719</v>
      </c>
      <c r="AN571">
        <v>717</v>
      </c>
      <c r="AO571">
        <v>715</v>
      </c>
      <c r="AP571">
        <v>713</v>
      </c>
      <c r="AQ571">
        <v>711</v>
      </c>
      <c r="AR571">
        <v>709</v>
      </c>
      <c r="AS571">
        <v>702</v>
      </c>
      <c r="AT571">
        <v>702</v>
      </c>
      <c r="AU571">
        <v>702</v>
      </c>
      <c r="AV571">
        <v>695</v>
      </c>
    </row>
    <row r="572" spans="1:48">
      <c r="A572" s="95">
        <v>45084</v>
      </c>
      <c r="B572" s="63">
        <v>100</v>
      </c>
      <c r="AF572">
        <v>803.5</v>
      </c>
      <c r="AG572">
        <v>820</v>
      </c>
      <c r="AH572">
        <v>810</v>
      </c>
      <c r="AI572">
        <v>790</v>
      </c>
      <c r="AJ572">
        <v>755</v>
      </c>
      <c r="AK572">
        <v>740</v>
      </c>
      <c r="AL572">
        <v>720</v>
      </c>
      <c r="AM572">
        <v>719</v>
      </c>
      <c r="AN572">
        <v>717</v>
      </c>
      <c r="AO572">
        <v>715</v>
      </c>
      <c r="AP572">
        <v>713</v>
      </c>
      <c r="AQ572">
        <v>711</v>
      </c>
      <c r="AR572">
        <v>710</v>
      </c>
      <c r="AS572">
        <v>705</v>
      </c>
      <c r="AT572">
        <v>705</v>
      </c>
      <c r="AU572">
        <v>705</v>
      </c>
      <c r="AV572">
        <v>710</v>
      </c>
    </row>
    <row r="573" spans="1:48">
      <c r="A573" s="95">
        <v>45085</v>
      </c>
      <c r="B573" s="63">
        <v>0</v>
      </c>
      <c r="AF573">
        <v>791.09100000000001</v>
      </c>
      <c r="AG573">
        <v>803</v>
      </c>
      <c r="AH573">
        <v>793</v>
      </c>
      <c r="AI573">
        <v>773</v>
      </c>
      <c r="AJ573">
        <v>750</v>
      </c>
      <c r="AK573">
        <v>735</v>
      </c>
      <c r="AL573">
        <v>720</v>
      </c>
      <c r="AM573">
        <v>719</v>
      </c>
      <c r="AN573">
        <v>717</v>
      </c>
      <c r="AO573">
        <v>715</v>
      </c>
      <c r="AP573">
        <v>713</v>
      </c>
      <c r="AQ573">
        <v>711</v>
      </c>
      <c r="AR573">
        <v>710</v>
      </c>
      <c r="AS573">
        <v>705</v>
      </c>
      <c r="AT573">
        <v>705</v>
      </c>
      <c r="AU573">
        <v>705</v>
      </c>
      <c r="AV573">
        <v>710</v>
      </c>
    </row>
    <row r="574" spans="1:48">
      <c r="A574" s="95">
        <v>45086</v>
      </c>
      <c r="AF574">
        <v>775.09100000000001</v>
      </c>
      <c r="AG574">
        <v>790</v>
      </c>
      <c r="AH574">
        <v>785</v>
      </c>
      <c r="AI574">
        <v>776</v>
      </c>
      <c r="AJ574">
        <v>740</v>
      </c>
      <c r="AK574">
        <v>725</v>
      </c>
      <c r="AL574">
        <v>710</v>
      </c>
      <c r="AM574">
        <v>709</v>
      </c>
      <c r="AN574">
        <v>707</v>
      </c>
      <c r="AO574">
        <v>705</v>
      </c>
      <c r="AP574">
        <v>703</v>
      </c>
      <c r="AQ574">
        <v>701</v>
      </c>
      <c r="AR574">
        <v>700</v>
      </c>
      <c r="AS574">
        <v>705</v>
      </c>
      <c r="AT574">
        <v>705</v>
      </c>
      <c r="AU574">
        <v>705</v>
      </c>
      <c r="AV574">
        <v>710</v>
      </c>
    </row>
    <row r="575" spans="1:48">
      <c r="A575" s="95">
        <v>45089</v>
      </c>
      <c r="B575" s="63">
        <v>70</v>
      </c>
      <c r="AF575">
        <v>777.23900000000003</v>
      </c>
      <c r="AG575">
        <v>784</v>
      </c>
      <c r="AH575">
        <v>783</v>
      </c>
      <c r="AI575">
        <v>773</v>
      </c>
      <c r="AJ575">
        <v>740</v>
      </c>
      <c r="AK575">
        <v>725</v>
      </c>
      <c r="AL575">
        <v>710</v>
      </c>
      <c r="AM575">
        <v>709</v>
      </c>
      <c r="AN575">
        <v>707</v>
      </c>
      <c r="AO575">
        <v>705</v>
      </c>
      <c r="AP575">
        <v>703</v>
      </c>
      <c r="AQ575">
        <v>701</v>
      </c>
      <c r="AR575">
        <v>700</v>
      </c>
      <c r="AS575">
        <v>705</v>
      </c>
      <c r="AT575">
        <v>705</v>
      </c>
      <c r="AU575">
        <v>705</v>
      </c>
      <c r="AV575">
        <v>710</v>
      </c>
    </row>
    <row r="576" spans="1:48">
      <c r="A576" s="95">
        <v>45090</v>
      </c>
      <c r="B576" s="63">
        <v>210</v>
      </c>
      <c r="AF576">
        <v>775.81799999999998</v>
      </c>
      <c r="AG576" s="63">
        <v>772</v>
      </c>
      <c r="AH576" s="63">
        <v>772</v>
      </c>
      <c r="AI576" s="63">
        <v>760</v>
      </c>
      <c r="AJ576" s="63">
        <v>730</v>
      </c>
      <c r="AK576" s="63">
        <v>715</v>
      </c>
      <c r="AL576" s="63">
        <v>700</v>
      </c>
      <c r="AM576">
        <v>699</v>
      </c>
      <c r="AN576">
        <v>697</v>
      </c>
      <c r="AO576">
        <v>695</v>
      </c>
      <c r="AP576">
        <v>692</v>
      </c>
      <c r="AQ576">
        <v>691</v>
      </c>
      <c r="AR576">
        <v>689</v>
      </c>
      <c r="AS576">
        <v>705</v>
      </c>
      <c r="AT576">
        <v>710</v>
      </c>
    </row>
    <row r="577" spans="1:44">
      <c r="A577" s="95">
        <v>45091</v>
      </c>
      <c r="AF577">
        <v>763</v>
      </c>
      <c r="AG577">
        <v>765</v>
      </c>
      <c r="AH577">
        <v>765</v>
      </c>
      <c r="AI577">
        <v>755</v>
      </c>
      <c r="AJ577">
        <v>725</v>
      </c>
      <c r="AK577">
        <v>710</v>
      </c>
      <c r="AL577">
        <v>695</v>
      </c>
      <c r="AM577">
        <v>694</v>
      </c>
      <c r="AN577">
        <v>692</v>
      </c>
      <c r="AO577">
        <v>690</v>
      </c>
      <c r="AP577">
        <v>689</v>
      </c>
      <c r="AQ577">
        <v>688</v>
      </c>
      <c r="AR577">
        <v>686</v>
      </c>
    </row>
    <row r="578" spans="1:44">
      <c r="A578" s="95">
        <v>45092</v>
      </c>
      <c r="B578" s="63">
        <v>277</v>
      </c>
      <c r="AF578">
        <v>772.68200000000002</v>
      </c>
      <c r="AG578">
        <v>765</v>
      </c>
      <c r="AH578">
        <v>765</v>
      </c>
      <c r="AI578">
        <v>755</v>
      </c>
      <c r="AJ578">
        <v>735</v>
      </c>
      <c r="AK578">
        <v>720</v>
      </c>
      <c r="AL578">
        <v>706.5</v>
      </c>
      <c r="AM578">
        <v>702</v>
      </c>
      <c r="AN578">
        <v>702</v>
      </c>
      <c r="AO578">
        <v>700</v>
      </c>
      <c r="AP578">
        <v>697</v>
      </c>
      <c r="AQ578">
        <v>697</v>
      </c>
      <c r="AR578">
        <v>697</v>
      </c>
    </row>
    <row r="579" spans="1:44">
      <c r="A579" s="95">
        <v>45093</v>
      </c>
      <c r="B579" s="63">
        <v>90</v>
      </c>
      <c r="AF579">
        <v>771.22699999999998</v>
      </c>
      <c r="AG579">
        <v>773</v>
      </c>
      <c r="AH579">
        <v>773</v>
      </c>
      <c r="AI579">
        <v>761</v>
      </c>
      <c r="AJ579">
        <v>743</v>
      </c>
      <c r="AK579">
        <v>730</v>
      </c>
      <c r="AL579">
        <v>717</v>
      </c>
      <c r="AM579">
        <v>714</v>
      </c>
      <c r="AN579">
        <v>710</v>
      </c>
      <c r="AO579">
        <v>705</v>
      </c>
      <c r="AP579">
        <v>705</v>
      </c>
      <c r="AQ579">
        <v>705</v>
      </c>
      <c r="AR579">
        <v>703</v>
      </c>
    </row>
    <row r="580" spans="1:44">
      <c r="A580" s="103">
        <v>45096</v>
      </c>
      <c r="AF580" s="189">
        <v>771.22699999999998</v>
      </c>
      <c r="AG580" s="189">
        <v>773</v>
      </c>
      <c r="AH580" s="189">
        <v>773</v>
      </c>
      <c r="AI580" s="189">
        <v>761</v>
      </c>
      <c r="AJ580" s="189">
        <v>743</v>
      </c>
      <c r="AK580" s="189">
        <v>730</v>
      </c>
      <c r="AL580" s="189">
        <v>717</v>
      </c>
      <c r="AM580" s="189">
        <v>714</v>
      </c>
      <c r="AN580" s="189">
        <v>710</v>
      </c>
      <c r="AO580" s="189">
        <v>705</v>
      </c>
      <c r="AP580" s="189">
        <v>705</v>
      </c>
      <c r="AQ580" s="189">
        <v>705</v>
      </c>
      <c r="AR580" s="189">
        <v>703</v>
      </c>
    </row>
    <row r="581" spans="1:44">
      <c r="A581" s="95">
        <v>45097</v>
      </c>
      <c r="B581" s="63">
        <v>680</v>
      </c>
      <c r="AF581">
        <v>772.27300000000002</v>
      </c>
      <c r="AG581">
        <v>770</v>
      </c>
      <c r="AH581">
        <v>770</v>
      </c>
      <c r="AI581">
        <v>760</v>
      </c>
      <c r="AJ581">
        <v>743</v>
      </c>
      <c r="AK581">
        <v>728</v>
      </c>
      <c r="AL581">
        <v>715</v>
      </c>
      <c r="AM581">
        <v>713</v>
      </c>
      <c r="AN581">
        <v>712</v>
      </c>
      <c r="AO581">
        <v>710</v>
      </c>
      <c r="AP581">
        <v>707</v>
      </c>
      <c r="AQ581">
        <v>705</v>
      </c>
      <c r="AR581">
        <v>704</v>
      </c>
    </row>
    <row r="582" spans="1:44">
      <c r="A582" s="95">
        <v>45098</v>
      </c>
      <c r="B582" s="63">
        <v>610</v>
      </c>
      <c r="AF582">
        <v>776.10199999999998</v>
      </c>
      <c r="AG582">
        <v>790</v>
      </c>
      <c r="AH582">
        <v>788.5</v>
      </c>
      <c r="AI582">
        <v>784.5</v>
      </c>
      <c r="AJ582">
        <v>765</v>
      </c>
      <c r="AK582">
        <v>750</v>
      </c>
      <c r="AL582">
        <v>736</v>
      </c>
      <c r="AM582">
        <v>733.5</v>
      </c>
      <c r="AN582">
        <v>731</v>
      </c>
      <c r="AO582">
        <v>728.5</v>
      </c>
      <c r="AP582">
        <v>727</v>
      </c>
      <c r="AQ582">
        <v>725</v>
      </c>
      <c r="AR582">
        <v>723</v>
      </c>
    </row>
    <row r="583" spans="1:44">
      <c r="A583" s="95">
        <v>45099</v>
      </c>
      <c r="B583" s="63">
        <v>322</v>
      </c>
      <c r="AF583">
        <v>777.90899999999999</v>
      </c>
      <c r="AG583">
        <v>798</v>
      </c>
      <c r="AH583">
        <v>797</v>
      </c>
      <c r="AI583">
        <v>790</v>
      </c>
      <c r="AJ583">
        <v>773.5</v>
      </c>
      <c r="AK583">
        <v>758.5</v>
      </c>
      <c r="AL583">
        <v>743.5</v>
      </c>
      <c r="AM583">
        <v>740.25</v>
      </c>
      <c r="AN583">
        <v>737.25</v>
      </c>
      <c r="AO583">
        <v>735</v>
      </c>
      <c r="AP583">
        <v>731.75</v>
      </c>
      <c r="AQ583">
        <v>730</v>
      </c>
      <c r="AR583">
        <v>727</v>
      </c>
    </row>
    <row r="584" spans="1:44">
      <c r="A584" s="95">
        <v>45100</v>
      </c>
      <c r="B584" s="63">
        <v>20</v>
      </c>
      <c r="AF584">
        <v>779.59100000000001</v>
      </c>
      <c r="AG584">
        <v>798</v>
      </c>
      <c r="AH584">
        <v>797</v>
      </c>
      <c r="AI584">
        <v>790</v>
      </c>
      <c r="AJ584">
        <v>773</v>
      </c>
      <c r="AK584">
        <v>759</v>
      </c>
      <c r="AL584">
        <v>744</v>
      </c>
      <c r="AM584">
        <v>740</v>
      </c>
      <c r="AN584">
        <v>737</v>
      </c>
      <c r="AO584">
        <v>735</v>
      </c>
      <c r="AP584">
        <v>732</v>
      </c>
      <c r="AQ584">
        <v>730</v>
      </c>
      <c r="AR584">
        <v>727</v>
      </c>
    </row>
    <row r="585" spans="1:44">
      <c r="A585" s="95">
        <v>45103</v>
      </c>
      <c r="B585" s="63">
        <v>0</v>
      </c>
      <c r="AF585">
        <v>780.90899999999999</v>
      </c>
      <c r="AG585">
        <v>798</v>
      </c>
      <c r="AH585">
        <v>797</v>
      </c>
      <c r="AI585">
        <v>790</v>
      </c>
      <c r="AJ585">
        <v>773</v>
      </c>
      <c r="AK585">
        <v>759</v>
      </c>
      <c r="AL585">
        <v>744</v>
      </c>
      <c r="AM585">
        <v>740</v>
      </c>
      <c r="AN585">
        <v>737</v>
      </c>
      <c r="AO585">
        <v>735</v>
      </c>
      <c r="AP585">
        <v>732</v>
      </c>
      <c r="AQ585">
        <v>730</v>
      </c>
      <c r="AR585">
        <v>727</v>
      </c>
    </row>
    <row r="586" spans="1:44">
      <c r="A586" s="95">
        <v>45104</v>
      </c>
      <c r="B586" s="63">
        <v>80</v>
      </c>
      <c r="AF586">
        <v>780.85199999999998</v>
      </c>
      <c r="AG586">
        <v>781</v>
      </c>
      <c r="AH586">
        <v>784</v>
      </c>
      <c r="AI586">
        <v>777</v>
      </c>
      <c r="AJ586">
        <v>763</v>
      </c>
      <c r="AK586">
        <v>748</v>
      </c>
      <c r="AL586">
        <v>735</v>
      </c>
      <c r="AM586">
        <v>730</v>
      </c>
      <c r="AN586">
        <v>730</v>
      </c>
      <c r="AO586">
        <v>730</v>
      </c>
      <c r="AP586">
        <v>730</v>
      </c>
      <c r="AQ586">
        <v>727</v>
      </c>
      <c r="AR586">
        <v>727</v>
      </c>
    </row>
    <row r="587" spans="1:44">
      <c r="A587" s="95">
        <v>45105</v>
      </c>
      <c r="B587" s="63">
        <v>120</v>
      </c>
      <c r="AF587">
        <v>779.06799999999998</v>
      </c>
      <c r="AG587">
        <v>773</v>
      </c>
      <c r="AH587">
        <v>777</v>
      </c>
      <c r="AI587">
        <v>777</v>
      </c>
      <c r="AJ587">
        <v>760</v>
      </c>
      <c r="AK587">
        <v>745</v>
      </c>
      <c r="AL587">
        <v>730</v>
      </c>
      <c r="AM587">
        <v>727</v>
      </c>
      <c r="AN587">
        <v>727</v>
      </c>
      <c r="AO587">
        <v>727</v>
      </c>
      <c r="AP587">
        <v>727</v>
      </c>
      <c r="AQ587">
        <v>727</v>
      </c>
      <c r="AR587">
        <v>727</v>
      </c>
    </row>
    <row r="588" spans="1:44">
      <c r="A588" s="95">
        <v>45106</v>
      </c>
      <c r="B588" s="63">
        <v>45</v>
      </c>
      <c r="AF588">
        <v>777.73900000000003</v>
      </c>
      <c r="AG588">
        <v>760</v>
      </c>
      <c r="AH588">
        <v>763</v>
      </c>
      <c r="AI588">
        <v>763</v>
      </c>
      <c r="AJ588">
        <v>749</v>
      </c>
      <c r="AK588">
        <v>735</v>
      </c>
      <c r="AL588">
        <v>721</v>
      </c>
      <c r="AM588">
        <v>718</v>
      </c>
      <c r="AN588">
        <v>718</v>
      </c>
      <c r="AO588">
        <v>718</v>
      </c>
      <c r="AP588">
        <v>718</v>
      </c>
      <c r="AQ588">
        <v>718</v>
      </c>
      <c r="AR588">
        <v>718</v>
      </c>
    </row>
    <row r="589" spans="1:44">
      <c r="A589" s="95">
        <v>45107</v>
      </c>
      <c r="B589" s="63">
        <v>45</v>
      </c>
      <c r="AF589" s="28">
        <v>775.77300000000002</v>
      </c>
      <c r="AG589">
        <v>740</v>
      </c>
      <c r="AH589">
        <v>745</v>
      </c>
      <c r="AI589">
        <v>756.5</v>
      </c>
      <c r="AJ589">
        <v>738.5</v>
      </c>
      <c r="AK589">
        <v>721.5</v>
      </c>
      <c r="AL589">
        <v>704.5</v>
      </c>
      <c r="AM589">
        <v>703</v>
      </c>
      <c r="AN589">
        <v>703</v>
      </c>
      <c r="AO589">
        <v>703</v>
      </c>
      <c r="AP589">
        <v>703</v>
      </c>
      <c r="AQ589">
        <v>703</v>
      </c>
      <c r="AR589">
        <v>703</v>
      </c>
    </row>
    <row r="590" spans="1:44">
      <c r="A590" s="95">
        <v>45110</v>
      </c>
      <c r="B590" s="63">
        <v>167</v>
      </c>
      <c r="AF590">
        <v>775.77300000000002</v>
      </c>
      <c r="AG590">
        <v>742.524</v>
      </c>
      <c r="AH590">
        <v>747</v>
      </c>
      <c r="AI590">
        <v>747</v>
      </c>
      <c r="AJ590">
        <v>732</v>
      </c>
      <c r="AK590">
        <v>717</v>
      </c>
      <c r="AL590">
        <v>702.5</v>
      </c>
      <c r="AM590">
        <v>700</v>
      </c>
      <c r="AN590">
        <v>700</v>
      </c>
      <c r="AO590">
        <v>700</v>
      </c>
      <c r="AP590">
        <v>700</v>
      </c>
      <c r="AQ590">
        <v>700</v>
      </c>
      <c r="AR590">
        <v>700</v>
      </c>
    </row>
    <row r="591" spans="1:44">
      <c r="A591" s="103">
        <v>45111</v>
      </c>
      <c r="AF591" s="189">
        <v>775.77300000000002</v>
      </c>
      <c r="AG591" s="189">
        <v>742.524</v>
      </c>
      <c r="AH591" s="189">
        <v>747</v>
      </c>
      <c r="AI591" s="189">
        <v>747</v>
      </c>
      <c r="AJ591" s="189">
        <v>732</v>
      </c>
      <c r="AK591" s="189">
        <v>717</v>
      </c>
      <c r="AL591" s="189">
        <v>702.5</v>
      </c>
      <c r="AM591" s="189">
        <v>700</v>
      </c>
      <c r="AN591" s="189">
        <v>700</v>
      </c>
      <c r="AO591" s="189">
        <v>700</v>
      </c>
      <c r="AP591" s="189">
        <v>700</v>
      </c>
      <c r="AQ591" s="189">
        <v>700</v>
      </c>
      <c r="AR591" s="189">
        <v>700</v>
      </c>
    </row>
    <row r="592" spans="1:44">
      <c r="A592" s="95">
        <v>45112</v>
      </c>
      <c r="B592" s="63">
        <v>1056</v>
      </c>
      <c r="AF592">
        <v>775.77300000000002</v>
      </c>
      <c r="AG592">
        <v>727.85699999999997</v>
      </c>
      <c r="AH592">
        <v>725</v>
      </c>
      <c r="AI592">
        <v>725</v>
      </c>
      <c r="AJ592">
        <v>714</v>
      </c>
      <c r="AK592">
        <v>700</v>
      </c>
      <c r="AL592">
        <v>690</v>
      </c>
      <c r="AM592">
        <v>685</v>
      </c>
      <c r="AN592">
        <v>685</v>
      </c>
      <c r="AO592">
        <v>685</v>
      </c>
      <c r="AP592">
        <v>685</v>
      </c>
      <c r="AQ592">
        <v>685</v>
      </c>
      <c r="AR592">
        <v>685</v>
      </c>
    </row>
    <row r="593" spans="1:50">
      <c r="A593" s="95">
        <v>45113</v>
      </c>
      <c r="B593" s="63">
        <v>100</v>
      </c>
      <c r="AG593">
        <v>704.32100000000003</v>
      </c>
      <c r="AH593">
        <v>690</v>
      </c>
      <c r="AI593">
        <v>690</v>
      </c>
      <c r="AJ593">
        <v>680</v>
      </c>
      <c r="AK593">
        <v>675</v>
      </c>
      <c r="AL593">
        <v>670</v>
      </c>
      <c r="AM593">
        <v>667</v>
      </c>
      <c r="AN593">
        <v>667</v>
      </c>
      <c r="AO593">
        <v>667</v>
      </c>
      <c r="AP593">
        <v>667</v>
      </c>
      <c r="AQ593">
        <v>667</v>
      </c>
      <c r="AR593">
        <v>667</v>
      </c>
    </row>
    <row r="594" spans="1:50">
      <c r="A594" s="95">
        <v>45114</v>
      </c>
      <c r="B594" s="63">
        <v>90</v>
      </c>
      <c r="AG594">
        <v>696.98800000000006</v>
      </c>
      <c r="AH594">
        <v>690</v>
      </c>
      <c r="AI594">
        <v>690</v>
      </c>
      <c r="AJ594">
        <v>685</v>
      </c>
      <c r="AK594">
        <v>680</v>
      </c>
      <c r="AL594">
        <v>675</v>
      </c>
      <c r="AM594">
        <v>672</v>
      </c>
      <c r="AN594">
        <v>671</v>
      </c>
      <c r="AO594">
        <v>671</v>
      </c>
      <c r="AP594">
        <v>671</v>
      </c>
      <c r="AQ594">
        <v>671</v>
      </c>
      <c r="AR594">
        <v>671</v>
      </c>
    </row>
    <row r="595" spans="1:50">
      <c r="A595" s="95">
        <v>45117</v>
      </c>
      <c r="B595" s="63">
        <v>475</v>
      </c>
      <c r="AG595">
        <v>713.548</v>
      </c>
      <c r="AH595">
        <v>720</v>
      </c>
      <c r="AI595">
        <v>723</v>
      </c>
      <c r="AJ595">
        <v>715</v>
      </c>
      <c r="AK595">
        <v>711</v>
      </c>
      <c r="AL595">
        <v>710</v>
      </c>
      <c r="AM595">
        <v>710</v>
      </c>
      <c r="AN595">
        <v>710</v>
      </c>
      <c r="AO595">
        <v>710</v>
      </c>
      <c r="AP595">
        <v>710</v>
      </c>
      <c r="AQ595">
        <v>710</v>
      </c>
      <c r="AR595">
        <v>710</v>
      </c>
    </row>
    <row r="596" spans="1:50">
      <c r="A596" s="95">
        <v>45118</v>
      </c>
      <c r="B596" s="63">
        <v>410</v>
      </c>
      <c r="AG596">
        <v>718.59500000000003</v>
      </c>
      <c r="AH596">
        <v>730</v>
      </c>
      <c r="AI596">
        <v>730</v>
      </c>
      <c r="AJ596">
        <v>716</v>
      </c>
      <c r="AK596">
        <v>710</v>
      </c>
      <c r="AL596">
        <v>705</v>
      </c>
      <c r="AM596">
        <v>700</v>
      </c>
      <c r="AN596">
        <v>700</v>
      </c>
      <c r="AO596">
        <v>700</v>
      </c>
      <c r="AP596">
        <v>700</v>
      </c>
      <c r="AQ596">
        <v>700</v>
      </c>
      <c r="AR596">
        <v>700</v>
      </c>
      <c r="AS596">
        <v>700</v>
      </c>
      <c r="AT596">
        <v>700</v>
      </c>
      <c r="AU596">
        <v>700</v>
      </c>
      <c r="AV596">
        <v>697</v>
      </c>
      <c r="AW596">
        <v>697</v>
      </c>
      <c r="AX596">
        <v>697</v>
      </c>
    </row>
    <row r="597" spans="1:50">
      <c r="A597" s="95">
        <v>45119</v>
      </c>
      <c r="B597" s="63">
        <v>30</v>
      </c>
      <c r="AG597">
        <v>722.57100000000003</v>
      </c>
      <c r="AH597">
        <v>737</v>
      </c>
      <c r="AI597">
        <v>733</v>
      </c>
      <c r="AJ597">
        <v>715</v>
      </c>
      <c r="AK597">
        <v>704</v>
      </c>
      <c r="AL597">
        <v>695</v>
      </c>
      <c r="AM597">
        <v>690</v>
      </c>
      <c r="AN597">
        <v>690</v>
      </c>
      <c r="AO597">
        <v>690</v>
      </c>
      <c r="AP597">
        <v>690</v>
      </c>
      <c r="AQ597">
        <v>690</v>
      </c>
      <c r="AR597">
        <v>690</v>
      </c>
      <c r="AS597">
        <v>690</v>
      </c>
      <c r="AT597">
        <v>690</v>
      </c>
      <c r="AU597">
        <v>690</v>
      </c>
      <c r="AV597">
        <v>685</v>
      </c>
      <c r="AW597">
        <v>685</v>
      </c>
      <c r="AX597">
        <v>685</v>
      </c>
    </row>
    <row r="598" spans="1:50">
      <c r="A598" s="95">
        <v>45120</v>
      </c>
      <c r="B598" s="63">
        <v>30</v>
      </c>
      <c r="AG598">
        <v>724.774</v>
      </c>
      <c r="AH598">
        <v>738</v>
      </c>
      <c r="AI598">
        <v>731</v>
      </c>
      <c r="AJ598">
        <v>714</v>
      </c>
      <c r="AK598">
        <v>703</v>
      </c>
      <c r="AL598">
        <v>695</v>
      </c>
      <c r="AM598">
        <v>688</v>
      </c>
      <c r="AN598">
        <v>688</v>
      </c>
      <c r="AO598">
        <v>688</v>
      </c>
      <c r="AP598">
        <v>688</v>
      </c>
      <c r="AQ598">
        <v>688</v>
      </c>
      <c r="AR598">
        <v>688</v>
      </c>
      <c r="AS598">
        <v>688</v>
      </c>
      <c r="AT598">
        <v>688</v>
      </c>
      <c r="AU598">
        <v>688</v>
      </c>
      <c r="AV598">
        <v>685</v>
      </c>
      <c r="AW598">
        <v>685</v>
      </c>
      <c r="AX598">
        <v>685</v>
      </c>
    </row>
    <row r="599" spans="1:50">
      <c r="A599" s="95">
        <v>45121</v>
      </c>
      <c r="B599" s="63">
        <v>0</v>
      </c>
      <c r="AG599">
        <v>723.86900000000003</v>
      </c>
      <c r="AH599">
        <v>738</v>
      </c>
      <c r="AI599">
        <v>731</v>
      </c>
      <c r="AJ599">
        <v>714</v>
      </c>
      <c r="AK599">
        <v>703</v>
      </c>
      <c r="AL599">
        <v>695</v>
      </c>
      <c r="AM599">
        <v>685</v>
      </c>
      <c r="AN599">
        <v>685</v>
      </c>
      <c r="AO599">
        <v>685</v>
      </c>
      <c r="AP599">
        <v>685</v>
      </c>
      <c r="AQ599">
        <v>685</v>
      </c>
      <c r="AR599">
        <v>685</v>
      </c>
      <c r="AS599">
        <v>685</v>
      </c>
      <c r="AT599">
        <v>685</v>
      </c>
      <c r="AU599">
        <v>685</v>
      </c>
      <c r="AV599">
        <v>680</v>
      </c>
      <c r="AW599">
        <v>680</v>
      </c>
      <c r="AX599">
        <v>680</v>
      </c>
    </row>
    <row r="600" spans="1:50">
      <c r="A600" s="95">
        <v>45124</v>
      </c>
      <c r="B600" s="63">
        <v>75</v>
      </c>
      <c r="AG600">
        <v>723.60699999999997</v>
      </c>
      <c r="AH600">
        <v>738</v>
      </c>
      <c r="AI600">
        <v>731</v>
      </c>
      <c r="AJ600">
        <v>715</v>
      </c>
      <c r="AK600">
        <v>705</v>
      </c>
      <c r="AL600">
        <v>696</v>
      </c>
      <c r="AM600">
        <v>685</v>
      </c>
      <c r="AN600">
        <v>685</v>
      </c>
      <c r="AO600">
        <v>685</v>
      </c>
      <c r="AP600">
        <v>685</v>
      </c>
      <c r="AQ600">
        <v>685</v>
      </c>
      <c r="AR600">
        <v>685</v>
      </c>
      <c r="AS600">
        <v>685</v>
      </c>
      <c r="AT600">
        <v>685</v>
      </c>
      <c r="AU600">
        <v>685</v>
      </c>
      <c r="AV600">
        <v>685</v>
      </c>
      <c r="AW600">
        <v>685</v>
      </c>
      <c r="AX600">
        <v>685</v>
      </c>
    </row>
    <row r="601" spans="1:50">
      <c r="A601" s="95">
        <v>45125</v>
      </c>
      <c r="B601" s="63">
        <v>260</v>
      </c>
      <c r="AG601">
        <v>731.59500000000003</v>
      </c>
      <c r="AH601">
        <v>750</v>
      </c>
      <c r="AI601">
        <v>744</v>
      </c>
      <c r="AJ601">
        <v>732</v>
      </c>
      <c r="AK601">
        <v>721</v>
      </c>
      <c r="AL601">
        <v>710</v>
      </c>
      <c r="AM601">
        <v>700</v>
      </c>
      <c r="AN601">
        <v>700</v>
      </c>
      <c r="AO601">
        <v>700</v>
      </c>
      <c r="AP601">
        <v>700</v>
      </c>
      <c r="AQ601">
        <v>700</v>
      </c>
      <c r="AR601">
        <v>700</v>
      </c>
      <c r="AS601">
        <v>700</v>
      </c>
      <c r="AT601">
        <v>700</v>
      </c>
      <c r="AU601">
        <v>700</v>
      </c>
      <c r="AV601">
        <v>695</v>
      </c>
      <c r="AW601">
        <v>693</v>
      </c>
      <c r="AX601">
        <v>693</v>
      </c>
    </row>
    <row r="602" spans="1:50">
      <c r="A602" s="95">
        <v>45126</v>
      </c>
      <c r="B602" s="63">
        <v>150</v>
      </c>
      <c r="AG602">
        <v>733.14300000000003</v>
      </c>
      <c r="AH602">
        <v>758</v>
      </c>
      <c r="AI602">
        <v>752</v>
      </c>
      <c r="AJ602">
        <v>739</v>
      </c>
      <c r="AK602">
        <v>727</v>
      </c>
      <c r="AL602">
        <v>717</v>
      </c>
      <c r="AM602">
        <v>708</v>
      </c>
      <c r="AN602">
        <v>706</v>
      </c>
      <c r="AO602">
        <v>706</v>
      </c>
      <c r="AP602">
        <v>706</v>
      </c>
      <c r="AQ602">
        <v>706</v>
      </c>
      <c r="AR602">
        <v>706</v>
      </c>
      <c r="AS602">
        <v>706</v>
      </c>
      <c r="AT602">
        <v>705</v>
      </c>
      <c r="AU602">
        <v>705</v>
      </c>
      <c r="AV602">
        <v>701</v>
      </c>
      <c r="AW602">
        <v>700</v>
      </c>
      <c r="AX602">
        <v>700</v>
      </c>
    </row>
    <row r="603" spans="1:50">
      <c r="A603" s="95">
        <v>45127</v>
      </c>
      <c r="B603" s="63">
        <v>240</v>
      </c>
      <c r="AG603">
        <v>734.26199999999994</v>
      </c>
      <c r="AH603">
        <v>750</v>
      </c>
      <c r="AI603">
        <v>744</v>
      </c>
      <c r="AJ603">
        <v>733</v>
      </c>
      <c r="AK603">
        <v>723</v>
      </c>
      <c r="AL603">
        <v>713</v>
      </c>
      <c r="AM603">
        <v>695</v>
      </c>
      <c r="AN603">
        <v>695</v>
      </c>
      <c r="AO603">
        <v>695</v>
      </c>
      <c r="AP603">
        <v>700</v>
      </c>
      <c r="AQ603">
        <v>700</v>
      </c>
      <c r="AR603">
        <v>700</v>
      </c>
      <c r="AS603">
        <v>691</v>
      </c>
      <c r="AT603">
        <v>691</v>
      </c>
      <c r="AU603">
        <v>691</v>
      </c>
      <c r="AV603">
        <v>688</v>
      </c>
      <c r="AW603">
        <v>688</v>
      </c>
      <c r="AX603">
        <v>688</v>
      </c>
    </row>
    <row r="604" spans="1:50">
      <c r="A604" s="95">
        <v>45128</v>
      </c>
      <c r="B604" s="63">
        <v>320</v>
      </c>
      <c r="AG604">
        <v>733.78599999999994</v>
      </c>
      <c r="AH604">
        <v>746</v>
      </c>
      <c r="AI604">
        <v>742</v>
      </c>
      <c r="AJ604">
        <v>732</v>
      </c>
      <c r="AK604">
        <v>723</v>
      </c>
      <c r="AL604">
        <v>713</v>
      </c>
      <c r="AM604">
        <v>695</v>
      </c>
      <c r="AN604">
        <v>695</v>
      </c>
      <c r="AO604">
        <v>695</v>
      </c>
      <c r="AP604">
        <v>700</v>
      </c>
      <c r="AQ604">
        <v>700</v>
      </c>
      <c r="AR604">
        <v>700</v>
      </c>
      <c r="AS604">
        <v>691</v>
      </c>
      <c r="AT604">
        <v>690</v>
      </c>
      <c r="AU604">
        <v>690</v>
      </c>
      <c r="AV604">
        <v>683</v>
      </c>
      <c r="AW604">
        <v>683</v>
      </c>
      <c r="AX604">
        <v>683</v>
      </c>
    </row>
    <row r="605" spans="1:50">
      <c r="A605" s="95">
        <v>45131</v>
      </c>
      <c r="B605" s="63">
        <v>45</v>
      </c>
      <c r="AG605">
        <v>734.91700000000003</v>
      </c>
      <c r="AH605">
        <v>747</v>
      </c>
      <c r="AI605">
        <v>746</v>
      </c>
      <c r="AJ605">
        <v>737</v>
      </c>
      <c r="AK605">
        <v>728</v>
      </c>
      <c r="AL605">
        <v>720</v>
      </c>
      <c r="AM605">
        <v>706</v>
      </c>
      <c r="AN605">
        <v>706</v>
      </c>
      <c r="AO605">
        <v>706</v>
      </c>
      <c r="AP605">
        <v>711</v>
      </c>
      <c r="AQ605">
        <v>711</v>
      </c>
      <c r="AR605">
        <v>711</v>
      </c>
      <c r="AS605">
        <v>710</v>
      </c>
      <c r="AT605">
        <v>710</v>
      </c>
      <c r="AU605">
        <v>710</v>
      </c>
      <c r="AV605">
        <v>705</v>
      </c>
      <c r="AW605">
        <v>705</v>
      </c>
      <c r="AX605">
        <v>705</v>
      </c>
    </row>
    <row r="606" spans="1:50">
      <c r="A606" s="95">
        <v>45132</v>
      </c>
      <c r="B606" s="63">
        <v>0</v>
      </c>
      <c r="AG606">
        <v>736.29</v>
      </c>
      <c r="AH606">
        <v>746.66700000000003</v>
      </c>
      <c r="AI606">
        <v>745.66700000000003</v>
      </c>
      <c r="AJ606">
        <v>737.66700000000003</v>
      </c>
      <c r="AK606">
        <v>728</v>
      </c>
      <c r="AL606">
        <v>718.66700000000003</v>
      </c>
      <c r="AM606">
        <v>705.66700000000003</v>
      </c>
      <c r="AN606">
        <v>705.66700000000003</v>
      </c>
      <c r="AO606">
        <v>705.66700000000003</v>
      </c>
      <c r="AP606">
        <v>710.66700000000003</v>
      </c>
      <c r="AQ606">
        <v>710.66700000000003</v>
      </c>
      <c r="AR606">
        <v>710.66700000000003</v>
      </c>
      <c r="AS606">
        <v>705</v>
      </c>
      <c r="AT606">
        <v>705</v>
      </c>
      <c r="AU606">
        <v>705</v>
      </c>
      <c r="AV606">
        <v>698.33299999999997</v>
      </c>
      <c r="AW606">
        <v>698.33299999999997</v>
      </c>
      <c r="AX606">
        <v>698.33299999999997</v>
      </c>
    </row>
    <row r="607" spans="1:50">
      <c r="A607" s="95">
        <v>45133</v>
      </c>
      <c r="B607" s="63">
        <v>376</v>
      </c>
      <c r="AG607">
        <v>736.726</v>
      </c>
      <c r="AH607">
        <v>747.33299999999997</v>
      </c>
      <c r="AI607">
        <v>746</v>
      </c>
      <c r="AJ607">
        <v>738.33299999999997</v>
      </c>
      <c r="AK607">
        <v>729</v>
      </c>
      <c r="AL607">
        <v>721</v>
      </c>
      <c r="AM607">
        <v>711.33299999999997</v>
      </c>
      <c r="AN607">
        <v>711.33299999999997</v>
      </c>
      <c r="AO607">
        <v>711.33299999999997</v>
      </c>
      <c r="AP607">
        <v>716</v>
      </c>
      <c r="AQ607">
        <v>716</v>
      </c>
      <c r="AR607">
        <v>716</v>
      </c>
      <c r="AS607">
        <v>711.33299999999997</v>
      </c>
      <c r="AT607">
        <v>711.33299999999997</v>
      </c>
      <c r="AU607">
        <v>711.33299999999997</v>
      </c>
      <c r="AV607">
        <v>703</v>
      </c>
      <c r="AW607">
        <v>703</v>
      </c>
      <c r="AX607">
        <v>703</v>
      </c>
    </row>
    <row r="608" spans="1:50">
      <c r="A608" s="95">
        <v>45134</v>
      </c>
      <c r="B608" s="63">
        <v>66</v>
      </c>
      <c r="AG608">
        <v>736.86500000000001</v>
      </c>
      <c r="AH608">
        <v>744</v>
      </c>
      <c r="AI608">
        <v>742</v>
      </c>
      <c r="AJ608">
        <v>733.33299999999997</v>
      </c>
      <c r="AK608">
        <v>725.33299999999997</v>
      </c>
      <c r="AL608">
        <v>717.33299999999997</v>
      </c>
      <c r="AM608">
        <v>706.33299999999997</v>
      </c>
      <c r="AN608">
        <v>705</v>
      </c>
      <c r="AO608">
        <v>704.66700000000003</v>
      </c>
      <c r="AP608">
        <v>710.33299999999997</v>
      </c>
      <c r="AQ608">
        <v>710.33299999999997</v>
      </c>
      <c r="AR608">
        <v>710.33299999999997</v>
      </c>
      <c r="AS608">
        <v>706.66700000000003</v>
      </c>
      <c r="AT608">
        <v>706.66700000000003</v>
      </c>
      <c r="AU608">
        <v>706.66700000000003</v>
      </c>
      <c r="AV608">
        <v>699.33299999999997</v>
      </c>
      <c r="AW608">
        <v>699.33299999999997</v>
      </c>
      <c r="AX608">
        <v>699.33299999999997</v>
      </c>
    </row>
    <row r="609" spans="1:50">
      <c r="A609" s="95">
        <v>45135</v>
      </c>
      <c r="B609" s="63">
        <v>110</v>
      </c>
      <c r="AG609">
        <v>736.61900000000003</v>
      </c>
      <c r="AH609">
        <v>741.66700000000003</v>
      </c>
      <c r="AI609">
        <v>737.66700000000003</v>
      </c>
      <c r="AJ609">
        <v>729</v>
      </c>
      <c r="AK609">
        <v>720.66700000000003</v>
      </c>
      <c r="AL609">
        <v>713.33299999999997</v>
      </c>
      <c r="AM609">
        <v>705</v>
      </c>
      <c r="AN609">
        <v>704</v>
      </c>
      <c r="AO609">
        <v>703.66700000000003</v>
      </c>
      <c r="AP609">
        <v>710.33299999999997</v>
      </c>
      <c r="AQ609">
        <v>710.33299999999997</v>
      </c>
      <c r="AR609">
        <v>710.33299999999997</v>
      </c>
      <c r="AS609">
        <v>708.33299999999997</v>
      </c>
      <c r="AT609">
        <v>708</v>
      </c>
      <c r="AU609">
        <v>707.33299999999997</v>
      </c>
      <c r="AV609">
        <v>701</v>
      </c>
      <c r="AW609">
        <v>701</v>
      </c>
      <c r="AX609">
        <v>701</v>
      </c>
    </row>
    <row r="610" spans="1:50">
      <c r="A610" s="95">
        <v>45138</v>
      </c>
      <c r="B610" s="63">
        <v>180</v>
      </c>
      <c r="AG610">
        <v>736.01199999999994</v>
      </c>
      <c r="AH610">
        <v>730.66700000000003</v>
      </c>
      <c r="AI610">
        <v>728.33299999999997</v>
      </c>
      <c r="AJ610">
        <v>721.33299999999997</v>
      </c>
      <c r="AK610">
        <v>714</v>
      </c>
      <c r="AL610">
        <v>706.66700000000003</v>
      </c>
      <c r="AM610">
        <v>699.66700000000003</v>
      </c>
      <c r="AN610">
        <v>698.33299999999997</v>
      </c>
      <c r="AO610">
        <v>698.66700000000003</v>
      </c>
      <c r="AP610">
        <v>709.66700000000003</v>
      </c>
      <c r="AQ610">
        <v>709.66700000000003</v>
      </c>
      <c r="AR610">
        <v>709.33299999999997</v>
      </c>
      <c r="AS610">
        <v>708.33299999999997</v>
      </c>
      <c r="AT610">
        <v>708</v>
      </c>
      <c r="AU610">
        <v>707.66700000000003</v>
      </c>
      <c r="AV610">
        <v>702.33299999999997</v>
      </c>
      <c r="AW610">
        <v>701.66700000000003</v>
      </c>
      <c r="AX610">
        <v>701</v>
      </c>
    </row>
    <row r="611" spans="1:50">
      <c r="A611" s="95">
        <v>45139</v>
      </c>
      <c r="B611" s="63">
        <v>0</v>
      </c>
      <c r="AG611" s="28">
        <v>736.01199999999994</v>
      </c>
      <c r="AH611">
        <v>722.19299999999998</v>
      </c>
      <c r="AI611">
        <v>722.66700000000003</v>
      </c>
      <c r="AJ611">
        <v>717</v>
      </c>
      <c r="AK611">
        <v>710.66700000000003</v>
      </c>
      <c r="AL611">
        <v>704.66700000000003</v>
      </c>
      <c r="AM611">
        <v>698.33299999999997</v>
      </c>
      <c r="AN611">
        <v>696.66700000000003</v>
      </c>
      <c r="AO611">
        <v>697</v>
      </c>
      <c r="AP611">
        <v>711</v>
      </c>
      <c r="AQ611">
        <v>711</v>
      </c>
      <c r="AR611">
        <v>710.66700000000003</v>
      </c>
      <c r="AS611">
        <v>708</v>
      </c>
      <c r="AT611">
        <v>707.33299999999997</v>
      </c>
      <c r="AU611">
        <v>706.33299999999997</v>
      </c>
      <c r="AV611">
        <v>699</v>
      </c>
      <c r="AW611">
        <v>698.33299999999997</v>
      </c>
      <c r="AX611">
        <v>697.66700000000003</v>
      </c>
    </row>
    <row r="612" spans="1:50">
      <c r="A612" s="95">
        <v>45140</v>
      </c>
      <c r="B612" s="63">
        <v>165</v>
      </c>
      <c r="AG612">
        <v>736.01199999999994</v>
      </c>
      <c r="AH612">
        <v>699.98500000000001</v>
      </c>
      <c r="AI612">
        <v>707.33299999999997</v>
      </c>
      <c r="AJ612">
        <v>700.33299999999997</v>
      </c>
      <c r="AK612">
        <v>695</v>
      </c>
      <c r="AL612">
        <v>690.33299999999997</v>
      </c>
      <c r="AM612">
        <v>684.66700000000003</v>
      </c>
      <c r="AN612">
        <v>681.66700000000003</v>
      </c>
      <c r="AO612">
        <v>681.66700000000003</v>
      </c>
      <c r="AP612">
        <v>691.66700000000003</v>
      </c>
      <c r="AQ612">
        <v>693.33299999999997</v>
      </c>
      <c r="AR612">
        <v>694</v>
      </c>
      <c r="AS612">
        <v>691.33299999999997</v>
      </c>
      <c r="AT612">
        <v>690</v>
      </c>
      <c r="AU612">
        <v>688</v>
      </c>
      <c r="AV612">
        <v>683.66700000000003</v>
      </c>
      <c r="AW612">
        <v>683</v>
      </c>
      <c r="AX612">
        <v>682.33299999999997</v>
      </c>
    </row>
    <row r="613" spans="1:50">
      <c r="A613" s="95">
        <v>45141</v>
      </c>
      <c r="B613" s="63">
        <v>608</v>
      </c>
      <c r="AH613">
        <v>708.38300000000004</v>
      </c>
      <c r="AI613">
        <v>713.66700000000003</v>
      </c>
      <c r="AJ613">
        <v>707</v>
      </c>
      <c r="AK613">
        <v>699.33299999999997</v>
      </c>
      <c r="AL613">
        <v>692.33299999999997</v>
      </c>
      <c r="AM613">
        <v>684.66700000000003</v>
      </c>
      <c r="AN613">
        <v>679.33299999999997</v>
      </c>
      <c r="AO613">
        <v>675.33299999999997</v>
      </c>
      <c r="AP613">
        <v>684.33299999999997</v>
      </c>
      <c r="AQ613">
        <v>688.33299999999997</v>
      </c>
      <c r="AR613">
        <v>688</v>
      </c>
      <c r="AS613">
        <v>684</v>
      </c>
      <c r="AT613">
        <v>683.66700000000003</v>
      </c>
      <c r="AU613">
        <v>683.33299999999997</v>
      </c>
      <c r="AV613">
        <v>677.66700000000003</v>
      </c>
      <c r="AW613">
        <v>677.33299999999997</v>
      </c>
      <c r="AX613">
        <v>677</v>
      </c>
    </row>
    <row r="614" spans="1:50">
      <c r="A614" s="95">
        <v>45142</v>
      </c>
      <c r="B614" s="63">
        <v>20</v>
      </c>
      <c r="AH614">
        <v>723.26099999999997</v>
      </c>
      <c r="AI614">
        <v>730</v>
      </c>
      <c r="AJ614">
        <v>721.66700000000003</v>
      </c>
      <c r="AK614">
        <v>707.66700000000003</v>
      </c>
      <c r="AL614">
        <v>695.66700000000003</v>
      </c>
      <c r="AM614">
        <v>687</v>
      </c>
      <c r="AN614">
        <v>683.33299999999997</v>
      </c>
      <c r="AO614">
        <v>681.66700000000003</v>
      </c>
      <c r="AP614">
        <v>689.33299999999997</v>
      </c>
      <c r="AQ614">
        <v>694</v>
      </c>
      <c r="AR614">
        <v>693.33299999999997</v>
      </c>
      <c r="AS614">
        <v>689</v>
      </c>
      <c r="AT614">
        <v>687.66700000000003</v>
      </c>
      <c r="AU614">
        <v>687.33299999999997</v>
      </c>
      <c r="AV614">
        <v>680</v>
      </c>
      <c r="AW614">
        <v>679</v>
      </c>
      <c r="AX614">
        <v>678.33299999999997</v>
      </c>
    </row>
    <row r="615" spans="1:50">
      <c r="A615" s="95">
        <v>45145</v>
      </c>
      <c r="B615" s="63">
        <v>240</v>
      </c>
      <c r="AH615">
        <v>719.99599999999998</v>
      </c>
      <c r="AI615">
        <v>726.33299999999997</v>
      </c>
      <c r="AJ615">
        <v>719.33299999999997</v>
      </c>
      <c r="AK615">
        <v>704.33299999999997</v>
      </c>
      <c r="AL615">
        <v>693.33299999999997</v>
      </c>
      <c r="AM615">
        <v>686</v>
      </c>
      <c r="AN615">
        <v>683</v>
      </c>
      <c r="AO615">
        <v>681.33299999999997</v>
      </c>
      <c r="AP615">
        <v>690.33299999999997</v>
      </c>
      <c r="AQ615">
        <v>693.33299999999997</v>
      </c>
      <c r="AR615">
        <v>694.33299999999997</v>
      </c>
      <c r="AS615">
        <v>689.66700000000003</v>
      </c>
      <c r="AT615">
        <v>689</v>
      </c>
      <c r="AU615">
        <v>688.33299999999997</v>
      </c>
      <c r="AV615">
        <v>682.66700000000003</v>
      </c>
      <c r="AW615">
        <v>682</v>
      </c>
      <c r="AX615">
        <v>681.33299999999997</v>
      </c>
    </row>
    <row r="616" spans="1:50">
      <c r="A616" s="95">
        <v>45146</v>
      </c>
      <c r="B616" s="63">
        <v>458</v>
      </c>
      <c r="AH616">
        <v>719.44299999999998</v>
      </c>
      <c r="AI616">
        <v>720</v>
      </c>
      <c r="AJ616">
        <v>719</v>
      </c>
      <c r="AK616">
        <v>709</v>
      </c>
      <c r="AL616">
        <v>699.66700000000003</v>
      </c>
      <c r="AM616">
        <v>691</v>
      </c>
      <c r="AN616">
        <v>686</v>
      </c>
      <c r="AO616">
        <v>683.33299999999997</v>
      </c>
      <c r="AP616">
        <v>700.66700000000003</v>
      </c>
      <c r="AQ616">
        <v>706.66700000000003</v>
      </c>
      <c r="AR616">
        <v>708</v>
      </c>
      <c r="AS616">
        <v>702.33299999999997</v>
      </c>
      <c r="AT616">
        <v>702</v>
      </c>
      <c r="AU616">
        <v>701.66700000000003</v>
      </c>
      <c r="AV616">
        <v>693.66700000000003</v>
      </c>
      <c r="AW616">
        <v>692.66700000000003</v>
      </c>
      <c r="AX616">
        <v>692</v>
      </c>
    </row>
    <row r="617" spans="1:50">
      <c r="A617" s="95">
        <v>45147</v>
      </c>
      <c r="B617" s="63">
        <v>240</v>
      </c>
      <c r="AH617">
        <v>719.13599999999997</v>
      </c>
      <c r="AI617">
        <v>720</v>
      </c>
      <c r="AJ617">
        <v>720</v>
      </c>
      <c r="AK617">
        <v>709.66700000000003</v>
      </c>
      <c r="AL617">
        <v>700</v>
      </c>
      <c r="AM617">
        <v>693</v>
      </c>
      <c r="AN617">
        <v>689.66700000000003</v>
      </c>
      <c r="AO617">
        <v>687.33299999999997</v>
      </c>
      <c r="AP617">
        <v>702</v>
      </c>
      <c r="AQ617">
        <v>707</v>
      </c>
      <c r="AR617">
        <v>708.66700000000003</v>
      </c>
      <c r="AS617">
        <v>702.66700000000003</v>
      </c>
      <c r="AT617">
        <v>702</v>
      </c>
      <c r="AU617">
        <v>701.33299999999997</v>
      </c>
      <c r="AV617">
        <v>693.66700000000003</v>
      </c>
      <c r="AW617">
        <v>693.33299999999997</v>
      </c>
      <c r="AX617">
        <v>693</v>
      </c>
    </row>
    <row r="618" spans="1:50">
      <c r="A618" s="95">
        <v>45148</v>
      </c>
      <c r="B618" s="63">
        <v>0</v>
      </c>
      <c r="AH618">
        <v>718.43600000000004</v>
      </c>
      <c r="AI618">
        <v>719.33299999999997</v>
      </c>
      <c r="AJ618">
        <v>719.33299999999997</v>
      </c>
      <c r="AK618">
        <v>709</v>
      </c>
      <c r="AL618">
        <v>700</v>
      </c>
      <c r="AM618">
        <v>693</v>
      </c>
      <c r="AN618">
        <v>689.66700000000003</v>
      </c>
      <c r="AO618">
        <v>687.33299999999997</v>
      </c>
      <c r="AP618">
        <v>701.66700000000003</v>
      </c>
      <c r="AQ618">
        <v>706.66700000000003</v>
      </c>
      <c r="AR618">
        <v>708.33299999999997</v>
      </c>
      <c r="AS618">
        <v>702.33299999999997</v>
      </c>
      <c r="AT618">
        <v>701.66700000000003</v>
      </c>
      <c r="AU618">
        <v>701</v>
      </c>
      <c r="AV618">
        <v>693</v>
      </c>
      <c r="AW618">
        <v>692.66700000000003</v>
      </c>
      <c r="AX618">
        <v>692.33299999999997</v>
      </c>
    </row>
    <row r="619" spans="1:50">
      <c r="A619" s="95">
        <v>45149</v>
      </c>
      <c r="B619" s="63">
        <v>140</v>
      </c>
      <c r="AH619">
        <v>718</v>
      </c>
      <c r="AI619">
        <v>718</v>
      </c>
      <c r="AJ619">
        <v>718</v>
      </c>
      <c r="AK619">
        <v>708</v>
      </c>
      <c r="AL619">
        <v>699.5</v>
      </c>
      <c r="AM619">
        <v>693</v>
      </c>
      <c r="AN619">
        <v>689.5</v>
      </c>
      <c r="AO619">
        <v>687</v>
      </c>
      <c r="AP619">
        <v>701</v>
      </c>
      <c r="AQ619">
        <v>707</v>
      </c>
      <c r="AR619">
        <v>710</v>
      </c>
      <c r="AS619">
        <v>702</v>
      </c>
      <c r="AT619">
        <v>702</v>
      </c>
      <c r="AU619">
        <v>702</v>
      </c>
      <c r="AV619">
        <v>693.5</v>
      </c>
      <c r="AW619">
        <v>693.5</v>
      </c>
      <c r="AX619">
        <v>693.5</v>
      </c>
    </row>
    <row r="620" spans="1:50">
      <c r="A620" s="95">
        <v>45152</v>
      </c>
      <c r="B620" s="63">
        <v>25</v>
      </c>
      <c r="AH620">
        <v>718.53399999999999</v>
      </c>
      <c r="AI620">
        <v>720</v>
      </c>
      <c r="AJ620">
        <v>717.33299999999997</v>
      </c>
      <c r="AK620">
        <v>707.66700000000003</v>
      </c>
      <c r="AL620">
        <v>698</v>
      </c>
      <c r="AM620">
        <v>693</v>
      </c>
      <c r="AN620">
        <v>689.66700000000003</v>
      </c>
      <c r="AO620">
        <v>687</v>
      </c>
      <c r="AP620">
        <v>701.33299999999997</v>
      </c>
      <c r="AQ620">
        <v>706.66700000000003</v>
      </c>
      <c r="AR620">
        <v>710</v>
      </c>
      <c r="AS620">
        <v>702.33299999999997</v>
      </c>
      <c r="AT620">
        <v>702</v>
      </c>
      <c r="AU620">
        <v>701.66700000000003</v>
      </c>
      <c r="AV620">
        <v>693.66700000000003</v>
      </c>
      <c r="AW620">
        <v>693.33299999999997</v>
      </c>
      <c r="AX620">
        <v>693</v>
      </c>
    </row>
    <row r="621" spans="1:50">
      <c r="A621" s="95">
        <v>45153</v>
      </c>
      <c r="B621" s="63">
        <v>110</v>
      </c>
      <c r="AH621">
        <v>718.56799999999998</v>
      </c>
      <c r="AI621">
        <v>725</v>
      </c>
      <c r="AJ621">
        <v>720</v>
      </c>
      <c r="AK621">
        <v>709</v>
      </c>
      <c r="AL621">
        <v>700.33299999999997</v>
      </c>
      <c r="AM621">
        <v>695.33299999999997</v>
      </c>
      <c r="AN621">
        <v>691.33299999999997</v>
      </c>
      <c r="AO621">
        <v>688</v>
      </c>
      <c r="AP621">
        <v>702.33299999999997</v>
      </c>
      <c r="AQ621">
        <v>707.66700000000003</v>
      </c>
      <c r="AR621">
        <v>711</v>
      </c>
      <c r="AS621">
        <v>703.33299999999997</v>
      </c>
      <c r="AT621">
        <v>703</v>
      </c>
      <c r="AU621">
        <v>702.66700000000003</v>
      </c>
      <c r="AV621">
        <v>694.66700000000003</v>
      </c>
      <c r="AW621">
        <v>694.33299999999997</v>
      </c>
      <c r="AX621">
        <v>694</v>
      </c>
    </row>
    <row r="622" spans="1:50">
      <c r="A622" s="95">
        <v>45154</v>
      </c>
      <c r="B622" s="63">
        <v>20</v>
      </c>
      <c r="AH622">
        <v>718.18200000000002</v>
      </c>
      <c r="AI622">
        <v>728.66700000000003</v>
      </c>
      <c r="AJ622">
        <v>725</v>
      </c>
      <c r="AK622">
        <v>714.33299999999997</v>
      </c>
      <c r="AL622">
        <v>704.66700000000003</v>
      </c>
      <c r="AM622">
        <v>699</v>
      </c>
      <c r="AN622">
        <v>695</v>
      </c>
      <c r="AO622">
        <v>691.33299999999997</v>
      </c>
      <c r="AP622">
        <v>704.33299999999997</v>
      </c>
      <c r="AQ622">
        <v>712.33299999999997</v>
      </c>
      <c r="AR622">
        <v>713.33299999999997</v>
      </c>
      <c r="AS622">
        <v>704.33299999999997</v>
      </c>
      <c r="AT622">
        <v>704</v>
      </c>
      <c r="AU622">
        <v>703.33299999999997</v>
      </c>
      <c r="AV622">
        <v>695.66700000000003</v>
      </c>
      <c r="AW622">
        <v>695.33299999999997</v>
      </c>
      <c r="AX622">
        <v>695</v>
      </c>
    </row>
    <row r="623" spans="1:50">
      <c r="A623" s="95">
        <v>45155</v>
      </c>
      <c r="B623" s="63">
        <v>60</v>
      </c>
      <c r="AH623">
        <v>717.67</v>
      </c>
      <c r="AI623">
        <v>728.33299999999997</v>
      </c>
      <c r="AJ623">
        <v>725.66700000000003</v>
      </c>
      <c r="AK623">
        <v>718.33299999999997</v>
      </c>
      <c r="AL623">
        <v>710</v>
      </c>
      <c r="AM623">
        <v>703</v>
      </c>
      <c r="AN623">
        <v>697.33299999999997</v>
      </c>
      <c r="AO623">
        <v>695</v>
      </c>
      <c r="AP623">
        <v>709</v>
      </c>
      <c r="AQ623">
        <v>718</v>
      </c>
      <c r="AR623">
        <v>719</v>
      </c>
      <c r="AS623">
        <v>712.33299999999997</v>
      </c>
      <c r="AT623">
        <v>711</v>
      </c>
      <c r="AU623">
        <v>709.66700000000003</v>
      </c>
      <c r="AV623">
        <v>701.33299999999997</v>
      </c>
      <c r="AW623">
        <v>701</v>
      </c>
      <c r="AX623">
        <v>700.66700000000003</v>
      </c>
    </row>
    <row r="624" spans="1:50">
      <c r="A624" s="95">
        <v>45156</v>
      </c>
      <c r="B624" s="63">
        <v>220</v>
      </c>
      <c r="AH624">
        <v>718.83699999999999</v>
      </c>
      <c r="AI624">
        <v>728.66700000000003</v>
      </c>
      <c r="AJ624">
        <v>725.66700000000003</v>
      </c>
      <c r="AK624">
        <v>716</v>
      </c>
      <c r="AL624">
        <v>707.66700000000003</v>
      </c>
      <c r="AM624">
        <v>702.33299999999997</v>
      </c>
      <c r="AN624">
        <v>697.66700000000003</v>
      </c>
      <c r="AO624">
        <v>697</v>
      </c>
      <c r="AP624">
        <v>708.33299999999997</v>
      </c>
      <c r="AQ624">
        <v>715.33299999999997</v>
      </c>
      <c r="AR624">
        <v>715.33299999999997</v>
      </c>
      <c r="AS624">
        <v>710</v>
      </c>
      <c r="AT624">
        <v>710.33299999999997</v>
      </c>
      <c r="AU624">
        <v>709.33299999999997</v>
      </c>
      <c r="AV624">
        <v>701.33299999999997</v>
      </c>
      <c r="AW624">
        <v>701</v>
      </c>
      <c r="AX624">
        <v>700.33299999999997</v>
      </c>
    </row>
    <row r="625" spans="1:50">
      <c r="A625" s="95">
        <v>45159</v>
      </c>
      <c r="B625" s="63">
        <v>0</v>
      </c>
      <c r="AH625">
        <v>719.26499999999999</v>
      </c>
      <c r="AI625">
        <v>728.66700000000003</v>
      </c>
      <c r="AJ625">
        <v>726</v>
      </c>
      <c r="AK625">
        <v>716.33299999999997</v>
      </c>
      <c r="AL625">
        <v>707.66700000000003</v>
      </c>
      <c r="AM625">
        <v>702</v>
      </c>
      <c r="AN625">
        <v>697.66700000000003</v>
      </c>
      <c r="AO625">
        <v>696.66700000000003</v>
      </c>
      <c r="AP625">
        <v>709</v>
      </c>
      <c r="AQ625">
        <v>715</v>
      </c>
      <c r="AR625">
        <v>716.33299999999997</v>
      </c>
      <c r="AS625">
        <v>707.66700000000003</v>
      </c>
      <c r="AT625">
        <v>707.33299999999997</v>
      </c>
      <c r="AU625">
        <v>707</v>
      </c>
      <c r="AV625">
        <v>697.33299999999997</v>
      </c>
      <c r="AW625">
        <v>697</v>
      </c>
      <c r="AX625">
        <v>696.66700000000003</v>
      </c>
    </row>
    <row r="626" spans="1:50">
      <c r="A626" s="95">
        <v>45160</v>
      </c>
      <c r="B626" s="63">
        <v>340</v>
      </c>
      <c r="AH626">
        <v>719.22699999999998</v>
      </c>
      <c r="AI626">
        <v>729</v>
      </c>
      <c r="AJ626">
        <v>725.33299999999997</v>
      </c>
      <c r="AK626">
        <v>716.66700000000003</v>
      </c>
      <c r="AL626">
        <v>707.33299999999997</v>
      </c>
      <c r="AM626">
        <v>701.66700000000003</v>
      </c>
      <c r="AN626">
        <v>697.66700000000003</v>
      </c>
      <c r="AO626">
        <v>697</v>
      </c>
      <c r="AP626">
        <v>708.33299999999997</v>
      </c>
      <c r="AQ626">
        <v>714</v>
      </c>
      <c r="AR626">
        <v>714.66700000000003</v>
      </c>
      <c r="AS626">
        <v>708</v>
      </c>
      <c r="AT626">
        <v>707.66700000000003</v>
      </c>
      <c r="AU626">
        <v>707.33299999999997</v>
      </c>
      <c r="AV626">
        <v>698.33299999999997</v>
      </c>
      <c r="AW626">
        <v>697.66700000000003</v>
      </c>
      <c r="AX626">
        <v>697.33299999999997</v>
      </c>
    </row>
    <row r="627" spans="1:50">
      <c r="A627" s="95">
        <v>45161</v>
      </c>
      <c r="B627" s="63">
        <v>90</v>
      </c>
      <c r="AH627">
        <v>720.45799999999997</v>
      </c>
      <c r="AI627">
        <v>739</v>
      </c>
      <c r="AJ627">
        <v>734</v>
      </c>
      <c r="AK627">
        <v>723</v>
      </c>
      <c r="AL627">
        <v>716</v>
      </c>
      <c r="AM627">
        <v>706.66700000000003</v>
      </c>
      <c r="AN627">
        <v>702</v>
      </c>
      <c r="AO627">
        <v>699.66700000000003</v>
      </c>
      <c r="AP627">
        <v>710.66700000000003</v>
      </c>
      <c r="AQ627">
        <v>715.33299999999997</v>
      </c>
      <c r="AR627">
        <v>717.33299999999997</v>
      </c>
      <c r="AS627">
        <v>710.66700000000003</v>
      </c>
      <c r="AT627">
        <v>710</v>
      </c>
      <c r="AU627">
        <v>709.33299999999997</v>
      </c>
      <c r="AV627">
        <v>700</v>
      </c>
      <c r="AW627">
        <v>699.33299999999997</v>
      </c>
      <c r="AX627">
        <v>698.66700000000003</v>
      </c>
    </row>
    <row r="628" spans="1:50">
      <c r="A628" s="95">
        <v>45162</v>
      </c>
      <c r="B628" s="63">
        <v>260</v>
      </c>
      <c r="AH628">
        <v>722.04200000000003</v>
      </c>
      <c r="AI628">
        <v>749</v>
      </c>
      <c r="AJ628">
        <v>743.33299999999997</v>
      </c>
      <c r="AK628">
        <v>732</v>
      </c>
      <c r="AL628">
        <v>726</v>
      </c>
      <c r="AM628">
        <v>710.33299999999997</v>
      </c>
      <c r="AN628">
        <v>704</v>
      </c>
      <c r="AO628">
        <v>702</v>
      </c>
      <c r="AP628">
        <v>712</v>
      </c>
      <c r="AQ628">
        <v>716.33299999999997</v>
      </c>
      <c r="AR628">
        <v>718</v>
      </c>
      <c r="AS628">
        <v>711</v>
      </c>
      <c r="AT628">
        <v>710.66700000000003</v>
      </c>
      <c r="AU628">
        <v>710</v>
      </c>
      <c r="AV628">
        <v>700</v>
      </c>
      <c r="AW628">
        <v>699.66700000000003</v>
      </c>
      <c r="AX628">
        <v>699</v>
      </c>
    </row>
    <row r="629" spans="1:50">
      <c r="A629" s="95">
        <v>45163</v>
      </c>
      <c r="B629" s="63">
        <v>0</v>
      </c>
      <c r="AH629">
        <v>723.08</v>
      </c>
      <c r="AI629">
        <v>748.66700000000003</v>
      </c>
      <c r="AJ629">
        <v>743.33299999999997</v>
      </c>
      <c r="AK629">
        <v>733</v>
      </c>
      <c r="AL629">
        <v>727.33299999999997</v>
      </c>
      <c r="AM629">
        <v>710</v>
      </c>
      <c r="AN629">
        <v>703.66700000000003</v>
      </c>
      <c r="AO629">
        <v>701.33299999999997</v>
      </c>
      <c r="AP629">
        <v>712</v>
      </c>
      <c r="AQ629">
        <v>716</v>
      </c>
      <c r="AR629">
        <v>717.66700000000003</v>
      </c>
      <c r="AS629">
        <v>710.33299999999997</v>
      </c>
      <c r="AT629">
        <v>710</v>
      </c>
      <c r="AU629">
        <v>709.33299999999997</v>
      </c>
      <c r="AV629">
        <v>700</v>
      </c>
      <c r="AW629">
        <v>699.66700000000003</v>
      </c>
      <c r="AX629">
        <v>699</v>
      </c>
    </row>
    <row r="630" spans="1:50">
      <c r="A630" s="103">
        <v>45166</v>
      </c>
      <c r="B630" s="63" t="s">
        <v>14</v>
      </c>
      <c r="AH630">
        <v>723.08</v>
      </c>
      <c r="AI630">
        <v>748.66700000000003</v>
      </c>
      <c r="AJ630">
        <v>743.33299999999997</v>
      </c>
      <c r="AK630">
        <v>733</v>
      </c>
      <c r="AL630">
        <v>727.33299999999997</v>
      </c>
      <c r="AM630">
        <v>710</v>
      </c>
      <c r="AN630">
        <v>703.66700000000003</v>
      </c>
      <c r="AO630">
        <v>701.33299999999997</v>
      </c>
      <c r="AP630">
        <v>712</v>
      </c>
      <c r="AQ630">
        <v>716</v>
      </c>
      <c r="AR630">
        <v>717.66700000000003</v>
      </c>
      <c r="AS630">
        <v>710.33299999999997</v>
      </c>
      <c r="AT630">
        <v>710</v>
      </c>
      <c r="AU630">
        <v>709.33299999999997</v>
      </c>
      <c r="AV630">
        <v>700</v>
      </c>
      <c r="AW630">
        <v>699.66700000000003</v>
      </c>
      <c r="AX630">
        <v>699</v>
      </c>
    </row>
    <row r="631" spans="1:50">
      <c r="A631" s="95">
        <v>45167</v>
      </c>
      <c r="B631" s="63">
        <v>75</v>
      </c>
      <c r="AH631">
        <v>724.30700000000002</v>
      </c>
      <c r="AI631">
        <v>749.66700000000003</v>
      </c>
      <c r="AJ631">
        <v>742.33299999999997</v>
      </c>
      <c r="AK631">
        <v>730.33299999999997</v>
      </c>
      <c r="AL631">
        <v>724</v>
      </c>
      <c r="AM631">
        <v>709.66700000000003</v>
      </c>
      <c r="AN631">
        <v>704</v>
      </c>
      <c r="AO631">
        <v>701.33299999999997</v>
      </c>
      <c r="AP631">
        <v>712.33299999999997</v>
      </c>
      <c r="AQ631">
        <v>716.33299999999997</v>
      </c>
      <c r="AR631">
        <v>715.33299999999997</v>
      </c>
      <c r="AS631">
        <v>711</v>
      </c>
      <c r="AT631">
        <v>710</v>
      </c>
      <c r="AU631">
        <v>708.66700000000003</v>
      </c>
      <c r="AV631">
        <v>700.33299999999997</v>
      </c>
      <c r="AW631">
        <v>700</v>
      </c>
      <c r="AX631">
        <v>699.66700000000003</v>
      </c>
    </row>
    <row r="632" spans="1:50">
      <c r="A632" s="95">
        <v>45168</v>
      </c>
      <c r="B632" s="63">
        <v>285</v>
      </c>
      <c r="AH632">
        <v>725.75800000000004</v>
      </c>
      <c r="AI632">
        <v>759</v>
      </c>
      <c r="AJ632">
        <v>745</v>
      </c>
      <c r="AK632">
        <v>731.33299999999997</v>
      </c>
      <c r="AL632">
        <v>723.33299999999997</v>
      </c>
      <c r="AM632">
        <v>710.33299999999997</v>
      </c>
      <c r="AN632">
        <v>703.66700000000003</v>
      </c>
      <c r="AO632">
        <v>701</v>
      </c>
      <c r="AP632">
        <v>712</v>
      </c>
      <c r="AQ632">
        <v>716</v>
      </c>
      <c r="AR632">
        <v>716</v>
      </c>
      <c r="AS632">
        <v>710.66700000000003</v>
      </c>
      <c r="AT632">
        <v>710</v>
      </c>
      <c r="AU632">
        <v>709.33299999999997</v>
      </c>
      <c r="AV632">
        <v>700.33299999999997</v>
      </c>
      <c r="AW632">
        <v>700</v>
      </c>
      <c r="AX632">
        <v>699.66700000000003</v>
      </c>
    </row>
    <row r="633" spans="1:50">
      <c r="A633" s="95">
        <v>45169</v>
      </c>
      <c r="B633" s="63">
        <v>51</v>
      </c>
      <c r="AH633" s="28">
        <v>726.84100000000001</v>
      </c>
      <c r="AI633">
        <v>760</v>
      </c>
      <c r="AJ633">
        <v>745</v>
      </c>
      <c r="AK633">
        <v>731.66700000000003</v>
      </c>
      <c r="AL633">
        <v>722.33299999999997</v>
      </c>
      <c r="AM633">
        <v>710.33299999999997</v>
      </c>
      <c r="AN633">
        <v>703.66700000000003</v>
      </c>
      <c r="AO633">
        <v>701</v>
      </c>
      <c r="AP633">
        <v>712</v>
      </c>
      <c r="AQ633">
        <v>716</v>
      </c>
      <c r="AR633">
        <v>716.33299999999997</v>
      </c>
      <c r="AS633">
        <v>710.66700000000003</v>
      </c>
      <c r="AT633">
        <v>710</v>
      </c>
      <c r="AU633">
        <v>709.33299999999997</v>
      </c>
      <c r="AV633">
        <v>700.33299999999997</v>
      </c>
      <c r="AW633">
        <v>700</v>
      </c>
      <c r="AX633">
        <v>699.66700000000003</v>
      </c>
    </row>
    <row r="634" spans="1:50">
      <c r="A634" s="95">
        <v>45170</v>
      </c>
      <c r="B634" s="63">
        <v>0</v>
      </c>
      <c r="AH634">
        <v>726.84100000000001</v>
      </c>
      <c r="AI634">
        <v>760.94</v>
      </c>
      <c r="AJ634">
        <v>745</v>
      </c>
      <c r="AK634">
        <v>730</v>
      </c>
      <c r="AL634">
        <v>720</v>
      </c>
      <c r="AM634">
        <v>709.66700000000003</v>
      </c>
      <c r="AN634">
        <v>703</v>
      </c>
      <c r="AO634">
        <v>700.33299999999997</v>
      </c>
      <c r="AP634">
        <v>711.33299999999997</v>
      </c>
      <c r="AQ634">
        <v>715.33299999999997</v>
      </c>
      <c r="AR634">
        <v>716</v>
      </c>
      <c r="AS634">
        <v>710</v>
      </c>
      <c r="AT634">
        <v>709.33299999999997</v>
      </c>
      <c r="AU634">
        <v>708.66700000000003</v>
      </c>
      <c r="AV634">
        <v>700.33299999999997</v>
      </c>
      <c r="AW634">
        <v>700</v>
      </c>
      <c r="AX634">
        <v>699.66700000000003</v>
      </c>
    </row>
    <row r="635" spans="1:50">
      <c r="A635" s="103">
        <v>45173</v>
      </c>
      <c r="AH635">
        <v>726.84100000000001</v>
      </c>
      <c r="AI635">
        <v>760.94</v>
      </c>
      <c r="AJ635">
        <v>745</v>
      </c>
      <c r="AK635">
        <v>730</v>
      </c>
      <c r="AL635">
        <v>720</v>
      </c>
      <c r="AM635">
        <v>709.66700000000003</v>
      </c>
      <c r="AN635">
        <v>703</v>
      </c>
      <c r="AO635">
        <v>700.33299999999997</v>
      </c>
      <c r="AP635">
        <v>711.33299999999997</v>
      </c>
      <c r="AQ635">
        <v>715.33299999999997</v>
      </c>
      <c r="AR635">
        <v>716</v>
      </c>
      <c r="AS635">
        <v>710</v>
      </c>
      <c r="AT635">
        <v>709.33299999999997</v>
      </c>
      <c r="AU635">
        <v>708.66700000000003</v>
      </c>
      <c r="AV635">
        <v>700.33299999999997</v>
      </c>
      <c r="AW635">
        <v>700</v>
      </c>
      <c r="AX635">
        <v>699.66700000000003</v>
      </c>
    </row>
    <row r="636" spans="1:50">
      <c r="A636" s="95">
        <v>45174</v>
      </c>
      <c r="B636" s="63">
        <v>90</v>
      </c>
      <c r="AH636">
        <v>726.84100000000001</v>
      </c>
      <c r="AI636">
        <v>758.524</v>
      </c>
      <c r="AJ636">
        <v>740</v>
      </c>
      <c r="AK636">
        <v>720</v>
      </c>
      <c r="AL636">
        <v>710</v>
      </c>
      <c r="AM636">
        <v>705.66700000000003</v>
      </c>
      <c r="AN636">
        <v>700</v>
      </c>
      <c r="AO636">
        <v>698.33299999999997</v>
      </c>
      <c r="AP636">
        <v>706</v>
      </c>
      <c r="AQ636">
        <v>711</v>
      </c>
      <c r="AR636">
        <v>712.66700000000003</v>
      </c>
      <c r="AS636">
        <v>707.66700000000003</v>
      </c>
      <c r="AT636">
        <v>706.66700000000003</v>
      </c>
      <c r="AU636">
        <v>706.33299999999997</v>
      </c>
      <c r="AV636">
        <v>699.66700000000003</v>
      </c>
      <c r="AW636">
        <v>699.33299999999997</v>
      </c>
      <c r="AX636">
        <v>699</v>
      </c>
    </row>
    <row r="637" spans="1:50">
      <c r="A637" s="95">
        <v>45175</v>
      </c>
      <c r="B637" s="63">
        <v>60</v>
      </c>
      <c r="AH637" s="463">
        <v>726.84100000000001</v>
      </c>
      <c r="AI637">
        <v>756.38099999999997</v>
      </c>
      <c r="AJ637">
        <v>737.66700000000003</v>
      </c>
      <c r="AK637">
        <v>714.33299999999997</v>
      </c>
      <c r="AL637">
        <v>703</v>
      </c>
      <c r="AM637">
        <v>703.33299999999997</v>
      </c>
      <c r="AN637">
        <v>700</v>
      </c>
      <c r="AO637">
        <v>699</v>
      </c>
      <c r="AP637">
        <v>705.66700000000003</v>
      </c>
      <c r="AQ637">
        <v>709</v>
      </c>
      <c r="AR637">
        <v>711</v>
      </c>
      <c r="AS637">
        <v>705.33299999999997</v>
      </c>
      <c r="AT637">
        <v>704.33299999999997</v>
      </c>
      <c r="AU637">
        <v>704</v>
      </c>
      <c r="AV637">
        <v>699.66700000000003</v>
      </c>
      <c r="AW637">
        <v>699.33299999999997</v>
      </c>
      <c r="AX637">
        <v>699</v>
      </c>
    </row>
    <row r="638" spans="1:50">
      <c r="A638" s="95">
        <v>45176</v>
      </c>
      <c r="B638" s="63">
        <v>360</v>
      </c>
      <c r="AH638" s="463">
        <v>726.84100000000001</v>
      </c>
      <c r="AI638">
        <v>755.76599999999996</v>
      </c>
      <c r="AJ638">
        <v>736.16700000000003</v>
      </c>
      <c r="AK638">
        <v>713.33299999999997</v>
      </c>
      <c r="AL638">
        <v>703</v>
      </c>
      <c r="AM638">
        <v>701</v>
      </c>
      <c r="AN638">
        <v>699.66700000000003</v>
      </c>
      <c r="AO638">
        <v>699.33299999999997</v>
      </c>
      <c r="AP638">
        <v>705.66700000000003</v>
      </c>
      <c r="AQ638">
        <v>708</v>
      </c>
      <c r="AR638">
        <v>710.33299999999997</v>
      </c>
      <c r="AS638">
        <v>705.33299999999997</v>
      </c>
      <c r="AT638">
        <v>704.66700000000003</v>
      </c>
      <c r="AU638">
        <v>704</v>
      </c>
      <c r="AV638">
        <v>697.66700000000003</v>
      </c>
      <c r="AW638">
        <v>697.33299999999997</v>
      </c>
      <c r="AX638">
        <v>697</v>
      </c>
    </row>
    <row r="639" spans="1:50">
      <c r="A639" s="95">
        <v>45177</v>
      </c>
      <c r="B639" s="63">
        <v>175</v>
      </c>
      <c r="AH639" s="463">
        <v>726.84100000000001</v>
      </c>
      <c r="AI639">
        <v>755.28599999999994</v>
      </c>
      <c r="AJ639">
        <v>731</v>
      </c>
      <c r="AK639">
        <v>708.66700000000003</v>
      </c>
      <c r="AL639">
        <v>697.66700000000003</v>
      </c>
      <c r="AM639">
        <v>695.66700000000003</v>
      </c>
      <c r="AN639">
        <v>694</v>
      </c>
      <c r="AO639">
        <v>693.33299999999997</v>
      </c>
      <c r="AP639">
        <v>699.33299999999997</v>
      </c>
      <c r="AQ639">
        <v>702</v>
      </c>
      <c r="AR639">
        <v>703.33299999999997</v>
      </c>
      <c r="AS639">
        <v>699</v>
      </c>
      <c r="AT639">
        <v>697</v>
      </c>
      <c r="AU639">
        <v>695</v>
      </c>
      <c r="AV639">
        <v>691</v>
      </c>
      <c r="AW639">
        <v>690.66700000000003</v>
      </c>
      <c r="AX639">
        <v>690.33299999999997</v>
      </c>
    </row>
    <row r="640" spans="1:50">
      <c r="A640" s="95">
        <v>45180</v>
      </c>
      <c r="B640" s="63">
        <v>45</v>
      </c>
      <c r="AI640">
        <v>755.99599999999998</v>
      </c>
      <c r="AJ640">
        <v>736</v>
      </c>
      <c r="AK640">
        <v>713.33299999999997</v>
      </c>
      <c r="AL640">
        <v>701</v>
      </c>
      <c r="AM640">
        <v>691</v>
      </c>
      <c r="AN640">
        <v>689.33299999999997</v>
      </c>
      <c r="AO640">
        <v>688.66700000000003</v>
      </c>
      <c r="AP640">
        <v>699.33299999999997</v>
      </c>
      <c r="AQ640">
        <v>703</v>
      </c>
      <c r="AR640">
        <v>703.66700000000003</v>
      </c>
      <c r="AS640">
        <v>697.33299999999997</v>
      </c>
      <c r="AT640">
        <v>695.33299999999997</v>
      </c>
      <c r="AU640">
        <v>693.33299999999997</v>
      </c>
      <c r="AV640">
        <v>687</v>
      </c>
      <c r="AW640">
        <v>686.66700000000003</v>
      </c>
      <c r="AX640">
        <v>686.33299999999997</v>
      </c>
    </row>
    <row r="641" spans="1:50">
      <c r="A641" s="95">
        <v>45181</v>
      </c>
      <c r="B641" s="63">
        <v>305</v>
      </c>
      <c r="AI641">
        <v>771.25400000000002</v>
      </c>
      <c r="AJ641">
        <v>760</v>
      </c>
      <c r="AK641">
        <v>730</v>
      </c>
      <c r="AL641">
        <v>718.33299999999997</v>
      </c>
      <c r="AM641">
        <v>703</v>
      </c>
      <c r="AN641">
        <v>700.33299999999997</v>
      </c>
      <c r="AO641">
        <v>697</v>
      </c>
      <c r="AP641">
        <v>707.33299999999997</v>
      </c>
      <c r="AQ641">
        <v>712.33299999999997</v>
      </c>
      <c r="AR641">
        <v>714.33299999999997</v>
      </c>
      <c r="AS641">
        <v>707.66700000000003</v>
      </c>
      <c r="AT641">
        <v>705.33299999999997</v>
      </c>
      <c r="AU641">
        <v>703</v>
      </c>
      <c r="AV641">
        <v>698</v>
      </c>
      <c r="AW641">
        <v>695.66700000000003</v>
      </c>
      <c r="AX641">
        <v>693.33299999999997</v>
      </c>
    </row>
    <row r="642" spans="1:50">
      <c r="A642" s="95">
        <v>45182</v>
      </c>
      <c r="B642" s="63">
        <v>205</v>
      </c>
      <c r="AI642">
        <v>777.452</v>
      </c>
      <c r="AJ642">
        <v>786.33299999999997</v>
      </c>
      <c r="AK642">
        <v>755.33299999999997</v>
      </c>
      <c r="AL642">
        <v>726</v>
      </c>
      <c r="AM642">
        <v>710.33299999999997</v>
      </c>
      <c r="AN642">
        <v>705.66700000000003</v>
      </c>
      <c r="AO642">
        <v>702.66700000000003</v>
      </c>
      <c r="AP642">
        <v>711.33299999999997</v>
      </c>
      <c r="AQ642">
        <v>715.33299999999997</v>
      </c>
      <c r="AR642">
        <v>716.33299999999997</v>
      </c>
      <c r="AS642">
        <v>710.33299999999997</v>
      </c>
      <c r="AT642">
        <v>707.66700000000003</v>
      </c>
      <c r="AU642">
        <v>706.66700000000003</v>
      </c>
      <c r="AV642">
        <v>700.66700000000003</v>
      </c>
      <c r="AW642">
        <v>700</v>
      </c>
      <c r="AX642">
        <v>699.33299999999997</v>
      </c>
    </row>
    <row r="643" spans="1:50">
      <c r="A643" s="95">
        <v>45183</v>
      </c>
      <c r="B643" s="63">
        <v>235</v>
      </c>
      <c r="AI643">
        <v>780.78599999999994</v>
      </c>
      <c r="AJ643">
        <v>785</v>
      </c>
      <c r="AK643">
        <v>753</v>
      </c>
      <c r="AL643">
        <v>723.33299999999997</v>
      </c>
      <c r="AM643">
        <v>709.66700000000003</v>
      </c>
      <c r="AN643">
        <v>706.33299999999997</v>
      </c>
      <c r="AO643">
        <v>705</v>
      </c>
      <c r="AP643">
        <v>711</v>
      </c>
      <c r="AQ643">
        <v>714</v>
      </c>
      <c r="AR643">
        <v>715</v>
      </c>
      <c r="AS643">
        <v>710</v>
      </c>
      <c r="AT643">
        <v>707.66700000000003</v>
      </c>
      <c r="AU643">
        <v>707</v>
      </c>
      <c r="AV643">
        <v>701</v>
      </c>
      <c r="AW643">
        <v>700.66700000000003</v>
      </c>
      <c r="AX643">
        <v>700.33299999999997</v>
      </c>
    </row>
    <row r="644" spans="1:50">
      <c r="A644" s="95">
        <v>45184</v>
      </c>
      <c r="B644" s="63">
        <v>70</v>
      </c>
      <c r="AI644">
        <v>781.99599999999998</v>
      </c>
      <c r="AJ644">
        <v>771.66700000000003</v>
      </c>
      <c r="AK644">
        <v>744.33299999999997</v>
      </c>
      <c r="AL644">
        <v>718</v>
      </c>
      <c r="AM644">
        <v>709</v>
      </c>
      <c r="AN644">
        <v>705.33299999999997</v>
      </c>
      <c r="AO644">
        <v>704.66700000000003</v>
      </c>
      <c r="AP644">
        <v>709.33299999999997</v>
      </c>
      <c r="AQ644">
        <v>711.66700000000003</v>
      </c>
      <c r="AR644">
        <v>712.33299999999997</v>
      </c>
      <c r="AS644">
        <v>707.66700000000003</v>
      </c>
      <c r="AT644">
        <v>706.33299999999997</v>
      </c>
      <c r="AU644">
        <v>705.33299999999997</v>
      </c>
      <c r="AV644">
        <v>699</v>
      </c>
      <c r="AW644">
        <v>697.66700000000003</v>
      </c>
      <c r="AX644">
        <v>696.33299999999997</v>
      </c>
    </row>
    <row r="645" spans="1:50">
      <c r="A645" s="95">
        <v>45187</v>
      </c>
      <c r="B645" s="63">
        <v>0</v>
      </c>
      <c r="AI645">
        <v>782.71400000000006</v>
      </c>
      <c r="AJ645">
        <v>760</v>
      </c>
      <c r="AK645">
        <v>731.5</v>
      </c>
      <c r="AL645">
        <v>709</v>
      </c>
      <c r="AM645">
        <v>698.5</v>
      </c>
      <c r="AN645">
        <v>699.5</v>
      </c>
      <c r="AO645">
        <v>700</v>
      </c>
      <c r="AP645">
        <v>705</v>
      </c>
      <c r="AQ645">
        <v>707</v>
      </c>
      <c r="AR645">
        <v>709</v>
      </c>
      <c r="AS645">
        <v>704</v>
      </c>
      <c r="AT645">
        <v>700.5</v>
      </c>
      <c r="AU645">
        <v>697</v>
      </c>
      <c r="AV645">
        <v>693.5</v>
      </c>
      <c r="AW645">
        <v>691.5</v>
      </c>
      <c r="AX645">
        <v>689.5</v>
      </c>
    </row>
    <row r="646" spans="1:50">
      <c r="A646" s="95">
        <v>45188</v>
      </c>
      <c r="B646" s="63">
        <v>95</v>
      </c>
      <c r="AI646">
        <v>787.048</v>
      </c>
      <c r="AJ646">
        <v>779.33299999999997</v>
      </c>
      <c r="AK646">
        <v>740</v>
      </c>
      <c r="AL646">
        <v>718</v>
      </c>
      <c r="AM646">
        <v>698.66700000000003</v>
      </c>
      <c r="AN646">
        <v>700</v>
      </c>
      <c r="AO646">
        <v>701</v>
      </c>
      <c r="AP646">
        <v>705.33299999999997</v>
      </c>
      <c r="AQ646">
        <v>707.33299999999997</v>
      </c>
      <c r="AR646">
        <v>709.33299999999997</v>
      </c>
      <c r="AS646">
        <v>702.66700000000003</v>
      </c>
      <c r="AT646">
        <v>700.33299999999997</v>
      </c>
      <c r="AU646">
        <v>698</v>
      </c>
      <c r="AV646">
        <v>692.66700000000003</v>
      </c>
      <c r="AW646">
        <v>691.33299999999997</v>
      </c>
      <c r="AX646">
        <v>690</v>
      </c>
    </row>
    <row r="647" spans="1:50">
      <c r="A647" s="95">
        <v>45189</v>
      </c>
      <c r="B647" s="63">
        <v>105</v>
      </c>
      <c r="AI647">
        <v>784.87300000000005</v>
      </c>
      <c r="AJ647">
        <v>773.66700000000003</v>
      </c>
      <c r="AK647">
        <v>735</v>
      </c>
      <c r="AL647">
        <v>715</v>
      </c>
      <c r="AM647">
        <v>702.33299999999997</v>
      </c>
      <c r="AN647">
        <v>703</v>
      </c>
      <c r="AO647">
        <v>705.33299999999997</v>
      </c>
      <c r="AP647">
        <v>709</v>
      </c>
      <c r="AQ647">
        <v>712.33299999999997</v>
      </c>
      <c r="AR647">
        <v>714.66700000000003</v>
      </c>
      <c r="AS647">
        <v>706.33299999999997</v>
      </c>
      <c r="AT647">
        <v>703</v>
      </c>
      <c r="AU647">
        <v>700.66700000000003</v>
      </c>
      <c r="AV647">
        <v>694.33299999999997</v>
      </c>
      <c r="AW647">
        <v>693.33299999999997</v>
      </c>
      <c r="AX647">
        <v>692.33299999999997</v>
      </c>
    </row>
    <row r="648" spans="1:50">
      <c r="A648" s="95">
        <v>45190</v>
      </c>
      <c r="B648" s="63">
        <v>0</v>
      </c>
      <c r="AI648">
        <v>784.33299999999997</v>
      </c>
      <c r="AJ648">
        <v>760.33299999999997</v>
      </c>
      <c r="AK648">
        <v>728.33299999999997</v>
      </c>
      <c r="AL648">
        <v>710</v>
      </c>
      <c r="AM648">
        <v>697.66700000000003</v>
      </c>
      <c r="AN648">
        <v>701.66700000000003</v>
      </c>
      <c r="AO648">
        <v>705.33299999999997</v>
      </c>
      <c r="AP648">
        <v>709</v>
      </c>
      <c r="AQ648">
        <v>712</v>
      </c>
      <c r="AR648">
        <v>710</v>
      </c>
      <c r="AS648">
        <v>702.66700000000003</v>
      </c>
      <c r="AT648">
        <v>701</v>
      </c>
      <c r="AU648">
        <v>697.66700000000003</v>
      </c>
      <c r="AV648">
        <v>692.66700000000003</v>
      </c>
      <c r="AW648">
        <v>691.33299999999997</v>
      </c>
      <c r="AX648">
        <v>690.33299999999997</v>
      </c>
    </row>
    <row r="649" spans="1:50">
      <c r="A649" s="95">
        <v>45191</v>
      </c>
      <c r="B649" s="63">
        <v>50</v>
      </c>
      <c r="AI649">
        <v>786.23800000000006</v>
      </c>
      <c r="AJ649">
        <v>783.33299999999997</v>
      </c>
      <c r="AK649">
        <v>743.33299999999997</v>
      </c>
      <c r="AL649">
        <v>721.33299999999997</v>
      </c>
      <c r="AM649">
        <v>699.66700000000003</v>
      </c>
      <c r="AN649">
        <v>701.66700000000003</v>
      </c>
      <c r="AO649">
        <v>704.33299999999997</v>
      </c>
      <c r="AP649">
        <v>707.66700000000003</v>
      </c>
      <c r="AQ649">
        <v>711.33299999999997</v>
      </c>
      <c r="AR649">
        <v>714</v>
      </c>
      <c r="AS649">
        <v>704.66700000000003</v>
      </c>
      <c r="AT649">
        <v>701</v>
      </c>
      <c r="AU649">
        <v>698.33299999999997</v>
      </c>
      <c r="AV649">
        <v>692.33299999999997</v>
      </c>
      <c r="AW649">
        <v>691</v>
      </c>
      <c r="AX649">
        <v>689.66700000000003</v>
      </c>
    </row>
    <row r="650" spans="1:50">
      <c r="A650" s="95">
        <v>45194</v>
      </c>
      <c r="B650" s="63">
        <v>30</v>
      </c>
      <c r="AI650">
        <v>786.88900000000001</v>
      </c>
      <c r="AJ650">
        <v>790</v>
      </c>
      <c r="AK650">
        <v>748.66700000000003</v>
      </c>
      <c r="AL650">
        <v>727</v>
      </c>
      <c r="AM650">
        <v>701</v>
      </c>
      <c r="AN650">
        <v>701.33299999999997</v>
      </c>
      <c r="AO650">
        <v>704</v>
      </c>
      <c r="AP650">
        <v>708</v>
      </c>
      <c r="AQ650">
        <v>711.33299999999997</v>
      </c>
      <c r="AR650">
        <v>713.66700000000003</v>
      </c>
      <c r="AS650">
        <v>704</v>
      </c>
      <c r="AT650">
        <v>701.66700000000003</v>
      </c>
      <c r="AU650">
        <v>700.66700000000003</v>
      </c>
      <c r="AV650">
        <v>692.66700000000003</v>
      </c>
      <c r="AW650">
        <v>691.66700000000003</v>
      </c>
      <c r="AX650">
        <v>690.66700000000003</v>
      </c>
    </row>
    <row r="651" spans="1:50">
      <c r="A651" s="95">
        <v>45195</v>
      </c>
      <c r="B651" s="63">
        <v>90</v>
      </c>
      <c r="AI651">
        <v>787.81</v>
      </c>
      <c r="AJ651">
        <v>789.66700000000003</v>
      </c>
      <c r="AK651">
        <v>750</v>
      </c>
      <c r="AL651">
        <v>728</v>
      </c>
      <c r="AM651">
        <v>702.66700000000003</v>
      </c>
      <c r="AN651">
        <v>702</v>
      </c>
      <c r="AO651">
        <v>702</v>
      </c>
      <c r="AP651">
        <v>707</v>
      </c>
      <c r="AQ651">
        <v>709.33299999999997</v>
      </c>
      <c r="AR651">
        <v>710.66700000000003</v>
      </c>
      <c r="AS651">
        <v>702</v>
      </c>
      <c r="AT651">
        <v>699.66700000000003</v>
      </c>
      <c r="AU651">
        <v>696.66700000000003</v>
      </c>
      <c r="AV651">
        <v>690.66700000000003</v>
      </c>
      <c r="AW651">
        <v>689.33299999999997</v>
      </c>
      <c r="AX651">
        <v>688</v>
      </c>
    </row>
    <row r="652" spans="1:50">
      <c r="A652" s="95">
        <v>45196</v>
      </c>
      <c r="B652" s="63">
        <v>30</v>
      </c>
      <c r="AI652">
        <v>788.24199999999996</v>
      </c>
      <c r="AJ652">
        <v>789.33299999999997</v>
      </c>
      <c r="AK652">
        <v>750</v>
      </c>
      <c r="AL652">
        <v>728</v>
      </c>
      <c r="AM652">
        <v>703</v>
      </c>
      <c r="AN652">
        <v>703</v>
      </c>
      <c r="AO652">
        <v>702</v>
      </c>
      <c r="AP652">
        <v>707.66700000000003</v>
      </c>
      <c r="AQ652">
        <v>709.66700000000003</v>
      </c>
      <c r="AR652">
        <v>711.66700000000003</v>
      </c>
      <c r="AS652">
        <v>702.33299999999997</v>
      </c>
      <c r="AT652">
        <v>700</v>
      </c>
      <c r="AU652">
        <v>697</v>
      </c>
      <c r="AV652">
        <v>691.33299999999997</v>
      </c>
      <c r="AW652">
        <v>690</v>
      </c>
      <c r="AX652">
        <v>688.66700000000003</v>
      </c>
    </row>
    <row r="653" spans="1:50">
      <c r="A653" s="95">
        <v>45197</v>
      </c>
      <c r="B653" s="63">
        <v>20</v>
      </c>
      <c r="AI653">
        <v>787.00800000000004</v>
      </c>
      <c r="AJ653">
        <v>771</v>
      </c>
      <c r="AK653">
        <v>737.66700000000003</v>
      </c>
      <c r="AL653">
        <v>719.33299999999997</v>
      </c>
      <c r="AM653">
        <v>700.66700000000003</v>
      </c>
      <c r="AN653">
        <v>700</v>
      </c>
      <c r="AO653">
        <v>699.66700000000003</v>
      </c>
      <c r="AP653">
        <v>705</v>
      </c>
      <c r="AQ653">
        <v>707.33299999999997</v>
      </c>
      <c r="AR653">
        <v>709</v>
      </c>
      <c r="AS653">
        <v>701.33299999999997</v>
      </c>
      <c r="AT653">
        <v>698.66700000000003</v>
      </c>
      <c r="AU653">
        <v>695</v>
      </c>
      <c r="AV653">
        <v>690</v>
      </c>
      <c r="AW653">
        <v>688.33299999999997</v>
      </c>
      <c r="AX653">
        <v>686.66700000000003</v>
      </c>
    </row>
    <row r="654" spans="1:50">
      <c r="A654" s="95">
        <v>45198</v>
      </c>
      <c r="B654" s="63">
        <v>0</v>
      </c>
      <c r="AI654">
        <v>785.86900000000003</v>
      </c>
      <c r="AJ654">
        <v>769.33299999999997</v>
      </c>
      <c r="AK654">
        <v>736.66700000000003</v>
      </c>
      <c r="AL654">
        <v>719</v>
      </c>
      <c r="AM654">
        <v>700.16700000000003</v>
      </c>
      <c r="AN654">
        <v>699.33299999999997</v>
      </c>
      <c r="AO654">
        <v>699</v>
      </c>
      <c r="AP654">
        <v>704.33299999999997</v>
      </c>
      <c r="AQ654">
        <v>706.66700000000003</v>
      </c>
      <c r="AR654">
        <v>708.66700000000003</v>
      </c>
      <c r="AS654">
        <v>700.66700000000003</v>
      </c>
      <c r="AT654">
        <v>698.66700000000003</v>
      </c>
      <c r="AU654">
        <v>695</v>
      </c>
      <c r="AV654">
        <v>690</v>
      </c>
      <c r="AW654">
        <v>688.33299999999997</v>
      </c>
      <c r="AX654">
        <v>686.66700000000003</v>
      </c>
    </row>
    <row r="655" spans="1:50">
      <c r="A655" s="95">
        <v>45201</v>
      </c>
      <c r="B655" s="63">
        <v>0</v>
      </c>
      <c r="AI655" s="28">
        <v>785.86900000000003</v>
      </c>
      <c r="AJ655">
        <v>784.95500000000004</v>
      </c>
      <c r="AK655">
        <v>749.33299999999997</v>
      </c>
      <c r="AL655">
        <v>728</v>
      </c>
      <c r="AM655">
        <v>704</v>
      </c>
      <c r="AN655">
        <v>701</v>
      </c>
      <c r="AO655">
        <v>700</v>
      </c>
      <c r="AP655">
        <v>706</v>
      </c>
      <c r="AQ655">
        <v>708.66700000000003</v>
      </c>
      <c r="AR655">
        <v>710.33299999999997</v>
      </c>
      <c r="AS655">
        <v>702.33299999999997</v>
      </c>
      <c r="AT655">
        <v>700.66700000000003</v>
      </c>
      <c r="AU655">
        <v>697.33299999999997</v>
      </c>
      <c r="AV655">
        <v>691.33299999999997</v>
      </c>
      <c r="AW655">
        <v>690</v>
      </c>
      <c r="AX655">
        <v>688.66700000000003</v>
      </c>
    </row>
    <row r="656" spans="1:50">
      <c r="A656" s="95">
        <v>45202</v>
      </c>
      <c r="B656" s="63">
        <v>1120</v>
      </c>
      <c r="AI656">
        <v>785.86900000000003</v>
      </c>
      <c r="AJ656">
        <v>785.52300000000002</v>
      </c>
      <c r="AK656">
        <v>763</v>
      </c>
      <c r="AL656">
        <v>738.66700000000003</v>
      </c>
      <c r="AM656">
        <v>720.66700000000003</v>
      </c>
      <c r="AN656">
        <v>710.66700000000003</v>
      </c>
      <c r="AO656">
        <v>704.33299999999997</v>
      </c>
      <c r="AP656">
        <v>716</v>
      </c>
      <c r="AQ656">
        <v>719.66700000000003</v>
      </c>
      <c r="AR656">
        <v>722</v>
      </c>
      <c r="AS656">
        <v>716</v>
      </c>
      <c r="AT656">
        <v>712</v>
      </c>
      <c r="AU656">
        <v>707.33299999999997</v>
      </c>
      <c r="AV656">
        <v>701.66700000000003</v>
      </c>
      <c r="AW656">
        <v>698.66700000000003</v>
      </c>
      <c r="AX656">
        <v>697</v>
      </c>
    </row>
    <row r="657" spans="1:50">
      <c r="A657" s="95">
        <v>45203</v>
      </c>
      <c r="B657" s="63">
        <v>441</v>
      </c>
      <c r="AJ657">
        <v>778.34500000000003</v>
      </c>
      <c r="AK657">
        <v>758.33299999999997</v>
      </c>
      <c r="AL657">
        <v>729.66700000000003</v>
      </c>
      <c r="AM657">
        <v>715</v>
      </c>
      <c r="AN657">
        <v>705.66700000000003</v>
      </c>
      <c r="AO657">
        <v>699</v>
      </c>
      <c r="AP657">
        <v>710.33299999999997</v>
      </c>
      <c r="AQ657">
        <v>713</v>
      </c>
      <c r="AR657">
        <v>715.33299999999997</v>
      </c>
      <c r="AS657">
        <v>710</v>
      </c>
      <c r="AT657">
        <v>706.33299999999997</v>
      </c>
      <c r="AU657">
        <v>702</v>
      </c>
      <c r="AV657">
        <v>696.33299999999997</v>
      </c>
      <c r="AW657">
        <v>693.66700000000003</v>
      </c>
      <c r="AX657">
        <v>692.33299999999997</v>
      </c>
    </row>
    <row r="658" spans="1:50">
      <c r="A658" s="95">
        <v>45204</v>
      </c>
      <c r="B658" s="63">
        <v>377</v>
      </c>
      <c r="AJ658">
        <v>777.73900000000003</v>
      </c>
      <c r="AK658">
        <v>760</v>
      </c>
      <c r="AL658">
        <v>734.33299999999997</v>
      </c>
      <c r="AM658">
        <v>709.33299999999997</v>
      </c>
      <c r="AN658">
        <v>698.33299999999997</v>
      </c>
      <c r="AO658">
        <v>692</v>
      </c>
      <c r="AP658">
        <v>706.33299999999997</v>
      </c>
      <c r="AQ658">
        <v>709</v>
      </c>
      <c r="AR658">
        <v>711.33299999999997</v>
      </c>
      <c r="AS658">
        <v>707.33299999999997</v>
      </c>
      <c r="AT658">
        <v>703.66700000000003</v>
      </c>
      <c r="AU658">
        <v>700</v>
      </c>
      <c r="AV658">
        <v>696.33299999999997</v>
      </c>
      <c r="AW658">
        <v>693.66700000000003</v>
      </c>
      <c r="AX658">
        <v>692</v>
      </c>
    </row>
    <row r="659" spans="1:50">
      <c r="A659" s="95">
        <v>45205</v>
      </c>
      <c r="B659" s="63">
        <v>220</v>
      </c>
      <c r="AJ659">
        <v>788.11699999999996</v>
      </c>
      <c r="AK659">
        <v>770</v>
      </c>
      <c r="AL659">
        <v>741</v>
      </c>
      <c r="AM659">
        <v>713.33299999999997</v>
      </c>
      <c r="AN659">
        <v>700.33299999999997</v>
      </c>
      <c r="AO659">
        <v>692</v>
      </c>
      <c r="AP659">
        <v>707.33299999999997</v>
      </c>
      <c r="AQ659">
        <v>710.66700000000003</v>
      </c>
      <c r="AR659">
        <v>713.66700000000003</v>
      </c>
      <c r="AS659">
        <v>706.66700000000003</v>
      </c>
      <c r="AT659">
        <v>703.33299999999997</v>
      </c>
      <c r="AU659">
        <v>699.66700000000003</v>
      </c>
      <c r="AV659">
        <v>696.33299999999997</v>
      </c>
      <c r="AW659">
        <v>693.66700000000003</v>
      </c>
      <c r="AX659">
        <v>692</v>
      </c>
    </row>
    <row r="660" spans="1:50">
      <c r="A660" s="95">
        <v>45208</v>
      </c>
      <c r="B660" s="63">
        <v>235</v>
      </c>
      <c r="AJ660">
        <v>792.16700000000003</v>
      </c>
      <c r="AK660">
        <v>771.33299999999997</v>
      </c>
      <c r="AL660">
        <v>739.33299999999997</v>
      </c>
      <c r="AM660">
        <v>708.66700000000003</v>
      </c>
      <c r="AN660">
        <v>697.66700000000003</v>
      </c>
      <c r="AO660">
        <v>690</v>
      </c>
      <c r="AP660">
        <v>701.33299999999997</v>
      </c>
      <c r="AQ660">
        <v>705</v>
      </c>
      <c r="AR660">
        <v>709.33299999999997</v>
      </c>
      <c r="AS660">
        <v>704.66700000000003</v>
      </c>
      <c r="AT660">
        <v>701</v>
      </c>
      <c r="AU660">
        <v>697.66700000000003</v>
      </c>
      <c r="AV660">
        <v>694.66700000000003</v>
      </c>
      <c r="AW660">
        <v>692.33299999999997</v>
      </c>
      <c r="AX660">
        <v>691</v>
      </c>
    </row>
    <row r="661" spans="1:50">
      <c r="A661" s="95">
        <v>45209</v>
      </c>
      <c r="B661" s="63">
        <v>483</v>
      </c>
      <c r="AJ661">
        <v>794.95500000000004</v>
      </c>
      <c r="AK661">
        <v>780</v>
      </c>
      <c r="AL661">
        <v>746</v>
      </c>
      <c r="AM661">
        <v>716</v>
      </c>
      <c r="AN661">
        <v>703</v>
      </c>
      <c r="AO661">
        <v>693.33299999999997</v>
      </c>
      <c r="AP661">
        <v>703.66700000000003</v>
      </c>
      <c r="AQ661">
        <v>705.33299999999997</v>
      </c>
      <c r="AR661">
        <v>706</v>
      </c>
      <c r="AS661">
        <v>700.33299999999997</v>
      </c>
      <c r="AT661">
        <v>696.33299999999997</v>
      </c>
      <c r="AU661">
        <v>692.33299999999997</v>
      </c>
      <c r="AV661">
        <v>690</v>
      </c>
      <c r="AW661">
        <v>687.66700000000003</v>
      </c>
      <c r="AX661">
        <v>685.33299999999997</v>
      </c>
    </row>
    <row r="662" spans="1:50">
      <c r="A662" s="95">
        <v>45210</v>
      </c>
      <c r="B662" s="63">
        <v>225</v>
      </c>
      <c r="AJ662">
        <v>802.15200000000004</v>
      </c>
      <c r="AK662">
        <v>790</v>
      </c>
      <c r="AL662">
        <v>751.33299999999997</v>
      </c>
      <c r="AM662">
        <v>719.33299999999997</v>
      </c>
      <c r="AN662">
        <v>704.33299999999997</v>
      </c>
      <c r="AO662">
        <v>693.33299999999997</v>
      </c>
      <c r="AP662">
        <v>705</v>
      </c>
      <c r="AQ662">
        <v>707.33299999999997</v>
      </c>
      <c r="AR662">
        <v>707.66700000000003</v>
      </c>
      <c r="AS662">
        <v>702.33299999999997</v>
      </c>
      <c r="AT662">
        <v>698</v>
      </c>
      <c r="AU662">
        <v>693.66700000000003</v>
      </c>
      <c r="AV662">
        <v>690.66700000000003</v>
      </c>
      <c r="AW662">
        <v>688.33299999999997</v>
      </c>
      <c r="AX662">
        <v>686</v>
      </c>
    </row>
    <row r="663" spans="1:50">
      <c r="A663" s="95">
        <v>45211</v>
      </c>
      <c r="B663" s="63">
        <v>170</v>
      </c>
      <c r="AJ663">
        <v>802.70100000000002</v>
      </c>
      <c r="AK663">
        <v>790</v>
      </c>
      <c r="AL663">
        <v>753.33299999999997</v>
      </c>
      <c r="AM663">
        <v>718.66700000000003</v>
      </c>
      <c r="AN663">
        <v>707.33299999999997</v>
      </c>
      <c r="AO663">
        <v>699</v>
      </c>
      <c r="AP663">
        <v>705.33299999999997</v>
      </c>
      <c r="AQ663">
        <v>708.66700000000003</v>
      </c>
      <c r="AR663">
        <v>710</v>
      </c>
      <c r="AS663">
        <v>704.33299999999997</v>
      </c>
      <c r="AT663">
        <v>698.33299999999997</v>
      </c>
      <c r="AU663">
        <v>692.33299999999997</v>
      </c>
      <c r="AV663">
        <v>690</v>
      </c>
      <c r="AW663">
        <v>688</v>
      </c>
      <c r="AX663">
        <v>686</v>
      </c>
    </row>
    <row r="664" spans="1:50">
      <c r="A664" s="95">
        <v>45212</v>
      </c>
      <c r="B664" s="63">
        <v>30</v>
      </c>
      <c r="AJ664">
        <v>803.30700000000002</v>
      </c>
      <c r="AK664">
        <v>790</v>
      </c>
      <c r="AL664">
        <v>750</v>
      </c>
      <c r="AM664">
        <v>717.33299999999997</v>
      </c>
      <c r="AN664">
        <v>707.33299999999997</v>
      </c>
      <c r="AO664">
        <v>700.33299999999997</v>
      </c>
      <c r="AP664">
        <v>706.66700000000003</v>
      </c>
      <c r="AQ664">
        <v>708.66700000000003</v>
      </c>
      <c r="AR664">
        <v>708.66700000000003</v>
      </c>
      <c r="AS664">
        <v>703.33299999999997</v>
      </c>
      <c r="AT664">
        <v>698.33299999999997</v>
      </c>
      <c r="AU664">
        <v>693.33299999999997</v>
      </c>
      <c r="AV664">
        <v>690.66700000000003</v>
      </c>
      <c r="AW664">
        <v>688</v>
      </c>
      <c r="AX664">
        <v>685.33299999999997</v>
      </c>
    </row>
    <row r="665" spans="1:50">
      <c r="A665" s="95">
        <v>45215</v>
      </c>
      <c r="B665" s="63">
        <v>750</v>
      </c>
      <c r="AJ665">
        <v>802.447</v>
      </c>
      <c r="AK665">
        <v>790</v>
      </c>
      <c r="AL665">
        <v>750</v>
      </c>
      <c r="AM665">
        <v>717.66700000000003</v>
      </c>
      <c r="AN665">
        <v>709.33299999999997</v>
      </c>
      <c r="AO665">
        <v>703</v>
      </c>
      <c r="AP665">
        <v>708</v>
      </c>
      <c r="AQ665">
        <v>710</v>
      </c>
      <c r="AR665">
        <v>710.33299999999997</v>
      </c>
      <c r="AS665">
        <v>704.33299999999997</v>
      </c>
      <c r="AT665">
        <v>699.33299999999997</v>
      </c>
      <c r="AU665">
        <v>694.33299999999997</v>
      </c>
      <c r="AV665">
        <v>690.33299999999997</v>
      </c>
      <c r="AW665">
        <v>687</v>
      </c>
      <c r="AX665">
        <v>683.66700000000003</v>
      </c>
    </row>
    <row r="666" spans="1:50">
      <c r="A666" s="95">
        <v>45216</v>
      </c>
      <c r="B666" s="63">
        <v>140</v>
      </c>
      <c r="AJ666">
        <v>801.48099999999999</v>
      </c>
      <c r="AK666">
        <v>786.33299999999997</v>
      </c>
      <c r="AL666">
        <v>748</v>
      </c>
      <c r="AM666">
        <v>717</v>
      </c>
      <c r="AN666">
        <v>709</v>
      </c>
      <c r="AO666">
        <v>703.33299999999997</v>
      </c>
      <c r="AP666">
        <v>707.33299999999997</v>
      </c>
      <c r="AQ666">
        <v>709</v>
      </c>
      <c r="AR666">
        <v>710</v>
      </c>
      <c r="AS666">
        <v>704</v>
      </c>
      <c r="AT666">
        <v>699</v>
      </c>
      <c r="AU666">
        <v>694</v>
      </c>
      <c r="AV666">
        <v>688.66700000000003</v>
      </c>
      <c r="AW666">
        <v>686</v>
      </c>
      <c r="AX666">
        <v>683.33299999999997</v>
      </c>
    </row>
    <row r="667" spans="1:50">
      <c r="A667" s="95">
        <v>45217</v>
      </c>
      <c r="B667" s="63">
        <v>294</v>
      </c>
      <c r="AJ667">
        <v>802.30700000000002</v>
      </c>
      <c r="AK667">
        <v>791</v>
      </c>
      <c r="AL667">
        <v>750</v>
      </c>
      <c r="AM667">
        <v>717</v>
      </c>
      <c r="AN667">
        <v>710.66700000000003</v>
      </c>
      <c r="AO667">
        <v>708.33299999999997</v>
      </c>
      <c r="AP667">
        <v>710.66700000000003</v>
      </c>
      <c r="AQ667">
        <v>712</v>
      </c>
      <c r="AR667">
        <v>712</v>
      </c>
      <c r="AS667">
        <v>705.66700000000003</v>
      </c>
      <c r="AT667">
        <v>701</v>
      </c>
      <c r="AU667">
        <v>696.33299999999997</v>
      </c>
      <c r="AV667">
        <v>690.33299999999997</v>
      </c>
      <c r="AW667">
        <v>688</v>
      </c>
      <c r="AX667">
        <v>685.66700000000003</v>
      </c>
    </row>
    <row r="668" spans="1:50">
      <c r="A668" s="95">
        <v>45218</v>
      </c>
      <c r="B668" s="63">
        <v>200</v>
      </c>
      <c r="AJ668">
        <v>804.06100000000004</v>
      </c>
      <c r="AK668">
        <v>800</v>
      </c>
      <c r="AL668">
        <v>754.66700000000003</v>
      </c>
      <c r="AM668">
        <v>721.66700000000003</v>
      </c>
      <c r="AN668">
        <v>714.33299999999997</v>
      </c>
      <c r="AO668">
        <v>710.33299999999997</v>
      </c>
      <c r="AP668">
        <v>713</v>
      </c>
      <c r="AQ668">
        <v>713.66700000000003</v>
      </c>
      <c r="AR668">
        <v>713.33299999999997</v>
      </c>
      <c r="AS668">
        <v>708</v>
      </c>
      <c r="AT668">
        <v>702.66700000000003</v>
      </c>
      <c r="AU668">
        <v>697.33299999999997</v>
      </c>
      <c r="AV668">
        <v>691.66700000000003</v>
      </c>
      <c r="AW668">
        <v>689</v>
      </c>
      <c r="AX668">
        <v>686.33299999999997</v>
      </c>
    </row>
    <row r="669" spans="1:50">
      <c r="A669" s="95">
        <v>45219</v>
      </c>
      <c r="B669" s="63">
        <v>20</v>
      </c>
      <c r="AJ669">
        <v>805.10599999999999</v>
      </c>
      <c r="AK669">
        <v>801</v>
      </c>
      <c r="AL669">
        <v>752</v>
      </c>
      <c r="AM669">
        <v>720.33299999999997</v>
      </c>
      <c r="AN669">
        <v>712.66700000000003</v>
      </c>
      <c r="AO669">
        <v>708.33299999999997</v>
      </c>
      <c r="AP669">
        <v>712</v>
      </c>
      <c r="AQ669">
        <v>712</v>
      </c>
      <c r="AR669">
        <v>711.33299999999997</v>
      </c>
      <c r="AS669">
        <v>705.66700000000003</v>
      </c>
      <c r="AT669">
        <v>701</v>
      </c>
      <c r="AU669">
        <v>696.33299999999997</v>
      </c>
      <c r="AV669">
        <v>691</v>
      </c>
      <c r="AW669">
        <v>688</v>
      </c>
      <c r="AX669">
        <v>685</v>
      </c>
    </row>
    <row r="670" spans="1:50">
      <c r="A670" s="95">
        <v>45222</v>
      </c>
      <c r="B670" s="63">
        <v>45</v>
      </c>
      <c r="AJ670">
        <v>805.90899999999999</v>
      </c>
      <c r="AK670">
        <v>800.66700000000003</v>
      </c>
      <c r="AL670">
        <v>748.66700000000003</v>
      </c>
      <c r="AM670">
        <v>719.33299999999997</v>
      </c>
      <c r="AN670">
        <v>712.66700000000003</v>
      </c>
      <c r="AO670">
        <v>708.33299999999997</v>
      </c>
      <c r="AP670">
        <v>711.33299999999997</v>
      </c>
      <c r="AQ670">
        <v>711.33299999999997</v>
      </c>
      <c r="AR670">
        <v>710</v>
      </c>
      <c r="AS670">
        <v>705.66700000000003</v>
      </c>
      <c r="AT670">
        <v>700.66700000000003</v>
      </c>
      <c r="AU670">
        <v>695.66700000000003</v>
      </c>
      <c r="AV670">
        <v>689.66700000000003</v>
      </c>
      <c r="AW670">
        <v>686.66700000000003</v>
      </c>
      <c r="AX670">
        <v>683.66700000000003</v>
      </c>
    </row>
    <row r="671" spans="1:50">
      <c r="A671" s="95">
        <v>45223</v>
      </c>
      <c r="B671" s="63">
        <v>60</v>
      </c>
      <c r="AJ671">
        <v>806.84799999999996</v>
      </c>
      <c r="AK671">
        <v>800.33299999999997</v>
      </c>
      <c r="AL671">
        <v>747.66700000000003</v>
      </c>
      <c r="AM671">
        <v>720.33299999999997</v>
      </c>
      <c r="AN671">
        <v>712.66700000000003</v>
      </c>
      <c r="AO671">
        <v>707.66700000000003</v>
      </c>
      <c r="AP671">
        <v>710.33299999999997</v>
      </c>
      <c r="AQ671">
        <v>710.33299999999997</v>
      </c>
      <c r="AR671">
        <v>709.66700000000003</v>
      </c>
      <c r="AS671">
        <v>705</v>
      </c>
      <c r="AT671">
        <v>699.33299999999997</v>
      </c>
      <c r="AU671">
        <v>693.66700000000003</v>
      </c>
      <c r="AV671">
        <v>688.33299999999997</v>
      </c>
      <c r="AW671">
        <v>685.33299999999997</v>
      </c>
      <c r="AX671">
        <v>682.33299999999997</v>
      </c>
    </row>
    <row r="672" spans="1:50">
      <c r="A672" s="95">
        <v>45224</v>
      </c>
      <c r="B672" s="63">
        <v>425</v>
      </c>
      <c r="AJ672">
        <v>808.05700000000002</v>
      </c>
      <c r="AK672">
        <v>807.66700000000003</v>
      </c>
      <c r="AL672">
        <v>749</v>
      </c>
      <c r="AM672">
        <v>719</v>
      </c>
      <c r="AN672">
        <v>711.66700000000003</v>
      </c>
      <c r="AO672">
        <v>707.33299999999997</v>
      </c>
      <c r="AP672">
        <v>709.33299999999997</v>
      </c>
      <c r="AQ672">
        <v>709</v>
      </c>
      <c r="AR672">
        <v>708.66700000000003</v>
      </c>
      <c r="AS672">
        <v>703</v>
      </c>
      <c r="AT672">
        <v>696.33299999999997</v>
      </c>
      <c r="AU672">
        <v>690</v>
      </c>
      <c r="AV672">
        <v>686.33299999999997</v>
      </c>
      <c r="AW672">
        <v>683.33299999999997</v>
      </c>
      <c r="AX672">
        <v>680.33299999999997</v>
      </c>
    </row>
    <row r="673" spans="1:50">
      <c r="A673" s="95">
        <v>45225</v>
      </c>
      <c r="B673" s="63">
        <v>720</v>
      </c>
      <c r="AJ673">
        <v>808.65899999999999</v>
      </c>
      <c r="AK673">
        <v>801.33299999999997</v>
      </c>
      <c r="AL673">
        <v>746.33299999999997</v>
      </c>
      <c r="AM673">
        <v>719.33299999999997</v>
      </c>
      <c r="AN673">
        <v>711.33299999999997</v>
      </c>
      <c r="AO673">
        <v>705</v>
      </c>
      <c r="AP673">
        <v>709.66700000000003</v>
      </c>
      <c r="AQ673">
        <v>709.66700000000003</v>
      </c>
      <c r="AR673">
        <v>709.66700000000003</v>
      </c>
      <c r="AS673">
        <v>702.66700000000003</v>
      </c>
      <c r="AT673">
        <v>695.66700000000003</v>
      </c>
      <c r="AU673">
        <v>689</v>
      </c>
      <c r="AV673">
        <v>684.66700000000003</v>
      </c>
      <c r="AW673">
        <v>682.66700000000003</v>
      </c>
      <c r="AX673">
        <v>680.66700000000003</v>
      </c>
    </row>
    <row r="674" spans="1:50">
      <c r="A674" s="95">
        <v>45226</v>
      </c>
      <c r="B674" s="63">
        <v>40</v>
      </c>
      <c r="AJ674">
        <v>809.72</v>
      </c>
      <c r="AK674">
        <v>806</v>
      </c>
      <c r="AL674">
        <v>746</v>
      </c>
      <c r="AM674">
        <v>718</v>
      </c>
      <c r="AN674">
        <v>710</v>
      </c>
      <c r="AO674">
        <v>704</v>
      </c>
      <c r="AP674">
        <v>708.66700000000003</v>
      </c>
      <c r="AQ674">
        <v>708.66700000000003</v>
      </c>
      <c r="AR674">
        <v>708.66700000000003</v>
      </c>
      <c r="AS674">
        <v>702.33299999999997</v>
      </c>
      <c r="AT674">
        <v>695.66700000000003</v>
      </c>
      <c r="AU674">
        <v>689.33299999999997</v>
      </c>
      <c r="AV674">
        <v>686.33299999999997</v>
      </c>
      <c r="AW674">
        <v>683.66700000000003</v>
      </c>
      <c r="AX674">
        <v>681</v>
      </c>
    </row>
    <row r="675" spans="1:50">
      <c r="A675" s="95">
        <v>45229</v>
      </c>
      <c r="B675" s="63">
        <v>325</v>
      </c>
      <c r="AJ675">
        <v>810.56799999999998</v>
      </c>
      <c r="AK675">
        <v>810</v>
      </c>
      <c r="AL675">
        <v>740</v>
      </c>
      <c r="AM675">
        <v>710</v>
      </c>
      <c r="AN675">
        <v>705</v>
      </c>
      <c r="AO675">
        <v>701.66700000000003</v>
      </c>
      <c r="AP675">
        <v>702.33299999999997</v>
      </c>
      <c r="AQ675">
        <v>701</v>
      </c>
      <c r="AR675">
        <v>699.66700000000003</v>
      </c>
      <c r="AS675">
        <v>697.66700000000003</v>
      </c>
      <c r="AT675">
        <v>691.66700000000003</v>
      </c>
      <c r="AU675">
        <v>684.33299999999997</v>
      </c>
      <c r="AV675">
        <v>678.33299999999997</v>
      </c>
      <c r="AW675">
        <v>675</v>
      </c>
      <c r="AX675">
        <v>671.66700000000003</v>
      </c>
    </row>
    <row r="676" spans="1:50">
      <c r="A676" s="95">
        <v>45230</v>
      </c>
      <c r="B676" s="63">
        <v>0</v>
      </c>
      <c r="AJ676">
        <v>813.38599999999997</v>
      </c>
      <c r="AK676">
        <v>831.33299999999997</v>
      </c>
      <c r="AL676">
        <v>740</v>
      </c>
      <c r="AM676">
        <v>709.66700000000003</v>
      </c>
      <c r="AN676">
        <v>704</v>
      </c>
      <c r="AO676">
        <v>700.66700000000003</v>
      </c>
      <c r="AP676">
        <v>700.66700000000003</v>
      </c>
      <c r="AQ676">
        <v>698.33299999999997</v>
      </c>
      <c r="AR676">
        <v>696</v>
      </c>
      <c r="AS676">
        <v>694</v>
      </c>
      <c r="AT676">
        <v>689</v>
      </c>
      <c r="AU676">
        <v>683.33299999999997</v>
      </c>
      <c r="AV676">
        <v>676.66700000000003</v>
      </c>
      <c r="AW676">
        <v>673.33299999999997</v>
      </c>
      <c r="AX676">
        <v>670</v>
      </c>
    </row>
    <row r="677" spans="1:50">
      <c r="A677" s="103">
        <v>45231</v>
      </c>
      <c r="B677" s="63">
        <v>745</v>
      </c>
      <c r="AJ677">
        <v>813.38599999999997</v>
      </c>
      <c r="AK677">
        <v>857.09100000000001</v>
      </c>
      <c r="AL677">
        <v>739.33299999999997</v>
      </c>
      <c r="AM677">
        <v>705.33299999999997</v>
      </c>
      <c r="AN677">
        <v>700.33299999999997</v>
      </c>
      <c r="AO677">
        <v>699.33299999999997</v>
      </c>
      <c r="AP677">
        <v>700</v>
      </c>
      <c r="AQ677">
        <v>695.66700000000003</v>
      </c>
      <c r="AR677">
        <v>691.33299999999997</v>
      </c>
      <c r="AS677">
        <v>689.33299999999997</v>
      </c>
      <c r="AT677">
        <v>686.33299999999997</v>
      </c>
      <c r="AU677">
        <v>682</v>
      </c>
      <c r="AV677">
        <v>673.33299999999997</v>
      </c>
      <c r="AW677">
        <v>670</v>
      </c>
      <c r="AX677">
        <v>666.66700000000003</v>
      </c>
    </row>
    <row r="678" spans="1:50">
      <c r="A678" s="95">
        <v>45232</v>
      </c>
      <c r="B678" s="63">
        <v>40</v>
      </c>
      <c r="AJ678">
        <v>813.38599999999997</v>
      </c>
      <c r="AK678">
        <v>837.09500000000003</v>
      </c>
      <c r="AL678">
        <v>736.66700000000003</v>
      </c>
      <c r="AM678">
        <v>704.33299999999997</v>
      </c>
      <c r="AN678">
        <v>700</v>
      </c>
      <c r="AO678">
        <v>699</v>
      </c>
      <c r="AP678">
        <v>699.66700000000003</v>
      </c>
      <c r="AQ678">
        <v>696.66700000000003</v>
      </c>
      <c r="AR678">
        <v>691.33299999999997</v>
      </c>
      <c r="AS678">
        <v>689.66700000000003</v>
      </c>
      <c r="AT678">
        <v>687.33299999999997</v>
      </c>
      <c r="AU678">
        <v>683.66700000000003</v>
      </c>
      <c r="AV678">
        <v>675.66700000000003</v>
      </c>
      <c r="AW678">
        <v>673</v>
      </c>
      <c r="AX678">
        <v>670.33299999999997</v>
      </c>
    </row>
    <row r="679" spans="1:50">
      <c r="A679" s="95">
        <v>45233</v>
      </c>
      <c r="B679" s="63">
        <v>30</v>
      </c>
      <c r="AK679">
        <v>783.93200000000002</v>
      </c>
      <c r="AL679">
        <v>703.33299999999997</v>
      </c>
      <c r="AM679">
        <v>688.33299999999997</v>
      </c>
      <c r="AN679">
        <v>687</v>
      </c>
      <c r="AO679">
        <v>687</v>
      </c>
      <c r="AP679">
        <v>686.66700000000003</v>
      </c>
      <c r="AQ679">
        <v>685</v>
      </c>
      <c r="AR679">
        <v>682.66700000000003</v>
      </c>
      <c r="AS679">
        <v>680</v>
      </c>
      <c r="AT679">
        <v>676.66700000000003</v>
      </c>
      <c r="AU679">
        <v>674</v>
      </c>
      <c r="AV679">
        <v>668</v>
      </c>
      <c r="AW679">
        <v>666.66700000000003</v>
      </c>
      <c r="AX679">
        <v>665.33299999999997</v>
      </c>
    </row>
    <row r="680" spans="1:50">
      <c r="A680" s="95">
        <v>45236</v>
      </c>
      <c r="B680" s="63">
        <v>32</v>
      </c>
      <c r="AK680">
        <v>787.36400000000003</v>
      </c>
      <c r="AL680">
        <v>704</v>
      </c>
      <c r="AM680">
        <v>693</v>
      </c>
      <c r="AN680">
        <v>688.66700000000003</v>
      </c>
      <c r="AO680">
        <v>687</v>
      </c>
      <c r="AP680">
        <v>686.66700000000003</v>
      </c>
      <c r="AQ680">
        <v>685</v>
      </c>
      <c r="AR680">
        <v>682.33299999999997</v>
      </c>
      <c r="AS680">
        <v>678.33299999999997</v>
      </c>
      <c r="AT680">
        <v>675.33299999999997</v>
      </c>
      <c r="AU680">
        <v>673.66700000000003</v>
      </c>
      <c r="AV680">
        <v>668.66700000000003</v>
      </c>
      <c r="AW680">
        <v>667.66700000000003</v>
      </c>
      <c r="AX680">
        <v>666.66700000000003</v>
      </c>
    </row>
    <row r="681" spans="1:50">
      <c r="A681" s="95">
        <v>45237</v>
      </c>
      <c r="B681" s="63">
        <v>0</v>
      </c>
      <c r="AK681">
        <v>787.56799999999998</v>
      </c>
      <c r="AL681">
        <v>704</v>
      </c>
      <c r="AM681">
        <v>695.66700000000003</v>
      </c>
      <c r="AN681">
        <v>688.66700000000003</v>
      </c>
      <c r="AO681">
        <v>686.33299999999997</v>
      </c>
      <c r="AP681">
        <v>685.16700000000003</v>
      </c>
      <c r="AQ681">
        <v>683.33299999999997</v>
      </c>
      <c r="AR681">
        <v>680.33299999999997</v>
      </c>
      <c r="AS681">
        <v>677</v>
      </c>
      <c r="AT681">
        <v>674.33299999999997</v>
      </c>
      <c r="AU681">
        <v>672.33299999999997</v>
      </c>
      <c r="AV681">
        <v>668</v>
      </c>
      <c r="AW681">
        <v>667</v>
      </c>
      <c r="AX681">
        <v>666</v>
      </c>
    </row>
    <row r="682" spans="1:50">
      <c r="A682" s="95">
        <v>45238</v>
      </c>
      <c r="B682" s="63">
        <v>10</v>
      </c>
      <c r="AK682">
        <v>758.72699999999998</v>
      </c>
      <c r="AL682">
        <v>698.66700000000003</v>
      </c>
      <c r="AM682">
        <v>695</v>
      </c>
      <c r="AN682">
        <v>687</v>
      </c>
      <c r="AO682">
        <v>684.33299999999997</v>
      </c>
      <c r="AP682">
        <v>683.83299999999997</v>
      </c>
      <c r="AQ682">
        <v>682</v>
      </c>
      <c r="AR682">
        <v>679</v>
      </c>
      <c r="AS682">
        <v>676.66700000000003</v>
      </c>
      <c r="AT682">
        <v>674</v>
      </c>
      <c r="AU682">
        <v>672</v>
      </c>
      <c r="AV682">
        <v>667</v>
      </c>
      <c r="AW682">
        <v>667</v>
      </c>
      <c r="AX682">
        <v>667</v>
      </c>
    </row>
    <row r="683" spans="1:50">
      <c r="A683" s="95">
        <v>45239</v>
      </c>
      <c r="B683" s="63">
        <v>0</v>
      </c>
      <c r="AK683">
        <v>758.03399999999999</v>
      </c>
      <c r="AL683">
        <v>698.33299999999997</v>
      </c>
      <c r="AM683">
        <v>694.33299999999997</v>
      </c>
      <c r="AN683">
        <v>689.33299999999997</v>
      </c>
      <c r="AO683">
        <v>687</v>
      </c>
      <c r="AP683">
        <v>686.33299999999997</v>
      </c>
      <c r="AQ683">
        <v>684.66700000000003</v>
      </c>
      <c r="AR683">
        <v>682.33299999999997</v>
      </c>
      <c r="AS683">
        <v>679.33299999999997</v>
      </c>
      <c r="AT683">
        <v>676.33299999999997</v>
      </c>
      <c r="AU683">
        <v>673.66700000000003</v>
      </c>
      <c r="AV683">
        <v>669.66700000000003</v>
      </c>
      <c r="AW683">
        <v>667.66700000000003</v>
      </c>
      <c r="AX683">
        <v>666</v>
      </c>
    </row>
    <row r="684" spans="1:50">
      <c r="A684" s="95">
        <v>45240</v>
      </c>
      <c r="B684" s="63">
        <v>231</v>
      </c>
      <c r="AK684">
        <v>753.12099999999998</v>
      </c>
      <c r="AL684">
        <v>681.66700000000003</v>
      </c>
      <c r="AM684">
        <v>679</v>
      </c>
      <c r="AN684">
        <v>676.33299999999997</v>
      </c>
      <c r="AO684">
        <v>675.66700000000003</v>
      </c>
      <c r="AP684">
        <v>680</v>
      </c>
      <c r="AQ684">
        <v>679.33299999999997</v>
      </c>
      <c r="AR684">
        <v>679.33299999999997</v>
      </c>
      <c r="AS684">
        <v>679.33299999999997</v>
      </c>
      <c r="AT684">
        <v>678</v>
      </c>
      <c r="AU684">
        <v>675.66700000000003</v>
      </c>
      <c r="AV684">
        <v>670.33299999999997</v>
      </c>
      <c r="AW684">
        <v>668.33299999999997</v>
      </c>
      <c r="AX684">
        <v>666.66700000000003</v>
      </c>
    </row>
    <row r="685" spans="1:50">
      <c r="A685" s="95">
        <v>45243</v>
      </c>
      <c r="B685" s="63">
        <v>1142</v>
      </c>
      <c r="AK685">
        <v>725.34799999999996</v>
      </c>
      <c r="AL685">
        <v>630.33299999999997</v>
      </c>
      <c r="AM685">
        <v>630.33299999999997</v>
      </c>
      <c r="AN685">
        <v>630.66700000000003</v>
      </c>
      <c r="AO685">
        <v>631</v>
      </c>
      <c r="AP685">
        <v>636.66700000000003</v>
      </c>
      <c r="AQ685">
        <v>636.66700000000003</v>
      </c>
      <c r="AR685">
        <v>636.66700000000003</v>
      </c>
      <c r="AS685">
        <v>632.5</v>
      </c>
      <c r="AT685">
        <v>632.5</v>
      </c>
      <c r="AU685">
        <v>632.5</v>
      </c>
      <c r="AV685">
        <v>624.16700000000003</v>
      </c>
      <c r="AW685">
        <v>624.16700000000003</v>
      </c>
      <c r="AX685">
        <v>624.16700000000003</v>
      </c>
    </row>
    <row r="686" spans="1:50">
      <c r="A686" s="95">
        <v>45244</v>
      </c>
      <c r="B686" s="63">
        <v>243</v>
      </c>
      <c r="AK686">
        <v>721.09100000000001</v>
      </c>
      <c r="AL686">
        <v>640</v>
      </c>
      <c r="AM686">
        <v>652.66700000000003</v>
      </c>
      <c r="AN686">
        <v>657</v>
      </c>
      <c r="AO686">
        <v>661.33299999999997</v>
      </c>
      <c r="AP686">
        <v>675.33299999999997</v>
      </c>
      <c r="AQ686">
        <v>677</v>
      </c>
      <c r="AR686">
        <v>678.66700000000003</v>
      </c>
      <c r="AS686">
        <v>670</v>
      </c>
      <c r="AT686">
        <v>669</v>
      </c>
      <c r="AU686">
        <v>668</v>
      </c>
      <c r="AV686">
        <v>661.66700000000003</v>
      </c>
      <c r="AW686">
        <v>661</v>
      </c>
      <c r="AX686">
        <v>660.33299999999997</v>
      </c>
    </row>
    <row r="687" spans="1:50">
      <c r="A687" s="95">
        <v>45245</v>
      </c>
      <c r="B687" s="63">
        <v>50</v>
      </c>
      <c r="AK687">
        <v>723.15200000000004</v>
      </c>
      <c r="AL687">
        <v>646.33299999999997</v>
      </c>
      <c r="AM687">
        <v>654.66700000000003</v>
      </c>
      <c r="AN687">
        <v>658.66700000000003</v>
      </c>
      <c r="AO687">
        <v>662.33299999999997</v>
      </c>
      <c r="AP687">
        <v>676</v>
      </c>
      <c r="AQ687">
        <v>678</v>
      </c>
      <c r="AR687">
        <v>680</v>
      </c>
      <c r="AS687">
        <v>672</v>
      </c>
      <c r="AT687">
        <v>670.33299999999997</v>
      </c>
      <c r="AU687">
        <v>668.33299999999997</v>
      </c>
      <c r="AV687">
        <v>662.66700000000003</v>
      </c>
      <c r="AW687">
        <v>662</v>
      </c>
      <c r="AX687">
        <v>661.33299999999997</v>
      </c>
    </row>
    <row r="688" spans="1:50">
      <c r="A688" s="95">
        <v>45246</v>
      </c>
      <c r="B688" s="63">
        <v>179</v>
      </c>
      <c r="AK688">
        <v>722.89400000000001</v>
      </c>
      <c r="AL688">
        <v>647.33299999999997</v>
      </c>
      <c r="AM688">
        <v>650.66700000000003</v>
      </c>
      <c r="AN688">
        <v>656.33299999999997</v>
      </c>
      <c r="AO688">
        <v>662.66700000000003</v>
      </c>
      <c r="AP688">
        <v>675.66700000000003</v>
      </c>
      <c r="AQ688">
        <v>677.66700000000003</v>
      </c>
      <c r="AR688">
        <v>679.66700000000003</v>
      </c>
      <c r="AS688">
        <v>676.33299999999997</v>
      </c>
      <c r="AT688">
        <v>674.33299999999997</v>
      </c>
      <c r="AU688">
        <v>672.33299999999997</v>
      </c>
      <c r="AV688">
        <v>667.33299999999997</v>
      </c>
      <c r="AW688">
        <v>666</v>
      </c>
      <c r="AX688">
        <v>664.66700000000003</v>
      </c>
    </row>
    <row r="689" spans="1:50">
      <c r="A689" s="95">
        <v>45247</v>
      </c>
      <c r="B689" s="63">
        <v>282</v>
      </c>
      <c r="AK689">
        <v>720.95500000000004</v>
      </c>
      <c r="AL689">
        <v>647</v>
      </c>
      <c r="AM689">
        <v>648</v>
      </c>
      <c r="AN689">
        <v>653.66700000000003</v>
      </c>
      <c r="AO689">
        <v>659</v>
      </c>
      <c r="AP689">
        <v>669</v>
      </c>
      <c r="AQ689">
        <v>673.33299999999997</v>
      </c>
      <c r="AR689">
        <v>675</v>
      </c>
      <c r="AS689">
        <v>673</v>
      </c>
      <c r="AT689">
        <v>671.66700000000003</v>
      </c>
      <c r="AU689">
        <v>670.33299999999997</v>
      </c>
      <c r="AV689">
        <v>665.66700000000003</v>
      </c>
      <c r="AW689">
        <v>663</v>
      </c>
      <c r="AX689">
        <v>660.33299999999997</v>
      </c>
    </row>
    <row r="690" spans="1:50">
      <c r="A690" s="95">
        <v>45250</v>
      </c>
      <c r="B690" s="63">
        <v>0</v>
      </c>
      <c r="AK690">
        <v>717.5</v>
      </c>
      <c r="AL690">
        <v>640</v>
      </c>
      <c r="AM690">
        <v>642.33299999999997</v>
      </c>
      <c r="AN690">
        <v>648.33299999999997</v>
      </c>
      <c r="AO690">
        <v>654.66700000000003</v>
      </c>
      <c r="AP690">
        <v>663.33299999999997</v>
      </c>
      <c r="AQ690">
        <v>666.66700000000003</v>
      </c>
      <c r="AR690">
        <v>669.33299999999997</v>
      </c>
      <c r="AS690">
        <v>667.66700000000003</v>
      </c>
      <c r="AT690">
        <v>667.33299999999997</v>
      </c>
      <c r="AU690">
        <v>665.33299999999997</v>
      </c>
      <c r="AV690">
        <v>661.33299999999997</v>
      </c>
      <c r="AW690">
        <v>659.33299999999997</v>
      </c>
      <c r="AX690">
        <v>657.66700000000003</v>
      </c>
    </row>
    <row r="691" spans="1:50">
      <c r="A691" s="95">
        <v>45251</v>
      </c>
      <c r="B691" s="63">
        <v>138</v>
      </c>
      <c r="AK691">
        <v>710.77300000000002</v>
      </c>
      <c r="AL691">
        <v>636</v>
      </c>
      <c r="AM691">
        <v>634.66700000000003</v>
      </c>
      <c r="AN691">
        <v>643.33299999999997</v>
      </c>
      <c r="AO691">
        <v>651.66700000000003</v>
      </c>
      <c r="AP691">
        <v>659</v>
      </c>
      <c r="AQ691">
        <v>658.33299999999997</v>
      </c>
      <c r="AR691">
        <v>657.66700000000003</v>
      </c>
      <c r="AS691">
        <v>655.66700000000003</v>
      </c>
      <c r="AT691">
        <v>652</v>
      </c>
      <c r="AU691">
        <v>650</v>
      </c>
      <c r="AV691">
        <v>645.66700000000003</v>
      </c>
      <c r="AW691">
        <v>645</v>
      </c>
      <c r="AX691">
        <v>644.33299999999997</v>
      </c>
    </row>
    <row r="692" spans="1:50">
      <c r="A692" s="95">
        <v>45252</v>
      </c>
      <c r="B692" s="63">
        <v>45</v>
      </c>
      <c r="AK692">
        <v>706.45500000000004</v>
      </c>
      <c r="AL692">
        <v>635.66700000000003</v>
      </c>
      <c r="AM692">
        <v>634.66700000000003</v>
      </c>
      <c r="AN692">
        <v>643.33299999999997</v>
      </c>
      <c r="AO692">
        <v>651.66700000000003</v>
      </c>
      <c r="AP692">
        <v>657</v>
      </c>
      <c r="AQ692">
        <v>655.66700000000003</v>
      </c>
      <c r="AR692">
        <v>654.66700000000003</v>
      </c>
      <c r="AS692">
        <v>652</v>
      </c>
      <c r="AT692">
        <v>648</v>
      </c>
      <c r="AU692">
        <v>645.66700000000003</v>
      </c>
      <c r="AV692">
        <v>641</v>
      </c>
      <c r="AW692">
        <v>640.33299999999997</v>
      </c>
      <c r="AX692">
        <v>639</v>
      </c>
    </row>
    <row r="693" spans="1:50">
      <c r="A693" s="103">
        <v>45253</v>
      </c>
      <c r="AK693" s="189">
        <v>706.45500000000004</v>
      </c>
      <c r="AL693" s="189">
        <v>635.66700000000003</v>
      </c>
      <c r="AM693" s="189">
        <v>634.66700000000003</v>
      </c>
      <c r="AN693" s="189">
        <v>643.33299999999997</v>
      </c>
      <c r="AO693" s="189">
        <v>651.66700000000003</v>
      </c>
      <c r="AP693" s="189">
        <v>657</v>
      </c>
      <c r="AQ693" s="189">
        <v>655.66700000000003</v>
      </c>
      <c r="AR693" s="189">
        <v>654.66700000000003</v>
      </c>
      <c r="AS693" s="189">
        <v>652</v>
      </c>
      <c r="AT693" s="189">
        <v>648</v>
      </c>
      <c r="AU693" s="189">
        <v>645.66700000000003</v>
      </c>
      <c r="AV693" s="189">
        <v>641</v>
      </c>
      <c r="AW693" s="189">
        <v>640.33299999999997</v>
      </c>
      <c r="AX693" s="189">
        <v>639</v>
      </c>
    </row>
    <row r="694" spans="1:50">
      <c r="A694" s="95">
        <v>45254</v>
      </c>
      <c r="B694" s="63">
        <v>1351</v>
      </c>
      <c r="AK694">
        <v>697.53800000000001</v>
      </c>
      <c r="AL694">
        <v>631.66700000000003</v>
      </c>
      <c r="AM694">
        <v>634.33299999999997</v>
      </c>
      <c r="AN694">
        <v>645</v>
      </c>
      <c r="AO694">
        <v>657.66700000000003</v>
      </c>
      <c r="AP694">
        <v>663.33299999999997</v>
      </c>
      <c r="AQ694">
        <v>662.66700000000003</v>
      </c>
      <c r="AR694">
        <v>661.66700000000003</v>
      </c>
      <c r="AS694">
        <v>660.66700000000003</v>
      </c>
      <c r="AT694">
        <v>659</v>
      </c>
      <c r="AU694">
        <v>657.33299999999997</v>
      </c>
      <c r="AV694">
        <v>650</v>
      </c>
      <c r="AW694">
        <v>643.66700000000003</v>
      </c>
      <c r="AX694">
        <v>638.33299999999997</v>
      </c>
    </row>
    <row r="695" spans="1:50">
      <c r="A695" s="95">
        <v>45257</v>
      </c>
      <c r="B695" s="63">
        <v>140</v>
      </c>
      <c r="AK695">
        <v>693.88599999999997</v>
      </c>
      <c r="AL695">
        <v>625</v>
      </c>
      <c r="AM695">
        <v>628.66700000000003</v>
      </c>
      <c r="AN695">
        <v>640.66700000000003</v>
      </c>
      <c r="AO695">
        <v>653</v>
      </c>
      <c r="AP695">
        <v>653.66700000000003</v>
      </c>
      <c r="AQ695">
        <v>653</v>
      </c>
      <c r="AR695">
        <v>652</v>
      </c>
      <c r="AS695">
        <v>651.66700000000003</v>
      </c>
      <c r="AT695">
        <v>651.66700000000003</v>
      </c>
      <c r="AU695">
        <v>651.66700000000003</v>
      </c>
      <c r="AV695">
        <v>645.33299999999997</v>
      </c>
      <c r="AW695">
        <v>640</v>
      </c>
      <c r="AX695">
        <v>634.66700000000003</v>
      </c>
    </row>
    <row r="696" spans="1:50">
      <c r="A696" s="95">
        <v>45258</v>
      </c>
      <c r="B696" s="63">
        <v>332</v>
      </c>
      <c r="AK696">
        <v>690.97699999999998</v>
      </c>
      <c r="AL696">
        <v>625.33299999999997</v>
      </c>
      <c r="AM696">
        <v>629.33299999999997</v>
      </c>
      <c r="AN696">
        <v>640</v>
      </c>
      <c r="AO696">
        <v>651.66700000000003</v>
      </c>
      <c r="AP696">
        <v>653.66700000000003</v>
      </c>
      <c r="AQ696">
        <v>652.66700000000003</v>
      </c>
      <c r="AR696">
        <v>651.66700000000003</v>
      </c>
      <c r="AS696">
        <v>651</v>
      </c>
      <c r="AT696">
        <v>651</v>
      </c>
      <c r="AU696">
        <v>651</v>
      </c>
      <c r="AV696">
        <v>644</v>
      </c>
      <c r="AW696">
        <v>639</v>
      </c>
      <c r="AX696">
        <v>634</v>
      </c>
    </row>
    <row r="697" spans="1:50">
      <c r="A697" s="95">
        <v>45259</v>
      </c>
      <c r="B697" s="63">
        <v>180</v>
      </c>
      <c r="AK697">
        <v>688.06799999999998</v>
      </c>
      <c r="AL697">
        <v>625</v>
      </c>
      <c r="AM697">
        <v>629.33299999999997</v>
      </c>
      <c r="AN697">
        <v>638.33299999999997</v>
      </c>
      <c r="AO697">
        <v>648.33299999999997</v>
      </c>
      <c r="AP697">
        <v>652.33299999999997</v>
      </c>
      <c r="AQ697">
        <v>653.33299999999997</v>
      </c>
      <c r="AR697">
        <v>653.33299999999997</v>
      </c>
      <c r="AS697">
        <v>651.33299999999997</v>
      </c>
      <c r="AT697">
        <v>651.33299999999997</v>
      </c>
      <c r="AU697">
        <v>651.33299999999997</v>
      </c>
      <c r="AV697">
        <v>642.66700000000003</v>
      </c>
      <c r="AW697">
        <v>637.66700000000003</v>
      </c>
      <c r="AX697">
        <v>633.33299999999997</v>
      </c>
    </row>
    <row r="698" spans="1:50">
      <c r="A698" s="95">
        <v>45260</v>
      </c>
      <c r="B698" s="63">
        <v>80</v>
      </c>
      <c r="AK698">
        <v>685.02300000000002</v>
      </c>
      <c r="AL698">
        <v>625</v>
      </c>
      <c r="AM698">
        <v>629</v>
      </c>
      <c r="AN698">
        <v>638.33299999999997</v>
      </c>
      <c r="AO698">
        <v>649</v>
      </c>
      <c r="AP698">
        <v>653.11</v>
      </c>
      <c r="AQ698">
        <v>654.66700000000003</v>
      </c>
      <c r="AR698">
        <v>655</v>
      </c>
      <c r="AS698">
        <v>652.66700000000003</v>
      </c>
      <c r="AT698">
        <v>652.66700000000003</v>
      </c>
      <c r="AU698">
        <v>652.66700000000003</v>
      </c>
      <c r="AV698">
        <v>644.33299999999997</v>
      </c>
      <c r="AW698">
        <v>639.33299999999997</v>
      </c>
      <c r="AX698">
        <v>634.33299999999997</v>
      </c>
    </row>
    <row r="699" spans="1:50">
      <c r="A699" s="95">
        <v>45261</v>
      </c>
      <c r="B699" s="63">
        <v>60</v>
      </c>
      <c r="AK699" s="28">
        <v>685.02300000000002</v>
      </c>
      <c r="AL699">
        <v>636.47400000000005</v>
      </c>
      <c r="AM699">
        <v>638.33299999999997</v>
      </c>
      <c r="AN699">
        <v>640</v>
      </c>
      <c r="AO699">
        <v>642.66700000000003</v>
      </c>
      <c r="AP699">
        <v>653.33299999999997</v>
      </c>
      <c r="AQ699">
        <v>655</v>
      </c>
      <c r="AR699">
        <v>656</v>
      </c>
      <c r="AS699">
        <v>654</v>
      </c>
      <c r="AT699">
        <v>653.33299999999997</v>
      </c>
      <c r="AU699">
        <v>652.66700000000003</v>
      </c>
      <c r="AV699">
        <v>644.66700000000003</v>
      </c>
      <c r="AW699">
        <v>639.66700000000003</v>
      </c>
      <c r="AX699">
        <v>634.66700000000003</v>
      </c>
    </row>
    <row r="700" spans="1:50">
      <c r="A700" s="95">
        <v>45264</v>
      </c>
      <c r="B700" s="63">
        <v>0</v>
      </c>
      <c r="AK700">
        <v>685.02300000000002</v>
      </c>
      <c r="AL700">
        <v>640.71900000000005</v>
      </c>
      <c r="AM700">
        <v>627.33299999999997</v>
      </c>
      <c r="AN700">
        <v>635.66700000000003</v>
      </c>
      <c r="AO700">
        <v>642.33299999999997</v>
      </c>
      <c r="AP700">
        <v>651.66700000000003</v>
      </c>
      <c r="AQ700">
        <v>654.33299999999997</v>
      </c>
      <c r="AR700">
        <v>655.66700000000003</v>
      </c>
      <c r="AS700">
        <v>654.33299999999997</v>
      </c>
      <c r="AT700">
        <v>653.33299999999997</v>
      </c>
      <c r="AU700">
        <v>652.66700000000003</v>
      </c>
      <c r="AV700">
        <v>644.66700000000003</v>
      </c>
      <c r="AW700">
        <v>639.66700000000003</v>
      </c>
      <c r="AX700">
        <v>634.66700000000003</v>
      </c>
    </row>
    <row r="701" spans="1:50">
      <c r="A701" s="95">
        <v>45265</v>
      </c>
      <c r="B701" s="63">
        <v>0</v>
      </c>
      <c r="AL701">
        <v>639.75</v>
      </c>
      <c r="AM701">
        <v>628.33299999999997</v>
      </c>
      <c r="AN701">
        <v>637</v>
      </c>
      <c r="AO701">
        <v>644.66700000000003</v>
      </c>
      <c r="AP701">
        <v>652.66700000000003</v>
      </c>
      <c r="AQ701">
        <v>653.66700000000003</v>
      </c>
      <c r="AR701">
        <v>654.66700000000003</v>
      </c>
      <c r="AS701">
        <v>653.66700000000003</v>
      </c>
      <c r="AT701">
        <v>652.66700000000003</v>
      </c>
      <c r="AU701">
        <v>652.33299999999997</v>
      </c>
      <c r="AV701">
        <v>644</v>
      </c>
      <c r="AW701">
        <v>639</v>
      </c>
      <c r="AX701">
        <v>634</v>
      </c>
    </row>
    <row r="702" spans="1:50">
      <c r="A702" s="95">
        <v>45266</v>
      </c>
      <c r="B702" s="63">
        <v>0</v>
      </c>
      <c r="AL702">
        <v>638.06600000000003</v>
      </c>
      <c r="AM702">
        <v>628.66700000000003</v>
      </c>
      <c r="AN702">
        <v>637</v>
      </c>
      <c r="AO702">
        <v>646.33299999999997</v>
      </c>
      <c r="AP702">
        <v>654.66700000000003</v>
      </c>
      <c r="AQ702">
        <v>656</v>
      </c>
      <c r="AR702">
        <v>656.33299999999997</v>
      </c>
      <c r="AS702">
        <v>653.66700000000003</v>
      </c>
      <c r="AT702">
        <v>652.66700000000003</v>
      </c>
      <c r="AU702">
        <v>651.66700000000003</v>
      </c>
      <c r="AV702">
        <v>646</v>
      </c>
      <c r="AW702">
        <v>638.66700000000003</v>
      </c>
      <c r="AX702">
        <v>633.66700000000003</v>
      </c>
    </row>
    <row r="703" spans="1:50">
      <c r="A703" s="95">
        <v>45267</v>
      </c>
      <c r="B703" s="63">
        <v>90</v>
      </c>
      <c r="AL703">
        <v>631.52599999999995</v>
      </c>
      <c r="AM703">
        <v>620</v>
      </c>
      <c r="AN703">
        <v>630</v>
      </c>
      <c r="AO703">
        <v>640</v>
      </c>
      <c r="AP703">
        <v>644</v>
      </c>
      <c r="AQ703">
        <v>641.66700000000003</v>
      </c>
      <c r="AR703">
        <v>641</v>
      </c>
      <c r="AS703">
        <v>641</v>
      </c>
      <c r="AT703">
        <v>641</v>
      </c>
      <c r="AU703">
        <v>640.66700000000003</v>
      </c>
      <c r="AV703">
        <v>637.66700000000003</v>
      </c>
      <c r="AW703">
        <v>632.66700000000003</v>
      </c>
      <c r="AX703">
        <v>627.66700000000003</v>
      </c>
    </row>
    <row r="704" spans="1:50">
      <c r="A704" s="95">
        <v>45268</v>
      </c>
      <c r="B704" s="63">
        <v>15</v>
      </c>
      <c r="AL704">
        <v>620.47799999999995</v>
      </c>
      <c r="AM704">
        <v>610</v>
      </c>
      <c r="AN704">
        <v>622.33299999999997</v>
      </c>
      <c r="AO704">
        <v>634</v>
      </c>
      <c r="AP704">
        <v>637.66700000000003</v>
      </c>
      <c r="AQ704">
        <v>636.66700000000003</v>
      </c>
      <c r="AR704">
        <v>636</v>
      </c>
      <c r="AS704">
        <v>636</v>
      </c>
      <c r="AT704">
        <v>636</v>
      </c>
      <c r="AU704">
        <v>636</v>
      </c>
      <c r="AV704">
        <v>633</v>
      </c>
      <c r="AW704">
        <v>627.66700000000003</v>
      </c>
      <c r="AX704">
        <v>622.66700000000003</v>
      </c>
    </row>
    <row r="705" spans="1:50">
      <c r="A705" s="95">
        <v>45271</v>
      </c>
      <c r="B705" s="63">
        <v>48</v>
      </c>
      <c r="AL705">
        <v>620.86800000000005</v>
      </c>
      <c r="AM705">
        <v>602.66700000000003</v>
      </c>
      <c r="AN705">
        <v>611</v>
      </c>
      <c r="AO705">
        <v>619</v>
      </c>
      <c r="AP705">
        <v>625.66700000000003</v>
      </c>
      <c r="AQ705">
        <v>625.33299999999997</v>
      </c>
      <c r="AR705">
        <v>625.33299999999997</v>
      </c>
      <c r="AS705">
        <v>625.33299999999997</v>
      </c>
      <c r="AT705">
        <v>625.33299999999997</v>
      </c>
      <c r="AU705">
        <v>625.33299999999997</v>
      </c>
      <c r="AV705">
        <v>620.66700000000003</v>
      </c>
      <c r="AW705">
        <v>617.66700000000003</v>
      </c>
      <c r="AX705">
        <v>614.66700000000003</v>
      </c>
    </row>
    <row r="706" spans="1:50">
      <c r="A706" s="95">
        <v>45272</v>
      </c>
      <c r="B706" s="63">
        <v>133</v>
      </c>
      <c r="AL706">
        <v>621.23199999999997</v>
      </c>
      <c r="AM706">
        <v>604.33299999999997</v>
      </c>
      <c r="AN706">
        <v>612.33299999999997</v>
      </c>
      <c r="AO706">
        <v>620.66700000000003</v>
      </c>
      <c r="AP706">
        <v>628.33299999999997</v>
      </c>
      <c r="AQ706">
        <v>631</v>
      </c>
      <c r="AR706">
        <v>630</v>
      </c>
      <c r="AS706">
        <v>630</v>
      </c>
      <c r="AT706">
        <v>630</v>
      </c>
      <c r="AU706">
        <v>630</v>
      </c>
      <c r="AV706">
        <v>622</v>
      </c>
      <c r="AW706">
        <v>619.66700000000003</v>
      </c>
      <c r="AX706">
        <v>617.33299999999997</v>
      </c>
    </row>
    <row r="707" spans="1:50">
      <c r="A707" s="95">
        <v>45273</v>
      </c>
      <c r="B707" s="63">
        <v>330</v>
      </c>
      <c r="AL707">
        <v>618.13199999999995</v>
      </c>
      <c r="AM707">
        <v>600</v>
      </c>
      <c r="AN707">
        <v>608.5</v>
      </c>
      <c r="AO707">
        <v>617</v>
      </c>
      <c r="AP707">
        <v>625</v>
      </c>
      <c r="AQ707">
        <v>626.5</v>
      </c>
      <c r="AR707">
        <v>626</v>
      </c>
      <c r="AS707">
        <v>626</v>
      </c>
      <c r="AT707">
        <v>626</v>
      </c>
      <c r="AU707">
        <v>626</v>
      </c>
      <c r="AV707">
        <v>620</v>
      </c>
      <c r="AW707">
        <v>615</v>
      </c>
      <c r="AX707">
        <v>610</v>
      </c>
    </row>
    <row r="708" spans="1:50">
      <c r="A708" s="95">
        <v>45274</v>
      </c>
      <c r="B708" s="63">
        <v>715</v>
      </c>
      <c r="AL708">
        <v>615.21100000000001</v>
      </c>
      <c r="AM708">
        <v>590</v>
      </c>
      <c r="AN708">
        <v>600.33299999999997</v>
      </c>
      <c r="AO708">
        <v>606.33299999999997</v>
      </c>
      <c r="AP708">
        <v>614.33299999999997</v>
      </c>
      <c r="AQ708">
        <v>617.33299999999997</v>
      </c>
      <c r="AR708">
        <v>620.33299999999997</v>
      </c>
      <c r="AS708">
        <v>620</v>
      </c>
      <c r="AT708">
        <v>617.66700000000003</v>
      </c>
      <c r="AU708">
        <v>615</v>
      </c>
      <c r="AV708">
        <v>611</v>
      </c>
      <c r="AW708">
        <v>607.66700000000003</v>
      </c>
      <c r="AX708">
        <v>604.33299999999997</v>
      </c>
    </row>
    <row r="709" spans="1:50">
      <c r="A709" s="95">
        <v>45275</v>
      </c>
      <c r="B709" s="63">
        <v>60</v>
      </c>
      <c r="AL709">
        <v>613.15800000000002</v>
      </c>
      <c r="AM709">
        <v>590.33299999999997</v>
      </c>
      <c r="AN709">
        <v>600.66700000000003</v>
      </c>
      <c r="AO709">
        <v>606.66700000000003</v>
      </c>
      <c r="AP709">
        <v>614.66700000000003</v>
      </c>
      <c r="AQ709">
        <v>617</v>
      </c>
      <c r="AR709">
        <v>619</v>
      </c>
      <c r="AS709">
        <v>618.33299999999997</v>
      </c>
      <c r="AT709">
        <v>617</v>
      </c>
      <c r="AU709">
        <v>616</v>
      </c>
      <c r="AV709">
        <v>606.33299999999997</v>
      </c>
      <c r="AW709">
        <v>603</v>
      </c>
      <c r="AX709">
        <v>599.66700000000003</v>
      </c>
    </row>
    <row r="710" spans="1:50">
      <c r="A710" s="95">
        <v>45278</v>
      </c>
      <c r="B710" s="63">
        <v>0</v>
      </c>
      <c r="AL710">
        <v>611.24599999999998</v>
      </c>
      <c r="AM710">
        <v>584.33299999999997</v>
      </c>
      <c r="AN710">
        <v>596.33299999999997</v>
      </c>
      <c r="AO710">
        <v>604.33299999999997</v>
      </c>
      <c r="AP710">
        <v>611</v>
      </c>
      <c r="AQ710">
        <v>613</v>
      </c>
      <c r="AR710">
        <v>614</v>
      </c>
      <c r="AS710">
        <v>612</v>
      </c>
      <c r="AT710">
        <v>611.33299999999997</v>
      </c>
      <c r="AU710">
        <v>609.66700000000003</v>
      </c>
      <c r="AV710">
        <v>604.66700000000003</v>
      </c>
      <c r="AW710">
        <v>602.33299999999997</v>
      </c>
      <c r="AX710">
        <v>600.66700000000003</v>
      </c>
    </row>
    <row r="711" spans="1:50">
      <c r="A711" s="95">
        <v>45279</v>
      </c>
      <c r="B711" s="63">
        <v>100</v>
      </c>
      <c r="AL711">
        <v>607.25</v>
      </c>
      <c r="AM711">
        <v>579.66700000000003</v>
      </c>
      <c r="AN711">
        <v>590.33299999999997</v>
      </c>
      <c r="AO711">
        <v>599</v>
      </c>
      <c r="AP711">
        <v>612.66700000000003</v>
      </c>
      <c r="AQ711">
        <v>612.66700000000003</v>
      </c>
      <c r="AR711">
        <v>613</v>
      </c>
      <c r="AS711">
        <v>612.33299999999997</v>
      </c>
      <c r="AT711">
        <v>612</v>
      </c>
      <c r="AU711">
        <v>610.33299999999997</v>
      </c>
      <c r="AV711">
        <v>601.66700000000003</v>
      </c>
      <c r="AW711">
        <v>598.66700000000003</v>
      </c>
      <c r="AX711">
        <v>596.66700000000003</v>
      </c>
    </row>
    <row r="712" spans="1:50">
      <c r="A712" s="95">
        <v>45280</v>
      </c>
      <c r="B712" s="63">
        <v>5</v>
      </c>
      <c r="AL712">
        <v>604.58299999999997</v>
      </c>
      <c r="AM712">
        <v>561.66700000000003</v>
      </c>
      <c r="AN712">
        <v>576</v>
      </c>
      <c r="AO712">
        <v>588</v>
      </c>
      <c r="AP712">
        <v>606</v>
      </c>
      <c r="AQ712">
        <v>606</v>
      </c>
      <c r="AR712">
        <v>606.33299999999997</v>
      </c>
      <c r="AS712">
        <v>606</v>
      </c>
      <c r="AT712">
        <v>605.66700000000003</v>
      </c>
      <c r="AU712">
        <v>604.33299999999997</v>
      </c>
      <c r="AV712">
        <v>596.66700000000003</v>
      </c>
      <c r="AW712">
        <v>593.33299999999997</v>
      </c>
      <c r="AX712">
        <v>591.66700000000003</v>
      </c>
    </row>
    <row r="713" spans="1:50">
      <c r="A713" s="95">
        <v>45281</v>
      </c>
      <c r="B713" s="63">
        <v>75</v>
      </c>
      <c r="AL713">
        <v>603.87699999999995</v>
      </c>
      <c r="AM713">
        <v>580</v>
      </c>
      <c r="AN713">
        <v>595</v>
      </c>
      <c r="AO713">
        <v>610</v>
      </c>
      <c r="AP713">
        <v>623</v>
      </c>
      <c r="AQ713">
        <v>623</v>
      </c>
      <c r="AR713">
        <v>623</v>
      </c>
      <c r="AS713">
        <v>623</v>
      </c>
      <c r="AT713">
        <v>623</v>
      </c>
      <c r="AU713">
        <v>623</v>
      </c>
      <c r="AV713">
        <v>614</v>
      </c>
      <c r="AW713">
        <v>610</v>
      </c>
      <c r="AX713">
        <v>606</v>
      </c>
    </row>
    <row r="714" spans="1:50">
      <c r="A714" s="95">
        <v>45282</v>
      </c>
      <c r="B714" s="63">
        <v>0</v>
      </c>
      <c r="AL714">
        <v>603.18399999999997</v>
      </c>
      <c r="AM714">
        <v>586.66700000000003</v>
      </c>
      <c r="AN714">
        <v>601.66700000000003</v>
      </c>
      <c r="AO714">
        <v>617.66700000000003</v>
      </c>
      <c r="AP714">
        <v>625.33299999999997</v>
      </c>
      <c r="AQ714">
        <v>627</v>
      </c>
      <c r="AR714">
        <v>627</v>
      </c>
      <c r="AS714">
        <v>623.66700000000003</v>
      </c>
      <c r="AT714">
        <v>623.33299999999997</v>
      </c>
      <c r="AU714">
        <v>622.66700000000003</v>
      </c>
      <c r="AV714">
        <v>618</v>
      </c>
      <c r="AW714">
        <v>614.33299999999997</v>
      </c>
      <c r="AX714">
        <v>608.66700000000003</v>
      </c>
    </row>
    <row r="715" spans="1:50">
      <c r="A715" s="95">
        <v>45286</v>
      </c>
    </row>
    <row r="716" spans="1:50">
      <c r="A716" s="95">
        <v>45287</v>
      </c>
    </row>
    <row r="717" spans="1:50">
      <c r="A717" s="95">
        <v>45288</v>
      </c>
      <c r="B717" s="63">
        <v>0</v>
      </c>
      <c r="AL717">
        <v>602.36400000000003</v>
      </c>
      <c r="AM717">
        <v>586.66700000000003</v>
      </c>
      <c r="AN717">
        <v>601.33299999999997</v>
      </c>
      <c r="AO717">
        <v>617.33299999999997</v>
      </c>
      <c r="AP717">
        <v>622</v>
      </c>
      <c r="AQ717">
        <v>622</v>
      </c>
      <c r="AR717">
        <v>622</v>
      </c>
      <c r="AS717">
        <v>620.66700000000003</v>
      </c>
      <c r="AT717">
        <v>621</v>
      </c>
      <c r="AU717">
        <v>620.66700000000003</v>
      </c>
      <c r="AV717">
        <v>612</v>
      </c>
      <c r="AW717">
        <v>609.33299999999997</v>
      </c>
      <c r="AX717">
        <v>606.33299999999997</v>
      </c>
    </row>
    <row r="718" spans="1:50" s="28" customFormat="1">
      <c r="A718" s="683">
        <v>45289</v>
      </c>
      <c r="B718" s="910">
        <v>0</v>
      </c>
      <c r="AL718" s="28">
        <v>601.98699999999997</v>
      </c>
      <c r="AM718" s="28">
        <v>586.66700000000003</v>
      </c>
      <c r="AN718" s="28">
        <v>601.33299999999997</v>
      </c>
      <c r="AO718" s="28">
        <v>617.33299999999997</v>
      </c>
      <c r="AP718" s="28">
        <v>622</v>
      </c>
      <c r="AQ718" s="28">
        <v>622</v>
      </c>
      <c r="AR718" s="28">
        <v>622</v>
      </c>
      <c r="AS718" s="28">
        <v>620.66700000000003</v>
      </c>
      <c r="AT718" s="28">
        <v>621</v>
      </c>
      <c r="AU718" s="28">
        <v>620.66700000000003</v>
      </c>
      <c r="AV718" s="28">
        <v>612</v>
      </c>
      <c r="AW718" s="28">
        <v>609.33299999999997</v>
      </c>
      <c r="AX718" s="28">
        <v>606.33299999999997</v>
      </c>
    </row>
    <row r="719" spans="1:50">
      <c r="A719" s="95">
        <v>45293</v>
      </c>
      <c r="B719" s="63">
        <v>0</v>
      </c>
      <c r="AL719">
        <v>601.98699999999997</v>
      </c>
      <c r="AM719">
        <v>590.56799999999998</v>
      </c>
      <c r="AN719">
        <v>600</v>
      </c>
      <c r="AO719">
        <v>612.66700000000003</v>
      </c>
      <c r="AP719">
        <v>621</v>
      </c>
      <c r="AQ719">
        <v>621</v>
      </c>
      <c r="AR719">
        <v>621</v>
      </c>
      <c r="AS719">
        <v>619.66700000000003</v>
      </c>
      <c r="AT719">
        <v>620</v>
      </c>
      <c r="AU719">
        <v>620</v>
      </c>
      <c r="AV719">
        <v>611.66700000000003</v>
      </c>
      <c r="AW719">
        <v>609</v>
      </c>
      <c r="AX719">
        <v>606</v>
      </c>
    </row>
    <row r="720" spans="1:50">
      <c r="A720" s="95">
        <v>45294</v>
      </c>
      <c r="B720" s="63">
        <v>100</v>
      </c>
      <c r="AL720">
        <v>601.98699999999997</v>
      </c>
      <c r="AM720">
        <v>596.49599999999998</v>
      </c>
      <c r="AN720">
        <v>599.66700000000003</v>
      </c>
      <c r="AO720">
        <v>609</v>
      </c>
      <c r="AP720">
        <v>617.33299999999997</v>
      </c>
      <c r="AQ720">
        <v>618.66700000000003</v>
      </c>
      <c r="AR720">
        <v>619.66700000000003</v>
      </c>
      <c r="AS720">
        <v>619</v>
      </c>
      <c r="AT720">
        <v>619</v>
      </c>
      <c r="AU720">
        <v>619</v>
      </c>
      <c r="AV720">
        <v>613.33299999999997</v>
      </c>
      <c r="AW720">
        <v>609</v>
      </c>
      <c r="AX720">
        <v>606.33299999999997</v>
      </c>
    </row>
    <row r="721" spans="1:53">
      <c r="A721" s="95">
        <v>45295</v>
      </c>
      <c r="B721" s="63">
        <v>190</v>
      </c>
      <c r="AM721">
        <v>621.03800000000001</v>
      </c>
      <c r="AN721">
        <v>626.33299999999997</v>
      </c>
      <c r="AO721">
        <v>630</v>
      </c>
      <c r="AP721">
        <v>630.66700000000003</v>
      </c>
      <c r="AQ721">
        <v>630.66700000000003</v>
      </c>
      <c r="AR721">
        <v>630.66700000000003</v>
      </c>
      <c r="AS721">
        <v>629</v>
      </c>
      <c r="AT721">
        <v>627.66700000000003</v>
      </c>
      <c r="AU721">
        <v>626.33299999999997</v>
      </c>
      <c r="AV721">
        <v>616.66700000000003</v>
      </c>
      <c r="AW721">
        <v>613.33299999999997</v>
      </c>
      <c r="AX721">
        <v>610.33299999999997</v>
      </c>
    </row>
    <row r="722" spans="1:53">
      <c r="A722" s="95">
        <v>45296</v>
      </c>
      <c r="B722" s="63">
        <v>230</v>
      </c>
      <c r="AM722">
        <v>618.19299999999998</v>
      </c>
      <c r="AN722">
        <v>623</v>
      </c>
      <c r="AO722">
        <v>627</v>
      </c>
      <c r="AP722">
        <v>629.66700000000003</v>
      </c>
      <c r="AQ722">
        <v>630</v>
      </c>
      <c r="AR722">
        <v>630</v>
      </c>
      <c r="AS722">
        <v>629</v>
      </c>
      <c r="AT722">
        <v>627.66700000000003</v>
      </c>
      <c r="AU722">
        <v>626</v>
      </c>
      <c r="AV722">
        <v>616</v>
      </c>
      <c r="AW722">
        <v>613.33299999999997</v>
      </c>
      <c r="AX722">
        <v>611</v>
      </c>
    </row>
    <row r="723" spans="1:53">
      <c r="A723" s="95">
        <v>45299</v>
      </c>
      <c r="B723" s="63">
        <v>100</v>
      </c>
      <c r="AM723">
        <v>611.73900000000003</v>
      </c>
      <c r="AN723">
        <v>624</v>
      </c>
      <c r="AO723">
        <v>629</v>
      </c>
      <c r="AP723">
        <v>630</v>
      </c>
      <c r="AQ723">
        <v>629.66700000000003</v>
      </c>
      <c r="AR723">
        <v>629.66700000000003</v>
      </c>
      <c r="AS723">
        <v>628.66700000000003</v>
      </c>
      <c r="AT723">
        <v>627.66700000000003</v>
      </c>
      <c r="AU723">
        <v>626.66700000000003</v>
      </c>
      <c r="AV723">
        <v>616.66700000000003</v>
      </c>
      <c r="AW723">
        <v>613.66700000000003</v>
      </c>
      <c r="AX723">
        <v>611</v>
      </c>
    </row>
    <row r="724" spans="1:53">
      <c r="A724" s="95">
        <v>45300</v>
      </c>
      <c r="B724" s="63">
        <v>206</v>
      </c>
      <c r="AM724">
        <v>613.89400000000001</v>
      </c>
      <c r="AN724">
        <v>620.66700000000003</v>
      </c>
      <c r="AO724">
        <v>625.66700000000003</v>
      </c>
      <c r="AP724">
        <v>626.66700000000003</v>
      </c>
      <c r="AQ724">
        <v>626.33299999999997</v>
      </c>
      <c r="AR724">
        <v>625.66700000000003</v>
      </c>
      <c r="AS724">
        <v>625.66700000000003</v>
      </c>
      <c r="AT724">
        <v>625.33299999999997</v>
      </c>
      <c r="AU724">
        <v>624.33299999999997</v>
      </c>
      <c r="AV724">
        <v>614.66700000000003</v>
      </c>
      <c r="AW724">
        <v>610.33299999999997</v>
      </c>
      <c r="AX724">
        <v>606</v>
      </c>
    </row>
    <row r="725" spans="1:53">
      <c r="A725" s="95">
        <v>45301</v>
      </c>
      <c r="B725" s="63">
        <v>850</v>
      </c>
      <c r="AM725">
        <v>617.47699999999998</v>
      </c>
      <c r="AN725">
        <v>628</v>
      </c>
      <c r="AO725">
        <v>634</v>
      </c>
      <c r="AP725">
        <v>634</v>
      </c>
      <c r="AQ725">
        <v>632</v>
      </c>
      <c r="AR725">
        <v>630</v>
      </c>
      <c r="AS725">
        <v>629.5</v>
      </c>
      <c r="AT725">
        <v>628.5</v>
      </c>
      <c r="AU725">
        <v>626.5</v>
      </c>
      <c r="AV725">
        <v>616.5</v>
      </c>
      <c r="AW725">
        <v>612</v>
      </c>
      <c r="AX725">
        <v>608</v>
      </c>
    </row>
    <row r="726" spans="1:53">
      <c r="A726" s="95">
        <v>45302</v>
      </c>
      <c r="B726" s="63">
        <v>629</v>
      </c>
      <c r="AM726">
        <v>609.87900000000002</v>
      </c>
      <c r="AN726">
        <v>615</v>
      </c>
      <c r="AO726">
        <v>618.33299999999997</v>
      </c>
      <c r="AP726">
        <v>620.66700000000003</v>
      </c>
      <c r="AQ726">
        <v>619.33299999999997</v>
      </c>
      <c r="AR726">
        <v>617.33299999999997</v>
      </c>
      <c r="AS726">
        <v>616.66700000000003</v>
      </c>
      <c r="AT726">
        <v>614.66700000000003</v>
      </c>
      <c r="AU726">
        <v>612.66700000000003</v>
      </c>
      <c r="AV726">
        <v>604</v>
      </c>
      <c r="AW726">
        <v>600</v>
      </c>
      <c r="AX726">
        <v>595.66700000000003</v>
      </c>
    </row>
    <row r="727" spans="1:53">
      <c r="A727" s="95">
        <v>45303</v>
      </c>
      <c r="B727" s="63">
        <v>20</v>
      </c>
      <c r="AM727">
        <v>609.40200000000004</v>
      </c>
      <c r="AN727">
        <v>615</v>
      </c>
      <c r="AO727">
        <v>620</v>
      </c>
      <c r="AP727">
        <v>621</v>
      </c>
      <c r="AQ727">
        <v>619.66700000000003</v>
      </c>
      <c r="AR727">
        <v>617.66700000000003</v>
      </c>
      <c r="AS727">
        <v>617</v>
      </c>
      <c r="AT727">
        <v>615</v>
      </c>
      <c r="AU727">
        <v>613</v>
      </c>
      <c r="AV727">
        <v>604.66700000000003</v>
      </c>
      <c r="AW727">
        <v>600.66700000000003</v>
      </c>
      <c r="AX727">
        <v>596.66700000000003</v>
      </c>
    </row>
    <row r="728" spans="1:53">
      <c r="A728" s="103">
        <v>45306</v>
      </c>
      <c r="AM728" s="189">
        <v>609.40200000000004</v>
      </c>
      <c r="AN728" s="189">
        <v>615</v>
      </c>
      <c r="AO728" s="189">
        <v>620</v>
      </c>
      <c r="AP728" s="189">
        <v>621</v>
      </c>
      <c r="AQ728" s="189">
        <v>619.66700000000003</v>
      </c>
      <c r="AR728" s="189">
        <v>617.66700000000003</v>
      </c>
      <c r="AS728" s="189">
        <v>617</v>
      </c>
      <c r="AT728" s="189">
        <v>615</v>
      </c>
      <c r="AU728" s="189">
        <v>613</v>
      </c>
      <c r="AV728" s="189">
        <v>604.66700000000003</v>
      </c>
      <c r="AW728" s="189">
        <v>600.66700000000003</v>
      </c>
      <c r="AX728" s="189">
        <v>596.66700000000003</v>
      </c>
    </row>
    <row r="729" spans="1:53">
      <c r="A729" s="95">
        <v>45307</v>
      </c>
      <c r="B729" s="63">
        <v>610</v>
      </c>
      <c r="AM729">
        <v>606.16999999999996</v>
      </c>
      <c r="AN729">
        <v>608</v>
      </c>
      <c r="AO729">
        <v>613</v>
      </c>
      <c r="AP729">
        <v>617</v>
      </c>
      <c r="AQ729">
        <v>616.33299999999997</v>
      </c>
      <c r="AR729">
        <v>616</v>
      </c>
      <c r="AS729">
        <v>615.66700000000003</v>
      </c>
      <c r="AT729">
        <v>615.33299999999997</v>
      </c>
      <c r="AU729">
        <v>614.66700000000003</v>
      </c>
      <c r="AV729">
        <v>605.33299999999997</v>
      </c>
      <c r="AW729">
        <v>599.33299999999997</v>
      </c>
      <c r="AX729">
        <v>595.33299999999997</v>
      </c>
      <c r="AY729">
        <v>593</v>
      </c>
      <c r="AZ729">
        <v>591.66700000000003</v>
      </c>
      <c r="BA729">
        <v>590.33299999999997</v>
      </c>
    </row>
    <row r="730" spans="1:53">
      <c r="A730" s="95">
        <v>45308</v>
      </c>
      <c r="B730" s="63">
        <v>780</v>
      </c>
      <c r="AM730">
        <v>605.85599999999999</v>
      </c>
      <c r="AN730">
        <v>607.66700000000003</v>
      </c>
      <c r="AO730">
        <v>612.66700000000003</v>
      </c>
      <c r="AP730">
        <v>620.66700000000003</v>
      </c>
      <c r="AQ730">
        <v>620</v>
      </c>
      <c r="AR730">
        <v>619.66700000000003</v>
      </c>
      <c r="AS730">
        <v>618.66700000000003</v>
      </c>
      <c r="AT730">
        <v>618</v>
      </c>
      <c r="AU730">
        <v>617</v>
      </c>
      <c r="AV730">
        <v>607.66700000000003</v>
      </c>
      <c r="AW730">
        <v>602.66700000000003</v>
      </c>
      <c r="AX730">
        <v>597.66700000000003</v>
      </c>
      <c r="AY730">
        <v>594</v>
      </c>
      <c r="AZ730">
        <v>592.66700000000003</v>
      </c>
      <c r="BA730">
        <v>591.33299999999997</v>
      </c>
    </row>
    <row r="731" spans="1:53">
      <c r="A731" s="95">
        <v>45309</v>
      </c>
      <c r="B731" s="63">
        <v>180</v>
      </c>
      <c r="AM731">
        <v>604.46600000000001</v>
      </c>
      <c r="AN731">
        <v>604</v>
      </c>
      <c r="AO731">
        <v>608.66700000000003</v>
      </c>
      <c r="AP731">
        <v>618.33299999999997</v>
      </c>
      <c r="AQ731">
        <v>618.33299999999997</v>
      </c>
      <c r="AR731">
        <v>617.66700000000003</v>
      </c>
      <c r="AS731">
        <v>617</v>
      </c>
      <c r="AT731">
        <v>617</v>
      </c>
      <c r="AU731">
        <v>616.66700000000003</v>
      </c>
      <c r="AV731">
        <v>607.33299999999997</v>
      </c>
      <c r="AW731">
        <v>602.33299999999997</v>
      </c>
      <c r="AX731">
        <v>597.33299999999997</v>
      </c>
      <c r="AY731">
        <v>594</v>
      </c>
      <c r="AZ731">
        <v>592.66700000000003</v>
      </c>
      <c r="BA731">
        <v>591.33299999999997</v>
      </c>
    </row>
    <row r="732" spans="1:53">
      <c r="A732" s="95">
        <v>45310</v>
      </c>
      <c r="B732" s="63">
        <v>240</v>
      </c>
      <c r="AM732">
        <v>604.08299999999997</v>
      </c>
      <c r="AN732">
        <v>603.33299999999997</v>
      </c>
      <c r="AO732">
        <v>610</v>
      </c>
      <c r="AP732">
        <v>615.33299999999997</v>
      </c>
      <c r="AQ732">
        <v>617.33299999999997</v>
      </c>
      <c r="AR732">
        <v>619.33299999999997</v>
      </c>
      <c r="AS732">
        <v>618.66700000000003</v>
      </c>
      <c r="AT732">
        <v>615.66700000000003</v>
      </c>
      <c r="AU732">
        <v>612.66700000000003</v>
      </c>
      <c r="AV732">
        <v>607.33299999999997</v>
      </c>
      <c r="AW732">
        <v>601.66700000000003</v>
      </c>
      <c r="AX732">
        <v>595</v>
      </c>
      <c r="AY732">
        <v>590.66700000000003</v>
      </c>
      <c r="AZ732">
        <v>588</v>
      </c>
      <c r="BA732">
        <v>585.33299999999997</v>
      </c>
    </row>
    <row r="733" spans="1:53">
      <c r="A733" s="95">
        <v>45313</v>
      </c>
      <c r="B733" s="63">
        <v>165</v>
      </c>
      <c r="AM733">
        <v>604.27300000000002</v>
      </c>
      <c r="AN733">
        <v>603.33299999999997</v>
      </c>
      <c r="AO733">
        <v>610</v>
      </c>
      <c r="AP733">
        <v>615.66700000000003</v>
      </c>
      <c r="AQ733">
        <v>617</v>
      </c>
      <c r="AR733">
        <v>618.33299999999997</v>
      </c>
      <c r="AS733">
        <v>618</v>
      </c>
      <c r="AT733">
        <v>616.33299999999997</v>
      </c>
      <c r="AU733">
        <v>614.33299999999997</v>
      </c>
      <c r="AV733">
        <v>607.33299999999997</v>
      </c>
      <c r="AW733">
        <v>601.33299999999997</v>
      </c>
      <c r="AX733">
        <v>595</v>
      </c>
      <c r="AY733">
        <v>590</v>
      </c>
      <c r="AZ733">
        <v>587.66700000000003</v>
      </c>
      <c r="BA733">
        <v>585.33299999999997</v>
      </c>
    </row>
    <row r="734" spans="1:53">
      <c r="A734" s="95">
        <v>45314</v>
      </c>
      <c r="B734" s="63">
        <v>40</v>
      </c>
      <c r="AM734">
        <v>604.36400000000003</v>
      </c>
      <c r="AN734">
        <v>606.33299999999997</v>
      </c>
      <c r="AO734">
        <v>613.66700000000003</v>
      </c>
      <c r="AP734">
        <v>620.33299999999997</v>
      </c>
      <c r="AQ734">
        <v>621.33299999999997</v>
      </c>
      <c r="AR734">
        <v>622</v>
      </c>
      <c r="AS734">
        <v>620.33299999999997</v>
      </c>
      <c r="AT734">
        <v>618.33299999999997</v>
      </c>
      <c r="AU734">
        <v>616.33299999999997</v>
      </c>
      <c r="AV734">
        <v>608</v>
      </c>
      <c r="AW734">
        <v>602</v>
      </c>
      <c r="AX734">
        <v>596</v>
      </c>
      <c r="AY734">
        <v>590.66700000000003</v>
      </c>
      <c r="AZ734">
        <v>587.66700000000003</v>
      </c>
      <c r="BA734">
        <v>584.66700000000003</v>
      </c>
    </row>
    <row r="735" spans="1:53">
      <c r="A735" s="95">
        <v>45315</v>
      </c>
      <c r="B735" s="63">
        <v>45</v>
      </c>
      <c r="AM735">
        <v>604.53800000000001</v>
      </c>
      <c r="AN735">
        <v>616.66700000000003</v>
      </c>
      <c r="AO735">
        <v>625</v>
      </c>
      <c r="AP735">
        <v>631.33299999999997</v>
      </c>
      <c r="AQ735">
        <v>631</v>
      </c>
      <c r="AR735">
        <v>631</v>
      </c>
      <c r="AS735">
        <v>630.33299999999997</v>
      </c>
      <c r="AT735">
        <v>629</v>
      </c>
      <c r="AU735">
        <v>627.33299999999997</v>
      </c>
      <c r="AV735">
        <v>614.66700000000003</v>
      </c>
      <c r="AW735">
        <v>609</v>
      </c>
      <c r="AX735">
        <v>603.33299999999997</v>
      </c>
      <c r="AY735">
        <v>596.66700000000003</v>
      </c>
      <c r="AZ735">
        <v>594</v>
      </c>
      <c r="BA735">
        <v>591.66700000000003</v>
      </c>
    </row>
    <row r="736" spans="1:53">
      <c r="A736" s="95">
        <v>45316</v>
      </c>
      <c r="B736" s="63">
        <v>10</v>
      </c>
      <c r="AM736">
        <v>604.84500000000003</v>
      </c>
      <c r="AN736">
        <v>617.66700000000003</v>
      </c>
      <c r="AO736">
        <v>627</v>
      </c>
      <c r="AP736">
        <v>631</v>
      </c>
      <c r="AQ736">
        <v>630.33299999999997</v>
      </c>
      <c r="AR736">
        <v>629.66700000000003</v>
      </c>
      <c r="AS736">
        <v>628.33299999999997</v>
      </c>
      <c r="AT736">
        <v>626.33299999999997</v>
      </c>
      <c r="AU736">
        <v>624</v>
      </c>
      <c r="AV736">
        <v>613</v>
      </c>
      <c r="AW736">
        <v>607.66700000000003</v>
      </c>
      <c r="AX736">
        <v>602.33299999999997</v>
      </c>
      <c r="AY736">
        <v>597.33299999999997</v>
      </c>
      <c r="AZ736">
        <v>594.66700000000003</v>
      </c>
      <c r="BA736">
        <v>592.33299999999997</v>
      </c>
    </row>
    <row r="737" spans="1:53">
      <c r="A737" s="95">
        <v>45317</v>
      </c>
      <c r="B737" s="63">
        <v>10</v>
      </c>
      <c r="AM737">
        <v>604.89800000000002</v>
      </c>
      <c r="AN737">
        <v>613.33299999999997</v>
      </c>
      <c r="AO737">
        <v>623</v>
      </c>
      <c r="AP737">
        <v>629.33299999999997</v>
      </c>
      <c r="AQ737">
        <v>629.33299999999997</v>
      </c>
      <c r="AR737">
        <v>628.66700000000003</v>
      </c>
      <c r="AS737">
        <v>627.33299999999997</v>
      </c>
      <c r="AT737">
        <v>625.33299999999997</v>
      </c>
      <c r="AU737">
        <v>623.66700000000003</v>
      </c>
      <c r="AV737">
        <v>614</v>
      </c>
      <c r="AW737">
        <v>608</v>
      </c>
      <c r="AX737">
        <v>602</v>
      </c>
      <c r="AY737">
        <v>596.33299999999997</v>
      </c>
      <c r="AZ737">
        <v>593</v>
      </c>
      <c r="BA737">
        <v>589.66700000000003</v>
      </c>
    </row>
    <row r="738" spans="1:53">
      <c r="A738" s="95">
        <v>45320</v>
      </c>
      <c r="B738" s="63">
        <v>109</v>
      </c>
      <c r="AM738">
        <v>605.11400000000003</v>
      </c>
      <c r="AN738">
        <v>614.33299999999997</v>
      </c>
      <c r="AO738">
        <v>624.66700000000003</v>
      </c>
      <c r="AP738">
        <v>634</v>
      </c>
      <c r="AQ738">
        <v>631</v>
      </c>
      <c r="AR738">
        <v>627.66700000000003</v>
      </c>
      <c r="AS738">
        <v>626</v>
      </c>
      <c r="AT738">
        <v>624.33299999999997</v>
      </c>
      <c r="AU738">
        <v>622.66700000000003</v>
      </c>
      <c r="AV738">
        <v>614.33299999999997</v>
      </c>
      <c r="AW738">
        <v>607.66700000000003</v>
      </c>
      <c r="AX738">
        <v>601</v>
      </c>
      <c r="AY738">
        <v>598</v>
      </c>
      <c r="AZ738">
        <v>594.66700000000003</v>
      </c>
      <c r="BA738">
        <v>591.66700000000003</v>
      </c>
    </row>
    <row r="739" spans="1:53">
      <c r="A739" s="95">
        <v>45321</v>
      </c>
      <c r="B739" s="63">
        <v>45</v>
      </c>
      <c r="AM739">
        <v>605.43899999999996</v>
      </c>
      <c r="AN739">
        <v>616.66700000000003</v>
      </c>
      <c r="AO739">
        <v>628.66700000000003</v>
      </c>
      <c r="AP739">
        <v>637</v>
      </c>
      <c r="AQ739">
        <v>632.33299999999997</v>
      </c>
      <c r="AR739">
        <v>627.33299999999997</v>
      </c>
      <c r="AS739">
        <v>626.33299999999997</v>
      </c>
      <c r="AT739">
        <v>625</v>
      </c>
      <c r="AU739">
        <v>623.33299999999997</v>
      </c>
      <c r="AV739">
        <v>614.66700000000003</v>
      </c>
      <c r="AW739">
        <v>608</v>
      </c>
      <c r="AX739">
        <v>601</v>
      </c>
      <c r="AY739">
        <v>598</v>
      </c>
      <c r="AZ739">
        <v>594.66700000000003</v>
      </c>
      <c r="BA739">
        <v>591.66700000000003</v>
      </c>
    </row>
    <row r="740" spans="1:53">
      <c r="A740" s="95">
        <v>45322</v>
      </c>
      <c r="B740" s="63">
        <v>173</v>
      </c>
      <c r="AM740">
        <v>605.79499999999996</v>
      </c>
      <c r="AN740">
        <v>617</v>
      </c>
      <c r="AO740">
        <v>630.66700000000003</v>
      </c>
      <c r="AP740">
        <v>640</v>
      </c>
      <c r="AQ740">
        <v>637.33299999999997</v>
      </c>
      <c r="AR740">
        <v>633.66700000000003</v>
      </c>
      <c r="AS740">
        <v>630</v>
      </c>
      <c r="AT740">
        <v>626.66700000000003</v>
      </c>
      <c r="AU740">
        <v>624</v>
      </c>
      <c r="AV740">
        <v>614.33299999999997</v>
      </c>
      <c r="AW740">
        <v>605.66700000000003</v>
      </c>
      <c r="AX740">
        <v>598</v>
      </c>
      <c r="AY740">
        <v>597.33299999999997</v>
      </c>
      <c r="AZ740">
        <v>594.66700000000003</v>
      </c>
      <c r="BA740">
        <v>592.33299999999997</v>
      </c>
    </row>
    <row r="741" spans="1:53">
      <c r="A741" s="95">
        <v>45323</v>
      </c>
      <c r="B741" s="63">
        <v>196</v>
      </c>
      <c r="AM741">
        <v>605.79499999999996</v>
      </c>
      <c r="AN741">
        <v>619.798</v>
      </c>
      <c r="AO741">
        <v>634.33299999999997</v>
      </c>
      <c r="AP741">
        <v>640</v>
      </c>
      <c r="AQ741">
        <v>635.66700000000003</v>
      </c>
      <c r="AR741">
        <v>631.66700000000003</v>
      </c>
      <c r="AS741">
        <v>628.33299999999997</v>
      </c>
      <c r="AT741">
        <v>625.33299999999997</v>
      </c>
      <c r="AU741">
        <v>622.33299999999997</v>
      </c>
      <c r="AV741">
        <v>612</v>
      </c>
      <c r="AW741">
        <v>605</v>
      </c>
      <c r="AX741">
        <v>598</v>
      </c>
      <c r="AY741">
        <v>595.33299999999997</v>
      </c>
      <c r="AZ741">
        <v>593</v>
      </c>
      <c r="BA741">
        <v>591</v>
      </c>
    </row>
    <row r="742" spans="1:53">
      <c r="A742" s="95">
        <v>45324</v>
      </c>
      <c r="B742" s="63">
        <v>60</v>
      </c>
      <c r="AM742">
        <v>605.79499999999996</v>
      </c>
      <c r="AN742">
        <v>621.00400000000002</v>
      </c>
      <c r="AO742">
        <v>634.33299999999997</v>
      </c>
      <c r="AP742">
        <v>640</v>
      </c>
      <c r="AQ742">
        <v>636</v>
      </c>
      <c r="AR742">
        <v>632</v>
      </c>
      <c r="AS742">
        <v>628</v>
      </c>
      <c r="AT742">
        <v>625.33299999999997</v>
      </c>
      <c r="AU742">
        <v>622.66700000000003</v>
      </c>
      <c r="AV742">
        <v>612.66700000000003</v>
      </c>
      <c r="AW742">
        <v>605</v>
      </c>
      <c r="AX742">
        <v>597.33299999999997</v>
      </c>
      <c r="AY742">
        <v>595.66700000000003</v>
      </c>
      <c r="AZ742">
        <v>594</v>
      </c>
      <c r="BA742">
        <v>592.66700000000003</v>
      </c>
    </row>
    <row r="743" spans="1:53">
      <c r="A743" s="95">
        <v>45327</v>
      </c>
      <c r="B743" s="63">
        <v>0</v>
      </c>
      <c r="AN743">
        <v>622.60699999999997</v>
      </c>
      <c r="AO743">
        <v>635.66700000000003</v>
      </c>
      <c r="AP743">
        <v>641.33299999999997</v>
      </c>
      <c r="AQ743">
        <v>637.33299999999997</v>
      </c>
      <c r="AR743">
        <v>633</v>
      </c>
      <c r="AS743">
        <v>629</v>
      </c>
      <c r="AT743">
        <v>627</v>
      </c>
      <c r="AU743">
        <v>623.33299999999997</v>
      </c>
      <c r="AV743">
        <v>613.66700000000003</v>
      </c>
      <c r="AW743">
        <v>606</v>
      </c>
      <c r="AX743">
        <v>598</v>
      </c>
      <c r="AY743">
        <v>596.33299999999997</v>
      </c>
      <c r="AZ743">
        <v>594.33299999999997</v>
      </c>
      <c r="BA743">
        <v>592.66700000000003</v>
      </c>
    </row>
    <row r="744" spans="1:53">
      <c r="A744" s="95">
        <v>45328</v>
      </c>
      <c r="B744" s="63">
        <v>98</v>
      </c>
      <c r="AN744">
        <v>624.14700000000005</v>
      </c>
      <c r="AO744">
        <v>641.66700000000003</v>
      </c>
      <c r="AP744">
        <v>646</v>
      </c>
      <c r="AQ744">
        <v>639</v>
      </c>
      <c r="AR744">
        <v>635</v>
      </c>
      <c r="AS744">
        <v>631.66700000000003</v>
      </c>
      <c r="AT744">
        <v>629</v>
      </c>
      <c r="AU744">
        <v>626</v>
      </c>
      <c r="AV744">
        <v>616</v>
      </c>
      <c r="AW744">
        <v>607.66700000000003</v>
      </c>
      <c r="AX744">
        <v>600.33299999999997</v>
      </c>
      <c r="AY744">
        <v>597</v>
      </c>
      <c r="AZ744">
        <v>595</v>
      </c>
      <c r="BA744">
        <v>593.33299999999997</v>
      </c>
    </row>
    <row r="745" spans="1:53">
      <c r="A745" s="95">
        <v>45329</v>
      </c>
      <c r="B745" s="63">
        <v>175</v>
      </c>
      <c r="AN745">
        <v>632.66700000000003</v>
      </c>
      <c r="AO745">
        <v>647</v>
      </c>
      <c r="AP745">
        <v>650</v>
      </c>
      <c r="AQ745">
        <v>645</v>
      </c>
      <c r="AR745">
        <v>640</v>
      </c>
      <c r="AS745">
        <v>635.66700000000003</v>
      </c>
      <c r="AT745">
        <v>633</v>
      </c>
      <c r="AU745">
        <v>630</v>
      </c>
      <c r="AV745">
        <v>620.66700000000003</v>
      </c>
      <c r="AW745">
        <v>611.33299999999997</v>
      </c>
      <c r="AX745">
        <v>603.66700000000003</v>
      </c>
      <c r="AY745">
        <v>600.33299999999997</v>
      </c>
      <c r="AZ745">
        <v>598.33299999999997</v>
      </c>
      <c r="BA745">
        <v>596.33299999999997</v>
      </c>
    </row>
    <row r="746" spans="1:53">
      <c r="A746" s="95">
        <v>45330</v>
      </c>
      <c r="B746" s="63">
        <v>130</v>
      </c>
      <c r="AN746">
        <v>632.90499999999997</v>
      </c>
      <c r="AO746">
        <v>649</v>
      </c>
      <c r="AP746">
        <v>647</v>
      </c>
      <c r="AQ746">
        <v>642.33299999999997</v>
      </c>
      <c r="AR746">
        <v>637.66700000000003</v>
      </c>
      <c r="AS746">
        <v>633.33299999999997</v>
      </c>
      <c r="AT746">
        <v>629.66700000000003</v>
      </c>
      <c r="AU746">
        <v>626</v>
      </c>
      <c r="AV746">
        <v>617.66700000000003</v>
      </c>
      <c r="AW746">
        <v>608.66700000000003</v>
      </c>
      <c r="AX746">
        <v>600.66700000000003</v>
      </c>
      <c r="AY746">
        <v>600</v>
      </c>
      <c r="AZ746">
        <v>598</v>
      </c>
      <c r="BA746">
        <v>596</v>
      </c>
    </row>
    <row r="747" spans="1:53">
      <c r="A747" s="95">
        <v>45331</v>
      </c>
      <c r="B747" s="63">
        <v>58</v>
      </c>
      <c r="AN747">
        <v>633.952</v>
      </c>
      <c r="AO747">
        <v>652</v>
      </c>
      <c r="AP747">
        <v>650</v>
      </c>
      <c r="AQ747">
        <v>644.66700000000003</v>
      </c>
      <c r="AR747">
        <v>640</v>
      </c>
      <c r="AS747">
        <v>635.33299999999997</v>
      </c>
      <c r="AT747">
        <v>629.66700000000003</v>
      </c>
      <c r="AU747">
        <v>624.66700000000003</v>
      </c>
      <c r="AV747">
        <v>617</v>
      </c>
      <c r="AW747">
        <v>608.33299999999997</v>
      </c>
      <c r="AX747">
        <v>601</v>
      </c>
      <c r="AY747">
        <v>599.66700000000003</v>
      </c>
      <c r="AZ747">
        <v>598.33299999999997</v>
      </c>
      <c r="BA747">
        <v>596.66700000000003</v>
      </c>
    </row>
    <row r="748" spans="1:53">
      <c r="A748" s="95">
        <v>45334</v>
      </c>
      <c r="B748" s="63">
        <v>100</v>
      </c>
      <c r="AN748">
        <v>634.5</v>
      </c>
      <c r="AO748">
        <v>658</v>
      </c>
      <c r="AP748">
        <v>653</v>
      </c>
      <c r="AQ748">
        <v>648</v>
      </c>
      <c r="AR748">
        <v>643</v>
      </c>
      <c r="AS748">
        <v>635.33299999999997</v>
      </c>
      <c r="AT748">
        <v>630</v>
      </c>
      <c r="AU748">
        <v>624.66700000000003</v>
      </c>
      <c r="AV748">
        <v>616.66700000000003</v>
      </c>
      <c r="AW748">
        <v>608</v>
      </c>
      <c r="AX748">
        <v>601</v>
      </c>
      <c r="AY748">
        <v>599.66700000000003</v>
      </c>
      <c r="AZ748">
        <v>598.33299999999997</v>
      </c>
      <c r="BA748">
        <v>596.66700000000003</v>
      </c>
    </row>
    <row r="749" spans="1:53">
      <c r="A749" s="95">
        <v>45335</v>
      </c>
      <c r="B749" s="63">
        <v>309</v>
      </c>
      <c r="AN749">
        <v>633.83299999999997</v>
      </c>
      <c r="AO749">
        <v>649</v>
      </c>
      <c r="AP749">
        <v>647</v>
      </c>
      <c r="AQ749">
        <v>642.66700000000003</v>
      </c>
      <c r="AR749">
        <v>637.66700000000003</v>
      </c>
      <c r="AS749">
        <v>632.66700000000003</v>
      </c>
      <c r="AT749">
        <v>627</v>
      </c>
      <c r="AU749">
        <v>621.33299999999997</v>
      </c>
      <c r="AV749">
        <v>613</v>
      </c>
      <c r="AW749">
        <v>606</v>
      </c>
      <c r="AX749">
        <v>599</v>
      </c>
      <c r="AY749">
        <v>597.33299999999997</v>
      </c>
      <c r="AZ749">
        <v>596.33299999999997</v>
      </c>
      <c r="BA749">
        <v>595.66700000000003</v>
      </c>
    </row>
    <row r="750" spans="1:53">
      <c r="A750" s="95">
        <v>45336</v>
      </c>
      <c r="B750" s="63">
        <v>195</v>
      </c>
      <c r="AN750">
        <v>632.93299999999999</v>
      </c>
      <c r="AO750">
        <v>641.33299999999997</v>
      </c>
      <c r="AP750">
        <v>640.66700000000003</v>
      </c>
      <c r="AQ750">
        <v>636.66700000000003</v>
      </c>
      <c r="AR750">
        <v>632</v>
      </c>
      <c r="AS750">
        <v>627.66700000000003</v>
      </c>
      <c r="AT750">
        <v>622.66700000000003</v>
      </c>
      <c r="AU750">
        <v>617.66700000000003</v>
      </c>
      <c r="AV750">
        <v>609.66700000000003</v>
      </c>
      <c r="AW750">
        <v>603.66700000000003</v>
      </c>
      <c r="AX750">
        <v>596.66700000000003</v>
      </c>
      <c r="AY750">
        <v>594.66700000000003</v>
      </c>
      <c r="AZ750">
        <v>593.66700000000003</v>
      </c>
      <c r="BA750">
        <v>593</v>
      </c>
    </row>
    <row r="751" spans="1:53">
      <c r="A751" s="95">
        <v>45337</v>
      </c>
      <c r="B751" s="63">
        <v>45</v>
      </c>
      <c r="AN751">
        <v>631.59100000000001</v>
      </c>
      <c r="AO751">
        <v>631.33299999999997</v>
      </c>
      <c r="AP751">
        <v>630.66700000000003</v>
      </c>
      <c r="AQ751">
        <v>629.66700000000003</v>
      </c>
      <c r="AR751">
        <v>628</v>
      </c>
      <c r="AS751">
        <v>623.33299999999997</v>
      </c>
      <c r="AT751">
        <v>617.66700000000003</v>
      </c>
      <c r="AU751">
        <v>613</v>
      </c>
      <c r="AV751">
        <v>606</v>
      </c>
      <c r="AW751">
        <v>600</v>
      </c>
      <c r="AX751">
        <v>595</v>
      </c>
      <c r="AY751">
        <v>593.33299999999997</v>
      </c>
      <c r="AZ751">
        <v>592.66700000000003</v>
      </c>
      <c r="BA751">
        <v>592</v>
      </c>
    </row>
    <row r="752" spans="1:53">
      <c r="A752" s="95">
        <v>45338</v>
      </c>
      <c r="B752" s="63">
        <v>100</v>
      </c>
      <c r="AN752">
        <v>630</v>
      </c>
      <c r="AO752">
        <v>624.66700000000003</v>
      </c>
      <c r="AP752">
        <v>625</v>
      </c>
      <c r="AQ752">
        <v>623.66700000000003</v>
      </c>
      <c r="AR752">
        <v>621.66700000000003</v>
      </c>
      <c r="AS752">
        <v>617</v>
      </c>
      <c r="AT752">
        <v>612.33299999999997</v>
      </c>
      <c r="AU752">
        <v>608</v>
      </c>
      <c r="AV752">
        <v>602</v>
      </c>
      <c r="AW752">
        <v>597.33299999999997</v>
      </c>
      <c r="AX752">
        <v>593.33299999999997</v>
      </c>
      <c r="AY752">
        <v>592.66700000000003</v>
      </c>
      <c r="AZ752">
        <v>592.33299999999997</v>
      </c>
      <c r="BA752">
        <v>592</v>
      </c>
    </row>
    <row r="753" spans="1:53">
      <c r="A753" s="103">
        <v>45341</v>
      </c>
      <c r="AN753" s="189">
        <v>630</v>
      </c>
      <c r="AO753" s="189">
        <v>624.66700000000003</v>
      </c>
      <c r="AP753" s="189">
        <v>625</v>
      </c>
      <c r="AQ753" s="189">
        <v>623.66700000000003</v>
      </c>
      <c r="AR753" s="189">
        <v>621.66700000000003</v>
      </c>
      <c r="AS753" s="189">
        <v>617</v>
      </c>
      <c r="AT753" s="189">
        <v>612.33299999999997</v>
      </c>
      <c r="AU753" s="189">
        <v>608</v>
      </c>
      <c r="AV753" s="189">
        <v>602</v>
      </c>
      <c r="AW753" s="189">
        <v>597.33299999999997</v>
      </c>
      <c r="AX753" s="189">
        <v>593.33299999999997</v>
      </c>
      <c r="AY753" s="189">
        <v>592.66700000000003</v>
      </c>
      <c r="AZ753" s="189">
        <v>592.33299999999997</v>
      </c>
      <c r="BA753" s="189">
        <v>592</v>
      </c>
    </row>
    <row r="754" spans="1:53">
      <c r="A754" s="95">
        <v>45342</v>
      </c>
      <c r="B754" s="63">
        <v>210</v>
      </c>
      <c r="AN754">
        <v>629.17899999999997</v>
      </c>
      <c r="AO754">
        <v>625.66700000000003</v>
      </c>
      <c r="AP754">
        <v>625.66700000000003</v>
      </c>
      <c r="AQ754">
        <v>623</v>
      </c>
      <c r="AR754">
        <v>619</v>
      </c>
      <c r="AS754">
        <v>616.33299999999997</v>
      </c>
      <c r="AT754">
        <v>612.33299999999997</v>
      </c>
      <c r="AU754">
        <v>609</v>
      </c>
      <c r="AV754">
        <v>602.66700000000003</v>
      </c>
      <c r="AW754">
        <v>597.66700000000003</v>
      </c>
      <c r="AX754">
        <v>593.66700000000003</v>
      </c>
      <c r="AY754">
        <v>592.66700000000003</v>
      </c>
      <c r="AZ754">
        <v>591.66700000000003</v>
      </c>
      <c r="BA754">
        <v>591.33299999999997</v>
      </c>
    </row>
    <row r="755" spans="1:53">
      <c r="A755" s="95">
        <v>45343</v>
      </c>
      <c r="B755" s="63">
        <v>6</v>
      </c>
      <c r="AN755">
        <v>629.71400000000006</v>
      </c>
      <c r="AO755">
        <v>632</v>
      </c>
      <c r="AP755">
        <v>632</v>
      </c>
      <c r="AQ755">
        <v>630</v>
      </c>
      <c r="AR755">
        <v>627</v>
      </c>
      <c r="AS755">
        <v>622</v>
      </c>
      <c r="AT755">
        <v>618</v>
      </c>
      <c r="AU755">
        <v>613</v>
      </c>
      <c r="AV755">
        <v>606</v>
      </c>
      <c r="AW755">
        <v>601</v>
      </c>
      <c r="AX755">
        <v>596</v>
      </c>
      <c r="AY755">
        <v>593</v>
      </c>
      <c r="AZ755">
        <v>593</v>
      </c>
      <c r="BA755">
        <v>593</v>
      </c>
    </row>
    <row r="756" spans="1:53">
      <c r="A756" s="95">
        <v>45344</v>
      </c>
      <c r="B756" s="63">
        <v>50</v>
      </c>
      <c r="AN756">
        <v>629.40499999999997</v>
      </c>
      <c r="AO756">
        <v>634.66700000000003</v>
      </c>
      <c r="AP756">
        <v>634.66700000000003</v>
      </c>
      <c r="AQ756">
        <v>632.66700000000003</v>
      </c>
      <c r="AR756">
        <v>629</v>
      </c>
      <c r="AS756">
        <v>623</v>
      </c>
      <c r="AT756">
        <v>617</v>
      </c>
      <c r="AU756">
        <v>613.33299999999997</v>
      </c>
      <c r="AV756">
        <v>606.33299999999997</v>
      </c>
      <c r="AW756">
        <v>601</v>
      </c>
      <c r="AX756">
        <v>596.33299999999997</v>
      </c>
      <c r="AY756">
        <v>594.33299999999997</v>
      </c>
      <c r="AZ756">
        <v>592.66700000000003</v>
      </c>
      <c r="BA756">
        <v>592.33299999999997</v>
      </c>
    </row>
    <row r="757" spans="1:53">
      <c r="A757" s="95">
        <v>45345</v>
      </c>
      <c r="B757" s="63">
        <v>235</v>
      </c>
      <c r="AN757">
        <v>629.90099999999995</v>
      </c>
      <c r="AO757">
        <v>640.33299999999997</v>
      </c>
      <c r="AP757">
        <v>640.66700000000003</v>
      </c>
      <c r="AQ757">
        <v>636.33299999999997</v>
      </c>
      <c r="AR757">
        <v>631.66700000000003</v>
      </c>
      <c r="AS757">
        <v>626.66700000000003</v>
      </c>
      <c r="AT757">
        <v>621</v>
      </c>
      <c r="AU757">
        <v>615.66700000000003</v>
      </c>
      <c r="AV757">
        <v>606.66700000000003</v>
      </c>
      <c r="AW757">
        <v>601.33299999999997</v>
      </c>
      <c r="AX757">
        <v>596.66700000000003</v>
      </c>
      <c r="AY757">
        <v>595</v>
      </c>
      <c r="AZ757">
        <v>593</v>
      </c>
      <c r="BA757">
        <v>592.33299999999997</v>
      </c>
    </row>
    <row r="758" spans="1:53">
      <c r="A758" s="95">
        <v>45348</v>
      </c>
      <c r="B758" s="63">
        <v>30</v>
      </c>
      <c r="AN758">
        <v>630.63099999999997</v>
      </c>
      <c r="AO758">
        <v>640</v>
      </c>
      <c r="AP758">
        <v>640.33299999999997</v>
      </c>
      <c r="AQ758">
        <v>635.66700000000003</v>
      </c>
      <c r="AR758">
        <v>631.33299999999997</v>
      </c>
      <c r="AS758">
        <v>626</v>
      </c>
      <c r="AT758">
        <v>620.66700000000003</v>
      </c>
      <c r="AU758">
        <v>615.33299999999997</v>
      </c>
      <c r="AV758">
        <v>607</v>
      </c>
      <c r="AW758">
        <v>601.66700000000003</v>
      </c>
      <c r="AX758">
        <v>596.66700000000003</v>
      </c>
      <c r="AY758">
        <v>595</v>
      </c>
      <c r="AZ758">
        <v>593</v>
      </c>
      <c r="BA758">
        <v>592.33299999999997</v>
      </c>
    </row>
    <row r="759" spans="1:53">
      <c r="A759" s="95">
        <v>45349</v>
      </c>
      <c r="B759" s="63">
        <v>20</v>
      </c>
      <c r="AN759">
        <v>631.22199999999998</v>
      </c>
      <c r="AO759">
        <v>641.66700000000003</v>
      </c>
      <c r="AP759">
        <v>641.66700000000003</v>
      </c>
      <c r="AQ759">
        <v>637.33299999999997</v>
      </c>
      <c r="AR759">
        <v>634</v>
      </c>
      <c r="AS759">
        <v>626.66700000000003</v>
      </c>
      <c r="AT759">
        <v>620.66700000000003</v>
      </c>
      <c r="AU759">
        <v>615</v>
      </c>
      <c r="AV759">
        <v>607</v>
      </c>
      <c r="AW759">
        <v>601.33299999999997</v>
      </c>
      <c r="AX759">
        <v>597</v>
      </c>
      <c r="AY759">
        <v>595</v>
      </c>
      <c r="AZ759">
        <v>593</v>
      </c>
      <c r="BA759">
        <v>592.33299999999997</v>
      </c>
    </row>
    <row r="760" spans="1:53">
      <c r="A760" s="95">
        <v>45350</v>
      </c>
      <c r="B760" s="63">
        <v>130</v>
      </c>
      <c r="AN760">
        <v>632.65499999999997</v>
      </c>
      <c r="AO760">
        <v>650</v>
      </c>
      <c r="AP760">
        <v>648</v>
      </c>
      <c r="AQ760">
        <v>644</v>
      </c>
      <c r="AR760">
        <v>640</v>
      </c>
      <c r="AS760">
        <v>631.5</v>
      </c>
      <c r="AT760">
        <v>624</v>
      </c>
      <c r="AU760">
        <v>616.5</v>
      </c>
      <c r="AV760">
        <v>609.5</v>
      </c>
      <c r="AW760">
        <v>604</v>
      </c>
      <c r="AX760">
        <v>598.5</v>
      </c>
      <c r="AY760">
        <v>596.5</v>
      </c>
      <c r="AZ760">
        <v>595.5</v>
      </c>
      <c r="BA760">
        <v>594.5</v>
      </c>
    </row>
    <row r="761" spans="1:53">
      <c r="A761" s="95">
        <v>45351</v>
      </c>
      <c r="B761" s="63">
        <v>110</v>
      </c>
      <c r="AN761" s="28">
        <v>633.66700000000003</v>
      </c>
      <c r="AO761">
        <v>655.66700000000003</v>
      </c>
      <c r="AP761">
        <v>651.33299999999997</v>
      </c>
      <c r="AQ761">
        <v>645.66700000000003</v>
      </c>
      <c r="AR761">
        <v>641.33299999999997</v>
      </c>
      <c r="AS761">
        <v>633</v>
      </c>
      <c r="AT761">
        <v>625</v>
      </c>
      <c r="AU761">
        <v>616.66700000000003</v>
      </c>
      <c r="AV761">
        <v>610</v>
      </c>
      <c r="AW761">
        <v>604.66700000000003</v>
      </c>
      <c r="AX761">
        <v>599</v>
      </c>
      <c r="AY761">
        <v>597</v>
      </c>
      <c r="AZ761">
        <v>596</v>
      </c>
      <c r="BA761">
        <v>595</v>
      </c>
    </row>
    <row r="762" spans="1:53">
      <c r="A762" s="95">
        <v>45352</v>
      </c>
      <c r="B762" s="63">
        <v>523</v>
      </c>
      <c r="AN762">
        <v>633.66700000000003</v>
      </c>
      <c r="AO762">
        <v>659.46699999999998</v>
      </c>
      <c r="AP762">
        <v>657.33299999999997</v>
      </c>
      <c r="AQ762">
        <v>649</v>
      </c>
      <c r="AR762">
        <v>643.33299999999997</v>
      </c>
      <c r="AS762">
        <v>634.33299999999997</v>
      </c>
      <c r="AT762">
        <v>624.66700000000003</v>
      </c>
      <c r="AU762">
        <v>615</v>
      </c>
      <c r="AV762">
        <v>608.66700000000003</v>
      </c>
      <c r="AW762">
        <v>603.66700000000003</v>
      </c>
      <c r="AX762">
        <v>598</v>
      </c>
      <c r="AY762">
        <v>595.66700000000003</v>
      </c>
      <c r="AZ762">
        <v>595</v>
      </c>
      <c r="BA762">
        <v>594</v>
      </c>
    </row>
    <row r="763" spans="1:53">
      <c r="A763" s="95">
        <v>45355</v>
      </c>
      <c r="B763" s="63">
        <v>50</v>
      </c>
      <c r="AN763">
        <v>633.66700000000003</v>
      </c>
      <c r="AO763">
        <v>661.5</v>
      </c>
      <c r="AP763">
        <v>658</v>
      </c>
      <c r="AQ763">
        <v>649.66700000000003</v>
      </c>
      <c r="AR763">
        <v>643</v>
      </c>
      <c r="AS763">
        <v>634.66700000000003</v>
      </c>
      <c r="AT763">
        <v>625.33299999999997</v>
      </c>
      <c r="AU763">
        <v>616.66700000000003</v>
      </c>
      <c r="AV763">
        <v>610</v>
      </c>
      <c r="AW763">
        <v>604.66700000000003</v>
      </c>
      <c r="AX763">
        <v>599</v>
      </c>
      <c r="AY763">
        <v>596.66700000000003</v>
      </c>
      <c r="AZ763">
        <v>595.66700000000003</v>
      </c>
      <c r="BA763">
        <v>594.66700000000003</v>
      </c>
    </row>
    <row r="764" spans="1:53">
      <c r="A764" s="95">
        <v>45356</v>
      </c>
      <c r="B764" s="63">
        <v>314</v>
      </c>
      <c r="AO764">
        <v>665.25</v>
      </c>
      <c r="AP764">
        <v>663.33299999999997</v>
      </c>
      <c r="AQ764">
        <v>654</v>
      </c>
      <c r="AR764">
        <v>646</v>
      </c>
      <c r="AS764">
        <v>636.33299999999997</v>
      </c>
      <c r="AT764">
        <v>628</v>
      </c>
      <c r="AU764">
        <v>620</v>
      </c>
      <c r="AV764">
        <v>612</v>
      </c>
      <c r="AW764">
        <v>606.66700000000003</v>
      </c>
      <c r="AX764">
        <v>601</v>
      </c>
      <c r="AY764">
        <v>597.33299999999997</v>
      </c>
      <c r="AZ764">
        <v>596.33299999999997</v>
      </c>
      <c r="BA764">
        <v>595.33299999999997</v>
      </c>
    </row>
    <row r="765" spans="1:53">
      <c r="A765" s="95">
        <v>45357</v>
      </c>
      <c r="B765" s="63">
        <v>340</v>
      </c>
      <c r="AO765">
        <v>666.08799999999997</v>
      </c>
      <c r="AP765">
        <v>664</v>
      </c>
      <c r="AQ765">
        <v>655</v>
      </c>
      <c r="AR765">
        <v>645</v>
      </c>
      <c r="AS765">
        <v>635</v>
      </c>
      <c r="AT765">
        <v>626</v>
      </c>
      <c r="AU765">
        <v>617</v>
      </c>
      <c r="AV765">
        <v>609.33299999999997</v>
      </c>
      <c r="AW765">
        <v>604</v>
      </c>
      <c r="AX765">
        <v>599.33299999999997</v>
      </c>
      <c r="AY765">
        <v>596.33299999999997</v>
      </c>
      <c r="AZ765">
        <v>595</v>
      </c>
      <c r="BA765">
        <v>593.66700000000003</v>
      </c>
    </row>
    <row r="766" spans="1:53">
      <c r="A766" s="95">
        <v>45358</v>
      </c>
      <c r="B766" s="63">
        <v>167</v>
      </c>
      <c r="AO766">
        <v>668.45</v>
      </c>
      <c r="AP766">
        <v>664.66700000000003</v>
      </c>
      <c r="AQ766">
        <v>656.66700000000003</v>
      </c>
      <c r="AR766">
        <v>648</v>
      </c>
      <c r="AS766">
        <v>638</v>
      </c>
      <c r="AT766">
        <v>627.66700000000003</v>
      </c>
      <c r="AU766">
        <v>618</v>
      </c>
      <c r="AV766">
        <v>610.33299999999997</v>
      </c>
      <c r="AW766">
        <v>605.66700000000003</v>
      </c>
      <c r="AX766">
        <v>601</v>
      </c>
      <c r="AY766">
        <v>597.66700000000003</v>
      </c>
      <c r="AZ766">
        <v>596.66700000000003</v>
      </c>
      <c r="BA766">
        <v>595.66700000000003</v>
      </c>
    </row>
    <row r="767" spans="1:53">
      <c r="A767" s="95">
        <v>45359</v>
      </c>
      <c r="B767" s="63">
        <v>45</v>
      </c>
      <c r="AO767">
        <v>672.13300000000004</v>
      </c>
      <c r="AP767">
        <v>670</v>
      </c>
      <c r="AQ767">
        <v>660</v>
      </c>
      <c r="AR767">
        <v>649.33299999999997</v>
      </c>
      <c r="AS767">
        <v>638.33299999999997</v>
      </c>
      <c r="AT767">
        <v>629</v>
      </c>
      <c r="AU767">
        <v>620</v>
      </c>
      <c r="AV767">
        <v>611.66700000000003</v>
      </c>
      <c r="AW767">
        <v>606.66700000000003</v>
      </c>
      <c r="AX767">
        <v>601.66700000000003</v>
      </c>
      <c r="AY767">
        <v>598</v>
      </c>
      <c r="AZ767">
        <v>597.33299999999997</v>
      </c>
      <c r="BA767">
        <v>596.66700000000003</v>
      </c>
    </row>
    <row r="768" spans="1:53">
      <c r="A768" s="95">
        <v>45362</v>
      </c>
      <c r="B768" s="63">
        <v>535</v>
      </c>
      <c r="AO768">
        <v>673.4</v>
      </c>
      <c r="AP768">
        <v>672</v>
      </c>
      <c r="AQ768">
        <v>662</v>
      </c>
      <c r="AR768">
        <v>654.33299999999997</v>
      </c>
      <c r="AS768">
        <v>646</v>
      </c>
      <c r="AT768">
        <v>637.33299999999997</v>
      </c>
      <c r="AU768">
        <v>627.66700000000003</v>
      </c>
      <c r="AV768">
        <v>617.66700000000003</v>
      </c>
      <c r="AW768">
        <v>612</v>
      </c>
      <c r="AX768">
        <v>606.33299999999997</v>
      </c>
      <c r="AY768">
        <v>601.66700000000003</v>
      </c>
      <c r="AZ768">
        <v>599.66700000000003</v>
      </c>
      <c r="BA768">
        <v>598.66700000000003</v>
      </c>
    </row>
    <row r="769" spans="1:53">
      <c r="A769" s="95">
        <v>45363</v>
      </c>
      <c r="B769" s="63">
        <v>280</v>
      </c>
      <c r="AO769">
        <v>671.45</v>
      </c>
      <c r="AP769">
        <v>669</v>
      </c>
      <c r="AQ769">
        <v>659</v>
      </c>
      <c r="AR769">
        <v>650.66700000000003</v>
      </c>
      <c r="AS769">
        <v>643.33299999999997</v>
      </c>
      <c r="AT769">
        <v>635.33299999999997</v>
      </c>
      <c r="AU769">
        <v>627</v>
      </c>
      <c r="AV769">
        <v>618</v>
      </c>
      <c r="AW769">
        <v>610.66700000000003</v>
      </c>
      <c r="AX769">
        <v>604.66700000000003</v>
      </c>
      <c r="AY769">
        <v>602</v>
      </c>
      <c r="AZ769">
        <v>600</v>
      </c>
      <c r="BA769">
        <v>599</v>
      </c>
    </row>
    <row r="770" spans="1:53">
      <c r="A770" s="95">
        <v>45364</v>
      </c>
      <c r="B770" s="63">
        <v>90</v>
      </c>
      <c r="AO770">
        <v>672.18299999999999</v>
      </c>
      <c r="AP770">
        <v>674.33299999999997</v>
      </c>
      <c r="AQ770">
        <v>662.66700000000003</v>
      </c>
      <c r="AR770">
        <v>653.33299999999997</v>
      </c>
      <c r="AS770">
        <v>644.66700000000003</v>
      </c>
      <c r="AT770">
        <v>637.66700000000003</v>
      </c>
      <c r="AU770">
        <v>630.33299999999997</v>
      </c>
      <c r="AV770">
        <v>622</v>
      </c>
      <c r="AW770">
        <v>616</v>
      </c>
      <c r="AX770">
        <v>609.66700000000003</v>
      </c>
      <c r="AY770">
        <v>604</v>
      </c>
      <c r="AZ770">
        <v>602</v>
      </c>
      <c r="BA770">
        <v>601</v>
      </c>
    </row>
    <row r="771" spans="1:53">
      <c r="A771" s="95">
        <v>45365</v>
      </c>
      <c r="B771" s="63">
        <v>395</v>
      </c>
      <c r="AO771">
        <v>676.98800000000006</v>
      </c>
      <c r="AP771">
        <v>678</v>
      </c>
      <c r="AQ771">
        <v>664.33299999999997</v>
      </c>
      <c r="AR771">
        <v>655.33299999999997</v>
      </c>
      <c r="AS771">
        <v>650.66700000000003</v>
      </c>
      <c r="AT771">
        <v>646</v>
      </c>
      <c r="AU771">
        <v>641.33299999999997</v>
      </c>
      <c r="AV771">
        <v>630.33299999999997</v>
      </c>
      <c r="AW771">
        <v>621.66700000000003</v>
      </c>
      <c r="AX771">
        <v>613.66700000000003</v>
      </c>
      <c r="AY771">
        <v>606.66700000000003</v>
      </c>
      <c r="AZ771">
        <v>604.66700000000003</v>
      </c>
      <c r="BA771">
        <v>603.66700000000003</v>
      </c>
    </row>
    <row r="772" spans="1:53">
      <c r="A772" s="95">
        <v>45366</v>
      </c>
      <c r="B772" s="63">
        <v>480</v>
      </c>
      <c r="AO772">
        <v>677.66300000000001</v>
      </c>
      <c r="AP772">
        <v>683.33299999999997</v>
      </c>
      <c r="AQ772">
        <v>671.33299999999997</v>
      </c>
      <c r="AR772">
        <v>663.33299999999997</v>
      </c>
      <c r="AS772">
        <v>656.33299999999997</v>
      </c>
      <c r="AT772">
        <v>651.33299999999997</v>
      </c>
      <c r="AU772">
        <v>646.66700000000003</v>
      </c>
      <c r="AV772">
        <v>635.66700000000003</v>
      </c>
      <c r="AW772">
        <v>627</v>
      </c>
      <c r="AX772">
        <v>618.33299999999997</v>
      </c>
      <c r="AY772">
        <v>611.66700000000003</v>
      </c>
      <c r="AZ772">
        <v>609.66700000000003</v>
      </c>
      <c r="BA772">
        <v>608.33299999999997</v>
      </c>
    </row>
    <row r="773" spans="1:53">
      <c r="A773" s="95">
        <v>45369</v>
      </c>
      <c r="B773" s="63">
        <v>503</v>
      </c>
      <c r="AO773">
        <v>677.77099999999996</v>
      </c>
      <c r="AP773">
        <v>693</v>
      </c>
      <c r="AQ773">
        <v>674</v>
      </c>
      <c r="AR773">
        <v>665</v>
      </c>
      <c r="AS773">
        <v>659.33299999999997</v>
      </c>
      <c r="AT773">
        <v>655</v>
      </c>
      <c r="AU773">
        <v>651</v>
      </c>
      <c r="AV773">
        <v>637.33299999999997</v>
      </c>
      <c r="AW773">
        <v>629</v>
      </c>
      <c r="AX773">
        <v>622.33299999999997</v>
      </c>
      <c r="AY773">
        <v>621</v>
      </c>
      <c r="AZ773">
        <v>620</v>
      </c>
      <c r="BA773">
        <v>619</v>
      </c>
    </row>
    <row r="774" spans="1:53">
      <c r="A774" s="95">
        <v>45370</v>
      </c>
      <c r="B774" s="63">
        <v>522</v>
      </c>
      <c r="AO774">
        <v>677.47900000000004</v>
      </c>
      <c r="AP774">
        <v>692</v>
      </c>
      <c r="AQ774">
        <v>676.66700000000003</v>
      </c>
      <c r="AR774">
        <v>667</v>
      </c>
      <c r="AS774">
        <v>662</v>
      </c>
      <c r="AT774">
        <v>657.66700000000003</v>
      </c>
      <c r="AU774">
        <v>652.66700000000003</v>
      </c>
      <c r="AV774">
        <v>637.33299999999997</v>
      </c>
      <c r="AW774">
        <v>630.66700000000003</v>
      </c>
      <c r="AX774">
        <v>626.33299999999997</v>
      </c>
      <c r="AY774">
        <v>625.33299999999997</v>
      </c>
      <c r="AZ774">
        <v>625</v>
      </c>
      <c r="BA774">
        <v>625</v>
      </c>
    </row>
    <row r="775" spans="1:53">
      <c r="A775" s="95">
        <v>45371</v>
      </c>
      <c r="B775" s="63">
        <v>237</v>
      </c>
      <c r="AO775">
        <v>676.83799999999997</v>
      </c>
      <c r="AP775">
        <v>688.66700000000003</v>
      </c>
      <c r="AQ775">
        <v>673.66700000000003</v>
      </c>
      <c r="AR775">
        <v>664.33299999999997</v>
      </c>
      <c r="AS775">
        <v>658</v>
      </c>
      <c r="AT775">
        <v>653</v>
      </c>
      <c r="AU775">
        <v>648</v>
      </c>
      <c r="AV775">
        <v>635</v>
      </c>
      <c r="AW775">
        <v>628</v>
      </c>
      <c r="AX775">
        <v>623</v>
      </c>
      <c r="AY775">
        <v>622</v>
      </c>
      <c r="AZ775">
        <v>622</v>
      </c>
      <c r="BA775">
        <v>622</v>
      </c>
    </row>
    <row r="776" spans="1:53">
      <c r="A776" s="95">
        <v>45372</v>
      </c>
      <c r="B776" s="63">
        <v>111</v>
      </c>
      <c r="AO776">
        <v>676.21699999999998</v>
      </c>
      <c r="AP776">
        <v>681</v>
      </c>
      <c r="AQ776">
        <v>667.66700000000003</v>
      </c>
      <c r="AR776">
        <v>660.33299999999997</v>
      </c>
      <c r="AS776">
        <v>654</v>
      </c>
      <c r="AT776">
        <v>649.66700000000003</v>
      </c>
      <c r="AU776">
        <v>645</v>
      </c>
      <c r="AV776">
        <v>633.33299999999997</v>
      </c>
      <c r="AW776">
        <v>626</v>
      </c>
      <c r="AX776">
        <v>621.33299999999997</v>
      </c>
      <c r="AY776">
        <v>621</v>
      </c>
      <c r="AZ776">
        <v>620.66700000000003</v>
      </c>
      <c r="BA776">
        <v>620.33299999999997</v>
      </c>
    </row>
    <row r="777" spans="1:53">
      <c r="A777" s="95">
        <v>45373</v>
      </c>
      <c r="B777" s="63">
        <v>70</v>
      </c>
      <c r="AO777">
        <v>676.42100000000005</v>
      </c>
      <c r="AP777">
        <v>683</v>
      </c>
      <c r="AQ777">
        <v>667.66700000000003</v>
      </c>
      <c r="AR777">
        <v>660.33299999999997</v>
      </c>
      <c r="AS777">
        <v>655</v>
      </c>
      <c r="AT777">
        <v>650.66700000000003</v>
      </c>
      <c r="AU777">
        <v>646</v>
      </c>
      <c r="AV777">
        <v>631.66700000000003</v>
      </c>
      <c r="AW777">
        <v>624</v>
      </c>
      <c r="AX777">
        <v>619.66700000000003</v>
      </c>
      <c r="AY777">
        <v>620.66700000000003</v>
      </c>
      <c r="AZ777">
        <v>620.33299999999997</v>
      </c>
      <c r="BA777">
        <v>620</v>
      </c>
    </row>
    <row r="778" spans="1:53">
      <c r="A778" s="95">
        <v>45376</v>
      </c>
      <c r="B778" s="63">
        <v>390</v>
      </c>
      <c r="AO778">
        <v>676.86300000000006</v>
      </c>
      <c r="AP778">
        <v>683</v>
      </c>
      <c r="AQ778">
        <v>673.33299999999997</v>
      </c>
      <c r="AR778">
        <v>664.66700000000003</v>
      </c>
      <c r="AS778">
        <v>659.33299999999997</v>
      </c>
      <c r="AT778">
        <v>653.66700000000003</v>
      </c>
      <c r="AU778">
        <v>648.66700000000003</v>
      </c>
      <c r="AV778">
        <v>636</v>
      </c>
      <c r="AW778">
        <v>627.33299999999997</v>
      </c>
      <c r="AX778">
        <v>622.66700000000003</v>
      </c>
      <c r="AY778">
        <v>622</v>
      </c>
      <c r="AZ778">
        <v>621.33299999999997</v>
      </c>
      <c r="BA778">
        <v>620.33299999999997</v>
      </c>
    </row>
    <row r="779" spans="1:53">
      <c r="A779" s="95">
        <v>45377</v>
      </c>
      <c r="B779" s="63">
        <v>404</v>
      </c>
      <c r="AO779">
        <v>677.12099999999998</v>
      </c>
      <c r="AP779">
        <v>683.66700000000003</v>
      </c>
      <c r="AQ779">
        <v>675.66700000000003</v>
      </c>
      <c r="AR779">
        <v>669</v>
      </c>
      <c r="AS779">
        <v>663</v>
      </c>
      <c r="AT779">
        <v>655.33299999999997</v>
      </c>
      <c r="AU779">
        <v>647.33299999999997</v>
      </c>
      <c r="AV779">
        <v>634.33299999999997</v>
      </c>
      <c r="AW779">
        <v>629</v>
      </c>
      <c r="AX779">
        <v>625.33299999999997</v>
      </c>
      <c r="AY779">
        <v>622.33299999999997</v>
      </c>
      <c r="AZ779">
        <v>621.33299999999997</v>
      </c>
      <c r="BA779">
        <v>620.33299999999997</v>
      </c>
    </row>
    <row r="780" spans="1:53">
      <c r="A780" s="95">
        <v>45378</v>
      </c>
      <c r="B780" s="63">
        <v>150</v>
      </c>
      <c r="AO780">
        <v>677.08799999999997</v>
      </c>
      <c r="AP780">
        <v>681</v>
      </c>
      <c r="AQ780">
        <v>674.66700000000003</v>
      </c>
      <c r="AR780">
        <v>667.66700000000003</v>
      </c>
      <c r="AS780">
        <v>661</v>
      </c>
      <c r="AT780">
        <v>654.33299999999997</v>
      </c>
      <c r="AU780">
        <v>647.66700000000003</v>
      </c>
      <c r="AV780">
        <v>634.33299999999997</v>
      </c>
      <c r="AW780">
        <v>629.66700000000003</v>
      </c>
      <c r="AX780">
        <v>625.33299999999997</v>
      </c>
      <c r="AY780">
        <v>622.66700000000003</v>
      </c>
      <c r="AZ780">
        <v>621.33299999999997</v>
      </c>
      <c r="BA780">
        <v>620</v>
      </c>
    </row>
    <row r="781" spans="1:53">
      <c r="A781" s="95">
        <v>45379</v>
      </c>
      <c r="B781" s="63">
        <v>570</v>
      </c>
      <c r="AO781" s="28">
        <v>676.85</v>
      </c>
      <c r="AP781">
        <v>679.66700000000003</v>
      </c>
      <c r="AQ781">
        <v>672.66700000000003</v>
      </c>
      <c r="AR781">
        <v>666</v>
      </c>
      <c r="AS781">
        <v>659.33299999999997</v>
      </c>
      <c r="AT781">
        <v>653.33299999999997</v>
      </c>
      <c r="AU781">
        <v>647.33299999999997</v>
      </c>
      <c r="AV781">
        <v>633.33299999999997</v>
      </c>
      <c r="AW781">
        <v>627.33299999999997</v>
      </c>
      <c r="AX781">
        <v>622.33299999999997</v>
      </c>
      <c r="AY781">
        <v>621</v>
      </c>
      <c r="AZ781">
        <v>619.66700000000003</v>
      </c>
      <c r="BA781">
        <v>618.66700000000003</v>
      </c>
    </row>
    <row r="782" spans="1:53">
      <c r="A782" s="95">
        <v>45383</v>
      </c>
      <c r="B782" s="63">
        <v>0</v>
      </c>
      <c r="AO782" s="60">
        <v>676.85</v>
      </c>
      <c r="AP782">
        <v>679.66700000000003</v>
      </c>
      <c r="AQ782">
        <v>672.66700000000003</v>
      </c>
      <c r="AR782">
        <v>666</v>
      </c>
      <c r="AS782">
        <v>659.33299999999997</v>
      </c>
      <c r="AT782">
        <v>653.33299999999997</v>
      </c>
      <c r="AU782">
        <v>647.33299999999997</v>
      </c>
      <c r="AV782">
        <v>633.33299999999997</v>
      </c>
      <c r="AW782">
        <v>627.33299999999997</v>
      </c>
      <c r="AX782">
        <v>622.33299999999997</v>
      </c>
      <c r="AY782">
        <v>621</v>
      </c>
      <c r="AZ782">
        <v>619.66700000000003</v>
      </c>
      <c r="BA782">
        <v>618.66700000000003</v>
      </c>
    </row>
    <row r="783" spans="1:53">
      <c r="A783" s="95">
        <v>45384</v>
      </c>
      <c r="B783" s="63">
        <v>140</v>
      </c>
      <c r="AO783">
        <v>676.85</v>
      </c>
      <c r="AP783">
        <v>682.58699999999999</v>
      </c>
      <c r="AQ783">
        <v>677.33299999999997</v>
      </c>
      <c r="AR783">
        <v>671</v>
      </c>
      <c r="AS783">
        <v>665</v>
      </c>
      <c r="AT783">
        <v>658.66700000000003</v>
      </c>
      <c r="AU783">
        <v>649</v>
      </c>
      <c r="AV783">
        <v>635.66700000000003</v>
      </c>
      <c r="AW783">
        <v>631</v>
      </c>
      <c r="AX783">
        <v>626.66700000000003</v>
      </c>
      <c r="AY783">
        <v>623.33299999999997</v>
      </c>
      <c r="AZ783">
        <v>621.66700000000003</v>
      </c>
      <c r="BA783">
        <v>620.33299999999997</v>
      </c>
    </row>
    <row r="784" spans="1:53">
      <c r="A784" s="95">
        <v>45385</v>
      </c>
      <c r="B784" s="63">
        <v>377</v>
      </c>
      <c r="AP784">
        <v>693.14300000000003</v>
      </c>
      <c r="AQ784">
        <v>692</v>
      </c>
      <c r="AR784">
        <v>685.33299999999997</v>
      </c>
      <c r="AS784">
        <v>678.66700000000003</v>
      </c>
      <c r="AT784">
        <v>672.66700000000003</v>
      </c>
      <c r="AU784">
        <v>661.33299999999997</v>
      </c>
      <c r="AV784">
        <v>648.66700000000003</v>
      </c>
      <c r="AW784">
        <v>642.66700000000003</v>
      </c>
      <c r="AX784">
        <v>635.33299999999997</v>
      </c>
      <c r="AY784">
        <v>629</v>
      </c>
      <c r="AZ784">
        <v>627.66700000000003</v>
      </c>
      <c r="BA784">
        <v>626.66700000000003</v>
      </c>
    </row>
    <row r="785" spans="1:53">
      <c r="A785" s="95">
        <v>45386</v>
      </c>
      <c r="B785" s="63">
        <v>88</v>
      </c>
      <c r="AP785">
        <v>692.38099999999997</v>
      </c>
      <c r="AQ785">
        <v>693.33299999999997</v>
      </c>
      <c r="AR785">
        <v>686</v>
      </c>
      <c r="AS785">
        <v>681</v>
      </c>
      <c r="AT785">
        <v>676</v>
      </c>
      <c r="AU785">
        <v>667.33299999999997</v>
      </c>
      <c r="AV785">
        <v>652.66700000000003</v>
      </c>
      <c r="AW785">
        <v>645.33299999999997</v>
      </c>
      <c r="AX785">
        <v>637.66700000000003</v>
      </c>
      <c r="AY785">
        <v>631</v>
      </c>
      <c r="AZ785">
        <v>629.66700000000003</v>
      </c>
      <c r="BA785">
        <v>629</v>
      </c>
    </row>
    <row r="786" spans="1:53">
      <c r="A786" s="95">
        <v>45387</v>
      </c>
      <c r="B786" s="63">
        <v>0</v>
      </c>
      <c r="AP786">
        <v>688.702</v>
      </c>
      <c r="AQ786">
        <v>690</v>
      </c>
      <c r="AR786">
        <v>685</v>
      </c>
      <c r="AS786">
        <v>681</v>
      </c>
      <c r="AT786">
        <v>674.66700000000003</v>
      </c>
      <c r="AU786">
        <v>667</v>
      </c>
      <c r="AV786">
        <v>651.33299999999997</v>
      </c>
      <c r="AW786">
        <v>643.66700000000003</v>
      </c>
      <c r="AX786">
        <v>636.66700000000003</v>
      </c>
      <c r="AY786">
        <v>630.66700000000003</v>
      </c>
      <c r="AZ786">
        <v>629.33299999999997</v>
      </c>
      <c r="BA786">
        <v>628.66700000000003</v>
      </c>
    </row>
    <row r="787" spans="1:53">
      <c r="A787" s="95">
        <v>45390</v>
      </c>
      <c r="B787" s="63">
        <v>20</v>
      </c>
      <c r="AP787">
        <v>685.31</v>
      </c>
      <c r="AQ787">
        <v>684</v>
      </c>
      <c r="AR787">
        <v>680.66700000000003</v>
      </c>
      <c r="AS787">
        <v>676.66700000000003</v>
      </c>
      <c r="AT787">
        <v>672.33299999999997</v>
      </c>
      <c r="AU787">
        <v>666.66700000000003</v>
      </c>
      <c r="AV787">
        <v>652.33299999999997</v>
      </c>
      <c r="AW787">
        <v>643.33299999999997</v>
      </c>
      <c r="AX787">
        <v>636</v>
      </c>
      <c r="AY787">
        <v>630.33299999999997</v>
      </c>
      <c r="AZ787">
        <v>629.33299999999997</v>
      </c>
      <c r="BA787">
        <v>629</v>
      </c>
    </row>
    <row r="788" spans="1:53">
      <c r="A788" s="95">
        <v>45391</v>
      </c>
      <c r="B788" s="63">
        <v>180</v>
      </c>
      <c r="AP788">
        <v>684.40499999999997</v>
      </c>
      <c r="AQ788">
        <v>680.33299999999997</v>
      </c>
      <c r="AR788">
        <v>679.66700000000003</v>
      </c>
      <c r="AS788">
        <v>676.33299999999997</v>
      </c>
      <c r="AT788">
        <v>672</v>
      </c>
      <c r="AU788">
        <v>665.66700000000003</v>
      </c>
      <c r="AV788">
        <v>652.66700000000003</v>
      </c>
      <c r="AW788">
        <v>643.33299999999997</v>
      </c>
      <c r="AX788">
        <v>636.33299999999997</v>
      </c>
      <c r="AY788">
        <v>630.66700000000003</v>
      </c>
      <c r="AZ788">
        <v>629.66700000000003</v>
      </c>
      <c r="BA788">
        <v>629.33299999999997</v>
      </c>
    </row>
    <row r="789" spans="1:53">
      <c r="A789" s="95">
        <v>45392</v>
      </c>
      <c r="B789" s="63">
        <v>405</v>
      </c>
      <c r="AP789">
        <v>684.26599999999996</v>
      </c>
      <c r="AQ789">
        <v>683</v>
      </c>
      <c r="AR789">
        <v>680</v>
      </c>
      <c r="AS789">
        <v>677</v>
      </c>
      <c r="AT789">
        <v>673</v>
      </c>
      <c r="AU789">
        <v>668.66700000000003</v>
      </c>
      <c r="AV789">
        <v>654.33299999999997</v>
      </c>
      <c r="AW789">
        <v>644.66700000000003</v>
      </c>
      <c r="AX789">
        <v>636.66700000000003</v>
      </c>
      <c r="AY789">
        <v>631</v>
      </c>
      <c r="AZ789">
        <v>630.33299999999997</v>
      </c>
      <c r="BA789">
        <v>629.66700000000003</v>
      </c>
    </row>
    <row r="790" spans="1:53">
      <c r="A790" s="95">
        <v>45393</v>
      </c>
      <c r="B790" s="63">
        <v>265</v>
      </c>
      <c r="AP790">
        <v>683.92100000000005</v>
      </c>
      <c r="AQ790">
        <v>682.66700000000003</v>
      </c>
      <c r="AR790">
        <v>681</v>
      </c>
      <c r="AS790">
        <v>679</v>
      </c>
      <c r="AT790">
        <v>673</v>
      </c>
      <c r="AU790">
        <v>667</v>
      </c>
      <c r="AV790">
        <v>654</v>
      </c>
      <c r="AW790">
        <v>644.66700000000003</v>
      </c>
      <c r="AX790">
        <v>636.66700000000003</v>
      </c>
      <c r="AY790">
        <v>631</v>
      </c>
      <c r="AZ790">
        <v>630.33299999999997</v>
      </c>
      <c r="BA790">
        <v>629.66700000000003</v>
      </c>
    </row>
    <row r="791" spans="1:53">
      <c r="A791" s="95">
        <v>45394</v>
      </c>
      <c r="B791" s="63">
        <v>50</v>
      </c>
      <c r="AP791">
        <v>684.952</v>
      </c>
      <c r="AQ791">
        <v>683</v>
      </c>
      <c r="AR791">
        <v>682</v>
      </c>
      <c r="AS791">
        <v>679</v>
      </c>
      <c r="AT791">
        <v>672.66700000000003</v>
      </c>
      <c r="AU791">
        <v>666.66700000000003</v>
      </c>
      <c r="AV791">
        <v>654</v>
      </c>
      <c r="AW791">
        <v>644.66700000000003</v>
      </c>
      <c r="AX791">
        <v>636.66700000000003</v>
      </c>
      <c r="AY791">
        <v>631</v>
      </c>
      <c r="AZ791">
        <v>630.33299999999997</v>
      </c>
      <c r="BA791">
        <v>629.66700000000003</v>
      </c>
    </row>
    <row r="792" spans="1:53">
      <c r="A792" s="95">
        <v>45397</v>
      </c>
      <c r="B792" s="63">
        <v>350</v>
      </c>
      <c r="AP792">
        <v>685.96799999999996</v>
      </c>
      <c r="AQ792">
        <v>683.33299999999997</v>
      </c>
      <c r="AR792">
        <v>683</v>
      </c>
      <c r="AS792">
        <v>680</v>
      </c>
      <c r="AT792">
        <v>674</v>
      </c>
      <c r="AU792">
        <v>668</v>
      </c>
      <c r="AV792">
        <v>654.33299999999997</v>
      </c>
      <c r="AW792">
        <v>645</v>
      </c>
      <c r="AX792">
        <v>637</v>
      </c>
      <c r="AY792">
        <v>631.33299999999997</v>
      </c>
      <c r="AZ792">
        <v>630.66700000000003</v>
      </c>
      <c r="BA792">
        <v>630.33299999999997</v>
      </c>
    </row>
    <row r="793" spans="1:53">
      <c r="A793" s="95">
        <v>45398</v>
      </c>
      <c r="B793" s="63">
        <v>26</v>
      </c>
      <c r="AP793">
        <v>686.59100000000001</v>
      </c>
      <c r="AQ793">
        <v>689</v>
      </c>
      <c r="AR793">
        <v>687.66700000000003</v>
      </c>
      <c r="AS793">
        <v>683.66700000000003</v>
      </c>
      <c r="AT793">
        <v>677.66700000000003</v>
      </c>
      <c r="AU793">
        <v>671</v>
      </c>
      <c r="AV793">
        <v>656</v>
      </c>
      <c r="AW793">
        <v>645.66700000000003</v>
      </c>
      <c r="AX793">
        <v>638.66700000000003</v>
      </c>
      <c r="AY793">
        <v>632.66700000000003</v>
      </c>
      <c r="AZ793">
        <v>631.33299999999997</v>
      </c>
      <c r="BA793">
        <v>630.33299999999997</v>
      </c>
    </row>
    <row r="794" spans="1:53">
      <c r="A794" s="95">
        <v>45399</v>
      </c>
      <c r="B794" s="63">
        <v>150</v>
      </c>
      <c r="AP794">
        <v>686.702</v>
      </c>
      <c r="AQ794">
        <v>687.66700000000003</v>
      </c>
      <c r="AR794">
        <v>687.66700000000003</v>
      </c>
      <c r="AS794">
        <v>684.33299999999997</v>
      </c>
      <c r="AT794">
        <v>679.33299999999997</v>
      </c>
      <c r="AU794">
        <v>674</v>
      </c>
      <c r="AV794">
        <v>658</v>
      </c>
      <c r="AW794">
        <v>647.66700000000003</v>
      </c>
      <c r="AX794">
        <v>640</v>
      </c>
      <c r="AY794">
        <v>634.33299999999997</v>
      </c>
      <c r="AZ794">
        <v>633.33299999999997</v>
      </c>
      <c r="BA794">
        <v>632</v>
      </c>
    </row>
    <row r="795" spans="1:53">
      <c r="A795" s="95">
        <v>45400</v>
      </c>
      <c r="B795" s="63">
        <v>80</v>
      </c>
      <c r="AP795">
        <v>686.63900000000001</v>
      </c>
      <c r="AQ795">
        <v>690</v>
      </c>
      <c r="AR795">
        <v>690</v>
      </c>
      <c r="AS795">
        <v>686</v>
      </c>
      <c r="AT795">
        <v>680.66700000000003</v>
      </c>
      <c r="AU795">
        <v>674.66700000000003</v>
      </c>
      <c r="AV795">
        <v>658.33299999999997</v>
      </c>
      <c r="AW795">
        <v>648.33299999999997</v>
      </c>
      <c r="AX795">
        <v>640</v>
      </c>
      <c r="AY795">
        <v>634</v>
      </c>
      <c r="AZ795">
        <v>633.33299999999997</v>
      </c>
      <c r="BA795">
        <v>632.66700000000003</v>
      </c>
    </row>
    <row r="796" spans="1:53">
      <c r="A796" s="95">
        <v>45401</v>
      </c>
      <c r="B796" s="63">
        <v>0</v>
      </c>
      <c r="AP796">
        <v>686.60699999999997</v>
      </c>
      <c r="AQ796">
        <v>689.66700000000003</v>
      </c>
      <c r="AR796">
        <v>690</v>
      </c>
      <c r="AS796">
        <v>686</v>
      </c>
      <c r="AT796">
        <v>680.66700000000003</v>
      </c>
      <c r="AU796">
        <v>674.33299999999997</v>
      </c>
      <c r="AV796">
        <v>658.33299999999997</v>
      </c>
      <c r="AW796">
        <v>648.33299999999997</v>
      </c>
      <c r="AX796">
        <v>640</v>
      </c>
      <c r="AY796">
        <v>634</v>
      </c>
      <c r="AZ796">
        <v>633.33299999999997</v>
      </c>
      <c r="BA796">
        <v>632.66700000000003</v>
      </c>
    </row>
    <row r="797" spans="1:53">
      <c r="A797" s="95">
        <v>45404</v>
      </c>
      <c r="B797" s="63">
        <v>188</v>
      </c>
      <c r="AP797">
        <v>686.53599999999994</v>
      </c>
      <c r="AQ797">
        <v>684.33299999999997</v>
      </c>
      <c r="AR797">
        <v>686.33299999999997</v>
      </c>
      <c r="AS797">
        <v>683.66700000000003</v>
      </c>
      <c r="AT797">
        <v>679</v>
      </c>
      <c r="AU797">
        <v>673</v>
      </c>
      <c r="AV797">
        <v>657</v>
      </c>
      <c r="AW797">
        <v>647</v>
      </c>
      <c r="AX797">
        <v>638.66700000000003</v>
      </c>
      <c r="AY797">
        <v>633</v>
      </c>
      <c r="AZ797">
        <v>632.33299999999997</v>
      </c>
      <c r="BA797">
        <v>631.66700000000003</v>
      </c>
    </row>
    <row r="798" spans="1:53">
      <c r="A798" s="95">
        <v>45405</v>
      </c>
      <c r="B798" s="63">
        <v>975</v>
      </c>
      <c r="AP798">
        <v>686.93299999999999</v>
      </c>
      <c r="AQ798">
        <v>680.66700000000003</v>
      </c>
      <c r="AR798">
        <v>682.66700000000003</v>
      </c>
      <c r="AS798">
        <v>681.33299999999997</v>
      </c>
      <c r="AT798">
        <v>676.66700000000003</v>
      </c>
      <c r="AU798">
        <v>672</v>
      </c>
      <c r="AV798">
        <v>659</v>
      </c>
      <c r="AW798">
        <v>649</v>
      </c>
      <c r="AX798">
        <v>640.66700000000003</v>
      </c>
      <c r="AY798">
        <v>633.33299999999997</v>
      </c>
      <c r="AZ798">
        <v>633</v>
      </c>
      <c r="BA798">
        <v>632.33299999999997</v>
      </c>
    </row>
    <row r="799" spans="1:53">
      <c r="A799" s="95">
        <v>45406</v>
      </c>
      <c r="B799" s="63">
        <v>160</v>
      </c>
      <c r="AP799">
        <v>686.48400000000004</v>
      </c>
      <c r="AQ799">
        <v>679.66700000000003</v>
      </c>
      <c r="AR799">
        <v>681.66700000000003</v>
      </c>
      <c r="AS799">
        <v>679.5</v>
      </c>
      <c r="AT799">
        <v>676</v>
      </c>
      <c r="AU799">
        <v>672</v>
      </c>
      <c r="AV799">
        <v>659</v>
      </c>
      <c r="AW799">
        <v>649</v>
      </c>
      <c r="AX799">
        <v>639.33299999999997</v>
      </c>
      <c r="AY799">
        <v>633</v>
      </c>
      <c r="AZ799">
        <v>632.66700000000003</v>
      </c>
      <c r="BA799">
        <v>632</v>
      </c>
    </row>
    <row r="800" spans="1:53">
      <c r="A800" s="95">
        <v>45407</v>
      </c>
      <c r="B800" s="63">
        <v>38</v>
      </c>
      <c r="AP800">
        <v>686.476</v>
      </c>
      <c r="AQ800">
        <v>680.66700000000003</v>
      </c>
      <c r="AR800">
        <v>682.66700000000003</v>
      </c>
      <c r="AS800">
        <v>681</v>
      </c>
      <c r="AT800">
        <v>676.66700000000003</v>
      </c>
      <c r="AU800">
        <v>672.33299999999997</v>
      </c>
      <c r="AV800">
        <v>659.33299999999997</v>
      </c>
      <c r="AW800">
        <v>650</v>
      </c>
      <c r="AX800">
        <v>641.33299999999997</v>
      </c>
      <c r="AY800">
        <v>634</v>
      </c>
      <c r="AZ800">
        <v>633.66700000000003</v>
      </c>
      <c r="BA800">
        <v>633</v>
      </c>
    </row>
    <row r="801" spans="1:56">
      <c r="A801" s="95">
        <v>45408</v>
      </c>
      <c r="B801" s="63">
        <v>0</v>
      </c>
      <c r="AP801">
        <v>686.15499999999997</v>
      </c>
      <c r="AQ801">
        <v>680.66700000000003</v>
      </c>
      <c r="AR801">
        <v>683</v>
      </c>
      <c r="AS801">
        <v>681.33299999999997</v>
      </c>
      <c r="AT801">
        <v>677</v>
      </c>
      <c r="AU801">
        <v>673</v>
      </c>
      <c r="AV801">
        <v>659.66700000000003</v>
      </c>
      <c r="AW801">
        <v>650.66700000000003</v>
      </c>
      <c r="AX801">
        <v>641.66700000000003</v>
      </c>
      <c r="AY801">
        <v>634.33299999999997</v>
      </c>
      <c r="AZ801">
        <v>634</v>
      </c>
      <c r="BA801">
        <v>633.33299999999997</v>
      </c>
    </row>
    <row r="802" spans="1:56">
      <c r="A802" s="95">
        <v>45411</v>
      </c>
      <c r="B802" s="63">
        <v>460</v>
      </c>
      <c r="AP802">
        <v>685.80600000000004</v>
      </c>
      <c r="AQ802">
        <v>677.66700000000003</v>
      </c>
      <c r="AR802">
        <v>681</v>
      </c>
      <c r="AS802">
        <v>680.33299999999997</v>
      </c>
      <c r="AT802">
        <v>676.66700000000003</v>
      </c>
      <c r="AU802">
        <v>672.33299999999997</v>
      </c>
      <c r="AV802">
        <v>659.66700000000003</v>
      </c>
      <c r="AW802">
        <v>651</v>
      </c>
      <c r="AX802">
        <v>642.33299999999997</v>
      </c>
      <c r="AY802">
        <v>639.66700000000003</v>
      </c>
      <c r="AZ802">
        <v>639</v>
      </c>
      <c r="BA802">
        <v>638.66700000000003</v>
      </c>
    </row>
    <row r="803" spans="1:56">
      <c r="A803" s="95">
        <v>45412</v>
      </c>
      <c r="B803" s="63">
        <v>265</v>
      </c>
      <c r="AP803">
        <v>685.09500000000003</v>
      </c>
      <c r="AQ803">
        <v>670.33299999999997</v>
      </c>
      <c r="AR803">
        <v>675.66700000000003</v>
      </c>
      <c r="AS803">
        <v>677.33299999999997</v>
      </c>
      <c r="AT803">
        <v>673.66700000000003</v>
      </c>
      <c r="AU803">
        <v>668.66700000000003</v>
      </c>
      <c r="AV803">
        <v>658.33299999999997</v>
      </c>
      <c r="AW803">
        <v>651.33299999999997</v>
      </c>
      <c r="AX803">
        <v>644.33299999999997</v>
      </c>
      <c r="AY803">
        <v>639.66700000000003</v>
      </c>
      <c r="AZ803">
        <v>639</v>
      </c>
      <c r="BA803">
        <v>638.66700000000003</v>
      </c>
    </row>
    <row r="804" spans="1:56">
      <c r="A804" s="103">
        <v>45413</v>
      </c>
      <c r="B804" s="63">
        <v>30</v>
      </c>
      <c r="AP804">
        <v>685.09500000000003</v>
      </c>
      <c r="AQ804">
        <v>661.90499999999997</v>
      </c>
      <c r="AR804">
        <v>667.33299999999997</v>
      </c>
      <c r="AS804">
        <v>669.33299999999997</v>
      </c>
      <c r="AT804">
        <v>665.66700000000003</v>
      </c>
      <c r="AU804">
        <v>660.66700000000003</v>
      </c>
      <c r="AV804">
        <v>652.66700000000003</v>
      </c>
      <c r="AW804">
        <v>646</v>
      </c>
      <c r="AX804">
        <v>639.33299999999997</v>
      </c>
      <c r="AY804">
        <v>637</v>
      </c>
      <c r="AZ804">
        <v>636.33299999999997</v>
      </c>
      <c r="BA804">
        <v>636</v>
      </c>
    </row>
    <row r="805" spans="1:56">
      <c r="A805" s="95">
        <v>45414</v>
      </c>
      <c r="B805" s="63">
        <v>86</v>
      </c>
      <c r="AP805">
        <v>685.09500000000003</v>
      </c>
      <c r="AQ805">
        <v>659.38499999999999</v>
      </c>
      <c r="AR805">
        <v>664</v>
      </c>
      <c r="AS805">
        <v>668.66700000000003</v>
      </c>
      <c r="AT805">
        <v>666</v>
      </c>
      <c r="AU805">
        <v>661</v>
      </c>
      <c r="AV805">
        <v>654.33299999999997</v>
      </c>
      <c r="AW805">
        <v>648</v>
      </c>
      <c r="AX805">
        <v>641</v>
      </c>
      <c r="AY805">
        <v>638</v>
      </c>
      <c r="AZ805">
        <v>637</v>
      </c>
      <c r="BA805">
        <v>636</v>
      </c>
    </row>
    <row r="806" spans="1:56">
      <c r="A806" s="95">
        <v>45415</v>
      </c>
      <c r="B806" s="63">
        <v>146</v>
      </c>
      <c r="AQ806">
        <v>667.476</v>
      </c>
      <c r="AR806">
        <v>675.66700000000003</v>
      </c>
      <c r="AS806">
        <v>679</v>
      </c>
      <c r="AT806">
        <v>675.66700000000003</v>
      </c>
      <c r="AU806">
        <v>671.33299999999997</v>
      </c>
      <c r="AV806">
        <v>660.66700000000003</v>
      </c>
      <c r="AW806">
        <v>654</v>
      </c>
      <c r="AX806">
        <v>646.33299999999997</v>
      </c>
      <c r="AY806">
        <v>641</v>
      </c>
      <c r="AZ806">
        <v>639.66700000000003</v>
      </c>
      <c r="BA806">
        <v>638.33299999999997</v>
      </c>
    </row>
    <row r="807" spans="1:56">
      <c r="A807" s="103">
        <v>45418</v>
      </c>
      <c r="B807" s="63">
        <v>20</v>
      </c>
      <c r="AQ807">
        <v>665.548</v>
      </c>
      <c r="AR807">
        <v>676</v>
      </c>
      <c r="AS807">
        <v>679</v>
      </c>
      <c r="AT807">
        <v>675</v>
      </c>
      <c r="AU807">
        <v>670.5</v>
      </c>
      <c r="AV807">
        <v>660</v>
      </c>
      <c r="AW807">
        <v>653.5</v>
      </c>
      <c r="AX807">
        <v>647</v>
      </c>
      <c r="AY807">
        <v>640</v>
      </c>
      <c r="AZ807">
        <v>638.5</v>
      </c>
      <c r="BA807">
        <v>637</v>
      </c>
    </row>
    <row r="808" spans="1:56">
      <c r="A808" s="95">
        <v>45419</v>
      </c>
      <c r="B808" s="63">
        <v>210</v>
      </c>
      <c r="AQ808">
        <v>671.85299999999995</v>
      </c>
      <c r="AR808">
        <v>682</v>
      </c>
      <c r="AS808">
        <v>685.66700000000003</v>
      </c>
      <c r="AT808">
        <v>682</v>
      </c>
      <c r="AU808">
        <v>677.66700000000003</v>
      </c>
      <c r="AV808">
        <v>665.33299999999997</v>
      </c>
      <c r="AW808">
        <v>658</v>
      </c>
      <c r="AX808">
        <v>651</v>
      </c>
      <c r="AY808">
        <v>647.33299999999997</v>
      </c>
      <c r="AZ808">
        <v>645</v>
      </c>
      <c r="BA808">
        <v>642.66700000000003</v>
      </c>
    </row>
    <row r="809" spans="1:56">
      <c r="A809" s="95">
        <v>45420</v>
      </c>
      <c r="B809" s="63">
        <v>530</v>
      </c>
      <c r="AQ809">
        <v>675</v>
      </c>
      <c r="AR809">
        <v>683</v>
      </c>
      <c r="AS809">
        <v>687</v>
      </c>
      <c r="AT809">
        <v>683.33299999999997</v>
      </c>
      <c r="AU809">
        <v>679.33299999999997</v>
      </c>
      <c r="AV809">
        <v>666.33299999999997</v>
      </c>
      <c r="AW809">
        <v>659</v>
      </c>
      <c r="AX809">
        <v>652</v>
      </c>
      <c r="AY809">
        <v>650.33299999999997</v>
      </c>
      <c r="AZ809">
        <v>648.33299999999997</v>
      </c>
      <c r="BA809">
        <v>646.33299999999997</v>
      </c>
    </row>
    <row r="810" spans="1:56">
      <c r="A810" s="95">
        <v>45421</v>
      </c>
      <c r="B810" s="63">
        <v>0</v>
      </c>
      <c r="AQ810">
        <v>673.71400000000006</v>
      </c>
      <c r="AR810">
        <v>683.33299999999997</v>
      </c>
      <c r="AS810">
        <v>688</v>
      </c>
      <c r="AT810">
        <v>684</v>
      </c>
      <c r="AU810">
        <v>680</v>
      </c>
      <c r="AV810">
        <v>666.66700000000003</v>
      </c>
      <c r="AW810">
        <v>659.66700000000003</v>
      </c>
      <c r="AX810">
        <v>652.66700000000003</v>
      </c>
      <c r="AY810">
        <v>650.66700000000003</v>
      </c>
      <c r="AZ810">
        <v>648.66700000000003</v>
      </c>
      <c r="BA810">
        <v>646.66700000000003</v>
      </c>
    </row>
    <row r="811" spans="1:56">
      <c r="A811" s="95">
        <v>45422</v>
      </c>
      <c r="B811" s="63">
        <v>350</v>
      </c>
      <c r="AQ811">
        <v>681.63499999999999</v>
      </c>
      <c r="AR811">
        <v>696</v>
      </c>
      <c r="AS811">
        <v>698.33299999999997</v>
      </c>
      <c r="AT811">
        <v>693.33299999999997</v>
      </c>
      <c r="AU811">
        <v>688.66700000000003</v>
      </c>
      <c r="AV811">
        <v>674.33299999999997</v>
      </c>
      <c r="AW811">
        <v>666.66700000000003</v>
      </c>
      <c r="AX811">
        <v>659.33299999999997</v>
      </c>
      <c r="AY811">
        <v>656.33299999999997</v>
      </c>
      <c r="AZ811">
        <v>655</v>
      </c>
      <c r="BA811">
        <v>652.66700000000003</v>
      </c>
    </row>
    <row r="812" spans="1:56">
      <c r="A812" s="95">
        <v>45425</v>
      </c>
      <c r="B812" s="63">
        <v>220</v>
      </c>
      <c r="AQ812">
        <v>679.78599999999994</v>
      </c>
      <c r="AR812">
        <v>692.5</v>
      </c>
      <c r="AS812">
        <v>692</v>
      </c>
      <c r="AT812">
        <v>688</v>
      </c>
      <c r="AU812">
        <v>684</v>
      </c>
      <c r="AV812">
        <v>670.5</v>
      </c>
      <c r="AW812">
        <v>663</v>
      </c>
      <c r="AX812">
        <v>655.5</v>
      </c>
      <c r="AY812">
        <v>653.5</v>
      </c>
      <c r="AZ812">
        <v>653</v>
      </c>
      <c r="BA812">
        <v>652.5</v>
      </c>
    </row>
    <row r="813" spans="1:56">
      <c r="A813" s="95">
        <v>45426</v>
      </c>
      <c r="B813" s="63">
        <v>125</v>
      </c>
      <c r="AQ813">
        <v>679.524</v>
      </c>
      <c r="AR813">
        <v>693</v>
      </c>
      <c r="AS813">
        <v>693</v>
      </c>
      <c r="AT813">
        <v>688</v>
      </c>
      <c r="AU813">
        <v>683</v>
      </c>
      <c r="AV813">
        <v>670.66700000000003</v>
      </c>
      <c r="AW813">
        <v>663</v>
      </c>
      <c r="AX813">
        <v>655.66700000000003</v>
      </c>
      <c r="AY813">
        <v>653.66700000000003</v>
      </c>
      <c r="AZ813">
        <v>653</v>
      </c>
      <c r="BA813">
        <v>652.66700000000003</v>
      </c>
    </row>
    <row r="814" spans="1:56">
      <c r="A814" s="95">
        <v>45427</v>
      </c>
      <c r="B814" s="63">
        <v>190</v>
      </c>
      <c r="AQ814">
        <v>680.82500000000005</v>
      </c>
      <c r="AR814">
        <v>698</v>
      </c>
      <c r="AS814">
        <v>697</v>
      </c>
      <c r="AT814">
        <v>692.33299999999997</v>
      </c>
      <c r="AU814">
        <v>688</v>
      </c>
      <c r="AV814">
        <v>675.5</v>
      </c>
      <c r="AW814">
        <v>668</v>
      </c>
      <c r="AX814">
        <v>661</v>
      </c>
      <c r="AY814">
        <v>658.33299999999997</v>
      </c>
      <c r="AZ814">
        <v>657.66700000000003</v>
      </c>
      <c r="BA814">
        <v>657</v>
      </c>
      <c r="BB814">
        <v>655.5</v>
      </c>
      <c r="BC814">
        <v>655</v>
      </c>
      <c r="BD814">
        <v>654.5</v>
      </c>
    </row>
    <row r="815" spans="1:56">
      <c r="A815" s="95">
        <v>45428</v>
      </c>
      <c r="B815" s="63">
        <v>398</v>
      </c>
      <c r="AQ815">
        <v>682.33299999999997</v>
      </c>
      <c r="AR815">
        <v>705</v>
      </c>
      <c r="AS815">
        <v>703</v>
      </c>
      <c r="AT815">
        <v>697</v>
      </c>
      <c r="AU815">
        <v>692</v>
      </c>
      <c r="AV815">
        <v>680</v>
      </c>
      <c r="AW815">
        <v>672.66700000000003</v>
      </c>
      <c r="AX815">
        <v>666</v>
      </c>
      <c r="AY815">
        <v>662.66700000000003</v>
      </c>
      <c r="AZ815">
        <v>661</v>
      </c>
      <c r="BA815">
        <v>660.33299999999997</v>
      </c>
      <c r="BB815">
        <v>658.66700000000003</v>
      </c>
      <c r="BC815">
        <v>658</v>
      </c>
      <c r="BD815">
        <v>657.33299999999997</v>
      </c>
    </row>
    <row r="816" spans="1:56">
      <c r="A816" s="95">
        <v>45429</v>
      </c>
      <c r="B816" s="63">
        <v>110</v>
      </c>
      <c r="AQ816">
        <v>681.81</v>
      </c>
      <c r="AR816">
        <v>698</v>
      </c>
      <c r="AS816">
        <v>695.33299999999997</v>
      </c>
      <c r="AT816">
        <v>689.66700000000003</v>
      </c>
      <c r="AU816">
        <v>684.66700000000003</v>
      </c>
      <c r="AV816">
        <v>673.66700000000003</v>
      </c>
      <c r="AW816">
        <v>666.66700000000003</v>
      </c>
      <c r="AX816">
        <v>659.66700000000003</v>
      </c>
      <c r="AY816">
        <v>657.33299999999997</v>
      </c>
      <c r="AZ816">
        <v>656.66700000000003</v>
      </c>
      <c r="BA816">
        <v>656</v>
      </c>
      <c r="BB816">
        <v>654.66700000000003</v>
      </c>
      <c r="BC816">
        <v>654</v>
      </c>
      <c r="BD816">
        <v>653.33299999999997</v>
      </c>
    </row>
    <row r="817" spans="1:59">
      <c r="A817" s="95">
        <v>45432</v>
      </c>
      <c r="B817" s="63">
        <v>32</v>
      </c>
      <c r="AQ817">
        <v>687.38099999999997</v>
      </c>
      <c r="AR817">
        <v>702</v>
      </c>
      <c r="AS817">
        <v>700</v>
      </c>
      <c r="AT817">
        <v>694</v>
      </c>
      <c r="AU817">
        <v>688</v>
      </c>
      <c r="AV817">
        <v>676.5</v>
      </c>
      <c r="AW817">
        <v>670</v>
      </c>
      <c r="AX817">
        <v>663.5</v>
      </c>
      <c r="AY817">
        <v>660</v>
      </c>
      <c r="AZ817">
        <v>659.5</v>
      </c>
      <c r="BA817">
        <v>659</v>
      </c>
      <c r="BB817">
        <v>657</v>
      </c>
      <c r="BC817">
        <v>656.5</v>
      </c>
      <c r="BD817">
        <v>656</v>
      </c>
    </row>
    <row r="818" spans="1:59">
      <c r="A818" s="95">
        <v>45433</v>
      </c>
      <c r="B818" s="63">
        <v>510</v>
      </c>
      <c r="AQ818">
        <v>683.24199999999996</v>
      </c>
      <c r="AR818">
        <v>706.33299999999997</v>
      </c>
      <c r="AS818">
        <v>704</v>
      </c>
      <c r="AT818">
        <v>697</v>
      </c>
      <c r="AU818">
        <v>690</v>
      </c>
      <c r="AV818">
        <v>678</v>
      </c>
      <c r="AW818">
        <v>671</v>
      </c>
      <c r="AX818">
        <v>664.66700000000003</v>
      </c>
      <c r="AY818">
        <v>662</v>
      </c>
      <c r="AZ818">
        <v>661.33299999999997</v>
      </c>
      <c r="BA818">
        <v>660.33299999999997</v>
      </c>
      <c r="BB818">
        <v>657.33299999999997</v>
      </c>
      <c r="BC818">
        <v>656.33299999999997</v>
      </c>
      <c r="BD818">
        <v>655.33299999999997</v>
      </c>
    </row>
    <row r="819" spans="1:59">
      <c r="A819" s="95">
        <v>45434</v>
      </c>
      <c r="B819" s="63">
        <v>492</v>
      </c>
      <c r="AQ819">
        <v>683.274</v>
      </c>
      <c r="AR819">
        <v>709.66700000000003</v>
      </c>
      <c r="AS819">
        <v>707.66700000000003</v>
      </c>
      <c r="AT819">
        <v>699</v>
      </c>
      <c r="AU819">
        <v>691.33299999999997</v>
      </c>
      <c r="AV819">
        <v>680.66700000000003</v>
      </c>
      <c r="AW819">
        <v>673.33299999999997</v>
      </c>
      <c r="AX819">
        <v>667.66700000000003</v>
      </c>
      <c r="AY819">
        <v>664.66700000000003</v>
      </c>
      <c r="AZ819">
        <v>663.66700000000003</v>
      </c>
      <c r="BA819">
        <v>662.66700000000003</v>
      </c>
      <c r="BB819">
        <v>658.33299999999997</v>
      </c>
      <c r="BC819">
        <v>657.33299999999997</v>
      </c>
      <c r="BD819">
        <v>656.33299999999997</v>
      </c>
    </row>
    <row r="820" spans="1:59">
      <c r="A820" s="95">
        <v>45435</v>
      </c>
      <c r="B820" s="63">
        <v>110</v>
      </c>
      <c r="AQ820">
        <v>684.24599999999998</v>
      </c>
      <c r="AR820">
        <v>713</v>
      </c>
      <c r="AS820">
        <v>709.66700000000003</v>
      </c>
      <c r="AT820">
        <v>699.33299999999997</v>
      </c>
      <c r="AU820">
        <v>690.33299999999997</v>
      </c>
      <c r="AV820">
        <v>680.33299999999997</v>
      </c>
      <c r="AW820">
        <v>673.33299999999997</v>
      </c>
      <c r="AX820">
        <v>668.66700000000003</v>
      </c>
      <c r="AY820">
        <v>664.33299999999997</v>
      </c>
      <c r="AZ820">
        <v>663.33299999999997</v>
      </c>
      <c r="BA820">
        <v>662.33299999999997</v>
      </c>
      <c r="BB820">
        <v>657.66700000000003</v>
      </c>
      <c r="BC820">
        <v>656.66700000000003</v>
      </c>
      <c r="BD820">
        <v>655.66700000000003</v>
      </c>
    </row>
    <row r="821" spans="1:59">
      <c r="A821" s="95">
        <v>45436</v>
      </c>
      <c r="B821" s="63">
        <v>454</v>
      </c>
      <c r="AQ821">
        <v>685.73800000000006</v>
      </c>
      <c r="AR821">
        <v>723</v>
      </c>
      <c r="AS821">
        <v>717</v>
      </c>
      <c r="AT821">
        <v>704.66700000000003</v>
      </c>
      <c r="AU821">
        <v>693.33299999999997</v>
      </c>
      <c r="AV821">
        <v>683.66700000000003</v>
      </c>
      <c r="AW821">
        <v>676.33299999999997</v>
      </c>
      <c r="AX821">
        <v>670</v>
      </c>
      <c r="AY821">
        <v>667.33299999999997</v>
      </c>
      <c r="AZ821">
        <v>666.66700000000003</v>
      </c>
      <c r="BA821">
        <v>666</v>
      </c>
      <c r="BB821">
        <v>661.66700000000003</v>
      </c>
      <c r="BC821">
        <v>661</v>
      </c>
      <c r="BD821">
        <v>660.33299999999997</v>
      </c>
    </row>
    <row r="822" spans="1:59">
      <c r="A822" s="103">
        <v>45439</v>
      </c>
      <c r="B822" s="476">
        <v>0</v>
      </c>
      <c r="AQ822" s="189">
        <v>685.73800000000006</v>
      </c>
      <c r="AR822" s="189">
        <v>723</v>
      </c>
      <c r="AS822" s="189">
        <v>717</v>
      </c>
      <c r="AT822" s="189">
        <v>704.66700000000003</v>
      </c>
      <c r="AU822" s="189">
        <v>693.33299999999997</v>
      </c>
      <c r="AV822" s="189">
        <v>683.66700000000003</v>
      </c>
      <c r="AW822" s="189">
        <v>676.33299999999997</v>
      </c>
      <c r="AX822" s="189">
        <v>670</v>
      </c>
      <c r="AY822" s="189">
        <v>667.33299999999997</v>
      </c>
      <c r="AZ822" s="189">
        <v>666.66700000000003</v>
      </c>
      <c r="BA822" s="189">
        <v>666</v>
      </c>
      <c r="BB822" s="189">
        <v>661.66700000000003</v>
      </c>
      <c r="BC822" s="189">
        <v>661</v>
      </c>
      <c r="BD822" s="189">
        <v>660.33299999999997</v>
      </c>
    </row>
    <row r="823" spans="1:59">
      <c r="A823" s="95">
        <v>45440</v>
      </c>
      <c r="B823" s="63">
        <v>460</v>
      </c>
      <c r="AQ823">
        <v>687.60699999999997</v>
      </c>
      <c r="AR823">
        <v>721.66700000000003</v>
      </c>
      <c r="AS823">
        <v>714.33299999999997</v>
      </c>
      <c r="AT823">
        <v>699</v>
      </c>
      <c r="AU823">
        <v>688</v>
      </c>
      <c r="AV823">
        <v>678.33299999999997</v>
      </c>
      <c r="AW823">
        <v>672.33299999999997</v>
      </c>
      <c r="AX823">
        <v>668</v>
      </c>
      <c r="AY823">
        <v>663.66700000000003</v>
      </c>
      <c r="AZ823">
        <v>662.33299999999997</v>
      </c>
      <c r="BA823">
        <v>661</v>
      </c>
      <c r="BB823">
        <v>657.33299999999997</v>
      </c>
      <c r="BC823">
        <v>656.33299999999997</v>
      </c>
      <c r="BD823">
        <v>655.33299999999997</v>
      </c>
      <c r="BE823" s="760">
        <v>629</v>
      </c>
      <c r="BF823" s="760">
        <v>629</v>
      </c>
      <c r="BG823" s="760">
        <v>629</v>
      </c>
    </row>
    <row r="824" spans="1:59">
      <c r="A824" s="95">
        <v>45441</v>
      </c>
      <c r="B824" s="63">
        <v>159</v>
      </c>
      <c r="AQ824">
        <v>689.09900000000005</v>
      </c>
      <c r="AR824">
        <v>723.66700000000003</v>
      </c>
      <c r="AS824">
        <v>715</v>
      </c>
      <c r="AT824">
        <v>699.66700000000003</v>
      </c>
      <c r="AU824">
        <v>688.33299999999997</v>
      </c>
      <c r="AV824">
        <v>678.66700000000003</v>
      </c>
      <c r="AW824">
        <v>673.66700000000003</v>
      </c>
      <c r="AX824">
        <v>670</v>
      </c>
      <c r="AY824">
        <v>667.33299999999997</v>
      </c>
      <c r="AZ824">
        <v>665.33299999999997</v>
      </c>
      <c r="BA824">
        <v>664</v>
      </c>
      <c r="BB824">
        <v>660</v>
      </c>
      <c r="BC824">
        <v>659</v>
      </c>
      <c r="BD824">
        <v>658</v>
      </c>
      <c r="BE824">
        <v>629</v>
      </c>
      <c r="BF824">
        <v>629</v>
      </c>
      <c r="BG824">
        <v>629</v>
      </c>
    </row>
    <row r="825" spans="1:59">
      <c r="A825" s="95">
        <v>45442</v>
      </c>
      <c r="B825" s="63">
        <v>40</v>
      </c>
      <c r="AQ825">
        <v>690.59100000000001</v>
      </c>
      <c r="AR825">
        <v>724.66700000000003</v>
      </c>
      <c r="AS825">
        <v>714.33299999999997</v>
      </c>
      <c r="AT825">
        <v>699.33299999999997</v>
      </c>
      <c r="AU825">
        <v>688</v>
      </c>
      <c r="AV825">
        <v>678.33299999999997</v>
      </c>
      <c r="AW825">
        <v>673</v>
      </c>
      <c r="AX825">
        <v>670</v>
      </c>
      <c r="AY825">
        <v>666.66700000000003</v>
      </c>
      <c r="AZ825">
        <v>665</v>
      </c>
      <c r="BA825">
        <v>663.66700000000003</v>
      </c>
      <c r="BB825">
        <v>659.66700000000003</v>
      </c>
      <c r="BC825">
        <v>658.66700000000003</v>
      </c>
      <c r="BD825">
        <v>657.66700000000003</v>
      </c>
      <c r="BE825">
        <v>629</v>
      </c>
      <c r="BF825">
        <v>629</v>
      </c>
      <c r="BG825">
        <v>629</v>
      </c>
    </row>
    <row r="826" spans="1:59">
      <c r="A826" s="95">
        <v>45443</v>
      </c>
      <c r="B826" s="63">
        <v>70</v>
      </c>
      <c r="AQ826">
        <v>691.96400000000006</v>
      </c>
      <c r="AR826">
        <v>724.66700000000003</v>
      </c>
      <c r="AS826">
        <v>715</v>
      </c>
      <c r="AT826">
        <v>692.33299999999997</v>
      </c>
      <c r="AU826">
        <v>691.66700000000003</v>
      </c>
      <c r="AV826">
        <v>680.66700000000003</v>
      </c>
      <c r="AW826">
        <v>674.66700000000003</v>
      </c>
      <c r="AX826">
        <v>670.66700000000003</v>
      </c>
      <c r="AY826">
        <v>668.33299999999997</v>
      </c>
      <c r="AZ826">
        <v>666.66700000000003</v>
      </c>
      <c r="BA826">
        <v>665.33299999999997</v>
      </c>
      <c r="BB826">
        <v>661.33299999999997</v>
      </c>
      <c r="BC826">
        <v>660.66700000000003</v>
      </c>
      <c r="BD826">
        <v>660</v>
      </c>
    </row>
    <row r="827" spans="1:59">
      <c r="A827" s="95">
        <v>45446</v>
      </c>
      <c r="B827" s="63">
        <v>240</v>
      </c>
      <c r="AQ827">
        <v>691.96400000000006</v>
      </c>
      <c r="AR827">
        <v>730</v>
      </c>
      <c r="AS827">
        <v>719.33299999999997</v>
      </c>
      <c r="AT827">
        <v>703.33299999999997</v>
      </c>
      <c r="AU827">
        <v>696</v>
      </c>
      <c r="AV827">
        <v>684.66700000000003</v>
      </c>
      <c r="AW827">
        <v>678.66700000000003</v>
      </c>
      <c r="AX827">
        <v>674.33299999999997</v>
      </c>
      <c r="AY827">
        <v>670.33299999999997</v>
      </c>
      <c r="AZ827">
        <v>667.66700000000003</v>
      </c>
      <c r="BA827">
        <v>665</v>
      </c>
      <c r="BB827">
        <v>661</v>
      </c>
      <c r="BC827">
        <v>660</v>
      </c>
      <c r="BD827">
        <v>659</v>
      </c>
    </row>
    <row r="828" spans="1:59">
      <c r="A828" s="95">
        <v>45447</v>
      </c>
      <c r="B828" s="63">
        <v>10</v>
      </c>
      <c r="AQ828">
        <v>691.96400000000006</v>
      </c>
      <c r="AR828">
        <v>731.05</v>
      </c>
      <c r="AS828">
        <v>720</v>
      </c>
      <c r="AT828">
        <v>705</v>
      </c>
      <c r="AU828">
        <v>697</v>
      </c>
      <c r="AV828">
        <v>684.66700000000003</v>
      </c>
      <c r="AW828">
        <v>678.66700000000003</v>
      </c>
      <c r="AX828">
        <v>674.33299999999997</v>
      </c>
      <c r="AY828">
        <v>670.33299999999997</v>
      </c>
      <c r="AZ828">
        <v>667.66700000000003</v>
      </c>
      <c r="BA828">
        <v>665</v>
      </c>
      <c r="BB828">
        <v>661</v>
      </c>
      <c r="BC828">
        <v>660</v>
      </c>
      <c r="BD828">
        <v>659</v>
      </c>
    </row>
    <row r="829" spans="1:59">
      <c r="A829" s="95">
        <v>45448</v>
      </c>
      <c r="B829" s="63">
        <v>20</v>
      </c>
      <c r="AR829">
        <v>733.83299999999997</v>
      </c>
      <c r="AS829">
        <v>720</v>
      </c>
      <c r="AT829">
        <v>704.66700000000003</v>
      </c>
      <c r="AU829">
        <v>696.66700000000003</v>
      </c>
      <c r="AV829">
        <v>684.66700000000003</v>
      </c>
      <c r="AW829">
        <v>679</v>
      </c>
      <c r="AX829">
        <v>674.66700000000003</v>
      </c>
      <c r="AY829">
        <v>670.33299999999997</v>
      </c>
      <c r="AZ829">
        <v>667.66700000000003</v>
      </c>
      <c r="BA829">
        <v>665</v>
      </c>
      <c r="BB829">
        <v>661</v>
      </c>
      <c r="BC829">
        <v>660</v>
      </c>
      <c r="BD829">
        <v>659</v>
      </c>
    </row>
    <row r="830" spans="1:59">
      <c r="A830" s="95">
        <v>45449</v>
      </c>
      <c r="B830" s="63">
        <v>200</v>
      </c>
      <c r="AR830">
        <v>735.21299999999997</v>
      </c>
      <c r="AS830">
        <v>717</v>
      </c>
      <c r="AT830">
        <v>700</v>
      </c>
      <c r="AU830">
        <v>690</v>
      </c>
      <c r="AV830">
        <v>680</v>
      </c>
      <c r="AW830">
        <v>674</v>
      </c>
      <c r="AX830">
        <v>670</v>
      </c>
      <c r="AY830">
        <v>667</v>
      </c>
      <c r="AZ830">
        <v>665</v>
      </c>
      <c r="BA830">
        <v>663</v>
      </c>
      <c r="BB830">
        <v>659</v>
      </c>
      <c r="BC830">
        <v>659</v>
      </c>
      <c r="BD830">
        <v>659</v>
      </c>
    </row>
    <row r="831" spans="1:59">
      <c r="A831" s="95">
        <v>45450</v>
      </c>
      <c r="B831" s="63">
        <v>0</v>
      </c>
      <c r="AR831">
        <v>737.56299999999999</v>
      </c>
      <c r="AS831">
        <v>717.66700000000003</v>
      </c>
      <c r="AT831">
        <v>700.5</v>
      </c>
      <c r="AU831">
        <v>692.5</v>
      </c>
      <c r="AV831">
        <v>683.33299999999997</v>
      </c>
      <c r="AW831">
        <v>678</v>
      </c>
      <c r="AX831">
        <v>673.33299999999997</v>
      </c>
      <c r="AY831">
        <v>669.33299999999997</v>
      </c>
      <c r="AZ831">
        <v>666.66700000000003</v>
      </c>
      <c r="BA831">
        <v>664</v>
      </c>
      <c r="BB831">
        <v>660</v>
      </c>
      <c r="BC831">
        <v>659</v>
      </c>
      <c r="BD831">
        <v>658</v>
      </c>
    </row>
    <row r="832" spans="1:59">
      <c r="A832" s="95">
        <v>45453</v>
      </c>
      <c r="B832" s="63">
        <v>520</v>
      </c>
      <c r="AR832">
        <v>743.05</v>
      </c>
      <c r="AS832">
        <v>712.33299999999997</v>
      </c>
      <c r="AT832">
        <v>693</v>
      </c>
      <c r="AU832">
        <v>681.66700000000003</v>
      </c>
      <c r="AV832">
        <v>672.33299999999997</v>
      </c>
      <c r="AW832">
        <v>667.66700000000003</v>
      </c>
      <c r="AX832">
        <v>662.66700000000003</v>
      </c>
      <c r="AY832">
        <v>661.33299999999997</v>
      </c>
      <c r="AZ832">
        <v>659.33299999999997</v>
      </c>
      <c r="BA832">
        <v>657.66700000000003</v>
      </c>
      <c r="BB832">
        <v>656.66700000000003</v>
      </c>
      <c r="BC832">
        <v>656</v>
      </c>
      <c r="BD832">
        <v>655.33299999999997</v>
      </c>
    </row>
    <row r="833" spans="1:62">
      <c r="A833" s="95">
        <v>45454</v>
      </c>
      <c r="B833" s="63">
        <v>440</v>
      </c>
      <c r="AR833">
        <v>743.779</v>
      </c>
      <c r="AS833">
        <v>709.33299999999997</v>
      </c>
      <c r="AT833">
        <v>689.66700000000003</v>
      </c>
      <c r="AU833">
        <v>679</v>
      </c>
      <c r="AV833">
        <v>668.66700000000003</v>
      </c>
      <c r="AW833">
        <v>664</v>
      </c>
      <c r="AX833">
        <v>660</v>
      </c>
      <c r="AY833">
        <v>656</v>
      </c>
      <c r="AZ833">
        <v>655</v>
      </c>
      <c r="BA833">
        <v>654.33299999999997</v>
      </c>
      <c r="BB833">
        <v>655</v>
      </c>
      <c r="BC833">
        <v>655</v>
      </c>
      <c r="BD833">
        <v>655</v>
      </c>
      <c r="BE833">
        <v>654.66700000000003</v>
      </c>
      <c r="BF833">
        <v>654.66700000000003</v>
      </c>
      <c r="BG833">
        <v>654.66700000000003</v>
      </c>
      <c r="BH833">
        <v>650.33299999999997</v>
      </c>
      <c r="BI833">
        <v>650.33299999999997</v>
      </c>
      <c r="BJ833">
        <v>650.33299999999997</v>
      </c>
    </row>
    <row r="834" spans="1:62">
      <c r="A834" s="95">
        <v>45455</v>
      </c>
      <c r="B834" s="63">
        <v>305</v>
      </c>
      <c r="AR834">
        <v>745.26300000000003</v>
      </c>
      <c r="AS834">
        <v>722.33299999999997</v>
      </c>
      <c r="AT834">
        <v>702.66700000000003</v>
      </c>
      <c r="AU834">
        <v>690</v>
      </c>
      <c r="AV834">
        <v>680</v>
      </c>
      <c r="AW834">
        <v>673.33299999999997</v>
      </c>
      <c r="AX834">
        <v>665.33299999999997</v>
      </c>
      <c r="AY834">
        <v>660.33299999999997</v>
      </c>
      <c r="AZ834">
        <v>660</v>
      </c>
      <c r="BA834">
        <v>660</v>
      </c>
      <c r="BB834">
        <v>658.66700000000003</v>
      </c>
      <c r="BC834">
        <v>658.66700000000003</v>
      </c>
      <c r="BD834">
        <v>658.66700000000003</v>
      </c>
      <c r="BE834">
        <v>658.33299999999997</v>
      </c>
      <c r="BF834">
        <v>658.33299999999997</v>
      </c>
      <c r="BG834">
        <v>658.33299999999997</v>
      </c>
      <c r="BH834">
        <v>653</v>
      </c>
      <c r="BI834">
        <v>652</v>
      </c>
      <c r="BJ834">
        <v>652</v>
      </c>
    </row>
    <row r="835" spans="1:62">
      <c r="A835" s="95">
        <v>45456</v>
      </c>
      <c r="B835" s="63">
        <v>535</v>
      </c>
      <c r="AR835">
        <v>747.31299999999999</v>
      </c>
      <c r="AS835">
        <v>725</v>
      </c>
      <c r="AT835">
        <v>706</v>
      </c>
      <c r="AU835">
        <v>692.33299999999997</v>
      </c>
      <c r="AV835">
        <v>683</v>
      </c>
      <c r="AW835">
        <v>675.33299999999997</v>
      </c>
      <c r="AX835">
        <v>668</v>
      </c>
      <c r="AY835">
        <v>662</v>
      </c>
      <c r="AZ835">
        <v>660.66700000000003</v>
      </c>
      <c r="BA835">
        <v>660.33299999999997</v>
      </c>
      <c r="BB835">
        <v>657.66700000000003</v>
      </c>
      <c r="BC835">
        <v>657.66700000000003</v>
      </c>
      <c r="BD835">
        <v>657.66700000000003</v>
      </c>
      <c r="BE835">
        <v>656.33299999999997</v>
      </c>
      <c r="BF835">
        <v>656.33299999999997</v>
      </c>
      <c r="BG835">
        <v>656.33299999999997</v>
      </c>
      <c r="BH835">
        <v>652.66700000000003</v>
      </c>
      <c r="BI835">
        <v>652.66700000000003</v>
      </c>
      <c r="BJ835">
        <v>652.66700000000003</v>
      </c>
    </row>
    <row r="836" spans="1:62">
      <c r="A836" s="95">
        <v>45457</v>
      </c>
      <c r="B836" s="63">
        <v>0</v>
      </c>
      <c r="AR836">
        <v>747.13800000000003</v>
      </c>
      <c r="AS836">
        <v>724.66700000000003</v>
      </c>
      <c r="AT836">
        <v>706.33299999999997</v>
      </c>
      <c r="AU836">
        <v>693</v>
      </c>
      <c r="AV836">
        <v>683</v>
      </c>
      <c r="AW836">
        <v>675.33299999999997</v>
      </c>
      <c r="AX836">
        <v>668</v>
      </c>
      <c r="AY836">
        <v>662.33299999999997</v>
      </c>
      <c r="AZ836">
        <v>660.66700000000003</v>
      </c>
      <c r="BA836">
        <v>660</v>
      </c>
      <c r="BB836">
        <v>658</v>
      </c>
      <c r="BC836">
        <v>658</v>
      </c>
      <c r="BD836">
        <v>658</v>
      </c>
      <c r="BE836">
        <v>656.66700000000003</v>
      </c>
      <c r="BF836">
        <v>656.66700000000003</v>
      </c>
      <c r="BG836">
        <v>656.66700000000003</v>
      </c>
      <c r="BH836">
        <v>652</v>
      </c>
      <c r="BI836">
        <v>652</v>
      </c>
      <c r="BJ836">
        <v>652</v>
      </c>
    </row>
    <row r="837" spans="1:62">
      <c r="A837" s="95">
        <v>45460</v>
      </c>
      <c r="B837" s="63">
        <v>201</v>
      </c>
      <c r="AR837">
        <v>745.07500000000005</v>
      </c>
      <c r="AS837">
        <v>714.66700000000003</v>
      </c>
      <c r="AT837">
        <v>700</v>
      </c>
      <c r="AU837">
        <v>689</v>
      </c>
      <c r="AV837">
        <v>678.66700000000003</v>
      </c>
      <c r="AW837">
        <v>670.66700000000003</v>
      </c>
      <c r="AX837">
        <v>663.33299999999997</v>
      </c>
      <c r="AY837">
        <v>660.33299999999997</v>
      </c>
      <c r="AZ837">
        <v>658.66700000000003</v>
      </c>
      <c r="BA837">
        <v>658</v>
      </c>
      <c r="BB837">
        <v>657.33299999999997</v>
      </c>
      <c r="BC837">
        <v>657.33299999999997</v>
      </c>
      <c r="BD837">
        <v>657.33299999999997</v>
      </c>
      <c r="BE837">
        <v>655</v>
      </c>
      <c r="BF837">
        <v>655</v>
      </c>
      <c r="BG837">
        <v>655</v>
      </c>
      <c r="BH837">
        <v>652</v>
      </c>
      <c r="BI837">
        <v>651.33299999999997</v>
      </c>
      <c r="BJ837">
        <v>651.33299999999997</v>
      </c>
    </row>
    <row r="838" spans="1:62">
      <c r="A838" s="95">
        <v>45461</v>
      </c>
      <c r="B838" s="63">
        <v>512</v>
      </c>
      <c r="AR838" s="176">
        <v>742.29600000000005</v>
      </c>
      <c r="AS838" s="176">
        <v>714.66700000000003</v>
      </c>
      <c r="AT838" s="176">
        <v>700.33299999999997</v>
      </c>
      <c r="AU838" s="176">
        <v>689</v>
      </c>
      <c r="AV838" s="176">
        <v>678.66700000000003</v>
      </c>
      <c r="AW838" s="176">
        <v>670.33299999999997</v>
      </c>
      <c r="AX838" s="176">
        <v>662.33299999999997</v>
      </c>
      <c r="AY838" s="176">
        <v>659.66700000000003</v>
      </c>
      <c r="AZ838" s="176">
        <v>658</v>
      </c>
      <c r="BA838" s="176">
        <v>657.33299999999997</v>
      </c>
      <c r="BB838" s="176">
        <v>657</v>
      </c>
      <c r="BC838" s="176">
        <v>657</v>
      </c>
      <c r="BD838" s="176">
        <v>657</v>
      </c>
      <c r="BE838" s="176">
        <v>655</v>
      </c>
      <c r="BF838" s="176">
        <v>655</v>
      </c>
      <c r="BG838" s="176">
        <v>655</v>
      </c>
      <c r="BH838" s="176">
        <v>650.66700000000003</v>
      </c>
      <c r="BI838" s="176">
        <v>650</v>
      </c>
      <c r="BJ838" s="176">
        <v>650</v>
      </c>
    </row>
    <row r="839" spans="1:62" s="189" customFormat="1">
      <c r="A839" s="103">
        <v>45462</v>
      </c>
      <c r="B839" s="476"/>
      <c r="AR839" s="189">
        <v>742.29600000000005</v>
      </c>
      <c r="AS839" s="189">
        <v>714.66700000000003</v>
      </c>
      <c r="AT839" s="189">
        <v>700.33299999999997</v>
      </c>
      <c r="AU839" s="189">
        <v>689</v>
      </c>
      <c r="AV839" s="189">
        <v>678.66700000000003</v>
      </c>
      <c r="AW839" s="189">
        <v>670.33299999999997</v>
      </c>
      <c r="AX839" s="189">
        <v>662.33299999999997</v>
      </c>
      <c r="AY839" s="189">
        <v>659.66700000000003</v>
      </c>
      <c r="AZ839" s="189">
        <v>658</v>
      </c>
      <c r="BA839" s="189">
        <v>657.33299999999997</v>
      </c>
      <c r="BB839" s="189">
        <v>657</v>
      </c>
      <c r="BC839" s="189">
        <v>657</v>
      </c>
      <c r="BD839" s="189">
        <v>657</v>
      </c>
      <c r="BE839" s="189">
        <v>655</v>
      </c>
      <c r="BF839" s="189">
        <v>655</v>
      </c>
      <c r="BG839" s="189">
        <v>655</v>
      </c>
      <c r="BH839" s="189">
        <v>650.66700000000003</v>
      </c>
      <c r="BI839" s="189">
        <v>650</v>
      </c>
      <c r="BJ839" s="189">
        <v>650</v>
      </c>
    </row>
    <row r="840" spans="1:62">
      <c r="A840" s="95">
        <v>45463</v>
      </c>
      <c r="B840" s="63">
        <v>241</v>
      </c>
      <c r="AR840">
        <v>741.01300000000003</v>
      </c>
      <c r="AS840">
        <v>716</v>
      </c>
      <c r="AT840">
        <v>700</v>
      </c>
      <c r="AU840">
        <v>687.5</v>
      </c>
      <c r="AV840">
        <v>678</v>
      </c>
      <c r="AW840">
        <v>668</v>
      </c>
      <c r="AX840">
        <v>660.5</v>
      </c>
      <c r="AY840">
        <v>658</v>
      </c>
      <c r="AZ840">
        <v>654.5</v>
      </c>
      <c r="BA840">
        <v>653</v>
      </c>
      <c r="BB840">
        <v>654.5</v>
      </c>
      <c r="BC840">
        <v>654.5</v>
      </c>
      <c r="BD840">
        <v>654.5</v>
      </c>
      <c r="BE840">
        <v>653</v>
      </c>
      <c r="BF840">
        <v>653</v>
      </c>
      <c r="BG840">
        <v>653</v>
      </c>
      <c r="BH840">
        <v>649</v>
      </c>
      <c r="BI840">
        <v>648.5</v>
      </c>
      <c r="BJ840">
        <v>648.5</v>
      </c>
    </row>
    <row r="841" spans="1:62">
      <c r="A841" s="95">
        <v>45464</v>
      </c>
      <c r="B841" s="63">
        <v>165</v>
      </c>
      <c r="AR841">
        <v>742.56700000000001</v>
      </c>
      <c r="AS841">
        <v>726</v>
      </c>
      <c r="AT841">
        <v>710</v>
      </c>
      <c r="AU841">
        <v>696</v>
      </c>
      <c r="AV841">
        <v>686</v>
      </c>
      <c r="AW841">
        <v>676</v>
      </c>
      <c r="AX841">
        <v>666.66700000000003</v>
      </c>
      <c r="AY841">
        <v>664</v>
      </c>
      <c r="AZ841">
        <v>663.33299999999997</v>
      </c>
      <c r="BA841">
        <v>663</v>
      </c>
      <c r="BB841">
        <v>662.66700000000003</v>
      </c>
      <c r="BC841">
        <v>662.66700000000003</v>
      </c>
      <c r="BD841">
        <v>662.66700000000003</v>
      </c>
      <c r="BE841">
        <v>661.33299999999997</v>
      </c>
      <c r="BF841">
        <v>661.33299999999997</v>
      </c>
      <c r="BG841">
        <v>661.33299999999997</v>
      </c>
      <c r="BH841">
        <v>656.66700000000003</v>
      </c>
      <c r="BI841">
        <v>656.66700000000003</v>
      </c>
      <c r="BJ841">
        <v>656.66700000000003</v>
      </c>
    </row>
    <row r="842" spans="1:62">
      <c r="A842" s="95">
        <v>45467</v>
      </c>
      <c r="B842" s="63">
        <v>350</v>
      </c>
      <c r="AR842">
        <v>743.471</v>
      </c>
      <c r="AS842">
        <v>739</v>
      </c>
      <c r="AT842">
        <v>720.66700000000003</v>
      </c>
      <c r="AU842">
        <v>707.66700000000003</v>
      </c>
      <c r="AV842">
        <v>695.33299999999997</v>
      </c>
      <c r="AW842">
        <v>684.66700000000003</v>
      </c>
      <c r="AX842">
        <v>675.33299999999997</v>
      </c>
      <c r="AY842">
        <v>669</v>
      </c>
      <c r="AZ842">
        <v>668</v>
      </c>
      <c r="BA842">
        <v>667</v>
      </c>
      <c r="BB842">
        <v>666.33299999999997</v>
      </c>
      <c r="BC842">
        <v>666.33299999999997</v>
      </c>
      <c r="BD842">
        <v>666.33299999999997</v>
      </c>
      <c r="BE842">
        <v>663</v>
      </c>
      <c r="BF842">
        <v>663</v>
      </c>
      <c r="BG842">
        <v>663</v>
      </c>
      <c r="BH842">
        <v>658.33299999999997</v>
      </c>
      <c r="BI842">
        <v>659.33299999999997</v>
      </c>
      <c r="BJ842">
        <v>659.33299999999997</v>
      </c>
    </row>
    <row r="843" spans="1:62">
      <c r="A843" s="95">
        <v>45468</v>
      </c>
      <c r="B843" s="63">
        <v>355</v>
      </c>
      <c r="AR843">
        <v>744.27499999999998</v>
      </c>
      <c r="AS843">
        <v>744.33299999999997</v>
      </c>
      <c r="AT843">
        <v>723</v>
      </c>
      <c r="AU843">
        <v>711.33299999999997</v>
      </c>
      <c r="AV843">
        <v>696.33299999999997</v>
      </c>
      <c r="AW843">
        <v>684</v>
      </c>
      <c r="AX843">
        <v>672.66700000000003</v>
      </c>
      <c r="AY843">
        <v>670.66700000000003</v>
      </c>
      <c r="AZ843">
        <v>669.66700000000003</v>
      </c>
      <c r="BA843">
        <v>668.66700000000003</v>
      </c>
      <c r="BB843">
        <v>667</v>
      </c>
      <c r="BC843">
        <v>667</v>
      </c>
      <c r="BD843">
        <v>667</v>
      </c>
      <c r="BE843">
        <v>665.33299999999997</v>
      </c>
      <c r="BF843">
        <v>665.33299999999997</v>
      </c>
      <c r="BG843">
        <v>665.33299999999997</v>
      </c>
      <c r="BH843">
        <v>659</v>
      </c>
      <c r="BI843">
        <v>657.66700000000003</v>
      </c>
      <c r="BJ843">
        <v>657.66700000000003</v>
      </c>
    </row>
    <row r="844" spans="1:62">
      <c r="A844" s="95">
        <v>45469</v>
      </c>
      <c r="B844" s="63">
        <v>405</v>
      </c>
      <c r="AR844">
        <v>744.82899999999995</v>
      </c>
      <c r="AS844">
        <v>746</v>
      </c>
      <c r="AT844">
        <v>725</v>
      </c>
      <c r="AU844">
        <v>708.66700000000003</v>
      </c>
      <c r="AV844">
        <v>694</v>
      </c>
      <c r="AW844">
        <v>681.66700000000003</v>
      </c>
      <c r="AX844">
        <v>670.66700000000003</v>
      </c>
      <c r="AY844">
        <v>667.33299999999997</v>
      </c>
      <c r="AZ844">
        <v>667</v>
      </c>
      <c r="BA844">
        <v>666.66700000000003</v>
      </c>
      <c r="BB844">
        <v>665.33299999999997</v>
      </c>
      <c r="BC844">
        <v>665.33299999999997</v>
      </c>
      <c r="BD844">
        <v>665.33299999999997</v>
      </c>
      <c r="BE844">
        <v>664</v>
      </c>
      <c r="BF844">
        <v>664</v>
      </c>
      <c r="BG844">
        <v>664</v>
      </c>
      <c r="BH844">
        <v>659</v>
      </c>
      <c r="BI844">
        <v>658.33299999999997</v>
      </c>
      <c r="BJ844">
        <v>658.33299999999997</v>
      </c>
    </row>
    <row r="845" spans="1:62">
      <c r="A845" s="95">
        <v>45470</v>
      </c>
      <c r="B845" s="63">
        <v>170</v>
      </c>
      <c r="AR845">
        <v>745.20799999999997</v>
      </c>
      <c r="AS845">
        <v>740.66700000000003</v>
      </c>
      <c r="AT845">
        <v>721.33299999999997</v>
      </c>
      <c r="AU845">
        <v>705.33299999999997</v>
      </c>
      <c r="AV845">
        <v>690.33299999999997</v>
      </c>
      <c r="AW845">
        <v>676.66700000000003</v>
      </c>
      <c r="AX845">
        <v>665</v>
      </c>
      <c r="AY845">
        <v>663.33299999999997</v>
      </c>
      <c r="AZ845">
        <v>663.33299999999997</v>
      </c>
      <c r="BA845">
        <v>663.33299999999997</v>
      </c>
      <c r="BB845">
        <v>661.33299999999997</v>
      </c>
      <c r="BC845">
        <v>661.33299999999997</v>
      </c>
      <c r="BD845">
        <v>661.33299999999997</v>
      </c>
      <c r="BE845">
        <v>658.66700000000003</v>
      </c>
      <c r="BF845">
        <v>658.66700000000003</v>
      </c>
      <c r="BG845">
        <v>658.66700000000003</v>
      </c>
      <c r="BH845">
        <v>652</v>
      </c>
      <c r="BI845">
        <v>653</v>
      </c>
      <c r="BJ845">
        <v>653</v>
      </c>
    </row>
    <row r="846" spans="1:62">
      <c r="A846" s="95">
        <v>45471</v>
      </c>
      <c r="B846" s="63">
        <v>30</v>
      </c>
      <c r="AR846">
        <v>745.68799999999999</v>
      </c>
      <c r="AS846">
        <v>740.5</v>
      </c>
      <c r="AT846">
        <v>719.5</v>
      </c>
      <c r="AU846">
        <v>703</v>
      </c>
      <c r="AV846">
        <v>685.5</v>
      </c>
      <c r="AW846">
        <v>673</v>
      </c>
      <c r="AX846">
        <v>662</v>
      </c>
      <c r="AY846">
        <v>661</v>
      </c>
      <c r="AZ846">
        <v>661</v>
      </c>
      <c r="BA846">
        <v>660</v>
      </c>
      <c r="BB846">
        <v>659.5</v>
      </c>
      <c r="BC846">
        <v>659.5</v>
      </c>
      <c r="BD846">
        <v>659.5</v>
      </c>
      <c r="BE846">
        <v>656.5</v>
      </c>
      <c r="BF846">
        <v>656.5</v>
      </c>
      <c r="BG846">
        <v>656.5</v>
      </c>
      <c r="BH846">
        <v>649.5</v>
      </c>
      <c r="BI846">
        <v>649.5</v>
      </c>
      <c r="BJ846">
        <v>649.5</v>
      </c>
    </row>
    <row r="847" spans="1:62">
      <c r="A847" s="95">
        <v>45474</v>
      </c>
      <c r="B847" s="63">
        <v>160</v>
      </c>
      <c r="AR847">
        <v>745.68799999999999</v>
      </c>
      <c r="AS847">
        <v>744.80100000000004</v>
      </c>
      <c r="AT847">
        <v>714.66700000000003</v>
      </c>
      <c r="AU847">
        <v>698</v>
      </c>
      <c r="AV847">
        <v>678.33299999999997</v>
      </c>
      <c r="AW847">
        <v>664.66700000000003</v>
      </c>
      <c r="AX847">
        <v>654</v>
      </c>
      <c r="AY847">
        <v>653.33299999999997</v>
      </c>
      <c r="AZ847">
        <v>653.33299999999997</v>
      </c>
      <c r="BA847">
        <v>653</v>
      </c>
      <c r="BB847">
        <v>652.66700000000003</v>
      </c>
      <c r="BC847">
        <v>652.66700000000003</v>
      </c>
      <c r="BD847">
        <v>652.33299999999997</v>
      </c>
      <c r="BE847">
        <v>650.66700000000003</v>
      </c>
      <c r="BF847">
        <v>650.66700000000003</v>
      </c>
      <c r="BG847">
        <v>650.33299999999997</v>
      </c>
      <c r="BH847">
        <v>646</v>
      </c>
      <c r="BI847">
        <v>646</v>
      </c>
      <c r="BJ847">
        <v>645.66700000000003</v>
      </c>
    </row>
    <row r="848" spans="1:62">
      <c r="A848" s="95">
        <v>45475</v>
      </c>
      <c r="B848" s="63">
        <v>145</v>
      </c>
      <c r="AR848">
        <v>745.68799999999999</v>
      </c>
      <c r="AS848">
        <v>738.64099999999996</v>
      </c>
      <c r="AT848">
        <v>709.33299999999997</v>
      </c>
      <c r="AU848">
        <v>693.66700000000003</v>
      </c>
      <c r="AV848">
        <v>672.33299999999997</v>
      </c>
      <c r="AW848">
        <v>659.66700000000003</v>
      </c>
      <c r="AX848">
        <v>649</v>
      </c>
      <c r="AY848">
        <v>648.33299999999997</v>
      </c>
      <c r="AZ848">
        <v>648.33299999999997</v>
      </c>
      <c r="BA848">
        <v>648.33299999999997</v>
      </c>
      <c r="BB848">
        <v>648</v>
      </c>
      <c r="BC848">
        <v>648</v>
      </c>
      <c r="BD848">
        <v>647.66700000000003</v>
      </c>
      <c r="BE848">
        <v>646.66700000000003</v>
      </c>
      <c r="BF848">
        <v>646.66700000000003</v>
      </c>
      <c r="BG848">
        <v>646.33299999999997</v>
      </c>
      <c r="BH848">
        <v>642.66700000000003</v>
      </c>
      <c r="BI848">
        <v>642.66700000000003</v>
      </c>
      <c r="BJ848">
        <v>642.66700000000003</v>
      </c>
    </row>
    <row r="849" spans="1:62">
      <c r="A849" s="95">
        <v>45476</v>
      </c>
      <c r="B849" s="63">
        <v>490</v>
      </c>
      <c r="AS849">
        <v>732.20699999999999</v>
      </c>
      <c r="AT849">
        <v>700</v>
      </c>
      <c r="AU849">
        <v>685.5</v>
      </c>
      <c r="AV849">
        <v>671.5</v>
      </c>
      <c r="AW849">
        <v>658</v>
      </c>
      <c r="AX849">
        <v>647</v>
      </c>
      <c r="AY849">
        <v>643.5</v>
      </c>
      <c r="AZ849">
        <v>642.5</v>
      </c>
      <c r="BA849">
        <v>642</v>
      </c>
      <c r="BB849">
        <v>639.5</v>
      </c>
      <c r="BC849">
        <v>639</v>
      </c>
      <c r="BD849">
        <v>638.5</v>
      </c>
      <c r="BE849">
        <v>637</v>
      </c>
      <c r="BF849">
        <v>637</v>
      </c>
      <c r="BG849">
        <v>636.5</v>
      </c>
      <c r="BH849">
        <v>633</v>
      </c>
      <c r="BI849">
        <v>633</v>
      </c>
      <c r="BJ849">
        <v>633</v>
      </c>
    </row>
    <row r="850" spans="1:62">
      <c r="A850" s="103">
        <v>45477</v>
      </c>
      <c r="AS850" s="189">
        <v>732.20699999999999</v>
      </c>
      <c r="AT850" s="189">
        <v>700</v>
      </c>
      <c r="AU850" s="189">
        <v>685.5</v>
      </c>
      <c r="AV850" s="189">
        <v>671.5</v>
      </c>
      <c r="AW850" s="189">
        <v>658</v>
      </c>
      <c r="AX850" s="189">
        <v>647</v>
      </c>
      <c r="AY850" s="189">
        <v>643.5</v>
      </c>
      <c r="AZ850" s="189">
        <v>642.5</v>
      </c>
      <c r="BA850" s="189">
        <v>642</v>
      </c>
      <c r="BB850" s="189">
        <v>639.5</v>
      </c>
      <c r="BC850" s="189">
        <v>639</v>
      </c>
      <c r="BD850" s="189">
        <v>638.5</v>
      </c>
      <c r="BE850" s="189">
        <v>637</v>
      </c>
      <c r="BF850" s="189">
        <v>637</v>
      </c>
      <c r="BG850" s="189">
        <v>636.5</v>
      </c>
      <c r="BH850" s="189">
        <v>633</v>
      </c>
      <c r="BI850" s="189">
        <v>633</v>
      </c>
      <c r="BJ850" s="189">
        <v>633</v>
      </c>
    </row>
    <row r="851" spans="1:62">
      <c r="A851" s="95">
        <v>45478</v>
      </c>
      <c r="B851" s="63">
        <v>120</v>
      </c>
      <c r="AS851">
        <v>736.18499999999995</v>
      </c>
      <c r="AT851">
        <v>710.33299999999997</v>
      </c>
      <c r="AU851">
        <v>694</v>
      </c>
      <c r="AV851">
        <v>680</v>
      </c>
      <c r="AW851">
        <v>666.66700000000003</v>
      </c>
      <c r="AX851">
        <v>655</v>
      </c>
      <c r="AY851">
        <v>651</v>
      </c>
      <c r="AZ851">
        <v>651</v>
      </c>
      <c r="BA851">
        <v>650</v>
      </c>
      <c r="BB851">
        <v>646.66700000000003</v>
      </c>
      <c r="BC851">
        <v>646.33299999999997</v>
      </c>
      <c r="BD851">
        <v>646</v>
      </c>
      <c r="BE851">
        <v>643.33299999999997</v>
      </c>
      <c r="BF851">
        <v>642.33299999999997</v>
      </c>
      <c r="BG851">
        <v>641.5</v>
      </c>
      <c r="BH851">
        <v>636</v>
      </c>
      <c r="BI851">
        <v>636</v>
      </c>
      <c r="BJ851">
        <v>636</v>
      </c>
    </row>
    <row r="852" spans="1:62">
      <c r="A852" s="95">
        <v>45481</v>
      </c>
      <c r="B852" s="63">
        <v>175</v>
      </c>
      <c r="AS852">
        <v>733.63800000000003</v>
      </c>
      <c r="AT852">
        <v>698.33299999999997</v>
      </c>
      <c r="AU852">
        <v>682.33299999999997</v>
      </c>
      <c r="AV852">
        <v>664</v>
      </c>
      <c r="AW852">
        <v>651.33299999999997</v>
      </c>
      <c r="AX852">
        <v>640</v>
      </c>
      <c r="AY852">
        <v>638.66700000000003</v>
      </c>
      <c r="AZ852">
        <v>638.33299999999997</v>
      </c>
      <c r="BA852">
        <v>638</v>
      </c>
      <c r="BB852">
        <v>633</v>
      </c>
      <c r="BC852">
        <v>632.66700000000003</v>
      </c>
      <c r="BD852">
        <v>631.66700000000003</v>
      </c>
      <c r="BE852">
        <v>628.66700000000003</v>
      </c>
      <c r="BF852">
        <v>627.33299999999997</v>
      </c>
      <c r="BG852">
        <v>626.66700000000003</v>
      </c>
      <c r="BH852">
        <v>622</v>
      </c>
      <c r="BI852">
        <v>621.33299999999997</v>
      </c>
      <c r="BJ852">
        <v>621.33299999999997</v>
      </c>
    </row>
    <row r="853" spans="1:62">
      <c r="A853" s="95">
        <v>45482</v>
      </c>
      <c r="B853" s="63">
        <v>0</v>
      </c>
      <c r="AS853">
        <v>733.23900000000003</v>
      </c>
      <c r="AT853">
        <v>698.66700000000003</v>
      </c>
      <c r="AU853">
        <v>683.33299999999997</v>
      </c>
      <c r="AV853">
        <v>666.33299999999997</v>
      </c>
      <c r="AW853">
        <v>653.33299999999997</v>
      </c>
      <c r="AX853">
        <v>642</v>
      </c>
      <c r="AY853">
        <v>639.33299999999997</v>
      </c>
      <c r="AZ853">
        <v>639</v>
      </c>
      <c r="BA853">
        <v>639</v>
      </c>
      <c r="BB853">
        <v>633.66700000000003</v>
      </c>
      <c r="BC853">
        <v>633.66700000000003</v>
      </c>
      <c r="BD853">
        <v>633.33299999999997</v>
      </c>
      <c r="BE853">
        <v>629.66700000000003</v>
      </c>
      <c r="BF853">
        <v>629</v>
      </c>
      <c r="BG853">
        <v>629</v>
      </c>
      <c r="BH853">
        <v>622.66700000000003</v>
      </c>
      <c r="BI853">
        <v>622.33299999999997</v>
      </c>
      <c r="BJ853">
        <v>622.33299999999997</v>
      </c>
    </row>
    <row r="854" spans="1:62">
      <c r="A854" s="95">
        <v>45483</v>
      </c>
      <c r="B854" s="63">
        <v>30</v>
      </c>
      <c r="AS854">
        <v>731.10900000000004</v>
      </c>
      <c r="AT854">
        <v>695</v>
      </c>
      <c r="AU854">
        <v>680</v>
      </c>
      <c r="AV854">
        <v>664.66700000000003</v>
      </c>
      <c r="AW854">
        <v>653</v>
      </c>
      <c r="AX854">
        <v>643</v>
      </c>
      <c r="AY854">
        <v>639</v>
      </c>
      <c r="AZ854">
        <v>639</v>
      </c>
      <c r="BA854">
        <v>639</v>
      </c>
      <c r="BB854">
        <v>633.66700000000003</v>
      </c>
      <c r="BC854">
        <v>633.66700000000003</v>
      </c>
      <c r="BD854">
        <v>633.33299999999997</v>
      </c>
      <c r="BE854">
        <v>629.33299999999997</v>
      </c>
      <c r="BF854">
        <v>629</v>
      </c>
      <c r="BG854">
        <v>629</v>
      </c>
      <c r="BH854">
        <v>622</v>
      </c>
      <c r="BI854">
        <v>621.66700000000003</v>
      </c>
      <c r="BJ854">
        <v>621.66700000000003</v>
      </c>
    </row>
    <row r="855" spans="1:62">
      <c r="A855" s="95">
        <v>45484</v>
      </c>
      <c r="B855" s="63">
        <v>120</v>
      </c>
      <c r="AS855">
        <v>731.12</v>
      </c>
      <c r="AT855">
        <v>693</v>
      </c>
      <c r="AU855">
        <v>678.66700000000003</v>
      </c>
      <c r="AV855">
        <v>665</v>
      </c>
      <c r="AW855">
        <v>654.66700000000003</v>
      </c>
      <c r="AX855">
        <v>646.66700000000003</v>
      </c>
      <c r="AY855">
        <v>645.33299999999997</v>
      </c>
      <c r="AZ855">
        <v>645</v>
      </c>
      <c r="BA855">
        <v>644.66700000000003</v>
      </c>
      <c r="BB855">
        <v>641.33299999999997</v>
      </c>
      <c r="BC855">
        <v>641</v>
      </c>
      <c r="BD855">
        <v>640.66700000000003</v>
      </c>
      <c r="BE855">
        <v>637.33299999999997</v>
      </c>
      <c r="BF855">
        <v>637.33299999999997</v>
      </c>
      <c r="BG855">
        <v>636.66700000000003</v>
      </c>
      <c r="BH855">
        <v>632.66700000000003</v>
      </c>
      <c r="BI855">
        <v>632.66700000000003</v>
      </c>
      <c r="BJ855">
        <v>632.33299999999997</v>
      </c>
    </row>
    <row r="856" spans="1:62">
      <c r="A856" s="95">
        <v>45485</v>
      </c>
      <c r="B856" s="63">
        <v>0</v>
      </c>
      <c r="AS856">
        <v>730.96699999999998</v>
      </c>
      <c r="AT856">
        <v>695</v>
      </c>
      <c r="AU856">
        <v>680.33299999999997</v>
      </c>
      <c r="AV856">
        <v>667</v>
      </c>
      <c r="AW856">
        <v>655.66700000000003</v>
      </c>
      <c r="AX856">
        <v>647.33299999999997</v>
      </c>
      <c r="AY856">
        <v>646</v>
      </c>
      <c r="AZ856">
        <v>645.66700000000003</v>
      </c>
      <c r="BA856">
        <v>645.33299999999997</v>
      </c>
      <c r="BB856">
        <v>642</v>
      </c>
      <c r="BC856">
        <v>641.66700000000003</v>
      </c>
      <c r="BD856">
        <v>641.33299999999997</v>
      </c>
      <c r="BE856">
        <v>638</v>
      </c>
      <c r="BF856">
        <v>638</v>
      </c>
      <c r="BG856">
        <v>637.33299999999997</v>
      </c>
      <c r="BH856">
        <v>633.33299999999997</v>
      </c>
      <c r="BI856">
        <v>633.33299999999997</v>
      </c>
      <c r="BJ856">
        <v>633</v>
      </c>
    </row>
    <row r="857" spans="1:62">
      <c r="A857" s="95">
        <v>45488</v>
      </c>
      <c r="B857" s="63">
        <v>795</v>
      </c>
      <c r="AS857">
        <v>731.45699999999999</v>
      </c>
      <c r="AT857">
        <v>699.33299999999997</v>
      </c>
      <c r="AU857">
        <v>684.66700000000003</v>
      </c>
      <c r="AV857">
        <v>673.33299999999997</v>
      </c>
      <c r="AW857">
        <v>665.33299999999997</v>
      </c>
      <c r="AX857">
        <v>659</v>
      </c>
      <c r="AY857">
        <v>653</v>
      </c>
      <c r="AZ857">
        <v>652</v>
      </c>
      <c r="BA857">
        <v>651</v>
      </c>
      <c r="BB857">
        <v>647.66700000000003</v>
      </c>
      <c r="BC857">
        <v>647</v>
      </c>
      <c r="BD857">
        <v>646.33299999999997</v>
      </c>
      <c r="BE857">
        <v>645</v>
      </c>
      <c r="BF857">
        <v>645</v>
      </c>
      <c r="BG857">
        <v>645</v>
      </c>
      <c r="BH857">
        <v>639.33299999999997</v>
      </c>
      <c r="BI857">
        <v>639.33299999999997</v>
      </c>
      <c r="BJ857">
        <v>639.33299999999997</v>
      </c>
    </row>
    <row r="858" spans="1:62">
      <c r="A858" s="95">
        <v>45489</v>
      </c>
      <c r="B858" s="63">
        <v>750</v>
      </c>
      <c r="AS858">
        <v>728.05100000000004</v>
      </c>
      <c r="AT858">
        <v>697</v>
      </c>
      <c r="AU858">
        <v>684</v>
      </c>
      <c r="AV858">
        <v>673.66700000000003</v>
      </c>
      <c r="AW858">
        <v>664.66700000000003</v>
      </c>
      <c r="AX858">
        <v>657</v>
      </c>
      <c r="AY858">
        <v>651.66700000000003</v>
      </c>
      <c r="AZ858">
        <v>650</v>
      </c>
      <c r="BA858">
        <v>648.33299999999997</v>
      </c>
      <c r="BB858">
        <v>645.66700000000003</v>
      </c>
      <c r="BC858">
        <v>645.66700000000003</v>
      </c>
      <c r="BD858">
        <v>645.66700000000003</v>
      </c>
      <c r="BE858">
        <v>641.66700000000003</v>
      </c>
      <c r="BF858">
        <v>641.66700000000003</v>
      </c>
      <c r="BG858">
        <v>641.66700000000003</v>
      </c>
      <c r="BH858">
        <v>632.66700000000003</v>
      </c>
      <c r="BI858">
        <v>632.66700000000003</v>
      </c>
      <c r="BJ858">
        <v>632.66700000000003</v>
      </c>
    </row>
    <row r="859" spans="1:62">
      <c r="A859" s="95">
        <v>45490</v>
      </c>
      <c r="B859" s="63">
        <v>0</v>
      </c>
      <c r="AS859">
        <v>724.61599999999999</v>
      </c>
      <c r="AT859">
        <v>695.66700000000003</v>
      </c>
      <c r="AU859">
        <v>683</v>
      </c>
      <c r="AV859">
        <v>673.33299999999997</v>
      </c>
      <c r="AW859">
        <v>663.33299999999997</v>
      </c>
      <c r="AX859">
        <v>655.33299999999997</v>
      </c>
      <c r="AY859">
        <v>650.66700000000003</v>
      </c>
      <c r="AZ859">
        <v>648.66700000000003</v>
      </c>
      <c r="BA859">
        <v>648</v>
      </c>
      <c r="BB859">
        <v>645.66700000000003</v>
      </c>
      <c r="BC859">
        <v>645.66700000000003</v>
      </c>
      <c r="BD859">
        <v>644.33299999999997</v>
      </c>
      <c r="BE859">
        <v>641.66700000000003</v>
      </c>
      <c r="BF859">
        <v>641.66700000000003</v>
      </c>
      <c r="BG859">
        <v>638.33299999999997</v>
      </c>
      <c r="BH859">
        <v>632.66700000000003</v>
      </c>
      <c r="BI859">
        <v>632.66700000000003</v>
      </c>
      <c r="BJ859">
        <v>632.66700000000003</v>
      </c>
    </row>
    <row r="860" spans="1:62">
      <c r="A860" s="95">
        <v>45491</v>
      </c>
      <c r="B860" s="63">
        <v>54</v>
      </c>
      <c r="AS860">
        <v>725.84799999999996</v>
      </c>
      <c r="AT860">
        <v>693</v>
      </c>
      <c r="AU860">
        <v>680.33299999999997</v>
      </c>
      <c r="AV860">
        <v>670.33299999999997</v>
      </c>
      <c r="AW860">
        <v>660.66700000000003</v>
      </c>
      <c r="AX860">
        <v>651</v>
      </c>
      <c r="AY860">
        <v>646</v>
      </c>
      <c r="AZ860">
        <v>644.33299999999997</v>
      </c>
      <c r="BA860">
        <v>644</v>
      </c>
      <c r="BB860">
        <v>642.66700000000003</v>
      </c>
      <c r="BC860">
        <v>642.66700000000003</v>
      </c>
      <c r="BD860">
        <v>642.66700000000003</v>
      </c>
      <c r="BE860">
        <v>638.33299999999997</v>
      </c>
      <c r="BF860">
        <v>638.33299999999997</v>
      </c>
      <c r="BG860">
        <v>638.33299999999997</v>
      </c>
      <c r="BH860">
        <v>629.33299999999997</v>
      </c>
      <c r="BI860">
        <v>629.33299999999997</v>
      </c>
      <c r="BJ860">
        <v>629.33299999999997</v>
      </c>
    </row>
    <row r="861" spans="1:62">
      <c r="A861" s="95">
        <v>45492</v>
      </c>
      <c r="B861" s="63">
        <v>0</v>
      </c>
      <c r="AS861">
        <v>724.34400000000005</v>
      </c>
      <c r="AT861">
        <v>692.66700000000003</v>
      </c>
      <c r="AU861">
        <v>680</v>
      </c>
      <c r="AV861">
        <v>669.66700000000003</v>
      </c>
      <c r="AW861">
        <v>660</v>
      </c>
      <c r="AX861">
        <v>650.33299999999997</v>
      </c>
      <c r="AY861">
        <v>646.66700000000003</v>
      </c>
      <c r="AZ861">
        <v>644.33299999999997</v>
      </c>
      <c r="BA861">
        <v>644</v>
      </c>
      <c r="BB861">
        <v>642.66700000000003</v>
      </c>
      <c r="BC861">
        <v>642.66700000000003</v>
      </c>
      <c r="BD861">
        <v>642.66700000000003</v>
      </c>
      <c r="BE861">
        <v>638.33299999999997</v>
      </c>
      <c r="BF861">
        <v>638.33299999999997</v>
      </c>
      <c r="BG861">
        <v>638.33299999999997</v>
      </c>
      <c r="BH861">
        <v>629.33299999999997</v>
      </c>
      <c r="BI861">
        <v>629.33299999999997</v>
      </c>
      <c r="BJ861">
        <v>629.33299999999997</v>
      </c>
    </row>
    <row r="862" spans="1:62">
      <c r="A862" s="95">
        <v>45495</v>
      </c>
      <c r="B862" s="63">
        <v>390</v>
      </c>
      <c r="AS862">
        <v>722.92399999999998</v>
      </c>
      <c r="AT862">
        <v>693.33299999999997</v>
      </c>
      <c r="AU862">
        <v>682</v>
      </c>
      <c r="AV862">
        <v>672</v>
      </c>
      <c r="AW862">
        <v>663</v>
      </c>
      <c r="AX862">
        <v>653.33299999999997</v>
      </c>
      <c r="AY862">
        <v>647.66700000000003</v>
      </c>
      <c r="AZ862">
        <v>646.66700000000003</v>
      </c>
      <c r="BA862">
        <v>646.66700000000003</v>
      </c>
      <c r="BB862">
        <v>649</v>
      </c>
      <c r="BC862">
        <v>649</v>
      </c>
      <c r="BD862">
        <v>649</v>
      </c>
      <c r="BE862">
        <v>647</v>
      </c>
      <c r="BF862">
        <v>647</v>
      </c>
      <c r="BG862">
        <v>647</v>
      </c>
      <c r="BH862">
        <v>636</v>
      </c>
      <c r="BI862">
        <v>636</v>
      </c>
      <c r="BJ862">
        <v>636</v>
      </c>
    </row>
    <row r="863" spans="1:62">
      <c r="A863" s="95">
        <v>45496</v>
      </c>
      <c r="B863" s="63">
        <v>818</v>
      </c>
      <c r="AS863">
        <v>721.66300000000001</v>
      </c>
      <c r="AT863">
        <v>690.66700000000003</v>
      </c>
      <c r="AU863">
        <v>681</v>
      </c>
      <c r="AV863">
        <v>672</v>
      </c>
      <c r="AW863">
        <v>664</v>
      </c>
      <c r="AX863">
        <v>656</v>
      </c>
      <c r="AY863">
        <v>646.66700000000003</v>
      </c>
      <c r="AZ863">
        <v>642.66700000000003</v>
      </c>
      <c r="BA863">
        <v>642.33299999999997</v>
      </c>
      <c r="BB863">
        <v>647</v>
      </c>
      <c r="BC863">
        <v>647.66700000000003</v>
      </c>
      <c r="BD863">
        <v>647.66700000000003</v>
      </c>
      <c r="BE863">
        <v>645.33299999999997</v>
      </c>
      <c r="BF863">
        <v>645.33299999999997</v>
      </c>
      <c r="BG863">
        <v>645.33299999999997</v>
      </c>
      <c r="BH863">
        <v>635</v>
      </c>
      <c r="BI863">
        <v>636</v>
      </c>
      <c r="BJ863">
        <v>636</v>
      </c>
    </row>
    <row r="864" spans="1:62">
      <c r="A864" s="95">
        <v>45497</v>
      </c>
      <c r="B864" s="63">
        <v>126</v>
      </c>
      <c r="AS864">
        <v>720.91700000000003</v>
      </c>
      <c r="AT864">
        <v>695.66700000000003</v>
      </c>
      <c r="AU864">
        <v>682.66700000000003</v>
      </c>
      <c r="AV864">
        <v>672.33299999999997</v>
      </c>
      <c r="AW864">
        <v>662.66700000000003</v>
      </c>
      <c r="AX864">
        <v>653</v>
      </c>
      <c r="AY864">
        <v>643.66700000000003</v>
      </c>
      <c r="AZ864">
        <v>639.66700000000003</v>
      </c>
      <c r="BA864">
        <v>638</v>
      </c>
      <c r="BB864">
        <v>643</v>
      </c>
      <c r="BC864">
        <v>643.66700000000003</v>
      </c>
      <c r="BD864">
        <v>643</v>
      </c>
      <c r="BE864">
        <v>641</v>
      </c>
      <c r="BF864">
        <v>641</v>
      </c>
      <c r="BG864">
        <v>641</v>
      </c>
      <c r="BH864">
        <v>631</v>
      </c>
      <c r="BI864">
        <v>631</v>
      </c>
      <c r="BJ864">
        <v>631</v>
      </c>
    </row>
    <row r="865" spans="1:62">
      <c r="A865" s="95">
        <v>45498</v>
      </c>
      <c r="B865" s="63">
        <v>100</v>
      </c>
      <c r="AS865">
        <v>719.65200000000004</v>
      </c>
      <c r="AT865">
        <v>693.33299999999997</v>
      </c>
      <c r="AU865">
        <v>680.33299999999997</v>
      </c>
      <c r="AV865">
        <v>667.66700000000003</v>
      </c>
      <c r="AW865">
        <v>657.66700000000003</v>
      </c>
      <c r="AX865">
        <v>648</v>
      </c>
      <c r="AY865">
        <v>637.33299999999997</v>
      </c>
      <c r="AZ865">
        <v>633</v>
      </c>
      <c r="BA865">
        <v>631.66700000000003</v>
      </c>
      <c r="BB865">
        <v>638</v>
      </c>
      <c r="BC865">
        <v>638</v>
      </c>
      <c r="BD865">
        <v>638</v>
      </c>
      <c r="BE865">
        <v>636.33299999999997</v>
      </c>
      <c r="BF865">
        <v>636.33299999999997</v>
      </c>
      <c r="BG865">
        <v>636.33299999999997</v>
      </c>
      <c r="BH865">
        <v>625.66700000000003</v>
      </c>
      <c r="BI865">
        <v>626.33299999999997</v>
      </c>
      <c r="BJ865">
        <v>626.33299999999997</v>
      </c>
    </row>
    <row r="866" spans="1:62">
      <c r="A866" s="95">
        <v>45499</v>
      </c>
      <c r="B866" s="63">
        <v>136</v>
      </c>
      <c r="AS866">
        <v>718.76099999999997</v>
      </c>
      <c r="AT866">
        <v>692</v>
      </c>
      <c r="AU866">
        <v>679.33299999999997</v>
      </c>
      <c r="AV866">
        <v>668</v>
      </c>
      <c r="AW866">
        <v>657.33299999999997</v>
      </c>
      <c r="AX866">
        <v>647</v>
      </c>
      <c r="AY866">
        <v>638</v>
      </c>
      <c r="AZ866">
        <v>636</v>
      </c>
      <c r="BA866">
        <v>634</v>
      </c>
      <c r="BB866">
        <v>639.33299999999997</v>
      </c>
      <c r="BC866">
        <v>640</v>
      </c>
      <c r="BD866">
        <v>639.66700000000003</v>
      </c>
      <c r="BE866">
        <v>638.33299999999997</v>
      </c>
      <c r="BF866">
        <v>638.33299999999997</v>
      </c>
      <c r="BG866">
        <v>638.33299999999997</v>
      </c>
      <c r="BH866">
        <v>627.33299999999997</v>
      </c>
      <c r="BI866">
        <v>628</v>
      </c>
      <c r="BJ866">
        <v>628</v>
      </c>
    </row>
    <row r="867" spans="1:62">
      <c r="A867" s="95">
        <v>45502</v>
      </c>
      <c r="B867" s="63">
        <v>160</v>
      </c>
      <c r="AS867">
        <v>718</v>
      </c>
      <c r="AT867">
        <v>691</v>
      </c>
      <c r="AU867">
        <v>679</v>
      </c>
      <c r="AV867">
        <v>669</v>
      </c>
      <c r="AW867">
        <v>657.66700000000003</v>
      </c>
      <c r="AX867">
        <v>647</v>
      </c>
      <c r="AY867">
        <v>637.33299999999997</v>
      </c>
      <c r="AZ867">
        <v>635.33299999999997</v>
      </c>
      <c r="BA867">
        <v>633.33299999999997</v>
      </c>
      <c r="BB867">
        <v>639</v>
      </c>
      <c r="BC867">
        <v>640</v>
      </c>
      <c r="BD867">
        <v>639.66700000000003</v>
      </c>
      <c r="BE867">
        <v>637.66700000000003</v>
      </c>
      <c r="BF867">
        <v>637.66700000000003</v>
      </c>
      <c r="BG867">
        <v>637.66700000000003</v>
      </c>
      <c r="BH867">
        <v>627.66700000000003</v>
      </c>
      <c r="BI867">
        <v>627.66700000000003</v>
      </c>
      <c r="BJ867">
        <v>627.66700000000003</v>
      </c>
    </row>
    <row r="868" spans="1:62">
      <c r="A868" s="95">
        <v>45503</v>
      </c>
      <c r="B868" s="63">
        <v>270</v>
      </c>
      <c r="AS868">
        <v>716.89099999999996</v>
      </c>
      <c r="AT868">
        <v>688.66700000000003</v>
      </c>
      <c r="AU868">
        <v>677.66700000000003</v>
      </c>
      <c r="AV868">
        <v>669.66700000000003</v>
      </c>
      <c r="AW868">
        <v>657.33299999999997</v>
      </c>
      <c r="AX868">
        <v>645.66700000000003</v>
      </c>
      <c r="AY868">
        <v>637</v>
      </c>
      <c r="AZ868">
        <v>635</v>
      </c>
      <c r="BA868">
        <v>633</v>
      </c>
      <c r="BB868">
        <v>643</v>
      </c>
      <c r="BC868">
        <v>643</v>
      </c>
      <c r="BD868">
        <v>643</v>
      </c>
      <c r="BE868">
        <v>642</v>
      </c>
      <c r="BF868">
        <v>642</v>
      </c>
      <c r="BG868">
        <v>642</v>
      </c>
      <c r="BH868">
        <v>630</v>
      </c>
      <c r="BI868">
        <v>630</v>
      </c>
      <c r="BJ868">
        <v>630</v>
      </c>
    </row>
    <row r="869" spans="1:62">
      <c r="A869" s="95">
        <v>45504</v>
      </c>
      <c r="B869" s="63">
        <v>120</v>
      </c>
      <c r="AS869">
        <v>715.79300000000001</v>
      </c>
      <c r="AT869">
        <v>687</v>
      </c>
      <c r="AU869">
        <v>676.33299999999997</v>
      </c>
      <c r="AV869">
        <v>669</v>
      </c>
      <c r="AW869">
        <v>657</v>
      </c>
      <c r="AX869">
        <v>647</v>
      </c>
      <c r="AY869">
        <v>637</v>
      </c>
      <c r="AZ869">
        <v>633.66700000000003</v>
      </c>
      <c r="BA869">
        <v>633.33299999999997</v>
      </c>
      <c r="BB869">
        <v>642.66700000000003</v>
      </c>
      <c r="BC869">
        <v>642.66700000000003</v>
      </c>
      <c r="BD869">
        <v>642.66700000000003</v>
      </c>
      <c r="BE869">
        <v>641</v>
      </c>
      <c r="BF869">
        <v>641</v>
      </c>
      <c r="BG869">
        <v>641</v>
      </c>
      <c r="BH869">
        <v>630</v>
      </c>
      <c r="BI869">
        <v>630</v>
      </c>
      <c r="BJ869">
        <v>630</v>
      </c>
    </row>
    <row r="870" spans="1:62">
      <c r="A870" s="95">
        <v>45505</v>
      </c>
      <c r="B870" s="63">
        <v>0</v>
      </c>
      <c r="AS870">
        <v>715.79300000000001</v>
      </c>
      <c r="AT870">
        <v>688.15499999999997</v>
      </c>
      <c r="AU870">
        <v>670.66700000000003</v>
      </c>
      <c r="AV870">
        <v>665.66700000000003</v>
      </c>
      <c r="AW870">
        <v>655.33299999999997</v>
      </c>
      <c r="AX870">
        <v>646</v>
      </c>
      <c r="AY870">
        <v>636.66700000000003</v>
      </c>
      <c r="AZ870">
        <v>633</v>
      </c>
      <c r="BA870">
        <v>633</v>
      </c>
      <c r="BB870">
        <v>642.33299999999997</v>
      </c>
      <c r="BC870">
        <v>642.33299999999997</v>
      </c>
      <c r="BD870">
        <v>642.33299999999997</v>
      </c>
      <c r="BE870">
        <v>641.66700000000003</v>
      </c>
      <c r="BF870">
        <v>641.66700000000003</v>
      </c>
      <c r="BG870">
        <v>641.66700000000003</v>
      </c>
      <c r="BH870">
        <v>630.33299999999997</v>
      </c>
      <c r="BI870">
        <v>630.33299999999997</v>
      </c>
      <c r="BJ870">
        <v>630.33299999999997</v>
      </c>
    </row>
    <row r="871" spans="1:62">
      <c r="A871" s="95">
        <v>45506</v>
      </c>
      <c r="B871" s="63">
        <v>0</v>
      </c>
      <c r="AS871">
        <v>715.79300000000001</v>
      </c>
      <c r="AT871">
        <v>692.64700000000005</v>
      </c>
      <c r="AU871">
        <v>670.66700000000003</v>
      </c>
      <c r="AV871">
        <v>664.66700000000003</v>
      </c>
      <c r="AW871">
        <v>655</v>
      </c>
      <c r="AX871">
        <v>645.66700000000003</v>
      </c>
      <c r="AY871">
        <v>636.66700000000003</v>
      </c>
      <c r="AZ871">
        <v>632.66700000000003</v>
      </c>
      <c r="BA871">
        <v>633</v>
      </c>
      <c r="BB871">
        <v>642.33299999999997</v>
      </c>
      <c r="BC871">
        <v>642.33299999999997</v>
      </c>
      <c r="BD871">
        <v>642.33299999999997</v>
      </c>
      <c r="BE871">
        <v>640.66700000000003</v>
      </c>
      <c r="BF871">
        <v>640.66700000000003</v>
      </c>
      <c r="BG871">
        <v>640.66700000000003</v>
      </c>
      <c r="BH871">
        <v>630</v>
      </c>
      <c r="BI871">
        <v>630</v>
      </c>
      <c r="BJ871">
        <v>630</v>
      </c>
    </row>
    <row r="872" spans="1:62">
      <c r="A872" s="95">
        <v>45509</v>
      </c>
      <c r="B872" s="63">
        <v>0</v>
      </c>
      <c r="AT872">
        <v>694.11900000000003</v>
      </c>
      <c r="AU872">
        <v>669.33299999999997</v>
      </c>
      <c r="AV872">
        <v>662.33299999999997</v>
      </c>
      <c r="AW872">
        <v>654</v>
      </c>
      <c r="AX872">
        <v>645.33299999999997</v>
      </c>
      <c r="AY872">
        <v>636.66700000000003</v>
      </c>
      <c r="AZ872">
        <v>633</v>
      </c>
      <c r="BA872">
        <v>632.66700000000003</v>
      </c>
      <c r="BB872">
        <v>642.33299999999997</v>
      </c>
      <c r="BC872">
        <v>642.33299999999997</v>
      </c>
      <c r="BD872">
        <v>642.33299999999997</v>
      </c>
      <c r="BE872">
        <v>640.66700000000003</v>
      </c>
      <c r="BF872">
        <v>640.66700000000003</v>
      </c>
      <c r="BG872">
        <v>640.66700000000003</v>
      </c>
      <c r="BH872">
        <v>630</v>
      </c>
      <c r="BI872">
        <v>630</v>
      </c>
      <c r="BJ872">
        <v>630</v>
      </c>
    </row>
    <row r="873" spans="1:62">
      <c r="A873" s="95">
        <v>45510</v>
      </c>
      <c r="AT873">
        <v>690.726</v>
      </c>
      <c r="AU873">
        <v>660</v>
      </c>
      <c r="AV873">
        <v>653.66700000000003</v>
      </c>
      <c r="AW873">
        <v>647.66700000000003</v>
      </c>
      <c r="AX873">
        <v>641.66700000000003</v>
      </c>
      <c r="AY873">
        <v>635.66700000000003</v>
      </c>
      <c r="AZ873">
        <v>631.33299999999997</v>
      </c>
      <c r="BA873">
        <v>631.66700000000003</v>
      </c>
      <c r="BB873">
        <v>641.33299999999997</v>
      </c>
      <c r="BC873">
        <v>641.33299999999997</v>
      </c>
      <c r="BD873">
        <v>641.33299999999997</v>
      </c>
      <c r="BE873">
        <v>640.33299999999997</v>
      </c>
      <c r="BF873">
        <v>640</v>
      </c>
      <c r="BG873">
        <v>639.66700000000003</v>
      </c>
      <c r="BH873">
        <v>629.66700000000003</v>
      </c>
      <c r="BI873">
        <v>629.33299999999997</v>
      </c>
      <c r="BJ873">
        <v>629</v>
      </c>
    </row>
    <row r="874" spans="1:62">
      <c r="A874" s="95">
        <v>45511</v>
      </c>
      <c r="B874" s="63">
        <v>280</v>
      </c>
      <c r="AT874">
        <v>690.52</v>
      </c>
      <c r="AU874">
        <v>661.66700000000003</v>
      </c>
      <c r="AV874">
        <v>653</v>
      </c>
      <c r="AW874">
        <v>645.66700000000003</v>
      </c>
      <c r="AX874">
        <v>640.66700000000003</v>
      </c>
      <c r="AY874">
        <v>635.33299999999997</v>
      </c>
      <c r="AZ874">
        <v>631</v>
      </c>
      <c r="BA874">
        <v>631.66700000000003</v>
      </c>
      <c r="BB874">
        <v>641.33299999999997</v>
      </c>
      <c r="BC874">
        <v>641.33299999999997</v>
      </c>
      <c r="BD874">
        <v>641.33299999999997</v>
      </c>
      <c r="BE874">
        <v>639.66700000000003</v>
      </c>
      <c r="BF874">
        <v>639.33299999999997</v>
      </c>
      <c r="BG874">
        <v>639</v>
      </c>
      <c r="BH874">
        <v>629</v>
      </c>
      <c r="BI874">
        <v>629.66700000000003</v>
      </c>
      <c r="BJ874">
        <v>629.66700000000003</v>
      </c>
    </row>
    <row r="875" spans="1:62">
      <c r="A875" s="95">
        <v>45512</v>
      </c>
      <c r="B875" s="63">
        <v>240</v>
      </c>
      <c r="AT875">
        <v>686.024</v>
      </c>
      <c r="AU875">
        <v>651.66700000000003</v>
      </c>
      <c r="AV875">
        <v>647</v>
      </c>
      <c r="AW875">
        <v>643</v>
      </c>
      <c r="AX875">
        <v>639</v>
      </c>
      <c r="AY875">
        <v>633.33299999999997</v>
      </c>
      <c r="AZ875">
        <v>630</v>
      </c>
      <c r="BA875">
        <v>630</v>
      </c>
      <c r="BB875">
        <v>639.33299999999997</v>
      </c>
      <c r="BC875">
        <v>639.66700000000003</v>
      </c>
      <c r="BD875">
        <v>639.66700000000003</v>
      </c>
      <c r="BE875">
        <v>639</v>
      </c>
      <c r="BF875">
        <v>638.66700000000003</v>
      </c>
      <c r="BG875">
        <v>638.33299999999997</v>
      </c>
      <c r="BH875">
        <v>628.33299999999997</v>
      </c>
      <c r="BI875">
        <v>628</v>
      </c>
      <c r="BJ875">
        <v>627.66700000000003</v>
      </c>
    </row>
    <row r="876" spans="1:62">
      <c r="A876" s="95">
        <v>45513</v>
      </c>
      <c r="B876" s="63">
        <v>450</v>
      </c>
      <c r="AT876">
        <v>681.24199999999996</v>
      </c>
      <c r="AU876">
        <v>650</v>
      </c>
      <c r="AV876">
        <v>643</v>
      </c>
      <c r="AW876">
        <v>638</v>
      </c>
      <c r="AX876">
        <v>633.33299999999997</v>
      </c>
      <c r="AY876">
        <v>629</v>
      </c>
      <c r="AZ876">
        <v>627.66700000000003</v>
      </c>
      <c r="BA876">
        <v>627.66700000000003</v>
      </c>
      <c r="BB876">
        <v>638</v>
      </c>
      <c r="BC876">
        <v>638</v>
      </c>
      <c r="BD876">
        <v>638</v>
      </c>
      <c r="BE876">
        <v>637.66700000000003</v>
      </c>
      <c r="BF876">
        <v>637.33299999999997</v>
      </c>
      <c r="BG876">
        <v>636.66700000000003</v>
      </c>
      <c r="BH876">
        <v>627</v>
      </c>
      <c r="BI876">
        <v>627</v>
      </c>
      <c r="BJ876">
        <v>627</v>
      </c>
    </row>
    <row r="877" spans="1:62">
      <c r="A877" s="95">
        <v>45516</v>
      </c>
      <c r="B877" s="63">
        <v>180</v>
      </c>
      <c r="AT877">
        <v>676.85299999999995</v>
      </c>
      <c r="AU877">
        <v>645.66700000000003</v>
      </c>
      <c r="AV877">
        <v>641.66700000000003</v>
      </c>
      <c r="AW877">
        <v>638.33299999999997</v>
      </c>
      <c r="AX877">
        <v>634</v>
      </c>
      <c r="AY877">
        <v>631</v>
      </c>
      <c r="AZ877">
        <v>629.33299999999997</v>
      </c>
      <c r="BA877">
        <v>629.33299999999997</v>
      </c>
      <c r="BB877">
        <v>639.33299999999997</v>
      </c>
      <c r="BC877">
        <v>639.33299999999997</v>
      </c>
      <c r="BD877">
        <v>639</v>
      </c>
      <c r="BE877">
        <v>637.66700000000003</v>
      </c>
      <c r="BF877">
        <v>637.33299999999997</v>
      </c>
      <c r="BG877">
        <v>637</v>
      </c>
      <c r="BH877">
        <v>627</v>
      </c>
      <c r="BI877">
        <v>626.66700000000003</v>
      </c>
      <c r="BJ877">
        <v>626.66700000000003</v>
      </c>
    </row>
    <row r="878" spans="1:62">
      <c r="A878" s="95">
        <v>45517</v>
      </c>
      <c r="B878" s="63">
        <v>20</v>
      </c>
      <c r="AT878">
        <v>675.51199999999994</v>
      </c>
      <c r="AU878">
        <v>645</v>
      </c>
      <c r="AV878">
        <v>641</v>
      </c>
      <c r="AW878">
        <v>638</v>
      </c>
      <c r="AX878">
        <v>634.33299999999997</v>
      </c>
      <c r="AY878">
        <v>630.66700000000003</v>
      </c>
      <c r="AZ878">
        <v>629</v>
      </c>
      <c r="BA878">
        <v>629</v>
      </c>
      <c r="BB878">
        <v>639</v>
      </c>
      <c r="BC878">
        <v>639</v>
      </c>
      <c r="BD878">
        <v>638.66700000000003</v>
      </c>
      <c r="BE878">
        <v>637.33299999999997</v>
      </c>
      <c r="BF878">
        <v>637</v>
      </c>
      <c r="BG878">
        <v>636.66700000000003</v>
      </c>
      <c r="BH878">
        <v>626.66700000000003</v>
      </c>
      <c r="BI878">
        <v>626.33299999999997</v>
      </c>
      <c r="BJ878">
        <v>626.33299999999997</v>
      </c>
    </row>
    <row r="879" spans="1:62">
      <c r="A879" s="95">
        <v>45518</v>
      </c>
      <c r="B879" s="63">
        <v>60</v>
      </c>
      <c r="AT879">
        <v>674.18299999999999</v>
      </c>
      <c r="AU879">
        <v>645</v>
      </c>
      <c r="AV879">
        <v>641</v>
      </c>
      <c r="AW879">
        <v>638</v>
      </c>
      <c r="AX879">
        <v>634.66700000000003</v>
      </c>
      <c r="AY879">
        <v>631</v>
      </c>
      <c r="AZ879">
        <v>629.33299999999997</v>
      </c>
      <c r="BA879">
        <v>629.33299999999997</v>
      </c>
      <c r="BB879">
        <v>639.33299999999997</v>
      </c>
      <c r="BC879">
        <v>639.33299999999997</v>
      </c>
      <c r="BD879">
        <v>639</v>
      </c>
      <c r="BE879">
        <v>637.33299999999997</v>
      </c>
      <c r="BF879">
        <v>637</v>
      </c>
      <c r="BG879">
        <v>636.66700000000003</v>
      </c>
      <c r="BH879">
        <v>626.66700000000003</v>
      </c>
      <c r="BI879">
        <v>626.33299999999997</v>
      </c>
      <c r="BJ879">
        <v>626.33299999999997</v>
      </c>
    </row>
    <row r="880" spans="1:62">
      <c r="A880" s="95">
        <v>45519</v>
      </c>
      <c r="B880" s="63">
        <v>52</v>
      </c>
      <c r="AT880">
        <v>672.36099999999999</v>
      </c>
      <c r="AU880">
        <v>639</v>
      </c>
      <c r="AV880">
        <v>633.66700000000003</v>
      </c>
      <c r="AW880">
        <v>631.33299999999997</v>
      </c>
      <c r="AX880">
        <v>630.33299999999997</v>
      </c>
      <c r="AY880">
        <v>627</v>
      </c>
      <c r="AZ880">
        <v>625.66700000000003</v>
      </c>
      <c r="BA880">
        <v>625.66700000000003</v>
      </c>
      <c r="BB880">
        <v>636</v>
      </c>
      <c r="BC880">
        <v>636</v>
      </c>
      <c r="BD880">
        <v>636</v>
      </c>
      <c r="BE880">
        <v>634.66700000000003</v>
      </c>
      <c r="BF880">
        <v>634.66700000000003</v>
      </c>
      <c r="BG880">
        <v>634.66700000000003</v>
      </c>
      <c r="BH880">
        <v>624.66700000000003</v>
      </c>
      <c r="BI880">
        <v>624.66700000000003</v>
      </c>
      <c r="BJ880">
        <v>624.66700000000003</v>
      </c>
    </row>
    <row r="881" spans="1:62">
      <c r="A881" s="95">
        <v>45520</v>
      </c>
      <c r="B881" s="63">
        <v>0</v>
      </c>
      <c r="AT881">
        <v>671.85699999999997</v>
      </c>
      <c r="AU881">
        <v>640</v>
      </c>
      <c r="AV881">
        <v>635</v>
      </c>
      <c r="AW881">
        <v>632.66700000000003</v>
      </c>
      <c r="AX881">
        <v>630.33299999999997</v>
      </c>
      <c r="AY881">
        <v>627</v>
      </c>
      <c r="AZ881">
        <v>626</v>
      </c>
      <c r="BA881">
        <v>626.66700000000003</v>
      </c>
      <c r="BB881">
        <v>638</v>
      </c>
      <c r="BC881">
        <v>638</v>
      </c>
      <c r="BD881">
        <v>638</v>
      </c>
      <c r="BE881">
        <v>637</v>
      </c>
      <c r="BF881">
        <v>637</v>
      </c>
      <c r="BG881">
        <v>637</v>
      </c>
      <c r="BH881">
        <v>627.33299999999997</v>
      </c>
      <c r="BI881">
        <v>627.33299999999997</v>
      </c>
      <c r="BJ881">
        <v>627.33299999999997</v>
      </c>
    </row>
    <row r="882" spans="1:62">
      <c r="A882" s="95">
        <v>45523</v>
      </c>
      <c r="B882" s="63">
        <v>0</v>
      </c>
      <c r="AT882">
        <v>670.51199999999994</v>
      </c>
      <c r="AU882">
        <v>642</v>
      </c>
      <c r="AV882">
        <v>635.66700000000003</v>
      </c>
      <c r="AW882">
        <v>633</v>
      </c>
      <c r="AX882">
        <v>630.33299999999997</v>
      </c>
      <c r="AY882">
        <v>627.33299999999997</v>
      </c>
      <c r="AZ882">
        <v>626.33299999999997</v>
      </c>
      <c r="BA882">
        <v>627.33299999999997</v>
      </c>
      <c r="BB882">
        <v>638.66700000000003</v>
      </c>
      <c r="BC882">
        <v>638.66700000000003</v>
      </c>
      <c r="BD882">
        <v>638.66700000000003</v>
      </c>
      <c r="BE882">
        <v>637.66700000000003</v>
      </c>
      <c r="BF882">
        <v>637.66700000000003</v>
      </c>
      <c r="BG882">
        <v>637.66700000000003</v>
      </c>
      <c r="BH882">
        <v>627.33299999999997</v>
      </c>
      <c r="BI882">
        <v>627.33299999999997</v>
      </c>
      <c r="BJ882">
        <v>627.33299999999997</v>
      </c>
    </row>
    <row r="883" spans="1:62">
      <c r="A883" s="95">
        <v>45524</v>
      </c>
      <c r="B883" s="63">
        <v>20</v>
      </c>
      <c r="AT883">
        <v>669.99199999999996</v>
      </c>
      <c r="AU883">
        <v>642.66700000000003</v>
      </c>
      <c r="AV883">
        <v>638</v>
      </c>
      <c r="AW883">
        <v>633</v>
      </c>
      <c r="AX883">
        <v>629.66700000000003</v>
      </c>
      <c r="AY883">
        <v>627.33299999999997</v>
      </c>
      <c r="AZ883">
        <v>627</v>
      </c>
      <c r="BA883">
        <v>627.33299999999997</v>
      </c>
      <c r="BB883">
        <v>638.66700000000003</v>
      </c>
      <c r="BC883">
        <v>638.66700000000003</v>
      </c>
      <c r="BD883">
        <v>638.66700000000003</v>
      </c>
      <c r="BE883">
        <v>637.66700000000003</v>
      </c>
      <c r="BF883">
        <v>637.66700000000003</v>
      </c>
      <c r="BG883">
        <v>637.66700000000003</v>
      </c>
      <c r="BH883">
        <v>627.33299999999997</v>
      </c>
      <c r="BI883">
        <v>627.33299999999997</v>
      </c>
      <c r="BJ883">
        <v>627.33299999999997</v>
      </c>
    </row>
    <row r="884" spans="1:62">
      <c r="A884" s="95">
        <v>45525</v>
      </c>
      <c r="B884" s="63">
        <v>20</v>
      </c>
      <c r="AT884">
        <v>669.274</v>
      </c>
      <c r="AU884">
        <v>644.33299999999997</v>
      </c>
      <c r="AV884">
        <v>640</v>
      </c>
      <c r="AW884">
        <v>634</v>
      </c>
      <c r="AX884">
        <v>630.33299999999997</v>
      </c>
      <c r="AY884">
        <v>629</v>
      </c>
      <c r="AZ884">
        <v>628.66700000000003</v>
      </c>
      <c r="BA884">
        <v>629</v>
      </c>
      <c r="BB884">
        <v>642.66700000000003</v>
      </c>
      <c r="BC884">
        <v>642.66700000000003</v>
      </c>
      <c r="BD884">
        <v>642.66700000000003</v>
      </c>
      <c r="BE884">
        <v>641.66700000000003</v>
      </c>
      <c r="BF884">
        <v>641.66700000000003</v>
      </c>
      <c r="BG884">
        <v>641.66700000000003</v>
      </c>
      <c r="BH884">
        <v>631</v>
      </c>
      <c r="BI884">
        <v>631</v>
      </c>
      <c r="BJ884">
        <v>631</v>
      </c>
    </row>
    <row r="885" spans="1:62">
      <c r="A885" s="95">
        <v>45526</v>
      </c>
      <c r="B885" s="63">
        <v>0</v>
      </c>
      <c r="AT885">
        <v>671.86900000000003</v>
      </c>
      <c r="AU885">
        <v>647</v>
      </c>
      <c r="AV885">
        <v>645</v>
      </c>
      <c r="AW885">
        <v>641</v>
      </c>
      <c r="AX885">
        <v>637</v>
      </c>
      <c r="AY885">
        <v>633.5</v>
      </c>
      <c r="AZ885">
        <v>633.5</v>
      </c>
      <c r="BA885">
        <v>633.5</v>
      </c>
      <c r="BB885">
        <v>647</v>
      </c>
      <c r="BC885">
        <v>647</v>
      </c>
      <c r="BD885">
        <v>647</v>
      </c>
      <c r="BE885">
        <v>646</v>
      </c>
      <c r="BF885">
        <v>646</v>
      </c>
      <c r="BG885">
        <v>646</v>
      </c>
      <c r="BH885">
        <v>635.5</v>
      </c>
      <c r="BI885">
        <v>635.5</v>
      </c>
      <c r="BJ885">
        <v>635.5</v>
      </c>
    </row>
    <row r="886" spans="1:62">
      <c r="A886" s="95">
        <v>45527</v>
      </c>
      <c r="B886" s="63">
        <v>45</v>
      </c>
      <c r="AT886">
        <v>670.798</v>
      </c>
      <c r="AU886">
        <v>660</v>
      </c>
      <c r="AV886">
        <v>649</v>
      </c>
      <c r="AW886">
        <v>645</v>
      </c>
      <c r="AX886">
        <v>641</v>
      </c>
      <c r="AY886">
        <v>635</v>
      </c>
      <c r="AZ886">
        <v>635</v>
      </c>
      <c r="BA886">
        <v>635</v>
      </c>
      <c r="BB886">
        <v>646.66700000000003</v>
      </c>
      <c r="BC886">
        <v>646.66700000000003</v>
      </c>
      <c r="BD886">
        <v>646.66700000000003</v>
      </c>
      <c r="BE886">
        <v>645.33299999999997</v>
      </c>
      <c r="BF886">
        <v>645.33299999999997</v>
      </c>
      <c r="BG886">
        <v>645.33299999999997</v>
      </c>
      <c r="BH886">
        <v>634.66700000000003</v>
      </c>
      <c r="BI886">
        <v>634.66700000000003</v>
      </c>
      <c r="BJ886">
        <v>634.66700000000003</v>
      </c>
    </row>
    <row r="887" spans="1:62">
      <c r="A887" s="103">
        <v>45530</v>
      </c>
      <c r="B887" s="63">
        <v>0</v>
      </c>
      <c r="AT887">
        <v>670.798</v>
      </c>
      <c r="AU887">
        <v>660</v>
      </c>
      <c r="AV887">
        <v>649</v>
      </c>
      <c r="AW887">
        <v>645</v>
      </c>
      <c r="AX887">
        <v>641</v>
      </c>
      <c r="AY887">
        <v>635</v>
      </c>
      <c r="AZ887">
        <v>635</v>
      </c>
      <c r="BA887">
        <v>635</v>
      </c>
      <c r="BB887">
        <v>646.66700000000003</v>
      </c>
      <c r="BC887">
        <v>646.66700000000003</v>
      </c>
      <c r="BD887">
        <v>646.66700000000003</v>
      </c>
      <c r="BE887">
        <v>645.33299999999997</v>
      </c>
      <c r="BF887">
        <v>645.33299999999997</v>
      </c>
      <c r="BG887">
        <v>645.33299999999997</v>
      </c>
      <c r="BH887">
        <v>634.66700000000003</v>
      </c>
      <c r="BI887">
        <v>634.66700000000003</v>
      </c>
      <c r="BJ887">
        <v>634.66700000000003</v>
      </c>
    </row>
    <row r="888" spans="1:62">
      <c r="A888" s="95">
        <v>45531</v>
      </c>
      <c r="B888" s="63">
        <v>0</v>
      </c>
      <c r="AT888">
        <v>670.03599999999994</v>
      </c>
      <c r="AU888">
        <v>665</v>
      </c>
      <c r="AV888">
        <v>654.33299999999997</v>
      </c>
      <c r="AW888">
        <v>650.66700000000003</v>
      </c>
      <c r="AX888">
        <v>647.33299999999997</v>
      </c>
      <c r="AY888">
        <v>638.66700000000003</v>
      </c>
      <c r="AZ888">
        <v>638.33299999999997</v>
      </c>
      <c r="BA888">
        <v>638</v>
      </c>
      <c r="BB888">
        <v>650.33299999999997</v>
      </c>
      <c r="BC888">
        <v>650.33299999999997</v>
      </c>
      <c r="BD888">
        <v>650.33299999999997</v>
      </c>
      <c r="BE888">
        <v>647.66700000000003</v>
      </c>
      <c r="BF888">
        <v>647.66700000000003</v>
      </c>
      <c r="BG888">
        <v>647.66700000000003</v>
      </c>
      <c r="BH888">
        <v>636.33299999999997</v>
      </c>
      <c r="BI888">
        <v>636.33299999999997</v>
      </c>
      <c r="BJ888">
        <v>636.33299999999997</v>
      </c>
    </row>
    <row r="889" spans="1:62">
      <c r="A889" s="95">
        <v>45532</v>
      </c>
      <c r="B889" s="63">
        <v>30</v>
      </c>
      <c r="AT889">
        <v>670.13900000000001</v>
      </c>
      <c r="AU889">
        <v>667.66700000000003</v>
      </c>
      <c r="AV889">
        <v>655.66700000000003</v>
      </c>
      <c r="AW889">
        <v>652</v>
      </c>
      <c r="AX889">
        <v>648.66700000000003</v>
      </c>
      <c r="AY889">
        <v>640.33299999999997</v>
      </c>
      <c r="AZ889">
        <v>639</v>
      </c>
      <c r="BA889">
        <v>638.66700000000003</v>
      </c>
      <c r="BB889">
        <v>651.33299999999997</v>
      </c>
      <c r="BC889">
        <v>651.33299999999997</v>
      </c>
      <c r="BD889">
        <v>651.33299999999997</v>
      </c>
      <c r="BE889">
        <v>649.33299999999997</v>
      </c>
      <c r="BF889">
        <v>649.33299999999997</v>
      </c>
      <c r="BG889">
        <v>649.33299999999997</v>
      </c>
      <c r="BH889">
        <v>636.66700000000003</v>
      </c>
      <c r="BI889">
        <v>636.66700000000003</v>
      </c>
      <c r="BJ889">
        <v>636.66700000000003</v>
      </c>
    </row>
    <row r="890" spans="1:62">
      <c r="A890" s="95">
        <v>45533</v>
      </c>
      <c r="B890" s="63">
        <v>72</v>
      </c>
      <c r="AT890">
        <v>670.01599999999996</v>
      </c>
      <c r="AU890">
        <v>667.66700000000003</v>
      </c>
      <c r="AV890">
        <v>655.33299999999997</v>
      </c>
      <c r="AW890">
        <v>652</v>
      </c>
      <c r="AX890">
        <v>648.33299999999997</v>
      </c>
      <c r="AY890">
        <v>641</v>
      </c>
      <c r="AZ890">
        <v>638.66700000000003</v>
      </c>
      <c r="BA890">
        <v>638.33299999999997</v>
      </c>
      <c r="BB890">
        <v>651.16700000000003</v>
      </c>
      <c r="BC890">
        <v>651.16700000000003</v>
      </c>
      <c r="BD890">
        <v>651.16700000000003</v>
      </c>
      <c r="BE890">
        <v>648.5</v>
      </c>
      <c r="BF890">
        <v>648.5</v>
      </c>
      <c r="BG890">
        <v>648.5</v>
      </c>
      <c r="BH890">
        <v>635.66700000000003</v>
      </c>
      <c r="BI890">
        <v>635.66700000000003</v>
      </c>
      <c r="BJ890">
        <v>635.66700000000003</v>
      </c>
    </row>
    <row r="891" spans="1:62">
      <c r="A891" s="95">
        <v>45534</v>
      </c>
      <c r="B891" s="63">
        <v>45</v>
      </c>
      <c r="AT891">
        <v>669.56</v>
      </c>
      <c r="AU891">
        <v>665</v>
      </c>
      <c r="AV891">
        <v>654</v>
      </c>
      <c r="AW891">
        <v>651</v>
      </c>
      <c r="AX891">
        <v>647.33299999999997</v>
      </c>
      <c r="AY891">
        <v>640.66700000000003</v>
      </c>
      <c r="AZ891">
        <v>638.33299999999997</v>
      </c>
      <c r="BA891">
        <v>638</v>
      </c>
      <c r="BB891">
        <v>650.83299999999997</v>
      </c>
      <c r="BC891">
        <v>650.83299999999997</v>
      </c>
      <c r="BD891">
        <v>650.83299999999997</v>
      </c>
      <c r="BE891">
        <v>647.5</v>
      </c>
      <c r="BF891">
        <v>647.5</v>
      </c>
      <c r="BG891">
        <v>647.5</v>
      </c>
      <c r="BH891">
        <v>634.66700000000003</v>
      </c>
      <c r="BI891">
        <v>634.66700000000003</v>
      </c>
      <c r="BJ891">
        <v>634.66700000000003</v>
      </c>
    </row>
    <row r="892" spans="1:62">
      <c r="A892" s="103">
        <v>45537</v>
      </c>
      <c r="B892" s="1028" t="s">
        <v>4236</v>
      </c>
      <c r="AT892" s="189">
        <v>669.56</v>
      </c>
      <c r="AU892" s="189">
        <v>665</v>
      </c>
      <c r="AV892" s="189">
        <v>654</v>
      </c>
      <c r="AW892" s="189">
        <v>651</v>
      </c>
      <c r="AX892" s="189">
        <v>647.33299999999997</v>
      </c>
      <c r="AY892" s="189">
        <v>640.66700000000003</v>
      </c>
      <c r="AZ892" s="189">
        <v>638.33299999999997</v>
      </c>
      <c r="BA892" s="189">
        <v>638</v>
      </c>
      <c r="BB892" s="189">
        <v>650.83299999999997</v>
      </c>
      <c r="BC892" s="189">
        <v>650.83299999999997</v>
      </c>
      <c r="BD892" s="189">
        <v>650.83299999999997</v>
      </c>
      <c r="BE892" s="189">
        <v>647.5</v>
      </c>
      <c r="BF892" s="189">
        <v>647.5</v>
      </c>
      <c r="BG892" s="189">
        <v>647.5</v>
      </c>
      <c r="BH892" s="189">
        <v>634.66700000000003</v>
      </c>
      <c r="BI892" s="189">
        <v>634.66700000000003</v>
      </c>
      <c r="BJ892" s="189">
        <v>634.66700000000003</v>
      </c>
    </row>
    <row r="893" spans="1:62">
      <c r="A893" s="95">
        <v>45538</v>
      </c>
      <c r="B893" s="63">
        <v>39</v>
      </c>
      <c r="AT893">
        <v>669.56</v>
      </c>
      <c r="AU893">
        <v>648.55999999999995</v>
      </c>
      <c r="AV893">
        <v>645</v>
      </c>
      <c r="AW893">
        <v>644</v>
      </c>
      <c r="AX893">
        <v>641.33299999999997</v>
      </c>
      <c r="AY893">
        <v>638</v>
      </c>
      <c r="AZ893">
        <v>637.66700000000003</v>
      </c>
      <c r="BA893">
        <v>638.33299999999997</v>
      </c>
      <c r="BB893">
        <v>649.33299999999997</v>
      </c>
      <c r="BC893">
        <v>649.33299999999997</v>
      </c>
      <c r="BD893">
        <v>649.33299999999997</v>
      </c>
      <c r="BE893">
        <v>641.66700000000003</v>
      </c>
      <c r="BF893">
        <v>641.33299999999997</v>
      </c>
      <c r="BG893">
        <v>641</v>
      </c>
      <c r="BH893">
        <v>630.33299999999997</v>
      </c>
      <c r="BI893">
        <v>630</v>
      </c>
      <c r="BJ893">
        <v>629.66700000000003</v>
      </c>
    </row>
    <row r="894" spans="1:62">
      <c r="A894" s="95">
        <v>45539</v>
      </c>
      <c r="B894" s="63">
        <v>384</v>
      </c>
      <c r="AT894">
        <v>669.56</v>
      </c>
      <c r="AU894">
        <v>640.32100000000003</v>
      </c>
      <c r="AV894">
        <v>637</v>
      </c>
      <c r="AW894">
        <v>636.66700000000003</v>
      </c>
      <c r="AX894">
        <v>635.66700000000003</v>
      </c>
      <c r="AY894">
        <v>636.34199999999998</v>
      </c>
      <c r="AZ894">
        <v>636.01099999999997</v>
      </c>
      <c r="BA894">
        <v>636.67399999999998</v>
      </c>
      <c r="BB894">
        <v>647.61599999999999</v>
      </c>
      <c r="BC894">
        <v>647.61599999999999</v>
      </c>
      <c r="BD894">
        <v>647.61599999999999</v>
      </c>
      <c r="BE894">
        <v>639.99</v>
      </c>
      <c r="BF894">
        <v>639.65800000000002</v>
      </c>
      <c r="BG894">
        <v>639.327</v>
      </c>
      <c r="BH894">
        <v>628.71500000000003</v>
      </c>
      <c r="BI894">
        <v>628.38400000000001</v>
      </c>
      <c r="BJ894">
        <v>628.05200000000002</v>
      </c>
    </row>
    <row r="895" spans="1:62">
      <c r="A895" s="95">
        <v>45540</v>
      </c>
      <c r="B895" s="63">
        <v>120</v>
      </c>
      <c r="AU895">
        <v>638.95600000000002</v>
      </c>
      <c r="AV895">
        <v>635.66700000000003</v>
      </c>
      <c r="AW895">
        <v>635.33299999999997</v>
      </c>
      <c r="AX895">
        <v>634.33299999999997</v>
      </c>
      <c r="AY895">
        <v>634.33299999999997</v>
      </c>
      <c r="AZ895">
        <v>635</v>
      </c>
      <c r="BA895">
        <v>635.66700000000003</v>
      </c>
      <c r="BB895">
        <v>644.33299999999997</v>
      </c>
      <c r="BC895">
        <v>646</v>
      </c>
      <c r="BD895">
        <v>647</v>
      </c>
      <c r="BE895">
        <v>641</v>
      </c>
      <c r="BF895">
        <v>638.66700000000003</v>
      </c>
      <c r="BG895">
        <v>636.66700000000003</v>
      </c>
      <c r="BH895">
        <v>627.33299999999997</v>
      </c>
      <c r="BI895">
        <v>626</v>
      </c>
      <c r="BJ895">
        <v>625</v>
      </c>
    </row>
    <row r="896" spans="1:62">
      <c r="A896" s="95">
        <v>45541</v>
      </c>
      <c r="B896" s="63">
        <v>0</v>
      </c>
      <c r="AU896">
        <v>638.33299999999997</v>
      </c>
      <c r="AV896">
        <v>628.33299999999997</v>
      </c>
      <c r="AW896">
        <v>627.66700000000003</v>
      </c>
      <c r="AX896">
        <v>626.33299999999997</v>
      </c>
      <c r="AY896">
        <v>624.66700000000003</v>
      </c>
      <c r="AZ896">
        <v>625</v>
      </c>
      <c r="BA896">
        <v>625.33299999999997</v>
      </c>
      <c r="BB896">
        <v>636.66700000000003</v>
      </c>
      <c r="BC896">
        <v>636.66700000000003</v>
      </c>
      <c r="BD896">
        <v>636.66700000000003</v>
      </c>
      <c r="BE896">
        <v>631</v>
      </c>
      <c r="BF896">
        <v>630.66700000000003</v>
      </c>
      <c r="BG896">
        <v>630.33299999999997</v>
      </c>
      <c r="BH896">
        <v>620.66700000000003</v>
      </c>
      <c r="BI896">
        <v>620.66700000000003</v>
      </c>
      <c r="BJ896">
        <v>620.66700000000003</v>
      </c>
    </row>
    <row r="897" spans="1:62">
      <c r="A897" s="95">
        <v>45544</v>
      </c>
      <c r="B897" s="63">
        <v>40</v>
      </c>
      <c r="AU897">
        <v>638.10699999999997</v>
      </c>
      <c r="AV897">
        <v>625</v>
      </c>
      <c r="AW897">
        <v>624.33299999999997</v>
      </c>
      <c r="AX897">
        <v>622.33299999999997</v>
      </c>
      <c r="AY897">
        <v>620.66700000000003</v>
      </c>
      <c r="AZ897">
        <v>622.33299999999997</v>
      </c>
      <c r="BA897">
        <v>625.66700000000003</v>
      </c>
      <c r="BB897">
        <v>635.33299999999997</v>
      </c>
      <c r="BC897">
        <v>635.33299999999997</v>
      </c>
      <c r="BD897">
        <v>634.66700000000003</v>
      </c>
      <c r="BE897">
        <v>631</v>
      </c>
      <c r="BF897">
        <v>630</v>
      </c>
      <c r="BG897">
        <v>629.33299999999997</v>
      </c>
      <c r="BH897">
        <v>621.66700000000003</v>
      </c>
      <c r="BI897">
        <v>622</v>
      </c>
      <c r="BJ897">
        <v>621</v>
      </c>
    </row>
    <row r="898" spans="1:62">
      <c r="A898" s="95">
        <v>45545</v>
      </c>
      <c r="B898" s="63">
        <v>137</v>
      </c>
      <c r="AU898">
        <v>634.34900000000005</v>
      </c>
      <c r="AV898">
        <v>620</v>
      </c>
      <c r="AW898">
        <v>618</v>
      </c>
      <c r="AX898">
        <v>616</v>
      </c>
      <c r="AY898">
        <v>619</v>
      </c>
      <c r="AZ898">
        <v>620</v>
      </c>
      <c r="BA898">
        <v>622.33299999999997</v>
      </c>
      <c r="BB898">
        <v>632.66600000000005</v>
      </c>
      <c r="BC898">
        <v>632.66600000000005</v>
      </c>
      <c r="BD898">
        <v>632</v>
      </c>
      <c r="BE898">
        <v>632</v>
      </c>
      <c r="BF898">
        <v>631.33299999999997</v>
      </c>
      <c r="BG898">
        <v>630.33299999999997</v>
      </c>
      <c r="BH898">
        <v>624.66700000000003</v>
      </c>
      <c r="BI898">
        <v>624</v>
      </c>
      <c r="BJ898">
        <v>623.33299999999997</v>
      </c>
    </row>
    <row r="899" spans="1:62">
      <c r="A899" s="95">
        <v>45546</v>
      </c>
      <c r="B899" s="63">
        <v>0</v>
      </c>
      <c r="AU899">
        <v>633.25400000000002</v>
      </c>
      <c r="AV899">
        <v>620</v>
      </c>
      <c r="AW899">
        <v>618</v>
      </c>
      <c r="AX899">
        <v>616</v>
      </c>
      <c r="AY899">
        <v>618.33299999999997</v>
      </c>
      <c r="AZ899">
        <v>619.33299999999997</v>
      </c>
      <c r="BA899">
        <v>621.66700000000003</v>
      </c>
      <c r="BB899">
        <v>632</v>
      </c>
      <c r="BC899">
        <v>633</v>
      </c>
      <c r="BD899">
        <v>632.66700000000003</v>
      </c>
      <c r="BE899">
        <v>631.66700000000003</v>
      </c>
      <c r="BF899">
        <v>631</v>
      </c>
      <c r="BG899">
        <v>630</v>
      </c>
      <c r="BH899">
        <v>624.33299999999997</v>
      </c>
      <c r="BI899">
        <v>623.66700000000003</v>
      </c>
      <c r="BJ899">
        <v>623</v>
      </c>
    </row>
    <row r="900" spans="1:62">
      <c r="A900" s="95">
        <v>45547</v>
      </c>
      <c r="B900" s="63">
        <v>80</v>
      </c>
      <c r="AU900">
        <v>632.66700000000003</v>
      </c>
      <c r="AV900">
        <v>620</v>
      </c>
      <c r="AW900">
        <v>618</v>
      </c>
      <c r="AX900">
        <v>615</v>
      </c>
      <c r="AY900">
        <v>617.66700000000003</v>
      </c>
      <c r="AZ900">
        <v>618.66700000000003</v>
      </c>
      <c r="BA900">
        <v>621</v>
      </c>
      <c r="BB900">
        <v>631.33299999999997</v>
      </c>
      <c r="BC900">
        <v>632.33299999999997</v>
      </c>
      <c r="BD900">
        <v>632</v>
      </c>
      <c r="BE900">
        <v>630.33299999999997</v>
      </c>
      <c r="BF900">
        <v>629.66700000000003</v>
      </c>
      <c r="BG900">
        <v>628.66700000000003</v>
      </c>
      <c r="BH900">
        <v>622.66700000000003</v>
      </c>
      <c r="BI900">
        <v>622</v>
      </c>
      <c r="BJ900">
        <v>621.33299999999997</v>
      </c>
    </row>
    <row r="901" spans="1:62">
      <c r="A901" s="95">
        <v>45548</v>
      </c>
      <c r="B901" s="63">
        <v>0</v>
      </c>
      <c r="AU901">
        <v>632.39700000000005</v>
      </c>
      <c r="AV901">
        <v>621.66700000000003</v>
      </c>
      <c r="AW901">
        <v>618.66700000000003</v>
      </c>
      <c r="AX901">
        <v>614.66700000000003</v>
      </c>
      <c r="AY901">
        <v>618.33299999999997</v>
      </c>
      <c r="AZ901">
        <v>619.33299999999997</v>
      </c>
      <c r="BA901">
        <v>621.66700000000003</v>
      </c>
      <c r="BB901">
        <v>631</v>
      </c>
      <c r="BC901">
        <v>632</v>
      </c>
      <c r="BD901">
        <v>631.66700000000003</v>
      </c>
      <c r="BE901">
        <v>629.66700000000003</v>
      </c>
      <c r="BF901">
        <v>629</v>
      </c>
      <c r="BG901">
        <v>628</v>
      </c>
      <c r="BH901">
        <v>621.66700000000003</v>
      </c>
      <c r="BI901">
        <v>621</v>
      </c>
      <c r="BJ901">
        <v>620.33299999999997</v>
      </c>
    </row>
    <row r="902" spans="1:62">
      <c r="A902" s="95">
        <v>45551</v>
      </c>
      <c r="B902" s="63">
        <v>10</v>
      </c>
      <c r="AU902">
        <v>632.51599999999996</v>
      </c>
      <c r="AV902">
        <v>623.33299999999997</v>
      </c>
      <c r="AW902">
        <v>622</v>
      </c>
      <c r="AX902">
        <v>617.33299999999997</v>
      </c>
      <c r="AY902">
        <v>618.66700000000003</v>
      </c>
      <c r="AZ902">
        <v>619.66700000000003</v>
      </c>
      <c r="BA902">
        <v>621.66700000000003</v>
      </c>
      <c r="BB902">
        <v>631.66700000000003</v>
      </c>
      <c r="BC902">
        <v>632</v>
      </c>
      <c r="BD902">
        <v>632</v>
      </c>
      <c r="BE902">
        <v>629.66700000000003</v>
      </c>
      <c r="BF902">
        <v>629</v>
      </c>
      <c r="BG902">
        <v>628</v>
      </c>
      <c r="BH902">
        <v>621.33299999999997</v>
      </c>
      <c r="BI902">
        <v>620.66700000000003</v>
      </c>
      <c r="BJ902">
        <v>620</v>
      </c>
    </row>
    <row r="903" spans="1:62">
      <c r="A903" s="95">
        <v>45552</v>
      </c>
      <c r="B903" s="63">
        <v>85</v>
      </c>
      <c r="AU903">
        <v>632.548</v>
      </c>
      <c r="AV903">
        <v>628</v>
      </c>
      <c r="AW903">
        <v>623</v>
      </c>
      <c r="AX903">
        <v>619.66700000000003</v>
      </c>
      <c r="AY903">
        <v>619.33299999999997</v>
      </c>
      <c r="AZ903">
        <v>620</v>
      </c>
      <c r="BA903">
        <v>621.33299999999997</v>
      </c>
      <c r="BB903">
        <v>630</v>
      </c>
      <c r="BC903">
        <v>630</v>
      </c>
      <c r="BD903">
        <v>630</v>
      </c>
      <c r="BE903">
        <v>625.33299999999997</v>
      </c>
      <c r="BF903">
        <v>624.33299999999997</v>
      </c>
      <c r="BG903">
        <v>623.33299999999997</v>
      </c>
      <c r="BH903">
        <v>616</v>
      </c>
      <c r="BI903">
        <v>615</v>
      </c>
      <c r="BJ903">
        <v>614</v>
      </c>
    </row>
    <row r="904" spans="1:62">
      <c r="A904" s="95">
        <v>45553</v>
      </c>
      <c r="B904" s="63">
        <v>25</v>
      </c>
      <c r="AU904">
        <v>632.58299999999997</v>
      </c>
      <c r="AV904">
        <v>631</v>
      </c>
      <c r="AW904">
        <v>627</v>
      </c>
      <c r="AX904">
        <v>622.66700000000003</v>
      </c>
      <c r="AY904">
        <v>621.33299999999997</v>
      </c>
      <c r="AZ904">
        <v>622.33299999999997</v>
      </c>
      <c r="BA904">
        <v>623.33299999999997</v>
      </c>
      <c r="BB904">
        <v>630.66700000000003</v>
      </c>
      <c r="BC904">
        <v>631.33299999999997</v>
      </c>
      <c r="BD904">
        <v>632</v>
      </c>
      <c r="BE904">
        <v>626.33299999999997</v>
      </c>
      <c r="BF904">
        <v>625</v>
      </c>
      <c r="BG904">
        <v>624</v>
      </c>
      <c r="BH904">
        <v>616.33299999999997</v>
      </c>
      <c r="BI904">
        <v>615.33299999999997</v>
      </c>
      <c r="BJ904">
        <v>614.66700000000003</v>
      </c>
    </row>
    <row r="905" spans="1:62">
      <c r="A905" s="95">
        <v>45554</v>
      </c>
      <c r="B905" s="63">
        <v>198</v>
      </c>
      <c r="AU905">
        <v>631.33299999999997</v>
      </c>
      <c r="AV905">
        <v>625</v>
      </c>
      <c r="AW905">
        <v>620</v>
      </c>
      <c r="AX905">
        <v>616</v>
      </c>
      <c r="AY905">
        <v>615</v>
      </c>
      <c r="AZ905">
        <v>615.66700000000003</v>
      </c>
      <c r="BA905">
        <v>617</v>
      </c>
      <c r="BB905">
        <v>625</v>
      </c>
      <c r="BC905">
        <v>626</v>
      </c>
      <c r="BD905">
        <v>626</v>
      </c>
      <c r="BE905">
        <v>621.33299999999997</v>
      </c>
      <c r="BF905">
        <v>619.33299999999997</v>
      </c>
      <c r="BG905">
        <v>618.33299999999997</v>
      </c>
      <c r="BH905">
        <v>611</v>
      </c>
      <c r="BI905">
        <v>608.66700000000003</v>
      </c>
      <c r="BJ905">
        <v>607.66700000000003</v>
      </c>
    </row>
    <row r="906" spans="1:62">
      <c r="A906" s="95">
        <v>45555</v>
      </c>
      <c r="B906" s="63">
        <v>5</v>
      </c>
      <c r="AU906">
        <v>631.14300000000003</v>
      </c>
      <c r="AV906">
        <v>622</v>
      </c>
      <c r="AW906">
        <v>617</v>
      </c>
      <c r="AX906">
        <v>614</v>
      </c>
      <c r="AY906">
        <v>614</v>
      </c>
      <c r="AZ906">
        <v>614</v>
      </c>
      <c r="BA906">
        <v>615</v>
      </c>
      <c r="BB906">
        <v>625</v>
      </c>
      <c r="BC906">
        <v>625</v>
      </c>
      <c r="BD906">
        <v>625</v>
      </c>
      <c r="BE906">
        <v>620</v>
      </c>
      <c r="BF906">
        <v>619</v>
      </c>
      <c r="BG906">
        <v>618</v>
      </c>
      <c r="BH906">
        <v>610</v>
      </c>
      <c r="BI906">
        <v>609</v>
      </c>
      <c r="BJ906">
        <v>608</v>
      </c>
    </row>
    <row r="907" spans="1:62">
      <c r="A907" s="95">
        <v>45558</v>
      </c>
      <c r="B907" s="63">
        <v>240</v>
      </c>
      <c r="AU907">
        <v>631.16700000000003</v>
      </c>
      <c r="AV907">
        <v>621.66700000000003</v>
      </c>
      <c r="AW907">
        <v>616.66700000000003</v>
      </c>
      <c r="AX907">
        <v>613.66700000000003</v>
      </c>
      <c r="AY907">
        <v>613.66700000000003</v>
      </c>
      <c r="AZ907">
        <v>614</v>
      </c>
      <c r="BA907">
        <v>614.66700000000003</v>
      </c>
      <c r="BB907">
        <v>622.66700000000003</v>
      </c>
      <c r="BC907">
        <v>624.33299999999997</v>
      </c>
      <c r="BD907">
        <v>625.66700000000003</v>
      </c>
      <c r="BE907">
        <v>621</v>
      </c>
      <c r="BF907">
        <v>618.33299999999997</v>
      </c>
      <c r="BG907">
        <v>616</v>
      </c>
      <c r="BH907">
        <v>609.66700000000003</v>
      </c>
      <c r="BI907">
        <v>609</v>
      </c>
      <c r="BJ907">
        <v>608.33299999999997</v>
      </c>
    </row>
    <row r="908" spans="1:62">
      <c r="A908" s="95">
        <v>45559</v>
      </c>
      <c r="B908" s="63">
        <v>320</v>
      </c>
      <c r="AU908">
        <v>629.94000000000005</v>
      </c>
      <c r="AV908">
        <v>612</v>
      </c>
      <c r="AW908">
        <v>610</v>
      </c>
      <c r="AX908">
        <v>608</v>
      </c>
      <c r="AY908">
        <v>612</v>
      </c>
      <c r="AZ908">
        <v>614</v>
      </c>
      <c r="BA908">
        <v>616</v>
      </c>
      <c r="BB908">
        <v>624</v>
      </c>
      <c r="BC908">
        <v>624</v>
      </c>
      <c r="BD908">
        <v>624</v>
      </c>
      <c r="BE908">
        <v>618</v>
      </c>
      <c r="BF908">
        <v>618</v>
      </c>
      <c r="BG908">
        <v>618</v>
      </c>
      <c r="BH908">
        <v>609</v>
      </c>
      <c r="BI908">
        <v>609</v>
      </c>
      <c r="BJ908">
        <v>609</v>
      </c>
    </row>
    <row r="909" spans="1:62">
      <c r="A909" s="95">
        <v>45560</v>
      </c>
      <c r="B909" s="63">
        <v>594</v>
      </c>
      <c r="AU909">
        <v>629.69000000000005</v>
      </c>
      <c r="AV909">
        <v>615</v>
      </c>
      <c r="AW909">
        <v>612.33299999999997</v>
      </c>
      <c r="AX909">
        <v>610.33299999999997</v>
      </c>
      <c r="AY909">
        <v>619.64300000000003</v>
      </c>
      <c r="AZ909">
        <v>621.69299999999998</v>
      </c>
      <c r="BA909">
        <v>623.74300000000005</v>
      </c>
      <c r="BB909">
        <v>631.94600000000003</v>
      </c>
      <c r="BC909">
        <v>631.94600000000003</v>
      </c>
      <c r="BD909">
        <v>631.94600000000003</v>
      </c>
      <c r="BE909">
        <v>625.79300000000001</v>
      </c>
      <c r="BF909">
        <v>625.79300000000001</v>
      </c>
      <c r="BG909">
        <v>625.79300000000001</v>
      </c>
      <c r="BH909">
        <v>616.56799999999998</v>
      </c>
      <c r="BI909">
        <v>616.56799999999998</v>
      </c>
      <c r="BJ909">
        <v>616.56799999999998</v>
      </c>
    </row>
    <row r="910" spans="1:62">
      <c r="A910" s="95">
        <v>45561</v>
      </c>
      <c r="B910" s="63">
        <v>180</v>
      </c>
      <c r="AU910">
        <v>629.39300000000003</v>
      </c>
      <c r="AV910">
        <v>617</v>
      </c>
      <c r="AW910">
        <v>615</v>
      </c>
      <c r="AX910">
        <v>613</v>
      </c>
      <c r="AY910">
        <v>620.62900000000002</v>
      </c>
      <c r="AZ910">
        <v>622.68600000000004</v>
      </c>
      <c r="BA910">
        <v>624.74199999999996</v>
      </c>
      <c r="BB910">
        <v>632.97199999999998</v>
      </c>
      <c r="BC910">
        <v>632.97199999999998</v>
      </c>
      <c r="BD910">
        <v>632.97199999999998</v>
      </c>
      <c r="BE910">
        <v>626.79899999999998</v>
      </c>
      <c r="BF910">
        <v>626.79899999999998</v>
      </c>
      <c r="BG910">
        <v>626.79899999999998</v>
      </c>
      <c r="BH910">
        <v>617.54399999999998</v>
      </c>
      <c r="BI910">
        <v>617.54399999999998</v>
      </c>
      <c r="BJ910">
        <v>617.54399999999998</v>
      </c>
    </row>
    <row r="911" spans="1:62">
      <c r="A911" s="95">
        <v>45562</v>
      </c>
      <c r="B911" s="63">
        <v>239</v>
      </c>
      <c r="AU911">
        <v>629.69000000000005</v>
      </c>
      <c r="AV911">
        <v>614</v>
      </c>
      <c r="AW911">
        <v>613.33299999999997</v>
      </c>
      <c r="AX911">
        <v>611.33299999999997</v>
      </c>
      <c r="AY911">
        <v>615.66700000000003</v>
      </c>
      <c r="AZ911">
        <v>619.66700000000003</v>
      </c>
      <c r="BA911">
        <v>623.66700000000003</v>
      </c>
      <c r="BB911">
        <v>629.66700000000003</v>
      </c>
      <c r="BC911">
        <v>629.66700000000003</v>
      </c>
      <c r="BD911">
        <v>629.66700000000003</v>
      </c>
      <c r="BE911">
        <v>624</v>
      </c>
      <c r="BF911">
        <v>623.66700000000003</v>
      </c>
      <c r="BG911">
        <v>623.33299999999997</v>
      </c>
      <c r="BH911">
        <v>615</v>
      </c>
      <c r="BI911">
        <v>614.66700000000003</v>
      </c>
      <c r="BJ911">
        <v>614.33299999999997</v>
      </c>
    </row>
    <row r="912" spans="1:62">
      <c r="A912" s="95">
        <v>45565</v>
      </c>
      <c r="B912" s="63">
        <v>185</v>
      </c>
      <c r="AU912" s="28">
        <v>629.98800000000006</v>
      </c>
      <c r="AV912">
        <v>619.66700000000003</v>
      </c>
      <c r="AW912">
        <v>614.66700000000003</v>
      </c>
      <c r="AX912">
        <v>613</v>
      </c>
      <c r="AY912">
        <v>613.66700000000003</v>
      </c>
      <c r="AZ912">
        <v>617.66700000000003</v>
      </c>
      <c r="BA912">
        <v>623</v>
      </c>
      <c r="BB912">
        <v>632</v>
      </c>
      <c r="BC912">
        <v>633.66700000000003</v>
      </c>
      <c r="BD912">
        <v>633</v>
      </c>
      <c r="BE912">
        <v>626.66700000000003</v>
      </c>
      <c r="BF912">
        <v>625.33299999999997</v>
      </c>
      <c r="BG912">
        <v>624.33299999999997</v>
      </c>
      <c r="BH912">
        <v>616.66700000000003</v>
      </c>
      <c r="BI912">
        <v>616</v>
      </c>
      <c r="BJ912">
        <v>615.33299999999997</v>
      </c>
    </row>
    <row r="913" spans="1:62">
      <c r="A913" s="95">
        <v>45566</v>
      </c>
      <c r="B913" s="63">
        <v>254</v>
      </c>
      <c r="AU913">
        <v>629.98800000000006</v>
      </c>
      <c r="AV913">
        <v>626.12</v>
      </c>
      <c r="AW913">
        <v>618.66700000000003</v>
      </c>
      <c r="AX913">
        <v>617.33299999999997</v>
      </c>
      <c r="AY913">
        <v>618.33299999999997</v>
      </c>
      <c r="AZ913">
        <v>622.33299999999997</v>
      </c>
      <c r="BA913">
        <v>627</v>
      </c>
      <c r="BB913">
        <v>637.33299999999997</v>
      </c>
      <c r="BC913">
        <v>639</v>
      </c>
      <c r="BD913">
        <v>639.33299999999997</v>
      </c>
      <c r="BE913">
        <v>633.33299999999997</v>
      </c>
      <c r="BF913">
        <v>631.33299999999997</v>
      </c>
      <c r="BG913">
        <v>630</v>
      </c>
      <c r="BH913">
        <v>622</v>
      </c>
      <c r="BI913">
        <v>621</v>
      </c>
      <c r="BJ913">
        <v>619.33299999999997</v>
      </c>
    </row>
    <row r="914" spans="1:62">
      <c r="A914" s="95">
        <v>45567</v>
      </c>
      <c r="B914" s="63">
        <v>355</v>
      </c>
      <c r="AU914">
        <v>629.98800000000006</v>
      </c>
      <c r="AV914">
        <v>633.64099999999996</v>
      </c>
      <c r="AW914">
        <v>629</v>
      </c>
      <c r="AX914">
        <v>620.66700000000003</v>
      </c>
      <c r="AY914">
        <v>620.66700000000003</v>
      </c>
      <c r="AZ914">
        <v>623.66700000000003</v>
      </c>
      <c r="BA914">
        <v>628.33299999999997</v>
      </c>
      <c r="BB914">
        <v>639.33299999999997</v>
      </c>
      <c r="BC914">
        <v>641.66700000000003</v>
      </c>
      <c r="BD914">
        <v>644.33299999999997</v>
      </c>
      <c r="BE914">
        <v>642</v>
      </c>
      <c r="BF914">
        <v>640</v>
      </c>
      <c r="BG914">
        <v>638</v>
      </c>
      <c r="BH914">
        <v>629.66700000000003</v>
      </c>
      <c r="BI914">
        <v>627.33299999999997</v>
      </c>
      <c r="BJ914">
        <v>626.66700000000003</v>
      </c>
    </row>
    <row r="915" spans="1:62">
      <c r="A915" s="95">
        <v>45568</v>
      </c>
      <c r="B915" s="63">
        <v>120</v>
      </c>
      <c r="AV915">
        <v>636.52200000000005</v>
      </c>
      <c r="AW915">
        <v>630.33299999999997</v>
      </c>
      <c r="AX915">
        <v>624.33299999999997</v>
      </c>
      <c r="AY915">
        <v>625.33299999999997</v>
      </c>
      <c r="AZ915">
        <v>631</v>
      </c>
      <c r="BA915">
        <v>636.66700000000003</v>
      </c>
      <c r="BB915">
        <v>644</v>
      </c>
      <c r="BC915">
        <v>646</v>
      </c>
      <c r="BD915">
        <v>648</v>
      </c>
      <c r="BE915">
        <v>639.66700000000003</v>
      </c>
      <c r="BF915">
        <v>637</v>
      </c>
      <c r="BG915">
        <v>635.33299999999997</v>
      </c>
      <c r="BH915">
        <v>627</v>
      </c>
      <c r="BI915">
        <v>626</v>
      </c>
      <c r="BJ915">
        <v>625</v>
      </c>
    </row>
    <row r="916" spans="1:62">
      <c r="A916" s="95">
        <v>45569</v>
      </c>
      <c r="B916" s="63">
        <v>291</v>
      </c>
      <c r="AV916">
        <v>641.73599999999999</v>
      </c>
      <c r="AW916">
        <v>634.66700000000003</v>
      </c>
      <c r="AX916">
        <v>629</v>
      </c>
      <c r="AY916">
        <v>627.66700000000003</v>
      </c>
      <c r="AZ916">
        <v>633</v>
      </c>
      <c r="BA916">
        <v>638.33299999999997</v>
      </c>
      <c r="BB916">
        <v>644.66700000000003</v>
      </c>
      <c r="BC916">
        <v>646</v>
      </c>
      <c r="BD916">
        <v>647.33299999999997</v>
      </c>
      <c r="BE916">
        <v>639</v>
      </c>
      <c r="BF916">
        <v>637.66700000000003</v>
      </c>
      <c r="BG916">
        <v>636.66700000000003</v>
      </c>
      <c r="BH916">
        <v>627.33299999999997</v>
      </c>
      <c r="BI916">
        <v>626.33299999999997</v>
      </c>
      <c r="BJ916">
        <v>625.33299999999997</v>
      </c>
    </row>
    <row r="917" spans="1:62">
      <c r="A917" s="95">
        <v>45572</v>
      </c>
      <c r="B917" s="63">
        <v>20</v>
      </c>
      <c r="AV917">
        <v>646.15200000000004</v>
      </c>
      <c r="AW917">
        <v>640</v>
      </c>
      <c r="AX917">
        <v>632.66700000000003</v>
      </c>
      <c r="AY917">
        <v>631</v>
      </c>
      <c r="AZ917">
        <v>636.33299999999997</v>
      </c>
      <c r="BA917">
        <v>641.33299999999997</v>
      </c>
      <c r="BB917">
        <v>649</v>
      </c>
      <c r="BC917">
        <v>649.33299999999997</v>
      </c>
      <c r="BD917">
        <v>649.66700000000003</v>
      </c>
      <c r="BE917">
        <v>642</v>
      </c>
      <c r="BF917">
        <v>641</v>
      </c>
      <c r="BG917">
        <v>640.33299999999997</v>
      </c>
      <c r="BH917">
        <v>629.66700000000003</v>
      </c>
      <c r="BI917">
        <v>629.33299999999997</v>
      </c>
      <c r="BJ917">
        <v>629</v>
      </c>
    </row>
    <row r="918" spans="1:62">
      <c r="A918" s="95">
        <v>45573</v>
      </c>
      <c r="B918" s="63">
        <v>60</v>
      </c>
      <c r="AV918">
        <v>647.45699999999999</v>
      </c>
      <c r="AW918">
        <v>638.33299999999997</v>
      </c>
      <c r="AX918">
        <v>629</v>
      </c>
      <c r="AY918">
        <v>627.66700000000003</v>
      </c>
      <c r="AZ918">
        <v>631</v>
      </c>
      <c r="BA918">
        <v>633.66700000000003</v>
      </c>
      <c r="BB918">
        <v>647.66700000000003</v>
      </c>
      <c r="BC918">
        <v>647.66700000000003</v>
      </c>
      <c r="BD918">
        <v>648</v>
      </c>
      <c r="BE918">
        <v>641</v>
      </c>
      <c r="BF918">
        <v>640.33299999999997</v>
      </c>
      <c r="BG918">
        <v>639.66700000000003</v>
      </c>
      <c r="BH918">
        <v>629</v>
      </c>
      <c r="BI918">
        <v>628</v>
      </c>
      <c r="BJ918">
        <v>627.33299999999997</v>
      </c>
    </row>
    <row r="919" spans="1:62">
      <c r="A919" s="95">
        <v>45574</v>
      </c>
      <c r="B919" s="63">
        <v>210</v>
      </c>
      <c r="AV919">
        <v>648.601</v>
      </c>
      <c r="AW919">
        <v>640</v>
      </c>
      <c r="AX919">
        <v>630.66700000000003</v>
      </c>
      <c r="AY919">
        <v>631</v>
      </c>
      <c r="AZ919">
        <v>635</v>
      </c>
      <c r="BA919">
        <v>639</v>
      </c>
      <c r="BB919">
        <v>647.33299999999997</v>
      </c>
      <c r="BC919">
        <v>651.33299999999997</v>
      </c>
      <c r="BD919">
        <v>653</v>
      </c>
      <c r="BE919">
        <v>646</v>
      </c>
      <c r="BF919">
        <v>642</v>
      </c>
      <c r="BG919">
        <v>639.66700000000003</v>
      </c>
      <c r="BH919">
        <v>632.66700000000003</v>
      </c>
      <c r="BI919">
        <v>629.33299999999997</v>
      </c>
      <c r="BJ919">
        <v>627.33299999999997</v>
      </c>
    </row>
    <row r="920" spans="1:62">
      <c r="A920" s="95">
        <v>45575</v>
      </c>
      <c r="B920" s="63">
        <v>170</v>
      </c>
      <c r="AV920">
        <v>648.77200000000005</v>
      </c>
      <c r="AW920">
        <v>640</v>
      </c>
      <c r="AX920">
        <v>630</v>
      </c>
      <c r="AY920">
        <v>630.33299999999997</v>
      </c>
      <c r="AZ920">
        <v>634.33299999999997</v>
      </c>
      <c r="BA920">
        <v>638.33299999999997</v>
      </c>
      <c r="BB920">
        <v>647.33299999999997</v>
      </c>
      <c r="BC920">
        <v>651</v>
      </c>
      <c r="BD920">
        <v>652.66700000000003</v>
      </c>
      <c r="BE920">
        <v>645.66700000000003</v>
      </c>
      <c r="BF920">
        <v>642</v>
      </c>
      <c r="BG920">
        <v>640</v>
      </c>
      <c r="BH920">
        <v>631.66700000000003</v>
      </c>
      <c r="BI920">
        <v>628</v>
      </c>
      <c r="BJ920">
        <v>625.66700000000003</v>
      </c>
    </row>
    <row r="921" spans="1:62">
      <c r="A921" s="95">
        <v>45576</v>
      </c>
      <c r="B921" s="63">
        <v>129</v>
      </c>
      <c r="AV921">
        <v>649.66999999999996</v>
      </c>
      <c r="AW921">
        <v>638</v>
      </c>
      <c r="AX921">
        <v>628</v>
      </c>
      <c r="AY921">
        <v>628</v>
      </c>
      <c r="AZ921">
        <v>633.33299999999997</v>
      </c>
      <c r="BA921">
        <v>638.66700000000003</v>
      </c>
      <c r="BB921">
        <v>646.33299999999997</v>
      </c>
      <c r="BC921">
        <v>649.66700000000003</v>
      </c>
      <c r="BD921">
        <v>650.66700000000003</v>
      </c>
      <c r="BE921">
        <v>646</v>
      </c>
      <c r="BF921">
        <v>641.66700000000003</v>
      </c>
      <c r="BG921">
        <v>639</v>
      </c>
      <c r="BH921">
        <v>631.33299999999997</v>
      </c>
      <c r="BI921">
        <v>627.66700000000003</v>
      </c>
      <c r="BJ921">
        <v>625.33299999999997</v>
      </c>
    </row>
    <row r="922" spans="1:62">
      <c r="A922" s="95">
        <v>45579</v>
      </c>
      <c r="B922" s="63">
        <v>10</v>
      </c>
      <c r="AV922">
        <v>649.54</v>
      </c>
      <c r="AW922">
        <v>638.33299999999997</v>
      </c>
      <c r="AX922">
        <v>626</v>
      </c>
      <c r="AY922">
        <v>626.33299999999997</v>
      </c>
      <c r="AZ922">
        <v>631.66700000000003</v>
      </c>
      <c r="BA922">
        <v>637</v>
      </c>
      <c r="BB922">
        <v>645.66700000000003</v>
      </c>
      <c r="BC922">
        <v>648</v>
      </c>
      <c r="BD922">
        <v>649.33299999999997</v>
      </c>
      <c r="BE922">
        <v>646.33299999999997</v>
      </c>
      <c r="BF922">
        <v>641</v>
      </c>
      <c r="BG922">
        <v>637.33299999999997</v>
      </c>
      <c r="BH922">
        <v>630.33299999999997</v>
      </c>
      <c r="BI922">
        <v>626.66700000000003</v>
      </c>
      <c r="BJ922">
        <v>624.33299999999997</v>
      </c>
    </row>
    <row r="923" spans="1:62">
      <c r="A923" s="95">
        <v>45580</v>
      </c>
      <c r="B923" s="63">
        <v>60</v>
      </c>
      <c r="AV923">
        <v>649.76099999999997</v>
      </c>
      <c r="AW923">
        <v>638</v>
      </c>
      <c r="AX923">
        <v>625.33299999999997</v>
      </c>
      <c r="AY923">
        <v>625.66700000000003</v>
      </c>
      <c r="AZ923">
        <v>631.66700000000003</v>
      </c>
      <c r="BA923">
        <v>636.66700000000003</v>
      </c>
      <c r="BB923">
        <v>645.66700000000003</v>
      </c>
      <c r="BC923">
        <v>647.33299999999997</v>
      </c>
      <c r="BD923">
        <v>648.66700000000003</v>
      </c>
      <c r="BE923">
        <v>645.33299999999997</v>
      </c>
      <c r="BF923">
        <v>641</v>
      </c>
      <c r="BG923">
        <v>637.16700000000003</v>
      </c>
      <c r="BH923">
        <v>630</v>
      </c>
      <c r="BI923">
        <v>626.33299999999997</v>
      </c>
      <c r="BJ923">
        <v>623.66700000000003</v>
      </c>
    </row>
    <row r="924" spans="1:62">
      <c r="A924" s="95">
        <v>45581</v>
      </c>
      <c r="B924" s="63">
        <v>0</v>
      </c>
      <c r="AV924">
        <v>650.32600000000002</v>
      </c>
      <c r="AW924">
        <v>638</v>
      </c>
      <c r="AX924">
        <v>625</v>
      </c>
      <c r="AY924">
        <v>624.5</v>
      </c>
      <c r="AZ924">
        <v>630</v>
      </c>
      <c r="BA924">
        <v>635</v>
      </c>
      <c r="BB924">
        <v>643</v>
      </c>
      <c r="BC924">
        <v>646</v>
      </c>
      <c r="BD924">
        <v>648.5</v>
      </c>
      <c r="BE924">
        <v>646</v>
      </c>
      <c r="BF924">
        <v>640</v>
      </c>
      <c r="BG924">
        <v>634.5</v>
      </c>
      <c r="BH924">
        <v>629.5</v>
      </c>
      <c r="BI924">
        <v>624.5</v>
      </c>
      <c r="BJ924">
        <v>621</v>
      </c>
    </row>
    <row r="925" spans="1:62">
      <c r="A925" s="95">
        <v>45582</v>
      </c>
      <c r="B925" s="63">
        <v>10</v>
      </c>
      <c r="AV925">
        <v>650.69200000000001</v>
      </c>
      <c r="AW925">
        <v>640</v>
      </c>
      <c r="AX925">
        <v>625</v>
      </c>
      <c r="AY925">
        <v>625</v>
      </c>
      <c r="AZ925">
        <v>631</v>
      </c>
      <c r="BA925">
        <v>636</v>
      </c>
      <c r="BB925">
        <v>644.33299999999997</v>
      </c>
      <c r="BC925">
        <v>646.33299999999997</v>
      </c>
      <c r="BD925">
        <v>648</v>
      </c>
      <c r="BE925">
        <v>644.66700000000003</v>
      </c>
      <c r="BF925">
        <v>640.33299999999997</v>
      </c>
      <c r="BG925">
        <v>636.5</v>
      </c>
      <c r="BH925">
        <v>628.66700000000003</v>
      </c>
      <c r="BI925">
        <v>625.33299999999997</v>
      </c>
      <c r="BJ925">
        <v>623</v>
      </c>
    </row>
    <row r="926" spans="1:62">
      <c r="A926" s="95">
        <v>45583</v>
      </c>
      <c r="B926" s="63">
        <v>0</v>
      </c>
      <c r="AV926">
        <v>651.02200000000005</v>
      </c>
      <c r="AW926">
        <v>648</v>
      </c>
      <c r="AX926">
        <v>631.5</v>
      </c>
      <c r="AY926">
        <v>630</v>
      </c>
      <c r="AZ926">
        <v>634</v>
      </c>
      <c r="BA926">
        <v>639.5</v>
      </c>
      <c r="BB926">
        <v>647.5</v>
      </c>
      <c r="BC926">
        <v>649</v>
      </c>
      <c r="BD926">
        <v>650</v>
      </c>
      <c r="BE926">
        <v>645</v>
      </c>
      <c r="BF926">
        <v>642.5</v>
      </c>
      <c r="BG926">
        <v>640.25</v>
      </c>
      <c r="BH926">
        <v>630</v>
      </c>
      <c r="BI926">
        <v>628</v>
      </c>
      <c r="BJ926">
        <v>626</v>
      </c>
    </row>
    <row r="927" spans="1:62">
      <c r="A927" s="95">
        <v>45586</v>
      </c>
      <c r="B927" s="63">
        <v>190</v>
      </c>
      <c r="AV927">
        <v>652.072</v>
      </c>
      <c r="AW927">
        <v>647.23199999999997</v>
      </c>
      <c r="AX927">
        <v>632.23199999999997</v>
      </c>
      <c r="AY927">
        <v>628.65899999999999</v>
      </c>
      <c r="AZ927">
        <v>632.64300000000003</v>
      </c>
      <c r="BA927">
        <v>638.12</v>
      </c>
      <c r="BB927">
        <v>649.65800000000002</v>
      </c>
      <c r="BC927">
        <v>651.16800000000001</v>
      </c>
      <c r="BD927">
        <v>652.17399999999998</v>
      </c>
      <c r="BE927">
        <v>643.59799999999996</v>
      </c>
      <c r="BF927">
        <v>641.10799999999995</v>
      </c>
      <c r="BG927">
        <v>638.86699999999996</v>
      </c>
      <c r="BH927">
        <v>628.65899999999999</v>
      </c>
      <c r="BI927">
        <v>626.66800000000001</v>
      </c>
      <c r="BJ927">
        <v>624.67700000000002</v>
      </c>
    </row>
    <row r="928" spans="1:62">
      <c r="A928" s="95">
        <v>45587</v>
      </c>
      <c r="B928" s="63">
        <v>130</v>
      </c>
      <c r="AV928">
        <v>652.50699999999995</v>
      </c>
      <c r="AW928">
        <v>644</v>
      </c>
      <c r="AX928">
        <v>630</v>
      </c>
      <c r="AY928">
        <v>628</v>
      </c>
      <c r="AZ928">
        <v>632</v>
      </c>
      <c r="BA928">
        <v>636.33299999999997</v>
      </c>
      <c r="BB928">
        <v>645.66700000000003</v>
      </c>
      <c r="BC928">
        <v>647.33299999999997</v>
      </c>
      <c r="BD928">
        <v>649</v>
      </c>
      <c r="BE928">
        <v>642</v>
      </c>
      <c r="BF928">
        <v>638.66700000000003</v>
      </c>
      <c r="BG928">
        <v>636</v>
      </c>
      <c r="BH928">
        <v>627.33299999999997</v>
      </c>
      <c r="BI928">
        <v>624</v>
      </c>
      <c r="BJ928">
        <v>620.66700000000003</v>
      </c>
    </row>
    <row r="929" spans="1:62">
      <c r="A929" s="95">
        <v>45588</v>
      </c>
      <c r="B929" s="63">
        <v>740</v>
      </c>
      <c r="AV929">
        <v>653.56500000000005</v>
      </c>
      <c r="AW929">
        <v>640</v>
      </c>
      <c r="AX929">
        <v>629.66700000000003</v>
      </c>
      <c r="AY929">
        <v>627.66700000000003</v>
      </c>
      <c r="AZ929">
        <v>631.66700000000003</v>
      </c>
      <c r="BA929">
        <v>635.66700000000003</v>
      </c>
      <c r="BB929">
        <v>643.33299999999997</v>
      </c>
      <c r="BC929">
        <v>647.66700000000003</v>
      </c>
      <c r="BD929">
        <v>648.66700000000003</v>
      </c>
      <c r="BE929">
        <v>642.66700000000003</v>
      </c>
      <c r="BF929">
        <v>639.66700000000003</v>
      </c>
      <c r="BG929">
        <v>636.66700000000003</v>
      </c>
      <c r="BH929">
        <v>625.66700000000003</v>
      </c>
      <c r="BI929">
        <v>623</v>
      </c>
      <c r="BJ929">
        <v>620.33299999999997</v>
      </c>
    </row>
    <row r="930" spans="1:62">
      <c r="A930" s="95">
        <v>45589</v>
      </c>
      <c r="B930" s="63">
        <v>90</v>
      </c>
      <c r="AV930">
        <v>653.81500000000005</v>
      </c>
      <c r="AW930">
        <v>640</v>
      </c>
      <c r="AX930">
        <v>629.33299999999997</v>
      </c>
      <c r="AY930">
        <v>627.66700000000003</v>
      </c>
      <c r="AZ930">
        <v>632</v>
      </c>
      <c r="BA930">
        <v>636.33299999999997</v>
      </c>
      <c r="BB930">
        <v>643</v>
      </c>
      <c r="BC930">
        <v>647.33299999999997</v>
      </c>
      <c r="BD930">
        <v>648.33299999999997</v>
      </c>
      <c r="BE930">
        <v>642.33299999999997</v>
      </c>
      <c r="BF930">
        <v>639.33299999999997</v>
      </c>
      <c r="BG930">
        <v>636.33299999999997</v>
      </c>
      <c r="BH930">
        <v>625</v>
      </c>
      <c r="BI930">
        <v>622.33299999999997</v>
      </c>
      <c r="BJ930">
        <v>619.66700000000003</v>
      </c>
    </row>
    <row r="931" spans="1:62">
      <c r="A931" s="95">
        <v>45590</v>
      </c>
      <c r="B931" s="63">
        <v>0</v>
      </c>
      <c r="AV931">
        <v>654.04700000000003</v>
      </c>
      <c r="AW931">
        <v>638</v>
      </c>
      <c r="AX931">
        <v>627.66700000000003</v>
      </c>
      <c r="AY931">
        <v>626.66700000000003</v>
      </c>
      <c r="AZ931">
        <v>631.33299999999997</v>
      </c>
      <c r="BA931">
        <v>636</v>
      </c>
      <c r="BB931">
        <v>643.33299999999997</v>
      </c>
      <c r="BC931">
        <v>646.33299999999997</v>
      </c>
      <c r="BD931">
        <v>648</v>
      </c>
      <c r="BE931">
        <v>642</v>
      </c>
      <c r="BF931">
        <v>639</v>
      </c>
      <c r="BG931">
        <v>636.33299999999997</v>
      </c>
      <c r="BH931">
        <v>624.66700000000003</v>
      </c>
      <c r="BI931">
        <v>622</v>
      </c>
      <c r="BJ931">
        <v>619.33299999999997</v>
      </c>
    </row>
    <row r="932" spans="1:62">
      <c r="A932" s="95">
        <v>45593</v>
      </c>
      <c r="B932" s="63">
        <v>50</v>
      </c>
      <c r="AV932">
        <v>653.66300000000001</v>
      </c>
      <c r="AW932">
        <v>638</v>
      </c>
      <c r="AX932">
        <v>627</v>
      </c>
      <c r="AY932">
        <v>626.33299999999997</v>
      </c>
      <c r="AZ932">
        <v>631</v>
      </c>
      <c r="BA932">
        <v>636</v>
      </c>
      <c r="BB932">
        <v>642.66700000000003</v>
      </c>
      <c r="BC932">
        <v>646.33299999999997</v>
      </c>
      <c r="BD932">
        <v>648.66700000000003</v>
      </c>
      <c r="BE932">
        <v>642</v>
      </c>
      <c r="BF932">
        <v>639</v>
      </c>
      <c r="BG932">
        <v>636.33299999999997</v>
      </c>
      <c r="BH932">
        <v>624.66700000000003</v>
      </c>
      <c r="BI932">
        <v>622</v>
      </c>
      <c r="BJ932">
        <v>619.33299999999997</v>
      </c>
    </row>
    <row r="933" spans="1:62">
      <c r="A933" s="95">
        <v>45594</v>
      </c>
      <c r="B933" s="63">
        <v>0</v>
      </c>
      <c r="AV933">
        <v>653.22500000000002</v>
      </c>
      <c r="AW933">
        <v>637.33299999999997</v>
      </c>
      <c r="AX933">
        <v>626.66700000000003</v>
      </c>
      <c r="AY933">
        <v>625.66700000000003</v>
      </c>
      <c r="AZ933">
        <v>630.33299999999997</v>
      </c>
      <c r="BA933">
        <v>635</v>
      </c>
      <c r="BB933">
        <v>641.33299999999997</v>
      </c>
      <c r="BC933">
        <v>646.33299999999997</v>
      </c>
      <c r="BD933">
        <v>647.33299999999997</v>
      </c>
      <c r="BE933">
        <v>641.33299999999997</v>
      </c>
      <c r="BF933">
        <v>638.33299999999997</v>
      </c>
      <c r="BG933">
        <v>635.33299999999997</v>
      </c>
      <c r="BH933">
        <v>623.66700000000003</v>
      </c>
      <c r="BI933">
        <v>620.33299999999997</v>
      </c>
      <c r="BJ933">
        <v>617</v>
      </c>
    </row>
    <row r="934" spans="1:62">
      <c r="A934" s="95">
        <v>45595</v>
      </c>
      <c r="B934" s="63">
        <v>30</v>
      </c>
      <c r="AV934">
        <v>652.64499999999998</v>
      </c>
      <c r="AW934">
        <v>638.33299999999997</v>
      </c>
      <c r="AX934">
        <v>629.33299999999997</v>
      </c>
      <c r="AY934">
        <v>625.66700000000003</v>
      </c>
      <c r="AZ934">
        <v>630</v>
      </c>
      <c r="BA934">
        <v>635.66700000000003</v>
      </c>
      <c r="BB934">
        <v>644</v>
      </c>
      <c r="BC934">
        <v>644.66700000000003</v>
      </c>
      <c r="BD934">
        <v>644.33299999999997</v>
      </c>
      <c r="BE934">
        <v>639.66700000000003</v>
      </c>
      <c r="BF934">
        <v>637.66700000000003</v>
      </c>
      <c r="BG934">
        <v>635</v>
      </c>
      <c r="BH934">
        <v>623.66700000000003</v>
      </c>
      <c r="BI934">
        <v>621</v>
      </c>
      <c r="BJ934">
        <v>618.33299999999997</v>
      </c>
    </row>
    <row r="935" spans="1:62">
      <c r="A935" s="95">
        <v>45596</v>
      </c>
      <c r="B935" s="63">
        <v>350</v>
      </c>
      <c r="AV935" s="28">
        <v>652.42399999999998</v>
      </c>
      <c r="AW935">
        <v>645</v>
      </c>
      <c r="AX935">
        <v>630</v>
      </c>
      <c r="AY935">
        <v>623.22699999999998</v>
      </c>
      <c r="AZ935">
        <v>627.55600000000004</v>
      </c>
      <c r="BA935">
        <v>633.21699999999998</v>
      </c>
      <c r="BB935">
        <v>645.66600000000005</v>
      </c>
      <c r="BC935">
        <v>646.33399999999995</v>
      </c>
      <c r="BD935">
        <v>646</v>
      </c>
      <c r="BE935">
        <v>638.221</v>
      </c>
      <c r="BF935">
        <v>636.22199999999998</v>
      </c>
      <c r="BG935">
        <v>633.55700000000002</v>
      </c>
      <c r="BH935">
        <v>624.66700000000003</v>
      </c>
      <c r="BI935">
        <v>622.33299999999997</v>
      </c>
      <c r="BJ935">
        <v>620</v>
      </c>
    </row>
    <row r="936" spans="1:62">
      <c r="A936" s="95">
        <v>45597</v>
      </c>
      <c r="B936" s="63">
        <v>235</v>
      </c>
      <c r="AV936">
        <v>652.42399999999998</v>
      </c>
      <c r="AW936">
        <v>660.61900000000003</v>
      </c>
      <c r="AX936">
        <v>638</v>
      </c>
      <c r="AY936">
        <v>630</v>
      </c>
      <c r="AZ936">
        <v>633</v>
      </c>
      <c r="BA936">
        <v>636</v>
      </c>
      <c r="BB936">
        <v>650</v>
      </c>
      <c r="BC936">
        <v>650</v>
      </c>
      <c r="BD936">
        <v>650</v>
      </c>
      <c r="BE936">
        <v>641</v>
      </c>
      <c r="BF936">
        <v>639</v>
      </c>
      <c r="BG936">
        <v>637</v>
      </c>
      <c r="BH936">
        <v>625</v>
      </c>
      <c r="BI936">
        <v>623</v>
      </c>
      <c r="BJ936">
        <v>621</v>
      </c>
    </row>
    <row r="937" spans="1:62">
      <c r="A937" s="95">
        <v>45600</v>
      </c>
      <c r="B937" s="63">
        <v>10</v>
      </c>
      <c r="AV937">
        <v>652.42399999999998</v>
      </c>
      <c r="AW937">
        <v>661.23800000000006</v>
      </c>
      <c r="AX937">
        <v>638</v>
      </c>
      <c r="AY937">
        <v>630</v>
      </c>
      <c r="AZ937">
        <v>632.66700000000003</v>
      </c>
      <c r="BA937">
        <v>635.66700000000003</v>
      </c>
      <c r="BB937">
        <v>650.33299999999997</v>
      </c>
      <c r="BC937">
        <v>650.33299999999997</v>
      </c>
      <c r="BD937">
        <v>650.33299999999997</v>
      </c>
      <c r="BE937">
        <v>641.33299999999997</v>
      </c>
      <c r="BF937">
        <v>639.33299999999997</v>
      </c>
      <c r="BG937">
        <v>637.33299999999997</v>
      </c>
      <c r="BH937">
        <v>626.33299999999997</v>
      </c>
      <c r="BI937">
        <v>624.33299999999997</v>
      </c>
      <c r="BJ937">
        <v>622.33299999999997</v>
      </c>
    </row>
    <row r="938" spans="1:62">
      <c r="A938" s="95">
        <v>45601</v>
      </c>
      <c r="B938" s="63">
        <v>0</v>
      </c>
      <c r="AW938">
        <v>661.85699999999997</v>
      </c>
      <c r="AX938">
        <v>638</v>
      </c>
      <c r="AY938">
        <v>629.66700000000003</v>
      </c>
      <c r="AZ938">
        <v>632.33299999999997</v>
      </c>
      <c r="BA938">
        <v>635.33299999999997</v>
      </c>
      <c r="BB938">
        <v>650</v>
      </c>
      <c r="BC938">
        <v>650</v>
      </c>
      <c r="BD938">
        <v>650</v>
      </c>
      <c r="BE938">
        <v>642.33299999999997</v>
      </c>
      <c r="BF938">
        <v>640.66700000000003</v>
      </c>
      <c r="BG938">
        <v>639</v>
      </c>
      <c r="BH938">
        <v>628</v>
      </c>
      <c r="BI938">
        <v>626.66700000000003</v>
      </c>
      <c r="BJ938">
        <v>625.33299999999997</v>
      </c>
    </row>
    <row r="939" spans="1:62">
      <c r="A939" s="95">
        <v>45602</v>
      </c>
      <c r="B939" s="63">
        <v>0</v>
      </c>
      <c r="AW939">
        <v>661.85699999999997</v>
      </c>
      <c r="AX939">
        <v>638</v>
      </c>
      <c r="AY939">
        <v>629.66700000000003</v>
      </c>
      <c r="AZ939">
        <v>632.33299999999997</v>
      </c>
      <c r="BA939">
        <v>635.33299999999997</v>
      </c>
      <c r="BB939">
        <v>650</v>
      </c>
      <c r="BC939">
        <v>650</v>
      </c>
      <c r="BD939">
        <v>650</v>
      </c>
      <c r="BE939">
        <v>642.33299999999997</v>
      </c>
      <c r="BF939">
        <v>640.66700000000003</v>
      </c>
      <c r="BG939">
        <v>639</v>
      </c>
      <c r="BH939">
        <v>628</v>
      </c>
      <c r="BI939">
        <v>626.66700000000003</v>
      </c>
      <c r="BJ939">
        <v>625.33299999999997</v>
      </c>
    </row>
    <row r="940" spans="1:62">
      <c r="A940" s="95">
        <v>45603</v>
      </c>
      <c r="B940" s="63">
        <v>20</v>
      </c>
      <c r="AW940">
        <v>667.42100000000005</v>
      </c>
      <c r="AX940">
        <v>648.33299999999997</v>
      </c>
      <c r="AY940">
        <v>635</v>
      </c>
      <c r="AZ940">
        <v>635.33299999999997</v>
      </c>
      <c r="BA940">
        <v>637.66700000000003</v>
      </c>
      <c r="BB940">
        <v>650.66700000000003</v>
      </c>
      <c r="BC940">
        <v>650.66700000000003</v>
      </c>
      <c r="BD940">
        <v>650.33299999999997</v>
      </c>
      <c r="BE940">
        <v>643</v>
      </c>
      <c r="BF940">
        <v>641.33299999999997</v>
      </c>
      <c r="BG940">
        <v>640</v>
      </c>
      <c r="BH940">
        <v>628.66700000000003</v>
      </c>
      <c r="BI940">
        <v>626.66700000000003</v>
      </c>
      <c r="BJ940">
        <v>625</v>
      </c>
    </row>
    <row r="941" spans="1:62">
      <c r="A941" s="95">
        <v>45604</v>
      </c>
      <c r="B941" s="63">
        <v>320</v>
      </c>
      <c r="AW941">
        <v>668.702</v>
      </c>
      <c r="AX941">
        <v>655</v>
      </c>
      <c r="AY941">
        <v>641</v>
      </c>
      <c r="AZ941">
        <v>644</v>
      </c>
      <c r="BA941">
        <v>647</v>
      </c>
      <c r="BB941">
        <v>653.66700000000003</v>
      </c>
      <c r="BC941">
        <v>655.33299999999997</v>
      </c>
      <c r="BD941">
        <v>657</v>
      </c>
      <c r="BE941">
        <v>648</v>
      </c>
      <c r="BF941">
        <v>645</v>
      </c>
      <c r="BG941">
        <v>643.33299999999997</v>
      </c>
      <c r="BH941">
        <v>632.33299999999997</v>
      </c>
      <c r="BI941">
        <v>629</v>
      </c>
      <c r="BJ941">
        <v>625.33299999999997</v>
      </c>
    </row>
    <row r="942" spans="1:62">
      <c r="A942" s="95">
        <v>45607</v>
      </c>
      <c r="B942" s="63">
        <v>260</v>
      </c>
      <c r="AW942">
        <v>670.55600000000004</v>
      </c>
      <c r="AX942">
        <v>652</v>
      </c>
      <c r="AY942">
        <v>638</v>
      </c>
      <c r="AZ942">
        <v>643.66700000000003</v>
      </c>
      <c r="BA942">
        <v>649</v>
      </c>
      <c r="BB942">
        <v>656.66700000000003</v>
      </c>
      <c r="BC942">
        <v>657.33299999999997</v>
      </c>
      <c r="BD942">
        <v>657</v>
      </c>
      <c r="BE942">
        <v>649.33299999999997</v>
      </c>
      <c r="BF942">
        <v>647</v>
      </c>
      <c r="BG942">
        <v>644.33299999999997</v>
      </c>
      <c r="BH942">
        <v>633.33299999999997</v>
      </c>
      <c r="BI942">
        <v>629.66700000000003</v>
      </c>
      <c r="BJ942">
        <v>625.66700000000003</v>
      </c>
    </row>
    <row r="943" spans="1:62">
      <c r="A943" s="95">
        <v>45608</v>
      </c>
      <c r="B943" s="63">
        <v>380</v>
      </c>
      <c r="AW943">
        <v>671.56299999999999</v>
      </c>
      <c r="AX943">
        <v>654.66700000000003</v>
      </c>
      <c r="AY943">
        <v>643</v>
      </c>
      <c r="AZ943">
        <v>648.66700000000003</v>
      </c>
      <c r="BA943">
        <v>655.66700000000003</v>
      </c>
      <c r="BB943">
        <v>664</v>
      </c>
      <c r="BC943">
        <v>664.33299999999997</v>
      </c>
      <c r="BD943">
        <v>664.33299999999997</v>
      </c>
      <c r="BE943">
        <v>657</v>
      </c>
      <c r="BF943">
        <v>654</v>
      </c>
      <c r="BG943">
        <v>651</v>
      </c>
      <c r="BH943">
        <v>640</v>
      </c>
      <c r="BI943">
        <v>636</v>
      </c>
      <c r="BJ943">
        <v>631.66700000000003</v>
      </c>
    </row>
    <row r="944" spans="1:62">
      <c r="A944" s="95">
        <v>45609</v>
      </c>
      <c r="B944" s="63">
        <v>722</v>
      </c>
      <c r="AW944">
        <v>672.07100000000003</v>
      </c>
      <c r="AX944">
        <v>655</v>
      </c>
      <c r="AY944">
        <v>643</v>
      </c>
      <c r="AZ944">
        <v>649.66700000000003</v>
      </c>
      <c r="BA944">
        <v>656</v>
      </c>
      <c r="BB944">
        <v>664.33299999999997</v>
      </c>
      <c r="BC944">
        <v>663.66700000000003</v>
      </c>
      <c r="BD944">
        <v>663</v>
      </c>
      <c r="BE944">
        <v>656.66700000000003</v>
      </c>
      <c r="BF944">
        <v>653.66700000000003</v>
      </c>
      <c r="BG944">
        <v>650.66700000000003</v>
      </c>
      <c r="BH944">
        <v>638.66700000000003</v>
      </c>
      <c r="BI944">
        <v>635.66700000000003</v>
      </c>
      <c r="BJ944">
        <v>632.33299999999997</v>
      </c>
    </row>
    <row r="945" spans="1:62">
      <c r="A945" s="95">
        <v>45610</v>
      </c>
      <c r="B945" s="63">
        <v>120</v>
      </c>
      <c r="AW945">
        <v>672.298</v>
      </c>
      <c r="AX945">
        <v>655.66700000000003</v>
      </c>
      <c r="AY945">
        <v>647</v>
      </c>
      <c r="AZ945">
        <v>654</v>
      </c>
      <c r="BA945">
        <v>660.33299999999997</v>
      </c>
      <c r="BB945">
        <v>668.33299999999997</v>
      </c>
      <c r="BC945">
        <v>667.66700000000003</v>
      </c>
      <c r="BD945">
        <v>666.66700000000003</v>
      </c>
      <c r="BE945">
        <v>662</v>
      </c>
      <c r="BF945">
        <v>659.33299999999997</v>
      </c>
      <c r="BG945">
        <v>656.66700000000003</v>
      </c>
      <c r="BH945">
        <v>644.33299999999997</v>
      </c>
      <c r="BI945">
        <v>640.33299999999997</v>
      </c>
      <c r="BJ945">
        <v>636</v>
      </c>
    </row>
    <row r="946" spans="1:62">
      <c r="A946" s="95">
        <v>45611</v>
      </c>
      <c r="B946" s="63">
        <v>10</v>
      </c>
      <c r="AW946">
        <v>672.16700000000003</v>
      </c>
      <c r="AX946">
        <v>655</v>
      </c>
      <c r="AY946">
        <v>645</v>
      </c>
      <c r="AZ946">
        <v>651.66700000000003</v>
      </c>
      <c r="BA946">
        <v>659</v>
      </c>
      <c r="BB946">
        <v>667.33299999999997</v>
      </c>
      <c r="BC946">
        <v>666.66700000000003</v>
      </c>
      <c r="BD946">
        <v>665.33299999999997</v>
      </c>
      <c r="BE946">
        <v>661</v>
      </c>
      <c r="BF946">
        <v>658.33299999999997</v>
      </c>
      <c r="BG946">
        <v>655.66700000000003</v>
      </c>
      <c r="BH946">
        <v>643.66700000000003</v>
      </c>
      <c r="BI946">
        <v>639.66700000000003</v>
      </c>
      <c r="BJ946">
        <v>635.33299999999997</v>
      </c>
    </row>
    <row r="947" spans="1:62">
      <c r="A947" s="95">
        <v>45614</v>
      </c>
      <c r="B947" s="63">
        <v>20</v>
      </c>
      <c r="AW947">
        <v>673.88099999999997</v>
      </c>
      <c r="AX947">
        <v>665</v>
      </c>
      <c r="AY947">
        <v>652</v>
      </c>
      <c r="AZ947">
        <v>656.33299999999997</v>
      </c>
      <c r="BA947">
        <v>663</v>
      </c>
      <c r="BB947">
        <v>671.66700000000003</v>
      </c>
      <c r="BC947">
        <v>670.33299999999997</v>
      </c>
      <c r="BD947">
        <v>668.66700000000003</v>
      </c>
      <c r="BE947">
        <v>665</v>
      </c>
      <c r="BF947">
        <v>662.33299999999997</v>
      </c>
      <c r="BG947">
        <v>659.66700000000003</v>
      </c>
      <c r="BH947">
        <v>647.33299999999997</v>
      </c>
      <c r="BI947">
        <v>644</v>
      </c>
      <c r="BJ947">
        <v>640.33299999999997</v>
      </c>
    </row>
    <row r="948" spans="1:62">
      <c r="A948" s="95">
        <v>45615</v>
      </c>
      <c r="B948" s="63">
        <v>225</v>
      </c>
      <c r="AW948">
        <v>674.84500000000003</v>
      </c>
      <c r="AX948">
        <v>672</v>
      </c>
      <c r="AY948">
        <v>657.33299999999997</v>
      </c>
      <c r="AZ948">
        <v>665.66700000000003</v>
      </c>
      <c r="BA948">
        <v>672.66700000000003</v>
      </c>
      <c r="BB948">
        <v>681</v>
      </c>
      <c r="BC948">
        <v>679</v>
      </c>
      <c r="BD948">
        <v>677</v>
      </c>
      <c r="BE948">
        <v>671</v>
      </c>
      <c r="BF948">
        <v>667.66700000000003</v>
      </c>
      <c r="BG948">
        <v>665</v>
      </c>
      <c r="BH948">
        <v>653</v>
      </c>
      <c r="BI948">
        <v>649.66700000000003</v>
      </c>
      <c r="BJ948">
        <v>646</v>
      </c>
    </row>
    <row r="949" spans="1:62">
      <c r="A949" s="95">
        <v>45616</v>
      </c>
      <c r="B949" s="63">
        <v>180</v>
      </c>
      <c r="AW949">
        <v>675.11099999999999</v>
      </c>
      <c r="AX949">
        <v>672</v>
      </c>
      <c r="AY949">
        <v>658</v>
      </c>
      <c r="AZ949">
        <v>665</v>
      </c>
      <c r="BA949">
        <v>671</v>
      </c>
      <c r="BB949">
        <v>678.66700000000003</v>
      </c>
      <c r="BC949">
        <v>676.33299999999997</v>
      </c>
      <c r="BD949">
        <v>674</v>
      </c>
      <c r="BE949">
        <v>668.33299999999997</v>
      </c>
      <c r="BF949">
        <v>665</v>
      </c>
      <c r="BG949">
        <v>662.33299999999997</v>
      </c>
      <c r="BH949">
        <v>650.33299999999997</v>
      </c>
      <c r="BI949">
        <v>647</v>
      </c>
      <c r="BJ949">
        <v>643.33299999999997</v>
      </c>
    </row>
    <row r="950" spans="1:62">
      <c r="A950" s="95">
        <v>45617</v>
      </c>
      <c r="B950" s="63">
        <v>185</v>
      </c>
      <c r="AW950">
        <v>674.82100000000003</v>
      </c>
      <c r="AX950">
        <v>669</v>
      </c>
      <c r="AY950">
        <v>656.33299999999997</v>
      </c>
      <c r="AZ950">
        <v>662.33299999999997</v>
      </c>
      <c r="BA950">
        <v>668</v>
      </c>
      <c r="BB950">
        <v>675.33299999999997</v>
      </c>
      <c r="BC950">
        <v>672.66700000000003</v>
      </c>
      <c r="BD950">
        <v>670</v>
      </c>
      <c r="BE950">
        <v>665.33299999999997</v>
      </c>
      <c r="BF950">
        <v>662.66700000000003</v>
      </c>
      <c r="BG950">
        <v>660</v>
      </c>
      <c r="BH950">
        <v>648.33299999999997</v>
      </c>
      <c r="BI950">
        <v>644.66700000000003</v>
      </c>
      <c r="BJ950">
        <v>641</v>
      </c>
    </row>
    <row r="951" spans="1:62">
      <c r="A951" s="95">
        <v>45618</v>
      </c>
      <c r="B951" s="63">
        <v>140</v>
      </c>
      <c r="AW951">
        <v>674.49599999999998</v>
      </c>
      <c r="AX951">
        <v>665.66700000000003</v>
      </c>
      <c r="AY951">
        <v>652</v>
      </c>
      <c r="AZ951">
        <v>658.66700000000003</v>
      </c>
      <c r="BA951">
        <v>664.66700000000003</v>
      </c>
      <c r="BB951">
        <v>673.33299999999997</v>
      </c>
      <c r="BC951">
        <v>671</v>
      </c>
      <c r="BD951">
        <v>668</v>
      </c>
      <c r="BE951">
        <v>662.33299999999997</v>
      </c>
      <c r="BF951">
        <v>659.66700000000003</v>
      </c>
      <c r="BG951">
        <v>656.66700000000003</v>
      </c>
      <c r="BH951">
        <v>645.33299999999997</v>
      </c>
      <c r="BI951">
        <v>641.66700000000003</v>
      </c>
      <c r="BJ951">
        <v>638</v>
      </c>
    </row>
    <row r="952" spans="1:62">
      <c r="A952" s="95">
        <v>45621</v>
      </c>
      <c r="B952" s="63">
        <v>150</v>
      </c>
      <c r="AW952">
        <v>673.44399999999996</v>
      </c>
      <c r="AX952">
        <v>660</v>
      </c>
      <c r="AY952">
        <v>648</v>
      </c>
      <c r="AZ952">
        <v>653.66700000000003</v>
      </c>
      <c r="BA952">
        <v>660.33299999999997</v>
      </c>
      <c r="BB952">
        <v>669.33299999999997</v>
      </c>
      <c r="BC952">
        <v>667</v>
      </c>
      <c r="BD952">
        <v>664</v>
      </c>
      <c r="BE952">
        <v>659.66700000000003</v>
      </c>
      <c r="BF952">
        <v>656.66700000000003</v>
      </c>
      <c r="BG952">
        <v>653.33299999999997</v>
      </c>
      <c r="BH952">
        <v>642.33299999999997</v>
      </c>
      <c r="BI952">
        <v>638.66700000000003</v>
      </c>
      <c r="BJ952">
        <v>635</v>
      </c>
    </row>
    <row r="953" spans="1:62">
      <c r="A953" s="95">
        <v>45622</v>
      </c>
      <c r="B953" s="63">
        <v>235</v>
      </c>
      <c r="AW953">
        <v>672.06</v>
      </c>
      <c r="AX953">
        <v>652.33299999999997</v>
      </c>
      <c r="AY953">
        <v>643.33299999999997</v>
      </c>
      <c r="AZ953">
        <v>650.33299999999997</v>
      </c>
      <c r="BA953">
        <v>658.33299999999997</v>
      </c>
      <c r="BB953">
        <v>667.33299999999997</v>
      </c>
      <c r="BC953">
        <v>663.33299999999997</v>
      </c>
      <c r="BD953">
        <v>659.33299999999997</v>
      </c>
      <c r="BE953">
        <v>656.33299999999997</v>
      </c>
      <c r="BF953">
        <v>654</v>
      </c>
      <c r="BG953">
        <v>651.66700000000003</v>
      </c>
      <c r="BH953">
        <v>641</v>
      </c>
      <c r="BI953">
        <v>636</v>
      </c>
      <c r="BJ953">
        <v>631</v>
      </c>
    </row>
    <row r="954" spans="1:62">
      <c r="A954" s="95">
        <v>45623</v>
      </c>
      <c r="B954" s="63">
        <v>350</v>
      </c>
      <c r="AW954">
        <v>671.18700000000001</v>
      </c>
      <c r="AX954">
        <v>656.66700000000003</v>
      </c>
      <c r="AY954">
        <v>647.66700000000003</v>
      </c>
      <c r="AZ954">
        <v>653</v>
      </c>
      <c r="BA954">
        <v>660</v>
      </c>
      <c r="BB954">
        <v>667.33299999999997</v>
      </c>
      <c r="BC954">
        <v>663</v>
      </c>
      <c r="BD954">
        <v>658</v>
      </c>
      <c r="BE954">
        <v>653.66700000000003</v>
      </c>
      <c r="BF954">
        <v>651.33299999999997</v>
      </c>
      <c r="BG954">
        <v>649</v>
      </c>
      <c r="BH954">
        <v>639</v>
      </c>
      <c r="BI954">
        <v>632.66700000000003</v>
      </c>
      <c r="BJ954">
        <v>626.33299999999997</v>
      </c>
    </row>
    <row r="955" spans="1:62">
      <c r="A955" s="103">
        <v>45624</v>
      </c>
      <c r="AW955" s="189">
        <v>671.18700000000001</v>
      </c>
      <c r="AX955" s="189">
        <v>656.66700000000003</v>
      </c>
      <c r="AY955" s="189">
        <v>647.66700000000003</v>
      </c>
      <c r="AZ955" s="189">
        <v>653</v>
      </c>
      <c r="BA955" s="189">
        <v>660</v>
      </c>
      <c r="BB955" s="189">
        <v>667.33299999999997</v>
      </c>
      <c r="BC955" s="189">
        <v>663</v>
      </c>
      <c r="BD955" s="189">
        <v>658</v>
      </c>
      <c r="BE955" s="189">
        <v>653.66700000000003</v>
      </c>
      <c r="BF955" s="189">
        <v>651.33299999999997</v>
      </c>
      <c r="BG955" s="189">
        <v>649</v>
      </c>
      <c r="BH955" s="189">
        <v>639</v>
      </c>
      <c r="BI955" s="189">
        <v>632.66700000000003</v>
      </c>
      <c r="BJ955" s="189">
        <v>626.33299999999997</v>
      </c>
    </row>
    <row r="956" spans="1:62">
      <c r="A956" s="95">
        <v>45625</v>
      </c>
      <c r="B956" s="63">
        <v>25</v>
      </c>
      <c r="AW956" s="28">
        <v>670.01199999999994</v>
      </c>
      <c r="AX956">
        <v>662</v>
      </c>
      <c r="AY956">
        <v>649</v>
      </c>
      <c r="AZ956">
        <v>654.33299999999997</v>
      </c>
      <c r="BA956">
        <v>660.66700000000003</v>
      </c>
      <c r="BB956">
        <v>666</v>
      </c>
      <c r="BC956">
        <v>661.66700000000003</v>
      </c>
      <c r="BD956">
        <v>657.33299999999997</v>
      </c>
      <c r="BE956">
        <v>652.33299999999997</v>
      </c>
      <c r="BF956">
        <v>650</v>
      </c>
      <c r="BG956">
        <v>647.66700000000003</v>
      </c>
      <c r="BH956">
        <v>637.66700000000003</v>
      </c>
      <c r="BI956">
        <v>631.33299999999997</v>
      </c>
      <c r="BJ956">
        <v>625.33299999999997</v>
      </c>
    </row>
    <row r="957" spans="1:62">
      <c r="A957" s="95">
        <v>45628</v>
      </c>
      <c r="B957" s="63">
        <v>392</v>
      </c>
      <c r="AW957">
        <v>670.01199999999994</v>
      </c>
      <c r="AX957">
        <v>664.65800000000002</v>
      </c>
      <c r="AY957">
        <v>648</v>
      </c>
      <c r="AZ957">
        <v>653.33299999999997</v>
      </c>
      <c r="BA957">
        <v>659</v>
      </c>
      <c r="BB957">
        <v>665</v>
      </c>
      <c r="BC957">
        <v>660.66700000000003</v>
      </c>
      <c r="BD957">
        <v>656.33299999999997</v>
      </c>
      <c r="BE957">
        <v>652.66700000000003</v>
      </c>
      <c r="BF957">
        <v>650</v>
      </c>
      <c r="BG957">
        <v>647.33299999999997</v>
      </c>
      <c r="BH957">
        <v>637.66700000000003</v>
      </c>
      <c r="BI957">
        <v>631</v>
      </c>
      <c r="BJ957">
        <v>624.33299999999997</v>
      </c>
    </row>
    <row r="958" spans="1:62">
      <c r="A958" s="95">
        <v>45629</v>
      </c>
      <c r="B958" s="63">
        <v>240</v>
      </c>
      <c r="AW958">
        <v>670.01199999999994</v>
      </c>
      <c r="AX958">
        <v>666.67499999999995</v>
      </c>
      <c r="AY958">
        <v>648</v>
      </c>
      <c r="AZ958">
        <v>653</v>
      </c>
      <c r="BA958">
        <v>660</v>
      </c>
      <c r="BB958">
        <v>662.33299999999997</v>
      </c>
      <c r="BC958">
        <v>662.33299999999997</v>
      </c>
      <c r="BD958">
        <v>656.33299999999997</v>
      </c>
      <c r="BE958">
        <v>653</v>
      </c>
      <c r="BF958">
        <v>650.33299999999997</v>
      </c>
      <c r="BG958">
        <v>647.66700000000003</v>
      </c>
      <c r="BH958">
        <v>638.33299999999997</v>
      </c>
      <c r="BI958">
        <v>631.66700000000003</v>
      </c>
      <c r="BJ958">
        <v>625</v>
      </c>
    </row>
    <row r="959" spans="1:62">
      <c r="A959" s="95">
        <v>45630</v>
      </c>
      <c r="B959" s="63">
        <v>90</v>
      </c>
      <c r="AX959">
        <v>667.12099999999998</v>
      </c>
      <c r="AY959">
        <v>650</v>
      </c>
      <c r="AZ959">
        <v>655</v>
      </c>
      <c r="BA959">
        <v>661.33299999999997</v>
      </c>
      <c r="BB959">
        <v>662</v>
      </c>
      <c r="BC959">
        <v>662</v>
      </c>
      <c r="BD959">
        <v>656</v>
      </c>
      <c r="BE959">
        <v>653</v>
      </c>
      <c r="BF959">
        <v>650.33299999999997</v>
      </c>
      <c r="BG959">
        <v>647.66700000000003</v>
      </c>
      <c r="BH959">
        <v>638.33299999999997</v>
      </c>
      <c r="BI959">
        <v>631.66700000000003</v>
      </c>
      <c r="BJ959">
        <v>625</v>
      </c>
    </row>
    <row r="960" spans="1:62">
      <c r="A960" s="95">
        <v>45631</v>
      </c>
      <c r="B960" s="63">
        <v>0</v>
      </c>
      <c r="AX960">
        <v>667.346</v>
      </c>
      <c r="AY960">
        <v>648.66700000000003</v>
      </c>
      <c r="AZ960">
        <v>653.66700000000003</v>
      </c>
      <c r="BA960">
        <v>659.33299999999997</v>
      </c>
      <c r="BB960">
        <v>663.66700000000003</v>
      </c>
      <c r="BC960">
        <v>661.33299999999997</v>
      </c>
      <c r="BD960">
        <v>657</v>
      </c>
      <c r="BE960">
        <v>654.33299999999997</v>
      </c>
      <c r="BF960">
        <v>651.33299999999997</v>
      </c>
      <c r="BG960">
        <v>648</v>
      </c>
      <c r="BH960">
        <v>639</v>
      </c>
      <c r="BI960">
        <v>633</v>
      </c>
      <c r="BJ960">
        <v>626.66700000000003</v>
      </c>
    </row>
    <row r="961" spans="1:62">
      <c r="A961" s="95">
        <v>45632</v>
      </c>
      <c r="B961" s="63">
        <v>125</v>
      </c>
      <c r="AX961">
        <v>667.26300000000003</v>
      </c>
      <c r="AY961">
        <v>647</v>
      </c>
      <c r="AZ961">
        <v>650</v>
      </c>
      <c r="BA961">
        <v>653</v>
      </c>
      <c r="BB961">
        <v>662.33299999999997</v>
      </c>
      <c r="BC961">
        <v>660</v>
      </c>
      <c r="BD961">
        <v>657.33299999999997</v>
      </c>
      <c r="BE961">
        <v>655</v>
      </c>
      <c r="BF961">
        <v>652</v>
      </c>
      <c r="BG961">
        <v>649</v>
      </c>
      <c r="BH961">
        <v>639.33299999999997</v>
      </c>
      <c r="BI961">
        <v>633.33299999999997</v>
      </c>
      <c r="BJ961">
        <v>627.33299999999997</v>
      </c>
    </row>
    <row r="962" spans="1:62">
      <c r="A962" s="95">
        <v>45635</v>
      </c>
      <c r="B962" s="63">
        <v>30</v>
      </c>
      <c r="AX962">
        <v>666.65</v>
      </c>
      <c r="AY962">
        <v>647.66700000000003</v>
      </c>
      <c r="AZ962">
        <v>651</v>
      </c>
      <c r="BA962">
        <v>655</v>
      </c>
      <c r="BB962">
        <v>664.33299999999997</v>
      </c>
      <c r="BC962">
        <v>661.66700000000003</v>
      </c>
      <c r="BD962">
        <v>658.66700000000003</v>
      </c>
      <c r="BE962">
        <v>655.33299999999997</v>
      </c>
      <c r="BF962">
        <v>652.33299999999997</v>
      </c>
      <c r="BG962">
        <v>649.33299999999997</v>
      </c>
      <c r="BH962">
        <v>639.66700000000003</v>
      </c>
      <c r="BI962">
        <v>633.66700000000003</v>
      </c>
      <c r="BJ962">
        <v>627.66700000000003</v>
      </c>
    </row>
    <row r="963" spans="1:62">
      <c r="A963" s="95">
        <v>45636</v>
      </c>
      <c r="B963" s="63">
        <v>80</v>
      </c>
      <c r="AX963">
        <v>664.66700000000003</v>
      </c>
      <c r="AY963">
        <v>646</v>
      </c>
      <c r="AZ963">
        <v>650.66700000000003</v>
      </c>
      <c r="BA963">
        <v>653</v>
      </c>
      <c r="BB963">
        <v>662</v>
      </c>
      <c r="BC963">
        <v>660.66700000000003</v>
      </c>
      <c r="BD963">
        <v>659.33299999999997</v>
      </c>
      <c r="BE963">
        <v>654.66700000000003</v>
      </c>
      <c r="BF963">
        <v>651.66700000000003</v>
      </c>
      <c r="BG963">
        <v>648.66700000000003</v>
      </c>
      <c r="BH963">
        <v>639.33299999999997</v>
      </c>
      <c r="BI963">
        <v>633</v>
      </c>
      <c r="BJ963">
        <v>626.66700000000003</v>
      </c>
    </row>
    <row r="964" spans="1:62">
      <c r="A964" s="95">
        <v>45637</v>
      </c>
      <c r="B964" s="63">
        <v>180</v>
      </c>
      <c r="AX964">
        <v>665</v>
      </c>
      <c r="AY964">
        <v>647.33299999999997</v>
      </c>
      <c r="AZ964">
        <v>653.33299999999997</v>
      </c>
      <c r="BA964">
        <v>659.66700000000003</v>
      </c>
      <c r="BB964">
        <v>666</v>
      </c>
      <c r="BC964">
        <v>665.66700000000003</v>
      </c>
      <c r="BD964">
        <v>664.33299999999997</v>
      </c>
      <c r="BE964">
        <v>657.66700000000003</v>
      </c>
      <c r="BF964">
        <v>654.66700000000003</v>
      </c>
      <c r="BG964">
        <v>651.66700000000003</v>
      </c>
      <c r="BH964">
        <v>639.66700000000003</v>
      </c>
      <c r="BI964">
        <v>633.66700000000003</v>
      </c>
      <c r="BJ964">
        <v>627.66700000000003</v>
      </c>
    </row>
    <row r="965" spans="1:62">
      <c r="A965" s="95">
        <v>45638</v>
      </c>
      <c r="B965" s="63">
        <v>40</v>
      </c>
      <c r="AX965">
        <v>666.32500000000005</v>
      </c>
      <c r="AY965">
        <v>650</v>
      </c>
      <c r="AZ965">
        <v>655</v>
      </c>
      <c r="BA965">
        <v>661</v>
      </c>
      <c r="BB965">
        <v>666</v>
      </c>
      <c r="BC965">
        <v>665.33299999999997</v>
      </c>
      <c r="BD965">
        <v>664</v>
      </c>
      <c r="BE965">
        <v>658.66700000000003</v>
      </c>
      <c r="BF965">
        <v>655.33299999999997</v>
      </c>
      <c r="BG965">
        <v>652</v>
      </c>
      <c r="BH965">
        <v>640.33299999999997</v>
      </c>
      <c r="BI965">
        <v>634.33299999999997</v>
      </c>
      <c r="BJ965">
        <v>628.33299999999997</v>
      </c>
    </row>
    <row r="966" spans="1:62">
      <c r="A966" s="95">
        <v>45639</v>
      </c>
      <c r="B966" s="63">
        <v>110</v>
      </c>
      <c r="AX966">
        <v>666.30799999999999</v>
      </c>
      <c r="AY966">
        <v>650</v>
      </c>
      <c r="AZ966">
        <v>655</v>
      </c>
      <c r="BA966">
        <v>661.33299999999997</v>
      </c>
      <c r="BB966">
        <v>666.66700000000003</v>
      </c>
      <c r="BC966">
        <v>665.33299999999997</v>
      </c>
      <c r="BD966">
        <v>664</v>
      </c>
      <c r="BE966">
        <v>661</v>
      </c>
      <c r="BF966">
        <v>657.33299999999997</v>
      </c>
      <c r="BG966">
        <v>654.66700000000003</v>
      </c>
      <c r="BH966">
        <v>640.33299999999997</v>
      </c>
      <c r="BI966">
        <v>634.33299999999997</v>
      </c>
      <c r="BJ966">
        <v>628.33299999999997</v>
      </c>
    </row>
    <row r="967" spans="1:62">
      <c r="A967" s="95">
        <v>45642</v>
      </c>
      <c r="B967" s="63">
        <v>10</v>
      </c>
      <c r="AX967">
        <v>667.07500000000005</v>
      </c>
      <c r="AY967">
        <v>651.33299999999997</v>
      </c>
      <c r="AZ967">
        <v>657</v>
      </c>
      <c r="BA967">
        <v>664</v>
      </c>
      <c r="BB967">
        <v>667.33299999999997</v>
      </c>
      <c r="BC967">
        <v>666</v>
      </c>
      <c r="BD967">
        <v>664.66700000000003</v>
      </c>
      <c r="BE967">
        <v>660.33299999999997</v>
      </c>
      <c r="BF967">
        <v>657</v>
      </c>
      <c r="BG967">
        <v>654.33299999999997</v>
      </c>
      <c r="BH967">
        <v>641</v>
      </c>
      <c r="BI967">
        <v>634.33299999999997</v>
      </c>
      <c r="BJ967">
        <v>627.66700000000003</v>
      </c>
    </row>
    <row r="968" spans="1:62">
      <c r="A968" s="95">
        <v>45643</v>
      </c>
      <c r="B968" s="63">
        <v>140</v>
      </c>
      <c r="AX968">
        <v>667.2</v>
      </c>
      <c r="AY968">
        <v>656.66700000000003</v>
      </c>
      <c r="AZ968">
        <v>655.66700000000003</v>
      </c>
      <c r="BA968">
        <v>663</v>
      </c>
      <c r="BB968">
        <v>667.33299999999997</v>
      </c>
      <c r="BC968">
        <v>666</v>
      </c>
      <c r="BD968">
        <v>664.66700000000003</v>
      </c>
      <c r="BE968">
        <v>660.66700000000003</v>
      </c>
      <c r="BF968">
        <v>657</v>
      </c>
      <c r="BG968">
        <v>654</v>
      </c>
      <c r="BH968">
        <v>640</v>
      </c>
      <c r="BI968">
        <v>634.33299999999997</v>
      </c>
      <c r="BJ968">
        <v>628.66700000000003</v>
      </c>
    </row>
    <row r="969" spans="1:62">
      <c r="A969" s="95">
        <v>45644</v>
      </c>
      <c r="B969" s="63">
        <v>0</v>
      </c>
      <c r="AX969">
        <v>667.32500000000005</v>
      </c>
      <c r="AY969">
        <v>655</v>
      </c>
      <c r="AZ969">
        <v>656</v>
      </c>
      <c r="BA969">
        <v>662.66700000000003</v>
      </c>
      <c r="BB969">
        <v>667</v>
      </c>
      <c r="BC969">
        <v>666</v>
      </c>
      <c r="BD969">
        <v>665</v>
      </c>
      <c r="BE969">
        <v>660.66700000000003</v>
      </c>
      <c r="BF969">
        <v>657</v>
      </c>
      <c r="BG969">
        <v>653.66700000000003</v>
      </c>
      <c r="BH969">
        <v>640</v>
      </c>
      <c r="BI969">
        <v>634.33299999999997</v>
      </c>
      <c r="BJ969">
        <v>629</v>
      </c>
    </row>
    <row r="970" spans="1:62">
      <c r="A970" s="95">
        <v>45645</v>
      </c>
      <c r="B970" s="63">
        <v>195</v>
      </c>
      <c r="AX970">
        <v>667.21299999999997</v>
      </c>
      <c r="AY970">
        <v>656.66700000000003</v>
      </c>
      <c r="AZ970">
        <v>657.33299999999997</v>
      </c>
      <c r="BA970">
        <v>663.66700000000003</v>
      </c>
      <c r="BB970">
        <v>667.66700000000003</v>
      </c>
      <c r="BC970">
        <v>666.66700000000003</v>
      </c>
      <c r="BD970">
        <v>665.66700000000003</v>
      </c>
      <c r="BE970">
        <v>661.66700000000003</v>
      </c>
      <c r="BF970">
        <v>658.33299999999997</v>
      </c>
      <c r="BG970">
        <v>655.33299999999997</v>
      </c>
      <c r="BH970">
        <v>640.66700000000003</v>
      </c>
      <c r="BI970">
        <v>635.33299999999997</v>
      </c>
      <c r="BJ970">
        <v>630.33299999999997</v>
      </c>
    </row>
    <row r="971" spans="1:62">
      <c r="A971" s="95">
        <v>45646</v>
      </c>
      <c r="B971" s="63">
        <v>360</v>
      </c>
      <c r="AX971">
        <v>666.96699999999998</v>
      </c>
      <c r="AY971">
        <v>653.66700000000003</v>
      </c>
      <c r="AZ971">
        <v>655</v>
      </c>
      <c r="BA971">
        <v>658</v>
      </c>
      <c r="BB971">
        <v>665.66700000000003</v>
      </c>
      <c r="BC971">
        <v>667.66700000000003</v>
      </c>
      <c r="BD971">
        <v>667</v>
      </c>
      <c r="BE971">
        <v>663.33299999999997</v>
      </c>
      <c r="BF971">
        <v>660.33299999999997</v>
      </c>
      <c r="BG971">
        <v>657.66700000000003</v>
      </c>
      <c r="BH971">
        <v>643.33299999999997</v>
      </c>
      <c r="BI971">
        <v>637</v>
      </c>
      <c r="BJ971">
        <v>631.33299999999997</v>
      </c>
    </row>
    <row r="972" spans="1:62">
      <c r="A972" s="95">
        <v>45649</v>
      </c>
      <c r="B972" s="63">
        <v>16</v>
      </c>
      <c r="AX972">
        <v>666.62099999999998</v>
      </c>
      <c r="AY972">
        <v>657</v>
      </c>
      <c r="AZ972">
        <v>658</v>
      </c>
      <c r="BA972">
        <v>659</v>
      </c>
      <c r="BB972">
        <v>666</v>
      </c>
      <c r="BC972">
        <v>667.66700000000003</v>
      </c>
      <c r="BD972">
        <v>667</v>
      </c>
      <c r="BE972">
        <v>663.33299999999997</v>
      </c>
      <c r="BF972">
        <v>660.33299999999997</v>
      </c>
      <c r="BG972">
        <v>657.66700000000003</v>
      </c>
      <c r="BH972">
        <v>643.33299999999997</v>
      </c>
      <c r="BI972">
        <v>637</v>
      </c>
      <c r="BJ972">
        <v>631.33299999999997</v>
      </c>
    </row>
    <row r="973" spans="1:62">
      <c r="A973" s="95">
        <v>45650</v>
      </c>
      <c r="B973" s="63">
        <v>110</v>
      </c>
      <c r="AX973">
        <v>666.2</v>
      </c>
      <c r="AY973">
        <v>656.33299999999997</v>
      </c>
      <c r="AZ973">
        <v>658.33299999999997</v>
      </c>
      <c r="BA973">
        <v>660</v>
      </c>
      <c r="BB973">
        <v>666.66700000000003</v>
      </c>
      <c r="BC973">
        <v>669.33299999999997</v>
      </c>
      <c r="BD973">
        <v>669.33299999999997</v>
      </c>
      <c r="BE973">
        <v>664.66700000000003</v>
      </c>
      <c r="BF973">
        <v>661</v>
      </c>
      <c r="BG973">
        <v>657.66700000000003</v>
      </c>
      <c r="BH973">
        <v>644</v>
      </c>
      <c r="BI973">
        <v>637.66700000000003</v>
      </c>
      <c r="BJ973">
        <v>631.66700000000003</v>
      </c>
    </row>
    <row r="974" spans="1:62">
      <c r="A974" s="95">
        <v>45652</v>
      </c>
      <c r="B974" s="63">
        <v>0</v>
      </c>
      <c r="AX974">
        <v>666.2</v>
      </c>
      <c r="AY974">
        <v>656.33299999999997</v>
      </c>
      <c r="AZ974">
        <v>658.33299999999997</v>
      </c>
      <c r="BA974">
        <v>660</v>
      </c>
      <c r="BB974">
        <v>666.66700000000003</v>
      </c>
      <c r="BC974">
        <v>669.33299999999997</v>
      </c>
      <c r="BD974">
        <v>669.33299999999997</v>
      </c>
      <c r="BE974">
        <v>664.66700000000003</v>
      </c>
      <c r="BF974">
        <v>661</v>
      </c>
      <c r="BG974">
        <v>657.66700000000003</v>
      </c>
      <c r="BH974">
        <v>644</v>
      </c>
      <c r="BI974">
        <v>637.66700000000003</v>
      </c>
      <c r="BJ974">
        <v>631.66700000000003</v>
      </c>
    </row>
    <row r="975" spans="1:62">
      <c r="A975" s="95">
        <v>45653</v>
      </c>
      <c r="B975" s="63">
        <v>60</v>
      </c>
      <c r="AX975">
        <v>665.68299999999999</v>
      </c>
      <c r="AY975">
        <v>655.66700000000003</v>
      </c>
      <c r="AZ975">
        <v>658.66700000000003</v>
      </c>
      <c r="BA975">
        <v>659.33299999999997</v>
      </c>
      <c r="BB975">
        <v>665</v>
      </c>
      <c r="BC975">
        <v>670.33299999999997</v>
      </c>
      <c r="BD975">
        <v>671.33299999999997</v>
      </c>
      <c r="BE975">
        <v>665</v>
      </c>
      <c r="BF975">
        <v>661.33299999999997</v>
      </c>
      <c r="BG975">
        <v>658</v>
      </c>
      <c r="BH975">
        <v>644.66700000000003</v>
      </c>
      <c r="BI975">
        <v>638.33299999999997</v>
      </c>
      <c r="BJ975">
        <v>632</v>
      </c>
    </row>
    <row r="976" spans="1:62">
      <c r="A976" s="95">
        <v>45656</v>
      </c>
      <c r="B976" s="63">
        <v>75</v>
      </c>
      <c r="AX976">
        <v>664.22500000000002</v>
      </c>
      <c r="AY976">
        <v>653</v>
      </c>
      <c r="AZ976">
        <v>656</v>
      </c>
      <c r="BA976">
        <v>656</v>
      </c>
      <c r="BB976">
        <v>664</v>
      </c>
      <c r="BC976">
        <v>670.5</v>
      </c>
      <c r="BD976">
        <v>670.5</v>
      </c>
      <c r="BE976">
        <v>664.5</v>
      </c>
      <c r="BF976">
        <v>661</v>
      </c>
      <c r="BG976">
        <v>658</v>
      </c>
      <c r="BH976">
        <v>644</v>
      </c>
      <c r="BI976">
        <v>638</v>
      </c>
      <c r="BJ976">
        <v>632</v>
      </c>
    </row>
    <row r="977" spans="1:65">
      <c r="A977" s="95">
        <v>45657</v>
      </c>
      <c r="B977" s="63">
        <v>0</v>
      </c>
      <c r="AX977" s="28">
        <v>662.98800000000006</v>
      </c>
      <c r="AY977">
        <v>652.33299999999997</v>
      </c>
      <c r="AZ977">
        <v>656.66700000000003</v>
      </c>
      <c r="BA977">
        <v>658</v>
      </c>
      <c r="BB977">
        <v>664.66700000000003</v>
      </c>
      <c r="BC977">
        <v>670.66700000000003</v>
      </c>
      <c r="BD977">
        <v>670</v>
      </c>
      <c r="BE977">
        <v>664.33299999999997</v>
      </c>
      <c r="BF977">
        <v>660.66700000000003</v>
      </c>
      <c r="BG977">
        <v>657.33299999999997</v>
      </c>
      <c r="BH977">
        <v>644.33299999999997</v>
      </c>
      <c r="BI977">
        <v>638.33299999999997</v>
      </c>
      <c r="BJ977">
        <v>632.33299999999997</v>
      </c>
    </row>
    <row r="978" spans="1:65">
      <c r="A978" s="95">
        <v>45659</v>
      </c>
      <c r="B978" s="63">
        <v>40</v>
      </c>
      <c r="AX978">
        <v>662.98800000000006</v>
      </c>
      <c r="AY978">
        <v>655.19299999999998</v>
      </c>
      <c r="AZ978">
        <v>658</v>
      </c>
      <c r="BA978">
        <v>660.66700000000003</v>
      </c>
      <c r="BB978">
        <v>666.66700000000003</v>
      </c>
      <c r="BC978">
        <v>672.33299999999997</v>
      </c>
      <c r="BD978">
        <v>671</v>
      </c>
      <c r="BE978">
        <v>664.66700000000003</v>
      </c>
      <c r="BF978">
        <v>661</v>
      </c>
      <c r="BG978">
        <v>657</v>
      </c>
      <c r="BH978">
        <v>643.66700000000003</v>
      </c>
      <c r="BI978">
        <v>638.33299999999997</v>
      </c>
      <c r="BJ978">
        <v>633</v>
      </c>
    </row>
    <row r="979" spans="1:65">
      <c r="A979" s="95">
        <v>45660</v>
      </c>
      <c r="B979" s="63">
        <v>155</v>
      </c>
      <c r="AX979">
        <v>662.98800000000006</v>
      </c>
      <c r="AY979">
        <v>661.61699999999996</v>
      </c>
      <c r="AZ979">
        <v>665</v>
      </c>
      <c r="BA979">
        <v>667.66700000000003</v>
      </c>
      <c r="BB979">
        <v>671.33299999999997</v>
      </c>
      <c r="BC979">
        <v>674.66700000000003</v>
      </c>
      <c r="BD979">
        <v>673.66700000000003</v>
      </c>
      <c r="BE979">
        <v>669.33299999999997</v>
      </c>
      <c r="BF979">
        <v>665</v>
      </c>
      <c r="BG979">
        <v>660</v>
      </c>
      <c r="BH979">
        <v>645.33299999999997</v>
      </c>
      <c r="BI979">
        <v>639.66700000000003</v>
      </c>
      <c r="BJ979">
        <v>635.33299999999997</v>
      </c>
    </row>
    <row r="980" spans="1:65">
      <c r="A980" s="95">
        <v>45663</v>
      </c>
      <c r="B980" s="63">
        <v>0</v>
      </c>
      <c r="AY980">
        <v>664.22</v>
      </c>
      <c r="AZ980">
        <v>664</v>
      </c>
      <c r="BA980">
        <v>666.66700000000003</v>
      </c>
      <c r="BB980">
        <v>670.66700000000003</v>
      </c>
      <c r="BC980">
        <v>674</v>
      </c>
      <c r="BD980">
        <v>675</v>
      </c>
      <c r="BE980">
        <v>671</v>
      </c>
      <c r="BF980">
        <v>667</v>
      </c>
      <c r="BG980">
        <v>663</v>
      </c>
      <c r="BH980">
        <v>654</v>
      </c>
      <c r="BI980">
        <v>643.33299999999997</v>
      </c>
      <c r="BJ980">
        <v>636</v>
      </c>
    </row>
    <row r="981" spans="1:65">
      <c r="A981" s="95">
        <v>45664</v>
      </c>
      <c r="B981" s="63">
        <v>95</v>
      </c>
      <c r="AY981">
        <v>672.88599999999997</v>
      </c>
      <c r="AZ981">
        <v>677.33299999999997</v>
      </c>
      <c r="BA981">
        <v>680.33299999999997</v>
      </c>
      <c r="BB981">
        <v>684</v>
      </c>
      <c r="BC981">
        <v>686.66700000000003</v>
      </c>
      <c r="BD981">
        <v>687</v>
      </c>
      <c r="BE981">
        <v>683.66700000000003</v>
      </c>
      <c r="BF981">
        <v>680.33299999999997</v>
      </c>
      <c r="BG981">
        <v>676</v>
      </c>
      <c r="BH981">
        <v>667</v>
      </c>
      <c r="BI981">
        <v>658</v>
      </c>
      <c r="BJ981">
        <v>649.33299999999997</v>
      </c>
    </row>
    <row r="982" spans="1:65">
      <c r="A982" s="95">
        <v>45665</v>
      </c>
      <c r="B982" s="63">
        <v>489</v>
      </c>
      <c r="AY982">
        <v>670.91300000000001</v>
      </c>
      <c r="AZ982">
        <v>673</v>
      </c>
      <c r="BA982">
        <v>677.66700000000003</v>
      </c>
      <c r="BB982">
        <v>681.33299999999997</v>
      </c>
      <c r="BC982">
        <v>681.33299999999997</v>
      </c>
      <c r="BD982">
        <v>679.33299999999997</v>
      </c>
      <c r="BE982">
        <v>678.33299999999997</v>
      </c>
      <c r="BF982">
        <v>675</v>
      </c>
      <c r="BG982">
        <v>672</v>
      </c>
      <c r="BH982">
        <v>663</v>
      </c>
      <c r="BI982">
        <v>655.33299999999997</v>
      </c>
      <c r="BJ982">
        <v>648</v>
      </c>
    </row>
    <row r="983" spans="1:65">
      <c r="A983" s="95">
        <v>45666</v>
      </c>
      <c r="B983" s="63">
        <v>180</v>
      </c>
      <c r="AY983">
        <v>667.47299999999996</v>
      </c>
      <c r="AZ983">
        <v>668.33299999999997</v>
      </c>
      <c r="BA983">
        <v>672.33299999999997</v>
      </c>
      <c r="BB983">
        <v>676.33299999999997</v>
      </c>
      <c r="BC983">
        <v>674.66700000000003</v>
      </c>
      <c r="BD983">
        <v>672</v>
      </c>
      <c r="BE983">
        <v>671.33299999999997</v>
      </c>
      <c r="BF983">
        <v>668.66700000000003</v>
      </c>
      <c r="BG983">
        <v>666</v>
      </c>
      <c r="BH983">
        <v>657.66700000000003</v>
      </c>
      <c r="BI983">
        <v>649.66700000000003</v>
      </c>
      <c r="BJ983">
        <v>642.33299999999997</v>
      </c>
    </row>
    <row r="984" spans="1:65">
      <c r="A984" s="95">
        <v>45667</v>
      </c>
      <c r="B984" s="63">
        <v>426</v>
      </c>
      <c r="AY984">
        <v>669.48900000000003</v>
      </c>
      <c r="AZ984">
        <v>673.66700000000003</v>
      </c>
      <c r="BA984">
        <v>679</v>
      </c>
      <c r="BB984">
        <v>683.66700000000003</v>
      </c>
      <c r="BC984">
        <v>682.66700000000003</v>
      </c>
      <c r="BD984">
        <v>679.66700000000003</v>
      </c>
      <c r="BE984">
        <v>678.33299999999997</v>
      </c>
      <c r="BF984">
        <v>676.33299999999997</v>
      </c>
      <c r="BG984">
        <v>674.33299999999997</v>
      </c>
      <c r="BH984">
        <v>666</v>
      </c>
      <c r="BI984">
        <v>657</v>
      </c>
      <c r="BJ984">
        <v>649</v>
      </c>
    </row>
    <row r="985" spans="1:65">
      <c r="A985" s="95">
        <v>45670</v>
      </c>
      <c r="B985" s="63">
        <v>401</v>
      </c>
      <c r="AY985">
        <v>669.16700000000003</v>
      </c>
      <c r="AZ985">
        <v>677</v>
      </c>
      <c r="BA985">
        <v>682</v>
      </c>
      <c r="BB985">
        <v>687.33299999999997</v>
      </c>
      <c r="BC985">
        <v>686.66700000000003</v>
      </c>
      <c r="BD985">
        <v>684.66700000000003</v>
      </c>
      <c r="BE985">
        <v>683.33299999999997</v>
      </c>
      <c r="BF985">
        <v>681.33299999999997</v>
      </c>
      <c r="BG985">
        <v>676.66700000000003</v>
      </c>
      <c r="BH985">
        <v>669.33299999999997</v>
      </c>
      <c r="BI985">
        <v>660.33299999999997</v>
      </c>
      <c r="BJ985">
        <v>652.33299999999997</v>
      </c>
    </row>
    <row r="986" spans="1:65">
      <c r="A986" s="95">
        <v>45671</v>
      </c>
      <c r="B986" s="63">
        <v>140</v>
      </c>
      <c r="AY986">
        <v>673.55700000000002</v>
      </c>
      <c r="AZ986">
        <v>680</v>
      </c>
      <c r="BA986">
        <v>684</v>
      </c>
      <c r="BB986">
        <v>689.33299999999997</v>
      </c>
      <c r="BC986">
        <v>688.66700000000003</v>
      </c>
      <c r="BD986">
        <v>686.66700000000003</v>
      </c>
      <c r="BE986">
        <v>685.33299999999997</v>
      </c>
      <c r="BF986">
        <v>682</v>
      </c>
      <c r="BG986">
        <v>678</v>
      </c>
      <c r="BH986">
        <v>669</v>
      </c>
      <c r="BI986">
        <v>660.66700000000003</v>
      </c>
      <c r="BJ986">
        <v>653</v>
      </c>
    </row>
    <row r="987" spans="1:65">
      <c r="A987" s="95">
        <v>45672</v>
      </c>
      <c r="B987" s="63">
        <v>70</v>
      </c>
      <c r="AY987">
        <v>671.875</v>
      </c>
      <c r="AZ987">
        <v>680.33299999999997</v>
      </c>
      <c r="BA987">
        <v>683.66700000000003</v>
      </c>
      <c r="BB987">
        <v>691.33299999999997</v>
      </c>
      <c r="BC987">
        <v>690.33299999999997</v>
      </c>
      <c r="BD987">
        <v>688.33299999999997</v>
      </c>
      <c r="BE987">
        <v>685.66700000000003</v>
      </c>
      <c r="BF987">
        <v>682.66700000000003</v>
      </c>
      <c r="BG987">
        <v>679.33299999999997</v>
      </c>
      <c r="BH987">
        <v>669.33299999999997</v>
      </c>
      <c r="BI987">
        <v>661.33299999999997</v>
      </c>
      <c r="BJ987">
        <v>654.66700000000003</v>
      </c>
    </row>
    <row r="988" spans="1:65">
      <c r="A988" s="95">
        <v>45673</v>
      </c>
      <c r="B988" s="63">
        <v>100</v>
      </c>
      <c r="AY988">
        <v>669.39</v>
      </c>
      <c r="AZ988">
        <v>676.66700000000003</v>
      </c>
      <c r="BA988">
        <v>679.66700000000003</v>
      </c>
      <c r="BB988">
        <v>687</v>
      </c>
      <c r="BC988">
        <v>687.66700000000003</v>
      </c>
      <c r="BD988">
        <v>685.33299999999997</v>
      </c>
      <c r="BE988">
        <v>683.66700000000003</v>
      </c>
      <c r="BF988">
        <v>680.33299999999997</v>
      </c>
      <c r="BG988">
        <v>676.33299999999997</v>
      </c>
      <c r="BH988">
        <v>667.33299999999997</v>
      </c>
      <c r="BI988">
        <v>659.66700000000003</v>
      </c>
      <c r="BJ988">
        <v>651.33299999999997</v>
      </c>
    </row>
    <row r="989" spans="1:65">
      <c r="A989" s="95">
        <v>45674</v>
      </c>
      <c r="B989" s="63">
        <v>120</v>
      </c>
      <c r="AY989">
        <v>668.53800000000001</v>
      </c>
      <c r="AZ989">
        <v>674.66700000000003</v>
      </c>
      <c r="BA989">
        <v>678.66700000000003</v>
      </c>
      <c r="BB989">
        <v>685.33299999999997</v>
      </c>
      <c r="BC989">
        <v>684.33299999999997</v>
      </c>
      <c r="BD989">
        <v>682</v>
      </c>
      <c r="BE989">
        <v>681</v>
      </c>
      <c r="BF989">
        <v>677.33299999999997</v>
      </c>
      <c r="BG989">
        <v>673.66700000000003</v>
      </c>
      <c r="BH989">
        <v>665.33299999999997</v>
      </c>
      <c r="BI989">
        <v>657.66700000000003</v>
      </c>
      <c r="BJ989">
        <v>650</v>
      </c>
      <c r="BK989">
        <v>650.33299999999997</v>
      </c>
      <c r="BL989">
        <v>650.33299999999997</v>
      </c>
      <c r="BM989">
        <v>650.33299999999997</v>
      </c>
    </row>
    <row r="990" spans="1:65">
      <c r="A990" s="103">
        <v>45677</v>
      </c>
      <c r="AY990" s="189">
        <v>668.53800000000001</v>
      </c>
      <c r="AZ990" s="189">
        <v>674.66700000000003</v>
      </c>
      <c r="BA990" s="189">
        <v>678.66700000000003</v>
      </c>
      <c r="BB990" s="189">
        <v>685.33299999999997</v>
      </c>
      <c r="BC990" s="189">
        <v>684.33299999999997</v>
      </c>
      <c r="BD990" s="189">
        <v>682</v>
      </c>
      <c r="BE990" s="189">
        <v>681</v>
      </c>
      <c r="BF990" s="189">
        <v>677.33299999999997</v>
      </c>
      <c r="BG990" s="189">
        <v>673.66700000000003</v>
      </c>
      <c r="BH990" s="189">
        <v>665.33299999999997</v>
      </c>
      <c r="BI990" s="189">
        <v>657.66700000000003</v>
      </c>
      <c r="BJ990" s="189">
        <v>650</v>
      </c>
      <c r="BK990" s="189">
        <v>650.33299999999997</v>
      </c>
      <c r="BL990" s="189">
        <v>650.33299999999997</v>
      </c>
      <c r="BM990" s="189">
        <v>650.33299999999997</v>
      </c>
    </row>
    <row r="991" spans="1:65">
      <c r="A991" s="95">
        <v>45678</v>
      </c>
      <c r="B991" s="63">
        <v>160</v>
      </c>
      <c r="AY991">
        <v>669.11400000000003</v>
      </c>
      <c r="AZ991">
        <v>679</v>
      </c>
      <c r="BA991">
        <v>687.66700000000003</v>
      </c>
      <c r="BB991">
        <v>695</v>
      </c>
      <c r="BC991">
        <v>694</v>
      </c>
      <c r="BD991">
        <v>692.66700000000003</v>
      </c>
      <c r="BE991">
        <v>687.66700000000003</v>
      </c>
      <c r="BF991">
        <v>683</v>
      </c>
      <c r="BG991">
        <v>678.33299999999997</v>
      </c>
      <c r="BH991">
        <v>670.33299999999997</v>
      </c>
      <c r="BI991">
        <v>662.66700000000003</v>
      </c>
      <c r="BJ991">
        <v>654.66700000000003</v>
      </c>
      <c r="BK991">
        <v>653.33299999999997</v>
      </c>
      <c r="BL991">
        <v>653.33299999999997</v>
      </c>
      <c r="BM991">
        <v>653.33299999999997</v>
      </c>
    </row>
    <row r="992" spans="1:65">
      <c r="A992" s="95">
        <v>45679</v>
      </c>
      <c r="B992" s="63">
        <v>120</v>
      </c>
      <c r="AY992">
        <v>670.12900000000002</v>
      </c>
      <c r="AZ992">
        <v>683.66700000000003</v>
      </c>
      <c r="BA992">
        <v>691.66700000000003</v>
      </c>
      <c r="BB992">
        <v>697.33299999999997</v>
      </c>
      <c r="BC992">
        <v>696.33299999999997</v>
      </c>
      <c r="BD992">
        <v>694.66700000000003</v>
      </c>
      <c r="BE992">
        <v>688.66700000000003</v>
      </c>
      <c r="BF992">
        <v>683.66700000000003</v>
      </c>
      <c r="BG992">
        <v>679</v>
      </c>
      <c r="BH992">
        <v>668.66700000000003</v>
      </c>
      <c r="BI992">
        <v>661.33299999999997</v>
      </c>
      <c r="BJ992">
        <v>654</v>
      </c>
      <c r="BK992">
        <v>651.33299999999997</v>
      </c>
      <c r="BL992">
        <v>651.33299999999997</v>
      </c>
      <c r="BM992">
        <v>651.33299999999997</v>
      </c>
    </row>
    <row r="993" spans="1:65">
      <c r="A993" s="95">
        <v>45680</v>
      </c>
      <c r="B993" s="63">
        <v>130</v>
      </c>
      <c r="AY993">
        <v>670.98900000000003</v>
      </c>
      <c r="AZ993">
        <v>684</v>
      </c>
      <c r="BA993">
        <v>691.5</v>
      </c>
      <c r="BB993">
        <v>698</v>
      </c>
      <c r="BC993">
        <v>697</v>
      </c>
      <c r="BD993">
        <v>695.5</v>
      </c>
      <c r="BE993">
        <v>690.5</v>
      </c>
      <c r="BF993">
        <v>685</v>
      </c>
      <c r="BG993">
        <v>679.5</v>
      </c>
      <c r="BH993">
        <v>669.5</v>
      </c>
      <c r="BI993">
        <v>662.5</v>
      </c>
      <c r="BJ993">
        <v>655</v>
      </c>
      <c r="BK993">
        <v>652.5</v>
      </c>
      <c r="BL993">
        <v>652.5</v>
      </c>
      <c r="BM993">
        <v>652.5</v>
      </c>
    </row>
    <row r="994" spans="1:65">
      <c r="A994" s="95">
        <v>45681</v>
      </c>
      <c r="B994" s="63">
        <v>310</v>
      </c>
      <c r="AY994">
        <v>670.79499999999996</v>
      </c>
      <c r="AZ994">
        <v>679.66700000000003</v>
      </c>
      <c r="BA994">
        <v>687</v>
      </c>
      <c r="BB994">
        <v>693</v>
      </c>
      <c r="BC994">
        <v>691</v>
      </c>
      <c r="BD994">
        <v>689</v>
      </c>
      <c r="BE994">
        <v>684.33299999999997</v>
      </c>
      <c r="BF994">
        <v>679</v>
      </c>
      <c r="BG994">
        <v>673.33299999999997</v>
      </c>
      <c r="BH994">
        <v>663.66700000000003</v>
      </c>
      <c r="BI994">
        <v>657</v>
      </c>
      <c r="BJ994">
        <v>651.33299999999997</v>
      </c>
      <c r="BK994">
        <v>648.66700000000003</v>
      </c>
      <c r="BL994">
        <v>648.33299999999997</v>
      </c>
      <c r="BM994">
        <v>648</v>
      </c>
    </row>
    <row r="995" spans="1:65">
      <c r="A995" s="95">
        <v>45684</v>
      </c>
      <c r="B995" s="63">
        <v>10</v>
      </c>
      <c r="AY995">
        <v>670.11400000000003</v>
      </c>
      <c r="AZ995">
        <v>664.33299999999997</v>
      </c>
      <c r="BA995">
        <v>675</v>
      </c>
      <c r="BB995">
        <v>685</v>
      </c>
      <c r="BC995">
        <v>683</v>
      </c>
      <c r="BD995">
        <v>680.66700000000003</v>
      </c>
      <c r="BE995">
        <v>676.33299999999997</v>
      </c>
      <c r="BF995">
        <v>672.33299999999997</v>
      </c>
      <c r="BG995">
        <v>667.33299999999997</v>
      </c>
      <c r="BH995">
        <v>658.33299999999997</v>
      </c>
      <c r="BI995">
        <v>650.33299999999997</v>
      </c>
      <c r="BJ995">
        <v>643.33299999999997</v>
      </c>
      <c r="BK995">
        <v>645</v>
      </c>
      <c r="BL995">
        <v>639.66700000000003</v>
      </c>
      <c r="BM995">
        <v>639.66700000000003</v>
      </c>
    </row>
    <row r="996" spans="1:65">
      <c r="A996" s="95">
        <v>45685</v>
      </c>
      <c r="B996" s="63">
        <v>150</v>
      </c>
      <c r="AY996">
        <v>670.29499999999996</v>
      </c>
      <c r="AZ996">
        <v>670.33299999999997</v>
      </c>
      <c r="BA996">
        <v>680.33299999999997</v>
      </c>
      <c r="BB996">
        <v>690.33299999999997</v>
      </c>
      <c r="BC996">
        <v>688.33299999999997</v>
      </c>
      <c r="BD996">
        <v>686.33299999999997</v>
      </c>
      <c r="BE996">
        <v>681</v>
      </c>
      <c r="BF996">
        <v>676</v>
      </c>
      <c r="BG996">
        <v>671</v>
      </c>
      <c r="BH996">
        <v>661.33299999999997</v>
      </c>
      <c r="BI996">
        <v>653</v>
      </c>
      <c r="BJ996">
        <v>646</v>
      </c>
      <c r="BK996">
        <v>643.66700000000003</v>
      </c>
      <c r="BL996">
        <v>643.33299999999997</v>
      </c>
      <c r="BM996">
        <v>643</v>
      </c>
    </row>
    <row r="997" spans="1:65">
      <c r="A997" s="95">
        <v>45686</v>
      </c>
      <c r="B997" s="63">
        <v>354</v>
      </c>
      <c r="AY997">
        <v>670.88300000000004</v>
      </c>
      <c r="AZ997">
        <v>680.33299999999997</v>
      </c>
      <c r="BA997">
        <v>688</v>
      </c>
      <c r="BB997">
        <v>697.66700000000003</v>
      </c>
      <c r="BC997">
        <v>695.33299999999997</v>
      </c>
      <c r="BD997">
        <v>692.66700000000003</v>
      </c>
      <c r="BE997">
        <v>689.33299999999997</v>
      </c>
      <c r="BF997">
        <v>684</v>
      </c>
      <c r="BG997">
        <v>678.66700000000003</v>
      </c>
      <c r="BH997">
        <v>668.33299999999997</v>
      </c>
      <c r="BI997">
        <v>660.66700000000003</v>
      </c>
      <c r="BJ997">
        <v>653.66700000000003</v>
      </c>
      <c r="BK997">
        <v>649.66700000000003</v>
      </c>
      <c r="BL997">
        <v>649.33299999999997</v>
      </c>
      <c r="BM997">
        <v>649</v>
      </c>
    </row>
    <row r="998" spans="1:65">
      <c r="A998" s="95">
        <v>45687</v>
      </c>
      <c r="B998" s="63">
        <v>30</v>
      </c>
      <c r="AY998">
        <v>671.20500000000004</v>
      </c>
      <c r="AZ998">
        <v>680.66700000000003</v>
      </c>
      <c r="BA998">
        <v>688.33299999999997</v>
      </c>
      <c r="BB998">
        <v>698</v>
      </c>
      <c r="BC998">
        <v>695.33299999999997</v>
      </c>
      <c r="BD998">
        <v>693</v>
      </c>
      <c r="BE998">
        <v>689.33299999999997</v>
      </c>
      <c r="BF998">
        <v>684.33299999999997</v>
      </c>
      <c r="BG998">
        <v>679.33299999999997</v>
      </c>
      <c r="BH998">
        <v>668.33299999999997</v>
      </c>
      <c r="BI998">
        <v>661</v>
      </c>
      <c r="BJ998">
        <v>654</v>
      </c>
      <c r="BK998">
        <v>650.66700000000003</v>
      </c>
      <c r="BL998">
        <v>650.33299999999997</v>
      </c>
      <c r="BM998">
        <v>650</v>
      </c>
    </row>
    <row r="999" spans="1:65">
      <c r="A999" s="95">
        <v>45688</v>
      </c>
      <c r="B999" s="63">
        <v>50</v>
      </c>
      <c r="AY999">
        <v>671.46600000000001</v>
      </c>
      <c r="AZ999">
        <v>676.33299999999997</v>
      </c>
      <c r="BA999">
        <v>685</v>
      </c>
      <c r="BB999">
        <v>695</v>
      </c>
      <c r="BC999">
        <v>692.66700000000003</v>
      </c>
      <c r="BD999">
        <v>690.66700000000003</v>
      </c>
      <c r="BE999">
        <v>685.66700000000003</v>
      </c>
      <c r="BF999">
        <v>681</v>
      </c>
      <c r="BG999">
        <v>676.33299999999997</v>
      </c>
      <c r="BH999">
        <v>665.33299999999997</v>
      </c>
      <c r="BI999">
        <v>658</v>
      </c>
      <c r="BJ999">
        <v>651</v>
      </c>
      <c r="BK999">
        <v>648</v>
      </c>
      <c r="BL999">
        <v>647.66700000000003</v>
      </c>
      <c r="BM999">
        <v>647.33299999999997</v>
      </c>
    </row>
    <row r="1000" spans="1:65">
      <c r="A1000" s="95">
        <v>45691</v>
      </c>
      <c r="B1000" s="63">
        <v>105</v>
      </c>
      <c r="AY1000">
        <v>671.46600000000001</v>
      </c>
      <c r="AZ1000">
        <v>683.25</v>
      </c>
      <c r="BA1000">
        <v>690</v>
      </c>
      <c r="BB1000">
        <v>697</v>
      </c>
      <c r="BC1000">
        <v>694.66700000000003</v>
      </c>
      <c r="BD1000">
        <v>692.33299999999997</v>
      </c>
      <c r="BE1000">
        <v>688.33299999999997</v>
      </c>
      <c r="BF1000">
        <v>683.33299999999997</v>
      </c>
      <c r="BG1000">
        <v>678.66700000000003</v>
      </c>
      <c r="BH1000">
        <v>667.66700000000003</v>
      </c>
      <c r="BI1000">
        <v>660.33299999999997</v>
      </c>
      <c r="BJ1000">
        <v>653.33299999999997</v>
      </c>
      <c r="BK1000">
        <v>650.33299999999997</v>
      </c>
      <c r="BL1000">
        <v>650</v>
      </c>
      <c r="BM1000">
        <v>649.66700000000003</v>
      </c>
    </row>
    <row r="1001" spans="1:65">
      <c r="A1001" s="95">
        <v>45692</v>
      </c>
      <c r="B1001" s="63">
        <v>711</v>
      </c>
      <c r="AY1001">
        <v>671.46600000000001</v>
      </c>
      <c r="AZ1001">
        <v>701.5</v>
      </c>
      <c r="BA1001">
        <v>709</v>
      </c>
      <c r="BB1001">
        <v>715.33299999999997</v>
      </c>
      <c r="BC1001">
        <v>712.33299999999997</v>
      </c>
      <c r="BD1001">
        <v>709.66700000000003</v>
      </c>
      <c r="BE1001">
        <v>704.33299999999997</v>
      </c>
      <c r="BF1001">
        <v>699.33299999999997</v>
      </c>
      <c r="BG1001">
        <v>694</v>
      </c>
      <c r="BH1001">
        <v>682.33299999999997</v>
      </c>
      <c r="BI1001">
        <v>673.66700000000003</v>
      </c>
      <c r="BJ1001">
        <v>665.33299999999997</v>
      </c>
      <c r="BK1001">
        <v>662.66700000000003</v>
      </c>
      <c r="BL1001">
        <v>662.33299999999997</v>
      </c>
      <c r="BM1001">
        <v>662</v>
      </c>
    </row>
    <row r="1002" spans="1:65">
      <c r="A1002" s="95">
        <v>45693</v>
      </c>
      <c r="B1002" s="63">
        <v>130</v>
      </c>
      <c r="AZ1002">
        <v>697.7</v>
      </c>
      <c r="BA1002">
        <v>701</v>
      </c>
      <c r="BB1002">
        <v>708</v>
      </c>
      <c r="BC1002">
        <v>703.66700000000003</v>
      </c>
      <c r="BD1002">
        <v>699.33299999999997</v>
      </c>
      <c r="BE1002">
        <v>696.33299999999997</v>
      </c>
      <c r="BF1002">
        <v>692</v>
      </c>
      <c r="BG1002">
        <v>687.33299999999997</v>
      </c>
      <c r="BH1002">
        <v>676</v>
      </c>
      <c r="BI1002">
        <v>668</v>
      </c>
      <c r="BJ1002">
        <v>660</v>
      </c>
      <c r="BK1002">
        <v>657.33299999999997</v>
      </c>
      <c r="BL1002">
        <v>657</v>
      </c>
      <c r="BM1002">
        <v>656.66700000000003</v>
      </c>
    </row>
    <row r="1003" spans="1:65">
      <c r="A1003" s="95">
        <v>45694</v>
      </c>
      <c r="B1003" s="63">
        <v>275</v>
      </c>
      <c r="AZ1003">
        <v>691.11699999999996</v>
      </c>
      <c r="BA1003">
        <v>692</v>
      </c>
      <c r="BB1003">
        <v>701</v>
      </c>
      <c r="BC1003">
        <v>697.33299999999997</v>
      </c>
      <c r="BD1003">
        <v>693</v>
      </c>
      <c r="BE1003">
        <v>689.33299999999997</v>
      </c>
      <c r="BF1003">
        <v>685.33299999999997</v>
      </c>
      <c r="BG1003">
        <v>681.33299999999997</v>
      </c>
      <c r="BH1003">
        <v>670</v>
      </c>
      <c r="BI1003">
        <v>662</v>
      </c>
      <c r="BJ1003">
        <v>654.33299999999997</v>
      </c>
      <c r="BK1003">
        <v>653</v>
      </c>
      <c r="BL1003">
        <v>652.66700000000003</v>
      </c>
      <c r="BM1003">
        <v>652.33299999999997</v>
      </c>
    </row>
    <row r="1004" spans="1:65">
      <c r="A1004" s="95">
        <v>45695</v>
      </c>
      <c r="B1004" s="63">
        <v>70</v>
      </c>
      <c r="AZ1004">
        <v>688.08799999999997</v>
      </c>
      <c r="BA1004">
        <v>686.16700000000003</v>
      </c>
      <c r="BB1004">
        <v>693.83299999999997</v>
      </c>
      <c r="BC1004">
        <v>691.83299999999997</v>
      </c>
      <c r="BD1004">
        <v>689.16700000000003</v>
      </c>
      <c r="BE1004">
        <v>685.83299999999997</v>
      </c>
      <c r="BF1004">
        <v>681.83299999999997</v>
      </c>
      <c r="BG1004">
        <v>676.83299999999997</v>
      </c>
      <c r="BH1004">
        <v>666.16700000000003</v>
      </c>
      <c r="BI1004">
        <v>658.66700000000003</v>
      </c>
      <c r="BJ1004">
        <v>651.33299999999997</v>
      </c>
      <c r="BK1004">
        <v>650.33299999999997</v>
      </c>
      <c r="BL1004">
        <v>650</v>
      </c>
      <c r="BM1004">
        <v>649.66700000000003</v>
      </c>
    </row>
    <row r="1005" spans="1:65">
      <c r="A1005" s="95">
        <v>45698</v>
      </c>
      <c r="B1005" s="63">
        <v>105</v>
      </c>
      <c r="AZ1005">
        <v>688.05399999999997</v>
      </c>
      <c r="BA1005">
        <v>689</v>
      </c>
      <c r="BB1005">
        <v>696.66700000000003</v>
      </c>
      <c r="BC1005">
        <v>694</v>
      </c>
      <c r="BD1005">
        <v>691.33299999999997</v>
      </c>
      <c r="BE1005">
        <v>687.66700000000003</v>
      </c>
      <c r="BF1005">
        <v>684</v>
      </c>
      <c r="BG1005">
        <v>679.33299999999997</v>
      </c>
      <c r="BH1005">
        <v>668</v>
      </c>
      <c r="BI1005">
        <v>660</v>
      </c>
      <c r="BJ1005">
        <v>652.33299999999997</v>
      </c>
      <c r="BK1005">
        <v>649.33299999999997</v>
      </c>
      <c r="BL1005">
        <v>649</v>
      </c>
      <c r="BM1005">
        <v>648.66700000000003</v>
      </c>
    </row>
    <row r="1006" spans="1:65">
      <c r="A1006" s="95">
        <v>45699</v>
      </c>
      <c r="B1006" s="63">
        <v>530</v>
      </c>
      <c r="AZ1006">
        <v>687.36699999999996</v>
      </c>
      <c r="BA1006">
        <v>692.33299999999997</v>
      </c>
      <c r="BB1006">
        <v>701.66700000000003</v>
      </c>
      <c r="BC1006">
        <v>699</v>
      </c>
      <c r="BD1006">
        <v>696</v>
      </c>
      <c r="BE1006">
        <v>691.33299999999997</v>
      </c>
      <c r="BF1006">
        <v>686.66700000000003</v>
      </c>
      <c r="BG1006">
        <v>681.66700000000003</v>
      </c>
      <c r="BH1006">
        <v>671.66700000000003</v>
      </c>
      <c r="BI1006">
        <v>663.66700000000003</v>
      </c>
      <c r="BJ1006">
        <v>656</v>
      </c>
      <c r="BK1006">
        <v>650.66700000000003</v>
      </c>
      <c r="BL1006">
        <v>650.33299999999997</v>
      </c>
      <c r="BM1006">
        <v>650</v>
      </c>
    </row>
    <row r="1007" spans="1:65">
      <c r="A1007" s="95">
        <v>45700</v>
      </c>
      <c r="B1007" s="63">
        <v>170</v>
      </c>
      <c r="AZ1007">
        <v>686.86300000000006</v>
      </c>
      <c r="BA1007">
        <v>695.33299999999997</v>
      </c>
      <c r="BB1007">
        <v>705.33299999999997</v>
      </c>
      <c r="BC1007">
        <v>703</v>
      </c>
      <c r="BD1007">
        <v>700.66700000000003</v>
      </c>
      <c r="BE1007">
        <v>695</v>
      </c>
      <c r="BF1007">
        <v>690</v>
      </c>
      <c r="BG1007">
        <v>685</v>
      </c>
      <c r="BH1007">
        <v>675</v>
      </c>
      <c r="BI1007">
        <v>666.33299999999997</v>
      </c>
      <c r="BJ1007">
        <v>658</v>
      </c>
      <c r="BK1007">
        <v>655</v>
      </c>
      <c r="BL1007">
        <v>654.66700000000003</v>
      </c>
      <c r="BM1007">
        <v>653.33299999999997</v>
      </c>
    </row>
    <row r="1008" spans="1:65">
      <c r="A1008" s="95">
        <v>45701</v>
      </c>
      <c r="B1008" s="63">
        <v>210</v>
      </c>
      <c r="AZ1008">
        <v>688.14599999999996</v>
      </c>
      <c r="BA1008">
        <v>702.66700000000003</v>
      </c>
      <c r="BB1008">
        <v>712.66700000000003</v>
      </c>
      <c r="BC1008">
        <v>710.33299999999997</v>
      </c>
      <c r="BD1008">
        <v>708.33299999999997</v>
      </c>
      <c r="BE1008">
        <v>702.33299999999997</v>
      </c>
      <c r="BF1008">
        <v>696.66700000000003</v>
      </c>
      <c r="BG1008">
        <v>691.33299999999997</v>
      </c>
      <c r="BH1008">
        <v>681.33299999999997</v>
      </c>
      <c r="BI1008">
        <v>673</v>
      </c>
      <c r="BJ1008">
        <v>666</v>
      </c>
      <c r="BK1008">
        <v>662.66700000000003</v>
      </c>
      <c r="BL1008">
        <v>662.33299999999997</v>
      </c>
      <c r="BM1008">
        <v>662</v>
      </c>
    </row>
    <row r="1009" spans="1:65">
      <c r="A1009" s="95">
        <v>45702</v>
      </c>
      <c r="B1009" s="63">
        <v>745</v>
      </c>
      <c r="AZ1009">
        <v>688.79600000000005</v>
      </c>
      <c r="BA1009">
        <v>707.33299999999997</v>
      </c>
      <c r="BB1009">
        <v>717.33299999999997</v>
      </c>
      <c r="BC1009">
        <v>715.33299999999997</v>
      </c>
      <c r="BD1009">
        <v>711.33299999999997</v>
      </c>
      <c r="BE1009">
        <v>703.66700000000003</v>
      </c>
      <c r="BF1009">
        <v>697.66700000000003</v>
      </c>
      <c r="BG1009">
        <v>691.66700000000003</v>
      </c>
      <c r="BH1009">
        <v>679.33299999999997</v>
      </c>
      <c r="BI1009">
        <v>671</v>
      </c>
      <c r="BJ1009">
        <v>663.33299999999997</v>
      </c>
      <c r="BK1009">
        <v>661.33299999999997</v>
      </c>
      <c r="BL1009">
        <v>661</v>
      </c>
      <c r="BM1009">
        <v>660.66700000000003</v>
      </c>
    </row>
    <row r="1010" spans="1:65">
      <c r="A1010" s="103">
        <v>45705</v>
      </c>
      <c r="AZ1010" s="189">
        <v>688.79600000000005</v>
      </c>
      <c r="BA1010" s="189">
        <v>707.33299999999997</v>
      </c>
      <c r="BB1010" s="189">
        <v>717.33299999999997</v>
      </c>
      <c r="BC1010" s="189">
        <v>715.33299999999997</v>
      </c>
      <c r="BD1010" s="189">
        <v>711.33299999999997</v>
      </c>
      <c r="BE1010" s="189">
        <v>703.66700000000003</v>
      </c>
      <c r="BF1010" s="189">
        <v>697.66700000000003</v>
      </c>
      <c r="BG1010" s="189">
        <v>691.66700000000003</v>
      </c>
      <c r="BH1010" s="189">
        <v>679.33299999999997</v>
      </c>
      <c r="BI1010" s="189">
        <v>671</v>
      </c>
      <c r="BJ1010" s="189">
        <v>663.33299999999997</v>
      </c>
      <c r="BK1010" s="189">
        <v>661.33299999999997</v>
      </c>
      <c r="BL1010" s="189">
        <v>661</v>
      </c>
      <c r="BM1010" s="189">
        <v>660.66700000000003</v>
      </c>
    </row>
    <row r="1011" spans="1:65">
      <c r="A1011" s="95">
        <v>45706</v>
      </c>
      <c r="B1011" s="63">
        <v>150</v>
      </c>
      <c r="AZ1011">
        <v>688.92899999999997</v>
      </c>
      <c r="BA1011">
        <v>706.33299999999997</v>
      </c>
      <c r="BB1011">
        <v>720</v>
      </c>
      <c r="BC1011">
        <v>716.33299999999997</v>
      </c>
      <c r="BD1011">
        <v>712.33299999999997</v>
      </c>
      <c r="BE1011">
        <v>706</v>
      </c>
      <c r="BF1011">
        <v>699.66700000000003</v>
      </c>
      <c r="BG1011">
        <v>692.66700000000003</v>
      </c>
      <c r="BH1011">
        <v>681.33299999999997</v>
      </c>
      <c r="BI1011">
        <v>673.33299999999997</v>
      </c>
      <c r="BJ1011">
        <v>665.66700000000003</v>
      </c>
      <c r="BK1011">
        <v>663.66700000000003</v>
      </c>
      <c r="BL1011">
        <v>663.33299999999997</v>
      </c>
      <c r="BM1011">
        <v>663</v>
      </c>
    </row>
    <row r="1012" spans="1:65">
      <c r="A1012" s="95">
        <v>45707</v>
      </c>
      <c r="B1012" s="63">
        <v>350</v>
      </c>
      <c r="AZ1012">
        <v>688.81299999999999</v>
      </c>
      <c r="BA1012">
        <v>711</v>
      </c>
      <c r="BB1012">
        <v>724.33299999999997</v>
      </c>
      <c r="BC1012">
        <v>718</v>
      </c>
      <c r="BD1012">
        <v>713.66700000000003</v>
      </c>
      <c r="BE1012">
        <v>707.66700000000003</v>
      </c>
      <c r="BF1012">
        <v>701.66700000000003</v>
      </c>
      <c r="BG1012">
        <v>695</v>
      </c>
      <c r="BH1012">
        <v>682.66700000000003</v>
      </c>
      <c r="BI1012">
        <v>674.66700000000003</v>
      </c>
      <c r="BJ1012">
        <v>667.33299999999997</v>
      </c>
      <c r="BK1012">
        <v>664.33299999999997</v>
      </c>
      <c r="BL1012">
        <v>664</v>
      </c>
      <c r="BM1012">
        <v>663.66700000000003</v>
      </c>
    </row>
    <row r="1013" spans="1:65">
      <c r="A1013" s="95">
        <v>45708</v>
      </c>
      <c r="B1013" s="63">
        <v>20</v>
      </c>
      <c r="AZ1013">
        <v>688.36300000000006</v>
      </c>
      <c r="BA1013">
        <v>709.33299999999997</v>
      </c>
      <c r="BB1013">
        <v>722</v>
      </c>
      <c r="BC1013">
        <v>715.33299999999997</v>
      </c>
      <c r="BD1013">
        <v>709.66700000000003</v>
      </c>
      <c r="BE1013">
        <v>704.33299999999997</v>
      </c>
      <c r="BF1013">
        <v>698.33299999999997</v>
      </c>
      <c r="BG1013">
        <v>691</v>
      </c>
      <c r="BH1013">
        <v>678.33299999999997</v>
      </c>
      <c r="BI1013">
        <v>668.66700000000003</v>
      </c>
      <c r="BJ1013">
        <v>660</v>
      </c>
      <c r="BK1013">
        <v>655.33299999999997</v>
      </c>
      <c r="BL1013">
        <v>655</v>
      </c>
      <c r="BM1013">
        <v>654.66700000000003</v>
      </c>
    </row>
    <row r="1014" spans="1:65">
      <c r="A1014" s="95">
        <v>45709</v>
      </c>
      <c r="B1014" s="63">
        <v>200</v>
      </c>
      <c r="AZ1014">
        <v>688.54600000000005</v>
      </c>
      <c r="BA1014">
        <v>709</v>
      </c>
      <c r="BB1014">
        <v>720.33299999999997</v>
      </c>
      <c r="BC1014">
        <v>715.33299999999997</v>
      </c>
      <c r="BD1014">
        <v>710.66700000000003</v>
      </c>
      <c r="BE1014">
        <v>705</v>
      </c>
      <c r="BF1014">
        <v>699.33299999999997</v>
      </c>
      <c r="BG1014">
        <v>693.33299999999997</v>
      </c>
      <c r="BH1014">
        <v>679</v>
      </c>
      <c r="BI1014">
        <v>670.33299999999997</v>
      </c>
      <c r="BJ1014">
        <v>662</v>
      </c>
      <c r="BK1014">
        <v>654.66700000000003</v>
      </c>
      <c r="BL1014">
        <v>654.33299999999997</v>
      </c>
      <c r="BM1014">
        <v>654</v>
      </c>
    </row>
    <row r="1015" spans="1:65">
      <c r="A1015" s="95">
        <v>45712</v>
      </c>
      <c r="B1015" s="63">
        <v>92</v>
      </c>
      <c r="AZ1015">
        <v>688.7</v>
      </c>
      <c r="BA1015">
        <v>707.66700000000003</v>
      </c>
      <c r="BB1015">
        <v>718.33299999999997</v>
      </c>
      <c r="BC1015">
        <v>713</v>
      </c>
      <c r="BD1015">
        <v>708.33299999999997</v>
      </c>
      <c r="BE1015">
        <v>703.33299999999997</v>
      </c>
      <c r="BF1015">
        <v>697.66700000000003</v>
      </c>
      <c r="BG1015">
        <v>691.66700000000003</v>
      </c>
      <c r="BH1015">
        <v>677</v>
      </c>
      <c r="BI1015">
        <v>668.33299999999997</v>
      </c>
      <c r="BJ1015">
        <v>660</v>
      </c>
      <c r="BK1015">
        <v>651.33299999999997</v>
      </c>
      <c r="BL1015">
        <v>651</v>
      </c>
      <c r="BM1015">
        <v>650.66700000000003</v>
      </c>
    </row>
    <row r="1016" spans="1:65">
      <c r="A1016" s="95">
        <v>45713</v>
      </c>
      <c r="B1016" s="63">
        <v>0</v>
      </c>
      <c r="AZ1016">
        <v>688.78800000000001</v>
      </c>
      <c r="BA1016">
        <v>706.66700000000003</v>
      </c>
      <c r="BB1016">
        <v>714.66700000000003</v>
      </c>
      <c r="BC1016">
        <v>710.16700000000003</v>
      </c>
      <c r="BD1016">
        <v>704.66700000000003</v>
      </c>
      <c r="BE1016">
        <v>703</v>
      </c>
      <c r="BF1016">
        <v>696.66700000000003</v>
      </c>
      <c r="BG1016">
        <v>690</v>
      </c>
      <c r="BH1016">
        <v>676</v>
      </c>
      <c r="BI1016">
        <v>667.33299999999997</v>
      </c>
      <c r="BJ1016">
        <v>659</v>
      </c>
      <c r="BK1016">
        <v>650</v>
      </c>
      <c r="BL1016">
        <v>649.66700000000003</v>
      </c>
      <c r="BM1016">
        <v>649.33299999999997</v>
      </c>
    </row>
    <row r="1017" spans="1:65">
      <c r="A1017" s="95">
        <v>45714</v>
      </c>
      <c r="B1017" s="63">
        <v>0</v>
      </c>
      <c r="AZ1017">
        <v>688.92899999999997</v>
      </c>
      <c r="BA1017">
        <v>697.66700000000003</v>
      </c>
      <c r="BB1017">
        <v>706.66700000000003</v>
      </c>
      <c r="BC1017">
        <v>702.16700000000003</v>
      </c>
      <c r="BD1017">
        <v>696.66700000000003</v>
      </c>
      <c r="BE1017">
        <v>694.66700000000003</v>
      </c>
      <c r="BF1017">
        <v>689.33299999999997</v>
      </c>
      <c r="BG1017">
        <v>683.66700000000003</v>
      </c>
      <c r="BH1017">
        <v>672.66700000000003</v>
      </c>
      <c r="BI1017">
        <v>664</v>
      </c>
      <c r="BJ1017">
        <v>656.33299999999997</v>
      </c>
      <c r="BK1017">
        <v>648.66700000000003</v>
      </c>
      <c r="BL1017">
        <v>648.33299999999997</v>
      </c>
      <c r="BM1017">
        <v>648</v>
      </c>
    </row>
    <row r="1018" spans="1:65">
      <c r="A1018" s="95">
        <v>45715</v>
      </c>
      <c r="B1018" s="63">
        <v>70</v>
      </c>
      <c r="AZ1018">
        <v>688.50800000000004</v>
      </c>
      <c r="BA1018">
        <v>687</v>
      </c>
      <c r="BB1018">
        <v>694</v>
      </c>
      <c r="BC1018">
        <v>689.66700000000003</v>
      </c>
      <c r="BD1018">
        <v>687.16700000000003</v>
      </c>
      <c r="BE1018">
        <v>682.5</v>
      </c>
      <c r="BF1018">
        <v>678.5</v>
      </c>
      <c r="BG1018">
        <v>674.16700000000003</v>
      </c>
      <c r="BH1018">
        <v>665.83299999999997</v>
      </c>
      <c r="BI1018">
        <v>658.83299999999997</v>
      </c>
      <c r="BJ1018">
        <v>649.66700000000003</v>
      </c>
      <c r="BK1018">
        <v>643.33299999999997</v>
      </c>
      <c r="BL1018">
        <v>643</v>
      </c>
      <c r="BM1018">
        <v>642.66700000000003</v>
      </c>
    </row>
    <row r="1019" spans="1:65">
      <c r="A1019" s="95">
        <v>45716</v>
      </c>
      <c r="B1019" s="63">
        <v>174</v>
      </c>
      <c r="AZ1019" s="28">
        <v>688.08799999999997</v>
      </c>
      <c r="BA1019">
        <v>680</v>
      </c>
      <c r="BB1019">
        <v>688</v>
      </c>
      <c r="BC1019">
        <v>685.66700000000003</v>
      </c>
      <c r="BD1019">
        <v>683.33299999999997</v>
      </c>
      <c r="BE1019">
        <v>679.66700000000003</v>
      </c>
      <c r="BF1019">
        <v>676</v>
      </c>
      <c r="BG1019">
        <v>672.33299999999997</v>
      </c>
      <c r="BH1019">
        <v>664.33299999999997</v>
      </c>
      <c r="BI1019">
        <v>656</v>
      </c>
      <c r="BJ1019">
        <v>647</v>
      </c>
      <c r="BK1019">
        <v>643</v>
      </c>
      <c r="BL1019">
        <v>642.66700000000003</v>
      </c>
      <c r="BM1019">
        <v>642.33299999999997</v>
      </c>
    </row>
    <row r="1020" spans="1:65">
      <c r="A1020" s="95">
        <v>45719</v>
      </c>
      <c r="B1020" s="63">
        <v>440</v>
      </c>
      <c r="AZ1020">
        <v>688.08799999999997</v>
      </c>
      <c r="BA1020">
        <v>677.70600000000002</v>
      </c>
      <c r="BB1020">
        <v>684.66700000000003</v>
      </c>
      <c r="BC1020">
        <v>682.33299999999997</v>
      </c>
      <c r="BD1020">
        <v>680</v>
      </c>
      <c r="BE1020">
        <v>675</v>
      </c>
      <c r="BF1020">
        <v>670.66700000000003</v>
      </c>
      <c r="BG1020">
        <v>666</v>
      </c>
      <c r="BH1020">
        <v>656.66700000000003</v>
      </c>
      <c r="BI1020">
        <v>647.66700000000003</v>
      </c>
      <c r="BJ1020">
        <v>638.66700000000003</v>
      </c>
      <c r="BK1020">
        <v>637</v>
      </c>
      <c r="BL1020">
        <v>636.66700000000003</v>
      </c>
      <c r="BM1020">
        <v>636.33299999999997</v>
      </c>
    </row>
    <row r="1021" spans="1:65">
      <c r="A1021" s="95">
        <v>45720</v>
      </c>
      <c r="B1021" s="63">
        <v>220</v>
      </c>
      <c r="AZ1021">
        <v>688.08799999999997</v>
      </c>
      <c r="BA1021">
        <v>676.57899999999995</v>
      </c>
      <c r="BB1021">
        <v>682.33299999999997</v>
      </c>
      <c r="BC1021">
        <v>679</v>
      </c>
      <c r="BD1021">
        <v>675.66700000000003</v>
      </c>
      <c r="BE1021">
        <v>671</v>
      </c>
      <c r="BF1021">
        <v>666.66700000000003</v>
      </c>
      <c r="BG1021">
        <v>662</v>
      </c>
      <c r="BH1021">
        <v>652</v>
      </c>
      <c r="BI1021">
        <v>643</v>
      </c>
      <c r="BJ1021">
        <v>634</v>
      </c>
      <c r="BK1021">
        <v>633</v>
      </c>
      <c r="BL1021">
        <v>632.66700000000003</v>
      </c>
      <c r="BM1021">
        <v>632.33299999999997</v>
      </c>
    </row>
    <row r="1022" spans="1:65">
      <c r="A1022" s="95">
        <v>45721</v>
      </c>
      <c r="B1022" s="63">
        <v>470</v>
      </c>
      <c r="BA1022">
        <v>675.14300000000003</v>
      </c>
      <c r="BB1022">
        <v>677.66700000000003</v>
      </c>
      <c r="BC1022">
        <v>675</v>
      </c>
      <c r="BD1022">
        <v>671.33299999999997</v>
      </c>
      <c r="BE1022">
        <v>666.33299999999997</v>
      </c>
      <c r="BF1022">
        <v>661</v>
      </c>
      <c r="BG1022">
        <v>655.66700000000003</v>
      </c>
      <c r="BH1022">
        <v>645.33299999999997</v>
      </c>
      <c r="BI1022">
        <v>635.33299999999997</v>
      </c>
      <c r="BJ1022">
        <v>626.66700000000003</v>
      </c>
      <c r="BK1022">
        <v>626</v>
      </c>
      <c r="BL1022">
        <v>625.66700000000003</v>
      </c>
      <c r="BM1022">
        <v>625.33299999999997</v>
      </c>
    </row>
    <row r="1023" spans="1:65">
      <c r="A1023" s="95">
        <v>45722</v>
      </c>
      <c r="B1023" s="63">
        <v>165</v>
      </c>
      <c r="BA1023">
        <v>676.78599999999994</v>
      </c>
      <c r="BB1023">
        <v>683.66700000000003</v>
      </c>
      <c r="BC1023">
        <v>679</v>
      </c>
      <c r="BD1023">
        <v>674.66700000000003</v>
      </c>
      <c r="BE1023">
        <v>669.66700000000003</v>
      </c>
      <c r="BF1023">
        <v>664.66700000000003</v>
      </c>
      <c r="BG1023">
        <v>659.66700000000003</v>
      </c>
      <c r="BH1023">
        <v>649.66700000000003</v>
      </c>
      <c r="BI1023">
        <v>639.66700000000003</v>
      </c>
      <c r="BJ1023">
        <v>630.66700000000003</v>
      </c>
      <c r="BK1023">
        <v>630.33299999999997</v>
      </c>
      <c r="BL1023">
        <v>630</v>
      </c>
      <c r="BM1023">
        <v>629.66700000000003</v>
      </c>
    </row>
    <row r="1024" spans="1:65">
      <c r="A1024" s="95">
        <v>45723</v>
      </c>
      <c r="B1024" s="63">
        <v>360</v>
      </c>
      <c r="BA1024">
        <v>677.35299999999995</v>
      </c>
      <c r="BB1024">
        <v>680</v>
      </c>
      <c r="BC1024">
        <v>675</v>
      </c>
      <c r="BD1024">
        <v>670.66700000000003</v>
      </c>
      <c r="BE1024">
        <v>666.33299999999997</v>
      </c>
      <c r="BF1024">
        <v>661.33299999999997</v>
      </c>
      <c r="BG1024">
        <v>657</v>
      </c>
      <c r="BH1024">
        <v>647</v>
      </c>
      <c r="BI1024">
        <v>637</v>
      </c>
      <c r="BJ1024">
        <v>628.33299999999997</v>
      </c>
      <c r="BK1024">
        <v>628</v>
      </c>
      <c r="BL1024">
        <v>627.66700000000003</v>
      </c>
      <c r="BM1024">
        <v>627.33299999999997</v>
      </c>
    </row>
    <row r="1025" spans="1:67">
      <c r="A1025" s="95">
        <v>45726</v>
      </c>
      <c r="B1025" s="63">
        <v>90</v>
      </c>
      <c r="BA1025">
        <v>669.98800000000006</v>
      </c>
      <c r="BB1025">
        <v>669</v>
      </c>
      <c r="BC1025">
        <v>665.66700000000003</v>
      </c>
      <c r="BD1025">
        <v>662</v>
      </c>
      <c r="BE1025">
        <v>658.66700000000003</v>
      </c>
      <c r="BF1025">
        <v>654.66700000000003</v>
      </c>
      <c r="BG1025">
        <v>650.33299999999997</v>
      </c>
      <c r="BH1025">
        <v>642</v>
      </c>
      <c r="BI1025">
        <v>633</v>
      </c>
      <c r="BJ1025">
        <v>624.33299999999997</v>
      </c>
      <c r="BK1025">
        <v>624.66700000000003</v>
      </c>
      <c r="BL1025">
        <v>624.33299999999997</v>
      </c>
      <c r="BM1025">
        <v>623.66700000000003</v>
      </c>
    </row>
    <row r="1026" spans="1:67">
      <c r="A1026" s="95">
        <v>45727</v>
      </c>
      <c r="B1026" s="63">
        <v>209</v>
      </c>
      <c r="BA1026">
        <v>669.38499999999999</v>
      </c>
      <c r="BB1026">
        <v>669.5</v>
      </c>
      <c r="BC1026">
        <v>666</v>
      </c>
      <c r="BD1026">
        <v>663</v>
      </c>
      <c r="BE1026">
        <v>659.66700000000003</v>
      </c>
      <c r="BF1026">
        <v>655.66700000000003</v>
      </c>
      <c r="BG1026">
        <v>651.33299999999997</v>
      </c>
      <c r="BH1026">
        <v>643</v>
      </c>
      <c r="BI1026">
        <v>633.66700000000003</v>
      </c>
      <c r="BJ1026">
        <v>624.33299999999997</v>
      </c>
      <c r="BK1026">
        <v>625</v>
      </c>
      <c r="BL1026">
        <v>624.33299999999997</v>
      </c>
      <c r="BM1026">
        <v>624</v>
      </c>
    </row>
    <row r="1027" spans="1:67">
      <c r="A1027" s="95">
        <v>45728</v>
      </c>
      <c r="B1027" s="63">
        <v>149</v>
      </c>
      <c r="BA1027">
        <v>666.51199999999994</v>
      </c>
      <c r="BB1027">
        <v>668.33299999999997</v>
      </c>
      <c r="BC1027">
        <v>665</v>
      </c>
      <c r="BD1027">
        <v>662</v>
      </c>
      <c r="BE1027">
        <v>660</v>
      </c>
      <c r="BF1027">
        <v>656.33299999999997</v>
      </c>
      <c r="BG1027">
        <v>652.33299999999997</v>
      </c>
      <c r="BH1027">
        <v>644.66700000000003</v>
      </c>
      <c r="BI1027">
        <v>636</v>
      </c>
      <c r="BJ1027">
        <v>626.66700000000003</v>
      </c>
      <c r="BK1027">
        <v>626</v>
      </c>
      <c r="BL1027">
        <v>625.66700000000003</v>
      </c>
      <c r="BM1027">
        <v>625.33299999999997</v>
      </c>
    </row>
    <row r="1028" spans="1:67">
      <c r="A1028" s="95">
        <v>45729</v>
      </c>
      <c r="B1028" s="63">
        <v>40</v>
      </c>
      <c r="BA1028">
        <v>672.94</v>
      </c>
      <c r="BB1028">
        <v>680</v>
      </c>
      <c r="BC1028">
        <v>676</v>
      </c>
      <c r="BD1028">
        <v>673.66700000000003</v>
      </c>
      <c r="BE1028">
        <v>670.66700000000003</v>
      </c>
      <c r="BF1028">
        <v>667.33299999999997</v>
      </c>
      <c r="BG1028">
        <v>663.66700000000003</v>
      </c>
      <c r="BH1028">
        <v>654</v>
      </c>
      <c r="BI1028">
        <v>644.66700000000003</v>
      </c>
      <c r="BJ1028">
        <v>636</v>
      </c>
      <c r="BK1028">
        <v>633.66700000000003</v>
      </c>
      <c r="BL1028">
        <v>633.33299999999997</v>
      </c>
      <c r="BM1028">
        <v>633</v>
      </c>
    </row>
    <row r="1029" spans="1:67">
      <c r="A1029" s="95">
        <v>45730</v>
      </c>
      <c r="B1029" s="63">
        <v>24</v>
      </c>
      <c r="BA1029">
        <v>669.53599999999994</v>
      </c>
      <c r="BB1029">
        <v>676</v>
      </c>
      <c r="BC1029">
        <v>672</v>
      </c>
      <c r="BD1029">
        <v>669</v>
      </c>
      <c r="BE1029">
        <v>667.66700000000003</v>
      </c>
      <c r="BF1029">
        <v>664</v>
      </c>
      <c r="BG1029">
        <v>660.66700000000003</v>
      </c>
      <c r="BH1029">
        <v>651.66700000000003</v>
      </c>
      <c r="BI1029">
        <v>642.33299999999997</v>
      </c>
      <c r="BJ1029">
        <v>633</v>
      </c>
      <c r="BK1029">
        <v>632</v>
      </c>
      <c r="BL1029">
        <v>631.33299999999997</v>
      </c>
      <c r="BM1029">
        <v>631</v>
      </c>
    </row>
    <row r="1030" spans="1:67">
      <c r="A1030" s="95">
        <v>45733</v>
      </c>
      <c r="B1030" s="63">
        <v>90</v>
      </c>
      <c r="BA1030">
        <v>667.67100000000005</v>
      </c>
      <c r="BB1030">
        <v>685</v>
      </c>
      <c r="BC1030">
        <v>680</v>
      </c>
      <c r="BD1030">
        <v>676</v>
      </c>
      <c r="BE1030">
        <v>674</v>
      </c>
      <c r="BF1030">
        <v>671</v>
      </c>
      <c r="BG1030">
        <v>668</v>
      </c>
      <c r="BH1030">
        <v>655.33299999999997</v>
      </c>
      <c r="BI1030">
        <v>646</v>
      </c>
      <c r="BJ1030">
        <v>636.66700000000003</v>
      </c>
      <c r="BK1030">
        <v>635.66700000000003</v>
      </c>
      <c r="BL1030">
        <v>635.33299999999997</v>
      </c>
      <c r="BM1030">
        <v>635</v>
      </c>
    </row>
    <row r="1031" spans="1:67">
      <c r="A1031" s="95">
        <v>45734</v>
      </c>
      <c r="B1031" s="63">
        <v>45</v>
      </c>
      <c r="BA1031">
        <v>667.07100000000003</v>
      </c>
      <c r="BB1031">
        <v>685</v>
      </c>
      <c r="BC1031">
        <v>677</v>
      </c>
      <c r="BD1031">
        <v>673.33299999999997</v>
      </c>
      <c r="BE1031">
        <v>671.33299999999997</v>
      </c>
      <c r="BF1031">
        <v>668.33299999999997</v>
      </c>
      <c r="BG1031">
        <v>665</v>
      </c>
      <c r="BH1031">
        <v>652.66700000000003</v>
      </c>
      <c r="BI1031">
        <v>643.33299999999997</v>
      </c>
      <c r="BJ1031">
        <v>634</v>
      </c>
      <c r="BK1031">
        <v>632.66700000000003</v>
      </c>
      <c r="BL1031">
        <v>632.33299999999997</v>
      </c>
      <c r="BM1031">
        <v>632</v>
      </c>
    </row>
    <row r="1032" spans="1:67">
      <c r="A1032" s="95">
        <v>45735</v>
      </c>
      <c r="B1032" s="63">
        <v>240</v>
      </c>
      <c r="BA1032">
        <v>668.89300000000003</v>
      </c>
      <c r="BB1032">
        <v>683</v>
      </c>
      <c r="BC1032">
        <v>678.33299999999997</v>
      </c>
      <c r="BD1032">
        <v>674.33299999999997</v>
      </c>
      <c r="BE1032">
        <v>673</v>
      </c>
      <c r="BF1032">
        <v>669.33299999999997</v>
      </c>
      <c r="BG1032">
        <v>665</v>
      </c>
      <c r="BH1032">
        <v>651.33299999999997</v>
      </c>
      <c r="BI1032">
        <v>642</v>
      </c>
      <c r="BJ1032">
        <v>633</v>
      </c>
      <c r="BK1032">
        <v>632</v>
      </c>
      <c r="BL1032">
        <v>631.33299999999997</v>
      </c>
      <c r="BM1032">
        <v>631</v>
      </c>
    </row>
    <row r="1033" spans="1:67">
      <c r="A1033" s="95">
        <v>45736</v>
      </c>
      <c r="B1033" s="63">
        <v>365</v>
      </c>
      <c r="BA1033">
        <v>666.68700000000001</v>
      </c>
      <c r="BB1033">
        <v>686</v>
      </c>
      <c r="BC1033">
        <v>680</v>
      </c>
      <c r="BD1033">
        <v>676</v>
      </c>
      <c r="BE1033">
        <v>674.33299999999997</v>
      </c>
      <c r="BF1033">
        <v>670</v>
      </c>
      <c r="BG1033">
        <v>665.66700000000003</v>
      </c>
      <c r="BH1033">
        <v>650.66700000000003</v>
      </c>
      <c r="BI1033">
        <v>641.66700000000003</v>
      </c>
      <c r="BJ1033">
        <v>632.66700000000003</v>
      </c>
      <c r="BK1033">
        <v>631</v>
      </c>
      <c r="BL1033">
        <v>630.66700000000003</v>
      </c>
      <c r="BM1033">
        <v>630.33299999999997</v>
      </c>
    </row>
    <row r="1034" spans="1:67">
      <c r="A1034" s="95">
        <v>45737</v>
      </c>
      <c r="B1034" s="63">
        <v>215</v>
      </c>
      <c r="BA1034">
        <v>667.10699999999997</v>
      </c>
      <c r="BB1034">
        <v>686</v>
      </c>
      <c r="BC1034">
        <v>681</v>
      </c>
      <c r="BD1034">
        <v>678</v>
      </c>
      <c r="BE1034">
        <v>676.33299999999997</v>
      </c>
      <c r="BF1034">
        <v>672</v>
      </c>
      <c r="BG1034">
        <v>668</v>
      </c>
      <c r="BH1034">
        <v>653.66700000000003</v>
      </c>
      <c r="BI1034">
        <v>644.33299999999997</v>
      </c>
      <c r="BJ1034">
        <v>636</v>
      </c>
      <c r="BK1034">
        <v>632</v>
      </c>
      <c r="BL1034">
        <v>632</v>
      </c>
      <c r="BM1034">
        <v>631.66700000000003</v>
      </c>
    </row>
    <row r="1035" spans="1:67">
      <c r="A1035" s="95">
        <v>45740</v>
      </c>
      <c r="B1035" s="63">
        <v>110</v>
      </c>
      <c r="BA1035">
        <v>667.90899999999999</v>
      </c>
      <c r="BB1035">
        <v>685</v>
      </c>
      <c r="BC1035">
        <v>682</v>
      </c>
      <c r="BD1035">
        <v>679</v>
      </c>
      <c r="BE1035">
        <v>678.33299999999997</v>
      </c>
      <c r="BF1035">
        <v>675</v>
      </c>
      <c r="BG1035">
        <v>671.66700000000003</v>
      </c>
      <c r="BH1035">
        <v>656</v>
      </c>
      <c r="BI1035">
        <v>645.66700000000003</v>
      </c>
      <c r="BJ1035">
        <v>634.66700000000003</v>
      </c>
      <c r="BK1035">
        <v>633</v>
      </c>
      <c r="BL1035">
        <v>633</v>
      </c>
      <c r="BM1035">
        <v>632.66700000000003</v>
      </c>
    </row>
    <row r="1036" spans="1:67">
      <c r="A1036" s="95">
        <v>45741</v>
      </c>
      <c r="B1036" s="63">
        <v>220</v>
      </c>
      <c r="BA1036">
        <v>668.56700000000001</v>
      </c>
      <c r="BB1036">
        <v>686.66700000000003</v>
      </c>
      <c r="BC1036">
        <v>682.66700000000003</v>
      </c>
      <c r="BD1036">
        <v>678.66700000000003</v>
      </c>
      <c r="BE1036">
        <v>677.66700000000003</v>
      </c>
      <c r="BF1036">
        <v>674.66700000000003</v>
      </c>
      <c r="BG1036">
        <v>671.66700000000003</v>
      </c>
      <c r="BH1036">
        <v>656</v>
      </c>
      <c r="BI1036">
        <v>646</v>
      </c>
      <c r="BJ1036">
        <v>635.66700000000003</v>
      </c>
      <c r="BK1036">
        <v>635</v>
      </c>
      <c r="BL1036">
        <v>635</v>
      </c>
      <c r="BM1036">
        <v>635</v>
      </c>
      <c r="BN1036">
        <v>625</v>
      </c>
      <c r="BO1036">
        <v>625</v>
      </c>
    </row>
    <row r="1037" spans="1:67">
      <c r="A1037" s="95">
        <v>45742</v>
      </c>
      <c r="B1037" s="63">
        <v>245</v>
      </c>
      <c r="BA1037">
        <v>669.226</v>
      </c>
      <c r="BB1037">
        <v>688.33299999999997</v>
      </c>
      <c r="BC1037">
        <v>684.66700000000003</v>
      </c>
      <c r="BD1037">
        <v>681</v>
      </c>
      <c r="BE1037">
        <v>678.33299999999997</v>
      </c>
      <c r="BF1037">
        <v>674.33299999999997</v>
      </c>
      <c r="BG1037">
        <v>670.33299999999997</v>
      </c>
      <c r="BH1037">
        <v>656.33299999999997</v>
      </c>
      <c r="BI1037">
        <v>646.33299999999997</v>
      </c>
      <c r="BJ1037">
        <v>636.33299999999997</v>
      </c>
      <c r="BK1037">
        <v>635.33299999999997</v>
      </c>
      <c r="BL1037">
        <v>635.33299999999997</v>
      </c>
      <c r="BM1037">
        <v>635.33299999999997</v>
      </c>
      <c r="BN1037">
        <v>625</v>
      </c>
      <c r="BO1037">
        <v>625</v>
      </c>
    </row>
    <row r="1038" spans="1:67">
      <c r="A1038" s="95">
        <v>45743</v>
      </c>
      <c r="B1038" s="63">
        <v>20</v>
      </c>
      <c r="BA1038">
        <v>669.77800000000002</v>
      </c>
      <c r="BB1038">
        <v>689.33299999999997</v>
      </c>
      <c r="BC1038">
        <v>683</v>
      </c>
      <c r="BD1038">
        <v>677.33299999999997</v>
      </c>
      <c r="BE1038">
        <v>673.66700000000003</v>
      </c>
      <c r="BF1038">
        <v>668.66700000000003</v>
      </c>
      <c r="BG1038">
        <v>664</v>
      </c>
      <c r="BH1038">
        <v>649.33299999999997</v>
      </c>
      <c r="BI1038">
        <v>639.66700000000003</v>
      </c>
      <c r="BJ1038">
        <v>630</v>
      </c>
      <c r="BK1038">
        <v>628.66700000000003</v>
      </c>
      <c r="BL1038">
        <v>628.66700000000003</v>
      </c>
      <c r="BM1038">
        <v>628.66700000000003</v>
      </c>
      <c r="BN1038">
        <v>625</v>
      </c>
      <c r="BO1038">
        <v>625</v>
      </c>
    </row>
    <row r="1039" spans="1:67">
      <c r="A1039" s="95">
        <v>45744</v>
      </c>
      <c r="B1039" s="63">
        <v>300</v>
      </c>
      <c r="BA1039">
        <v>670.78599999999994</v>
      </c>
      <c r="BB1039">
        <v>688</v>
      </c>
      <c r="BC1039">
        <v>680.5</v>
      </c>
      <c r="BD1039">
        <v>673</v>
      </c>
      <c r="BE1039">
        <v>671.88699999999994</v>
      </c>
      <c r="BF1039">
        <v>666.88900000000001</v>
      </c>
      <c r="BG1039">
        <v>662.22400000000005</v>
      </c>
      <c r="BH1039">
        <v>647.66200000000003</v>
      </c>
      <c r="BI1039">
        <v>638</v>
      </c>
      <c r="BJ1039">
        <v>628.33799999999997</v>
      </c>
      <c r="BK1039">
        <v>626</v>
      </c>
      <c r="BL1039">
        <v>626</v>
      </c>
      <c r="BM1039">
        <v>626</v>
      </c>
    </row>
    <row r="1040" spans="1:67">
      <c r="A1040" s="95">
        <v>45747</v>
      </c>
      <c r="B1040" s="63">
        <v>278</v>
      </c>
      <c r="BA1040" s="1058">
        <v>671.56</v>
      </c>
      <c r="BB1040">
        <v>689</v>
      </c>
      <c r="BC1040">
        <v>681.33299999999997</v>
      </c>
      <c r="BD1040">
        <v>674</v>
      </c>
      <c r="BE1040">
        <v>671.66700000000003</v>
      </c>
      <c r="BF1040">
        <v>667.66700000000003</v>
      </c>
      <c r="BG1040">
        <v>663.66700000000003</v>
      </c>
      <c r="BH1040">
        <v>648.66700000000003</v>
      </c>
      <c r="BI1040">
        <v>639</v>
      </c>
      <c r="BJ1040">
        <v>629.33299999999997</v>
      </c>
      <c r="BK1040">
        <v>627.66700000000003</v>
      </c>
      <c r="BL1040">
        <v>627.33299999999997</v>
      </c>
      <c r="BM1040">
        <v>627</v>
      </c>
    </row>
    <row r="1041" spans="1:65">
      <c r="A1041" s="95">
        <v>45748</v>
      </c>
      <c r="B1041" s="63">
        <v>60</v>
      </c>
      <c r="BA1041">
        <v>671.56</v>
      </c>
      <c r="BB1041">
        <v>695.63300000000004</v>
      </c>
      <c r="BC1041">
        <v>688.66700000000003</v>
      </c>
      <c r="BD1041">
        <v>681.66700000000003</v>
      </c>
      <c r="BE1041">
        <v>677.66700000000003</v>
      </c>
      <c r="BF1041">
        <v>672.66700000000003</v>
      </c>
      <c r="BG1041">
        <v>667.66700000000003</v>
      </c>
      <c r="BH1041">
        <v>653</v>
      </c>
      <c r="BI1041">
        <v>643</v>
      </c>
      <c r="BJ1041">
        <v>633</v>
      </c>
      <c r="BK1041">
        <v>631.33299999999997</v>
      </c>
      <c r="BL1041">
        <v>630.33299999999997</v>
      </c>
      <c r="BM1041">
        <v>630</v>
      </c>
    </row>
    <row r="1042" spans="1:65">
      <c r="A1042" s="95">
        <v>45749</v>
      </c>
      <c r="B1042" s="63">
        <v>345</v>
      </c>
      <c r="BA1042">
        <v>671.56</v>
      </c>
      <c r="BB1042">
        <v>693.65</v>
      </c>
      <c r="BC1042">
        <v>688</v>
      </c>
      <c r="BD1042">
        <v>683</v>
      </c>
      <c r="BE1042">
        <v>681</v>
      </c>
      <c r="BF1042">
        <v>676</v>
      </c>
      <c r="BG1042">
        <v>671</v>
      </c>
      <c r="BH1042">
        <v>654.33299999999997</v>
      </c>
      <c r="BI1042">
        <v>643</v>
      </c>
      <c r="BJ1042">
        <v>632</v>
      </c>
      <c r="BK1042">
        <v>630</v>
      </c>
      <c r="BL1042">
        <v>629.33299999999997</v>
      </c>
      <c r="BM1042">
        <v>629</v>
      </c>
    </row>
    <row r="1043" spans="1:65">
      <c r="A1043" s="95">
        <v>45750</v>
      </c>
      <c r="B1043" s="63">
        <v>310</v>
      </c>
      <c r="BB1043">
        <v>688.63300000000004</v>
      </c>
      <c r="BC1043">
        <v>681.33299999999997</v>
      </c>
      <c r="BD1043">
        <v>676.33299999999997</v>
      </c>
      <c r="BE1043">
        <v>673.66700000000003</v>
      </c>
      <c r="BF1043">
        <v>668.33299999999997</v>
      </c>
      <c r="BG1043">
        <v>663.33299999999997</v>
      </c>
      <c r="BH1043">
        <v>647</v>
      </c>
      <c r="BI1043">
        <v>635.66700000000003</v>
      </c>
      <c r="BJ1043">
        <v>624.33299999999997</v>
      </c>
      <c r="BK1043">
        <v>623.33299999999997</v>
      </c>
      <c r="BL1043">
        <v>622.66700000000003</v>
      </c>
      <c r="BM1043">
        <v>622.33299999999997</v>
      </c>
    </row>
    <row r="1044" spans="1:65">
      <c r="A1044" s="95">
        <v>45751</v>
      </c>
      <c r="B1044" s="63">
        <v>480</v>
      </c>
      <c r="BB1044">
        <v>685.21699999999998</v>
      </c>
      <c r="BC1044">
        <v>674.33299999999997</v>
      </c>
      <c r="BD1044">
        <v>670</v>
      </c>
      <c r="BE1044">
        <v>669</v>
      </c>
      <c r="BF1044">
        <v>664</v>
      </c>
      <c r="BG1044">
        <v>658.66700000000003</v>
      </c>
      <c r="BH1044">
        <v>644.66700000000003</v>
      </c>
      <c r="BI1044">
        <v>633.66700000000003</v>
      </c>
      <c r="BJ1044">
        <v>623</v>
      </c>
      <c r="BK1044">
        <v>622</v>
      </c>
      <c r="BL1044">
        <v>621.66700000000003</v>
      </c>
      <c r="BM1044">
        <v>621.33299999999997</v>
      </c>
    </row>
    <row r="1045" spans="1:65">
      <c r="A1045" s="95">
        <v>45754</v>
      </c>
      <c r="B1045" s="63">
        <v>130</v>
      </c>
      <c r="BB1045">
        <v>681.88800000000003</v>
      </c>
      <c r="BC1045">
        <v>671</v>
      </c>
      <c r="BD1045">
        <v>668</v>
      </c>
      <c r="BE1045">
        <v>668</v>
      </c>
      <c r="BF1045">
        <v>663</v>
      </c>
      <c r="BG1045">
        <v>658</v>
      </c>
      <c r="BH1045">
        <v>644.5</v>
      </c>
      <c r="BI1045">
        <v>634</v>
      </c>
      <c r="BJ1045">
        <v>624</v>
      </c>
      <c r="BK1045">
        <v>622.5</v>
      </c>
      <c r="BL1045">
        <v>622</v>
      </c>
      <c r="BM1045">
        <v>621.5</v>
      </c>
    </row>
    <row r="1046" spans="1:65">
      <c r="A1046" s="95">
        <v>45755</v>
      </c>
      <c r="B1046" s="63">
        <v>170</v>
      </c>
      <c r="BB1046">
        <v>676.56299999999999</v>
      </c>
      <c r="BC1046">
        <v>668.5</v>
      </c>
      <c r="BD1046">
        <v>665.5</v>
      </c>
      <c r="BE1046">
        <v>665</v>
      </c>
      <c r="BF1046">
        <v>660</v>
      </c>
      <c r="BG1046">
        <v>655</v>
      </c>
      <c r="BH1046">
        <v>641.5</v>
      </c>
      <c r="BI1046">
        <v>631</v>
      </c>
      <c r="BJ1046">
        <v>621</v>
      </c>
      <c r="BK1046">
        <v>619.5</v>
      </c>
      <c r="BL1046">
        <v>619</v>
      </c>
      <c r="BM1046">
        <v>618.5</v>
      </c>
    </row>
    <row r="1047" spans="1:65">
      <c r="A1047" s="95">
        <v>45756</v>
      </c>
      <c r="B1047" s="63">
        <v>505</v>
      </c>
      <c r="BB1047">
        <v>669.85400000000004</v>
      </c>
      <c r="BC1047">
        <v>655.33299999999997</v>
      </c>
      <c r="BD1047">
        <v>652.66700000000003</v>
      </c>
      <c r="BE1047">
        <v>652.66700000000003</v>
      </c>
      <c r="BF1047">
        <v>648.33299999999997</v>
      </c>
      <c r="BG1047">
        <v>644</v>
      </c>
      <c r="BH1047">
        <v>635</v>
      </c>
      <c r="BI1047">
        <v>626</v>
      </c>
      <c r="BJ1047">
        <v>617</v>
      </c>
      <c r="BK1047">
        <v>615.66700000000003</v>
      </c>
      <c r="BL1047">
        <v>615</v>
      </c>
      <c r="BM1047">
        <v>614.66700000000003</v>
      </c>
    </row>
    <row r="1048" spans="1:65">
      <c r="A1048" s="95">
        <v>45757</v>
      </c>
      <c r="B1048" s="63">
        <v>270</v>
      </c>
      <c r="BB1048">
        <v>671.67499999999995</v>
      </c>
      <c r="BC1048">
        <v>656.66700000000003</v>
      </c>
      <c r="BD1048">
        <v>656.33299999999997</v>
      </c>
      <c r="BE1048">
        <v>656.33299999999997</v>
      </c>
      <c r="BF1048">
        <v>651.33299999999997</v>
      </c>
      <c r="BG1048">
        <v>646.66700000000003</v>
      </c>
      <c r="BH1048">
        <v>636</v>
      </c>
      <c r="BI1048">
        <v>627</v>
      </c>
      <c r="BJ1048">
        <v>618</v>
      </c>
      <c r="BK1048">
        <v>616.33299999999997</v>
      </c>
      <c r="BL1048">
        <v>615.66700000000003</v>
      </c>
      <c r="BM1048">
        <v>615.33299999999997</v>
      </c>
    </row>
    <row r="1049" spans="1:65">
      <c r="A1049" s="95">
        <v>45758</v>
      </c>
      <c r="B1049" s="63">
        <v>30</v>
      </c>
      <c r="BB1049">
        <v>671.51300000000003</v>
      </c>
      <c r="BC1049">
        <v>654.5</v>
      </c>
      <c r="BD1049">
        <v>654.5</v>
      </c>
      <c r="BE1049">
        <v>654.5</v>
      </c>
      <c r="BF1049">
        <v>650</v>
      </c>
      <c r="BG1049">
        <v>645.5</v>
      </c>
      <c r="BH1049">
        <v>635</v>
      </c>
      <c r="BI1049">
        <v>625.5</v>
      </c>
      <c r="BJ1049">
        <v>616</v>
      </c>
      <c r="BK1049">
        <v>614.5</v>
      </c>
      <c r="BL1049">
        <v>614.5</v>
      </c>
      <c r="BM1049">
        <v>614.5</v>
      </c>
    </row>
    <row r="1050" spans="1:65">
      <c r="A1050" s="95">
        <v>45761</v>
      </c>
      <c r="B1050" s="63">
        <v>326</v>
      </c>
      <c r="BB1050">
        <v>665.64599999999996</v>
      </c>
      <c r="BC1050">
        <v>637.66700000000003</v>
      </c>
      <c r="BD1050">
        <v>638</v>
      </c>
      <c r="BE1050">
        <v>638.66700000000003</v>
      </c>
      <c r="BF1050">
        <v>636.66700000000003</v>
      </c>
      <c r="BG1050">
        <v>634.33299999999997</v>
      </c>
      <c r="BH1050">
        <v>625</v>
      </c>
      <c r="BI1050">
        <v>616</v>
      </c>
      <c r="BJ1050">
        <v>609</v>
      </c>
      <c r="BK1050">
        <v>607</v>
      </c>
      <c r="BL1050">
        <v>606.33299999999997</v>
      </c>
      <c r="BM1050">
        <v>605.66700000000003</v>
      </c>
    </row>
    <row r="1051" spans="1:65">
      <c r="A1051" s="95">
        <v>45762</v>
      </c>
      <c r="B1051" s="63">
        <v>440</v>
      </c>
      <c r="BB1051">
        <v>657.38800000000003</v>
      </c>
      <c r="BC1051">
        <v>626.33299999999997</v>
      </c>
      <c r="BD1051">
        <v>630</v>
      </c>
      <c r="BE1051">
        <v>633.66700000000003</v>
      </c>
      <c r="BF1051">
        <v>631.33299999999997</v>
      </c>
      <c r="BG1051">
        <v>629.33299999999997</v>
      </c>
      <c r="BH1051">
        <v>622.66700000000003</v>
      </c>
      <c r="BI1051">
        <v>615</v>
      </c>
      <c r="BJ1051">
        <v>607</v>
      </c>
      <c r="BK1051">
        <v>605.66700000000003</v>
      </c>
      <c r="BL1051">
        <v>605</v>
      </c>
      <c r="BM1051">
        <v>604.33299999999997</v>
      </c>
    </row>
    <row r="1052" spans="1:65">
      <c r="A1052" s="95">
        <v>45763</v>
      </c>
      <c r="B1052" s="63">
        <v>165</v>
      </c>
      <c r="BB1052">
        <v>654.10799999999995</v>
      </c>
      <c r="BC1052">
        <v>622</v>
      </c>
      <c r="BD1052">
        <v>626</v>
      </c>
      <c r="BE1052">
        <v>630.66700000000003</v>
      </c>
      <c r="BF1052">
        <v>628.33299999999997</v>
      </c>
      <c r="BG1052">
        <v>626</v>
      </c>
      <c r="BH1052">
        <v>621.33299999999997</v>
      </c>
      <c r="BI1052">
        <v>614</v>
      </c>
      <c r="BJ1052">
        <v>606.66700000000003</v>
      </c>
      <c r="BK1052">
        <v>604.66700000000003</v>
      </c>
      <c r="BL1052">
        <v>603.66700000000003</v>
      </c>
      <c r="BM1052">
        <v>602.66700000000003</v>
      </c>
    </row>
    <row r="1053" spans="1:65">
      <c r="A1053" s="95">
        <v>45764</v>
      </c>
      <c r="B1053" s="63">
        <v>250</v>
      </c>
      <c r="BB1053">
        <v>652.20799999999997</v>
      </c>
      <c r="BC1053">
        <v>617</v>
      </c>
      <c r="BD1053">
        <v>621.33299999999997</v>
      </c>
      <c r="BE1053">
        <v>625</v>
      </c>
      <c r="BF1053">
        <v>623.33299999999997</v>
      </c>
      <c r="BG1053">
        <v>621.66700000000003</v>
      </c>
      <c r="BH1053">
        <v>616</v>
      </c>
      <c r="BI1053">
        <v>610.66700000000003</v>
      </c>
      <c r="BJ1053">
        <v>605.33299999999997</v>
      </c>
      <c r="BK1053">
        <v>602</v>
      </c>
      <c r="BL1053">
        <v>600.66700000000003</v>
      </c>
      <c r="BM1053">
        <v>599.66700000000003</v>
      </c>
    </row>
    <row r="1054" spans="1:65">
      <c r="A1054" s="103">
        <v>45768</v>
      </c>
      <c r="BB1054" s="176">
        <v>653.375</v>
      </c>
      <c r="BC1054" s="189">
        <v>617</v>
      </c>
      <c r="BD1054" s="189">
        <v>621.33299999999997</v>
      </c>
      <c r="BE1054" s="189">
        <v>625</v>
      </c>
      <c r="BF1054" s="189">
        <v>623.33299999999997</v>
      </c>
      <c r="BG1054" s="189">
        <v>621.66700000000003</v>
      </c>
      <c r="BH1054" s="189">
        <v>616</v>
      </c>
      <c r="BI1054" s="189">
        <v>610.66700000000003</v>
      </c>
      <c r="BJ1054" s="189">
        <v>605.33299999999997</v>
      </c>
      <c r="BK1054" s="189">
        <v>602</v>
      </c>
      <c r="BL1054" s="189">
        <v>600.66700000000003</v>
      </c>
      <c r="BM1054" s="189">
        <v>599.66700000000003</v>
      </c>
    </row>
    <row r="1055" spans="1:65">
      <c r="A1055" s="95">
        <v>45769</v>
      </c>
      <c r="B1055" s="63">
        <v>290</v>
      </c>
      <c r="BB1055">
        <v>651.01300000000003</v>
      </c>
      <c r="BC1055">
        <v>616</v>
      </c>
      <c r="BD1055">
        <v>620</v>
      </c>
      <c r="BE1055">
        <v>625</v>
      </c>
      <c r="BF1055">
        <v>622.66700000000003</v>
      </c>
      <c r="BG1055">
        <v>621</v>
      </c>
      <c r="BH1055">
        <v>617.33299999999997</v>
      </c>
      <c r="BI1055">
        <v>614.66700000000003</v>
      </c>
      <c r="BJ1055">
        <v>609.66700000000003</v>
      </c>
      <c r="BK1055">
        <v>605.33299999999997</v>
      </c>
      <c r="BL1055">
        <v>604.33299999999997</v>
      </c>
      <c r="BM1055">
        <v>603.33299999999997</v>
      </c>
    </row>
    <row r="1056" spans="1:65">
      <c r="A1056" s="95">
        <v>45770</v>
      </c>
      <c r="B1056" s="63">
        <v>490</v>
      </c>
      <c r="BB1056">
        <v>652.17100000000005</v>
      </c>
      <c r="BC1056">
        <v>636</v>
      </c>
      <c r="BD1056">
        <v>641.33299999999997</v>
      </c>
      <c r="BE1056">
        <v>647.33299999999997</v>
      </c>
      <c r="BF1056">
        <v>644.33299999999997</v>
      </c>
      <c r="BG1056">
        <v>641.33299999999997</v>
      </c>
      <c r="BH1056">
        <v>633.33299999999997</v>
      </c>
      <c r="BI1056">
        <v>629.33299999999997</v>
      </c>
      <c r="BJ1056">
        <v>624.33299999999997</v>
      </c>
      <c r="BK1056">
        <v>618</v>
      </c>
      <c r="BL1056">
        <v>617.33299999999997</v>
      </c>
      <c r="BM1056">
        <v>616.66700000000003</v>
      </c>
    </row>
    <row r="1057" spans="1:68">
      <c r="A1057" s="95">
        <v>45771</v>
      </c>
      <c r="B1057" s="63">
        <v>30</v>
      </c>
      <c r="BB1057">
        <v>651.51700000000005</v>
      </c>
      <c r="BC1057">
        <v>633.66700000000003</v>
      </c>
      <c r="BD1057">
        <v>637</v>
      </c>
      <c r="BE1057">
        <v>642</v>
      </c>
      <c r="BF1057">
        <v>641</v>
      </c>
      <c r="BG1057">
        <v>637.33299999999997</v>
      </c>
      <c r="BH1057">
        <v>630</v>
      </c>
      <c r="BI1057">
        <v>625</v>
      </c>
      <c r="BJ1057">
        <v>620</v>
      </c>
      <c r="BK1057">
        <v>614.33299999999997</v>
      </c>
      <c r="BL1057">
        <v>613.66700000000003</v>
      </c>
      <c r="BM1057">
        <v>613.33299999999997</v>
      </c>
    </row>
    <row r="1058" spans="1:68">
      <c r="A1058" s="95">
        <v>45772</v>
      </c>
      <c r="B1058" s="63">
        <v>90</v>
      </c>
      <c r="BB1058">
        <v>650.85</v>
      </c>
      <c r="BC1058">
        <v>633</v>
      </c>
      <c r="BD1058">
        <v>636.66700000000003</v>
      </c>
      <c r="BE1058">
        <v>644</v>
      </c>
      <c r="BF1058">
        <v>642</v>
      </c>
      <c r="BG1058">
        <v>637</v>
      </c>
      <c r="BH1058">
        <v>630.33299999999997</v>
      </c>
      <c r="BI1058">
        <v>625.33299999999997</v>
      </c>
      <c r="BJ1058">
        <v>620.33299999999997</v>
      </c>
      <c r="BK1058">
        <v>614.66700000000003</v>
      </c>
      <c r="BL1058">
        <v>614</v>
      </c>
      <c r="BM1058">
        <v>613.66700000000003</v>
      </c>
    </row>
    <row r="1059" spans="1:68">
      <c r="A1059" s="95">
        <v>45775</v>
      </c>
      <c r="B1059" s="63">
        <v>45</v>
      </c>
      <c r="BB1059">
        <v>649.63800000000003</v>
      </c>
      <c r="BC1059">
        <v>632</v>
      </c>
      <c r="BD1059">
        <v>636</v>
      </c>
      <c r="BE1059">
        <v>643</v>
      </c>
      <c r="BF1059">
        <v>641</v>
      </c>
      <c r="BG1059">
        <v>636</v>
      </c>
      <c r="BH1059">
        <v>630</v>
      </c>
      <c r="BI1059">
        <v>624.5</v>
      </c>
      <c r="BJ1059">
        <v>619.5</v>
      </c>
      <c r="BK1059">
        <v>614</v>
      </c>
      <c r="BL1059">
        <v>613.5</v>
      </c>
      <c r="BM1059">
        <v>613</v>
      </c>
    </row>
    <row r="1060" spans="1:68">
      <c r="A1060" s="95">
        <v>45776</v>
      </c>
      <c r="B1060" s="63">
        <v>60</v>
      </c>
      <c r="BB1060">
        <v>647.66300000000001</v>
      </c>
      <c r="BC1060">
        <v>614</v>
      </c>
      <c r="BD1060">
        <v>621.5</v>
      </c>
      <c r="BE1060">
        <v>627.5</v>
      </c>
      <c r="BF1060">
        <v>629.5</v>
      </c>
      <c r="BG1060">
        <v>630.5</v>
      </c>
      <c r="BH1060">
        <v>623.5</v>
      </c>
      <c r="BI1060">
        <v>616.5</v>
      </c>
      <c r="BJ1060">
        <v>610</v>
      </c>
      <c r="BK1060">
        <v>607</v>
      </c>
      <c r="BL1060">
        <v>606.5</v>
      </c>
      <c r="BM1060">
        <v>606</v>
      </c>
    </row>
    <row r="1061" spans="1:68">
      <c r="A1061" s="95">
        <v>45777</v>
      </c>
      <c r="B1061" s="63">
        <v>70</v>
      </c>
      <c r="BB1061" s="28">
        <v>645.27499999999998</v>
      </c>
      <c r="BC1061">
        <v>606</v>
      </c>
      <c r="BD1061">
        <v>615.33299999999997</v>
      </c>
      <c r="BE1061">
        <v>624.33299999999997</v>
      </c>
      <c r="BF1061">
        <v>624.33299999999997</v>
      </c>
      <c r="BG1061">
        <v>623.33299999999997</v>
      </c>
      <c r="BH1061">
        <v>618</v>
      </c>
      <c r="BI1061">
        <v>612.33299999999997</v>
      </c>
      <c r="BJ1061">
        <v>605.66700000000003</v>
      </c>
      <c r="BK1061">
        <v>603.33299999999997</v>
      </c>
      <c r="BL1061">
        <v>603</v>
      </c>
      <c r="BM1061">
        <v>602.66700000000003</v>
      </c>
    </row>
    <row r="1062" spans="1:68">
      <c r="A1062" s="103">
        <v>45778</v>
      </c>
      <c r="B1062" s="63">
        <v>340</v>
      </c>
      <c r="BB1062">
        <v>645.27499999999998</v>
      </c>
      <c r="BC1062">
        <v>606.63300000000004</v>
      </c>
      <c r="BD1062">
        <v>616.33299999999997</v>
      </c>
      <c r="BE1062">
        <v>625.33299999999997</v>
      </c>
      <c r="BF1062">
        <v>625.66700000000003</v>
      </c>
      <c r="BG1062">
        <v>624.66700000000003</v>
      </c>
      <c r="BH1062">
        <v>618.66700000000003</v>
      </c>
      <c r="BI1062">
        <v>612.66700000000003</v>
      </c>
      <c r="BJ1062">
        <v>606.66700000000003</v>
      </c>
      <c r="BK1062">
        <v>604</v>
      </c>
      <c r="BL1062">
        <v>603.66700000000003</v>
      </c>
      <c r="BM1062">
        <v>603.33299999999997</v>
      </c>
    </row>
    <row r="1063" spans="1:68">
      <c r="A1063" s="95">
        <v>45779</v>
      </c>
      <c r="B1063" s="63">
        <v>285</v>
      </c>
      <c r="BB1063">
        <v>645.27499999999998</v>
      </c>
      <c r="BC1063">
        <v>605.63800000000003</v>
      </c>
      <c r="BD1063">
        <v>615.33299999999997</v>
      </c>
      <c r="BE1063">
        <v>626.33299999999997</v>
      </c>
      <c r="BF1063">
        <v>631.66700000000003</v>
      </c>
      <c r="BG1063">
        <v>630.33299999999997</v>
      </c>
      <c r="BH1063">
        <v>622.33299999999997</v>
      </c>
      <c r="BI1063">
        <v>615.33299999999997</v>
      </c>
      <c r="BJ1063">
        <v>608</v>
      </c>
      <c r="BK1063">
        <v>605.66700000000003</v>
      </c>
      <c r="BL1063">
        <v>605.33299999999997</v>
      </c>
      <c r="BM1063">
        <v>605</v>
      </c>
    </row>
    <row r="1064" spans="1:68">
      <c r="A1064" s="103">
        <v>45782</v>
      </c>
      <c r="B1064" s="63">
        <v>0</v>
      </c>
      <c r="BC1064">
        <v>605.63800000000003</v>
      </c>
      <c r="BD1064">
        <v>615.33299999999997</v>
      </c>
      <c r="BE1064">
        <v>626.33299999999997</v>
      </c>
      <c r="BF1064">
        <v>631.66700000000003</v>
      </c>
      <c r="BG1064">
        <v>630.33299999999997</v>
      </c>
      <c r="BH1064">
        <v>622.33299999999997</v>
      </c>
      <c r="BI1064">
        <v>615.33299999999997</v>
      </c>
      <c r="BJ1064">
        <v>608</v>
      </c>
      <c r="BK1064">
        <v>605.66700000000003</v>
      </c>
      <c r="BL1064">
        <v>605.33299999999997</v>
      </c>
      <c r="BM1064">
        <v>605</v>
      </c>
    </row>
    <row r="1065" spans="1:68">
      <c r="A1065" s="95">
        <v>45783</v>
      </c>
      <c r="B1065" s="63">
        <v>130</v>
      </c>
      <c r="BC1065">
        <v>605.221</v>
      </c>
      <c r="BD1065">
        <v>611.66700000000003</v>
      </c>
      <c r="BE1065">
        <v>622.33299999999997</v>
      </c>
      <c r="BF1065">
        <v>626</v>
      </c>
      <c r="BG1065">
        <v>625.33299999999997</v>
      </c>
      <c r="BH1065">
        <v>618.66700000000003</v>
      </c>
      <c r="BI1065">
        <v>612</v>
      </c>
      <c r="BJ1065">
        <v>605</v>
      </c>
      <c r="BK1065">
        <v>601.66700000000003</v>
      </c>
      <c r="BL1065">
        <v>601.33299999999997</v>
      </c>
      <c r="BM1065">
        <v>601</v>
      </c>
    </row>
    <row r="1066" spans="1:68">
      <c r="A1066" s="95">
        <v>45784</v>
      </c>
      <c r="B1066" s="63">
        <v>370</v>
      </c>
      <c r="BC1066">
        <v>601</v>
      </c>
      <c r="BD1066">
        <v>600</v>
      </c>
      <c r="BE1066">
        <v>609</v>
      </c>
      <c r="BF1066">
        <v>615.33299999999997</v>
      </c>
      <c r="BG1066">
        <v>617.33299999999997</v>
      </c>
      <c r="BH1066">
        <v>611</v>
      </c>
      <c r="BI1066">
        <v>604.33299999999997</v>
      </c>
      <c r="BJ1066">
        <v>598</v>
      </c>
      <c r="BK1066">
        <v>594</v>
      </c>
      <c r="BL1066">
        <v>592.66700000000003</v>
      </c>
      <c r="BM1066">
        <v>591.33299999999997</v>
      </c>
      <c r="BN1066">
        <v>598.33299999999997</v>
      </c>
      <c r="BO1066">
        <v>601.66700000000003</v>
      </c>
      <c r="BP1066">
        <v>605.33299999999997</v>
      </c>
    </row>
    <row r="1067" spans="1:68">
      <c r="A1067" s="95">
        <v>45785</v>
      </c>
      <c r="B1067" s="63">
        <v>310</v>
      </c>
      <c r="BC1067">
        <v>586</v>
      </c>
      <c r="BD1067">
        <v>584</v>
      </c>
      <c r="BE1067">
        <v>593.33299999999997</v>
      </c>
      <c r="BF1067">
        <v>603.33299999999997</v>
      </c>
      <c r="BG1067">
        <v>603.33299999999997</v>
      </c>
      <c r="BH1067">
        <v>598.66700000000003</v>
      </c>
      <c r="BI1067">
        <v>594</v>
      </c>
      <c r="BJ1067">
        <v>589.66700000000003</v>
      </c>
      <c r="BK1067">
        <v>585</v>
      </c>
      <c r="BL1067">
        <v>584</v>
      </c>
      <c r="BM1067">
        <v>583.66700000000003</v>
      </c>
      <c r="BN1067">
        <v>589.66700000000003</v>
      </c>
      <c r="BO1067">
        <v>593.33299999999997</v>
      </c>
      <c r="BP1067">
        <v>597</v>
      </c>
    </row>
    <row r="1068" spans="1:68">
      <c r="A1068" s="95">
        <v>45786</v>
      </c>
      <c r="B1068" s="63">
        <v>375</v>
      </c>
      <c r="BC1068">
        <v>581</v>
      </c>
      <c r="BD1068">
        <v>582.66700000000003</v>
      </c>
      <c r="BE1068">
        <v>588</v>
      </c>
      <c r="BF1068">
        <v>598</v>
      </c>
      <c r="BG1068">
        <v>597.66700000000003</v>
      </c>
      <c r="BH1068">
        <v>593.66700000000003</v>
      </c>
      <c r="BI1068">
        <v>588.33299999999997</v>
      </c>
      <c r="BJ1068">
        <v>583</v>
      </c>
      <c r="BK1068">
        <v>579.66700000000003</v>
      </c>
      <c r="BL1068">
        <v>578.66700000000003</v>
      </c>
      <c r="BM1068">
        <v>578.33299999999997</v>
      </c>
      <c r="BN1068">
        <v>585</v>
      </c>
      <c r="BO1068">
        <v>588.66700000000003</v>
      </c>
      <c r="BP1068">
        <v>592.33299999999997</v>
      </c>
    </row>
    <row r="1069" spans="1:68">
      <c r="A1069" s="95">
        <v>45789</v>
      </c>
      <c r="B1069" s="63">
        <v>130</v>
      </c>
      <c r="BC1069">
        <v>585.33299999999997</v>
      </c>
      <c r="BD1069">
        <v>598</v>
      </c>
      <c r="BE1069">
        <v>606.66700000000003</v>
      </c>
      <c r="BF1069">
        <v>616.66700000000003</v>
      </c>
      <c r="BG1069">
        <v>615.66700000000003</v>
      </c>
      <c r="BH1069">
        <v>607.66700000000003</v>
      </c>
      <c r="BI1069">
        <v>602.66700000000003</v>
      </c>
      <c r="BJ1069">
        <v>597.66700000000003</v>
      </c>
      <c r="BK1069">
        <v>593</v>
      </c>
      <c r="BL1069">
        <v>591.33299999999997</v>
      </c>
      <c r="BM1069">
        <v>589.66700000000003</v>
      </c>
      <c r="BN1069">
        <v>597</v>
      </c>
      <c r="BO1069">
        <v>600.66700000000003</v>
      </c>
      <c r="BP1069">
        <v>604.33299999999997</v>
      </c>
    </row>
    <row r="1070" spans="1:68">
      <c r="A1070" s="95">
        <v>45790</v>
      </c>
      <c r="B1070" s="63">
        <v>230</v>
      </c>
      <c r="BC1070">
        <v>596.66600000000005</v>
      </c>
      <c r="BD1070">
        <v>610</v>
      </c>
      <c r="BE1070">
        <v>620.66700000000003</v>
      </c>
      <c r="BF1070">
        <v>630</v>
      </c>
      <c r="BG1070">
        <v>628.33299999999997</v>
      </c>
      <c r="BH1070">
        <v>623.33299999999997</v>
      </c>
      <c r="BI1070">
        <v>618.66700000000003</v>
      </c>
      <c r="BJ1070">
        <v>614</v>
      </c>
      <c r="BK1070">
        <v>609.33299999999997</v>
      </c>
      <c r="BL1070">
        <v>607.33299999999997</v>
      </c>
      <c r="BM1070">
        <v>605.33299999999997</v>
      </c>
      <c r="BN1070">
        <v>612.66700000000003</v>
      </c>
      <c r="BO1070">
        <v>616.66700000000003</v>
      </c>
      <c r="BP1070">
        <v>620.66700000000003</v>
      </c>
    </row>
    <row r="1071" spans="1:68">
      <c r="A1071" s="95">
        <v>45791</v>
      </c>
      <c r="B1071" s="63">
        <v>160</v>
      </c>
      <c r="BC1071">
        <v>597.33299999999997</v>
      </c>
      <c r="BD1071">
        <v>611.66700000000003</v>
      </c>
      <c r="BE1071">
        <v>622</v>
      </c>
      <c r="BF1071">
        <v>629.66700000000003</v>
      </c>
      <c r="BG1071">
        <v>627.66700000000003</v>
      </c>
      <c r="BH1071">
        <v>622.66700000000003</v>
      </c>
      <c r="BI1071">
        <v>617.66700000000003</v>
      </c>
      <c r="BJ1071">
        <v>613</v>
      </c>
      <c r="BK1071">
        <v>608</v>
      </c>
      <c r="BL1071">
        <v>607</v>
      </c>
      <c r="BM1071">
        <v>605.66700000000003</v>
      </c>
      <c r="BN1071">
        <v>611.33299999999997</v>
      </c>
      <c r="BO1071">
        <v>615.33299999999997</v>
      </c>
      <c r="BP1071">
        <v>619.33299999999997</v>
      </c>
    </row>
    <row r="1072" spans="1:68">
      <c r="A1072" s="95">
        <v>45792</v>
      </c>
      <c r="B1072" s="63">
        <v>0</v>
      </c>
      <c r="BC1072">
        <v>599.66700000000003</v>
      </c>
      <c r="BD1072">
        <v>606.33299999999997</v>
      </c>
      <c r="BE1072">
        <v>615.33299999999997</v>
      </c>
      <c r="BF1072">
        <v>623.66700000000003</v>
      </c>
      <c r="BG1072">
        <v>622</v>
      </c>
      <c r="BH1072">
        <v>617.33299999999997</v>
      </c>
      <c r="BI1072">
        <v>612.66700000000003</v>
      </c>
      <c r="BJ1072">
        <v>608</v>
      </c>
      <c r="BK1072">
        <v>603</v>
      </c>
      <c r="BL1072">
        <v>602</v>
      </c>
      <c r="BM1072">
        <v>601</v>
      </c>
      <c r="BN1072">
        <v>607.66700000000003</v>
      </c>
      <c r="BO1072">
        <v>614.66700000000003</v>
      </c>
      <c r="BP1072">
        <v>621.66700000000003</v>
      </c>
    </row>
    <row r="1073" spans="1:68">
      <c r="A1073" s="95">
        <v>45793</v>
      </c>
      <c r="B1073" s="63">
        <v>0</v>
      </c>
      <c r="BC1073">
        <v>598.66700000000003</v>
      </c>
      <c r="BD1073">
        <v>605.66700000000003</v>
      </c>
      <c r="BE1073">
        <v>613.66700000000003</v>
      </c>
      <c r="BF1073">
        <v>622.33299999999997</v>
      </c>
      <c r="BG1073">
        <v>620.33299999999997</v>
      </c>
      <c r="BH1073">
        <v>615.66700000000003</v>
      </c>
      <c r="BI1073">
        <v>611</v>
      </c>
      <c r="BJ1073">
        <v>606.33299999999997</v>
      </c>
      <c r="BK1073">
        <v>601.66700000000003</v>
      </c>
      <c r="BL1073">
        <v>600.66700000000003</v>
      </c>
      <c r="BM1073">
        <v>599.66700000000003</v>
      </c>
      <c r="BN1073">
        <v>606.66700000000003</v>
      </c>
      <c r="BO1073">
        <v>613.66700000000003</v>
      </c>
      <c r="BP1073">
        <v>620.66700000000003</v>
      </c>
    </row>
    <row r="1074" spans="1:68">
      <c r="A1074" s="95">
        <v>45796</v>
      </c>
      <c r="B1074" s="63">
        <v>175</v>
      </c>
      <c r="BC1074">
        <v>598.33299999999997</v>
      </c>
      <c r="BD1074">
        <v>604</v>
      </c>
      <c r="BE1074">
        <v>614.66700000000003</v>
      </c>
      <c r="BF1074">
        <v>624.66700000000003</v>
      </c>
      <c r="BG1074">
        <v>620.66700000000003</v>
      </c>
      <c r="BH1074">
        <v>613.33299999999997</v>
      </c>
      <c r="BI1074">
        <v>606.33299999999997</v>
      </c>
      <c r="BJ1074">
        <v>600.66700000000003</v>
      </c>
      <c r="BK1074">
        <v>596</v>
      </c>
      <c r="BL1074">
        <v>594</v>
      </c>
      <c r="BM1074">
        <v>591.66700000000003</v>
      </c>
      <c r="BN1074">
        <v>597.33299999999997</v>
      </c>
      <c r="BO1074">
        <v>603.66700000000003</v>
      </c>
      <c r="BP1074">
        <v>610</v>
      </c>
    </row>
    <row r="1075" spans="1:68">
      <c r="A1075" s="95">
        <v>45797</v>
      </c>
      <c r="B1075" s="63">
        <v>120</v>
      </c>
      <c r="BC1075">
        <v>601.33299999999997</v>
      </c>
      <c r="BD1075">
        <v>610</v>
      </c>
      <c r="BE1075">
        <v>620.33299999999997</v>
      </c>
      <c r="BF1075">
        <v>628.66700000000003</v>
      </c>
      <c r="BG1075">
        <v>625</v>
      </c>
      <c r="BH1075">
        <v>619.66700000000003</v>
      </c>
      <c r="BI1075">
        <v>613.33299999999997</v>
      </c>
      <c r="BJ1075">
        <v>607.33299999999997</v>
      </c>
      <c r="BK1075">
        <v>601.66700000000003</v>
      </c>
      <c r="BL1075">
        <v>599.33299999999997</v>
      </c>
      <c r="BM1075">
        <v>597.66700000000003</v>
      </c>
      <c r="BN1075">
        <v>603.33299999999997</v>
      </c>
      <c r="BO1075">
        <v>607</v>
      </c>
      <c r="BP1075">
        <v>610.33299999999997</v>
      </c>
    </row>
    <row r="1076" spans="1:68">
      <c r="A1076" s="95">
        <v>45798</v>
      </c>
      <c r="B1076" s="63">
        <v>130</v>
      </c>
      <c r="BC1076">
        <v>599.33299999999997</v>
      </c>
      <c r="BD1076">
        <v>610</v>
      </c>
      <c r="BE1076">
        <v>618</v>
      </c>
      <c r="BF1076">
        <v>628</v>
      </c>
      <c r="BG1076">
        <v>628</v>
      </c>
      <c r="BH1076">
        <v>622.66700000000003</v>
      </c>
      <c r="BI1076">
        <v>618.33299999999997</v>
      </c>
      <c r="BJ1076">
        <v>614</v>
      </c>
      <c r="BK1076">
        <v>608.33299999999997</v>
      </c>
      <c r="BL1076">
        <v>605.66700000000003</v>
      </c>
      <c r="BM1076">
        <v>602.33299999999997</v>
      </c>
      <c r="BN1076">
        <v>607</v>
      </c>
      <c r="BO1076">
        <v>611</v>
      </c>
      <c r="BP1076">
        <v>615</v>
      </c>
    </row>
    <row r="1077" spans="1:68">
      <c r="A1077" s="95">
        <v>45799</v>
      </c>
      <c r="B1077" s="63">
        <v>1200</v>
      </c>
      <c r="BC1077">
        <v>599.33299999999997</v>
      </c>
      <c r="BD1077">
        <v>608</v>
      </c>
      <c r="BE1077">
        <v>617</v>
      </c>
      <c r="BF1077">
        <v>628.33299999999997</v>
      </c>
      <c r="BG1077">
        <v>633.66700000000003</v>
      </c>
      <c r="BH1077">
        <v>625.66700000000003</v>
      </c>
      <c r="BI1077">
        <v>620</v>
      </c>
      <c r="BJ1077">
        <v>614.33299999999997</v>
      </c>
      <c r="BK1077">
        <v>608.66700000000003</v>
      </c>
      <c r="BL1077">
        <v>606</v>
      </c>
      <c r="BM1077">
        <v>602.66700000000003</v>
      </c>
      <c r="BN1077">
        <v>607</v>
      </c>
      <c r="BO1077">
        <v>611</v>
      </c>
      <c r="BP1077">
        <v>615</v>
      </c>
    </row>
    <row r="1078" spans="1:68">
      <c r="A1078" s="95">
        <v>45800</v>
      </c>
      <c r="B1078" s="63">
        <v>180</v>
      </c>
      <c r="BC1078">
        <v>598.33299999999997</v>
      </c>
      <c r="BD1078">
        <v>599.33299999999997</v>
      </c>
      <c r="BE1078">
        <v>614</v>
      </c>
      <c r="BF1078">
        <v>628</v>
      </c>
      <c r="BG1078">
        <v>636</v>
      </c>
      <c r="BH1078">
        <v>627.66700000000003</v>
      </c>
      <c r="BI1078">
        <v>621.33299999999997</v>
      </c>
      <c r="BJ1078">
        <v>615</v>
      </c>
      <c r="BK1078">
        <v>609</v>
      </c>
      <c r="BL1078">
        <v>607</v>
      </c>
      <c r="BM1078">
        <v>604</v>
      </c>
      <c r="BN1078">
        <v>609</v>
      </c>
      <c r="BO1078">
        <v>613</v>
      </c>
      <c r="BP1078">
        <v>617</v>
      </c>
    </row>
    <row r="1079" spans="1:68">
      <c r="A1079" s="103">
        <v>45803</v>
      </c>
      <c r="BC1079" s="189">
        <v>598.33299999999997</v>
      </c>
      <c r="BD1079" s="189">
        <v>599.33299999999997</v>
      </c>
      <c r="BE1079" s="189">
        <v>614</v>
      </c>
      <c r="BF1079" s="189">
        <v>628</v>
      </c>
      <c r="BG1079" s="189">
        <v>636</v>
      </c>
      <c r="BH1079" s="189">
        <v>627.66700000000003</v>
      </c>
      <c r="BI1079" s="189">
        <v>621.33299999999997</v>
      </c>
      <c r="BJ1079" s="189">
        <v>615</v>
      </c>
      <c r="BK1079" s="189">
        <v>609</v>
      </c>
      <c r="BL1079" s="189">
        <v>607</v>
      </c>
      <c r="BM1079" s="189">
        <v>604</v>
      </c>
      <c r="BN1079" s="189">
        <v>609</v>
      </c>
      <c r="BO1079" s="189">
        <v>613</v>
      </c>
      <c r="BP1079" s="189">
        <v>617</v>
      </c>
    </row>
    <row r="1080" spans="1:68">
      <c r="A1080" s="95">
        <v>45804</v>
      </c>
      <c r="B1080" s="63">
        <v>10</v>
      </c>
      <c r="BC1080">
        <v>594.66700000000003</v>
      </c>
      <c r="BD1080">
        <v>599</v>
      </c>
      <c r="BE1080">
        <v>614</v>
      </c>
      <c r="BF1080">
        <v>625.33299999999997</v>
      </c>
      <c r="BG1080">
        <v>629</v>
      </c>
      <c r="BH1080">
        <v>622.66700000000003</v>
      </c>
      <c r="BI1080">
        <v>617.66700000000003</v>
      </c>
      <c r="BJ1080">
        <v>612</v>
      </c>
      <c r="BK1080">
        <v>606.33299999999997</v>
      </c>
      <c r="BL1080">
        <v>604.33299999999997</v>
      </c>
      <c r="BM1080">
        <v>605</v>
      </c>
      <c r="BN1080">
        <v>609.66700000000003</v>
      </c>
      <c r="BO1080">
        <v>613.66700000000003</v>
      </c>
      <c r="BP1080">
        <v>616</v>
      </c>
    </row>
    <row r="1081" spans="1:68">
      <c r="A1081" s="95">
        <v>45805</v>
      </c>
      <c r="B1081" s="63">
        <v>0</v>
      </c>
      <c r="BC1081">
        <v>594.66700000000003</v>
      </c>
      <c r="BD1081">
        <v>599.33299999999997</v>
      </c>
      <c r="BE1081">
        <v>614</v>
      </c>
      <c r="BF1081">
        <v>624.33299999999997</v>
      </c>
      <c r="BG1081">
        <v>627.33299999999997</v>
      </c>
      <c r="BH1081">
        <v>622.66700000000003</v>
      </c>
      <c r="BI1081">
        <v>617.33299999999997</v>
      </c>
      <c r="BJ1081">
        <v>611.33299999999997</v>
      </c>
      <c r="BK1081">
        <v>606</v>
      </c>
      <c r="BL1081">
        <v>604</v>
      </c>
      <c r="BM1081">
        <v>604.66700000000003</v>
      </c>
      <c r="BN1081">
        <v>609.33299999999997</v>
      </c>
      <c r="BO1081">
        <v>613.33299999999997</v>
      </c>
      <c r="BP1081">
        <v>615.66700000000003</v>
      </c>
    </row>
    <row r="1082" spans="1:68">
      <c r="A1082" s="95">
        <v>45806</v>
      </c>
      <c r="B1082" s="63">
        <v>15</v>
      </c>
      <c r="BC1082">
        <v>595.5</v>
      </c>
      <c r="BD1082">
        <v>597.33299999999997</v>
      </c>
      <c r="BE1082">
        <v>605</v>
      </c>
      <c r="BF1082">
        <v>620</v>
      </c>
      <c r="BG1082">
        <v>621.33299999999997</v>
      </c>
      <c r="BH1082">
        <v>616.33299999999997</v>
      </c>
      <c r="BI1082">
        <v>612.33299999999997</v>
      </c>
      <c r="BJ1082">
        <v>607</v>
      </c>
      <c r="BK1082">
        <v>602.66700000000003</v>
      </c>
      <c r="BL1082">
        <v>600.66700000000003</v>
      </c>
      <c r="BM1082">
        <v>601.33299999999997</v>
      </c>
      <c r="BN1082">
        <v>606.66700000000003</v>
      </c>
      <c r="BO1082">
        <v>611</v>
      </c>
      <c r="BP1082">
        <v>613.66700000000003</v>
      </c>
    </row>
    <row r="1083" spans="1:68">
      <c r="A1083" s="95">
        <v>45807</v>
      </c>
      <c r="B1083" s="63">
        <v>0</v>
      </c>
      <c r="BC1083" s="28">
        <v>596.28800000000001</v>
      </c>
      <c r="BD1083">
        <v>596.16700000000003</v>
      </c>
      <c r="BE1083">
        <v>609.66700000000003</v>
      </c>
      <c r="BF1083">
        <v>620</v>
      </c>
      <c r="BG1083">
        <v>622</v>
      </c>
      <c r="BH1083">
        <v>617</v>
      </c>
      <c r="BI1083">
        <v>613</v>
      </c>
      <c r="BJ1083">
        <v>607.66700000000003</v>
      </c>
      <c r="BK1083">
        <v>603.33299999999997</v>
      </c>
      <c r="BL1083">
        <v>601.66700000000003</v>
      </c>
      <c r="BM1083">
        <v>602</v>
      </c>
      <c r="BN1083">
        <v>607.66700000000003</v>
      </c>
      <c r="BO1083">
        <v>612</v>
      </c>
      <c r="BP1083">
        <v>614.66700000000003</v>
      </c>
    </row>
    <row r="1084" spans="1:68">
      <c r="A1084" s="95">
        <v>45810</v>
      </c>
      <c r="B1084" s="63">
        <v>0</v>
      </c>
      <c r="BC1084">
        <v>596.28800000000001</v>
      </c>
      <c r="BD1084">
        <v>596.5</v>
      </c>
      <c r="BE1084">
        <v>610</v>
      </c>
      <c r="BF1084">
        <v>620.66700000000003</v>
      </c>
      <c r="BG1084">
        <v>622.66700000000003</v>
      </c>
      <c r="BH1084">
        <v>617.33299999999997</v>
      </c>
      <c r="BI1084">
        <v>613.33299999999997</v>
      </c>
      <c r="BJ1084">
        <v>607.66700000000003</v>
      </c>
      <c r="BK1084">
        <v>603</v>
      </c>
      <c r="BL1084">
        <v>601.66700000000003</v>
      </c>
      <c r="BM1084">
        <v>602.33299999999997</v>
      </c>
      <c r="BN1084">
        <v>608.66700000000003</v>
      </c>
      <c r="BO1084">
        <v>612.66700000000003</v>
      </c>
      <c r="BP1084">
        <v>615</v>
      </c>
    </row>
    <row r="1085" spans="1:68">
      <c r="A1085" s="95">
        <v>45811</v>
      </c>
      <c r="B1085" s="63">
        <v>5</v>
      </c>
      <c r="BC1085">
        <v>596.28800000000001</v>
      </c>
      <c r="BD1085">
        <v>597.33299999999997</v>
      </c>
      <c r="BE1085">
        <v>610</v>
      </c>
      <c r="BF1085">
        <v>621.5</v>
      </c>
      <c r="BG1085">
        <v>624.66700000000003</v>
      </c>
      <c r="BH1085">
        <v>618.5</v>
      </c>
      <c r="BI1085">
        <v>614.16700000000003</v>
      </c>
      <c r="BJ1085">
        <v>608.5</v>
      </c>
      <c r="BK1085">
        <v>603.83299999999997</v>
      </c>
      <c r="BL1085">
        <v>601.66700000000003</v>
      </c>
      <c r="BM1085">
        <v>601.66700000000003</v>
      </c>
      <c r="BN1085">
        <v>606.83299999999997</v>
      </c>
      <c r="BO1085">
        <v>611.83299999999997</v>
      </c>
      <c r="BP1085">
        <v>614.16700000000003</v>
      </c>
    </row>
    <row r="1086" spans="1:68">
      <c r="A1086" s="95">
        <v>45812</v>
      </c>
      <c r="B1086" s="63">
        <v>60</v>
      </c>
      <c r="BD1086">
        <v>609</v>
      </c>
      <c r="BE1086">
        <v>613.33299999999997</v>
      </c>
      <c r="BF1086">
        <v>624</v>
      </c>
      <c r="BG1086">
        <v>628.33299999999997</v>
      </c>
      <c r="BH1086">
        <v>619.16700000000003</v>
      </c>
      <c r="BI1086">
        <v>615.16700000000003</v>
      </c>
      <c r="BJ1086">
        <v>609.83299999999997</v>
      </c>
      <c r="BK1086">
        <v>604.5</v>
      </c>
      <c r="BL1086">
        <v>602.66700000000003</v>
      </c>
      <c r="BM1086">
        <v>603</v>
      </c>
      <c r="BN1086">
        <v>608.16700000000003</v>
      </c>
      <c r="BO1086">
        <v>613.83299999999997</v>
      </c>
      <c r="BP1086">
        <v>616.16700000000003</v>
      </c>
    </row>
    <row r="1087" spans="1:68">
      <c r="A1087" s="95">
        <v>45813</v>
      </c>
      <c r="B1087" s="63">
        <v>0</v>
      </c>
      <c r="BD1087">
        <v>604.5</v>
      </c>
      <c r="BE1087">
        <v>612.66700000000003</v>
      </c>
      <c r="BF1087">
        <v>622.66700000000003</v>
      </c>
      <c r="BG1087">
        <v>625</v>
      </c>
      <c r="BH1087">
        <v>618.66700000000003</v>
      </c>
      <c r="BI1087">
        <v>614.33299999999997</v>
      </c>
      <c r="BJ1087">
        <v>609</v>
      </c>
      <c r="BK1087">
        <v>603.66700000000003</v>
      </c>
      <c r="BL1087">
        <v>602.66700000000003</v>
      </c>
      <c r="BM1087">
        <v>603</v>
      </c>
      <c r="BN1087">
        <v>608.16700000000003</v>
      </c>
      <c r="BO1087">
        <v>613.83299999999997</v>
      </c>
      <c r="BP1087">
        <v>616.16700000000003</v>
      </c>
    </row>
    <row r="1088" spans="1:68">
      <c r="A1088" s="95">
        <v>45814</v>
      </c>
      <c r="B1088" s="63">
        <v>100</v>
      </c>
      <c r="BD1088">
        <v>598.66700000000003</v>
      </c>
      <c r="BE1088">
        <v>610</v>
      </c>
      <c r="BF1088">
        <v>620</v>
      </c>
      <c r="BG1088">
        <v>623</v>
      </c>
      <c r="BH1088">
        <v>616</v>
      </c>
      <c r="BI1088">
        <v>612</v>
      </c>
      <c r="BJ1088">
        <v>606.33299999999997</v>
      </c>
      <c r="BK1088">
        <v>602</v>
      </c>
      <c r="BL1088">
        <v>600.66700000000003</v>
      </c>
      <c r="BM1088">
        <v>600</v>
      </c>
      <c r="BN1088">
        <v>606.66700000000003</v>
      </c>
      <c r="BO1088">
        <v>611.33299999999997</v>
      </c>
      <c r="BP1088">
        <v>615.33299999999997</v>
      </c>
    </row>
    <row r="1089" spans="1:68">
      <c r="A1089" s="95">
        <v>45817</v>
      </c>
      <c r="B1089" s="63">
        <v>10</v>
      </c>
      <c r="BD1089">
        <v>599</v>
      </c>
      <c r="BE1089">
        <v>607.66700000000003</v>
      </c>
      <c r="BF1089">
        <v>616.33299999999997</v>
      </c>
      <c r="BG1089">
        <v>619</v>
      </c>
      <c r="BH1089">
        <v>612.66700000000003</v>
      </c>
      <c r="BI1089">
        <v>608.66700000000003</v>
      </c>
      <c r="BJ1089">
        <v>603.33299999999997</v>
      </c>
      <c r="BK1089">
        <v>599</v>
      </c>
      <c r="BL1089">
        <v>598.33299999999997</v>
      </c>
      <c r="BM1089">
        <v>597.66700000000003</v>
      </c>
      <c r="BN1089">
        <v>604.33299999999997</v>
      </c>
      <c r="BO1089">
        <v>609.33299999999997</v>
      </c>
      <c r="BP1089">
        <v>613.66700000000003</v>
      </c>
    </row>
    <row r="1090" spans="1:68">
      <c r="A1090" s="95">
        <v>45818</v>
      </c>
      <c r="B1090" s="63">
        <v>60</v>
      </c>
      <c r="BD1090">
        <v>599</v>
      </c>
      <c r="BE1090">
        <v>604</v>
      </c>
      <c r="BF1090">
        <v>610.66700000000003</v>
      </c>
      <c r="BG1090">
        <v>611.66700000000003</v>
      </c>
      <c r="BH1090">
        <v>607</v>
      </c>
      <c r="BI1090">
        <v>602.66700000000003</v>
      </c>
      <c r="BJ1090">
        <v>598</v>
      </c>
      <c r="BK1090">
        <v>592</v>
      </c>
      <c r="BL1090">
        <v>591.33299999999997</v>
      </c>
      <c r="BM1090">
        <v>590.66700000000003</v>
      </c>
      <c r="BN1090">
        <v>598</v>
      </c>
      <c r="BO1090">
        <v>603.33299999999997</v>
      </c>
      <c r="BP1090">
        <v>608.66700000000003</v>
      </c>
    </row>
    <row r="1091" spans="1:68">
      <c r="A1091" s="95">
        <v>45819</v>
      </c>
      <c r="B1091" s="63">
        <v>230</v>
      </c>
      <c r="BD1091">
        <v>595.66700000000003</v>
      </c>
      <c r="BE1091">
        <v>597.33299999999997</v>
      </c>
      <c r="BF1091">
        <v>602.66700000000003</v>
      </c>
      <c r="BG1091">
        <v>603.66700000000003</v>
      </c>
      <c r="BH1091">
        <v>599</v>
      </c>
      <c r="BI1091">
        <v>596</v>
      </c>
      <c r="BJ1091">
        <v>592</v>
      </c>
      <c r="BK1091">
        <v>586.66700000000003</v>
      </c>
      <c r="BL1091">
        <v>585.66700000000003</v>
      </c>
      <c r="BM1091">
        <v>585.66700000000003</v>
      </c>
      <c r="BN1091">
        <v>594</v>
      </c>
      <c r="BO1091">
        <v>598.33299999999997</v>
      </c>
      <c r="BP1091">
        <v>603</v>
      </c>
    </row>
    <row r="1092" spans="1:68">
      <c r="A1092" s="95">
        <v>45820</v>
      </c>
      <c r="B1092" s="63">
        <v>197</v>
      </c>
      <c r="BD1092">
        <v>586.66700000000003</v>
      </c>
      <c r="BE1092">
        <v>585</v>
      </c>
      <c r="BF1092">
        <v>588.66700000000003</v>
      </c>
      <c r="BG1092">
        <v>590.33299999999997</v>
      </c>
      <c r="BH1092">
        <v>587.33299999999997</v>
      </c>
      <c r="BI1092">
        <v>584.66700000000003</v>
      </c>
      <c r="BJ1092">
        <v>582</v>
      </c>
      <c r="BK1092">
        <v>580</v>
      </c>
      <c r="BL1092">
        <v>579</v>
      </c>
      <c r="BM1092">
        <v>578.33299999999997</v>
      </c>
      <c r="BN1092">
        <v>585.33299999999997</v>
      </c>
      <c r="BO1092">
        <v>589.66700000000003</v>
      </c>
      <c r="BP1092">
        <v>594.33299999999997</v>
      </c>
    </row>
    <row r="1093" spans="1:68">
      <c r="A1093" s="95">
        <v>45821</v>
      </c>
      <c r="B1093" s="63">
        <v>181</v>
      </c>
      <c r="BD1093">
        <v>585.66700000000003</v>
      </c>
      <c r="BE1093">
        <v>583.33299999999997</v>
      </c>
      <c r="BF1093">
        <v>589.66700000000003</v>
      </c>
      <c r="BG1093">
        <v>592.33299999999997</v>
      </c>
      <c r="BH1093">
        <v>588.66700000000003</v>
      </c>
      <c r="BI1093">
        <v>585.66700000000003</v>
      </c>
      <c r="BJ1093">
        <v>582.66700000000003</v>
      </c>
      <c r="BK1093">
        <v>581.33299999999997</v>
      </c>
      <c r="BL1093">
        <v>580.33299999999997</v>
      </c>
      <c r="BM1093">
        <v>579.66700000000003</v>
      </c>
      <c r="BN1093">
        <v>586</v>
      </c>
      <c r="BO1093">
        <v>590</v>
      </c>
      <c r="BP1093">
        <v>594.33299999999997</v>
      </c>
    </row>
    <row r="1094" spans="1:68">
      <c r="A1094" s="95">
        <v>45824</v>
      </c>
      <c r="B1094" s="63">
        <v>0</v>
      </c>
      <c r="BD1094">
        <v>586</v>
      </c>
      <c r="BE1094">
        <v>586</v>
      </c>
      <c r="BF1094">
        <v>590.66700000000003</v>
      </c>
      <c r="BG1094">
        <v>592.66700000000003</v>
      </c>
      <c r="BH1094">
        <v>589.33299999999997</v>
      </c>
      <c r="BI1094">
        <v>586.66700000000003</v>
      </c>
      <c r="BJ1094">
        <v>584</v>
      </c>
      <c r="BK1094">
        <v>581.66700000000003</v>
      </c>
      <c r="BL1094">
        <v>580.66700000000003</v>
      </c>
      <c r="BM1094">
        <v>580</v>
      </c>
      <c r="BN1094">
        <v>586.33299999999997</v>
      </c>
      <c r="BO1094">
        <v>590.33299999999997</v>
      </c>
      <c r="BP1094">
        <v>594.66700000000003</v>
      </c>
    </row>
    <row r="1095" spans="1:68">
      <c r="A1095" s="95">
        <v>45825</v>
      </c>
      <c r="B1095" s="63">
        <v>160</v>
      </c>
      <c r="BD1095">
        <v>587</v>
      </c>
      <c r="BE1095">
        <v>595.66700000000003</v>
      </c>
      <c r="BF1095">
        <v>599.66700000000003</v>
      </c>
      <c r="BG1095">
        <v>602</v>
      </c>
      <c r="BH1095">
        <v>599.33299999999997</v>
      </c>
      <c r="BI1095">
        <v>596.66700000000003</v>
      </c>
      <c r="BJ1095">
        <v>594</v>
      </c>
      <c r="BK1095">
        <v>586</v>
      </c>
      <c r="BL1095">
        <v>585</v>
      </c>
      <c r="BM1095">
        <v>584.33299999999997</v>
      </c>
      <c r="BN1095">
        <v>590.66700000000003</v>
      </c>
      <c r="BO1095">
        <v>595</v>
      </c>
      <c r="BP1095">
        <v>599.33299999999997</v>
      </c>
    </row>
    <row r="1096" spans="1:68">
      <c r="A1096" s="95">
        <v>45826</v>
      </c>
      <c r="B1096" s="63">
        <v>475</v>
      </c>
      <c r="BD1096">
        <v>587.66700000000003</v>
      </c>
      <c r="BE1096">
        <v>590</v>
      </c>
      <c r="BF1096">
        <v>594.33299999999997</v>
      </c>
      <c r="BG1096">
        <v>598.33299999999997</v>
      </c>
      <c r="BH1096">
        <v>596.33299999999997</v>
      </c>
      <c r="BI1096">
        <v>594</v>
      </c>
      <c r="BJ1096">
        <v>591</v>
      </c>
      <c r="BK1096">
        <v>583</v>
      </c>
      <c r="BL1096">
        <v>581</v>
      </c>
      <c r="BM1096">
        <v>582.33299999999997</v>
      </c>
      <c r="BN1096">
        <v>588</v>
      </c>
      <c r="BO1096">
        <v>591.66700000000003</v>
      </c>
      <c r="BP1096">
        <v>595.33299999999997</v>
      </c>
    </row>
    <row r="1097" spans="1:68">
      <c r="A1097" s="103">
        <v>45827</v>
      </c>
      <c r="BD1097" s="189">
        <v>587.66700000000003</v>
      </c>
      <c r="BE1097" s="189">
        <v>590</v>
      </c>
      <c r="BF1097" s="189">
        <v>594.33299999999997</v>
      </c>
      <c r="BG1097" s="189">
        <v>598.33299999999997</v>
      </c>
      <c r="BH1097" s="189">
        <v>596.33299999999997</v>
      </c>
      <c r="BI1097" s="189">
        <v>594</v>
      </c>
      <c r="BJ1097" s="189">
        <v>591</v>
      </c>
      <c r="BK1097" s="189">
        <v>583</v>
      </c>
      <c r="BL1097" s="189">
        <v>581</v>
      </c>
      <c r="BM1097" s="189">
        <v>582.33299999999997</v>
      </c>
      <c r="BN1097" s="189">
        <v>588</v>
      </c>
      <c r="BO1097" s="189">
        <v>591.66700000000003</v>
      </c>
      <c r="BP1097" s="189">
        <v>595.33299999999997</v>
      </c>
    </row>
    <row r="1098" spans="1:68">
      <c r="A1098" s="95">
        <v>45828</v>
      </c>
      <c r="B1098" s="63">
        <v>40</v>
      </c>
      <c r="BD1098">
        <v>590</v>
      </c>
      <c r="BE1098">
        <v>596.66700000000003</v>
      </c>
      <c r="BF1098">
        <v>600</v>
      </c>
      <c r="BG1098">
        <v>603</v>
      </c>
      <c r="BH1098">
        <v>600.66700000000003</v>
      </c>
      <c r="BI1098">
        <v>597.66700000000003</v>
      </c>
      <c r="BJ1098">
        <v>594</v>
      </c>
      <c r="BK1098">
        <v>585.66700000000003</v>
      </c>
      <c r="BL1098">
        <v>583.33299999999997</v>
      </c>
      <c r="BM1098">
        <v>584.33299999999997</v>
      </c>
      <c r="BN1098">
        <v>590</v>
      </c>
      <c r="BO1098">
        <v>594</v>
      </c>
      <c r="BP1098">
        <v>598</v>
      </c>
    </row>
    <row r="1099" spans="1:68">
      <c r="A1099" s="95">
        <v>45831</v>
      </c>
      <c r="B1099" s="63">
        <v>90</v>
      </c>
      <c r="BD1099">
        <v>591</v>
      </c>
      <c r="BE1099">
        <v>602.66700000000003</v>
      </c>
      <c r="BF1099">
        <v>605</v>
      </c>
      <c r="BG1099">
        <v>607.66700000000003</v>
      </c>
      <c r="BH1099">
        <v>604</v>
      </c>
      <c r="BI1099">
        <v>600.66700000000003</v>
      </c>
      <c r="BJ1099">
        <v>597</v>
      </c>
      <c r="BK1099">
        <v>588</v>
      </c>
      <c r="BL1099">
        <v>586.33299999999997</v>
      </c>
      <c r="BM1099">
        <v>586</v>
      </c>
      <c r="BN1099">
        <v>592.33299999999997</v>
      </c>
      <c r="BO1099">
        <v>596.33299999999997</v>
      </c>
      <c r="BP1099">
        <v>600.33299999999997</v>
      </c>
    </row>
    <row r="1100" spans="1:68">
      <c r="A1100" s="95">
        <v>45832</v>
      </c>
      <c r="B1100" s="63">
        <v>180</v>
      </c>
      <c r="BD1100">
        <v>594.33299999999997</v>
      </c>
      <c r="BE1100">
        <v>601.66700000000003</v>
      </c>
      <c r="BF1100">
        <v>602.33299999999997</v>
      </c>
      <c r="BG1100">
        <v>602.66700000000003</v>
      </c>
      <c r="BH1100">
        <v>601.66700000000003</v>
      </c>
      <c r="BI1100">
        <v>598.66700000000003</v>
      </c>
      <c r="BJ1100">
        <v>594.66700000000003</v>
      </c>
      <c r="BK1100">
        <v>589</v>
      </c>
      <c r="BL1100">
        <v>587</v>
      </c>
      <c r="BM1100">
        <v>586.33299999999997</v>
      </c>
      <c r="BN1100">
        <v>593</v>
      </c>
      <c r="BO1100">
        <v>597</v>
      </c>
      <c r="BP1100">
        <v>601</v>
      </c>
    </row>
    <row r="1101" spans="1:68">
      <c r="A1101" s="95">
        <v>45833</v>
      </c>
      <c r="B1101" s="63">
        <v>412</v>
      </c>
      <c r="BD1101">
        <v>594</v>
      </c>
      <c r="BE1101">
        <v>594.66700000000003</v>
      </c>
      <c r="BF1101">
        <v>594</v>
      </c>
      <c r="BG1101">
        <v>594.66700000000003</v>
      </c>
      <c r="BH1101">
        <v>593.66700000000003</v>
      </c>
      <c r="BI1101">
        <v>591.66700000000003</v>
      </c>
      <c r="BJ1101">
        <v>588.66700000000003</v>
      </c>
      <c r="BK1101">
        <v>581.66700000000003</v>
      </c>
      <c r="BL1101">
        <v>580.66700000000003</v>
      </c>
      <c r="BM1101">
        <v>579.66700000000003</v>
      </c>
      <c r="BN1101">
        <v>585.33299999999997</v>
      </c>
      <c r="BO1101">
        <v>589.66700000000003</v>
      </c>
      <c r="BP1101">
        <v>592.66700000000003</v>
      </c>
    </row>
    <row r="1102" spans="1:68">
      <c r="A1102" s="95">
        <v>45834</v>
      </c>
      <c r="B1102" s="63">
        <v>40</v>
      </c>
      <c r="BD1102">
        <v>594.33299999999997</v>
      </c>
      <c r="BE1102">
        <v>595</v>
      </c>
      <c r="BF1102">
        <v>594.33299999999997</v>
      </c>
      <c r="BG1102">
        <v>595</v>
      </c>
      <c r="BH1102">
        <v>594</v>
      </c>
      <c r="BI1102">
        <v>592</v>
      </c>
      <c r="BJ1102">
        <v>588</v>
      </c>
      <c r="BK1102">
        <v>584</v>
      </c>
      <c r="BL1102">
        <v>581.33299999999997</v>
      </c>
      <c r="BM1102">
        <v>578.66700000000003</v>
      </c>
      <c r="BN1102">
        <v>584.66700000000003</v>
      </c>
      <c r="BO1102">
        <v>589.66700000000003</v>
      </c>
      <c r="BP1102">
        <v>593.33299999999997</v>
      </c>
    </row>
    <row r="1103" spans="1:68">
      <c r="A1103" s="95">
        <v>45835</v>
      </c>
      <c r="B1103" s="63">
        <v>15</v>
      </c>
      <c r="BD1103">
        <v>595</v>
      </c>
      <c r="BE1103">
        <v>598.66700000000003</v>
      </c>
      <c r="BF1103">
        <v>598</v>
      </c>
      <c r="BG1103">
        <v>598.33299999999997</v>
      </c>
      <c r="BH1103">
        <v>596.66700000000003</v>
      </c>
      <c r="BI1103">
        <v>594</v>
      </c>
      <c r="BJ1103">
        <v>590.33299999999997</v>
      </c>
      <c r="BK1103">
        <v>585.66700000000003</v>
      </c>
      <c r="BL1103">
        <v>583</v>
      </c>
      <c r="BM1103">
        <v>580.33299999999997</v>
      </c>
      <c r="BN1103">
        <v>586.33299999999997</v>
      </c>
      <c r="BO1103">
        <v>591.33299999999997</v>
      </c>
      <c r="BP1103">
        <v>594.66700000000003</v>
      </c>
    </row>
    <row r="1104" spans="1:68">
      <c r="A1104" s="95">
        <v>45838</v>
      </c>
      <c r="B1104" s="63">
        <v>125</v>
      </c>
      <c r="BD1104" s="28">
        <v>595.34500000000003</v>
      </c>
      <c r="BE1104">
        <v>598.66700000000003</v>
      </c>
      <c r="BF1104">
        <v>597.66700000000003</v>
      </c>
      <c r="BG1104">
        <v>597.66700000000003</v>
      </c>
      <c r="BH1104">
        <v>596.66700000000003</v>
      </c>
      <c r="BI1104">
        <v>593.66700000000003</v>
      </c>
      <c r="BJ1104">
        <v>590.66700000000003</v>
      </c>
      <c r="BK1104">
        <v>584.66700000000003</v>
      </c>
      <c r="BL1104">
        <v>584.66700000000003</v>
      </c>
      <c r="BM1104">
        <v>584.33299999999997</v>
      </c>
      <c r="BN1104">
        <v>587</v>
      </c>
      <c r="BO1104">
        <v>591.33299999999997</v>
      </c>
      <c r="BP1104">
        <v>595.33299999999997</v>
      </c>
    </row>
    <row r="1105" spans="1:74">
      <c r="A1105" s="95">
        <v>45839</v>
      </c>
      <c r="B1105" s="63">
        <v>30</v>
      </c>
      <c r="BC1105" s="1095"/>
      <c r="BD1105">
        <v>595.34500000000003</v>
      </c>
      <c r="BE1105">
        <v>606.66700000000003</v>
      </c>
      <c r="BF1105">
        <v>601.66700000000003</v>
      </c>
      <c r="BG1105">
        <v>600</v>
      </c>
      <c r="BH1105">
        <v>597</v>
      </c>
      <c r="BI1105">
        <v>594</v>
      </c>
      <c r="BJ1105">
        <v>591</v>
      </c>
      <c r="BK1105">
        <v>584.33299999999997</v>
      </c>
      <c r="BL1105">
        <v>584.33299999999997</v>
      </c>
      <c r="BM1105">
        <v>584</v>
      </c>
      <c r="BN1105">
        <v>588</v>
      </c>
      <c r="BO1105">
        <v>591.66700000000003</v>
      </c>
      <c r="BP1105">
        <v>595</v>
      </c>
    </row>
    <row r="1106" spans="1:74">
      <c r="A1106" s="95">
        <v>45840</v>
      </c>
      <c r="B1106" s="63">
        <v>240</v>
      </c>
      <c r="BC1106" s="1095"/>
      <c r="BD1106">
        <v>595.34500000000003</v>
      </c>
      <c r="BE1106">
        <v>602.33299999999997</v>
      </c>
      <c r="BF1106">
        <v>603</v>
      </c>
      <c r="BG1106">
        <v>600.66700000000003</v>
      </c>
      <c r="BH1106">
        <v>598</v>
      </c>
      <c r="BI1106">
        <v>595.66700000000003</v>
      </c>
      <c r="BJ1106">
        <v>593.33299999999997</v>
      </c>
      <c r="BK1106">
        <v>584</v>
      </c>
      <c r="BL1106">
        <v>584.66700000000003</v>
      </c>
      <c r="BM1106">
        <v>585.33299999999997</v>
      </c>
      <c r="BN1106">
        <v>588.33299999999997</v>
      </c>
      <c r="BO1106">
        <v>592.33299999999997</v>
      </c>
      <c r="BP1106">
        <v>596</v>
      </c>
    </row>
    <row r="1107" spans="1:74">
      <c r="A1107" s="95">
        <v>45841</v>
      </c>
      <c r="B1107" s="63">
        <v>0</v>
      </c>
      <c r="BC1107" s="1095"/>
      <c r="BE1107">
        <v>602.66700000000003</v>
      </c>
      <c r="BF1107">
        <v>602.66700000000003</v>
      </c>
      <c r="BG1107">
        <v>600.33299999999997</v>
      </c>
      <c r="BH1107">
        <v>598.33299999999997</v>
      </c>
      <c r="BI1107">
        <v>596</v>
      </c>
      <c r="BJ1107">
        <v>593.66700000000003</v>
      </c>
      <c r="BK1107">
        <v>584</v>
      </c>
      <c r="BL1107">
        <v>584.66700000000003</v>
      </c>
      <c r="BM1107">
        <v>585.33299999999997</v>
      </c>
      <c r="BN1107">
        <v>588.33299999999997</v>
      </c>
      <c r="BO1107">
        <v>592.33299999999997</v>
      </c>
      <c r="BP1107">
        <v>596</v>
      </c>
    </row>
    <row r="1108" spans="1:74">
      <c r="A1108" s="103">
        <v>45842</v>
      </c>
      <c r="BC1108" s="1095"/>
      <c r="BE1108" s="189">
        <v>602.66700000000003</v>
      </c>
      <c r="BF1108" s="189">
        <v>602.66700000000003</v>
      </c>
      <c r="BG1108" s="189">
        <v>600.33299999999997</v>
      </c>
      <c r="BH1108" s="189">
        <v>598.33299999999997</v>
      </c>
      <c r="BI1108" s="189">
        <v>596</v>
      </c>
      <c r="BJ1108" s="189">
        <v>593.66700000000003</v>
      </c>
      <c r="BK1108" s="189">
        <v>584</v>
      </c>
      <c r="BL1108" s="189">
        <v>584.66700000000003</v>
      </c>
      <c r="BM1108" s="189">
        <v>585.33299999999997</v>
      </c>
      <c r="BN1108" s="189">
        <v>588.33299999999997</v>
      </c>
      <c r="BO1108" s="189">
        <v>592.33299999999997</v>
      </c>
      <c r="BP1108" s="189">
        <v>596</v>
      </c>
    </row>
    <row r="1109" spans="1:74">
      <c r="A1109" s="95">
        <v>45845</v>
      </c>
      <c r="B1109" s="63">
        <v>355</v>
      </c>
      <c r="BC1109" s="1095"/>
      <c r="BE1109">
        <v>589</v>
      </c>
      <c r="BF1109">
        <v>587</v>
      </c>
      <c r="BG1109">
        <v>589.33299999999997</v>
      </c>
      <c r="BH1109">
        <v>592.33299999999997</v>
      </c>
      <c r="BI1109">
        <v>591</v>
      </c>
      <c r="BJ1109">
        <v>589.33299999999997</v>
      </c>
      <c r="BK1109">
        <v>580.66700000000003</v>
      </c>
      <c r="BL1109">
        <v>581.33299999999997</v>
      </c>
      <c r="BM1109">
        <v>582</v>
      </c>
      <c r="BN1109">
        <v>587.66700000000003</v>
      </c>
      <c r="BO1109">
        <v>592</v>
      </c>
      <c r="BP1109">
        <v>596.33299999999997</v>
      </c>
    </row>
    <row r="1110" spans="1:74">
      <c r="A1110" s="95">
        <v>45846</v>
      </c>
      <c r="B1110" s="63">
        <v>0</v>
      </c>
      <c r="BC1110" s="1095"/>
      <c r="BE1110">
        <v>590.66600000000005</v>
      </c>
      <c r="BF1110">
        <v>587.33299999999997</v>
      </c>
      <c r="BG1110">
        <v>588.66700000000003</v>
      </c>
      <c r="BH1110">
        <v>591</v>
      </c>
      <c r="BI1110">
        <v>589.66700000000003</v>
      </c>
      <c r="BJ1110">
        <v>588.33299999999997</v>
      </c>
      <c r="BK1110">
        <v>580</v>
      </c>
      <c r="BL1110">
        <v>580.66700000000003</v>
      </c>
      <c r="BM1110">
        <v>581.33299999999997</v>
      </c>
      <c r="BN1110">
        <v>587</v>
      </c>
      <c r="BO1110">
        <v>591</v>
      </c>
      <c r="BP1110">
        <v>595</v>
      </c>
    </row>
    <row r="1111" spans="1:74">
      <c r="A1111" s="103">
        <v>45847</v>
      </c>
      <c r="B1111" s="63">
        <v>35</v>
      </c>
      <c r="BC1111" s="1095"/>
      <c r="BE1111">
        <v>598</v>
      </c>
      <c r="BF1111">
        <v>601.66700000000003</v>
      </c>
      <c r="BG1111">
        <v>603</v>
      </c>
      <c r="BH1111">
        <v>601.66700000000003</v>
      </c>
      <c r="BI1111">
        <v>600</v>
      </c>
      <c r="BJ1111">
        <v>598.33299999999997</v>
      </c>
      <c r="BK1111">
        <v>589.33299999999997</v>
      </c>
      <c r="BL1111">
        <v>590.33299999999997</v>
      </c>
      <c r="BM1111">
        <v>591.33299999999997</v>
      </c>
      <c r="BN1111">
        <v>596.66700000000003</v>
      </c>
      <c r="BO1111">
        <v>600.66700000000003</v>
      </c>
      <c r="BP1111">
        <v>604.66700000000003</v>
      </c>
    </row>
    <row r="1112" spans="1:74">
      <c r="A1112" s="95">
        <v>45848</v>
      </c>
      <c r="B1112" s="63">
        <v>310</v>
      </c>
      <c r="BE1112">
        <v>599.33299999999997</v>
      </c>
      <c r="BF1112">
        <v>601.66700000000003</v>
      </c>
      <c r="BG1112">
        <v>603.33299999999997</v>
      </c>
      <c r="BH1112">
        <v>600.66700000000003</v>
      </c>
      <c r="BI1112">
        <v>598.33299999999997</v>
      </c>
      <c r="BJ1112">
        <v>596</v>
      </c>
      <c r="BK1112">
        <v>588.33299999999997</v>
      </c>
      <c r="BL1112">
        <v>589.33299999999997</v>
      </c>
      <c r="BM1112">
        <v>590.33299999999997</v>
      </c>
      <c r="BN1112">
        <v>599.66700000000003</v>
      </c>
      <c r="BO1112">
        <v>604</v>
      </c>
      <c r="BP1112">
        <v>609.33299999999997</v>
      </c>
      <c r="BQ1112">
        <v>602.5</v>
      </c>
      <c r="BR1112">
        <v>602.5</v>
      </c>
      <c r="BS1112">
        <v>602.5</v>
      </c>
    </row>
    <row r="1113" spans="1:74">
      <c r="A1113" s="95">
        <v>45849</v>
      </c>
      <c r="B1113" s="63">
        <v>28</v>
      </c>
      <c r="BE1113">
        <v>599.33299999999997</v>
      </c>
      <c r="BF1113">
        <v>602</v>
      </c>
      <c r="BG1113">
        <v>603</v>
      </c>
      <c r="BH1113">
        <v>601</v>
      </c>
      <c r="BI1113">
        <v>598.33299999999997</v>
      </c>
      <c r="BJ1113">
        <v>595.66700000000003</v>
      </c>
      <c r="BK1113">
        <v>588.5</v>
      </c>
      <c r="BL1113">
        <v>589.33299999999997</v>
      </c>
      <c r="BM1113">
        <v>590.16700000000003</v>
      </c>
      <c r="BN1113">
        <v>599.66700000000003</v>
      </c>
      <c r="BO1113">
        <v>603.33299999999997</v>
      </c>
      <c r="BP1113">
        <v>608</v>
      </c>
      <c r="BQ1113">
        <v>602.5</v>
      </c>
      <c r="BR1113">
        <v>602.5</v>
      </c>
      <c r="BS1113">
        <v>602.5</v>
      </c>
    </row>
    <row r="1114" spans="1:74">
      <c r="A1114" s="95">
        <v>45852</v>
      </c>
      <c r="B1114" s="63">
        <v>277</v>
      </c>
      <c r="BE1114">
        <v>599</v>
      </c>
      <c r="BF1114">
        <v>601.33299999999997</v>
      </c>
      <c r="BG1114">
        <v>602.66700000000003</v>
      </c>
      <c r="BH1114">
        <v>601.33299999999997</v>
      </c>
      <c r="BI1114">
        <v>597</v>
      </c>
      <c r="BJ1114">
        <v>593.66700000000003</v>
      </c>
      <c r="BK1114">
        <v>582.66700000000003</v>
      </c>
      <c r="BL1114">
        <v>584.66700000000003</v>
      </c>
      <c r="BM1114">
        <v>587</v>
      </c>
      <c r="BN1114">
        <v>595.66700000000003</v>
      </c>
      <c r="BO1114">
        <v>599.66700000000003</v>
      </c>
      <c r="BP1114">
        <v>603.33299999999997</v>
      </c>
      <c r="BQ1114">
        <v>598.33299999999997</v>
      </c>
      <c r="BR1114">
        <v>597</v>
      </c>
      <c r="BS1114">
        <v>595.66700000000003</v>
      </c>
      <c r="BT1114">
        <v>586</v>
      </c>
      <c r="BU1114">
        <v>584</v>
      </c>
      <c r="BV1114">
        <v>582</v>
      </c>
    </row>
    <row r="1115" spans="1:74">
      <c r="A1115" s="95">
        <v>45853</v>
      </c>
      <c r="B1115" s="63">
        <v>184</v>
      </c>
      <c r="BE1115">
        <v>599</v>
      </c>
      <c r="BF1115">
        <v>604.66700000000003</v>
      </c>
      <c r="BG1115">
        <v>604</v>
      </c>
      <c r="BH1115">
        <v>602.66700000000003</v>
      </c>
      <c r="BI1115">
        <v>599</v>
      </c>
      <c r="BJ1115">
        <v>595.66700000000003</v>
      </c>
      <c r="BK1115">
        <v>587</v>
      </c>
      <c r="BL1115">
        <v>589</v>
      </c>
      <c r="BM1115">
        <v>591</v>
      </c>
      <c r="BN1115">
        <v>599</v>
      </c>
      <c r="BO1115">
        <v>602.66700000000003</v>
      </c>
      <c r="BP1115">
        <v>604.66700000000003</v>
      </c>
      <c r="BQ1115">
        <v>600.33299999999997</v>
      </c>
      <c r="BR1115">
        <v>599</v>
      </c>
      <c r="BS1115">
        <v>597.66700000000003</v>
      </c>
      <c r="BT1115">
        <v>588.66700000000003</v>
      </c>
      <c r="BU1115">
        <v>587.33299999999997</v>
      </c>
      <c r="BV1115">
        <v>586</v>
      </c>
    </row>
    <row r="1116" spans="1:74">
      <c r="A1116" s="95">
        <v>45854</v>
      </c>
      <c r="B1116" s="63">
        <v>124</v>
      </c>
      <c r="BE1116">
        <v>601</v>
      </c>
      <c r="BF1116">
        <v>612.33299999999997</v>
      </c>
      <c r="BG1116">
        <v>612</v>
      </c>
      <c r="BH1116">
        <v>610.33299999999997</v>
      </c>
      <c r="BI1116">
        <v>607.33299999999997</v>
      </c>
      <c r="BJ1116">
        <v>603.66700000000003</v>
      </c>
      <c r="BK1116">
        <v>593.66700000000003</v>
      </c>
      <c r="BL1116">
        <v>595.33299999999997</v>
      </c>
      <c r="BM1116">
        <v>596.66700000000003</v>
      </c>
      <c r="BN1116">
        <v>604.66700000000003</v>
      </c>
      <c r="BO1116">
        <v>608</v>
      </c>
      <c r="BP1116">
        <v>610.33299999999997</v>
      </c>
      <c r="BQ1116">
        <v>605.66700000000003</v>
      </c>
      <c r="BR1116">
        <v>604.66700000000003</v>
      </c>
      <c r="BS1116">
        <v>603.66700000000003</v>
      </c>
      <c r="BT1116">
        <v>595.66700000000003</v>
      </c>
      <c r="BU1116">
        <v>594.33299999999997</v>
      </c>
      <c r="BV1116">
        <v>593</v>
      </c>
    </row>
    <row r="1117" spans="1:74">
      <c r="A1117" s="95">
        <v>45855</v>
      </c>
      <c r="B1117" s="63">
        <v>120</v>
      </c>
      <c r="BE1117">
        <v>601</v>
      </c>
      <c r="BF1117">
        <v>614.66700000000003</v>
      </c>
      <c r="BG1117">
        <v>614.66700000000003</v>
      </c>
      <c r="BH1117">
        <v>612.66700000000003</v>
      </c>
      <c r="BI1117">
        <v>608.66700000000003</v>
      </c>
      <c r="BJ1117">
        <v>604</v>
      </c>
      <c r="BK1117">
        <v>593</v>
      </c>
      <c r="BL1117">
        <v>595.66700000000003</v>
      </c>
      <c r="BM1117">
        <v>598.33299999999997</v>
      </c>
      <c r="BN1117">
        <v>604.66700000000003</v>
      </c>
      <c r="BO1117">
        <v>608</v>
      </c>
      <c r="BP1117">
        <v>610.33299999999997</v>
      </c>
      <c r="BQ1117">
        <v>604</v>
      </c>
      <c r="BR1117">
        <v>602.66700000000003</v>
      </c>
      <c r="BS1117">
        <v>601.66700000000003</v>
      </c>
      <c r="BT1117">
        <v>595.66700000000003</v>
      </c>
      <c r="BU1117">
        <v>591</v>
      </c>
      <c r="BV1117">
        <v>589.66700000000003</v>
      </c>
    </row>
    <row r="1118" spans="1:74">
      <c r="A1118" s="95">
        <v>45856</v>
      </c>
      <c r="B1118" s="63">
        <v>435</v>
      </c>
      <c r="BE1118">
        <v>603.33299999999997</v>
      </c>
      <c r="BF1118">
        <v>621.66700000000003</v>
      </c>
      <c r="BG1118">
        <v>620.66700000000003</v>
      </c>
      <c r="BH1118">
        <v>618.66700000000003</v>
      </c>
      <c r="BI1118">
        <v>612</v>
      </c>
      <c r="BJ1118">
        <v>604.66700000000003</v>
      </c>
      <c r="BK1118">
        <v>596</v>
      </c>
      <c r="BL1118">
        <v>598.66700000000003</v>
      </c>
      <c r="BM1118">
        <v>602</v>
      </c>
      <c r="BN1118">
        <v>608.66700000000003</v>
      </c>
      <c r="BO1118">
        <v>611.66700000000003</v>
      </c>
      <c r="BP1118">
        <v>614.33299999999997</v>
      </c>
      <c r="BQ1118">
        <v>609.33299999999997</v>
      </c>
      <c r="BR1118">
        <v>606.33299999999997</v>
      </c>
      <c r="BS1118">
        <v>605</v>
      </c>
      <c r="BT1118">
        <v>600.33299999999997</v>
      </c>
      <c r="BU1118">
        <v>595.33299999999997</v>
      </c>
      <c r="BV1118">
        <v>593.66700000000003</v>
      </c>
    </row>
    <row r="1119" spans="1:74">
      <c r="A1119" s="95">
        <v>45859</v>
      </c>
      <c r="B1119" s="63">
        <v>90</v>
      </c>
      <c r="BE1119">
        <v>605</v>
      </c>
      <c r="BF1119">
        <v>625</v>
      </c>
      <c r="BG1119">
        <v>624</v>
      </c>
      <c r="BH1119">
        <v>620.33299999999997</v>
      </c>
      <c r="BI1119">
        <v>615.33299999999997</v>
      </c>
      <c r="BJ1119">
        <v>610</v>
      </c>
      <c r="BK1119">
        <v>598.33299999999997</v>
      </c>
      <c r="BL1119">
        <v>601.33299999999997</v>
      </c>
      <c r="BM1119">
        <v>604.33299999999997</v>
      </c>
      <c r="BN1119">
        <v>611.66700000000003</v>
      </c>
      <c r="BO1119">
        <v>613.66700000000003</v>
      </c>
      <c r="BP1119">
        <v>615.33299999999997</v>
      </c>
      <c r="BQ1119">
        <v>610.33299999999997</v>
      </c>
      <c r="BR1119">
        <v>608.33299999999997</v>
      </c>
      <c r="BS1119">
        <v>607</v>
      </c>
      <c r="BT1119">
        <v>599.66700000000003</v>
      </c>
      <c r="BU1119">
        <v>596.66700000000003</v>
      </c>
      <c r="BV1119">
        <v>594.33299999999997</v>
      </c>
    </row>
    <row r="1120" spans="1:74">
      <c r="A1120" s="95">
        <v>45860</v>
      </c>
      <c r="B1120" s="63">
        <v>422</v>
      </c>
      <c r="BE1120">
        <v>605.33299999999997</v>
      </c>
      <c r="BF1120">
        <v>623.33299999999997</v>
      </c>
      <c r="BG1120">
        <v>622</v>
      </c>
      <c r="BH1120">
        <v>618.66700000000003</v>
      </c>
      <c r="BI1120">
        <v>613.33299999999997</v>
      </c>
      <c r="BJ1120">
        <v>608.33299999999997</v>
      </c>
      <c r="BK1120">
        <v>596</v>
      </c>
      <c r="BL1120">
        <v>598.66700000000003</v>
      </c>
      <c r="BM1120">
        <v>601.33299999999997</v>
      </c>
      <c r="BN1120">
        <v>610.33299999999997</v>
      </c>
      <c r="BO1120">
        <v>611.66700000000003</v>
      </c>
      <c r="BP1120">
        <v>612.33299999999997</v>
      </c>
      <c r="BQ1120">
        <v>606.66700000000003</v>
      </c>
      <c r="BR1120">
        <v>604</v>
      </c>
      <c r="BS1120">
        <v>603.33299999999997</v>
      </c>
      <c r="BT1120">
        <v>597.66700000000003</v>
      </c>
      <c r="BU1120">
        <v>593.66700000000003</v>
      </c>
      <c r="BV1120">
        <v>591.66700000000003</v>
      </c>
    </row>
    <row r="1121" spans="1:74">
      <c r="A1121" s="95">
        <v>45861</v>
      </c>
      <c r="B1121" s="63">
        <v>90</v>
      </c>
      <c r="BE1121">
        <v>606</v>
      </c>
      <c r="BF1121">
        <v>625</v>
      </c>
      <c r="BG1121">
        <v>622.33299999999997</v>
      </c>
      <c r="BH1121">
        <v>619.66700000000003</v>
      </c>
      <c r="BI1121">
        <v>613.66700000000003</v>
      </c>
      <c r="BJ1121">
        <v>607</v>
      </c>
      <c r="BK1121">
        <v>595.33299999999997</v>
      </c>
      <c r="BL1121">
        <v>596.33299999999997</v>
      </c>
      <c r="BM1121">
        <v>598.66700000000003</v>
      </c>
      <c r="BN1121">
        <v>608.33299999999997</v>
      </c>
      <c r="BO1121">
        <v>611.66700000000003</v>
      </c>
      <c r="BP1121">
        <v>613.66700000000003</v>
      </c>
      <c r="BQ1121">
        <v>607</v>
      </c>
      <c r="BR1121">
        <v>603.66700000000003</v>
      </c>
      <c r="BS1121">
        <v>602.33299999999997</v>
      </c>
      <c r="BT1121">
        <v>597.33299999999997</v>
      </c>
      <c r="BU1121">
        <v>594</v>
      </c>
      <c r="BV1121">
        <v>592.33299999999997</v>
      </c>
    </row>
    <row r="1122" spans="1:74">
      <c r="A1122" s="95">
        <v>45862</v>
      </c>
      <c r="B1122" s="63">
        <v>5</v>
      </c>
      <c r="BE1122">
        <v>606.33299999999997</v>
      </c>
      <c r="BF1122">
        <v>624.66700000000003</v>
      </c>
      <c r="BG1122">
        <v>621.66700000000003</v>
      </c>
      <c r="BH1122">
        <v>619</v>
      </c>
      <c r="BI1122">
        <v>613</v>
      </c>
      <c r="BJ1122">
        <v>606.66700000000003</v>
      </c>
      <c r="BK1122">
        <v>594.33299999999997</v>
      </c>
      <c r="BL1122">
        <v>595.66700000000003</v>
      </c>
      <c r="BM1122">
        <v>597.66700000000003</v>
      </c>
      <c r="BN1122">
        <v>607.33299999999997</v>
      </c>
      <c r="BO1122">
        <v>610.66700000000003</v>
      </c>
      <c r="BP1122">
        <v>613</v>
      </c>
      <c r="BQ1122">
        <v>607</v>
      </c>
      <c r="BR1122">
        <v>603</v>
      </c>
      <c r="BS1122">
        <v>598.66700000000003</v>
      </c>
      <c r="BT1122">
        <v>593.66700000000003</v>
      </c>
      <c r="BU1122">
        <v>594.66700000000003</v>
      </c>
      <c r="BV1122">
        <v>592.66700000000003</v>
      </c>
    </row>
    <row r="1123" spans="1:74">
      <c r="A1123" s="95">
        <v>45863</v>
      </c>
      <c r="B1123" s="63">
        <v>60</v>
      </c>
      <c r="BE1123">
        <v>606.33299999999997</v>
      </c>
      <c r="BF1123">
        <v>623.66700000000003</v>
      </c>
      <c r="BG1123">
        <v>620.33299999999997</v>
      </c>
      <c r="BH1123">
        <v>616.33299999999997</v>
      </c>
      <c r="BI1123">
        <v>610.33299999999997</v>
      </c>
      <c r="BJ1123">
        <v>604.66700000000003</v>
      </c>
      <c r="BK1123">
        <v>593</v>
      </c>
      <c r="BL1123">
        <v>594.33299999999997</v>
      </c>
      <c r="BM1123">
        <v>596.66700000000003</v>
      </c>
      <c r="BN1123">
        <v>606</v>
      </c>
      <c r="BO1123">
        <v>608.66700000000003</v>
      </c>
      <c r="BP1123">
        <v>610.66700000000003</v>
      </c>
      <c r="BQ1123">
        <v>605.66700000000003</v>
      </c>
      <c r="BR1123">
        <v>602</v>
      </c>
      <c r="BS1123">
        <v>598</v>
      </c>
      <c r="BT1123">
        <v>591.33299999999997</v>
      </c>
      <c r="BU1123">
        <v>592.66700000000003</v>
      </c>
      <c r="BV1123">
        <v>591.33299999999997</v>
      </c>
    </row>
    <row r="1124" spans="1:74">
      <c r="A1124" s="95">
        <v>45866</v>
      </c>
      <c r="B1124" s="63">
        <v>110</v>
      </c>
      <c r="BE1124">
        <v>604.66700000000003</v>
      </c>
      <c r="BF1124">
        <v>618.33299999999997</v>
      </c>
      <c r="BG1124">
        <v>616.33299999999997</v>
      </c>
      <c r="BH1124">
        <v>612.33299999999997</v>
      </c>
      <c r="BI1124">
        <v>606</v>
      </c>
      <c r="BJ1124">
        <v>599.33299999999997</v>
      </c>
      <c r="BK1124">
        <v>589</v>
      </c>
      <c r="BL1124">
        <v>590</v>
      </c>
      <c r="BM1124">
        <v>592.33299999999997</v>
      </c>
      <c r="BN1124">
        <v>601.66700000000003</v>
      </c>
      <c r="BO1124">
        <v>603.66700000000003</v>
      </c>
      <c r="BP1124">
        <v>605.33299999999997</v>
      </c>
      <c r="BQ1124">
        <v>600.66700000000003</v>
      </c>
      <c r="BR1124">
        <v>599</v>
      </c>
      <c r="BS1124">
        <v>596.66700000000003</v>
      </c>
      <c r="BT1124">
        <v>589</v>
      </c>
      <c r="BU1124">
        <v>587.66700000000003</v>
      </c>
      <c r="BV1124">
        <v>586.66700000000003</v>
      </c>
    </row>
    <row r="1125" spans="1:74">
      <c r="A1125" s="95">
        <v>45867</v>
      </c>
      <c r="B1125" s="63">
        <v>0</v>
      </c>
      <c r="BE1125">
        <v>603</v>
      </c>
      <c r="BF1125">
        <v>615.33299999999997</v>
      </c>
      <c r="BG1125">
        <v>614.33299999999997</v>
      </c>
      <c r="BH1125">
        <v>610.33299999999997</v>
      </c>
      <c r="BI1125">
        <v>603.66700000000003</v>
      </c>
      <c r="BJ1125">
        <v>596.66700000000003</v>
      </c>
      <c r="BK1125">
        <v>582.33299999999997</v>
      </c>
      <c r="BL1125">
        <v>583.33299999999997</v>
      </c>
      <c r="BM1125">
        <v>584.66700000000003</v>
      </c>
      <c r="BN1125">
        <v>597.66700000000003</v>
      </c>
      <c r="BO1125">
        <v>599.66700000000003</v>
      </c>
      <c r="BP1125">
        <v>601.33299999999997</v>
      </c>
      <c r="BQ1125">
        <v>599.66700000000003</v>
      </c>
      <c r="BR1125">
        <v>599.33299999999997</v>
      </c>
      <c r="BS1125">
        <v>598.66700000000003</v>
      </c>
      <c r="BT1125">
        <v>588.66700000000003</v>
      </c>
      <c r="BU1125">
        <v>587.33299999999997</v>
      </c>
      <c r="BV1125">
        <v>586.33299999999997</v>
      </c>
    </row>
    <row r="1126" spans="1:74">
      <c r="A1126" s="95">
        <v>45868</v>
      </c>
      <c r="B1126" s="63">
        <v>10</v>
      </c>
      <c r="BE1126">
        <v>602.5</v>
      </c>
      <c r="BF1126">
        <v>608</v>
      </c>
      <c r="BG1126">
        <v>609.66700000000003</v>
      </c>
      <c r="BH1126">
        <v>611</v>
      </c>
      <c r="BI1126">
        <v>602.33299999999997</v>
      </c>
      <c r="BJ1126">
        <v>596.33299999999997</v>
      </c>
      <c r="BK1126">
        <v>583.33299999999997</v>
      </c>
      <c r="BL1126">
        <v>584.33299999999997</v>
      </c>
      <c r="BM1126">
        <v>585.66700000000003</v>
      </c>
      <c r="BN1126">
        <v>598.66700000000003</v>
      </c>
      <c r="BO1126">
        <v>600.33299999999997</v>
      </c>
      <c r="BP1126">
        <v>601.66700000000003</v>
      </c>
      <c r="BQ1126">
        <v>599.33299999999997</v>
      </c>
      <c r="BR1126">
        <v>598.66700000000003</v>
      </c>
      <c r="BS1126">
        <v>598</v>
      </c>
      <c r="BT1126">
        <v>588.33299999999997</v>
      </c>
      <c r="BU1126">
        <v>587</v>
      </c>
      <c r="BV1126">
        <v>586</v>
      </c>
    </row>
    <row r="1127" spans="1:74">
      <c r="A1127" s="95">
        <v>45869</v>
      </c>
      <c r="B1127" s="63">
        <v>0</v>
      </c>
      <c r="BE1127" s="28">
        <v>602.5</v>
      </c>
      <c r="BF1127">
        <v>604.66700000000003</v>
      </c>
      <c r="BG1127">
        <v>606.66700000000003</v>
      </c>
      <c r="BH1127">
        <v>609.66700000000003</v>
      </c>
      <c r="BI1127">
        <v>604</v>
      </c>
      <c r="BJ1127">
        <v>599</v>
      </c>
      <c r="BK1127">
        <v>588.66700000000003</v>
      </c>
      <c r="BL1127">
        <v>590</v>
      </c>
      <c r="BM1127">
        <v>592</v>
      </c>
      <c r="BN1127">
        <v>600.66700000000003</v>
      </c>
      <c r="BO1127">
        <v>602</v>
      </c>
      <c r="BP1127">
        <v>603.33299999999997</v>
      </c>
      <c r="BQ1127">
        <v>600.33299999999997</v>
      </c>
      <c r="BR1127">
        <v>599.66700000000003</v>
      </c>
      <c r="BS1127">
        <v>598.66700000000003</v>
      </c>
      <c r="BT1127">
        <v>589.33299999999997</v>
      </c>
      <c r="BU1127">
        <v>587.66700000000003</v>
      </c>
      <c r="BV1127">
        <v>586.33299999999997</v>
      </c>
    </row>
    <row r="1128" spans="1:74">
      <c r="A1128" s="95">
        <v>45870</v>
      </c>
      <c r="B1128" s="63">
        <v>0</v>
      </c>
      <c r="BE1128">
        <v>602.5</v>
      </c>
      <c r="BF1128">
        <v>591.33399999999995</v>
      </c>
      <c r="BG1128">
        <v>600.66700000000003</v>
      </c>
      <c r="BH1128">
        <v>605.66700000000003</v>
      </c>
      <c r="BI1128">
        <v>601.66700000000003</v>
      </c>
      <c r="BJ1128">
        <v>597.66700000000003</v>
      </c>
      <c r="BK1128">
        <v>586.33299999999997</v>
      </c>
      <c r="BL1128">
        <v>587.66700000000003</v>
      </c>
      <c r="BM1128">
        <v>589.66700000000003</v>
      </c>
      <c r="BN1128">
        <v>600.33299999999997</v>
      </c>
      <c r="BO1128">
        <v>601.66700000000003</v>
      </c>
      <c r="BP1128">
        <v>603.33299999999997</v>
      </c>
      <c r="BQ1128">
        <v>600.33299999999997</v>
      </c>
      <c r="BR1128">
        <v>599.33299999999997</v>
      </c>
      <c r="BS1128">
        <v>598.33299999999997</v>
      </c>
      <c r="BT1128">
        <v>588.66700000000003</v>
      </c>
      <c r="BU1128">
        <v>587.66700000000003</v>
      </c>
      <c r="BV1128">
        <v>587</v>
      </c>
    </row>
    <row r="1129" spans="1:74">
      <c r="A1129" s="95">
        <v>45873</v>
      </c>
      <c r="B1129" s="63">
        <v>137</v>
      </c>
      <c r="BE1129">
        <v>602.5</v>
      </c>
      <c r="BF1129">
        <v>583.33399999999995</v>
      </c>
      <c r="BG1129">
        <v>598</v>
      </c>
      <c r="BH1129">
        <v>606</v>
      </c>
      <c r="BI1129">
        <v>602.66700000000003</v>
      </c>
      <c r="BJ1129">
        <v>598.33299999999997</v>
      </c>
      <c r="BK1129">
        <v>588.33299999999997</v>
      </c>
      <c r="BL1129">
        <v>590.66700000000003</v>
      </c>
      <c r="BM1129">
        <v>595</v>
      </c>
      <c r="BN1129">
        <v>605</v>
      </c>
      <c r="BO1129">
        <v>605.33299999999997</v>
      </c>
      <c r="BP1129">
        <v>605.66700000000003</v>
      </c>
      <c r="BQ1129">
        <v>602.66700000000003</v>
      </c>
      <c r="BR1129">
        <v>602</v>
      </c>
      <c r="BS1129">
        <v>601</v>
      </c>
      <c r="BT1129">
        <v>590</v>
      </c>
      <c r="BU1129">
        <v>588.66700000000003</v>
      </c>
      <c r="BV1129">
        <v>588</v>
      </c>
    </row>
    <row r="1130" spans="1:74">
      <c r="A1130" s="95">
        <v>45874</v>
      </c>
      <c r="B1130" s="63">
        <v>20</v>
      </c>
      <c r="BF1130">
        <v>592.66700000000003</v>
      </c>
      <c r="BG1130">
        <v>603.33299999999997</v>
      </c>
      <c r="BH1130">
        <v>608.33299999999997</v>
      </c>
      <c r="BI1130">
        <v>604.33299999999997</v>
      </c>
      <c r="BJ1130">
        <v>599.66700000000003</v>
      </c>
      <c r="BK1130">
        <v>589.33299999999997</v>
      </c>
      <c r="BL1130">
        <v>591.66700000000003</v>
      </c>
      <c r="BM1130">
        <v>596</v>
      </c>
      <c r="BN1130">
        <v>605.33299999999997</v>
      </c>
      <c r="BO1130">
        <v>605.33299999999997</v>
      </c>
      <c r="BP1130">
        <v>605.66700000000003</v>
      </c>
      <c r="BQ1130">
        <v>602.66700000000003</v>
      </c>
      <c r="BR1130">
        <v>602</v>
      </c>
      <c r="BS1130">
        <v>601</v>
      </c>
      <c r="BT1130">
        <v>590</v>
      </c>
      <c r="BU1130">
        <v>588.66700000000003</v>
      </c>
      <c r="BV1130">
        <v>588</v>
      </c>
    </row>
    <row r="1131" spans="1:74">
      <c r="A1131" s="95">
        <v>45875</v>
      </c>
      <c r="B1131" s="63">
        <v>23</v>
      </c>
      <c r="BF1131">
        <v>595.66700000000003</v>
      </c>
      <c r="BG1131">
        <v>606</v>
      </c>
      <c r="BH1131">
        <v>612</v>
      </c>
      <c r="BI1131">
        <v>608.33299999999997</v>
      </c>
      <c r="BJ1131">
        <v>604</v>
      </c>
      <c r="BK1131">
        <v>591</v>
      </c>
      <c r="BL1131">
        <v>593.33299999999997</v>
      </c>
      <c r="BM1131">
        <v>596.66700000000003</v>
      </c>
      <c r="BN1131">
        <v>605.33299999999997</v>
      </c>
      <c r="BO1131">
        <v>606.33299999999997</v>
      </c>
      <c r="BP1131">
        <v>607.33299999999997</v>
      </c>
      <c r="BQ1131">
        <v>603.66700000000003</v>
      </c>
      <c r="BR1131">
        <v>602.66700000000003</v>
      </c>
      <c r="BS1131">
        <v>601.66700000000003</v>
      </c>
      <c r="BT1131">
        <v>590.66700000000003</v>
      </c>
      <c r="BU1131">
        <v>589</v>
      </c>
      <c r="BV1131">
        <v>588.33299999999997</v>
      </c>
    </row>
    <row r="1132" spans="1:74">
      <c r="A1132" s="95">
        <v>45876</v>
      </c>
      <c r="B1132" s="63">
        <v>0</v>
      </c>
      <c r="BF1132">
        <v>595.33399999999995</v>
      </c>
      <c r="BG1132">
        <v>605.33299999999997</v>
      </c>
      <c r="BH1132">
        <v>611.66700000000003</v>
      </c>
      <c r="BI1132">
        <v>607.66700000000003</v>
      </c>
      <c r="BJ1132">
        <v>603</v>
      </c>
      <c r="BK1132">
        <v>591</v>
      </c>
      <c r="BL1132">
        <v>593</v>
      </c>
      <c r="BM1132">
        <v>597</v>
      </c>
      <c r="BN1132">
        <v>605.33299999999997</v>
      </c>
      <c r="BO1132">
        <v>606.33299999999997</v>
      </c>
      <c r="BP1132">
        <v>607.33299999999997</v>
      </c>
      <c r="BQ1132">
        <v>603.66700000000003</v>
      </c>
      <c r="BR1132">
        <v>602.66700000000003</v>
      </c>
      <c r="BS1132">
        <v>601.66700000000003</v>
      </c>
      <c r="BT1132">
        <v>590.66700000000003</v>
      </c>
      <c r="BU1132">
        <v>589</v>
      </c>
      <c r="BV1132">
        <v>588.33299999999997</v>
      </c>
    </row>
    <row r="1133" spans="1:74">
      <c r="A1133" s="95">
        <v>45877</v>
      </c>
      <c r="B1133" s="63">
        <v>0</v>
      </c>
      <c r="BF1133">
        <v>592.66700000000003</v>
      </c>
      <c r="BG1133">
        <v>608</v>
      </c>
      <c r="BH1133">
        <v>614.33299999999997</v>
      </c>
      <c r="BI1133">
        <v>611.33299999999997</v>
      </c>
      <c r="BJ1133">
        <v>607.66700000000003</v>
      </c>
      <c r="BK1133">
        <v>593</v>
      </c>
      <c r="BL1133">
        <v>593.33299999999997</v>
      </c>
      <c r="BM1133">
        <v>597</v>
      </c>
      <c r="BN1133">
        <v>605.66700000000003</v>
      </c>
      <c r="BO1133">
        <v>606.66700000000003</v>
      </c>
      <c r="BP1133">
        <v>607.66700000000003</v>
      </c>
      <c r="BQ1133">
        <v>603.66700000000003</v>
      </c>
      <c r="BR1133">
        <v>602.66700000000003</v>
      </c>
      <c r="BS1133">
        <v>601.66700000000003</v>
      </c>
      <c r="BT1133">
        <v>590.66700000000003</v>
      </c>
      <c r="BU1133">
        <v>589</v>
      </c>
      <c r="BV1133">
        <v>588.33299999999997</v>
      </c>
    </row>
    <row r="1134" spans="1:74">
      <c r="A1134" s="95">
        <v>45880</v>
      </c>
      <c r="B1134" s="63">
        <v>0</v>
      </c>
      <c r="BF1134">
        <v>590</v>
      </c>
      <c r="BG1134">
        <v>608</v>
      </c>
      <c r="BH1134">
        <v>614</v>
      </c>
      <c r="BI1134">
        <v>611</v>
      </c>
      <c r="BJ1134">
        <v>607.33299999999997</v>
      </c>
      <c r="BK1134">
        <v>593</v>
      </c>
      <c r="BL1134">
        <v>592.66700000000003</v>
      </c>
      <c r="BM1134">
        <v>597</v>
      </c>
      <c r="BN1134">
        <v>605.66700000000003</v>
      </c>
      <c r="BO1134">
        <v>606.66700000000003</v>
      </c>
      <c r="BP1134">
        <v>607.66700000000003</v>
      </c>
      <c r="BQ1134">
        <v>603.66700000000003</v>
      </c>
      <c r="BR1134">
        <v>602.66700000000003</v>
      </c>
      <c r="BS1134">
        <v>601.66700000000003</v>
      </c>
      <c r="BT1134">
        <v>590.66700000000003</v>
      </c>
      <c r="BU1134">
        <v>589</v>
      </c>
      <c r="BV1134">
        <v>588.33299999999997</v>
      </c>
    </row>
    <row r="1135" spans="1:74">
      <c r="A1135" s="95">
        <v>45881</v>
      </c>
      <c r="B1135" s="63">
        <v>210</v>
      </c>
      <c r="BF1135">
        <v>595</v>
      </c>
      <c r="BG1135">
        <v>605</v>
      </c>
      <c r="BH1135">
        <v>610</v>
      </c>
      <c r="BI1135">
        <v>606</v>
      </c>
      <c r="BJ1135">
        <v>600</v>
      </c>
      <c r="BK1135">
        <v>586</v>
      </c>
      <c r="BL1135">
        <v>588</v>
      </c>
      <c r="BM1135">
        <v>591</v>
      </c>
      <c r="BN1135">
        <v>600</v>
      </c>
      <c r="BO1135">
        <v>600</v>
      </c>
      <c r="BP1135">
        <v>600</v>
      </c>
      <c r="BQ1135">
        <v>599</v>
      </c>
      <c r="BR1135">
        <v>598</v>
      </c>
      <c r="BS1135">
        <v>597</v>
      </c>
      <c r="BT1135">
        <v>586</v>
      </c>
      <c r="BU1135">
        <v>585</v>
      </c>
      <c r="BV1135">
        <v>584</v>
      </c>
    </row>
    <row r="1136" spans="1:74">
      <c r="A1136" s="95">
        <v>45882</v>
      </c>
      <c r="B1136" s="63">
        <v>134</v>
      </c>
      <c r="BF1136">
        <v>594.33299999999997</v>
      </c>
      <c r="BG1136">
        <v>606</v>
      </c>
      <c r="BH1136">
        <v>609.66700000000003</v>
      </c>
      <c r="BI1136">
        <v>605.33299999999997</v>
      </c>
      <c r="BJ1136">
        <v>599.66700000000003</v>
      </c>
      <c r="BK1136">
        <v>584.66700000000003</v>
      </c>
      <c r="BL1136">
        <v>585</v>
      </c>
      <c r="BM1136">
        <v>586.66700000000003</v>
      </c>
      <c r="BN1136">
        <v>597</v>
      </c>
      <c r="BO1136">
        <v>597</v>
      </c>
      <c r="BP1136">
        <v>597</v>
      </c>
      <c r="BQ1136">
        <v>594.66700000000003</v>
      </c>
      <c r="BR1136">
        <v>594.33299999999997</v>
      </c>
      <c r="BS1136">
        <v>594</v>
      </c>
      <c r="BT1136">
        <v>580.66700000000003</v>
      </c>
      <c r="BU1136">
        <v>580</v>
      </c>
      <c r="BV1136">
        <v>579.66700000000003</v>
      </c>
    </row>
    <row r="1137" spans="1:74">
      <c r="A1137" s="95">
        <v>45883</v>
      </c>
      <c r="B1137" s="63">
        <v>0</v>
      </c>
      <c r="BF1137">
        <v>595.66700000000003</v>
      </c>
      <c r="BG1137">
        <v>606.66700000000003</v>
      </c>
      <c r="BH1137">
        <v>610.33299999999997</v>
      </c>
      <c r="BI1137">
        <v>606</v>
      </c>
      <c r="BJ1137">
        <v>599.33299999999997</v>
      </c>
      <c r="BK1137">
        <v>585.66700000000003</v>
      </c>
      <c r="BL1137">
        <v>585.66700000000003</v>
      </c>
      <c r="BM1137">
        <v>587</v>
      </c>
      <c r="BN1137">
        <v>597.33299999999997</v>
      </c>
      <c r="BO1137">
        <v>597.33299999999997</v>
      </c>
      <c r="BP1137">
        <v>597.33299999999997</v>
      </c>
      <c r="BQ1137">
        <v>595.33299999999997</v>
      </c>
      <c r="BR1137">
        <v>595</v>
      </c>
      <c r="BS1137">
        <v>594.66700000000003</v>
      </c>
      <c r="BT1137">
        <v>581.33299999999997</v>
      </c>
      <c r="BU1137">
        <v>580.66700000000003</v>
      </c>
      <c r="BV1137">
        <v>580.33299999999997</v>
      </c>
    </row>
    <row r="1138" spans="1:74">
      <c r="A1138" s="95">
        <v>45884</v>
      </c>
      <c r="B1138" s="63">
        <v>0</v>
      </c>
      <c r="BF1138">
        <v>602</v>
      </c>
      <c r="BG1138">
        <v>613</v>
      </c>
      <c r="BH1138">
        <v>612</v>
      </c>
      <c r="BI1138">
        <v>606.66700000000003</v>
      </c>
      <c r="BJ1138">
        <v>600.66700000000003</v>
      </c>
      <c r="BK1138">
        <v>586.66700000000003</v>
      </c>
      <c r="BL1138">
        <v>586.66700000000003</v>
      </c>
      <c r="BM1138">
        <v>588</v>
      </c>
      <c r="BN1138">
        <v>598.33299999999997</v>
      </c>
      <c r="BO1138">
        <v>598.33299999999997</v>
      </c>
      <c r="BP1138">
        <v>598.33299999999997</v>
      </c>
      <c r="BQ1138">
        <v>596.66700000000003</v>
      </c>
      <c r="BR1138">
        <v>596.33299999999997</v>
      </c>
      <c r="BS1138">
        <v>596</v>
      </c>
      <c r="BT1138">
        <v>582</v>
      </c>
      <c r="BU1138">
        <v>581.33299999999997</v>
      </c>
      <c r="BV1138">
        <v>580.66700000000003</v>
      </c>
    </row>
    <row r="1139" spans="1:74">
      <c r="A1139" s="95">
        <v>45887</v>
      </c>
      <c r="B1139" s="63">
        <v>0</v>
      </c>
      <c r="BF1139">
        <v>601.33299999999997</v>
      </c>
      <c r="BG1139">
        <v>612.66700000000003</v>
      </c>
      <c r="BH1139">
        <v>612.66700000000003</v>
      </c>
      <c r="BI1139">
        <v>608.33299999999997</v>
      </c>
      <c r="BJ1139">
        <v>602.66700000000003</v>
      </c>
      <c r="BK1139">
        <v>588.66700000000003</v>
      </c>
      <c r="BL1139">
        <v>587.66700000000003</v>
      </c>
      <c r="BM1139">
        <v>588.66700000000003</v>
      </c>
      <c r="BN1139">
        <v>599.33299999999997</v>
      </c>
      <c r="BO1139">
        <v>599</v>
      </c>
      <c r="BP1139">
        <v>598.66700000000003</v>
      </c>
      <c r="BQ1139">
        <v>597</v>
      </c>
      <c r="BR1139">
        <v>596.66700000000003</v>
      </c>
      <c r="BS1139">
        <v>596.33299999999997</v>
      </c>
      <c r="BT1139">
        <v>582.33299999999997</v>
      </c>
      <c r="BU1139">
        <v>581.66700000000003</v>
      </c>
      <c r="BV1139">
        <v>581</v>
      </c>
    </row>
    <row r="1140" spans="1:74">
      <c r="A1140" s="95">
        <v>45888</v>
      </c>
      <c r="B1140" s="63">
        <v>326</v>
      </c>
      <c r="BF1140">
        <v>603</v>
      </c>
      <c r="BG1140">
        <v>615</v>
      </c>
      <c r="BH1140">
        <v>615</v>
      </c>
      <c r="BI1140">
        <v>609</v>
      </c>
      <c r="BJ1140">
        <v>603</v>
      </c>
      <c r="BK1140">
        <v>589</v>
      </c>
      <c r="BL1140">
        <v>589</v>
      </c>
      <c r="BM1140">
        <v>590</v>
      </c>
      <c r="BN1140">
        <v>600.5</v>
      </c>
      <c r="BO1140">
        <v>600</v>
      </c>
      <c r="BP1140">
        <v>599.5</v>
      </c>
      <c r="BQ1140">
        <v>598</v>
      </c>
      <c r="BR1140">
        <v>597</v>
      </c>
      <c r="BS1140">
        <v>596</v>
      </c>
      <c r="BT1140">
        <v>584</v>
      </c>
      <c r="BU1140">
        <v>583.33299999999997</v>
      </c>
      <c r="BV1140">
        <v>582.33299999999997</v>
      </c>
    </row>
    <row r="1141" spans="1:74">
      <c r="A1141" s="95">
        <v>45889</v>
      </c>
      <c r="B1141" s="63">
        <v>250</v>
      </c>
      <c r="BF1141">
        <v>603.33299999999997</v>
      </c>
      <c r="BG1141">
        <v>615.5</v>
      </c>
      <c r="BH1141">
        <v>615.5</v>
      </c>
      <c r="BI1141">
        <v>609</v>
      </c>
      <c r="BJ1141">
        <v>603</v>
      </c>
      <c r="BK1141">
        <v>589</v>
      </c>
      <c r="BL1141">
        <v>589</v>
      </c>
      <c r="BM1141">
        <v>589.5</v>
      </c>
      <c r="BN1141">
        <v>599.66700000000003</v>
      </c>
      <c r="BO1141">
        <v>599.66700000000003</v>
      </c>
      <c r="BP1141">
        <v>599.33299999999997</v>
      </c>
      <c r="BQ1141">
        <v>598</v>
      </c>
      <c r="BR1141">
        <v>597</v>
      </c>
      <c r="BS1141">
        <v>596</v>
      </c>
      <c r="BT1141">
        <v>584</v>
      </c>
      <c r="BU1141">
        <v>583.33299999999997</v>
      </c>
      <c r="BV1141">
        <v>582.33299999999997</v>
      </c>
    </row>
    <row r="1142" spans="1:74">
      <c r="A1142" s="95">
        <v>45890</v>
      </c>
      <c r="B1142" s="63">
        <v>160</v>
      </c>
      <c r="BF1142">
        <v>604.66700000000003</v>
      </c>
      <c r="BG1142">
        <v>621</v>
      </c>
      <c r="BH1142">
        <v>623</v>
      </c>
      <c r="BI1142">
        <v>617</v>
      </c>
      <c r="BJ1142">
        <v>611</v>
      </c>
      <c r="BK1142">
        <v>595</v>
      </c>
      <c r="BL1142">
        <v>595</v>
      </c>
      <c r="BM1142">
        <v>595</v>
      </c>
      <c r="BN1142">
        <v>606</v>
      </c>
      <c r="BO1142">
        <v>606</v>
      </c>
      <c r="BP1142">
        <v>606</v>
      </c>
      <c r="BQ1142">
        <v>602</v>
      </c>
      <c r="BR1142">
        <v>602</v>
      </c>
      <c r="BS1142">
        <v>602</v>
      </c>
      <c r="BT1142">
        <v>587</v>
      </c>
      <c r="BU1142">
        <v>587</v>
      </c>
      <c r="BV1142">
        <v>587</v>
      </c>
    </row>
    <row r="1143" spans="1:74">
      <c r="A1143" s="95">
        <v>45891</v>
      </c>
      <c r="B1143" s="63">
        <v>280</v>
      </c>
      <c r="BF1143">
        <v>605.33299999999997</v>
      </c>
      <c r="BG1143">
        <v>624</v>
      </c>
      <c r="BH1143">
        <v>626</v>
      </c>
      <c r="BI1143">
        <v>620</v>
      </c>
      <c r="BJ1143">
        <v>614</v>
      </c>
      <c r="BK1143">
        <v>595</v>
      </c>
      <c r="BL1143">
        <v>595</v>
      </c>
      <c r="BM1143">
        <v>595</v>
      </c>
      <c r="BN1143">
        <v>605</v>
      </c>
      <c r="BO1143">
        <v>605</v>
      </c>
      <c r="BP1143">
        <v>605</v>
      </c>
      <c r="BQ1143">
        <v>601</v>
      </c>
      <c r="BR1143">
        <v>601</v>
      </c>
      <c r="BS1143">
        <v>601</v>
      </c>
      <c r="BT1143">
        <v>586.66700000000003</v>
      </c>
      <c r="BU1143">
        <v>585.66700000000003</v>
      </c>
      <c r="BV1143">
        <v>585</v>
      </c>
    </row>
    <row r="1144" spans="1:74">
      <c r="A1144" s="103">
        <v>45894</v>
      </c>
      <c r="B1144" s="63">
        <v>0</v>
      </c>
      <c r="BF1144">
        <v>605.33299999999997</v>
      </c>
      <c r="BG1144">
        <v>624</v>
      </c>
      <c r="BH1144">
        <v>626</v>
      </c>
      <c r="BI1144">
        <v>620</v>
      </c>
      <c r="BJ1144">
        <v>614</v>
      </c>
      <c r="BK1144">
        <v>595</v>
      </c>
      <c r="BL1144">
        <v>595</v>
      </c>
      <c r="BM1144">
        <v>595</v>
      </c>
      <c r="BN1144">
        <v>605</v>
      </c>
      <c r="BO1144">
        <v>605</v>
      </c>
      <c r="BP1144">
        <v>605</v>
      </c>
      <c r="BQ1144">
        <v>601</v>
      </c>
      <c r="BR1144">
        <v>601</v>
      </c>
      <c r="BS1144">
        <v>601</v>
      </c>
      <c r="BT1144">
        <v>586.66700000000003</v>
      </c>
      <c r="BU1144">
        <v>585.66700000000003</v>
      </c>
      <c r="BV1144">
        <v>585</v>
      </c>
    </row>
    <row r="1145" spans="1:74">
      <c r="A1145" s="95">
        <v>45895</v>
      </c>
      <c r="B1145" s="63">
        <v>266</v>
      </c>
      <c r="BF1145">
        <v>604.5</v>
      </c>
      <c r="BG1145">
        <v>632.5</v>
      </c>
      <c r="BH1145">
        <v>634.5</v>
      </c>
      <c r="BI1145">
        <v>625</v>
      </c>
      <c r="BJ1145">
        <v>617.5</v>
      </c>
      <c r="BK1145">
        <v>598</v>
      </c>
      <c r="BL1145">
        <v>598.5</v>
      </c>
      <c r="BM1145">
        <v>599</v>
      </c>
      <c r="BN1145">
        <v>606.5</v>
      </c>
      <c r="BO1145">
        <v>606.5</v>
      </c>
      <c r="BP1145">
        <v>606.5</v>
      </c>
      <c r="BQ1145">
        <v>603</v>
      </c>
      <c r="BR1145">
        <v>602.5</v>
      </c>
      <c r="BS1145">
        <v>602</v>
      </c>
      <c r="BT1145">
        <v>589</v>
      </c>
      <c r="BU1145">
        <v>587.5</v>
      </c>
      <c r="BV1145">
        <v>586</v>
      </c>
    </row>
    <row r="1146" spans="1:74">
      <c r="A1146" s="95">
        <v>45896</v>
      </c>
      <c r="B1146" s="63">
        <v>45</v>
      </c>
      <c r="BF1146">
        <v>603.5</v>
      </c>
      <c r="BG1146">
        <v>628</v>
      </c>
      <c r="BH1146">
        <v>634</v>
      </c>
      <c r="BI1146">
        <v>625</v>
      </c>
      <c r="BJ1146">
        <v>616</v>
      </c>
      <c r="BK1146">
        <v>597</v>
      </c>
      <c r="BL1146">
        <v>598</v>
      </c>
      <c r="BM1146">
        <v>599</v>
      </c>
      <c r="BN1146">
        <v>606</v>
      </c>
      <c r="BO1146">
        <v>606</v>
      </c>
      <c r="BP1146">
        <v>606</v>
      </c>
      <c r="BQ1146">
        <v>602</v>
      </c>
      <c r="BR1146">
        <v>601.5</v>
      </c>
      <c r="BS1146">
        <v>601</v>
      </c>
      <c r="BT1146">
        <v>587</v>
      </c>
      <c r="BU1146">
        <v>586</v>
      </c>
      <c r="BV1146">
        <v>585</v>
      </c>
    </row>
    <row r="1147" spans="1:74">
      <c r="A1147" s="95">
        <v>45897</v>
      </c>
      <c r="B1147" s="63">
        <v>90</v>
      </c>
      <c r="BF1147">
        <v>603.25</v>
      </c>
      <c r="BG1147">
        <v>620</v>
      </c>
      <c r="BH1147">
        <v>626</v>
      </c>
      <c r="BI1147">
        <v>621</v>
      </c>
      <c r="BJ1147">
        <v>613</v>
      </c>
      <c r="BK1147">
        <v>595</v>
      </c>
      <c r="BL1147">
        <v>595</v>
      </c>
      <c r="BM1147">
        <v>596.5</v>
      </c>
      <c r="BN1147">
        <v>603.5</v>
      </c>
      <c r="BO1147">
        <v>603</v>
      </c>
      <c r="BP1147">
        <v>602.5</v>
      </c>
      <c r="BQ1147">
        <v>598.5</v>
      </c>
      <c r="BR1147">
        <v>598</v>
      </c>
      <c r="BS1147">
        <v>597.5</v>
      </c>
      <c r="BT1147">
        <v>583.5</v>
      </c>
      <c r="BU1147">
        <v>582.5</v>
      </c>
      <c r="BV1147">
        <v>581.5</v>
      </c>
    </row>
    <row r="1148" spans="1:74">
      <c r="A1148" s="95">
        <v>45898</v>
      </c>
      <c r="B1148" s="63">
        <v>110</v>
      </c>
      <c r="BF1148" s="28">
        <v>601.81299999999999</v>
      </c>
      <c r="BG1148">
        <v>615</v>
      </c>
      <c r="BH1148">
        <v>627</v>
      </c>
      <c r="BI1148">
        <v>622.5</v>
      </c>
      <c r="BJ1148">
        <v>616</v>
      </c>
      <c r="BK1148">
        <v>596</v>
      </c>
      <c r="BL1148">
        <v>595</v>
      </c>
      <c r="BM1148">
        <v>595.5</v>
      </c>
      <c r="BN1148">
        <v>605.5</v>
      </c>
      <c r="BO1148">
        <v>605.5</v>
      </c>
      <c r="BP1148">
        <v>605.5</v>
      </c>
      <c r="BQ1148">
        <v>599.5</v>
      </c>
      <c r="BR1148">
        <v>599</v>
      </c>
      <c r="BS1148">
        <v>598.5</v>
      </c>
      <c r="BT1148">
        <v>584.5</v>
      </c>
      <c r="BU1148">
        <v>584</v>
      </c>
      <c r="BV1148">
        <v>583.5</v>
      </c>
    </row>
    <row r="1149" spans="1:74">
      <c r="A1149" s="103">
        <v>45901</v>
      </c>
      <c r="BF1149" s="662">
        <v>601.81299999999999</v>
      </c>
      <c r="BG1149" s="176">
        <v>615</v>
      </c>
      <c r="BH1149" s="176">
        <v>627</v>
      </c>
      <c r="BI1149" s="176">
        <v>622.5</v>
      </c>
      <c r="BJ1149" s="176">
        <v>616</v>
      </c>
      <c r="BK1149" s="176">
        <v>596</v>
      </c>
      <c r="BL1149" s="176">
        <v>595</v>
      </c>
      <c r="BM1149" s="176">
        <v>595.5</v>
      </c>
      <c r="BN1149" s="176">
        <v>605.5</v>
      </c>
      <c r="BO1149" s="176">
        <v>605.5</v>
      </c>
      <c r="BP1149" s="176">
        <v>605.5</v>
      </c>
      <c r="BQ1149" s="176">
        <v>599.5</v>
      </c>
      <c r="BR1149" s="176">
        <v>599</v>
      </c>
      <c r="BS1149" s="176">
        <v>598.5</v>
      </c>
      <c r="BT1149" s="176">
        <v>584.5</v>
      </c>
      <c r="BU1149" s="176">
        <v>584</v>
      </c>
      <c r="BV1149" s="176">
        <v>583.5</v>
      </c>
    </row>
    <row r="1150" spans="1:74">
      <c r="A1150" s="95">
        <v>45902</v>
      </c>
      <c r="B1150" s="63">
        <v>325</v>
      </c>
      <c r="BF1150">
        <v>601.81299999999999</v>
      </c>
      <c r="BG1150">
        <v>621.33299999999997</v>
      </c>
      <c r="BH1150">
        <v>635.66700000000003</v>
      </c>
      <c r="BI1150">
        <v>630.33299999999997</v>
      </c>
      <c r="BJ1150">
        <v>622.66700000000003</v>
      </c>
      <c r="BK1150">
        <v>602.66700000000003</v>
      </c>
      <c r="BL1150">
        <v>599.66700000000003</v>
      </c>
      <c r="BM1150">
        <v>597.33299999999997</v>
      </c>
      <c r="BN1150">
        <v>608</v>
      </c>
      <c r="BO1150">
        <v>609.66700000000003</v>
      </c>
      <c r="BP1150">
        <v>611.33299999999997</v>
      </c>
      <c r="BQ1150">
        <v>604.66700000000003</v>
      </c>
      <c r="BR1150">
        <v>602.33299999999997</v>
      </c>
      <c r="BS1150">
        <v>600.33299999999997</v>
      </c>
      <c r="BT1150">
        <v>587</v>
      </c>
      <c r="BU1150">
        <v>586.66700000000003</v>
      </c>
      <c r="BV1150">
        <v>586.33299999999997</v>
      </c>
    </row>
    <row r="1151" spans="1:74">
      <c r="A1151" s="95">
        <v>45903</v>
      </c>
      <c r="B1151" s="63">
        <v>60</v>
      </c>
      <c r="BF1151">
        <v>601.81299999999999</v>
      </c>
      <c r="BG1151">
        <v>619.66700000000003</v>
      </c>
      <c r="BH1151">
        <v>635</v>
      </c>
      <c r="BI1151">
        <v>629</v>
      </c>
      <c r="BJ1151">
        <v>622</v>
      </c>
      <c r="BK1151">
        <v>603</v>
      </c>
      <c r="BL1151">
        <v>600</v>
      </c>
      <c r="BM1151">
        <v>597.66700000000003</v>
      </c>
      <c r="BN1151">
        <v>608.33299999999997</v>
      </c>
      <c r="BO1151">
        <v>610</v>
      </c>
      <c r="BP1151">
        <v>611.66700000000003</v>
      </c>
      <c r="BQ1151">
        <v>605</v>
      </c>
      <c r="BR1151">
        <v>602.66700000000003</v>
      </c>
      <c r="BS1151">
        <v>600.66700000000003</v>
      </c>
      <c r="BT1151">
        <v>587.33299999999997</v>
      </c>
      <c r="BU1151">
        <v>587</v>
      </c>
      <c r="BV1151">
        <v>586.66700000000003</v>
      </c>
    </row>
    <row r="1152" spans="1:74">
      <c r="A1152" s="95">
        <v>45904</v>
      </c>
      <c r="B1152" s="63">
        <v>285</v>
      </c>
      <c r="BG1152">
        <v>616</v>
      </c>
      <c r="BH1152">
        <v>627.33299999999997</v>
      </c>
      <c r="BI1152">
        <v>621.33299999999997</v>
      </c>
      <c r="BJ1152">
        <v>611.33299999999997</v>
      </c>
      <c r="BK1152">
        <v>596</v>
      </c>
      <c r="BL1152">
        <v>600</v>
      </c>
      <c r="BM1152">
        <v>600.33299999999997</v>
      </c>
      <c r="BN1152">
        <v>607</v>
      </c>
      <c r="BO1152">
        <v>607</v>
      </c>
      <c r="BP1152">
        <v>607</v>
      </c>
      <c r="BQ1152">
        <v>600</v>
      </c>
      <c r="BR1152">
        <v>599.33299999999997</v>
      </c>
      <c r="BS1152">
        <v>598.66700000000003</v>
      </c>
      <c r="BT1152">
        <v>582.16700000000003</v>
      </c>
      <c r="BU1152">
        <v>581.16700000000003</v>
      </c>
      <c r="BV1152">
        <v>580.16700000000003</v>
      </c>
    </row>
    <row r="1153" spans="1:74">
      <c r="A1153" s="95">
        <v>45905</v>
      </c>
      <c r="B1153" s="63">
        <v>120</v>
      </c>
      <c r="BG1153">
        <v>624</v>
      </c>
      <c r="BH1153">
        <v>629.33299999999997</v>
      </c>
      <c r="BI1153">
        <v>622</v>
      </c>
      <c r="BJ1153">
        <v>614</v>
      </c>
      <c r="BK1153">
        <v>595</v>
      </c>
      <c r="BL1153">
        <v>600</v>
      </c>
      <c r="BM1153">
        <v>599</v>
      </c>
      <c r="BN1153">
        <v>609</v>
      </c>
      <c r="BO1153">
        <v>608</v>
      </c>
      <c r="BP1153">
        <v>607</v>
      </c>
      <c r="BQ1153">
        <v>600.5</v>
      </c>
      <c r="BR1153">
        <v>599.83299999999997</v>
      </c>
      <c r="BS1153">
        <v>598.83299999999997</v>
      </c>
      <c r="BT1153">
        <v>587.16700000000003</v>
      </c>
      <c r="BU1153">
        <v>584.66700000000003</v>
      </c>
      <c r="BV1153">
        <v>582.66700000000003</v>
      </c>
    </row>
    <row r="1154" spans="1:74">
      <c r="A1154" s="95">
        <v>45908</v>
      </c>
      <c r="B1154" s="63">
        <v>10</v>
      </c>
      <c r="BG1154">
        <v>625</v>
      </c>
      <c r="BH1154">
        <v>636</v>
      </c>
      <c r="BI1154">
        <v>625</v>
      </c>
      <c r="BJ1154">
        <v>614</v>
      </c>
      <c r="BK1154">
        <v>595</v>
      </c>
      <c r="BL1154">
        <v>600</v>
      </c>
      <c r="BM1154">
        <v>599</v>
      </c>
      <c r="BN1154">
        <v>608</v>
      </c>
      <c r="BO1154">
        <v>608</v>
      </c>
      <c r="BP1154">
        <v>608</v>
      </c>
      <c r="BQ1154">
        <v>599</v>
      </c>
      <c r="BR1154">
        <v>599</v>
      </c>
      <c r="BS1154">
        <v>599</v>
      </c>
      <c r="BT1154">
        <v>583</v>
      </c>
      <c r="BU1154">
        <v>583</v>
      </c>
      <c r="BV1154">
        <v>583</v>
      </c>
    </row>
    <row r="1155" spans="1:74">
      <c r="A1155" s="95">
        <v>45909</v>
      </c>
      <c r="B1155" s="63">
        <v>350</v>
      </c>
      <c r="BG1155">
        <v>628</v>
      </c>
      <c r="BH1155">
        <v>645.33299999999997</v>
      </c>
      <c r="BI1155">
        <v>635.66700000000003</v>
      </c>
      <c r="BJ1155">
        <v>616.66700000000003</v>
      </c>
      <c r="BK1155">
        <v>594</v>
      </c>
      <c r="BL1155">
        <v>598.33299999999997</v>
      </c>
      <c r="BM1155">
        <v>599.66700000000003</v>
      </c>
      <c r="BN1155">
        <v>607.66700000000003</v>
      </c>
      <c r="BO1155">
        <v>607.66700000000003</v>
      </c>
      <c r="BP1155">
        <v>607.66700000000003</v>
      </c>
      <c r="BQ1155">
        <v>601</v>
      </c>
      <c r="BR1155">
        <v>600.33299999999997</v>
      </c>
      <c r="BS1155">
        <v>600</v>
      </c>
      <c r="BT1155">
        <v>582.16700000000003</v>
      </c>
      <c r="BU1155">
        <v>581.83299999999997</v>
      </c>
      <c r="BV1155">
        <v>581.5</v>
      </c>
    </row>
    <row r="1156" spans="1:74">
      <c r="A1156" s="95">
        <v>45910</v>
      </c>
      <c r="B1156" s="63">
        <v>0</v>
      </c>
      <c r="BG1156">
        <v>626</v>
      </c>
      <c r="BH1156">
        <v>643.66700000000003</v>
      </c>
      <c r="BI1156">
        <v>634.33299999999997</v>
      </c>
      <c r="BJ1156">
        <v>615.33299999999997</v>
      </c>
      <c r="BK1156">
        <v>592.66700000000003</v>
      </c>
      <c r="BL1156">
        <v>597</v>
      </c>
      <c r="BM1156">
        <v>598.33299999999997</v>
      </c>
      <c r="BN1156">
        <v>605.33299999999997</v>
      </c>
      <c r="BO1156">
        <v>605.33299999999997</v>
      </c>
      <c r="BP1156">
        <v>605.33299999999997</v>
      </c>
      <c r="BQ1156">
        <v>599.33299999999997</v>
      </c>
      <c r="BR1156">
        <v>598.66700000000003</v>
      </c>
      <c r="BS1156">
        <v>598.33299999999997</v>
      </c>
      <c r="BT1156">
        <v>582.83299999999997</v>
      </c>
      <c r="BU1156">
        <v>582.5</v>
      </c>
      <c r="BV1156">
        <v>582.16700000000003</v>
      </c>
    </row>
    <row r="1157" spans="1:74">
      <c r="A1157" s="95">
        <v>45911</v>
      </c>
      <c r="B1157" s="63">
        <v>0</v>
      </c>
      <c r="BG1157">
        <v>629</v>
      </c>
      <c r="BH1157">
        <v>644</v>
      </c>
      <c r="BI1157">
        <v>634.66700000000003</v>
      </c>
      <c r="BJ1157">
        <v>615.66700000000003</v>
      </c>
      <c r="BK1157">
        <v>593</v>
      </c>
      <c r="BL1157">
        <v>597.66700000000003</v>
      </c>
      <c r="BM1157">
        <v>598.66700000000003</v>
      </c>
      <c r="BN1157">
        <v>605.33299999999997</v>
      </c>
      <c r="BO1157">
        <v>605.33299999999997</v>
      </c>
      <c r="BP1157">
        <v>605.33299999999997</v>
      </c>
      <c r="BQ1157">
        <v>598.66700000000003</v>
      </c>
      <c r="BR1157">
        <v>598.33299999999997</v>
      </c>
      <c r="BS1157">
        <v>597.66700000000003</v>
      </c>
      <c r="BT1157">
        <v>582.66700000000003</v>
      </c>
      <c r="BU1157">
        <v>582.66700000000003</v>
      </c>
      <c r="BV1157">
        <v>582.66700000000003</v>
      </c>
    </row>
    <row r="1158" spans="1:74">
      <c r="A1158" s="95">
        <v>45912</v>
      </c>
      <c r="B1158" s="63">
        <v>260</v>
      </c>
      <c r="BG1158">
        <v>629</v>
      </c>
      <c r="BH1158">
        <v>648</v>
      </c>
      <c r="BI1158">
        <v>639</v>
      </c>
      <c r="BJ1158">
        <v>616</v>
      </c>
      <c r="BK1158">
        <v>597</v>
      </c>
      <c r="BL1158">
        <v>602</v>
      </c>
      <c r="BM1158">
        <v>601</v>
      </c>
      <c r="BN1158">
        <v>609</v>
      </c>
      <c r="BO1158">
        <v>610</v>
      </c>
      <c r="BP1158">
        <v>611</v>
      </c>
      <c r="BQ1158">
        <v>604</v>
      </c>
      <c r="BR1158">
        <v>604</v>
      </c>
      <c r="BS1158">
        <v>603</v>
      </c>
      <c r="BT1158">
        <v>589</v>
      </c>
      <c r="BU1158">
        <v>589</v>
      </c>
      <c r="BV1158">
        <v>589</v>
      </c>
    </row>
    <row r="1159" spans="1:74">
      <c r="A1159" s="95">
        <v>45915</v>
      </c>
      <c r="B1159" s="63">
        <v>165</v>
      </c>
      <c r="BG1159">
        <v>641</v>
      </c>
      <c r="BH1159">
        <v>657</v>
      </c>
      <c r="BI1159">
        <v>645</v>
      </c>
      <c r="BJ1159">
        <v>625</v>
      </c>
      <c r="BK1159">
        <v>602</v>
      </c>
      <c r="BL1159">
        <v>606</v>
      </c>
      <c r="BM1159">
        <v>605</v>
      </c>
      <c r="BN1159">
        <v>613</v>
      </c>
      <c r="BO1159">
        <v>614</v>
      </c>
      <c r="BP1159">
        <v>615</v>
      </c>
      <c r="BQ1159">
        <v>608</v>
      </c>
      <c r="BR1159">
        <v>608</v>
      </c>
      <c r="BS1159">
        <v>604</v>
      </c>
      <c r="BT1159">
        <v>593</v>
      </c>
      <c r="BU1159">
        <v>593</v>
      </c>
      <c r="BV1159">
        <v>591</v>
      </c>
    </row>
    <row r="1160" spans="1:74">
      <c r="A1160" s="95">
        <v>45916</v>
      </c>
      <c r="B1160" s="63">
        <v>225</v>
      </c>
      <c r="BG1160">
        <v>644</v>
      </c>
      <c r="BH1160">
        <v>665</v>
      </c>
      <c r="BI1160">
        <v>647</v>
      </c>
      <c r="BJ1160">
        <v>623</v>
      </c>
      <c r="BK1160">
        <v>597</v>
      </c>
      <c r="BL1160">
        <v>602</v>
      </c>
      <c r="BM1160">
        <v>604</v>
      </c>
      <c r="BN1160">
        <v>610</v>
      </c>
      <c r="BO1160">
        <v>611</v>
      </c>
      <c r="BP1160">
        <v>612</v>
      </c>
      <c r="BQ1160">
        <v>604</v>
      </c>
      <c r="BR1160">
        <v>604</v>
      </c>
      <c r="BS1160">
        <v>604</v>
      </c>
      <c r="BT1160">
        <v>587</v>
      </c>
      <c r="BU1160">
        <v>586</v>
      </c>
      <c r="BV1160">
        <v>585</v>
      </c>
    </row>
    <row r="1161" spans="1:74">
      <c r="A1161" s="95">
        <v>45917</v>
      </c>
      <c r="B1161" s="63">
        <v>210</v>
      </c>
      <c r="BG1161">
        <v>652</v>
      </c>
      <c r="BH1161">
        <v>674</v>
      </c>
      <c r="BI1161">
        <v>653.5</v>
      </c>
      <c r="BJ1161">
        <v>625</v>
      </c>
      <c r="BK1161">
        <v>600</v>
      </c>
      <c r="BL1161">
        <v>603</v>
      </c>
      <c r="BM1161">
        <v>605</v>
      </c>
      <c r="BN1161">
        <v>613.5</v>
      </c>
      <c r="BO1161">
        <v>614</v>
      </c>
      <c r="BP1161">
        <v>614.5</v>
      </c>
      <c r="BQ1161">
        <v>606</v>
      </c>
      <c r="BR1161">
        <v>606</v>
      </c>
      <c r="BS1161">
        <v>606</v>
      </c>
      <c r="BT1161">
        <v>587</v>
      </c>
      <c r="BU1161">
        <v>587</v>
      </c>
      <c r="BV1161">
        <v>587</v>
      </c>
    </row>
    <row r="1162" spans="1:74">
      <c r="A1162" s="95">
        <v>45918</v>
      </c>
      <c r="B1162" s="63">
        <v>0</v>
      </c>
      <c r="BG1162">
        <v>652</v>
      </c>
      <c r="BH1162">
        <v>670</v>
      </c>
      <c r="BI1162">
        <v>649</v>
      </c>
      <c r="BJ1162">
        <v>622</v>
      </c>
      <c r="BK1162">
        <v>600</v>
      </c>
      <c r="BL1162">
        <v>602</v>
      </c>
      <c r="BM1162">
        <v>604</v>
      </c>
      <c r="BN1162">
        <v>612</v>
      </c>
      <c r="BO1162">
        <v>612</v>
      </c>
      <c r="BP1162">
        <v>612</v>
      </c>
      <c r="BQ1162">
        <v>606</v>
      </c>
      <c r="BR1162">
        <v>605</v>
      </c>
      <c r="BS1162">
        <v>604</v>
      </c>
      <c r="BT1162">
        <v>587</v>
      </c>
      <c r="BU1162">
        <v>587</v>
      </c>
      <c r="BV1162">
        <v>586</v>
      </c>
    </row>
    <row r="1163" spans="1:74">
      <c r="A1163" s="95">
        <v>45919</v>
      </c>
      <c r="B1163" s="63">
        <v>70</v>
      </c>
      <c r="BG1163">
        <v>652</v>
      </c>
      <c r="BH1163">
        <v>667</v>
      </c>
      <c r="BI1163">
        <v>646</v>
      </c>
      <c r="BJ1163">
        <v>616</v>
      </c>
      <c r="BK1163">
        <v>598</v>
      </c>
      <c r="BL1163">
        <v>602</v>
      </c>
      <c r="BM1163">
        <v>604</v>
      </c>
      <c r="BN1163">
        <v>613</v>
      </c>
      <c r="BO1163">
        <v>612</v>
      </c>
      <c r="BP1163">
        <v>612</v>
      </c>
      <c r="BQ1163">
        <v>606</v>
      </c>
      <c r="BR1163">
        <v>605</v>
      </c>
      <c r="BS1163">
        <v>604</v>
      </c>
      <c r="BT1163">
        <v>588</v>
      </c>
      <c r="BU1163">
        <v>588</v>
      </c>
      <c r="BV1163">
        <v>587</v>
      </c>
    </row>
    <row r="1164" spans="1:74">
      <c r="A1164" s="95">
        <v>45922</v>
      </c>
      <c r="B1164" s="63">
        <v>50</v>
      </c>
      <c r="BG1164">
        <v>657</v>
      </c>
      <c r="BH1164">
        <v>676</v>
      </c>
      <c r="BI1164">
        <v>651</v>
      </c>
      <c r="BJ1164">
        <v>616</v>
      </c>
      <c r="BK1164">
        <v>599</v>
      </c>
      <c r="BL1164">
        <v>602</v>
      </c>
      <c r="BM1164">
        <v>604</v>
      </c>
      <c r="BN1164">
        <v>614</v>
      </c>
      <c r="BO1164">
        <v>613</v>
      </c>
      <c r="BP1164">
        <v>613</v>
      </c>
      <c r="BQ1164">
        <v>607</v>
      </c>
      <c r="BR1164">
        <v>606</v>
      </c>
      <c r="BS1164">
        <v>605</v>
      </c>
      <c r="BT1164">
        <v>589</v>
      </c>
      <c r="BU1164">
        <v>589</v>
      </c>
      <c r="BV1164">
        <v>588</v>
      </c>
    </row>
    <row r="1165" spans="1:74">
      <c r="A1165" s="95">
        <v>45923</v>
      </c>
      <c r="B1165" s="63">
        <v>140</v>
      </c>
      <c r="BG1165">
        <v>657</v>
      </c>
      <c r="BH1165">
        <v>679</v>
      </c>
      <c r="BI1165">
        <v>652</v>
      </c>
      <c r="BJ1165">
        <v>616</v>
      </c>
      <c r="BK1165">
        <v>599</v>
      </c>
      <c r="BL1165">
        <v>602</v>
      </c>
      <c r="BM1165">
        <v>604</v>
      </c>
      <c r="BN1165">
        <v>613</v>
      </c>
      <c r="BO1165">
        <v>612</v>
      </c>
      <c r="BP1165">
        <v>613</v>
      </c>
      <c r="BQ1165">
        <v>606</v>
      </c>
      <c r="BR1165">
        <v>605</v>
      </c>
      <c r="BS1165">
        <v>605</v>
      </c>
      <c r="BT1165">
        <v>589</v>
      </c>
      <c r="BU1165">
        <v>588</v>
      </c>
      <c r="BV1165">
        <v>587</v>
      </c>
    </row>
    <row r="1166" spans="1:74">
      <c r="A1166" s="95">
        <v>45924</v>
      </c>
      <c r="B1166" s="63">
        <v>120</v>
      </c>
      <c r="BG1166">
        <v>655</v>
      </c>
      <c r="BH1166">
        <v>679</v>
      </c>
      <c r="BI1166">
        <v>651</v>
      </c>
      <c r="BJ1166">
        <v>614</v>
      </c>
      <c r="BK1166">
        <v>599</v>
      </c>
      <c r="BL1166">
        <v>603</v>
      </c>
      <c r="BM1166">
        <v>604</v>
      </c>
      <c r="BN1166">
        <v>610</v>
      </c>
      <c r="BO1166">
        <v>611</v>
      </c>
      <c r="BP1166">
        <v>612</v>
      </c>
      <c r="BQ1166">
        <v>603</v>
      </c>
      <c r="BR1166">
        <v>603</v>
      </c>
      <c r="BS1166">
        <v>603</v>
      </c>
      <c r="BT1166">
        <v>586</v>
      </c>
      <c r="BU1166">
        <v>586</v>
      </c>
      <c r="BV1166">
        <v>586</v>
      </c>
    </row>
    <row r="1167" spans="1:74">
      <c r="A1167" s="95">
        <v>45925</v>
      </c>
      <c r="B1167" s="63">
        <v>65</v>
      </c>
      <c r="BG1167" s="176">
        <v>657</v>
      </c>
      <c r="BH1167" s="176">
        <v>685</v>
      </c>
      <c r="BI1167" s="176">
        <v>654</v>
      </c>
      <c r="BJ1167" s="176">
        <v>619</v>
      </c>
      <c r="BK1167" s="176">
        <v>600</v>
      </c>
      <c r="BL1167" s="176">
        <v>603</v>
      </c>
      <c r="BM1167" s="176">
        <v>604</v>
      </c>
      <c r="BN1167" s="176">
        <v>613</v>
      </c>
      <c r="BO1167" s="176">
        <v>614</v>
      </c>
      <c r="BP1167" s="176">
        <v>615</v>
      </c>
      <c r="BQ1167" s="176">
        <v>605</v>
      </c>
      <c r="BR1167" s="176">
        <v>605</v>
      </c>
      <c r="BS1167" s="176">
        <v>605</v>
      </c>
      <c r="BT1167" s="176">
        <v>586</v>
      </c>
      <c r="BU1167" s="176">
        <v>586</v>
      </c>
      <c r="BV1167" s="176">
        <v>586</v>
      </c>
    </row>
    <row r="1168" spans="1:74">
      <c r="A1168" s="95">
        <v>45926</v>
      </c>
      <c r="B1168" s="63">
        <v>0</v>
      </c>
      <c r="BG1168">
        <v>657</v>
      </c>
      <c r="BH1168">
        <v>688</v>
      </c>
      <c r="BI1168">
        <v>654</v>
      </c>
      <c r="BJ1168">
        <v>619</v>
      </c>
      <c r="BK1168">
        <v>595</v>
      </c>
      <c r="BL1168">
        <v>600</v>
      </c>
      <c r="BM1168">
        <v>604</v>
      </c>
      <c r="BN1168">
        <v>611</v>
      </c>
      <c r="BO1168">
        <v>612</v>
      </c>
      <c r="BP1168">
        <v>613</v>
      </c>
      <c r="BQ1168">
        <v>604</v>
      </c>
      <c r="BR1168">
        <v>604</v>
      </c>
      <c r="BS1168">
        <v>604</v>
      </c>
      <c r="BT1168">
        <v>586</v>
      </c>
      <c r="BU1168">
        <v>586</v>
      </c>
      <c r="BV1168">
        <v>586</v>
      </c>
    </row>
    <row r="1169" spans="1:74">
      <c r="A1169" s="95">
        <v>45929</v>
      </c>
      <c r="B1169" s="63">
        <v>10</v>
      </c>
      <c r="BG1169">
        <v>657</v>
      </c>
      <c r="BH1169">
        <v>686</v>
      </c>
      <c r="BI1169">
        <v>651</v>
      </c>
      <c r="BJ1169">
        <v>617</v>
      </c>
      <c r="BK1169">
        <v>595</v>
      </c>
      <c r="BL1169">
        <v>600</v>
      </c>
      <c r="BM1169">
        <v>604</v>
      </c>
      <c r="BN1169">
        <v>611</v>
      </c>
      <c r="BO1169">
        <v>612</v>
      </c>
      <c r="BP1169">
        <v>613</v>
      </c>
      <c r="BQ1169">
        <v>604</v>
      </c>
      <c r="BR1169">
        <v>604</v>
      </c>
      <c r="BS1169">
        <v>604</v>
      </c>
      <c r="BT1169">
        <v>586</v>
      </c>
      <c r="BU1169">
        <v>586</v>
      </c>
      <c r="BV1169">
        <v>586</v>
      </c>
    </row>
    <row r="1170" spans="1:74">
      <c r="A1170" s="95">
        <v>45930</v>
      </c>
      <c r="B1170" s="63">
        <v>220</v>
      </c>
      <c r="BG1170" s="28">
        <v>658.35199999999998</v>
      </c>
      <c r="BH1170">
        <v>693</v>
      </c>
      <c r="BI1170">
        <v>651</v>
      </c>
      <c r="BJ1170">
        <v>620</v>
      </c>
      <c r="BK1170">
        <v>599</v>
      </c>
      <c r="BL1170">
        <v>604</v>
      </c>
      <c r="BM1170">
        <v>606</v>
      </c>
      <c r="BN1170">
        <v>615</v>
      </c>
      <c r="BO1170">
        <v>615</v>
      </c>
      <c r="BP1170">
        <v>615</v>
      </c>
      <c r="BQ1170">
        <v>608</v>
      </c>
      <c r="BR1170">
        <v>608</v>
      </c>
      <c r="BS1170">
        <v>608</v>
      </c>
      <c r="BT1170">
        <v>590</v>
      </c>
      <c r="BU1170">
        <v>590</v>
      </c>
      <c r="BV1170">
        <v>590</v>
      </c>
    </row>
    <row r="1171" spans="1:74">
      <c r="A1171" s="95">
        <v>45931</v>
      </c>
      <c r="B1171" s="63">
        <v>285</v>
      </c>
      <c r="BG1171">
        <v>658.35199999999998</v>
      </c>
      <c r="BH1171">
        <v>720</v>
      </c>
      <c r="BI1171">
        <v>670</v>
      </c>
      <c r="BJ1171">
        <v>622</v>
      </c>
      <c r="BK1171">
        <v>601</v>
      </c>
      <c r="BL1171">
        <v>604</v>
      </c>
      <c r="BM1171">
        <v>607</v>
      </c>
      <c r="BN1171">
        <v>615</v>
      </c>
      <c r="BO1171">
        <v>615</v>
      </c>
      <c r="BP1171">
        <v>615</v>
      </c>
      <c r="BQ1171">
        <v>610</v>
      </c>
      <c r="BR1171">
        <v>610</v>
      </c>
      <c r="BS1171">
        <v>610</v>
      </c>
      <c r="BT1171">
        <v>590</v>
      </c>
      <c r="BU1171">
        <v>590</v>
      </c>
      <c r="BV1171">
        <v>590</v>
      </c>
    </row>
    <row r="1172" spans="1:74">
      <c r="A1172" s="95">
        <v>45932</v>
      </c>
      <c r="B1172" s="63">
        <v>70</v>
      </c>
      <c r="BG1172">
        <v>658.35199999999998</v>
      </c>
      <c r="BH1172">
        <v>750</v>
      </c>
      <c r="BI1172">
        <v>682</v>
      </c>
      <c r="BJ1172">
        <v>629</v>
      </c>
      <c r="BK1172">
        <v>609</v>
      </c>
      <c r="BL1172">
        <v>614</v>
      </c>
      <c r="BM1172">
        <v>615</v>
      </c>
      <c r="BN1172">
        <v>622</v>
      </c>
      <c r="BO1172">
        <v>623</v>
      </c>
      <c r="BP1172">
        <v>624</v>
      </c>
      <c r="BQ1172">
        <v>616</v>
      </c>
      <c r="BR1172">
        <v>616</v>
      </c>
      <c r="BS1172">
        <v>616</v>
      </c>
      <c r="BT1172">
        <v>596</v>
      </c>
      <c r="BU1172">
        <v>596</v>
      </c>
      <c r="BV1172">
        <v>595</v>
      </c>
    </row>
    <row r="1173" spans="1:74">
      <c r="A1173" s="95">
        <v>45933</v>
      </c>
      <c r="B1173" s="63">
        <v>585</v>
      </c>
      <c r="BH1173">
        <v>790</v>
      </c>
      <c r="BI1173">
        <v>715</v>
      </c>
      <c r="BJ1173">
        <v>650</v>
      </c>
      <c r="BK1173">
        <v>628</v>
      </c>
      <c r="BL1173">
        <v>630</v>
      </c>
      <c r="BM1173">
        <v>633</v>
      </c>
      <c r="BN1173">
        <v>641</v>
      </c>
      <c r="BO1173">
        <v>642</v>
      </c>
      <c r="BP1173">
        <v>643</v>
      </c>
      <c r="BQ1173">
        <v>632</v>
      </c>
      <c r="BR1173">
        <v>632</v>
      </c>
      <c r="BS1173">
        <v>632</v>
      </c>
      <c r="BT1173">
        <v>610</v>
      </c>
      <c r="BU1173">
        <v>610</v>
      </c>
      <c r="BV1173">
        <v>610</v>
      </c>
    </row>
    <row r="1174" spans="1:74">
      <c r="A1174" s="95">
        <v>45936</v>
      </c>
      <c r="B1174" s="63">
        <v>180</v>
      </c>
      <c r="BH1174">
        <v>800</v>
      </c>
      <c r="BI1174">
        <v>715</v>
      </c>
      <c r="BJ1174">
        <v>650</v>
      </c>
      <c r="BK1174">
        <v>625</v>
      </c>
      <c r="BL1174">
        <v>630</v>
      </c>
      <c r="BM1174">
        <v>635</v>
      </c>
      <c r="BN1174">
        <v>645</v>
      </c>
      <c r="BO1174">
        <v>645</v>
      </c>
      <c r="BP1174">
        <v>645</v>
      </c>
      <c r="BQ1174">
        <v>632</v>
      </c>
      <c r="BR1174">
        <v>632</v>
      </c>
      <c r="BS1174">
        <v>632</v>
      </c>
      <c r="BT1174">
        <v>610</v>
      </c>
      <c r="BU1174">
        <v>610</v>
      </c>
      <c r="BV1174">
        <v>610</v>
      </c>
    </row>
    <row r="1175" spans="1:74">
      <c r="A1175" s="95">
        <v>45937</v>
      </c>
      <c r="B1175" s="63">
        <v>185</v>
      </c>
      <c r="BH1175">
        <v>800</v>
      </c>
      <c r="BI1175">
        <v>700</v>
      </c>
      <c r="BJ1175">
        <v>640</v>
      </c>
      <c r="BK1175">
        <v>615</v>
      </c>
      <c r="BL1175">
        <v>625</v>
      </c>
      <c r="BM1175">
        <v>635</v>
      </c>
      <c r="BN1175">
        <v>642</v>
      </c>
      <c r="BO1175">
        <v>645</v>
      </c>
      <c r="BP1175">
        <v>642</v>
      </c>
      <c r="BQ1175">
        <v>630</v>
      </c>
      <c r="BR1175">
        <v>630</v>
      </c>
      <c r="BS1175">
        <v>630</v>
      </c>
      <c r="BT1175">
        <v>608</v>
      </c>
      <c r="BU1175">
        <v>608</v>
      </c>
      <c r="BV1175">
        <v>608</v>
      </c>
    </row>
    <row r="1176" spans="1:74">
      <c r="A1176" s="95">
        <v>45938</v>
      </c>
      <c r="B1176" s="63">
        <v>70</v>
      </c>
      <c r="BH1176">
        <v>755</v>
      </c>
      <c r="BI1176">
        <v>675</v>
      </c>
      <c r="BJ1176">
        <v>625</v>
      </c>
      <c r="BK1176">
        <v>608</v>
      </c>
      <c r="BL1176">
        <v>617</v>
      </c>
      <c r="BM1176">
        <v>627</v>
      </c>
      <c r="BN1176">
        <v>635</v>
      </c>
      <c r="BO1176">
        <v>635</v>
      </c>
      <c r="BP1176">
        <v>635</v>
      </c>
      <c r="BQ1176">
        <v>625</v>
      </c>
      <c r="BR1176">
        <v>625</v>
      </c>
      <c r="BS1176">
        <v>625</v>
      </c>
      <c r="BT1176">
        <v>603</v>
      </c>
      <c r="BU1176">
        <v>603</v>
      </c>
      <c r="BV1176">
        <v>603</v>
      </c>
    </row>
    <row r="1177" spans="1:74">
      <c r="A1177" s="95">
        <v>45939</v>
      </c>
      <c r="B1177" s="63">
        <v>276</v>
      </c>
      <c r="BH1177">
        <v>725</v>
      </c>
      <c r="BI1177">
        <v>675</v>
      </c>
      <c r="BJ1177">
        <v>620</v>
      </c>
      <c r="BK1177">
        <v>598</v>
      </c>
      <c r="BL1177">
        <v>607</v>
      </c>
      <c r="BM1177">
        <v>620</v>
      </c>
      <c r="BN1177">
        <v>630</v>
      </c>
      <c r="BO1177">
        <v>631</v>
      </c>
      <c r="BP1177">
        <v>631</v>
      </c>
      <c r="BQ1177">
        <v>625</v>
      </c>
      <c r="BR1177">
        <v>625</v>
      </c>
      <c r="BS1177">
        <v>625</v>
      </c>
      <c r="BT1177">
        <v>603</v>
      </c>
      <c r="BU1177">
        <v>603</v>
      </c>
      <c r="BV1177">
        <v>603</v>
      </c>
    </row>
    <row r="1178" spans="1:74">
      <c r="A1178" s="95">
        <v>45940</v>
      </c>
      <c r="B1178" s="63">
        <v>200</v>
      </c>
      <c r="BH1178">
        <v>715</v>
      </c>
      <c r="BI1178">
        <v>665</v>
      </c>
      <c r="BJ1178">
        <v>620</v>
      </c>
      <c r="BK1178">
        <v>605</v>
      </c>
      <c r="BL1178">
        <v>615</v>
      </c>
      <c r="BM1178">
        <v>625</v>
      </c>
      <c r="BN1178">
        <v>640</v>
      </c>
      <c r="BO1178">
        <v>640</v>
      </c>
      <c r="BP1178">
        <v>640</v>
      </c>
      <c r="BQ1178">
        <v>630</v>
      </c>
      <c r="BR1178">
        <v>630</v>
      </c>
      <c r="BS1178">
        <v>630</v>
      </c>
      <c r="BT1178">
        <v>608</v>
      </c>
      <c r="BU1178">
        <v>608</v>
      </c>
      <c r="BV1178">
        <v>608</v>
      </c>
    </row>
    <row r="1179" spans="1:74">
      <c r="A1179" s="95">
        <v>45943</v>
      </c>
      <c r="B1179" s="63">
        <v>10</v>
      </c>
      <c r="BH1179">
        <v>730</v>
      </c>
      <c r="BI1179">
        <v>665</v>
      </c>
      <c r="BJ1179">
        <v>620</v>
      </c>
      <c r="BK1179">
        <v>605</v>
      </c>
      <c r="BL1179">
        <v>615</v>
      </c>
      <c r="BM1179">
        <v>627</v>
      </c>
      <c r="BN1179">
        <v>640</v>
      </c>
      <c r="BO1179">
        <v>640</v>
      </c>
      <c r="BP1179">
        <v>640</v>
      </c>
      <c r="BQ1179">
        <v>630</v>
      </c>
      <c r="BR1179">
        <v>630</v>
      </c>
      <c r="BS1179">
        <v>630</v>
      </c>
      <c r="BT1179">
        <v>608</v>
      </c>
      <c r="BU1179">
        <v>608</v>
      </c>
      <c r="BV1179">
        <v>605</v>
      </c>
    </row>
    <row r="1180" spans="1:74">
      <c r="A1180" s="95">
        <v>45944</v>
      </c>
      <c r="B1180" s="63">
        <v>90</v>
      </c>
      <c r="BH1180">
        <v>745</v>
      </c>
      <c r="BI1180">
        <v>670</v>
      </c>
      <c r="BJ1180">
        <v>620</v>
      </c>
      <c r="BK1180">
        <v>602</v>
      </c>
      <c r="BL1180">
        <v>610</v>
      </c>
      <c r="BM1180">
        <v>622</v>
      </c>
      <c r="BN1180">
        <v>634</v>
      </c>
      <c r="BO1180">
        <v>634</v>
      </c>
      <c r="BP1180">
        <v>634</v>
      </c>
      <c r="BQ1180">
        <v>626</v>
      </c>
      <c r="BR1180">
        <v>626</v>
      </c>
      <c r="BS1180">
        <v>626</v>
      </c>
      <c r="BT1180">
        <v>604</v>
      </c>
      <c r="BU1180">
        <v>604</v>
      </c>
      <c r="BV1180">
        <v>604</v>
      </c>
    </row>
    <row r="1181" spans="1:74">
      <c r="A1181" s="95">
        <v>45945</v>
      </c>
      <c r="B1181" s="63">
        <v>50</v>
      </c>
      <c r="BH1181">
        <v>770</v>
      </c>
      <c r="BI1181">
        <v>672</v>
      </c>
      <c r="BJ1181">
        <v>630</v>
      </c>
      <c r="BK1181">
        <v>602</v>
      </c>
      <c r="BL1181">
        <v>612</v>
      </c>
      <c r="BM1181">
        <v>622</v>
      </c>
      <c r="BN1181">
        <v>634</v>
      </c>
      <c r="BO1181">
        <v>634</v>
      </c>
      <c r="BP1181">
        <v>634</v>
      </c>
      <c r="BQ1181">
        <v>626</v>
      </c>
      <c r="BR1181">
        <v>626</v>
      </c>
      <c r="BS1181">
        <v>626</v>
      </c>
      <c r="BT1181">
        <v>604</v>
      </c>
      <c r="BU1181">
        <v>604</v>
      </c>
      <c r="BV1181">
        <v>604</v>
      </c>
    </row>
    <row r="1182" spans="1:74">
      <c r="A1182" s="95">
        <v>45946</v>
      </c>
      <c r="B1182" s="63">
        <v>0</v>
      </c>
      <c r="BH1182">
        <v>780</v>
      </c>
      <c r="BI1182">
        <v>680</v>
      </c>
      <c r="BJ1182">
        <v>628</v>
      </c>
      <c r="BK1182">
        <v>604</v>
      </c>
      <c r="BL1182">
        <v>612</v>
      </c>
      <c r="BM1182">
        <v>622</v>
      </c>
      <c r="BN1182">
        <v>634</v>
      </c>
      <c r="BO1182">
        <v>635</v>
      </c>
      <c r="BP1182">
        <v>635</v>
      </c>
      <c r="BQ1182">
        <v>630</v>
      </c>
      <c r="BR1182">
        <v>628</v>
      </c>
      <c r="BS1182">
        <v>626</v>
      </c>
      <c r="BT1182">
        <v>615</v>
      </c>
      <c r="BU1182">
        <v>610</v>
      </c>
      <c r="BV1182">
        <v>610</v>
      </c>
    </row>
    <row r="1183" spans="1:74">
      <c r="A1183" s="95">
        <v>45947</v>
      </c>
      <c r="B1183">
        <v>0</v>
      </c>
      <c r="BH1183">
        <v>790</v>
      </c>
      <c r="BI1183">
        <v>690</v>
      </c>
      <c r="BJ1183">
        <v>629</v>
      </c>
      <c r="BK1183">
        <v>602</v>
      </c>
      <c r="BL1183">
        <v>609</v>
      </c>
      <c r="BM1183">
        <v>619</v>
      </c>
      <c r="BN1183">
        <v>634</v>
      </c>
      <c r="BO1183">
        <v>634</v>
      </c>
      <c r="BP1183">
        <v>634</v>
      </c>
      <c r="BQ1183">
        <v>628</v>
      </c>
      <c r="BR1183">
        <v>627</v>
      </c>
      <c r="BS1183">
        <v>627</v>
      </c>
      <c r="BT1183">
        <v>611</v>
      </c>
      <c r="BU1183">
        <v>610</v>
      </c>
      <c r="BV1183">
        <v>610</v>
      </c>
    </row>
    <row r="1184" spans="1:74">
      <c r="A1184" s="95">
        <v>45950</v>
      </c>
      <c r="B1184">
        <v>98</v>
      </c>
      <c r="BH1184">
        <v>805</v>
      </c>
      <c r="BI1184">
        <v>698</v>
      </c>
      <c r="BJ1184">
        <v>633</v>
      </c>
      <c r="BK1184">
        <v>606</v>
      </c>
      <c r="BL1184">
        <v>610</v>
      </c>
      <c r="BM1184">
        <v>620</v>
      </c>
      <c r="BN1184">
        <v>634</v>
      </c>
      <c r="BO1184">
        <v>634</v>
      </c>
      <c r="BP1184">
        <v>634</v>
      </c>
      <c r="BQ1184">
        <v>628</v>
      </c>
      <c r="BR1184">
        <v>628</v>
      </c>
      <c r="BS1184">
        <v>628</v>
      </c>
      <c r="BT1184">
        <v>611</v>
      </c>
      <c r="BU1184">
        <v>610</v>
      </c>
      <c r="BV1184">
        <v>610</v>
      </c>
    </row>
    <row r="1185" spans="1:74">
      <c r="A1185" s="95">
        <v>45951</v>
      </c>
      <c r="B1185">
        <v>50</v>
      </c>
      <c r="BH1185">
        <v>805</v>
      </c>
      <c r="BI1185">
        <v>707</v>
      </c>
      <c r="BJ1185">
        <v>637</v>
      </c>
      <c r="BK1185">
        <v>603</v>
      </c>
      <c r="BL1185">
        <v>610</v>
      </c>
      <c r="BM1185">
        <v>620</v>
      </c>
      <c r="BN1185">
        <v>634</v>
      </c>
      <c r="BO1185">
        <v>634</v>
      </c>
      <c r="BP1185">
        <v>634</v>
      </c>
      <c r="BQ1185">
        <v>628</v>
      </c>
      <c r="BR1185">
        <v>628</v>
      </c>
      <c r="BS1185">
        <v>628</v>
      </c>
      <c r="BT1185">
        <v>611</v>
      </c>
      <c r="BU1185">
        <v>610</v>
      </c>
      <c r="BV1185">
        <v>610</v>
      </c>
    </row>
    <row r="1186" spans="1:74">
      <c r="A1186" s="95">
        <v>45952</v>
      </c>
      <c r="B1186">
        <v>10</v>
      </c>
      <c r="BH1186">
        <v>800</v>
      </c>
      <c r="BI1186">
        <v>707</v>
      </c>
      <c r="BJ1186">
        <v>637</v>
      </c>
      <c r="BK1186">
        <v>613</v>
      </c>
      <c r="BL1186">
        <v>621</v>
      </c>
      <c r="BM1186">
        <v>631</v>
      </c>
      <c r="BN1186">
        <v>642</v>
      </c>
      <c r="BO1186">
        <v>642</v>
      </c>
      <c r="BP1186">
        <v>642</v>
      </c>
      <c r="BQ1186">
        <v>637</v>
      </c>
      <c r="BR1186">
        <v>637</v>
      </c>
      <c r="BS1186">
        <v>637</v>
      </c>
      <c r="BT1186">
        <v>619</v>
      </c>
      <c r="BU1186">
        <v>619</v>
      </c>
      <c r="BV1186">
        <v>619</v>
      </c>
    </row>
    <row r="1187" spans="1:74">
      <c r="A1187" s="95">
        <v>45953</v>
      </c>
      <c r="B1187">
        <v>55</v>
      </c>
      <c r="BH1187">
        <v>800</v>
      </c>
      <c r="BI1187">
        <v>700</v>
      </c>
      <c r="BJ1187">
        <v>633</v>
      </c>
      <c r="BK1187">
        <v>610</v>
      </c>
      <c r="BL1187">
        <v>619</v>
      </c>
      <c r="BM1187">
        <v>631</v>
      </c>
      <c r="BN1187">
        <v>642</v>
      </c>
      <c r="BO1187">
        <v>642</v>
      </c>
      <c r="BP1187">
        <v>642</v>
      </c>
      <c r="BQ1187">
        <v>637</v>
      </c>
      <c r="BR1187">
        <v>637</v>
      </c>
      <c r="BS1187">
        <v>637</v>
      </c>
      <c r="BT1187">
        <v>620</v>
      </c>
      <c r="BU1187">
        <v>620</v>
      </c>
      <c r="BV1187">
        <v>620</v>
      </c>
    </row>
    <row r="1188" spans="1:74">
      <c r="A1188" s="95">
        <v>45954</v>
      </c>
      <c r="B1188">
        <v>510</v>
      </c>
      <c r="BH1188">
        <v>800</v>
      </c>
      <c r="BI1188">
        <v>700</v>
      </c>
      <c r="BJ1188">
        <v>630</v>
      </c>
      <c r="BK1188">
        <v>610</v>
      </c>
      <c r="BL1188">
        <v>618</v>
      </c>
      <c r="BM1188">
        <v>631</v>
      </c>
      <c r="BN1188">
        <v>644</v>
      </c>
      <c r="BO1188">
        <v>644</v>
      </c>
      <c r="BP1188">
        <v>644</v>
      </c>
      <c r="BQ1188">
        <v>636</v>
      </c>
      <c r="BR1188">
        <v>636</v>
      </c>
      <c r="BS1188">
        <v>636</v>
      </c>
      <c r="BT1188">
        <v>619</v>
      </c>
      <c r="BU1188">
        <v>619</v>
      </c>
      <c r="BV1188">
        <v>619</v>
      </c>
    </row>
    <row r="1189" spans="1:74">
      <c r="A1189" s="95">
        <v>45957</v>
      </c>
      <c r="B1189">
        <v>80</v>
      </c>
      <c r="BH1189">
        <v>795</v>
      </c>
      <c r="BI1189">
        <v>696</v>
      </c>
      <c r="BJ1189">
        <v>626</v>
      </c>
      <c r="BK1189">
        <v>608</v>
      </c>
      <c r="BL1189">
        <v>614</v>
      </c>
      <c r="BM1189">
        <v>629</v>
      </c>
      <c r="BN1189">
        <v>642</v>
      </c>
      <c r="BO1189">
        <v>642</v>
      </c>
      <c r="BP1189">
        <v>642</v>
      </c>
      <c r="BQ1189">
        <v>634</v>
      </c>
      <c r="BR1189">
        <v>634</v>
      </c>
      <c r="BS1189">
        <v>634</v>
      </c>
      <c r="BT1189">
        <v>617</v>
      </c>
      <c r="BU1189">
        <v>617</v>
      </c>
      <c r="BV1189">
        <v>617</v>
      </c>
    </row>
    <row r="1190" spans="1:74">
      <c r="A1190" s="95" t="s">
        <v>4586</v>
      </c>
      <c r="B1190" t="s">
        <v>4587</v>
      </c>
      <c r="BH1190" t="s">
        <v>4588</v>
      </c>
      <c r="BI1190" t="s">
        <v>4589</v>
      </c>
      <c r="BJ1190" t="s">
        <v>4590</v>
      </c>
      <c r="BK1190" t="s">
        <v>4591</v>
      </c>
      <c r="BL1190" t="s">
        <v>4592</v>
      </c>
      <c r="BM1190" t="s">
        <v>4593</v>
      </c>
      <c r="BN1190" t="s">
        <v>4594</v>
      </c>
      <c r="BO1190" t="s">
        <v>4595</v>
      </c>
      <c r="BP1190" t="s">
        <v>4596</v>
      </c>
      <c r="BQ1190" t="s">
        <v>4597</v>
      </c>
      <c r="BR1190" t="s">
        <v>4598</v>
      </c>
      <c r="BS1190" t="s">
        <v>4599</v>
      </c>
      <c r="BT1190" t="s">
        <v>4600</v>
      </c>
      <c r="BU1190" t="s">
        <v>4601</v>
      </c>
      <c r="BV1190" t="s">
        <v>4602</v>
      </c>
    </row>
    <row r="1191" spans="1:74">
      <c r="A1191" s="95">
        <v>45951</v>
      </c>
    </row>
    <row r="1192" spans="1:74">
      <c r="A1192" s="95">
        <v>45952</v>
      </c>
    </row>
    <row r="1193" spans="1:74">
      <c r="A1193" s="95">
        <v>45953</v>
      </c>
      <c r="BI1193" s="1180">
        <v>0</v>
      </c>
    </row>
    <row r="1194" spans="1:74" ht="40.9" thickBot="1">
      <c r="A1194" s="95">
        <v>45954</v>
      </c>
      <c r="BI1194" s="1179" t="s">
        <v>4464</v>
      </c>
    </row>
    <row r="1195" spans="1:74" ht="27.4" thickBot="1">
      <c r="A1195" s="95">
        <v>45957</v>
      </c>
      <c r="BI1195" s="858" t="s">
        <v>4210</v>
      </c>
      <c r="BJ1195" s="858" t="s">
        <v>4211</v>
      </c>
      <c r="BK1195" s="858" t="s">
        <v>4212</v>
      </c>
      <c r="BL1195" s="858" t="s">
        <v>4213</v>
      </c>
      <c r="BM1195" s="858" t="s">
        <v>369</v>
      </c>
      <c r="BN1195" s="858" t="s">
        <v>4214</v>
      </c>
      <c r="BO1195" s="858" t="s">
        <v>4215</v>
      </c>
      <c r="BP1195" s="858" t="s">
        <v>4216</v>
      </c>
      <c r="BQ1195" s="859" t="s">
        <v>4217</v>
      </c>
    </row>
    <row r="1196" spans="1:74" ht="14.65" thickBot="1">
      <c r="A1196" s="95">
        <v>45958</v>
      </c>
      <c r="BI1196" s="860">
        <v>45931</v>
      </c>
      <c r="BJ1196" s="861" t="s">
        <v>436</v>
      </c>
      <c r="BK1196" s="861" t="s">
        <v>436</v>
      </c>
      <c r="BL1196" s="861" t="s">
        <v>436</v>
      </c>
      <c r="BM1196" s="861" t="s">
        <v>436</v>
      </c>
      <c r="BN1196" s="861">
        <v>10</v>
      </c>
      <c r="BO1196" s="861">
        <v>780</v>
      </c>
      <c r="BP1196" s="861">
        <v>0</v>
      </c>
      <c r="BQ1196" s="872">
        <v>1019</v>
      </c>
    </row>
    <row r="1197" spans="1:74" ht="14.65" thickBot="1">
      <c r="A1197" s="95">
        <v>45959</v>
      </c>
      <c r="BI1197" s="865">
        <v>45962</v>
      </c>
      <c r="BJ1197" s="863" t="s">
        <v>436</v>
      </c>
      <c r="BK1197" s="863" t="s">
        <v>436</v>
      </c>
      <c r="BL1197" s="863" t="s">
        <v>436</v>
      </c>
      <c r="BM1197" s="863" t="s">
        <v>436</v>
      </c>
      <c r="BN1197" s="863">
        <v>8</v>
      </c>
      <c r="BO1197" s="863">
        <v>680</v>
      </c>
      <c r="BP1197" s="863">
        <v>0</v>
      </c>
      <c r="BQ1197" s="875">
        <v>831</v>
      </c>
    </row>
    <row r="1198" spans="1:74" ht="14.65" thickBot="1">
      <c r="A1198" s="95">
        <v>45960</v>
      </c>
      <c r="BI1198" s="860">
        <v>45992</v>
      </c>
      <c r="BJ1198" s="861" t="s">
        <v>436</v>
      </c>
      <c r="BK1198" s="861" t="s">
        <v>436</v>
      </c>
      <c r="BL1198" s="861" t="s">
        <v>436</v>
      </c>
      <c r="BM1198" s="861" t="s">
        <v>436</v>
      </c>
      <c r="BN1198" s="861">
        <v>-2</v>
      </c>
      <c r="BO1198" s="861">
        <v>628</v>
      </c>
      <c r="BP1198" s="861">
        <v>0</v>
      </c>
      <c r="BQ1198" s="874">
        <v>818</v>
      </c>
    </row>
    <row r="1199" spans="1:74" ht="14.65" thickBot="1">
      <c r="A1199" s="95">
        <v>45961</v>
      </c>
      <c r="BI1199" s="865">
        <v>46023</v>
      </c>
      <c r="BJ1199" s="863" t="s">
        <v>436</v>
      </c>
      <c r="BK1199" s="863" t="s">
        <v>436</v>
      </c>
      <c r="BL1199" s="863" t="s">
        <v>436</v>
      </c>
      <c r="BM1199" s="863" t="s">
        <v>436</v>
      </c>
      <c r="BN1199" s="863">
        <v>2</v>
      </c>
      <c r="BO1199" s="863">
        <v>604</v>
      </c>
      <c r="BP1199" s="863">
        <v>0</v>
      </c>
      <c r="BQ1199" s="875">
        <v>576</v>
      </c>
    </row>
    <row r="1200" spans="1:74" ht="14.65" thickBot="1">
      <c r="A1200" s="95">
        <v>45964</v>
      </c>
      <c r="BI1200" s="860">
        <v>46054</v>
      </c>
      <c r="BJ1200" s="861" t="s">
        <v>436</v>
      </c>
      <c r="BK1200" s="861" t="s">
        <v>436</v>
      </c>
      <c r="BL1200" s="861" t="s">
        <v>436</v>
      </c>
      <c r="BM1200" s="861" t="s">
        <v>436</v>
      </c>
      <c r="BN1200" s="861">
        <v>0</v>
      </c>
      <c r="BO1200" s="861">
        <v>612</v>
      </c>
      <c r="BP1200" s="861">
        <v>0</v>
      </c>
      <c r="BQ1200" s="874">
        <v>414</v>
      </c>
    </row>
    <row r="1201" spans="1:69" ht="14.65" thickBot="1">
      <c r="A1201" s="95">
        <v>45965</v>
      </c>
      <c r="BI1201" s="865">
        <v>46082</v>
      </c>
      <c r="BJ1201" s="863" t="s">
        <v>436</v>
      </c>
      <c r="BK1201" s="863" t="s">
        <v>436</v>
      </c>
      <c r="BL1201" s="863" t="s">
        <v>436</v>
      </c>
      <c r="BM1201" s="863" t="s">
        <v>436</v>
      </c>
      <c r="BN1201" s="863">
        <v>0</v>
      </c>
      <c r="BO1201" s="863">
        <v>622</v>
      </c>
      <c r="BP1201" s="863">
        <v>0</v>
      </c>
      <c r="BQ1201" s="875">
        <v>478</v>
      </c>
    </row>
    <row r="1202" spans="1:69" ht="14.65" thickBot="1">
      <c r="A1202" s="95">
        <v>45966</v>
      </c>
      <c r="BI1202" s="860">
        <v>46113</v>
      </c>
      <c r="BJ1202" s="861" t="s">
        <v>436</v>
      </c>
      <c r="BK1202" s="861" t="s">
        <v>436</v>
      </c>
      <c r="BL1202" s="861" t="s">
        <v>436</v>
      </c>
      <c r="BM1202" s="861" t="s">
        <v>436</v>
      </c>
      <c r="BN1202" s="861">
        <v>0</v>
      </c>
      <c r="BO1202" s="861">
        <v>634</v>
      </c>
      <c r="BP1202" s="861">
        <v>0</v>
      </c>
      <c r="BQ1202" s="874">
        <v>262</v>
      </c>
    </row>
    <row r="1203" spans="1:69" ht="14.65" thickBot="1">
      <c r="A1203" s="95">
        <v>45967</v>
      </c>
      <c r="BI1203" s="865">
        <v>46143</v>
      </c>
      <c r="BJ1203" s="863" t="s">
        <v>436</v>
      </c>
      <c r="BK1203" s="863" t="s">
        <v>436</v>
      </c>
      <c r="BL1203" s="863" t="s">
        <v>436</v>
      </c>
      <c r="BM1203" s="863" t="s">
        <v>436</v>
      </c>
      <c r="BN1203" s="863">
        <v>1</v>
      </c>
      <c r="BO1203" s="863">
        <v>635</v>
      </c>
      <c r="BP1203" s="863">
        <v>0</v>
      </c>
      <c r="BQ1203" s="875">
        <v>266</v>
      </c>
    </row>
    <row r="1204" spans="1:69" ht="14.65" thickBot="1">
      <c r="A1204" s="95">
        <v>45968</v>
      </c>
      <c r="BI1204" s="860">
        <v>46174</v>
      </c>
      <c r="BJ1204" s="861" t="s">
        <v>436</v>
      </c>
      <c r="BK1204" s="861" t="s">
        <v>436</v>
      </c>
      <c r="BL1204" s="861" t="s">
        <v>436</v>
      </c>
      <c r="BM1204" s="861" t="s">
        <v>436</v>
      </c>
      <c r="BN1204" s="861">
        <v>1</v>
      </c>
      <c r="BO1204" s="861">
        <v>635</v>
      </c>
      <c r="BP1204" s="861">
        <v>0</v>
      </c>
      <c r="BQ1204" s="874">
        <v>266</v>
      </c>
    </row>
    <row r="1205" spans="1:69" ht="14.65" thickBot="1">
      <c r="A1205" s="95">
        <v>45971</v>
      </c>
      <c r="BI1205" s="863" t="s">
        <v>444</v>
      </c>
      <c r="BJ1205" s="863" t="s">
        <v>436</v>
      </c>
      <c r="BK1205" s="863" t="s">
        <v>436</v>
      </c>
      <c r="BL1205" s="863" t="s">
        <v>436</v>
      </c>
      <c r="BM1205" s="863" t="s">
        <v>436</v>
      </c>
      <c r="BN1205" s="863">
        <v>4</v>
      </c>
      <c r="BO1205" s="863">
        <v>630</v>
      </c>
      <c r="BP1205" s="863">
        <v>0</v>
      </c>
      <c r="BQ1205" s="875">
        <v>102</v>
      </c>
    </row>
    <row r="1206" spans="1:69" ht="14.65" thickBot="1">
      <c r="A1206" s="95">
        <v>45972</v>
      </c>
      <c r="BI1206" s="860">
        <v>46235</v>
      </c>
      <c r="BJ1206" s="861" t="s">
        <v>436</v>
      </c>
      <c r="BK1206" s="861" t="s">
        <v>436</v>
      </c>
      <c r="BL1206" s="861" t="s">
        <v>436</v>
      </c>
      <c r="BM1206" s="861" t="s">
        <v>436</v>
      </c>
      <c r="BN1206" s="861">
        <v>2</v>
      </c>
      <c r="BO1206" s="861">
        <v>628</v>
      </c>
      <c r="BP1206" s="861">
        <v>0</v>
      </c>
      <c r="BQ1206" s="874">
        <v>116</v>
      </c>
    </row>
    <row r="1207" spans="1:69" ht="14.65" thickBot="1">
      <c r="A1207" s="95">
        <v>45973</v>
      </c>
      <c r="BI1207" s="865">
        <v>46266</v>
      </c>
      <c r="BJ1207" s="863" t="s">
        <v>436</v>
      </c>
      <c r="BK1207" s="863" t="s">
        <v>436</v>
      </c>
      <c r="BL1207" s="863" t="s">
        <v>436</v>
      </c>
      <c r="BM1207" s="863" t="s">
        <v>436</v>
      </c>
      <c r="BN1207" s="863">
        <v>0</v>
      </c>
      <c r="BO1207" s="863">
        <v>626</v>
      </c>
      <c r="BP1207" s="863">
        <v>0</v>
      </c>
      <c r="BQ1207" s="875">
        <v>102</v>
      </c>
    </row>
    <row r="1208" spans="1:69" ht="14.65" thickBot="1">
      <c r="A1208" s="95">
        <v>45974</v>
      </c>
      <c r="BI1208" s="860">
        <v>46296</v>
      </c>
      <c r="BJ1208" s="861" t="s">
        <v>436</v>
      </c>
      <c r="BK1208" s="861" t="s">
        <v>436</v>
      </c>
      <c r="BL1208" s="861" t="s">
        <v>436</v>
      </c>
      <c r="BM1208" s="861" t="s">
        <v>436</v>
      </c>
      <c r="BN1208" s="861">
        <v>11</v>
      </c>
      <c r="BO1208" s="861">
        <v>615</v>
      </c>
      <c r="BP1208" s="861">
        <v>0</v>
      </c>
      <c r="BQ1208" s="874">
        <v>97</v>
      </c>
    </row>
    <row r="1209" spans="1:69" ht="14.65" thickBot="1">
      <c r="A1209" s="95">
        <v>45975</v>
      </c>
      <c r="BI1209" s="865">
        <v>46327</v>
      </c>
      <c r="BJ1209" s="863" t="s">
        <v>436</v>
      </c>
      <c r="BK1209" s="863" t="s">
        <v>436</v>
      </c>
      <c r="BL1209" s="863" t="s">
        <v>436</v>
      </c>
      <c r="BM1209" s="863" t="s">
        <v>436</v>
      </c>
      <c r="BN1209" s="863">
        <v>6</v>
      </c>
      <c r="BO1209" s="863">
        <v>610</v>
      </c>
      <c r="BP1209" s="863">
        <v>0</v>
      </c>
      <c r="BQ1209" s="875">
        <v>111</v>
      </c>
    </row>
    <row r="1210" spans="1:69" ht="14.65" thickBot="1">
      <c r="A1210" s="95">
        <v>45978</v>
      </c>
      <c r="BI1210" s="866">
        <v>46357</v>
      </c>
      <c r="BJ1210" s="867" t="s">
        <v>436</v>
      </c>
      <c r="BK1210" s="867" t="s">
        <v>436</v>
      </c>
      <c r="BL1210" s="867" t="s">
        <v>436</v>
      </c>
      <c r="BM1210" s="867" t="s">
        <v>436</v>
      </c>
      <c r="BN1210" s="867">
        <v>6</v>
      </c>
      <c r="BO1210" s="867">
        <v>610</v>
      </c>
      <c r="BP1210" s="867">
        <v>0</v>
      </c>
      <c r="BQ1210" s="876">
        <v>97</v>
      </c>
    </row>
    <row r="1211" spans="1:69">
      <c r="A1211" s="95">
        <v>45979</v>
      </c>
    </row>
    <row r="1212" spans="1:69">
      <c r="A1212" s="95">
        <v>45980</v>
      </c>
    </row>
    <row r="1213" spans="1:69">
      <c r="A1213" s="95">
        <v>45981</v>
      </c>
    </row>
    <row r="1214" spans="1:69">
      <c r="A1214" s="95">
        <v>45982</v>
      </c>
    </row>
    <row r="1215" spans="1:69">
      <c r="A1215" s="95">
        <v>45985</v>
      </c>
    </row>
    <row r="1216" spans="1:69">
      <c r="A1216" s="95">
        <v>45986</v>
      </c>
    </row>
    <row r="1217" spans="1:1">
      <c r="A1217" s="95">
        <v>45987</v>
      </c>
    </row>
    <row r="1218" spans="1:1">
      <c r="A1218" s="95">
        <v>45988</v>
      </c>
    </row>
    <row r="1219" spans="1:1">
      <c r="A1219" s="95">
        <v>45989</v>
      </c>
    </row>
    <row r="1220" spans="1:1">
      <c r="A1220" s="95">
        <v>45992</v>
      </c>
    </row>
    <row r="1221" spans="1:1">
      <c r="A1221" s="95">
        <v>45993</v>
      </c>
    </row>
    <row r="1222" spans="1:1">
      <c r="A1222" s="95">
        <v>45994</v>
      </c>
    </row>
    <row r="1223" spans="1:1">
      <c r="A1223" s="95">
        <v>45995</v>
      </c>
    </row>
    <row r="1224" spans="1:1">
      <c r="A1224" s="95">
        <v>45996</v>
      </c>
    </row>
    <row r="1225" spans="1:1">
      <c r="A1225" s="95">
        <v>45999</v>
      </c>
    </row>
  </sheetData>
  <hyperlinks>
    <hyperlink ref="A1" r:id="rId1" location="tradeDate=03%2F31%2F2021" xr:uid="{A7B07B49-858C-425D-9373-FC5F6508A4E5}"/>
  </hyperlinks>
  <pageMargins left="0.7" right="0.7" top="0.75" bottom="0.75" header="0.3" footer="0.3"/>
  <pageSetup orientation="portrait" r:id="rId2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71D10-5E0F-465A-963C-763217996A4F}">
  <dimension ref="A1:CA1219"/>
  <sheetViews>
    <sheetView zoomScaleNormal="100" workbookViewId="0">
      <pane xSplit="1" ySplit="4" topLeftCell="B1176" activePane="bottomRight" state="frozen"/>
      <selection pane="topRight" activeCell="B1" sqref="B1"/>
      <selection pane="bottomLeft" activeCell="A5" sqref="A5"/>
      <selection pane="bottomRight" activeCell="D1185" sqref="D1185:BJ1190"/>
    </sheetView>
  </sheetViews>
  <sheetFormatPr baseColWidth="10" defaultColWidth="9.06640625" defaultRowHeight="14.25"/>
  <cols>
    <col min="1" max="1" width="12.9296875" customWidth="1"/>
    <col min="2" max="2" width="6.9296875" style="490" bestFit="1" customWidth="1"/>
    <col min="3" max="3" width="9.46484375" style="486" bestFit="1" customWidth="1"/>
    <col min="4" max="4" width="8.9296875" style="63" customWidth="1"/>
    <col min="5" max="6" width="8.9296875" hidden="1" customWidth="1"/>
    <col min="7" max="7" width="9.06640625" hidden="1" customWidth="1"/>
    <col min="8" max="8" width="10.46484375" hidden="1" customWidth="1"/>
    <col min="9" max="14" width="9.06640625" hidden="1" customWidth="1"/>
    <col min="15" max="15" width="9.53125" hidden="1" customWidth="1"/>
    <col min="16" max="16" width="9.06640625" hidden="1" customWidth="1"/>
    <col min="17" max="17" width="9.46484375" hidden="1" customWidth="1"/>
    <col min="18" max="18" width="10.06640625" hidden="1" customWidth="1"/>
    <col min="19" max="19" width="9.06640625" hidden="1" customWidth="1"/>
    <col min="20" max="24" width="9.46484375" hidden="1" customWidth="1"/>
    <col min="25" max="25" width="9.9296875" hidden="1" customWidth="1"/>
    <col min="26" max="28" width="9.46484375" hidden="1" customWidth="1"/>
    <col min="29" max="31" width="9.06640625" hidden="1" customWidth="1"/>
    <col min="32" max="60" width="0" hidden="1" customWidth="1"/>
  </cols>
  <sheetData>
    <row r="1" spans="1:79">
      <c r="A1" s="56" t="s">
        <v>439</v>
      </c>
      <c r="B1" s="489"/>
      <c r="C1" s="485"/>
    </row>
    <row r="2" spans="1:79">
      <c r="A2" s="56" t="s">
        <v>4313</v>
      </c>
      <c r="E2" s="188"/>
    </row>
    <row r="4" spans="1:79" s="96" customFormat="1" ht="14.65" thickBot="1">
      <c r="A4" s="96" t="s">
        <v>433</v>
      </c>
      <c r="B4" s="488" t="s">
        <v>440</v>
      </c>
      <c r="C4" s="487" t="s">
        <v>441</v>
      </c>
      <c r="D4" s="474" t="s">
        <v>442</v>
      </c>
      <c r="E4" s="97">
        <v>44197</v>
      </c>
      <c r="F4" s="97">
        <v>44228</v>
      </c>
      <c r="G4" s="97">
        <v>44256</v>
      </c>
      <c r="H4" s="97">
        <v>44287</v>
      </c>
      <c r="I4" s="97">
        <v>44317</v>
      </c>
      <c r="J4" s="97">
        <v>44348</v>
      </c>
      <c r="K4" s="96" t="s">
        <v>435</v>
      </c>
      <c r="L4" s="97">
        <v>44409</v>
      </c>
      <c r="M4" s="97">
        <v>44440</v>
      </c>
      <c r="N4" s="97">
        <v>44470</v>
      </c>
      <c r="O4" s="97">
        <v>44501</v>
      </c>
      <c r="P4" s="97">
        <v>44531</v>
      </c>
      <c r="Q4" s="97">
        <v>44562</v>
      </c>
      <c r="R4" s="97">
        <v>44593</v>
      </c>
      <c r="S4" s="97">
        <v>44621</v>
      </c>
      <c r="T4" s="97">
        <v>44652</v>
      </c>
      <c r="U4" s="97">
        <v>44682</v>
      </c>
      <c r="V4" s="97">
        <v>44713</v>
      </c>
      <c r="W4" s="97">
        <v>44743</v>
      </c>
      <c r="X4" s="97">
        <v>44774</v>
      </c>
      <c r="Y4" s="97">
        <v>44805</v>
      </c>
      <c r="Z4" s="97">
        <v>44835</v>
      </c>
      <c r="AA4" s="97">
        <v>44866</v>
      </c>
      <c r="AB4" s="97">
        <v>44896</v>
      </c>
      <c r="AC4" s="97">
        <v>44927</v>
      </c>
      <c r="AD4" s="97">
        <v>44958</v>
      </c>
      <c r="AE4" s="97">
        <v>44986</v>
      </c>
      <c r="AF4" s="97">
        <v>45017</v>
      </c>
      <c r="AG4" s="97">
        <v>45047</v>
      </c>
      <c r="AH4" s="122">
        <v>45078</v>
      </c>
      <c r="AI4" s="122">
        <v>45108</v>
      </c>
      <c r="AJ4" s="122">
        <v>45139</v>
      </c>
      <c r="AK4" s="122">
        <v>45170</v>
      </c>
      <c r="AL4" s="122">
        <v>45200</v>
      </c>
      <c r="AM4" s="122">
        <v>45231</v>
      </c>
      <c r="AN4" s="122">
        <v>45261</v>
      </c>
      <c r="AO4" s="122">
        <v>45292</v>
      </c>
      <c r="AP4" s="122">
        <v>45323</v>
      </c>
      <c r="AQ4" s="122">
        <v>45352</v>
      </c>
      <c r="AR4" s="122">
        <v>45383</v>
      </c>
      <c r="AS4" s="122">
        <v>45413</v>
      </c>
      <c r="AT4" s="122">
        <v>45444</v>
      </c>
      <c r="AU4" s="122">
        <v>45474</v>
      </c>
      <c r="AV4" s="122">
        <v>45505</v>
      </c>
      <c r="AW4" s="122">
        <v>45536</v>
      </c>
      <c r="AX4" s="122">
        <v>45566</v>
      </c>
      <c r="AY4" s="122">
        <v>45597</v>
      </c>
      <c r="AZ4" s="122">
        <v>45627</v>
      </c>
      <c r="BA4" s="122">
        <v>45658</v>
      </c>
      <c r="BB4" s="122">
        <v>45689</v>
      </c>
      <c r="BC4" s="122">
        <v>45717</v>
      </c>
      <c r="BD4" s="122">
        <v>45748</v>
      </c>
      <c r="BE4" s="122">
        <v>45778</v>
      </c>
      <c r="BF4" s="122">
        <v>45809</v>
      </c>
      <c r="BG4" s="122">
        <v>45839</v>
      </c>
      <c r="BH4" s="122">
        <v>45870</v>
      </c>
      <c r="BI4" s="122">
        <v>45901</v>
      </c>
      <c r="BJ4" s="122">
        <v>45931</v>
      </c>
      <c r="BK4" s="122">
        <v>45962</v>
      </c>
      <c r="BL4" s="122">
        <v>45992</v>
      </c>
      <c r="BM4" s="1064">
        <v>46023</v>
      </c>
      <c r="BN4" s="122">
        <v>46054</v>
      </c>
      <c r="BO4" s="122">
        <v>46082</v>
      </c>
      <c r="BP4" s="122">
        <v>46113</v>
      </c>
      <c r="BQ4" s="122">
        <v>46143</v>
      </c>
      <c r="BR4" s="122">
        <v>46174</v>
      </c>
      <c r="BS4" s="122">
        <v>46204</v>
      </c>
      <c r="BT4" s="122">
        <v>46235</v>
      </c>
      <c r="BU4" s="122">
        <v>46266</v>
      </c>
      <c r="BV4" s="122">
        <v>46296</v>
      </c>
      <c r="BW4" s="122">
        <v>46327</v>
      </c>
      <c r="BX4" s="122">
        <v>46357</v>
      </c>
      <c r="BY4" s="122">
        <v>46388</v>
      </c>
      <c r="BZ4" s="122">
        <v>46419</v>
      </c>
      <c r="CA4" s="122">
        <v>46447</v>
      </c>
    </row>
    <row r="5" spans="1:79">
      <c r="A5" s="95">
        <v>44286</v>
      </c>
      <c r="C5" s="486">
        <f>+D5*30</f>
        <v>34830</v>
      </c>
      <c r="D5" s="63">
        <v>1161</v>
      </c>
      <c r="E5" s="106"/>
      <c r="F5" s="106"/>
      <c r="G5" s="29">
        <v>2349</v>
      </c>
      <c r="H5" s="29">
        <v>2270</v>
      </c>
      <c r="I5" s="29">
        <v>2270</v>
      </c>
      <c r="J5" s="29">
        <v>2250</v>
      </c>
      <c r="K5" s="29">
        <v>2319.5</v>
      </c>
      <c r="L5" s="29">
        <v>2396</v>
      </c>
      <c r="M5" s="29">
        <v>2425</v>
      </c>
      <c r="N5" s="29">
        <v>2468</v>
      </c>
      <c r="O5" s="29">
        <v>2449.5</v>
      </c>
      <c r="P5" s="29">
        <v>2491</v>
      </c>
      <c r="Q5" s="29">
        <v>2525</v>
      </c>
      <c r="R5" s="29">
        <v>2535</v>
      </c>
      <c r="S5" s="29">
        <v>2550</v>
      </c>
      <c r="T5" s="29"/>
      <c r="U5" s="29"/>
      <c r="V5" s="29"/>
      <c r="W5" s="29"/>
      <c r="X5" s="29"/>
      <c r="Y5" s="29"/>
      <c r="Z5" s="29"/>
      <c r="AA5" s="29"/>
      <c r="AB5" s="29"/>
    </row>
    <row r="6" spans="1:79">
      <c r="A6" s="95">
        <v>44287</v>
      </c>
      <c r="C6" s="486">
        <f t="shared" ref="C6:C69" si="0">+D6*30</f>
        <v>24750</v>
      </c>
      <c r="D6" s="475">
        <f>60+35+80+135+175+145+120+35+15+25+0+0</f>
        <v>825</v>
      </c>
      <c r="E6" s="65"/>
      <c r="F6" s="65"/>
      <c r="G6" s="65"/>
      <c r="H6" s="65">
        <v>2300</v>
      </c>
      <c r="I6" s="65">
        <v>2337</v>
      </c>
      <c r="J6" s="65">
        <v>2250</v>
      </c>
      <c r="K6" s="65">
        <v>2319</v>
      </c>
      <c r="L6" s="65">
        <v>2396</v>
      </c>
      <c r="M6" s="65">
        <v>2430</v>
      </c>
      <c r="N6" s="65">
        <v>2485</v>
      </c>
      <c r="O6" s="65">
        <v>2450</v>
      </c>
      <c r="P6" s="65">
        <v>2530</v>
      </c>
      <c r="Q6" s="65">
        <v>2525</v>
      </c>
      <c r="R6" s="65">
        <v>2542.5</v>
      </c>
      <c r="S6" s="65">
        <v>2550</v>
      </c>
      <c r="T6" s="107"/>
      <c r="U6" s="107"/>
      <c r="V6" s="107"/>
      <c r="W6" s="107"/>
      <c r="X6" s="107"/>
      <c r="Y6" s="107"/>
      <c r="Z6" s="107"/>
      <c r="AA6" s="107"/>
      <c r="AB6" s="107"/>
    </row>
    <row r="7" spans="1:79">
      <c r="A7" s="95">
        <v>44291</v>
      </c>
      <c r="C7" s="486">
        <f t="shared" si="0"/>
        <v>24300</v>
      </c>
      <c r="D7" s="475">
        <v>810</v>
      </c>
      <c r="E7" s="65"/>
      <c r="F7" s="65"/>
      <c r="G7" s="65"/>
      <c r="H7" s="65">
        <v>2300</v>
      </c>
      <c r="I7" s="65">
        <v>2337</v>
      </c>
      <c r="J7" s="65">
        <v>2373.5</v>
      </c>
      <c r="K7" s="65">
        <v>2390</v>
      </c>
      <c r="L7" s="65">
        <v>2467.5</v>
      </c>
      <c r="M7" s="65">
        <v>2495</v>
      </c>
      <c r="N7" s="65">
        <v>2520</v>
      </c>
      <c r="O7" s="65">
        <v>2545</v>
      </c>
      <c r="P7" s="65">
        <v>2565</v>
      </c>
      <c r="Q7" s="65">
        <v>2550</v>
      </c>
      <c r="R7" s="65">
        <v>2560</v>
      </c>
      <c r="S7" s="65">
        <v>2550</v>
      </c>
      <c r="T7" s="107"/>
      <c r="U7" s="107"/>
      <c r="V7" s="107"/>
      <c r="W7" s="65"/>
      <c r="X7" s="65"/>
      <c r="Y7" s="65"/>
      <c r="Z7" s="107"/>
      <c r="AA7" s="107"/>
      <c r="AB7" s="107"/>
    </row>
    <row r="8" spans="1:79" s="176" customFormat="1">
      <c r="A8" s="239">
        <v>44292</v>
      </c>
      <c r="B8" s="491"/>
      <c r="C8" s="486">
        <f t="shared" si="0"/>
        <v>16890</v>
      </c>
      <c r="D8" s="475">
        <v>563</v>
      </c>
      <c r="E8" s="65"/>
      <c r="F8" s="65"/>
      <c r="G8" s="65"/>
      <c r="H8" s="65">
        <v>2425</v>
      </c>
      <c r="I8" s="65">
        <v>2465</v>
      </c>
      <c r="J8" s="65">
        <v>2495</v>
      </c>
      <c r="K8" s="65">
        <v>2470</v>
      </c>
      <c r="L8" s="65">
        <v>2535</v>
      </c>
      <c r="M8" s="65">
        <v>2555</v>
      </c>
      <c r="N8" s="65">
        <v>2577.5</v>
      </c>
      <c r="O8" s="65">
        <v>2625</v>
      </c>
      <c r="P8" s="65">
        <v>2652.5</v>
      </c>
      <c r="Q8" s="65">
        <v>2662.5</v>
      </c>
      <c r="R8" s="65">
        <v>2655</v>
      </c>
      <c r="S8" s="65">
        <v>2550</v>
      </c>
      <c r="T8" s="65"/>
      <c r="U8" s="65"/>
      <c r="V8" s="65"/>
      <c r="W8" s="65"/>
      <c r="X8" s="65"/>
      <c r="Y8" s="65"/>
      <c r="Z8" s="65"/>
      <c r="AA8" s="65"/>
      <c r="AB8" s="65"/>
    </row>
    <row r="9" spans="1:79" s="176" customFormat="1">
      <c r="A9" s="239">
        <v>44293</v>
      </c>
      <c r="B9" s="491"/>
      <c r="C9" s="486">
        <f t="shared" si="0"/>
        <v>56610</v>
      </c>
      <c r="D9" s="475">
        <v>1887</v>
      </c>
      <c r="E9" s="65"/>
      <c r="F9" s="65"/>
      <c r="G9" s="65"/>
      <c r="H9" s="65">
        <v>2463.5</v>
      </c>
      <c r="I9" s="65">
        <v>2457.5</v>
      </c>
      <c r="J9" s="65">
        <v>2510.5</v>
      </c>
      <c r="K9" s="65">
        <v>2490</v>
      </c>
      <c r="L9" s="65">
        <v>2552.5</v>
      </c>
      <c r="M9" s="65">
        <v>2567.5</v>
      </c>
      <c r="N9" s="65">
        <v>2580</v>
      </c>
      <c r="O9" s="65">
        <v>2625</v>
      </c>
      <c r="P9" s="65">
        <v>2652.5</v>
      </c>
      <c r="Q9" s="65">
        <v>2662.5</v>
      </c>
      <c r="R9" s="65">
        <v>2655</v>
      </c>
      <c r="S9" s="65">
        <v>2550</v>
      </c>
      <c r="T9" s="65"/>
      <c r="U9" s="65"/>
      <c r="V9" s="65"/>
      <c r="W9" s="65"/>
      <c r="X9" s="65"/>
      <c r="Y9" s="65"/>
      <c r="Z9" s="65"/>
      <c r="AA9" s="65"/>
      <c r="AB9" s="65"/>
    </row>
    <row r="10" spans="1:79" s="176" customFormat="1">
      <c r="A10" s="239">
        <v>44294</v>
      </c>
      <c r="B10" s="491"/>
      <c r="C10" s="486">
        <f t="shared" si="0"/>
        <v>13710</v>
      </c>
      <c r="D10" s="475">
        <v>457</v>
      </c>
      <c r="E10" s="65"/>
      <c r="F10" s="65"/>
      <c r="G10" s="65"/>
      <c r="H10" s="65">
        <v>2430</v>
      </c>
      <c r="I10" s="65">
        <v>2457.5</v>
      </c>
      <c r="J10" s="65">
        <v>2475</v>
      </c>
      <c r="K10" s="65">
        <v>2490</v>
      </c>
      <c r="L10" s="65">
        <v>2525</v>
      </c>
      <c r="M10" s="65">
        <v>2535</v>
      </c>
      <c r="N10" s="65">
        <v>2580</v>
      </c>
      <c r="O10" s="65">
        <v>2625</v>
      </c>
      <c r="P10" s="65">
        <v>2652.5</v>
      </c>
      <c r="Q10" s="65">
        <v>2662.5</v>
      </c>
      <c r="R10" s="65">
        <v>2655</v>
      </c>
      <c r="S10" s="65">
        <v>2550</v>
      </c>
      <c r="T10" s="65"/>
      <c r="U10" s="65"/>
      <c r="V10" s="65"/>
      <c r="W10" s="65"/>
      <c r="X10" s="65"/>
      <c r="Y10" s="65"/>
      <c r="Z10" s="65"/>
      <c r="AA10" s="65"/>
      <c r="AB10" s="65"/>
    </row>
    <row r="11" spans="1:79">
      <c r="A11" s="95">
        <v>44295</v>
      </c>
      <c r="C11" s="486">
        <f t="shared" si="0"/>
        <v>30750</v>
      </c>
      <c r="D11" s="475">
        <v>1025</v>
      </c>
      <c r="E11" s="65"/>
      <c r="F11" s="65"/>
      <c r="G11" s="65"/>
      <c r="H11" s="65">
        <v>2430</v>
      </c>
      <c r="I11" s="65">
        <v>2425</v>
      </c>
      <c r="J11" s="65">
        <v>2490</v>
      </c>
      <c r="K11" s="65">
        <v>2485</v>
      </c>
      <c r="L11" s="65">
        <v>2525</v>
      </c>
      <c r="M11" s="65">
        <v>2550</v>
      </c>
      <c r="N11" s="65">
        <v>2580</v>
      </c>
      <c r="O11" s="65">
        <v>2625</v>
      </c>
      <c r="P11" s="65">
        <v>2652.5</v>
      </c>
      <c r="Q11" s="65">
        <v>2662.5</v>
      </c>
      <c r="R11" s="65">
        <v>2655</v>
      </c>
      <c r="S11" s="65">
        <v>2550</v>
      </c>
      <c r="T11" s="107"/>
      <c r="U11" s="107"/>
      <c r="V11" s="107"/>
      <c r="W11" s="65"/>
      <c r="X11" s="65"/>
      <c r="Y11" s="65"/>
      <c r="Z11" s="107"/>
      <c r="AA11" s="107"/>
      <c r="AB11" s="107"/>
    </row>
    <row r="12" spans="1:79">
      <c r="A12" s="95">
        <v>44298</v>
      </c>
      <c r="C12" s="486">
        <f t="shared" si="0"/>
        <v>4920</v>
      </c>
      <c r="D12" s="475">
        <v>164</v>
      </c>
      <c r="E12" s="65"/>
      <c r="F12" s="65"/>
      <c r="G12" s="65"/>
      <c r="H12" s="65">
        <v>2455</v>
      </c>
      <c r="I12" s="65">
        <v>2440</v>
      </c>
      <c r="J12" s="65">
        <v>2490</v>
      </c>
      <c r="K12" s="65">
        <v>2500</v>
      </c>
      <c r="L12" s="65">
        <v>2545</v>
      </c>
      <c r="M12" s="65">
        <v>2570</v>
      </c>
      <c r="N12" s="65">
        <v>2595</v>
      </c>
      <c r="O12" s="65">
        <v>2625</v>
      </c>
      <c r="P12" s="65">
        <v>2652.5</v>
      </c>
      <c r="Q12" s="65">
        <v>2662.5</v>
      </c>
      <c r="R12" s="65">
        <v>2655</v>
      </c>
      <c r="S12" s="65">
        <v>2600</v>
      </c>
      <c r="T12" s="107"/>
      <c r="U12" s="107"/>
      <c r="V12" s="107"/>
      <c r="W12" s="65"/>
      <c r="X12" s="65"/>
      <c r="Y12" s="65"/>
      <c r="Z12" s="107"/>
      <c r="AA12" s="107"/>
      <c r="AB12" s="107"/>
    </row>
    <row r="13" spans="1:79">
      <c r="A13" s="95">
        <v>44299</v>
      </c>
      <c r="C13" s="486">
        <f t="shared" si="0"/>
        <v>37410</v>
      </c>
      <c r="D13" s="475">
        <v>1247</v>
      </c>
      <c r="E13" s="65"/>
      <c r="F13" s="65"/>
      <c r="G13" s="65"/>
      <c r="H13" s="65">
        <v>2567.5</v>
      </c>
      <c r="I13" s="65">
        <v>2525</v>
      </c>
      <c r="J13" s="65">
        <v>2545</v>
      </c>
      <c r="K13" s="65">
        <v>2570</v>
      </c>
      <c r="L13" s="65">
        <v>2597.5</v>
      </c>
      <c r="M13" s="65">
        <v>2635</v>
      </c>
      <c r="N13" s="65">
        <v>2665</v>
      </c>
      <c r="O13" s="65">
        <v>2700</v>
      </c>
      <c r="P13" s="65">
        <v>2735</v>
      </c>
      <c r="Q13" s="65">
        <v>2745</v>
      </c>
      <c r="R13" s="65">
        <v>2752.5</v>
      </c>
      <c r="S13" s="65">
        <v>2743</v>
      </c>
      <c r="T13" s="107"/>
      <c r="U13" s="107"/>
      <c r="V13" s="107"/>
      <c r="W13" s="65"/>
      <c r="X13" s="65"/>
      <c r="Y13" s="65"/>
      <c r="Z13" s="107"/>
      <c r="AA13" s="107"/>
      <c r="AB13" s="107"/>
    </row>
    <row r="14" spans="1:79">
      <c r="A14" s="95">
        <v>44300</v>
      </c>
      <c r="C14" s="486">
        <f t="shared" si="0"/>
        <v>36480</v>
      </c>
      <c r="D14" s="475">
        <v>1216</v>
      </c>
      <c r="E14" s="65"/>
      <c r="F14" s="65"/>
      <c r="G14" s="65"/>
      <c r="H14" s="65">
        <v>2630</v>
      </c>
      <c r="I14" s="65">
        <v>2616</v>
      </c>
      <c r="J14" s="65">
        <v>2648.5</v>
      </c>
      <c r="K14" s="65">
        <v>2652.5</v>
      </c>
      <c r="L14" s="65">
        <v>2700</v>
      </c>
      <c r="M14" s="65">
        <v>2732.5</v>
      </c>
      <c r="N14" s="65">
        <v>2755</v>
      </c>
      <c r="O14" s="65">
        <v>2791.5</v>
      </c>
      <c r="P14" s="65">
        <v>2820</v>
      </c>
      <c r="Q14" s="65">
        <v>2845</v>
      </c>
      <c r="R14" s="65">
        <v>2845</v>
      </c>
      <c r="S14" s="65">
        <v>2800</v>
      </c>
      <c r="T14" s="107"/>
      <c r="U14" s="107"/>
      <c r="V14" s="107"/>
      <c r="W14" s="65"/>
      <c r="X14" s="65"/>
      <c r="Y14" s="65"/>
      <c r="Z14" s="107"/>
      <c r="AA14" s="107"/>
      <c r="AB14" s="107"/>
    </row>
    <row r="15" spans="1:79">
      <c r="A15" s="95">
        <v>44301</v>
      </c>
      <c r="C15" s="486">
        <f t="shared" si="0"/>
        <v>46680</v>
      </c>
      <c r="D15" s="475">
        <v>1556</v>
      </c>
      <c r="E15" s="65"/>
      <c r="F15" s="65"/>
      <c r="G15" s="65"/>
      <c r="H15" s="65">
        <v>2690</v>
      </c>
      <c r="I15" s="65">
        <v>2625</v>
      </c>
      <c r="J15" s="65">
        <v>2635</v>
      </c>
      <c r="K15" s="65">
        <v>2645</v>
      </c>
      <c r="L15" s="65">
        <v>2702.5</v>
      </c>
      <c r="M15" s="65">
        <v>2742.5</v>
      </c>
      <c r="N15" s="65">
        <v>2800</v>
      </c>
      <c r="O15" s="65">
        <v>2810</v>
      </c>
      <c r="P15" s="65">
        <v>2859</v>
      </c>
      <c r="Q15" s="65">
        <v>2877.5</v>
      </c>
      <c r="R15" s="65">
        <v>2877.5</v>
      </c>
      <c r="S15" s="65">
        <v>2845</v>
      </c>
      <c r="T15" s="107"/>
      <c r="U15" s="107"/>
      <c r="V15" s="107"/>
      <c r="W15" s="65"/>
      <c r="X15" s="65"/>
      <c r="Y15" s="65"/>
      <c r="Z15" s="107"/>
      <c r="AA15" s="107"/>
      <c r="AB15" s="107"/>
    </row>
    <row r="16" spans="1:79">
      <c r="A16" s="95">
        <v>44302</v>
      </c>
      <c r="C16" s="486">
        <f t="shared" si="0"/>
        <v>10440</v>
      </c>
      <c r="D16" s="475">
        <v>348</v>
      </c>
      <c r="E16" s="65"/>
      <c r="F16" s="65"/>
      <c r="G16" s="65"/>
      <c r="H16" s="65">
        <v>2700</v>
      </c>
      <c r="I16" s="65">
        <v>2625</v>
      </c>
      <c r="J16" s="65">
        <v>2630</v>
      </c>
      <c r="K16" s="65">
        <v>2640</v>
      </c>
      <c r="L16" s="65">
        <v>2685</v>
      </c>
      <c r="M16" s="65">
        <v>2725</v>
      </c>
      <c r="N16" s="65">
        <v>2800</v>
      </c>
      <c r="O16" s="65">
        <v>2810</v>
      </c>
      <c r="P16" s="65">
        <v>2815</v>
      </c>
      <c r="Q16" s="65">
        <v>2870</v>
      </c>
      <c r="R16" s="65">
        <v>2870</v>
      </c>
      <c r="S16" s="65">
        <v>2845</v>
      </c>
      <c r="T16" s="107"/>
      <c r="U16" s="107"/>
      <c r="V16" s="107"/>
      <c r="W16" s="65"/>
      <c r="X16" s="65"/>
      <c r="Y16" s="65"/>
      <c r="Z16" s="107"/>
      <c r="AA16" s="107"/>
      <c r="AB16" s="107"/>
    </row>
    <row r="17" spans="1:28" s="176" customFormat="1">
      <c r="A17" s="239">
        <v>44305</v>
      </c>
      <c r="B17" s="491"/>
      <c r="C17" s="486">
        <f t="shared" si="0"/>
        <v>38130</v>
      </c>
      <c r="D17" s="475">
        <v>1271</v>
      </c>
      <c r="E17" s="65"/>
      <c r="F17" s="65"/>
      <c r="G17" s="65"/>
      <c r="H17" s="65">
        <v>2700</v>
      </c>
      <c r="I17" s="65">
        <v>2635</v>
      </c>
      <c r="J17" s="65">
        <v>2665</v>
      </c>
      <c r="K17" s="65">
        <v>2675</v>
      </c>
      <c r="L17" s="65">
        <v>2697.5</v>
      </c>
      <c r="M17" s="65">
        <v>2745</v>
      </c>
      <c r="N17" s="65">
        <v>2800</v>
      </c>
      <c r="O17" s="65">
        <v>2810</v>
      </c>
      <c r="P17" s="65">
        <v>2835</v>
      </c>
      <c r="Q17" s="65">
        <v>2870</v>
      </c>
      <c r="R17" s="65">
        <v>2870</v>
      </c>
      <c r="S17" s="65">
        <v>2845</v>
      </c>
      <c r="T17" s="65"/>
      <c r="U17" s="65"/>
      <c r="V17" s="65"/>
      <c r="W17" s="65"/>
      <c r="X17" s="65"/>
      <c r="Y17" s="65"/>
      <c r="Z17" s="65"/>
      <c r="AA17" s="65"/>
      <c r="AB17" s="65"/>
    </row>
    <row r="18" spans="1:28" s="176" customFormat="1">
      <c r="A18" s="239">
        <v>44306</v>
      </c>
      <c r="B18" s="491"/>
      <c r="C18" s="486">
        <f t="shared" si="0"/>
        <v>12990</v>
      </c>
      <c r="D18" s="475">
        <v>433</v>
      </c>
      <c r="E18" s="65"/>
      <c r="F18" s="65"/>
      <c r="G18" s="65"/>
      <c r="H18" s="65">
        <v>2700</v>
      </c>
      <c r="I18" s="65">
        <v>2645</v>
      </c>
      <c r="J18" s="65">
        <v>2640</v>
      </c>
      <c r="K18" s="65">
        <v>2662.5</v>
      </c>
      <c r="L18" s="65">
        <v>2700</v>
      </c>
      <c r="M18" s="65">
        <v>2750</v>
      </c>
      <c r="N18" s="65">
        <v>2800</v>
      </c>
      <c r="O18" s="65">
        <v>2835</v>
      </c>
      <c r="P18" s="65">
        <v>2880</v>
      </c>
      <c r="Q18" s="65">
        <v>2895</v>
      </c>
      <c r="R18" s="65">
        <v>2895</v>
      </c>
      <c r="S18" s="65">
        <v>2845</v>
      </c>
      <c r="T18" s="65"/>
      <c r="U18" s="65"/>
      <c r="V18" s="65"/>
      <c r="W18" s="65"/>
      <c r="X18" s="65"/>
      <c r="Y18" s="65"/>
      <c r="Z18" s="65"/>
      <c r="AA18" s="65"/>
      <c r="AB18" s="65"/>
    </row>
    <row r="19" spans="1:28">
      <c r="A19" s="95">
        <v>44307</v>
      </c>
      <c r="C19" s="486">
        <f t="shared" si="0"/>
        <v>0</v>
      </c>
      <c r="D19" s="476">
        <v>0</v>
      </c>
      <c r="E19" s="244"/>
      <c r="F19" s="244"/>
      <c r="G19" s="244"/>
      <c r="H19" s="244">
        <v>2700</v>
      </c>
      <c r="I19" s="244">
        <v>2645</v>
      </c>
      <c r="J19" s="244">
        <v>2640</v>
      </c>
      <c r="K19" s="244">
        <v>2662.5</v>
      </c>
      <c r="L19" s="244">
        <v>2700</v>
      </c>
      <c r="M19" s="244">
        <v>2750</v>
      </c>
      <c r="N19" s="244">
        <v>2800</v>
      </c>
      <c r="O19" s="244">
        <v>2835</v>
      </c>
      <c r="P19" s="244">
        <v>2880</v>
      </c>
      <c r="Q19" s="244">
        <v>2895</v>
      </c>
      <c r="R19" s="244">
        <v>2895</v>
      </c>
      <c r="S19" s="244">
        <v>2845</v>
      </c>
      <c r="T19" s="107"/>
      <c r="U19" s="107"/>
      <c r="V19" s="107"/>
      <c r="W19" s="65"/>
      <c r="X19" s="65"/>
      <c r="Y19" s="65"/>
      <c r="Z19" s="107"/>
      <c r="AA19" s="107"/>
      <c r="AB19" s="107"/>
    </row>
    <row r="20" spans="1:28" s="176" customFormat="1">
      <c r="A20" s="239">
        <v>44308</v>
      </c>
      <c r="B20" s="491"/>
      <c r="C20" s="486">
        <f t="shared" si="0"/>
        <v>6330</v>
      </c>
      <c r="D20" s="475">
        <v>211</v>
      </c>
      <c r="E20" s="65"/>
      <c r="F20" s="65"/>
      <c r="G20" s="65"/>
      <c r="H20" s="65">
        <v>2700</v>
      </c>
      <c r="I20" s="65">
        <v>2640</v>
      </c>
      <c r="J20" s="65">
        <v>2645</v>
      </c>
      <c r="K20" s="65">
        <v>2655</v>
      </c>
      <c r="L20" s="65">
        <v>2700</v>
      </c>
      <c r="M20" s="65">
        <v>2750</v>
      </c>
      <c r="N20" s="65">
        <v>2800</v>
      </c>
      <c r="O20" s="65">
        <v>2810</v>
      </c>
      <c r="P20" s="65">
        <v>2835</v>
      </c>
      <c r="Q20" s="65">
        <v>2895</v>
      </c>
      <c r="R20" s="65">
        <v>2895</v>
      </c>
      <c r="S20" s="65">
        <v>2845</v>
      </c>
      <c r="T20" s="65"/>
      <c r="U20" s="65"/>
      <c r="V20" s="65"/>
      <c r="W20" s="65"/>
      <c r="X20" s="65"/>
      <c r="Y20" s="65"/>
      <c r="Z20" s="65"/>
      <c r="AA20" s="65"/>
      <c r="AB20" s="65"/>
    </row>
    <row r="21" spans="1:28" s="176" customFormat="1">
      <c r="A21" s="239">
        <v>44309</v>
      </c>
      <c r="B21" s="491"/>
      <c r="C21" s="486">
        <f t="shared" si="0"/>
        <v>17310</v>
      </c>
      <c r="D21" s="475">
        <v>577</v>
      </c>
      <c r="E21" s="65"/>
      <c r="F21" s="65"/>
      <c r="G21" s="65"/>
      <c r="H21" s="65">
        <v>2700</v>
      </c>
      <c r="I21" s="65">
        <v>2675</v>
      </c>
      <c r="J21" s="65">
        <v>2645</v>
      </c>
      <c r="K21" s="65">
        <v>2655</v>
      </c>
      <c r="L21" s="65">
        <v>2705</v>
      </c>
      <c r="M21" s="65">
        <v>2750</v>
      </c>
      <c r="N21" s="65">
        <v>2805</v>
      </c>
      <c r="O21" s="65">
        <v>2825</v>
      </c>
      <c r="P21" s="65">
        <v>2855</v>
      </c>
      <c r="Q21" s="65">
        <v>2895</v>
      </c>
      <c r="R21" s="65">
        <v>2895</v>
      </c>
      <c r="S21" s="65">
        <v>2860</v>
      </c>
      <c r="T21" s="65"/>
      <c r="U21" s="65"/>
      <c r="V21" s="65"/>
      <c r="W21" s="65"/>
      <c r="X21" s="65"/>
      <c r="Y21" s="65"/>
      <c r="Z21" s="65"/>
      <c r="AA21" s="65"/>
      <c r="AB21" s="65"/>
    </row>
    <row r="22" spans="1:28" s="176" customFormat="1">
      <c r="A22" s="239">
        <v>44312</v>
      </c>
      <c r="B22" s="491"/>
      <c r="C22" s="486">
        <f t="shared" si="0"/>
        <v>1350</v>
      </c>
      <c r="D22" s="475">
        <v>45</v>
      </c>
      <c r="E22" s="65"/>
      <c r="F22" s="65"/>
      <c r="G22" s="65"/>
      <c r="H22" s="65">
        <v>2715</v>
      </c>
      <c r="I22" s="65">
        <v>2675</v>
      </c>
      <c r="J22" s="65">
        <v>2657.5</v>
      </c>
      <c r="K22" s="65">
        <v>2680</v>
      </c>
      <c r="L22" s="65">
        <v>2705</v>
      </c>
      <c r="M22" s="65">
        <v>2725</v>
      </c>
      <c r="N22" s="65">
        <v>2805</v>
      </c>
      <c r="O22" s="65">
        <v>2825</v>
      </c>
      <c r="P22" s="65">
        <v>2855</v>
      </c>
      <c r="Q22" s="65">
        <v>2895</v>
      </c>
      <c r="R22" s="65">
        <v>2895</v>
      </c>
      <c r="S22" s="65">
        <v>2860</v>
      </c>
      <c r="T22" s="65"/>
      <c r="U22" s="65"/>
      <c r="V22" s="65"/>
      <c r="W22" s="65"/>
      <c r="X22" s="65"/>
      <c r="Y22" s="65"/>
      <c r="Z22" s="65"/>
      <c r="AA22" s="65"/>
      <c r="AB22" s="65"/>
    </row>
    <row r="23" spans="1:28" s="176" customFormat="1">
      <c r="A23" s="239">
        <v>44313</v>
      </c>
      <c r="B23" s="491"/>
      <c r="C23" s="486">
        <f t="shared" si="0"/>
        <v>3030</v>
      </c>
      <c r="D23" s="475">
        <v>101</v>
      </c>
      <c r="E23" s="65"/>
      <c r="F23" s="65"/>
      <c r="G23" s="65"/>
      <c r="H23" s="65">
        <v>2735</v>
      </c>
      <c r="I23" s="65">
        <v>2645</v>
      </c>
      <c r="J23" s="65">
        <v>2650</v>
      </c>
      <c r="K23" s="65">
        <v>2660</v>
      </c>
      <c r="L23" s="65">
        <v>2697.5</v>
      </c>
      <c r="M23" s="65">
        <v>2735</v>
      </c>
      <c r="N23" s="65">
        <v>2785</v>
      </c>
      <c r="O23" s="65">
        <v>2805</v>
      </c>
      <c r="P23" s="65">
        <v>2855</v>
      </c>
      <c r="Q23" s="65">
        <v>2895</v>
      </c>
      <c r="R23" s="65">
        <v>2895</v>
      </c>
      <c r="S23" s="65">
        <v>2860</v>
      </c>
      <c r="T23" s="65"/>
      <c r="U23" s="65"/>
      <c r="V23" s="65"/>
      <c r="W23" s="65"/>
      <c r="X23" s="65"/>
      <c r="Y23" s="65"/>
      <c r="Z23" s="65"/>
      <c r="AA23" s="65"/>
      <c r="AB23" s="65"/>
    </row>
    <row r="24" spans="1:28" s="176" customFormat="1">
      <c r="A24" s="239">
        <v>44314</v>
      </c>
      <c r="B24" s="491"/>
      <c r="C24" s="486">
        <f t="shared" si="0"/>
        <v>16620</v>
      </c>
      <c r="D24" s="475">
        <v>554</v>
      </c>
      <c r="E24" s="65"/>
      <c r="F24" s="65"/>
      <c r="G24" s="65"/>
      <c r="H24" s="65">
        <v>2735</v>
      </c>
      <c r="I24" s="65">
        <v>2655</v>
      </c>
      <c r="J24" s="65">
        <v>2650</v>
      </c>
      <c r="K24" s="65">
        <v>2660</v>
      </c>
      <c r="L24" s="65">
        <v>2725</v>
      </c>
      <c r="M24" s="65">
        <v>2770</v>
      </c>
      <c r="N24" s="65">
        <v>2825</v>
      </c>
      <c r="O24" s="65">
        <v>2845</v>
      </c>
      <c r="P24" s="65">
        <v>2855</v>
      </c>
      <c r="Q24" s="65">
        <v>2895</v>
      </c>
      <c r="R24" s="65">
        <v>2895</v>
      </c>
      <c r="S24" s="65">
        <v>2860</v>
      </c>
      <c r="T24" s="65"/>
      <c r="U24" s="65"/>
      <c r="V24" s="65"/>
      <c r="W24" s="65"/>
      <c r="X24" s="65"/>
      <c r="Y24" s="65"/>
      <c r="Z24" s="65"/>
      <c r="AA24" s="65"/>
      <c r="AB24" s="65"/>
    </row>
    <row r="25" spans="1:28" s="176" customFormat="1">
      <c r="A25" s="239">
        <v>44315</v>
      </c>
      <c r="B25" s="491"/>
      <c r="C25" s="486">
        <f t="shared" si="0"/>
        <v>9000</v>
      </c>
      <c r="D25" s="475">
        <v>300</v>
      </c>
      <c r="E25" s="65"/>
      <c r="F25" s="65"/>
      <c r="G25" s="65"/>
      <c r="H25" s="65">
        <v>2723.5</v>
      </c>
      <c r="I25" s="65">
        <v>2655</v>
      </c>
      <c r="J25" s="65">
        <v>2700</v>
      </c>
      <c r="K25" s="65">
        <v>2660</v>
      </c>
      <c r="L25" s="65">
        <v>2740</v>
      </c>
      <c r="M25" s="65">
        <v>2775</v>
      </c>
      <c r="N25" s="65">
        <v>2825</v>
      </c>
      <c r="O25" s="65">
        <v>2845</v>
      </c>
      <c r="P25" s="65">
        <v>2865</v>
      </c>
      <c r="Q25" s="65">
        <v>2900</v>
      </c>
      <c r="R25" s="65">
        <v>2900</v>
      </c>
      <c r="S25" s="65">
        <v>2900</v>
      </c>
      <c r="T25" s="65"/>
      <c r="U25" s="65"/>
      <c r="V25" s="65"/>
      <c r="W25" s="65"/>
      <c r="X25" s="65"/>
      <c r="Y25" s="65"/>
      <c r="Z25" s="65"/>
      <c r="AA25" s="65"/>
      <c r="AB25" s="65"/>
    </row>
    <row r="26" spans="1:28" s="176" customFormat="1">
      <c r="A26" s="239">
        <v>44316</v>
      </c>
      <c r="B26" s="491"/>
      <c r="C26" s="486">
        <f t="shared" si="0"/>
        <v>34620</v>
      </c>
      <c r="D26" s="475">
        <v>1154</v>
      </c>
      <c r="E26" s="65"/>
      <c r="F26" s="65"/>
      <c r="G26" s="65"/>
      <c r="H26" s="65">
        <v>2725.5</v>
      </c>
      <c r="I26" s="65">
        <v>2730</v>
      </c>
      <c r="J26" s="65">
        <v>2725</v>
      </c>
      <c r="K26" s="65">
        <v>2730</v>
      </c>
      <c r="L26" s="65">
        <v>2770</v>
      </c>
      <c r="M26" s="65">
        <v>2810</v>
      </c>
      <c r="N26" s="65">
        <v>2825</v>
      </c>
      <c r="O26" s="65">
        <v>2845</v>
      </c>
      <c r="P26" s="65">
        <v>2865</v>
      </c>
      <c r="Q26" s="65">
        <v>2895</v>
      </c>
      <c r="R26" s="65">
        <v>2895</v>
      </c>
      <c r="S26" s="65">
        <v>2860</v>
      </c>
      <c r="T26" s="65"/>
      <c r="U26" s="65"/>
      <c r="V26" s="65"/>
      <c r="W26" s="65"/>
      <c r="X26" s="65"/>
      <c r="Y26" s="65"/>
      <c r="Z26" s="65"/>
      <c r="AA26" s="65"/>
      <c r="AB26" s="65"/>
    </row>
    <row r="27" spans="1:28" s="176" customFormat="1">
      <c r="A27" s="239">
        <v>44319</v>
      </c>
      <c r="B27" s="491"/>
      <c r="C27" s="486">
        <f t="shared" si="0"/>
        <v>1440</v>
      </c>
      <c r="D27" s="475">
        <v>48</v>
      </c>
      <c r="E27" s="65"/>
      <c r="F27" s="65"/>
      <c r="G27" s="65"/>
      <c r="H27" s="65"/>
      <c r="I27" s="65">
        <v>2730</v>
      </c>
      <c r="J27" s="65">
        <v>2725</v>
      </c>
      <c r="K27" s="65">
        <v>2730</v>
      </c>
      <c r="L27" s="65">
        <v>2790</v>
      </c>
      <c r="M27" s="65">
        <v>2810</v>
      </c>
      <c r="N27" s="65">
        <v>2825</v>
      </c>
      <c r="O27" s="65">
        <v>2845</v>
      </c>
      <c r="P27" s="65">
        <v>2875</v>
      </c>
      <c r="Q27" s="65">
        <v>2895</v>
      </c>
      <c r="R27" s="65">
        <v>2907.5</v>
      </c>
      <c r="S27" s="65">
        <v>2860</v>
      </c>
      <c r="T27" s="65"/>
      <c r="U27" s="65"/>
      <c r="V27" s="65"/>
      <c r="W27" s="65"/>
      <c r="X27" s="65"/>
      <c r="Y27" s="65"/>
      <c r="Z27" s="65"/>
      <c r="AA27" s="65"/>
      <c r="AB27" s="65"/>
    </row>
    <row r="28" spans="1:28">
      <c r="A28" s="95">
        <v>44320</v>
      </c>
      <c r="C28" s="486">
        <f t="shared" si="0"/>
        <v>30750</v>
      </c>
      <c r="D28" s="63">
        <v>1025</v>
      </c>
      <c r="E28" s="29"/>
      <c r="F28" s="29"/>
      <c r="G28" s="29"/>
      <c r="H28" s="29"/>
      <c r="I28" s="29">
        <v>2850</v>
      </c>
      <c r="J28" s="29">
        <v>2725</v>
      </c>
      <c r="K28" s="29">
        <v>2730</v>
      </c>
      <c r="L28" s="29">
        <v>2845</v>
      </c>
      <c r="M28" s="29">
        <v>2855</v>
      </c>
      <c r="N28" s="29">
        <v>2875</v>
      </c>
      <c r="O28" s="29">
        <v>2900</v>
      </c>
      <c r="P28" s="29">
        <v>2930</v>
      </c>
      <c r="Q28" s="29">
        <v>2952.5</v>
      </c>
      <c r="R28" s="29">
        <v>2947.5</v>
      </c>
      <c r="S28" s="29">
        <v>2860</v>
      </c>
      <c r="T28" s="29"/>
      <c r="U28" s="29"/>
      <c r="V28" s="29"/>
      <c r="W28" s="65"/>
      <c r="X28" s="65"/>
      <c r="Y28" s="65"/>
      <c r="Z28" s="29"/>
      <c r="AA28" s="29"/>
      <c r="AB28" s="29"/>
    </row>
    <row r="29" spans="1:28">
      <c r="A29" s="95">
        <v>44321</v>
      </c>
      <c r="C29" s="486">
        <f t="shared" si="0"/>
        <v>7110</v>
      </c>
      <c r="D29" s="63">
        <v>237</v>
      </c>
      <c r="E29" s="29"/>
      <c r="F29" s="29"/>
      <c r="G29" s="29"/>
      <c r="H29" s="29"/>
      <c r="I29" s="29">
        <v>2945</v>
      </c>
      <c r="J29" s="29">
        <v>2850</v>
      </c>
      <c r="K29" s="29">
        <v>2860</v>
      </c>
      <c r="L29" s="29">
        <v>2895</v>
      </c>
      <c r="M29" s="29">
        <v>2880</v>
      </c>
      <c r="N29" s="29">
        <v>2895</v>
      </c>
      <c r="O29" s="29">
        <v>2935</v>
      </c>
      <c r="P29" s="29">
        <v>2930</v>
      </c>
      <c r="Q29" s="29">
        <v>2965</v>
      </c>
      <c r="R29" s="29">
        <v>2957.5</v>
      </c>
      <c r="S29" s="29">
        <v>2860</v>
      </c>
      <c r="T29" s="29"/>
      <c r="U29" s="29"/>
      <c r="V29" s="29"/>
      <c r="W29" s="65"/>
      <c r="X29" s="65"/>
      <c r="Y29" s="65"/>
      <c r="Z29" s="29"/>
      <c r="AA29" s="29"/>
      <c r="AB29" s="29"/>
    </row>
    <row r="30" spans="1:28" s="176" customFormat="1">
      <c r="A30" s="239">
        <v>44322</v>
      </c>
      <c r="B30" s="491"/>
      <c r="C30" s="486">
        <f t="shared" si="0"/>
        <v>7680</v>
      </c>
      <c r="D30" s="475">
        <v>256</v>
      </c>
      <c r="E30" s="65"/>
      <c r="F30" s="65"/>
      <c r="G30" s="65"/>
      <c r="H30" s="65"/>
      <c r="I30" s="65">
        <v>2945</v>
      </c>
      <c r="J30" s="65">
        <v>2830</v>
      </c>
      <c r="K30" s="65">
        <v>2860</v>
      </c>
      <c r="L30" s="65">
        <v>2850</v>
      </c>
      <c r="M30" s="65">
        <v>2880</v>
      </c>
      <c r="N30" s="65">
        <v>2895</v>
      </c>
      <c r="O30" s="65">
        <v>2925</v>
      </c>
      <c r="P30" s="65">
        <v>2930</v>
      </c>
      <c r="Q30" s="65">
        <v>2965</v>
      </c>
      <c r="R30" s="65">
        <v>2957.5</v>
      </c>
      <c r="S30" s="65">
        <v>2880</v>
      </c>
      <c r="T30" s="65"/>
      <c r="U30" s="65"/>
      <c r="V30" s="65"/>
      <c r="W30" s="65"/>
      <c r="X30" s="65"/>
      <c r="Y30" s="65"/>
      <c r="Z30" s="65"/>
      <c r="AA30" s="65"/>
      <c r="AB30" s="65"/>
    </row>
    <row r="31" spans="1:28" s="176" customFormat="1">
      <c r="A31" s="239">
        <v>44323</v>
      </c>
      <c r="B31" s="491"/>
      <c r="C31" s="486">
        <f t="shared" si="0"/>
        <v>8520</v>
      </c>
      <c r="D31" s="475">
        <v>284</v>
      </c>
      <c r="E31" s="65"/>
      <c r="F31" s="65"/>
      <c r="G31" s="65"/>
      <c r="H31" s="65"/>
      <c r="I31" s="65">
        <v>2945</v>
      </c>
      <c r="J31" s="65">
        <v>2830</v>
      </c>
      <c r="K31" s="65">
        <v>2805</v>
      </c>
      <c r="L31" s="65">
        <v>2825</v>
      </c>
      <c r="M31" s="65">
        <v>2855</v>
      </c>
      <c r="N31" s="65">
        <v>2895</v>
      </c>
      <c r="O31" s="65">
        <v>2905</v>
      </c>
      <c r="P31" s="65">
        <v>2930</v>
      </c>
      <c r="Q31" s="65">
        <v>2965</v>
      </c>
      <c r="R31" s="65">
        <v>2957.5</v>
      </c>
      <c r="S31" s="65">
        <v>2880</v>
      </c>
      <c r="T31" s="65"/>
      <c r="U31" s="65"/>
      <c r="V31" s="65"/>
      <c r="W31" s="65"/>
      <c r="X31" s="65"/>
      <c r="Y31" s="65"/>
      <c r="Z31" s="65"/>
      <c r="AA31" s="65"/>
      <c r="AB31" s="65"/>
    </row>
    <row r="32" spans="1:28" s="176" customFormat="1">
      <c r="A32" s="239">
        <v>44326</v>
      </c>
      <c r="B32" s="491"/>
      <c r="C32" s="486">
        <f t="shared" si="0"/>
        <v>9720</v>
      </c>
      <c r="D32" s="475">
        <v>324</v>
      </c>
      <c r="E32" s="65"/>
      <c r="F32" s="65"/>
      <c r="G32" s="65"/>
      <c r="H32" s="65"/>
      <c r="I32" s="65">
        <v>2950</v>
      </c>
      <c r="J32" s="65">
        <v>2870</v>
      </c>
      <c r="K32" s="65">
        <v>2865</v>
      </c>
      <c r="L32" s="65">
        <v>2865</v>
      </c>
      <c r="M32" s="65">
        <v>2891.5</v>
      </c>
      <c r="N32" s="65">
        <v>2905</v>
      </c>
      <c r="O32" s="65">
        <v>2905</v>
      </c>
      <c r="P32" s="65">
        <v>2930</v>
      </c>
      <c r="Q32" s="65">
        <v>2965</v>
      </c>
      <c r="R32" s="65">
        <v>2957.5</v>
      </c>
      <c r="S32" s="65">
        <v>2880</v>
      </c>
      <c r="T32" s="65"/>
      <c r="U32" s="65"/>
      <c r="V32" s="65"/>
      <c r="W32" s="65"/>
      <c r="X32" s="65"/>
      <c r="Y32" s="65"/>
      <c r="Z32" s="65"/>
      <c r="AA32" s="65"/>
      <c r="AB32" s="65"/>
    </row>
    <row r="33" spans="1:28">
      <c r="A33" s="95">
        <v>44327</v>
      </c>
      <c r="C33" s="486">
        <f t="shared" si="0"/>
        <v>20820</v>
      </c>
      <c r="D33" s="63">
        <v>694</v>
      </c>
      <c r="E33" s="29"/>
      <c r="F33" s="29"/>
      <c r="G33" s="29"/>
      <c r="H33" s="29"/>
      <c r="I33" s="29">
        <v>2950</v>
      </c>
      <c r="J33" s="29">
        <v>2900</v>
      </c>
      <c r="K33" s="29">
        <v>2905</v>
      </c>
      <c r="L33" s="29">
        <v>2875</v>
      </c>
      <c r="M33" s="29">
        <v>2920</v>
      </c>
      <c r="N33" s="29">
        <v>2935</v>
      </c>
      <c r="O33" s="29">
        <v>2930</v>
      </c>
      <c r="P33" s="29">
        <v>2945</v>
      </c>
      <c r="Q33" s="29">
        <v>2975</v>
      </c>
      <c r="R33" s="29">
        <v>2970</v>
      </c>
      <c r="S33" s="29">
        <v>2880</v>
      </c>
      <c r="T33" s="29"/>
      <c r="U33" s="29"/>
      <c r="V33" s="29"/>
      <c r="W33" s="65"/>
      <c r="X33" s="65"/>
      <c r="Y33" s="65"/>
      <c r="Z33" s="29"/>
      <c r="AA33" s="29"/>
      <c r="AB33" s="29"/>
    </row>
    <row r="34" spans="1:28">
      <c r="A34" s="95">
        <v>44328</v>
      </c>
      <c r="C34" s="486">
        <f t="shared" si="0"/>
        <v>17220</v>
      </c>
      <c r="D34" s="63">
        <v>574</v>
      </c>
      <c r="E34" s="29"/>
      <c r="F34" s="29"/>
      <c r="G34" s="29"/>
      <c r="H34" s="29"/>
      <c r="I34" s="29">
        <v>2950</v>
      </c>
      <c r="J34" s="29">
        <v>2900</v>
      </c>
      <c r="K34" s="29">
        <v>2905</v>
      </c>
      <c r="L34" s="29">
        <v>2865</v>
      </c>
      <c r="M34" s="29">
        <v>2920</v>
      </c>
      <c r="N34" s="29">
        <v>2935</v>
      </c>
      <c r="O34" s="29">
        <v>2930</v>
      </c>
      <c r="P34" s="29">
        <v>2945</v>
      </c>
      <c r="Q34" s="29">
        <v>2950</v>
      </c>
      <c r="R34" s="29">
        <v>2952.5</v>
      </c>
      <c r="S34" s="29">
        <v>2880</v>
      </c>
      <c r="T34" s="29"/>
      <c r="U34" s="29"/>
      <c r="V34" s="29"/>
      <c r="W34" s="65"/>
      <c r="X34" s="65"/>
      <c r="Y34" s="65"/>
      <c r="Z34" s="29"/>
      <c r="AA34" s="29"/>
      <c r="AB34" s="29"/>
    </row>
    <row r="35" spans="1:28">
      <c r="A35" s="95">
        <v>44329</v>
      </c>
      <c r="C35" s="486">
        <f t="shared" si="0"/>
        <v>2970</v>
      </c>
      <c r="D35" s="63">
        <v>99</v>
      </c>
      <c r="E35" s="29"/>
      <c r="F35" s="29"/>
      <c r="G35" s="29"/>
      <c r="H35" s="29"/>
      <c r="I35" s="29">
        <v>2975</v>
      </c>
      <c r="J35" s="29">
        <v>2870</v>
      </c>
      <c r="K35" s="29">
        <v>2880</v>
      </c>
      <c r="L35" s="29">
        <v>2835</v>
      </c>
      <c r="M35" s="29">
        <v>2900</v>
      </c>
      <c r="N35" s="29">
        <v>2910</v>
      </c>
      <c r="O35" s="29">
        <v>2930</v>
      </c>
      <c r="P35" s="29">
        <v>2945</v>
      </c>
      <c r="Q35" s="29">
        <v>2950</v>
      </c>
      <c r="R35" s="29">
        <v>2952.5</v>
      </c>
      <c r="S35" s="29">
        <v>2880</v>
      </c>
      <c r="T35" s="29"/>
      <c r="U35" s="29"/>
      <c r="V35" s="29"/>
      <c r="W35" s="65"/>
      <c r="X35" s="65"/>
      <c r="Y35" s="65"/>
      <c r="Z35" s="29"/>
      <c r="AA35" s="29"/>
      <c r="AB35" s="29"/>
    </row>
    <row r="36" spans="1:28">
      <c r="A36" s="95">
        <v>44330</v>
      </c>
      <c r="C36" s="486">
        <f t="shared" si="0"/>
        <v>35610</v>
      </c>
      <c r="D36" s="63">
        <v>1187</v>
      </c>
      <c r="E36" s="29"/>
      <c r="F36" s="29"/>
      <c r="G36" s="29"/>
      <c r="H36" s="29"/>
      <c r="I36" s="29">
        <v>2975</v>
      </c>
      <c r="J36" s="29">
        <v>2830</v>
      </c>
      <c r="K36" s="29">
        <v>2880</v>
      </c>
      <c r="L36" s="29">
        <v>2830</v>
      </c>
      <c r="M36" s="29">
        <v>2855</v>
      </c>
      <c r="N36" s="29">
        <v>2910</v>
      </c>
      <c r="O36" s="29">
        <v>2910</v>
      </c>
      <c r="P36" s="29">
        <v>2945</v>
      </c>
      <c r="Q36" s="29">
        <v>2925</v>
      </c>
      <c r="R36" s="29">
        <v>2925</v>
      </c>
      <c r="S36" s="29">
        <v>2880</v>
      </c>
      <c r="T36" s="29"/>
      <c r="U36" s="29"/>
      <c r="V36" s="29"/>
      <c r="W36" s="65"/>
      <c r="X36" s="65"/>
      <c r="Y36" s="65"/>
      <c r="Z36" s="29"/>
      <c r="AA36" s="29"/>
      <c r="AB36" s="29"/>
    </row>
    <row r="37" spans="1:28">
      <c r="A37" s="95">
        <v>44333</v>
      </c>
      <c r="C37" s="486">
        <f t="shared" si="0"/>
        <v>1710</v>
      </c>
      <c r="D37" s="63">
        <v>57</v>
      </c>
      <c r="E37" s="29"/>
      <c r="F37" s="29"/>
      <c r="G37" s="29"/>
      <c r="H37" s="29"/>
      <c r="I37" s="29">
        <v>2975</v>
      </c>
      <c r="J37" s="29">
        <v>2810</v>
      </c>
      <c r="K37" s="29">
        <v>2801</v>
      </c>
      <c r="L37" s="29">
        <v>2810</v>
      </c>
      <c r="M37" s="29">
        <v>2855</v>
      </c>
      <c r="N37" s="29">
        <v>2910</v>
      </c>
      <c r="O37" s="29">
        <v>2895</v>
      </c>
      <c r="P37" s="29">
        <v>2945</v>
      </c>
      <c r="Q37" s="29">
        <v>2925</v>
      </c>
      <c r="R37" s="29">
        <v>2925</v>
      </c>
      <c r="S37" s="29">
        <v>2880</v>
      </c>
      <c r="T37" s="29"/>
      <c r="U37" s="29"/>
      <c r="V37" s="29"/>
      <c r="W37" s="65"/>
      <c r="X37" s="65"/>
      <c r="Y37" s="65"/>
      <c r="Z37" s="29"/>
      <c r="AA37" s="29"/>
      <c r="AB37" s="29"/>
    </row>
    <row r="38" spans="1:28">
      <c r="A38" s="95">
        <v>44334</v>
      </c>
      <c r="C38" s="486">
        <f t="shared" si="0"/>
        <v>11790</v>
      </c>
      <c r="D38" s="63">
        <v>393</v>
      </c>
      <c r="E38" s="29"/>
      <c r="F38" s="29"/>
      <c r="G38" s="29"/>
      <c r="H38" s="29"/>
      <c r="I38" s="29">
        <v>2930</v>
      </c>
      <c r="J38" s="29">
        <v>2810</v>
      </c>
      <c r="K38" s="29">
        <v>2795</v>
      </c>
      <c r="L38" s="29">
        <v>2767.5</v>
      </c>
      <c r="M38" s="29">
        <v>2815</v>
      </c>
      <c r="N38" s="29">
        <v>2835</v>
      </c>
      <c r="O38" s="29">
        <v>2865</v>
      </c>
      <c r="P38" s="29">
        <v>2925</v>
      </c>
      <c r="Q38" s="29">
        <v>2925</v>
      </c>
      <c r="R38" s="29">
        <v>2925</v>
      </c>
      <c r="S38" s="29">
        <v>2880</v>
      </c>
      <c r="T38" s="29"/>
      <c r="U38" s="29"/>
      <c r="V38" s="29"/>
      <c r="W38" s="65"/>
      <c r="X38" s="65"/>
      <c r="Y38" s="65"/>
      <c r="Z38" s="29"/>
      <c r="AA38" s="29"/>
      <c r="AB38" s="29"/>
    </row>
    <row r="39" spans="1:28">
      <c r="A39" s="95">
        <v>44335</v>
      </c>
      <c r="C39" s="486">
        <f t="shared" si="0"/>
        <v>2940</v>
      </c>
      <c r="D39" s="63">
        <v>98</v>
      </c>
      <c r="E39" s="29"/>
      <c r="F39" s="29"/>
      <c r="G39" s="29"/>
      <c r="H39" s="29"/>
      <c r="I39" s="29">
        <v>2930</v>
      </c>
      <c r="J39" s="29">
        <v>2765</v>
      </c>
      <c r="K39" s="29">
        <v>2775</v>
      </c>
      <c r="L39" s="29">
        <v>2775</v>
      </c>
      <c r="M39" s="29">
        <v>2795</v>
      </c>
      <c r="N39" s="29">
        <v>2835</v>
      </c>
      <c r="O39" s="29">
        <v>2865</v>
      </c>
      <c r="P39" s="29">
        <v>2925</v>
      </c>
      <c r="Q39" s="29">
        <v>2925</v>
      </c>
      <c r="R39" s="29">
        <v>2925</v>
      </c>
      <c r="S39" s="29">
        <v>2880</v>
      </c>
      <c r="T39" s="29"/>
      <c r="U39" s="29"/>
      <c r="V39" s="29"/>
      <c r="W39" s="65"/>
      <c r="X39" s="65"/>
      <c r="Y39" s="65"/>
      <c r="Z39" s="29"/>
      <c r="AA39" s="29"/>
      <c r="AB39" s="29"/>
    </row>
    <row r="40" spans="1:28">
      <c r="A40" s="95">
        <v>44336</v>
      </c>
      <c r="C40" s="486">
        <f t="shared" si="0"/>
        <v>23580</v>
      </c>
      <c r="D40" s="63">
        <v>786</v>
      </c>
      <c r="E40" s="29"/>
      <c r="F40" s="29"/>
      <c r="G40" s="29"/>
      <c r="H40" s="29"/>
      <c r="I40" s="29">
        <v>2930</v>
      </c>
      <c r="J40" s="29">
        <v>2765</v>
      </c>
      <c r="K40" s="29">
        <v>2819.5</v>
      </c>
      <c r="L40" s="29">
        <v>2828.5</v>
      </c>
      <c r="M40" s="29">
        <v>2800</v>
      </c>
      <c r="N40" s="29">
        <v>2860</v>
      </c>
      <c r="O40" s="29">
        <v>2880</v>
      </c>
      <c r="P40" s="29">
        <v>2925</v>
      </c>
      <c r="Q40" s="29">
        <v>2925</v>
      </c>
      <c r="R40" s="29">
        <v>2925</v>
      </c>
      <c r="S40" s="29">
        <v>2880</v>
      </c>
      <c r="T40" s="29"/>
      <c r="U40" s="29"/>
      <c r="V40" s="29"/>
      <c r="W40" s="65"/>
      <c r="X40" s="65"/>
      <c r="Y40" s="65"/>
      <c r="Z40" s="29"/>
      <c r="AA40" s="29"/>
      <c r="AB40" s="29"/>
    </row>
    <row r="41" spans="1:28">
      <c r="A41" s="95">
        <v>44337</v>
      </c>
      <c r="C41" s="486">
        <f t="shared" si="0"/>
        <v>1800</v>
      </c>
      <c r="D41" s="63">
        <v>60</v>
      </c>
      <c r="E41" s="29"/>
      <c r="F41" s="29"/>
      <c r="G41" s="29"/>
      <c r="H41" s="29"/>
      <c r="I41" s="360">
        <v>2930</v>
      </c>
      <c r="J41" s="29">
        <v>2765</v>
      </c>
      <c r="K41" s="29">
        <v>2819.5</v>
      </c>
      <c r="L41" s="29">
        <v>2828.5</v>
      </c>
      <c r="M41" s="29">
        <v>2857.5</v>
      </c>
      <c r="N41" s="29">
        <v>2875</v>
      </c>
      <c r="O41" s="29">
        <v>2880</v>
      </c>
      <c r="P41" s="29">
        <v>2925</v>
      </c>
      <c r="Q41" s="29">
        <v>2935</v>
      </c>
      <c r="R41" s="29">
        <v>2925</v>
      </c>
      <c r="S41" s="29">
        <v>2880</v>
      </c>
      <c r="T41" s="29"/>
      <c r="U41" s="29"/>
      <c r="V41" s="29"/>
      <c r="W41" s="65"/>
      <c r="X41" s="65"/>
      <c r="Y41" s="65"/>
      <c r="Z41" s="29"/>
      <c r="AA41" s="29"/>
      <c r="AB41" s="29"/>
    </row>
    <row r="42" spans="1:28">
      <c r="A42" s="95">
        <v>44340</v>
      </c>
      <c r="C42" s="486">
        <f t="shared" si="0"/>
        <v>450</v>
      </c>
      <c r="D42" s="63">
        <v>15</v>
      </c>
      <c r="E42" s="29"/>
      <c r="F42" s="29"/>
      <c r="G42" s="29"/>
      <c r="H42" s="29"/>
      <c r="I42" s="360">
        <v>2930</v>
      </c>
      <c r="J42" s="29">
        <v>2815</v>
      </c>
      <c r="K42" s="29">
        <v>2825</v>
      </c>
      <c r="L42" s="29">
        <v>2835</v>
      </c>
      <c r="M42" s="29">
        <v>2857.5</v>
      </c>
      <c r="N42" s="29">
        <v>2875</v>
      </c>
      <c r="O42" s="29">
        <v>2880</v>
      </c>
      <c r="P42" s="29">
        <v>2925</v>
      </c>
      <c r="Q42" s="29">
        <v>2935</v>
      </c>
      <c r="R42" s="29">
        <v>2925</v>
      </c>
      <c r="S42" s="29">
        <v>2880</v>
      </c>
      <c r="T42" s="29"/>
      <c r="U42" s="29"/>
      <c r="V42" s="29"/>
      <c r="W42" s="65"/>
      <c r="X42" s="65"/>
      <c r="Y42" s="65"/>
      <c r="Z42" s="29"/>
      <c r="AA42" s="29"/>
      <c r="AB42" s="29"/>
    </row>
    <row r="43" spans="1:28">
      <c r="A43" s="95">
        <v>44341</v>
      </c>
      <c r="C43" s="486">
        <f t="shared" si="0"/>
        <v>25980</v>
      </c>
      <c r="D43" s="63">
        <v>866</v>
      </c>
      <c r="E43" s="29"/>
      <c r="F43" s="29"/>
      <c r="G43" s="29"/>
      <c r="H43" s="29"/>
      <c r="I43" s="360">
        <v>2930</v>
      </c>
      <c r="J43" s="29">
        <v>2810</v>
      </c>
      <c r="K43" s="29">
        <v>2830</v>
      </c>
      <c r="L43" s="29">
        <v>2842.5</v>
      </c>
      <c r="M43" s="29">
        <v>2850</v>
      </c>
      <c r="N43" s="29">
        <v>2865</v>
      </c>
      <c r="O43" s="29">
        <v>2885</v>
      </c>
      <c r="P43" s="29">
        <v>2925</v>
      </c>
      <c r="Q43" s="29">
        <v>2935</v>
      </c>
      <c r="R43" s="29">
        <v>2925</v>
      </c>
      <c r="S43" s="29">
        <v>2880</v>
      </c>
      <c r="T43" s="29"/>
      <c r="U43" s="29"/>
      <c r="V43" s="29"/>
      <c r="W43" s="65"/>
      <c r="X43" s="65"/>
      <c r="Y43" s="65"/>
      <c r="Z43" s="29"/>
      <c r="AA43" s="29"/>
      <c r="AB43" s="29"/>
    </row>
    <row r="44" spans="1:28">
      <c r="A44" s="95">
        <v>44342</v>
      </c>
      <c r="C44" s="486">
        <f t="shared" si="0"/>
        <v>20880</v>
      </c>
      <c r="D44" s="63">
        <v>696</v>
      </c>
      <c r="E44" s="29"/>
      <c r="F44" s="29"/>
      <c r="G44" s="29"/>
      <c r="H44" s="29"/>
      <c r="I44" s="360">
        <v>2930</v>
      </c>
      <c r="J44" s="29">
        <v>2897.5</v>
      </c>
      <c r="K44" s="29">
        <v>2897</v>
      </c>
      <c r="L44" s="29">
        <v>2913</v>
      </c>
      <c r="M44" s="29">
        <v>2902.5</v>
      </c>
      <c r="N44" s="29">
        <v>2930</v>
      </c>
      <c r="O44" s="29">
        <v>2885</v>
      </c>
      <c r="P44" s="29">
        <v>2925</v>
      </c>
      <c r="Q44" s="29">
        <v>2935</v>
      </c>
      <c r="R44" s="29">
        <v>2925</v>
      </c>
      <c r="S44" s="29">
        <v>2880</v>
      </c>
      <c r="T44" s="29"/>
      <c r="U44" s="29"/>
      <c r="V44" s="29"/>
      <c r="W44" s="65"/>
      <c r="X44" s="65"/>
      <c r="Y44" s="65"/>
      <c r="Z44" s="29"/>
      <c r="AA44" s="29"/>
      <c r="AB44" s="29"/>
    </row>
    <row r="45" spans="1:28">
      <c r="A45" s="95">
        <v>44343</v>
      </c>
      <c r="C45" s="486">
        <f t="shared" si="0"/>
        <v>28410</v>
      </c>
      <c r="D45" s="63">
        <v>947</v>
      </c>
      <c r="E45" s="29"/>
      <c r="F45" s="29"/>
      <c r="G45" s="29"/>
      <c r="H45" s="29"/>
      <c r="I45" s="360">
        <v>2930</v>
      </c>
      <c r="J45" s="29">
        <v>2900</v>
      </c>
      <c r="K45" s="29">
        <v>2897</v>
      </c>
      <c r="L45" s="29">
        <v>2945</v>
      </c>
      <c r="M45" s="29">
        <v>2955</v>
      </c>
      <c r="N45" s="29">
        <v>2965</v>
      </c>
      <c r="O45" s="29">
        <v>2975.5</v>
      </c>
      <c r="P45" s="29">
        <v>2970</v>
      </c>
      <c r="Q45" s="29">
        <v>2995</v>
      </c>
      <c r="R45" s="29">
        <v>2995</v>
      </c>
      <c r="S45" s="29">
        <v>2880</v>
      </c>
      <c r="T45" s="29"/>
      <c r="U45" s="29"/>
      <c r="V45" s="29"/>
      <c r="W45" s="65"/>
      <c r="X45" s="65"/>
      <c r="Y45" s="65"/>
      <c r="Z45" s="29"/>
      <c r="AA45" s="29"/>
      <c r="AB45" s="29"/>
    </row>
    <row r="46" spans="1:28">
      <c r="A46" s="95">
        <v>44344</v>
      </c>
      <c r="C46" s="486">
        <f t="shared" si="0"/>
        <v>18330</v>
      </c>
      <c r="D46" s="63">
        <v>611</v>
      </c>
      <c r="E46" s="29"/>
      <c r="F46" s="29"/>
      <c r="G46" s="29"/>
      <c r="H46" s="29"/>
      <c r="I46" s="360">
        <v>2930</v>
      </c>
      <c r="J46" s="29">
        <v>2965</v>
      </c>
      <c r="K46" s="29">
        <v>2975</v>
      </c>
      <c r="L46" s="29">
        <v>2990</v>
      </c>
      <c r="M46" s="29">
        <v>2995</v>
      </c>
      <c r="N46" s="29">
        <v>3010</v>
      </c>
      <c r="O46" s="29">
        <v>3010</v>
      </c>
      <c r="P46" s="29">
        <v>3010</v>
      </c>
      <c r="Q46" s="29">
        <v>3015</v>
      </c>
      <c r="R46" s="29">
        <v>3015</v>
      </c>
      <c r="S46" s="29">
        <v>2880</v>
      </c>
      <c r="T46" s="29"/>
      <c r="U46" s="29"/>
      <c r="V46" s="29"/>
      <c r="W46" s="65"/>
      <c r="X46" s="65"/>
      <c r="Y46" s="65"/>
      <c r="Z46" s="29"/>
      <c r="AA46" s="29"/>
      <c r="AB46" s="29"/>
    </row>
    <row r="47" spans="1:28">
      <c r="A47" s="95">
        <v>44347</v>
      </c>
      <c r="C47" s="486">
        <f t="shared" si="0"/>
        <v>5880</v>
      </c>
      <c r="D47" s="63">
        <v>196</v>
      </c>
      <c r="E47" s="29"/>
      <c r="F47" s="29"/>
      <c r="G47" s="29"/>
      <c r="H47" s="29"/>
      <c r="I47" s="360">
        <v>2959</v>
      </c>
      <c r="J47" s="29">
        <v>2965</v>
      </c>
      <c r="K47" s="29">
        <v>2980</v>
      </c>
      <c r="L47" s="29">
        <v>2990</v>
      </c>
      <c r="M47" s="29">
        <v>2995</v>
      </c>
      <c r="N47" s="29">
        <v>3010</v>
      </c>
      <c r="O47" s="29">
        <v>3010</v>
      </c>
      <c r="P47" s="29">
        <v>3010</v>
      </c>
      <c r="Q47" s="29">
        <v>3020</v>
      </c>
      <c r="R47" s="29">
        <v>3020</v>
      </c>
      <c r="S47" s="29">
        <v>2880</v>
      </c>
      <c r="U47" s="29">
        <v>2870</v>
      </c>
      <c r="V47" s="29"/>
      <c r="W47" s="65"/>
      <c r="X47" s="65"/>
      <c r="Y47" s="65"/>
      <c r="Z47" s="29"/>
      <c r="AA47" s="29"/>
      <c r="AB47" s="29"/>
    </row>
    <row r="48" spans="1:28">
      <c r="A48" s="95">
        <v>44348</v>
      </c>
      <c r="C48" s="486">
        <f t="shared" si="0"/>
        <v>7980</v>
      </c>
      <c r="D48" s="63">
        <v>266</v>
      </c>
      <c r="E48" s="29"/>
      <c r="F48" s="29"/>
      <c r="G48" s="29"/>
      <c r="H48" s="29"/>
      <c r="I48" s="360"/>
      <c r="J48" s="29">
        <v>2955</v>
      </c>
      <c r="K48" s="29">
        <v>2955</v>
      </c>
      <c r="L48" s="29">
        <v>3015</v>
      </c>
      <c r="M48" s="29">
        <v>3035</v>
      </c>
      <c r="N48" s="29">
        <v>3035</v>
      </c>
      <c r="O48" s="29">
        <v>3045</v>
      </c>
      <c r="P48" s="29">
        <v>3065</v>
      </c>
      <c r="Q48" s="29">
        <v>3075</v>
      </c>
      <c r="R48" s="29">
        <v>3075</v>
      </c>
      <c r="S48" s="29">
        <v>2880</v>
      </c>
      <c r="U48" s="29">
        <v>2880</v>
      </c>
      <c r="V48" s="29"/>
      <c r="W48" s="65"/>
      <c r="X48" s="65"/>
      <c r="Y48" s="65"/>
      <c r="Z48" s="29"/>
      <c r="AA48" s="29"/>
      <c r="AB48" s="29"/>
    </row>
    <row r="49" spans="1:28">
      <c r="A49" s="95">
        <v>44349</v>
      </c>
      <c r="C49" s="486">
        <f t="shared" si="0"/>
        <v>44040</v>
      </c>
      <c r="D49" s="63">
        <v>1468</v>
      </c>
      <c r="E49" s="29"/>
      <c r="F49" s="29"/>
      <c r="G49" s="29"/>
      <c r="H49" s="29"/>
      <c r="I49" s="29"/>
      <c r="J49" s="29">
        <v>3005</v>
      </c>
      <c r="K49" s="29">
        <v>2955</v>
      </c>
      <c r="L49" s="29">
        <v>3015</v>
      </c>
      <c r="M49" s="29">
        <v>3035</v>
      </c>
      <c r="N49" s="29">
        <v>3035</v>
      </c>
      <c r="O49" s="29">
        <v>3075</v>
      </c>
      <c r="P49" s="29">
        <v>3065</v>
      </c>
      <c r="Q49" s="29">
        <v>3045</v>
      </c>
      <c r="R49" s="29">
        <v>3050</v>
      </c>
      <c r="S49" s="29">
        <v>2880</v>
      </c>
      <c r="U49" s="29">
        <v>2880</v>
      </c>
      <c r="V49" s="29"/>
      <c r="W49" s="65"/>
      <c r="X49" s="65"/>
      <c r="Y49" s="65"/>
      <c r="Z49" s="29"/>
      <c r="AA49" s="29"/>
      <c r="AB49" s="29"/>
    </row>
    <row r="50" spans="1:28">
      <c r="A50" s="95">
        <v>44350</v>
      </c>
      <c r="C50" s="486">
        <f t="shared" si="0"/>
        <v>0</v>
      </c>
      <c r="D50" s="63">
        <v>0</v>
      </c>
      <c r="E50" s="29"/>
      <c r="F50" s="29"/>
      <c r="G50" s="29"/>
      <c r="H50" s="29"/>
      <c r="I50" s="244"/>
      <c r="J50" s="244">
        <v>3005</v>
      </c>
      <c r="K50" s="244">
        <v>2955</v>
      </c>
      <c r="L50" s="244">
        <v>3015</v>
      </c>
      <c r="M50" s="244">
        <v>3035</v>
      </c>
      <c r="N50" s="244">
        <v>3035</v>
      </c>
      <c r="O50" s="244">
        <v>3075</v>
      </c>
      <c r="P50" s="244">
        <v>3065</v>
      </c>
      <c r="Q50" s="244">
        <v>3045</v>
      </c>
      <c r="R50" s="244">
        <v>3050</v>
      </c>
      <c r="S50" s="244">
        <v>2880</v>
      </c>
      <c r="T50" s="189"/>
      <c r="U50" s="244">
        <v>2880</v>
      </c>
      <c r="V50" s="29"/>
      <c r="W50" s="65"/>
      <c r="X50" s="65"/>
      <c r="Y50" s="65"/>
      <c r="Z50" s="29"/>
      <c r="AA50" s="29"/>
      <c r="AB50" s="29"/>
    </row>
    <row r="51" spans="1:28">
      <c r="A51" s="95">
        <v>44351</v>
      </c>
      <c r="C51" s="486">
        <f t="shared" si="0"/>
        <v>41310</v>
      </c>
      <c r="D51" s="63">
        <v>1377</v>
      </c>
      <c r="E51" s="29"/>
      <c r="F51" s="29"/>
      <c r="G51" s="29"/>
      <c r="H51" s="29"/>
      <c r="I51" s="29"/>
      <c r="J51" s="29">
        <v>3025</v>
      </c>
      <c r="K51" s="29">
        <v>2955</v>
      </c>
      <c r="L51" s="29">
        <v>2995</v>
      </c>
      <c r="M51" s="29">
        <v>3035</v>
      </c>
      <c r="N51" s="29">
        <v>3035</v>
      </c>
      <c r="O51" s="29">
        <v>3045</v>
      </c>
      <c r="P51" s="29">
        <v>3047.5</v>
      </c>
      <c r="Q51" s="29">
        <v>3052.5</v>
      </c>
      <c r="R51" s="29">
        <v>3052.5</v>
      </c>
      <c r="S51" s="29">
        <v>2880</v>
      </c>
      <c r="T51" s="29"/>
      <c r="U51" s="29">
        <v>2880</v>
      </c>
      <c r="V51" s="29"/>
      <c r="W51" s="65"/>
      <c r="X51" s="65"/>
      <c r="Y51" s="65"/>
      <c r="Z51" s="29"/>
      <c r="AA51" s="29"/>
      <c r="AB51" s="29"/>
    </row>
    <row r="52" spans="1:28">
      <c r="A52" s="95">
        <v>44354</v>
      </c>
      <c r="C52" s="486">
        <f t="shared" si="0"/>
        <v>2550</v>
      </c>
      <c r="D52" s="63">
        <v>85</v>
      </c>
      <c r="E52" s="29"/>
      <c r="F52" s="29"/>
      <c r="G52" s="29"/>
      <c r="H52" s="29"/>
      <c r="I52" s="29"/>
      <c r="J52" s="29">
        <v>3025</v>
      </c>
      <c r="K52" s="29">
        <v>2955</v>
      </c>
      <c r="L52" s="29">
        <v>2985</v>
      </c>
      <c r="M52" s="29">
        <v>3035</v>
      </c>
      <c r="N52" s="29">
        <v>3035</v>
      </c>
      <c r="O52" s="29">
        <v>3045</v>
      </c>
      <c r="P52" s="29">
        <v>3047.5</v>
      </c>
      <c r="Q52" s="29">
        <v>3052.5</v>
      </c>
      <c r="R52" s="29">
        <v>3052.5</v>
      </c>
      <c r="S52" s="29">
        <v>2880</v>
      </c>
      <c r="T52" s="29"/>
      <c r="U52" s="29">
        <v>2880</v>
      </c>
      <c r="V52" s="29"/>
      <c r="W52" s="65"/>
      <c r="X52" s="65"/>
      <c r="Y52" s="65"/>
      <c r="Z52" s="29"/>
      <c r="AA52" s="29"/>
      <c r="AB52" s="29"/>
    </row>
    <row r="53" spans="1:28">
      <c r="A53" s="95">
        <v>44355</v>
      </c>
      <c r="C53" s="486">
        <f t="shared" si="0"/>
        <v>6540</v>
      </c>
      <c r="D53" s="63">
        <v>218</v>
      </c>
      <c r="E53" s="29"/>
      <c r="F53" s="29"/>
      <c r="G53" s="29"/>
      <c r="H53" s="29"/>
      <c r="I53" s="29"/>
      <c r="J53" s="29">
        <v>3000</v>
      </c>
      <c r="K53" s="29">
        <v>2985</v>
      </c>
      <c r="L53" s="29">
        <v>2995</v>
      </c>
      <c r="M53" s="29">
        <v>3017.5</v>
      </c>
      <c r="N53" s="29">
        <v>3035</v>
      </c>
      <c r="O53" s="29">
        <v>3040</v>
      </c>
      <c r="P53" s="29">
        <v>3050</v>
      </c>
      <c r="Q53" s="29">
        <v>3060</v>
      </c>
      <c r="R53" s="29">
        <v>3065</v>
      </c>
      <c r="S53" s="29">
        <v>2950</v>
      </c>
      <c r="T53" s="29"/>
      <c r="U53" s="29">
        <v>2880</v>
      </c>
      <c r="V53" s="29"/>
      <c r="W53" s="65"/>
      <c r="X53" s="65"/>
      <c r="Y53" s="65"/>
      <c r="Z53" s="29"/>
      <c r="AA53" s="29"/>
      <c r="AB53" s="29"/>
    </row>
    <row r="54" spans="1:28">
      <c r="A54" s="95">
        <v>44356</v>
      </c>
      <c r="C54" s="486">
        <f t="shared" si="0"/>
        <v>21540</v>
      </c>
      <c r="D54" s="63">
        <v>718</v>
      </c>
      <c r="E54" s="29"/>
      <c r="F54" s="29"/>
      <c r="G54" s="29"/>
      <c r="H54" s="29"/>
      <c r="I54" s="29"/>
      <c r="J54" s="29">
        <v>3015</v>
      </c>
      <c r="K54" s="29">
        <v>2985</v>
      </c>
      <c r="L54" s="29">
        <v>2985</v>
      </c>
      <c r="M54" s="29">
        <v>3005</v>
      </c>
      <c r="N54" s="29">
        <v>3035</v>
      </c>
      <c r="O54" s="29">
        <v>3040</v>
      </c>
      <c r="P54" s="29">
        <v>3035</v>
      </c>
      <c r="Q54" s="29">
        <v>3060</v>
      </c>
      <c r="R54" s="29">
        <v>3077.5</v>
      </c>
      <c r="S54" s="29">
        <v>3000</v>
      </c>
      <c r="T54" s="29"/>
      <c r="U54" s="29">
        <v>2880</v>
      </c>
      <c r="V54" s="29"/>
      <c r="W54" s="65"/>
      <c r="X54" s="65"/>
      <c r="Y54" s="65"/>
      <c r="Z54" s="29"/>
      <c r="AA54" s="29"/>
      <c r="AB54" s="29"/>
    </row>
    <row r="55" spans="1:28">
      <c r="A55" s="95">
        <v>44357</v>
      </c>
      <c r="C55" s="486">
        <f t="shared" si="0"/>
        <v>9360</v>
      </c>
      <c r="D55" s="63">
        <v>312</v>
      </c>
      <c r="E55" s="29"/>
      <c r="F55" s="29"/>
      <c r="G55" s="29"/>
      <c r="H55" s="29"/>
      <c r="I55" s="29"/>
      <c r="J55" s="29">
        <v>2985</v>
      </c>
      <c r="K55" s="29">
        <v>2975</v>
      </c>
      <c r="L55" s="29">
        <v>2980</v>
      </c>
      <c r="M55" s="29">
        <v>3010</v>
      </c>
      <c r="N55" s="29">
        <v>3020</v>
      </c>
      <c r="O55" s="29">
        <v>3035</v>
      </c>
      <c r="P55" s="29">
        <v>3045</v>
      </c>
      <c r="Q55" s="29">
        <v>3050</v>
      </c>
      <c r="R55" s="29">
        <v>3060</v>
      </c>
      <c r="S55" s="29">
        <v>3000</v>
      </c>
      <c r="T55" s="29"/>
      <c r="U55" s="29">
        <v>2880</v>
      </c>
      <c r="V55" s="29"/>
      <c r="W55" s="65"/>
      <c r="X55" s="65"/>
      <c r="Y55" s="65"/>
      <c r="Z55" s="29"/>
      <c r="AA55" s="29"/>
      <c r="AB55" s="29"/>
    </row>
    <row r="56" spans="1:28">
      <c r="A56" s="95">
        <v>44358</v>
      </c>
      <c r="C56" s="486">
        <f t="shared" si="0"/>
        <v>8610</v>
      </c>
      <c r="D56" s="63">
        <v>287</v>
      </c>
      <c r="E56" s="29"/>
      <c r="F56" s="29"/>
      <c r="G56" s="29"/>
      <c r="H56" s="29"/>
      <c r="I56" s="29"/>
      <c r="J56" s="29">
        <v>2960</v>
      </c>
      <c r="K56" s="29">
        <v>2945</v>
      </c>
      <c r="L56" s="29">
        <v>2970</v>
      </c>
      <c r="M56" s="29">
        <v>2990</v>
      </c>
      <c r="N56" s="29">
        <v>3020</v>
      </c>
      <c r="O56" s="29">
        <v>3000</v>
      </c>
      <c r="P56" s="29">
        <v>3045</v>
      </c>
      <c r="Q56" s="29">
        <v>3050</v>
      </c>
      <c r="R56" s="29">
        <v>3060</v>
      </c>
      <c r="S56" s="29">
        <v>3000</v>
      </c>
      <c r="T56" s="29"/>
      <c r="U56" s="29">
        <v>2880</v>
      </c>
      <c r="V56" s="29"/>
      <c r="W56" s="65"/>
      <c r="X56" s="65"/>
      <c r="Y56" s="65"/>
      <c r="Z56" s="29"/>
      <c r="AA56" s="29"/>
      <c r="AB56" s="29"/>
    </row>
    <row r="57" spans="1:28">
      <c r="A57" s="95">
        <v>44361</v>
      </c>
      <c r="C57" s="486">
        <f t="shared" si="0"/>
        <v>4560</v>
      </c>
      <c r="D57" s="63">
        <v>152</v>
      </c>
      <c r="E57" s="29"/>
      <c r="F57" s="29"/>
      <c r="G57" s="29"/>
      <c r="H57" s="29"/>
      <c r="I57" s="29"/>
      <c r="J57" s="29">
        <v>2960</v>
      </c>
      <c r="K57" s="29">
        <v>2945</v>
      </c>
      <c r="L57" s="29">
        <v>2950</v>
      </c>
      <c r="M57" s="29">
        <v>2990</v>
      </c>
      <c r="N57" s="29">
        <v>3020</v>
      </c>
      <c r="O57" s="29">
        <v>3000</v>
      </c>
      <c r="P57" s="29">
        <v>3045</v>
      </c>
      <c r="Q57" s="29">
        <v>3035</v>
      </c>
      <c r="R57" s="29">
        <v>3035</v>
      </c>
      <c r="S57" s="29">
        <v>3000</v>
      </c>
      <c r="T57" s="29"/>
      <c r="U57" s="29">
        <v>2880</v>
      </c>
      <c r="V57" s="29"/>
      <c r="W57" s="65"/>
      <c r="X57" s="65"/>
      <c r="Y57" s="65"/>
      <c r="Z57" s="29"/>
      <c r="AA57" s="29"/>
      <c r="AB57" s="29"/>
    </row>
    <row r="58" spans="1:28">
      <c r="A58" s="95">
        <v>44362</v>
      </c>
      <c r="C58" s="486">
        <f t="shared" si="0"/>
        <v>7050</v>
      </c>
      <c r="D58" s="63">
        <v>235</v>
      </c>
      <c r="E58" s="29"/>
      <c r="F58" s="29"/>
      <c r="G58" s="29"/>
      <c r="H58" s="29"/>
      <c r="I58" s="29"/>
      <c r="J58" s="29">
        <v>2900</v>
      </c>
      <c r="K58" s="29">
        <v>2855</v>
      </c>
      <c r="L58" s="29">
        <v>2867.5</v>
      </c>
      <c r="M58" s="29">
        <v>2905</v>
      </c>
      <c r="N58" s="29">
        <v>2925</v>
      </c>
      <c r="O58" s="29">
        <v>2935</v>
      </c>
      <c r="P58" s="29">
        <v>3010</v>
      </c>
      <c r="Q58" s="29">
        <v>3035</v>
      </c>
      <c r="R58" s="29">
        <v>3035</v>
      </c>
      <c r="S58" s="29">
        <v>3000</v>
      </c>
      <c r="T58" s="29"/>
      <c r="U58" s="29">
        <v>2880</v>
      </c>
      <c r="V58" s="29"/>
      <c r="W58" s="65"/>
      <c r="X58" s="65"/>
      <c r="Y58" s="65"/>
      <c r="Z58" s="29"/>
      <c r="AA58" s="29"/>
      <c r="AB58" s="29"/>
    </row>
    <row r="59" spans="1:28">
      <c r="A59" s="95">
        <v>44363</v>
      </c>
      <c r="C59" s="486">
        <f t="shared" si="0"/>
        <v>2130</v>
      </c>
      <c r="D59" s="63">
        <v>71</v>
      </c>
      <c r="E59" s="29"/>
      <c r="F59" s="29"/>
      <c r="G59" s="29"/>
      <c r="H59" s="29"/>
      <c r="I59" s="29"/>
      <c r="J59" s="29">
        <v>2870</v>
      </c>
      <c r="K59" s="29">
        <v>2820</v>
      </c>
      <c r="L59" s="29">
        <v>2832.5</v>
      </c>
      <c r="M59" s="29">
        <v>2865</v>
      </c>
      <c r="N59" s="29">
        <v>2895</v>
      </c>
      <c r="O59" s="29">
        <v>2915</v>
      </c>
      <c r="P59" s="29">
        <v>2935</v>
      </c>
      <c r="Q59" s="29">
        <v>2955</v>
      </c>
      <c r="R59" s="29">
        <v>2960</v>
      </c>
      <c r="S59" s="29">
        <v>3000</v>
      </c>
      <c r="T59" s="29"/>
      <c r="U59" s="29">
        <v>2880</v>
      </c>
      <c r="V59" s="29"/>
      <c r="W59" s="65"/>
      <c r="X59" s="65"/>
      <c r="Y59" s="65"/>
      <c r="Z59" s="29"/>
      <c r="AA59" s="29"/>
      <c r="AB59" s="29"/>
    </row>
    <row r="60" spans="1:28" s="176" customFormat="1">
      <c r="A60" s="239">
        <v>44364</v>
      </c>
      <c r="B60" s="491"/>
      <c r="C60" s="486">
        <f t="shared" si="0"/>
        <v>31020</v>
      </c>
      <c r="D60" s="475">
        <v>1034</v>
      </c>
      <c r="E60" s="65"/>
      <c r="F60" s="65"/>
      <c r="G60" s="65"/>
      <c r="H60" s="65"/>
      <c r="I60" s="65"/>
      <c r="J60" s="65">
        <v>2870</v>
      </c>
      <c r="K60" s="65">
        <v>2815</v>
      </c>
      <c r="L60" s="65">
        <v>2830</v>
      </c>
      <c r="M60" s="65">
        <v>2855</v>
      </c>
      <c r="N60" s="65">
        <v>2895</v>
      </c>
      <c r="O60" s="65">
        <v>2915</v>
      </c>
      <c r="P60" s="65">
        <v>2935</v>
      </c>
      <c r="Q60" s="65">
        <v>2960</v>
      </c>
      <c r="R60" s="65">
        <v>2960</v>
      </c>
      <c r="S60" s="65">
        <v>3000</v>
      </c>
      <c r="T60" s="65"/>
      <c r="U60" s="65">
        <v>2880</v>
      </c>
      <c r="V60" s="65"/>
      <c r="W60" s="65"/>
      <c r="X60" s="65"/>
      <c r="Y60" s="65"/>
      <c r="Z60" s="65"/>
      <c r="AA60" s="65"/>
      <c r="AB60" s="65"/>
    </row>
    <row r="61" spans="1:28">
      <c r="A61" s="95">
        <v>44365</v>
      </c>
      <c r="C61" s="486">
        <f t="shared" si="0"/>
        <v>30420</v>
      </c>
      <c r="D61" s="63">
        <v>1014</v>
      </c>
      <c r="E61" s="29"/>
      <c r="F61" s="29"/>
      <c r="G61" s="29"/>
      <c r="H61" s="29"/>
      <c r="I61" s="29"/>
      <c r="J61" s="29">
        <v>2850</v>
      </c>
      <c r="K61" s="29">
        <v>2815</v>
      </c>
      <c r="L61" s="29">
        <v>2835</v>
      </c>
      <c r="M61" s="29">
        <v>2861.5</v>
      </c>
      <c r="N61" s="29">
        <v>2895</v>
      </c>
      <c r="O61" s="29">
        <v>2915</v>
      </c>
      <c r="P61" s="29">
        <v>2935</v>
      </c>
      <c r="Q61" s="29">
        <v>2960</v>
      </c>
      <c r="R61" s="29">
        <v>2960</v>
      </c>
      <c r="S61" s="29">
        <v>3000</v>
      </c>
      <c r="T61" s="29"/>
      <c r="U61" s="29">
        <v>2880</v>
      </c>
      <c r="V61" s="29"/>
      <c r="W61" s="65"/>
      <c r="X61" s="65"/>
      <c r="Y61" s="65"/>
      <c r="Z61" s="29"/>
      <c r="AA61" s="29"/>
      <c r="AB61" s="29"/>
    </row>
    <row r="62" spans="1:28">
      <c r="A62" s="95">
        <v>44368</v>
      </c>
      <c r="C62" s="486">
        <f t="shared" si="0"/>
        <v>4320</v>
      </c>
      <c r="D62" s="63">
        <v>144</v>
      </c>
      <c r="E62" s="29"/>
      <c r="F62" s="29"/>
      <c r="G62" s="29"/>
      <c r="H62" s="29"/>
      <c r="I62" s="29"/>
      <c r="J62" s="29">
        <v>2875</v>
      </c>
      <c r="K62" s="29">
        <v>2815</v>
      </c>
      <c r="L62" s="29">
        <v>2827.5</v>
      </c>
      <c r="M62" s="29">
        <v>2870</v>
      </c>
      <c r="N62" s="29">
        <v>2912.5</v>
      </c>
      <c r="O62" s="29">
        <v>2915</v>
      </c>
      <c r="P62" s="29">
        <v>2935</v>
      </c>
      <c r="Q62" s="29">
        <v>2960</v>
      </c>
      <c r="R62" s="29">
        <v>2945</v>
      </c>
      <c r="S62" s="29">
        <v>3000</v>
      </c>
      <c r="T62" s="29"/>
      <c r="U62" s="29">
        <v>2880</v>
      </c>
      <c r="V62" s="29"/>
      <c r="W62" s="65"/>
      <c r="X62" s="65"/>
      <c r="Y62" s="65"/>
      <c r="Z62" s="29"/>
      <c r="AA62" s="29"/>
      <c r="AB62" s="29"/>
    </row>
    <row r="63" spans="1:28">
      <c r="A63" s="95">
        <v>44369</v>
      </c>
      <c r="C63" s="486">
        <f t="shared" si="0"/>
        <v>48180</v>
      </c>
      <c r="D63" s="63">
        <v>1606</v>
      </c>
      <c r="E63" s="29"/>
      <c r="F63" s="29"/>
      <c r="G63" s="29"/>
      <c r="H63" s="29"/>
      <c r="I63" s="29"/>
      <c r="J63" s="29">
        <v>2875</v>
      </c>
      <c r="K63" s="29">
        <v>2815</v>
      </c>
      <c r="L63" s="29">
        <v>2827.5</v>
      </c>
      <c r="M63" s="29">
        <v>2870</v>
      </c>
      <c r="N63" s="29">
        <v>2912.5</v>
      </c>
      <c r="O63" s="29">
        <v>2915</v>
      </c>
      <c r="P63" s="29">
        <v>2935</v>
      </c>
      <c r="Q63" s="29">
        <v>2905</v>
      </c>
      <c r="R63" s="29">
        <v>2905</v>
      </c>
      <c r="S63" s="29">
        <v>3000</v>
      </c>
      <c r="T63" s="29"/>
      <c r="U63" s="29">
        <v>2880</v>
      </c>
      <c r="V63" s="29"/>
      <c r="W63" s="65"/>
      <c r="X63" s="65"/>
      <c r="Y63" s="65"/>
      <c r="Z63" s="29"/>
      <c r="AA63" s="29"/>
      <c r="AB63" s="29"/>
    </row>
    <row r="64" spans="1:28">
      <c r="A64" s="95">
        <v>44370</v>
      </c>
      <c r="C64" s="486">
        <f t="shared" si="0"/>
        <v>8130</v>
      </c>
      <c r="D64" s="63">
        <v>271</v>
      </c>
      <c r="E64" s="29"/>
      <c r="F64" s="29"/>
      <c r="G64" s="29"/>
      <c r="H64" s="29"/>
      <c r="I64" s="29"/>
      <c r="J64" s="29">
        <v>2875</v>
      </c>
      <c r="K64" s="29">
        <v>2815</v>
      </c>
      <c r="L64" s="29">
        <v>2817.5</v>
      </c>
      <c r="M64" s="29">
        <v>2840</v>
      </c>
      <c r="N64" s="29">
        <v>2857.5</v>
      </c>
      <c r="O64" s="29">
        <v>2877.5</v>
      </c>
      <c r="P64" s="29">
        <v>2895</v>
      </c>
      <c r="Q64" s="29">
        <v>2897.5</v>
      </c>
      <c r="R64" s="29">
        <v>2892.5</v>
      </c>
      <c r="S64" s="29">
        <v>3000</v>
      </c>
      <c r="T64" s="29"/>
      <c r="U64" s="29">
        <v>2880</v>
      </c>
      <c r="V64" s="29"/>
      <c r="W64" s="65"/>
      <c r="X64" s="65"/>
      <c r="Y64" s="65"/>
      <c r="Z64" s="29"/>
      <c r="AA64" s="29"/>
      <c r="AB64" s="29"/>
    </row>
    <row r="65" spans="1:28">
      <c r="A65" s="95">
        <v>44371</v>
      </c>
      <c r="C65" s="486">
        <f t="shared" si="0"/>
        <v>20190</v>
      </c>
      <c r="D65" s="63">
        <v>673</v>
      </c>
      <c r="E65" s="29"/>
      <c r="F65" s="29"/>
      <c r="G65" s="29"/>
      <c r="H65" s="29"/>
      <c r="I65" s="29"/>
      <c r="J65" s="29">
        <v>2875</v>
      </c>
      <c r="K65" s="29">
        <v>2815</v>
      </c>
      <c r="L65" s="29">
        <v>2832.5</v>
      </c>
      <c r="M65" s="29">
        <v>2840</v>
      </c>
      <c r="N65" s="29">
        <v>2886.5</v>
      </c>
      <c r="O65" s="29">
        <v>2887.5</v>
      </c>
      <c r="P65" s="29">
        <v>2895</v>
      </c>
      <c r="Q65" s="29">
        <v>2901.5</v>
      </c>
      <c r="R65" s="29">
        <v>2906</v>
      </c>
      <c r="S65" s="29">
        <v>3000</v>
      </c>
      <c r="T65" s="29"/>
      <c r="U65" s="29">
        <v>2880</v>
      </c>
      <c r="V65" s="29"/>
      <c r="W65" s="65"/>
      <c r="X65" s="65"/>
      <c r="Y65" s="65"/>
      <c r="Z65" s="29"/>
      <c r="AA65" s="29"/>
      <c r="AB65" s="29"/>
    </row>
    <row r="66" spans="1:28">
      <c r="A66" s="95">
        <v>44372</v>
      </c>
      <c r="C66" s="486">
        <f t="shared" si="0"/>
        <v>22830</v>
      </c>
      <c r="D66" s="63">
        <v>761</v>
      </c>
      <c r="E66" s="29"/>
      <c r="F66" s="29"/>
      <c r="G66" s="29"/>
      <c r="H66" s="29"/>
      <c r="I66" s="29"/>
      <c r="J66" s="29">
        <v>2875</v>
      </c>
      <c r="K66" s="29">
        <v>2815</v>
      </c>
      <c r="L66" s="29">
        <v>2850</v>
      </c>
      <c r="M66" s="29">
        <v>2865</v>
      </c>
      <c r="N66" s="29">
        <v>2905</v>
      </c>
      <c r="O66" s="29">
        <v>2905</v>
      </c>
      <c r="P66" s="29">
        <v>2915</v>
      </c>
      <c r="Q66" s="29">
        <v>2901.5</v>
      </c>
      <c r="R66" s="29">
        <v>2925</v>
      </c>
      <c r="S66" s="29">
        <v>3000</v>
      </c>
      <c r="T66" s="29"/>
      <c r="U66" s="29">
        <v>2880</v>
      </c>
      <c r="V66" s="29"/>
      <c r="W66" s="65"/>
      <c r="X66" s="65"/>
      <c r="Y66" s="65"/>
      <c r="Z66" s="29"/>
      <c r="AA66" s="29"/>
      <c r="AB66" s="29"/>
    </row>
    <row r="67" spans="1:28">
      <c r="A67" s="95">
        <v>44375</v>
      </c>
      <c r="C67" s="486">
        <f t="shared" si="0"/>
        <v>17370</v>
      </c>
      <c r="D67" s="63">
        <v>579</v>
      </c>
      <c r="E67" s="29"/>
      <c r="F67" s="29"/>
      <c r="G67" s="29"/>
      <c r="H67" s="29"/>
      <c r="I67" s="29"/>
      <c r="J67" s="29">
        <v>2875</v>
      </c>
      <c r="K67" s="29">
        <v>2825</v>
      </c>
      <c r="L67" s="29">
        <v>2835</v>
      </c>
      <c r="M67" s="29">
        <v>2845</v>
      </c>
      <c r="N67" s="29">
        <v>2877.5</v>
      </c>
      <c r="O67" s="29">
        <v>2905</v>
      </c>
      <c r="P67" s="29">
        <v>2915</v>
      </c>
      <c r="Q67" s="29">
        <v>2901.5</v>
      </c>
      <c r="R67" s="29">
        <v>2925</v>
      </c>
      <c r="S67" s="29">
        <v>3000</v>
      </c>
      <c r="T67" s="29"/>
      <c r="U67" s="29">
        <v>2880</v>
      </c>
      <c r="V67" s="29"/>
      <c r="W67" s="65"/>
      <c r="X67" s="65"/>
      <c r="Y67" s="65"/>
      <c r="Z67" s="29"/>
      <c r="AA67" s="29"/>
      <c r="AB67" s="29"/>
    </row>
    <row r="68" spans="1:28">
      <c r="A68" s="95">
        <v>44376</v>
      </c>
      <c r="C68" s="486">
        <f t="shared" si="0"/>
        <v>17880</v>
      </c>
      <c r="D68" s="63">
        <v>596</v>
      </c>
      <c r="E68" s="29"/>
      <c r="F68" s="29"/>
      <c r="G68" s="29"/>
      <c r="H68" s="29"/>
      <c r="I68" s="29"/>
      <c r="J68" s="29">
        <v>2875</v>
      </c>
      <c r="K68" s="29">
        <v>2850</v>
      </c>
      <c r="L68" s="29">
        <v>2847.5</v>
      </c>
      <c r="M68" s="29">
        <v>2862.5</v>
      </c>
      <c r="N68" s="29">
        <v>2875</v>
      </c>
      <c r="O68" s="29">
        <v>2895</v>
      </c>
      <c r="P68" s="29">
        <v>2905</v>
      </c>
      <c r="Q68" s="29">
        <v>2910</v>
      </c>
      <c r="R68" s="29">
        <v>2907.5</v>
      </c>
      <c r="S68" s="29">
        <v>3000</v>
      </c>
      <c r="T68" s="29"/>
      <c r="U68" s="29">
        <v>2880</v>
      </c>
      <c r="V68" s="29"/>
      <c r="W68" s="65"/>
      <c r="X68" s="65"/>
      <c r="Y68" s="65"/>
      <c r="Z68" s="29"/>
      <c r="AA68" s="29"/>
      <c r="AB68" s="29"/>
    </row>
    <row r="69" spans="1:28">
      <c r="A69" s="95">
        <v>44377</v>
      </c>
      <c r="C69" s="486">
        <f t="shared" si="0"/>
        <v>37530</v>
      </c>
      <c r="D69" s="63">
        <v>1251</v>
      </c>
      <c r="E69" s="29"/>
      <c r="F69" s="29"/>
      <c r="G69" s="29"/>
      <c r="H69" s="29"/>
      <c r="I69" s="29"/>
      <c r="J69" s="29">
        <v>2874</v>
      </c>
      <c r="K69" s="29">
        <v>2850</v>
      </c>
      <c r="L69" s="29">
        <v>2865</v>
      </c>
      <c r="M69" s="29">
        <v>2867.5</v>
      </c>
      <c r="N69" s="29">
        <v>2887.5</v>
      </c>
      <c r="O69" s="29">
        <v>2902.5</v>
      </c>
      <c r="P69" s="29">
        <v>2907.5</v>
      </c>
      <c r="Q69" s="29">
        <v>2912.5</v>
      </c>
      <c r="R69" s="29">
        <v>2915</v>
      </c>
      <c r="S69" s="29">
        <v>2935</v>
      </c>
      <c r="T69" s="29"/>
      <c r="U69" s="29">
        <v>2880</v>
      </c>
      <c r="V69" s="29"/>
      <c r="W69" s="65"/>
      <c r="X69" s="65"/>
      <c r="Y69" s="65"/>
      <c r="Z69" s="29"/>
      <c r="AA69" s="29"/>
      <c r="AB69" s="29"/>
    </row>
    <row r="70" spans="1:28">
      <c r="A70" s="95">
        <v>44378</v>
      </c>
      <c r="C70" s="486">
        <f t="shared" ref="C70:C133" si="1">+D70*30</f>
        <v>39120</v>
      </c>
      <c r="D70" s="63">
        <v>1304</v>
      </c>
      <c r="E70" s="29"/>
      <c r="F70" s="29"/>
      <c r="G70" s="29"/>
      <c r="H70" s="29"/>
      <c r="I70" s="29"/>
      <c r="J70" s="29"/>
      <c r="K70" s="29">
        <v>2877.5</v>
      </c>
      <c r="L70" s="29">
        <v>2897.5</v>
      </c>
      <c r="M70" s="29">
        <v>2910</v>
      </c>
      <c r="N70" s="29">
        <v>2920</v>
      </c>
      <c r="O70" s="29">
        <v>2932.5</v>
      </c>
      <c r="P70" s="29">
        <v>2952.5</v>
      </c>
      <c r="Q70" s="29">
        <v>2950</v>
      </c>
      <c r="R70" s="29">
        <v>2952.5</v>
      </c>
      <c r="S70" s="29">
        <v>2935</v>
      </c>
      <c r="T70" s="29"/>
      <c r="U70" s="29">
        <v>2880</v>
      </c>
      <c r="V70" s="29"/>
      <c r="W70" s="65"/>
      <c r="X70" s="65"/>
      <c r="Y70" s="65"/>
      <c r="Z70" s="29"/>
      <c r="AA70" s="29"/>
      <c r="AB70" s="29"/>
    </row>
    <row r="71" spans="1:28">
      <c r="A71" s="95">
        <v>44379</v>
      </c>
      <c r="C71" s="486">
        <f t="shared" si="1"/>
        <v>33420</v>
      </c>
      <c r="D71" s="63">
        <v>1114</v>
      </c>
      <c r="E71" s="29"/>
      <c r="F71" s="29"/>
      <c r="G71" s="29"/>
      <c r="H71" s="29"/>
      <c r="I71" s="29"/>
      <c r="J71" s="29"/>
      <c r="K71" s="29">
        <v>2915</v>
      </c>
      <c r="L71" s="29">
        <v>2922</v>
      </c>
      <c r="M71" s="29">
        <v>2935</v>
      </c>
      <c r="N71" s="29">
        <v>2965</v>
      </c>
      <c r="O71" s="29">
        <v>2980</v>
      </c>
      <c r="P71" s="29">
        <v>2952.5</v>
      </c>
      <c r="Q71" s="29">
        <v>2972.5</v>
      </c>
      <c r="R71" s="29">
        <v>2972.5</v>
      </c>
      <c r="S71" s="29">
        <v>2935</v>
      </c>
      <c r="T71" s="29"/>
      <c r="U71" s="29">
        <v>2880</v>
      </c>
      <c r="V71" s="29"/>
      <c r="W71" s="65"/>
      <c r="X71" s="65"/>
      <c r="Y71" s="65"/>
      <c r="Z71" s="29"/>
      <c r="AA71" s="29"/>
      <c r="AB71" s="29"/>
    </row>
    <row r="72" spans="1:28">
      <c r="A72" s="95">
        <v>44382</v>
      </c>
      <c r="C72" s="486">
        <f t="shared" si="1"/>
        <v>10470</v>
      </c>
      <c r="D72" s="63">
        <v>349</v>
      </c>
      <c r="E72" s="29"/>
      <c r="F72" s="29"/>
      <c r="G72" s="29"/>
      <c r="H72" s="29"/>
      <c r="I72" s="29"/>
      <c r="J72" s="29"/>
      <c r="K72" s="29">
        <v>2915</v>
      </c>
      <c r="L72" s="29">
        <v>2975</v>
      </c>
      <c r="M72" s="29">
        <v>2985</v>
      </c>
      <c r="N72" s="29">
        <v>2995</v>
      </c>
      <c r="O72" s="29">
        <v>3012.5</v>
      </c>
      <c r="P72" s="29">
        <v>3030</v>
      </c>
      <c r="Q72" s="29">
        <v>3042.5</v>
      </c>
      <c r="R72" s="29">
        <v>3045</v>
      </c>
      <c r="S72" s="29">
        <v>2935</v>
      </c>
      <c r="T72" s="29"/>
      <c r="U72" s="29">
        <v>2880</v>
      </c>
      <c r="V72" s="29"/>
      <c r="W72" s="65"/>
      <c r="X72" s="65"/>
      <c r="Y72" s="65"/>
      <c r="Z72" s="29"/>
      <c r="AA72" s="29"/>
      <c r="AB72" s="29"/>
    </row>
    <row r="73" spans="1:28">
      <c r="A73" s="95">
        <v>44383</v>
      </c>
      <c r="C73" s="486">
        <f t="shared" si="1"/>
        <v>15720</v>
      </c>
      <c r="D73" s="63">
        <v>524</v>
      </c>
      <c r="E73" s="29"/>
      <c r="F73" s="29"/>
      <c r="G73" s="29"/>
      <c r="H73" s="29"/>
      <c r="I73" s="29"/>
      <c r="J73" s="29"/>
      <c r="K73" s="29">
        <v>2970</v>
      </c>
      <c r="L73" s="29">
        <v>2975</v>
      </c>
      <c r="M73" s="29">
        <v>2982.5</v>
      </c>
      <c r="N73" s="29">
        <v>2990</v>
      </c>
      <c r="O73" s="29">
        <v>2985</v>
      </c>
      <c r="P73" s="29">
        <v>3005</v>
      </c>
      <c r="Q73" s="29">
        <v>3025</v>
      </c>
      <c r="R73" s="29">
        <v>3025</v>
      </c>
      <c r="S73" s="29">
        <v>2935</v>
      </c>
      <c r="T73" s="29"/>
      <c r="U73" s="29">
        <v>2880</v>
      </c>
      <c r="V73" s="29"/>
      <c r="W73" s="65"/>
      <c r="X73" s="65"/>
      <c r="Y73" s="65"/>
      <c r="Z73" s="29"/>
      <c r="AA73" s="29"/>
      <c r="AB73" s="29"/>
    </row>
    <row r="74" spans="1:28">
      <c r="A74" s="95">
        <v>44384</v>
      </c>
      <c r="C74" s="486">
        <f t="shared" si="1"/>
        <v>8160</v>
      </c>
      <c r="D74" s="63">
        <v>272</v>
      </c>
      <c r="E74" s="29"/>
      <c r="F74" s="29"/>
      <c r="G74" s="29"/>
      <c r="H74" s="29"/>
      <c r="I74" s="29"/>
      <c r="J74" s="29"/>
      <c r="K74" s="29">
        <v>2970</v>
      </c>
      <c r="L74" s="29">
        <v>2935</v>
      </c>
      <c r="M74" s="29">
        <v>2945</v>
      </c>
      <c r="N74" s="29">
        <v>2980</v>
      </c>
      <c r="O74" s="29">
        <v>2985</v>
      </c>
      <c r="P74" s="29">
        <v>3005</v>
      </c>
      <c r="Q74" s="29">
        <v>3025</v>
      </c>
      <c r="R74" s="29">
        <v>3025</v>
      </c>
      <c r="S74" s="29">
        <v>2935</v>
      </c>
      <c r="T74" s="29"/>
      <c r="U74" s="29">
        <v>2880</v>
      </c>
      <c r="V74" s="29"/>
      <c r="W74" s="65"/>
      <c r="X74" s="65"/>
      <c r="Y74" s="65"/>
      <c r="Z74" s="29"/>
      <c r="AA74" s="29"/>
      <c r="AB74" s="29"/>
    </row>
    <row r="75" spans="1:28">
      <c r="A75" s="95">
        <v>44385</v>
      </c>
      <c r="C75" s="486">
        <f t="shared" si="1"/>
        <v>22260</v>
      </c>
      <c r="D75" s="63">
        <v>742</v>
      </c>
      <c r="E75" s="29"/>
      <c r="F75" s="29"/>
      <c r="G75" s="29"/>
      <c r="H75" s="29"/>
      <c r="I75" s="29"/>
      <c r="J75" s="29"/>
      <c r="K75" s="29">
        <v>2970</v>
      </c>
      <c r="L75" s="29">
        <v>2980</v>
      </c>
      <c r="M75" s="29">
        <v>2967.5</v>
      </c>
      <c r="N75" s="29">
        <v>2995</v>
      </c>
      <c r="O75" s="29">
        <v>2985</v>
      </c>
      <c r="P75" s="29">
        <v>2992.5</v>
      </c>
      <c r="Q75" s="29">
        <v>3010</v>
      </c>
      <c r="R75" s="29">
        <v>3010</v>
      </c>
      <c r="S75" s="29">
        <v>2935</v>
      </c>
      <c r="T75" s="29"/>
      <c r="U75" s="29">
        <v>2880</v>
      </c>
      <c r="V75" s="29"/>
      <c r="W75" s="65"/>
      <c r="X75" s="65"/>
      <c r="Y75" s="65"/>
      <c r="Z75" s="29"/>
      <c r="AA75" s="29"/>
      <c r="AB75" s="29"/>
    </row>
    <row r="76" spans="1:28">
      <c r="A76" s="95">
        <v>44386</v>
      </c>
      <c r="C76" s="486">
        <f t="shared" si="1"/>
        <v>0</v>
      </c>
      <c r="D76" s="63">
        <v>0</v>
      </c>
      <c r="E76" s="29"/>
      <c r="F76" s="29"/>
      <c r="G76" s="29"/>
      <c r="H76" s="29"/>
      <c r="I76" s="29"/>
      <c r="J76" s="29"/>
      <c r="K76" s="244">
        <v>2970</v>
      </c>
      <c r="L76" s="244">
        <v>2980</v>
      </c>
      <c r="M76" s="244">
        <v>2967.5</v>
      </c>
      <c r="N76" s="244">
        <v>2995</v>
      </c>
      <c r="O76" s="244">
        <v>2985</v>
      </c>
      <c r="P76" s="244">
        <v>2992.5</v>
      </c>
      <c r="Q76" s="244">
        <v>3010</v>
      </c>
      <c r="R76" s="244">
        <v>3010</v>
      </c>
      <c r="S76" s="244">
        <v>2935</v>
      </c>
      <c r="T76" s="244"/>
      <c r="U76" s="244">
        <v>2880</v>
      </c>
      <c r="V76" s="29"/>
      <c r="W76" s="65"/>
      <c r="X76" s="65"/>
      <c r="Y76" s="65"/>
      <c r="Z76" s="29"/>
      <c r="AA76" s="29"/>
      <c r="AB76" s="29"/>
    </row>
    <row r="77" spans="1:28">
      <c r="A77" s="95">
        <v>44389</v>
      </c>
      <c r="C77" s="486">
        <f t="shared" si="1"/>
        <v>4350</v>
      </c>
      <c r="D77" s="63">
        <v>145</v>
      </c>
      <c r="E77" s="29"/>
      <c r="F77" s="29"/>
      <c r="G77" s="29"/>
      <c r="H77" s="29"/>
      <c r="I77" s="29"/>
      <c r="J77" s="29"/>
      <c r="K77" s="29">
        <v>2977.5</v>
      </c>
      <c r="L77" s="29">
        <v>2970</v>
      </c>
      <c r="M77" s="29">
        <v>2972.5</v>
      </c>
      <c r="N77" s="29">
        <v>2982.5</v>
      </c>
      <c r="O77" s="29">
        <v>2982.5</v>
      </c>
      <c r="P77" s="29">
        <v>2987.5</v>
      </c>
      <c r="Q77" s="29">
        <v>3017.5</v>
      </c>
      <c r="R77" s="29">
        <v>3017.5</v>
      </c>
      <c r="S77" s="29">
        <v>2935</v>
      </c>
      <c r="T77" s="29"/>
      <c r="U77" s="29">
        <v>2880</v>
      </c>
      <c r="V77" s="29"/>
      <c r="W77" s="65"/>
      <c r="X77" s="65"/>
      <c r="Y77" s="65"/>
      <c r="Z77" s="29"/>
      <c r="AA77" s="29"/>
      <c r="AB77" s="29"/>
    </row>
    <row r="78" spans="1:28">
      <c r="A78" s="95">
        <v>44390</v>
      </c>
      <c r="C78" s="486">
        <f t="shared" si="1"/>
        <v>36510</v>
      </c>
      <c r="D78" s="63">
        <v>1217</v>
      </c>
      <c r="E78" s="29"/>
      <c r="F78" s="29"/>
      <c r="G78" s="29"/>
      <c r="H78" s="29"/>
      <c r="I78" s="29"/>
      <c r="J78" s="29"/>
      <c r="K78" s="29">
        <v>3022.5</v>
      </c>
      <c r="L78" s="29">
        <v>3005</v>
      </c>
      <c r="M78" s="29">
        <v>3015</v>
      </c>
      <c r="N78" s="29">
        <v>3015</v>
      </c>
      <c r="O78" s="29">
        <v>3032.5</v>
      </c>
      <c r="P78">
        <v>3030</v>
      </c>
      <c r="Q78">
        <v>3035</v>
      </c>
      <c r="R78">
        <v>3027.5</v>
      </c>
      <c r="S78" s="29">
        <v>2935</v>
      </c>
      <c r="T78" s="29"/>
      <c r="U78" s="29">
        <v>2880</v>
      </c>
      <c r="V78" s="29"/>
      <c r="W78" s="65"/>
      <c r="X78" s="65"/>
      <c r="Y78" s="65"/>
      <c r="Z78" s="29"/>
      <c r="AA78" s="29"/>
      <c r="AB78" s="29"/>
    </row>
    <row r="79" spans="1:28">
      <c r="A79" s="95">
        <v>44391</v>
      </c>
      <c r="C79" s="486">
        <f t="shared" si="1"/>
        <v>10890</v>
      </c>
      <c r="D79" s="63">
        <v>363</v>
      </c>
      <c r="E79" s="29"/>
      <c r="F79" s="29"/>
      <c r="G79" s="29"/>
      <c r="H79" s="29"/>
      <c r="I79" s="29"/>
      <c r="J79" s="29"/>
      <c r="K79" s="29">
        <v>3020</v>
      </c>
      <c r="L79" s="29">
        <v>2978.5</v>
      </c>
      <c r="M79" s="29">
        <v>3015</v>
      </c>
      <c r="N79" s="29">
        <v>3000</v>
      </c>
      <c r="O79" s="29">
        <v>3007.5</v>
      </c>
      <c r="P79" s="29">
        <v>3030</v>
      </c>
      <c r="Q79" s="29">
        <v>3025</v>
      </c>
      <c r="R79" s="29">
        <v>3027.5</v>
      </c>
      <c r="S79" s="29">
        <v>2935</v>
      </c>
      <c r="T79" s="29"/>
      <c r="U79" s="29">
        <v>2880</v>
      </c>
      <c r="V79" s="29"/>
      <c r="W79" s="65"/>
      <c r="X79" s="65"/>
      <c r="Y79" s="65"/>
      <c r="Z79" s="29"/>
      <c r="AA79" s="29"/>
      <c r="AB79" s="29"/>
    </row>
    <row r="80" spans="1:28">
      <c r="A80" s="95">
        <v>44392</v>
      </c>
      <c r="C80" s="486">
        <f t="shared" si="1"/>
        <v>23760</v>
      </c>
      <c r="D80" s="63">
        <v>792</v>
      </c>
      <c r="E80" s="29"/>
      <c r="F80" s="29"/>
      <c r="G80" s="29"/>
      <c r="H80" s="29"/>
      <c r="I80" s="29"/>
      <c r="J80" s="29"/>
      <c r="K80" s="29">
        <v>3040</v>
      </c>
      <c r="L80" s="29">
        <v>3020</v>
      </c>
      <c r="M80" s="29">
        <v>3030</v>
      </c>
      <c r="N80" s="29">
        <v>3040.5</v>
      </c>
      <c r="O80" s="29">
        <v>3047.5</v>
      </c>
      <c r="P80" s="29">
        <v>3050</v>
      </c>
      <c r="Q80" s="29">
        <v>3042.5</v>
      </c>
      <c r="R80" s="29">
        <v>3042.5</v>
      </c>
      <c r="S80" s="29">
        <v>2935</v>
      </c>
      <c r="T80" s="29"/>
      <c r="U80" s="29">
        <v>2880</v>
      </c>
      <c r="V80" s="29"/>
      <c r="W80" s="65"/>
      <c r="X80" s="65"/>
      <c r="Y80" s="65"/>
      <c r="Z80" s="29"/>
      <c r="AA80" s="29"/>
      <c r="AB80" s="29"/>
    </row>
    <row r="81" spans="1:28">
      <c r="A81" s="95">
        <v>44393</v>
      </c>
      <c r="C81" s="486">
        <f t="shared" si="1"/>
        <v>8550</v>
      </c>
      <c r="D81" s="63">
        <v>285</v>
      </c>
      <c r="E81" s="29"/>
      <c r="F81" s="29"/>
      <c r="G81" s="29"/>
      <c r="H81" s="29"/>
      <c r="I81" s="29"/>
      <c r="J81" s="29"/>
      <c r="K81" s="29">
        <v>3040</v>
      </c>
      <c r="L81" s="29">
        <v>3035</v>
      </c>
      <c r="M81" s="29">
        <v>3037.5</v>
      </c>
      <c r="N81" s="29">
        <v>3045</v>
      </c>
      <c r="O81" s="29">
        <v>3045</v>
      </c>
      <c r="P81">
        <v>3045</v>
      </c>
      <c r="Q81">
        <v>3045</v>
      </c>
      <c r="R81">
        <v>3045</v>
      </c>
      <c r="S81" s="29">
        <v>2935</v>
      </c>
      <c r="T81" s="29"/>
      <c r="U81" s="29">
        <v>2880</v>
      </c>
      <c r="V81" s="29"/>
      <c r="W81" s="65"/>
      <c r="X81" s="65"/>
      <c r="Y81" s="65"/>
      <c r="Z81" s="29"/>
      <c r="AA81" s="29"/>
      <c r="AB81" s="29"/>
    </row>
    <row r="82" spans="1:28">
      <c r="A82" s="95">
        <v>44396</v>
      </c>
      <c r="C82" s="486">
        <f t="shared" si="1"/>
        <v>9210</v>
      </c>
      <c r="D82" s="63">
        <v>307</v>
      </c>
      <c r="E82" s="29"/>
      <c r="F82" s="29"/>
      <c r="G82" s="29"/>
      <c r="H82" s="29"/>
      <c r="I82" s="29"/>
      <c r="J82" s="29"/>
      <c r="K82" s="29">
        <v>2975</v>
      </c>
      <c r="L82" s="29">
        <v>2937.5</v>
      </c>
      <c r="M82" s="29">
        <v>2965</v>
      </c>
      <c r="N82" s="29">
        <v>2960</v>
      </c>
      <c r="O82" s="29">
        <v>3000</v>
      </c>
      <c r="P82" s="29">
        <v>2980</v>
      </c>
      <c r="Q82" s="29">
        <v>2990</v>
      </c>
      <c r="R82" s="29">
        <v>2990</v>
      </c>
      <c r="S82" s="29">
        <v>2935</v>
      </c>
      <c r="T82" s="29"/>
      <c r="U82" s="29">
        <v>2880</v>
      </c>
      <c r="V82" s="29"/>
      <c r="W82" s="65"/>
      <c r="X82" s="65"/>
      <c r="Y82" s="65"/>
      <c r="Z82" s="29"/>
      <c r="AA82" s="29"/>
      <c r="AB82" s="29"/>
    </row>
    <row r="83" spans="1:28">
      <c r="A83" s="95">
        <v>44397</v>
      </c>
      <c r="C83" s="486">
        <f t="shared" si="1"/>
        <v>20610</v>
      </c>
      <c r="D83" s="63">
        <v>687</v>
      </c>
      <c r="E83" s="29"/>
      <c r="F83" s="29"/>
      <c r="G83" s="29"/>
      <c r="H83" s="29"/>
      <c r="I83" s="29"/>
      <c r="J83" s="29"/>
      <c r="K83" s="29">
        <v>2975</v>
      </c>
      <c r="L83" s="29">
        <v>2933.5</v>
      </c>
      <c r="M83" s="29">
        <v>2965</v>
      </c>
      <c r="N83" s="29">
        <v>2965</v>
      </c>
      <c r="O83" s="29">
        <v>2990</v>
      </c>
      <c r="P83" s="29">
        <v>3017.5</v>
      </c>
      <c r="Q83" s="29">
        <v>3017.5</v>
      </c>
      <c r="R83" s="29">
        <v>3002</v>
      </c>
      <c r="S83" s="29">
        <v>2935</v>
      </c>
      <c r="T83" s="29"/>
      <c r="U83" s="29">
        <v>2880</v>
      </c>
      <c r="V83" s="29"/>
      <c r="W83" s="65"/>
      <c r="X83" s="65"/>
      <c r="Y83" s="65"/>
      <c r="Z83" s="29"/>
      <c r="AA83" s="29"/>
      <c r="AB83" s="29"/>
    </row>
    <row r="84" spans="1:28" s="176" customFormat="1">
      <c r="A84" s="239">
        <v>44398</v>
      </c>
      <c r="B84" s="491"/>
      <c r="C84" s="486">
        <f t="shared" si="1"/>
        <v>13350</v>
      </c>
      <c r="D84" s="475">
        <v>445</v>
      </c>
      <c r="E84" s="65"/>
      <c r="F84" s="65"/>
      <c r="G84" s="65"/>
      <c r="H84" s="65"/>
      <c r="I84" s="65"/>
      <c r="J84" s="65"/>
      <c r="K84" s="65">
        <v>2975</v>
      </c>
      <c r="L84" s="65">
        <v>3005</v>
      </c>
      <c r="M84" s="65">
        <v>3013</v>
      </c>
      <c r="N84" s="65">
        <v>3027.5</v>
      </c>
      <c r="O84" s="65">
        <v>3040</v>
      </c>
      <c r="P84" s="65">
        <v>3050</v>
      </c>
      <c r="Q84" s="65">
        <v>3050</v>
      </c>
      <c r="R84" s="65">
        <v>3056</v>
      </c>
      <c r="S84" s="65">
        <v>2950</v>
      </c>
      <c r="T84" s="65"/>
      <c r="U84" s="65">
        <v>2880</v>
      </c>
      <c r="V84" s="65"/>
      <c r="W84" s="65"/>
      <c r="X84" s="65"/>
      <c r="Y84" s="65"/>
      <c r="Z84" s="65"/>
      <c r="AA84" s="65"/>
      <c r="AB84" s="65"/>
    </row>
    <row r="85" spans="1:28">
      <c r="A85" s="95">
        <v>44399</v>
      </c>
      <c r="C85" s="486">
        <f t="shared" si="1"/>
        <v>10200</v>
      </c>
      <c r="D85" s="63">
        <v>340</v>
      </c>
      <c r="E85" s="29"/>
      <c r="F85" s="29"/>
      <c r="G85" s="29"/>
      <c r="H85" s="29"/>
      <c r="I85" s="29"/>
      <c r="J85" s="29"/>
      <c r="K85" s="29">
        <v>2975</v>
      </c>
      <c r="L85" s="29">
        <v>3005</v>
      </c>
      <c r="M85" s="29">
        <v>3020.5</v>
      </c>
      <c r="N85" s="29">
        <v>3050</v>
      </c>
      <c r="O85" s="29">
        <v>3053</v>
      </c>
      <c r="P85" s="29">
        <v>3053</v>
      </c>
      <c r="Q85" s="29">
        <v>3050</v>
      </c>
      <c r="R85" s="29">
        <v>3025</v>
      </c>
      <c r="S85" s="29">
        <v>2970</v>
      </c>
      <c r="T85" s="29"/>
      <c r="U85" s="29">
        <v>2880</v>
      </c>
      <c r="V85" s="29"/>
      <c r="W85" s="65"/>
      <c r="X85" s="65"/>
      <c r="Y85" s="65"/>
      <c r="Z85" s="29"/>
      <c r="AA85" s="29"/>
      <c r="AB85" s="29"/>
    </row>
    <row r="86" spans="1:28">
      <c r="A86" s="95">
        <v>44400</v>
      </c>
      <c r="C86" s="486">
        <f t="shared" si="1"/>
        <v>6150</v>
      </c>
      <c r="D86" s="63">
        <v>205</v>
      </c>
      <c r="E86" s="29"/>
      <c r="F86" s="29"/>
      <c r="G86" s="29"/>
      <c r="H86" s="29"/>
      <c r="I86" s="29"/>
      <c r="J86" s="29"/>
      <c r="K86" s="29">
        <v>3015</v>
      </c>
      <c r="L86" s="29">
        <v>3015</v>
      </c>
      <c r="M86" s="29">
        <v>3032.5</v>
      </c>
      <c r="N86" s="29">
        <v>3032.5</v>
      </c>
      <c r="O86" s="29">
        <v>3040</v>
      </c>
      <c r="P86" s="29">
        <v>3045</v>
      </c>
      <c r="Q86" s="29">
        <v>3048.5</v>
      </c>
      <c r="R86" s="29">
        <v>3047.5</v>
      </c>
      <c r="S86" s="29">
        <v>2970</v>
      </c>
      <c r="T86" s="29"/>
      <c r="U86" s="29">
        <v>2880</v>
      </c>
      <c r="V86" s="29"/>
      <c r="W86" s="65"/>
      <c r="X86" s="65"/>
      <c r="Y86" s="65"/>
      <c r="Z86" s="29"/>
      <c r="AA86" s="29"/>
      <c r="AB86" s="29"/>
    </row>
    <row r="87" spans="1:28">
      <c r="A87" s="95">
        <v>44403</v>
      </c>
      <c r="C87" s="486">
        <f t="shared" si="1"/>
        <v>36240</v>
      </c>
      <c r="D87" s="63">
        <v>1208</v>
      </c>
      <c r="E87" s="29"/>
      <c r="F87" s="29"/>
      <c r="G87" s="29"/>
      <c r="H87" s="29"/>
      <c r="I87" s="29"/>
      <c r="J87" s="29"/>
      <c r="K87" s="29">
        <v>3015</v>
      </c>
      <c r="L87" s="29">
        <v>3045</v>
      </c>
      <c r="M87" s="29">
        <v>3060</v>
      </c>
      <c r="N87" s="29">
        <v>3065</v>
      </c>
      <c r="O87" s="29">
        <v>3065</v>
      </c>
      <c r="P87" s="29">
        <v>3070</v>
      </c>
      <c r="Q87" s="29">
        <v>3070</v>
      </c>
      <c r="R87" s="29">
        <v>3065</v>
      </c>
      <c r="S87" s="29">
        <v>2970</v>
      </c>
      <c r="T87" s="29"/>
      <c r="U87" s="29">
        <v>2880</v>
      </c>
      <c r="V87" s="29"/>
      <c r="W87" s="65"/>
      <c r="X87" s="65"/>
      <c r="Y87" s="65"/>
      <c r="Z87" s="29"/>
      <c r="AA87" s="29"/>
      <c r="AB87" s="29"/>
    </row>
    <row r="88" spans="1:28">
      <c r="A88" s="95">
        <v>44404</v>
      </c>
      <c r="C88" s="486">
        <f t="shared" si="1"/>
        <v>46380</v>
      </c>
      <c r="D88" s="63">
        <v>1546</v>
      </c>
      <c r="E88" s="29"/>
      <c r="F88" s="29"/>
      <c r="G88" s="29"/>
      <c r="H88" s="29"/>
      <c r="I88" s="29"/>
      <c r="J88" s="29"/>
      <c r="K88" s="29">
        <v>3045</v>
      </c>
      <c r="L88" s="29">
        <v>3055</v>
      </c>
      <c r="M88" s="29">
        <v>3070</v>
      </c>
      <c r="N88" s="29">
        <v>3075</v>
      </c>
      <c r="O88" s="29">
        <v>3080</v>
      </c>
      <c r="P88" s="29">
        <v>3080</v>
      </c>
      <c r="Q88" s="29">
        <v>3065</v>
      </c>
      <c r="R88" s="29">
        <v>3065</v>
      </c>
      <c r="S88" s="29">
        <v>2970</v>
      </c>
      <c r="T88" s="29"/>
      <c r="U88" s="29">
        <v>2880</v>
      </c>
      <c r="V88" s="29"/>
      <c r="W88" s="65"/>
      <c r="X88" s="65"/>
      <c r="Y88" s="65"/>
      <c r="Z88" s="29"/>
      <c r="AA88" s="29"/>
      <c r="AB88" s="29"/>
    </row>
    <row r="89" spans="1:28">
      <c r="A89" s="95">
        <v>44405</v>
      </c>
      <c r="C89" s="486">
        <f t="shared" si="1"/>
        <v>25890</v>
      </c>
      <c r="D89" s="63">
        <v>863</v>
      </c>
      <c r="E89" s="29"/>
      <c r="F89" s="29"/>
      <c r="G89" s="29"/>
      <c r="H89" s="29"/>
      <c r="I89" s="29"/>
      <c r="J89" s="29"/>
      <c r="K89" s="29">
        <v>3045</v>
      </c>
      <c r="L89" s="29">
        <v>3055</v>
      </c>
      <c r="M89" s="29">
        <v>3070</v>
      </c>
      <c r="N89" s="29">
        <v>3065</v>
      </c>
      <c r="O89" s="29">
        <v>3070</v>
      </c>
      <c r="P89" s="29">
        <v>3065</v>
      </c>
      <c r="Q89" s="29">
        <v>3065</v>
      </c>
      <c r="R89" s="29">
        <v>3065</v>
      </c>
      <c r="S89" s="29">
        <v>2970</v>
      </c>
      <c r="T89" s="29"/>
      <c r="U89" s="29">
        <v>2880</v>
      </c>
      <c r="V89" s="29"/>
      <c r="W89" s="65"/>
      <c r="X89" s="65"/>
      <c r="Y89" s="65"/>
      <c r="Z89" s="29"/>
      <c r="AA89" s="29"/>
      <c r="AB89" s="29"/>
    </row>
    <row r="90" spans="1:28">
      <c r="A90" s="95">
        <v>44406</v>
      </c>
      <c r="C90" s="486">
        <f t="shared" si="1"/>
        <v>27060</v>
      </c>
      <c r="D90" s="63">
        <v>902</v>
      </c>
      <c r="E90" s="29"/>
      <c r="F90" s="29"/>
      <c r="G90" s="29"/>
      <c r="H90" s="29"/>
      <c r="I90" s="29"/>
      <c r="J90" s="29"/>
      <c r="K90" s="29">
        <v>2995</v>
      </c>
      <c r="L90" s="29">
        <v>3046.5</v>
      </c>
      <c r="M90" s="29">
        <v>3040</v>
      </c>
      <c r="N90" s="29">
        <v>3055</v>
      </c>
      <c r="O90" s="29">
        <v>3062.5</v>
      </c>
      <c r="P90" s="29">
        <v>3065</v>
      </c>
      <c r="Q90" s="29">
        <v>3060</v>
      </c>
      <c r="R90" s="29">
        <v>3060</v>
      </c>
      <c r="S90" s="29">
        <v>2970</v>
      </c>
      <c r="T90" s="29"/>
      <c r="U90" s="29">
        <v>2880</v>
      </c>
      <c r="V90" s="29"/>
      <c r="W90" s="65"/>
      <c r="X90" s="65"/>
      <c r="Y90" s="65"/>
      <c r="Z90" s="29"/>
      <c r="AA90" s="29"/>
      <c r="AB90" s="29"/>
    </row>
    <row r="91" spans="1:28">
      <c r="A91" s="95">
        <v>44407</v>
      </c>
      <c r="C91" s="486">
        <f t="shared" si="1"/>
        <v>12510</v>
      </c>
      <c r="D91" s="63">
        <v>417</v>
      </c>
      <c r="E91" s="29"/>
      <c r="F91" s="29"/>
      <c r="G91" s="29"/>
      <c r="H91" s="29"/>
      <c r="I91" s="29"/>
      <c r="J91" s="29"/>
      <c r="K91" s="29">
        <v>3023</v>
      </c>
      <c r="L91" s="29">
        <v>3045</v>
      </c>
      <c r="M91" s="29">
        <v>3065</v>
      </c>
      <c r="N91" s="29">
        <v>3070</v>
      </c>
      <c r="O91" s="29">
        <v>3075</v>
      </c>
      <c r="P91" s="29">
        <v>3062.5</v>
      </c>
      <c r="Q91" s="29">
        <v>3067.5</v>
      </c>
      <c r="R91" s="29">
        <v>3067.5</v>
      </c>
      <c r="S91" s="29">
        <v>2970</v>
      </c>
      <c r="T91" s="29"/>
      <c r="U91" s="29">
        <v>2880</v>
      </c>
      <c r="V91" s="29"/>
      <c r="W91" s="65"/>
      <c r="X91" s="65"/>
      <c r="Y91" s="65"/>
      <c r="Z91" s="29"/>
      <c r="AA91" s="29"/>
      <c r="AB91" s="29"/>
    </row>
    <row r="92" spans="1:28">
      <c r="A92" s="95">
        <v>44410</v>
      </c>
      <c r="C92" s="486">
        <f t="shared" si="1"/>
        <v>2160</v>
      </c>
      <c r="D92" s="63">
        <v>72</v>
      </c>
      <c r="E92" s="29"/>
      <c r="F92" s="29"/>
      <c r="G92" s="29"/>
      <c r="H92" s="29"/>
      <c r="I92" s="29"/>
      <c r="J92" s="29"/>
      <c r="K92" s="29"/>
      <c r="L92" s="29">
        <v>3035</v>
      </c>
      <c r="M92" s="29">
        <v>3045</v>
      </c>
      <c r="N92" s="29">
        <v>3070</v>
      </c>
      <c r="O92" s="29">
        <v>3050</v>
      </c>
      <c r="P92" s="29">
        <v>3050</v>
      </c>
      <c r="Q92" s="29">
        <v>3045</v>
      </c>
      <c r="R92" s="29">
        <v>3040</v>
      </c>
      <c r="S92" s="29">
        <v>2970</v>
      </c>
      <c r="T92" s="29"/>
      <c r="U92" s="29">
        <v>2880</v>
      </c>
      <c r="V92" s="29"/>
      <c r="W92" s="65"/>
      <c r="X92" s="65"/>
      <c r="Y92" s="65"/>
      <c r="Z92" s="29"/>
      <c r="AA92" s="29"/>
      <c r="AB92" s="29"/>
    </row>
    <row r="93" spans="1:28">
      <c r="A93" s="95">
        <v>44411</v>
      </c>
      <c r="C93" s="486">
        <f t="shared" si="1"/>
        <v>19200</v>
      </c>
      <c r="D93" s="63">
        <v>640</v>
      </c>
      <c r="E93" s="29"/>
      <c r="F93" s="29"/>
      <c r="G93" s="29"/>
      <c r="H93" s="29"/>
      <c r="I93" s="29"/>
      <c r="J93" s="29"/>
      <c r="K93" s="29"/>
      <c r="L93" s="29">
        <v>3070</v>
      </c>
      <c r="M93" s="29">
        <v>3090</v>
      </c>
      <c r="N93" s="29">
        <v>3092.5</v>
      </c>
      <c r="O93" s="29">
        <v>3090</v>
      </c>
      <c r="P93" s="29">
        <v>3092.5</v>
      </c>
      <c r="Q93" s="29">
        <v>3092.5</v>
      </c>
      <c r="R93" s="29">
        <v>3088.5</v>
      </c>
      <c r="S93" s="29">
        <v>2970</v>
      </c>
      <c r="T93" s="29"/>
      <c r="U93" s="29">
        <v>2880</v>
      </c>
      <c r="V93" s="29"/>
      <c r="W93" s="65"/>
      <c r="X93" s="65"/>
      <c r="Y93" s="65"/>
      <c r="Z93" s="29"/>
      <c r="AA93" s="29"/>
      <c r="AB93" s="29"/>
    </row>
    <row r="94" spans="1:28">
      <c r="A94" s="95">
        <v>44412</v>
      </c>
      <c r="C94" s="486">
        <f t="shared" si="1"/>
        <v>30420</v>
      </c>
      <c r="D94" s="63">
        <v>1014</v>
      </c>
      <c r="E94" s="29"/>
      <c r="F94" s="29"/>
      <c r="G94" s="29"/>
      <c r="H94" s="29"/>
      <c r="I94" s="29"/>
      <c r="J94" s="29"/>
      <c r="K94" s="29"/>
      <c r="L94" s="29">
        <v>3095</v>
      </c>
      <c r="M94" s="29">
        <v>3117</v>
      </c>
      <c r="N94" s="29">
        <v>3130</v>
      </c>
      <c r="O94" s="29">
        <v>3132.5</v>
      </c>
      <c r="P94" s="29">
        <v>3130</v>
      </c>
      <c r="Q94" s="29">
        <v>3115</v>
      </c>
      <c r="R94" s="29">
        <v>3120.5</v>
      </c>
      <c r="S94" s="29">
        <v>2970</v>
      </c>
      <c r="T94" s="29"/>
      <c r="U94" s="29">
        <v>2880</v>
      </c>
      <c r="V94" s="29"/>
      <c r="W94" s="65"/>
      <c r="X94" s="65"/>
      <c r="Y94" s="65"/>
      <c r="Z94" s="29"/>
      <c r="AA94" s="29"/>
      <c r="AB94" s="29"/>
    </row>
    <row r="95" spans="1:28">
      <c r="A95" s="95">
        <v>44413</v>
      </c>
      <c r="C95" s="486">
        <f t="shared" si="1"/>
        <v>41970</v>
      </c>
      <c r="D95" s="63">
        <v>1399</v>
      </c>
      <c r="E95" s="29"/>
      <c r="F95" s="29"/>
      <c r="G95" s="29"/>
      <c r="H95" s="29"/>
      <c r="I95" s="29"/>
      <c r="J95" s="29"/>
      <c r="K95" s="29"/>
      <c r="L95" s="29">
        <v>3170</v>
      </c>
      <c r="M95" s="29">
        <v>3185</v>
      </c>
      <c r="N95" s="29">
        <v>3193.5</v>
      </c>
      <c r="O95" s="29">
        <v>3190</v>
      </c>
      <c r="P95" s="29">
        <v>3178</v>
      </c>
      <c r="Q95" s="29">
        <v>3143.5</v>
      </c>
      <c r="R95" s="29">
        <v>3144</v>
      </c>
      <c r="S95" s="29">
        <v>3080</v>
      </c>
      <c r="T95" s="29"/>
      <c r="U95" s="29">
        <v>2880</v>
      </c>
      <c r="V95" s="29"/>
      <c r="W95" s="65"/>
      <c r="X95" s="65"/>
      <c r="Y95" s="65"/>
      <c r="Z95" s="29"/>
      <c r="AA95" s="29"/>
      <c r="AB95" s="29"/>
    </row>
    <row r="96" spans="1:28">
      <c r="A96" s="95">
        <v>44414</v>
      </c>
      <c r="C96" s="486">
        <f t="shared" si="1"/>
        <v>29220</v>
      </c>
      <c r="D96" s="63">
        <v>974</v>
      </c>
      <c r="E96" s="29"/>
      <c r="F96" s="29"/>
      <c r="G96" s="29"/>
      <c r="H96" s="29"/>
      <c r="I96" s="29"/>
      <c r="J96" s="29"/>
      <c r="K96" s="29"/>
      <c r="L96" s="29">
        <v>3225</v>
      </c>
      <c r="M96" s="29">
        <v>3200</v>
      </c>
      <c r="N96" s="29">
        <v>3222.5</v>
      </c>
      <c r="O96" s="29">
        <v>3225</v>
      </c>
      <c r="P96" s="29">
        <v>3220</v>
      </c>
      <c r="Q96" s="29">
        <v>3200</v>
      </c>
      <c r="R96" s="29">
        <v>3186</v>
      </c>
      <c r="S96" s="29">
        <v>3100</v>
      </c>
      <c r="T96" s="29"/>
      <c r="U96" s="29">
        <v>2880</v>
      </c>
      <c r="V96" s="29"/>
      <c r="W96" s="65"/>
      <c r="X96" s="65"/>
      <c r="Y96" s="65"/>
      <c r="Z96" s="29"/>
      <c r="AA96" s="29"/>
      <c r="AB96" s="29"/>
    </row>
    <row r="97" spans="1:30">
      <c r="A97" s="95">
        <v>44417</v>
      </c>
      <c r="C97" s="486">
        <f t="shared" si="1"/>
        <v>3630</v>
      </c>
      <c r="D97" s="63">
        <v>121</v>
      </c>
      <c r="E97" s="29"/>
      <c r="F97" s="29"/>
      <c r="G97" s="29"/>
      <c r="H97" s="29"/>
      <c r="I97" s="29"/>
      <c r="J97" s="29"/>
      <c r="K97" s="29"/>
      <c r="L97" s="29">
        <v>3225</v>
      </c>
      <c r="M97" s="29">
        <v>3177.5</v>
      </c>
      <c r="N97" s="29">
        <v>3222.5</v>
      </c>
      <c r="O97" s="29">
        <v>3185</v>
      </c>
      <c r="P97" s="29">
        <v>3175</v>
      </c>
      <c r="Q97" s="29">
        <v>3150</v>
      </c>
      <c r="R97" s="29">
        <v>3165</v>
      </c>
      <c r="S97" s="29">
        <v>3100</v>
      </c>
      <c r="T97" s="29"/>
      <c r="U97" s="29">
        <v>2880</v>
      </c>
      <c r="V97" s="29"/>
      <c r="W97" s="65"/>
      <c r="X97" s="65"/>
      <c r="Y97" s="65"/>
      <c r="Z97" s="29"/>
      <c r="AA97" s="29"/>
      <c r="AB97" s="29"/>
    </row>
    <row r="98" spans="1:30">
      <c r="A98" s="95">
        <v>44418</v>
      </c>
      <c r="C98" s="486">
        <f t="shared" si="1"/>
        <v>44610</v>
      </c>
      <c r="D98" s="63">
        <v>1487</v>
      </c>
      <c r="E98" s="29"/>
      <c r="F98" s="29"/>
      <c r="G98" s="29"/>
      <c r="H98" s="29"/>
      <c r="I98" s="29"/>
      <c r="J98" s="29"/>
      <c r="K98" s="29"/>
      <c r="L98" s="29">
        <v>3225</v>
      </c>
      <c r="M98" s="29">
        <v>3200</v>
      </c>
      <c r="N98" s="29">
        <v>3222.5</v>
      </c>
      <c r="O98" s="29">
        <v>3185</v>
      </c>
      <c r="P98" s="29">
        <v>3183</v>
      </c>
      <c r="Q98" s="29">
        <v>3185</v>
      </c>
      <c r="R98" s="29">
        <v>3196.5</v>
      </c>
      <c r="S98" s="29">
        <v>3125</v>
      </c>
      <c r="T98" s="29"/>
      <c r="U98" s="29">
        <v>2880</v>
      </c>
      <c r="V98" s="29"/>
      <c r="W98" s="65"/>
      <c r="X98" s="65"/>
      <c r="Y98" s="65"/>
      <c r="Z98" s="29"/>
      <c r="AA98" s="29"/>
      <c r="AB98" s="29"/>
      <c r="AD98" s="29">
        <f>+O98-Q98</f>
        <v>0</v>
      </c>
    </row>
    <row r="99" spans="1:30">
      <c r="A99" s="95">
        <v>44419</v>
      </c>
      <c r="C99" s="486">
        <f t="shared" si="1"/>
        <v>18630</v>
      </c>
      <c r="D99" s="63">
        <v>621</v>
      </c>
      <c r="E99" s="29"/>
      <c r="F99" s="29"/>
      <c r="G99" s="29"/>
      <c r="H99" s="29"/>
      <c r="I99" s="29"/>
      <c r="J99" s="29"/>
      <c r="K99" s="29"/>
      <c r="L99" s="29">
        <v>3225</v>
      </c>
      <c r="M99" s="29">
        <v>3240</v>
      </c>
      <c r="N99" s="29">
        <v>3222.5</v>
      </c>
      <c r="O99" s="29">
        <v>3185</v>
      </c>
      <c r="P99" s="29">
        <v>3183</v>
      </c>
      <c r="Q99" s="29">
        <v>3185</v>
      </c>
      <c r="R99" s="29">
        <v>3196.5</v>
      </c>
      <c r="S99" s="29">
        <v>3125</v>
      </c>
      <c r="T99" s="29">
        <v>3050</v>
      </c>
      <c r="U99" s="29">
        <v>2880</v>
      </c>
      <c r="V99" s="29"/>
      <c r="W99" s="65"/>
      <c r="X99" s="65"/>
      <c r="Y99" s="65"/>
      <c r="Z99" s="29"/>
      <c r="AA99" s="29"/>
      <c r="AB99" s="29"/>
      <c r="AD99" s="29">
        <f t="shared" ref="AD99:AD109" si="2">+O99-Q99</f>
        <v>0</v>
      </c>
    </row>
    <row r="100" spans="1:30">
      <c r="A100" s="95">
        <v>44420</v>
      </c>
      <c r="C100" s="486">
        <f t="shared" si="1"/>
        <v>24300</v>
      </c>
      <c r="D100" s="63">
        <v>810</v>
      </c>
      <c r="E100" s="29"/>
      <c r="F100" s="29"/>
      <c r="G100" s="29"/>
      <c r="H100" s="29"/>
      <c r="I100" s="29"/>
      <c r="J100" s="29"/>
      <c r="K100" s="29"/>
      <c r="L100" s="29">
        <v>3225</v>
      </c>
      <c r="M100" s="29">
        <v>3240</v>
      </c>
      <c r="N100" s="29">
        <v>3225</v>
      </c>
      <c r="O100" s="29">
        <v>3190</v>
      </c>
      <c r="P100" s="29">
        <v>3185</v>
      </c>
      <c r="Q100" s="29">
        <v>3177.5</v>
      </c>
      <c r="R100" s="29">
        <v>3177.5</v>
      </c>
      <c r="S100" s="29">
        <v>3100</v>
      </c>
      <c r="T100" s="29">
        <v>3100</v>
      </c>
      <c r="U100" s="29">
        <v>2880</v>
      </c>
      <c r="V100" s="29"/>
      <c r="W100" s="65"/>
      <c r="X100" s="65"/>
      <c r="Y100" s="65"/>
      <c r="Z100" s="29"/>
      <c r="AA100" s="29"/>
      <c r="AB100" s="29"/>
      <c r="AD100" s="29">
        <f t="shared" si="2"/>
        <v>12.5</v>
      </c>
    </row>
    <row r="101" spans="1:30">
      <c r="A101" s="95">
        <v>44421</v>
      </c>
      <c r="C101" s="486">
        <f t="shared" si="1"/>
        <v>3180</v>
      </c>
      <c r="D101" s="63">
        <v>106</v>
      </c>
      <c r="E101" s="29"/>
      <c r="F101" s="29"/>
      <c r="G101" s="29"/>
      <c r="H101" s="29"/>
      <c r="I101" s="29"/>
      <c r="J101" s="29"/>
      <c r="K101" s="29"/>
      <c r="L101" s="29">
        <v>3235</v>
      </c>
      <c r="M101" s="29">
        <v>3245</v>
      </c>
      <c r="N101" s="29">
        <v>3232.5</v>
      </c>
      <c r="O101" s="29">
        <v>3190</v>
      </c>
      <c r="P101" s="29">
        <v>3185</v>
      </c>
      <c r="Q101" s="29">
        <v>3177.5</v>
      </c>
      <c r="R101" s="29">
        <v>3177.5</v>
      </c>
      <c r="S101" s="29">
        <v>3100</v>
      </c>
      <c r="T101" s="29">
        <v>3100</v>
      </c>
      <c r="U101" s="29">
        <v>2880</v>
      </c>
      <c r="V101" s="29"/>
      <c r="W101" s="65"/>
      <c r="X101" s="65"/>
      <c r="Y101" s="65"/>
      <c r="Z101" s="29"/>
      <c r="AA101" s="29"/>
      <c r="AB101" s="29"/>
      <c r="AD101" s="29">
        <f t="shared" si="2"/>
        <v>12.5</v>
      </c>
    </row>
    <row r="102" spans="1:30">
      <c r="A102" s="95">
        <v>44424</v>
      </c>
      <c r="C102" s="486">
        <f t="shared" si="1"/>
        <v>6930</v>
      </c>
      <c r="D102" s="63">
        <v>231</v>
      </c>
      <c r="E102" s="29"/>
      <c r="F102" s="29"/>
      <c r="G102" s="29"/>
      <c r="H102" s="29"/>
      <c r="I102" s="29"/>
      <c r="J102" s="29"/>
      <c r="K102" s="29"/>
      <c r="L102" s="29">
        <v>3225</v>
      </c>
      <c r="M102" s="29">
        <v>3222.5</v>
      </c>
      <c r="N102" s="29">
        <v>3232.5</v>
      </c>
      <c r="O102" s="29">
        <v>3180</v>
      </c>
      <c r="P102" s="29">
        <v>3160</v>
      </c>
      <c r="Q102" s="29">
        <v>3145</v>
      </c>
      <c r="R102" s="29">
        <v>3145</v>
      </c>
      <c r="S102" s="29">
        <v>3125</v>
      </c>
      <c r="T102" s="29">
        <v>3100</v>
      </c>
      <c r="U102" s="29">
        <v>2880</v>
      </c>
      <c r="V102" s="29"/>
      <c r="W102" s="65"/>
      <c r="X102" s="65"/>
      <c r="Y102" s="65"/>
      <c r="Z102" s="29"/>
      <c r="AA102" s="29"/>
      <c r="AB102" s="29"/>
      <c r="AD102" s="29">
        <f t="shared" si="2"/>
        <v>35</v>
      </c>
    </row>
    <row r="103" spans="1:30">
      <c r="A103" s="95">
        <v>44425</v>
      </c>
      <c r="C103" s="486">
        <f t="shared" si="1"/>
        <v>5700</v>
      </c>
      <c r="D103" s="63">
        <v>190</v>
      </c>
      <c r="E103" s="29"/>
      <c r="F103" s="29"/>
      <c r="G103" s="29"/>
      <c r="H103" s="29"/>
      <c r="I103" s="29"/>
      <c r="J103" s="29"/>
      <c r="K103" s="29"/>
      <c r="L103" s="29">
        <v>3225</v>
      </c>
      <c r="M103" s="29">
        <v>3222.5</v>
      </c>
      <c r="N103" s="29">
        <v>3232.5</v>
      </c>
      <c r="O103" s="29">
        <v>3180</v>
      </c>
      <c r="P103" s="29">
        <v>3160</v>
      </c>
      <c r="Q103" s="29">
        <v>3145</v>
      </c>
      <c r="R103" s="29">
        <v>3145</v>
      </c>
      <c r="S103" s="29">
        <v>3125</v>
      </c>
      <c r="T103" s="29">
        <v>3075</v>
      </c>
      <c r="U103" s="29">
        <v>2880</v>
      </c>
      <c r="V103" s="29"/>
      <c r="W103" s="65"/>
      <c r="X103" s="65"/>
      <c r="Y103" s="65"/>
      <c r="Z103" s="29"/>
      <c r="AA103" s="29"/>
      <c r="AB103" s="29"/>
      <c r="AD103" s="29">
        <f t="shared" si="2"/>
        <v>35</v>
      </c>
    </row>
    <row r="104" spans="1:30">
      <c r="A104" s="95">
        <v>44426</v>
      </c>
      <c r="C104" s="486">
        <f t="shared" si="1"/>
        <v>28590</v>
      </c>
      <c r="D104" s="63">
        <v>953</v>
      </c>
      <c r="E104" s="29"/>
      <c r="F104" s="29"/>
      <c r="G104" s="29"/>
      <c r="H104" s="29"/>
      <c r="I104" s="29"/>
      <c r="J104" s="29"/>
      <c r="K104" s="29"/>
      <c r="L104" s="29">
        <v>3275</v>
      </c>
      <c r="M104" s="29">
        <v>3245</v>
      </c>
      <c r="N104" s="29">
        <v>3270</v>
      </c>
      <c r="O104" s="29">
        <v>3240</v>
      </c>
      <c r="P104" s="29">
        <v>3237.5</v>
      </c>
      <c r="Q104" s="29">
        <v>3227.5</v>
      </c>
      <c r="R104" s="29">
        <v>3232.5</v>
      </c>
      <c r="S104" s="29">
        <v>3125</v>
      </c>
      <c r="T104" s="29">
        <v>3075</v>
      </c>
      <c r="U104" s="29">
        <v>2880</v>
      </c>
      <c r="V104" s="29">
        <v>2880</v>
      </c>
      <c r="W104" s="29">
        <v>2880</v>
      </c>
      <c r="X104" s="29">
        <v>2880</v>
      </c>
      <c r="Y104" s="29">
        <v>2880</v>
      </c>
      <c r="Z104" s="29">
        <v>2880</v>
      </c>
      <c r="AA104" s="29">
        <v>2880</v>
      </c>
      <c r="AB104" s="29">
        <v>2880</v>
      </c>
      <c r="AD104" s="29">
        <f t="shared" si="2"/>
        <v>12.5</v>
      </c>
    </row>
    <row r="105" spans="1:30">
      <c r="A105" s="95">
        <v>44427</v>
      </c>
      <c r="C105" s="486">
        <f t="shared" si="1"/>
        <v>12840</v>
      </c>
      <c r="D105" s="63">
        <v>428</v>
      </c>
      <c r="E105" s="29"/>
      <c r="F105" s="29"/>
      <c r="G105" s="29"/>
      <c r="H105" s="29"/>
      <c r="I105" s="29"/>
      <c r="J105" s="29"/>
      <c r="K105" s="29"/>
      <c r="L105" s="29">
        <v>3275</v>
      </c>
      <c r="M105" s="29">
        <v>3245</v>
      </c>
      <c r="N105" s="29">
        <v>3270</v>
      </c>
      <c r="O105" s="29">
        <v>3240</v>
      </c>
      <c r="P105" s="29">
        <v>3217.5</v>
      </c>
      <c r="Q105" s="29">
        <v>3227.5</v>
      </c>
      <c r="R105" s="29">
        <v>3232.5</v>
      </c>
      <c r="S105" s="29">
        <v>3125</v>
      </c>
      <c r="T105" s="29">
        <v>3050</v>
      </c>
      <c r="U105" s="29">
        <v>2755</v>
      </c>
      <c r="V105" s="29">
        <v>2755</v>
      </c>
      <c r="W105" s="29">
        <v>2755</v>
      </c>
      <c r="X105" s="29">
        <v>2755</v>
      </c>
      <c r="Y105" s="29">
        <v>2880</v>
      </c>
      <c r="Z105" s="29">
        <v>2880</v>
      </c>
      <c r="AA105" s="29">
        <v>2880</v>
      </c>
      <c r="AB105" s="29">
        <v>2880</v>
      </c>
      <c r="AD105" s="29">
        <f t="shared" si="2"/>
        <v>12.5</v>
      </c>
    </row>
    <row r="106" spans="1:30">
      <c r="A106" s="95">
        <v>44428</v>
      </c>
      <c r="C106" s="486">
        <f t="shared" si="1"/>
        <v>12960</v>
      </c>
      <c r="D106" s="63">
        <v>432</v>
      </c>
      <c r="E106" s="29"/>
      <c r="F106" s="29"/>
      <c r="G106" s="29"/>
      <c r="H106" s="29"/>
      <c r="I106" s="29"/>
      <c r="J106" s="29"/>
      <c r="K106" s="29"/>
      <c r="L106" s="29">
        <v>3275</v>
      </c>
      <c r="M106" s="29">
        <v>3220</v>
      </c>
      <c r="N106" s="29">
        <v>3225</v>
      </c>
      <c r="O106" s="29">
        <v>3192.5</v>
      </c>
      <c r="P106" s="29">
        <v>3177.5</v>
      </c>
      <c r="Q106" s="29">
        <v>3177.5</v>
      </c>
      <c r="R106" s="29">
        <v>3177.5</v>
      </c>
      <c r="S106" s="29">
        <v>3125</v>
      </c>
      <c r="T106" s="29">
        <v>3050</v>
      </c>
      <c r="U106" s="29">
        <v>2725</v>
      </c>
      <c r="V106" s="29">
        <v>2725</v>
      </c>
      <c r="W106" s="29">
        <v>2755</v>
      </c>
      <c r="X106" s="29">
        <v>2755</v>
      </c>
      <c r="Y106" s="29">
        <v>2746</v>
      </c>
      <c r="Z106" s="29">
        <v>2880</v>
      </c>
      <c r="AA106" s="29">
        <v>2880</v>
      </c>
      <c r="AB106" s="29">
        <v>2880</v>
      </c>
      <c r="AD106" s="29">
        <f t="shared" si="2"/>
        <v>15</v>
      </c>
    </row>
    <row r="107" spans="1:30">
      <c r="A107" s="95">
        <v>44431</v>
      </c>
      <c r="C107" s="486">
        <f t="shared" si="1"/>
        <v>18510</v>
      </c>
      <c r="D107" s="63">
        <v>617</v>
      </c>
      <c r="E107" s="29"/>
      <c r="F107" s="29"/>
      <c r="G107" s="29"/>
      <c r="H107" s="29"/>
      <c r="I107" s="29"/>
      <c r="J107" s="29"/>
      <c r="K107" s="29"/>
      <c r="L107" s="29">
        <v>3275</v>
      </c>
      <c r="M107" s="29">
        <v>3240</v>
      </c>
      <c r="N107" s="29">
        <v>3237.5</v>
      </c>
      <c r="O107" s="29">
        <v>3217.5</v>
      </c>
      <c r="P107" s="29">
        <v>3210</v>
      </c>
      <c r="Q107" s="29">
        <v>3215</v>
      </c>
      <c r="R107" s="29">
        <v>3225</v>
      </c>
      <c r="S107" s="29">
        <v>3125</v>
      </c>
      <c r="T107" s="29">
        <v>3050</v>
      </c>
      <c r="U107" s="29">
        <v>2725</v>
      </c>
      <c r="V107" s="29">
        <v>2725</v>
      </c>
      <c r="W107" s="29">
        <v>2755</v>
      </c>
      <c r="X107" s="29">
        <v>2755</v>
      </c>
      <c r="Y107" s="29">
        <v>2746</v>
      </c>
      <c r="Z107" s="29">
        <v>2880</v>
      </c>
      <c r="AA107" s="29">
        <v>2880</v>
      </c>
      <c r="AB107" s="29">
        <v>2880</v>
      </c>
      <c r="AD107" s="29">
        <f t="shared" si="2"/>
        <v>2.5</v>
      </c>
    </row>
    <row r="108" spans="1:30">
      <c r="A108" s="95">
        <v>44432</v>
      </c>
      <c r="C108" s="486">
        <f t="shared" si="1"/>
        <v>6660</v>
      </c>
      <c r="D108" s="63">
        <v>222</v>
      </c>
      <c r="E108" s="29"/>
      <c r="F108" s="29"/>
      <c r="G108" s="29"/>
      <c r="H108" s="29"/>
      <c r="I108" s="29"/>
      <c r="J108" s="29"/>
      <c r="K108" s="29"/>
      <c r="L108" s="29">
        <v>3207.5</v>
      </c>
      <c r="M108" s="29">
        <v>3210</v>
      </c>
      <c r="N108" s="29">
        <v>3220</v>
      </c>
      <c r="O108" s="29">
        <v>3200</v>
      </c>
      <c r="P108" s="29">
        <v>3185</v>
      </c>
      <c r="Q108" s="29">
        <v>3185</v>
      </c>
      <c r="R108" s="29">
        <v>3185</v>
      </c>
      <c r="S108" s="29">
        <v>3125</v>
      </c>
      <c r="T108" s="29">
        <v>3050</v>
      </c>
      <c r="U108" s="29">
        <v>2725</v>
      </c>
      <c r="V108" s="29">
        <v>2725</v>
      </c>
      <c r="W108" s="29">
        <v>2755</v>
      </c>
      <c r="X108" s="29">
        <v>2755</v>
      </c>
      <c r="Y108" s="29">
        <v>2746</v>
      </c>
      <c r="Z108" s="29">
        <v>2880</v>
      </c>
      <c r="AA108" s="29">
        <v>2880</v>
      </c>
      <c r="AB108" s="29">
        <v>2880</v>
      </c>
      <c r="AD108" s="29">
        <f t="shared" si="2"/>
        <v>15</v>
      </c>
    </row>
    <row r="109" spans="1:30">
      <c r="A109" s="95">
        <v>44433</v>
      </c>
      <c r="C109" s="486">
        <f t="shared" si="1"/>
        <v>6360</v>
      </c>
      <c r="D109" s="63">
        <v>212</v>
      </c>
      <c r="E109" s="29"/>
      <c r="F109" s="29"/>
      <c r="G109" s="29"/>
      <c r="H109" s="29"/>
      <c r="I109" s="29"/>
      <c r="J109" s="29"/>
      <c r="K109" s="29"/>
      <c r="L109" s="29">
        <v>3207.5</v>
      </c>
      <c r="M109" s="29">
        <v>3210</v>
      </c>
      <c r="N109" s="29">
        <v>3220</v>
      </c>
      <c r="O109" s="29">
        <v>3200</v>
      </c>
      <c r="P109" s="29">
        <v>3172.5</v>
      </c>
      <c r="Q109" s="29">
        <v>3177.5</v>
      </c>
      <c r="R109" s="29">
        <v>3177.5</v>
      </c>
      <c r="S109" s="29">
        <v>3125</v>
      </c>
      <c r="T109" s="29">
        <v>3050</v>
      </c>
      <c r="U109" s="29">
        <v>2725</v>
      </c>
      <c r="V109" s="29">
        <v>2725</v>
      </c>
      <c r="W109" s="29">
        <v>2755</v>
      </c>
      <c r="X109" s="29">
        <v>2755</v>
      </c>
      <c r="Y109" s="29">
        <v>2746</v>
      </c>
      <c r="Z109" s="29">
        <v>2880</v>
      </c>
      <c r="AA109" s="29">
        <v>2880</v>
      </c>
      <c r="AB109" s="29">
        <v>2880</v>
      </c>
      <c r="AD109" s="29">
        <f t="shared" si="2"/>
        <v>22.5</v>
      </c>
    </row>
    <row r="110" spans="1:30">
      <c r="A110" s="95">
        <v>44434</v>
      </c>
      <c r="C110" s="486">
        <f t="shared" si="1"/>
        <v>24000</v>
      </c>
      <c r="D110" s="63">
        <v>800</v>
      </c>
      <c r="E110" s="29"/>
      <c r="F110" s="29"/>
      <c r="G110" s="29"/>
      <c r="H110" s="29"/>
      <c r="I110" s="29"/>
      <c r="J110" s="29"/>
      <c r="K110" s="29"/>
      <c r="L110" s="29">
        <v>3235</v>
      </c>
      <c r="M110" s="29">
        <v>3210</v>
      </c>
      <c r="N110" s="29">
        <v>3270</v>
      </c>
      <c r="O110" s="29">
        <v>3200</v>
      </c>
      <c r="P110" s="29">
        <v>3187.5</v>
      </c>
      <c r="Q110" s="29">
        <v>3165</v>
      </c>
      <c r="R110" s="29">
        <v>3157.5</v>
      </c>
      <c r="S110" s="29">
        <v>3110</v>
      </c>
      <c r="T110" s="29">
        <v>3050</v>
      </c>
      <c r="U110" s="29">
        <v>2725</v>
      </c>
      <c r="V110" s="29">
        <v>2725</v>
      </c>
      <c r="W110" s="29">
        <v>2755</v>
      </c>
      <c r="X110" s="29">
        <v>2755</v>
      </c>
      <c r="Y110" s="29">
        <v>2746</v>
      </c>
      <c r="Z110" s="29">
        <v>2880</v>
      </c>
      <c r="AA110" s="29">
        <v>2880</v>
      </c>
      <c r="AB110" s="29">
        <v>2880</v>
      </c>
    </row>
    <row r="111" spans="1:30">
      <c r="A111" s="95">
        <v>44435</v>
      </c>
      <c r="C111" s="486">
        <f t="shared" si="1"/>
        <v>20100</v>
      </c>
      <c r="D111" s="63">
        <v>670</v>
      </c>
      <c r="E111" s="29"/>
      <c r="F111" s="29"/>
      <c r="G111" s="29"/>
      <c r="H111" s="29"/>
      <c r="I111" s="29"/>
      <c r="J111" s="29"/>
      <c r="K111" s="29"/>
      <c r="L111" s="29">
        <v>3235</v>
      </c>
      <c r="M111" s="29">
        <v>3270</v>
      </c>
      <c r="N111" s="29">
        <v>3252.5</v>
      </c>
      <c r="O111" s="29">
        <v>3202.5</v>
      </c>
      <c r="P111" s="29">
        <v>3170</v>
      </c>
      <c r="Q111" s="29">
        <v>3172</v>
      </c>
      <c r="R111" s="29">
        <v>3159.5</v>
      </c>
      <c r="S111" s="29">
        <v>3135</v>
      </c>
      <c r="T111" s="29">
        <v>3050</v>
      </c>
      <c r="U111" s="29">
        <v>2725</v>
      </c>
      <c r="V111" s="29">
        <v>2725</v>
      </c>
      <c r="W111" s="29">
        <v>2755</v>
      </c>
      <c r="X111" s="29">
        <v>2755</v>
      </c>
      <c r="Y111" s="29">
        <v>2746</v>
      </c>
      <c r="Z111" s="29">
        <v>2880</v>
      </c>
      <c r="AA111" s="29">
        <v>2880</v>
      </c>
      <c r="AB111" s="29">
        <v>2880</v>
      </c>
    </row>
    <row r="112" spans="1:30">
      <c r="A112" s="95">
        <v>44438</v>
      </c>
      <c r="C112" s="486">
        <f t="shared" si="1"/>
        <v>14910</v>
      </c>
      <c r="D112" s="63">
        <v>497</v>
      </c>
      <c r="E112" s="29"/>
      <c r="F112" s="29"/>
      <c r="G112" s="29"/>
      <c r="H112" s="29"/>
      <c r="I112" s="29"/>
      <c r="J112" s="29"/>
      <c r="K112" s="29"/>
      <c r="L112" s="29">
        <v>3235</v>
      </c>
      <c r="M112" s="29">
        <v>3270</v>
      </c>
      <c r="N112" s="29">
        <v>3285</v>
      </c>
      <c r="O112">
        <v>3235</v>
      </c>
      <c r="P112" s="29">
        <v>3185</v>
      </c>
      <c r="Q112" s="29">
        <v>3172</v>
      </c>
      <c r="R112" s="29">
        <v>3147.5</v>
      </c>
      <c r="S112" s="29">
        <v>3135</v>
      </c>
      <c r="T112" s="29">
        <v>3050</v>
      </c>
      <c r="U112" s="29">
        <v>2725</v>
      </c>
      <c r="V112" s="29">
        <v>2725</v>
      </c>
      <c r="W112" s="29">
        <v>2755</v>
      </c>
      <c r="X112" s="29">
        <v>2755</v>
      </c>
      <c r="Y112" s="29">
        <v>2746</v>
      </c>
      <c r="Z112" s="29">
        <v>2880</v>
      </c>
      <c r="AA112" s="29">
        <v>2880</v>
      </c>
      <c r="AB112" s="29">
        <v>2880</v>
      </c>
    </row>
    <row r="113" spans="1:28">
      <c r="A113" s="95">
        <v>44439</v>
      </c>
      <c r="C113" s="486">
        <f t="shared" si="1"/>
        <v>8550</v>
      </c>
      <c r="D113" s="63">
        <v>285</v>
      </c>
      <c r="E113" s="29"/>
      <c r="F113" s="29"/>
      <c r="G113" s="29"/>
      <c r="H113" s="29"/>
      <c r="I113" s="29"/>
      <c r="J113" s="29"/>
      <c r="K113" s="29"/>
      <c r="L113" s="29">
        <v>3273</v>
      </c>
      <c r="M113" s="29">
        <v>3275</v>
      </c>
      <c r="N113" s="29">
        <v>3285</v>
      </c>
      <c r="O113" s="29">
        <v>3210</v>
      </c>
      <c r="P113" s="29">
        <v>3150</v>
      </c>
      <c r="Q113" s="29">
        <v>3075</v>
      </c>
      <c r="R113" s="29">
        <v>3082.5</v>
      </c>
      <c r="S113" s="29">
        <v>3055</v>
      </c>
      <c r="T113" s="29">
        <v>3050</v>
      </c>
      <c r="U113" s="29">
        <v>2725</v>
      </c>
      <c r="V113" s="29">
        <v>2725</v>
      </c>
      <c r="W113" s="29">
        <v>2755</v>
      </c>
      <c r="X113" s="29">
        <v>2755</v>
      </c>
      <c r="Y113" s="29">
        <v>2746</v>
      </c>
      <c r="Z113" s="29">
        <v>2880</v>
      </c>
      <c r="AA113" s="29">
        <v>2880</v>
      </c>
      <c r="AB113" s="29">
        <v>2880</v>
      </c>
    </row>
    <row r="114" spans="1:28">
      <c r="A114" s="95">
        <v>44440</v>
      </c>
      <c r="C114" s="486">
        <f t="shared" si="1"/>
        <v>15090</v>
      </c>
      <c r="D114" s="63">
        <v>503</v>
      </c>
      <c r="E114" s="29"/>
      <c r="F114" s="29"/>
      <c r="G114" s="29"/>
      <c r="H114" s="29"/>
      <c r="I114" s="29"/>
      <c r="J114" s="29"/>
      <c r="K114" s="29"/>
      <c r="L114" s="29"/>
      <c r="M114" s="29">
        <v>3250</v>
      </c>
      <c r="N114" s="29">
        <v>3285</v>
      </c>
      <c r="O114" s="29">
        <v>3210</v>
      </c>
      <c r="P114" s="29">
        <v>3150</v>
      </c>
      <c r="Q114" s="29">
        <v>3085</v>
      </c>
      <c r="R114" s="29">
        <v>3077.5</v>
      </c>
      <c r="S114" s="29">
        <v>3060</v>
      </c>
      <c r="T114" s="29">
        <v>3050</v>
      </c>
      <c r="U114" s="29">
        <v>2725</v>
      </c>
      <c r="V114" s="29">
        <v>2725</v>
      </c>
      <c r="W114" s="29">
        <v>2755</v>
      </c>
      <c r="X114" s="29">
        <v>2755</v>
      </c>
      <c r="Y114" s="29">
        <v>2746</v>
      </c>
      <c r="Z114" s="29">
        <v>2880</v>
      </c>
      <c r="AA114" s="29">
        <v>2880</v>
      </c>
      <c r="AB114" s="29">
        <v>2880</v>
      </c>
    </row>
    <row r="115" spans="1:28">
      <c r="A115" s="95">
        <v>44441</v>
      </c>
      <c r="C115" s="486">
        <f t="shared" si="1"/>
        <v>16290</v>
      </c>
      <c r="D115" s="63">
        <v>543</v>
      </c>
      <c r="E115" s="29"/>
      <c r="F115" s="29"/>
      <c r="G115" s="29"/>
      <c r="H115" s="29"/>
      <c r="I115" s="29"/>
      <c r="J115" s="29"/>
      <c r="K115" s="29"/>
      <c r="L115" s="29"/>
      <c r="M115" s="29">
        <v>3252.5</v>
      </c>
      <c r="N115" s="29">
        <v>3285</v>
      </c>
      <c r="O115" s="29">
        <v>3237.5</v>
      </c>
      <c r="P115" s="29">
        <v>3195</v>
      </c>
      <c r="Q115" s="29">
        <v>3137.5</v>
      </c>
      <c r="R115" s="29">
        <v>3123</v>
      </c>
      <c r="S115" s="29">
        <v>3105</v>
      </c>
      <c r="T115" s="29">
        <v>3050</v>
      </c>
      <c r="U115" s="29">
        <v>2725</v>
      </c>
      <c r="V115" s="29">
        <v>2725</v>
      </c>
      <c r="W115" s="29">
        <v>2755</v>
      </c>
      <c r="X115" s="29">
        <v>2755</v>
      </c>
      <c r="Y115" s="29">
        <v>2746</v>
      </c>
      <c r="Z115" s="29">
        <v>2880</v>
      </c>
      <c r="AA115" s="29">
        <v>2880</v>
      </c>
      <c r="AB115" s="29">
        <v>2880</v>
      </c>
    </row>
    <row r="116" spans="1:28">
      <c r="A116" s="95">
        <v>44442</v>
      </c>
      <c r="C116" s="486">
        <f t="shared" si="1"/>
        <v>4560</v>
      </c>
      <c r="D116" s="63">
        <v>152</v>
      </c>
      <c r="E116" s="29"/>
      <c r="F116" s="29"/>
      <c r="G116" s="29"/>
      <c r="H116" s="29"/>
      <c r="I116" s="29"/>
      <c r="J116" s="29"/>
      <c r="K116" s="29"/>
      <c r="L116" s="29"/>
      <c r="M116" s="29">
        <v>3272.5</v>
      </c>
      <c r="N116" s="29">
        <v>3267.5</v>
      </c>
      <c r="O116" s="29">
        <v>3237.5</v>
      </c>
      <c r="P116" s="29">
        <v>3215</v>
      </c>
      <c r="Q116" s="29">
        <v>3150</v>
      </c>
      <c r="R116" s="29">
        <v>3150</v>
      </c>
      <c r="S116" s="29">
        <v>3105</v>
      </c>
      <c r="T116" s="29">
        <v>3050</v>
      </c>
      <c r="U116" s="29">
        <v>2725</v>
      </c>
      <c r="V116" s="29">
        <v>2725</v>
      </c>
      <c r="W116" s="29">
        <v>2755</v>
      </c>
      <c r="X116" s="29">
        <v>2755</v>
      </c>
      <c r="Y116" s="29">
        <v>2746</v>
      </c>
      <c r="Z116" s="29">
        <v>2880</v>
      </c>
      <c r="AA116" s="29">
        <v>2880</v>
      </c>
      <c r="AB116" s="29">
        <v>2880</v>
      </c>
    </row>
    <row r="117" spans="1:28">
      <c r="A117" s="95">
        <v>44445</v>
      </c>
      <c r="C117" s="486">
        <f t="shared" si="1"/>
        <v>0</v>
      </c>
      <c r="D117" s="63">
        <v>0</v>
      </c>
      <c r="E117" s="29"/>
      <c r="F117" s="29"/>
      <c r="G117" s="29"/>
      <c r="H117" s="29"/>
      <c r="I117" s="29"/>
      <c r="J117" s="29"/>
      <c r="K117" s="29"/>
      <c r="L117" s="29"/>
      <c r="M117" s="29">
        <v>3272.5</v>
      </c>
      <c r="N117" s="29">
        <v>3267.5</v>
      </c>
      <c r="O117" s="29">
        <v>3237.5</v>
      </c>
      <c r="P117" s="29">
        <v>3215</v>
      </c>
      <c r="Q117" s="29">
        <v>3160</v>
      </c>
      <c r="R117" s="29">
        <v>3160</v>
      </c>
      <c r="S117" s="29">
        <v>3105</v>
      </c>
      <c r="T117" s="29">
        <v>3050</v>
      </c>
      <c r="U117" s="29">
        <v>2725</v>
      </c>
      <c r="V117" s="29">
        <v>2725</v>
      </c>
      <c r="W117" s="29">
        <v>2755</v>
      </c>
      <c r="X117" s="29">
        <v>2755</v>
      </c>
      <c r="Y117" s="29">
        <v>2746</v>
      </c>
      <c r="Z117" s="29">
        <v>2880</v>
      </c>
      <c r="AA117" s="29">
        <v>2880</v>
      </c>
      <c r="AB117" s="29">
        <v>2880</v>
      </c>
    </row>
    <row r="118" spans="1:28" s="189" customFormat="1">
      <c r="A118" s="103">
        <v>44446</v>
      </c>
      <c r="B118" s="492"/>
      <c r="C118" s="486">
        <f t="shared" si="1"/>
        <v>0</v>
      </c>
      <c r="D118" s="476"/>
      <c r="E118" s="244"/>
      <c r="F118" s="244"/>
      <c r="G118" s="244"/>
      <c r="H118" s="244"/>
      <c r="I118" s="244"/>
      <c r="J118" s="244"/>
      <c r="K118" s="244"/>
      <c r="L118" s="244"/>
      <c r="M118" s="244">
        <v>3272.5</v>
      </c>
      <c r="N118" s="244">
        <v>3267.5</v>
      </c>
      <c r="O118" s="244">
        <v>3237.5</v>
      </c>
      <c r="P118" s="244">
        <v>3215</v>
      </c>
      <c r="Q118" s="244">
        <v>3160</v>
      </c>
      <c r="R118" s="244">
        <v>3160</v>
      </c>
      <c r="S118" s="244">
        <v>3105</v>
      </c>
      <c r="T118" s="244">
        <v>3050</v>
      </c>
      <c r="U118" s="244">
        <v>2725</v>
      </c>
      <c r="V118" s="244">
        <v>2725</v>
      </c>
      <c r="W118" s="244">
        <v>2755</v>
      </c>
      <c r="X118" s="244">
        <v>2755</v>
      </c>
      <c r="Y118" s="244">
        <v>2746</v>
      </c>
      <c r="Z118" s="244">
        <v>2880</v>
      </c>
      <c r="AA118" s="244">
        <v>2880</v>
      </c>
      <c r="AB118" s="244">
        <v>2880</v>
      </c>
    </row>
    <row r="119" spans="1:28">
      <c r="A119" s="95">
        <v>44447</v>
      </c>
      <c r="C119" s="486">
        <f t="shared" si="1"/>
        <v>25440</v>
      </c>
      <c r="D119" s="63">
        <v>848</v>
      </c>
      <c r="E119" s="29"/>
      <c r="F119" s="29"/>
      <c r="G119" s="29"/>
      <c r="H119" s="29"/>
      <c r="I119" s="29"/>
      <c r="J119" s="29"/>
      <c r="K119" s="29"/>
      <c r="L119" s="29"/>
      <c r="M119" s="29">
        <v>3272.5</v>
      </c>
      <c r="N119" s="29">
        <v>3267.5</v>
      </c>
      <c r="O119" s="29">
        <v>3275</v>
      </c>
      <c r="P119" s="29">
        <v>3275</v>
      </c>
      <c r="Q119" s="29">
        <v>3250</v>
      </c>
      <c r="R119" s="29">
        <v>3255</v>
      </c>
      <c r="S119" s="29">
        <v>3200</v>
      </c>
      <c r="T119" s="29">
        <v>3050</v>
      </c>
      <c r="U119" s="29">
        <v>2725</v>
      </c>
      <c r="V119" s="29">
        <v>2725</v>
      </c>
      <c r="W119" s="29">
        <v>2755</v>
      </c>
      <c r="X119" s="29">
        <v>2755</v>
      </c>
      <c r="Y119" s="29">
        <v>2746</v>
      </c>
      <c r="Z119" s="29">
        <v>2880</v>
      </c>
      <c r="AA119" s="29">
        <v>2880</v>
      </c>
      <c r="AB119" s="29">
        <v>2880</v>
      </c>
    </row>
    <row r="120" spans="1:28">
      <c r="A120" s="95">
        <v>44448</v>
      </c>
      <c r="C120" s="486">
        <f t="shared" si="1"/>
        <v>13080</v>
      </c>
      <c r="D120" s="63">
        <v>436</v>
      </c>
      <c r="E120" s="29"/>
      <c r="F120" s="29"/>
      <c r="G120" s="29"/>
      <c r="H120" s="29"/>
      <c r="I120" s="29"/>
      <c r="J120" s="29"/>
      <c r="K120" s="29"/>
      <c r="L120" s="29"/>
      <c r="M120" s="29">
        <v>3285</v>
      </c>
      <c r="N120" s="29">
        <v>3275</v>
      </c>
      <c r="O120" s="29">
        <v>3270</v>
      </c>
      <c r="P120" s="29">
        <v>3275</v>
      </c>
      <c r="Q120" s="29">
        <v>3225</v>
      </c>
      <c r="R120" s="29">
        <v>3220</v>
      </c>
      <c r="S120" s="29">
        <v>3200</v>
      </c>
      <c r="T120" s="29">
        <v>3050</v>
      </c>
      <c r="U120" s="29">
        <v>2725</v>
      </c>
      <c r="V120" s="29">
        <v>2725</v>
      </c>
      <c r="W120" s="29">
        <v>2755</v>
      </c>
      <c r="X120" s="29">
        <v>2755</v>
      </c>
      <c r="Y120" s="29">
        <v>2746</v>
      </c>
      <c r="Z120" s="29">
        <v>2880</v>
      </c>
      <c r="AA120" s="29">
        <v>2880</v>
      </c>
      <c r="AB120" s="29">
        <v>2880</v>
      </c>
    </row>
    <row r="121" spans="1:28">
      <c r="A121" s="95">
        <v>44449</v>
      </c>
      <c r="C121" s="486">
        <f t="shared" si="1"/>
        <v>5760</v>
      </c>
      <c r="D121" s="63">
        <v>192</v>
      </c>
      <c r="E121" s="29"/>
      <c r="F121" s="29"/>
      <c r="G121" s="29"/>
      <c r="H121" s="29"/>
      <c r="I121" s="29"/>
      <c r="J121" s="29"/>
      <c r="K121" s="29"/>
      <c r="L121" s="29"/>
      <c r="M121" s="29">
        <v>3275</v>
      </c>
      <c r="N121" s="29">
        <v>3275</v>
      </c>
      <c r="O121" s="29">
        <v>3262.5</v>
      </c>
      <c r="P121" s="29">
        <v>3240</v>
      </c>
      <c r="Q121" s="29">
        <v>3217.5</v>
      </c>
      <c r="R121" s="29">
        <v>3235</v>
      </c>
      <c r="S121" s="29">
        <v>3200</v>
      </c>
      <c r="T121" s="29">
        <v>3050</v>
      </c>
      <c r="U121" s="29">
        <v>2725</v>
      </c>
      <c r="V121" s="29">
        <v>2725</v>
      </c>
      <c r="W121" s="29">
        <v>2755</v>
      </c>
      <c r="X121" s="29">
        <v>2755</v>
      </c>
      <c r="Y121" s="29">
        <v>2746</v>
      </c>
      <c r="Z121" s="29">
        <v>2880</v>
      </c>
      <c r="AA121" s="29">
        <v>2880</v>
      </c>
      <c r="AB121" s="29">
        <v>2880</v>
      </c>
    </row>
    <row r="122" spans="1:28">
      <c r="A122" s="95">
        <v>44452</v>
      </c>
      <c r="C122" s="486">
        <f t="shared" si="1"/>
        <v>2850</v>
      </c>
      <c r="D122" s="63">
        <v>95</v>
      </c>
      <c r="E122" s="29"/>
      <c r="F122" s="29"/>
      <c r="G122" s="29"/>
      <c r="H122" s="29"/>
      <c r="I122" s="29"/>
      <c r="J122" s="29"/>
      <c r="K122" s="29"/>
      <c r="L122" s="29"/>
      <c r="M122" s="29">
        <v>3323</v>
      </c>
      <c r="N122" s="29">
        <v>3305</v>
      </c>
      <c r="O122" s="29">
        <v>3302.5</v>
      </c>
      <c r="P122" s="29">
        <v>3265</v>
      </c>
      <c r="Q122" s="29">
        <v>3247.5</v>
      </c>
      <c r="R122" s="29">
        <v>3242.5</v>
      </c>
      <c r="S122" s="29">
        <v>3200</v>
      </c>
      <c r="T122" s="29">
        <v>3050</v>
      </c>
      <c r="U122" s="29">
        <v>2725</v>
      </c>
      <c r="V122" s="29">
        <v>2725</v>
      </c>
      <c r="W122" s="29">
        <v>2755</v>
      </c>
      <c r="X122" s="29">
        <v>2755</v>
      </c>
      <c r="Y122" s="29">
        <v>2746</v>
      </c>
      <c r="Z122" s="29">
        <v>2880</v>
      </c>
      <c r="AA122" s="29">
        <v>2880</v>
      </c>
      <c r="AB122" s="29">
        <v>2880</v>
      </c>
    </row>
    <row r="123" spans="1:28">
      <c r="A123" s="95">
        <v>44453</v>
      </c>
      <c r="C123" s="486">
        <f t="shared" si="1"/>
        <v>12570</v>
      </c>
      <c r="D123" s="63">
        <v>419</v>
      </c>
      <c r="E123" s="29"/>
      <c r="F123" s="29"/>
      <c r="G123" s="29"/>
      <c r="H123" s="29"/>
      <c r="I123" s="29"/>
      <c r="J123" s="29"/>
      <c r="K123" s="29"/>
      <c r="L123" s="29"/>
      <c r="M123" s="29">
        <v>3323</v>
      </c>
      <c r="N123" s="29">
        <v>3320</v>
      </c>
      <c r="O123" s="29">
        <v>3312.5</v>
      </c>
      <c r="P123" s="29">
        <v>3267.5</v>
      </c>
      <c r="Q123" s="29">
        <v>3255</v>
      </c>
      <c r="R123" s="29">
        <v>3245</v>
      </c>
      <c r="S123" s="29">
        <v>3205</v>
      </c>
      <c r="T123" s="29">
        <v>3050</v>
      </c>
      <c r="U123" s="29">
        <v>2725</v>
      </c>
      <c r="V123" s="29">
        <v>2725</v>
      </c>
      <c r="W123" s="29">
        <v>2755</v>
      </c>
      <c r="X123" s="29">
        <v>2755</v>
      </c>
      <c r="Y123" s="29">
        <v>2746</v>
      </c>
      <c r="Z123" s="29">
        <v>2880</v>
      </c>
      <c r="AA123" s="29">
        <v>2880</v>
      </c>
      <c r="AB123" s="29">
        <v>2880</v>
      </c>
    </row>
    <row r="124" spans="1:28">
      <c r="A124" s="95">
        <v>44454</v>
      </c>
      <c r="C124" s="486">
        <f t="shared" si="1"/>
        <v>8760</v>
      </c>
      <c r="D124" s="63">
        <v>292</v>
      </c>
      <c r="E124" s="29"/>
      <c r="F124" s="29"/>
      <c r="G124" s="29"/>
      <c r="H124" s="29"/>
      <c r="I124" s="29"/>
      <c r="J124" s="29"/>
      <c r="K124" s="29"/>
      <c r="L124" s="29"/>
      <c r="M124" s="29">
        <v>3355</v>
      </c>
      <c r="N124" s="29">
        <v>3335</v>
      </c>
      <c r="O124" s="29">
        <v>3334.5</v>
      </c>
      <c r="P124" s="29">
        <v>3297</v>
      </c>
      <c r="Q124" s="29">
        <v>3270</v>
      </c>
      <c r="R124" s="29">
        <v>3275</v>
      </c>
      <c r="S124" s="29">
        <v>3230</v>
      </c>
      <c r="T124" s="29">
        <v>3050</v>
      </c>
      <c r="U124" s="29">
        <v>2725</v>
      </c>
      <c r="V124" s="29">
        <v>2725</v>
      </c>
      <c r="W124" s="29">
        <v>2755</v>
      </c>
      <c r="X124" s="29">
        <v>2755</v>
      </c>
      <c r="Y124" s="29">
        <v>2746</v>
      </c>
      <c r="Z124" s="29">
        <v>2880</v>
      </c>
      <c r="AA124" s="29">
        <v>2880</v>
      </c>
      <c r="AB124" s="29">
        <v>2880</v>
      </c>
    </row>
    <row r="125" spans="1:28">
      <c r="A125" s="95">
        <v>44455</v>
      </c>
      <c r="C125" s="486">
        <f t="shared" si="1"/>
        <v>21930</v>
      </c>
      <c r="D125" s="63">
        <v>731</v>
      </c>
      <c r="E125" s="29"/>
      <c r="F125" s="29"/>
      <c r="G125" s="29"/>
      <c r="H125" s="29"/>
      <c r="I125" s="29"/>
      <c r="J125" s="29"/>
      <c r="K125" s="29"/>
      <c r="L125" s="29"/>
      <c r="M125" s="29">
        <v>3355</v>
      </c>
      <c r="N125" s="29">
        <v>3335</v>
      </c>
      <c r="O125" s="29">
        <v>3334.5</v>
      </c>
      <c r="P125" s="29">
        <v>3310</v>
      </c>
      <c r="Q125" s="29">
        <v>3290</v>
      </c>
      <c r="R125" s="29">
        <v>3290</v>
      </c>
      <c r="S125" s="29">
        <v>3245</v>
      </c>
      <c r="T125" s="29">
        <v>3050</v>
      </c>
      <c r="U125" s="29">
        <v>2725</v>
      </c>
      <c r="V125" s="29">
        <v>2725</v>
      </c>
      <c r="W125" s="29">
        <v>2755</v>
      </c>
      <c r="X125" s="29">
        <v>2755</v>
      </c>
      <c r="Y125" s="29">
        <v>2746</v>
      </c>
      <c r="Z125" s="29">
        <v>2880</v>
      </c>
      <c r="AA125" s="29">
        <v>2880</v>
      </c>
      <c r="AB125" s="29">
        <v>2880</v>
      </c>
    </row>
    <row r="126" spans="1:28">
      <c r="A126" s="95">
        <v>44456</v>
      </c>
      <c r="C126" s="486">
        <f t="shared" si="1"/>
        <v>14970</v>
      </c>
      <c r="D126" s="63">
        <v>499</v>
      </c>
      <c r="E126" s="29"/>
      <c r="F126" s="29"/>
      <c r="G126" s="29"/>
      <c r="H126" s="29"/>
      <c r="I126" s="29"/>
      <c r="J126" s="29"/>
      <c r="K126" s="29"/>
      <c r="L126" s="29"/>
      <c r="M126" s="29">
        <v>3350.5</v>
      </c>
      <c r="N126" s="29">
        <v>3357.5</v>
      </c>
      <c r="O126" s="29">
        <v>3360</v>
      </c>
      <c r="P126" s="29">
        <v>3325</v>
      </c>
      <c r="Q126" s="29">
        <v>3290</v>
      </c>
      <c r="R126" s="29">
        <v>3310</v>
      </c>
      <c r="S126" s="29">
        <v>3245</v>
      </c>
      <c r="T126" s="29">
        <v>3050</v>
      </c>
      <c r="U126" s="29">
        <v>2725</v>
      </c>
      <c r="V126" s="29">
        <v>2725</v>
      </c>
      <c r="W126" s="29">
        <v>2755</v>
      </c>
      <c r="X126" s="29">
        <v>2755</v>
      </c>
      <c r="Y126" s="29">
        <v>2746</v>
      </c>
      <c r="Z126" s="29">
        <v>2880</v>
      </c>
      <c r="AA126" s="29">
        <v>2880</v>
      </c>
      <c r="AB126" s="29">
        <v>2880</v>
      </c>
    </row>
    <row r="127" spans="1:28">
      <c r="A127" s="95">
        <v>44459</v>
      </c>
      <c r="C127" s="486">
        <f t="shared" si="1"/>
        <v>5160</v>
      </c>
      <c r="D127" s="63">
        <v>172</v>
      </c>
      <c r="E127" s="29"/>
      <c r="F127" s="29"/>
      <c r="G127" s="29"/>
      <c r="H127" s="29"/>
      <c r="I127" s="29"/>
      <c r="J127" s="29"/>
      <c r="K127" s="29"/>
      <c r="L127" s="29"/>
      <c r="M127" s="29">
        <v>3350.5</v>
      </c>
      <c r="N127" s="29">
        <v>3310</v>
      </c>
      <c r="O127" s="29">
        <v>3295</v>
      </c>
      <c r="P127" s="29">
        <v>3285</v>
      </c>
      <c r="Q127" s="29">
        <v>3262.5</v>
      </c>
      <c r="R127" s="29">
        <v>3265</v>
      </c>
      <c r="S127" s="29">
        <v>3200</v>
      </c>
      <c r="T127" s="29">
        <v>3050</v>
      </c>
      <c r="U127" s="29">
        <v>2750</v>
      </c>
      <c r="V127" s="29">
        <v>2750</v>
      </c>
      <c r="W127" s="29">
        <v>2755</v>
      </c>
      <c r="X127" s="29">
        <v>2755</v>
      </c>
      <c r="Y127" s="29">
        <v>2750</v>
      </c>
      <c r="Z127" s="29">
        <v>2880</v>
      </c>
      <c r="AA127" s="29">
        <v>2880</v>
      </c>
      <c r="AB127" s="29">
        <v>2880</v>
      </c>
    </row>
    <row r="128" spans="1:28">
      <c r="A128" s="95">
        <v>44460</v>
      </c>
      <c r="C128" s="486">
        <f t="shared" si="1"/>
        <v>6540</v>
      </c>
      <c r="D128" s="63">
        <v>218</v>
      </c>
      <c r="E128" s="29"/>
      <c r="F128" s="29"/>
      <c r="G128" s="29"/>
      <c r="H128" s="29"/>
      <c r="I128" s="29"/>
      <c r="J128" s="29"/>
      <c r="K128" s="29"/>
      <c r="L128" s="29"/>
      <c r="M128" s="29">
        <v>3350.5</v>
      </c>
      <c r="N128" s="29">
        <v>3330</v>
      </c>
      <c r="O128" s="29">
        <v>3325</v>
      </c>
      <c r="P128" s="29">
        <v>3275</v>
      </c>
      <c r="Q128" s="29">
        <v>3260</v>
      </c>
      <c r="R128" s="29">
        <v>3260</v>
      </c>
      <c r="S128" s="29">
        <v>3180</v>
      </c>
      <c r="T128" s="29">
        <v>3050</v>
      </c>
      <c r="U128" s="29">
        <v>2750</v>
      </c>
      <c r="V128" s="29">
        <v>2750</v>
      </c>
      <c r="W128" s="29">
        <v>2755</v>
      </c>
      <c r="X128" s="29">
        <v>2755</v>
      </c>
      <c r="Y128" s="29">
        <v>2750</v>
      </c>
      <c r="Z128" s="29">
        <v>2880</v>
      </c>
      <c r="AA128" s="29">
        <v>2880</v>
      </c>
      <c r="AB128" s="29">
        <v>2880</v>
      </c>
    </row>
    <row r="129" spans="1:28">
      <c r="A129" s="95">
        <v>44461</v>
      </c>
      <c r="C129" s="486">
        <f t="shared" si="1"/>
        <v>8820</v>
      </c>
      <c r="D129" s="63">
        <v>294</v>
      </c>
      <c r="E129" s="29"/>
      <c r="F129" s="29"/>
      <c r="G129" s="29"/>
      <c r="H129" s="29"/>
      <c r="I129" s="29"/>
      <c r="J129" s="29"/>
      <c r="K129" s="29"/>
      <c r="L129" s="29"/>
      <c r="M129" s="29">
        <v>3350.5</v>
      </c>
      <c r="N129" s="29">
        <v>3378</v>
      </c>
      <c r="O129" s="29">
        <v>3365</v>
      </c>
      <c r="P129" s="29">
        <v>3275</v>
      </c>
      <c r="Q129" s="29">
        <v>3283.5</v>
      </c>
      <c r="R129" s="29">
        <v>3295</v>
      </c>
      <c r="S129" s="29">
        <v>3225</v>
      </c>
      <c r="T129" s="29">
        <v>3050</v>
      </c>
      <c r="U129" s="29">
        <v>2750</v>
      </c>
      <c r="V129" s="29">
        <v>2750</v>
      </c>
      <c r="W129" s="29">
        <v>2755</v>
      </c>
      <c r="X129" s="29">
        <v>2755</v>
      </c>
      <c r="Y129" s="29">
        <v>2750</v>
      </c>
      <c r="Z129" s="29">
        <v>2880</v>
      </c>
      <c r="AA129" s="29">
        <v>2880</v>
      </c>
      <c r="AB129" s="29">
        <v>2880</v>
      </c>
    </row>
    <row r="130" spans="1:28">
      <c r="A130" s="95">
        <v>44462</v>
      </c>
      <c r="C130" s="486">
        <f t="shared" si="1"/>
        <v>3300</v>
      </c>
      <c r="D130" s="63">
        <v>110</v>
      </c>
      <c r="E130" s="29"/>
      <c r="F130" s="29"/>
      <c r="G130" s="29"/>
      <c r="H130" s="29"/>
      <c r="I130" s="29"/>
      <c r="J130" s="29"/>
      <c r="K130" s="29"/>
      <c r="L130" s="29"/>
      <c r="M130" s="29">
        <v>3350.5</v>
      </c>
      <c r="N130" s="29">
        <v>3378</v>
      </c>
      <c r="O130" s="29">
        <v>3365</v>
      </c>
      <c r="P130" s="29">
        <v>3320</v>
      </c>
      <c r="Q130" s="29">
        <v>3310</v>
      </c>
      <c r="R130" s="29">
        <v>3310</v>
      </c>
      <c r="S130" s="29">
        <v>3240</v>
      </c>
      <c r="T130" s="29">
        <v>3070</v>
      </c>
      <c r="U130" s="29">
        <v>2750</v>
      </c>
      <c r="V130" s="29">
        <v>2750</v>
      </c>
      <c r="W130" s="29">
        <v>2755</v>
      </c>
      <c r="X130" s="29">
        <v>2755</v>
      </c>
      <c r="Y130" s="29">
        <v>2750</v>
      </c>
      <c r="Z130" s="29">
        <v>2880</v>
      </c>
      <c r="AA130" s="29">
        <v>2880</v>
      </c>
      <c r="AB130" s="29">
        <v>2880</v>
      </c>
    </row>
    <row r="131" spans="1:28">
      <c r="A131" s="95">
        <v>44463</v>
      </c>
      <c r="C131" s="486">
        <f t="shared" si="1"/>
        <v>780</v>
      </c>
      <c r="D131" s="63">
        <v>26</v>
      </c>
      <c r="E131" s="29"/>
      <c r="F131" s="29"/>
      <c r="G131" s="29"/>
      <c r="H131" s="29"/>
      <c r="I131" s="29"/>
      <c r="J131" s="29"/>
      <c r="K131" s="29"/>
      <c r="L131" s="29"/>
      <c r="M131" s="29">
        <v>3350.5</v>
      </c>
      <c r="N131" s="29">
        <v>3378</v>
      </c>
      <c r="O131" s="29">
        <v>3365</v>
      </c>
      <c r="P131" s="29">
        <v>3320</v>
      </c>
      <c r="Q131" s="29">
        <v>3310</v>
      </c>
      <c r="R131" s="29">
        <v>3310</v>
      </c>
      <c r="S131" s="29">
        <v>3240</v>
      </c>
      <c r="T131" s="29">
        <v>3070</v>
      </c>
      <c r="U131" s="29">
        <v>2750</v>
      </c>
      <c r="V131" s="29">
        <v>2750</v>
      </c>
      <c r="W131" s="29">
        <v>2755</v>
      </c>
      <c r="X131" s="29">
        <v>2755</v>
      </c>
      <c r="Y131" s="29">
        <v>2750</v>
      </c>
      <c r="Z131" s="29">
        <v>2880</v>
      </c>
      <c r="AA131" s="29">
        <v>2880</v>
      </c>
      <c r="AB131" s="29">
        <v>2880</v>
      </c>
    </row>
    <row r="132" spans="1:28">
      <c r="A132" s="95">
        <v>44466</v>
      </c>
      <c r="C132" s="486">
        <f t="shared" si="1"/>
        <v>2430</v>
      </c>
      <c r="D132" s="63">
        <v>81</v>
      </c>
      <c r="E132" s="29"/>
      <c r="F132" s="29"/>
      <c r="G132" s="29"/>
      <c r="H132" s="29"/>
      <c r="I132" s="29"/>
      <c r="J132" s="29"/>
      <c r="K132" s="29"/>
      <c r="L132" s="29"/>
      <c r="M132" s="29">
        <v>3350.5</v>
      </c>
      <c r="N132" s="29">
        <v>3378</v>
      </c>
      <c r="O132" s="29">
        <v>3365</v>
      </c>
      <c r="P132" s="29">
        <v>3285</v>
      </c>
      <c r="Q132" s="29">
        <v>3310</v>
      </c>
      <c r="R132" s="29">
        <v>3310</v>
      </c>
      <c r="S132" s="29">
        <v>3240</v>
      </c>
      <c r="T132" s="29">
        <v>3070</v>
      </c>
      <c r="U132" s="29">
        <v>2750</v>
      </c>
      <c r="V132" s="29">
        <v>2750</v>
      </c>
      <c r="W132" s="29">
        <v>2755</v>
      </c>
      <c r="X132" s="29">
        <v>2755</v>
      </c>
      <c r="Y132" s="29">
        <v>2750</v>
      </c>
      <c r="Z132" s="29">
        <v>2880</v>
      </c>
      <c r="AA132" s="29">
        <v>2880</v>
      </c>
      <c r="AB132" s="29">
        <v>2880</v>
      </c>
    </row>
    <row r="133" spans="1:28">
      <c r="A133" s="95">
        <v>44467</v>
      </c>
      <c r="C133" s="486">
        <f t="shared" si="1"/>
        <v>2760</v>
      </c>
      <c r="D133" s="63">
        <v>92</v>
      </c>
      <c r="E133" s="29"/>
      <c r="F133" s="29"/>
      <c r="G133" s="29"/>
      <c r="H133" s="29"/>
      <c r="I133" s="29"/>
      <c r="J133" s="29"/>
      <c r="K133" s="29"/>
      <c r="L133" s="29"/>
      <c r="M133" s="29">
        <v>3350.5</v>
      </c>
      <c r="N133" s="29">
        <v>3378</v>
      </c>
      <c r="O133" s="29">
        <v>3365</v>
      </c>
      <c r="P133" s="29">
        <v>3315.5</v>
      </c>
      <c r="Q133" s="29">
        <v>3310</v>
      </c>
      <c r="R133" s="29">
        <v>3310</v>
      </c>
      <c r="S133" s="29">
        <v>3240</v>
      </c>
      <c r="T133" s="29">
        <v>3070</v>
      </c>
      <c r="U133" s="29">
        <v>2875</v>
      </c>
      <c r="V133" s="29">
        <v>2885</v>
      </c>
      <c r="W133" s="29">
        <v>2900</v>
      </c>
      <c r="X133" s="29">
        <v>2900</v>
      </c>
      <c r="Y133" s="29">
        <v>2750</v>
      </c>
      <c r="Z133" s="29">
        <v>2880</v>
      </c>
      <c r="AA133" s="29">
        <v>2880</v>
      </c>
      <c r="AB133" s="29">
        <v>2880</v>
      </c>
    </row>
    <row r="134" spans="1:28">
      <c r="A134" s="95">
        <v>44468</v>
      </c>
      <c r="C134" s="486">
        <f t="shared" ref="C134:C197" si="3">+D134*30</f>
        <v>13680</v>
      </c>
      <c r="D134" s="63">
        <v>456</v>
      </c>
      <c r="E134" s="29"/>
      <c r="F134" s="29"/>
      <c r="G134" s="29"/>
      <c r="H134" s="29"/>
      <c r="I134" s="29"/>
      <c r="J134" s="29"/>
      <c r="K134" s="29"/>
      <c r="L134" s="29"/>
      <c r="M134" s="29">
        <v>3350.5</v>
      </c>
      <c r="N134" s="29">
        <v>3360</v>
      </c>
      <c r="O134" s="29">
        <v>3355</v>
      </c>
      <c r="P134" s="29">
        <v>3325</v>
      </c>
      <c r="Q134" s="29">
        <v>3310</v>
      </c>
      <c r="R134" s="29">
        <v>3310</v>
      </c>
      <c r="S134" s="29">
        <v>3240</v>
      </c>
      <c r="T134" s="29">
        <v>3070</v>
      </c>
      <c r="U134" s="29">
        <v>3000</v>
      </c>
      <c r="V134" s="29">
        <v>3000</v>
      </c>
      <c r="W134" s="29">
        <v>3000</v>
      </c>
      <c r="X134" s="29">
        <v>3000</v>
      </c>
      <c r="Y134" s="29">
        <v>2901</v>
      </c>
      <c r="Z134" s="29">
        <v>3000</v>
      </c>
      <c r="AA134" s="29">
        <v>3000</v>
      </c>
      <c r="AB134" s="29">
        <v>3000</v>
      </c>
    </row>
    <row r="135" spans="1:28">
      <c r="A135" s="95">
        <v>44469</v>
      </c>
      <c r="C135" s="486">
        <f t="shared" si="3"/>
        <v>9960</v>
      </c>
      <c r="D135" s="63">
        <v>332</v>
      </c>
      <c r="E135" s="29"/>
      <c r="F135" s="29"/>
      <c r="G135" s="29"/>
      <c r="H135" s="29"/>
      <c r="I135" s="29"/>
      <c r="J135" s="29"/>
      <c r="K135" s="29"/>
      <c r="L135" s="29"/>
      <c r="M135" s="29">
        <v>3365.5</v>
      </c>
      <c r="N135" s="29">
        <v>3360</v>
      </c>
      <c r="O135" s="29">
        <v>3375</v>
      </c>
      <c r="P135" s="29">
        <v>3325</v>
      </c>
      <c r="Q135" s="29">
        <v>3310</v>
      </c>
      <c r="R135" s="29">
        <v>3310</v>
      </c>
      <c r="S135" s="29">
        <v>3265</v>
      </c>
      <c r="T135" s="29">
        <v>3070</v>
      </c>
      <c r="U135" s="29">
        <v>3000</v>
      </c>
      <c r="V135" s="29">
        <v>3000</v>
      </c>
      <c r="W135" s="29">
        <v>3000</v>
      </c>
      <c r="X135" s="29">
        <v>3000</v>
      </c>
      <c r="Y135" s="29">
        <v>2901</v>
      </c>
      <c r="Z135" s="29">
        <v>3000</v>
      </c>
      <c r="AA135" s="29">
        <v>3000</v>
      </c>
      <c r="AB135" s="29">
        <v>3000</v>
      </c>
    </row>
    <row r="136" spans="1:28">
      <c r="A136" s="95">
        <v>44470</v>
      </c>
      <c r="C136" s="486">
        <f t="shared" si="3"/>
        <v>6690</v>
      </c>
      <c r="D136" s="63">
        <v>223</v>
      </c>
      <c r="E136" s="29"/>
      <c r="F136" s="29"/>
      <c r="G136" s="29"/>
      <c r="H136" s="29"/>
      <c r="I136" s="29"/>
      <c r="J136" s="29"/>
      <c r="K136" s="29"/>
      <c r="L136" s="29"/>
      <c r="M136" s="29"/>
      <c r="N136" s="29">
        <v>3360</v>
      </c>
      <c r="O136" s="29">
        <v>3370</v>
      </c>
      <c r="P136" s="29">
        <v>3325</v>
      </c>
      <c r="Q136" s="29">
        <v>3310</v>
      </c>
      <c r="R136" s="29">
        <v>3310</v>
      </c>
      <c r="S136" s="29">
        <v>3265</v>
      </c>
      <c r="T136" s="29">
        <v>3070</v>
      </c>
      <c r="U136" s="29">
        <v>3025</v>
      </c>
      <c r="V136" s="29">
        <v>3025</v>
      </c>
      <c r="W136" s="29">
        <v>3025</v>
      </c>
      <c r="X136" s="29">
        <v>3025</v>
      </c>
      <c r="Y136" s="29">
        <v>3025</v>
      </c>
      <c r="Z136" s="29">
        <v>3025</v>
      </c>
      <c r="AA136" s="29">
        <v>3025</v>
      </c>
      <c r="AB136" s="29">
        <v>3025</v>
      </c>
    </row>
    <row r="137" spans="1:28">
      <c r="A137" s="95">
        <v>44473</v>
      </c>
      <c r="C137" s="486">
        <f t="shared" si="3"/>
        <v>5550</v>
      </c>
      <c r="D137" s="63">
        <v>185</v>
      </c>
      <c r="E137" s="29"/>
      <c r="F137" s="29"/>
      <c r="G137" s="29"/>
      <c r="H137" s="29"/>
      <c r="I137" s="29"/>
      <c r="J137" s="29"/>
      <c r="K137" s="29"/>
      <c r="L137" s="29"/>
      <c r="M137" s="29"/>
      <c r="N137" s="29">
        <v>3387.5</v>
      </c>
      <c r="O137" s="29">
        <v>3390</v>
      </c>
      <c r="P137" s="29">
        <v>3330</v>
      </c>
      <c r="Q137" s="29">
        <v>3345</v>
      </c>
      <c r="R137" s="29">
        <v>3325</v>
      </c>
      <c r="S137" s="29">
        <v>3290</v>
      </c>
      <c r="T137" s="29">
        <v>3070</v>
      </c>
      <c r="U137" s="29">
        <v>3025</v>
      </c>
      <c r="V137" s="29">
        <v>3025</v>
      </c>
      <c r="W137" s="29">
        <v>3025</v>
      </c>
      <c r="X137" s="29">
        <v>3025</v>
      </c>
      <c r="Y137" s="29">
        <v>3025</v>
      </c>
      <c r="Z137" s="29">
        <v>3025</v>
      </c>
      <c r="AA137" s="29">
        <v>3025</v>
      </c>
      <c r="AB137" s="29">
        <v>3025</v>
      </c>
    </row>
    <row r="138" spans="1:28">
      <c r="A138" s="95">
        <v>44474</v>
      </c>
      <c r="C138" s="486">
        <f t="shared" si="3"/>
        <v>4800</v>
      </c>
      <c r="D138" s="63">
        <v>160</v>
      </c>
      <c r="E138" s="29"/>
      <c r="F138" s="29"/>
      <c r="G138" s="29"/>
      <c r="H138" s="29"/>
      <c r="I138" s="29"/>
      <c r="J138" s="29"/>
      <c r="K138" s="29"/>
      <c r="L138" s="29"/>
      <c r="M138" s="29"/>
      <c r="N138" s="29">
        <v>3385</v>
      </c>
      <c r="O138" s="29">
        <v>3397.5</v>
      </c>
      <c r="P138" s="29">
        <v>3340</v>
      </c>
      <c r="Q138" s="29">
        <v>3375</v>
      </c>
      <c r="R138" s="29">
        <v>3350</v>
      </c>
      <c r="S138" s="29">
        <v>3305</v>
      </c>
      <c r="T138" s="29">
        <v>3070</v>
      </c>
      <c r="U138" s="29">
        <v>3025</v>
      </c>
      <c r="V138" s="29">
        <v>3025</v>
      </c>
      <c r="W138" s="29">
        <v>3025</v>
      </c>
      <c r="X138" s="29">
        <v>3025</v>
      </c>
      <c r="Y138" s="29">
        <v>3050</v>
      </c>
      <c r="Z138" s="29">
        <v>3025</v>
      </c>
      <c r="AA138" s="29">
        <v>3025</v>
      </c>
      <c r="AB138" s="29">
        <v>3025</v>
      </c>
    </row>
    <row r="139" spans="1:28">
      <c r="A139" s="95">
        <v>44475</v>
      </c>
      <c r="C139" s="486">
        <f t="shared" si="3"/>
        <v>2280</v>
      </c>
      <c r="D139" s="63">
        <v>76</v>
      </c>
      <c r="E139" s="29"/>
      <c r="F139" s="29"/>
      <c r="G139" s="29"/>
      <c r="H139" s="29"/>
      <c r="I139" s="29"/>
      <c r="J139" s="29"/>
      <c r="K139" s="29"/>
      <c r="L139" s="29"/>
      <c r="M139" s="29"/>
      <c r="N139" s="29">
        <v>3400</v>
      </c>
      <c r="O139" s="29">
        <v>3417.5</v>
      </c>
      <c r="P139" s="29">
        <v>3380</v>
      </c>
      <c r="Q139" s="29">
        <v>3380</v>
      </c>
      <c r="R139" s="29">
        <v>3365</v>
      </c>
      <c r="S139" s="29">
        <v>3342.5</v>
      </c>
      <c r="T139" s="29">
        <v>3070</v>
      </c>
      <c r="U139" s="29">
        <v>3025</v>
      </c>
      <c r="V139" s="29">
        <v>3025</v>
      </c>
      <c r="W139" s="29">
        <v>3025</v>
      </c>
      <c r="X139" s="29">
        <v>3025</v>
      </c>
      <c r="Y139" s="29">
        <v>3050</v>
      </c>
      <c r="Z139" s="29">
        <v>3025</v>
      </c>
      <c r="AA139" s="29">
        <v>3025</v>
      </c>
      <c r="AB139" s="29">
        <v>3025</v>
      </c>
    </row>
    <row r="140" spans="1:28">
      <c r="A140" s="95">
        <v>44476</v>
      </c>
      <c r="C140" s="486">
        <f t="shared" si="3"/>
        <v>2370</v>
      </c>
      <c r="D140" s="63">
        <v>79</v>
      </c>
      <c r="E140" s="29"/>
      <c r="F140" s="29"/>
      <c r="G140" s="29"/>
      <c r="H140" s="29"/>
      <c r="I140" s="29"/>
      <c r="J140" s="29"/>
      <c r="K140" s="29"/>
      <c r="L140" s="29"/>
      <c r="M140" s="29"/>
      <c r="N140" s="29">
        <v>3410</v>
      </c>
      <c r="O140" s="29">
        <v>3425</v>
      </c>
      <c r="P140" s="29">
        <v>3375</v>
      </c>
      <c r="Q140" s="29">
        <v>3365</v>
      </c>
      <c r="R140" s="29">
        <v>3360</v>
      </c>
      <c r="S140" s="29">
        <v>3325</v>
      </c>
      <c r="T140" s="29">
        <v>3070</v>
      </c>
      <c r="U140" s="29">
        <v>3025</v>
      </c>
      <c r="V140" s="29">
        <v>3025</v>
      </c>
      <c r="W140" s="29">
        <v>3025</v>
      </c>
      <c r="X140" s="29">
        <v>3025</v>
      </c>
      <c r="Y140" s="29">
        <v>3050</v>
      </c>
      <c r="Z140" s="29">
        <v>3025</v>
      </c>
      <c r="AA140" s="29">
        <v>3025</v>
      </c>
      <c r="AB140" s="29">
        <v>3025</v>
      </c>
    </row>
    <row r="141" spans="1:28">
      <c r="A141" s="95">
        <v>44477</v>
      </c>
      <c r="C141" s="486">
        <f t="shared" si="3"/>
        <v>13170</v>
      </c>
      <c r="D141" s="63">
        <v>439</v>
      </c>
      <c r="E141" s="29"/>
      <c r="F141" s="29"/>
      <c r="G141" s="29"/>
      <c r="H141" s="29"/>
      <c r="I141" s="29"/>
      <c r="J141" s="29"/>
      <c r="K141" s="29"/>
      <c r="L141" s="29"/>
      <c r="M141" s="29"/>
      <c r="N141" s="29">
        <v>3460</v>
      </c>
      <c r="O141" s="29">
        <v>3470</v>
      </c>
      <c r="P141" s="29">
        <v>3417.5</v>
      </c>
      <c r="Q141" s="29">
        <v>3405</v>
      </c>
      <c r="R141" s="29">
        <v>3390</v>
      </c>
      <c r="S141" s="29">
        <v>3347.5</v>
      </c>
      <c r="T141" s="29">
        <v>3070</v>
      </c>
      <c r="U141" s="29">
        <v>3025</v>
      </c>
      <c r="V141" s="29">
        <v>3025</v>
      </c>
      <c r="W141" s="29">
        <v>3025</v>
      </c>
      <c r="X141" s="29">
        <v>3025</v>
      </c>
      <c r="Y141" s="29">
        <v>3050</v>
      </c>
      <c r="Z141" s="29">
        <v>3025</v>
      </c>
      <c r="AA141" s="29">
        <v>3025</v>
      </c>
      <c r="AB141" s="29">
        <v>3025</v>
      </c>
    </row>
    <row r="142" spans="1:28">
      <c r="A142" s="95">
        <v>44480</v>
      </c>
      <c r="C142" s="486">
        <f t="shared" si="3"/>
        <v>2250</v>
      </c>
      <c r="D142" s="63">
        <v>75</v>
      </c>
      <c r="E142" s="29"/>
      <c r="F142" s="29"/>
      <c r="G142" s="29"/>
      <c r="H142" s="29"/>
      <c r="I142" s="29"/>
      <c r="J142" s="29"/>
      <c r="K142" s="29"/>
      <c r="L142" s="29"/>
      <c r="M142" s="29"/>
      <c r="N142" s="29">
        <v>3460</v>
      </c>
      <c r="O142" s="29">
        <v>3470</v>
      </c>
      <c r="P142" s="29">
        <v>3422.5</v>
      </c>
      <c r="Q142" s="29">
        <v>3407.5</v>
      </c>
      <c r="R142" s="29">
        <v>3407.5</v>
      </c>
      <c r="S142" s="29">
        <v>3347.5</v>
      </c>
      <c r="T142" s="29">
        <v>3070</v>
      </c>
      <c r="U142" s="29">
        <v>3025</v>
      </c>
      <c r="V142" s="29">
        <v>3025</v>
      </c>
      <c r="W142" s="29">
        <v>3025</v>
      </c>
      <c r="X142" s="29">
        <v>3025</v>
      </c>
      <c r="Y142" s="29">
        <v>3050</v>
      </c>
      <c r="Z142" s="29">
        <v>3025</v>
      </c>
      <c r="AA142" s="29">
        <v>3025</v>
      </c>
      <c r="AB142" s="29">
        <v>3025</v>
      </c>
    </row>
    <row r="143" spans="1:28">
      <c r="A143" s="95">
        <v>44481</v>
      </c>
      <c r="C143" s="486">
        <f t="shared" si="3"/>
        <v>0</v>
      </c>
      <c r="E143" s="29"/>
      <c r="F143" s="29"/>
      <c r="G143" s="29"/>
      <c r="H143" s="29"/>
      <c r="I143" s="29"/>
      <c r="J143" s="29"/>
      <c r="K143" s="29"/>
      <c r="L143" s="29"/>
      <c r="M143" s="29"/>
      <c r="N143" s="244">
        <v>3460</v>
      </c>
      <c r="O143" s="244">
        <v>3470</v>
      </c>
      <c r="P143" s="244">
        <v>3422.5</v>
      </c>
      <c r="Q143" s="244">
        <v>3407.5</v>
      </c>
      <c r="R143" s="244">
        <v>3407.5</v>
      </c>
      <c r="S143" s="244">
        <v>3347.5</v>
      </c>
      <c r="T143" s="244">
        <v>3070</v>
      </c>
      <c r="U143" s="244">
        <v>3025</v>
      </c>
      <c r="V143" s="244">
        <v>3025</v>
      </c>
      <c r="W143" s="244">
        <v>3025</v>
      </c>
      <c r="X143" s="244">
        <v>3025</v>
      </c>
      <c r="Y143" s="244">
        <v>3050</v>
      </c>
      <c r="Z143" s="244">
        <v>3025</v>
      </c>
      <c r="AA143" s="244">
        <v>3025</v>
      </c>
      <c r="AB143" s="244">
        <v>3025</v>
      </c>
    </row>
    <row r="144" spans="1:28">
      <c r="A144" s="95">
        <v>44482</v>
      </c>
      <c r="C144" s="486">
        <f t="shared" si="3"/>
        <v>6240</v>
      </c>
      <c r="D144" s="63">
        <v>208</v>
      </c>
      <c r="E144" s="29"/>
      <c r="F144" s="29"/>
      <c r="G144" s="29"/>
      <c r="H144" s="29"/>
      <c r="I144" s="29"/>
      <c r="J144" s="29"/>
      <c r="K144" s="29"/>
      <c r="L144" s="29"/>
      <c r="M144" s="29"/>
      <c r="N144" s="29">
        <v>3442.5</v>
      </c>
      <c r="O144" s="29">
        <v>3455</v>
      </c>
      <c r="P144" s="29">
        <v>3422.5</v>
      </c>
      <c r="Q144" s="29">
        <v>3425</v>
      </c>
      <c r="R144" s="29">
        <v>3425</v>
      </c>
      <c r="S144" s="29">
        <v>3347.5</v>
      </c>
      <c r="T144" s="29">
        <v>3150</v>
      </c>
      <c r="U144" s="29">
        <v>3025</v>
      </c>
      <c r="V144" s="29">
        <v>3025</v>
      </c>
      <c r="W144" s="29">
        <v>3050</v>
      </c>
      <c r="X144" s="29">
        <v>3025</v>
      </c>
      <c r="Y144" s="29">
        <v>3050</v>
      </c>
      <c r="Z144" s="29">
        <v>3025</v>
      </c>
      <c r="AA144" s="29">
        <v>3025</v>
      </c>
      <c r="AB144" s="29">
        <v>3025</v>
      </c>
    </row>
    <row r="145" spans="1:28">
      <c r="A145" s="95">
        <v>44483</v>
      </c>
      <c r="C145" s="486">
        <f t="shared" si="3"/>
        <v>5580</v>
      </c>
      <c r="D145" s="63">
        <v>186</v>
      </c>
      <c r="E145" s="29"/>
      <c r="F145" s="29"/>
      <c r="G145" s="29"/>
      <c r="H145" s="29"/>
      <c r="I145" s="29"/>
      <c r="J145" s="29"/>
      <c r="K145" s="29"/>
      <c r="L145" s="29"/>
      <c r="M145" s="29"/>
      <c r="N145" s="29">
        <v>3457.5</v>
      </c>
      <c r="O145" s="29">
        <v>3460</v>
      </c>
      <c r="P145" s="29">
        <v>3420</v>
      </c>
      <c r="Q145" s="29">
        <v>3425</v>
      </c>
      <c r="R145" s="29">
        <v>3425</v>
      </c>
      <c r="S145" s="29">
        <v>3347.5</v>
      </c>
      <c r="T145" s="29">
        <v>3150</v>
      </c>
      <c r="U145" s="29">
        <v>3025</v>
      </c>
      <c r="V145" s="29">
        <v>3025</v>
      </c>
      <c r="W145" s="29">
        <v>3075</v>
      </c>
      <c r="X145" s="29">
        <v>3075</v>
      </c>
      <c r="Y145" s="29">
        <v>3075</v>
      </c>
      <c r="Z145" s="29">
        <v>3075</v>
      </c>
      <c r="AA145" s="29">
        <v>3075</v>
      </c>
      <c r="AB145" s="29">
        <v>3075</v>
      </c>
    </row>
    <row r="146" spans="1:28">
      <c r="A146" s="95">
        <v>44484</v>
      </c>
      <c r="C146" s="486">
        <f t="shared" si="3"/>
        <v>4950</v>
      </c>
      <c r="D146" s="63">
        <v>165</v>
      </c>
      <c r="E146" s="29"/>
      <c r="F146" s="29"/>
      <c r="G146" s="29"/>
      <c r="H146" s="29"/>
      <c r="I146" s="29"/>
      <c r="J146" s="29"/>
      <c r="K146" s="29"/>
      <c r="L146" s="29"/>
      <c r="M146" s="29"/>
      <c r="N146" s="29">
        <v>3485</v>
      </c>
      <c r="O146" s="29">
        <v>3482.5</v>
      </c>
      <c r="P146" s="29">
        <v>3435</v>
      </c>
      <c r="Q146" s="29">
        <v>3450</v>
      </c>
      <c r="R146" s="29">
        <v>3435</v>
      </c>
      <c r="S146" s="29">
        <v>3347.5</v>
      </c>
      <c r="T146" s="29">
        <v>3150</v>
      </c>
      <c r="U146" s="29">
        <v>3025</v>
      </c>
      <c r="V146" s="29">
        <v>3025</v>
      </c>
      <c r="W146" s="29">
        <v>3075</v>
      </c>
      <c r="X146" s="29">
        <v>3075</v>
      </c>
      <c r="Y146" s="29">
        <v>3075</v>
      </c>
      <c r="Z146" s="29">
        <v>3075</v>
      </c>
      <c r="AA146" s="29">
        <v>3075</v>
      </c>
      <c r="AB146" s="29">
        <v>3075</v>
      </c>
    </row>
    <row r="147" spans="1:28">
      <c r="A147" s="95">
        <v>44487</v>
      </c>
      <c r="C147" s="486">
        <f t="shared" si="3"/>
        <v>5250</v>
      </c>
      <c r="D147" s="63">
        <v>175</v>
      </c>
      <c r="E147" s="29"/>
      <c r="F147" s="29"/>
      <c r="G147" s="29"/>
      <c r="H147" s="29"/>
      <c r="I147" s="29"/>
      <c r="J147" s="29"/>
      <c r="K147" s="29"/>
      <c r="L147" s="29"/>
      <c r="M147" s="29"/>
      <c r="N147" s="29">
        <v>3502.5</v>
      </c>
      <c r="O147" s="29">
        <v>3500</v>
      </c>
      <c r="P147" s="29">
        <v>3455</v>
      </c>
      <c r="Q147" s="29">
        <v>3455</v>
      </c>
      <c r="R147" s="29">
        <v>3447.5</v>
      </c>
      <c r="S147" s="29">
        <v>3375</v>
      </c>
      <c r="T147" s="29">
        <v>3150</v>
      </c>
      <c r="U147" s="29">
        <v>3050</v>
      </c>
      <c r="V147" s="29">
        <v>3050</v>
      </c>
      <c r="W147" s="29">
        <v>3075</v>
      </c>
      <c r="X147" s="29">
        <v>3075</v>
      </c>
      <c r="Y147" s="29">
        <v>3100</v>
      </c>
      <c r="Z147" s="29">
        <v>3100</v>
      </c>
      <c r="AA147" s="29">
        <v>3100</v>
      </c>
      <c r="AB147" s="29">
        <v>3100</v>
      </c>
    </row>
    <row r="148" spans="1:28">
      <c r="A148" s="95">
        <v>44488</v>
      </c>
      <c r="C148" s="486">
        <f t="shared" si="3"/>
        <v>16800</v>
      </c>
      <c r="D148" s="63">
        <v>560</v>
      </c>
      <c r="E148" s="29"/>
      <c r="F148" s="29"/>
      <c r="G148" s="29"/>
      <c r="H148" s="29"/>
      <c r="I148" s="29"/>
      <c r="J148" s="29"/>
      <c r="K148" s="29"/>
      <c r="L148" s="29"/>
      <c r="M148" s="29"/>
      <c r="N148" s="29">
        <v>3540</v>
      </c>
      <c r="O148" s="29">
        <v>3540</v>
      </c>
      <c r="P148" s="29">
        <v>3470</v>
      </c>
      <c r="Q148" s="29">
        <v>3480</v>
      </c>
      <c r="R148" s="29">
        <v>3455</v>
      </c>
      <c r="S148" s="29">
        <v>3375</v>
      </c>
      <c r="T148" s="29">
        <v>3210</v>
      </c>
      <c r="U148" s="29">
        <v>3075</v>
      </c>
      <c r="V148" s="29">
        <v>3075</v>
      </c>
      <c r="W148" s="29">
        <v>3100</v>
      </c>
      <c r="X148" s="29">
        <v>3100</v>
      </c>
      <c r="Y148" s="29">
        <v>3125</v>
      </c>
      <c r="Z148" s="29">
        <v>3125</v>
      </c>
      <c r="AA148" s="29">
        <v>3125</v>
      </c>
      <c r="AB148" s="29">
        <v>3125</v>
      </c>
    </row>
    <row r="149" spans="1:28">
      <c r="A149" s="95">
        <v>44489</v>
      </c>
      <c r="C149" s="486">
        <f t="shared" si="3"/>
        <v>31170</v>
      </c>
      <c r="D149" s="63">
        <v>1039</v>
      </c>
      <c r="E149" s="29"/>
      <c r="F149" s="29"/>
      <c r="G149" s="29"/>
      <c r="H149" s="29"/>
      <c r="I149" s="29"/>
      <c r="J149" s="29"/>
      <c r="K149" s="29"/>
      <c r="L149" s="29"/>
      <c r="M149" s="29"/>
      <c r="N149" s="29">
        <v>3610</v>
      </c>
      <c r="O149" s="29">
        <v>3593</v>
      </c>
      <c r="P149" s="29">
        <v>3500</v>
      </c>
      <c r="Q149" s="29">
        <v>3523.5</v>
      </c>
      <c r="R149" s="29">
        <v>3510</v>
      </c>
      <c r="S149" s="29">
        <v>3375</v>
      </c>
      <c r="T149" s="29">
        <v>3210</v>
      </c>
      <c r="U149" s="29">
        <v>3150</v>
      </c>
      <c r="V149" s="29">
        <v>3150</v>
      </c>
      <c r="W149" s="29">
        <v>3150</v>
      </c>
      <c r="X149" s="29">
        <v>3150</v>
      </c>
      <c r="Y149" s="29">
        <v>3175</v>
      </c>
      <c r="Z149" s="29">
        <v>3175</v>
      </c>
      <c r="AA149" s="29">
        <v>3175</v>
      </c>
      <c r="AB149" s="29">
        <v>3175</v>
      </c>
    </row>
    <row r="150" spans="1:28">
      <c r="A150" s="95">
        <v>44490</v>
      </c>
      <c r="C150" s="486">
        <f t="shared" si="3"/>
        <v>8370</v>
      </c>
      <c r="D150" s="63">
        <v>279</v>
      </c>
      <c r="E150" s="29"/>
      <c r="F150" s="29"/>
      <c r="G150" s="29"/>
      <c r="H150" s="29"/>
      <c r="I150" s="29"/>
      <c r="J150" s="29"/>
      <c r="K150" s="29"/>
      <c r="L150" s="29"/>
      <c r="M150" s="29"/>
      <c r="N150" s="29">
        <v>3650</v>
      </c>
      <c r="O150" s="29">
        <v>3652.5</v>
      </c>
      <c r="P150" s="29">
        <v>3577.5</v>
      </c>
      <c r="Q150" s="29">
        <v>3570</v>
      </c>
      <c r="R150" s="29">
        <v>3570</v>
      </c>
      <c r="S150" s="29">
        <v>3485</v>
      </c>
      <c r="T150" s="29">
        <v>3250</v>
      </c>
      <c r="U150" s="29">
        <v>3150</v>
      </c>
      <c r="V150" s="29">
        <v>3150</v>
      </c>
      <c r="W150" s="29">
        <v>3150</v>
      </c>
      <c r="X150" s="29">
        <v>3150</v>
      </c>
      <c r="Y150" s="29">
        <v>3175</v>
      </c>
      <c r="Z150" s="29">
        <v>3175</v>
      </c>
      <c r="AA150" s="29">
        <v>3175</v>
      </c>
      <c r="AB150" s="29">
        <v>3175</v>
      </c>
    </row>
    <row r="151" spans="1:28">
      <c r="A151" s="95">
        <v>44491</v>
      </c>
      <c r="C151" s="486">
        <f t="shared" si="3"/>
        <v>19800</v>
      </c>
      <c r="D151" s="63">
        <v>660</v>
      </c>
      <c r="E151" s="29"/>
      <c r="F151" s="29"/>
      <c r="G151" s="29"/>
      <c r="H151" s="29"/>
      <c r="I151" s="29"/>
      <c r="J151" s="29"/>
      <c r="K151" s="29"/>
      <c r="L151" s="29"/>
      <c r="M151" s="29"/>
      <c r="N151" s="29">
        <v>3712.5</v>
      </c>
      <c r="O151" s="29">
        <v>3690</v>
      </c>
      <c r="P151" s="29">
        <v>3660</v>
      </c>
      <c r="Q151" s="29">
        <v>3628</v>
      </c>
      <c r="R151" s="29">
        <v>3620</v>
      </c>
      <c r="S151" s="29">
        <v>3485</v>
      </c>
      <c r="T151" s="29">
        <v>3250</v>
      </c>
      <c r="U151" s="29">
        <v>3250</v>
      </c>
      <c r="V151" s="29">
        <v>3150</v>
      </c>
      <c r="W151" s="29">
        <v>3150</v>
      </c>
      <c r="X151" s="29">
        <v>3150</v>
      </c>
      <c r="Y151" s="29">
        <v>3175</v>
      </c>
      <c r="Z151" s="29">
        <v>3175</v>
      </c>
      <c r="AA151" s="29">
        <v>3175</v>
      </c>
      <c r="AB151" s="29">
        <v>3175</v>
      </c>
    </row>
    <row r="152" spans="1:28">
      <c r="A152" s="95">
        <v>44494</v>
      </c>
      <c r="C152" s="486">
        <f t="shared" si="3"/>
        <v>16050</v>
      </c>
      <c r="D152" s="63">
        <v>535</v>
      </c>
      <c r="E152" s="29"/>
      <c r="F152" s="29"/>
      <c r="G152" s="29"/>
      <c r="H152" s="29"/>
      <c r="I152" s="29"/>
      <c r="J152" s="29"/>
      <c r="K152" s="29"/>
      <c r="L152" s="29"/>
      <c r="M152" s="29"/>
      <c r="N152" s="29">
        <v>3712.5</v>
      </c>
      <c r="O152" s="29">
        <v>3787</v>
      </c>
      <c r="P152" s="29">
        <v>3660</v>
      </c>
      <c r="Q152" s="29">
        <v>3690</v>
      </c>
      <c r="R152" s="29">
        <v>3690</v>
      </c>
      <c r="S152" s="29">
        <v>3610</v>
      </c>
      <c r="T152" s="29">
        <v>3400</v>
      </c>
      <c r="U152" s="29">
        <v>3320</v>
      </c>
      <c r="V152" s="29">
        <v>3320</v>
      </c>
      <c r="W152" s="29">
        <v>3320</v>
      </c>
      <c r="X152" s="29">
        <v>3250</v>
      </c>
      <c r="Y152" s="29">
        <v>3250</v>
      </c>
      <c r="Z152" s="29">
        <v>3250</v>
      </c>
      <c r="AA152" s="29">
        <v>3250</v>
      </c>
      <c r="AB152" s="29">
        <v>3250</v>
      </c>
    </row>
    <row r="153" spans="1:28">
      <c r="A153" s="95">
        <v>44495</v>
      </c>
      <c r="C153" s="486">
        <f t="shared" si="3"/>
        <v>8460</v>
      </c>
      <c r="D153" s="63">
        <v>282</v>
      </c>
      <c r="E153" s="29"/>
      <c r="F153" s="29"/>
      <c r="G153" s="29"/>
      <c r="H153" s="29"/>
      <c r="I153" s="29"/>
      <c r="J153" s="29"/>
      <c r="K153" s="29"/>
      <c r="L153" s="29"/>
      <c r="M153" s="29"/>
      <c r="N153" s="29">
        <v>3800</v>
      </c>
      <c r="O153" s="29">
        <v>3825</v>
      </c>
      <c r="P153" s="29">
        <v>3802.5</v>
      </c>
      <c r="Q153" s="29">
        <v>3745</v>
      </c>
      <c r="R153" s="29">
        <v>3715</v>
      </c>
      <c r="S153" s="29">
        <v>3655</v>
      </c>
      <c r="T153" s="29">
        <v>3400</v>
      </c>
      <c r="U153" s="29">
        <v>3320</v>
      </c>
      <c r="V153" s="29">
        <v>3320</v>
      </c>
      <c r="W153" s="29">
        <v>3320</v>
      </c>
      <c r="X153" s="29">
        <v>3250</v>
      </c>
      <c r="Y153" s="29">
        <v>3250</v>
      </c>
      <c r="Z153" s="29">
        <v>3250</v>
      </c>
      <c r="AA153" s="29">
        <v>3250</v>
      </c>
      <c r="AB153" s="29">
        <v>3250</v>
      </c>
    </row>
    <row r="154" spans="1:28">
      <c r="A154" s="95">
        <v>44496</v>
      </c>
      <c r="C154" s="486">
        <f t="shared" si="3"/>
        <v>12180</v>
      </c>
      <c r="D154" s="63">
        <v>406</v>
      </c>
      <c r="E154" s="29"/>
      <c r="F154" s="29"/>
      <c r="G154" s="29"/>
      <c r="H154" s="29"/>
      <c r="I154" s="29"/>
      <c r="J154" s="29"/>
      <c r="K154" s="29"/>
      <c r="L154" s="29"/>
      <c r="M154" s="29"/>
      <c r="N154" s="29">
        <v>3800</v>
      </c>
      <c r="O154" s="29">
        <v>3830</v>
      </c>
      <c r="P154" s="29">
        <v>3820</v>
      </c>
      <c r="Q154" s="29">
        <v>3760</v>
      </c>
      <c r="R154" s="29">
        <v>3725</v>
      </c>
      <c r="S154" s="29">
        <v>3655</v>
      </c>
      <c r="T154" s="29">
        <v>3400</v>
      </c>
      <c r="U154" s="29">
        <v>3320</v>
      </c>
      <c r="V154" s="29">
        <v>3320</v>
      </c>
      <c r="W154" s="29">
        <v>3320</v>
      </c>
      <c r="X154" s="29">
        <v>3250</v>
      </c>
      <c r="Y154" s="29">
        <v>3250</v>
      </c>
      <c r="Z154" s="29">
        <v>3250</v>
      </c>
      <c r="AA154" s="29">
        <v>3250</v>
      </c>
      <c r="AB154" s="29">
        <v>3250</v>
      </c>
    </row>
    <row r="155" spans="1:28">
      <c r="A155" s="95">
        <v>44497</v>
      </c>
      <c r="C155" s="486">
        <f t="shared" si="3"/>
        <v>5820</v>
      </c>
      <c r="D155" s="63">
        <v>194</v>
      </c>
      <c r="E155" s="29"/>
      <c r="F155" s="29"/>
      <c r="G155" s="29"/>
      <c r="H155" s="29"/>
      <c r="I155" s="29"/>
      <c r="J155" s="29"/>
      <c r="K155" s="29"/>
      <c r="L155" s="29"/>
      <c r="M155" s="29"/>
      <c r="N155" s="29">
        <v>3820</v>
      </c>
      <c r="O155" s="29">
        <v>3805</v>
      </c>
      <c r="P155" s="29">
        <v>3820</v>
      </c>
      <c r="Q155" s="29">
        <v>3760</v>
      </c>
      <c r="R155" s="29">
        <v>3725</v>
      </c>
      <c r="S155" s="29">
        <v>3655</v>
      </c>
      <c r="T155" s="29">
        <v>3400</v>
      </c>
      <c r="U155" s="29">
        <v>3320</v>
      </c>
      <c r="V155" s="29">
        <v>3320</v>
      </c>
      <c r="W155" s="29">
        <v>3320</v>
      </c>
      <c r="X155" s="29">
        <v>3250</v>
      </c>
      <c r="Y155" s="29">
        <v>3250</v>
      </c>
      <c r="Z155" s="29">
        <v>3250</v>
      </c>
      <c r="AA155" s="29">
        <v>3250</v>
      </c>
      <c r="AB155" s="29">
        <v>3250</v>
      </c>
    </row>
    <row r="156" spans="1:28">
      <c r="A156" s="95">
        <v>44498</v>
      </c>
      <c r="C156" s="486">
        <f t="shared" si="3"/>
        <v>16740</v>
      </c>
      <c r="D156" s="63">
        <v>558</v>
      </c>
      <c r="E156" s="29"/>
      <c r="F156" s="29"/>
      <c r="G156" s="29"/>
      <c r="H156" s="29"/>
      <c r="I156" s="29"/>
      <c r="J156" s="29"/>
      <c r="K156" s="29"/>
      <c r="L156" s="29"/>
      <c r="M156" s="29"/>
      <c r="N156" s="29">
        <v>3897.5</v>
      </c>
      <c r="O156" s="29">
        <v>3820</v>
      </c>
      <c r="P156" s="29">
        <v>3840</v>
      </c>
      <c r="Q156" s="29">
        <v>3785</v>
      </c>
      <c r="R156" s="29">
        <v>3725</v>
      </c>
      <c r="S156" s="29">
        <v>3705</v>
      </c>
      <c r="T156" s="29">
        <v>3400</v>
      </c>
      <c r="U156" s="29">
        <v>3320</v>
      </c>
      <c r="V156" s="29">
        <v>3320</v>
      </c>
      <c r="W156" s="29">
        <v>3320</v>
      </c>
      <c r="X156" s="29">
        <v>3250</v>
      </c>
      <c r="Y156" s="29">
        <v>3250</v>
      </c>
      <c r="Z156" s="29">
        <v>3250</v>
      </c>
      <c r="AA156" s="29">
        <v>3250</v>
      </c>
      <c r="AB156" s="29">
        <v>3250</v>
      </c>
    </row>
    <row r="157" spans="1:28">
      <c r="A157" s="95">
        <v>44501</v>
      </c>
      <c r="C157" s="486">
        <f t="shared" si="3"/>
        <v>4650</v>
      </c>
      <c r="D157" s="63">
        <v>155</v>
      </c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>
        <v>3870</v>
      </c>
      <c r="P157" s="29">
        <v>3850</v>
      </c>
      <c r="Q157" s="29">
        <v>3795</v>
      </c>
      <c r="R157" s="29">
        <v>3730</v>
      </c>
      <c r="S157" s="29">
        <v>3700</v>
      </c>
      <c r="T157" s="29">
        <v>3400</v>
      </c>
      <c r="U157" s="29">
        <v>3320</v>
      </c>
      <c r="V157" s="29">
        <v>3320</v>
      </c>
      <c r="W157" s="29">
        <v>3320</v>
      </c>
      <c r="X157" s="29">
        <v>3250</v>
      </c>
      <c r="Y157" s="29">
        <v>3250</v>
      </c>
      <c r="Z157" s="29">
        <v>3250</v>
      </c>
      <c r="AA157" s="29">
        <v>3250</v>
      </c>
      <c r="AB157" s="29">
        <v>3250</v>
      </c>
    </row>
    <row r="158" spans="1:28">
      <c r="A158" s="103">
        <v>44502</v>
      </c>
      <c r="B158" s="492"/>
      <c r="C158" s="486">
        <f t="shared" si="3"/>
        <v>0</v>
      </c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44">
        <v>3870</v>
      </c>
      <c r="P158" s="244">
        <v>3850</v>
      </c>
      <c r="Q158" s="244">
        <v>3795</v>
      </c>
      <c r="R158" s="244">
        <v>3730</v>
      </c>
      <c r="S158" s="244">
        <v>3700</v>
      </c>
      <c r="T158" s="244">
        <v>3400</v>
      </c>
      <c r="U158" s="244">
        <v>3320</v>
      </c>
      <c r="V158" s="244">
        <v>3320</v>
      </c>
      <c r="W158" s="244">
        <v>3320</v>
      </c>
      <c r="X158" s="244">
        <v>3250</v>
      </c>
      <c r="Y158" s="244">
        <v>3250</v>
      </c>
      <c r="Z158" s="244">
        <v>3250</v>
      </c>
      <c r="AA158" s="244">
        <v>3250</v>
      </c>
      <c r="AB158" s="244">
        <v>3250</v>
      </c>
    </row>
    <row r="159" spans="1:28">
      <c r="A159" s="95">
        <v>44503</v>
      </c>
      <c r="C159" s="486">
        <f t="shared" si="3"/>
        <v>3390</v>
      </c>
      <c r="D159" s="63">
        <v>113</v>
      </c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>
        <v>3875</v>
      </c>
      <c r="P159" s="29">
        <v>3850</v>
      </c>
      <c r="Q159" s="29">
        <v>3770</v>
      </c>
      <c r="R159" s="29">
        <v>3730</v>
      </c>
      <c r="S159" s="29">
        <v>3700</v>
      </c>
      <c r="T159" s="29">
        <v>3400</v>
      </c>
      <c r="U159" s="29">
        <v>3320</v>
      </c>
      <c r="V159" s="29">
        <v>3320</v>
      </c>
      <c r="W159" s="29">
        <v>3320</v>
      </c>
      <c r="X159" s="29">
        <v>3250</v>
      </c>
      <c r="Y159" s="29">
        <v>3250</v>
      </c>
      <c r="Z159" s="29">
        <v>3250</v>
      </c>
      <c r="AA159" s="29">
        <v>3250</v>
      </c>
      <c r="AB159" s="29">
        <v>3250</v>
      </c>
    </row>
    <row r="160" spans="1:28">
      <c r="A160" s="95">
        <v>44504</v>
      </c>
      <c r="C160" s="486">
        <f t="shared" si="3"/>
        <v>6000</v>
      </c>
      <c r="D160" s="63">
        <v>200</v>
      </c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>
        <v>3875</v>
      </c>
      <c r="P160" s="29">
        <v>3850</v>
      </c>
      <c r="Q160" s="29">
        <v>3765</v>
      </c>
      <c r="R160" s="29">
        <v>3728</v>
      </c>
      <c r="S160" s="29">
        <v>3700</v>
      </c>
      <c r="T160" s="29">
        <v>3525</v>
      </c>
      <c r="U160" s="29">
        <v>3350</v>
      </c>
      <c r="V160" s="29">
        <v>3320</v>
      </c>
      <c r="W160" s="29">
        <v>3320</v>
      </c>
      <c r="X160" s="29">
        <v>3250</v>
      </c>
      <c r="Y160" s="29">
        <v>3250</v>
      </c>
      <c r="Z160" s="29">
        <v>3250</v>
      </c>
      <c r="AA160" s="29">
        <v>3250</v>
      </c>
      <c r="AB160" s="29">
        <v>3250</v>
      </c>
    </row>
    <row r="161" spans="1:28">
      <c r="A161" s="95">
        <v>44505</v>
      </c>
      <c r="C161" s="486">
        <f t="shared" si="3"/>
        <v>5340</v>
      </c>
      <c r="D161" s="63">
        <v>178</v>
      </c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>
        <v>3875</v>
      </c>
      <c r="P161" s="29">
        <v>3850</v>
      </c>
      <c r="Q161" s="29">
        <v>3765</v>
      </c>
      <c r="R161" s="29">
        <v>3692.5</v>
      </c>
      <c r="S161" s="29">
        <v>3670</v>
      </c>
      <c r="T161" s="29">
        <v>3525</v>
      </c>
      <c r="U161" s="29">
        <v>3350</v>
      </c>
      <c r="V161" s="29">
        <v>3320</v>
      </c>
      <c r="W161" s="29">
        <v>3320</v>
      </c>
      <c r="X161" s="29">
        <v>3250</v>
      </c>
      <c r="Y161" s="29">
        <v>3250</v>
      </c>
      <c r="Z161" s="29">
        <v>3250</v>
      </c>
      <c r="AA161" s="29">
        <v>3250</v>
      </c>
      <c r="AB161" s="29">
        <v>3250</v>
      </c>
    </row>
    <row r="162" spans="1:28">
      <c r="A162" s="95">
        <v>44508</v>
      </c>
      <c r="C162" s="486">
        <f t="shared" si="3"/>
        <v>390</v>
      </c>
      <c r="D162" s="63">
        <v>13</v>
      </c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>
        <v>3875</v>
      </c>
      <c r="P162" s="29">
        <v>3850</v>
      </c>
      <c r="Q162" s="29">
        <v>3685</v>
      </c>
      <c r="R162" s="29">
        <v>3692.5</v>
      </c>
      <c r="S162" s="29">
        <v>3670</v>
      </c>
      <c r="T162" s="29">
        <v>3525</v>
      </c>
      <c r="U162" s="29">
        <v>3350</v>
      </c>
      <c r="V162" s="29">
        <v>3320</v>
      </c>
      <c r="W162" s="29">
        <v>3320</v>
      </c>
      <c r="X162" s="29">
        <v>3250</v>
      </c>
      <c r="Y162" s="29">
        <v>3250</v>
      </c>
      <c r="Z162" s="29">
        <v>3250</v>
      </c>
      <c r="AA162" s="29">
        <v>3250</v>
      </c>
      <c r="AB162" s="29">
        <v>3250</v>
      </c>
    </row>
    <row r="163" spans="1:28">
      <c r="A163" s="95">
        <v>44509</v>
      </c>
      <c r="C163" s="486">
        <f t="shared" si="3"/>
        <v>3630</v>
      </c>
      <c r="D163" s="63">
        <v>121</v>
      </c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>
        <v>3840</v>
      </c>
      <c r="P163" s="29">
        <v>3840</v>
      </c>
      <c r="Q163" s="29">
        <v>3695</v>
      </c>
      <c r="R163" s="29">
        <v>3710</v>
      </c>
      <c r="S163" s="29">
        <v>3670</v>
      </c>
      <c r="T163" s="29">
        <v>3505</v>
      </c>
      <c r="U163" s="29">
        <v>3350</v>
      </c>
      <c r="V163" s="29">
        <v>3320</v>
      </c>
      <c r="W163" s="29">
        <v>3320</v>
      </c>
      <c r="X163" s="29">
        <v>3250</v>
      </c>
      <c r="Y163" s="29">
        <v>3250</v>
      </c>
      <c r="Z163" s="29">
        <v>3250</v>
      </c>
      <c r="AA163" s="29">
        <v>3250</v>
      </c>
      <c r="AB163" s="29">
        <v>3250</v>
      </c>
    </row>
    <row r="164" spans="1:28">
      <c r="A164" s="95">
        <v>44510</v>
      </c>
      <c r="C164" s="486">
        <f t="shared" si="3"/>
        <v>7470</v>
      </c>
      <c r="D164" s="63">
        <f>95+104+25+25</f>
        <v>249</v>
      </c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>
        <v>3840</v>
      </c>
      <c r="P164" s="29">
        <v>3840</v>
      </c>
      <c r="Q164" s="29">
        <v>3680</v>
      </c>
      <c r="R164" s="29">
        <v>3681</v>
      </c>
      <c r="S164" s="29">
        <v>3670</v>
      </c>
      <c r="T164" s="29">
        <v>3520</v>
      </c>
      <c r="U164" s="29">
        <v>3380</v>
      </c>
      <c r="V164" s="29">
        <v>3320</v>
      </c>
      <c r="W164" s="29">
        <v>3320</v>
      </c>
      <c r="X164" s="29">
        <v>3300</v>
      </c>
      <c r="Y164" s="29">
        <v>3300</v>
      </c>
      <c r="Z164" s="29">
        <v>3300</v>
      </c>
      <c r="AA164" s="29">
        <v>3300</v>
      </c>
      <c r="AB164" s="29">
        <v>3300</v>
      </c>
    </row>
    <row r="165" spans="1:28">
      <c r="A165" s="95">
        <v>44511</v>
      </c>
      <c r="C165" s="486">
        <f t="shared" si="3"/>
        <v>6120</v>
      </c>
      <c r="D165" s="63">
        <v>204</v>
      </c>
      <c r="E165" s="29"/>
      <c r="F165" s="29"/>
      <c r="G165" s="29"/>
      <c r="H165" s="29"/>
      <c r="I165" s="29"/>
      <c r="J165" s="29"/>
      <c r="K165" s="29"/>
      <c r="L165" s="29"/>
      <c r="M165" s="29"/>
      <c r="O165" s="29">
        <v>3840</v>
      </c>
      <c r="P165" s="29">
        <v>3790</v>
      </c>
      <c r="Q165" s="29">
        <v>3680</v>
      </c>
      <c r="R165" s="29">
        <v>3665</v>
      </c>
      <c r="S165" s="29">
        <v>3670</v>
      </c>
      <c r="T165" s="29">
        <v>3520</v>
      </c>
      <c r="U165" s="29">
        <v>3370</v>
      </c>
      <c r="V165" s="29">
        <v>3320</v>
      </c>
      <c r="W165" s="29">
        <v>3320</v>
      </c>
      <c r="X165" s="29">
        <v>3300</v>
      </c>
      <c r="Y165" s="29">
        <v>3300</v>
      </c>
      <c r="Z165" s="29">
        <v>3300</v>
      </c>
      <c r="AA165" s="29">
        <v>3300</v>
      </c>
      <c r="AB165" s="29">
        <v>3300</v>
      </c>
    </row>
    <row r="166" spans="1:28">
      <c r="A166" s="95">
        <v>44512</v>
      </c>
      <c r="C166" s="486">
        <f t="shared" si="3"/>
        <v>3480</v>
      </c>
      <c r="D166" s="63">
        <v>116</v>
      </c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>
        <v>3840</v>
      </c>
      <c r="P166" s="29">
        <v>3775</v>
      </c>
      <c r="Q166" s="29">
        <v>3665</v>
      </c>
      <c r="R166" s="29">
        <v>3665</v>
      </c>
      <c r="S166" s="29">
        <v>3670</v>
      </c>
      <c r="T166" s="29">
        <v>3520</v>
      </c>
      <c r="U166" s="29">
        <v>3370</v>
      </c>
      <c r="V166" s="29">
        <v>3320</v>
      </c>
      <c r="W166" s="29">
        <v>3320</v>
      </c>
      <c r="X166" s="29">
        <v>3300</v>
      </c>
      <c r="Y166" s="29">
        <v>3300</v>
      </c>
      <c r="Z166" s="29">
        <v>3300</v>
      </c>
      <c r="AA166" s="29">
        <v>3300</v>
      </c>
      <c r="AB166" s="29">
        <v>3300</v>
      </c>
    </row>
    <row r="167" spans="1:28">
      <c r="A167" s="95">
        <v>44515</v>
      </c>
      <c r="C167" s="486">
        <f t="shared" si="3"/>
        <v>0</v>
      </c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44">
        <v>3840</v>
      </c>
      <c r="P167" s="244">
        <v>3775</v>
      </c>
      <c r="Q167" s="244">
        <v>3665</v>
      </c>
      <c r="R167" s="244">
        <v>3665</v>
      </c>
      <c r="S167" s="244">
        <v>3670</v>
      </c>
      <c r="T167" s="244">
        <v>3520</v>
      </c>
      <c r="U167" s="244">
        <v>3370</v>
      </c>
      <c r="V167" s="244">
        <v>3320</v>
      </c>
      <c r="W167" s="244">
        <v>3320</v>
      </c>
      <c r="X167" s="244">
        <v>3300</v>
      </c>
      <c r="Y167" s="244">
        <v>3300</v>
      </c>
      <c r="Z167" s="244">
        <v>3300</v>
      </c>
      <c r="AA167" s="244">
        <v>3300</v>
      </c>
      <c r="AB167" s="244">
        <v>3300</v>
      </c>
    </row>
    <row r="168" spans="1:28">
      <c r="A168" s="95">
        <v>44516</v>
      </c>
      <c r="C168" s="486">
        <f t="shared" si="3"/>
        <v>300</v>
      </c>
      <c r="D168" s="63">
        <v>10</v>
      </c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>
        <v>3840</v>
      </c>
      <c r="P168" s="29">
        <v>3760</v>
      </c>
      <c r="Q168" s="29">
        <v>3665</v>
      </c>
      <c r="R168" s="29">
        <v>3665</v>
      </c>
      <c r="S168" s="29">
        <v>3660</v>
      </c>
      <c r="T168" s="29">
        <v>3465</v>
      </c>
      <c r="U168" s="29">
        <v>3370</v>
      </c>
      <c r="V168" s="29">
        <v>3320</v>
      </c>
      <c r="W168" s="29">
        <v>3320</v>
      </c>
      <c r="X168" s="29">
        <v>3300</v>
      </c>
      <c r="Y168" s="29">
        <v>3300</v>
      </c>
      <c r="Z168" s="29">
        <v>3300</v>
      </c>
      <c r="AA168" s="29">
        <v>3300</v>
      </c>
      <c r="AB168" s="29">
        <v>3300</v>
      </c>
    </row>
    <row r="169" spans="1:28">
      <c r="A169" s="95">
        <v>44517</v>
      </c>
      <c r="C169" s="486">
        <f t="shared" si="3"/>
        <v>7800</v>
      </c>
      <c r="D169" s="63">
        <v>260</v>
      </c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>
        <v>3740</v>
      </c>
      <c r="P169" s="29">
        <v>3630</v>
      </c>
      <c r="Q169" s="29">
        <v>3610</v>
      </c>
      <c r="R169" s="29">
        <v>3600</v>
      </c>
      <c r="S169" s="29">
        <v>3660</v>
      </c>
      <c r="T169" s="29">
        <v>3370</v>
      </c>
      <c r="U169" s="29">
        <v>3260</v>
      </c>
      <c r="V169" s="29">
        <v>3260</v>
      </c>
      <c r="W169" s="29">
        <v>3260</v>
      </c>
      <c r="X169" s="29">
        <v>3300</v>
      </c>
      <c r="Y169" s="29">
        <v>3300</v>
      </c>
      <c r="Z169" s="29">
        <v>3300</v>
      </c>
      <c r="AA169" s="29">
        <v>3300</v>
      </c>
      <c r="AB169" s="29">
        <v>3300</v>
      </c>
    </row>
    <row r="170" spans="1:28">
      <c r="A170" s="95">
        <v>44518</v>
      </c>
      <c r="C170" s="486">
        <f t="shared" si="3"/>
        <v>46650</v>
      </c>
      <c r="D170" s="63">
        <v>1555</v>
      </c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>
        <v>3740</v>
      </c>
      <c r="P170" s="29">
        <v>3630</v>
      </c>
      <c r="Q170" s="29">
        <v>3610</v>
      </c>
      <c r="R170" s="29">
        <v>3610</v>
      </c>
      <c r="S170" s="29">
        <v>3660</v>
      </c>
      <c r="T170" s="29">
        <v>3370</v>
      </c>
      <c r="U170" s="29">
        <v>3260</v>
      </c>
      <c r="V170" s="29">
        <v>3260</v>
      </c>
      <c r="W170" s="29">
        <v>3260</v>
      </c>
      <c r="X170" s="29">
        <v>3300</v>
      </c>
      <c r="Y170" s="29">
        <v>3300</v>
      </c>
      <c r="Z170" s="29">
        <v>3300</v>
      </c>
      <c r="AA170" s="29">
        <v>3300</v>
      </c>
      <c r="AB170" s="29">
        <v>3300</v>
      </c>
    </row>
    <row r="171" spans="1:28">
      <c r="A171" s="95">
        <v>44519</v>
      </c>
      <c r="C171" s="486">
        <f t="shared" si="3"/>
        <v>4800</v>
      </c>
      <c r="D171" s="63">
        <v>160</v>
      </c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>
        <v>3740</v>
      </c>
      <c r="P171" s="29">
        <v>3630</v>
      </c>
      <c r="Q171" s="29">
        <v>3610</v>
      </c>
      <c r="R171" s="29">
        <v>3610</v>
      </c>
      <c r="S171" s="29">
        <v>3660</v>
      </c>
      <c r="T171" s="29">
        <v>3370</v>
      </c>
      <c r="U171" s="29">
        <v>3260</v>
      </c>
      <c r="V171" s="29">
        <v>3215</v>
      </c>
      <c r="W171" s="29">
        <v>3250</v>
      </c>
      <c r="X171" s="29">
        <v>3245</v>
      </c>
      <c r="Y171" s="29">
        <v>3300</v>
      </c>
      <c r="Z171" s="29">
        <v>3300</v>
      </c>
      <c r="AA171" s="29">
        <v>3300</v>
      </c>
      <c r="AB171" s="29">
        <v>3300</v>
      </c>
    </row>
    <row r="172" spans="1:28">
      <c r="A172" s="95">
        <v>44522</v>
      </c>
      <c r="C172" s="486">
        <f t="shared" si="3"/>
        <v>0</v>
      </c>
      <c r="D172" s="63">
        <v>0</v>
      </c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>
        <v>3605</v>
      </c>
      <c r="P172" s="29">
        <v>3630</v>
      </c>
      <c r="Q172" s="29">
        <v>3610</v>
      </c>
      <c r="R172" s="29">
        <v>3610</v>
      </c>
      <c r="S172" s="29">
        <v>3580</v>
      </c>
      <c r="T172" s="29">
        <v>3330</v>
      </c>
      <c r="U172" s="29">
        <v>3200</v>
      </c>
      <c r="V172" s="29">
        <v>3200</v>
      </c>
      <c r="W172" s="29">
        <v>3190</v>
      </c>
      <c r="X172" s="29">
        <v>3245</v>
      </c>
      <c r="Y172" s="29">
        <v>3300</v>
      </c>
      <c r="Z172" s="29">
        <v>3300</v>
      </c>
      <c r="AA172" s="29">
        <v>3300</v>
      </c>
      <c r="AB172" s="29">
        <v>3300</v>
      </c>
    </row>
    <row r="173" spans="1:28">
      <c r="A173" s="95">
        <v>44523</v>
      </c>
      <c r="C173" s="486">
        <f t="shared" si="3"/>
        <v>9420</v>
      </c>
      <c r="D173" s="63">
        <v>314</v>
      </c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>
        <v>3605</v>
      </c>
      <c r="P173" s="29">
        <v>3600</v>
      </c>
      <c r="Q173" s="29">
        <v>3600</v>
      </c>
      <c r="R173" s="29">
        <v>3580</v>
      </c>
      <c r="S173" s="29">
        <v>3580</v>
      </c>
      <c r="T173" s="29">
        <v>3330</v>
      </c>
      <c r="U173" s="29">
        <v>3200</v>
      </c>
      <c r="V173" s="29">
        <v>3200</v>
      </c>
      <c r="W173" s="29">
        <v>3190</v>
      </c>
      <c r="X173" s="29">
        <v>3245</v>
      </c>
      <c r="Y173" s="29">
        <v>3300</v>
      </c>
      <c r="Z173" s="29">
        <v>3300</v>
      </c>
      <c r="AA173" s="29">
        <v>3300</v>
      </c>
      <c r="AB173" s="29">
        <v>3300</v>
      </c>
    </row>
    <row r="174" spans="1:28">
      <c r="A174" s="95">
        <v>44524</v>
      </c>
      <c r="C174" s="486">
        <f t="shared" si="3"/>
        <v>26550</v>
      </c>
      <c r="D174" s="63">
        <v>885</v>
      </c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>
        <v>3605</v>
      </c>
      <c r="P174" s="29">
        <v>3600</v>
      </c>
      <c r="Q174" s="29">
        <v>3600</v>
      </c>
      <c r="R174" s="29">
        <v>3624.5</v>
      </c>
      <c r="S174" s="29">
        <v>3580</v>
      </c>
      <c r="T174" s="29">
        <v>3330</v>
      </c>
      <c r="U174" s="29">
        <v>3200</v>
      </c>
      <c r="V174" s="29">
        <v>3200</v>
      </c>
      <c r="W174" s="29">
        <v>3190</v>
      </c>
      <c r="X174" s="29">
        <v>3245</v>
      </c>
      <c r="Y174" s="29">
        <v>3300</v>
      </c>
      <c r="Z174" s="29">
        <v>3300</v>
      </c>
      <c r="AA174" s="29">
        <v>3300</v>
      </c>
      <c r="AB174" s="29">
        <v>3300</v>
      </c>
    </row>
    <row r="175" spans="1:28">
      <c r="A175" s="95">
        <v>44525</v>
      </c>
      <c r="C175" s="486">
        <f t="shared" si="3"/>
        <v>38250</v>
      </c>
      <c r="D175" s="63">
        <v>1275</v>
      </c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>
        <v>3605</v>
      </c>
      <c r="P175" s="29">
        <v>3697.5</v>
      </c>
      <c r="Q175" s="29">
        <v>3715</v>
      </c>
      <c r="R175" s="29">
        <v>3705</v>
      </c>
      <c r="S175" s="29">
        <v>3580</v>
      </c>
      <c r="T175" s="29">
        <v>3330</v>
      </c>
      <c r="U175" s="29">
        <v>3200</v>
      </c>
      <c r="V175" s="29">
        <v>3200</v>
      </c>
      <c r="W175" s="29">
        <v>3190</v>
      </c>
      <c r="X175" s="29">
        <v>3245</v>
      </c>
      <c r="Y175" s="29">
        <v>3300</v>
      </c>
      <c r="Z175" s="29">
        <v>3300</v>
      </c>
      <c r="AA175" s="29">
        <v>3300</v>
      </c>
      <c r="AB175" s="29">
        <v>3300</v>
      </c>
    </row>
    <row r="176" spans="1:28">
      <c r="A176" s="95">
        <v>44526</v>
      </c>
      <c r="C176" s="486">
        <f t="shared" si="3"/>
        <v>7830</v>
      </c>
      <c r="D176" s="63">
        <v>261</v>
      </c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>
        <v>3600</v>
      </c>
      <c r="P176" s="29">
        <v>3500</v>
      </c>
      <c r="Q176" s="29">
        <v>3511</v>
      </c>
      <c r="R176" s="29">
        <v>3501.5</v>
      </c>
      <c r="S176" s="29">
        <v>3400</v>
      </c>
      <c r="T176" s="29">
        <v>3150</v>
      </c>
      <c r="U176" s="29">
        <v>3100</v>
      </c>
      <c r="V176" s="29">
        <v>3100</v>
      </c>
      <c r="W176" s="29">
        <v>3150</v>
      </c>
      <c r="X176" s="29">
        <v>3200</v>
      </c>
      <c r="Y176" s="29">
        <v>3200</v>
      </c>
      <c r="Z176" s="29">
        <v>3250</v>
      </c>
      <c r="AA176" s="29">
        <v>3250</v>
      </c>
      <c r="AB176" s="29">
        <v>3250</v>
      </c>
    </row>
    <row r="177" spans="1:28">
      <c r="A177" s="95">
        <v>44529</v>
      </c>
      <c r="C177" s="486">
        <f t="shared" si="3"/>
        <v>6870</v>
      </c>
      <c r="D177" s="63">
        <v>229</v>
      </c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>
        <v>3600</v>
      </c>
      <c r="P177" s="29">
        <v>3500</v>
      </c>
      <c r="Q177" s="29">
        <v>3511</v>
      </c>
      <c r="R177" s="29">
        <v>3501.5</v>
      </c>
      <c r="S177" s="29">
        <v>3400</v>
      </c>
      <c r="T177" s="29">
        <v>3150</v>
      </c>
      <c r="U177" s="29">
        <v>3100</v>
      </c>
      <c r="V177" s="29">
        <v>3100</v>
      </c>
      <c r="W177" s="29">
        <v>3150</v>
      </c>
      <c r="X177" s="29">
        <v>3200</v>
      </c>
      <c r="Y177" s="29">
        <v>3200</v>
      </c>
      <c r="Z177" s="29">
        <v>3250</v>
      </c>
      <c r="AA177" s="29">
        <v>3250</v>
      </c>
      <c r="AB177" s="29">
        <v>3250</v>
      </c>
    </row>
    <row r="178" spans="1:28">
      <c r="A178" s="95">
        <v>44530</v>
      </c>
      <c r="C178" s="486">
        <f t="shared" si="3"/>
        <v>3960</v>
      </c>
      <c r="D178" s="63">
        <v>132</v>
      </c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72">
        <v>3587.5</v>
      </c>
      <c r="P178" s="29">
        <v>3500</v>
      </c>
      <c r="Q178" s="29">
        <v>3410</v>
      </c>
      <c r="R178" s="29">
        <v>3435</v>
      </c>
      <c r="S178" s="29">
        <v>3400</v>
      </c>
      <c r="T178" s="29">
        <v>3070</v>
      </c>
      <c r="U178" s="29">
        <v>3050</v>
      </c>
      <c r="V178" s="29">
        <v>3050</v>
      </c>
      <c r="W178" s="29">
        <v>3150</v>
      </c>
      <c r="X178" s="29">
        <v>3200</v>
      </c>
      <c r="Y178" s="29">
        <v>3200</v>
      </c>
      <c r="Z178" s="29">
        <v>3250</v>
      </c>
      <c r="AA178" s="29">
        <v>3250</v>
      </c>
      <c r="AB178" s="29">
        <v>3250</v>
      </c>
    </row>
    <row r="179" spans="1:28">
      <c r="A179" s="95">
        <v>44531</v>
      </c>
      <c r="C179" s="486">
        <f t="shared" si="3"/>
        <v>9210</v>
      </c>
      <c r="D179" s="63">
        <v>307</v>
      </c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>
        <v>3490</v>
      </c>
      <c r="Q179" s="29">
        <v>3470</v>
      </c>
      <c r="R179" s="29">
        <v>3470</v>
      </c>
      <c r="S179" s="29">
        <v>3400</v>
      </c>
      <c r="T179" s="29">
        <v>3070</v>
      </c>
      <c r="U179" s="29">
        <v>3050</v>
      </c>
      <c r="V179" s="29">
        <v>3025</v>
      </c>
      <c r="W179" s="29">
        <v>3120</v>
      </c>
      <c r="X179" s="29">
        <v>3200</v>
      </c>
      <c r="Y179" s="29">
        <v>3200</v>
      </c>
      <c r="Z179" s="29">
        <v>3250</v>
      </c>
      <c r="AA179" s="29">
        <v>3250</v>
      </c>
      <c r="AB179" s="29">
        <v>3250</v>
      </c>
    </row>
    <row r="180" spans="1:28">
      <c r="A180" s="95">
        <v>44532</v>
      </c>
      <c r="C180" s="486">
        <f t="shared" si="3"/>
        <v>6630</v>
      </c>
      <c r="D180" s="63">
        <v>221</v>
      </c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>
        <v>3490</v>
      </c>
      <c r="Q180" s="29">
        <v>3470</v>
      </c>
      <c r="R180" s="29">
        <v>3450</v>
      </c>
      <c r="S180" s="29">
        <v>3400</v>
      </c>
      <c r="T180" s="29">
        <v>3070</v>
      </c>
      <c r="U180" s="29">
        <v>2999</v>
      </c>
      <c r="V180" s="29">
        <v>3025</v>
      </c>
      <c r="W180" s="29">
        <v>3120</v>
      </c>
      <c r="X180" s="29">
        <v>3200</v>
      </c>
      <c r="Y180" s="29">
        <v>3200</v>
      </c>
      <c r="Z180" s="29">
        <v>3250</v>
      </c>
      <c r="AA180" s="29">
        <v>3250</v>
      </c>
      <c r="AB180" s="29">
        <v>3250</v>
      </c>
    </row>
    <row r="181" spans="1:28">
      <c r="A181" s="95">
        <v>44533</v>
      </c>
      <c r="C181" s="486">
        <f t="shared" si="3"/>
        <v>14880</v>
      </c>
      <c r="D181" s="63">
        <v>496</v>
      </c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>
        <v>3490</v>
      </c>
      <c r="Q181" s="29">
        <v>3380</v>
      </c>
      <c r="R181" s="29">
        <v>3380</v>
      </c>
      <c r="S181" s="29">
        <v>3375</v>
      </c>
      <c r="T181" s="29">
        <v>3070</v>
      </c>
      <c r="U181" s="29">
        <v>3050</v>
      </c>
      <c r="V181" s="29">
        <v>3050</v>
      </c>
      <c r="W181" s="29">
        <v>3120</v>
      </c>
      <c r="X181" s="29">
        <v>3180</v>
      </c>
      <c r="Y181" s="29">
        <v>3200</v>
      </c>
      <c r="Z181" s="29">
        <v>3250</v>
      </c>
      <c r="AA181" s="29">
        <v>3250</v>
      </c>
      <c r="AB181" s="29">
        <v>3250</v>
      </c>
    </row>
    <row r="182" spans="1:28">
      <c r="A182" s="95">
        <v>44536</v>
      </c>
      <c r="C182" s="486">
        <f t="shared" si="3"/>
        <v>6240</v>
      </c>
      <c r="D182" s="63">
        <v>208</v>
      </c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>
        <v>3490</v>
      </c>
      <c r="Q182" s="29">
        <v>3332.5</v>
      </c>
      <c r="R182" s="29">
        <v>3332.5</v>
      </c>
      <c r="S182" s="29">
        <v>3295</v>
      </c>
      <c r="T182" s="29">
        <v>3070</v>
      </c>
      <c r="U182" s="29">
        <v>3050</v>
      </c>
      <c r="V182" s="29">
        <v>3050</v>
      </c>
      <c r="W182" s="29">
        <v>3120</v>
      </c>
      <c r="X182" s="29">
        <v>3180</v>
      </c>
      <c r="Y182" s="29">
        <v>3200</v>
      </c>
      <c r="Z182" s="29">
        <v>3250</v>
      </c>
      <c r="AA182" s="29">
        <v>3250</v>
      </c>
      <c r="AB182" s="29">
        <v>3250</v>
      </c>
    </row>
    <row r="183" spans="1:28">
      <c r="A183" s="95">
        <v>44537</v>
      </c>
      <c r="C183" s="486">
        <f t="shared" si="3"/>
        <v>8160</v>
      </c>
      <c r="D183" s="63">
        <v>272</v>
      </c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>
        <v>3490</v>
      </c>
      <c r="Q183" s="29">
        <v>3305</v>
      </c>
      <c r="R183" s="29">
        <v>3305</v>
      </c>
      <c r="S183" s="29">
        <v>3287.5</v>
      </c>
      <c r="T183" s="29">
        <v>3070</v>
      </c>
      <c r="U183" s="29">
        <v>3050</v>
      </c>
      <c r="V183" s="29">
        <v>3050</v>
      </c>
      <c r="W183" s="29">
        <v>3120</v>
      </c>
      <c r="X183" s="29">
        <v>3180</v>
      </c>
      <c r="Y183" s="29">
        <v>3200</v>
      </c>
      <c r="Z183" s="29">
        <v>3250</v>
      </c>
      <c r="AA183" s="29">
        <v>3250</v>
      </c>
      <c r="AB183" s="29">
        <v>3250</v>
      </c>
    </row>
    <row r="184" spans="1:28">
      <c r="A184" s="95">
        <v>44538</v>
      </c>
      <c r="C184" s="486">
        <f t="shared" si="3"/>
        <v>21210</v>
      </c>
      <c r="D184" s="63">
        <v>707</v>
      </c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>
        <v>3490</v>
      </c>
      <c r="Q184" s="29">
        <v>3340</v>
      </c>
      <c r="R184" s="29">
        <v>3342.5</v>
      </c>
      <c r="S184" s="29">
        <v>3287.5</v>
      </c>
      <c r="T184" s="29">
        <v>3070</v>
      </c>
      <c r="U184" s="29">
        <v>3050</v>
      </c>
      <c r="V184" s="29">
        <v>3050</v>
      </c>
      <c r="W184" s="29">
        <v>3120</v>
      </c>
      <c r="X184" s="29">
        <v>3180</v>
      </c>
      <c r="Y184" s="29">
        <v>3200</v>
      </c>
      <c r="Z184" s="29">
        <v>3250</v>
      </c>
      <c r="AA184" s="29">
        <v>3250</v>
      </c>
      <c r="AB184" s="29">
        <v>3250</v>
      </c>
    </row>
    <row r="185" spans="1:28">
      <c r="A185" s="95">
        <v>44539</v>
      </c>
      <c r="C185" s="486">
        <f t="shared" si="3"/>
        <v>11400</v>
      </c>
      <c r="D185" s="63">
        <v>380</v>
      </c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>
        <v>3361</v>
      </c>
      <c r="Q185" s="29">
        <v>3340</v>
      </c>
      <c r="R185" s="29">
        <v>3412.5</v>
      </c>
      <c r="S185" s="29">
        <v>3405</v>
      </c>
      <c r="T185" s="29">
        <v>3070</v>
      </c>
      <c r="U185" s="29">
        <v>3120</v>
      </c>
      <c r="V185" s="29">
        <v>3122.5</v>
      </c>
      <c r="W185" s="29">
        <v>3130</v>
      </c>
      <c r="X185" s="29">
        <v>3180</v>
      </c>
      <c r="Y185" s="29">
        <v>3200</v>
      </c>
      <c r="Z185" s="29">
        <v>3250</v>
      </c>
      <c r="AA185" s="29">
        <v>3250</v>
      </c>
      <c r="AB185" s="29">
        <v>3250</v>
      </c>
    </row>
    <row r="186" spans="1:28">
      <c r="A186" s="95">
        <v>44540</v>
      </c>
      <c r="C186" s="486">
        <f t="shared" si="3"/>
        <v>14580</v>
      </c>
      <c r="D186" s="63">
        <v>486</v>
      </c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>
        <v>3410</v>
      </c>
      <c r="Q186" s="29">
        <v>3410</v>
      </c>
      <c r="R186" s="29">
        <v>3412.5</v>
      </c>
      <c r="S186" s="29">
        <v>3405</v>
      </c>
      <c r="T186" s="29">
        <v>3070</v>
      </c>
      <c r="U186" s="29">
        <v>3180</v>
      </c>
      <c r="V186" s="29">
        <v>3122.5</v>
      </c>
      <c r="W186" s="29">
        <v>3130</v>
      </c>
      <c r="X186" s="29">
        <v>3195</v>
      </c>
      <c r="Y186" s="29">
        <v>3225</v>
      </c>
      <c r="Z186" s="29">
        <v>3285</v>
      </c>
      <c r="AA186" s="29">
        <v>3250</v>
      </c>
      <c r="AB186" s="29">
        <v>3250</v>
      </c>
    </row>
    <row r="187" spans="1:28">
      <c r="A187" s="95">
        <v>44543</v>
      </c>
      <c r="C187" s="486">
        <f t="shared" si="3"/>
        <v>32040</v>
      </c>
      <c r="D187" s="63">
        <v>1068</v>
      </c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>
        <v>3425</v>
      </c>
      <c r="Q187" s="29">
        <v>3422.5</v>
      </c>
      <c r="R187" s="29">
        <v>3422.5</v>
      </c>
      <c r="S187" s="29">
        <v>3405</v>
      </c>
      <c r="T187" s="29">
        <v>3150</v>
      </c>
      <c r="U187" s="29">
        <v>3180</v>
      </c>
      <c r="V187" s="29">
        <v>3180</v>
      </c>
      <c r="W187" s="29">
        <v>3185</v>
      </c>
      <c r="X187" s="29">
        <v>3220</v>
      </c>
      <c r="Y187" s="29">
        <v>3260</v>
      </c>
      <c r="Z187" s="29">
        <v>3285</v>
      </c>
      <c r="AA187" s="29">
        <v>3292.5</v>
      </c>
      <c r="AB187" s="29">
        <v>3250</v>
      </c>
    </row>
    <row r="188" spans="1:28">
      <c r="A188" s="95">
        <v>44544</v>
      </c>
      <c r="C188" s="486">
        <f t="shared" si="3"/>
        <v>2340</v>
      </c>
      <c r="D188" s="63">
        <v>78</v>
      </c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>
        <v>3425</v>
      </c>
      <c r="Q188" s="29">
        <v>3365</v>
      </c>
      <c r="R188" s="29">
        <v>3360</v>
      </c>
      <c r="S188" s="29">
        <v>3360</v>
      </c>
      <c r="T188" s="29">
        <v>3190</v>
      </c>
      <c r="U188" s="29">
        <v>3180</v>
      </c>
      <c r="V188" s="29">
        <v>3190</v>
      </c>
      <c r="W188" s="29">
        <v>3185</v>
      </c>
      <c r="X188" s="29">
        <v>3220</v>
      </c>
      <c r="Y188" s="29">
        <v>3260</v>
      </c>
      <c r="Z188" s="29">
        <v>3285</v>
      </c>
      <c r="AA188" s="29">
        <v>3292.5</v>
      </c>
      <c r="AB188" s="29">
        <v>3250</v>
      </c>
    </row>
    <row r="189" spans="1:28">
      <c r="A189" s="95">
        <v>44545</v>
      </c>
      <c r="C189" s="486">
        <f t="shared" si="3"/>
        <v>750</v>
      </c>
      <c r="D189" s="63">
        <v>25</v>
      </c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>
        <v>3425</v>
      </c>
      <c r="Q189" s="29">
        <v>3377.5</v>
      </c>
      <c r="R189" s="29">
        <v>3377.5</v>
      </c>
      <c r="S189" s="29">
        <v>3360</v>
      </c>
      <c r="T189" s="29">
        <v>3190</v>
      </c>
      <c r="U189" s="29">
        <v>3210</v>
      </c>
      <c r="V189" s="29">
        <v>3210</v>
      </c>
      <c r="W189" s="29">
        <v>3210</v>
      </c>
      <c r="X189" s="29">
        <v>3255</v>
      </c>
      <c r="Y189" s="29">
        <v>3275</v>
      </c>
      <c r="Z189" s="29">
        <v>3285</v>
      </c>
      <c r="AA189" s="29">
        <v>3315</v>
      </c>
      <c r="AB189" s="29">
        <v>3250</v>
      </c>
    </row>
    <row r="190" spans="1:28">
      <c r="A190" s="95">
        <v>44546</v>
      </c>
      <c r="C190" s="486">
        <f t="shared" si="3"/>
        <v>30</v>
      </c>
      <c r="D190" s="63">
        <v>1</v>
      </c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>
        <v>3425</v>
      </c>
      <c r="Q190" s="29">
        <v>3377.5</v>
      </c>
      <c r="R190" s="29">
        <v>3377.5</v>
      </c>
      <c r="S190" s="29">
        <v>3360</v>
      </c>
      <c r="T190" s="29">
        <v>3190</v>
      </c>
      <c r="U190" s="29">
        <v>3210</v>
      </c>
      <c r="V190" s="29">
        <v>3210</v>
      </c>
      <c r="W190" s="29">
        <v>3210</v>
      </c>
      <c r="X190" s="29">
        <v>3255</v>
      </c>
      <c r="Y190" s="29">
        <v>3275</v>
      </c>
      <c r="Z190" s="29">
        <v>3292.5</v>
      </c>
      <c r="AA190" s="29">
        <v>3310</v>
      </c>
      <c r="AB190" s="29">
        <v>3325</v>
      </c>
    </row>
    <row r="191" spans="1:28">
      <c r="A191" s="95">
        <v>44547</v>
      </c>
      <c r="C191" s="486">
        <f t="shared" si="3"/>
        <v>4050</v>
      </c>
      <c r="D191" s="63">
        <v>135</v>
      </c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>
        <v>3425</v>
      </c>
      <c r="Q191" s="29">
        <v>3345</v>
      </c>
      <c r="R191" s="29">
        <v>3345</v>
      </c>
      <c r="S191" s="29">
        <v>3300</v>
      </c>
      <c r="T191" s="29">
        <v>3240</v>
      </c>
      <c r="U191" s="29">
        <v>3210</v>
      </c>
      <c r="V191" s="29">
        <v>3210</v>
      </c>
      <c r="W191" s="29">
        <v>3225</v>
      </c>
      <c r="X191" s="29">
        <v>3255</v>
      </c>
      <c r="Y191" s="29">
        <v>3275</v>
      </c>
      <c r="Z191" s="29">
        <v>3292.5</v>
      </c>
      <c r="AA191" s="29">
        <v>3310</v>
      </c>
      <c r="AB191" s="29">
        <v>3325</v>
      </c>
    </row>
    <row r="192" spans="1:28">
      <c r="A192" s="95">
        <v>44550</v>
      </c>
      <c r="C192" s="486">
        <f t="shared" si="3"/>
        <v>3210</v>
      </c>
      <c r="D192" s="63">
        <v>107</v>
      </c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>
        <v>3400</v>
      </c>
      <c r="Q192" s="29">
        <v>3310</v>
      </c>
      <c r="R192" s="29">
        <v>3265</v>
      </c>
      <c r="S192" s="29">
        <v>3270</v>
      </c>
      <c r="T192" s="29">
        <v>3240</v>
      </c>
      <c r="U192" s="29">
        <v>3185</v>
      </c>
      <c r="V192" s="29">
        <v>3185</v>
      </c>
      <c r="W192" s="29">
        <v>3225</v>
      </c>
      <c r="X192" s="29">
        <v>3255</v>
      </c>
      <c r="Y192" s="29">
        <v>3275</v>
      </c>
      <c r="Z192" s="29">
        <v>3292.5</v>
      </c>
      <c r="AA192" s="29">
        <v>3310</v>
      </c>
      <c r="AB192" s="29">
        <v>3325</v>
      </c>
    </row>
    <row r="193" spans="1:32">
      <c r="A193" s="95">
        <v>44551</v>
      </c>
      <c r="C193" s="486">
        <f t="shared" si="3"/>
        <v>9660</v>
      </c>
      <c r="D193" s="63">
        <v>322</v>
      </c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>
        <v>3375</v>
      </c>
      <c r="Q193" s="29">
        <v>3310</v>
      </c>
      <c r="R193" s="29">
        <v>3277.5</v>
      </c>
      <c r="S193" s="29">
        <v>3247</v>
      </c>
      <c r="T193" s="29">
        <v>3255</v>
      </c>
      <c r="U193" s="29">
        <v>3185</v>
      </c>
      <c r="V193" s="29">
        <v>3185</v>
      </c>
      <c r="W193" s="29">
        <v>3225</v>
      </c>
      <c r="X193" s="29">
        <v>3255</v>
      </c>
      <c r="Y193" s="29">
        <v>3275</v>
      </c>
      <c r="Z193" s="29">
        <v>3292.5</v>
      </c>
      <c r="AA193" s="29">
        <v>3310</v>
      </c>
      <c r="AB193" s="29">
        <v>3325</v>
      </c>
    </row>
    <row r="194" spans="1:32">
      <c r="A194" s="95">
        <v>44552</v>
      </c>
      <c r="C194" s="486">
        <f t="shared" si="3"/>
        <v>2040</v>
      </c>
      <c r="D194" s="63">
        <v>68</v>
      </c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>
        <v>3375</v>
      </c>
      <c r="Q194" s="29">
        <v>3275</v>
      </c>
      <c r="R194" s="29">
        <v>3277.5</v>
      </c>
      <c r="S194" s="29">
        <v>3247</v>
      </c>
      <c r="T194" s="29">
        <v>3255</v>
      </c>
      <c r="U194" s="29">
        <v>3185</v>
      </c>
      <c r="V194" s="29">
        <v>3185</v>
      </c>
      <c r="W194" s="29">
        <v>3225</v>
      </c>
      <c r="X194" s="29">
        <v>3255</v>
      </c>
      <c r="Y194" s="29">
        <v>3275</v>
      </c>
      <c r="Z194" s="29">
        <v>3292.5</v>
      </c>
      <c r="AA194" s="29">
        <v>3310</v>
      </c>
      <c r="AB194" s="29">
        <v>3325</v>
      </c>
    </row>
    <row r="195" spans="1:32">
      <c r="A195" s="95">
        <v>44553</v>
      </c>
      <c r="C195" s="486">
        <f t="shared" si="3"/>
        <v>1050</v>
      </c>
      <c r="D195" s="63">
        <v>35</v>
      </c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>
        <v>3375</v>
      </c>
      <c r="Q195" s="29">
        <v>3305</v>
      </c>
      <c r="R195" s="29">
        <v>3277.5</v>
      </c>
      <c r="S195" s="29">
        <v>3215</v>
      </c>
      <c r="T195" s="29">
        <v>3255</v>
      </c>
      <c r="U195" s="29">
        <v>3185</v>
      </c>
      <c r="V195" s="29">
        <v>3185</v>
      </c>
      <c r="W195" s="29">
        <v>3225</v>
      </c>
      <c r="X195" s="29">
        <v>3255</v>
      </c>
      <c r="Y195" s="29">
        <v>3275</v>
      </c>
      <c r="Z195" s="29">
        <v>3292.5</v>
      </c>
      <c r="AA195" s="29">
        <v>3310</v>
      </c>
      <c r="AB195" s="29">
        <v>3325</v>
      </c>
    </row>
    <row r="196" spans="1:32">
      <c r="A196" s="95">
        <v>44554</v>
      </c>
      <c r="C196" s="486">
        <f t="shared" si="3"/>
        <v>0</v>
      </c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44">
        <v>3375</v>
      </c>
      <c r="Q196" s="244">
        <v>3305</v>
      </c>
      <c r="R196" s="244">
        <v>3277.5</v>
      </c>
      <c r="S196" s="244">
        <v>3215</v>
      </c>
      <c r="T196" s="244">
        <v>3255</v>
      </c>
      <c r="U196" s="244">
        <v>3185</v>
      </c>
      <c r="V196" s="244">
        <v>3185</v>
      </c>
      <c r="W196" s="244">
        <v>3225</v>
      </c>
      <c r="X196" s="244">
        <v>3255</v>
      </c>
      <c r="Y196" s="244">
        <v>3275</v>
      </c>
      <c r="Z196" s="244">
        <v>3292.5</v>
      </c>
      <c r="AA196" s="244">
        <v>3310</v>
      </c>
      <c r="AB196" s="244">
        <v>3325</v>
      </c>
    </row>
    <row r="197" spans="1:32">
      <c r="A197" s="95">
        <v>44557</v>
      </c>
      <c r="C197" s="486">
        <f t="shared" si="3"/>
        <v>0</v>
      </c>
      <c r="D197" s="63">
        <v>0</v>
      </c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>
        <v>3392.5</v>
      </c>
      <c r="Q197" s="29">
        <v>3315</v>
      </c>
      <c r="R197" s="29">
        <v>3315</v>
      </c>
      <c r="S197" s="29">
        <v>3230</v>
      </c>
      <c r="T197" s="29">
        <v>3255</v>
      </c>
      <c r="U197" s="29">
        <v>3185</v>
      </c>
      <c r="V197" s="29">
        <v>3185</v>
      </c>
      <c r="W197" s="29">
        <v>3225</v>
      </c>
      <c r="X197" s="29">
        <v>3255</v>
      </c>
      <c r="Y197" s="29">
        <v>3275</v>
      </c>
      <c r="Z197" s="29">
        <v>3292.5</v>
      </c>
      <c r="AA197" s="29">
        <v>3310</v>
      </c>
      <c r="AB197" s="29">
        <v>3325</v>
      </c>
    </row>
    <row r="198" spans="1:32">
      <c r="A198" s="95">
        <v>44558</v>
      </c>
      <c r="C198" s="486">
        <f t="shared" ref="C198:C261" si="4">+D198*30</f>
        <v>8580</v>
      </c>
      <c r="D198" s="63">
        <v>286</v>
      </c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>
        <v>3392.5</v>
      </c>
      <c r="Q198" s="29">
        <v>3350</v>
      </c>
      <c r="R198" s="29">
        <v>3351</v>
      </c>
      <c r="S198" s="29">
        <v>3230</v>
      </c>
      <c r="T198" s="29">
        <v>3255</v>
      </c>
      <c r="U198" s="29">
        <v>3185</v>
      </c>
      <c r="V198" s="29">
        <v>3185</v>
      </c>
      <c r="W198" s="29">
        <v>3225</v>
      </c>
      <c r="X198" s="29">
        <v>3250</v>
      </c>
      <c r="Y198" s="29">
        <v>3275</v>
      </c>
      <c r="Z198" s="29">
        <v>3292.5</v>
      </c>
      <c r="AA198" s="29">
        <v>3310</v>
      </c>
      <c r="AB198" s="29">
        <v>3325</v>
      </c>
    </row>
    <row r="199" spans="1:32">
      <c r="A199" s="95">
        <v>44559</v>
      </c>
      <c r="C199" s="486">
        <f t="shared" si="4"/>
        <v>1650</v>
      </c>
      <c r="D199" s="63">
        <v>55</v>
      </c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>
        <v>3405</v>
      </c>
      <c r="Q199" s="29">
        <v>3350</v>
      </c>
      <c r="R199" s="29">
        <v>3350</v>
      </c>
      <c r="S199" s="29">
        <v>3230</v>
      </c>
      <c r="T199" s="29">
        <v>3255</v>
      </c>
      <c r="U199" s="29">
        <v>3185</v>
      </c>
      <c r="V199" s="29">
        <v>3185</v>
      </c>
      <c r="W199" s="29">
        <v>3225</v>
      </c>
      <c r="X199" s="29">
        <v>3250</v>
      </c>
      <c r="Y199" s="29">
        <v>3275</v>
      </c>
      <c r="Z199" s="29">
        <v>3292.5</v>
      </c>
      <c r="AA199" s="29">
        <v>3310</v>
      </c>
      <c r="AB199" s="29">
        <v>3325</v>
      </c>
    </row>
    <row r="200" spans="1:32">
      <c r="A200" s="95">
        <v>44560</v>
      </c>
      <c r="C200" s="486">
        <f t="shared" si="4"/>
        <v>2400</v>
      </c>
      <c r="D200" s="63">
        <v>80</v>
      </c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>
        <v>3403</v>
      </c>
      <c r="Q200" s="29">
        <v>3350</v>
      </c>
      <c r="R200" s="29">
        <v>3330</v>
      </c>
      <c r="S200" s="29">
        <v>3255</v>
      </c>
      <c r="T200" s="29">
        <v>3255</v>
      </c>
      <c r="U200" s="29">
        <v>3185</v>
      </c>
      <c r="V200" s="29">
        <v>3185</v>
      </c>
      <c r="W200" s="29">
        <v>3225</v>
      </c>
      <c r="X200" s="29">
        <v>3250</v>
      </c>
      <c r="Y200" s="29">
        <v>3275</v>
      </c>
      <c r="Z200" s="29">
        <v>3292.5</v>
      </c>
      <c r="AA200" s="29">
        <v>3310</v>
      </c>
      <c r="AB200" s="29">
        <v>3325</v>
      </c>
    </row>
    <row r="201" spans="1:32">
      <c r="A201" s="95">
        <v>44561</v>
      </c>
      <c r="C201" s="486">
        <f t="shared" si="4"/>
        <v>0</v>
      </c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44">
        <v>3403</v>
      </c>
      <c r="Q201" s="244">
        <v>3350</v>
      </c>
      <c r="R201" s="244">
        <v>3330</v>
      </c>
      <c r="S201" s="244">
        <v>3255</v>
      </c>
      <c r="T201" s="244">
        <v>3255</v>
      </c>
      <c r="U201" s="244">
        <v>3185</v>
      </c>
      <c r="V201" s="244">
        <v>3185</v>
      </c>
      <c r="W201" s="244">
        <v>3225</v>
      </c>
      <c r="X201" s="244">
        <v>3250</v>
      </c>
      <c r="Y201" s="244">
        <v>3275</v>
      </c>
      <c r="Z201" s="244">
        <v>3292.5</v>
      </c>
      <c r="AA201" s="244">
        <v>3310</v>
      </c>
      <c r="AB201" s="244">
        <v>3325</v>
      </c>
    </row>
    <row r="202" spans="1:32">
      <c r="A202" s="95">
        <v>44564</v>
      </c>
      <c r="C202" s="486">
        <f t="shared" si="4"/>
        <v>0</v>
      </c>
      <c r="D202" s="63">
        <v>0</v>
      </c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>
        <v>3350</v>
      </c>
      <c r="R202" s="29">
        <v>3330</v>
      </c>
      <c r="S202" s="29">
        <v>3255</v>
      </c>
      <c r="T202" s="29">
        <v>3255</v>
      </c>
      <c r="U202" s="29">
        <v>3185</v>
      </c>
      <c r="V202" s="29">
        <v>3185</v>
      </c>
      <c r="W202" s="29">
        <v>3225</v>
      </c>
      <c r="X202" s="29">
        <v>3250</v>
      </c>
      <c r="Y202" s="29">
        <v>3275</v>
      </c>
      <c r="Z202" s="29">
        <v>3292.5</v>
      </c>
      <c r="AA202" s="29">
        <v>3310</v>
      </c>
      <c r="AB202" s="29">
        <v>3325</v>
      </c>
      <c r="AC202" s="29">
        <v>3320</v>
      </c>
      <c r="AD202" s="29">
        <v>3315</v>
      </c>
      <c r="AE202" s="29">
        <v>3310</v>
      </c>
      <c r="AF202" s="29"/>
    </row>
    <row r="203" spans="1:32">
      <c r="A203" s="95">
        <v>44565</v>
      </c>
      <c r="C203" s="486">
        <f t="shared" si="4"/>
        <v>3360</v>
      </c>
      <c r="D203" s="63">
        <v>112</v>
      </c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>
        <v>3326</v>
      </c>
      <c r="R203" s="29">
        <v>3330</v>
      </c>
      <c r="S203" s="29">
        <v>3242.5</v>
      </c>
      <c r="T203" s="29">
        <v>3255</v>
      </c>
      <c r="U203" s="29">
        <v>3185</v>
      </c>
      <c r="V203" s="29">
        <v>3185</v>
      </c>
      <c r="W203" s="29">
        <v>3225</v>
      </c>
      <c r="X203" s="29">
        <v>3250</v>
      </c>
      <c r="Y203" s="29">
        <v>3275</v>
      </c>
      <c r="Z203" s="29">
        <v>3292.5</v>
      </c>
      <c r="AA203" s="29">
        <v>3310</v>
      </c>
      <c r="AB203" s="29">
        <v>3325</v>
      </c>
      <c r="AC203" s="29">
        <v>3325</v>
      </c>
      <c r="AD203" s="29">
        <v>3325</v>
      </c>
      <c r="AE203" s="29">
        <v>3325</v>
      </c>
      <c r="AF203" s="29"/>
    </row>
    <row r="204" spans="1:32">
      <c r="A204" s="95">
        <v>44566</v>
      </c>
      <c r="C204" s="486">
        <f t="shared" si="4"/>
        <v>90</v>
      </c>
      <c r="D204" s="63">
        <v>3</v>
      </c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>
        <v>3325</v>
      </c>
      <c r="R204" s="29">
        <v>3320</v>
      </c>
      <c r="S204" s="29">
        <v>3242.5</v>
      </c>
      <c r="T204" s="29">
        <v>3235</v>
      </c>
      <c r="U204" s="29">
        <v>3185</v>
      </c>
      <c r="V204" s="29">
        <v>3185</v>
      </c>
      <c r="W204" s="29">
        <v>3225</v>
      </c>
      <c r="X204" s="29">
        <v>3250</v>
      </c>
      <c r="Y204" s="29">
        <v>3275</v>
      </c>
      <c r="Z204" s="29">
        <v>3292.5</v>
      </c>
      <c r="AA204" s="29">
        <v>3310</v>
      </c>
      <c r="AB204" s="29">
        <v>3325</v>
      </c>
      <c r="AC204" s="29">
        <v>3325</v>
      </c>
      <c r="AD204" s="29">
        <v>3325</v>
      </c>
      <c r="AE204" s="29">
        <v>3325</v>
      </c>
      <c r="AF204" s="29"/>
    </row>
    <row r="205" spans="1:32">
      <c r="A205" s="95">
        <v>44567</v>
      </c>
      <c r="C205" s="486">
        <f t="shared" si="4"/>
        <v>7710</v>
      </c>
      <c r="D205" s="63">
        <v>257</v>
      </c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>
        <v>3350</v>
      </c>
      <c r="R205" s="29">
        <v>3340</v>
      </c>
      <c r="S205" s="29">
        <v>3242.5</v>
      </c>
      <c r="T205" s="29">
        <v>3235</v>
      </c>
      <c r="U205" s="29">
        <v>3200</v>
      </c>
      <c r="V205" s="29">
        <v>3210</v>
      </c>
      <c r="W205" s="29">
        <v>3225</v>
      </c>
      <c r="X205" s="29">
        <v>3250</v>
      </c>
      <c r="Y205" s="29">
        <v>3310</v>
      </c>
      <c r="Z205" s="29">
        <v>3335</v>
      </c>
      <c r="AA205" s="29">
        <v>3335</v>
      </c>
      <c r="AB205" s="29">
        <v>3325</v>
      </c>
      <c r="AC205" s="29">
        <v>3325</v>
      </c>
      <c r="AD205" s="29">
        <v>3325</v>
      </c>
      <c r="AE205" s="29">
        <v>3325</v>
      </c>
      <c r="AF205" s="29"/>
    </row>
    <row r="206" spans="1:32">
      <c r="A206" s="95">
        <v>44568</v>
      </c>
      <c r="C206" s="486">
        <f t="shared" si="4"/>
        <v>10800</v>
      </c>
      <c r="D206" s="63">
        <v>360</v>
      </c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>
        <v>3350</v>
      </c>
      <c r="R206" s="29">
        <v>3340</v>
      </c>
      <c r="S206" s="29">
        <v>3290</v>
      </c>
      <c r="T206" s="29">
        <v>3235</v>
      </c>
      <c r="U206" s="29">
        <v>3200</v>
      </c>
      <c r="V206" s="29">
        <v>3210</v>
      </c>
      <c r="W206" s="29">
        <v>3225</v>
      </c>
      <c r="X206" s="29">
        <v>3250</v>
      </c>
      <c r="Y206" s="29">
        <v>3310</v>
      </c>
      <c r="Z206" s="29">
        <v>3335</v>
      </c>
      <c r="AA206" s="29">
        <v>3335</v>
      </c>
      <c r="AB206" s="29">
        <v>3325</v>
      </c>
      <c r="AC206" s="29">
        <v>3325</v>
      </c>
      <c r="AD206" s="29">
        <v>3325</v>
      </c>
      <c r="AE206" s="29">
        <v>3325</v>
      </c>
      <c r="AF206" s="29"/>
    </row>
    <row r="207" spans="1:32">
      <c r="A207" s="95">
        <v>44571</v>
      </c>
      <c r="C207" s="486">
        <f t="shared" si="4"/>
        <v>11310</v>
      </c>
      <c r="D207" s="63">
        <v>377</v>
      </c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>
        <v>3350</v>
      </c>
      <c r="R207" s="29">
        <v>3360</v>
      </c>
      <c r="S207" s="29">
        <v>3290</v>
      </c>
      <c r="T207" s="29">
        <v>3235</v>
      </c>
      <c r="U207" s="29">
        <v>3200</v>
      </c>
      <c r="V207" s="29">
        <v>3210</v>
      </c>
      <c r="W207" s="29">
        <v>3225</v>
      </c>
      <c r="X207" s="29">
        <v>3250</v>
      </c>
      <c r="Y207" s="29">
        <v>3310</v>
      </c>
      <c r="Z207" s="29">
        <v>3335</v>
      </c>
      <c r="AA207" s="29">
        <v>3335</v>
      </c>
      <c r="AB207" s="29">
        <v>3325</v>
      </c>
      <c r="AC207" s="29">
        <v>3325</v>
      </c>
      <c r="AD207" s="29">
        <v>3325</v>
      </c>
      <c r="AE207" s="29">
        <v>3325</v>
      </c>
      <c r="AF207" s="29"/>
    </row>
    <row r="208" spans="1:32">
      <c r="A208" s="95">
        <v>44572</v>
      </c>
      <c r="B208" s="490">
        <v>12</v>
      </c>
      <c r="C208" s="486">
        <f t="shared" si="4"/>
        <v>5220</v>
      </c>
      <c r="D208" s="63">
        <v>174</v>
      </c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>
        <v>3385</v>
      </c>
      <c r="R208" s="29">
        <v>3385</v>
      </c>
      <c r="S208" s="29">
        <v>3300</v>
      </c>
      <c r="T208" s="29">
        <v>3235</v>
      </c>
      <c r="U208" s="29">
        <v>3200</v>
      </c>
      <c r="V208" s="29">
        <v>3210</v>
      </c>
      <c r="W208" s="29">
        <v>3225</v>
      </c>
      <c r="X208" s="29">
        <v>3250</v>
      </c>
      <c r="Y208" s="29">
        <v>3310</v>
      </c>
      <c r="Z208" s="29">
        <v>3335</v>
      </c>
      <c r="AA208" s="29">
        <v>3335</v>
      </c>
      <c r="AB208" s="29">
        <v>3325</v>
      </c>
      <c r="AC208" s="29">
        <v>3325</v>
      </c>
      <c r="AD208" s="29">
        <v>3325</v>
      </c>
      <c r="AE208" s="29">
        <v>3325</v>
      </c>
      <c r="AF208" s="29"/>
    </row>
    <row r="209" spans="1:32">
      <c r="A209" s="95">
        <v>44573</v>
      </c>
      <c r="B209" s="490">
        <v>13</v>
      </c>
      <c r="C209" s="486">
        <f t="shared" si="4"/>
        <v>2160</v>
      </c>
      <c r="D209" s="63">
        <v>72</v>
      </c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>
        <v>3352.5</v>
      </c>
      <c r="R209" s="29">
        <v>3370</v>
      </c>
      <c r="S209" s="29">
        <v>3300</v>
      </c>
      <c r="T209" s="29">
        <v>3235</v>
      </c>
      <c r="U209" s="29">
        <v>3200</v>
      </c>
      <c r="V209" s="29">
        <v>3210</v>
      </c>
      <c r="W209" s="29">
        <v>3225</v>
      </c>
      <c r="X209" s="29">
        <v>3250</v>
      </c>
      <c r="Y209" s="29">
        <v>3310</v>
      </c>
      <c r="Z209" s="29">
        <v>3335</v>
      </c>
      <c r="AA209" s="29">
        <v>3335</v>
      </c>
      <c r="AB209" s="29">
        <v>3325</v>
      </c>
      <c r="AC209" s="29">
        <v>3325</v>
      </c>
      <c r="AD209" s="29">
        <v>3325</v>
      </c>
      <c r="AE209" s="29">
        <v>3325</v>
      </c>
      <c r="AF209" s="29"/>
    </row>
    <row r="210" spans="1:32">
      <c r="A210" s="95">
        <v>44574</v>
      </c>
      <c r="B210" s="490">
        <v>31</v>
      </c>
      <c r="C210" s="486">
        <f t="shared" si="4"/>
        <v>13020</v>
      </c>
      <c r="D210" s="63">
        <v>434</v>
      </c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>
        <v>3290</v>
      </c>
      <c r="R210" s="29">
        <v>3270.5</v>
      </c>
      <c r="S210" s="29">
        <v>3212.5</v>
      </c>
      <c r="T210" s="29">
        <v>3235</v>
      </c>
      <c r="U210" s="29">
        <v>3200</v>
      </c>
      <c r="V210" s="29">
        <v>3210</v>
      </c>
      <c r="W210" s="29">
        <v>3225</v>
      </c>
      <c r="X210" s="29">
        <v>3250</v>
      </c>
      <c r="Y210" s="29">
        <v>3310</v>
      </c>
      <c r="Z210" s="29">
        <v>3335</v>
      </c>
      <c r="AA210" s="29">
        <v>3335</v>
      </c>
      <c r="AB210" s="29">
        <v>3325</v>
      </c>
      <c r="AC210" s="29">
        <v>3325</v>
      </c>
      <c r="AD210" s="29">
        <v>3325</v>
      </c>
      <c r="AE210" s="29">
        <v>3325</v>
      </c>
      <c r="AF210" s="29"/>
    </row>
    <row r="211" spans="1:32">
      <c r="A211" s="95">
        <v>44575</v>
      </c>
      <c r="B211" s="490">
        <v>23</v>
      </c>
      <c r="C211" s="486">
        <f t="shared" si="4"/>
        <v>7290</v>
      </c>
      <c r="D211" s="63">
        <v>243</v>
      </c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>
        <v>3275</v>
      </c>
      <c r="R211" s="29">
        <v>3235</v>
      </c>
      <c r="S211" s="29">
        <v>3212.5</v>
      </c>
      <c r="T211" s="29">
        <v>3235</v>
      </c>
      <c r="U211" s="29">
        <v>3185</v>
      </c>
      <c r="V211" s="29">
        <v>3175</v>
      </c>
      <c r="W211" s="29">
        <v>3225</v>
      </c>
      <c r="X211" s="29">
        <v>3250</v>
      </c>
      <c r="Y211" s="29">
        <v>3260</v>
      </c>
      <c r="Z211" s="29">
        <v>3260</v>
      </c>
      <c r="AA211" s="29">
        <v>3300</v>
      </c>
      <c r="AB211" s="29">
        <v>3325</v>
      </c>
      <c r="AC211" s="29">
        <v>3325</v>
      </c>
      <c r="AD211" s="29">
        <v>3325</v>
      </c>
      <c r="AE211" s="29">
        <v>3325</v>
      </c>
      <c r="AF211" s="29"/>
    </row>
    <row r="212" spans="1:32">
      <c r="A212" s="95">
        <v>44578</v>
      </c>
      <c r="B212" s="490">
        <v>22</v>
      </c>
      <c r="C212" s="486">
        <f t="shared" si="4"/>
        <v>3570</v>
      </c>
      <c r="D212" s="63">
        <v>119</v>
      </c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>
        <v>3275</v>
      </c>
      <c r="R212" s="29">
        <v>3150</v>
      </c>
      <c r="S212" s="29">
        <v>3190</v>
      </c>
      <c r="T212" s="29">
        <v>3200</v>
      </c>
      <c r="U212" s="29">
        <v>3185</v>
      </c>
      <c r="V212" s="29">
        <v>3175</v>
      </c>
      <c r="W212" s="29">
        <v>3210</v>
      </c>
      <c r="X212" s="29">
        <v>3230</v>
      </c>
      <c r="Y212" s="29">
        <v>3260</v>
      </c>
      <c r="Z212" s="29">
        <v>3260</v>
      </c>
      <c r="AA212" s="29">
        <v>3300</v>
      </c>
      <c r="AB212" s="29">
        <v>3325</v>
      </c>
      <c r="AC212" s="29">
        <v>3325</v>
      </c>
      <c r="AD212" s="29">
        <v>3325</v>
      </c>
      <c r="AE212" s="29">
        <v>3325</v>
      </c>
      <c r="AF212" s="29"/>
    </row>
    <row r="213" spans="1:32">
      <c r="A213" s="95">
        <v>44579</v>
      </c>
      <c r="B213" s="490">
        <v>24</v>
      </c>
      <c r="C213" s="486">
        <f t="shared" si="4"/>
        <v>6390</v>
      </c>
      <c r="D213" s="63">
        <v>213</v>
      </c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>
        <v>3275</v>
      </c>
      <c r="R213" s="29">
        <v>3095</v>
      </c>
      <c r="S213" s="29">
        <v>3120</v>
      </c>
      <c r="T213" s="29">
        <v>3125</v>
      </c>
      <c r="U213" s="29">
        <v>3095</v>
      </c>
      <c r="V213" s="29">
        <v>3135</v>
      </c>
      <c r="W213" s="29">
        <v>3140</v>
      </c>
      <c r="X213" s="29">
        <v>3225</v>
      </c>
      <c r="Y213" s="29">
        <v>3250</v>
      </c>
      <c r="Z213" s="29">
        <v>3250</v>
      </c>
      <c r="AA213" s="29">
        <v>3275</v>
      </c>
      <c r="AB213" s="29">
        <v>3300</v>
      </c>
      <c r="AC213" s="29">
        <v>3325</v>
      </c>
      <c r="AD213" s="29">
        <v>3325</v>
      </c>
      <c r="AE213" s="29">
        <v>3325</v>
      </c>
      <c r="AF213" s="29"/>
    </row>
    <row r="214" spans="1:32">
      <c r="A214" s="95">
        <v>44580</v>
      </c>
      <c r="B214" s="490">
        <v>83</v>
      </c>
      <c r="C214" s="486">
        <f t="shared" si="4"/>
        <v>43890</v>
      </c>
      <c r="D214" s="63">
        <v>1463</v>
      </c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>
        <v>3275</v>
      </c>
      <c r="R214" s="29">
        <v>3125</v>
      </c>
      <c r="S214" s="29">
        <v>3135</v>
      </c>
      <c r="T214" s="29">
        <v>3125</v>
      </c>
      <c r="U214" s="29">
        <v>3095</v>
      </c>
      <c r="V214" s="29">
        <v>3135</v>
      </c>
      <c r="W214" s="29">
        <v>3140</v>
      </c>
      <c r="X214" s="29">
        <v>3225</v>
      </c>
      <c r="Y214" s="29">
        <v>3220</v>
      </c>
      <c r="Z214" s="29">
        <v>3235</v>
      </c>
      <c r="AA214" s="29">
        <v>3252.5</v>
      </c>
      <c r="AB214" s="29">
        <v>3277.5</v>
      </c>
      <c r="AC214" s="29">
        <v>3290</v>
      </c>
      <c r="AD214" s="29">
        <v>3292.5</v>
      </c>
      <c r="AE214" s="29">
        <v>3250</v>
      </c>
      <c r="AF214" s="29"/>
    </row>
    <row r="215" spans="1:32">
      <c r="A215" s="95">
        <v>44581</v>
      </c>
      <c r="B215" s="490">
        <v>15</v>
      </c>
      <c r="C215" s="486">
        <f t="shared" si="4"/>
        <v>4410</v>
      </c>
      <c r="D215" s="63">
        <v>147</v>
      </c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>
        <v>3275</v>
      </c>
      <c r="R215" s="29">
        <v>3120</v>
      </c>
      <c r="S215" s="29">
        <v>3110</v>
      </c>
      <c r="T215" s="29">
        <v>3125</v>
      </c>
      <c r="U215" s="29">
        <v>3095</v>
      </c>
      <c r="V215" s="29">
        <v>3135</v>
      </c>
      <c r="W215" s="29">
        <v>3140</v>
      </c>
      <c r="X215" s="29">
        <v>3225</v>
      </c>
      <c r="Y215" s="29">
        <v>3220</v>
      </c>
      <c r="Z215" s="29">
        <v>3235</v>
      </c>
      <c r="AA215" s="29">
        <v>3252.5</v>
      </c>
      <c r="AB215" s="29">
        <v>3277.5</v>
      </c>
      <c r="AC215" s="29">
        <v>3290</v>
      </c>
      <c r="AD215" s="29">
        <v>3292.5</v>
      </c>
      <c r="AE215" s="29">
        <v>3250</v>
      </c>
      <c r="AF215" s="29"/>
    </row>
    <row r="216" spans="1:32">
      <c r="A216" s="95">
        <v>44582</v>
      </c>
      <c r="B216" s="490">
        <v>24</v>
      </c>
      <c r="C216" s="486">
        <f t="shared" si="4"/>
        <v>13740</v>
      </c>
      <c r="D216" s="63">
        <v>458</v>
      </c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>
        <v>3275</v>
      </c>
      <c r="R216" s="29">
        <v>3055</v>
      </c>
      <c r="S216" s="29">
        <v>3055</v>
      </c>
      <c r="T216" s="29">
        <v>3085</v>
      </c>
      <c r="U216" s="29">
        <v>3075</v>
      </c>
      <c r="V216" s="29">
        <v>3080</v>
      </c>
      <c r="W216" s="29">
        <v>3095</v>
      </c>
      <c r="X216" s="29">
        <v>3160</v>
      </c>
      <c r="Y216" s="29">
        <v>3200</v>
      </c>
      <c r="Z216" s="29">
        <v>3220</v>
      </c>
      <c r="AA216" s="29">
        <v>3220</v>
      </c>
      <c r="AB216" s="29">
        <v>3250</v>
      </c>
      <c r="AC216" s="29">
        <v>3280</v>
      </c>
      <c r="AD216" s="29">
        <v>3280</v>
      </c>
      <c r="AE216" s="29">
        <v>3205</v>
      </c>
      <c r="AF216" s="29"/>
    </row>
    <row r="217" spans="1:32">
      <c r="A217" s="95">
        <v>44585</v>
      </c>
      <c r="B217" s="490">
        <v>70</v>
      </c>
      <c r="C217" s="486">
        <f t="shared" si="4"/>
        <v>26280</v>
      </c>
      <c r="D217" s="63">
        <v>876</v>
      </c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>
        <v>3215</v>
      </c>
      <c r="R217" s="29">
        <v>2992</v>
      </c>
      <c r="S217" s="29">
        <v>3005</v>
      </c>
      <c r="T217" s="29">
        <v>3085</v>
      </c>
      <c r="U217" s="29">
        <v>3055</v>
      </c>
      <c r="V217" s="29">
        <v>3055</v>
      </c>
      <c r="W217" s="29">
        <v>3075</v>
      </c>
      <c r="X217" s="29">
        <v>3105</v>
      </c>
      <c r="Y217" s="29">
        <v>3152.5</v>
      </c>
      <c r="Z217" s="29">
        <v>3190</v>
      </c>
      <c r="AA217" s="29">
        <v>3200</v>
      </c>
      <c r="AB217" s="29">
        <v>3200</v>
      </c>
      <c r="AC217" s="29">
        <v>3200</v>
      </c>
      <c r="AD217" s="29">
        <v>3200</v>
      </c>
      <c r="AE217" s="29">
        <v>3165</v>
      </c>
      <c r="AF217" s="29"/>
    </row>
    <row r="218" spans="1:32">
      <c r="A218" s="95">
        <v>44586</v>
      </c>
      <c r="B218" s="490">
        <v>42</v>
      </c>
      <c r="C218" s="486">
        <f t="shared" si="4"/>
        <v>12930</v>
      </c>
      <c r="D218" s="63">
        <v>431</v>
      </c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>
        <v>3215</v>
      </c>
      <c r="R218" s="29">
        <v>2980</v>
      </c>
      <c r="S218" s="29">
        <v>2970</v>
      </c>
      <c r="T218" s="29">
        <v>3085</v>
      </c>
      <c r="U218" s="29">
        <v>3055</v>
      </c>
      <c r="V218" s="29">
        <v>3055</v>
      </c>
      <c r="W218" s="29">
        <v>3075</v>
      </c>
      <c r="X218" s="29">
        <v>3105</v>
      </c>
      <c r="Y218" s="29">
        <v>3152.5</v>
      </c>
      <c r="Z218" s="29">
        <v>3190</v>
      </c>
      <c r="AA218" s="29">
        <v>3212.5</v>
      </c>
      <c r="AB218" s="29">
        <v>3200</v>
      </c>
      <c r="AC218" s="29">
        <v>3200</v>
      </c>
      <c r="AD218" s="29">
        <v>3200</v>
      </c>
      <c r="AE218" s="29">
        <v>3165</v>
      </c>
      <c r="AF218" s="29"/>
    </row>
    <row r="219" spans="1:32">
      <c r="A219" s="95">
        <v>44587</v>
      </c>
      <c r="B219" s="490">
        <v>52</v>
      </c>
      <c r="C219" s="486">
        <f t="shared" si="4"/>
        <v>30180</v>
      </c>
      <c r="D219" s="63">
        <v>1006</v>
      </c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>
        <v>3215</v>
      </c>
      <c r="R219" s="29">
        <v>2985</v>
      </c>
      <c r="S219" s="29">
        <v>2970</v>
      </c>
      <c r="T219" s="29">
        <v>3050</v>
      </c>
      <c r="U219" s="29">
        <v>3055</v>
      </c>
      <c r="V219" s="29">
        <v>3055</v>
      </c>
      <c r="W219" s="29">
        <v>3075</v>
      </c>
      <c r="X219" s="29">
        <v>3105</v>
      </c>
      <c r="Y219" s="29">
        <v>3152.5</v>
      </c>
      <c r="Z219" s="29">
        <v>3190</v>
      </c>
      <c r="AA219" s="29">
        <v>3175</v>
      </c>
      <c r="AB219" s="29">
        <v>3182.5</v>
      </c>
      <c r="AC219" s="29">
        <v>3197.5</v>
      </c>
      <c r="AD219" s="29">
        <v>3197.5</v>
      </c>
      <c r="AE219" s="29">
        <v>3165</v>
      </c>
      <c r="AF219" s="29"/>
    </row>
    <row r="220" spans="1:32">
      <c r="A220" s="95">
        <v>44588</v>
      </c>
      <c r="B220" s="490">
        <v>27</v>
      </c>
      <c r="C220" s="486">
        <f t="shared" si="4"/>
        <v>7770</v>
      </c>
      <c r="D220" s="63">
        <v>259</v>
      </c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>
        <v>3210</v>
      </c>
      <c r="R220" s="29">
        <v>2975</v>
      </c>
      <c r="S220" s="29">
        <v>2975</v>
      </c>
      <c r="T220" s="29">
        <v>3050</v>
      </c>
      <c r="U220" s="29">
        <v>3055</v>
      </c>
      <c r="V220" s="29">
        <v>3055</v>
      </c>
      <c r="W220" s="29">
        <v>3075</v>
      </c>
      <c r="X220" s="29">
        <v>3105</v>
      </c>
      <c r="Y220" s="29">
        <v>3152.5</v>
      </c>
      <c r="Z220" s="29">
        <v>3190</v>
      </c>
      <c r="AA220" s="29">
        <v>3175</v>
      </c>
      <c r="AB220" s="29">
        <v>3182.5</v>
      </c>
      <c r="AC220" s="29">
        <v>3197.5</v>
      </c>
      <c r="AD220" s="29">
        <v>3197.5</v>
      </c>
      <c r="AE220" s="29">
        <v>3165</v>
      </c>
      <c r="AF220" s="29"/>
    </row>
    <row r="221" spans="1:32">
      <c r="A221" s="95">
        <v>44589</v>
      </c>
      <c r="B221" s="490">
        <v>18</v>
      </c>
      <c r="C221" s="486">
        <f t="shared" si="4"/>
        <v>2760</v>
      </c>
      <c r="D221" s="63">
        <v>92</v>
      </c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>
        <v>3210</v>
      </c>
      <c r="R221" s="29">
        <v>2975</v>
      </c>
      <c r="S221" s="29">
        <v>2995</v>
      </c>
      <c r="T221" s="29">
        <v>3050</v>
      </c>
      <c r="U221" s="29">
        <v>3055</v>
      </c>
      <c r="V221" s="29">
        <v>3055</v>
      </c>
      <c r="W221" s="29">
        <v>3075</v>
      </c>
      <c r="X221" s="29">
        <v>3105</v>
      </c>
      <c r="Y221" s="29">
        <v>3152.5</v>
      </c>
      <c r="Z221" s="29">
        <v>3190</v>
      </c>
      <c r="AA221" s="29">
        <v>3175</v>
      </c>
      <c r="AB221" s="29">
        <v>3182.5</v>
      </c>
      <c r="AC221" s="29">
        <v>3197.5</v>
      </c>
      <c r="AD221" s="29">
        <v>3197.5</v>
      </c>
      <c r="AE221" s="29">
        <v>3165</v>
      </c>
      <c r="AF221" s="29"/>
    </row>
    <row r="222" spans="1:32">
      <c r="A222" s="95">
        <v>44592</v>
      </c>
      <c r="B222" s="490">
        <v>6</v>
      </c>
      <c r="C222" s="486">
        <f t="shared" si="4"/>
        <v>750</v>
      </c>
      <c r="D222" s="63">
        <v>25</v>
      </c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72">
        <v>3179</v>
      </c>
      <c r="R222" s="29">
        <v>2975</v>
      </c>
      <c r="S222" s="29">
        <v>2980</v>
      </c>
      <c r="T222" s="29">
        <v>3050</v>
      </c>
      <c r="U222" s="29">
        <v>3055</v>
      </c>
      <c r="V222" s="29">
        <v>3055</v>
      </c>
      <c r="W222" s="29">
        <v>3075</v>
      </c>
      <c r="X222" s="29">
        <v>3105</v>
      </c>
      <c r="Y222" s="29">
        <v>3152.5</v>
      </c>
      <c r="Z222" s="29">
        <v>3190</v>
      </c>
      <c r="AA222" s="29">
        <v>3175</v>
      </c>
      <c r="AB222" s="29">
        <v>3182.5</v>
      </c>
      <c r="AC222" s="29">
        <v>3197.5</v>
      </c>
      <c r="AD222" s="29">
        <v>3197.5</v>
      </c>
      <c r="AE222" s="29">
        <v>3165</v>
      </c>
      <c r="AF222" s="29"/>
    </row>
    <row r="223" spans="1:32">
      <c r="A223" s="95">
        <v>44593</v>
      </c>
      <c r="B223" s="490">
        <v>27</v>
      </c>
      <c r="C223" s="486">
        <f t="shared" si="4"/>
        <v>5700</v>
      </c>
      <c r="D223" s="63">
        <v>190</v>
      </c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>
        <v>2920</v>
      </c>
      <c r="S223" s="29">
        <v>2950</v>
      </c>
      <c r="T223" s="29">
        <v>3030</v>
      </c>
      <c r="U223" s="29">
        <v>3035</v>
      </c>
      <c r="V223" s="29">
        <v>3045</v>
      </c>
      <c r="W223" s="29">
        <v>3075</v>
      </c>
      <c r="X223" s="29">
        <v>3105</v>
      </c>
      <c r="Y223" s="29">
        <v>3152.5</v>
      </c>
      <c r="Z223" s="29">
        <v>3190</v>
      </c>
      <c r="AA223" s="29">
        <v>3175</v>
      </c>
      <c r="AB223" s="29">
        <v>3182.5</v>
      </c>
      <c r="AC223" s="29">
        <v>3197.5</v>
      </c>
      <c r="AD223" s="29">
        <v>3197.5</v>
      </c>
      <c r="AE223" s="29">
        <v>3165</v>
      </c>
      <c r="AF223" s="29"/>
    </row>
    <row r="224" spans="1:32">
      <c r="A224" s="95">
        <v>44594</v>
      </c>
      <c r="B224" s="490">
        <v>31</v>
      </c>
      <c r="C224" s="486">
        <f t="shared" si="4"/>
        <v>10980</v>
      </c>
      <c r="D224" s="63">
        <v>366</v>
      </c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>
        <v>2880</v>
      </c>
      <c r="S224" s="29">
        <v>2900</v>
      </c>
      <c r="T224" s="29">
        <v>3030</v>
      </c>
      <c r="U224" s="29">
        <v>3035</v>
      </c>
      <c r="V224" s="29">
        <v>3045</v>
      </c>
      <c r="W224" s="29">
        <v>3075</v>
      </c>
      <c r="X224" s="29">
        <v>3105</v>
      </c>
      <c r="Y224" s="29">
        <v>3152.5</v>
      </c>
      <c r="Z224" s="29">
        <v>3190</v>
      </c>
      <c r="AA224" s="29">
        <v>3175</v>
      </c>
      <c r="AB224" s="29">
        <v>3182.5</v>
      </c>
      <c r="AC224" s="29">
        <v>3197.5</v>
      </c>
      <c r="AD224" s="29">
        <v>3197.5</v>
      </c>
      <c r="AE224" s="29">
        <v>3165</v>
      </c>
      <c r="AF224" s="29"/>
    </row>
    <row r="225" spans="1:32">
      <c r="A225" s="95">
        <v>44595</v>
      </c>
      <c r="B225" s="490">
        <v>2</v>
      </c>
      <c r="C225" s="486">
        <f t="shared" si="4"/>
        <v>120</v>
      </c>
      <c r="D225" s="63">
        <v>4</v>
      </c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>
        <v>2845</v>
      </c>
      <c r="S225" s="29">
        <v>2900</v>
      </c>
      <c r="T225" s="29">
        <v>3000</v>
      </c>
      <c r="U225" s="29">
        <v>3035</v>
      </c>
      <c r="V225" s="29">
        <v>3045</v>
      </c>
      <c r="W225" s="29">
        <v>3075</v>
      </c>
      <c r="X225" s="29">
        <v>3105</v>
      </c>
      <c r="Y225" s="29">
        <v>3152.5</v>
      </c>
      <c r="Z225" s="29">
        <v>3190</v>
      </c>
      <c r="AA225" s="29">
        <v>3175</v>
      </c>
      <c r="AB225" s="29">
        <v>3182.5</v>
      </c>
      <c r="AC225" s="29">
        <v>3197.5</v>
      </c>
      <c r="AD225" s="29">
        <v>3197.5</v>
      </c>
      <c r="AE225" s="29">
        <v>3165</v>
      </c>
      <c r="AF225" s="29"/>
    </row>
    <row r="226" spans="1:32">
      <c r="A226" s="95">
        <v>44596</v>
      </c>
      <c r="B226" s="490">
        <v>10</v>
      </c>
      <c r="C226" s="486">
        <f t="shared" si="4"/>
        <v>660</v>
      </c>
      <c r="D226" s="63">
        <v>22</v>
      </c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>
        <v>2845</v>
      </c>
      <c r="S226" s="29">
        <v>2900</v>
      </c>
      <c r="T226" s="29">
        <v>3000</v>
      </c>
      <c r="U226" s="29">
        <v>3035</v>
      </c>
      <c r="V226" s="29">
        <v>3045</v>
      </c>
      <c r="W226" s="29">
        <v>3075</v>
      </c>
      <c r="X226" s="29">
        <v>3105</v>
      </c>
      <c r="Y226" s="29">
        <v>3152.5</v>
      </c>
      <c r="Z226" s="29">
        <v>3190</v>
      </c>
      <c r="AA226" s="29">
        <v>3175</v>
      </c>
      <c r="AB226" s="29">
        <v>3182.5</v>
      </c>
      <c r="AC226" s="29">
        <v>3197.5</v>
      </c>
      <c r="AD226" s="29">
        <v>3197.5</v>
      </c>
      <c r="AE226" s="29">
        <v>3165</v>
      </c>
      <c r="AF226" s="29"/>
    </row>
    <row r="227" spans="1:32">
      <c r="A227" s="95">
        <v>44599</v>
      </c>
      <c r="B227" s="490">
        <v>27</v>
      </c>
      <c r="C227" s="486">
        <f t="shared" si="4"/>
        <v>3810</v>
      </c>
      <c r="D227" s="63">
        <v>127</v>
      </c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>
        <v>2900</v>
      </c>
      <c r="S227" s="29">
        <v>2900</v>
      </c>
      <c r="T227" s="29">
        <v>3000</v>
      </c>
      <c r="U227" s="29">
        <v>3035</v>
      </c>
      <c r="V227" s="29">
        <v>3045</v>
      </c>
      <c r="W227" s="29">
        <v>3075</v>
      </c>
      <c r="X227" s="29">
        <v>3105</v>
      </c>
      <c r="Y227" s="29">
        <v>3152.5</v>
      </c>
      <c r="Z227" s="29">
        <v>3190</v>
      </c>
      <c r="AA227" s="29">
        <v>3175</v>
      </c>
      <c r="AB227" s="29">
        <v>3182.5</v>
      </c>
      <c r="AC227" s="29">
        <v>3197.5</v>
      </c>
      <c r="AD227" s="29">
        <v>3197.5</v>
      </c>
      <c r="AE227" s="29">
        <v>3165</v>
      </c>
      <c r="AF227" s="29"/>
    </row>
    <row r="228" spans="1:32">
      <c r="A228" s="95">
        <v>44600</v>
      </c>
      <c r="B228" s="490">
        <v>13</v>
      </c>
      <c r="C228" s="486">
        <f t="shared" si="4"/>
        <v>2040</v>
      </c>
      <c r="D228" s="63">
        <v>68</v>
      </c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>
        <v>2935</v>
      </c>
      <c r="S228" s="29">
        <v>2910</v>
      </c>
      <c r="T228" s="29">
        <v>3025</v>
      </c>
      <c r="U228" s="29">
        <v>3035</v>
      </c>
      <c r="V228" s="29">
        <v>3045</v>
      </c>
      <c r="W228" s="29">
        <v>3060</v>
      </c>
      <c r="X228" s="29">
        <v>3085</v>
      </c>
      <c r="Y228" s="29">
        <v>3152.5</v>
      </c>
      <c r="Z228" s="29">
        <v>3190</v>
      </c>
      <c r="AA228" s="29">
        <v>3175</v>
      </c>
      <c r="AB228" s="29">
        <v>3182.5</v>
      </c>
      <c r="AC228" s="29">
        <v>3197.5</v>
      </c>
      <c r="AD228" s="29">
        <v>3197.5</v>
      </c>
      <c r="AE228" s="29">
        <v>3165</v>
      </c>
      <c r="AF228" s="29"/>
    </row>
    <row r="229" spans="1:32">
      <c r="A229" s="95">
        <v>44601</v>
      </c>
      <c r="B229" s="490">
        <v>20</v>
      </c>
      <c r="C229" s="486">
        <f t="shared" si="4"/>
        <v>8070</v>
      </c>
      <c r="D229" s="63">
        <v>269</v>
      </c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>
        <v>2960</v>
      </c>
      <c r="S229" s="29">
        <v>2955</v>
      </c>
      <c r="T229" s="29">
        <v>3025</v>
      </c>
      <c r="U229" s="29">
        <v>3035</v>
      </c>
      <c r="V229" s="29">
        <v>3045</v>
      </c>
      <c r="W229" s="29">
        <v>3060</v>
      </c>
      <c r="X229" s="29">
        <v>3085</v>
      </c>
      <c r="Y229" s="29">
        <v>3152.5</v>
      </c>
      <c r="Z229" s="29">
        <v>3190</v>
      </c>
      <c r="AA229" s="29">
        <v>3175</v>
      </c>
      <c r="AB229" s="29">
        <v>3200</v>
      </c>
      <c r="AC229" s="29">
        <v>3210</v>
      </c>
      <c r="AD229" s="29">
        <v>3210</v>
      </c>
      <c r="AE229" s="29">
        <v>3195</v>
      </c>
      <c r="AF229" s="29"/>
    </row>
    <row r="230" spans="1:32">
      <c r="A230" s="95">
        <v>44602</v>
      </c>
      <c r="B230" s="490">
        <v>47</v>
      </c>
      <c r="C230" s="486">
        <f t="shared" si="4"/>
        <v>13980</v>
      </c>
      <c r="D230" s="63">
        <v>466</v>
      </c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>
        <v>2960</v>
      </c>
      <c r="S230" s="29">
        <v>2955</v>
      </c>
      <c r="T230" s="29">
        <v>3025</v>
      </c>
      <c r="U230" s="29">
        <v>3035</v>
      </c>
      <c r="V230" s="29">
        <v>3045</v>
      </c>
      <c r="W230" s="29">
        <v>3060</v>
      </c>
      <c r="X230" s="29">
        <v>3085</v>
      </c>
      <c r="Y230" s="29">
        <v>3152.5</v>
      </c>
      <c r="Z230" s="29">
        <v>3190</v>
      </c>
      <c r="AA230" s="29">
        <v>3175</v>
      </c>
      <c r="AB230" s="29">
        <v>3200</v>
      </c>
      <c r="AC230" s="29">
        <v>3210</v>
      </c>
      <c r="AD230" s="29">
        <v>3210</v>
      </c>
      <c r="AE230" s="29">
        <v>3195</v>
      </c>
      <c r="AF230" s="29"/>
    </row>
    <row r="231" spans="1:32">
      <c r="A231" s="95">
        <v>44603</v>
      </c>
      <c r="B231" s="490">
        <v>1</v>
      </c>
      <c r="C231" s="486">
        <f t="shared" si="4"/>
        <v>30</v>
      </c>
      <c r="D231" s="63">
        <v>1</v>
      </c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>
        <v>2960</v>
      </c>
      <c r="S231" s="29">
        <v>2985</v>
      </c>
      <c r="T231" s="29">
        <v>3025</v>
      </c>
      <c r="U231" s="29">
        <v>3035</v>
      </c>
      <c r="V231" s="29">
        <v>3045</v>
      </c>
      <c r="W231" s="29">
        <v>3060</v>
      </c>
      <c r="X231" s="29">
        <v>3085</v>
      </c>
      <c r="Y231" s="29">
        <v>3152.5</v>
      </c>
      <c r="Z231" s="29">
        <v>3190</v>
      </c>
      <c r="AA231" s="29">
        <v>3175</v>
      </c>
      <c r="AB231" s="29">
        <v>3200</v>
      </c>
      <c r="AC231" s="29">
        <v>3210</v>
      </c>
      <c r="AD231" s="29">
        <v>3210</v>
      </c>
      <c r="AE231" s="29">
        <v>3195</v>
      </c>
      <c r="AF231" s="29"/>
    </row>
    <row r="232" spans="1:32">
      <c r="A232" s="95">
        <v>44606</v>
      </c>
      <c r="B232" s="490">
        <v>42</v>
      </c>
      <c r="C232" s="486">
        <f t="shared" si="4"/>
        <v>22680</v>
      </c>
      <c r="D232" s="63">
        <v>756</v>
      </c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>
        <v>3035</v>
      </c>
      <c r="S232" s="29">
        <v>3035</v>
      </c>
      <c r="T232" s="29">
        <v>3025</v>
      </c>
      <c r="U232" s="29">
        <v>3035</v>
      </c>
      <c r="V232" s="29">
        <v>3045</v>
      </c>
      <c r="W232" s="29">
        <v>3060</v>
      </c>
      <c r="X232" s="29">
        <v>3085</v>
      </c>
      <c r="Y232" s="29">
        <v>3152.5</v>
      </c>
      <c r="Z232" s="29">
        <v>3190</v>
      </c>
      <c r="AA232" s="29">
        <v>3175</v>
      </c>
      <c r="AB232" s="29">
        <v>3220</v>
      </c>
      <c r="AC232" s="29">
        <v>3230</v>
      </c>
      <c r="AD232" s="29">
        <v>3240</v>
      </c>
      <c r="AE232" s="29">
        <v>3230</v>
      </c>
      <c r="AF232" s="29"/>
    </row>
    <row r="233" spans="1:32">
      <c r="A233" s="95">
        <v>44607</v>
      </c>
      <c r="B233" s="490">
        <v>10</v>
      </c>
      <c r="C233" s="486">
        <f t="shared" si="4"/>
        <v>5400</v>
      </c>
      <c r="D233" s="63">
        <v>180</v>
      </c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>
        <v>3015</v>
      </c>
      <c r="S233" s="29">
        <v>2995</v>
      </c>
      <c r="T233" s="29">
        <v>3025</v>
      </c>
      <c r="U233" s="29">
        <v>3035</v>
      </c>
      <c r="V233" s="29">
        <v>3045</v>
      </c>
      <c r="W233" s="29">
        <v>3060</v>
      </c>
      <c r="X233" s="29">
        <v>3085</v>
      </c>
      <c r="Y233" s="29">
        <v>3152.5</v>
      </c>
      <c r="Z233" s="29">
        <v>3190</v>
      </c>
      <c r="AA233" s="29">
        <v>3175</v>
      </c>
      <c r="AB233" s="29">
        <v>3220</v>
      </c>
      <c r="AC233" s="29">
        <v>3230</v>
      </c>
      <c r="AD233" s="29">
        <v>3240</v>
      </c>
      <c r="AE233" s="29">
        <v>3230</v>
      </c>
      <c r="AF233" s="29"/>
    </row>
    <row r="234" spans="1:32">
      <c r="A234" s="95">
        <v>44608</v>
      </c>
      <c r="B234" s="490">
        <v>8</v>
      </c>
      <c r="C234" s="486">
        <f t="shared" si="4"/>
        <v>1500</v>
      </c>
      <c r="D234" s="63">
        <v>50</v>
      </c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>
        <v>3015</v>
      </c>
      <c r="S234" s="29">
        <v>2985</v>
      </c>
      <c r="T234" s="29">
        <v>3025</v>
      </c>
      <c r="U234" s="29">
        <v>3035</v>
      </c>
      <c r="V234" s="29">
        <v>3045</v>
      </c>
      <c r="W234" s="29">
        <v>3060</v>
      </c>
      <c r="X234" s="29">
        <v>3085</v>
      </c>
      <c r="Y234" s="29">
        <v>3152.5</v>
      </c>
      <c r="Z234" s="29">
        <v>3190</v>
      </c>
      <c r="AA234" s="29">
        <v>3175</v>
      </c>
      <c r="AB234" s="29">
        <v>3220</v>
      </c>
      <c r="AC234" s="29">
        <v>3230</v>
      </c>
      <c r="AD234" s="29">
        <v>3240</v>
      </c>
      <c r="AE234" s="29">
        <v>3230</v>
      </c>
      <c r="AF234" s="29"/>
    </row>
    <row r="235" spans="1:32">
      <c r="A235" s="95">
        <v>44609</v>
      </c>
      <c r="B235" s="490">
        <v>19</v>
      </c>
      <c r="C235" s="486">
        <f t="shared" si="4"/>
        <v>2730</v>
      </c>
      <c r="D235" s="63">
        <v>91</v>
      </c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>
        <v>3015</v>
      </c>
      <c r="S235" s="29">
        <v>2965</v>
      </c>
      <c r="T235" s="29">
        <v>3025</v>
      </c>
      <c r="U235" s="29">
        <v>3035</v>
      </c>
      <c r="V235" s="29">
        <v>3045</v>
      </c>
      <c r="W235" s="29">
        <v>3060</v>
      </c>
      <c r="X235" s="29">
        <v>3085</v>
      </c>
      <c r="Y235" s="29">
        <v>3152.5</v>
      </c>
      <c r="Z235" s="29">
        <v>3190</v>
      </c>
      <c r="AA235" s="29">
        <v>3175</v>
      </c>
      <c r="AB235" s="29">
        <v>3220</v>
      </c>
      <c r="AC235" s="29">
        <v>3230</v>
      </c>
      <c r="AD235" s="29">
        <v>3240</v>
      </c>
      <c r="AE235" s="29">
        <v>3230</v>
      </c>
      <c r="AF235" s="29"/>
    </row>
    <row r="236" spans="1:32">
      <c r="A236" s="95">
        <v>44610</v>
      </c>
      <c r="B236" s="490">
        <v>6</v>
      </c>
      <c r="C236" s="486">
        <f t="shared" si="4"/>
        <v>4230</v>
      </c>
      <c r="D236" s="63">
        <v>141</v>
      </c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>
        <v>3000</v>
      </c>
      <c r="S236" s="29">
        <v>2960</v>
      </c>
      <c r="T236" s="29">
        <v>2980</v>
      </c>
      <c r="U236" s="29">
        <v>3010</v>
      </c>
      <c r="V236" s="29">
        <v>3045</v>
      </c>
      <c r="W236" s="29">
        <v>3060</v>
      </c>
      <c r="X236" s="29">
        <v>3085</v>
      </c>
      <c r="Y236" s="29">
        <v>3152.5</v>
      </c>
      <c r="Z236" s="29">
        <v>3190</v>
      </c>
      <c r="AA236" s="29">
        <v>3175</v>
      </c>
      <c r="AB236" s="29">
        <v>3220</v>
      </c>
      <c r="AC236" s="29">
        <v>3230</v>
      </c>
      <c r="AD236" s="29">
        <v>3240</v>
      </c>
      <c r="AE236" s="29">
        <v>3230</v>
      </c>
      <c r="AF236" s="29"/>
    </row>
    <row r="237" spans="1:32">
      <c r="A237" s="95">
        <v>44613</v>
      </c>
      <c r="B237" s="490">
        <v>6</v>
      </c>
      <c r="C237" s="486">
        <f t="shared" si="4"/>
        <v>3300</v>
      </c>
      <c r="D237" s="63">
        <v>110</v>
      </c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>
        <v>3000</v>
      </c>
      <c r="S237" s="29">
        <v>2900</v>
      </c>
      <c r="T237" s="29">
        <v>2980</v>
      </c>
      <c r="U237" s="29">
        <v>3010</v>
      </c>
      <c r="V237" s="29">
        <v>3045</v>
      </c>
      <c r="W237" s="29">
        <v>3060</v>
      </c>
      <c r="X237" s="29">
        <v>3085</v>
      </c>
      <c r="Y237" s="29">
        <v>3152.5</v>
      </c>
      <c r="Z237" s="29">
        <v>3190</v>
      </c>
      <c r="AA237" s="29">
        <v>3175</v>
      </c>
      <c r="AB237" s="29">
        <v>3220</v>
      </c>
      <c r="AC237" s="29">
        <v>3230</v>
      </c>
      <c r="AD237" s="29">
        <v>3240</v>
      </c>
      <c r="AE237" s="29">
        <v>3230</v>
      </c>
      <c r="AF237" s="29"/>
    </row>
    <row r="238" spans="1:32">
      <c r="A238" s="95">
        <v>44614</v>
      </c>
      <c r="B238" s="490">
        <v>21</v>
      </c>
      <c r="C238" s="486">
        <f t="shared" si="4"/>
        <v>4950</v>
      </c>
      <c r="D238" s="63">
        <v>165</v>
      </c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>
        <v>3000</v>
      </c>
      <c r="S238" s="29">
        <v>2875</v>
      </c>
      <c r="T238" s="29">
        <v>2945</v>
      </c>
      <c r="U238" s="29">
        <v>2985</v>
      </c>
      <c r="V238" s="29">
        <v>3017.5</v>
      </c>
      <c r="W238" s="29">
        <v>3020</v>
      </c>
      <c r="X238" s="29">
        <v>3075</v>
      </c>
      <c r="Y238" s="29">
        <v>3120</v>
      </c>
      <c r="Z238" s="29">
        <v>3190</v>
      </c>
      <c r="AA238" s="29">
        <v>3175</v>
      </c>
      <c r="AB238" s="29">
        <v>3220</v>
      </c>
      <c r="AC238" s="29">
        <v>3230</v>
      </c>
      <c r="AD238" s="29">
        <v>3240</v>
      </c>
      <c r="AE238" s="29">
        <v>3230</v>
      </c>
      <c r="AF238" s="29"/>
    </row>
    <row r="239" spans="1:32">
      <c r="A239" s="95">
        <v>44615</v>
      </c>
      <c r="B239" s="490">
        <v>39</v>
      </c>
      <c r="C239" s="486">
        <f t="shared" si="4"/>
        <v>5040</v>
      </c>
      <c r="D239" s="63">
        <v>168</v>
      </c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>
        <v>3000</v>
      </c>
      <c r="S239" s="29">
        <v>2882.5</v>
      </c>
      <c r="T239" s="29">
        <v>2947.5</v>
      </c>
      <c r="U239" s="29">
        <v>2957.5</v>
      </c>
      <c r="V239" s="29">
        <v>2975</v>
      </c>
      <c r="W239" s="29">
        <v>3020</v>
      </c>
      <c r="X239" s="29">
        <v>3075</v>
      </c>
      <c r="Y239" s="29">
        <v>3120</v>
      </c>
      <c r="Z239" s="29">
        <v>3190</v>
      </c>
      <c r="AA239" s="29">
        <v>3175</v>
      </c>
      <c r="AB239" s="29">
        <v>3200</v>
      </c>
      <c r="AC239" s="29">
        <v>3200</v>
      </c>
      <c r="AD239" s="29">
        <v>3200</v>
      </c>
      <c r="AE239" s="29">
        <v>3230</v>
      </c>
      <c r="AF239" s="29"/>
    </row>
    <row r="240" spans="1:32">
      <c r="A240" s="95">
        <v>44616</v>
      </c>
      <c r="B240" s="490">
        <v>27</v>
      </c>
      <c r="C240" s="486">
        <f t="shared" si="4"/>
        <v>8310</v>
      </c>
      <c r="D240" s="63">
        <v>277</v>
      </c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>
        <v>2955</v>
      </c>
      <c r="S240" s="29">
        <v>2965</v>
      </c>
      <c r="T240" s="29">
        <v>2982.5</v>
      </c>
      <c r="U240" s="29">
        <v>2957.5</v>
      </c>
      <c r="V240" s="29">
        <v>2975</v>
      </c>
      <c r="W240" s="29">
        <v>3020</v>
      </c>
      <c r="X240" s="29">
        <v>3075</v>
      </c>
      <c r="Y240" s="29">
        <v>3120</v>
      </c>
      <c r="Z240" s="29">
        <v>3190</v>
      </c>
      <c r="AA240" s="29">
        <v>3175</v>
      </c>
      <c r="AB240" s="29">
        <v>3200</v>
      </c>
      <c r="AC240" s="29">
        <v>3200</v>
      </c>
      <c r="AD240" s="29">
        <v>3200</v>
      </c>
      <c r="AE240" s="29">
        <v>3230</v>
      </c>
      <c r="AF240" s="29"/>
    </row>
    <row r="241" spans="1:32">
      <c r="A241" s="95">
        <v>44617</v>
      </c>
      <c r="B241" s="490">
        <v>30</v>
      </c>
      <c r="C241" s="486">
        <f t="shared" si="4"/>
        <v>5100</v>
      </c>
      <c r="D241" s="63">
        <v>170</v>
      </c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>
        <v>2936</v>
      </c>
      <c r="S241" s="29">
        <v>2940</v>
      </c>
      <c r="T241" s="29">
        <v>2982.5</v>
      </c>
      <c r="U241" s="29">
        <v>2957.5</v>
      </c>
      <c r="V241" s="29">
        <v>2975</v>
      </c>
      <c r="W241" s="29">
        <v>3020</v>
      </c>
      <c r="X241" s="29">
        <v>3075</v>
      </c>
      <c r="Y241" s="29">
        <v>3120</v>
      </c>
      <c r="Z241" s="29">
        <v>3190</v>
      </c>
      <c r="AA241" s="29">
        <v>3175</v>
      </c>
      <c r="AB241" s="29">
        <v>3200</v>
      </c>
      <c r="AC241" s="29">
        <v>3200</v>
      </c>
      <c r="AD241" s="29">
        <v>3200</v>
      </c>
      <c r="AE241" s="29">
        <v>3230</v>
      </c>
      <c r="AF241" s="29"/>
    </row>
    <row r="242" spans="1:32">
      <c r="A242" s="95">
        <v>44620</v>
      </c>
      <c r="B242" s="492">
        <v>0</v>
      </c>
      <c r="C242" s="483">
        <f t="shared" si="4"/>
        <v>0</v>
      </c>
      <c r="D242" s="476">
        <v>0</v>
      </c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44">
        <v>2936</v>
      </c>
      <c r="S242" s="244">
        <v>2940</v>
      </c>
      <c r="T242" s="244">
        <v>2982.5</v>
      </c>
      <c r="U242" s="244">
        <v>2957.5</v>
      </c>
      <c r="V242" s="244">
        <v>2975</v>
      </c>
      <c r="W242" s="244">
        <v>3020</v>
      </c>
      <c r="X242" s="244">
        <v>3075</v>
      </c>
      <c r="Y242" s="244">
        <v>3120</v>
      </c>
      <c r="Z242" s="244">
        <v>3190</v>
      </c>
      <c r="AA242" s="244">
        <v>3175</v>
      </c>
      <c r="AB242" s="244">
        <v>3200</v>
      </c>
      <c r="AC242" s="244">
        <v>3200</v>
      </c>
      <c r="AD242" s="244">
        <v>3200</v>
      </c>
      <c r="AE242" s="244">
        <v>3230</v>
      </c>
      <c r="AF242" s="29"/>
    </row>
    <row r="243" spans="1:32">
      <c r="A243" s="95">
        <v>44621</v>
      </c>
      <c r="B243" s="492">
        <v>0</v>
      </c>
      <c r="C243" s="483">
        <f t="shared" ref="C243" si="5">+D243*30</f>
        <v>0</v>
      </c>
      <c r="D243" s="476">
        <v>0</v>
      </c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44">
        <v>2936</v>
      </c>
      <c r="S243" s="244">
        <v>2940</v>
      </c>
      <c r="T243" s="244">
        <v>2982.5</v>
      </c>
      <c r="U243" s="244">
        <v>2957.5</v>
      </c>
      <c r="V243" s="244">
        <v>2975</v>
      </c>
      <c r="W243" s="244">
        <v>3020</v>
      </c>
      <c r="X243" s="244">
        <v>3075</v>
      </c>
      <c r="Y243" s="244">
        <v>3120</v>
      </c>
      <c r="Z243" s="244">
        <v>3190</v>
      </c>
      <c r="AA243" s="244">
        <v>3175</v>
      </c>
      <c r="AB243" s="244">
        <v>3200</v>
      </c>
      <c r="AC243" s="244">
        <v>3200</v>
      </c>
      <c r="AD243" s="244">
        <v>3200</v>
      </c>
      <c r="AE243" s="244">
        <v>3230</v>
      </c>
    </row>
    <row r="244" spans="1:32">
      <c r="A244" s="95">
        <v>44622</v>
      </c>
      <c r="B244" s="490">
        <v>38</v>
      </c>
      <c r="C244" s="486">
        <f t="shared" si="4"/>
        <v>10860</v>
      </c>
      <c r="D244" s="63">
        <v>362</v>
      </c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>
        <v>3090</v>
      </c>
      <c r="T244" s="29">
        <v>3080</v>
      </c>
      <c r="U244" s="29">
        <v>3100</v>
      </c>
      <c r="V244" s="29">
        <v>3122.5</v>
      </c>
      <c r="W244" s="29">
        <v>3167.5</v>
      </c>
      <c r="X244" s="29">
        <v>3200</v>
      </c>
      <c r="Y244" s="29">
        <v>3120</v>
      </c>
      <c r="Z244" s="29">
        <v>3190</v>
      </c>
      <c r="AA244" s="29">
        <v>3275</v>
      </c>
      <c r="AB244" s="29">
        <v>3275</v>
      </c>
      <c r="AC244" s="29">
        <v>3277.5</v>
      </c>
      <c r="AD244">
        <v>3277.5</v>
      </c>
      <c r="AE244">
        <v>3230</v>
      </c>
    </row>
    <row r="245" spans="1:32">
      <c r="A245" s="95">
        <v>44623</v>
      </c>
      <c r="B245" s="490">
        <v>58</v>
      </c>
      <c r="C245" s="486">
        <f t="shared" si="4"/>
        <v>12870</v>
      </c>
      <c r="D245" s="63">
        <v>429</v>
      </c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>
        <v>3070</v>
      </c>
      <c r="T245" s="29">
        <v>3080</v>
      </c>
      <c r="U245" s="29">
        <v>3100</v>
      </c>
      <c r="V245" s="29">
        <v>3122.5</v>
      </c>
      <c r="W245" s="29">
        <v>3167.5</v>
      </c>
      <c r="X245" s="29">
        <v>3200</v>
      </c>
      <c r="Y245" s="29">
        <v>3120</v>
      </c>
      <c r="Z245" s="29">
        <v>3190</v>
      </c>
      <c r="AA245" s="29">
        <v>3225</v>
      </c>
      <c r="AB245" s="29">
        <v>3225</v>
      </c>
      <c r="AC245">
        <v>3225</v>
      </c>
      <c r="AD245">
        <v>3230</v>
      </c>
      <c r="AE245">
        <v>3225</v>
      </c>
    </row>
    <row r="246" spans="1:32">
      <c r="A246" s="95">
        <v>44624</v>
      </c>
      <c r="B246" s="490">
        <v>5</v>
      </c>
      <c r="C246" s="486">
        <f t="shared" si="4"/>
        <v>1080</v>
      </c>
      <c r="D246" s="63">
        <v>36</v>
      </c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>
        <v>3125</v>
      </c>
      <c r="T246" s="29">
        <v>3125</v>
      </c>
      <c r="U246" s="29">
        <v>3100</v>
      </c>
      <c r="V246" s="29">
        <v>3122.5</v>
      </c>
      <c r="W246" s="29">
        <v>3167.5</v>
      </c>
      <c r="X246" s="29">
        <v>3200</v>
      </c>
      <c r="Y246" s="29">
        <v>3120</v>
      </c>
      <c r="Z246" s="29">
        <v>3190</v>
      </c>
      <c r="AA246" s="29">
        <v>3205</v>
      </c>
      <c r="AB246" s="29">
        <v>3205</v>
      </c>
      <c r="AC246">
        <v>3212.5</v>
      </c>
      <c r="AD246">
        <v>3212.5</v>
      </c>
      <c r="AE246">
        <v>3205</v>
      </c>
    </row>
    <row r="247" spans="1:32">
      <c r="A247" s="95">
        <v>44627</v>
      </c>
      <c r="B247" s="490">
        <v>32</v>
      </c>
      <c r="C247" s="486">
        <f t="shared" si="4"/>
        <v>8490</v>
      </c>
      <c r="D247" s="63">
        <v>283</v>
      </c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>
        <v>3200</v>
      </c>
      <c r="T247" s="29">
        <v>3125</v>
      </c>
      <c r="U247" s="29">
        <v>3150</v>
      </c>
      <c r="V247" s="29">
        <v>3150</v>
      </c>
      <c r="W247" s="29">
        <v>3167.5</v>
      </c>
      <c r="X247" s="29">
        <v>3200</v>
      </c>
      <c r="Y247" s="29">
        <v>3160</v>
      </c>
      <c r="Z247" s="29">
        <v>3190</v>
      </c>
      <c r="AA247" s="29">
        <v>3205</v>
      </c>
      <c r="AB247" s="29">
        <v>3230</v>
      </c>
      <c r="AC247">
        <v>3230</v>
      </c>
      <c r="AD247">
        <v>3230</v>
      </c>
      <c r="AE247">
        <v>3205</v>
      </c>
    </row>
    <row r="248" spans="1:32">
      <c r="A248" s="95">
        <v>44628</v>
      </c>
      <c r="B248" s="490">
        <v>40</v>
      </c>
      <c r="C248" s="486">
        <f t="shared" si="4"/>
        <v>15120</v>
      </c>
      <c r="D248" s="63">
        <v>504</v>
      </c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>
        <v>3200</v>
      </c>
      <c r="T248" s="29">
        <v>3150</v>
      </c>
      <c r="U248" s="29">
        <v>3150</v>
      </c>
      <c r="V248" s="29">
        <v>3150</v>
      </c>
      <c r="W248" s="29">
        <v>3167.5</v>
      </c>
      <c r="X248" s="29">
        <v>3200</v>
      </c>
      <c r="Y248" s="29">
        <v>3195</v>
      </c>
      <c r="Z248" s="29">
        <v>3202.5</v>
      </c>
      <c r="AA248" s="29">
        <v>3205</v>
      </c>
      <c r="AB248" s="29">
        <v>3230</v>
      </c>
      <c r="AC248">
        <v>3230</v>
      </c>
      <c r="AD248">
        <v>3230</v>
      </c>
      <c r="AE248">
        <v>3205</v>
      </c>
    </row>
    <row r="249" spans="1:32">
      <c r="A249" s="95">
        <v>44629</v>
      </c>
      <c r="B249" s="490">
        <v>12</v>
      </c>
      <c r="C249" s="486">
        <f t="shared" si="4"/>
        <v>3390</v>
      </c>
      <c r="D249" s="63">
        <v>113</v>
      </c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>
        <v>3200</v>
      </c>
      <c r="T249" s="29">
        <v>3150</v>
      </c>
      <c r="U249" s="29">
        <v>3150</v>
      </c>
      <c r="V249" s="29">
        <v>3150</v>
      </c>
      <c r="W249" s="29">
        <v>3150</v>
      </c>
      <c r="X249" s="29">
        <v>3135</v>
      </c>
      <c r="Y249" s="29">
        <v>3195</v>
      </c>
      <c r="Z249" s="29">
        <v>3202.5</v>
      </c>
      <c r="AA249" s="29">
        <v>3205</v>
      </c>
      <c r="AB249" s="29">
        <v>3230</v>
      </c>
      <c r="AC249">
        <v>3230</v>
      </c>
      <c r="AD249">
        <v>3230</v>
      </c>
      <c r="AE249">
        <v>3205</v>
      </c>
    </row>
    <row r="250" spans="1:32">
      <c r="A250" s="95">
        <v>44630</v>
      </c>
      <c r="B250" s="490">
        <v>77</v>
      </c>
      <c r="C250" s="486">
        <f t="shared" si="4"/>
        <v>19080</v>
      </c>
      <c r="D250" s="63">
        <v>636</v>
      </c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>
        <v>3305</v>
      </c>
      <c r="T250" s="29">
        <v>3285</v>
      </c>
      <c r="U250" s="29">
        <v>3255</v>
      </c>
      <c r="V250" s="29">
        <v>3275</v>
      </c>
      <c r="W250" s="29">
        <v>3275</v>
      </c>
      <c r="X250" s="29">
        <v>3245</v>
      </c>
      <c r="Y250" s="29">
        <v>3275</v>
      </c>
      <c r="Z250" s="29">
        <v>3255</v>
      </c>
      <c r="AA250" s="29">
        <v>3230</v>
      </c>
      <c r="AB250" s="29">
        <v>3230</v>
      </c>
      <c r="AC250">
        <v>3275</v>
      </c>
      <c r="AD250">
        <v>3275</v>
      </c>
      <c r="AE250">
        <v>3210</v>
      </c>
    </row>
    <row r="251" spans="1:32">
      <c r="A251" s="95">
        <v>44631</v>
      </c>
      <c r="B251" s="490">
        <v>76</v>
      </c>
      <c r="C251" s="486">
        <f t="shared" si="4"/>
        <v>27930</v>
      </c>
      <c r="D251" s="63">
        <v>931</v>
      </c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>
        <v>3305</v>
      </c>
      <c r="T251" s="29">
        <v>3285</v>
      </c>
      <c r="U251" s="29">
        <v>3255</v>
      </c>
      <c r="V251" s="29">
        <v>3265</v>
      </c>
      <c r="W251" s="29">
        <v>3265</v>
      </c>
      <c r="X251" s="29">
        <v>3275</v>
      </c>
      <c r="Y251" s="29">
        <v>3300</v>
      </c>
      <c r="Z251" s="29">
        <v>3297.5</v>
      </c>
      <c r="AA251" s="29">
        <v>3310</v>
      </c>
      <c r="AB251" s="29">
        <v>3330</v>
      </c>
      <c r="AC251">
        <v>3330</v>
      </c>
      <c r="AD251">
        <v>3330</v>
      </c>
      <c r="AE251">
        <v>3310</v>
      </c>
    </row>
    <row r="252" spans="1:32">
      <c r="A252" s="95">
        <v>44634</v>
      </c>
      <c r="B252" s="490">
        <v>30</v>
      </c>
      <c r="C252" s="486">
        <f t="shared" si="4"/>
        <v>9060</v>
      </c>
      <c r="D252" s="63">
        <v>302</v>
      </c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>
        <v>3360</v>
      </c>
      <c r="T252" s="29">
        <v>3285</v>
      </c>
      <c r="U252" s="29">
        <v>3255</v>
      </c>
      <c r="V252" s="29">
        <v>3245</v>
      </c>
      <c r="W252" s="29">
        <v>3265</v>
      </c>
      <c r="X252" s="29">
        <v>3275</v>
      </c>
      <c r="Y252" s="29">
        <v>3275</v>
      </c>
      <c r="Z252" s="29">
        <v>3297.5</v>
      </c>
      <c r="AA252" s="29">
        <v>3310</v>
      </c>
      <c r="AB252" s="29">
        <v>3330</v>
      </c>
      <c r="AC252">
        <v>3330</v>
      </c>
      <c r="AD252">
        <v>3330</v>
      </c>
      <c r="AE252">
        <v>3310</v>
      </c>
    </row>
    <row r="253" spans="1:32">
      <c r="A253" s="95">
        <v>44635</v>
      </c>
      <c r="B253" s="490">
        <v>27</v>
      </c>
      <c r="C253" s="486">
        <f t="shared" si="4"/>
        <v>4260</v>
      </c>
      <c r="D253" s="63">
        <v>142</v>
      </c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>
        <v>3282.5</v>
      </c>
      <c r="T253" s="29">
        <v>3175</v>
      </c>
      <c r="U253" s="29">
        <v>3185</v>
      </c>
      <c r="V253" s="29">
        <v>3195</v>
      </c>
      <c r="W253" s="29">
        <v>3220</v>
      </c>
      <c r="X253" s="29">
        <v>3235</v>
      </c>
      <c r="Y253" s="29">
        <v>3240</v>
      </c>
      <c r="Z253" s="29">
        <v>3290</v>
      </c>
      <c r="AA253" s="29">
        <v>3290</v>
      </c>
      <c r="AB253" s="29">
        <v>3295</v>
      </c>
      <c r="AC253">
        <v>3295</v>
      </c>
      <c r="AD253">
        <v>3295</v>
      </c>
      <c r="AE253">
        <v>3310</v>
      </c>
    </row>
    <row r="254" spans="1:32">
      <c r="A254" s="95">
        <v>44636</v>
      </c>
      <c r="B254" s="490">
        <v>18</v>
      </c>
      <c r="C254" s="486">
        <f t="shared" si="4"/>
        <v>13650</v>
      </c>
      <c r="D254" s="63">
        <v>455</v>
      </c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>
        <v>3282.5</v>
      </c>
      <c r="T254" s="29">
        <v>3175</v>
      </c>
      <c r="U254" s="29">
        <v>3155</v>
      </c>
      <c r="V254" s="29">
        <v>3160</v>
      </c>
      <c r="W254" s="29">
        <v>3220</v>
      </c>
      <c r="X254" s="29">
        <v>3200</v>
      </c>
      <c r="Y254" s="29">
        <v>3205</v>
      </c>
      <c r="Z254" s="29">
        <v>3290</v>
      </c>
      <c r="AA254" s="29">
        <v>3290</v>
      </c>
      <c r="AB254" s="29">
        <v>3275</v>
      </c>
      <c r="AC254">
        <v>3280</v>
      </c>
      <c r="AD254">
        <v>3280</v>
      </c>
      <c r="AE254">
        <v>3310</v>
      </c>
    </row>
    <row r="255" spans="1:32">
      <c r="A255" s="95">
        <v>44637</v>
      </c>
      <c r="B255" s="490">
        <v>14</v>
      </c>
      <c r="C255" s="486">
        <f t="shared" si="4"/>
        <v>3300</v>
      </c>
      <c r="D255" s="63">
        <v>110</v>
      </c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>
        <v>3282.5</v>
      </c>
      <c r="T255" s="29">
        <v>3175</v>
      </c>
      <c r="U255" s="29">
        <v>3155</v>
      </c>
      <c r="V255" s="29">
        <v>3170</v>
      </c>
      <c r="W255" s="29">
        <v>3220</v>
      </c>
      <c r="X255" s="29">
        <v>3200</v>
      </c>
      <c r="Y255" s="29">
        <v>3245</v>
      </c>
      <c r="Z255" s="29">
        <v>3290</v>
      </c>
      <c r="AA255" s="29">
        <v>3290</v>
      </c>
      <c r="AB255" s="29">
        <v>3300</v>
      </c>
      <c r="AC255">
        <v>3280</v>
      </c>
      <c r="AD255">
        <v>3280</v>
      </c>
      <c r="AE255">
        <v>3310</v>
      </c>
    </row>
    <row r="256" spans="1:32">
      <c r="A256" s="95">
        <v>44638</v>
      </c>
      <c r="B256" s="490">
        <v>16</v>
      </c>
      <c r="C256" s="486">
        <f t="shared" si="4"/>
        <v>3750</v>
      </c>
      <c r="D256" s="63">
        <v>125</v>
      </c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>
        <v>3282.5</v>
      </c>
      <c r="T256" s="29">
        <v>3175</v>
      </c>
      <c r="U256" s="29">
        <v>3155</v>
      </c>
      <c r="V256" s="29">
        <v>3150</v>
      </c>
      <c r="W256" s="29">
        <v>3175</v>
      </c>
      <c r="X256" s="29">
        <v>3200</v>
      </c>
      <c r="Y256" s="29">
        <v>3225</v>
      </c>
      <c r="Z256" s="29">
        <v>3290</v>
      </c>
      <c r="AA256" s="29">
        <v>3290</v>
      </c>
      <c r="AB256" s="29">
        <v>3300</v>
      </c>
      <c r="AC256">
        <v>3260</v>
      </c>
      <c r="AD256">
        <v>3260</v>
      </c>
      <c r="AE256">
        <v>3310</v>
      </c>
    </row>
    <row r="257" spans="1:31">
      <c r="A257" s="95">
        <v>44641</v>
      </c>
      <c r="B257" s="490">
        <v>36</v>
      </c>
      <c r="C257" s="486">
        <f t="shared" si="4"/>
        <v>10080</v>
      </c>
      <c r="D257" s="63">
        <v>336</v>
      </c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>
        <v>3280</v>
      </c>
      <c r="T257" s="29">
        <v>3175</v>
      </c>
      <c r="U257" s="29">
        <v>3155</v>
      </c>
      <c r="V257" s="29">
        <v>3205</v>
      </c>
      <c r="W257" s="29">
        <v>3175</v>
      </c>
      <c r="X257" s="29">
        <v>3200</v>
      </c>
      <c r="Y257" s="29">
        <v>3225</v>
      </c>
      <c r="Z257" s="29">
        <v>3265</v>
      </c>
      <c r="AA257" s="29">
        <v>3290</v>
      </c>
      <c r="AB257" s="29">
        <v>3300</v>
      </c>
      <c r="AC257">
        <v>3260</v>
      </c>
      <c r="AD257">
        <v>3260</v>
      </c>
      <c r="AE257">
        <v>3310</v>
      </c>
    </row>
    <row r="258" spans="1:31">
      <c r="A258" s="95">
        <v>44642</v>
      </c>
      <c r="B258" s="490">
        <v>9</v>
      </c>
      <c r="C258" s="486">
        <f t="shared" si="4"/>
        <v>2790</v>
      </c>
      <c r="D258" s="63">
        <v>93</v>
      </c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>
        <v>3268.5</v>
      </c>
      <c r="T258" s="29">
        <v>3175</v>
      </c>
      <c r="U258" s="29">
        <v>3155</v>
      </c>
      <c r="V258" s="29">
        <v>3150</v>
      </c>
      <c r="W258" s="29">
        <v>3150</v>
      </c>
      <c r="X258" s="29">
        <v>3185</v>
      </c>
      <c r="Y258" s="29">
        <v>3205</v>
      </c>
      <c r="Z258" s="29">
        <v>3265</v>
      </c>
      <c r="AA258" s="29">
        <v>3290</v>
      </c>
      <c r="AB258" s="29">
        <v>3300</v>
      </c>
      <c r="AC258">
        <v>3260</v>
      </c>
      <c r="AD258">
        <v>3275</v>
      </c>
      <c r="AE258">
        <v>3275</v>
      </c>
    </row>
    <row r="259" spans="1:31">
      <c r="A259" s="95">
        <v>44643</v>
      </c>
      <c r="B259" s="490">
        <v>38</v>
      </c>
      <c r="C259" s="486">
        <f t="shared" si="4"/>
        <v>11100</v>
      </c>
      <c r="D259" s="63">
        <v>370</v>
      </c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>
        <v>3242.5</v>
      </c>
      <c r="T259" s="29">
        <v>3227.5</v>
      </c>
      <c r="U259" s="29">
        <v>3207.5</v>
      </c>
      <c r="V259" s="29">
        <v>3220</v>
      </c>
      <c r="W259" s="29">
        <v>3205</v>
      </c>
      <c r="X259" s="29">
        <v>3235</v>
      </c>
      <c r="Y259" s="29">
        <v>3235</v>
      </c>
      <c r="Z259" s="29">
        <v>3292.5</v>
      </c>
      <c r="AA259" s="29">
        <v>3290</v>
      </c>
      <c r="AB259" s="29">
        <v>3300</v>
      </c>
      <c r="AC259">
        <v>3295</v>
      </c>
      <c r="AD259">
        <v>3295</v>
      </c>
      <c r="AE259">
        <v>3295</v>
      </c>
    </row>
    <row r="260" spans="1:31">
      <c r="A260" s="95">
        <v>44644</v>
      </c>
      <c r="B260" s="490">
        <v>30</v>
      </c>
      <c r="C260" s="486">
        <f t="shared" si="4"/>
        <v>5280</v>
      </c>
      <c r="D260" s="63">
        <v>176</v>
      </c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>
        <v>3242.5</v>
      </c>
      <c r="T260" s="29">
        <v>3227.5</v>
      </c>
      <c r="U260" s="29">
        <v>3207.5</v>
      </c>
      <c r="V260" s="29">
        <v>3195</v>
      </c>
      <c r="W260" s="29">
        <v>3205</v>
      </c>
      <c r="X260" s="29">
        <v>3235</v>
      </c>
      <c r="Y260" s="29">
        <v>3235</v>
      </c>
      <c r="Z260" s="29">
        <v>3292.5</v>
      </c>
      <c r="AA260" s="29">
        <v>3290</v>
      </c>
      <c r="AB260" s="29">
        <v>3300</v>
      </c>
      <c r="AC260">
        <v>3295</v>
      </c>
      <c r="AD260">
        <v>3295</v>
      </c>
      <c r="AE260">
        <v>3295</v>
      </c>
    </row>
    <row r="261" spans="1:31">
      <c r="A261" s="95">
        <v>44645</v>
      </c>
      <c r="B261" s="490">
        <v>39</v>
      </c>
      <c r="C261" s="486">
        <f t="shared" si="4"/>
        <v>22770</v>
      </c>
      <c r="D261" s="63">
        <v>759</v>
      </c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>
        <v>3400</v>
      </c>
      <c r="T261" s="29">
        <v>3265</v>
      </c>
      <c r="U261" s="29">
        <v>3155</v>
      </c>
      <c r="V261" s="29">
        <v>3155</v>
      </c>
      <c r="W261" s="29">
        <v>3155</v>
      </c>
      <c r="X261" s="29">
        <v>3235</v>
      </c>
      <c r="Y261" s="29">
        <v>3235</v>
      </c>
      <c r="Z261" s="29">
        <v>3292.5</v>
      </c>
      <c r="AA261" s="29">
        <v>3290</v>
      </c>
      <c r="AB261" s="29">
        <v>3300</v>
      </c>
      <c r="AC261">
        <v>3290</v>
      </c>
      <c r="AD261">
        <v>3290</v>
      </c>
      <c r="AE261">
        <v>3295</v>
      </c>
    </row>
    <row r="262" spans="1:31">
      <c r="A262" s="95">
        <v>44648</v>
      </c>
      <c r="B262" s="490">
        <v>27</v>
      </c>
      <c r="C262" s="486">
        <f t="shared" ref="C262:C327" si="6">+D262*30</f>
        <v>4770</v>
      </c>
      <c r="D262" s="63">
        <v>159</v>
      </c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>
        <v>3455</v>
      </c>
      <c r="T262" s="29">
        <v>3265</v>
      </c>
      <c r="U262" s="29">
        <v>3130</v>
      </c>
      <c r="V262" s="29">
        <v>3135</v>
      </c>
      <c r="W262" s="29">
        <v>3155</v>
      </c>
      <c r="X262" s="29">
        <v>3210</v>
      </c>
      <c r="Y262" s="29">
        <v>3235</v>
      </c>
      <c r="Z262" s="29">
        <v>3292.5</v>
      </c>
      <c r="AA262" s="29">
        <v>3290</v>
      </c>
      <c r="AB262" s="29">
        <v>3300</v>
      </c>
      <c r="AC262">
        <v>3290</v>
      </c>
      <c r="AD262">
        <v>3290</v>
      </c>
      <c r="AE262">
        <v>3295</v>
      </c>
    </row>
    <row r="263" spans="1:31">
      <c r="A263" s="95">
        <v>44649</v>
      </c>
      <c r="B263" s="490">
        <v>23</v>
      </c>
      <c r="C263" s="486">
        <f t="shared" si="6"/>
        <v>7320</v>
      </c>
      <c r="D263" s="63">
        <v>244</v>
      </c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>
        <v>3455</v>
      </c>
      <c r="T263" s="29">
        <v>3225</v>
      </c>
      <c r="U263" s="29">
        <v>3055</v>
      </c>
      <c r="V263" s="29">
        <v>3065</v>
      </c>
      <c r="W263" s="29">
        <v>3065</v>
      </c>
      <c r="X263" s="29">
        <v>3210</v>
      </c>
      <c r="Y263" s="29">
        <v>3200</v>
      </c>
      <c r="Z263" s="29">
        <v>3292.5</v>
      </c>
      <c r="AA263" s="29">
        <v>3240</v>
      </c>
      <c r="AB263" s="29">
        <v>3260</v>
      </c>
      <c r="AC263">
        <v>3270</v>
      </c>
      <c r="AD263">
        <v>3290</v>
      </c>
      <c r="AE263">
        <v>3295</v>
      </c>
    </row>
    <row r="264" spans="1:31">
      <c r="A264" s="95">
        <v>44650</v>
      </c>
      <c r="B264" s="490">
        <v>15</v>
      </c>
      <c r="C264" s="486">
        <f t="shared" si="6"/>
        <v>12150</v>
      </c>
      <c r="D264" s="63">
        <v>405</v>
      </c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>
        <v>3475</v>
      </c>
      <c r="T264" s="29">
        <v>3225</v>
      </c>
      <c r="U264" s="29">
        <v>3055</v>
      </c>
      <c r="V264" s="29">
        <v>3065</v>
      </c>
      <c r="W264" s="29">
        <v>3077.5</v>
      </c>
      <c r="X264" s="29">
        <v>3210</v>
      </c>
      <c r="Y264" s="29">
        <v>3200</v>
      </c>
      <c r="Z264" s="29">
        <v>3260</v>
      </c>
      <c r="AA264" s="29">
        <v>3240</v>
      </c>
      <c r="AB264" s="29">
        <v>3260</v>
      </c>
      <c r="AC264">
        <v>3270</v>
      </c>
      <c r="AD264">
        <v>3290</v>
      </c>
      <c r="AE264">
        <v>3295</v>
      </c>
    </row>
    <row r="265" spans="1:31">
      <c r="A265" s="95">
        <v>44651</v>
      </c>
      <c r="B265" s="490">
        <v>43</v>
      </c>
      <c r="C265" s="486">
        <f t="shared" si="6"/>
        <v>17220</v>
      </c>
      <c r="D265" s="63">
        <v>574</v>
      </c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72">
        <v>3478.5</v>
      </c>
      <c r="T265" s="29">
        <v>3182</v>
      </c>
      <c r="U265" s="29">
        <v>2995</v>
      </c>
      <c r="V265" s="29">
        <v>2995</v>
      </c>
      <c r="W265" s="29">
        <v>2995</v>
      </c>
      <c r="X265" s="29">
        <v>3075</v>
      </c>
      <c r="Y265" s="29">
        <v>3187.5</v>
      </c>
      <c r="Z265" s="29">
        <v>3225</v>
      </c>
      <c r="AA265" s="29">
        <v>3240</v>
      </c>
      <c r="AB265" s="29">
        <v>3260</v>
      </c>
      <c r="AC265">
        <v>3270</v>
      </c>
      <c r="AD265">
        <v>3290</v>
      </c>
      <c r="AE265">
        <v>3295</v>
      </c>
    </row>
    <row r="266" spans="1:31">
      <c r="A266" s="95">
        <v>44652</v>
      </c>
      <c r="B266" s="490">
        <v>15</v>
      </c>
      <c r="C266" s="486">
        <f t="shared" si="6"/>
        <v>4950</v>
      </c>
      <c r="D266" s="63">
        <v>165</v>
      </c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>
        <v>3182</v>
      </c>
      <c r="U266" s="29">
        <v>2965</v>
      </c>
      <c r="V266" s="29">
        <v>2965</v>
      </c>
      <c r="W266" s="29">
        <v>2965</v>
      </c>
      <c r="X266" s="29">
        <v>3050</v>
      </c>
      <c r="Y266" s="29">
        <v>3145</v>
      </c>
      <c r="Z266" s="29">
        <v>3220</v>
      </c>
      <c r="AA266" s="29">
        <v>3240</v>
      </c>
      <c r="AB266" s="29">
        <v>3260</v>
      </c>
      <c r="AC266">
        <v>3265</v>
      </c>
      <c r="AD266">
        <v>3265</v>
      </c>
      <c r="AE266">
        <v>3265</v>
      </c>
    </row>
    <row r="267" spans="1:31">
      <c r="A267" s="95">
        <v>44655</v>
      </c>
      <c r="B267" s="490">
        <v>2</v>
      </c>
      <c r="C267" s="486">
        <f t="shared" si="6"/>
        <v>1050</v>
      </c>
      <c r="D267" s="63">
        <v>35</v>
      </c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659">
        <v>3182</v>
      </c>
      <c r="U267" s="659">
        <v>2965</v>
      </c>
      <c r="V267" s="659">
        <v>2965</v>
      </c>
      <c r="W267" s="659">
        <v>2965</v>
      </c>
      <c r="X267" s="659">
        <v>3035</v>
      </c>
      <c r="Y267" s="659">
        <v>3145</v>
      </c>
      <c r="Z267" s="659">
        <v>3220</v>
      </c>
      <c r="AA267" s="659">
        <v>3240</v>
      </c>
      <c r="AB267" s="659">
        <v>3260</v>
      </c>
      <c r="AC267">
        <v>3235</v>
      </c>
      <c r="AD267">
        <v>3235</v>
      </c>
      <c r="AE267">
        <v>3250</v>
      </c>
    </row>
    <row r="268" spans="1:31">
      <c r="A268" s="95">
        <v>44656</v>
      </c>
      <c r="B268" s="490">
        <v>34</v>
      </c>
      <c r="C268" s="486">
        <f t="shared" si="6"/>
        <v>7860</v>
      </c>
      <c r="D268" s="63">
        <v>262</v>
      </c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>
        <v>3200</v>
      </c>
      <c r="U268" s="29">
        <v>2970</v>
      </c>
      <c r="V268" s="29">
        <v>2975</v>
      </c>
      <c r="W268" s="29">
        <v>2975</v>
      </c>
      <c r="X268" s="29">
        <v>3035</v>
      </c>
      <c r="Y268" s="29">
        <v>3145</v>
      </c>
      <c r="Z268" s="29">
        <v>3180</v>
      </c>
      <c r="AA268" s="29">
        <v>3230</v>
      </c>
      <c r="AB268" s="29">
        <v>3230</v>
      </c>
      <c r="AC268">
        <v>3235</v>
      </c>
      <c r="AD268">
        <v>3235</v>
      </c>
      <c r="AE268">
        <v>3250</v>
      </c>
    </row>
    <row r="269" spans="1:31">
      <c r="A269" s="95">
        <v>44657</v>
      </c>
      <c r="B269" s="490">
        <v>32</v>
      </c>
      <c r="C269" s="486">
        <f t="shared" si="6"/>
        <v>7470</v>
      </c>
      <c r="D269" s="63">
        <v>249</v>
      </c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>
        <v>3350</v>
      </c>
      <c r="U269" s="29">
        <v>2970</v>
      </c>
      <c r="V269" s="29">
        <v>2975</v>
      </c>
      <c r="W269" s="29">
        <v>2975</v>
      </c>
      <c r="X269" s="29">
        <v>3045</v>
      </c>
      <c r="Y269" s="29">
        <v>3145</v>
      </c>
      <c r="Z269" s="29">
        <v>3180</v>
      </c>
      <c r="AA269" s="29">
        <v>3210</v>
      </c>
      <c r="AB269" s="29">
        <v>3225</v>
      </c>
      <c r="AC269">
        <v>3235</v>
      </c>
      <c r="AD269">
        <v>3235</v>
      </c>
      <c r="AE269">
        <v>3250</v>
      </c>
    </row>
    <row r="270" spans="1:31">
      <c r="A270" s="95">
        <v>44658</v>
      </c>
      <c r="B270" s="490">
        <v>16</v>
      </c>
      <c r="C270" s="486">
        <f t="shared" si="6"/>
        <v>8340</v>
      </c>
      <c r="D270" s="63">
        <v>278</v>
      </c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>
        <v>3500</v>
      </c>
      <c r="U270" s="29">
        <v>3075</v>
      </c>
      <c r="V270" s="29">
        <v>2975</v>
      </c>
      <c r="W270" s="29">
        <v>3030</v>
      </c>
      <c r="X270" s="29">
        <v>3045</v>
      </c>
      <c r="Y270" s="29">
        <v>3145</v>
      </c>
      <c r="Z270" s="29">
        <v>3180</v>
      </c>
      <c r="AA270" s="29">
        <v>3210</v>
      </c>
      <c r="AB270" s="29">
        <v>3225</v>
      </c>
      <c r="AC270">
        <v>3235</v>
      </c>
      <c r="AD270">
        <v>3235</v>
      </c>
      <c r="AE270">
        <v>3250</v>
      </c>
    </row>
    <row r="271" spans="1:31">
      <c r="A271" s="95">
        <v>44659</v>
      </c>
      <c r="B271" s="490">
        <v>28</v>
      </c>
      <c r="C271" s="486">
        <f t="shared" si="6"/>
        <v>4350</v>
      </c>
      <c r="D271" s="63">
        <v>145</v>
      </c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>
        <v>3500</v>
      </c>
      <c r="U271" s="29">
        <v>3101.5</v>
      </c>
      <c r="V271" s="29">
        <v>3080</v>
      </c>
      <c r="W271" s="29">
        <v>3070</v>
      </c>
      <c r="X271" s="29">
        <v>3115</v>
      </c>
      <c r="Y271" s="29">
        <v>3145</v>
      </c>
      <c r="Z271" s="29">
        <v>3180</v>
      </c>
      <c r="AA271" s="29">
        <v>3210</v>
      </c>
      <c r="AB271" s="29">
        <v>3225</v>
      </c>
      <c r="AC271">
        <v>3265</v>
      </c>
      <c r="AD271">
        <v>3265</v>
      </c>
      <c r="AE271">
        <v>3250</v>
      </c>
    </row>
    <row r="272" spans="1:31">
      <c r="A272" s="95">
        <v>44662</v>
      </c>
      <c r="B272" s="490">
        <v>7</v>
      </c>
      <c r="C272" s="486">
        <f t="shared" si="6"/>
        <v>1950</v>
      </c>
      <c r="D272" s="63">
        <v>65</v>
      </c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>
        <v>3500</v>
      </c>
      <c r="U272" s="29">
        <v>3080</v>
      </c>
      <c r="V272" s="29">
        <v>3060</v>
      </c>
      <c r="W272" s="29">
        <v>3070</v>
      </c>
      <c r="X272" s="29">
        <v>3115</v>
      </c>
      <c r="Y272" s="29">
        <v>3145</v>
      </c>
      <c r="Z272" s="29">
        <v>3180</v>
      </c>
      <c r="AA272" s="29">
        <v>3210</v>
      </c>
      <c r="AB272" s="29">
        <v>3225</v>
      </c>
      <c r="AC272">
        <v>3265</v>
      </c>
      <c r="AD272">
        <v>3265</v>
      </c>
      <c r="AE272">
        <v>3250</v>
      </c>
    </row>
    <row r="273" spans="1:31">
      <c r="A273" s="95">
        <v>44663</v>
      </c>
      <c r="B273" s="490">
        <v>10</v>
      </c>
      <c r="C273" s="486">
        <f t="shared" si="6"/>
        <v>4500</v>
      </c>
      <c r="D273" s="63">
        <v>150</v>
      </c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>
        <v>3500</v>
      </c>
      <c r="U273" s="29">
        <v>3100</v>
      </c>
      <c r="V273" s="29">
        <v>3070</v>
      </c>
      <c r="W273" s="29">
        <v>3095</v>
      </c>
      <c r="X273" s="29">
        <v>3115</v>
      </c>
      <c r="Y273" s="29">
        <v>3185</v>
      </c>
      <c r="Z273" s="29">
        <v>3202.5</v>
      </c>
      <c r="AA273" s="29">
        <v>3210</v>
      </c>
      <c r="AB273" s="29">
        <v>3225</v>
      </c>
      <c r="AC273">
        <v>3265</v>
      </c>
      <c r="AD273">
        <v>3265</v>
      </c>
      <c r="AE273">
        <v>3250</v>
      </c>
    </row>
    <row r="274" spans="1:31">
      <c r="A274" s="95">
        <v>44664</v>
      </c>
      <c r="B274" s="490">
        <v>13</v>
      </c>
      <c r="C274" s="486">
        <f t="shared" si="6"/>
        <v>2640</v>
      </c>
      <c r="D274" s="63">
        <v>88</v>
      </c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>
        <v>3500</v>
      </c>
      <c r="U274" s="29">
        <v>3145</v>
      </c>
      <c r="V274" s="29">
        <v>3070</v>
      </c>
      <c r="W274" s="29">
        <v>3095</v>
      </c>
      <c r="X274" s="29">
        <v>3150</v>
      </c>
      <c r="Y274" s="29">
        <v>3185</v>
      </c>
      <c r="Z274" s="29">
        <v>3202.5</v>
      </c>
      <c r="AA274" s="29">
        <v>3227.5</v>
      </c>
      <c r="AB274" s="29">
        <v>3235</v>
      </c>
      <c r="AC274">
        <v>3285</v>
      </c>
      <c r="AD274">
        <v>3295</v>
      </c>
      <c r="AE274">
        <v>3295</v>
      </c>
    </row>
    <row r="275" spans="1:31">
      <c r="A275" s="95">
        <v>44665</v>
      </c>
      <c r="B275" s="490">
        <v>8</v>
      </c>
      <c r="C275" s="486">
        <f t="shared" si="6"/>
        <v>480</v>
      </c>
      <c r="D275" s="63">
        <v>16</v>
      </c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>
        <v>3500</v>
      </c>
      <c r="U275" s="29">
        <v>3145</v>
      </c>
      <c r="V275" s="29">
        <v>3090</v>
      </c>
      <c r="W275" s="29">
        <v>3125</v>
      </c>
      <c r="X275" s="29">
        <v>3150</v>
      </c>
      <c r="Y275" s="29">
        <v>3185</v>
      </c>
      <c r="Z275" s="29">
        <v>3202.5</v>
      </c>
      <c r="AA275" s="29">
        <v>3227.5</v>
      </c>
      <c r="AB275" s="29">
        <v>3235</v>
      </c>
      <c r="AC275">
        <v>3295</v>
      </c>
      <c r="AD275">
        <v>3295</v>
      </c>
      <c r="AE275">
        <v>3295</v>
      </c>
    </row>
    <row r="276" spans="1:31">
      <c r="A276" s="95">
        <v>44669</v>
      </c>
      <c r="B276" s="490">
        <v>7</v>
      </c>
      <c r="C276" s="486">
        <f t="shared" si="6"/>
        <v>7800</v>
      </c>
      <c r="D276" s="63">
        <v>260</v>
      </c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>
        <v>3500</v>
      </c>
      <c r="U276" s="29">
        <v>3145</v>
      </c>
      <c r="V276" s="29">
        <v>3105</v>
      </c>
      <c r="W276" s="29">
        <v>3125</v>
      </c>
      <c r="X276" s="29">
        <v>3150</v>
      </c>
      <c r="Y276" s="29">
        <v>3185</v>
      </c>
      <c r="Z276" s="29">
        <v>3202.5</v>
      </c>
      <c r="AA276" s="29">
        <v>3227.5</v>
      </c>
      <c r="AB276" s="29">
        <v>3235</v>
      </c>
      <c r="AC276">
        <v>3295</v>
      </c>
      <c r="AD276">
        <v>3295</v>
      </c>
      <c r="AE276">
        <v>3295</v>
      </c>
    </row>
    <row r="277" spans="1:31">
      <c r="A277" s="95">
        <v>44670</v>
      </c>
      <c r="B277" s="490">
        <v>30</v>
      </c>
      <c r="C277" s="486">
        <f t="shared" si="6"/>
        <v>16110</v>
      </c>
      <c r="D277" s="63">
        <v>537</v>
      </c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>
        <v>3500</v>
      </c>
      <c r="U277" s="29">
        <v>3145</v>
      </c>
      <c r="V277" s="29">
        <v>3075</v>
      </c>
      <c r="W277" s="29">
        <v>3105</v>
      </c>
      <c r="X277" s="29">
        <v>3150</v>
      </c>
      <c r="Y277" s="29">
        <v>3185</v>
      </c>
      <c r="Z277" s="29">
        <v>3202.5</v>
      </c>
      <c r="AA277" s="29">
        <v>3227.5</v>
      </c>
      <c r="AB277" s="29">
        <v>3235</v>
      </c>
      <c r="AC277">
        <v>3295</v>
      </c>
      <c r="AD277">
        <v>3295</v>
      </c>
      <c r="AE277">
        <v>3295</v>
      </c>
    </row>
    <row r="278" spans="1:31">
      <c r="A278" s="95">
        <v>44671</v>
      </c>
      <c r="B278" s="490">
        <v>23</v>
      </c>
      <c r="C278" s="486">
        <f t="shared" si="6"/>
        <v>7200</v>
      </c>
      <c r="D278" s="63">
        <v>240</v>
      </c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>
        <v>3500</v>
      </c>
      <c r="U278" s="29">
        <v>3145</v>
      </c>
      <c r="V278" s="29">
        <v>3080</v>
      </c>
      <c r="W278" s="29">
        <v>3105</v>
      </c>
      <c r="X278" s="29">
        <v>3150</v>
      </c>
      <c r="Y278" s="29">
        <v>3185</v>
      </c>
      <c r="Z278" s="29">
        <v>3202.5</v>
      </c>
      <c r="AA278" s="29">
        <v>3227.5</v>
      </c>
      <c r="AB278" s="29">
        <v>3235</v>
      </c>
      <c r="AC278">
        <v>3290</v>
      </c>
      <c r="AD278">
        <v>3300</v>
      </c>
      <c r="AE278">
        <v>3295</v>
      </c>
    </row>
    <row r="279" spans="1:31">
      <c r="A279" s="95">
        <v>44672</v>
      </c>
      <c r="C279" s="486">
        <f t="shared" si="6"/>
        <v>0</v>
      </c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44">
        <v>3500</v>
      </c>
      <c r="U279" s="244">
        <v>3145</v>
      </c>
      <c r="V279" s="244">
        <v>3080</v>
      </c>
      <c r="W279" s="244">
        <v>3105</v>
      </c>
      <c r="X279" s="244">
        <v>3150</v>
      </c>
      <c r="Y279" s="244">
        <v>3185</v>
      </c>
      <c r="Z279" s="244">
        <v>3202.5</v>
      </c>
      <c r="AA279" s="244">
        <v>3227.5</v>
      </c>
      <c r="AB279" s="244">
        <v>3235</v>
      </c>
      <c r="AC279" s="189">
        <v>3290</v>
      </c>
      <c r="AD279" s="189">
        <v>3300</v>
      </c>
      <c r="AE279" s="189">
        <v>3295</v>
      </c>
    </row>
    <row r="280" spans="1:31">
      <c r="A280" s="95">
        <v>44673</v>
      </c>
      <c r="B280" s="490">
        <v>0</v>
      </c>
      <c r="C280" s="486">
        <f t="shared" si="6"/>
        <v>0</v>
      </c>
      <c r="D280" s="63">
        <v>0</v>
      </c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>
        <v>3500</v>
      </c>
      <c r="U280" s="29">
        <v>3145</v>
      </c>
      <c r="V280" s="29">
        <v>3080</v>
      </c>
      <c r="W280" s="29">
        <v>3105</v>
      </c>
      <c r="X280" s="29">
        <v>3150</v>
      </c>
      <c r="Y280" s="29">
        <v>3185</v>
      </c>
      <c r="Z280" s="29">
        <v>3202.5</v>
      </c>
      <c r="AA280" s="29">
        <v>3227.5</v>
      </c>
      <c r="AB280" s="29">
        <v>3235</v>
      </c>
      <c r="AC280">
        <v>3290</v>
      </c>
      <c r="AD280">
        <v>3300</v>
      </c>
      <c r="AE280">
        <v>3295</v>
      </c>
    </row>
    <row r="281" spans="1:31">
      <c r="A281" s="95">
        <v>44676</v>
      </c>
      <c r="B281" s="490">
        <v>17</v>
      </c>
      <c r="C281" s="486">
        <f t="shared" si="6"/>
        <v>9810</v>
      </c>
      <c r="D281" s="63">
        <v>327</v>
      </c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>
        <v>3500</v>
      </c>
      <c r="U281" s="29">
        <v>3145</v>
      </c>
      <c r="V281" s="29">
        <v>3080</v>
      </c>
      <c r="W281" s="29">
        <v>3105</v>
      </c>
      <c r="X281" s="29">
        <v>3150</v>
      </c>
      <c r="Y281" s="29">
        <v>3185</v>
      </c>
      <c r="Z281" s="29">
        <v>3202.5</v>
      </c>
      <c r="AA281" s="29">
        <v>3227.5</v>
      </c>
      <c r="AB281" s="29">
        <v>3235</v>
      </c>
      <c r="AC281">
        <v>3290</v>
      </c>
      <c r="AD281">
        <v>3300</v>
      </c>
      <c r="AE281">
        <v>3295</v>
      </c>
    </row>
    <row r="282" spans="1:31">
      <c r="A282" s="95">
        <v>44677</v>
      </c>
      <c r="B282" s="490">
        <v>43</v>
      </c>
      <c r="C282" s="486">
        <f t="shared" si="6"/>
        <v>19830</v>
      </c>
      <c r="D282" s="63">
        <v>661</v>
      </c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>
        <v>3500</v>
      </c>
      <c r="U282" s="29">
        <v>3250</v>
      </c>
      <c r="V282" s="29">
        <v>3230</v>
      </c>
      <c r="W282" s="29">
        <v>3261.5</v>
      </c>
      <c r="X282" s="29">
        <v>3250</v>
      </c>
      <c r="Y282" s="29">
        <v>3250</v>
      </c>
      <c r="Z282" s="29">
        <v>3270</v>
      </c>
      <c r="AA282" s="29">
        <v>3280</v>
      </c>
      <c r="AB282" s="29">
        <v>3290</v>
      </c>
      <c r="AC282">
        <v>3290</v>
      </c>
      <c r="AD282">
        <v>3300</v>
      </c>
      <c r="AE282">
        <v>3295</v>
      </c>
    </row>
    <row r="283" spans="1:31">
      <c r="A283" s="95">
        <v>44678</v>
      </c>
      <c r="B283" s="490">
        <v>18</v>
      </c>
      <c r="C283" s="486">
        <f t="shared" si="6"/>
        <v>10980</v>
      </c>
      <c r="D283" s="63">
        <v>366</v>
      </c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>
        <v>3500</v>
      </c>
      <c r="U283" s="29">
        <v>3270</v>
      </c>
      <c r="V283" s="29">
        <v>3270</v>
      </c>
      <c r="W283" s="29">
        <v>3270</v>
      </c>
      <c r="X283" s="29">
        <v>3310</v>
      </c>
      <c r="Y283" s="29">
        <v>3320</v>
      </c>
      <c r="Z283" s="29">
        <v>3340</v>
      </c>
      <c r="AA283" s="29">
        <v>3385</v>
      </c>
      <c r="AB283" s="29">
        <v>3385</v>
      </c>
      <c r="AC283">
        <v>3385</v>
      </c>
      <c r="AD283">
        <v>3360</v>
      </c>
      <c r="AE283">
        <v>3295</v>
      </c>
    </row>
    <row r="284" spans="1:31">
      <c r="A284" s="95">
        <v>44679</v>
      </c>
      <c r="B284" s="490">
        <v>12</v>
      </c>
      <c r="C284" s="486">
        <f t="shared" si="6"/>
        <v>4650</v>
      </c>
      <c r="D284" s="63">
        <v>155</v>
      </c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>
        <v>3500</v>
      </c>
      <c r="U284" s="29">
        <v>3270</v>
      </c>
      <c r="V284" s="29">
        <v>3270</v>
      </c>
      <c r="W284" s="29">
        <v>3325</v>
      </c>
      <c r="X284" s="29">
        <v>3345</v>
      </c>
      <c r="Y284" s="29">
        <v>3330</v>
      </c>
      <c r="Z284" s="29">
        <v>3350</v>
      </c>
      <c r="AA284" s="29">
        <v>3385</v>
      </c>
      <c r="AB284" s="29">
        <v>3385</v>
      </c>
      <c r="AC284">
        <v>3385</v>
      </c>
      <c r="AD284">
        <v>3385</v>
      </c>
      <c r="AE284">
        <v>3385</v>
      </c>
    </row>
    <row r="285" spans="1:31">
      <c r="A285" s="95">
        <v>44680</v>
      </c>
      <c r="B285" s="490">
        <v>6</v>
      </c>
      <c r="C285" s="486">
        <f t="shared" si="6"/>
        <v>3150</v>
      </c>
      <c r="D285" s="63">
        <v>105</v>
      </c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659">
        <v>3594.5</v>
      </c>
      <c r="U285" s="659">
        <v>3270</v>
      </c>
      <c r="V285" s="659">
        <v>3270</v>
      </c>
      <c r="W285" s="659">
        <v>3325</v>
      </c>
      <c r="X285" s="659">
        <v>3345</v>
      </c>
      <c r="Y285" s="659">
        <v>3330</v>
      </c>
      <c r="Z285" s="659">
        <v>3350</v>
      </c>
      <c r="AA285" s="659">
        <v>3385</v>
      </c>
      <c r="AB285" s="659">
        <v>3385</v>
      </c>
      <c r="AC285">
        <v>3385</v>
      </c>
      <c r="AD285">
        <v>3385</v>
      </c>
      <c r="AE285">
        <v>3385</v>
      </c>
    </row>
    <row r="286" spans="1:31">
      <c r="A286" s="95">
        <v>44683</v>
      </c>
      <c r="B286" s="490">
        <v>2</v>
      </c>
      <c r="C286" s="486">
        <f t="shared" si="6"/>
        <v>150</v>
      </c>
      <c r="D286" s="63">
        <v>5</v>
      </c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>
        <v>3270</v>
      </c>
      <c r="V286" s="29">
        <v>3270</v>
      </c>
      <c r="W286" s="29">
        <v>3305</v>
      </c>
      <c r="X286" s="29">
        <v>3345</v>
      </c>
      <c r="Y286" s="29">
        <v>3330</v>
      </c>
      <c r="Z286" s="29">
        <v>3350</v>
      </c>
      <c r="AA286" s="29">
        <v>3385</v>
      </c>
      <c r="AB286" s="29">
        <v>3385</v>
      </c>
      <c r="AC286">
        <v>3385</v>
      </c>
      <c r="AD286">
        <v>3385</v>
      </c>
      <c r="AE286">
        <v>3385</v>
      </c>
    </row>
    <row r="287" spans="1:31">
      <c r="A287" s="95">
        <v>44684</v>
      </c>
      <c r="B287" s="490">
        <v>46</v>
      </c>
      <c r="C287" s="486">
        <f t="shared" si="6"/>
        <v>10080</v>
      </c>
      <c r="D287" s="63">
        <v>336</v>
      </c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>
        <v>3270</v>
      </c>
      <c r="V287" s="29">
        <v>3270</v>
      </c>
      <c r="W287" s="29">
        <v>3305</v>
      </c>
      <c r="X287" s="29">
        <v>3345</v>
      </c>
      <c r="Y287" s="29">
        <v>3330</v>
      </c>
      <c r="Z287" s="29">
        <v>3350</v>
      </c>
      <c r="AA287" s="29">
        <v>3385</v>
      </c>
      <c r="AB287" s="29">
        <v>3385</v>
      </c>
      <c r="AC287">
        <v>3385</v>
      </c>
      <c r="AD287">
        <v>3385</v>
      </c>
      <c r="AE287">
        <v>3385</v>
      </c>
    </row>
    <row r="288" spans="1:31">
      <c r="A288" s="95">
        <v>44685</v>
      </c>
      <c r="B288" s="490">
        <v>30</v>
      </c>
      <c r="C288" s="486">
        <f t="shared" si="6"/>
        <v>16770</v>
      </c>
      <c r="D288" s="63">
        <v>559</v>
      </c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>
        <v>3269.5</v>
      </c>
      <c r="V288" s="29">
        <v>3270</v>
      </c>
      <c r="W288" s="29">
        <v>3305</v>
      </c>
      <c r="X288" s="29">
        <v>3345</v>
      </c>
      <c r="Y288" s="29">
        <v>3330</v>
      </c>
      <c r="Z288" s="29">
        <v>3350</v>
      </c>
      <c r="AA288" s="29">
        <v>3385</v>
      </c>
      <c r="AB288" s="29">
        <v>3385</v>
      </c>
      <c r="AC288">
        <v>3385</v>
      </c>
      <c r="AD288">
        <v>3385</v>
      </c>
      <c r="AE288">
        <v>3385</v>
      </c>
    </row>
    <row r="289" spans="1:35">
      <c r="A289" s="95">
        <v>44686</v>
      </c>
      <c r="B289" s="490">
        <v>12</v>
      </c>
      <c r="C289" s="486">
        <f t="shared" si="6"/>
        <v>19200</v>
      </c>
      <c r="D289" s="63">
        <v>640</v>
      </c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>
        <v>3269.5</v>
      </c>
      <c r="V289" s="29">
        <v>3270</v>
      </c>
      <c r="W289" s="29">
        <v>3305</v>
      </c>
      <c r="X289" s="29">
        <v>3345</v>
      </c>
      <c r="Y289" s="29">
        <v>3330</v>
      </c>
      <c r="Z289" s="29">
        <v>3350</v>
      </c>
      <c r="AA289" s="29">
        <v>3385</v>
      </c>
      <c r="AB289" s="29">
        <v>3385</v>
      </c>
      <c r="AC289">
        <v>3385</v>
      </c>
      <c r="AD289">
        <v>3385</v>
      </c>
      <c r="AE289">
        <v>3385</v>
      </c>
    </row>
    <row r="290" spans="1:35">
      <c r="A290" s="95">
        <v>44687</v>
      </c>
      <c r="B290" s="490">
        <v>9</v>
      </c>
      <c r="C290" s="486">
        <f t="shared" si="6"/>
        <v>1140</v>
      </c>
      <c r="D290" s="63">
        <v>38</v>
      </c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>
        <v>3320</v>
      </c>
      <c r="V290" s="29">
        <v>3270</v>
      </c>
      <c r="W290" s="29">
        <v>3330</v>
      </c>
      <c r="X290" s="29">
        <v>3345</v>
      </c>
      <c r="Y290" s="29">
        <v>3330</v>
      </c>
      <c r="Z290" s="29">
        <v>3350</v>
      </c>
      <c r="AA290" s="29">
        <v>3385</v>
      </c>
      <c r="AB290" s="29">
        <v>3385</v>
      </c>
      <c r="AC290">
        <v>3385</v>
      </c>
      <c r="AD290">
        <v>3385</v>
      </c>
      <c r="AE290">
        <v>3385</v>
      </c>
    </row>
    <row r="291" spans="1:35">
      <c r="A291" s="95">
        <v>44690</v>
      </c>
      <c r="B291" s="490">
        <v>18</v>
      </c>
      <c r="C291" s="486">
        <f t="shared" si="6"/>
        <v>25110</v>
      </c>
      <c r="D291" s="63">
        <v>837</v>
      </c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>
        <v>3320</v>
      </c>
      <c r="V291" s="29">
        <v>3270</v>
      </c>
      <c r="W291" s="29">
        <v>3330</v>
      </c>
      <c r="X291" s="29">
        <v>3345</v>
      </c>
      <c r="Y291" s="29">
        <v>3410</v>
      </c>
      <c r="Z291" s="29">
        <v>3350</v>
      </c>
      <c r="AA291" s="29">
        <v>3385</v>
      </c>
      <c r="AB291" s="29">
        <v>3385</v>
      </c>
      <c r="AC291">
        <v>3385</v>
      </c>
      <c r="AD291">
        <v>3385</v>
      </c>
      <c r="AE291">
        <v>3385</v>
      </c>
    </row>
    <row r="292" spans="1:35">
      <c r="A292" s="95">
        <v>44691</v>
      </c>
      <c r="B292" s="490">
        <v>2</v>
      </c>
      <c r="C292" s="486">
        <f t="shared" si="6"/>
        <v>240</v>
      </c>
      <c r="D292" s="63">
        <v>8</v>
      </c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>
        <v>3385</v>
      </c>
      <c r="V292" s="29">
        <v>3385</v>
      </c>
      <c r="W292" s="29">
        <v>3385</v>
      </c>
      <c r="X292" s="29">
        <v>3395</v>
      </c>
      <c r="Y292" s="29">
        <v>3405</v>
      </c>
      <c r="Z292" s="29">
        <v>3445</v>
      </c>
      <c r="AA292" s="29">
        <v>3445</v>
      </c>
      <c r="AB292" s="29">
        <v>3445</v>
      </c>
      <c r="AC292">
        <v>3445</v>
      </c>
      <c r="AD292">
        <v>3445</v>
      </c>
      <c r="AE292">
        <v>3415</v>
      </c>
    </row>
    <row r="293" spans="1:35">
      <c r="A293" s="95">
        <v>44692</v>
      </c>
      <c r="B293" s="490">
        <v>25</v>
      </c>
      <c r="C293" s="486">
        <f t="shared" si="6"/>
        <v>10740</v>
      </c>
      <c r="D293" s="63">
        <v>358</v>
      </c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>
        <v>3390</v>
      </c>
      <c r="V293" s="29">
        <v>3385</v>
      </c>
      <c r="W293" s="29">
        <v>3385</v>
      </c>
      <c r="X293" s="29">
        <v>3395</v>
      </c>
      <c r="Y293" s="29">
        <v>3405</v>
      </c>
      <c r="Z293" s="29">
        <v>3445</v>
      </c>
      <c r="AA293" s="29">
        <v>3445</v>
      </c>
      <c r="AB293" s="29">
        <v>3445</v>
      </c>
      <c r="AC293">
        <v>3445</v>
      </c>
      <c r="AD293">
        <v>3445</v>
      </c>
      <c r="AE293">
        <v>3415</v>
      </c>
    </row>
    <row r="294" spans="1:35">
      <c r="A294" s="95">
        <v>44693</v>
      </c>
      <c r="B294" s="490">
        <v>11</v>
      </c>
      <c r="C294" s="486">
        <f t="shared" si="6"/>
        <v>2010</v>
      </c>
      <c r="D294" s="63">
        <v>67</v>
      </c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>
        <v>3417.5</v>
      </c>
      <c r="V294" s="29">
        <v>3385</v>
      </c>
      <c r="W294" s="29">
        <v>3385</v>
      </c>
      <c r="X294" s="29">
        <v>3395</v>
      </c>
      <c r="Y294" s="29">
        <v>3405</v>
      </c>
      <c r="Z294" s="29">
        <v>3445</v>
      </c>
      <c r="AA294" s="29">
        <v>3445</v>
      </c>
      <c r="AB294" s="29">
        <v>3445</v>
      </c>
      <c r="AC294">
        <v>3445</v>
      </c>
      <c r="AD294">
        <v>3445</v>
      </c>
      <c r="AE294">
        <v>3415</v>
      </c>
    </row>
    <row r="295" spans="1:35">
      <c r="A295" s="95">
        <v>44694</v>
      </c>
      <c r="B295" s="490">
        <v>26</v>
      </c>
      <c r="C295" s="486">
        <f t="shared" si="6"/>
        <v>13470</v>
      </c>
      <c r="D295" s="63">
        <v>449</v>
      </c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>
        <v>3417.5</v>
      </c>
      <c r="V295" s="29">
        <v>3385</v>
      </c>
      <c r="W295" s="29">
        <v>3415</v>
      </c>
      <c r="X295" s="29">
        <v>3395</v>
      </c>
      <c r="Y295" s="29">
        <v>3405</v>
      </c>
      <c r="Z295" s="29">
        <v>3445</v>
      </c>
      <c r="AA295" s="29">
        <v>3445</v>
      </c>
      <c r="AB295" s="29">
        <v>3445</v>
      </c>
      <c r="AC295">
        <v>3445</v>
      </c>
      <c r="AD295">
        <v>3445</v>
      </c>
      <c r="AE295">
        <v>3415</v>
      </c>
    </row>
    <row r="296" spans="1:35">
      <c r="A296" s="95">
        <v>44697</v>
      </c>
      <c r="B296" s="490">
        <v>9</v>
      </c>
      <c r="C296" s="486">
        <f t="shared" si="6"/>
        <v>2940</v>
      </c>
      <c r="D296" s="63">
        <v>98</v>
      </c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>
        <v>3422.5</v>
      </c>
      <c r="V296" s="29">
        <v>3395</v>
      </c>
      <c r="W296" s="29">
        <v>3400</v>
      </c>
      <c r="X296" s="29">
        <v>3395</v>
      </c>
      <c r="Y296" s="29">
        <v>3405</v>
      </c>
      <c r="Z296" s="29">
        <v>3450</v>
      </c>
      <c r="AA296" s="29">
        <v>3475</v>
      </c>
      <c r="AB296" s="29">
        <v>3480</v>
      </c>
      <c r="AC296">
        <v>3485</v>
      </c>
      <c r="AD296">
        <v>3490</v>
      </c>
      <c r="AE296">
        <v>3415</v>
      </c>
    </row>
    <row r="297" spans="1:35">
      <c r="A297" s="95">
        <v>44698</v>
      </c>
      <c r="B297" s="490">
        <v>47</v>
      </c>
      <c r="C297" s="486">
        <f t="shared" si="6"/>
        <v>13530</v>
      </c>
      <c r="D297" s="63">
        <v>451</v>
      </c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>
        <v>3450</v>
      </c>
      <c r="V297" s="29">
        <v>3420</v>
      </c>
      <c r="W297" s="29">
        <v>3400</v>
      </c>
      <c r="X297" s="29">
        <v>3425</v>
      </c>
      <c r="Y297" s="29">
        <v>3500</v>
      </c>
      <c r="Z297" s="29">
        <v>3500</v>
      </c>
      <c r="AA297" s="29">
        <v>3500</v>
      </c>
      <c r="AB297" s="29">
        <v>3500</v>
      </c>
      <c r="AC297">
        <v>3530</v>
      </c>
      <c r="AD297">
        <v>3530</v>
      </c>
      <c r="AE297">
        <v>3415</v>
      </c>
    </row>
    <row r="298" spans="1:35">
      <c r="A298" s="95">
        <v>44699</v>
      </c>
      <c r="B298" s="490">
        <v>36</v>
      </c>
      <c r="C298" s="486">
        <f t="shared" si="6"/>
        <v>8190</v>
      </c>
      <c r="D298" s="63">
        <v>273</v>
      </c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>
        <v>3462.5</v>
      </c>
      <c r="V298" s="29">
        <v>3470</v>
      </c>
      <c r="W298" s="29">
        <v>3500</v>
      </c>
      <c r="X298" s="29">
        <v>3425</v>
      </c>
      <c r="Y298" s="29">
        <v>3500</v>
      </c>
      <c r="Z298" s="29">
        <v>3530</v>
      </c>
      <c r="AA298" s="29">
        <v>3555</v>
      </c>
      <c r="AB298" s="29">
        <v>3555</v>
      </c>
      <c r="AC298">
        <v>3575</v>
      </c>
      <c r="AD298">
        <v>3585</v>
      </c>
      <c r="AE298">
        <v>3492.5</v>
      </c>
    </row>
    <row r="299" spans="1:35">
      <c r="A299" s="95">
        <v>44700</v>
      </c>
      <c r="B299" s="490">
        <v>32</v>
      </c>
      <c r="C299" s="486">
        <f t="shared" si="6"/>
        <v>10710</v>
      </c>
      <c r="D299" s="63">
        <v>357</v>
      </c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>
        <v>3460</v>
      </c>
      <c r="V299" s="29">
        <v>3475</v>
      </c>
      <c r="W299" s="29">
        <v>3500</v>
      </c>
      <c r="X299" s="29">
        <v>3425</v>
      </c>
      <c r="Y299" s="29">
        <v>3500</v>
      </c>
      <c r="Z299" s="29">
        <v>3530</v>
      </c>
      <c r="AA299" s="29">
        <v>3555</v>
      </c>
      <c r="AB299" s="29">
        <v>3555</v>
      </c>
      <c r="AC299">
        <v>3575</v>
      </c>
      <c r="AD299">
        <v>3585</v>
      </c>
      <c r="AE299">
        <v>3492.5</v>
      </c>
    </row>
    <row r="300" spans="1:35">
      <c r="A300" s="95">
        <v>44701</v>
      </c>
      <c r="B300" s="490">
        <v>33</v>
      </c>
      <c r="C300" s="486">
        <f t="shared" si="6"/>
        <v>8970</v>
      </c>
      <c r="D300" s="63">
        <v>299</v>
      </c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>
        <v>3460</v>
      </c>
      <c r="V300" s="29">
        <v>3407.5</v>
      </c>
      <c r="W300" s="29">
        <v>3470</v>
      </c>
      <c r="X300" s="29">
        <v>3467.5</v>
      </c>
      <c r="Y300" s="29">
        <v>3495</v>
      </c>
      <c r="Z300" s="29">
        <v>3515</v>
      </c>
      <c r="AA300" s="29">
        <v>3555</v>
      </c>
      <c r="AB300" s="29">
        <v>3555</v>
      </c>
      <c r="AC300">
        <v>3575</v>
      </c>
      <c r="AD300">
        <v>3585</v>
      </c>
      <c r="AE300">
        <v>3492.5</v>
      </c>
    </row>
    <row r="301" spans="1:35">
      <c r="A301" s="95">
        <v>44704</v>
      </c>
      <c r="B301" s="490">
        <v>2</v>
      </c>
      <c r="C301" s="486">
        <f t="shared" si="6"/>
        <v>630</v>
      </c>
      <c r="D301" s="63">
        <v>21</v>
      </c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65">
        <v>3460</v>
      </c>
      <c r="V301" s="65">
        <v>3407.5</v>
      </c>
      <c r="W301" s="65">
        <v>3470</v>
      </c>
      <c r="X301" s="65">
        <v>3467.5</v>
      </c>
      <c r="Y301" s="65">
        <v>3495</v>
      </c>
      <c r="Z301" s="65">
        <v>3515</v>
      </c>
      <c r="AA301" s="65">
        <v>3555</v>
      </c>
      <c r="AB301" s="65">
        <v>3555</v>
      </c>
      <c r="AC301" s="176">
        <v>3575</v>
      </c>
      <c r="AD301" s="176">
        <v>3585</v>
      </c>
      <c r="AE301" s="176">
        <v>3492.5</v>
      </c>
    </row>
    <row r="302" spans="1:35">
      <c r="A302" s="95">
        <v>44705</v>
      </c>
      <c r="B302" s="490">
        <v>37</v>
      </c>
      <c r="C302" s="486">
        <f t="shared" si="6"/>
        <v>16140</v>
      </c>
      <c r="D302" s="63">
        <v>538</v>
      </c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>
        <v>3460</v>
      </c>
      <c r="V302" s="29">
        <v>3300</v>
      </c>
      <c r="W302" s="29">
        <v>3305</v>
      </c>
      <c r="X302" s="29">
        <v>3325</v>
      </c>
      <c r="Y302" s="29">
        <v>3350</v>
      </c>
      <c r="Z302" s="29">
        <v>3360</v>
      </c>
      <c r="AA302" s="29">
        <v>3402.5</v>
      </c>
      <c r="AB302" s="29">
        <v>3405</v>
      </c>
      <c r="AC302">
        <v>3480</v>
      </c>
      <c r="AD302">
        <v>3510</v>
      </c>
      <c r="AE302">
        <v>3492.5</v>
      </c>
    </row>
    <row r="303" spans="1:35">
      <c r="A303" s="95">
        <v>44706</v>
      </c>
      <c r="B303" s="490">
        <v>7</v>
      </c>
      <c r="C303" s="486">
        <f t="shared" si="6"/>
        <v>4230</v>
      </c>
      <c r="D303" s="63">
        <v>141</v>
      </c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>
        <v>3330</v>
      </c>
      <c r="V303" s="29">
        <v>3300</v>
      </c>
      <c r="W303" s="29">
        <v>3305</v>
      </c>
      <c r="X303" s="29">
        <v>3325</v>
      </c>
      <c r="Y303" s="29">
        <v>3350</v>
      </c>
      <c r="Z303" s="29">
        <v>3360</v>
      </c>
      <c r="AA303" s="29">
        <v>3402.5</v>
      </c>
      <c r="AB303" s="29">
        <v>3405</v>
      </c>
      <c r="AC303">
        <v>3480</v>
      </c>
      <c r="AD303">
        <v>3510</v>
      </c>
      <c r="AE303">
        <v>3492.5</v>
      </c>
    </row>
    <row r="304" spans="1:35">
      <c r="A304" s="95">
        <v>44707</v>
      </c>
      <c r="B304" s="490">
        <v>16</v>
      </c>
      <c r="C304" s="486">
        <f t="shared" si="6"/>
        <v>18600</v>
      </c>
      <c r="D304" s="63">
        <v>620</v>
      </c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>
        <v>3330</v>
      </c>
      <c r="V304" s="29">
        <v>3300</v>
      </c>
      <c r="W304" s="29">
        <v>3290</v>
      </c>
      <c r="X304" s="29">
        <v>3300</v>
      </c>
      <c r="Y304" s="29">
        <v>3300</v>
      </c>
      <c r="Z304" s="29">
        <v>3360</v>
      </c>
      <c r="AA304" s="29">
        <v>3400</v>
      </c>
      <c r="AB304" s="29">
        <v>3405</v>
      </c>
      <c r="AC304">
        <v>3450</v>
      </c>
      <c r="AD304">
        <v>3450</v>
      </c>
      <c r="AE304">
        <v>3400</v>
      </c>
      <c r="AF304" s="29"/>
      <c r="AG304" s="29"/>
      <c r="AH304" s="29"/>
      <c r="AI304" s="29"/>
    </row>
    <row r="305" spans="1:35">
      <c r="A305" s="95">
        <v>44708</v>
      </c>
      <c r="B305" s="490">
        <v>22</v>
      </c>
      <c r="C305" s="486">
        <f t="shared" si="6"/>
        <v>7440</v>
      </c>
      <c r="D305" s="63">
        <v>248</v>
      </c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>
        <v>3300</v>
      </c>
      <c r="V305" s="29">
        <v>3165</v>
      </c>
      <c r="W305" s="29">
        <v>3170</v>
      </c>
      <c r="X305" s="29">
        <v>3175</v>
      </c>
      <c r="Y305" s="29">
        <v>3260</v>
      </c>
      <c r="Z305" s="29">
        <v>3300</v>
      </c>
      <c r="AA305" s="29">
        <v>3360</v>
      </c>
      <c r="AB305" s="29">
        <v>3405</v>
      </c>
      <c r="AC305">
        <v>3400</v>
      </c>
      <c r="AD305">
        <v>3400</v>
      </c>
      <c r="AE305">
        <v>3300</v>
      </c>
      <c r="AF305" s="29"/>
      <c r="AG305" s="29"/>
      <c r="AH305" s="29"/>
      <c r="AI305" s="29"/>
    </row>
    <row r="306" spans="1:35">
      <c r="A306" s="95">
        <v>44711</v>
      </c>
      <c r="B306" s="490">
        <v>2</v>
      </c>
      <c r="C306" s="486">
        <f t="shared" si="6"/>
        <v>150</v>
      </c>
      <c r="D306" s="63">
        <v>5</v>
      </c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>
        <v>3300</v>
      </c>
      <c r="V306" s="29">
        <v>3125</v>
      </c>
      <c r="W306" s="29">
        <v>3125</v>
      </c>
      <c r="X306" s="29">
        <v>3175</v>
      </c>
      <c r="Y306" s="29">
        <v>3205</v>
      </c>
      <c r="Z306" s="29">
        <v>3270</v>
      </c>
      <c r="AA306" s="29">
        <v>3305</v>
      </c>
      <c r="AB306" s="29">
        <v>3390</v>
      </c>
      <c r="AC306">
        <v>3400</v>
      </c>
      <c r="AD306">
        <v>3400</v>
      </c>
      <c r="AE306">
        <v>3300</v>
      </c>
      <c r="AF306" s="29"/>
      <c r="AG306" s="29"/>
      <c r="AH306" s="29"/>
      <c r="AI306" s="29"/>
    </row>
    <row r="307" spans="1:35">
      <c r="A307" s="95">
        <v>44712</v>
      </c>
      <c r="B307" s="490">
        <v>26</v>
      </c>
      <c r="C307" s="486">
        <f t="shared" si="6"/>
        <v>13620</v>
      </c>
      <c r="D307" s="63">
        <v>454</v>
      </c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>
        <v>3244</v>
      </c>
      <c r="V307" s="29">
        <v>3125</v>
      </c>
      <c r="W307" s="29">
        <v>3125</v>
      </c>
      <c r="X307" s="29">
        <v>3175</v>
      </c>
      <c r="Y307" s="29">
        <v>3205</v>
      </c>
      <c r="Z307" s="29">
        <v>3270</v>
      </c>
      <c r="AA307" s="29">
        <v>3305</v>
      </c>
      <c r="AB307" s="29">
        <v>3390</v>
      </c>
      <c r="AC307">
        <v>3400</v>
      </c>
      <c r="AD307">
        <v>3400</v>
      </c>
      <c r="AE307">
        <v>3300</v>
      </c>
      <c r="AF307" s="29"/>
      <c r="AG307" s="29">
        <v>3300</v>
      </c>
      <c r="AH307" s="29"/>
      <c r="AI307" s="29"/>
    </row>
    <row r="308" spans="1:35">
      <c r="A308" s="95">
        <v>44713</v>
      </c>
      <c r="B308" s="490">
        <v>2</v>
      </c>
      <c r="C308" s="486">
        <f t="shared" si="6"/>
        <v>600</v>
      </c>
      <c r="D308" s="63">
        <v>20</v>
      </c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V308">
        <v>3125</v>
      </c>
      <c r="W308">
        <v>3125</v>
      </c>
      <c r="X308">
        <v>3175</v>
      </c>
      <c r="Y308">
        <v>3205</v>
      </c>
      <c r="Z308">
        <v>3270</v>
      </c>
      <c r="AA308">
        <v>3305</v>
      </c>
      <c r="AB308">
        <v>3390</v>
      </c>
      <c r="AC308">
        <v>3400</v>
      </c>
      <c r="AD308">
        <v>3400</v>
      </c>
      <c r="AE308">
        <v>3300</v>
      </c>
      <c r="AG308">
        <v>3300</v>
      </c>
    </row>
    <row r="309" spans="1:35">
      <c r="A309" s="95">
        <v>44714</v>
      </c>
      <c r="B309" s="490">
        <v>20</v>
      </c>
      <c r="C309" s="486">
        <f t="shared" si="6"/>
        <v>3690</v>
      </c>
      <c r="D309" s="63">
        <v>123</v>
      </c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V309">
        <v>3190</v>
      </c>
      <c r="W309">
        <v>3140</v>
      </c>
      <c r="X309">
        <v>3175</v>
      </c>
      <c r="Y309">
        <v>3205</v>
      </c>
      <c r="Z309">
        <v>3270</v>
      </c>
      <c r="AA309">
        <v>3305</v>
      </c>
      <c r="AB309">
        <v>3390</v>
      </c>
      <c r="AC309">
        <v>3400</v>
      </c>
      <c r="AD309">
        <v>3400</v>
      </c>
      <c r="AE309">
        <v>3300</v>
      </c>
      <c r="AG309">
        <v>3300</v>
      </c>
    </row>
    <row r="310" spans="1:35">
      <c r="A310" s="95">
        <v>44715</v>
      </c>
      <c r="B310" s="490">
        <v>10</v>
      </c>
      <c r="C310" s="486">
        <f t="shared" si="6"/>
        <v>5730</v>
      </c>
      <c r="D310" s="63">
        <v>191</v>
      </c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V310">
        <v>3170</v>
      </c>
      <c r="W310">
        <v>3140</v>
      </c>
      <c r="X310">
        <v>3205</v>
      </c>
      <c r="Y310">
        <v>3205</v>
      </c>
      <c r="Z310">
        <v>3280</v>
      </c>
      <c r="AA310">
        <v>3305</v>
      </c>
      <c r="AB310">
        <v>3390</v>
      </c>
      <c r="AC310">
        <v>3400</v>
      </c>
      <c r="AD310">
        <v>3400</v>
      </c>
      <c r="AE310">
        <v>3300</v>
      </c>
      <c r="AG310">
        <v>3300</v>
      </c>
    </row>
    <row r="311" spans="1:35">
      <c r="A311" s="95">
        <v>44718</v>
      </c>
      <c r="B311" s="490">
        <v>14</v>
      </c>
      <c r="C311" s="486">
        <f t="shared" si="6"/>
        <v>4320</v>
      </c>
      <c r="D311" s="63">
        <v>144</v>
      </c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V311">
        <v>3170</v>
      </c>
      <c r="W311">
        <v>3195</v>
      </c>
      <c r="X311">
        <v>3205</v>
      </c>
      <c r="Y311">
        <v>3205</v>
      </c>
      <c r="Z311">
        <v>3280</v>
      </c>
      <c r="AA311">
        <v>3305</v>
      </c>
      <c r="AB311">
        <v>3390</v>
      </c>
      <c r="AC311">
        <v>3400</v>
      </c>
      <c r="AD311">
        <v>3400</v>
      </c>
      <c r="AE311">
        <v>3300</v>
      </c>
      <c r="AG311">
        <v>3300</v>
      </c>
    </row>
    <row r="312" spans="1:35" s="176" customFormat="1">
      <c r="A312" s="239">
        <v>44719</v>
      </c>
      <c r="B312" s="491">
        <v>36</v>
      </c>
      <c r="C312" s="482">
        <f t="shared" si="6"/>
        <v>14190</v>
      </c>
      <c r="D312" s="475">
        <v>473</v>
      </c>
      <c r="E312" s="65"/>
      <c r="F312" s="65"/>
      <c r="G312" s="65"/>
      <c r="H312" s="65"/>
      <c r="I312" s="65"/>
      <c r="J312" s="65"/>
      <c r="K312" s="65"/>
      <c r="L312" s="65"/>
      <c r="M312" s="65"/>
      <c r="N312" s="65"/>
      <c r="O312" s="65"/>
      <c r="P312" s="65"/>
      <c r="Q312" s="65"/>
      <c r="R312" s="65"/>
      <c r="S312" s="65"/>
      <c r="T312" s="65"/>
      <c r="V312" s="176">
        <v>3170</v>
      </c>
      <c r="W312" s="176">
        <v>3180</v>
      </c>
      <c r="X312" s="176">
        <v>3205</v>
      </c>
      <c r="Y312" s="176">
        <v>3160</v>
      </c>
      <c r="Z312" s="176">
        <v>3230</v>
      </c>
      <c r="AA312" s="176">
        <v>3250</v>
      </c>
      <c r="AB312" s="176">
        <v>3250</v>
      </c>
      <c r="AC312" s="176">
        <v>3250</v>
      </c>
      <c r="AD312" s="176">
        <v>3250</v>
      </c>
      <c r="AE312" s="176">
        <v>3250</v>
      </c>
      <c r="AG312" s="176">
        <v>3300</v>
      </c>
    </row>
    <row r="313" spans="1:35">
      <c r="A313" s="95">
        <v>44720</v>
      </c>
      <c r="B313" s="490">
        <v>6</v>
      </c>
      <c r="C313" s="486">
        <f t="shared" si="6"/>
        <v>1740</v>
      </c>
      <c r="D313" s="63">
        <v>58</v>
      </c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V313">
        <v>3170</v>
      </c>
      <c r="W313">
        <v>3180</v>
      </c>
      <c r="X313">
        <v>3205</v>
      </c>
      <c r="Y313">
        <v>3120</v>
      </c>
      <c r="Z313">
        <v>3230</v>
      </c>
      <c r="AA313">
        <v>3230</v>
      </c>
      <c r="AB313">
        <v>3230</v>
      </c>
      <c r="AC313">
        <v>3230</v>
      </c>
      <c r="AD313">
        <v>3230</v>
      </c>
      <c r="AE313">
        <v>3230</v>
      </c>
      <c r="AG313">
        <v>3300</v>
      </c>
    </row>
    <row r="314" spans="1:35">
      <c r="A314" s="95">
        <v>44721</v>
      </c>
      <c r="B314" s="490">
        <v>22</v>
      </c>
      <c r="C314" s="486">
        <f t="shared" si="6"/>
        <v>12150</v>
      </c>
      <c r="D314" s="63">
        <v>405</v>
      </c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V314">
        <v>3130</v>
      </c>
      <c r="W314">
        <v>3100</v>
      </c>
      <c r="X314">
        <v>3120</v>
      </c>
      <c r="Y314">
        <v>3120</v>
      </c>
      <c r="Z314">
        <v>3200</v>
      </c>
      <c r="AA314">
        <v>3230</v>
      </c>
      <c r="AB314">
        <v>3190</v>
      </c>
      <c r="AC314">
        <v>3205</v>
      </c>
      <c r="AD314">
        <v>3230</v>
      </c>
      <c r="AE314">
        <v>3200</v>
      </c>
      <c r="AG314">
        <v>3300</v>
      </c>
    </row>
    <row r="315" spans="1:35">
      <c r="A315" s="95">
        <v>44722</v>
      </c>
      <c r="B315" s="490">
        <v>23</v>
      </c>
      <c r="C315" s="486">
        <f t="shared" si="6"/>
        <v>6870</v>
      </c>
      <c r="D315" s="63">
        <v>229</v>
      </c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V315">
        <v>3070</v>
      </c>
      <c r="W315">
        <v>3090</v>
      </c>
      <c r="X315">
        <v>3120</v>
      </c>
      <c r="Y315">
        <v>3120</v>
      </c>
      <c r="Z315">
        <v>3200</v>
      </c>
      <c r="AA315">
        <v>3230</v>
      </c>
      <c r="AB315">
        <v>3190</v>
      </c>
      <c r="AC315">
        <v>3205</v>
      </c>
      <c r="AD315">
        <v>3230</v>
      </c>
      <c r="AE315">
        <v>3200</v>
      </c>
      <c r="AG315">
        <v>3300</v>
      </c>
    </row>
    <row r="316" spans="1:35">
      <c r="A316" s="95">
        <v>44725</v>
      </c>
      <c r="B316" s="490">
        <v>20</v>
      </c>
      <c r="C316" s="486">
        <f t="shared" si="6"/>
        <v>11910</v>
      </c>
      <c r="D316" s="63">
        <v>397</v>
      </c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V316">
        <v>3047.5</v>
      </c>
      <c r="W316">
        <v>3060</v>
      </c>
      <c r="X316">
        <v>3065</v>
      </c>
      <c r="Y316">
        <v>3065</v>
      </c>
      <c r="Z316">
        <v>3140</v>
      </c>
      <c r="AA316">
        <v>3230</v>
      </c>
      <c r="AB316">
        <v>3190</v>
      </c>
      <c r="AC316">
        <v>3205</v>
      </c>
      <c r="AD316">
        <v>3230</v>
      </c>
      <c r="AE316">
        <v>3200</v>
      </c>
      <c r="AG316">
        <v>3300</v>
      </c>
    </row>
    <row r="317" spans="1:35">
      <c r="A317" s="95">
        <v>44726</v>
      </c>
      <c r="C317" s="486">
        <f t="shared" si="6"/>
        <v>0</v>
      </c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V317">
        <v>3047.5</v>
      </c>
      <c r="W317">
        <v>3060</v>
      </c>
      <c r="X317">
        <v>3065</v>
      </c>
      <c r="Y317">
        <v>3065</v>
      </c>
      <c r="Z317">
        <v>3140</v>
      </c>
      <c r="AA317">
        <v>3200</v>
      </c>
      <c r="AB317">
        <v>3190</v>
      </c>
      <c r="AC317">
        <v>3205</v>
      </c>
      <c r="AD317">
        <v>3230</v>
      </c>
      <c r="AE317">
        <v>3200</v>
      </c>
      <c r="AG317">
        <v>3300</v>
      </c>
    </row>
    <row r="318" spans="1:35">
      <c r="A318" s="95">
        <v>44727</v>
      </c>
      <c r="B318" s="490">
        <v>8</v>
      </c>
      <c r="C318" s="486">
        <f t="shared" si="6"/>
        <v>2310</v>
      </c>
      <c r="D318" s="63">
        <v>77</v>
      </c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V318">
        <v>3047.5</v>
      </c>
      <c r="W318">
        <v>3045</v>
      </c>
      <c r="X318">
        <v>3060</v>
      </c>
      <c r="Y318">
        <v>3065</v>
      </c>
      <c r="Z318">
        <v>3115</v>
      </c>
      <c r="AA318">
        <v>3140</v>
      </c>
      <c r="AB318">
        <v>3190</v>
      </c>
      <c r="AC318">
        <v>3205</v>
      </c>
      <c r="AD318">
        <v>3230</v>
      </c>
      <c r="AE318">
        <v>3200</v>
      </c>
      <c r="AG318">
        <v>3300</v>
      </c>
    </row>
    <row r="319" spans="1:35" s="189" customFormat="1">
      <c r="A319" s="103">
        <v>44728</v>
      </c>
      <c r="B319" s="492"/>
      <c r="C319" s="486">
        <f t="shared" si="6"/>
        <v>0</v>
      </c>
      <c r="D319" s="476"/>
      <c r="E319" s="244"/>
      <c r="F319" s="244"/>
      <c r="G319" s="244"/>
      <c r="H319" s="244"/>
      <c r="I319" s="244"/>
      <c r="J319" s="244"/>
      <c r="K319" s="244"/>
      <c r="L319" s="244"/>
      <c r="M319" s="244"/>
      <c r="N319" s="244"/>
      <c r="O319" s="244"/>
      <c r="P319" s="244"/>
      <c r="Q319" s="244"/>
      <c r="R319" s="244"/>
      <c r="S319" s="244"/>
      <c r="T319" s="244"/>
      <c r="V319" s="189">
        <v>3047.5</v>
      </c>
      <c r="W319" s="189">
        <v>3045</v>
      </c>
      <c r="X319" s="189">
        <v>3060</v>
      </c>
      <c r="Y319" s="189">
        <v>3065</v>
      </c>
      <c r="Z319" s="189">
        <v>3115</v>
      </c>
      <c r="AA319" s="189">
        <v>3140</v>
      </c>
      <c r="AB319" s="189">
        <v>3190</v>
      </c>
      <c r="AC319" s="189">
        <v>3205</v>
      </c>
      <c r="AD319" s="189">
        <v>3230</v>
      </c>
      <c r="AE319" s="189">
        <v>3200</v>
      </c>
      <c r="AG319" s="189">
        <v>3300</v>
      </c>
    </row>
    <row r="320" spans="1:35">
      <c r="A320" s="95">
        <v>44729</v>
      </c>
      <c r="B320" s="490">
        <v>13</v>
      </c>
      <c r="C320" s="486">
        <f t="shared" si="6"/>
        <v>4650</v>
      </c>
      <c r="D320" s="63">
        <v>155</v>
      </c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V320">
        <v>3052.5</v>
      </c>
      <c r="W320">
        <v>3045</v>
      </c>
      <c r="X320">
        <v>3045</v>
      </c>
      <c r="Y320">
        <v>3065</v>
      </c>
      <c r="Z320">
        <v>3100</v>
      </c>
      <c r="AA320">
        <v>3140</v>
      </c>
      <c r="AB320">
        <v>3160</v>
      </c>
      <c r="AC320">
        <v>3205</v>
      </c>
      <c r="AD320">
        <v>3230</v>
      </c>
      <c r="AE320">
        <v>3200</v>
      </c>
      <c r="AG320">
        <v>3300</v>
      </c>
    </row>
    <row r="321" spans="1:34">
      <c r="A321" s="95">
        <v>44732</v>
      </c>
      <c r="B321" s="490">
        <v>6</v>
      </c>
      <c r="C321" s="486">
        <f t="shared" si="6"/>
        <v>2250</v>
      </c>
      <c r="D321" s="63">
        <v>75</v>
      </c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V321">
        <v>3052.5</v>
      </c>
      <c r="W321">
        <v>3045</v>
      </c>
      <c r="X321">
        <v>3055</v>
      </c>
      <c r="Y321">
        <v>3065</v>
      </c>
      <c r="Z321">
        <v>3100</v>
      </c>
      <c r="AA321">
        <v>3140</v>
      </c>
      <c r="AB321">
        <v>3160</v>
      </c>
      <c r="AC321">
        <v>3205</v>
      </c>
      <c r="AD321">
        <v>3230</v>
      </c>
      <c r="AE321">
        <v>3200</v>
      </c>
      <c r="AG321">
        <v>3300</v>
      </c>
    </row>
    <row r="322" spans="1:34">
      <c r="A322" s="95">
        <v>44733</v>
      </c>
      <c r="B322" s="490">
        <v>18</v>
      </c>
      <c r="C322" s="486">
        <f t="shared" si="6"/>
        <v>6180</v>
      </c>
      <c r="D322" s="63">
        <v>206</v>
      </c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V322">
        <v>3052.5</v>
      </c>
      <c r="W322">
        <v>3030</v>
      </c>
      <c r="X322">
        <v>3055</v>
      </c>
      <c r="Y322">
        <v>3050.5</v>
      </c>
      <c r="Z322">
        <v>3100</v>
      </c>
      <c r="AA322">
        <v>3140</v>
      </c>
      <c r="AB322">
        <v>3160</v>
      </c>
      <c r="AC322">
        <v>3205</v>
      </c>
      <c r="AD322">
        <v>3230</v>
      </c>
      <c r="AE322">
        <v>3200</v>
      </c>
      <c r="AG322">
        <v>3300</v>
      </c>
    </row>
    <row r="323" spans="1:34">
      <c r="A323" s="95">
        <v>44734</v>
      </c>
      <c r="B323" s="490">
        <v>16</v>
      </c>
      <c r="C323" s="486">
        <f t="shared" si="6"/>
        <v>6930</v>
      </c>
      <c r="D323" s="63">
        <v>231</v>
      </c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V323">
        <v>3052.5</v>
      </c>
      <c r="W323">
        <v>3005</v>
      </c>
      <c r="X323">
        <v>3005</v>
      </c>
      <c r="Y323">
        <v>3040</v>
      </c>
      <c r="Z323">
        <v>3075</v>
      </c>
      <c r="AA323">
        <v>3115</v>
      </c>
      <c r="AB323">
        <v>3155</v>
      </c>
      <c r="AC323">
        <v>3205</v>
      </c>
      <c r="AD323">
        <v>3230</v>
      </c>
      <c r="AE323">
        <v>3200</v>
      </c>
      <c r="AG323">
        <v>3300</v>
      </c>
    </row>
    <row r="324" spans="1:34">
      <c r="A324" s="95">
        <v>44735</v>
      </c>
      <c r="B324" s="490">
        <v>23</v>
      </c>
      <c r="C324" s="486">
        <f t="shared" si="6"/>
        <v>12030</v>
      </c>
      <c r="D324" s="63">
        <v>401</v>
      </c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V324">
        <v>3052.5</v>
      </c>
      <c r="W324">
        <v>3005</v>
      </c>
      <c r="X324">
        <v>3005</v>
      </c>
      <c r="Y324">
        <v>3017.5</v>
      </c>
      <c r="Z324">
        <v>3035</v>
      </c>
      <c r="AA324">
        <v>3100</v>
      </c>
      <c r="AB324">
        <v>3140</v>
      </c>
      <c r="AC324">
        <v>3205</v>
      </c>
      <c r="AD324">
        <v>3230</v>
      </c>
      <c r="AE324">
        <v>3200</v>
      </c>
      <c r="AG324">
        <v>3300</v>
      </c>
    </row>
    <row r="325" spans="1:34">
      <c r="A325" s="95">
        <v>44736</v>
      </c>
      <c r="B325" s="490">
        <v>20</v>
      </c>
      <c r="C325" s="486">
        <f t="shared" si="6"/>
        <v>7350</v>
      </c>
      <c r="D325" s="63">
        <v>245</v>
      </c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V325">
        <v>3052.5</v>
      </c>
      <c r="W325">
        <v>2925</v>
      </c>
      <c r="X325">
        <v>2970</v>
      </c>
      <c r="Y325">
        <v>2980</v>
      </c>
      <c r="Z325">
        <v>2975</v>
      </c>
      <c r="AA325">
        <v>3055</v>
      </c>
      <c r="AB325">
        <v>3120</v>
      </c>
      <c r="AC325">
        <v>3205</v>
      </c>
      <c r="AD325">
        <v>3230</v>
      </c>
      <c r="AE325">
        <v>3190</v>
      </c>
      <c r="AG325">
        <v>3300</v>
      </c>
    </row>
    <row r="326" spans="1:34">
      <c r="A326" s="95">
        <v>44739</v>
      </c>
      <c r="B326" s="490">
        <v>10</v>
      </c>
      <c r="C326" s="486">
        <f t="shared" si="6"/>
        <v>2700</v>
      </c>
      <c r="D326" s="63">
        <v>90</v>
      </c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V326">
        <v>3052.5</v>
      </c>
      <c r="W326">
        <v>2910</v>
      </c>
      <c r="X326">
        <v>2920</v>
      </c>
      <c r="Y326">
        <v>2875</v>
      </c>
      <c r="Z326">
        <v>2925</v>
      </c>
      <c r="AA326">
        <v>3015</v>
      </c>
      <c r="AB326">
        <v>3120</v>
      </c>
      <c r="AC326">
        <v>3200</v>
      </c>
      <c r="AD326">
        <v>3200</v>
      </c>
      <c r="AE326">
        <v>3150</v>
      </c>
      <c r="AG326">
        <v>3300</v>
      </c>
    </row>
    <row r="327" spans="1:34">
      <c r="A327" s="95">
        <v>44740</v>
      </c>
      <c r="B327" s="490">
        <v>37</v>
      </c>
      <c r="C327" s="486">
        <f t="shared" si="6"/>
        <v>7170</v>
      </c>
      <c r="D327" s="63">
        <v>239</v>
      </c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V327">
        <v>3052.5</v>
      </c>
      <c r="W327">
        <v>2910</v>
      </c>
      <c r="X327">
        <v>2920</v>
      </c>
      <c r="Y327">
        <v>2875</v>
      </c>
      <c r="Z327">
        <v>2925</v>
      </c>
      <c r="AA327">
        <v>3015</v>
      </c>
      <c r="AB327">
        <v>3120</v>
      </c>
      <c r="AC327">
        <v>3200</v>
      </c>
      <c r="AD327">
        <v>3200</v>
      </c>
      <c r="AE327">
        <v>3150</v>
      </c>
      <c r="AG327">
        <v>3300</v>
      </c>
    </row>
    <row r="328" spans="1:34">
      <c r="A328" s="95">
        <v>44741</v>
      </c>
      <c r="B328" s="490">
        <v>5</v>
      </c>
      <c r="C328" s="486">
        <f t="shared" ref="C328:C391" si="7">+D328*30</f>
        <v>2700</v>
      </c>
      <c r="D328" s="63">
        <v>90</v>
      </c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V328">
        <v>3052.5</v>
      </c>
      <c r="W328">
        <v>2900</v>
      </c>
      <c r="X328">
        <v>2880</v>
      </c>
      <c r="Y328">
        <v>2875</v>
      </c>
      <c r="Z328">
        <v>2925</v>
      </c>
      <c r="AA328">
        <v>3015</v>
      </c>
      <c r="AB328">
        <v>3120</v>
      </c>
      <c r="AC328">
        <v>3200</v>
      </c>
      <c r="AD328">
        <v>3200</v>
      </c>
      <c r="AE328">
        <v>3150</v>
      </c>
      <c r="AG328">
        <v>3300</v>
      </c>
    </row>
    <row r="329" spans="1:34">
      <c r="A329" s="95">
        <v>44742</v>
      </c>
      <c r="B329" s="490">
        <v>15</v>
      </c>
      <c r="C329" s="486">
        <f t="shared" si="7"/>
        <v>4260</v>
      </c>
      <c r="D329" s="63">
        <v>142</v>
      </c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V329" s="28">
        <v>3080</v>
      </c>
      <c r="W329">
        <v>2900</v>
      </c>
      <c r="X329">
        <v>2880</v>
      </c>
      <c r="Y329">
        <v>2875</v>
      </c>
      <c r="Z329">
        <v>2925</v>
      </c>
      <c r="AA329">
        <v>3015</v>
      </c>
      <c r="AB329">
        <v>3120</v>
      </c>
      <c r="AC329">
        <v>3200</v>
      </c>
      <c r="AD329">
        <v>3200</v>
      </c>
      <c r="AE329">
        <v>3150</v>
      </c>
      <c r="AG329">
        <v>3300</v>
      </c>
    </row>
    <row r="330" spans="1:34">
      <c r="A330" s="95">
        <v>44743</v>
      </c>
      <c r="B330" s="490">
        <v>33</v>
      </c>
      <c r="C330" s="486">
        <f t="shared" si="7"/>
        <v>9240</v>
      </c>
      <c r="D330" s="63">
        <v>308</v>
      </c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W330">
        <v>2900</v>
      </c>
      <c r="X330">
        <v>2880</v>
      </c>
      <c r="Y330">
        <v>2875</v>
      </c>
      <c r="Z330">
        <v>2925</v>
      </c>
      <c r="AA330">
        <v>3015</v>
      </c>
      <c r="AB330">
        <v>3080</v>
      </c>
      <c r="AC330">
        <v>3100</v>
      </c>
      <c r="AD330">
        <v>3100</v>
      </c>
      <c r="AE330">
        <v>3150</v>
      </c>
      <c r="AG330">
        <v>3300</v>
      </c>
    </row>
    <row r="331" spans="1:34">
      <c r="A331" s="95">
        <v>44746</v>
      </c>
      <c r="B331" s="490">
        <v>9</v>
      </c>
      <c r="C331" s="486">
        <f t="shared" si="7"/>
        <v>5100</v>
      </c>
      <c r="D331" s="63">
        <v>170</v>
      </c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W331">
        <v>2900</v>
      </c>
      <c r="X331">
        <v>2880</v>
      </c>
      <c r="Y331">
        <v>2875</v>
      </c>
      <c r="Z331">
        <v>2925</v>
      </c>
      <c r="AA331">
        <v>2945</v>
      </c>
      <c r="AB331">
        <v>3045</v>
      </c>
      <c r="AC331">
        <v>3100</v>
      </c>
      <c r="AD331">
        <v>3100</v>
      </c>
      <c r="AE331">
        <v>3150</v>
      </c>
      <c r="AG331">
        <v>3300</v>
      </c>
    </row>
    <row r="332" spans="1:34">
      <c r="A332" s="95">
        <v>44747</v>
      </c>
      <c r="B332" s="490">
        <v>28</v>
      </c>
      <c r="C332" s="486">
        <f t="shared" si="7"/>
        <v>10560</v>
      </c>
      <c r="D332" s="63">
        <v>352</v>
      </c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W332">
        <v>2880</v>
      </c>
      <c r="X332">
        <v>2880</v>
      </c>
      <c r="Y332">
        <v>2875</v>
      </c>
      <c r="Z332">
        <v>2925</v>
      </c>
      <c r="AA332">
        <v>2945</v>
      </c>
      <c r="AB332">
        <v>3045</v>
      </c>
      <c r="AC332">
        <v>3100</v>
      </c>
      <c r="AD332">
        <v>3100</v>
      </c>
      <c r="AE332">
        <v>3150</v>
      </c>
      <c r="AG332">
        <v>3300</v>
      </c>
    </row>
    <row r="333" spans="1:34">
      <c r="A333" s="95">
        <v>44748</v>
      </c>
      <c r="B333" s="490">
        <v>0</v>
      </c>
      <c r="C333" s="486">
        <f t="shared" si="7"/>
        <v>0</v>
      </c>
      <c r="D333" s="63">
        <v>0</v>
      </c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W333">
        <v>2880</v>
      </c>
      <c r="X333">
        <v>2880</v>
      </c>
      <c r="Y333">
        <v>2875</v>
      </c>
      <c r="Z333">
        <v>2925</v>
      </c>
      <c r="AA333">
        <v>2945</v>
      </c>
      <c r="AB333">
        <v>3045</v>
      </c>
      <c r="AC333">
        <v>3100</v>
      </c>
      <c r="AD333">
        <v>3100</v>
      </c>
      <c r="AE333">
        <v>3150</v>
      </c>
      <c r="AG333">
        <v>3300</v>
      </c>
    </row>
    <row r="334" spans="1:34">
      <c r="A334" s="95">
        <v>44749</v>
      </c>
      <c r="B334" s="490">
        <v>15</v>
      </c>
      <c r="C334" s="486">
        <f t="shared" si="7"/>
        <v>6060</v>
      </c>
      <c r="D334" s="63">
        <v>202</v>
      </c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W334">
        <v>2880</v>
      </c>
      <c r="X334">
        <v>2880</v>
      </c>
      <c r="Y334">
        <v>2875</v>
      </c>
      <c r="Z334">
        <v>2925</v>
      </c>
      <c r="AA334">
        <v>2945</v>
      </c>
      <c r="AB334">
        <v>3045</v>
      </c>
      <c r="AC334">
        <v>3100</v>
      </c>
      <c r="AD334">
        <v>3100</v>
      </c>
      <c r="AE334">
        <v>3150</v>
      </c>
      <c r="AG334">
        <v>3300</v>
      </c>
    </row>
    <row r="335" spans="1:34">
      <c r="A335" s="95">
        <v>44750</v>
      </c>
      <c r="B335" s="490">
        <v>6</v>
      </c>
      <c r="C335" s="486">
        <f t="shared" si="7"/>
        <v>750</v>
      </c>
      <c r="D335" s="63">
        <v>25</v>
      </c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W335">
        <v>2990</v>
      </c>
      <c r="X335">
        <v>2880</v>
      </c>
      <c r="Y335">
        <v>2955</v>
      </c>
      <c r="Z335">
        <v>2965</v>
      </c>
      <c r="AA335">
        <v>2970</v>
      </c>
      <c r="AB335">
        <v>3045</v>
      </c>
      <c r="AC335">
        <v>3150</v>
      </c>
      <c r="AD335">
        <v>3205</v>
      </c>
      <c r="AE335">
        <v>3195</v>
      </c>
      <c r="AG335">
        <v>3118.5</v>
      </c>
    </row>
    <row r="336" spans="1:34">
      <c r="A336" s="95">
        <v>44753</v>
      </c>
      <c r="B336" s="490">
        <v>10</v>
      </c>
      <c r="C336" s="486">
        <f t="shared" si="7"/>
        <v>1800</v>
      </c>
      <c r="D336" s="63">
        <v>60</v>
      </c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W336">
        <v>2990</v>
      </c>
      <c r="X336">
        <v>2990</v>
      </c>
      <c r="Y336">
        <v>2955</v>
      </c>
      <c r="Z336">
        <v>2965</v>
      </c>
      <c r="AA336">
        <v>2970</v>
      </c>
      <c r="AB336">
        <v>3045</v>
      </c>
      <c r="AC336">
        <v>3150</v>
      </c>
      <c r="AD336">
        <v>3205</v>
      </c>
      <c r="AE336">
        <v>3195</v>
      </c>
      <c r="AF336">
        <v>3195</v>
      </c>
      <c r="AG336">
        <v>3118.5</v>
      </c>
      <c r="AH336">
        <v>3118.5</v>
      </c>
    </row>
    <row r="337" spans="1:34">
      <c r="A337" s="95">
        <v>44754</v>
      </c>
      <c r="B337" s="490">
        <v>10</v>
      </c>
      <c r="C337" s="486">
        <f t="shared" si="7"/>
        <v>990</v>
      </c>
      <c r="D337" s="63">
        <v>33</v>
      </c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W337">
        <v>2990</v>
      </c>
      <c r="X337">
        <v>2990</v>
      </c>
      <c r="Y337">
        <v>2955</v>
      </c>
      <c r="Z337">
        <v>2965</v>
      </c>
      <c r="AA337">
        <v>2970</v>
      </c>
      <c r="AB337">
        <v>3045</v>
      </c>
      <c r="AC337">
        <v>3150</v>
      </c>
      <c r="AD337">
        <v>3205</v>
      </c>
      <c r="AE337">
        <v>3195</v>
      </c>
      <c r="AF337">
        <v>3195</v>
      </c>
      <c r="AG337">
        <v>3118.5</v>
      </c>
      <c r="AH337">
        <v>3118.5</v>
      </c>
    </row>
    <row r="338" spans="1:34">
      <c r="A338" s="95">
        <v>44755</v>
      </c>
      <c r="B338" s="490">
        <v>33</v>
      </c>
      <c r="C338" s="486">
        <f t="shared" si="7"/>
        <v>14730</v>
      </c>
      <c r="D338" s="63">
        <v>491</v>
      </c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W338">
        <v>2990</v>
      </c>
      <c r="X338">
        <v>3000</v>
      </c>
      <c r="Y338">
        <v>3010</v>
      </c>
      <c r="Z338">
        <v>3030</v>
      </c>
      <c r="AA338">
        <v>3030</v>
      </c>
      <c r="AB338">
        <v>3045</v>
      </c>
      <c r="AC338">
        <v>3150</v>
      </c>
      <c r="AD338">
        <v>3205</v>
      </c>
      <c r="AE338">
        <v>3195</v>
      </c>
      <c r="AF338">
        <v>3195</v>
      </c>
      <c r="AG338">
        <v>3118.5</v>
      </c>
      <c r="AH338">
        <v>3118.5</v>
      </c>
    </row>
    <row r="339" spans="1:34">
      <c r="A339" s="95">
        <v>44756</v>
      </c>
      <c r="B339" s="490">
        <v>14</v>
      </c>
      <c r="C339" s="486">
        <f t="shared" si="7"/>
        <v>4140</v>
      </c>
      <c r="D339" s="63">
        <v>138</v>
      </c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W339">
        <v>3015</v>
      </c>
      <c r="X339">
        <v>3000</v>
      </c>
      <c r="Y339">
        <v>3010</v>
      </c>
      <c r="Z339">
        <v>3030</v>
      </c>
      <c r="AA339">
        <v>3030</v>
      </c>
      <c r="AB339">
        <v>3045</v>
      </c>
      <c r="AC339">
        <v>3150</v>
      </c>
      <c r="AD339">
        <v>3205</v>
      </c>
      <c r="AE339">
        <v>3195</v>
      </c>
      <c r="AF339">
        <v>3195</v>
      </c>
      <c r="AG339">
        <v>3118.5</v>
      </c>
      <c r="AH339">
        <v>3118.5</v>
      </c>
    </row>
    <row r="340" spans="1:34">
      <c r="A340" s="95">
        <v>44757</v>
      </c>
      <c r="B340" s="490">
        <v>14</v>
      </c>
      <c r="C340" s="486">
        <f t="shared" si="7"/>
        <v>2430</v>
      </c>
      <c r="D340" s="63">
        <v>81</v>
      </c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W340">
        <v>3020</v>
      </c>
      <c r="X340">
        <v>3000</v>
      </c>
      <c r="Y340">
        <v>3010</v>
      </c>
      <c r="Z340">
        <v>3030</v>
      </c>
      <c r="AA340">
        <v>3030</v>
      </c>
      <c r="AB340">
        <v>3045</v>
      </c>
      <c r="AC340">
        <v>3150</v>
      </c>
      <c r="AD340">
        <v>3205</v>
      </c>
      <c r="AE340">
        <v>3195</v>
      </c>
      <c r="AF340">
        <v>3195</v>
      </c>
      <c r="AG340">
        <v>3118.5</v>
      </c>
      <c r="AH340">
        <v>3118.5</v>
      </c>
    </row>
    <row r="341" spans="1:34">
      <c r="A341" s="95">
        <v>44760</v>
      </c>
      <c r="B341" s="490">
        <v>14</v>
      </c>
      <c r="C341" s="486">
        <f t="shared" si="7"/>
        <v>10050</v>
      </c>
      <c r="D341" s="63">
        <v>335</v>
      </c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W341">
        <v>3015</v>
      </c>
      <c r="X341">
        <v>2995</v>
      </c>
      <c r="Y341">
        <v>3010</v>
      </c>
      <c r="Z341">
        <v>3030</v>
      </c>
      <c r="AA341">
        <v>3030</v>
      </c>
      <c r="AB341">
        <v>3045</v>
      </c>
      <c r="AC341">
        <v>3150</v>
      </c>
      <c r="AD341">
        <v>3205</v>
      </c>
      <c r="AE341">
        <v>3195</v>
      </c>
      <c r="AF341">
        <v>3195</v>
      </c>
      <c r="AG341">
        <v>3118.5</v>
      </c>
      <c r="AH341">
        <v>3118.5</v>
      </c>
    </row>
    <row r="342" spans="1:34">
      <c r="A342" s="95">
        <v>44761</v>
      </c>
      <c r="B342" s="490">
        <v>4</v>
      </c>
      <c r="C342" s="486">
        <f t="shared" si="7"/>
        <v>360</v>
      </c>
      <c r="D342" s="63">
        <v>12</v>
      </c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W342">
        <v>2980</v>
      </c>
      <c r="X342">
        <v>2935</v>
      </c>
      <c r="Y342">
        <v>2945</v>
      </c>
      <c r="Z342">
        <v>3020</v>
      </c>
      <c r="AA342">
        <v>3030</v>
      </c>
      <c r="AB342">
        <v>3045</v>
      </c>
      <c r="AC342">
        <v>3150</v>
      </c>
      <c r="AD342">
        <v>3205</v>
      </c>
      <c r="AE342">
        <v>3195</v>
      </c>
      <c r="AF342">
        <v>3195</v>
      </c>
      <c r="AG342">
        <v>3118.5</v>
      </c>
      <c r="AH342">
        <v>3118.5</v>
      </c>
    </row>
    <row r="343" spans="1:34">
      <c r="A343" s="95">
        <v>44762</v>
      </c>
      <c r="B343" s="490">
        <v>13</v>
      </c>
      <c r="C343" s="486">
        <f t="shared" si="7"/>
        <v>5250</v>
      </c>
      <c r="D343" s="63">
        <v>175</v>
      </c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W343">
        <v>2980</v>
      </c>
      <c r="X343">
        <v>2865</v>
      </c>
      <c r="Y343">
        <v>2900</v>
      </c>
      <c r="Z343">
        <v>2930</v>
      </c>
      <c r="AA343">
        <v>2975</v>
      </c>
      <c r="AB343">
        <v>3045</v>
      </c>
      <c r="AC343">
        <v>3150</v>
      </c>
      <c r="AD343">
        <v>3205</v>
      </c>
      <c r="AE343">
        <v>3195</v>
      </c>
      <c r="AF343">
        <v>3195</v>
      </c>
      <c r="AG343">
        <v>3118.5</v>
      </c>
      <c r="AH343">
        <v>3118.5</v>
      </c>
    </row>
    <row r="344" spans="1:34">
      <c r="A344" s="95">
        <v>44763</v>
      </c>
      <c r="B344" s="490">
        <v>19</v>
      </c>
      <c r="C344" s="486">
        <f t="shared" si="7"/>
        <v>5460</v>
      </c>
      <c r="D344" s="63">
        <v>182</v>
      </c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W344">
        <v>2970</v>
      </c>
      <c r="X344">
        <v>2865</v>
      </c>
      <c r="Y344">
        <v>2900</v>
      </c>
      <c r="Z344">
        <v>2930</v>
      </c>
      <c r="AA344">
        <v>2975</v>
      </c>
      <c r="AB344">
        <v>3045</v>
      </c>
      <c r="AC344">
        <v>3150</v>
      </c>
      <c r="AD344">
        <v>3205</v>
      </c>
      <c r="AE344">
        <v>3195</v>
      </c>
      <c r="AF344">
        <v>3195</v>
      </c>
      <c r="AG344">
        <v>3118.5</v>
      </c>
      <c r="AH344">
        <v>3118.5</v>
      </c>
    </row>
    <row r="345" spans="1:34">
      <c r="A345" s="95">
        <v>44764</v>
      </c>
      <c r="B345" s="490">
        <v>0</v>
      </c>
      <c r="C345" s="486">
        <f t="shared" si="7"/>
        <v>0</v>
      </c>
      <c r="D345" s="63">
        <v>0</v>
      </c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W345">
        <v>2970</v>
      </c>
      <c r="X345">
        <v>2865</v>
      </c>
      <c r="Y345">
        <v>2900</v>
      </c>
      <c r="Z345">
        <v>2930</v>
      </c>
      <c r="AA345">
        <v>2975</v>
      </c>
      <c r="AB345">
        <v>3045</v>
      </c>
      <c r="AC345">
        <v>3150</v>
      </c>
      <c r="AD345">
        <v>3205</v>
      </c>
      <c r="AE345">
        <v>3195</v>
      </c>
      <c r="AF345">
        <v>3195</v>
      </c>
      <c r="AG345">
        <v>3118.5</v>
      </c>
      <c r="AH345">
        <v>3118.5</v>
      </c>
    </row>
    <row r="346" spans="1:34">
      <c r="A346" s="95">
        <v>44767</v>
      </c>
      <c r="B346" s="490">
        <v>4</v>
      </c>
      <c r="C346" s="486">
        <f t="shared" si="7"/>
        <v>750</v>
      </c>
      <c r="D346" s="63">
        <v>25</v>
      </c>
      <c r="W346">
        <v>2970</v>
      </c>
      <c r="X346">
        <v>2865</v>
      </c>
      <c r="Y346">
        <v>2900</v>
      </c>
      <c r="Z346">
        <v>2930</v>
      </c>
      <c r="AA346">
        <v>2975</v>
      </c>
      <c r="AB346">
        <v>3045</v>
      </c>
      <c r="AC346">
        <v>3150</v>
      </c>
      <c r="AD346">
        <v>3205</v>
      </c>
      <c r="AE346">
        <v>3195</v>
      </c>
      <c r="AF346">
        <v>3195</v>
      </c>
      <c r="AG346">
        <v>3118.5</v>
      </c>
      <c r="AH346">
        <v>3118.5</v>
      </c>
    </row>
    <row r="347" spans="1:34">
      <c r="A347" s="95">
        <v>44768</v>
      </c>
      <c r="B347" s="490">
        <v>14</v>
      </c>
      <c r="C347" s="486">
        <f t="shared" si="7"/>
        <v>2670</v>
      </c>
      <c r="D347" s="63">
        <v>89</v>
      </c>
      <c r="W347">
        <v>2970</v>
      </c>
      <c r="X347">
        <v>2865</v>
      </c>
      <c r="Y347">
        <v>2900</v>
      </c>
      <c r="Z347">
        <v>2930</v>
      </c>
      <c r="AA347">
        <v>2975</v>
      </c>
      <c r="AB347">
        <v>3045</v>
      </c>
      <c r="AC347">
        <v>3150</v>
      </c>
      <c r="AD347">
        <v>3205</v>
      </c>
      <c r="AE347">
        <v>3195</v>
      </c>
      <c r="AF347">
        <v>3195</v>
      </c>
      <c r="AG347">
        <v>3118.5</v>
      </c>
      <c r="AH347">
        <v>3118.5</v>
      </c>
    </row>
    <row r="348" spans="1:34">
      <c r="A348" s="95">
        <v>44769</v>
      </c>
      <c r="B348" s="490">
        <v>12</v>
      </c>
      <c r="C348" s="486">
        <f t="shared" si="7"/>
        <v>2010</v>
      </c>
      <c r="D348" s="63">
        <v>67</v>
      </c>
      <c r="W348">
        <v>2970</v>
      </c>
      <c r="X348">
        <v>2865</v>
      </c>
      <c r="Y348">
        <v>2900</v>
      </c>
      <c r="Z348">
        <v>2930</v>
      </c>
      <c r="AA348">
        <v>2975</v>
      </c>
      <c r="AB348">
        <v>3045</v>
      </c>
      <c r="AC348">
        <v>3150</v>
      </c>
      <c r="AD348">
        <v>3205</v>
      </c>
      <c r="AE348">
        <v>3195</v>
      </c>
      <c r="AF348">
        <v>3195</v>
      </c>
      <c r="AG348">
        <v>3118.5</v>
      </c>
      <c r="AH348">
        <v>3118.5</v>
      </c>
    </row>
    <row r="349" spans="1:34">
      <c r="A349" s="95">
        <v>44770</v>
      </c>
      <c r="B349" s="490">
        <v>34</v>
      </c>
      <c r="C349" s="486">
        <f t="shared" si="7"/>
        <v>7470</v>
      </c>
      <c r="D349" s="63">
        <v>249</v>
      </c>
      <c r="W349">
        <v>3020</v>
      </c>
      <c r="X349">
        <v>2900</v>
      </c>
      <c r="Y349">
        <v>2952.5</v>
      </c>
      <c r="Z349">
        <v>2930</v>
      </c>
      <c r="AA349">
        <v>3040</v>
      </c>
      <c r="AB349">
        <v>3060</v>
      </c>
      <c r="AC349">
        <v>3150</v>
      </c>
      <c r="AD349">
        <v>3205</v>
      </c>
      <c r="AE349">
        <v>3195</v>
      </c>
      <c r="AF349">
        <v>3195</v>
      </c>
      <c r="AG349">
        <v>3118.5</v>
      </c>
      <c r="AH349">
        <v>3118.5</v>
      </c>
    </row>
    <row r="350" spans="1:34">
      <c r="A350" s="95">
        <v>44771</v>
      </c>
      <c r="B350" s="490">
        <v>86</v>
      </c>
      <c r="C350" s="486">
        <f t="shared" si="7"/>
        <v>10350</v>
      </c>
      <c r="D350" s="63">
        <v>345</v>
      </c>
      <c r="W350">
        <v>3035</v>
      </c>
      <c r="X350">
        <v>2900</v>
      </c>
      <c r="Y350">
        <v>2952.5</v>
      </c>
      <c r="Z350">
        <v>2930</v>
      </c>
      <c r="AA350">
        <v>3040</v>
      </c>
      <c r="AB350">
        <v>3060</v>
      </c>
      <c r="AC350">
        <v>3150</v>
      </c>
      <c r="AD350">
        <v>3205</v>
      </c>
      <c r="AE350">
        <v>3195</v>
      </c>
      <c r="AF350">
        <v>3195</v>
      </c>
      <c r="AG350">
        <v>3118.5</v>
      </c>
      <c r="AH350">
        <v>3118.5</v>
      </c>
    </row>
    <row r="351" spans="1:34">
      <c r="A351" s="95">
        <v>44774</v>
      </c>
      <c r="B351" s="490">
        <v>15</v>
      </c>
      <c r="C351" s="486">
        <f t="shared" si="7"/>
        <v>4500</v>
      </c>
      <c r="D351" s="63">
        <v>150</v>
      </c>
      <c r="X351">
        <v>2900</v>
      </c>
      <c r="Y351">
        <v>2935</v>
      </c>
      <c r="Z351">
        <v>2995</v>
      </c>
      <c r="AA351">
        <v>3040</v>
      </c>
      <c r="AB351">
        <v>3060</v>
      </c>
      <c r="AC351">
        <v>3150</v>
      </c>
      <c r="AD351">
        <v>3205</v>
      </c>
      <c r="AE351">
        <v>3195</v>
      </c>
      <c r="AF351">
        <v>3195</v>
      </c>
      <c r="AG351">
        <v>3118.5</v>
      </c>
      <c r="AH351">
        <v>3118.5</v>
      </c>
    </row>
    <row r="352" spans="1:34">
      <c r="A352" s="95">
        <v>44775</v>
      </c>
      <c r="B352" s="490">
        <v>8</v>
      </c>
      <c r="C352" s="486">
        <f t="shared" si="7"/>
        <v>3270</v>
      </c>
      <c r="D352" s="63">
        <v>109</v>
      </c>
      <c r="X352">
        <v>2900</v>
      </c>
      <c r="Y352">
        <v>2935</v>
      </c>
      <c r="Z352">
        <v>2995</v>
      </c>
      <c r="AA352">
        <v>3040</v>
      </c>
      <c r="AB352">
        <v>3060</v>
      </c>
      <c r="AC352">
        <v>3150</v>
      </c>
      <c r="AD352">
        <v>3205</v>
      </c>
      <c r="AE352">
        <v>3195</v>
      </c>
      <c r="AF352">
        <v>3195</v>
      </c>
      <c r="AG352">
        <v>3118.5</v>
      </c>
      <c r="AH352">
        <v>3118.5</v>
      </c>
    </row>
    <row r="353" spans="1:34">
      <c r="A353" s="95">
        <v>44776</v>
      </c>
      <c r="B353" s="490">
        <v>24</v>
      </c>
      <c r="C353" s="486">
        <f t="shared" si="7"/>
        <v>8700</v>
      </c>
      <c r="D353" s="63">
        <v>290</v>
      </c>
      <c r="X353">
        <v>2895</v>
      </c>
      <c r="Y353">
        <v>2905</v>
      </c>
      <c r="Z353">
        <v>2970</v>
      </c>
      <c r="AA353">
        <v>3005</v>
      </c>
      <c r="AB353">
        <v>3025</v>
      </c>
      <c r="AC353">
        <v>3150</v>
      </c>
      <c r="AD353">
        <v>3205</v>
      </c>
      <c r="AE353">
        <v>3195</v>
      </c>
      <c r="AF353">
        <v>3195</v>
      </c>
      <c r="AG353">
        <v>3118.5</v>
      </c>
      <c r="AH353">
        <v>3118.5</v>
      </c>
    </row>
    <row r="354" spans="1:34">
      <c r="A354" s="95">
        <v>44777</v>
      </c>
      <c r="B354" s="490">
        <v>23</v>
      </c>
      <c r="C354" s="486">
        <f t="shared" si="7"/>
        <v>10350</v>
      </c>
      <c r="D354" s="63">
        <v>345</v>
      </c>
      <c r="X354">
        <v>2850</v>
      </c>
      <c r="Y354">
        <v>2860</v>
      </c>
      <c r="Z354">
        <v>2885</v>
      </c>
      <c r="AA354">
        <v>2955</v>
      </c>
      <c r="AB354">
        <v>2995</v>
      </c>
      <c r="AC354">
        <v>3150</v>
      </c>
      <c r="AD354">
        <v>3205</v>
      </c>
      <c r="AE354">
        <v>3195</v>
      </c>
      <c r="AF354">
        <v>3195</v>
      </c>
      <c r="AG354">
        <v>3118.5</v>
      </c>
      <c r="AH354">
        <v>3118.5</v>
      </c>
    </row>
    <row r="355" spans="1:34">
      <c r="A355" s="95">
        <v>44778</v>
      </c>
      <c r="B355" s="490">
        <v>32</v>
      </c>
      <c r="C355" s="486">
        <f t="shared" si="7"/>
        <v>8070</v>
      </c>
      <c r="D355" s="63">
        <v>269</v>
      </c>
      <c r="X355">
        <v>2795</v>
      </c>
      <c r="Y355">
        <v>2795</v>
      </c>
      <c r="Z355">
        <v>2825</v>
      </c>
      <c r="AA355">
        <v>2885</v>
      </c>
      <c r="AB355">
        <v>2935</v>
      </c>
      <c r="AC355">
        <v>3150</v>
      </c>
      <c r="AD355">
        <v>3205</v>
      </c>
      <c r="AE355">
        <v>3195</v>
      </c>
      <c r="AF355">
        <v>3195</v>
      </c>
      <c r="AG355">
        <v>3118.5</v>
      </c>
      <c r="AH355">
        <v>3118.5</v>
      </c>
    </row>
    <row r="356" spans="1:34">
      <c r="A356" s="95">
        <v>44781</v>
      </c>
      <c r="B356" s="490">
        <v>29</v>
      </c>
      <c r="C356" s="486">
        <f t="shared" si="7"/>
        <v>10680</v>
      </c>
      <c r="D356" s="63">
        <v>356</v>
      </c>
      <c r="X356">
        <v>2775</v>
      </c>
      <c r="Y356">
        <v>2755</v>
      </c>
      <c r="Z356">
        <v>2792.5</v>
      </c>
      <c r="AA356">
        <v>2875</v>
      </c>
      <c r="AB356">
        <v>2925</v>
      </c>
      <c r="AC356">
        <v>3150</v>
      </c>
      <c r="AD356">
        <v>3150</v>
      </c>
      <c r="AE356">
        <v>3150</v>
      </c>
      <c r="AF356">
        <v>3195</v>
      </c>
      <c r="AG356">
        <v>3118.5</v>
      </c>
      <c r="AH356">
        <v>3118.5</v>
      </c>
    </row>
    <row r="357" spans="1:34">
      <c r="A357" s="95">
        <v>44782</v>
      </c>
      <c r="B357" s="490">
        <v>4</v>
      </c>
      <c r="C357" s="486">
        <f t="shared" si="7"/>
        <v>2700</v>
      </c>
      <c r="D357" s="63">
        <v>90</v>
      </c>
      <c r="X357">
        <v>2775</v>
      </c>
      <c r="Y357">
        <v>2755</v>
      </c>
      <c r="Z357">
        <v>2792.5</v>
      </c>
      <c r="AA357">
        <v>2875</v>
      </c>
      <c r="AB357">
        <v>2925</v>
      </c>
      <c r="AC357">
        <v>3140</v>
      </c>
      <c r="AD357">
        <v>3140</v>
      </c>
      <c r="AE357">
        <v>3140</v>
      </c>
      <c r="AF357">
        <v>3195</v>
      </c>
      <c r="AG357">
        <v>3118.5</v>
      </c>
      <c r="AH357">
        <v>3118.5</v>
      </c>
    </row>
    <row r="358" spans="1:34">
      <c r="A358" s="95">
        <v>44783</v>
      </c>
      <c r="B358" s="490">
        <v>34</v>
      </c>
      <c r="C358" s="486">
        <f t="shared" si="7"/>
        <v>11220</v>
      </c>
      <c r="D358" s="63">
        <v>374</v>
      </c>
      <c r="X358">
        <v>2785</v>
      </c>
      <c r="Y358">
        <v>2745</v>
      </c>
      <c r="Z358">
        <v>2775</v>
      </c>
      <c r="AA358">
        <v>2835</v>
      </c>
      <c r="AB358">
        <v>2865</v>
      </c>
      <c r="AC358">
        <v>3130</v>
      </c>
      <c r="AD358">
        <v>3130</v>
      </c>
      <c r="AE358">
        <v>3130</v>
      </c>
      <c r="AF358">
        <v>3195</v>
      </c>
      <c r="AG358">
        <v>3118.5</v>
      </c>
      <c r="AH358">
        <v>3118.5</v>
      </c>
    </row>
    <row r="359" spans="1:34">
      <c r="A359" s="95">
        <v>44784</v>
      </c>
      <c r="B359" s="490">
        <v>8</v>
      </c>
      <c r="C359" s="486">
        <f t="shared" si="7"/>
        <v>2910</v>
      </c>
      <c r="D359" s="63">
        <v>97</v>
      </c>
      <c r="X359">
        <v>2785</v>
      </c>
      <c r="Y359">
        <v>2767.5</v>
      </c>
      <c r="Z359">
        <v>2775</v>
      </c>
      <c r="AA359">
        <v>2835</v>
      </c>
      <c r="AB359">
        <v>2865</v>
      </c>
      <c r="AC359">
        <v>3120</v>
      </c>
      <c r="AD359">
        <v>3120</v>
      </c>
      <c r="AE359">
        <v>3120</v>
      </c>
      <c r="AF359">
        <v>3195</v>
      </c>
      <c r="AG359">
        <v>3118.5</v>
      </c>
      <c r="AH359">
        <v>3118.5</v>
      </c>
    </row>
    <row r="360" spans="1:34">
      <c r="A360" s="95">
        <v>44785</v>
      </c>
      <c r="B360" s="490">
        <v>34</v>
      </c>
      <c r="C360" s="486">
        <f t="shared" si="7"/>
        <v>8880</v>
      </c>
      <c r="D360" s="63">
        <v>296</v>
      </c>
      <c r="X360">
        <v>2785</v>
      </c>
      <c r="Y360">
        <v>2745</v>
      </c>
      <c r="Z360">
        <v>2775</v>
      </c>
      <c r="AA360">
        <v>2835</v>
      </c>
      <c r="AB360">
        <v>2865</v>
      </c>
      <c r="AC360">
        <v>3120</v>
      </c>
      <c r="AD360">
        <v>3120</v>
      </c>
      <c r="AE360">
        <v>3120</v>
      </c>
      <c r="AF360">
        <v>3195</v>
      </c>
      <c r="AG360">
        <v>3118.5</v>
      </c>
      <c r="AH360">
        <v>3118.5</v>
      </c>
    </row>
    <row r="361" spans="1:34">
      <c r="A361" s="95">
        <v>44788</v>
      </c>
      <c r="B361" s="490">
        <v>12</v>
      </c>
      <c r="C361" s="486">
        <f t="shared" si="7"/>
        <v>4680</v>
      </c>
      <c r="D361" s="63">
        <v>156</v>
      </c>
      <c r="X361">
        <v>2705</v>
      </c>
      <c r="Y361">
        <v>2695</v>
      </c>
      <c r="Z361">
        <v>2715</v>
      </c>
      <c r="AA361">
        <v>2805</v>
      </c>
      <c r="AB361">
        <v>2830</v>
      </c>
      <c r="AC361">
        <v>3050</v>
      </c>
      <c r="AD361">
        <v>3050</v>
      </c>
      <c r="AE361">
        <v>3050</v>
      </c>
      <c r="AF361">
        <v>3195</v>
      </c>
      <c r="AG361">
        <v>3118.5</v>
      </c>
      <c r="AH361">
        <v>3118.5</v>
      </c>
    </row>
    <row r="362" spans="1:34">
      <c r="A362" s="95">
        <v>44789</v>
      </c>
      <c r="B362" s="490">
        <v>23</v>
      </c>
      <c r="C362" s="486">
        <f t="shared" si="7"/>
        <v>7200</v>
      </c>
      <c r="D362" s="63">
        <v>240</v>
      </c>
      <c r="X362">
        <v>2675</v>
      </c>
      <c r="Y362">
        <v>2675</v>
      </c>
      <c r="Z362">
        <v>2700</v>
      </c>
      <c r="AA362">
        <v>2775</v>
      </c>
      <c r="AB362">
        <v>2795</v>
      </c>
      <c r="AC362">
        <v>3030</v>
      </c>
      <c r="AD362">
        <v>3050</v>
      </c>
      <c r="AE362">
        <v>3050</v>
      </c>
      <c r="AF362">
        <v>3195</v>
      </c>
      <c r="AG362">
        <v>3118.5</v>
      </c>
      <c r="AH362">
        <v>3118.5</v>
      </c>
    </row>
    <row r="363" spans="1:34">
      <c r="A363" s="95">
        <v>44790</v>
      </c>
      <c r="B363" s="490">
        <v>23</v>
      </c>
      <c r="C363" s="486">
        <f t="shared" si="7"/>
        <v>6090</v>
      </c>
      <c r="D363" s="63">
        <v>203</v>
      </c>
      <c r="X363">
        <v>2675</v>
      </c>
      <c r="Y363">
        <v>2615</v>
      </c>
      <c r="Z363">
        <v>2680</v>
      </c>
      <c r="AA363">
        <v>2705</v>
      </c>
      <c r="AB363">
        <v>2725</v>
      </c>
      <c r="AC363">
        <v>2990</v>
      </c>
      <c r="AD363">
        <v>2990</v>
      </c>
      <c r="AE363">
        <v>2990</v>
      </c>
      <c r="AF363">
        <v>3195</v>
      </c>
      <c r="AG363">
        <v>3118.5</v>
      </c>
      <c r="AH363">
        <v>3118.5</v>
      </c>
    </row>
    <row r="364" spans="1:34">
      <c r="A364" s="95">
        <v>44791</v>
      </c>
      <c r="B364" s="490">
        <v>32</v>
      </c>
      <c r="C364" s="486">
        <f t="shared" si="7"/>
        <v>8520</v>
      </c>
      <c r="D364" s="63">
        <v>284</v>
      </c>
      <c r="X364">
        <v>2675</v>
      </c>
      <c r="Y364">
        <v>2585</v>
      </c>
      <c r="Z364">
        <v>2625</v>
      </c>
      <c r="AA364">
        <v>2665</v>
      </c>
      <c r="AB364">
        <v>2700</v>
      </c>
      <c r="AC364">
        <v>2990</v>
      </c>
      <c r="AD364">
        <v>2990</v>
      </c>
      <c r="AE364">
        <v>2990</v>
      </c>
      <c r="AF364">
        <v>3195</v>
      </c>
      <c r="AG364">
        <v>3118.5</v>
      </c>
      <c r="AH364">
        <v>3118.5</v>
      </c>
    </row>
    <row r="365" spans="1:34">
      <c r="A365" s="95">
        <v>44792</v>
      </c>
      <c r="B365" s="490">
        <v>8</v>
      </c>
      <c r="C365" s="486">
        <f t="shared" si="7"/>
        <v>2070</v>
      </c>
      <c r="D365" s="63">
        <v>69</v>
      </c>
      <c r="X365">
        <v>2620</v>
      </c>
      <c r="Y365">
        <v>2565</v>
      </c>
      <c r="Z365">
        <v>2605</v>
      </c>
      <c r="AA365">
        <v>2665</v>
      </c>
      <c r="AB365">
        <v>2700</v>
      </c>
      <c r="AC365">
        <v>2990</v>
      </c>
      <c r="AD365">
        <v>2990</v>
      </c>
      <c r="AE365">
        <v>2990</v>
      </c>
      <c r="AF365">
        <v>3195</v>
      </c>
      <c r="AG365">
        <v>3118.5</v>
      </c>
      <c r="AH365">
        <v>3118.5</v>
      </c>
    </row>
    <row r="366" spans="1:34">
      <c r="A366" s="95">
        <v>44795</v>
      </c>
      <c r="B366" s="490">
        <v>16</v>
      </c>
      <c r="C366" s="486">
        <f t="shared" si="7"/>
        <v>5700</v>
      </c>
      <c r="D366" s="63">
        <v>190</v>
      </c>
      <c r="X366">
        <v>2620</v>
      </c>
      <c r="Y366">
        <v>2535</v>
      </c>
      <c r="Z366">
        <v>2575</v>
      </c>
      <c r="AA366">
        <v>2625</v>
      </c>
      <c r="AB366">
        <v>2665</v>
      </c>
      <c r="AC366">
        <v>2830</v>
      </c>
      <c r="AD366">
        <v>2830</v>
      </c>
      <c r="AE366">
        <v>2850</v>
      </c>
      <c r="AF366">
        <v>3195</v>
      </c>
      <c r="AG366">
        <v>3118.5</v>
      </c>
      <c r="AH366">
        <v>3118.5</v>
      </c>
    </row>
    <row r="367" spans="1:34">
      <c r="A367" s="95">
        <v>44796</v>
      </c>
      <c r="B367" s="490">
        <v>0</v>
      </c>
      <c r="C367" s="486">
        <f t="shared" si="7"/>
        <v>0</v>
      </c>
      <c r="D367" s="63">
        <v>0</v>
      </c>
      <c r="X367">
        <v>2620</v>
      </c>
      <c r="Y367">
        <v>2505</v>
      </c>
      <c r="Z367">
        <v>2545</v>
      </c>
      <c r="AA367">
        <v>2600</v>
      </c>
      <c r="AB367">
        <v>2655</v>
      </c>
      <c r="AC367">
        <v>2830</v>
      </c>
      <c r="AD367">
        <v>2830</v>
      </c>
      <c r="AE367">
        <v>2850</v>
      </c>
      <c r="AF367">
        <v>3195</v>
      </c>
      <c r="AG367">
        <v>3118.5</v>
      </c>
      <c r="AH367">
        <v>3118.5</v>
      </c>
    </row>
    <row r="368" spans="1:34">
      <c r="A368" s="95">
        <v>44797</v>
      </c>
      <c r="B368" s="490">
        <v>18</v>
      </c>
      <c r="C368" s="486">
        <f t="shared" si="7"/>
        <v>6990</v>
      </c>
      <c r="D368" s="63">
        <v>233</v>
      </c>
      <c r="X368">
        <v>2500</v>
      </c>
      <c r="Y368">
        <v>2500</v>
      </c>
      <c r="Z368">
        <v>2545</v>
      </c>
      <c r="AA368">
        <v>2575</v>
      </c>
      <c r="AB368">
        <v>2630</v>
      </c>
      <c r="AC368">
        <v>2800</v>
      </c>
      <c r="AD368">
        <v>2800</v>
      </c>
      <c r="AE368">
        <v>2800</v>
      </c>
      <c r="AF368">
        <v>3195</v>
      </c>
      <c r="AG368">
        <v>3118.5</v>
      </c>
      <c r="AH368">
        <v>3118.5</v>
      </c>
    </row>
    <row r="369" spans="1:34">
      <c r="A369" s="95">
        <v>44798</v>
      </c>
      <c r="B369" s="490">
        <v>8</v>
      </c>
      <c r="C369" s="486">
        <f t="shared" si="7"/>
        <v>1860</v>
      </c>
      <c r="D369" s="63">
        <v>62</v>
      </c>
      <c r="X369">
        <v>2500</v>
      </c>
      <c r="Y369">
        <v>2445</v>
      </c>
      <c r="Z369">
        <v>2505</v>
      </c>
      <c r="AA369">
        <v>2547.5</v>
      </c>
      <c r="AB369">
        <v>2600</v>
      </c>
      <c r="AC369">
        <v>2790</v>
      </c>
      <c r="AD369">
        <v>2790</v>
      </c>
      <c r="AE369">
        <v>2790</v>
      </c>
      <c r="AF369">
        <v>3195</v>
      </c>
      <c r="AG369">
        <v>3118.5</v>
      </c>
      <c r="AH369">
        <v>3118.5</v>
      </c>
    </row>
    <row r="370" spans="1:34">
      <c r="A370" s="95">
        <v>44799</v>
      </c>
      <c r="B370" s="490">
        <v>5</v>
      </c>
      <c r="C370" s="486">
        <f t="shared" si="7"/>
        <v>660</v>
      </c>
      <c r="D370" s="63">
        <v>22</v>
      </c>
      <c r="X370">
        <v>2500</v>
      </c>
      <c r="Y370">
        <v>2425</v>
      </c>
      <c r="Z370">
        <v>2505</v>
      </c>
      <c r="AA370">
        <v>2547.5</v>
      </c>
      <c r="AB370">
        <v>2600</v>
      </c>
      <c r="AC370">
        <v>2765</v>
      </c>
      <c r="AD370">
        <v>2790</v>
      </c>
      <c r="AE370">
        <v>2790</v>
      </c>
      <c r="AF370">
        <v>3195</v>
      </c>
      <c r="AG370">
        <v>3118.5</v>
      </c>
      <c r="AH370">
        <v>3118.5</v>
      </c>
    </row>
    <row r="371" spans="1:34">
      <c r="A371" s="95">
        <v>44802</v>
      </c>
      <c r="B371" s="490">
        <v>0</v>
      </c>
      <c r="C371" s="486">
        <f t="shared" si="7"/>
        <v>0</v>
      </c>
      <c r="D371" s="63">
        <v>0</v>
      </c>
      <c r="X371">
        <v>2500</v>
      </c>
      <c r="Y371">
        <v>2435</v>
      </c>
      <c r="Z371">
        <v>2495</v>
      </c>
      <c r="AA371">
        <v>2547.5</v>
      </c>
      <c r="AB371">
        <v>2600</v>
      </c>
      <c r="AC371">
        <v>2765</v>
      </c>
      <c r="AD371">
        <v>2790</v>
      </c>
      <c r="AE371">
        <v>2790</v>
      </c>
      <c r="AF371">
        <v>3195</v>
      </c>
      <c r="AG371">
        <v>3118.5</v>
      </c>
      <c r="AH371">
        <v>3118.5</v>
      </c>
    </row>
    <row r="372" spans="1:34">
      <c r="A372" s="95">
        <v>44803</v>
      </c>
      <c r="B372" s="490">
        <v>19</v>
      </c>
      <c r="C372" s="486">
        <f t="shared" si="7"/>
        <v>5130</v>
      </c>
      <c r="D372" s="63">
        <v>171</v>
      </c>
      <c r="X372">
        <v>2500</v>
      </c>
      <c r="Y372">
        <v>2400</v>
      </c>
      <c r="Z372">
        <v>2406.5</v>
      </c>
      <c r="AA372">
        <v>2485</v>
      </c>
      <c r="AB372">
        <v>2560</v>
      </c>
      <c r="AC372">
        <v>2750</v>
      </c>
      <c r="AD372">
        <v>2790</v>
      </c>
      <c r="AE372">
        <v>2790</v>
      </c>
      <c r="AF372">
        <v>3195</v>
      </c>
      <c r="AG372">
        <v>3118.5</v>
      </c>
      <c r="AH372">
        <v>3118.5</v>
      </c>
    </row>
    <row r="373" spans="1:34">
      <c r="A373" s="95">
        <v>44804</v>
      </c>
      <c r="B373" s="490">
        <v>3</v>
      </c>
      <c r="C373" s="486">
        <f t="shared" si="7"/>
        <v>480</v>
      </c>
      <c r="D373" s="63">
        <v>16</v>
      </c>
      <c r="X373">
        <v>2478</v>
      </c>
      <c r="Y373">
        <v>2365</v>
      </c>
      <c r="Z373">
        <v>2375</v>
      </c>
      <c r="AA373">
        <v>2447.5</v>
      </c>
      <c r="AB373">
        <v>2500</v>
      </c>
      <c r="AC373">
        <v>2750</v>
      </c>
      <c r="AD373">
        <v>2750</v>
      </c>
      <c r="AE373">
        <v>2750</v>
      </c>
      <c r="AF373">
        <v>3195</v>
      </c>
      <c r="AG373">
        <v>3118.5</v>
      </c>
      <c r="AH373">
        <v>3118.5</v>
      </c>
    </row>
    <row r="374" spans="1:34">
      <c r="A374" s="95">
        <v>44805</v>
      </c>
      <c r="B374" s="490">
        <v>33</v>
      </c>
      <c r="C374" s="486">
        <f t="shared" si="7"/>
        <v>3450</v>
      </c>
      <c r="D374" s="479">
        <f>50+35+30</f>
        <v>115</v>
      </c>
      <c r="Y374" s="176">
        <v>2275</v>
      </c>
      <c r="Z374" s="176">
        <v>2305</v>
      </c>
      <c r="AA374" s="176">
        <v>2340</v>
      </c>
      <c r="AB374" s="176">
        <v>2425</v>
      </c>
      <c r="AC374" s="176">
        <v>2600</v>
      </c>
      <c r="AD374" s="176">
        <v>2600</v>
      </c>
      <c r="AE374" s="176">
        <v>2600</v>
      </c>
      <c r="AF374" s="176">
        <v>3195</v>
      </c>
      <c r="AG374" s="176">
        <v>3118.5</v>
      </c>
      <c r="AH374" s="176">
        <v>3118.5</v>
      </c>
    </row>
    <row r="375" spans="1:34">
      <c r="A375" s="95">
        <v>44806</v>
      </c>
      <c r="B375" s="490">
        <v>14</v>
      </c>
      <c r="C375" s="486">
        <f t="shared" si="7"/>
        <v>2400</v>
      </c>
      <c r="D375" s="63">
        <v>80</v>
      </c>
      <c r="Y375">
        <v>2275</v>
      </c>
      <c r="Z375">
        <v>2305</v>
      </c>
      <c r="AA375">
        <v>2340</v>
      </c>
      <c r="AB375">
        <v>2425</v>
      </c>
      <c r="AC375">
        <v>2570</v>
      </c>
      <c r="AD375">
        <v>2570</v>
      </c>
      <c r="AE375">
        <v>2570</v>
      </c>
      <c r="AF375">
        <v>3195</v>
      </c>
      <c r="AG375">
        <v>3118.5</v>
      </c>
      <c r="AH375">
        <v>3118.5</v>
      </c>
    </row>
    <row r="376" spans="1:34">
      <c r="A376" s="95">
        <v>44809</v>
      </c>
      <c r="B376" s="490">
        <v>0</v>
      </c>
      <c r="C376" s="486">
        <f t="shared" si="7"/>
        <v>0</v>
      </c>
      <c r="D376" s="63">
        <v>0</v>
      </c>
      <c r="Y376">
        <v>2275</v>
      </c>
      <c r="Z376">
        <v>2305</v>
      </c>
      <c r="AA376">
        <v>2340</v>
      </c>
      <c r="AB376">
        <v>2425</v>
      </c>
      <c r="AC376">
        <v>2570</v>
      </c>
      <c r="AD376">
        <v>2570</v>
      </c>
      <c r="AE376">
        <v>2570</v>
      </c>
      <c r="AF376">
        <v>3195</v>
      </c>
      <c r="AG376">
        <v>3118.5</v>
      </c>
      <c r="AH376">
        <v>3118.5</v>
      </c>
    </row>
    <row r="377" spans="1:34">
      <c r="A377" s="95">
        <v>44810</v>
      </c>
      <c r="B377" s="490">
        <v>27</v>
      </c>
      <c r="C377" s="486">
        <f t="shared" si="7"/>
        <v>7440</v>
      </c>
      <c r="D377" s="63">
        <v>248</v>
      </c>
      <c r="Y377">
        <v>2275</v>
      </c>
      <c r="Z377">
        <v>2305</v>
      </c>
      <c r="AA377">
        <v>2340</v>
      </c>
      <c r="AB377">
        <v>2425</v>
      </c>
      <c r="AC377">
        <v>2570</v>
      </c>
      <c r="AD377">
        <v>2570</v>
      </c>
      <c r="AE377">
        <v>2570</v>
      </c>
      <c r="AF377">
        <v>3195</v>
      </c>
      <c r="AG377">
        <v>3118.5</v>
      </c>
      <c r="AH377">
        <v>3118.5</v>
      </c>
    </row>
    <row r="378" spans="1:34">
      <c r="A378" s="103">
        <v>44811</v>
      </c>
      <c r="C378" s="486">
        <f t="shared" si="7"/>
        <v>0</v>
      </c>
      <c r="Y378" s="189">
        <v>2275</v>
      </c>
      <c r="Z378" s="189">
        <v>2305</v>
      </c>
      <c r="AA378" s="189">
        <v>2340</v>
      </c>
      <c r="AB378" s="189">
        <v>2425</v>
      </c>
      <c r="AC378" s="189">
        <v>2570</v>
      </c>
      <c r="AD378" s="189">
        <v>2570</v>
      </c>
      <c r="AE378" s="189">
        <v>2570</v>
      </c>
      <c r="AF378" s="189">
        <v>3195</v>
      </c>
      <c r="AG378" s="189">
        <v>3118.5</v>
      </c>
      <c r="AH378" s="189">
        <v>3118.5</v>
      </c>
    </row>
    <row r="379" spans="1:34">
      <c r="A379" s="95">
        <v>44812</v>
      </c>
      <c r="B379" s="490">
        <v>2</v>
      </c>
      <c r="C379" s="486">
        <f t="shared" si="7"/>
        <v>1500</v>
      </c>
      <c r="D379" s="63">
        <v>50</v>
      </c>
      <c r="Y379">
        <v>2250</v>
      </c>
      <c r="Z379">
        <v>2275</v>
      </c>
      <c r="AA379">
        <v>2290</v>
      </c>
      <c r="AB379">
        <v>2330</v>
      </c>
      <c r="AC379">
        <v>2520</v>
      </c>
      <c r="AD379">
        <v>2530</v>
      </c>
      <c r="AE379">
        <v>2520</v>
      </c>
      <c r="AF379">
        <v>3195</v>
      </c>
      <c r="AG379">
        <v>3118.5</v>
      </c>
      <c r="AH379">
        <v>3118.5</v>
      </c>
    </row>
    <row r="380" spans="1:34">
      <c r="A380" s="95">
        <v>44813</v>
      </c>
      <c r="B380" s="490">
        <v>11</v>
      </c>
      <c r="C380" s="486">
        <f t="shared" si="7"/>
        <v>4560</v>
      </c>
      <c r="D380" s="63">
        <v>152</v>
      </c>
      <c r="Y380">
        <v>2260</v>
      </c>
      <c r="Z380">
        <v>2275</v>
      </c>
      <c r="AA380">
        <v>2290</v>
      </c>
      <c r="AB380">
        <v>2330</v>
      </c>
      <c r="AC380">
        <v>2500</v>
      </c>
      <c r="AD380">
        <v>2500</v>
      </c>
      <c r="AE380">
        <v>2500</v>
      </c>
      <c r="AF380">
        <v>3195</v>
      </c>
      <c r="AG380">
        <v>3118.5</v>
      </c>
      <c r="AH380">
        <v>3118.5</v>
      </c>
    </row>
    <row r="381" spans="1:34">
      <c r="A381" s="95">
        <v>44816</v>
      </c>
      <c r="B381" s="490">
        <v>11</v>
      </c>
      <c r="C381" s="486">
        <f t="shared" si="7"/>
        <v>4800</v>
      </c>
      <c r="D381" s="63">
        <v>160</v>
      </c>
      <c r="Y381">
        <v>2260</v>
      </c>
      <c r="Z381">
        <v>2275</v>
      </c>
      <c r="AA381">
        <v>2290</v>
      </c>
      <c r="AB381">
        <v>2330</v>
      </c>
      <c r="AC381">
        <v>2500</v>
      </c>
      <c r="AD381">
        <v>2500</v>
      </c>
      <c r="AE381">
        <v>2500</v>
      </c>
      <c r="AF381">
        <v>3195</v>
      </c>
      <c r="AG381">
        <v>3118.5</v>
      </c>
      <c r="AH381">
        <v>3118.5</v>
      </c>
    </row>
    <row r="382" spans="1:34">
      <c r="A382" s="95">
        <v>44817</v>
      </c>
      <c r="B382" s="490">
        <v>35</v>
      </c>
      <c r="C382" s="486">
        <f t="shared" si="7"/>
        <v>16680</v>
      </c>
      <c r="D382" s="63">
        <v>556</v>
      </c>
      <c r="Y382">
        <v>2384</v>
      </c>
      <c r="Z382">
        <v>2400</v>
      </c>
      <c r="AA382">
        <v>2415.5</v>
      </c>
      <c r="AB382">
        <v>2458</v>
      </c>
      <c r="AC382">
        <v>2545</v>
      </c>
      <c r="AD382">
        <v>2545</v>
      </c>
      <c r="AE382">
        <v>2535</v>
      </c>
      <c r="AF382">
        <v>3020</v>
      </c>
      <c r="AG382">
        <v>3020</v>
      </c>
      <c r="AH382">
        <v>3020</v>
      </c>
    </row>
    <row r="383" spans="1:34">
      <c r="A383" s="95">
        <v>44818</v>
      </c>
      <c r="B383" s="490">
        <v>95</v>
      </c>
      <c r="C383" s="486">
        <f t="shared" si="7"/>
        <v>25290</v>
      </c>
      <c r="D383" s="63">
        <v>843</v>
      </c>
      <c r="Y383">
        <v>2490</v>
      </c>
      <c r="Z383">
        <v>2510</v>
      </c>
      <c r="AA383">
        <v>2525</v>
      </c>
      <c r="AB383">
        <v>2550</v>
      </c>
      <c r="AC383">
        <v>2655</v>
      </c>
      <c r="AD383">
        <v>2655</v>
      </c>
      <c r="AE383">
        <v>2645</v>
      </c>
      <c r="AF383">
        <v>3020</v>
      </c>
      <c r="AG383">
        <v>3020</v>
      </c>
      <c r="AH383">
        <v>3020</v>
      </c>
    </row>
    <row r="384" spans="1:34">
      <c r="A384" s="95">
        <v>44819</v>
      </c>
      <c r="B384" s="490">
        <v>56</v>
      </c>
      <c r="C384" s="486">
        <f t="shared" si="7"/>
        <v>4260</v>
      </c>
      <c r="D384" s="63">
        <v>142</v>
      </c>
      <c r="Y384">
        <v>2500</v>
      </c>
      <c r="Z384">
        <v>2480</v>
      </c>
      <c r="AA384">
        <v>2500</v>
      </c>
      <c r="AB384">
        <v>2535</v>
      </c>
      <c r="AC384">
        <v>2655</v>
      </c>
      <c r="AD384">
        <v>2655</v>
      </c>
      <c r="AE384">
        <v>2645</v>
      </c>
      <c r="AF384">
        <v>3020</v>
      </c>
      <c r="AG384">
        <v>3020</v>
      </c>
      <c r="AH384">
        <v>3020</v>
      </c>
    </row>
    <row r="385" spans="1:34">
      <c r="A385" s="95">
        <v>44820</v>
      </c>
      <c r="B385" s="490">
        <v>15</v>
      </c>
      <c r="C385" s="486">
        <f t="shared" si="7"/>
        <v>4140</v>
      </c>
      <c r="D385" s="63">
        <v>138</v>
      </c>
      <c r="Y385">
        <v>2500</v>
      </c>
      <c r="Z385">
        <v>2480</v>
      </c>
      <c r="AA385">
        <v>2500</v>
      </c>
      <c r="AB385">
        <v>2535</v>
      </c>
      <c r="AC385">
        <v>2620</v>
      </c>
      <c r="AD385">
        <v>2630</v>
      </c>
      <c r="AE385">
        <v>2630</v>
      </c>
      <c r="AF385">
        <v>3020</v>
      </c>
      <c r="AG385">
        <v>3020</v>
      </c>
      <c r="AH385">
        <v>3020</v>
      </c>
    </row>
    <row r="386" spans="1:34">
      <c r="A386" s="95">
        <v>44823</v>
      </c>
      <c r="B386" s="490">
        <v>1</v>
      </c>
      <c r="C386" s="486">
        <f t="shared" si="7"/>
        <v>150</v>
      </c>
      <c r="D386" s="63">
        <v>5</v>
      </c>
      <c r="Y386">
        <v>2500</v>
      </c>
      <c r="Z386">
        <v>2480</v>
      </c>
      <c r="AA386">
        <v>2500</v>
      </c>
      <c r="AB386">
        <v>2535</v>
      </c>
      <c r="AC386">
        <v>2620</v>
      </c>
      <c r="AD386">
        <v>2630</v>
      </c>
      <c r="AE386">
        <v>2630</v>
      </c>
      <c r="AF386">
        <v>3020</v>
      </c>
      <c r="AG386">
        <v>3020</v>
      </c>
      <c r="AH386">
        <v>3020</v>
      </c>
    </row>
    <row r="387" spans="1:34">
      <c r="A387" s="95">
        <v>44824</v>
      </c>
      <c r="B387" s="490">
        <v>25</v>
      </c>
      <c r="C387" s="486">
        <f t="shared" si="7"/>
        <v>9510</v>
      </c>
      <c r="D387" s="63">
        <v>317</v>
      </c>
      <c r="Y387">
        <v>2500</v>
      </c>
      <c r="Z387">
        <v>2480</v>
      </c>
      <c r="AA387">
        <v>2500</v>
      </c>
      <c r="AB387">
        <v>2535</v>
      </c>
      <c r="AC387">
        <v>2620</v>
      </c>
      <c r="AD387">
        <v>2630</v>
      </c>
      <c r="AE387">
        <v>2630</v>
      </c>
      <c r="AF387">
        <v>3020</v>
      </c>
      <c r="AG387">
        <v>3020</v>
      </c>
      <c r="AH387">
        <v>3020</v>
      </c>
    </row>
    <row r="388" spans="1:34">
      <c r="A388" s="95">
        <v>44825</v>
      </c>
      <c r="B388" s="490">
        <v>23</v>
      </c>
      <c r="C388" s="486">
        <f t="shared" si="7"/>
        <v>4350</v>
      </c>
      <c r="D388" s="63">
        <v>145</v>
      </c>
      <c r="Y388">
        <v>2475</v>
      </c>
      <c r="Z388">
        <v>2470</v>
      </c>
      <c r="AA388">
        <v>2485</v>
      </c>
      <c r="AB388">
        <v>2545</v>
      </c>
      <c r="AC388">
        <v>2620</v>
      </c>
      <c r="AD388">
        <v>2630</v>
      </c>
      <c r="AE388">
        <v>2630</v>
      </c>
      <c r="AF388">
        <v>3020</v>
      </c>
      <c r="AG388">
        <v>3020</v>
      </c>
      <c r="AH388">
        <v>3020</v>
      </c>
    </row>
    <row r="389" spans="1:34">
      <c r="A389" s="95">
        <v>44826</v>
      </c>
      <c r="B389" s="490">
        <v>0</v>
      </c>
      <c r="C389" s="486">
        <f t="shared" si="7"/>
        <v>0</v>
      </c>
      <c r="D389" s="63">
        <v>0</v>
      </c>
      <c r="Y389">
        <v>2475</v>
      </c>
      <c r="Z389">
        <v>2470</v>
      </c>
      <c r="AA389">
        <v>2485</v>
      </c>
      <c r="AB389">
        <v>2545</v>
      </c>
      <c r="AC389">
        <v>2620</v>
      </c>
      <c r="AD389">
        <v>2630</v>
      </c>
      <c r="AE389">
        <v>2630</v>
      </c>
      <c r="AF389">
        <v>3020</v>
      </c>
      <c r="AG389">
        <v>3020</v>
      </c>
      <c r="AH389">
        <v>3020</v>
      </c>
    </row>
    <row r="390" spans="1:34">
      <c r="A390" s="95">
        <v>44827</v>
      </c>
      <c r="B390" s="490">
        <v>57</v>
      </c>
      <c r="C390" s="486">
        <f t="shared" si="7"/>
        <v>12150</v>
      </c>
      <c r="D390" s="63">
        <v>405</v>
      </c>
      <c r="Y390">
        <v>2475</v>
      </c>
      <c r="Z390">
        <v>2470</v>
      </c>
      <c r="AA390">
        <v>2485</v>
      </c>
      <c r="AB390">
        <v>2545</v>
      </c>
      <c r="AC390">
        <v>2620</v>
      </c>
      <c r="AD390">
        <v>2630</v>
      </c>
      <c r="AE390">
        <v>2630</v>
      </c>
      <c r="AF390">
        <v>3020</v>
      </c>
      <c r="AG390">
        <v>3020</v>
      </c>
      <c r="AH390">
        <v>3020</v>
      </c>
    </row>
    <row r="391" spans="1:34">
      <c r="A391" s="95">
        <v>44830</v>
      </c>
      <c r="B391" s="490">
        <v>11</v>
      </c>
      <c r="C391" s="486">
        <f t="shared" si="7"/>
        <v>2550</v>
      </c>
      <c r="D391" s="63">
        <v>85</v>
      </c>
      <c r="Y391">
        <v>2475</v>
      </c>
      <c r="Z391">
        <v>2470</v>
      </c>
      <c r="AA391">
        <v>2485</v>
      </c>
      <c r="AB391">
        <v>2545</v>
      </c>
      <c r="AC391">
        <v>2655</v>
      </c>
      <c r="AD391">
        <v>2630</v>
      </c>
      <c r="AE391">
        <v>2680</v>
      </c>
      <c r="AF391">
        <v>3020</v>
      </c>
      <c r="AG391">
        <v>3020</v>
      </c>
      <c r="AH391">
        <v>3020</v>
      </c>
    </row>
    <row r="392" spans="1:34">
      <c r="A392" s="95">
        <v>44831</v>
      </c>
      <c r="B392" s="490">
        <v>8</v>
      </c>
      <c r="C392" s="486">
        <f t="shared" ref="C392:C456" si="8">+D392*30</f>
        <v>1440</v>
      </c>
      <c r="D392" s="63">
        <v>48</v>
      </c>
      <c r="Y392">
        <v>2475</v>
      </c>
      <c r="Z392">
        <v>2510</v>
      </c>
      <c r="AA392">
        <v>2530</v>
      </c>
      <c r="AB392">
        <v>2550</v>
      </c>
      <c r="AC392">
        <v>2655</v>
      </c>
      <c r="AD392">
        <v>2630</v>
      </c>
      <c r="AE392">
        <v>2680</v>
      </c>
      <c r="AF392">
        <v>3020</v>
      </c>
      <c r="AG392">
        <v>3020</v>
      </c>
      <c r="AH392">
        <v>3020</v>
      </c>
    </row>
    <row r="393" spans="1:34">
      <c r="A393" s="95">
        <v>44832</v>
      </c>
      <c r="B393" s="490">
        <v>25</v>
      </c>
      <c r="C393" s="486">
        <f t="shared" si="8"/>
        <v>8610</v>
      </c>
      <c r="D393" s="63">
        <v>287</v>
      </c>
      <c r="Y393">
        <v>2545</v>
      </c>
      <c r="Z393">
        <v>2597.5</v>
      </c>
      <c r="AA393">
        <v>2620</v>
      </c>
      <c r="AB393">
        <v>2600</v>
      </c>
      <c r="AC393">
        <v>2705</v>
      </c>
      <c r="AD393">
        <v>2725</v>
      </c>
      <c r="AE393">
        <v>2725</v>
      </c>
      <c r="AF393">
        <v>3020</v>
      </c>
      <c r="AG393">
        <v>3020</v>
      </c>
      <c r="AH393">
        <v>3020</v>
      </c>
    </row>
    <row r="394" spans="1:34">
      <c r="A394" s="95">
        <v>44833</v>
      </c>
      <c r="B394" s="490">
        <v>26</v>
      </c>
      <c r="C394" s="486">
        <f t="shared" si="8"/>
        <v>5490</v>
      </c>
      <c r="D394" s="63">
        <v>183</v>
      </c>
      <c r="Y394">
        <v>2545</v>
      </c>
      <c r="Z394">
        <v>2597.5</v>
      </c>
      <c r="AA394">
        <v>2620</v>
      </c>
      <c r="AB394">
        <v>2600</v>
      </c>
      <c r="AC394">
        <v>2750</v>
      </c>
      <c r="AD394">
        <v>2760</v>
      </c>
      <c r="AE394">
        <v>2770</v>
      </c>
      <c r="AF394">
        <v>3020</v>
      </c>
      <c r="AG394">
        <v>3020</v>
      </c>
      <c r="AH394">
        <v>3020</v>
      </c>
    </row>
    <row r="395" spans="1:34">
      <c r="A395" s="95">
        <v>44834</v>
      </c>
      <c r="B395" s="490">
        <v>2</v>
      </c>
      <c r="C395" s="486">
        <f t="shared" si="8"/>
        <v>60</v>
      </c>
      <c r="D395" s="63">
        <v>2</v>
      </c>
      <c r="Y395" s="28">
        <v>2580.5</v>
      </c>
      <c r="Z395">
        <v>2597.5</v>
      </c>
      <c r="AA395">
        <v>2620</v>
      </c>
      <c r="AB395">
        <v>2600</v>
      </c>
      <c r="AC395">
        <v>2750</v>
      </c>
      <c r="AD395">
        <v>2760</v>
      </c>
      <c r="AE395">
        <v>2770</v>
      </c>
      <c r="AF395">
        <v>3020</v>
      </c>
      <c r="AG395">
        <v>3020</v>
      </c>
      <c r="AH395">
        <v>3020</v>
      </c>
    </row>
    <row r="396" spans="1:34">
      <c r="A396" s="95">
        <v>44837</v>
      </c>
      <c r="B396" s="490">
        <v>3</v>
      </c>
      <c r="C396" s="486">
        <f t="shared" si="8"/>
        <v>300</v>
      </c>
      <c r="D396" s="63">
        <v>10</v>
      </c>
      <c r="Z396">
        <v>2620</v>
      </c>
      <c r="AA396">
        <v>2627.5</v>
      </c>
      <c r="AB396">
        <v>2625</v>
      </c>
      <c r="AC396">
        <v>2750</v>
      </c>
      <c r="AD396">
        <v>2760</v>
      </c>
      <c r="AE396">
        <v>2770</v>
      </c>
      <c r="AF396">
        <v>3020</v>
      </c>
      <c r="AG396">
        <v>3020</v>
      </c>
      <c r="AH396">
        <v>3020</v>
      </c>
    </row>
    <row r="397" spans="1:34">
      <c r="A397" s="95">
        <v>44838</v>
      </c>
      <c r="B397" s="490">
        <v>42</v>
      </c>
      <c r="C397" s="486">
        <f t="shared" si="8"/>
        <v>4200</v>
      </c>
      <c r="D397" s="63">
        <v>140</v>
      </c>
      <c r="Z397">
        <v>2620</v>
      </c>
      <c r="AA397">
        <v>2682.5</v>
      </c>
      <c r="AB397">
        <v>2715</v>
      </c>
      <c r="AC397">
        <v>2750</v>
      </c>
      <c r="AD397">
        <v>2760</v>
      </c>
      <c r="AE397">
        <v>2770</v>
      </c>
      <c r="AF397">
        <v>2950</v>
      </c>
      <c r="AG397">
        <v>2950</v>
      </c>
      <c r="AH397">
        <v>2950</v>
      </c>
    </row>
    <row r="398" spans="1:34">
      <c r="A398" s="95">
        <v>44839</v>
      </c>
      <c r="B398" s="490">
        <v>21</v>
      </c>
      <c r="C398" s="486">
        <f t="shared" si="8"/>
        <v>4530</v>
      </c>
      <c r="D398" s="63">
        <v>151</v>
      </c>
      <c r="Z398">
        <v>2675</v>
      </c>
      <c r="AA398">
        <v>2682.5</v>
      </c>
      <c r="AB398">
        <v>2715</v>
      </c>
      <c r="AC398">
        <v>2775</v>
      </c>
      <c r="AD398">
        <v>2775</v>
      </c>
      <c r="AE398">
        <v>2775</v>
      </c>
      <c r="AF398">
        <v>2800</v>
      </c>
      <c r="AG398">
        <v>2800</v>
      </c>
      <c r="AH398">
        <v>2950</v>
      </c>
    </row>
    <row r="399" spans="1:34">
      <c r="A399" s="95">
        <v>44840</v>
      </c>
      <c r="B399" s="490">
        <v>11</v>
      </c>
      <c r="C399" s="486">
        <f t="shared" si="8"/>
        <v>2550</v>
      </c>
      <c r="D399" s="63">
        <v>85</v>
      </c>
      <c r="Z399">
        <v>2680</v>
      </c>
      <c r="AA399">
        <v>2675</v>
      </c>
      <c r="AB399">
        <v>2715</v>
      </c>
      <c r="AC399">
        <v>2775</v>
      </c>
      <c r="AD399">
        <v>2775</v>
      </c>
      <c r="AE399">
        <v>2775</v>
      </c>
      <c r="AF399">
        <v>2750</v>
      </c>
      <c r="AG399">
        <v>2750</v>
      </c>
      <c r="AH399">
        <v>2788</v>
      </c>
    </row>
    <row r="400" spans="1:34">
      <c r="A400" s="95">
        <v>44841</v>
      </c>
      <c r="B400" s="490">
        <v>37</v>
      </c>
      <c r="C400" s="486">
        <f t="shared" si="8"/>
        <v>6150</v>
      </c>
      <c r="D400" s="63">
        <v>205</v>
      </c>
      <c r="Z400">
        <v>2715</v>
      </c>
      <c r="AA400">
        <v>2675</v>
      </c>
      <c r="AB400">
        <v>2730</v>
      </c>
      <c r="AC400">
        <v>2800</v>
      </c>
      <c r="AD400">
        <v>2800</v>
      </c>
      <c r="AE400">
        <v>2775</v>
      </c>
      <c r="AF400">
        <v>2750</v>
      </c>
      <c r="AG400">
        <v>2750</v>
      </c>
      <c r="AH400">
        <v>2788</v>
      </c>
    </row>
    <row r="401" spans="1:34">
      <c r="A401" s="95">
        <v>44844</v>
      </c>
      <c r="B401" s="490">
        <v>25</v>
      </c>
      <c r="C401" s="486">
        <f t="shared" si="8"/>
        <v>7740</v>
      </c>
      <c r="D401" s="63">
        <v>258</v>
      </c>
      <c r="Z401">
        <v>2732.5</v>
      </c>
      <c r="AA401">
        <v>2735</v>
      </c>
      <c r="AB401">
        <v>2730</v>
      </c>
      <c r="AC401">
        <v>2800</v>
      </c>
      <c r="AD401">
        <v>2800</v>
      </c>
      <c r="AE401">
        <v>2775</v>
      </c>
      <c r="AF401">
        <v>2750</v>
      </c>
      <c r="AG401">
        <v>2750</v>
      </c>
      <c r="AH401">
        <v>2788</v>
      </c>
    </row>
    <row r="402" spans="1:34">
      <c r="A402" s="95">
        <v>44845</v>
      </c>
      <c r="B402" s="490">
        <v>29</v>
      </c>
      <c r="C402" s="486">
        <f t="shared" si="8"/>
        <v>5610</v>
      </c>
      <c r="D402" s="63">
        <v>187</v>
      </c>
      <c r="Z402">
        <v>2777.5</v>
      </c>
      <c r="AA402">
        <v>2770</v>
      </c>
      <c r="AB402">
        <v>2730</v>
      </c>
      <c r="AC402">
        <v>2800</v>
      </c>
      <c r="AD402">
        <v>2807.5</v>
      </c>
      <c r="AE402">
        <v>2775</v>
      </c>
      <c r="AF402">
        <v>2750</v>
      </c>
      <c r="AG402">
        <v>2750</v>
      </c>
      <c r="AH402">
        <v>2788</v>
      </c>
    </row>
    <row r="403" spans="1:34">
      <c r="A403" s="95">
        <v>44846</v>
      </c>
      <c r="C403" s="486">
        <f t="shared" si="8"/>
        <v>0</v>
      </c>
      <c r="Z403" s="189">
        <v>2777.5</v>
      </c>
      <c r="AA403" s="189">
        <v>2770</v>
      </c>
      <c r="AB403" s="189">
        <v>2730</v>
      </c>
      <c r="AC403" s="189">
        <v>2800</v>
      </c>
      <c r="AD403" s="189">
        <v>2807.5</v>
      </c>
      <c r="AE403" s="189">
        <v>2775</v>
      </c>
      <c r="AF403" s="189">
        <v>2750</v>
      </c>
      <c r="AG403" s="189">
        <v>2750</v>
      </c>
      <c r="AH403" s="189">
        <v>2788</v>
      </c>
    </row>
    <row r="404" spans="1:34">
      <c r="A404" s="95">
        <v>44847</v>
      </c>
      <c r="B404" s="490">
        <v>14</v>
      </c>
      <c r="C404" s="486">
        <f t="shared" si="8"/>
        <v>2760</v>
      </c>
      <c r="D404" s="63">
        <v>92</v>
      </c>
      <c r="Z404">
        <v>2762.5</v>
      </c>
      <c r="AA404">
        <v>2755</v>
      </c>
      <c r="AB404">
        <v>2770</v>
      </c>
      <c r="AC404">
        <v>2800</v>
      </c>
      <c r="AD404">
        <v>2807.5</v>
      </c>
      <c r="AE404">
        <v>2775</v>
      </c>
      <c r="AF404">
        <v>2750</v>
      </c>
      <c r="AG404">
        <v>2750</v>
      </c>
      <c r="AH404">
        <v>2788</v>
      </c>
    </row>
    <row r="405" spans="1:34">
      <c r="A405" s="95">
        <v>44848</v>
      </c>
      <c r="B405" s="490">
        <v>14</v>
      </c>
      <c r="C405" s="486">
        <f t="shared" si="8"/>
        <v>2310</v>
      </c>
      <c r="D405" s="63">
        <v>77</v>
      </c>
      <c r="Z405">
        <v>2780</v>
      </c>
      <c r="AA405">
        <v>2755</v>
      </c>
      <c r="AB405">
        <v>2770</v>
      </c>
      <c r="AC405">
        <v>2790</v>
      </c>
      <c r="AD405">
        <v>2800</v>
      </c>
      <c r="AE405">
        <v>2775</v>
      </c>
      <c r="AF405">
        <v>2750</v>
      </c>
      <c r="AG405">
        <v>2750</v>
      </c>
      <c r="AH405">
        <v>2788</v>
      </c>
    </row>
    <row r="406" spans="1:34">
      <c r="A406" s="95">
        <v>44851</v>
      </c>
      <c r="B406" s="490">
        <v>1</v>
      </c>
      <c r="C406" s="486">
        <f t="shared" si="8"/>
        <v>300</v>
      </c>
      <c r="D406" s="63">
        <v>10</v>
      </c>
      <c r="Z406">
        <v>2780</v>
      </c>
      <c r="AA406">
        <v>2755</v>
      </c>
      <c r="AB406">
        <v>2770</v>
      </c>
      <c r="AC406">
        <v>2790</v>
      </c>
      <c r="AD406">
        <v>2800</v>
      </c>
      <c r="AE406">
        <v>2775</v>
      </c>
      <c r="AF406">
        <v>2750</v>
      </c>
      <c r="AG406">
        <v>2750</v>
      </c>
      <c r="AH406">
        <v>2788</v>
      </c>
    </row>
    <row r="407" spans="1:34">
      <c r="A407" s="95">
        <v>44852</v>
      </c>
      <c r="B407" s="490">
        <v>16</v>
      </c>
      <c r="C407" s="486">
        <f t="shared" si="8"/>
        <v>2910</v>
      </c>
      <c r="D407" s="63">
        <v>97</v>
      </c>
      <c r="Z407">
        <v>2780</v>
      </c>
      <c r="AA407">
        <v>2770</v>
      </c>
      <c r="AB407">
        <v>2770</v>
      </c>
      <c r="AC407">
        <v>2790</v>
      </c>
      <c r="AD407">
        <v>2800</v>
      </c>
      <c r="AE407">
        <v>2760</v>
      </c>
      <c r="AF407">
        <v>2750</v>
      </c>
      <c r="AG407">
        <v>2750</v>
      </c>
      <c r="AH407">
        <v>2788</v>
      </c>
    </row>
    <row r="408" spans="1:34">
      <c r="A408" s="95">
        <v>44853</v>
      </c>
      <c r="B408" s="490">
        <v>27</v>
      </c>
      <c r="C408" s="486">
        <f t="shared" si="8"/>
        <v>13920</v>
      </c>
      <c r="D408" s="63">
        <v>464</v>
      </c>
      <c r="Z408">
        <v>2780</v>
      </c>
      <c r="AA408">
        <v>2770</v>
      </c>
      <c r="AB408">
        <v>2770</v>
      </c>
      <c r="AC408">
        <v>2790</v>
      </c>
      <c r="AD408">
        <v>2800</v>
      </c>
      <c r="AE408">
        <v>2760</v>
      </c>
      <c r="AF408">
        <v>2750</v>
      </c>
      <c r="AG408">
        <v>2750</v>
      </c>
      <c r="AH408">
        <v>2788</v>
      </c>
    </row>
    <row r="409" spans="1:34">
      <c r="A409" s="95">
        <v>44854</v>
      </c>
      <c r="B409" s="490">
        <v>11</v>
      </c>
      <c r="C409" s="486">
        <f t="shared" si="8"/>
        <v>10650</v>
      </c>
      <c r="D409" s="63">
        <v>355</v>
      </c>
      <c r="Z409">
        <v>2780</v>
      </c>
      <c r="AA409">
        <v>2770</v>
      </c>
      <c r="AB409">
        <v>2770</v>
      </c>
      <c r="AC409">
        <v>2790</v>
      </c>
      <c r="AD409">
        <v>2800</v>
      </c>
      <c r="AE409">
        <v>2760</v>
      </c>
      <c r="AF409">
        <v>2750</v>
      </c>
      <c r="AG409">
        <v>2750</v>
      </c>
      <c r="AH409">
        <v>2788</v>
      </c>
    </row>
    <row r="410" spans="1:34">
      <c r="A410" s="95">
        <v>44855</v>
      </c>
      <c r="B410" s="490">
        <v>7</v>
      </c>
      <c r="C410" s="486">
        <f t="shared" si="8"/>
        <v>2370</v>
      </c>
      <c r="D410" s="63">
        <v>79</v>
      </c>
      <c r="Z410">
        <v>2780</v>
      </c>
      <c r="AA410">
        <v>2770</v>
      </c>
      <c r="AB410">
        <v>2770</v>
      </c>
      <c r="AC410">
        <v>2790</v>
      </c>
      <c r="AD410">
        <v>2800</v>
      </c>
      <c r="AE410">
        <v>2760</v>
      </c>
      <c r="AF410">
        <v>2750</v>
      </c>
      <c r="AG410">
        <v>2750</v>
      </c>
      <c r="AH410">
        <v>2788</v>
      </c>
    </row>
    <row r="411" spans="1:34">
      <c r="A411" s="95">
        <v>44858</v>
      </c>
      <c r="B411" s="490">
        <v>22</v>
      </c>
      <c r="C411" s="486">
        <f t="shared" si="8"/>
        <v>5970</v>
      </c>
      <c r="D411" s="63">
        <v>199</v>
      </c>
      <c r="Z411">
        <v>2780</v>
      </c>
      <c r="AA411">
        <v>2720</v>
      </c>
      <c r="AB411">
        <v>2730</v>
      </c>
      <c r="AC411">
        <v>2725</v>
      </c>
      <c r="AD411">
        <v>2725</v>
      </c>
      <c r="AE411">
        <v>2705</v>
      </c>
      <c r="AF411">
        <v>2750</v>
      </c>
      <c r="AG411">
        <v>2750</v>
      </c>
      <c r="AH411">
        <v>2788</v>
      </c>
    </row>
    <row r="412" spans="1:34">
      <c r="A412" s="95">
        <v>44859</v>
      </c>
      <c r="B412" s="490">
        <v>2</v>
      </c>
      <c r="C412" s="486">
        <f t="shared" si="8"/>
        <v>600</v>
      </c>
      <c r="D412" s="63">
        <v>20</v>
      </c>
      <c r="Z412">
        <v>2740</v>
      </c>
      <c r="AA412">
        <v>2710</v>
      </c>
      <c r="AB412">
        <v>2730</v>
      </c>
      <c r="AC412">
        <v>2725</v>
      </c>
      <c r="AD412">
        <v>2725</v>
      </c>
      <c r="AE412">
        <v>2705</v>
      </c>
      <c r="AF412">
        <v>2750</v>
      </c>
      <c r="AG412">
        <v>2750</v>
      </c>
      <c r="AH412">
        <v>2788</v>
      </c>
    </row>
    <row r="413" spans="1:34">
      <c r="A413" s="95">
        <v>44860</v>
      </c>
      <c r="B413" s="490">
        <v>29</v>
      </c>
      <c r="C413" s="486">
        <f t="shared" si="8"/>
        <v>15960</v>
      </c>
      <c r="D413" s="63">
        <v>532</v>
      </c>
      <c r="Z413">
        <v>2740</v>
      </c>
      <c r="AA413">
        <v>2700</v>
      </c>
      <c r="AB413">
        <v>2700</v>
      </c>
      <c r="AC413">
        <v>2725</v>
      </c>
      <c r="AD413">
        <v>2725</v>
      </c>
      <c r="AE413">
        <v>2705</v>
      </c>
      <c r="AF413">
        <v>2750</v>
      </c>
      <c r="AG413">
        <v>2750</v>
      </c>
      <c r="AH413">
        <v>2788</v>
      </c>
    </row>
    <row r="414" spans="1:34">
      <c r="A414" s="95">
        <v>44861</v>
      </c>
      <c r="B414" s="490">
        <v>46</v>
      </c>
      <c r="C414" s="486">
        <f t="shared" si="8"/>
        <v>11670</v>
      </c>
      <c r="D414" s="63">
        <v>389</v>
      </c>
      <c r="Z414">
        <v>2740</v>
      </c>
      <c r="AA414">
        <v>2750</v>
      </c>
      <c r="AB414">
        <v>2776</v>
      </c>
      <c r="AC414">
        <v>2805</v>
      </c>
      <c r="AD414">
        <v>2805</v>
      </c>
      <c r="AE414">
        <v>2760</v>
      </c>
      <c r="AF414">
        <v>2750</v>
      </c>
      <c r="AG414">
        <v>2750</v>
      </c>
      <c r="AH414">
        <v>2788</v>
      </c>
    </row>
    <row r="415" spans="1:34">
      <c r="A415" s="95">
        <v>44862</v>
      </c>
      <c r="B415" s="490">
        <v>21</v>
      </c>
      <c r="C415" s="486">
        <f t="shared" si="8"/>
        <v>4740</v>
      </c>
      <c r="D415" s="63">
        <v>158</v>
      </c>
      <c r="Z415">
        <v>2740</v>
      </c>
      <c r="AA415">
        <v>2750</v>
      </c>
      <c r="AB415">
        <v>2776</v>
      </c>
      <c r="AC415">
        <v>2805</v>
      </c>
      <c r="AD415">
        <v>2805</v>
      </c>
      <c r="AE415">
        <v>2760</v>
      </c>
      <c r="AF415">
        <v>2750</v>
      </c>
      <c r="AG415">
        <v>2750</v>
      </c>
      <c r="AH415">
        <v>2788</v>
      </c>
    </row>
    <row r="416" spans="1:34">
      <c r="A416" s="95">
        <v>44865</v>
      </c>
      <c r="B416" s="490">
        <v>29</v>
      </c>
      <c r="C416" s="486">
        <f t="shared" si="8"/>
        <v>4770</v>
      </c>
      <c r="D416" s="63">
        <v>159</v>
      </c>
      <c r="Z416">
        <v>2795</v>
      </c>
      <c r="AA416">
        <v>2750</v>
      </c>
      <c r="AB416">
        <v>2776</v>
      </c>
      <c r="AC416">
        <v>2855</v>
      </c>
      <c r="AD416">
        <v>2805</v>
      </c>
      <c r="AE416">
        <v>2810</v>
      </c>
      <c r="AF416">
        <v>2750</v>
      </c>
      <c r="AG416">
        <v>2750</v>
      </c>
      <c r="AH416">
        <v>2788</v>
      </c>
    </row>
    <row r="417" spans="1:34">
      <c r="A417" s="95">
        <v>44866</v>
      </c>
      <c r="B417" s="490">
        <v>10</v>
      </c>
      <c r="C417" s="486">
        <f t="shared" si="8"/>
        <v>1110</v>
      </c>
      <c r="D417" s="63">
        <v>37</v>
      </c>
      <c r="AA417">
        <v>2845</v>
      </c>
      <c r="AB417">
        <v>2850</v>
      </c>
      <c r="AC417">
        <v>2875</v>
      </c>
      <c r="AD417">
        <v>2805</v>
      </c>
      <c r="AE417">
        <v>2835</v>
      </c>
      <c r="AF417">
        <v>2750</v>
      </c>
      <c r="AG417">
        <v>2750</v>
      </c>
      <c r="AH417">
        <v>2788</v>
      </c>
    </row>
    <row r="418" spans="1:34">
      <c r="A418" s="95">
        <v>44867</v>
      </c>
      <c r="C418" s="486">
        <f t="shared" si="8"/>
        <v>0</v>
      </c>
      <c r="AA418" s="189">
        <v>2845</v>
      </c>
      <c r="AB418" s="189">
        <v>2850</v>
      </c>
      <c r="AC418" s="189">
        <v>2875</v>
      </c>
      <c r="AD418" s="189">
        <v>2805</v>
      </c>
      <c r="AE418" s="189">
        <v>2835</v>
      </c>
      <c r="AF418" s="189">
        <v>2750</v>
      </c>
      <c r="AG418" s="189">
        <v>2750</v>
      </c>
      <c r="AH418" s="189">
        <v>2788</v>
      </c>
    </row>
    <row r="419" spans="1:34">
      <c r="A419" s="95">
        <v>44868</v>
      </c>
      <c r="B419" s="490">
        <v>35</v>
      </c>
      <c r="C419" s="486">
        <f t="shared" si="8"/>
        <v>14340</v>
      </c>
      <c r="D419" s="63">
        <v>478</v>
      </c>
      <c r="AA419">
        <v>2845</v>
      </c>
      <c r="AB419">
        <v>2850</v>
      </c>
      <c r="AC419">
        <v>2875</v>
      </c>
      <c r="AD419">
        <v>2845</v>
      </c>
      <c r="AE419">
        <v>2835</v>
      </c>
      <c r="AF419">
        <v>2750</v>
      </c>
      <c r="AG419">
        <v>2750</v>
      </c>
      <c r="AH419">
        <v>2788</v>
      </c>
    </row>
    <row r="420" spans="1:34">
      <c r="A420" s="95">
        <v>44869</v>
      </c>
      <c r="B420" s="490">
        <v>13</v>
      </c>
      <c r="C420" s="486">
        <f t="shared" si="8"/>
        <v>1470</v>
      </c>
      <c r="D420" s="63">
        <v>49</v>
      </c>
      <c r="AA420">
        <v>2845</v>
      </c>
      <c r="AB420">
        <v>2850</v>
      </c>
      <c r="AC420">
        <v>2875</v>
      </c>
      <c r="AD420">
        <v>2845</v>
      </c>
      <c r="AE420">
        <v>2835</v>
      </c>
      <c r="AF420">
        <v>2750</v>
      </c>
      <c r="AG420">
        <v>2750</v>
      </c>
      <c r="AH420">
        <v>2788</v>
      </c>
    </row>
    <row r="421" spans="1:34">
      <c r="A421" s="95">
        <v>44872</v>
      </c>
      <c r="B421" s="490">
        <v>23</v>
      </c>
      <c r="C421" s="486">
        <f t="shared" si="8"/>
        <v>7920</v>
      </c>
      <c r="D421" s="63">
        <v>264</v>
      </c>
      <c r="AA421">
        <v>2845</v>
      </c>
      <c r="AB421">
        <v>2850</v>
      </c>
      <c r="AC421">
        <v>2875</v>
      </c>
      <c r="AD421">
        <v>2845</v>
      </c>
      <c r="AE421">
        <v>2835</v>
      </c>
      <c r="AF421">
        <v>2750</v>
      </c>
      <c r="AG421">
        <v>2750</v>
      </c>
      <c r="AH421">
        <v>2788</v>
      </c>
    </row>
    <row r="422" spans="1:34">
      <c r="A422" s="95">
        <v>44873</v>
      </c>
      <c r="B422" s="490">
        <v>20</v>
      </c>
      <c r="C422" s="486">
        <f t="shared" si="8"/>
        <v>6630</v>
      </c>
      <c r="D422" s="63">
        <v>221</v>
      </c>
      <c r="AA422">
        <v>2875</v>
      </c>
      <c r="AB422">
        <v>2875</v>
      </c>
      <c r="AC422">
        <v>2885</v>
      </c>
      <c r="AD422">
        <v>2845</v>
      </c>
      <c r="AE422">
        <v>2835</v>
      </c>
      <c r="AF422">
        <v>2750</v>
      </c>
      <c r="AG422">
        <v>2750</v>
      </c>
      <c r="AH422">
        <v>2788</v>
      </c>
    </row>
    <row r="423" spans="1:34">
      <c r="A423" s="95">
        <v>44874</v>
      </c>
      <c r="B423" s="490">
        <v>40</v>
      </c>
      <c r="C423" s="486">
        <f t="shared" si="8"/>
        <v>7320</v>
      </c>
      <c r="D423" s="63">
        <v>244</v>
      </c>
      <c r="AA423">
        <v>2875</v>
      </c>
      <c r="AB423">
        <v>2875</v>
      </c>
      <c r="AC423">
        <v>2885</v>
      </c>
      <c r="AD423">
        <v>2845</v>
      </c>
      <c r="AE423">
        <v>2835</v>
      </c>
      <c r="AF423">
        <v>2750</v>
      </c>
      <c r="AG423">
        <v>2750</v>
      </c>
      <c r="AH423">
        <v>2788</v>
      </c>
    </row>
    <row r="424" spans="1:34">
      <c r="A424" s="95">
        <v>44875</v>
      </c>
      <c r="B424" s="490">
        <v>13</v>
      </c>
      <c r="C424" s="486">
        <f t="shared" si="8"/>
        <v>3690</v>
      </c>
      <c r="D424" s="63">
        <v>123</v>
      </c>
      <c r="AA424">
        <v>2820</v>
      </c>
      <c r="AB424">
        <v>2875</v>
      </c>
      <c r="AC424">
        <v>2885</v>
      </c>
      <c r="AD424">
        <v>2845</v>
      </c>
      <c r="AE424">
        <v>2835</v>
      </c>
      <c r="AF424">
        <v>2750</v>
      </c>
      <c r="AG424">
        <v>2750</v>
      </c>
      <c r="AH424">
        <v>2788</v>
      </c>
    </row>
    <row r="425" spans="1:34">
      <c r="A425" s="95">
        <v>44876</v>
      </c>
      <c r="B425" s="490">
        <v>14</v>
      </c>
      <c r="C425" s="486">
        <f t="shared" si="8"/>
        <v>2550</v>
      </c>
      <c r="D425" s="63">
        <v>85</v>
      </c>
      <c r="AA425">
        <v>2820</v>
      </c>
      <c r="AB425">
        <v>2875</v>
      </c>
      <c r="AC425">
        <v>2885</v>
      </c>
      <c r="AD425">
        <v>2845</v>
      </c>
      <c r="AE425">
        <v>2835</v>
      </c>
      <c r="AF425">
        <v>2750</v>
      </c>
      <c r="AG425">
        <v>2750</v>
      </c>
      <c r="AH425">
        <v>2788</v>
      </c>
    </row>
    <row r="426" spans="1:34">
      <c r="A426" s="95">
        <v>44879</v>
      </c>
      <c r="B426" s="490">
        <v>12</v>
      </c>
      <c r="C426" s="486">
        <f t="shared" si="8"/>
        <v>1290</v>
      </c>
      <c r="D426" s="63">
        <v>43</v>
      </c>
      <c r="AA426">
        <v>2825</v>
      </c>
      <c r="AB426">
        <v>2875</v>
      </c>
      <c r="AC426">
        <v>2885</v>
      </c>
      <c r="AD426">
        <v>2845</v>
      </c>
      <c r="AE426">
        <v>2835</v>
      </c>
      <c r="AF426">
        <v>2750</v>
      </c>
      <c r="AG426">
        <v>2750</v>
      </c>
      <c r="AH426">
        <v>2788</v>
      </c>
    </row>
    <row r="427" spans="1:34">
      <c r="A427" s="95">
        <v>44880</v>
      </c>
      <c r="B427" s="490">
        <v>17</v>
      </c>
      <c r="C427" s="486">
        <f t="shared" si="8"/>
        <v>1530</v>
      </c>
      <c r="D427" s="63">
        <v>51</v>
      </c>
      <c r="AA427" s="189">
        <v>2825</v>
      </c>
      <c r="AB427" s="189">
        <v>2875</v>
      </c>
      <c r="AC427" s="189">
        <v>2885</v>
      </c>
      <c r="AD427" s="189">
        <v>2845</v>
      </c>
      <c r="AE427" s="189">
        <v>2835</v>
      </c>
      <c r="AF427" s="189">
        <v>2750</v>
      </c>
      <c r="AG427" s="189">
        <v>2750</v>
      </c>
      <c r="AH427" s="189">
        <v>2788</v>
      </c>
    </row>
    <row r="428" spans="1:34">
      <c r="A428" s="95">
        <v>44881</v>
      </c>
      <c r="B428" s="490">
        <v>19</v>
      </c>
      <c r="C428" s="486">
        <f t="shared" si="8"/>
        <v>2670</v>
      </c>
      <c r="D428" s="63">
        <v>89</v>
      </c>
      <c r="AA428">
        <v>2825</v>
      </c>
      <c r="AB428">
        <v>2875</v>
      </c>
      <c r="AC428">
        <v>2885</v>
      </c>
      <c r="AD428">
        <v>2845</v>
      </c>
      <c r="AE428">
        <v>2835</v>
      </c>
      <c r="AF428">
        <v>2750</v>
      </c>
      <c r="AG428">
        <v>2750</v>
      </c>
      <c r="AH428">
        <v>2788</v>
      </c>
    </row>
    <row r="429" spans="1:34">
      <c r="A429" s="95">
        <v>44882</v>
      </c>
      <c r="C429" s="486">
        <f t="shared" si="8"/>
        <v>0</v>
      </c>
      <c r="AA429">
        <v>2825</v>
      </c>
      <c r="AB429">
        <v>2875</v>
      </c>
      <c r="AC429">
        <v>2885</v>
      </c>
      <c r="AD429">
        <v>2845</v>
      </c>
      <c r="AE429">
        <v>2835</v>
      </c>
      <c r="AF429">
        <v>2750</v>
      </c>
      <c r="AG429">
        <v>2750</v>
      </c>
      <c r="AH429">
        <v>2788</v>
      </c>
    </row>
    <row r="430" spans="1:34">
      <c r="A430" s="95">
        <v>44883</v>
      </c>
      <c r="B430" s="490">
        <v>34</v>
      </c>
      <c r="C430" s="486">
        <f t="shared" si="8"/>
        <v>4680</v>
      </c>
      <c r="D430" s="63">
        <v>156</v>
      </c>
      <c r="AA430">
        <v>2900</v>
      </c>
      <c r="AB430">
        <v>2965</v>
      </c>
      <c r="AC430">
        <v>2945</v>
      </c>
      <c r="AD430">
        <v>2845</v>
      </c>
      <c r="AE430">
        <v>2835</v>
      </c>
      <c r="AF430">
        <v>2750</v>
      </c>
      <c r="AG430">
        <v>2750</v>
      </c>
      <c r="AH430">
        <v>2788</v>
      </c>
    </row>
    <row r="431" spans="1:34">
      <c r="A431" s="95">
        <v>44886</v>
      </c>
      <c r="B431" s="490">
        <v>16</v>
      </c>
      <c r="C431" s="486">
        <f t="shared" si="8"/>
        <v>4200</v>
      </c>
      <c r="D431" s="63">
        <v>140</v>
      </c>
      <c r="AA431">
        <v>2900</v>
      </c>
      <c r="AB431">
        <v>2965</v>
      </c>
      <c r="AC431">
        <v>2945</v>
      </c>
      <c r="AD431">
        <v>2845</v>
      </c>
      <c r="AE431">
        <v>2835</v>
      </c>
      <c r="AF431">
        <v>2750</v>
      </c>
      <c r="AG431">
        <v>2750</v>
      </c>
      <c r="AH431">
        <v>2788</v>
      </c>
    </row>
    <row r="432" spans="1:34">
      <c r="A432" s="95">
        <v>44887</v>
      </c>
      <c r="B432" s="490">
        <v>16</v>
      </c>
      <c r="C432" s="486">
        <f t="shared" si="8"/>
        <v>3810</v>
      </c>
      <c r="D432" s="63">
        <v>127</v>
      </c>
      <c r="AA432">
        <v>2880</v>
      </c>
      <c r="AB432">
        <v>2965</v>
      </c>
      <c r="AC432">
        <v>2945</v>
      </c>
      <c r="AD432">
        <v>2845</v>
      </c>
      <c r="AE432">
        <v>2835</v>
      </c>
      <c r="AF432">
        <v>2750</v>
      </c>
      <c r="AG432">
        <v>2750</v>
      </c>
      <c r="AH432">
        <v>2788</v>
      </c>
    </row>
    <row r="433" spans="1:40">
      <c r="A433" s="95">
        <v>44888</v>
      </c>
      <c r="B433" s="490">
        <v>7</v>
      </c>
      <c r="C433" s="486">
        <f t="shared" si="8"/>
        <v>540</v>
      </c>
      <c r="D433" s="63">
        <v>18</v>
      </c>
      <c r="AA433">
        <v>2880</v>
      </c>
      <c r="AB433">
        <v>2965</v>
      </c>
      <c r="AC433">
        <v>2945</v>
      </c>
      <c r="AD433">
        <v>2845</v>
      </c>
      <c r="AE433">
        <v>2835</v>
      </c>
      <c r="AF433">
        <v>2750</v>
      </c>
      <c r="AG433">
        <v>2750</v>
      </c>
      <c r="AH433">
        <v>2788</v>
      </c>
    </row>
    <row r="434" spans="1:40">
      <c r="A434" s="95">
        <v>44889</v>
      </c>
      <c r="B434" s="490">
        <v>9</v>
      </c>
      <c r="C434" s="486">
        <f t="shared" si="8"/>
        <v>1650</v>
      </c>
      <c r="D434" s="63">
        <v>55</v>
      </c>
      <c r="AA434">
        <v>2880</v>
      </c>
      <c r="AB434">
        <v>2965</v>
      </c>
      <c r="AC434">
        <v>2945</v>
      </c>
      <c r="AD434">
        <v>2845</v>
      </c>
      <c r="AE434">
        <v>2835</v>
      </c>
      <c r="AF434">
        <v>2750</v>
      </c>
      <c r="AG434">
        <v>2750</v>
      </c>
      <c r="AH434">
        <v>2788</v>
      </c>
    </row>
    <row r="435" spans="1:40">
      <c r="A435" s="95">
        <v>44890</v>
      </c>
      <c r="B435" s="490">
        <v>0</v>
      </c>
      <c r="C435" s="486">
        <f t="shared" si="8"/>
        <v>0</v>
      </c>
      <c r="D435" s="63">
        <v>0</v>
      </c>
      <c r="AA435">
        <v>2880</v>
      </c>
      <c r="AB435">
        <v>2965</v>
      </c>
      <c r="AC435">
        <v>2945</v>
      </c>
      <c r="AD435">
        <v>2845</v>
      </c>
      <c r="AE435">
        <v>2835</v>
      </c>
      <c r="AF435">
        <v>2750</v>
      </c>
      <c r="AG435">
        <v>2750</v>
      </c>
      <c r="AH435">
        <v>2788</v>
      </c>
    </row>
    <row r="436" spans="1:40">
      <c r="A436" s="95">
        <v>44893</v>
      </c>
      <c r="B436" s="490">
        <v>4</v>
      </c>
      <c r="C436" s="486">
        <f t="shared" si="8"/>
        <v>1500</v>
      </c>
      <c r="D436" s="63">
        <v>50</v>
      </c>
      <c r="AA436">
        <v>2880</v>
      </c>
      <c r="AB436">
        <v>2920</v>
      </c>
      <c r="AC436">
        <v>2920</v>
      </c>
      <c r="AD436">
        <v>2845</v>
      </c>
      <c r="AE436">
        <v>2835</v>
      </c>
      <c r="AF436">
        <v>2750</v>
      </c>
      <c r="AG436">
        <v>2750</v>
      </c>
      <c r="AH436">
        <v>2788</v>
      </c>
    </row>
    <row r="437" spans="1:40">
      <c r="A437" s="95">
        <v>44894</v>
      </c>
      <c r="B437" s="490">
        <v>8</v>
      </c>
      <c r="C437" s="486">
        <f t="shared" si="8"/>
        <v>2130</v>
      </c>
      <c r="D437" s="63">
        <v>71</v>
      </c>
      <c r="AA437">
        <v>2886.5</v>
      </c>
      <c r="AB437">
        <v>2862.5</v>
      </c>
      <c r="AC437">
        <v>2875</v>
      </c>
      <c r="AD437">
        <v>2845</v>
      </c>
      <c r="AE437">
        <v>2835</v>
      </c>
      <c r="AF437">
        <v>2750</v>
      </c>
      <c r="AG437">
        <v>2750</v>
      </c>
      <c r="AH437">
        <v>2788</v>
      </c>
    </row>
    <row r="438" spans="1:40">
      <c r="A438" s="95">
        <v>44895</v>
      </c>
      <c r="B438" s="490">
        <v>5</v>
      </c>
      <c r="C438" s="486">
        <f t="shared" si="8"/>
        <v>1980</v>
      </c>
      <c r="D438" s="63">
        <v>66</v>
      </c>
      <c r="AA438" s="28">
        <v>2895</v>
      </c>
      <c r="AB438">
        <v>2840</v>
      </c>
      <c r="AC438">
        <v>2875</v>
      </c>
      <c r="AD438">
        <v>2845</v>
      </c>
      <c r="AE438">
        <v>2835</v>
      </c>
      <c r="AF438">
        <v>2750</v>
      </c>
      <c r="AG438">
        <v>2750</v>
      </c>
      <c r="AH438">
        <v>2788</v>
      </c>
      <c r="AN438">
        <v>2790</v>
      </c>
    </row>
    <row r="439" spans="1:40">
      <c r="A439" s="95">
        <v>44896</v>
      </c>
      <c r="B439">
        <v>4</v>
      </c>
      <c r="C439" s="486">
        <f t="shared" si="8"/>
        <v>270</v>
      </c>
      <c r="D439" s="63">
        <v>9</v>
      </c>
      <c r="AB439">
        <v>2840</v>
      </c>
      <c r="AC439">
        <v>2875</v>
      </c>
      <c r="AD439">
        <v>2845</v>
      </c>
      <c r="AE439">
        <v>2835</v>
      </c>
      <c r="AF439">
        <v>2750</v>
      </c>
      <c r="AG439">
        <v>2750</v>
      </c>
      <c r="AH439">
        <v>2788</v>
      </c>
      <c r="AN439">
        <v>2788</v>
      </c>
    </row>
    <row r="440" spans="1:40">
      <c r="A440" s="95">
        <v>44897</v>
      </c>
      <c r="B440" s="490">
        <v>17</v>
      </c>
      <c r="C440" s="486">
        <f t="shared" si="8"/>
        <v>5940</v>
      </c>
      <c r="D440" s="63">
        <v>198</v>
      </c>
      <c r="AB440">
        <v>2840</v>
      </c>
      <c r="AC440">
        <v>2875</v>
      </c>
      <c r="AD440">
        <v>2845</v>
      </c>
      <c r="AE440">
        <v>2835</v>
      </c>
      <c r="AF440">
        <v>2750</v>
      </c>
      <c r="AG440">
        <v>2750</v>
      </c>
      <c r="AH440">
        <v>2788</v>
      </c>
      <c r="AN440">
        <v>2788</v>
      </c>
    </row>
    <row r="441" spans="1:40">
      <c r="A441" s="95">
        <v>44900</v>
      </c>
      <c r="B441" s="490">
        <v>12</v>
      </c>
      <c r="C441" s="486">
        <f t="shared" si="8"/>
        <v>1830</v>
      </c>
      <c r="D441" s="63">
        <v>61</v>
      </c>
      <c r="AB441">
        <v>2840</v>
      </c>
      <c r="AC441">
        <v>2875</v>
      </c>
      <c r="AD441">
        <v>2845</v>
      </c>
      <c r="AE441">
        <v>2835</v>
      </c>
      <c r="AF441">
        <v>2750</v>
      </c>
      <c r="AG441">
        <v>2750</v>
      </c>
      <c r="AH441">
        <v>2788</v>
      </c>
      <c r="AN441">
        <v>2788</v>
      </c>
    </row>
    <row r="442" spans="1:40">
      <c r="A442" s="95">
        <v>44901</v>
      </c>
      <c r="C442" s="486">
        <f t="shared" si="8"/>
        <v>0</v>
      </c>
      <c r="AB442">
        <v>2684</v>
      </c>
      <c r="AC442">
        <v>2717</v>
      </c>
      <c r="AD442">
        <v>2700</v>
      </c>
      <c r="AE442">
        <v>2700</v>
      </c>
      <c r="AF442">
        <v>2599</v>
      </c>
      <c r="AG442">
        <v>2599</v>
      </c>
      <c r="AH442">
        <v>2635</v>
      </c>
      <c r="AN442">
        <v>2788</v>
      </c>
    </row>
    <row r="443" spans="1:40">
      <c r="A443" s="95">
        <v>44902</v>
      </c>
      <c r="C443" s="486">
        <f t="shared" si="8"/>
        <v>0</v>
      </c>
      <c r="AB443">
        <v>2625</v>
      </c>
      <c r="AC443">
        <v>2649</v>
      </c>
      <c r="AD443">
        <v>2700</v>
      </c>
      <c r="AE443">
        <v>2700</v>
      </c>
      <c r="AF443">
        <v>2599</v>
      </c>
      <c r="AG443">
        <v>2599</v>
      </c>
      <c r="AH443">
        <v>2635</v>
      </c>
      <c r="AN443">
        <v>2788</v>
      </c>
    </row>
    <row r="444" spans="1:40">
      <c r="A444" s="95">
        <v>44903</v>
      </c>
      <c r="B444" s="490">
        <v>22</v>
      </c>
      <c r="C444" s="486">
        <f t="shared" si="8"/>
        <v>9540</v>
      </c>
      <c r="D444" s="63">
        <v>318</v>
      </c>
      <c r="AB444">
        <v>2625</v>
      </c>
      <c r="AC444">
        <v>2625</v>
      </c>
      <c r="AD444">
        <v>2625</v>
      </c>
      <c r="AE444">
        <v>2700</v>
      </c>
      <c r="AF444">
        <v>2599</v>
      </c>
      <c r="AG444">
        <v>2599</v>
      </c>
      <c r="AH444">
        <v>2635</v>
      </c>
      <c r="AN444">
        <v>2788</v>
      </c>
    </row>
    <row r="445" spans="1:40">
      <c r="A445" s="95">
        <v>44904</v>
      </c>
      <c r="B445" s="490">
        <v>1</v>
      </c>
      <c r="C445" s="486">
        <f t="shared" si="8"/>
        <v>30</v>
      </c>
      <c r="D445" s="63">
        <v>1</v>
      </c>
      <c r="AB445">
        <v>2625</v>
      </c>
      <c r="AC445">
        <v>2625</v>
      </c>
      <c r="AD445">
        <v>2625</v>
      </c>
      <c r="AE445">
        <v>2700</v>
      </c>
      <c r="AF445">
        <v>2599</v>
      </c>
      <c r="AG445">
        <v>2599</v>
      </c>
      <c r="AH445">
        <v>2635</v>
      </c>
      <c r="AN445">
        <v>2788</v>
      </c>
    </row>
    <row r="446" spans="1:40">
      <c r="A446" s="95">
        <v>44907</v>
      </c>
      <c r="B446" s="490">
        <v>8</v>
      </c>
      <c r="C446" s="486">
        <f t="shared" si="8"/>
        <v>4200</v>
      </c>
      <c r="D446" s="63">
        <v>140</v>
      </c>
      <c r="AB446">
        <v>2625</v>
      </c>
      <c r="AC446">
        <v>2620</v>
      </c>
      <c r="AD446">
        <v>2625</v>
      </c>
      <c r="AE446">
        <v>2600</v>
      </c>
      <c r="AF446">
        <v>2599</v>
      </c>
      <c r="AG446">
        <v>2599</v>
      </c>
      <c r="AH446">
        <v>2635</v>
      </c>
      <c r="AN446">
        <v>2788</v>
      </c>
    </row>
    <row r="447" spans="1:40">
      <c r="A447" s="95">
        <v>44908</v>
      </c>
      <c r="B447" s="490">
        <v>36</v>
      </c>
      <c r="C447" s="486">
        <f t="shared" si="8"/>
        <v>11010</v>
      </c>
      <c r="D447" s="63">
        <v>367</v>
      </c>
      <c r="AB447">
        <v>2625</v>
      </c>
      <c r="AC447">
        <v>2605</v>
      </c>
      <c r="AD447">
        <v>2605</v>
      </c>
      <c r="AE447">
        <v>2600</v>
      </c>
      <c r="AF447">
        <v>2550</v>
      </c>
      <c r="AG447">
        <v>2550</v>
      </c>
      <c r="AH447">
        <v>2550</v>
      </c>
      <c r="AN447">
        <v>2788</v>
      </c>
    </row>
    <row r="448" spans="1:40">
      <c r="A448" s="95">
        <v>44909</v>
      </c>
      <c r="B448" s="490">
        <v>32</v>
      </c>
      <c r="C448" s="486">
        <f t="shared" si="8"/>
        <v>19050</v>
      </c>
      <c r="D448" s="63">
        <v>635</v>
      </c>
      <c r="AB448">
        <v>2650</v>
      </c>
      <c r="AC448">
        <v>2630</v>
      </c>
      <c r="AD448">
        <v>2630</v>
      </c>
      <c r="AE448">
        <v>2600</v>
      </c>
      <c r="AF448">
        <v>2550</v>
      </c>
      <c r="AG448">
        <v>2550</v>
      </c>
      <c r="AH448">
        <v>2550</v>
      </c>
      <c r="AN448">
        <v>2788</v>
      </c>
    </row>
    <row r="449" spans="1:40">
      <c r="A449" s="95">
        <v>44910</v>
      </c>
      <c r="B449" s="490">
        <v>55</v>
      </c>
      <c r="C449" s="486">
        <f t="shared" si="8"/>
        <v>28590</v>
      </c>
      <c r="D449" s="63">
        <v>953</v>
      </c>
      <c r="AB449">
        <v>2735</v>
      </c>
      <c r="AC449">
        <v>2715</v>
      </c>
      <c r="AD449">
        <v>2715</v>
      </c>
      <c r="AE449">
        <v>2600</v>
      </c>
      <c r="AF449">
        <v>2550</v>
      </c>
      <c r="AG449">
        <v>2550</v>
      </c>
      <c r="AH449">
        <v>2550</v>
      </c>
      <c r="AN449">
        <v>2788</v>
      </c>
    </row>
    <row r="450" spans="1:40">
      <c r="A450" s="95">
        <v>44911</v>
      </c>
      <c r="B450" s="490">
        <v>53</v>
      </c>
      <c r="C450" s="486">
        <f t="shared" si="8"/>
        <v>6570</v>
      </c>
      <c r="D450" s="63">
        <v>219</v>
      </c>
      <c r="AB450">
        <v>2760</v>
      </c>
      <c r="AC450">
        <v>2775</v>
      </c>
      <c r="AD450">
        <v>2747.5</v>
      </c>
      <c r="AE450">
        <v>2675</v>
      </c>
      <c r="AF450">
        <v>2550</v>
      </c>
      <c r="AG450">
        <v>2550</v>
      </c>
      <c r="AH450">
        <v>2550</v>
      </c>
      <c r="AN450">
        <v>2788</v>
      </c>
    </row>
    <row r="451" spans="1:40">
      <c r="A451" s="95">
        <v>44914</v>
      </c>
      <c r="B451" s="490">
        <v>12</v>
      </c>
      <c r="C451" s="486">
        <f t="shared" si="8"/>
        <v>1650</v>
      </c>
      <c r="D451" s="63">
        <v>55</v>
      </c>
      <c r="AB451">
        <v>2760</v>
      </c>
      <c r="AC451">
        <v>2775</v>
      </c>
      <c r="AD451">
        <v>2747.5</v>
      </c>
      <c r="AE451">
        <v>2675</v>
      </c>
      <c r="AF451">
        <v>2550</v>
      </c>
      <c r="AG451">
        <v>2550</v>
      </c>
      <c r="AH451">
        <v>2550</v>
      </c>
      <c r="AN451">
        <v>2788</v>
      </c>
    </row>
    <row r="452" spans="1:40">
      <c r="A452" s="95">
        <v>44915</v>
      </c>
      <c r="B452" s="490">
        <v>6</v>
      </c>
      <c r="C452" s="486">
        <f t="shared" si="8"/>
        <v>570</v>
      </c>
      <c r="D452" s="63">
        <v>19</v>
      </c>
      <c r="AB452">
        <v>2895</v>
      </c>
      <c r="AC452">
        <v>2795</v>
      </c>
      <c r="AD452">
        <v>2775</v>
      </c>
      <c r="AE452">
        <v>2675</v>
      </c>
      <c r="AF452">
        <v>2550</v>
      </c>
      <c r="AG452">
        <v>2550</v>
      </c>
      <c r="AH452">
        <v>2550</v>
      </c>
      <c r="AN452">
        <v>2788</v>
      </c>
    </row>
    <row r="453" spans="1:40">
      <c r="A453" s="95">
        <v>44916</v>
      </c>
      <c r="B453" s="490">
        <v>15</v>
      </c>
      <c r="C453" s="486">
        <f t="shared" si="8"/>
        <v>2430</v>
      </c>
      <c r="D453" s="63">
        <v>81</v>
      </c>
      <c r="AB453">
        <v>2895</v>
      </c>
      <c r="AC453">
        <v>2795</v>
      </c>
      <c r="AD453">
        <v>2775</v>
      </c>
      <c r="AE453">
        <v>2675</v>
      </c>
      <c r="AF453">
        <v>2550</v>
      </c>
      <c r="AG453">
        <v>2550</v>
      </c>
      <c r="AH453">
        <v>2550</v>
      </c>
      <c r="AN453">
        <v>2788</v>
      </c>
    </row>
    <row r="454" spans="1:40">
      <c r="A454" s="95">
        <v>44917</v>
      </c>
      <c r="B454" s="490">
        <v>7</v>
      </c>
      <c r="C454" s="486">
        <f t="shared" si="8"/>
        <v>450</v>
      </c>
      <c r="D454" s="63">
        <v>15</v>
      </c>
      <c r="AB454">
        <v>2920</v>
      </c>
      <c r="AC454">
        <v>2795</v>
      </c>
      <c r="AD454">
        <v>2775</v>
      </c>
      <c r="AE454">
        <v>2675</v>
      </c>
      <c r="AF454">
        <v>2550</v>
      </c>
      <c r="AG454">
        <v>2550</v>
      </c>
      <c r="AH454">
        <v>2550</v>
      </c>
      <c r="AN454">
        <v>2788</v>
      </c>
    </row>
    <row r="455" spans="1:40">
      <c r="A455" s="95">
        <v>44918</v>
      </c>
      <c r="B455" s="490">
        <v>2</v>
      </c>
      <c r="C455" s="486">
        <f t="shared" si="8"/>
        <v>420</v>
      </c>
      <c r="D455" s="63">
        <v>14</v>
      </c>
      <c r="AB455">
        <v>2935</v>
      </c>
      <c r="AC455">
        <v>2795</v>
      </c>
      <c r="AD455">
        <v>2775</v>
      </c>
      <c r="AE455">
        <v>2675</v>
      </c>
      <c r="AF455">
        <v>2550</v>
      </c>
      <c r="AG455">
        <v>2550</v>
      </c>
      <c r="AH455">
        <v>2550</v>
      </c>
      <c r="AI455">
        <v>2600</v>
      </c>
      <c r="AJ455">
        <v>2630</v>
      </c>
      <c r="AK455">
        <v>2680</v>
      </c>
      <c r="AL455">
        <v>2720</v>
      </c>
      <c r="AM455">
        <v>2750</v>
      </c>
      <c r="AN455">
        <v>2788</v>
      </c>
    </row>
    <row r="456" spans="1:40">
      <c r="A456" s="95">
        <v>44921</v>
      </c>
      <c r="B456" s="490">
        <v>10</v>
      </c>
      <c r="C456" s="486">
        <f t="shared" si="8"/>
        <v>1710</v>
      </c>
      <c r="D456" s="63">
        <v>57</v>
      </c>
      <c r="AB456">
        <v>2935</v>
      </c>
      <c r="AC456">
        <v>2795</v>
      </c>
      <c r="AD456">
        <v>2770</v>
      </c>
      <c r="AE456">
        <v>2675</v>
      </c>
      <c r="AF456">
        <v>2550</v>
      </c>
      <c r="AG456">
        <v>2550</v>
      </c>
      <c r="AH456">
        <v>2550</v>
      </c>
      <c r="AI456">
        <v>2550</v>
      </c>
      <c r="AJ456">
        <v>2550</v>
      </c>
      <c r="AK456">
        <v>2550</v>
      </c>
      <c r="AL456">
        <v>2550</v>
      </c>
      <c r="AM456">
        <v>2550</v>
      </c>
      <c r="AN456">
        <v>2788</v>
      </c>
    </row>
    <row r="457" spans="1:40">
      <c r="A457" s="95">
        <v>44922</v>
      </c>
      <c r="B457" s="490">
        <v>16</v>
      </c>
      <c r="C457" s="486">
        <f t="shared" ref="C457:C520" si="9">+D457*30</f>
        <v>2580</v>
      </c>
      <c r="D457" s="63">
        <v>86</v>
      </c>
      <c r="AB457">
        <v>2935</v>
      </c>
      <c r="AC457">
        <v>2680</v>
      </c>
      <c r="AD457">
        <v>2670</v>
      </c>
      <c r="AE457">
        <v>2650</v>
      </c>
      <c r="AF457">
        <v>2550</v>
      </c>
      <c r="AG457">
        <v>2550</v>
      </c>
      <c r="AH457">
        <v>2550</v>
      </c>
      <c r="AI457">
        <v>2550</v>
      </c>
      <c r="AJ457">
        <v>2550</v>
      </c>
      <c r="AK457">
        <v>2550</v>
      </c>
      <c r="AL457">
        <v>2550</v>
      </c>
      <c r="AM457">
        <v>2550</v>
      </c>
      <c r="AN457">
        <v>2788</v>
      </c>
    </row>
    <row r="458" spans="1:40">
      <c r="A458" s="95">
        <v>44923</v>
      </c>
      <c r="B458" s="490">
        <v>20</v>
      </c>
      <c r="C458" s="486">
        <f t="shared" si="9"/>
        <v>3780</v>
      </c>
      <c r="D458" s="63">
        <v>126</v>
      </c>
      <c r="AB458">
        <v>2970</v>
      </c>
      <c r="AC458">
        <v>2813.5</v>
      </c>
      <c r="AD458">
        <v>2787.5</v>
      </c>
      <c r="AE458">
        <v>2650</v>
      </c>
      <c r="AF458">
        <v>2550</v>
      </c>
      <c r="AG458">
        <v>2550</v>
      </c>
      <c r="AH458">
        <v>2550</v>
      </c>
      <c r="AI458">
        <v>2550</v>
      </c>
      <c r="AJ458">
        <v>2550</v>
      </c>
      <c r="AK458">
        <v>2550</v>
      </c>
      <c r="AL458">
        <v>2550</v>
      </c>
      <c r="AM458">
        <v>2550</v>
      </c>
      <c r="AN458">
        <v>2788</v>
      </c>
    </row>
    <row r="459" spans="1:40">
      <c r="A459" s="95">
        <v>44924</v>
      </c>
      <c r="B459" s="490">
        <v>11</v>
      </c>
      <c r="C459" s="486">
        <f t="shared" si="9"/>
        <v>1350</v>
      </c>
      <c r="D459" s="63">
        <v>45</v>
      </c>
      <c r="AB459" s="28">
        <v>2971.5</v>
      </c>
      <c r="AC459">
        <v>2875</v>
      </c>
      <c r="AD459">
        <v>2815</v>
      </c>
      <c r="AE459">
        <v>2685</v>
      </c>
      <c r="AF459">
        <v>2550</v>
      </c>
      <c r="AG459">
        <v>2550</v>
      </c>
      <c r="AH459">
        <v>2550</v>
      </c>
      <c r="AI459">
        <v>2550</v>
      </c>
      <c r="AJ459">
        <v>2550</v>
      </c>
      <c r="AK459">
        <v>2550</v>
      </c>
      <c r="AL459">
        <v>2550</v>
      </c>
      <c r="AM459">
        <v>2550</v>
      </c>
      <c r="AN459">
        <v>2788</v>
      </c>
    </row>
    <row r="460" spans="1:40">
      <c r="A460" s="95">
        <v>44925</v>
      </c>
      <c r="C460" s="486">
        <f t="shared" si="9"/>
        <v>0</v>
      </c>
      <c r="AB460" s="189">
        <v>2971.5</v>
      </c>
      <c r="AC460" s="189">
        <v>2875</v>
      </c>
      <c r="AD460" s="189">
        <v>2815</v>
      </c>
      <c r="AE460" s="189">
        <v>2685</v>
      </c>
      <c r="AF460" s="189">
        <v>2550</v>
      </c>
      <c r="AG460" s="189">
        <v>2550</v>
      </c>
      <c r="AH460" s="189">
        <v>2550</v>
      </c>
      <c r="AI460" s="189">
        <v>2550</v>
      </c>
      <c r="AJ460" s="189">
        <v>2550</v>
      </c>
      <c r="AK460" s="189">
        <v>2550</v>
      </c>
      <c r="AL460" s="189">
        <v>2550</v>
      </c>
      <c r="AM460" s="189">
        <v>2550</v>
      </c>
      <c r="AN460" s="189">
        <v>2788</v>
      </c>
    </row>
    <row r="461" spans="1:40">
      <c r="A461" s="95">
        <v>44928</v>
      </c>
      <c r="B461" s="490">
        <v>13</v>
      </c>
      <c r="C461" s="486">
        <f t="shared" si="9"/>
        <v>2160</v>
      </c>
      <c r="D461" s="63">
        <v>72</v>
      </c>
      <c r="AC461">
        <v>2675</v>
      </c>
      <c r="AD461">
        <v>2655</v>
      </c>
      <c r="AE461">
        <v>2585</v>
      </c>
      <c r="AF461">
        <v>2550</v>
      </c>
      <c r="AG461">
        <v>2550</v>
      </c>
      <c r="AH461">
        <v>2550</v>
      </c>
      <c r="AI461">
        <v>2550</v>
      </c>
      <c r="AJ461">
        <v>2550</v>
      </c>
      <c r="AK461">
        <v>2550</v>
      </c>
      <c r="AL461">
        <v>2550</v>
      </c>
      <c r="AM461">
        <v>2550</v>
      </c>
      <c r="AN461">
        <v>2788</v>
      </c>
    </row>
    <row r="462" spans="1:40">
      <c r="A462" s="95">
        <v>44929</v>
      </c>
      <c r="B462" s="490">
        <v>27</v>
      </c>
      <c r="C462" s="486">
        <f t="shared" si="9"/>
        <v>7050</v>
      </c>
      <c r="D462" s="63">
        <v>235</v>
      </c>
      <c r="AC462">
        <v>2692.5</v>
      </c>
      <c r="AD462">
        <v>2655</v>
      </c>
      <c r="AE462">
        <v>2585</v>
      </c>
      <c r="AF462">
        <v>2550</v>
      </c>
      <c r="AG462">
        <v>2550</v>
      </c>
      <c r="AH462">
        <v>2550</v>
      </c>
      <c r="AI462">
        <v>2550</v>
      </c>
      <c r="AJ462">
        <v>2550</v>
      </c>
      <c r="AK462">
        <v>2550</v>
      </c>
      <c r="AL462">
        <v>2550</v>
      </c>
      <c r="AM462">
        <v>2550</v>
      </c>
      <c r="AN462">
        <v>2788</v>
      </c>
    </row>
    <row r="463" spans="1:40">
      <c r="A463" s="95">
        <v>44930</v>
      </c>
      <c r="B463" s="490">
        <v>32</v>
      </c>
      <c r="C463" s="486">
        <f t="shared" si="9"/>
        <v>9150</v>
      </c>
      <c r="D463" s="63">
        <v>305</v>
      </c>
      <c r="AC463">
        <v>2692.5</v>
      </c>
      <c r="AD463">
        <v>2655</v>
      </c>
      <c r="AE463">
        <v>2585</v>
      </c>
      <c r="AF463">
        <v>2600</v>
      </c>
      <c r="AG463">
        <v>2600</v>
      </c>
      <c r="AH463">
        <v>2600</v>
      </c>
      <c r="AI463">
        <v>2550</v>
      </c>
      <c r="AJ463">
        <v>2550</v>
      </c>
      <c r="AK463">
        <v>2550</v>
      </c>
      <c r="AL463">
        <v>2550</v>
      </c>
      <c r="AM463">
        <v>2550</v>
      </c>
      <c r="AN463">
        <v>2788</v>
      </c>
    </row>
    <row r="464" spans="1:40">
      <c r="A464" s="95">
        <v>44931</v>
      </c>
      <c r="B464" s="490">
        <v>3</v>
      </c>
      <c r="C464" s="486">
        <f t="shared" si="9"/>
        <v>420</v>
      </c>
      <c r="D464" s="63">
        <v>14</v>
      </c>
      <c r="AC464">
        <v>2690</v>
      </c>
      <c r="AD464">
        <v>2650</v>
      </c>
      <c r="AE464">
        <v>2585</v>
      </c>
      <c r="AF464">
        <v>2600</v>
      </c>
      <c r="AG464">
        <v>2600</v>
      </c>
      <c r="AH464">
        <v>2600</v>
      </c>
      <c r="AI464">
        <v>2580</v>
      </c>
      <c r="AJ464">
        <v>2590</v>
      </c>
      <c r="AK464">
        <v>2600</v>
      </c>
      <c r="AL464">
        <v>2610</v>
      </c>
      <c r="AM464">
        <v>2550</v>
      </c>
      <c r="AN464">
        <v>2788</v>
      </c>
    </row>
    <row r="465" spans="1:40">
      <c r="A465" s="95">
        <v>44932</v>
      </c>
      <c r="B465" s="490">
        <v>10</v>
      </c>
      <c r="C465" s="486">
        <f t="shared" si="9"/>
        <v>1650</v>
      </c>
      <c r="D465" s="63">
        <v>55</v>
      </c>
      <c r="AC465">
        <v>2615</v>
      </c>
      <c r="AD465">
        <v>2595</v>
      </c>
      <c r="AE465">
        <v>2515</v>
      </c>
      <c r="AF465">
        <v>2600</v>
      </c>
      <c r="AG465">
        <v>2600</v>
      </c>
      <c r="AH465">
        <v>2600</v>
      </c>
      <c r="AI465">
        <v>2580</v>
      </c>
      <c r="AJ465">
        <v>2590</v>
      </c>
      <c r="AK465">
        <v>2600</v>
      </c>
      <c r="AL465">
        <v>2610</v>
      </c>
      <c r="AM465">
        <v>2620</v>
      </c>
      <c r="AN465">
        <v>2788</v>
      </c>
    </row>
    <row r="466" spans="1:40">
      <c r="A466" s="95">
        <v>44935</v>
      </c>
      <c r="B466" s="490">
        <v>28</v>
      </c>
      <c r="C466" s="486">
        <f t="shared" si="9"/>
        <v>5070</v>
      </c>
      <c r="D466" s="63">
        <v>169</v>
      </c>
      <c r="AC466">
        <v>2545</v>
      </c>
      <c r="AD466">
        <v>2525</v>
      </c>
      <c r="AE466">
        <v>2530</v>
      </c>
      <c r="AF466">
        <v>2600</v>
      </c>
      <c r="AG466">
        <v>2600</v>
      </c>
      <c r="AH466">
        <v>2600</v>
      </c>
      <c r="AI466">
        <v>2580</v>
      </c>
      <c r="AJ466">
        <v>2590</v>
      </c>
      <c r="AK466">
        <v>2600</v>
      </c>
      <c r="AL466">
        <v>2610</v>
      </c>
      <c r="AM466">
        <v>2620</v>
      </c>
      <c r="AN466">
        <v>2788</v>
      </c>
    </row>
    <row r="467" spans="1:40">
      <c r="A467" s="95">
        <v>44936</v>
      </c>
      <c r="B467" s="490">
        <v>14</v>
      </c>
      <c r="C467" s="486">
        <f t="shared" si="9"/>
        <v>5790</v>
      </c>
      <c r="D467" s="63">
        <v>193</v>
      </c>
      <c r="AC467">
        <v>2555</v>
      </c>
      <c r="AD467">
        <v>2555</v>
      </c>
      <c r="AE467">
        <v>2530</v>
      </c>
      <c r="AF467">
        <v>2600</v>
      </c>
      <c r="AG467">
        <v>2600</v>
      </c>
      <c r="AH467">
        <v>2600</v>
      </c>
      <c r="AI467">
        <v>2580</v>
      </c>
      <c r="AJ467">
        <v>2590</v>
      </c>
      <c r="AK467">
        <v>2600</v>
      </c>
      <c r="AL467">
        <v>2610</v>
      </c>
      <c r="AM467">
        <v>2620</v>
      </c>
      <c r="AN467">
        <v>2788</v>
      </c>
    </row>
    <row r="468" spans="1:40">
      <c r="A468" s="95">
        <v>44937</v>
      </c>
      <c r="B468" s="490">
        <v>15</v>
      </c>
      <c r="C468" s="486">
        <f t="shared" si="9"/>
        <v>1500</v>
      </c>
      <c r="D468" s="63">
        <v>50</v>
      </c>
      <c r="AC468">
        <v>2577.5</v>
      </c>
      <c r="AD468">
        <v>2577.5</v>
      </c>
      <c r="AE468">
        <v>2530</v>
      </c>
      <c r="AF468">
        <v>2600</v>
      </c>
      <c r="AG468">
        <v>2600</v>
      </c>
      <c r="AH468">
        <v>2600</v>
      </c>
      <c r="AI468">
        <v>2580</v>
      </c>
      <c r="AJ468">
        <v>2590</v>
      </c>
      <c r="AK468">
        <v>2600</v>
      </c>
      <c r="AL468">
        <v>2610</v>
      </c>
      <c r="AM468">
        <v>2620</v>
      </c>
      <c r="AN468">
        <v>2788</v>
      </c>
    </row>
    <row r="469" spans="1:40">
      <c r="A469" s="95">
        <v>44938</v>
      </c>
      <c r="B469" s="490">
        <v>19</v>
      </c>
      <c r="C469" s="486">
        <f t="shared" si="9"/>
        <v>3090</v>
      </c>
      <c r="D469" s="63">
        <v>103</v>
      </c>
      <c r="AC469">
        <v>2585</v>
      </c>
      <c r="AD469">
        <v>2577.5</v>
      </c>
      <c r="AE469">
        <v>2530</v>
      </c>
      <c r="AF469">
        <v>2600</v>
      </c>
      <c r="AG469">
        <v>2600</v>
      </c>
      <c r="AH469">
        <v>2600</v>
      </c>
      <c r="AI469">
        <v>2580</v>
      </c>
      <c r="AJ469">
        <v>2590</v>
      </c>
      <c r="AK469">
        <v>2600</v>
      </c>
      <c r="AL469">
        <v>2610</v>
      </c>
      <c r="AM469">
        <v>2620</v>
      </c>
      <c r="AN469">
        <v>2788</v>
      </c>
    </row>
    <row r="470" spans="1:40">
      <c r="A470" s="95">
        <v>44939</v>
      </c>
      <c r="B470" s="490">
        <v>22</v>
      </c>
      <c r="C470" s="486">
        <f t="shared" si="9"/>
        <v>6960</v>
      </c>
      <c r="D470" s="63">
        <v>232</v>
      </c>
      <c r="AC470">
        <v>2550</v>
      </c>
      <c r="AD470">
        <v>2560</v>
      </c>
      <c r="AE470">
        <v>2530</v>
      </c>
      <c r="AF470">
        <v>2600</v>
      </c>
      <c r="AG470">
        <v>2600</v>
      </c>
      <c r="AH470">
        <v>2600</v>
      </c>
      <c r="AI470">
        <v>2580</v>
      </c>
      <c r="AJ470">
        <v>2590</v>
      </c>
      <c r="AK470">
        <v>2600</v>
      </c>
      <c r="AL470">
        <v>2610</v>
      </c>
      <c r="AM470">
        <v>2620</v>
      </c>
      <c r="AN470">
        <v>2788</v>
      </c>
    </row>
    <row r="471" spans="1:40">
      <c r="A471" s="95">
        <v>44942</v>
      </c>
      <c r="B471" s="490">
        <v>6</v>
      </c>
      <c r="C471" s="486">
        <f t="shared" si="9"/>
        <v>3000</v>
      </c>
      <c r="D471" s="63">
        <v>100</v>
      </c>
      <c r="AC471">
        <v>2562.5</v>
      </c>
      <c r="AD471">
        <v>2560</v>
      </c>
      <c r="AE471">
        <v>2530</v>
      </c>
      <c r="AF471">
        <v>2600</v>
      </c>
      <c r="AG471">
        <v>2600</v>
      </c>
      <c r="AH471">
        <v>2600</v>
      </c>
      <c r="AI471">
        <v>2580</v>
      </c>
      <c r="AJ471">
        <v>2590</v>
      </c>
      <c r="AK471">
        <v>2600</v>
      </c>
      <c r="AL471">
        <v>2610</v>
      </c>
      <c r="AM471">
        <v>2620</v>
      </c>
      <c r="AN471">
        <v>2788</v>
      </c>
    </row>
    <row r="472" spans="1:40">
      <c r="A472" s="95">
        <v>44943</v>
      </c>
      <c r="B472" s="490">
        <v>24</v>
      </c>
      <c r="C472" s="486">
        <f t="shared" si="9"/>
        <v>16260</v>
      </c>
      <c r="D472" s="63">
        <v>542</v>
      </c>
      <c r="AC472">
        <v>2545</v>
      </c>
      <c r="AD472">
        <v>2545</v>
      </c>
      <c r="AE472">
        <v>2530</v>
      </c>
      <c r="AF472">
        <v>2600</v>
      </c>
      <c r="AG472">
        <v>2600</v>
      </c>
      <c r="AH472">
        <v>2600</v>
      </c>
      <c r="AI472">
        <v>2605</v>
      </c>
      <c r="AJ472">
        <v>2615</v>
      </c>
      <c r="AK472">
        <v>2620</v>
      </c>
      <c r="AL472">
        <v>2640</v>
      </c>
      <c r="AM472">
        <v>2620</v>
      </c>
      <c r="AN472">
        <v>2788</v>
      </c>
    </row>
    <row r="473" spans="1:40">
      <c r="A473" s="95">
        <v>44944</v>
      </c>
      <c r="B473" s="490">
        <v>16</v>
      </c>
      <c r="C473" s="486">
        <f t="shared" si="9"/>
        <v>10200</v>
      </c>
      <c r="D473" s="63">
        <v>340</v>
      </c>
      <c r="AC473">
        <v>2535</v>
      </c>
      <c r="AD473">
        <v>2537.5</v>
      </c>
      <c r="AE473">
        <v>2530</v>
      </c>
      <c r="AF473">
        <v>2600</v>
      </c>
      <c r="AG473">
        <v>2600</v>
      </c>
      <c r="AH473">
        <v>2600</v>
      </c>
      <c r="AI473">
        <v>2605</v>
      </c>
      <c r="AJ473">
        <v>2615</v>
      </c>
      <c r="AK473">
        <v>2620</v>
      </c>
      <c r="AL473">
        <v>2640</v>
      </c>
      <c r="AM473">
        <v>2620</v>
      </c>
      <c r="AN473">
        <v>2788</v>
      </c>
    </row>
    <row r="474" spans="1:40">
      <c r="A474" s="95">
        <v>44945</v>
      </c>
      <c r="B474" s="490">
        <v>36</v>
      </c>
      <c r="C474" s="486">
        <f t="shared" si="9"/>
        <v>12270</v>
      </c>
      <c r="D474" s="63">
        <v>409</v>
      </c>
      <c r="AC474">
        <v>2540</v>
      </c>
      <c r="AD474">
        <v>2525</v>
      </c>
      <c r="AE474">
        <v>2530</v>
      </c>
      <c r="AF474">
        <v>2600</v>
      </c>
      <c r="AG474">
        <v>2600</v>
      </c>
      <c r="AH474">
        <v>2600</v>
      </c>
      <c r="AI474">
        <v>2605</v>
      </c>
      <c r="AJ474">
        <v>2615</v>
      </c>
      <c r="AK474">
        <v>2620</v>
      </c>
      <c r="AL474">
        <v>2640</v>
      </c>
      <c r="AM474">
        <v>2620</v>
      </c>
      <c r="AN474">
        <v>2657.5</v>
      </c>
    </row>
    <row r="475" spans="1:40">
      <c r="A475" s="95">
        <v>44946</v>
      </c>
      <c r="B475" s="490">
        <v>0</v>
      </c>
      <c r="C475" s="486">
        <f t="shared" si="9"/>
        <v>0</v>
      </c>
      <c r="D475" s="63">
        <v>0</v>
      </c>
      <c r="AC475">
        <v>2552.5</v>
      </c>
      <c r="AD475">
        <v>2517.5</v>
      </c>
      <c r="AE475">
        <v>2530</v>
      </c>
      <c r="AF475">
        <v>2600</v>
      </c>
      <c r="AG475">
        <v>2600</v>
      </c>
      <c r="AH475">
        <v>2600</v>
      </c>
      <c r="AI475">
        <v>2605</v>
      </c>
      <c r="AJ475">
        <v>2615</v>
      </c>
      <c r="AK475">
        <v>2620</v>
      </c>
      <c r="AL475">
        <v>2640</v>
      </c>
      <c r="AM475">
        <v>2620</v>
      </c>
      <c r="AN475">
        <v>2657.5</v>
      </c>
    </row>
    <row r="476" spans="1:40">
      <c r="A476" s="95">
        <v>44949</v>
      </c>
      <c r="B476" s="490">
        <v>9</v>
      </c>
      <c r="C476" s="486">
        <f t="shared" si="9"/>
        <v>3300</v>
      </c>
      <c r="D476" s="63">
        <v>110</v>
      </c>
      <c r="AC476">
        <v>2585</v>
      </c>
      <c r="AD476">
        <v>2570</v>
      </c>
      <c r="AE476">
        <v>2569</v>
      </c>
      <c r="AF476">
        <v>2600</v>
      </c>
      <c r="AG476">
        <v>2600</v>
      </c>
      <c r="AH476">
        <v>2600</v>
      </c>
      <c r="AI476">
        <v>2605</v>
      </c>
      <c r="AJ476">
        <v>2615</v>
      </c>
      <c r="AK476">
        <v>2620</v>
      </c>
      <c r="AL476">
        <v>2640</v>
      </c>
      <c r="AM476">
        <v>2620</v>
      </c>
      <c r="AN476">
        <v>2657.5</v>
      </c>
    </row>
    <row r="477" spans="1:40">
      <c r="A477" s="95">
        <v>44950</v>
      </c>
      <c r="B477" s="490">
        <v>49</v>
      </c>
      <c r="C477" s="486">
        <f t="shared" si="9"/>
        <v>7320</v>
      </c>
      <c r="D477">
        <v>244</v>
      </c>
      <c r="AC477">
        <v>2700</v>
      </c>
      <c r="AD477">
        <v>2740</v>
      </c>
      <c r="AE477">
        <v>2600</v>
      </c>
      <c r="AF477">
        <v>2600</v>
      </c>
      <c r="AG477">
        <v>2600</v>
      </c>
      <c r="AH477">
        <v>2600</v>
      </c>
      <c r="AI477">
        <v>2605</v>
      </c>
      <c r="AJ477">
        <v>2615</v>
      </c>
      <c r="AK477">
        <v>2620</v>
      </c>
      <c r="AL477">
        <v>2640</v>
      </c>
      <c r="AM477">
        <v>2620</v>
      </c>
      <c r="AN477">
        <v>2657.5</v>
      </c>
    </row>
    <row r="478" spans="1:40">
      <c r="A478" s="95">
        <v>44951</v>
      </c>
      <c r="B478" s="490">
        <v>30</v>
      </c>
      <c r="C478" s="486">
        <f t="shared" si="9"/>
        <v>3870</v>
      </c>
      <c r="D478" s="63">
        <v>129</v>
      </c>
      <c r="AC478">
        <v>2700</v>
      </c>
      <c r="AD478">
        <v>2744.5</v>
      </c>
      <c r="AE478">
        <v>2695</v>
      </c>
      <c r="AF478">
        <v>2600</v>
      </c>
      <c r="AG478">
        <v>2600</v>
      </c>
      <c r="AH478">
        <v>2620</v>
      </c>
      <c r="AI478">
        <v>2640</v>
      </c>
      <c r="AJ478">
        <v>2650</v>
      </c>
      <c r="AK478">
        <v>2660</v>
      </c>
      <c r="AL478">
        <v>2680</v>
      </c>
      <c r="AM478">
        <v>2620</v>
      </c>
      <c r="AN478">
        <v>2657.5</v>
      </c>
    </row>
    <row r="479" spans="1:40">
      <c r="A479" s="95">
        <v>44952</v>
      </c>
      <c r="B479" s="490">
        <v>8</v>
      </c>
      <c r="C479" s="486">
        <f t="shared" si="9"/>
        <v>2310</v>
      </c>
      <c r="D479" s="63">
        <v>77</v>
      </c>
      <c r="AC479">
        <v>2810</v>
      </c>
      <c r="AD479">
        <v>2732.5</v>
      </c>
      <c r="AE479">
        <v>2687.5</v>
      </c>
      <c r="AF479">
        <v>2625</v>
      </c>
      <c r="AG479">
        <v>2625</v>
      </c>
      <c r="AH479">
        <v>2620</v>
      </c>
      <c r="AI479">
        <v>2640</v>
      </c>
      <c r="AJ479">
        <v>2650</v>
      </c>
      <c r="AK479">
        <v>2660</v>
      </c>
      <c r="AL479">
        <v>2680</v>
      </c>
      <c r="AM479">
        <v>2620</v>
      </c>
      <c r="AN479">
        <v>2657.5</v>
      </c>
    </row>
    <row r="480" spans="1:40">
      <c r="A480" s="95">
        <v>44953</v>
      </c>
      <c r="B480" s="490">
        <v>6</v>
      </c>
      <c r="C480" s="486">
        <f t="shared" si="9"/>
        <v>810</v>
      </c>
      <c r="D480" s="63">
        <v>27</v>
      </c>
      <c r="AC480">
        <v>2810</v>
      </c>
      <c r="AD480">
        <v>2714</v>
      </c>
      <c r="AE480">
        <v>2670</v>
      </c>
      <c r="AF480">
        <v>2625</v>
      </c>
      <c r="AG480">
        <v>2625</v>
      </c>
      <c r="AH480">
        <v>2620</v>
      </c>
      <c r="AI480">
        <v>2640</v>
      </c>
      <c r="AJ480">
        <v>2650</v>
      </c>
      <c r="AK480">
        <v>2660</v>
      </c>
      <c r="AL480">
        <v>2680</v>
      </c>
      <c r="AM480">
        <v>2620</v>
      </c>
      <c r="AN480">
        <v>2657.5</v>
      </c>
    </row>
    <row r="481" spans="1:41">
      <c r="A481" s="95">
        <v>44956</v>
      </c>
      <c r="B481" s="490">
        <v>29</v>
      </c>
      <c r="C481" s="486">
        <f t="shared" si="9"/>
        <v>10590</v>
      </c>
      <c r="D481" s="63">
        <v>353</v>
      </c>
      <c r="AC481">
        <v>2830</v>
      </c>
      <c r="AD481">
        <v>2715</v>
      </c>
      <c r="AE481">
        <v>2689.5</v>
      </c>
      <c r="AF481">
        <v>2625</v>
      </c>
      <c r="AG481">
        <v>2625</v>
      </c>
      <c r="AH481">
        <v>2620</v>
      </c>
      <c r="AI481">
        <v>2640</v>
      </c>
      <c r="AJ481">
        <v>2650</v>
      </c>
      <c r="AK481">
        <v>2660</v>
      </c>
      <c r="AL481">
        <v>2680</v>
      </c>
      <c r="AM481">
        <v>2620</v>
      </c>
      <c r="AN481">
        <v>2657.5</v>
      </c>
    </row>
    <row r="482" spans="1:41">
      <c r="A482" s="95">
        <v>44957</v>
      </c>
      <c r="B482" s="490">
        <v>30</v>
      </c>
      <c r="C482" s="486">
        <f t="shared" si="9"/>
        <v>11580</v>
      </c>
      <c r="D482" s="63">
        <v>386</v>
      </c>
      <c r="AC482">
        <v>2852</v>
      </c>
      <c r="AD482">
        <v>2715</v>
      </c>
      <c r="AE482">
        <v>2677.5</v>
      </c>
      <c r="AF482">
        <v>2625</v>
      </c>
      <c r="AG482">
        <v>2625</v>
      </c>
      <c r="AH482">
        <v>2620</v>
      </c>
      <c r="AI482">
        <v>2640</v>
      </c>
      <c r="AJ482">
        <v>2650</v>
      </c>
      <c r="AK482">
        <v>2660</v>
      </c>
      <c r="AL482">
        <v>2680</v>
      </c>
      <c r="AM482">
        <v>2675</v>
      </c>
      <c r="AN482">
        <v>2690</v>
      </c>
      <c r="AO482">
        <v>2700</v>
      </c>
    </row>
    <row r="483" spans="1:41">
      <c r="A483" s="95">
        <v>44958</v>
      </c>
      <c r="B483" s="490">
        <v>5</v>
      </c>
      <c r="C483" s="486">
        <f t="shared" si="9"/>
        <v>210</v>
      </c>
      <c r="D483" s="63">
        <v>7</v>
      </c>
      <c r="AD483">
        <v>2715</v>
      </c>
      <c r="AE483">
        <v>2685</v>
      </c>
      <c r="AF483">
        <v>2625</v>
      </c>
      <c r="AG483">
        <v>2625</v>
      </c>
      <c r="AH483">
        <v>2620</v>
      </c>
      <c r="AI483">
        <v>2640</v>
      </c>
      <c r="AJ483">
        <v>2650</v>
      </c>
      <c r="AK483">
        <v>2660</v>
      </c>
      <c r="AL483">
        <v>2680</v>
      </c>
      <c r="AM483">
        <v>2675</v>
      </c>
      <c r="AN483">
        <v>2690</v>
      </c>
      <c r="AO483">
        <v>2690</v>
      </c>
    </row>
    <row r="484" spans="1:41">
      <c r="A484" s="95">
        <v>44959</v>
      </c>
      <c r="B484" s="490">
        <v>11</v>
      </c>
      <c r="C484" s="486">
        <f t="shared" si="9"/>
        <v>1560</v>
      </c>
      <c r="D484" s="63">
        <v>52</v>
      </c>
      <c r="AD484">
        <v>2715</v>
      </c>
      <c r="AE484">
        <v>2670</v>
      </c>
      <c r="AF484">
        <v>2625</v>
      </c>
      <c r="AG484">
        <v>2625</v>
      </c>
      <c r="AH484">
        <v>2620</v>
      </c>
      <c r="AI484">
        <v>2640</v>
      </c>
      <c r="AJ484">
        <v>2650</v>
      </c>
      <c r="AK484">
        <v>2660</v>
      </c>
      <c r="AL484">
        <v>2680</v>
      </c>
      <c r="AM484">
        <v>2675</v>
      </c>
      <c r="AN484">
        <v>2690</v>
      </c>
      <c r="AO484">
        <v>2690</v>
      </c>
    </row>
    <row r="485" spans="1:41">
      <c r="A485" s="95">
        <v>44960</v>
      </c>
      <c r="B485" s="490">
        <v>10</v>
      </c>
      <c r="C485" s="486">
        <f t="shared" si="9"/>
        <v>2880</v>
      </c>
      <c r="D485" s="63">
        <v>96</v>
      </c>
      <c r="AD485">
        <v>2680</v>
      </c>
      <c r="AE485">
        <v>2575</v>
      </c>
      <c r="AF485">
        <v>2625</v>
      </c>
      <c r="AG485">
        <v>2625</v>
      </c>
      <c r="AH485">
        <v>2620</v>
      </c>
      <c r="AI485">
        <v>2640</v>
      </c>
      <c r="AJ485">
        <v>2650</v>
      </c>
      <c r="AK485">
        <v>2660</v>
      </c>
      <c r="AL485">
        <v>2680</v>
      </c>
      <c r="AM485">
        <v>2675</v>
      </c>
      <c r="AN485">
        <v>2690</v>
      </c>
      <c r="AO485">
        <v>2690</v>
      </c>
    </row>
    <row r="486" spans="1:41">
      <c r="A486" s="95">
        <v>44963</v>
      </c>
      <c r="B486" s="490">
        <v>65</v>
      </c>
      <c r="C486" s="486">
        <f t="shared" si="9"/>
        <v>5220</v>
      </c>
      <c r="D486" s="63">
        <v>174</v>
      </c>
      <c r="AD486">
        <v>2695</v>
      </c>
      <c r="AE486">
        <v>2592.5</v>
      </c>
      <c r="AF486">
        <v>2625</v>
      </c>
      <c r="AG486">
        <v>2625</v>
      </c>
      <c r="AH486">
        <v>2620</v>
      </c>
      <c r="AI486">
        <v>2640</v>
      </c>
      <c r="AJ486">
        <v>2650</v>
      </c>
      <c r="AK486">
        <v>2660</v>
      </c>
      <c r="AL486">
        <v>2680</v>
      </c>
      <c r="AM486">
        <v>2675</v>
      </c>
      <c r="AN486">
        <v>2690</v>
      </c>
      <c r="AO486">
        <v>2690</v>
      </c>
    </row>
    <row r="487" spans="1:41">
      <c r="A487" s="95">
        <v>44964</v>
      </c>
      <c r="B487" s="490">
        <v>0</v>
      </c>
      <c r="C487" s="486">
        <f t="shared" si="9"/>
        <v>0</v>
      </c>
      <c r="D487" s="63">
        <v>0</v>
      </c>
      <c r="AD487">
        <v>2675</v>
      </c>
      <c r="AE487">
        <v>2585</v>
      </c>
      <c r="AF487">
        <v>2625</v>
      </c>
      <c r="AG487">
        <v>2625</v>
      </c>
      <c r="AH487">
        <v>2620</v>
      </c>
      <c r="AI487">
        <v>2640</v>
      </c>
      <c r="AJ487">
        <v>2650</v>
      </c>
      <c r="AK487">
        <v>2660</v>
      </c>
      <c r="AL487">
        <v>2680</v>
      </c>
      <c r="AM487">
        <v>2675</v>
      </c>
      <c r="AN487">
        <v>2690</v>
      </c>
      <c r="AO487">
        <v>2690</v>
      </c>
    </row>
    <row r="488" spans="1:41">
      <c r="A488" s="95">
        <v>44965</v>
      </c>
      <c r="B488" s="490">
        <v>144</v>
      </c>
      <c r="C488" s="486">
        <f t="shared" si="9"/>
        <v>5310</v>
      </c>
      <c r="D488" s="63">
        <v>177</v>
      </c>
      <c r="AD488">
        <v>2695</v>
      </c>
      <c r="AE488">
        <v>2585</v>
      </c>
      <c r="AF488">
        <v>2625</v>
      </c>
      <c r="AG488">
        <v>2625</v>
      </c>
      <c r="AH488">
        <v>2620</v>
      </c>
      <c r="AI488">
        <v>2640</v>
      </c>
      <c r="AJ488">
        <v>2650</v>
      </c>
      <c r="AK488">
        <v>2660</v>
      </c>
      <c r="AL488">
        <v>2680</v>
      </c>
      <c r="AM488">
        <v>2675</v>
      </c>
      <c r="AN488">
        <v>2690</v>
      </c>
      <c r="AO488">
        <v>2690</v>
      </c>
    </row>
    <row r="489" spans="1:41">
      <c r="A489" s="95">
        <v>44966</v>
      </c>
      <c r="B489" s="490">
        <v>15</v>
      </c>
      <c r="C489" s="486">
        <f t="shared" si="9"/>
        <v>1920</v>
      </c>
      <c r="D489" s="63">
        <v>64</v>
      </c>
      <c r="AD489">
        <v>2745</v>
      </c>
      <c r="AE489">
        <v>2625</v>
      </c>
      <c r="AF489">
        <v>2625</v>
      </c>
      <c r="AG489">
        <v>2625</v>
      </c>
      <c r="AH489">
        <v>2620</v>
      </c>
      <c r="AI489">
        <v>2640</v>
      </c>
      <c r="AJ489">
        <v>2650</v>
      </c>
      <c r="AK489">
        <v>2660</v>
      </c>
      <c r="AL489">
        <v>2680</v>
      </c>
      <c r="AM489">
        <v>2675</v>
      </c>
      <c r="AN489">
        <v>2690</v>
      </c>
      <c r="AO489">
        <v>2690</v>
      </c>
    </row>
    <row r="490" spans="1:41">
      <c r="A490" s="95">
        <v>44967</v>
      </c>
      <c r="B490" s="490">
        <v>25</v>
      </c>
      <c r="C490" s="486">
        <f t="shared" si="9"/>
        <v>4950</v>
      </c>
      <c r="D490" s="63">
        <v>165</v>
      </c>
      <c r="AD490">
        <v>2745</v>
      </c>
      <c r="AE490">
        <v>2625</v>
      </c>
      <c r="AF490">
        <v>2625</v>
      </c>
      <c r="AG490">
        <v>2625</v>
      </c>
      <c r="AH490">
        <v>2620</v>
      </c>
      <c r="AI490">
        <v>2640</v>
      </c>
      <c r="AJ490">
        <v>2650</v>
      </c>
      <c r="AK490">
        <v>2660</v>
      </c>
      <c r="AL490">
        <v>2680</v>
      </c>
      <c r="AM490">
        <v>2675</v>
      </c>
      <c r="AN490">
        <v>2690</v>
      </c>
      <c r="AO490">
        <v>2690</v>
      </c>
    </row>
    <row r="491" spans="1:41">
      <c r="A491" s="95">
        <v>44970</v>
      </c>
      <c r="B491" s="490">
        <v>4</v>
      </c>
      <c r="C491" s="486">
        <f t="shared" si="9"/>
        <v>480</v>
      </c>
      <c r="D491" s="63">
        <v>16</v>
      </c>
      <c r="AD491">
        <v>2772.5</v>
      </c>
      <c r="AE491">
        <v>2662.5</v>
      </c>
      <c r="AF491">
        <v>2625</v>
      </c>
      <c r="AG491">
        <v>2625</v>
      </c>
      <c r="AH491">
        <v>2620</v>
      </c>
      <c r="AI491">
        <v>2640</v>
      </c>
      <c r="AJ491">
        <v>2650</v>
      </c>
      <c r="AK491">
        <v>2660</v>
      </c>
      <c r="AL491">
        <v>2680</v>
      </c>
      <c r="AM491">
        <v>2675</v>
      </c>
      <c r="AN491">
        <v>2690</v>
      </c>
      <c r="AO491">
        <v>2690</v>
      </c>
    </row>
    <row r="492" spans="1:41">
      <c r="A492" s="95">
        <v>44971</v>
      </c>
      <c r="B492" s="490">
        <v>8</v>
      </c>
      <c r="C492" s="486">
        <f t="shared" si="9"/>
        <v>360</v>
      </c>
      <c r="D492" s="63">
        <v>12</v>
      </c>
      <c r="AD492">
        <v>2815</v>
      </c>
      <c r="AE492">
        <v>2680</v>
      </c>
      <c r="AF492">
        <v>2625</v>
      </c>
      <c r="AG492">
        <v>2625</v>
      </c>
      <c r="AH492">
        <v>2620</v>
      </c>
      <c r="AI492">
        <v>2640</v>
      </c>
      <c r="AJ492">
        <v>2650</v>
      </c>
      <c r="AK492">
        <v>2660</v>
      </c>
      <c r="AL492">
        <v>2680</v>
      </c>
      <c r="AM492">
        <v>2675</v>
      </c>
      <c r="AN492">
        <v>2690</v>
      </c>
      <c r="AO492">
        <v>2690</v>
      </c>
    </row>
    <row r="493" spans="1:41">
      <c r="A493" s="95">
        <v>44972</v>
      </c>
      <c r="B493" s="490">
        <v>12</v>
      </c>
      <c r="C493" s="486">
        <f t="shared" si="9"/>
        <v>1680</v>
      </c>
      <c r="D493" s="63">
        <v>56</v>
      </c>
      <c r="AD493">
        <v>2805</v>
      </c>
      <c r="AE493">
        <v>2645</v>
      </c>
      <c r="AF493">
        <v>2625</v>
      </c>
      <c r="AG493">
        <v>2625</v>
      </c>
      <c r="AH493">
        <v>2620</v>
      </c>
      <c r="AI493">
        <v>2640</v>
      </c>
      <c r="AJ493">
        <v>2650</v>
      </c>
      <c r="AK493">
        <v>2660</v>
      </c>
      <c r="AL493">
        <v>2680</v>
      </c>
      <c r="AM493">
        <v>2675</v>
      </c>
      <c r="AN493">
        <v>2690</v>
      </c>
      <c r="AO493">
        <v>2690</v>
      </c>
    </row>
    <row r="494" spans="1:41">
      <c r="A494" s="95">
        <v>44973</v>
      </c>
      <c r="B494" s="490">
        <v>1</v>
      </c>
      <c r="C494" s="486">
        <f t="shared" si="9"/>
        <v>90</v>
      </c>
      <c r="D494" s="63">
        <v>3</v>
      </c>
      <c r="AD494">
        <v>2795</v>
      </c>
      <c r="AE494">
        <v>2645</v>
      </c>
      <c r="AF494">
        <v>2625</v>
      </c>
      <c r="AG494">
        <v>2625</v>
      </c>
      <c r="AH494">
        <v>2620</v>
      </c>
      <c r="AI494">
        <v>2640</v>
      </c>
      <c r="AJ494">
        <v>2650</v>
      </c>
      <c r="AK494">
        <v>2660</v>
      </c>
      <c r="AL494">
        <v>2680</v>
      </c>
      <c r="AM494">
        <v>2675</v>
      </c>
      <c r="AN494">
        <v>2690</v>
      </c>
      <c r="AO494">
        <v>2690</v>
      </c>
    </row>
    <row r="495" spans="1:41">
      <c r="A495" s="95">
        <v>44974</v>
      </c>
      <c r="B495" s="490">
        <v>0</v>
      </c>
      <c r="C495" s="486">
        <f t="shared" si="9"/>
        <v>0</v>
      </c>
      <c r="D495" s="63">
        <v>0</v>
      </c>
      <c r="AD495">
        <v>2795</v>
      </c>
      <c r="AE495">
        <v>2645</v>
      </c>
      <c r="AF495">
        <v>2625</v>
      </c>
      <c r="AG495">
        <v>2625</v>
      </c>
      <c r="AH495">
        <v>2620</v>
      </c>
      <c r="AI495">
        <v>2640</v>
      </c>
      <c r="AJ495">
        <v>2650</v>
      </c>
      <c r="AK495">
        <v>2660</v>
      </c>
      <c r="AL495">
        <v>2680</v>
      </c>
      <c r="AM495">
        <v>2675</v>
      </c>
      <c r="AN495">
        <v>2690</v>
      </c>
      <c r="AO495">
        <v>2690</v>
      </c>
    </row>
    <row r="496" spans="1:41">
      <c r="A496" s="103">
        <v>44977</v>
      </c>
      <c r="B496" s="490">
        <v>0</v>
      </c>
      <c r="C496" s="486">
        <f t="shared" si="9"/>
        <v>0</v>
      </c>
      <c r="D496" s="63">
        <v>0</v>
      </c>
      <c r="AD496" s="189">
        <v>2795</v>
      </c>
      <c r="AE496" s="189">
        <v>2645</v>
      </c>
      <c r="AF496" s="189">
        <v>2625</v>
      </c>
      <c r="AG496" s="189">
        <v>2625</v>
      </c>
      <c r="AH496" s="189">
        <v>2620</v>
      </c>
      <c r="AI496" s="189">
        <v>2640</v>
      </c>
      <c r="AJ496" s="189">
        <v>2650</v>
      </c>
      <c r="AK496" s="189">
        <v>2660</v>
      </c>
      <c r="AL496" s="189">
        <v>2680</v>
      </c>
      <c r="AM496" s="189">
        <v>2675</v>
      </c>
      <c r="AN496" s="189">
        <v>2690</v>
      </c>
      <c r="AO496" s="189">
        <v>2690</v>
      </c>
    </row>
    <row r="497" spans="1:44">
      <c r="A497" s="103">
        <v>44978</v>
      </c>
      <c r="B497" s="490">
        <v>0</v>
      </c>
      <c r="C497" s="486">
        <f t="shared" si="9"/>
        <v>0</v>
      </c>
      <c r="D497" s="63">
        <v>0</v>
      </c>
      <c r="AD497" s="189">
        <v>2795</v>
      </c>
      <c r="AE497" s="189">
        <v>2645</v>
      </c>
      <c r="AF497" s="189">
        <v>2625</v>
      </c>
      <c r="AG497" s="189">
        <v>2625</v>
      </c>
      <c r="AH497" s="189">
        <v>2620</v>
      </c>
      <c r="AI497" s="189">
        <v>2640</v>
      </c>
      <c r="AJ497" s="189">
        <v>2650</v>
      </c>
      <c r="AK497" s="189">
        <v>2660</v>
      </c>
      <c r="AL497" s="189">
        <v>2680</v>
      </c>
      <c r="AM497" s="189">
        <v>2675</v>
      </c>
      <c r="AN497" s="189">
        <v>2690</v>
      </c>
      <c r="AO497" s="189">
        <v>2690</v>
      </c>
    </row>
    <row r="498" spans="1:44">
      <c r="A498" s="95">
        <v>44979</v>
      </c>
      <c r="B498" s="490">
        <v>4</v>
      </c>
      <c r="C498" s="486">
        <f t="shared" si="9"/>
        <v>750</v>
      </c>
      <c r="D498" s="63">
        <v>25</v>
      </c>
      <c r="AD498">
        <v>2795</v>
      </c>
      <c r="AE498">
        <v>2645</v>
      </c>
      <c r="AF498">
        <v>2625</v>
      </c>
      <c r="AG498">
        <v>2625</v>
      </c>
      <c r="AH498">
        <v>2620</v>
      </c>
      <c r="AI498">
        <v>2640</v>
      </c>
      <c r="AJ498">
        <v>2650</v>
      </c>
      <c r="AK498">
        <v>2660</v>
      </c>
      <c r="AL498">
        <v>2680</v>
      </c>
      <c r="AM498">
        <v>2675</v>
      </c>
      <c r="AN498">
        <v>2690</v>
      </c>
      <c r="AO498">
        <v>2690</v>
      </c>
    </row>
    <row r="499" spans="1:44">
      <c r="A499" s="95">
        <v>44980</v>
      </c>
      <c r="B499" s="490">
        <v>72</v>
      </c>
      <c r="C499" s="486">
        <f t="shared" si="9"/>
        <v>15240</v>
      </c>
      <c r="D499" s="63">
        <v>508</v>
      </c>
      <c r="AD499">
        <v>2825</v>
      </c>
      <c r="AE499">
        <v>2705</v>
      </c>
      <c r="AF499">
        <v>2625</v>
      </c>
      <c r="AG499">
        <v>2625</v>
      </c>
      <c r="AH499">
        <v>2620</v>
      </c>
      <c r="AI499">
        <v>2640</v>
      </c>
      <c r="AJ499">
        <v>2650</v>
      </c>
      <c r="AK499">
        <v>2660</v>
      </c>
      <c r="AL499">
        <v>2680</v>
      </c>
      <c r="AM499">
        <v>2675</v>
      </c>
      <c r="AN499">
        <v>2690</v>
      </c>
      <c r="AO499">
        <v>2690</v>
      </c>
    </row>
    <row r="500" spans="1:44">
      <c r="A500" s="95">
        <v>44981</v>
      </c>
      <c r="B500" s="490">
        <v>27</v>
      </c>
      <c r="C500" s="486">
        <f t="shared" si="9"/>
        <v>5730</v>
      </c>
      <c r="D500" s="63">
        <v>191</v>
      </c>
      <c r="AD500">
        <v>2825</v>
      </c>
      <c r="AE500">
        <v>2705</v>
      </c>
      <c r="AF500">
        <v>2625</v>
      </c>
      <c r="AG500">
        <v>2625</v>
      </c>
      <c r="AH500">
        <v>2620</v>
      </c>
      <c r="AI500">
        <v>2640</v>
      </c>
      <c r="AJ500">
        <v>2680</v>
      </c>
      <c r="AK500">
        <v>2680</v>
      </c>
      <c r="AL500">
        <v>2680</v>
      </c>
      <c r="AM500">
        <v>2680</v>
      </c>
      <c r="AN500">
        <v>2690</v>
      </c>
      <c r="AO500">
        <v>2690</v>
      </c>
    </row>
    <row r="501" spans="1:44">
      <c r="A501" s="95">
        <v>44984</v>
      </c>
      <c r="B501" s="490">
        <v>20</v>
      </c>
      <c r="C501" s="486">
        <f t="shared" si="9"/>
        <v>3720</v>
      </c>
      <c r="D501" s="63">
        <v>124</v>
      </c>
      <c r="AD501">
        <v>2825</v>
      </c>
      <c r="AE501">
        <v>2715</v>
      </c>
      <c r="AF501">
        <v>2625</v>
      </c>
      <c r="AG501">
        <v>2625</v>
      </c>
      <c r="AH501">
        <v>2620</v>
      </c>
      <c r="AI501">
        <v>2640</v>
      </c>
      <c r="AJ501">
        <v>2680</v>
      </c>
      <c r="AK501">
        <v>2680</v>
      </c>
      <c r="AL501">
        <v>2720</v>
      </c>
      <c r="AM501">
        <v>2680</v>
      </c>
      <c r="AN501">
        <v>2690</v>
      </c>
      <c r="AO501">
        <v>2690</v>
      </c>
    </row>
    <row r="502" spans="1:44">
      <c r="A502" s="95">
        <v>44985</v>
      </c>
      <c r="B502" s="490">
        <v>17</v>
      </c>
      <c r="C502" s="486">
        <f t="shared" si="9"/>
        <v>3750</v>
      </c>
      <c r="D502" s="63">
        <v>125</v>
      </c>
      <c r="AD502" s="28">
        <v>2819.5</v>
      </c>
      <c r="AE502">
        <v>2715</v>
      </c>
      <c r="AF502">
        <v>2665</v>
      </c>
      <c r="AG502">
        <v>2625</v>
      </c>
      <c r="AH502">
        <v>2620</v>
      </c>
      <c r="AI502">
        <v>2640</v>
      </c>
      <c r="AJ502">
        <v>2680</v>
      </c>
      <c r="AK502">
        <v>2680</v>
      </c>
      <c r="AL502">
        <v>2720</v>
      </c>
      <c r="AM502">
        <v>2680</v>
      </c>
      <c r="AN502">
        <v>2690</v>
      </c>
      <c r="AO502">
        <v>2690</v>
      </c>
    </row>
    <row r="503" spans="1:44">
      <c r="A503" s="95">
        <v>44986</v>
      </c>
      <c r="B503" s="490">
        <v>30</v>
      </c>
      <c r="C503" s="486">
        <f t="shared" si="9"/>
        <v>19620</v>
      </c>
      <c r="D503" s="63">
        <v>654</v>
      </c>
      <c r="AE503">
        <v>2715</v>
      </c>
      <c r="AF503">
        <v>2675</v>
      </c>
      <c r="AG503">
        <v>2625</v>
      </c>
      <c r="AH503">
        <v>2675</v>
      </c>
      <c r="AI503">
        <v>2675</v>
      </c>
      <c r="AJ503">
        <v>2680</v>
      </c>
      <c r="AK503">
        <v>2680</v>
      </c>
      <c r="AL503">
        <v>2720</v>
      </c>
      <c r="AM503">
        <v>2680</v>
      </c>
      <c r="AN503">
        <v>2690</v>
      </c>
      <c r="AO503">
        <v>2690</v>
      </c>
    </row>
    <row r="504" spans="1:44">
      <c r="A504" s="95">
        <v>44987</v>
      </c>
      <c r="B504" s="490">
        <v>3</v>
      </c>
      <c r="C504" s="486">
        <f t="shared" si="9"/>
        <v>450</v>
      </c>
      <c r="D504" s="63">
        <v>15</v>
      </c>
      <c r="AE504">
        <v>2740</v>
      </c>
      <c r="AF504">
        <v>2675</v>
      </c>
      <c r="AG504">
        <v>2625</v>
      </c>
      <c r="AH504">
        <v>2675</v>
      </c>
      <c r="AI504">
        <v>2675</v>
      </c>
      <c r="AJ504">
        <v>2680</v>
      </c>
      <c r="AK504">
        <v>2680</v>
      </c>
      <c r="AL504">
        <v>2720</v>
      </c>
      <c r="AM504">
        <v>2680</v>
      </c>
      <c r="AN504">
        <v>2690</v>
      </c>
      <c r="AO504">
        <v>2690</v>
      </c>
    </row>
    <row r="505" spans="1:44">
      <c r="A505" s="95">
        <v>44988</v>
      </c>
      <c r="B505" s="490">
        <v>14</v>
      </c>
      <c r="C505" s="486">
        <f t="shared" si="9"/>
        <v>4380</v>
      </c>
      <c r="D505" s="63">
        <v>146</v>
      </c>
      <c r="AE505">
        <v>2740</v>
      </c>
      <c r="AF505">
        <v>2660</v>
      </c>
      <c r="AG505">
        <v>2645</v>
      </c>
      <c r="AH505">
        <v>2655</v>
      </c>
      <c r="AI505">
        <v>2675</v>
      </c>
      <c r="AJ505">
        <v>2680</v>
      </c>
      <c r="AK505">
        <v>2680</v>
      </c>
      <c r="AL505">
        <v>2720</v>
      </c>
      <c r="AM505">
        <v>2680</v>
      </c>
      <c r="AN505">
        <v>2690</v>
      </c>
      <c r="AO505">
        <v>2690</v>
      </c>
    </row>
    <row r="506" spans="1:44">
      <c r="A506" s="95">
        <v>44991</v>
      </c>
      <c r="B506" s="490">
        <v>28</v>
      </c>
      <c r="C506" s="486">
        <f t="shared" si="9"/>
        <v>13050</v>
      </c>
      <c r="D506" s="63">
        <v>435</v>
      </c>
      <c r="AE506">
        <v>2720</v>
      </c>
      <c r="AF506">
        <v>2660</v>
      </c>
      <c r="AG506">
        <v>2645</v>
      </c>
      <c r="AH506">
        <v>2655</v>
      </c>
      <c r="AI506">
        <v>2675</v>
      </c>
      <c r="AJ506">
        <v>2680</v>
      </c>
      <c r="AK506">
        <v>2680</v>
      </c>
      <c r="AL506">
        <v>2720</v>
      </c>
      <c r="AM506">
        <v>2680</v>
      </c>
      <c r="AN506">
        <v>2690</v>
      </c>
      <c r="AO506">
        <v>2690</v>
      </c>
    </row>
    <row r="507" spans="1:44">
      <c r="A507" s="95">
        <v>44992</v>
      </c>
      <c r="B507" s="490">
        <v>25</v>
      </c>
      <c r="C507" s="486">
        <f t="shared" si="9"/>
        <v>8460</v>
      </c>
      <c r="D507" s="63">
        <v>282</v>
      </c>
      <c r="AE507">
        <v>2695</v>
      </c>
      <c r="AF507">
        <v>2660</v>
      </c>
      <c r="AG507">
        <v>2645</v>
      </c>
      <c r="AH507">
        <v>2655</v>
      </c>
      <c r="AI507">
        <v>2675</v>
      </c>
      <c r="AJ507">
        <v>2680</v>
      </c>
      <c r="AK507">
        <v>2680</v>
      </c>
      <c r="AL507">
        <v>2720</v>
      </c>
      <c r="AM507">
        <v>2725</v>
      </c>
      <c r="AN507">
        <v>2725</v>
      </c>
      <c r="AO507">
        <v>2690</v>
      </c>
      <c r="AP507">
        <v>2680</v>
      </c>
      <c r="AQ507">
        <v>2670</v>
      </c>
      <c r="AR507">
        <v>2660</v>
      </c>
    </row>
    <row r="508" spans="1:44">
      <c r="A508" s="95">
        <v>44993</v>
      </c>
      <c r="B508" s="490">
        <v>21</v>
      </c>
      <c r="C508" s="486">
        <f t="shared" si="9"/>
        <v>1530</v>
      </c>
      <c r="D508" s="63">
        <v>51</v>
      </c>
      <c r="AE508">
        <v>2665</v>
      </c>
      <c r="AF508">
        <v>2600</v>
      </c>
      <c r="AG508">
        <v>2600</v>
      </c>
      <c r="AH508">
        <v>2605</v>
      </c>
      <c r="AI508">
        <v>2675</v>
      </c>
      <c r="AJ508">
        <v>2680</v>
      </c>
      <c r="AK508">
        <v>2680</v>
      </c>
      <c r="AL508">
        <v>2720</v>
      </c>
      <c r="AM508">
        <v>2725</v>
      </c>
      <c r="AN508">
        <v>2725</v>
      </c>
      <c r="AO508">
        <v>2690</v>
      </c>
      <c r="AP508">
        <v>2690</v>
      </c>
      <c r="AQ508">
        <v>2690</v>
      </c>
      <c r="AR508">
        <v>2690</v>
      </c>
    </row>
    <row r="509" spans="1:44">
      <c r="A509" s="95">
        <v>44994</v>
      </c>
      <c r="B509" s="490">
        <v>3</v>
      </c>
      <c r="C509" s="486">
        <f t="shared" si="9"/>
        <v>120</v>
      </c>
      <c r="D509" s="63">
        <v>4</v>
      </c>
      <c r="AE509">
        <v>2665</v>
      </c>
      <c r="AF509">
        <v>2600</v>
      </c>
      <c r="AG509">
        <v>2600</v>
      </c>
      <c r="AH509">
        <v>2605</v>
      </c>
      <c r="AI509">
        <v>2675</v>
      </c>
      <c r="AJ509">
        <v>2680</v>
      </c>
      <c r="AK509">
        <v>2680</v>
      </c>
      <c r="AL509">
        <v>2720</v>
      </c>
      <c r="AM509">
        <v>2725</v>
      </c>
      <c r="AN509">
        <v>2725</v>
      </c>
      <c r="AO509">
        <v>2690</v>
      </c>
      <c r="AP509">
        <v>2690</v>
      </c>
      <c r="AQ509">
        <v>2690</v>
      </c>
      <c r="AR509">
        <v>2690</v>
      </c>
    </row>
    <row r="510" spans="1:44">
      <c r="A510" s="95">
        <v>44995</v>
      </c>
      <c r="B510" s="490">
        <v>2</v>
      </c>
      <c r="C510" s="486">
        <f t="shared" si="9"/>
        <v>270</v>
      </c>
      <c r="D510" s="63">
        <v>9</v>
      </c>
      <c r="AE510">
        <v>2625</v>
      </c>
      <c r="AF510">
        <v>2600</v>
      </c>
      <c r="AG510">
        <v>2600</v>
      </c>
      <c r="AH510">
        <v>2605</v>
      </c>
      <c r="AI510">
        <v>2675</v>
      </c>
      <c r="AJ510">
        <v>2680</v>
      </c>
      <c r="AK510">
        <v>2680</v>
      </c>
      <c r="AL510">
        <v>2720</v>
      </c>
      <c r="AM510">
        <v>2725</v>
      </c>
      <c r="AN510">
        <v>2725</v>
      </c>
      <c r="AO510">
        <v>2690</v>
      </c>
      <c r="AP510">
        <v>2690</v>
      </c>
      <c r="AQ510">
        <v>2690</v>
      </c>
      <c r="AR510">
        <v>2690</v>
      </c>
    </row>
    <row r="511" spans="1:44">
      <c r="A511" s="95">
        <v>44998</v>
      </c>
      <c r="B511" s="490">
        <v>15</v>
      </c>
      <c r="C511" s="486">
        <f t="shared" si="9"/>
        <v>6240</v>
      </c>
      <c r="D511" s="63">
        <v>208</v>
      </c>
      <c r="AE511">
        <v>2625</v>
      </c>
      <c r="AF511">
        <v>2600</v>
      </c>
      <c r="AG511">
        <v>2575</v>
      </c>
      <c r="AH511">
        <v>2605</v>
      </c>
      <c r="AI511">
        <v>2620</v>
      </c>
      <c r="AJ511">
        <v>2615</v>
      </c>
      <c r="AK511">
        <v>2635</v>
      </c>
      <c r="AL511">
        <v>2655</v>
      </c>
      <c r="AM511">
        <v>2685</v>
      </c>
      <c r="AN511">
        <v>2725</v>
      </c>
      <c r="AO511">
        <v>2690</v>
      </c>
      <c r="AP511">
        <v>2690</v>
      </c>
      <c r="AQ511">
        <v>2690</v>
      </c>
      <c r="AR511">
        <v>2690</v>
      </c>
    </row>
    <row r="512" spans="1:44">
      <c r="A512" s="95">
        <v>44999</v>
      </c>
      <c r="B512" s="490">
        <v>26</v>
      </c>
      <c r="C512" s="486">
        <f t="shared" si="9"/>
        <v>6900</v>
      </c>
      <c r="D512" s="63">
        <v>230</v>
      </c>
      <c r="AE512">
        <v>2712.5</v>
      </c>
      <c r="AF512">
        <v>2600</v>
      </c>
      <c r="AG512">
        <v>2575</v>
      </c>
      <c r="AH512">
        <v>2605</v>
      </c>
      <c r="AI512">
        <v>2620</v>
      </c>
      <c r="AJ512">
        <v>2615</v>
      </c>
      <c r="AK512">
        <v>2635</v>
      </c>
      <c r="AL512">
        <v>2655</v>
      </c>
      <c r="AM512">
        <v>2685</v>
      </c>
      <c r="AN512">
        <v>2725</v>
      </c>
      <c r="AO512">
        <v>2690</v>
      </c>
      <c r="AP512">
        <v>2690</v>
      </c>
      <c r="AQ512">
        <v>2690</v>
      </c>
      <c r="AR512">
        <v>2690</v>
      </c>
    </row>
    <row r="513" spans="1:44">
      <c r="A513" s="95">
        <v>45000</v>
      </c>
      <c r="B513" s="490">
        <v>5</v>
      </c>
      <c r="C513" s="486">
        <f t="shared" si="9"/>
        <v>1980</v>
      </c>
      <c r="D513" s="63">
        <v>66</v>
      </c>
      <c r="AE513">
        <v>2710</v>
      </c>
      <c r="AF513">
        <v>2600</v>
      </c>
      <c r="AG513">
        <v>2575</v>
      </c>
      <c r="AH513">
        <v>2605</v>
      </c>
      <c r="AI513">
        <v>2620</v>
      </c>
      <c r="AJ513">
        <v>2615</v>
      </c>
      <c r="AK513">
        <v>2635</v>
      </c>
      <c r="AL513">
        <v>2655</v>
      </c>
      <c r="AM513">
        <v>2685</v>
      </c>
      <c r="AN513">
        <v>2725</v>
      </c>
      <c r="AO513">
        <v>2690</v>
      </c>
      <c r="AP513">
        <v>2690</v>
      </c>
      <c r="AQ513">
        <v>2690</v>
      </c>
      <c r="AR513">
        <v>2690</v>
      </c>
    </row>
    <row r="514" spans="1:44">
      <c r="A514" s="95">
        <v>45001</v>
      </c>
      <c r="B514" s="490">
        <v>7</v>
      </c>
      <c r="C514" s="486">
        <f t="shared" si="9"/>
        <v>1860</v>
      </c>
      <c r="D514" s="63">
        <v>62</v>
      </c>
      <c r="AE514">
        <v>2695</v>
      </c>
      <c r="AF514">
        <v>2600</v>
      </c>
      <c r="AG514">
        <v>2540</v>
      </c>
      <c r="AH514">
        <v>2605</v>
      </c>
      <c r="AI514">
        <v>2620</v>
      </c>
      <c r="AJ514">
        <v>2605</v>
      </c>
      <c r="AK514">
        <v>2625</v>
      </c>
      <c r="AL514">
        <v>2645</v>
      </c>
      <c r="AM514">
        <v>2665</v>
      </c>
      <c r="AN514">
        <v>2685</v>
      </c>
      <c r="AO514">
        <v>2690</v>
      </c>
      <c r="AP514">
        <v>2690</v>
      </c>
      <c r="AQ514">
        <v>2690</v>
      </c>
      <c r="AR514">
        <v>2690</v>
      </c>
    </row>
    <row r="515" spans="1:44">
      <c r="A515" s="95">
        <v>45002</v>
      </c>
      <c r="B515" s="490">
        <v>4</v>
      </c>
      <c r="C515" s="486">
        <f t="shared" si="9"/>
        <v>2280</v>
      </c>
      <c r="D515" s="63">
        <v>76</v>
      </c>
      <c r="AE515" s="176">
        <v>2700</v>
      </c>
      <c r="AF515" s="176">
        <v>2600</v>
      </c>
      <c r="AG515" s="176">
        <v>2540</v>
      </c>
      <c r="AH515" s="176">
        <v>2605</v>
      </c>
      <c r="AI515" s="176">
        <v>2620</v>
      </c>
      <c r="AJ515" s="176">
        <v>2605</v>
      </c>
      <c r="AK515" s="176">
        <v>2625</v>
      </c>
      <c r="AL515" s="176">
        <v>2645</v>
      </c>
      <c r="AM515" s="176">
        <v>2665</v>
      </c>
      <c r="AN515" s="176">
        <v>2685</v>
      </c>
      <c r="AO515" s="176">
        <v>2690</v>
      </c>
      <c r="AP515" s="176">
        <v>2690</v>
      </c>
      <c r="AQ515" s="176">
        <v>2690</v>
      </c>
      <c r="AR515" s="176">
        <v>2690</v>
      </c>
    </row>
    <row r="516" spans="1:44">
      <c r="A516" s="95">
        <v>45005</v>
      </c>
      <c r="B516" s="490">
        <v>3</v>
      </c>
      <c r="C516" s="486">
        <f t="shared" si="9"/>
        <v>270</v>
      </c>
      <c r="D516" s="63">
        <v>9</v>
      </c>
      <c r="AE516" s="176">
        <v>2700</v>
      </c>
      <c r="AF516" s="176">
        <v>2600</v>
      </c>
      <c r="AG516" s="176">
        <v>2540</v>
      </c>
      <c r="AH516" s="176">
        <v>2605</v>
      </c>
      <c r="AI516" s="176">
        <v>2620</v>
      </c>
      <c r="AJ516" s="176">
        <v>2605</v>
      </c>
      <c r="AK516" s="176">
        <v>2625</v>
      </c>
      <c r="AL516" s="176">
        <v>2645</v>
      </c>
      <c r="AM516" s="176">
        <v>2665</v>
      </c>
      <c r="AN516" s="176">
        <v>2685</v>
      </c>
      <c r="AO516" s="176">
        <v>2690</v>
      </c>
      <c r="AP516" s="176">
        <v>2690</v>
      </c>
      <c r="AQ516" s="176">
        <v>2690</v>
      </c>
      <c r="AR516" s="176">
        <v>2690</v>
      </c>
    </row>
    <row r="517" spans="1:44">
      <c r="A517" s="95">
        <v>45006</v>
      </c>
      <c r="B517" s="490">
        <v>7</v>
      </c>
      <c r="C517" s="486">
        <f t="shared" si="9"/>
        <v>2100</v>
      </c>
      <c r="D517" s="63">
        <v>70</v>
      </c>
      <c r="AE517">
        <v>2712.5</v>
      </c>
      <c r="AF517">
        <v>2600</v>
      </c>
      <c r="AG517">
        <v>2540</v>
      </c>
      <c r="AH517">
        <v>2605</v>
      </c>
      <c r="AI517">
        <v>2620</v>
      </c>
      <c r="AJ517">
        <v>2605</v>
      </c>
      <c r="AK517">
        <v>2625</v>
      </c>
      <c r="AL517">
        <v>2645</v>
      </c>
      <c r="AM517">
        <v>2665</v>
      </c>
      <c r="AN517">
        <v>2685</v>
      </c>
      <c r="AO517">
        <v>2690</v>
      </c>
      <c r="AP517">
        <v>2690</v>
      </c>
      <c r="AQ517">
        <v>2690</v>
      </c>
      <c r="AR517">
        <v>2690</v>
      </c>
    </row>
    <row r="518" spans="1:44">
      <c r="A518" s="95">
        <v>45007</v>
      </c>
      <c r="B518" s="490">
        <v>7</v>
      </c>
      <c r="C518" s="486">
        <f t="shared" si="9"/>
        <v>2040</v>
      </c>
      <c r="D518" s="63">
        <v>68</v>
      </c>
      <c r="AE518">
        <v>2712.5</v>
      </c>
      <c r="AF518">
        <v>2600</v>
      </c>
      <c r="AG518">
        <v>2540</v>
      </c>
      <c r="AH518">
        <v>2605</v>
      </c>
      <c r="AI518">
        <v>2620</v>
      </c>
      <c r="AJ518">
        <v>2605</v>
      </c>
      <c r="AK518">
        <v>2625</v>
      </c>
      <c r="AL518">
        <v>2645</v>
      </c>
      <c r="AM518">
        <v>2665</v>
      </c>
      <c r="AN518">
        <v>2685</v>
      </c>
      <c r="AO518">
        <v>2690</v>
      </c>
      <c r="AP518">
        <v>2690</v>
      </c>
      <c r="AQ518">
        <v>2690</v>
      </c>
      <c r="AR518">
        <v>2690</v>
      </c>
    </row>
    <row r="519" spans="1:44">
      <c r="A519" s="95">
        <v>45008</v>
      </c>
      <c r="B519" s="490">
        <v>3</v>
      </c>
      <c r="C519" s="486">
        <f t="shared" si="9"/>
        <v>1560</v>
      </c>
      <c r="D519" s="63">
        <v>52</v>
      </c>
      <c r="AE519">
        <v>2712.5</v>
      </c>
      <c r="AF519">
        <v>2600</v>
      </c>
      <c r="AG519">
        <v>2540</v>
      </c>
      <c r="AH519">
        <v>2605</v>
      </c>
      <c r="AI519">
        <v>2620</v>
      </c>
      <c r="AJ519">
        <v>2605</v>
      </c>
      <c r="AK519">
        <v>2625</v>
      </c>
      <c r="AL519">
        <v>2645</v>
      </c>
      <c r="AM519">
        <v>2665</v>
      </c>
      <c r="AN519">
        <v>2685</v>
      </c>
      <c r="AO519">
        <v>2690</v>
      </c>
      <c r="AP519">
        <v>2690</v>
      </c>
      <c r="AQ519">
        <v>2690</v>
      </c>
      <c r="AR519">
        <v>2690</v>
      </c>
    </row>
    <row r="520" spans="1:44">
      <c r="A520" s="95">
        <v>45009</v>
      </c>
      <c r="B520" s="490">
        <v>2</v>
      </c>
      <c r="C520" s="486">
        <f t="shared" si="9"/>
        <v>120</v>
      </c>
      <c r="D520" s="63">
        <v>4</v>
      </c>
      <c r="AE520">
        <v>2712.5</v>
      </c>
      <c r="AF520">
        <v>2550</v>
      </c>
      <c r="AG520">
        <v>2540</v>
      </c>
      <c r="AH520">
        <v>2550</v>
      </c>
      <c r="AI520">
        <v>2620</v>
      </c>
      <c r="AJ520">
        <v>2605</v>
      </c>
      <c r="AK520">
        <v>2625</v>
      </c>
      <c r="AL520">
        <v>2645</v>
      </c>
      <c r="AM520">
        <v>2665</v>
      </c>
      <c r="AN520">
        <v>2685</v>
      </c>
      <c r="AO520">
        <v>2690</v>
      </c>
      <c r="AP520">
        <v>2690</v>
      </c>
      <c r="AQ520">
        <v>2690</v>
      </c>
      <c r="AR520">
        <v>2690</v>
      </c>
    </row>
    <row r="521" spans="1:44">
      <c r="A521" s="95">
        <v>45012</v>
      </c>
      <c r="B521" s="490">
        <v>5</v>
      </c>
      <c r="C521" s="486">
        <f t="shared" ref="C521:C584" si="10">+D521*30</f>
        <v>840</v>
      </c>
      <c r="D521" s="63">
        <v>28</v>
      </c>
      <c r="AE521">
        <v>2712.5</v>
      </c>
      <c r="AF521">
        <v>2550</v>
      </c>
      <c r="AG521">
        <v>2540</v>
      </c>
      <c r="AH521">
        <v>2550</v>
      </c>
      <c r="AI521">
        <v>2620</v>
      </c>
      <c r="AJ521">
        <v>2605</v>
      </c>
      <c r="AK521">
        <v>2625</v>
      </c>
      <c r="AL521">
        <v>2645</v>
      </c>
      <c r="AM521">
        <v>2665</v>
      </c>
      <c r="AN521">
        <v>2685</v>
      </c>
      <c r="AO521">
        <v>2690</v>
      </c>
      <c r="AP521">
        <v>2690</v>
      </c>
      <c r="AQ521">
        <v>2690</v>
      </c>
      <c r="AR521">
        <v>2690</v>
      </c>
    </row>
    <row r="522" spans="1:44">
      <c r="A522" s="95">
        <v>45013</v>
      </c>
      <c r="B522" s="490">
        <v>17</v>
      </c>
      <c r="C522" s="486">
        <f t="shared" si="10"/>
        <v>2460</v>
      </c>
      <c r="D522" s="63">
        <v>82</v>
      </c>
      <c r="AE522">
        <v>2760</v>
      </c>
      <c r="AF522">
        <v>2550</v>
      </c>
      <c r="AG522">
        <v>2540</v>
      </c>
      <c r="AH522">
        <v>2550</v>
      </c>
      <c r="AI522">
        <v>2620</v>
      </c>
      <c r="AJ522">
        <v>2605</v>
      </c>
      <c r="AK522">
        <v>2625</v>
      </c>
      <c r="AL522">
        <v>2645</v>
      </c>
      <c r="AM522">
        <v>2665</v>
      </c>
      <c r="AN522">
        <v>2685</v>
      </c>
      <c r="AO522">
        <v>2690</v>
      </c>
      <c r="AP522">
        <v>2690</v>
      </c>
      <c r="AQ522">
        <v>2690</v>
      </c>
      <c r="AR522">
        <v>2690</v>
      </c>
    </row>
    <row r="523" spans="1:44">
      <c r="A523" s="95">
        <v>45014</v>
      </c>
      <c r="B523" s="490">
        <v>20</v>
      </c>
      <c r="C523" s="486">
        <f t="shared" si="10"/>
        <v>3120</v>
      </c>
      <c r="D523" s="63">
        <v>104</v>
      </c>
      <c r="AE523">
        <v>2760</v>
      </c>
      <c r="AF523">
        <v>2655</v>
      </c>
      <c r="AG523">
        <v>2645</v>
      </c>
      <c r="AH523">
        <v>2665</v>
      </c>
      <c r="AI523">
        <v>2700</v>
      </c>
      <c r="AJ523">
        <v>2700</v>
      </c>
      <c r="AK523">
        <v>2720</v>
      </c>
      <c r="AL523">
        <v>2730</v>
      </c>
      <c r="AM523">
        <v>2740</v>
      </c>
      <c r="AN523">
        <v>2750</v>
      </c>
      <c r="AO523">
        <v>2690</v>
      </c>
      <c r="AP523">
        <v>2690</v>
      </c>
      <c r="AQ523">
        <v>2690</v>
      </c>
      <c r="AR523">
        <v>2690</v>
      </c>
    </row>
    <row r="524" spans="1:44">
      <c r="A524" s="95">
        <v>45015</v>
      </c>
      <c r="B524" s="490">
        <v>30</v>
      </c>
      <c r="C524" s="486">
        <f t="shared" si="10"/>
        <v>12930</v>
      </c>
      <c r="D524" s="63">
        <v>431</v>
      </c>
      <c r="AE524">
        <v>2815</v>
      </c>
      <c r="AF524">
        <v>2690</v>
      </c>
      <c r="AG524">
        <v>2645</v>
      </c>
      <c r="AH524">
        <v>2700</v>
      </c>
      <c r="AI524">
        <v>2701</v>
      </c>
      <c r="AJ524">
        <v>2700</v>
      </c>
      <c r="AK524">
        <v>2720</v>
      </c>
      <c r="AL524">
        <v>2730</v>
      </c>
      <c r="AM524">
        <v>2740</v>
      </c>
      <c r="AN524">
        <v>2750</v>
      </c>
      <c r="AO524">
        <v>2690</v>
      </c>
      <c r="AP524">
        <v>2690</v>
      </c>
      <c r="AQ524">
        <v>2690</v>
      </c>
      <c r="AR524">
        <v>2690</v>
      </c>
    </row>
    <row r="525" spans="1:44">
      <c r="A525" s="95">
        <v>45016</v>
      </c>
      <c r="B525" s="490">
        <v>13</v>
      </c>
      <c r="C525" s="486">
        <f t="shared" si="10"/>
        <v>4260</v>
      </c>
      <c r="D525" s="63">
        <v>142</v>
      </c>
      <c r="AE525">
        <v>2826</v>
      </c>
      <c r="AF525">
        <v>2690</v>
      </c>
      <c r="AG525">
        <v>2645</v>
      </c>
      <c r="AH525">
        <v>2700</v>
      </c>
      <c r="AI525">
        <v>2701</v>
      </c>
      <c r="AJ525">
        <v>2700</v>
      </c>
      <c r="AK525">
        <v>2770</v>
      </c>
      <c r="AL525">
        <v>2817.5</v>
      </c>
      <c r="AM525">
        <v>2837.5</v>
      </c>
      <c r="AN525">
        <v>2847.5</v>
      </c>
      <c r="AO525">
        <v>2690</v>
      </c>
      <c r="AP525">
        <v>2690</v>
      </c>
      <c r="AQ525">
        <v>2690</v>
      </c>
      <c r="AR525">
        <v>2690</v>
      </c>
    </row>
    <row r="526" spans="1:44">
      <c r="A526" s="95">
        <v>45019</v>
      </c>
      <c r="B526" s="490">
        <v>7</v>
      </c>
      <c r="C526" s="486">
        <f t="shared" si="10"/>
        <v>1230</v>
      </c>
      <c r="D526" s="63">
        <v>41</v>
      </c>
      <c r="AF526">
        <v>2710</v>
      </c>
      <c r="AG526">
        <v>2705</v>
      </c>
      <c r="AH526">
        <v>2700</v>
      </c>
      <c r="AI526">
        <v>2701</v>
      </c>
      <c r="AJ526">
        <v>2700</v>
      </c>
      <c r="AK526">
        <v>2770</v>
      </c>
      <c r="AL526">
        <v>2817.5</v>
      </c>
      <c r="AM526">
        <v>2837.5</v>
      </c>
      <c r="AN526">
        <v>2847.5</v>
      </c>
      <c r="AO526">
        <v>2690</v>
      </c>
      <c r="AP526">
        <v>2690</v>
      </c>
      <c r="AQ526">
        <v>2690</v>
      </c>
      <c r="AR526">
        <v>2690</v>
      </c>
    </row>
    <row r="527" spans="1:44">
      <c r="A527" s="95">
        <v>45020</v>
      </c>
      <c r="B527" s="490">
        <v>18</v>
      </c>
      <c r="C527" s="486">
        <f t="shared" si="10"/>
        <v>6150</v>
      </c>
      <c r="D527" s="63">
        <v>205</v>
      </c>
      <c r="AF527">
        <v>2710</v>
      </c>
      <c r="AG527">
        <v>2755</v>
      </c>
      <c r="AH527">
        <v>2700</v>
      </c>
      <c r="AI527">
        <v>2701</v>
      </c>
      <c r="AJ527">
        <v>2750</v>
      </c>
      <c r="AK527">
        <v>2770</v>
      </c>
      <c r="AL527">
        <v>2817.5</v>
      </c>
      <c r="AM527">
        <v>2837.5</v>
      </c>
      <c r="AN527">
        <v>2847.5</v>
      </c>
      <c r="AO527">
        <v>2690</v>
      </c>
      <c r="AP527">
        <v>2690</v>
      </c>
      <c r="AQ527">
        <v>2690</v>
      </c>
      <c r="AR527">
        <v>2690</v>
      </c>
    </row>
    <row r="528" spans="1:44">
      <c r="A528" s="95">
        <v>45021</v>
      </c>
      <c r="B528" s="490">
        <v>11</v>
      </c>
      <c r="C528" s="486">
        <f t="shared" si="10"/>
        <v>1200</v>
      </c>
      <c r="D528" s="63">
        <v>40</v>
      </c>
      <c r="AF528">
        <v>2710</v>
      </c>
      <c r="AG528">
        <v>2755</v>
      </c>
      <c r="AH528">
        <v>2700</v>
      </c>
      <c r="AI528">
        <v>2701</v>
      </c>
      <c r="AJ528">
        <v>2750</v>
      </c>
      <c r="AK528">
        <v>2770</v>
      </c>
      <c r="AL528">
        <v>2817.5</v>
      </c>
      <c r="AM528">
        <v>2837.5</v>
      </c>
      <c r="AN528">
        <v>2847.5</v>
      </c>
      <c r="AO528">
        <v>2690</v>
      </c>
      <c r="AP528">
        <v>2690</v>
      </c>
      <c r="AQ528">
        <v>2690</v>
      </c>
      <c r="AR528">
        <v>2690</v>
      </c>
    </row>
    <row r="529" spans="1:44">
      <c r="A529" s="95">
        <v>45022</v>
      </c>
      <c r="B529" s="490">
        <v>10</v>
      </c>
      <c r="C529" s="486">
        <f t="shared" si="10"/>
        <v>3780</v>
      </c>
      <c r="D529" s="63">
        <v>126</v>
      </c>
      <c r="AF529">
        <v>2820</v>
      </c>
      <c r="AG529">
        <v>2755</v>
      </c>
      <c r="AH529">
        <v>2765</v>
      </c>
      <c r="AI529">
        <v>2770</v>
      </c>
      <c r="AJ529">
        <v>2750</v>
      </c>
      <c r="AK529">
        <v>2770</v>
      </c>
      <c r="AL529">
        <v>2817.5</v>
      </c>
      <c r="AM529">
        <v>2837.5</v>
      </c>
      <c r="AN529">
        <v>2847.5</v>
      </c>
      <c r="AO529">
        <v>2690</v>
      </c>
      <c r="AP529">
        <v>2690</v>
      </c>
      <c r="AQ529">
        <v>2690</v>
      </c>
      <c r="AR529">
        <v>2690</v>
      </c>
    </row>
    <row r="530" spans="1:44">
      <c r="A530" s="95">
        <v>45026</v>
      </c>
      <c r="B530" s="490">
        <v>7</v>
      </c>
      <c r="C530" s="486">
        <f t="shared" si="10"/>
        <v>3660</v>
      </c>
      <c r="D530" s="63">
        <v>122</v>
      </c>
      <c r="AF530">
        <v>2820</v>
      </c>
      <c r="AG530">
        <v>2755</v>
      </c>
      <c r="AH530">
        <v>2765</v>
      </c>
      <c r="AI530">
        <v>2770</v>
      </c>
      <c r="AJ530">
        <v>2750</v>
      </c>
      <c r="AK530">
        <v>2770</v>
      </c>
      <c r="AL530">
        <v>2817.5</v>
      </c>
      <c r="AM530">
        <v>2837.5</v>
      </c>
      <c r="AN530">
        <v>2847.5</v>
      </c>
      <c r="AO530">
        <v>2690</v>
      </c>
      <c r="AP530">
        <v>2690</v>
      </c>
      <c r="AQ530">
        <v>2690</v>
      </c>
      <c r="AR530">
        <v>2690</v>
      </c>
    </row>
    <row r="531" spans="1:44">
      <c r="A531" s="95">
        <v>45027</v>
      </c>
      <c r="B531" s="490">
        <v>56</v>
      </c>
      <c r="C531" s="486">
        <f t="shared" si="10"/>
        <v>26880</v>
      </c>
      <c r="D531" s="63">
        <v>896</v>
      </c>
      <c r="AF531">
        <v>2820</v>
      </c>
      <c r="AG531">
        <v>2817.5</v>
      </c>
      <c r="AH531">
        <v>2865</v>
      </c>
      <c r="AI531">
        <v>2845</v>
      </c>
      <c r="AJ531">
        <v>2845</v>
      </c>
      <c r="AK531">
        <v>2770</v>
      </c>
      <c r="AL531">
        <v>2817.5</v>
      </c>
      <c r="AM531">
        <v>2837.5</v>
      </c>
      <c r="AN531">
        <v>2847.5</v>
      </c>
      <c r="AO531">
        <v>2690</v>
      </c>
      <c r="AP531">
        <v>2690</v>
      </c>
      <c r="AQ531">
        <v>2690</v>
      </c>
      <c r="AR531">
        <v>2690</v>
      </c>
    </row>
    <row r="532" spans="1:44">
      <c r="A532" s="95">
        <v>45028</v>
      </c>
      <c r="B532" s="490">
        <v>16</v>
      </c>
      <c r="C532" s="486">
        <f t="shared" si="10"/>
        <v>3390</v>
      </c>
      <c r="D532" s="63">
        <v>113</v>
      </c>
      <c r="AF532">
        <v>2875</v>
      </c>
      <c r="AG532">
        <v>2795</v>
      </c>
      <c r="AH532">
        <v>2825</v>
      </c>
      <c r="AI532">
        <v>2825</v>
      </c>
      <c r="AJ532">
        <v>2840</v>
      </c>
      <c r="AK532">
        <v>2847.5</v>
      </c>
      <c r="AL532">
        <v>2840</v>
      </c>
      <c r="AM532">
        <v>2860</v>
      </c>
      <c r="AN532">
        <v>2890</v>
      </c>
      <c r="AO532">
        <v>2837.5</v>
      </c>
      <c r="AP532">
        <v>2837.5</v>
      </c>
      <c r="AQ532">
        <v>2837.5</v>
      </c>
      <c r="AR532">
        <v>2690</v>
      </c>
    </row>
    <row r="533" spans="1:44">
      <c r="A533" s="95">
        <v>45029</v>
      </c>
      <c r="B533" s="490">
        <v>28</v>
      </c>
      <c r="C533" s="486">
        <f t="shared" si="10"/>
        <v>8370</v>
      </c>
      <c r="D533" s="63">
        <v>279</v>
      </c>
      <c r="AF533">
        <v>2875</v>
      </c>
      <c r="AG533">
        <v>2795</v>
      </c>
      <c r="AH533">
        <v>2805</v>
      </c>
      <c r="AI533">
        <v>2825</v>
      </c>
      <c r="AJ533">
        <v>2840</v>
      </c>
      <c r="AK533">
        <v>2847.5</v>
      </c>
      <c r="AL533">
        <v>2840</v>
      </c>
      <c r="AM533">
        <v>2860</v>
      </c>
      <c r="AN533">
        <v>2890</v>
      </c>
      <c r="AO533">
        <v>2905</v>
      </c>
      <c r="AP533">
        <v>2905</v>
      </c>
      <c r="AQ533">
        <v>2905</v>
      </c>
      <c r="AR533">
        <v>2690</v>
      </c>
    </row>
    <row r="534" spans="1:44">
      <c r="A534" s="95">
        <v>45030</v>
      </c>
      <c r="B534" s="490">
        <v>27</v>
      </c>
      <c r="C534" s="486">
        <f t="shared" si="10"/>
        <v>12630</v>
      </c>
      <c r="D534" s="63">
        <v>421</v>
      </c>
      <c r="AF534">
        <v>2975</v>
      </c>
      <c r="AG534">
        <v>2760</v>
      </c>
      <c r="AH534">
        <v>2770</v>
      </c>
      <c r="AI534">
        <v>2775</v>
      </c>
      <c r="AJ534">
        <v>2790</v>
      </c>
      <c r="AK534">
        <v>2795</v>
      </c>
      <c r="AL534">
        <v>2805</v>
      </c>
      <c r="AM534">
        <v>2817.5</v>
      </c>
      <c r="AN534">
        <v>2890</v>
      </c>
      <c r="AO534">
        <v>2905</v>
      </c>
      <c r="AP534">
        <v>2905</v>
      </c>
      <c r="AQ534">
        <v>2905</v>
      </c>
      <c r="AR534">
        <v>2690</v>
      </c>
    </row>
    <row r="535" spans="1:44">
      <c r="A535" s="95">
        <v>45033</v>
      </c>
      <c r="B535" s="490">
        <v>0</v>
      </c>
      <c r="C535" s="486">
        <f t="shared" si="10"/>
        <v>0</v>
      </c>
      <c r="D535" s="63">
        <v>0</v>
      </c>
      <c r="AF535">
        <v>2975</v>
      </c>
      <c r="AG535">
        <v>2752.5</v>
      </c>
      <c r="AH535">
        <v>2752.5</v>
      </c>
      <c r="AI535">
        <v>2755</v>
      </c>
      <c r="AJ535">
        <v>2765</v>
      </c>
      <c r="AK535">
        <v>2780</v>
      </c>
      <c r="AL535">
        <v>2795</v>
      </c>
      <c r="AM535">
        <v>2805</v>
      </c>
      <c r="AN535">
        <v>2890</v>
      </c>
      <c r="AO535">
        <v>2905</v>
      </c>
      <c r="AP535">
        <v>2905</v>
      </c>
      <c r="AQ535">
        <v>2905</v>
      </c>
      <c r="AR535">
        <v>2690</v>
      </c>
    </row>
    <row r="536" spans="1:44">
      <c r="A536" s="95">
        <v>45034</v>
      </c>
      <c r="B536" s="490">
        <v>24</v>
      </c>
      <c r="C536" s="486">
        <f t="shared" si="10"/>
        <v>10080</v>
      </c>
      <c r="D536" s="63">
        <v>336</v>
      </c>
      <c r="AF536">
        <v>2975</v>
      </c>
      <c r="AG536">
        <v>2815</v>
      </c>
      <c r="AH536">
        <v>2800</v>
      </c>
      <c r="AI536">
        <v>2800</v>
      </c>
      <c r="AJ536">
        <v>2765</v>
      </c>
      <c r="AK536">
        <v>2780</v>
      </c>
      <c r="AL536">
        <v>2795</v>
      </c>
      <c r="AM536">
        <v>2805</v>
      </c>
      <c r="AN536">
        <v>2890</v>
      </c>
      <c r="AO536">
        <v>2905</v>
      </c>
      <c r="AP536">
        <v>2905</v>
      </c>
      <c r="AQ536">
        <v>2905</v>
      </c>
      <c r="AR536">
        <v>2690</v>
      </c>
    </row>
    <row r="537" spans="1:44">
      <c r="A537" s="95">
        <v>45035</v>
      </c>
      <c r="B537" s="490">
        <v>38</v>
      </c>
      <c r="C537" s="486">
        <f t="shared" si="10"/>
        <v>21600</v>
      </c>
      <c r="D537" s="63">
        <v>720</v>
      </c>
      <c r="AF537">
        <v>2975</v>
      </c>
      <c r="AG537">
        <v>2815</v>
      </c>
      <c r="AH537">
        <v>2800</v>
      </c>
      <c r="AI537">
        <v>2800</v>
      </c>
      <c r="AJ537">
        <v>2800</v>
      </c>
      <c r="AK537">
        <v>2805</v>
      </c>
      <c r="AL537">
        <v>2795</v>
      </c>
      <c r="AM537">
        <v>2805</v>
      </c>
      <c r="AN537">
        <v>2890</v>
      </c>
      <c r="AO537">
        <v>2905</v>
      </c>
      <c r="AP537">
        <v>2905</v>
      </c>
      <c r="AQ537">
        <v>2905</v>
      </c>
      <c r="AR537">
        <v>2690</v>
      </c>
    </row>
    <row r="538" spans="1:44">
      <c r="A538" s="95">
        <v>45036</v>
      </c>
      <c r="B538" s="490">
        <v>1</v>
      </c>
      <c r="C538" s="486">
        <f t="shared" si="10"/>
        <v>30</v>
      </c>
      <c r="D538" s="63">
        <v>1</v>
      </c>
      <c r="AF538">
        <v>2975</v>
      </c>
      <c r="AG538">
        <v>2815</v>
      </c>
      <c r="AH538">
        <v>2800</v>
      </c>
      <c r="AI538">
        <v>2800</v>
      </c>
      <c r="AJ538">
        <v>2770</v>
      </c>
      <c r="AK538">
        <v>2770</v>
      </c>
      <c r="AL538">
        <v>2795</v>
      </c>
      <c r="AM538">
        <v>2850</v>
      </c>
      <c r="AN538">
        <v>2890</v>
      </c>
      <c r="AO538">
        <v>2905</v>
      </c>
      <c r="AP538">
        <v>2905</v>
      </c>
      <c r="AQ538">
        <v>2905</v>
      </c>
      <c r="AR538">
        <v>2690</v>
      </c>
    </row>
    <row r="539" spans="1:44">
      <c r="A539" s="103">
        <v>45037</v>
      </c>
      <c r="B539" s="490">
        <v>0</v>
      </c>
      <c r="C539" s="486">
        <f t="shared" si="10"/>
        <v>0</v>
      </c>
      <c r="D539" s="63">
        <v>0</v>
      </c>
      <c r="AF539" s="189">
        <v>2975</v>
      </c>
      <c r="AG539" s="189">
        <v>2815</v>
      </c>
      <c r="AH539" s="189">
        <v>2800</v>
      </c>
      <c r="AI539" s="189">
        <v>2800</v>
      </c>
      <c r="AJ539" s="189">
        <v>2770</v>
      </c>
      <c r="AK539" s="189">
        <v>2770</v>
      </c>
      <c r="AL539" s="189">
        <v>2795</v>
      </c>
      <c r="AM539" s="189">
        <v>2850</v>
      </c>
      <c r="AN539" s="189">
        <v>2890</v>
      </c>
      <c r="AO539" s="189">
        <v>2905</v>
      </c>
      <c r="AP539" s="189">
        <v>2905</v>
      </c>
      <c r="AQ539" s="189">
        <v>2905</v>
      </c>
      <c r="AR539" s="189">
        <v>2690</v>
      </c>
    </row>
    <row r="540" spans="1:44">
      <c r="A540" s="95">
        <v>45040</v>
      </c>
      <c r="C540" s="486">
        <f t="shared" si="10"/>
        <v>1500</v>
      </c>
      <c r="D540" s="63">
        <v>50</v>
      </c>
      <c r="AF540">
        <v>2975</v>
      </c>
      <c r="AG540">
        <v>2815</v>
      </c>
      <c r="AH540">
        <v>2800</v>
      </c>
      <c r="AI540">
        <v>2800</v>
      </c>
      <c r="AJ540">
        <v>2770</v>
      </c>
      <c r="AK540">
        <v>2770</v>
      </c>
      <c r="AL540">
        <v>2795</v>
      </c>
      <c r="AM540">
        <v>2850</v>
      </c>
      <c r="AN540">
        <v>2890</v>
      </c>
      <c r="AO540">
        <v>2905</v>
      </c>
      <c r="AP540">
        <v>2905</v>
      </c>
      <c r="AQ540">
        <v>2905</v>
      </c>
      <c r="AR540">
        <v>2690</v>
      </c>
    </row>
    <row r="541" spans="1:44">
      <c r="A541" s="95">
        <v>45041</v>
      </c>
      <c r="B541" s="490">
        <v>8</v>
      </c>
      <c r="C541" s="486">
        <f t="shared" si="10"/>
        <v>1260</v>
      </c>
      <c r="D541" s="63">
        <v>42</v>
      </c>
      <c r="AF541">
        <v>2975</v>
      </c>
      <c r="AG541">
        <v>2815</v>
      </c>
      <c r="AH541">
        <v>2730</v>
      </c>
      <c r="AI541">
        <v>2710</v>
      </c>
      <c r="AJ541">
        <v>2705</v>
      </c>
      <c r="AK541">
        <v>2720</v>
      </c>
      <c r="AL541">
        <v>2760</v>
      </c>
      <c r="AM541">
        <v>2785</v>
      </c>
      <c r="AN541">
        <v>2805</v>
      </c>
      <c r="AO541">
        <v>2825</v>
      </c>
      <c r="AP541">
        <v>2845</v>
      </c>
      <c r="AQ541">
        <v>2855</v>
      </c>
      <c r="AR541">
        <v>2690</v>
      </c>
    </row>
    <row r="542" spans="1:44">
      <c r="A542" s="95">
        <v>45042</v>
      </c>
      <c r="B542" s="490">
        <v>25</v>
      </c>
      <c r="C542" s="486">
        <f t="shared" si="10"/>
        <v>7020</v>
      </c>
      <c r="D542" s="63">
        <v>234</v>
      </c>
      <c r="AF542">
        <v>2975</v>
      </c>
      <c r="AG542">
        <v>2725</v>
      </c>
      <c r="AH542">
        <v>2645</v>
      </c>
      <c r="AI542">
        <v>2655</v>
      </c>
      <c r="AJ542">
        <v>2655</v>
      </c>
      <c r="AK542">
        <v>2675</v>
      </c>
      <c r="AL542">
        <v>2725</v>
      </c>
      <c r="AM542">
        <v>2785</v>
      </c>
      <c r="AN542">
        <v>2805</v>
      </c>
      <c r="AO542">
        <v>2800</v>
      </c>
      <c r="AP542">
        <v>2845</v>
      </c>
      <c r="AQ542">
        <v>2855</v>
      </c>
      <c r="AR542">
        <v>2690</v>
      </c>
    </row>
    <row r="543" spans="1:44">
      <c r="A543" s="95">
        <v>45043</v>
      </c>
      <c r="B543" s="490">
        <v>15</v>
      </c>
      <c r="C543" s="486">
        <f t="shared" si="10"/>
        <v>4170</v>
      </c>
      <c r="D543" s="63">
        <v>139</v>
      </c>
      <c r="AF543">
        <v>2975</v>
      </c>
      <c r="AG543">
        <v>2725</v>
      </c>
      <c r="AH543">
        <v>2645</v>
      </c>
      <c r="AI543">
        <v>2655</v>
      </c>
      <c r="AJ543">
        <v>2680</v>
      </c>
      <c r="AK543">
        <v>2680</v>
      </c>
      <c r="AL543">
        <v>2725</v>
      </c>
      <c r="AM543">
        <v>2785</v>
      </c>
      <c r="AN543">
        <v>2805</v>
      </c>
      <c r="AO543">
        <v>2800</v>
      </c>
      <c r="AP543">
        <v>2845</v>
      </c>
      <c r="AQ543">
        <v>2855</v>
      </c>
      <c r="AR543">
        <v>2690</v>
      </c>
    </row>
    <row r="544" spans="1:44">
      <c r="A544" s="95">
        <v>45044</v>
      </c>
      <c r="B544" s="490">
        <v>41</v>
      </c>
      <c r="C544" s="486">
        <f t="shared" si="10"/>
        <v>8700</v>
      </c>
      <c r="D544" s="63">
        <v>290</v>
      </c>
      <c r="AF544">
        <v>3081</v>
      </c>
      <c r="AG544">
        <v>2725</v>
      </c>
      <c r="AH544">
        <v>2685</v>
      </c>
      <c r="AI544">
        <v>2655</v>
      </c>
      <c r="AJ544">
        <v>2710</v>
      </c>
      <c r="AK544">
        <v>2715</v>
      </c>
      <c r="AL544">
        <v>2725</v>
      </c>
      <c r="AM544">
        <v>2800</v>
      </c>
      <c r="AN544">
        <v>2805</v>
      </c>
      <c r="AO544">
        <v>2800</v>
      </c>
      <c r="AP544">
        <v>2845</v>
      </c>
      <c r="AQ544">
        <v>2855</v>
      </c>
      <c r="AR544">
        <v>2690</v>
      </c>
    </row>
    <row r="545" spans="1:44">
      <c r="A545" s="103">
        <v>45047</v>
      </c>
      <c r="C545" s="486">
        <f t="shared" si="10"/>
        <v>0</v>
      </c>
      <c r="AF545" s="189">
        <v>3081</v>
      </c>
      <c r="AG545" s="189">
        <v>2725</v>
      </c>
      <c r="AH545" s="189">
        <v>2685</v>
      </c>
      <c r="AI545" s="189">
        <v>2655</v>
      </c>
      <c r="AJ545" s="189">
        <v>2710</v>
      </c>
      <c r="AK545" s="189">
        <v>2715</v>
      </c>
      <c r="AL545" s="189">
        <v>2725</v>
      </c>
      <c r="AM545" s="189">
        <v>2800</v>
      </c>
      <c r="AN545" s="189">
        <v>2805</v>
      </c>
      <c r="AO545" s="189">
        <v>2800</v>
      </c>
      <c r="AP545" s="189">
        <v>2845</v>
      </c>
      <c r="AQ545" s="189">
        <v>2855</v>
      </c>
      <c r="AR545" s="189">
        <v>2690</v>
      </c>
    </row>
    <row r="546" spans="1:44">
      <c r="A546" s="95">
        <v>45048</v>
      </c>
      <c r="B546" s="490">
        <v>1</v>
      </c>
      <c r="C546" s="486">
        <f t="shared" si="10"/>
        <v>60</v>
      </c>
      <c r="D546" s="63">
        <v>2</v>
      </c>
      <c r="AG546">
        <v>2725</v>
      </c>
      <c r="AH546">
        <v>2685</v>
      </c>
      <c r="AI546">
        <v>2655</v>
      </c>
      <c r="AJ546">
        <v>2710</v>
      </c>
      <c r="AK546">
        <v>2715</v>
      </c>
      <c r="AL546">
        <v>2725</v>
      </c>
      <c r="AM546">
        <v>2800</v>
      </c>
      <c r="AN546">
        <v>2805</v>
      </c>
      <c r="AO546">
        <v>2800</v>
      </c>
      <c r="AP546">
        <v>2845</v>
      </c>
      <c r="AQ546">
        <v>2855</v>
      </c>
      <c r="AR546">
        <v>2690</v>
      </c>
    </row>
    <row r="547" spans="1:44">
      <c r="A547" s="95">
        <v>45049</v>
      </c>
      <c r="B547" s="490">
        <v>16</v>
      </c>
      <c r="C547" s="486">
        <f t="shared" si="10"/>
        <v>3720</v>
      </c>
      <c r="D547" s="63">
        <v>124</v>
      </c>
      <c r="AG547">
        <v>2725</v>
      </c>
      <c r="AH547">
        <v>2600</v>
      </c>
      <c r="AI547">
        <v>2600</v>
      </c>
      <c r="AJ547">
        <v>2600</v>
      </c>
      <c r="AK547">
        <v>2600</v>
      </c>
      <c r="AL547">
        <v>2710</v>
      </c>
      <c r="AM547">
        <v>2780</v>
      </c>
      <c r="AN547">
        <v>2800</v>
      </c>
      <c r="AO547">
        <v>2800</v>
      </c>
      <c r="AP547">
        <v>2845</v>
      </c>
      <c r="AQ547">
        <v>2855</v>
      </c>
      <c r="AR547">
        <v>2690</v>
      </c>
    </row>
    <row r="548" spans="1:44">
      <c r="A548" s="95">
        <v>45050</v>
      </c>
      <c r="B548" s="490">
        <v>36</v>
      </c>
      <c r="C548" s="486">
        <f t="shared" si="10"/>
        <v>12900</v>
      </c>
      <c r="D548" s="63">
        <v>430</v>
      </c>
      <c r="AG548">
        <v>2625</v>
      </c>
      <c r="AH548">
        <v>2565</v>
      </c>
      <c r="AI548">
        <v>2565</v>
      </c>
      <c r="AJ548">
        <v>2570</v>
      </c>
      <c r="AK548">
        <v>2565</v>
      </c>
      <c r="AL548">
        <v>2710</v>
      </c>
      <c r="AM548">
        <v>2780</v>
      </c>
      <c r="AN548">
        <v>2800</v>
      </c>
      <c r="AO548">
        <v>2800</v>
      </c>
      <c r="AP548">
        <v>2845</v>
      </c>
      <c r="AQ548">
        <v>2855</v>
      </c>
      <c r="AR548">
        <v>2690</v>
      </c>
    </row>
    <row r="549" spans="1:44">
      <c r="A549" s="95">
        <v>45051</v>
      </c>
      <c r="B549" s="490">
        <v>20</v>
      </c>
      <c r="C549" s="486">
        <f t="shared" si="10"/>
        <v>3840</v>
      </c>
      <c r="D549" s="63">
        <v>128</v>
      </c>
      <c r="AG549">
        <v>2625</v>
      </c>
      <c r="AH549">
        <v>2565</v>
      </c>
      <c r="AI549">
        <v>2565</v>
      </c>
      <c r="AJ549">
        <v>2635</v>
      </c>
      <c r="AK549">
        <v>2565</v>
      </c>
      <c r="AL549">
        <v>2710</v>
      </c>
      <c r="AM549">
        <v>2780</v>
      </c>
      <c r="AN549">
        <v>2800</v>
      </c>
      <c r="AO549">
        <v>2800</v>
      </c>
      <c r="AP549">
        <v>2845</v>
      </c>
      <c r="AQ549">
        <v>2855</v>
      </c>
      <c r="AR549">
        <v>2690</v>
      </c>
    </row>
    <row r="550" spans="1:44">
      <c r="A550" s="95">
        <v>45054</v>
      </c>
      <c r="B550" s="490">
        <v>4</v>
      </c>
      <c r="C550" s="486">
        <f t="shared" si="10"/>
        <v>570</v>
      </c>
      <c r="D550" s="63">
        <v>19</v>
      </c>
      <c r="AG550">
        <v>2675</v>
      </c>
      <c r="AH550">
        <v>2600</v>
      </c>
      <c r="AI550">
        <v>2625</v>
      </c>
      <c r="AJ550">
        <v>2645</v>
      </c>
      <c r="AK550">
        <v>2660</v>
      </c>
      <c r="AL550">
        <v>2710</v>
      </c>
      <c r="AM550">
        <v>2780</v>
      </c>
      <c r="AN550">
        <v>2800</v>
      </c>
      <c r="AO550">
        <v>2800</v>
      </c>
      <c r="AP550">
        <v>2845</v>
      </c>
      <c r="AQ550">
        <v>2855</v>
      </c>
      <c r="AR550">
        <v>2690</v>
      </c>
    </row>
    <row r="551" spans="1:44">
      <c r="A551" s="95">
        <v>45055</v>
      </c>
      <c r="B551" s="490">
        <v>12</v>
      </c>
      <c r="C551" s="486">
        <f t="shared" si="10"/>
        <v>1470</v>
      </c>
      <c r="D551" s="63">
        <v>49</v>
      </c>
      <c r="AG551">
        <v>2675</v>
      </c>
      <c r="AH551">
        <v>2600</v>
      </c>
      <c r="AI551">
        <v>2625</v>
      </c>
      <c r="AJ551">
        <v>2645</v>
      </c>
      <c r="AK551">
        <v>2660</v>
      </c>
      <c r="AL551">
        <v>2710</v>
      </c>
      <c r="AM551">
        <v>2745</v>
      </c>
      <c r="AN551">
        <v>2765</v>
      </c>
      <c r="AO551">
        <v>2800</v>
      </c>
      <c r="AP551">
        <v>2845</v>
      </c>
      <c r="AQ551">
        <v>2855</v>
      </c>
      <c r="AR551">
        <v>2690</v>
      </c>
    </row>
    <row r="552" spans="1:44">
      <c r="A552" s="95">
        <v>45056</v>
      </c>
      <c r="B552" s="490">
        <v>17</v>
      </c>
      <c r="C552" s="486">
        <f t="shared" si="10"/>
        <v>2400</v>
      </c>
      <c r="D552" s="63">
        <v>80</v>
      </c>
      <c r="AG552">
        <v>2675</v>
      </c>
      <c r="AH552">
        <v>2595</v>
      </c>
      <c r="AI552">
        <v>2595</v>
      </c>
      <c r="AJ552">
        <v>2595</v>
      </c>
      <c r="AK552">
        <v>2605</v>
      </c>
      <c r="AL552">
        <v>2710</v>
      </c>
      <c r="AM552">
        <v>2722.5</v>
      </c>
      <c r="AN552">
        <v>2725</v>
      </c>
      <c r="AO552">
        <v>2755</v>
      </c>
      <c r="AP552">
        <v>2845</v>
      </c>
      <c r="AQ552">
        <v>2855</v>
      </c>
      <c r="AR552">
        <v>2690</v>
      </c>
    </row>
    <row r="553" spans="1:44">
      <c r="A553" s="95">
        <v>45057</v>
      </c>
      <c r="B553" s="490">
        <v>22</v>
      </c>
      <c r="C553" s="486">
        <f t="shared" si="10"/>
        <v>6810</v>
      </c>
      <c r="D553" s="63">
        <v>227</v>
      </c>
      <c r="AG553">
        <v>2575</v>
      </c>
      <c r="AH553">
        <v>2540</v>
      </c>
      <c r="AI553">
        <v>2555</v>
      </c>
      <c r="AJ553">
        <v>2575</v>
      </c>
      <c r="AK553">
        <v>2595</v>
      </c>
      <c r="AL553">
        <v>2655</v>
      </c>
      <c r="AM553">
        <v>2705</v>
      </c>
      <c r="AN553">
        <v>2715</v>
      </c>
      <c r="AO553">
        <v>2755</v>
      </c>
      <c r="AP553">
        <v>2845</v>
      </c>
      <c r="AQ553">
        <v>2855</v>
      </c>
      <c r="AR553">
        <v>2690</v>
      </c>
    </row>
    <row r="554" spans="1:44">
      <c r="A554" s="95">
        <v>45058</v>
      </c>
      <c r="B554" s="490">
        <v>22</v>
      </c>
      <c r="C554" s="486">
        <f t="shared" si="10"/>
        <v>3210</v>
      </c>
      <c r="D554" s="63">
        <v>107</v>
      </c>
      <c r="AG554">
        <v>2575</v>
      </c>
      <c r="AH554">
        <v>2510</v>
      </c>
      <c r="AI554">
        <v>2515</v>
      </c>
      <c r="AJ554">
        <v>2550</v>
      </c>
      <c r="AK554">
        <v>2565</v>
      </c>
      <c r="AL554">
        <v>2625</v>
      </c>
      <c r="AM554">
        <v>2685</v>
      </c>
      <c r="AN554">
        <v>2695</v>
      </c>
      <c r="AO554">
        <v>2755</v>
      </c>
      <c r="AP554">
        <v>2800</v>
      </c>
      <c r="AQ554">
        <v>2800</v>
      </c>
      <c r="AR554">
        <v>2690</v>
      </c>
    </row>
    <row r="555" spans="1:44">
      <c r="A555" s="95">
        <v>45061</v>
      </c>
      <c r="B555" s="490">
        <v>6</v>
      </c>
      <c r="C555" s="486">
        <f t="shared" si="10"/>
        <v>2700</v>
      </c>
      <c r="D555" s="63">
        <v>90</v>
      </c>
      <c r="AG555">
        <v>2575</v>
      </c>
      <c r="AH555">
        <v>2510</v>
      </c>
      <c r="AI555">
        <v>2515</v>
      </c>
      <c r="AJ555">
        <v>2550</v>
      </c>
      <c r="AK555">
        <v>2565</v>
      </c>
      <c r="AL555">
        <v>2625</v>
      </c>
      <c r="AM555">
        <v>2685</v>
      </c>
      <c r="AN555">
        <v>2695</v>
      </c>
      <c r="AO555">
        <v>2755</v>
      </c>
      <c r="AP555">
        <v>2800</v>
      </c>
      <c r="AQ555">
        <v>2800</v>
      </c>
      <c r="AR555">
        <v>2690</v>
      </c>
    </row>
    <row r="556" spans="1:44">
      <c r="A556" s="95">
        <v>45062</v>
      </c>
      <c r="B556" s="490">
        <v>18</v>
      </c>
      <c r="C556" s="486">
        <f t="shared" si="10"/>
        <v>4260</v>
      </c>
      <c r="D556" s="63">
        <v>142</v>
      </c>
      <c r="AG556">
        <v>2575</v>
      </c>
      <c r="AH556">
        <v>2450</v>
      </c>
      <c r="AI556">
        <v>2427</v>
      </c>
      <c r="AJ556">
        <v>2450</v>
      </c>
      <c r="AK556">
        <v>2447</v>
      </c>
      <c r="AL556">
        <v>2625</v>
      </c>
      <c r="AM556">
        <v>2685</v>
      </c>
      <c r="AN556">
        <v>2695</v>
      </c>
      <c r="AO556">
        <v>2755</v>
      </c>
      <c r="AP556">
        <v>2800</v>
      </c>
      <c r="AQ556">
        <v>2800</v>
      </c>
      <c r="AR556">
        <v>2690</v>
      </c>
    </row>
    <row r="557" spans="1:44">
      <c r="A557" s="95">
        <v>45063</v>
      </c>
      <c r="B557" s="490">
        <v>6</v>
      </c>
      <c r="C557" s="486">
        <f t="shared" si="10"/>
        <v>540</v>
      </c>
      <c r="D557" s="63">
        <v>18</v>
      </c>
      <c r="AG557">
        <v>2450</v>
      </c>
      <c r="AH557">
        <v>2405</v>
      </c>
      <c r="AI557">
        <v>2425</v>
      </c>
      <c r="AJ557">
        <v>2445</v>
      </c>
      <c r="AK557">
        <v>2460</v>
      </c>
      <c r="AL557">
        <v>2525</v>
      </c>
      <c r="AM557">
        <v>2600</v>
      </c>
      <c r="AN557">
        <v>2625</v>
      </c>
      <c r="AO557">
        <v>2720</v>
      </c>
      <c r="AP557">
        <v>2720</v>
      </c>
      <c r="AQ557">
        <v>2720</v>
      </c>
      <c r="AR557">
        <v>2690</v>
      </c>
    </row>
    <row r="558" spans="1:44">
      <c r="A558" s="95">
        <v>45064</v>
      </c>
      <c r="B558" s="490">
        <v>21</v>
      </c>
      <c r="C558" s="486">
        <f t="shared" si="10"/>
        <v>4110</v>
      </c>
      <c r="D558" s="63">
        <v>137</v>
      </c>
      <c r="AG558">
        <v>2450</v>
      </c>
      <c r="AH558">
        <v>2405</v>
      </c>
      <c r="AI558">
        <v>2425</v>
      </c>
      <c r="AJ558">
        <v>2445</v>
      </c>
      <c r="AK558">
        <v>2515</v>
      </c>
      <c r="AL558">
        <v>2525</v>
      </c>
      <c r="AM558">
        <v>2600</v>
      </c>
      <c r="AN558">
        <v>2625</v>
      </c>
      <c r="AO558">
        <v>2720</v>
      </c>
      <c r="AP558">
        <v>2720</v>
      </c>
      <c r="AQ558">
        <v>2720</v>
      </c>
      <c r="AR558">
        <v>2690</v>
      </c>
    </row>
    <row r="559" spans="1:44">
      <c r="A559" s="95">
        <v>45065</v>
      </c>
      <c r="B559" s="490">
        <v>13</v>
      </c>
      <c r="C559" s="486">
        <f t="shared" si="10"/>
        <v>2580</v>
      </c>
      <c r="D559" s="63">
        <v>86</v>
      </c>
      <c r="AG559">
        <v>2555</v>
      </c>
      <c r="AH559">
        <v>2460</v>
      </c>
      <c r="AI559">
        <v>2485</v>
      </c>
      <c r="AJ559">
        <v>2505</v>
      </c>
      <c r="AK559">
        <v>2540</v>
      </c>
      <c r="AL559">
        <v>2550</v>
      </c>
      <c r="AM559">
        <v>2600</v>
      </c>
      <c r="AN559">
        <v>2625</v>
      </c>
      <c r="AO559">
        <v>2720</v>
      </c>
      <c r="AP559">
        <v>2720</v>
      </c>
      <c r="AQ559">
        <v>2720</v>
      </c>
      <c r="AR559">
        <v>2690</v>
      </c>
    </row>
    <row r="560" spans="1:44">
      <c r="A560" s="95">
        <v>45068</v>
      </c>
      <c r="B560" s="490">
        <v>15</v>
      </c>
      <c r="C560" s="486">
        <f t="shared" si="10"/>
        <v>2190</v>
      </c>
      <c r="D560" s="63">
        <v>73</v>
      </c>
      <c r="AG560">
        <v>2555</v>
      </c>
      <c r="AH560">
        <v>2460</v>
      </c>
      <c r="AI560">
        <v>2485</v>
      </c>
      <c r="AJ560">
        <v>2505</v>
      </c>
      <c r="AK560">
        <v>2540</v>
      </c>
      <c r="AL560">
        <v>2550</v>
      </c>
      <c r="AM560">
        <v>2600</v>
      </c>
      <c r="AN560">
        <v>2625</v>
      </c>
      <c r="AO560">
        <v>2720</v>
      </c>
      <c r="AP560">
        <v>2720</v>
      </c>
      <c r="AQ560">
        <v>2720</v>
      </c>
      <c r="AR560">
        <v>2690</v>
      </c>
    </row>
    <row r="561" spans="1:45">
      <c r="A561" s="95">
        <v>45069</v>
      </c>
      <c r="B561" s="490">
        <v>1</v>
      </c>
      <c r="C561" s="486">
        <f t="shared" si="10"/>
        <v>30</v>
      </c>
      <c r="D561" s="63">
        <v>1</v>
      </c>
      <c r="AG561">
        <v>2605</v>
      </c>
      <c r="AH561">
        <v>2455</v>
      </c>
      <c r="AI561">
        <v>2485</v>
      </c>
      <c r="AJ561">
        <v>2505</v>
      </c>
      <c r="AK561">
        <v>2540</v>
      </c>
      <c r="AL561">
        <v>2550</v>
      </c>
      <c r="AM561">
        <v>2600</v>
      </c>
      <c r="AN561">
        <v>2625</v>
      </c>
      <c r="AO561">
        <v>2720</v>
      </c>
      <c r="AP561">
        <v>2720</v>
      </c>
      <c r="AQ561">
        <v>2720</v>
      </c>
      <c r="AR561">
        <v>2690</v>
      </c>
    </row>
    <row r="562" spans="1:45">
      <c r="A562" s="95">
        <v>45070</v>
      </c>
      <c r="B562" s="490">
        <v>27</v>
      </c>
      <c r="C562" s="486">
        <f t="shared" si="10"/>
        <v>6390</v>
      </c>
      <c r="D562" s="63">
        <v>213</v>
      </c>
      <c r="AG562">
        <v>2605</v>
      </c>
      <c r="AH562">
        <v>2530</v>
      </c>
      <c r="AI562">
        <v>2530</v>
      </c>
      <c r="AJ562">
        <v>2548</v>
      </c>
      <c r="AK562">
        <v>2540</v>
      </c>
      <c r="AL562">
        <v>2550</v>
      </c>
      <c r="AM562">
        <v>2600</v>
      </c>
      <c r="AN562">
        <v>2625</v>
      </c>
      <c r="AO562">
        <v>2720</v>
      </c>
      <c r="AP562">
        <v>2720</v>
      </c>
      <c r="AQ562">
        <v>2720</v>
      </c>
      <c r="AR562">
        <v>2690</v>
      </c>
    </row>
    <row r="563" spans="1:45">
      <c r="A563" s="95">
        <v>45071</v>
      </c>
      <c r="B563" s="490">
        <v>20</v>
      </c>
      <c r="C563" s="486">
        <f t="shared" si="10"/>
        <v>2580</v>
      </c>
      <c r="D563" s="63">
        <v>86</v>
      </c>
      <c r="AG563">
        <v>2605</v>
      </c>
      <c r="AH563">
        <v>2550</v>
      </c>
      <c r="AI563">
        <v>2550</v>
      </c>
      <c r="AJ563">
        <v>2548</v>
      </c>
      <c r="AK563">
        <v>2540</v>
      </c>
      <c r="AL563">
        <v>2550</v>
      </c>
      <c r="AM563">
        <v>2600</v>
      </c>
      <c r="AN563">
        <v>2625</v>
      </c>
      <c r="AO563">
        <v>2720</v>
      </c>
      <c r="AP563">
        <v>2720</v>
      </c>
      <c r="AQ563">
        <v>2720</v>
      </c>
      <c r="AR563">
        <v>2690</v>
      </c>
    </row>
    <row r="564" spans="1:45">
      <c r="A564" s="95">
        <v>45072</v>
      </c>
      <c r="B564" s="490">
        <v>6</v>
      </c>
      <c r="C564" s="486">
        <f t="shared" si="10"/>
        <v>2400</v>
      </c>
      <c r="D564" s="63">
        <v>80</v>
      </c>
      <c r="AG564">
        <v>2605</v>
      </c>
      <c r="AH564">
        <v>2550</v>
      </c>
      <c r="AI564">
        <v>2550</v>
      </c>
      <c r="AJ564">
        <v>2548</v>
      </c>
      <c r="AK564">
        <v>2540</v>
      </c>
      <c r="AL564">
        <v>2565</v>
      </c>
      <c r="AM564">
        <v>2600</v>
      </c>
      <c r="AN564">
        <v>2625</v>
      </c>
      <c r="AO564">
        <v>2720</v>
      </c>
      <c r="AP564">
        <v>2720</v>
      </c>
      <c r="AQ564">
        <v>2720</v>
      </c>
      <c r="AR564">
        <v>2690</v>
      </c>
    </row>
    <row r="565" spans="1:45">
      <c r="A565" s="95">
        <v>45075</v>
      </c>
      <c r="B565" s="490">
        <v>1</v>
      </c>
      <c r="C565" s="486">
        <f t="shared" si="10"/>
        <v>60</v>
      </c>
      <c r="D565" s="63">
        <v>2</v>
      </c>
      <c r="AG565">
        <v>2605</v>
      </c>
      <c r="AH565">
        <v>2577.5</v>
      </c>
      <c r="AI565">
        <v>2575</v>
      </c>
      <c r="AJ565">
        <v>2575</v>
      </c>
      <c r="AK565">
        <v>2580</v>
      </c>
      <c r="AL565">
        <v>2645</v>
      </c>
      <c r="AM565">
        <v>2660</v>
      </c>
      <c r="AN565">
        <v>2675</v>
      </c>
      <c r="AO565">
        <v>2735</v>
      </c>
      <c r="AP565">
        <v>2745</v>
      </c>
      <c r="AQ565">
        <v>2745</v>
      </c>
      <c r="AR565">
        <v>2690</v>
      </c>
    </row>
    <row r="566" spans="1:45">
      <c r="A566" s="95">
        <v>45076</v>
      </c>
      <c r="B566" s="490">
        <v>44</v>
      </c>
      <c r="C566" s="486">
        <f t="shared" si="10"/>
        <v>21150</v>
      </c>
      <c r="D566" s="63">
        <v>705</v>
      </c>
      <c r="AG566">
        <v>2605</v>
      </c>
      <c r="AH566">
        <v>2625</v>
      </c>
      <c r="AI566">
        <v>2615</v>
      </c>
      <c r="AJ566">
        <v>2615</v>
      </c>
      <c r="AK566">
        <v>2665</v>
      </c>
      <c r="AL566">
        <v>2672.5</v>
      </c>
      <c r="AM566">
        <v>2695</v>
      </c>
      <c r="AN566">
        <v>2705</v>
      </c>
      <c r="AO566">
        <v>2752.5</v>
      </c>
      <c r="AP566">
        <v>2755</v>
      </c>
      <c r="AQ566">
        <v>2752.5</v>
      </c>
      <c r="AR566">
        <v>2690</v>
      </c>
    </row>
    <row r="567" spans="1:45">
      <c r="A567" s="95">
        <v>45077</v>
      </c>
      <c r="B567" s="490">
        <v>0</v>
      </c>
      <c r="C567" s="486">
        <f t="shared" si="10"/>
        <v>0</v>
      </c>
      <c r="D567" s="63">
        <v>0</v>
      </c>
      <c r="AG567" s="28">
        <v>2651.5</v>
      </c>
      <c r="AH567">
        <v>2597.5</v>
      </c>
      <c r="AI567">
        <v>2592.5</v>
      </c>
      <c r="AJ567">
        <v>2597.5</v>
      </c>
      <c r="AK567">
        <v>2645</v>
      </c>
      <c r="AL567">
        <v>2657.5</v>
      </c>
      <c r="AM567">
        <v>2667.5</v>
      </c>
      <c r="AN567">
        <v>2695</v>
      </c>
      <c r="AO567">
        <v>2752.5</v>
      </c>
      <c r="AP567">
        <v>2755</v>
      </c>
      <c r="AQ567">
        <v>2752.5</v>
      </c>
      <c r="AR567">
        <v>2690</v>
      </c>
      <c r="AS567">
        <v>2700</v>
      </c>
    </row>
    <row r="568" spans="1:45">
      <c r="A568" s="95">
        <v>45078</v>
      </c>
      <c r="B568" s="490">
        <v>13</v>
      </c>
      <c r="C568" s="486">
        <f t="shared" si="10"/>
        <v>3420</v>
      </c>
      <c r="D568" s="63">
        <v>114</v>
      </c>
      <c r="AH568">
        <v>2597.5</v>
      </c>
      <c r="AI568">
        <v>2592.5</v>
      </c>
      <c r="AJ568">
        <v>2597.5</v>
      </c>
      <c r="AK568">
        <v>2645</v>
      </c>
      <c r="AL568">
        <v>2657.5</v>
      </c>
      <c r="AM568">
        <v>2667.5</v>
      </c>
      <c r="AN568">
        <v>2695</v>
      </c>
      <c r="AO568">
        <v>2740</v>
      </c>
      <c r="AP568">
        <v>2740</v>
      </c>
      <c r="AQ568">
        <v>2740</v>
      </c>
      <c r="AR568">
        <v>2690</v>
      </c>
      <c r="AS568">
        <v>2690</v>
      </c>
    </row>
    <row r="569" spans="1:45">
      <c r="A569" s="95">
        <v>45079</v>
      </c>
      <c r="B569" s="490">
        <v>17</v>
      </c>
      <c r="C569" s="486">
        <f t="shared" si="10"/>
        <v>6210</v>
      </c>
      <c r="D569" s="63">
        <v>207</v>
      </c>
      <c r="AH569">
        <v>2597.5</v>
      </c>
      <c r="AI569">
        <v>2592.5</v>
      </c>
      <c r="AJ569">
        <v>2597.5</v>
      </c>
      <c r="AK569">
        <v>2645</v>
      </c>
      <c r="AL569">
        <v>2657.5</v>
      </c>
      <c r="AM569">
        <v>2667.5</v>
      </c>
      <c r="AN569">
        <v>2695</v>
      </c>
      <c r="AO569">
        <v>2740</v>
      </c>
      <c r="AP569">
        <v>2740</v>
      </c>
      <c r="AQ569">
        <v>2740</v>
      </c>
      <c r="AR569">
        <v>2690</v>
      </c>
      <c r="AS569">
        <v>2690</v>
      </c>
    </row>
    <row r="570" spans="1:45">
      <c r="A570" s="95">
        <v>45082</v>
      </c>
      <c r="B570" s="490">
        <v>6</v>
      </c>
      <c r="C570" s="486">
        <f t="shared" si="10"/>
        <v>1140</v>
      </c>
      <c r="D570" s="63">
        <v>38</v>
      </c>
      <c r="AH570">
        <v>2585</v>
      </c>
      <c r="AI570">
        <v>2585</v>
      </c>
      <c r="AJ570">
        <v>2595</v>
      </c>
      <c r="AK570">
        <v>2645</v>
      </c>
      <c r="AL570">
        <v>2657.5</v>
      </c>
      <c r="AM570">
        <v>2667.5</v>
      </c>
      <c r="AN570">
        <v>2695</v>
      </c>
      <c r="AO570">
        <v>2705</v>
      </c>
      <c r="AP570">
        <v>2715</v>
      </c>
      <c r="AQ570">
        <v>2715</v>
      </c>
      <c r="AR570">
        <v>2690</v>
      </c>
      <c r="AS570">
        <v>2690</v>
      </c>
    </row>
    <row r="571" spans="1:45">
      <c r="A571" s="95">
        <v>45083</v>
      </c>
      <c r="B571" s="490">
        <v>11</v>
      </c>
      <c r="C571" s="486">
        <f t="shared" si="10"/>
        <v>2520</v>
      </c>
      <c r="D571" s="63">
        <v>84</v>
      </c>
      <c r="AH571">
        <v>2585</v>
      </c>
      <c r="AI571">
        <v>2585</v>
      </c>
      <c r="AJ571">
        <v>2595</v>
      </c>
      <c r="AK571">
        <v>2645</v>
      </c>
      <c r="AL571">
        <v>2657.5</v>
      </c>
      <c r="AM571">
        <v>2667.5</v>
      </c>
      <c r="AN571">
        <v>2695</v>
      </c>
      <c r="AO571">
        <v>2705</v>
      </c>
      <c r="AP571">
        <v>2715</v>
      </c>
      <c r="AQ571">
        <v>2715</v>
      </c>
      <c r="AR571">
        <v>2690</v>
      </c>
      <c r="AS571">
        <v>2690</v>
      </c>
    </row>
    <row r="572" spans="1:45">
      <c r="A572" s="95">
        <v>45084</v>
      </c>
      <c r="B572" s="490">
        <v>0</v>
      </c>
      <c r="C572" s="486">
        <f t="shared" si="10"/>
        <v>0</v>
      </c>
      <c r="D572" s="63">
        <v>0</v>
      </c>
      <c r="AH572">
        <v>2585</v>
      </c>
      <c r="AI572">
        <v>2585</v>
      </c>
      <c r="AJ572">
        <v>2595</v>
      </c>
      <c r="AK572">
        <v>2645</v>
      </c>
      <c r="AL572">
        <v>2657.5</v>
      </c>
      <c r="AM572">
        <v>2667.5</v>
      </c>
      <c r="AN572">
        <v>2695</v>
      </c>
      <c r="AO572">
        <v>2705</v>
      </c>
      <c r="AP572">
        <v>2715</v>
      </c>
      <c r="AQ572">
        <v>2715</v>
      </c>
      <c r="AR572">
        <v>2690</v>
      </c>
      <c r="AS572">
        <v>2690</v>
      </c>
    </row>
    <row r="573" spans="1:45">
      <c r="A573" s="103">
        <v>45085</v>
      </c>
      <c r="C573" s="486">
        <f t="shared" si="10"/>
        <v>0</v>
      </c>
      <c r="AH573" s="189">
        <v>2585</v>
      </c>
      <c r="AI573" s="189">
        <v>2585</v>
      </c>
      <c r="AJ573" s="189">
        <v>2595</v>
      </c>
      <c r="AK573" s="189">
        <v>2645</v>
      </c>
      <c r="AL573" s="189">
        <v>2657.5</v>
      </c>
      <c r="AM573" s="189">
        <v>2667.5</v>
      </c>
      <c r="AN573" s="189">
        <v>2695</v>
      </c>
      <c r="AO573" s="189">
        <v>2705</v>
      </c>
      <c r="AP573" s="189">
        <v>2715</v>
      </c>
      <c r="AQ573" s="189">
        <v>2715</v>
      </c>
      <c r="AR573" s="189">
        <v>2690</v>
      </c>
      <c r="AS573" s="189">
        <v>2690</v>
      </c>
    </row>
    <row r="574" spans="1:45">
      <c r="A574" s="95">
        <v>45086</v>
      </c>
      <c r="B574" s="490">
        <v>17</v>
      </c>
      <c r="C574" s="486">
        <f t="shared" si="10"/>
        <v>7380</v>
      </c>
      <c r="D574" s="63">
        <v>246</v>
      </c>
      <c r="AH574">
        <v>2585</v>
      </c>
      <c r="AI574">
        <v>2585</v>
      </c>
      <c r="AJ574">
        <v>2595</v>
      </c>
      <c r="AK574">
        <v>2645</v>
      </c>
      <c r="AL574">
        <v>2657.5</v>
      </c>
      <c r="AM574">
        <v>2667.5</v>
      </c>
      <c r="AN574">
        <v>2695</v>
      </c>
      <c r="AO574">
        <v>2705</v>
      </c>
      <c r="AP574">
        <v>2715</v>
      </c>
      <c r="AQ574">
        <v>2715</v>
      </c>
      <c r="AR574">
        <v>2690</v>
      </c>
      <c r="AS574">
        <v>2690</v>
      </c>
    </row>
    <row r="575" spans="1:45">
      <c r="A575" s="95">
        <v>45089</v>
      </c>
      <c r="B575" s="490">
        <v>59</v>
      </c>
      <c r="C575" s="486">
        <f t="shared" si="10"/>
        <v>4260</v>
      </c>
      <c r="D575" s="63">
        <v>142</v>
      </c>
      <c r="AH575">
        <v>2585</v>
      </c>
      <c r="AI575">
        <v>2585</v>
      </c>
      <c r="AJ575">
        <v>2595</v>
      </c>
      <c r="AK575">
        <v>2645</v>
      </c>
      <c r="AL575">
        <v>2657.5</v>
      </c>
      <c r="AM575">
        <v>2667.5</v>
      </c>
      <c r="AN575">
        <v>2695</v>
      </c>
      <c r="AO575">
        <v>2705</v>
      </c>
      <c r="AP575">
        <v>2715</v>
      </c>
      <c r="AQ575">
        <v>2715</v>
      </c>
      <c r="AR575">
        <v>2690</v>
      </c>
      <c r="AS575">
        <v>2690</v>
      </c>
    </row>
    <row r="576" spans="1:45">
      <c r="A576" s="95">
        <v>45090</v>
      </c>
      <c r="B576" s="490">
        <v>5</v>
      </c>
      <c r="C576" s="486">
        <f t="shared" si="10"/>
        <v>1020</v>
      </c>
      <c r="D576" s="63">
        <v>34</v>
      </c>
      <c r="AH576">
        <v>2585</v>
      </c>
      <c r="AI576">
        <v>2585</v>
      </c>
      <c r="AJ576">
        <v>2595</v>
      </c>
      <c r="AK576">
        <v>2645</v>
      </c>
      <c r="AL576">
        <v>2657.5</v>
      </c>
      <c r="AM576">
        <v>2667.5</v>
      </c>
      <c r="AN576">
        <v>2695</v>
      </c>
      <c r="AO576">
        <v>2705</v>
      </c>
      <c r="AP576">
        <v>2715</v>
      </c>
      <c r="AQ576">
        <v>2715</v>
      </c>
      <c r="AR576">
        <v>2690</v>
      </c>
      <c r="AS576">
        <v>2690</v>
      </c>
    </row>
    <row r="577" spans="1:45">
      <c r="A577" s="95">
        <v>45091</v>
      </c>
      <c r="B577" s="490">
        <v>21</v>
      </c>
      <c r="C577" s="486">
        <f t="shared" si="10"/>
        <v>8280</v>
      </c>
      <c r="D577" s="63">
        <v>276</v>
      </c>
      <c r="AH577">
        <v>2652.5</v>
      </c>
      <c r="AI577">
        <v>2610</v>
      </c>
      <c r="AJ577">
        <v>2615</v>
      </c>
      <c r="AK577">
        <v>2645</v>
      </c>
      <c r="AL577">
        <v>2657.5</v>
      </c>
      <c r="AM577">
        <v>2667.5</v>
      </c>
      <c r="AN577">
        <v>2695</v>
      </c>
      <c r="AO577">
        <v>2705</v>
      </c>
      <c r="AP577">
        <v>2715</v>
      </c>
      <c r="AQ577">
        <v>2715</v>
      </c>
      <c r="AR577">
        <v>2690</v>
      </c>
      <c r="AS577">
        <v>2690</v>
      </c>
    </row>
    <row r="578" spans="1:45">
      <c r="A578" s="95">
        <v>45092</v>
      </c>
      <c r="B578" s="490">
        <v>18</v>
      </c>
      <c r="C578" s="486">
        <f t="shared" si="10"/>
        <v>3360</v>
      </c>
      <c r="D578" s="63">
        <v>112</v>
      </c>
      <c r="AH578">
        <v>2652.5</v>
      </c>
      <c r="AI578">
        <v>2570</v>
      </c>
      <c r="AJ578">
        <v>2575</v>
      </c>
      <c r="AK578">
        <v>2590</v>
      </c>
      <c r="AL578">
        <v>2630</v>
      </c>
      <c r="AM578">
        <v>2655</v>
      </c>
      <c r="AN578">
        <v>2675</v>
      </c>
      <c r="AO578">
        <v>2700</v>
      </c>
      <c r="AP578">
        <v>2700</v>
      </c>
      <c r="AQ578">
        <v>2700</v>
      </c>
      <c r="AR578">
        <v>2690</v>
      </c>
      <c r="AS578">
        <v>2690</v>
      </c>
    </row>
    <row r="579" spans="1:45">
      <c r="A579" s="95">
        <v>45093</v>
      </c>
      <c r="B579" s="490">
        <v>8</v>
      </c>
      <c r="C579" s="486">
        <f t="shared" si="10"/>
        <v>1500</v>
      </c>
      <c r="D579" s="63">
        <v>50</v>
      </c>
      <c r="AH579">
        <v>2652.5</v>
      </c>
      <c r="AI579">
        <v>2570</v>
      </c>
      <c r="AJ579">
        <v>2575</v>
      </c>
      <c r="AK579">
        <v>2590</v>
      </c>
      <c r="AL579">
        <v>2630</v>
      </c>
      <c r="AM579">
        <v>2655</v>
      </c>
      <c r="AN579">
        <v>2675</v>
      </c>
      <c r="AO579">
        <v>2700</v>
      </c>
      <c r="AP579">
        <v>2700</v>
      </c>
      <c r="AQ579">
        <v>2700</v>
      </c>
      <c r="AR579">
        <v>2690</v>
      </c>
      <c r="AS579">
        <v>2690</v>
      </c>
    </row>
    <row r="580" spans="1:45">
      <c r="A580" s="95">
        <v>45096</v>
      </c>
      <c r="B580" s="490">
        <v>4</v>
      </c>
      <c r="C580" s="486">
        <f t="shared" si="10"/>
        <v>390</v>
      </c>
      <c r="D580" s="63">
        <v>13</v>
      </c>
      <c r="AH580">
        <v>2600</v>
      </c>
      <c r="AI580">
        <v>2570</v>
      </c>
      <c r="AJ580">
        <v>2575</v>
      </c>
      <c r="AK580">
        <v>2590</v>
      </c>
      <c r="AL580">
        <v>2630</v>
      </c>
      <c r="AM580">
        <v>2655</v>
      </c>
      <c r="AN580">
        <v>2675</v>
      </c>
      <c r="AO580">
        <v>2700</v>
      </c>
      <c r="AP580">
        <v>2700</v>
      </c>
      <c r="AQ580">
        <v>2700</v>
      </c>
      <c r="AR580">
        <v>2690</v>
      </c>
      <c r="AS580">
        <v>2690</v>
      </c>
    </row>
    <row r="581" spans="1:45">
      <c r="A581" s="95">
        <v>45097</v>
      </c>
      <c r="B581" s="490">
        <v>11</v>
      </c>
      <c r="C581" s="486">
        <f t="shared" si="10"/>
        <v>3090</v>
      </c>
      <c r="D581" s="63">
        <v>103</v>
      </c>
      <c r="AH581">
        <v>2600</v>
      </c>
      <c r="AI581">
        <v>2570</v>
      </c>
      <c r="AJ581">
        <v>2575</v>
      </c>
      <c r="AK581">
        <v>2585</v>
      </c>
      <c r="AL581">
        <v>2625</v>
      </c>
      <c r="AM581">
        <v>2655</v>
      </c>
      <c r="AN581">
        <v>2675</v>
      </c>
      <c r="AO581">
        <v>2700</v>
      </c>
      <c r="AP581">
        <v>2700</v>
      </c>
      <c r="AQ581">
        <v>2700</v>
      </c>
      <c r="AR581">
        <v>2690</v>
      </c>
      <c r="AS581">
        <v>2690</v>
      </c>
    </row>
    <row r="582" spans="1:45">
      <c r="A582" s="95">
        <v>45098</v>
      </c>
      <c r="B582" s="490">
        <v>0</v>
      </c>
      <c r="C582" s="486">
        <f t="shared" si="10"/>
        <v>0</v>
      </c>
      <c r="D582" s="63">
        <v>0</v>
      </c>
      <c r="AH582">
        <v>2600</v>
      </c>
      <c r="AI582">
        <v>2570</v>
      </c>
      <c r="AJ582">
        <v>2575</v>
      </c>
      <c r="AK582">
        <v>2568</v>
      </c>
      <c r="AL582">
        <v>2600</v>
      </c>
      <c r="AM582">
        <v>2655</v>
      </c>
      <c r="AN582">
        <v>2675</v>
      </c>
      <c r="AO582">
        <v>2700</v>
      </c>
      <c r="AP582">
        <v>2700</v>
      </c>
      <c r="AQ582">
        <v>2700</v>
      </c>
      <c r="AR582">
        <v>2690</v>
      </c>
      <c r="AS582">
        <v>2690</v>
      </c>
    </row>
    <row r="583" spans="1:45">
      <c r="A583" s="95">
        <v>45099</v>
      </c>
      <c r="B583" s="490">
        <v>21</v>
      </c>
      <c r="C583" s="486">
        <f t="shared" si="10"/>
        <v>9150</v>
      </c>
      <c r="D583" s="63">
        <v>305</v>
      </c>
      <c r="AH583">
        <v>2545</v>
      </c>
      <c r="AI583">
        <v>2540</v>
      </c>
      <c r="AJ583">
        <v>2527.5</v>
      </c>
      <c r="AK583">
        <v>2532.5</v>
      </c>
      <c r="AL583">
        <v>2580</v>
      </c>
      <c r="AM583">
        <v>2600</v>
      </c>
      <c r="AN583">
        <v>2630</v>
      </c>
      <c r="AO583">
        <v>2680</v>
      </c>
      <c r="AP583">
        <v>2680</v>
      </c>
      <c r="AQ583">
        <v>2670</v>
      </c>
      <c r="AR583">
        <v>2690</v>
      </c>
      <c r="AS583">
        <v>2690</v>
      </c>
    </row>
    <row r="584" spans="1:45">
      <c r="A584" s="95">
        <v>45100</v>
      </c>
      <c r="B584" s="490">
        <v>6</v>
      </c>
      <c r="C584" s="486">
        <f t="shared" si="10"/>
        <v>1800</v>
      </c>
      <c r="D584" s="63">
        <v>60</v>
      </c>
      <c r="AH584">
        <v>2545</v>
      </c>
      <c r="AI584">
        <v>2540</v>
      </c>
      <c r="AJ584">
        <v>2527.5</v>
      </c>
      <c r="AK584">
        <v>2532.5</v>
      </c>
      <c r="AL584">
        <v>2580</v>
      </c>
      <c r="AM584">
        <v>2600</v>
      </c>
      <c r="AN584">
        <v>2630</v>
      </c>
      <c r="AO584">
        <v>2680</v>
      </c>
      <c r="AP584">
        <v>2680</v>
      </c>
      <c r="AQ584">
        <v>2670</v>
      </c>
      <c r="AR584">
        <v>2690</v>
      </c>
      <c r="AS584">
        <v>2690</v>
      </c>
    </row>
    <row r="585" spans="1:45">
      <c r="A585" s="95">
        <v>45103</v>
      </c>
      <c r="B585" s="490">
        <v>6</v>
      </c>
      <c r="C585" s="486">
        <f t="shared" ref="C585:C648" si="11">+D585*30</f>
        <v>2700</v>
      </c>
      <c r="D585" s="63">
        <v>90</v>
      </c>
      <c r="AH585">
        <v>2545</v>
      </c>
      <c r="AI585">
        <v>2485</v>
      </c>
      <c r="AJ585">
        <v>2485</v>
      </c>
      <c r="AK585">
        <v>2500</v>
      </c>
      <c r="AL585">
        <v>2560</v>
      </c>
      <c r="AM585">
        <v>2575</v>
      </c>
      <c r="AN585">
        <v>2605</v>
      </c>
      <c r="AO585">
        <v>2625</v>
      </c>
      <c r="AP585">
        <v>2650</v>
      </c>
      <c r="AQ585">
        <v>2650</v>
      </c>
      <c r="AR585">
        <v>2690</v>
      </c>
      <c r="AS585">
        <v>2690</v>
      </c>
    </row>
    <row r="586" spans="1:45">
      <c r="A586" s="95">
        <v>45104</v>
      </c>
      <c r="B586" s="490">
        <v>18</v>
      </c>
      <c r="C586" s="486">
        <f t="shared" si="11"/>
        <v>5430</v>
      </c>
      <c r="D586" s="63">
        <v>181</v>
      </c>
      <c r="AH586">
        <v>2545</v>
      </c>
      <c r="AI586">
        <v>2485</v>
      </c>
      <c r="AJ586">
        <v>2485</v>
      </c>
      <c r="AK586">
        <v>2500</v>
      </c>
      <c r="AL586">
        <v>2560</v>
      </c>
      <c r="AM586">
        <v>2575</v>
      </c>
      <c r="AN586">
        <v>2642</v>
      </c>
      <c r="AO586">
        <v>2625</v>
      </c>
      <c r="AP586">
        <v>2650</v>
      </c>
      <c r="AQ586">
        <v>2650</v>
      </c>
      <c r="AR586">
        <v>2690</v>
      </c>
      <c r="AS586">
        <v>2690</v>
      </c>
    </row>
    <row r="587" spans="1:45">
      <c r="A587" s="95">
        <v>45105</v>
      </c>
      <c r="B587" s="490">
        <v>3</v>
      </c>
      <c r="C587" s="486">
        <f t="shared" si="11"/>
        <v>240</v>
      </c>
      <c r="D587" s="63">
        <v>8</v>
      </c>
      <c r="AH587">
        <v>2545</v>
      </c>
      <c r="AI587">
        <v>2485</v>
      </c>
      <c r="AJ587">
        <v>2485</v>
      </c>
      <c r="AK587">
        <v>2500</v>
      </c>
      <c r="AL587">
        <v>2560</v>
      </c>
      <c r="AM587">
        <v>2575</v>
      </c>
      <c r="AN587">
        <v>2642</v>
      </c>
      <c r="AO587">
        <v>2625</v>
      </c>
      <c r="AP587">
        <v>2650</v>
      </c>
      <c r="AQ587">
        <v>2650</v>
      </c>
      <c r="AR587">
        <v>2690</v>
      </c>
      <c r="AS587">
        <v>2690</v>
      </c>
    </row>
    <row r="588" spans="1:45">
      <c r="A588" s="95">
        <v>45106</v>
      </c>
      <c r="B588" s="490">
        <v>3</v>
      </c>
      <c r="C588" s="486">
        <f t="shared" si="11"/>
        <v>930</v>
      </c>
      <c r="D588" s="63">
        <v>31</v>
      </c>
      <c r="AH588">
        <v>2545</v>
      </c>
      <c r="AI588">
        <v>2500</v>
      </c>
      <c r="AJ588">
        <v>2515</v>
      </c>
      <c r="AK588">
        <v>2500</v>
      </c>
      <c r="AL588">
        <v>2560</v>
      </c>
      <c r="AM588">
        <v>2575</v>
      </c>
      <c r="AN588">
        <v>2642</v>
      </c>
      <c r="AO588">
        <v>2625</v>
      </c>
      <c r="AP588">
        <v>2650</v>
      </c>
      <c r="AQ588">
        <v>2650</v>
      </c>
      <c r="AR588">
        <v>2690</v>
      </c>
      <c r="AS588">
        <v>2690</v>
      </c>
    </row>
    <row r="589" spans="1:45">
      <c r="A589" s="95">
        <v>45107</v>
      </c>
      <c r="B589" s="490">
        <v>50</v>
      </c>
      <c r="C589" s="486">
        <f t="shared" si="11"/>
        <v>9240</v>
      </c>
      <c r="D589" s="63">
        <v>308</v>
      </c>
      <c r="AH589" s="28">
        <v>2613</v>
      </c>
      <c r="AI589">
        <v>2380</v>
      </c>
      <c r="AJ589">
        <v>2400</v>
      </c>
      <c r="AK589">
        <v>2400</v>
      </c>
      <c r="AL589">
        <v>2560</v>
      </c>
      <c r="AM589">
        <v>2575</v>
      </c>
      <c r="AN589">
        <v>2518.5</v>
      </c>
      <c r="AO589">
        <v>2550</v>
      </c>
      <c r="AP589">
        <v>2530</v>
      </c>
      <c r="AQ589">
        <v>2540</v>
      </c>
      <c r="AR589">
        <v>2690</v>
      </c>
      <c r="AS589">
        <v>2690</v>
      </c>
    </row>
    <row r="590" spans="1:45">
      <c r="A590" s="95">
        <v>45110</v>
      </c>
      <c r="B590" s="490">
        <v>2</v>
      </c>
      <c r="C590" s="486">
        <f t="shared" si="11"/>
        <v>1110</v>
      </c>
      <c r="D590" s="63">
        <v>37</v>
      </c>
      <c r="AI590">
        <v>2345</v>
      </c>
      <c r="AJ590">
        <v>2345</v>
      </c>
      <c r="AK590">
        <v>2375</v>
      </c>
      <c r="AL590">
        <v>2450</v>
      </c>
      <c r="AM590">
        <v>2480</v>
      </c>
      <c r="AN590">
        <v>2518.5</v>
      </c>
      <c r="AO590">
        <v>2545</v>
      </c>
      <c r="AP590">
        <v>2530</v>
      </c>
      <c r="AQ590">
        <v>2540</v>
      </c>
      <c r="AR590">
        <v>2690</v>
      </c>
      <c r="AS590">
        <v>2690</v>
      </c>
    </row>
    <row r="591" spans="1:45">
      <c r="A591" s="95">
        <v>45111</v>
      </c>
      <c r="B591" s="490">
        <v>15</v>
      </c>
      <c r="C591" s="486">
        <f t="shared" si="11"/>
        <v>3750</v>
      </c>
      <c r="D591" s="63">
        <v>125</v>
      </c>
      <c r="AI591">
        <v>2345</v>
      </c>
      <c r="AJ591">
        <v>2345</v>
      </c>
      <c r="AK591">
        <v>2375</v>
      </c>
      <c r="AL591">
        <v>2435</v>
      </c>
      <c r="AM591">
        <v>2465</v>
      </c>
      <c r="AN591">
        <v>2490</v>
      </c>
      <c r="AO591">
        <v>2545</v>
      </c>
      <c r="AP591">
        <v>2530</v>
      </c>
      <c r="AQ591">
        <v>2540</v>
      </c>
      <c r="AR591">
        <v>2690</v>
      </c>
      <c r="AS591">
        <v>2690</v>
      </c>
    </row>
    <row r="592" spans="1:45">
      <c r="A592" s="95">
        <v>45112</v>
      </c>
      <c r="B592" s="490">
        <v>28</v>
      </c>
      <c r="C592" s="486">
        <f t="shared" si="11"/>
        <v>12150</v>
      </c>
      <c r="D592" s="63">
        <v>405</v>
      </c>
      <c r="AI592">
        <v>2315</v>
      </c>
      <c r="AJ592">
        <v>2325</v>
      </c>
      <c r="AK592">
        <v>2335</v>
      </c>
      <c r="AL592">
        <v>2427.5</v>
      </c>
      <c r="AM592">
        <v>2445</v>
      </c>
      <c r="AN592">
        <v>2470</v>
      </c>
      <c r="AO592">
        <v>2495</v>
      </c>
      <c r="AP592">
        <v>2510</v>
      </c>
      <c r="AQ592">
        <v>2510</v>
      </c>
      <c r="AR592">
        <v>2690</v>
      </c>
      <c r="AS592">
        <v>2690</v>
      </c>
    </row>
    <row r="593" spans="1:45">
      <c r="A593" s="95">
        <v>45113</v>
      </c>
      <c r="B593" s="490">
        <v>30</v>
      </c>
      <c r="C593" s="486">
        <f t="shared" si="11"/>
        <v>10020</v>
      </c>
      <c r="D593" s="63">
        <v>334</v>
      </c>
      <c r="AI593">
        <v>2275</v>
      </c>
      <c r="AJ593">
        <v>2280</v>
      </c>
      <c r="AK593">
        <v>2295</v>
      </c>
      <c r="AL593">
        <v>2395</v>
      </c>
      <c r="AM593">
        <v>2445.5</v>
      </c>
      <c r="AN593">
        <v>2445</v>
      </c>
      <c r="AO593">
        <v>2495</v>
      </c>
      <c r="AP593">
        <v>2500</v>
      </c>
      <c r="AQ593">
        <v>2500</v>
      </c>
      <c r="AR593">
        <v>2690</v>
      </c>
      <c r="AS593">
        <v>2690</v>
      </c>
    </row>
    <row r="594" spans="1:45">
      <c r="A594" s="95">
        <v>45114</v>
      </c>
      <c r="B594" s="490">
        <v>12</v>
      </c>
      <c r="C594" s="486">
        <f t="shared" si="11"/>
        <v>6360</v>
      </c>
      <c r="D594" s="63">
        <v>212</v>
      </c>
      <c r="AI594">
        <v>2275</v>
      </c>
      <c r="AJ594">
        <v>2280</v>
      </c>
      <c r="AK594">
        <v>2325</v>
      </c>
      <c r="AL594">
        <v>2395</v>
      </c>
      <c r="AM594">
        <v>2445.5</v>
      </c>
      <c r="AN594">
        <v>2445</v>
      </c>
      <c r="AO594">
        <v>2495</v>
      </c>
      <c r="AP594">
        <v>2505</v>
      </c>
      <c r="AQ594">
        <v>2495</v>
      </c>
      <c r="AR594">
        <v>2690</v>
      </c>
      <c r="AS594">
        <v>2690</v>
      </c>
    </row>
    <row r="595" spans="1:45">
      <c r="A595" s="95">
        <v>45117</v>
      </c>
      <c r="B595" s="490">
        <v>9</v>
      </c>
      <c r="C595" s="486">
        <f t="shared" si="11"/>
        <v>2700</v>
      </c>
      <c r="D595" s="63">
        <v>90</v>
      </c>
      <c r="AI595">
        <v>2275</v>
      </c>
      <c r="AJ595">
        <v>2260</v>
      </c>
      <c r="AK595">
        <v>2325</v>
      </c>
      <c r="AL595">
        <v>2395</v>
      </c>
      <c r="AM595">
        <v>2445.5</v>
      </c>
      <c r="AN595">
        <v>2445</v>
      </c>
      <c r="AO595">
        <v>2495</v>
      </c>
      <c r="AP595">
        <v>2505</v>
      </c>
      <c r="AQ595">
        <v>2495</v>
      </c>
      <c r="AR595">
        <v>2690</v>
      </c>
      <c r="AS595">
        <v>2690</v>
      </c>
    </row>
    <row r="596" spans="1:45">
      <c r="A596" s="95">
        <v>45118</v>
      </c>
      <c r="B596" s="490">
        <v>6</v>
      </c>
      <c r="C596" s="486">
        <f t="shared" si="11"/>
        <v>1500</v>
      </c>
      <c r="D596" s="63">
        <v>50</v>
      </c>
      <c r="AI596">
        <v>2275</v>
      </c>
      <c r="AJ596">
        <v>2260</v>
      </c>
      <c r="AK596">
        <v>2325</v>
      </c>
      <c r="AL596">
        <v>2395</v>
      </c>
      <c r="AM596">
        <v>2445.5</v>
      </c>
      <c r="AN596">
        <v>2445</v>
      </c>
      <c r="AO596">
        <v>2495</v>
      </c>
      <c r="AP596">
        <v>2505</v>
      </c>
      <c r="AQ596">
        <v>2495</v>
      </c>
      <c r="AR596">
        <v>2690</v>
      </c>
      <c r="AS596">
        <v>2690</v>
      </c>
    </row>
    <row r="597" spans="1:45">
      <c r="A597" s="95">
        <v>45119</v>
      </c>
      <c r="B597" s="490">
        <v>13</v>
      </c>
      <c r="C597" s="486">
        <f t="shared" si="11"/>
        <v>4830</v>
      </c>
      <c r="D597" s="63">
        <v>161</v>
      </c>
      <c r="AI597">
        <v>2275</v>
      </c>
      <c r="AJ597">
        <v>2260</v>
      </c>
      <c r="AK597">
        <v>2325</v>
      </c>
      <c r="AL597">
        <v>2395</v>
      </c>
      <c r="AM597">
        <v>2445.5</v>
      </c>
      <c r="AN597">
        <v>2445</v>
      </c>
      <c r="AO597">
        <v>2495</v>
      </c>
      <c r="AP597">
        <v>2505</v>
      </c>
      <c r="AQ597">
        <v>2495</v>
      </c>
      <c r="AR597">
        <v>2690</v>
      </c>
      <c r="AS597">
        <v>2690</v>
      </c>
    </row>
    <row r="598" spans="1:45">
      <c r="A598" s="95">
        <v>45120</v>
      </c>
      <c r="B598" s="490">
        <v>18</v>
      </c>
      <c r="C598" s="486">
        <f t="shared" si="11"/>
        <v>6180</v>
      </c>
      <c r="D598" s="63">
        <v>206</v>
      </c>
      <c r="AI598">
        <v>2275</v>
      </c>
      <c r="AJ598">
        <v>2260</v>
      </c>
      <c r="AK598">
        <v>2325</v>
      </c>
      <c r="AL598">
        <v>2395</v>
      </c>
      <c r="AM598">
        <v>2445.5</v>
      </c>
      <c r="AN598">
        <v>2445</v>
      </c>
      <c r="AO598">
        <v>2495</v>
      </c>
      <c r="AP598">
        <v>2505</v>
      </c>
      <c r="AQ598">
        <v>2495</v>
      </c>
      <c r="AR598">
        <v>2690</v>
      </c>
      <c r="AS598">
        <v>2690</v>
      </c>
    </row>
    <row r="599" spans="1:45">
      <c r="A599" s="95">
        <v>45121</v>
      </c>
      <c r="B599" s="490">
        <v>15</v>
      </c>
      <c r="C599" s="486">
        <f t="shared" si="11"/>
        <v>1710</v>
      </c>
      <c r="D599" s="63">
        <v>57</v>
      </c>
      <c r="AI599">
        <v>2215</v>
      </c>
      <c r="AJ599">
        <v>2245</v>
      </c>
      <c r="AK599">
        <v>2325</v>
      </c>
      <c r="AL599">
        <v>2395</v>
      </c>
      <c r="AM599">
        <v>2445.5</v>
      </c>
      <c r="AN599">
        <v>2445</v>
      </c>
      <c r="AO599">
        <v>2495</v>
      </c>
      <c r="AP599">
        <v>2505</v>
      </c>
      <c r="AQ599">
        <v>2495</v>
      </c>
      <c r="AR599">
        <v>2690</v>
      </c>
      <c r="AS599">
        <v>2690</v>
      </c>
    </row>
    <row r="600" spans="1:45">
      <c r="A600" s="95">
        <v>45124</v>
      </c>
      <c r="B600" s="490">
        <v>10</v>
      </c>
      <c r="C600" s="486">
        <f t="shared" si="11"/>
        <v>4050</v>
      </c>
      <c r="D600" s="63">
        <v>135</v>
      </c>
      <c r="AI600">
        <v>2215</v>
      </c>
      <c r="AJ600">
        <v>2245</v>
      </c>
      <c r="AK600">
        <v>2325</v>
      </c>
      <c r="AL600">
        <v>2395</v>
      </c>
      <c r="AM600">
        <v>2445.5</v>
      </c>
      <c r="AN600">
        <v>2445</v>
      </c>
      <c r="AO600">
        <v>2495</v>
      </c>
      <c r="AP600">
        <v>2505</v>
      </c>
      <c r="AQ600">
        <v>2495</v>
      </c>
      <c r="AR600">
        <v>2690</v>
      </c>
      <c r="AS600">
        <v>2690</v>
      </c>
    </row>
    <row r="601" spans="1:45">
      <c r="A601" s="95">
        <v>45125</v>
      </c>
      <c r="B601" s="490">
        <v>17</v>
      </c>
      <c r="C601" s="486">
        <f t="shared" si="11"/>
        <v>8250</v>
      </c>
      <c r="D601" s="63">
        <v>275</v>
      </c>
      <c r="AI601">
        <v>2200</v>
      </c>
      <c r="AJ601">
        <v>2245</v>
      </c>
      <c r="AK601">
        <v>2325</v>
      </c>
      <c r="AL601">
        <v>2395</v>
      </c>
      <c r="AM601">
        <v>2445.5</v>
      </c>
      <c r="AN601">
        <v>2445</v>
      </c>
      <c r="AO601">
        <v>2495</v>
      </c>
      <c r="AP601">
        <v>2505</v>
      </c>
      <c r="AQ601">
        <v>2495</v>
      </c>
      <c r="AR601">
        <v>2690</v>
      </c>
      <c r="AS601">
        <v>2690</v>
      </c>
    </row>
    <row r="602" spans="1:45">
      <c r="A602" s="95">
        <v>45126</v>
      </c>
      <c r="B602" s="490">
        <v>17</v>
      </c>
      <c r="C602" s="486">
        <f t="shared" si="11"/>
        <v>9210</v>
      </c>
      <c r="D602" s="63">
        <v>307</v>
      </c>
      <c r="AI602">
        <v>2200</v>
      </c>
      <c r="AJ602">
        <v>2225</v>
      </c>
      <c r="AK602">
        <v>2300</v>
      </c>
      <c r="AL602">
        <v>2350</v>
      </c>
      <c r="AM602">
        <v>2412.5</v>
      </c>
      <c r="AN602">
        <v>2445</v>
      </c>
      <c r="AO602">
        <v>2495</v>
      </c>
      <c r="AP602">
        <v>2505</v>
      </c>
      <c r="AQ602">
        <v>2495</v>
      </c>
      <c r="AR602">
        <v>2690</v>
      </c>
      <c r="AS602">
        <v>2690</v>
      </c>
    </row>
    <row r="603" spans="1:45">
      <c r="A603" s="95">
        <v>45127</v>
      </c>
      <c r="B603" s="490">
        <v>5</v>
      </c>
      <c r="C603" s="486">
        <f t="shared" si="11"/>
        <v>750</v>
      </c>
      <c r="D603" s="63">
        <v>25</v>
      </c>
      <c r="AI603">
        <v>2200</v>
      </c>
      <c r="AJ603">
        <v>2225</v>
      </c>
      <c r="AK603">
        <v>2300</v>
      </c>
      <c r="AL603">
        <v>2350</v>
      </c>
      <c r="AM603">
        <v>2412.5</v>
      </c>
      <c r="AN603">
        <v>2445</v>
      </c>
      <c r="AO603">
        <v>2495</v>
      </c>
      <c r="AP603">
        <v>2505</v>
      </c>
      <c r="AQ603">
        <v>2495</v>
      </c>
      <c r="AR603">
        <v>2690</v>
      </c>
      <c r="AS603">
        <v>2690</v>
      </c>
    </row>
    <row r="604" spans="1:45">
      <c r="A604" s="95">
        <v>45128</v>
      </c>
      <c r="B604" s="490">
        <v>3</v>
      </c>
      <c r="C604" s="486">
        <f t="shared" si="11"/>
        <v>5280</v>
      </c>
      <c r="D604" s="63">
        <v>176</v>
      </c>
      <c r="AI604">
        <v>2200</v>
      </c>
      <c r="AJ604">
        <v>2225</v>
      </c>
      <c r="AK604">
        <v>2300</v>
      </c>
      <c r="AL604">
        <v>2350</v>
      </c>
      <c r="AM604">
        <v>2412.5</v>
      </c>
      <c r="AN604">
        <v>2445</v>
      </c>
      <c r="AO604">
        <v>2495</v>
      </c>
      <c r="AP604">
        <v>2505</v>
      </c>
      <c r="AQ604">
        <v>2495</v>
      </c>
      <c r="AR604">
        <v>2690</v>
      </c>
      <c r="AS604">
        <v>2690</v>
      </c>
    </row>
    <row r="605" spans="1:45">
      <c r="A605" s="95">
        <v>45131</v>
      </c>
      <c r="B605" s="490">
        <v>22</v>
      </c>
      <c r="C605" s="486">
        <f t="shared" si="11"/>
        <v>8790</v>
      </c>
      <c r="D605" s="63">
        <v>293</v>
      </c>
      <c r="AI605">
        <v>2200</v>
      </c>
      <c r="AJ605">
        <v>2235</v>
      </c>
      <c r="AK605">
        <v>2307.5</v>
      </c>
      <c r="AL605">
        <v>2350</v>
      </c>
      <c r="AM605">
        <v>2412.5</v>
      </c>
      <c r="AN605">
        <v>2445</v>
      </c>
      <c r="AO605">
        <v>2495</v>
      </c>
      <c r="AP605">
        <v>2505</v>
      </c>
      <c r="AQ605">
        <v>2495</v>
      </c>
      <c r="AR605">
        <v>2690</v>
      </c>
      <c r="AS605">
        <v>2690</v>
      </c>
    </row>
    <row r="606" spans="1:45">
      <c r="A606" s="95">
        <v>45132</v>
      </c>
      <c r="B606" s="490">
        <v>11</v>
      </c>
      <c r="C606" s="486">
        <f t="shared" si="11"/>
        <v>6360</v>
      </c>
      <c r="D606" s="63">
        <v>212</v>
      </c>
      <c r="AI606">
        <v>2212.5</v>
      </c>
      <c r="AJ606">
        <v>2255</v>
      </c>
      <c r="AK606">
        <v>2307.5</v>
      </c>
      <c r="AL606">
        <v>2350</v>
      </c>
      <c r="AM606">
        <v>2412.5</v>
      </c>
      <c r="AN606">
        <v>2460</v>
      </c>
      <c r="AO606">
        <v>2505</v>
      </c>
      <c r="AP606">
        <v>2515</v>
      </c>
      <c r="AQ606">
        <v>2505</v>
      </c>
      <c r="AR606">
        <v>2690</v>
      </c>
      <c r="AS606">
        <v>2690</v>
      </c>
    </row>
    <row r="607" spans="1:45">
      <c r="A607" s="95">
        <v>45133</v>
      </c>
      <c r="B607" s="490">
        <v>2</v>
      </c>
      <c r="C607" s="486">
        <f t="shared" si="11"/>
        <v>750</v>
      </c>
      <c r="D607" s="63">
        <v>25</v>
      </c>
      <c r="AI607">
        <v>2212.5</v>
      </c>
      <c r="AJ607">
        <v>2255</v>
      </c>
      <c r="AK607">
        <v>2307.5</v>
      </c>
      <c r="AL607">
        <v>2350</v>
      </c>
      <c r="AM607">
        <v>2412.5</v>
      </c>
      <c r="AN607">
        <v>2460</v>
      </c>
      <c r="AO607">
        <v>2505</v>
      </c>
      <c r="AP607">
        <v>2515</v>
      </c>
      <c r="AQ607">
        <v>2505</v>
      </c>
      <c r="AR607">
        <v>2690</v>
      </c>
      <c r="AS607">
        <v>2690</v>
      </c>
    </row>
    <row r="608" spans="1:45">
      <c r="A608" s="95">
        <v>45134</v>
      </c>
      <c r="B608" s="490">
        <v>11</v>
      </c>
      <c r="C608" s="486">
        <f t="shared" si="11"/>
        <v>2040</v>
      </c>
      <c r="D608" s="63">
        <v>68</v>
      </c>
      <c r="AI608">
        <v>2230</v>
      </c>
      <c r="AJ608">
        <v>2270</v>
      </c>
      <c r="AK608">
        <v>2317.5</v>
      </c>
      <c r="AL608">
        <v>2365</v>
      </c>
      <c r="AM608">
        <v>2412.5</v>
      </c>
      <c r="AN608">
        <v>2460</v>
      </c>
      <c r="AO608">
        <v>2505</v>
      </c>
      <c r="AP608">
        <v>2515</v>
      </c>
      <c r="AQ608">
        <v>2505</v>
      </c>
      <c r="AR608">
        <v>2690</v>
      </c>
      <c r="AS608">
        <v>2690</v>
      </c>
    </row>
    <row r="609" spans="1:45">
      <c r="A609" s="95">
        <v>45135</v>
      </c>
      <c r="B609" s="490">
        <v>10</v>
      </c>
      <c r="C609" s="486">
        <f t="shared" si="11"/>
        <v>2760</v>
      </c>
      <c r="D609" s="63">
        <v>92</v>
      </c>
      <c r="AI609">
        <v>2230</v>
      </c>
      <c r="AJ609">
        <v>2345</v>
      </c>
      <c r="AK609">
        <v>2317.5</v>
      </c>
      <c r="AL609">
        <v>2365</v>
      </c>
      <c r="AM609">
        <v>2412.5</v>
      </c>
      <c r="AN609">
        <v>2460</v>
      </c>
      <c r="AO609">
        <v>2505</v>
      </c>
      <c r="AP609">
        <v>2515</v>
      </c>
      <c r="AQ609">
        <v>2505</v>
      </c>
      <c r="AR609">
        <v>2690</v>
      </c>
      <c r="AS609">
        <v>2690</v>
      </c>
    </row>
    <row r="610" spans="1:45">
      <c r="A610" s="95">
        <v>45138</v>
      </c>
      <c r="B610" s="490">
        <v>8</v>
      </c>
      <c r="C610" s="486">
        <f t="shared" si="11"/>
        <v>1380</v>
      </c>
      <c r="D610" s="63">
        <v>46</v>
      </c>
      <c r="AI610" s="28">
        <v>2235.5</v>
      </c>
      <c r="AJ610">
        <v>2315</v>
      </c>
      <c r="AK610">
        <v>2317.5</v>
      </c>
      <c r="AL610">
        <v>2365</v>
      </c>
      <c r="AM610">
        <v>2412.5</v>
      </c>
      <c r="AN610">
        <v>2460</v>
      </c>
      <c r="AO610">
        <v>2505</v>
      </c>
      <c r="AP610">
        <v>2515</v>
      </c>
      <c r="AQ610">
        <v>2505</v>
      </c>
      <c r="AR610">
        <v>2690</v>
      </c>
      <c r="AS610">
        <v>2690</v>
      </c>
    </row>
    <row r="611" spans="1:45">
      <c r="A611" s="95">
        <v>45139</v>
      </c>
      <c r="C611" s="486">
        <f t="shared" si="11"/>
        <v>0</v>
      </c>
      <c r="AJ611">
        <v>2275</v>
      </c>
      <c r="AK611">
        <v>2317.5</v>
      </c>
      <c r="AL611">
        <v>2375</v>
      </c>
      <c r="AM611">
        <v>2412.5</v>
      </c>
      <c r="AN611">
        <v>2460</v>
      </c>
      <c r="AO611">
        <v>2505</v>
      </c>
      <c r="AP611">
        <v>2515</v>
      </c>
      <c r="AQ611">
        <v>2505</v>
      </c>
      <c r="AR611">
        <v>2690</v>
      </c>
      <c r="AS611">
        <v>2690</v>
      </c>
    </row>
    <row r="612" spans="1:45">
      <c r="A612" s="95">
        <v>45140</v>
      </c>
      <c r="B612" s="490">
        <v>22</v>
      </c>
      <c r="C612" s="486">
        <f t="shared" si="11"/>
        <v>4680</v>
      </c>
      <c r="D612" s="63">
        <v>156</v>
      </c>
      <c r="AJ612">
        <v>2255</v>
      </c>
      <c r="AK612">
        <v>2317.5</v>
      </c>
      <c r="AL612">
        <v>2375</v>
      </c>
      <c r="AM612">
        <v>2440</v>
      </c>
      <c r="AN612">
        <v>2460</v>
      </c>
      <c r="AO612">
        <v>2505</v>
      </c>
      <c r="AP612">
        <v>2515</v>
      </c>
      <c r="AQ612">
        <v>2505</v>
      </c>
      <c r="AR612">
        <v>2690</v>
      </c>
      <c r="AS612">
        <v>2690</v>
      </c>
    </row>
    <row r="613" spans="1:45">
      <c r="A613" s="95">
        <v>45141</v>
      </c>
      <c r="B613" s="490">
        <v>20</v>
      </c>
      <c r="C613" s="486">
        <f t="shared" si="11"/>
        <v>11760</v>
      </c>
      <c r="D613" s="63">
        <v>392</v>
      </c>
      <c r="AJ613">
        <v>2210</v>
      </c>
      <c r="AK613">
        <v>2275</v>
      </c>
      <c r="AL613">
        <v>2355</v>
      </c>
      <c r="AM613">
        <v>2400</v>
      </c>
      <c r="AN613">
        <v>2440</v>
      </c>
      <c r="AO613">
        <v>2505</v>
      </c>
      <c r="AP613">
        <v>2515</v>
      </c>
      <c r="AQ613">
        <v>2505</v>
      </c>
      <c r="AR613">
        <v>2690</v>
      </c>
      <c r="AS613">
        <v>2690</v>
      </c>
    </row>
    <row r="614" spans="1:45">
      <c r="A614" s="95">
        <v>45142</v>
      </c>
      <c r="B614" s="490">
        <v>43</v>
      </c>
      <c r="C614" s="486">
        <f t="shared" si="11"/>
        <v>4440</v>
      </c>
      <c r="D614" s="63">
        <v>148</v>
      </c>
      <c r="AJ614">
        <v>2210</v>
      </c>
      <c r="AK614">
        <v>2275</v>
      </c>
      <c r="AL614">
        <v>2355</v>
      </c>
      <c r="AM614">
        <v>2400</v>
      </c>
      <c r="AN614">
        <v>2440</v>
      </c>
      <c r="AO614">
        <v>2505</v>
      </c>
      <c r="AP614">
        <v>2515</v>
      </c>
      <c r="AQ614">
        <v>2505</v>
      </c>
      <c r="AR614">
        <v>2690</v>
      </c>
      <c r="AS614">
        <v>2690</v>
      </c>
    </row>
    <row r="615" spans="1:45">
      <c r="A615" s="95">
        <v>45145</v>
      </c>
      <c r="B615" s="490">
        <v>7</v>
      </c>
      <c r="C615" s="486">
        <f t="shared" si="11"/>
        <v>6600</v>
      </c>
      <c r="D615" s="63">
        <v>220</v>
      </c>
      <c r="AJ615">
        <v>2210</v>
      </c>
      <c r="AK615">
        <v>2275</v>
      </c>
      <c r="AL615">
        <v>2355</v>
      </c>
      <c r="AM615">
        <v>2400</v>
      </c>
      <c r="AN615">
        <v>2440</v>
      </c>
      <c r="AO615">
        <v>2505</v>
      </c>
      <c r="AP615">
        <v>2515</v>
      </c>
      <c r="AQ615">
        <v>2505</v>
      </c>
      <c r="AR615">
        <v>2690</v>
      </c>
      <c r="AS615">
        <v>2690</v>
      </c>
    </row>
    <row r="616" spans="1:45">
      <c r="A616" s="95">
        <v>45146</v>
      </c>
      <c r="B616" s="490">
        <v>25</v>
      </c>
      <c r="C616" s="486">
        <f t="shared" si="11"/>
        <v>30600</v>
      </c>
      <c r="D616" s="63">
        <v>1020</v>
      </c>
      <c r="AJ616">
        <v>2240</v>
      </c>
      <c r="AK616">
        <v>2260</v>
      </c>
      <c r="AL616">
        <v>2350</v>
      </c>
      <c r="AM616">
        <v>2395</v>
      </c>
      <c r="AN616">
        <v>2425</v>
      </c>
      <c r="AO616">
        <v>2500</v>
      </c>
      <c r="AP616">
        <v>2500</v>
      </c>
      <c r="AQ616">
        <v>2500</v>
      </c>
      <c r="AR616">
        <v>2690</v>
      </c>
      <c r="AS616">
        <v>2690</v>
      </c>
    </row>
    <row r="617" spans="1:45" ht="14.65" thickBot="1">
      <c r="A617" s="95">
        <v>45147</v>
      </c>
      <c r="B617" s="490">
        <v>16</v>
      </c>
      <c r="C617" s="486">
        <f t="shared" si="11"/>
        <v>5580</v>
      </c>
      <c r="D617" s="63">
        <v>186</v>
      </c>
      <c r="AJ617" s="668">
        <v>2240</v>
      </c>
      <c r="AK617" s="668">
        <v>2250</v>
      </c>
      <c r="AL617" s="668">
        <v>2350</v>
      </c>
      <c r="AM617" s="668">
        <v>2355</v>
      </c>
      <c r="AN617" s="668">
        <v>2385</v>
      </c>
      <c r="AO617" s="668">
        <v>2500</v>
      </c>
      <c r="AP617" s="668">
        <v>2500</v>
      </c>
      <c r="AQ617" s="668">
        <v>2500</v>
      </c>
      <c r="AR617" s="668">
        <v>2690</v>
      </c>
      <c r="AS617" s="829">
        <v>2690</v>
      </c>
    </row>
    <row r="618" spans="1:45">
      <c r="A618" s="95">
        <v>45148</v>
      </c>
      <c r="B618" s="490">
        <v>39</v>
      </c>
      <c r="C618" s="486">
        <f t="shared" si="11"/>
        <v>10320</v>
      </c>
      <c r="D618" s="63">
        <v>344</v>
      </c>
      <c r="AJ618">
        <v>2160</v>
      </c>
      <c r="AK618">
        <v>2157.5</v>
      </c>
      <c r="AL618">
        <v>2262.5</v>
      </c>
      <c r="AM618">
        <v>2330</v>
      </c>
      <c r="AN618">
        <v>2325</v>
      </c>
      <c r="AO618">
        <v>2500</v>
      </c>
      <c r="AP618">
        <v>2500</v>
      </c>
      <c r="AQ618">
        <v>2500</v>
      </c>
      <c r="AR618">
        <v>2690</v>
      </c>
      <c r="AS618">
        <v>2690</v>
      </c>
    </row>
    <row r="619" spans="1:45">
      <c r="A619" s="95">
        <v>45149</v>
      </c>
      <c r="B619" s="490">
        <v>17</v>
      </c>
      <c r="C619" s="486">
        <f t="shared" si="11"/>
        <v>4110</v>
      </c>
      <c r="D619" s="63">
        <v>137</v>
      </c>
      <c r="AJ619">
        <v>2160</v>
      </c>
      <c r="AK619">
        <v>2157.5</v>
      </c>
      <c r="AL619">
        <v>2275</v>
      </c>
      <c r="AM619">
        <v>2355</v>
      </c>
      <c r="AN619">
        <v>2325</v>
      </c>
      <c r="AO619">
        <v>2500</v>
      </c>
      <c r="AP619">
        <v>2500</v>
      </c>
      <c r="AQ619">
        <v>2500</v>
      </c>
      <c r="AR619">
        <v>2690</v>
      </c>
      <c r="AS619">
        <v>2690</v>
      </c>
    </row>
    <row r="620" spans="1:45">
      <c r="A620" s="95">
        <v>45152</v>
      </c>
      <c r="B620" s="490">
        <v>4</v>
      </c>
      <c r="C620" s="486">
        <f t="shared" si="11"/>
        <v>270</v>
      </c>
      <c r="D620" s="63">
        <v>9</v>
      </c>
      <c r="AJ620">
        <v>2160</v>
      </c>
      <c r="AK620">
        <v>2157.5</v>
      </c>
      <c r="AL620">
        <v>2275</v>
      </c>
      <c r="AM620">
        <v>2355</v>
      </c>
      <c r="AN620">
        <v>2325</v>
      </c>
      <c r="AO620">
        <v>2500</v>
      </c>
      <c r="AP620">
        <v>2500</v>
      </c>
      <c r="AQ620">
        <v>2500</v>
      </c>
      <c r="AR620">
        <v>2690</v>
      </c>
      <c r="AS620">
        <v>2690</v>
      </c>
    </row>
    <row r="621" spans="1:45">
      <c r="A621" s="95">
        <v>45153</v>
      </c>
      <c r="B621" s="490">
        <v>29</v>
      </c>
      <c r="C621" s="486">
        <f t="shared" si="11"/>
        <v>4320</v>
      </c>
      <c r="D621" s="63">
        <v>144</v>
      </c>
      <c r="AJ621">
        <v>2365</v>
      </c>
      <c r="AK621">
        <v>2364.5</v>
      </c>
      <c r="AL621">
        <v>2415</v>
      </c>
      <c r="AM621">
        <v>2480</v>
      </c>
      <c r="AN621">
        <v>2485</v>
      </c>
      <c r="AO621">
        <v>2500</v>
      </c>
      <c r="AP621">
        <v>2500</v>
      </c>
      <c r="AQ621">
        <v>2500</v>
      </c>
      <c r="AR621">
        <v>2690</v>
      </c>
      <c r="AS621">
        <v>2690</v>
      </c>
    </row>
    <row r="622" spans="1:45">
      <c r="A622" s="95">
        <v>45154</v>
      </c>
      <c r="B622" s="490">
        <v>15</v>
      </c>
      <c r="C622" s="486">
        <f t="shared" si="11"/>
        <v>3690</v>
      </c>
      <c r="D622" s="63">
        <v>123</v>
      </c>
      <c r="AJ622">
        <v>2310</v>
      </c>
      <c r="AK622">
        <v>2335</v>
      </c>
      <c r="AL622">
        <v>2375</v>
      </c>
      <c r="AM622">
        <v>2425</v>
      </c>
      <c r="AN622">
        <v>2425</v>
      </c>
      <c r="AO622">
        <v>2500</v>
      </c>
      <c r="AP622">
        <v>2500</v>
      </c>
      <c r="AQ622">
        <v>2500</v>
      </c>
      <c r="AR622">
        <v>2690</v>
      </c>
      <c r="AS622">
        <v>2690</v>
      </c>
    </row>
    <row r="623" spans="1:45">
      <c r="A623" s="95">
        <v>45155</v>
      </c>
      <c r="B623" s="490">
        <v>30</v>
      </c>
      <c r="C623" s="486">
        <f t="shared" si="11"/>
        <v>5730</v>
      </c>
      <c r="D623" s="63">
        <v>191</v>
      </c>
      <c r="AJ623">
        <v>2350</v>
      </c>
      <c r="AK623">
        <v>2335</v>
      </c>
      <c r="AL623">
        <v>2395</v>
      </c>
      <c r="AM623">
        <v>2450</v>
      </c>
      <c r="AN623">
        <v>2455</v>
      </c>
      <c r="AO623">
        <v>2500</v>
      </c>
      <c r="AP623">
        <v>2500</v>
      </c>
      <c r="AQ623">
        <v>2500</v>
      </c>
      <c r="AR623">
        <v>2690</v>
      </c>
      <c r="AS623">
        <v>2690</v>
      </c>
    </row>
    <row r="624" spans="1:45">
      <c r="A624" s="95">
        <v>45156</v>
      </c>
      <c r="B624" s="490">
        <v>28</v>
      </c>
      <c r="C624" s="486">
        <f t="shared" si="11"/>
        <v>6090</v>
      </c>
      <c r="D624" s="63">
        <v>203</v>
      </c>
      <c r="AJ624">
        <v>2350</v>
      </c>
      <c r="AK624">
        <v>2335</v>
      </c>
      <c r="AL624">
        <v>2380</v>
      </c>
      <c r="AM624">
        <v>2450</v>
      </c>
      <c r="AN624">
        <v>2455</v>
      </c>
      <c r="AO624">
        <v>2500</v>
      </c>
      <c r="AP624">
        <v>2500</v>
      </c>
      <c r="AQ624">
        <v>2500</v>
      </c>
      <c r="AR624">
        <v>2690</v>
      </c>
      <c r="AS624">
        <v>2690</v>
      </c>
    </row>
    <row r="625" spans="1:47">
      <c r="A625" s="95">
        <v>45159</v>
      </c>
      <c r="B625" s="490">
        <v>2</v>
      </c>
      <c r="C625" s="486">
        <f t="shared" si="11"/>
        <v>210</v>
      </c>
      <c r="D625" s="63">
        <v>7</v>
      </c>
      <c r="AJ625">
        <v>2320</v>
      </c>
      <c r="AK625">
        <v>2320</v>
      </c>
      <c r="AL625">
        <v>2370</v>
      </c>
      <c r="AM625">
        <v>2450</v>
      </c>
      <c r="AN625">
        <v>2455</v>
      </c>
      <c r="AO625">
        <v>2500</v>
      </c>
      <c r="AP625">
        <v>2500</v>
      </c>
      <c r="AQ625">
        <v>2500</v>
      </c>
      <c r="AR625">
        <v>2690</v>
      </c>
      <c r="AS625">
        <v>2690</v>
      </c>
    </row>
    <row r="626" spans="1:47">
      <c r="A626" s="95">
        <v>45160</v>
      </c>
      <c r="B626" s="490">
        <v>20</v>
      </c>
      <c r="C626" s="486">
        <f t="shared" si="11"/>
        <v>10350</v>
      </c>
      <c r="D626" s="63">
        <v>345</v>
      </c>
      <c r="AJ626">
        <v>2320</v>
      </c>
      <c r="AK626">
        <v>2320</v>
      </c>
      <c r="AL626">
        <v>2360</v>
      </c>
      <c r="AM626">
        <v>2390</v>
      </c>
      <c r="AN626">
        <v>2412.5</v>
      </c>
      <c r="AO626">
        <v>2500</v>
      </c>
      <c r="AP626">
        <v>2500</v>
      </c>
      <c r="AQ626">
        <v>2500</v>
      </c>
      <c r="AR626">
        <v>2690</v>
      </c>
      <c r="AS626">
        <v>2690</v>
      </c>
    </row>
    <row r="627" spans="1:47">
      <c r="A627" s="95">
        <v>45161</v>
      </c>
      <c r="B627" s="490">
        <v>14</v>
      </c>
      <c r="C627" s="486">
        <f t="shared" si="11"/>
        <v>5850</v>
      </c>
      <c r="D627" s="63">
        <v>195</v>
      </c>
      <c r="AJ627">
        <v>2320</v>
      </c>
      <c r="AK627">
        <v>2320</v>
      </c>
      <c r="AL627">
        <v>2377.5</v>
      </c>
      <c r="AM627">
        <v>2410</v>
      </c>
      <c r="AN627">
        <v>2420</v>
      </c>
      <c r="AO627">
        <v>2500</v>
      </c>
      <c r="AP627">
        <v>2500</v>
      </c>
      <c r="AQ627">
        <v>2500</v>
      </c>
      <c r="AR627">
        <v>2690</v>
      </c>
      <c r="AS627">
        <v>2690</v>
      </c>
    </row>
    <row r="628" spans="1:47">
      <c r="A628" s="95">
        <v>45162</v>
      </c>
      <c r="B628" s="490">
        <v>5</v>
      </c>
      <c r="C628" s="486">
        <f t="shared" si="11"/>
        <v>2160</v>
      </c>
      <c r="D628" s="63">
        <v>72</v>
      </c>
      <c r="AJ628">
        <v>2320</v>
      </c>
      <c r="AK628">
        <v>2320</v>
      </c>
      <c r="AL628">
        <v>2377.5</v>
      </c>
      <c r="AM628">
        <v>2410</v>
      </c>
      <c r="AN628">
        <v>2420</v>
      </c>
      <c r="AO628">
        <v>2500</v>
      </c>
      <c r="AP628">
        <v>2500</v>
      </c>
      <c r="AQ628">
        <v>2500</v>
      </c>
      <c r="AR628">
        <v>2690</v>
      </c>
      <c r="AS628">
        <v>2690</v>
      </c>
    </row>
    <row r="629" spans="1:47">
      <c r="A629" s="95">
        <v>45163</v>
      </c>
      <c r="B629" s="490">
        <v>2</v>
      </c>
      <c r="C629" s="486">
        <f t="shared" si="11"/>
        <v>120</v>
      </c>
      <c r="D629" s="63">
        <v>4</v>
      </c>
      <c r="AJ629">
        <v>2320</v>
      </c>
      <c r="AK629">
        <v>2320</v>
      </c>
      <c r="AL629">
        <v>2377.5</v>
      </c>
      <c r="AM629">
        <v>2410</v>
      </c>
      <c r="AN629">
        <v>2420</v>
      </c>
      <c r="AO629">
        <v>2500</v>
      </c>
      <c r="AP629">
        <v>2500</v>
      </c>
      <c r="AQ629">
        <v>2500</v>
      </c>
      <c r="AR629">
        <v>2690</v>
      </c>
      <c r="AS629">
        <v>2690</v>
      </c>
    </row>
    <row r="630" spans="1:47">
      <c r="A630" s="103">
        <v>45166</v>
      </c>
      <c r="B630" s="490">
        <v>4</v>
      </c>
      <c r="C630" s="486">
        <f t="shared" si="11"/>
        <v>330</v>
      </c>
      <c r="D630" s="63">
        <v>11</v>
      </c>
      <c r="AJ630">
        <v>2320</v>
      </c>
      <c r="AK630">
        <v>2320</v>
      </c>
      <c r="AL630">
        <v>2377.5</v>
      </c>
      <c r="AM630">
        <v>2410</v>
      </c>
      <c r="AN630">
        <v>2420</v>
      </c>
      <c r="AO630">
        <v>2500</v>
      </c>
      <c r="AP630">
        <v>2500</v>
      </c>
      <c r="AQ630">
        <v>2500</v>
      </c>
      <c r="AR630">
        <v>2690</v>
      </c>
      <c r="AS630">
        <v>2690</v>
      </c>
    </row>
    <row r="631" spans="1:47">
      <c r="A631" s="95">
        <v>45167</v>
      </c>
      <c r="B631" s="490">
        <v>11</v>
      </c>
      <c r="C631" s="486">
        <f t="shared" si="11"/>
        <v>1890</v>
      </c>
      <c r="D631" s="63">
        <v>63</v>
      </c>
      <c r="AJ631">
        <v>2320</v>
      </c>
      <c r="AK631">
        <v>2320</v>
      </c>
      <c r="AL631">
        <v>2377.5</v>
      </c>
      <c r="AM631">
        <v>2410</v>
      </c>
      <c r="AN631">
        <v>2420</v>
      </c>
      <c r="AO631">
        <v>2500</v>
      </c>
      <c r="AP631">
        <v>2500</v>
      </c>
      <c r="AQ631">
        <v>2500</v>
      </c>
      <c r="AR631">
        <v>2690</v>
      </c>
      <c r="AS631">
        <v>2690</v>
      </c>
    </row>
    <row r="632" spans="1:47">
      <c r="A632" s="95">
        <v>45168</v>
      </c>
      <c r="B632" s="490">
        <v>26</v>
      </c>
      <c r="C632" s="486">
        <f t="shared" si="11"/>
        <v>12150</v>
      </c>
      <c r="D632" s="63">
        <v>405</v>
      </c>
      <c r="AJ632">
        <v>2320</v>
      </c>
      <c r="AK632">
        <v>2340</v>
      </c>
      <c r="AL632">
        <v>2345</v>
      </c>
      <c r="AM632">
        <v>2425</v>
      </c>
      <c r="AN632">
        <v>2445</v>
      </c>
      <c r="AO632">
        <v>2465</v>
      </c>
      <c r="AP632">
        <v>2485</v>
      </c>
      <c r="AQ632">
        <v>2455</v>
      </c>
      <c r="AR632">
        <v>2690</v>
      </c>
      <c r="AS632">
        <v>2690</v>
      </c>
    </row>
    <row r="633" spans="1:47">
      <c r="A633" s="95">
        <v>45169</v>
      </c>
      <c r="B633" s="490">
        <v>20</v>
      </c>
      <c r="C633" s="486">
        <f t="shared" si="11"/>
        <v>3750</v>
      </c>
      <c r="D633" s="63">
        <v>125</v>
      </c>
      <c r="AJ633">
        <v>2303</v>
      </c>
      <c r="AK633">
        <v>2302</v>
      </c>
      <c r="AL633">
        <v>2345</v>
      </c>
      <c r="AM633">
        <v>2400</v>
      </c>
      <c r="AN633">
        <v>2425</v>
      </c>
      <c r="AO633">
        <v>2440</v>
      </c>
      <c r="AP633">
        <v>2460</v>
      </c>
      <c r="AQ633">
        <v>2455</v>
      </c>
      <c r="AR633">
        <v>2690</v>
      </c>
      <c r="AS633">
        <v>2690</v>
      </c>
    </row>
    <row r="634" spans="1:47">
      <c r="A634" s="95">
        <v>45170</v>
      </c>
      <c r="B634" s="490">
        <v>19</v>
      </c>
      <c r="C634" s="486">
        <f t="shared" si="11"/>
        <v>5550</v>
      </c>
      <c r="D634" s="63">
        <v>185</v>
      </c>
      <c r="AK634">
        <v>2315</v>
      </c>
      <c r="AL634">
        <v>2345</v>
      </c>
      <c r="AM634">
        <v>2410</v>
      </c>
      <c r="AN634">
        <v>2440</v>
      </c>
      <c r="AO634">
        <v>2460</v>
      </c>
      <c r="AP634">
        <v>2475</v>
      </c>
      <c r="AQ634">
        <v>2445</v>
      </c>
      <c r="AR634">
        <v>2690</v>
      </c>
      <c r="AS634">
        <v>2690</v>
      </c>
    </row>
    <row r="635" spans="1:47">
      <c r="A635" s="95">
        <v>45173</v>
      </c>
      <c r="B635" s="490">
        <v>2</v>
      </c>
      <c r="C635" s="486">
        <f t="shared" si="11"/>
        <v>60</v>
      </c>
      <c r="D635" s="63">
        <v>2</v>
      </c>
      <c r="AK635">
        <v>2305</v>
      </c>
      <c r="AL635">
        <v>2335</v>
      </c>
      <c r="AM635">
        <v>2405</v>
      </c>
      <c r="AN635">
        <v>2425</v>
      </c>
      <c r="AO635">
        <v>2445</v>
      </c>
      <c r="AP635">
        <v>2445</v>
      </c>
      <c r="AQ635">
        <v>2425</v>
      </c>
      <c r="AR635">
        <v>2690</v>
      </c>
      <c r="AS635">
        <v>2690</v>
      </c>
    </row>
    <row r="636" spans="1:47">
      <c r="A636" s="95">
        <v>45174</v>
      </c>
      <c r="B636" s="490">
        <v>14</v>
      </c>
      <c r="C636" s="486">
        <f t="shared" si="11"/>
        <v>6600</v>
      </c>
      <c r="D636" s="63">
        <v>220</v>
      </c>
      <c r="AK636">
        <v>2320</v>
      </c>
      <c r="AL636">
        <v>2345</v>
      </c>
      <c r="AM636">
        <v>2435</v>
      </c>
      <c r="AN636">
        <v>2445</v>
      </c>
      <c r="AO636">
        <v>2445</v>
      </c>
      <c r="AP636">
        <v>2445</v>
      </c>
      <c r="AQ636">
        <v>2425</v>
      </c>
      <c r="AR636">
        <v>2550</v>
      </c>
      <c r="AS636">
        <v>2690</v>
      </c>
    </row>
    <row r="637" spans="1:47">
      <c r="A637" s="95">
        <v>45175</v>
      </c>
      <c r="B637" s="490">
        <v>11</v>
      </c>
      <c r="C637" s="486">
        <f t="shared" si="11"/>
        <v>1950</v>
      </c>
      <c r="D637" s="63">
        <v>65</v>
      </c>
      <c r="AK637">
        <v>2335</v>
      </c>
      <c r="AL637">
        <v>2370</v>
      </c>
      <c r="AM637">
        <v>2435</v>
      </c>
      <c r="AN637">
        <v>2445</v>
      </c>
      <c r="AO637">
        <v>2445</v>
      </c>
      <c r="AP637">
        <v>2445</v>
      </c>
      <c r="AQ637">
        <v>2425</v>
      </c>
      <c r="AR637">
        <v>2435</v>
      </c>
      <c r="AS637">
        <v>2542.5</v>
      </c>
    </row>
    <row r="638" spans="1:47">
      <c r="A638" s="103">
        <v>45176</v>
      </c>
      <c r="C638" s="486">
        <f t="shared" si="11"/>
        <v>0</v>
      </c>
      <c r="AK638" s="189">
        <v>2335</v>
      </c>
      <c r="AL638" s="189">
        <v>2370</v>
      </c>
      <c r="AM638" s="189">
        <v>2435</v>
      </c>
      <c r="AN638" s="189">
        <v>2445</v>
      </c>
      <c r="AO638" s="189">
        <v>2445</v>
      </c>
      <c r="AP638" s="189">
        <v>2445</v>
      </c>
      <c r="AQ638" s="189">
        <v>2425</v>
      </c>
      <c r="AR638" s="189">
        <v>2435</v>
      </c>
      <c r="AS638" s="189">
        <v>2542.5</v>
      </c>
    </row>
    <row r="639" spans="1:47">
      <c r="A639" s="95">
        <v>45177</v>
      </c>
      <c r="B639" s="490">
        <v>0</v>
      </c>
      <c r="C639" s="486">
        <f t="shared" si="11"/>
        <v>0</v>
      </c>
      <c r="D639" s="63">
        <v>0</v>
      </c>
      <c r="AK639">
        <v>2335</v>
      </c>
      <c r="AL639">
        <v>2370</v>
      </c>
      <c r="AM639">
        <v>2435</v>
      </c>
      <c r="AN639">
        <v>2445</v>
      </c>
      <c r="AO639">
        <v>2445</v>
      </c>
      <c r="AP639">
        <v>2445</v>
      </c>
      <c r="AQ639">
        <v>2425</v>
      </c>
      <c r="AR639">
        <v>2435</v>
      </c>
      <c r="AS639">
        <v>2450</v>
      </c>
      <c r="AT639">
        <v>2460</v>
      </c>
      <c r="AU639">
        <v>2460</v>
      </c>
    </row>
    <row r="640" spans="1:47">
      <c r="A640" s="95">
        <v>45180</v>
      </c>
      <c r="B640" s="490">
        <v>7</v>
      </c>
      <c r="C640" s="486">
        <f t="shared" si="11"/>
        <v>7380</v>
      </c>
      <c r="D640" s="63">
        <v>246</v>
      </c>
      <c r="AK640">
        <v>2335</v>
      </c>
      <c r="AL640">
        <v>2375</v>
      </c>
      <c r="AM640">
        <v>2435</v>
      </c>
      <c r="AN640">
        <v>2455</v>
      </c>
      <c r="AO640">
        <v>2445</v>
      </c>
      <c r="AP640">
        <v>2445</v>
      </c>
      <c r="AQ640">
        <v>2425</v>
      </c>
      <c r="AR640">
        <v>2435</v>
      </c>
      <c r="AS640">
        <v>2450</v>
      </c>
      <c r="AT640">
        <v>2460</v>
      </c>
      <c r="AU640">
        <v>2460</v>
      </c>
    </row>
    <row r="641" spans="1:53">
      <c r="A641" s="95">
        <v>45181</v>
      </c>
      <c r="B641" s="490">
        <v>22</v>
      </c>
      <c r="C641" s="486">
        <f t="shared" si="11"/>
        <v>9720</v>
      </c>
      <c r="D641" s="63">
        <v>324</v>
      </c>
      <c r="AK641">
        <v>2335</v>
      </c>
      <c r="AL641">
        <v>2340</v>
      </c>
      <c r="AM641">
        <v>2400</v>
      </c>
      <c r="AN641">
        <v>2455</v>
      </c>
      <c r="AO641">
        <v>2445</v>
      </c>
      <c r="AP641">
        <v>2445</v>
      </c>
      <c r="AQ641">
        <v>2425</v>
      </c>
      <c r="AR641">
        <v>2435</v>
      </c>
      <c r="AS641">
        <v>2450</v>
      </c>
      <c r="AT641">
        <v>2460</v>
      </c>
      <c r="AU641">
        <v>2460</v>
      </c>
    </row>
    <row r="642" spans="1:53">
      <c r="A642" s="95">
        <v>45182</v>
      </c>
      <c r="B642" s="490">
        <v>21</v>
      </c>
      <c r="C642" s="486">
        <f t="shared" si="11"/>
        <v>5130</v>
      </c>
      <c r="D642" s="63">
        <v>171</v>
      </c>
      <c r="AK642">
        <v>2335</v>
      </c>
      <c r="AL642">
        <v>2382.5</v>
      </c>
      <c r="AM642">
        <v>2425</v>
      </c>
      <c r="AN642">
        <v>2455</v>
      </c>
      <c r="AO642">
        <v>2445</v>
      </c>
      <c r="AP642">
        <v>2445</v>
      </c>
      <c r="AQ642">
        <v>2425</v>
      </c>
      <c r="AR642">
        <v>2435</v>
      </c>
      <c r="AS642">
        <v>2450</v>
      </c>
      <c r="AT642">
        <v>2460</v>
      </c>
      <c r="AU642">
        <v>2460</v>
      </c>
    </row>
    <row r="643" spans="1:53">
      <c r="A643" s="95">
        <v>45183</v>
      </c>
      <c r="B643" s="490">
        <v>14</v>
      </c>
      <c r="C643" s="486">
        <f t="shared" si="11"/>
        <v>4320</v>
      </c>
      <c r="D643" s="63">
        <v>144</v>
      </c>
      <c r="AK643">
        <v>2335</v>
      </c>
      <c r="AL643">
        <v>2370</v>
      </c>
      <c r="AM643">
        <v>2450</v>
      </c>
      <c r="AN643">
        <v>2455</v>
      </c>
      <c r="AO643">
        <v>2445</v>
      </c>
      <c r="AP643">
        <v>2445</v>
      </c>
      <c r="AQ643">
        <v>2425</v>
      </c>
      <c r="AR643">
        <v>2435</v>
      </c>
      <c r="AS643">
        <v>2450</v>
      </c>
      <c r="AT643">
        <v>2460</v>
      </c>
      <c r="AU643">
        <v>2460</v>
      </c>
    </row>
    <row r="644" spans="1:53">
      <c r="A644" s="95">
        <v>45184</v>
      </c>
      <c r="B644" s="490">
        <v>11</v>
      </c>
      <c r="C644" s="486">
        <f t="shared" si="11"/>
        <v>2670</v>
      </c>
      <c r="D644" s="63">
        <v>89</v>
      </c>
      <c r="AK644">
        <v>2335</v>
      </c>
      <c r="AL644">
        <v>2372.5</v>
      </c>
      <c r="AM644">
        <v>2430</v>
      </c>
      <c r="AN644">
        <v>2467.5</v>
      </c>
      <c r="AO644">
        <v>2445</v>
      </c>
      <c r="AP644">
        <v>2445</v>
      </c>
      <c r="AQ644">
        <v>2425</v>
      </c>
      <c r="AR644">
        <v>2435</v>
      </c>
      <c r="AS644">
        <v>2450</v>
      </c>
      <c r="AT644">
        <v>2460</v>
      </c>
      <c r="AU644">
        <v>2460</v>
      </c>
    </row>
    <row r="645" spans="1:53">
      <c r="A645" s="95">
        <v>45187</v>
      </c>
      <c r="C645" s="486">
        <f t="shared" si="11"/>
        <v>0</v>
      </c>
      <c r="AK645">
        <v>2335</v>
      </c>
      <c r="AL645">
        <v>2375</v>
      </c>
      <c r="AM645">
        <v>2445</v>
      </c>
      <c r="AN645">
        <v>2470</v>
      </c>
      <c r="AO645">
        <v>2445</v>
      </c>
      <c r="AP645">
        <v>2445</v>
      </c>
      <c r="AQ645">
        <v>2425</v>
      </c>
      <c r="AR645">
        <v>2435</v>
      </c>
      <c r="AS645">
        <v>2450</v>
      </c>
      <c r="AT645">
        <v>2460</v>
      </c>
      <c r="AU645">
        <v>2460</v>
      </c>
    </row>
    <row r="646" spans="1:53">
      <c r="A646" s="95">
        <v>45188</v>
      </c>
      <c r="B646" s="490">
        <v>20</v>
      </c>
      <c r="C646" s="486">
        <f t="shared" si="11"/>
        <v>10830</v>
      </c>
      <c r="D646" s="63">
        <v>361</v>
      </c>
      <c r="AK646">
        <v>2330.5</v>
      </c>
      <c r="AL646">
        <v>2370</v>
      </c>
      <c r="AM646">
        <v>2450</v>
      </c>
      <c r="AN646">
        <v>2480</v>
      </c>
      <c r="AO646">
        <v>2445</v>
      </c>
      <c r="AP646">
        <v>2445</v>
      </c>
      <c r="AQ646">
        <v>2425</v>
      </c>
      <c r="AR646">
        <v>2435</v>
      </c>
      <c r="AS646">
        <v>2450</v>
      </c>
      <c r="AT646">
        <v>2460</v>
      </c>
      <c r="AU646">
        <v>2460</v>
      </c>
    </row>
    <row r="647" spans="1:53">
      <c r="A647" s="95">
        <v>45189</v>
      </c>
      <c r="B647" s="490">
        <v>18</v>
      </c>
      <c r="C647" s="486">
        <f t="shared" si="11"/>
        <v>2850</v>
      </c>
      <c r="D647" s="63">
        <v>95</v>
      </c>
      <c r="AK647">
        <v>2317.5</v>
      </c>
      <c r="AL647">
        <v>2365</v>
      </c>
      <c r="AM647">
        <v>2430</v>
      </c>
      <c r="AN647">
        <v>2480</v>
      </c>
      <c r="AO647">
        <v>2445</v>
      </c>
      <c r="AP647">
        <v>2445</v>
      </c>
      <c r="AQ647">
        <v>2425</v>
      </c>
      <c r="AR647">
        <v>2435</v>
      </c>
      <c r="AS647">
        <v>2450</v>
      </c>
      <c r="AT647">
        <v>2460</v>
      </c>
      <c r="AU647">
        <v>2460</v>
      </c>
    </row>
    <row r="648" spans="1:53">
      <c r="A648" s="95">
        <v>45190</v>
      </c>
      <c r="B648" s="490">
        <v>15</v>
      </c>
      <c r="C648" s="486">
        <f t="shared" si="11"/>
        <v>4260</v>
      </c>
      <c r="D648" s="63">
        <v>142</v>
      </c>
      <c r="AK648">
        <v>2315</v>
      </c>
      <c r="AL648">
        <v>2365</v>
      </c>
      <c r="AM648">
        <v>2435</v>
      </c>
      <c r="AN648">
        <v>2475</v>
      </c>
      <c r="AO648">
        <v>2445</v>
      </c>
      <c r="AP648">
        <v>2445</v>
      </c>
      <c r="AQ648">
        <v>2425</v>
      </c>
      <c r="AR648">
        <v>2435</v>
      </c>
      <c r="AS648">
        <v>2450</v>
      </c>
      <c r="AT648">
        <v>2460</v>
      </c>
      <c r="AU648">
        <v>2460</v>
      </c>
    </row>
    <row r="649" spans="1:53">
      <c r="A649" s="95">
        <v>45191</v>
      </c>
      <c r="B649" s="490">
        <v>10</v>
      </c>
      <c r="C649" s="486">
        <f t="shared" ref="C649:C713" si="12">+D649*30</f>
        <v>2040</v>
      </c>
      <c r="D649" s="63">
        <v>68</v>
      </c>
      <c r="AK649">
        <v>2315</v>
      </c>
      <c r="AL649">
        <v>2362.5</v>
      </c>
      <c r="AM649">
        <v>2435</v>
      </c>
      <c r="AN649">
        <v>2475</v>
      </c>
      <c r="AO649">
        <v>2445</v>
      </c>
      <c r="AP649">
        <v>2445</v>
      </c>
      <c r="AQ649">
        <v>2425</v>
      </c>
      <c r="AR649">
        <v>2435</v>
      </c>
      <c r="AS649">
        <v>2450</v>
      </c>
      <c r="AT649">
        <v>2460</v>
      </c>
      <c r="AU649">
        <v>2460</v>
      </c>
    </row>
    <row r="650" spans="1:53">
      <c r="A650" s="95">
        <v>45194</v>
      </c>
      <c r="B650" s="490">
        <v>9</v>
      </c>
      <c r="C650" s="486">
        <f t="shared" si="12"/>
        <v>5550</v>
      </c>
      <c r="D650" s="63">
        <v>185</v>
      </c>
      <c r="AK650">
        <v>2300</v>
      </c>
      <c r="AL650">
        <v>2395</v>
      </c>
      <c r="AM650">
        <v>2460</v>
      </c>
      <c r="AN650">
        <v>2495</v>
      </c>
      <c r="AO650">
        <v>2480</v>
      </c>
      <c r="AP650">
        <v>2475</v>
      </c>
      <c r="AQ650">
        <v>2475</v>
      </c>
      <c r="AR650">
        <v>2435</v>
      </c>
      <c r="AS650">
        <v>2450</v>
      </c>
      <c r="AT650">
        <v>2460</v>
      </c>
      <c r="AU650">
        <v>2460</v>
      </c>
    </row>
    <row r="651" spans="1:53">
      <c r="A651" s="95">
        <v>45195</v>
      </c>
      <c r="B651" s="490">
        <v>14</v>
      </c>
      <c r="C651" s="486">
        <f t="shared" si="12"/>
        <v>9690</v>
      </c>
      <c r="D651" s="63">
        <v>323</v>
      </c>
      <c r="AK651">
        <v>2300</v>
      </c>
      <c r="AL651">
        <v>2360</v>
      </c>
      <c r="AM651">
        <v>2445</v>
      </c>
      <c r="AN651">
        <v>2495</v>
      </c>
      <c r="AO651">
        <v>2475</v>
      </c>
      <c r="AP651">
        <v>2475</v>
      </c>
      <c r="AQ651">
        <v>2475</v>
      </c>
      <c r="AR651">
        <v>2435</v>
      </c>
      <c r="AS651">
        <v>2450</v>
      </c>
      <c r="AT651">
        <v>2460</v>
      </c>
      <c r="AU651">
        <v>2460</v>
      </c>
      <c r="AV651">
        <v>2460</v>
      </c>
      <c r="AW651">
        <v>2460</v>
      </c>
      <c r="AX651">
        <v>2460</v>
      </c>
      <c r="AY651">
        <v>2460</v>
      </c>
      <c r="AZ651">
        <v>2460</v>
      </c>
    </row>
    <row r="652" spans="1:53">
      <c r="A652" s="95">
        <v>45196</v>
      </c>
      <c r="B652" s="490">
        <v>4</v>
      </c>
      <c r="C652" s="486">
        <f t="shared" si="12"/>
        <v>1530</v>
      </c>
      <c r="D652" s="63">
        <v>51</v>
      </c>
      <c r="AK652">
        <v>2300</v>
      </c>
      <c r="AL652">
        <v>2372.5</v>
      </c>
      <c r="AM652">
        <v>2445</v>
      </c>
      <c r="AN652">
        <v>2495</v>
      </c>
      <c r="AO652">
        <v>2475</v>
      </c>
      <c r="AP652">
        <v>2475</v>
      </c>
      <c r="AQ652">
        <v>2475</v>
      </c>
      <c r="AR652">
        <v>2435</v>
      </c>
      <c r="AS652">
        <v>2450</v>
      </c>
      <c r="AT652">
        <v>2460</v>
      </c>
      <c r="AU652">
        <v>2460</v>
      </c>
      <c r="AV652">
        <v>2460</v>
      </c>
      <c r="AW652">
        <v>2460</v>
      </c>
      <c r="AX652">
        <v>2460</v>
      </c>
      <c r="AY652">
        <v>2460</v>
      </c>
      <c r="AZ652">
        <v>2460</v>
      </c>
    </row>
    <row r="653" spans="1:53">
      <c r="A653" s="95">
        <v>45197</v>
      </c>
      <c r="B653" s="490">
        <v>13</v>
      </c>
      <c r="C653" s="486">
        <f t="shared" si="12"/>
        <v>1230</v>
      </c>
      <c r="D653" s="63">
        <v>41</v>
      </c>
      <c r="AK653">
        <v>2300</v>
      </c>
      <c r="AL653">
        <v>2380</v>
      </c>
      <c r="AM653">
        <v>2445</v>
      </c>
      <c r="AN653">
        <v>2485</v>
      </c>
      <c r="AO653">
        <v>2500</v>
      </c>
      <c r="AP653">
        <v>2495</v>
      </c>
      <c r="AQ653">
        <v>2475</v>
      </c>
      <c r="AR653">
        <v>2435</v>
      </c>
      <c r="AS653">
        <v>2450</v>
      </c>
      <c r="AT653">
        <v>2460</v>
      </c>
      <c r="AU653">
        <v>2460</v>
      </c>
      <c r="AV653">
        <v>2460</v>
      </c>
      <c r="AW653">
        <v>2460</v>
      </c>
      <c r="AX653">
        <v>2460</v>
      </c>
      <c r="AY653">
        <v>2460</v>
      </c>
      <c r="AZ653">
        <v>2460</v>
      </c>
    </row>
    <row r="654" spans="1:53">
      <c r="A654" s="95">
        <v>45198</v>
      </c>
      <c r="B654" s="490">
        <v>19</v>
      </c>
      <c r="C654" s="486">
        <f t="shared" si="12"/>
        <v>3960</v>
      </c>
      <c r="D654" s="63">
        <v>132</v>
      </c>
      <c r="AK654" s="28">
        <v>2276</v>
      </c>
      <c r="AL654">
        <v>2352.5</v>
      </c>
      <c r="AM654">
        <v>2420</v>
      </c>
      <c r="AN654">
        <v>2460</v>
      </c>
      <c r="AO654">
        <v>2500</v>
      </c>
      <c r="AP654">
        <v>2495</v>
      </c>
      <c r="AQ654">
        <v>2475</v>
      </c>
      <c r="AR654">
        <v>2435</v>
      </c>
      <c r="AS654">
        <v>2450</v>
      </c>
      <c r="AT654">
        <v>2460</v>
      </c>
      <c r="AU654">
        <v>2460</v>
      </c>
      <c r="AV654">
        <v>2460</v>
      </c>
      <c r="AW654">
        <v>2460</v>
      </c>
      <c r="AX654">
        <v>2460</v>
      </c>
      <c r="AY654">
        <v>2460</v>
      </c>
      <c r="AZ654">
        <v>2460</v>
      </c>
    </row>
    <row r="655" spans="1:53">
      <c r="A655" s="95">
        <v>45201</v>
      </c>
      <c r="B655" s="490">
        <v>3</v>
      </c>
      <c r="C655" s="486">
        <f t="shared" si="12"/>
        <v>600</v>
      </c>
      <c r="D655" s="63">
        <v>20</v>
      </c>
      <c r="AL655">
        <v>2342.5</v>
      </c>
      <c r="AM655">
        <v>2420</v>
      </c>
      <c r="AN655">
        <v>2475</v>
      </c>
      <c r="AO655">
        <v>2475</v>
      </c>
      <c r="AP655">
        <v>2475</v>
      </c>
      <c r="AQ655">
        <v>2475</v>
      </c>
      <c r="AR655">
        <v>2435</v>
      </c>
      <c r="AS655">
        <v>2450</v>
      </c>
      <c r="AT655">
        <v>2460</v>
      </c>
      <c r="AU655">
        <v>2460</v>
      </c>
      <c r="AV655">
        <v>2460</v>
      </c>
      <c r="AW655">
        <v>2460</v>
      </c>
      <c r="AX655">
        <v>2460</v>
      </c>
      <c r="AY655">
        <v>2460</v>
      </c>
      <c r="AZ655">
        <v>2460</v>
      </c>
      <c r="BA655">
        <v>2460</v>
      </c>
    </row>
    <row r="656" spans="1:53">
      <c r="A656" s="95">
        <v>45202</v>
      </c>
      <c r="B656" s="490">
        <v>7</v>
      </c>
      <c r="C656" s="486">
        <f t="shared" si="12"/>
        <v>2700</v>
      </c>
      <c r="D656" s="63">
        <v>90</v>
      </c>
      <c r="AL656">
        <v>2345</v>
      </c>
      <c r="AM656">
        <v>2420</v>
      </c>
      <c r="AN656">
        <v>2445</v>
      </c>
      <c r="AO656">
        <v>2455</v>
      </c>
      <c r="AP656">
        <v>2465</v>
      </c>
      <c r="AQ656">
        <v>2475</v>
      </c>
      <c r="AR656">
        <v>2435</v>
      </c>
      <c r="AS656">
        <v>2450</v>
      </c>
      <c r="AT656">
        <v>2460</v>
      </c>
      <c r="AU656">
        <v>2460</v>
      </c>
      <c r="AV656">
        <v>2460</v>
      </c>
      <c r="AW656">
        <v>2460</v>
      </c>
      <c r="AX656">
        <v>2460</v>
      </c>
      <c r="AY656">
        <v>2460</v>
      </c>
      <c r="AZ656">
        <v>2460</v>
      </c>
    </row>
    <row r="657" spans="1:52">
      <c r="A657" s="95">
        <v>45203</v>
      </c>
      <c r="B657" s="490">
        <v>35</v>
      </c>
      <c r="C657" s="486">
        <f t="shared" si="12"/>
        <v>9180</v>
      </c>
      <c r="D657" s="63">
        <v>306</v>
      </c>
      <c r="AL657">
        <v>2295</v>
      </c>
      <c r="AM657">
        <v>2355</v>
      </c>
      <c r="AN657">
        <v>2427.5</v>
      </c>
      <c r="AO657">
        <v>2420</v>
      </c>
      <c r="AP657">
        <v>2437.5</v>
      </c>
      <c r="AQ657">
        <v>2475</v>
      </c>
      <c r="AR657">
        <v>2435</v>
      </c>
      <c r="AS657">
        <v>2450</v>
      </c>
      <c r="AT657">
        <v>2460</v>
      </c>
      <c r="AU657">
        <v>2460</v>
      </c>
      <c r="AV657">
        <v>2460</v>
      </c>
      <c r="AW657">
        <v>2460</v>
      </c>
      <c r="AX657">
        <v>2460</v>
      </c>
      <c r="AY657">
        <v>2460</v>
      </c>
      <c r="AZ657">
        <v>2460</v>
      </c>
    </row>
    <row r="658" spans="1:52">
      <c r="A658" s="95">
        <v>45204</v>
      </c>
      <c r="B658" s="490">
        <v>10</v>
      </c>
      <c r="C658" s="486">
        <f t="shared" si="12"/>
        <v>3360</v>
      </c>
      <c r="D658" s="63">
        <v>112</v>
      </c>
      <c r="AL658">
        <v>2295</v>
      </c>
      <c r="AM658">
        <v>2365</v>
      </c>
      <c r="AN658">
        <v>2430</v>
      </c>
      <c r="AO658">
        <v>2420</v>
      </c>
      <c r="AP658">
        <v>2437.5</v>
      </c>
      <c r="AQ658">
        <v>2475</v>
      </c>
      <c r="AR658">
        <v>2435</v>
      </c>
      <c r="AS658">
        <v>2450</v>
      </c>
      <c r="AT658">
        <v>2460</v>
      </c>
      <c r="AU658">
        <v>2460</v>
      </c>
      <c r="AV658">
        <v>2460</v>
      </c>
      <c r="AW658">
        <v>2460</v>
      </c>
      <c r="AX658">
        <v>2460</v>
      </c>
      <c r="AY658">
        <v>2460</v>
      </c>
      <c r="AZ658">
        <v>2460</v>
      </c>
    </row>
    <row r="659" spans="1:52">
      <c r="A659" s="95">
        <v>45205</v>
      </c>
      <c r="B659" s="490">
        <v>10</v>
      </c>
      <c r="C659" s="486">
        <f t="shared" si="12"/>
        <v>3600</v>
      </c>
      <c r="D659" s="63">
        <v>120</v>
      </c>
      <c r="AL659">
        <v>2317.5</v>
      </c>
      <c r="AM659">
        <v>2382.5</v>
      </c>
      <c r="AN659">
        <v>2437.5</v>
      </c>
      <c r="AO659">
        <v>2417.5</v>
      </c>
      <c r="AP659">
        <v>2415</v>
      </c>
      <c r="AQ659">
        <v>2405</v>
      </c>
      <c r="AR659">
        <v>2435</v>
      </c>
      <c r="AS659">
        <v>2450</v>
      </c>
      <c r="AT659">
        <v>2460</v>
      </c>
      <c r="AU659">
        <v>2460</v>
      </c>
      <c r="AV659">
        <v>2460</v>
      </c>
      <c r="AW659">
        <v>2460</v>
      </c>
      <c r="AX659">
        <v>2460</v>
      </c>
      <c r="AY659">
        <v>2460</v>
      </c>
      <c r="AZ659">
        <v>2460</v>
      </c>
    </row>
    <row r="660" spans="1:52">
      <c r="A660" s="95">
        <v>45208</v>
      </c>
      <c r="B660" s="490">
        <v>10</v>
      </c>
      <c r="C660" s="486">
        <f t="shared" si="12"/>
        <v>5130</v>
      </c>
      <c r="D660" s="63">
        <v>171</v>
      </c>
      <c r="AL660">
        <v>2330</v>
      </c>
      <c r="AM660">
        <v>2395</v>
      </c>
      <c r="AN660">
        <v>2445</v>
      </c>
      <c r="AO660">
        <v>2430</v>
      </c>
      <c r="AP660">
        <v>2445</v>
      </c>
      <c r="AQ660">
        <v>2405</v>
      </c>
      <c r="AR660">
        <v>2435</v>
      </c>
      <c r="AS660">
        <v>2450</v>
      </c>
      <c r="AT660">
        <v>2460</v>
      </c>
      <c r="AU660">
        <v>2460</v>
      </c>
      <c r="AV660">
        <v>2460</v>
      </c>
      <c r="AW660">
        <v>2460</v>
      </c>
      <c r="AX660">
        <v>2460</v>
      </c>
      <c r="AY660">
        <v>2460</v>
      </c>
      <c r="AZ660">
        <v>2460</v>
      </c>
    </row>
    <row r="661" spans="1:52">
      <c r="A661" s="95">
        <v>45209</v>
      </c>
      <c r="C661" s="486">
        <f t="shared" si="12"/>
        <v>0</v>
      </c>
      <c r="AL661">
        <v>2322.5</v>
      </c>
      <c r="AM661">
        <v>2405</v>
      </c>
      <c r="AN661">
        <v>2455</v>
      </c>
      <c r="AO661">
        <v>2455</v>
      </c>
      <c r="AP661">
        <v>2465</v>
      </c>
      <c r="AQ661">
        <v>2445</v>
      </c>
      <c r="AR661">
        <v>2435</v>
      </c>
      <c r="AS661">
        <v>2450</v>
      </c>
      <c r="AT661">
        <v>2460</v>
      </c>
      <c r="AU661">
        <v>2460</v>
      </c>
      <c r="AV661">
        <v>2460</v>
      </c>
      <c r="AW661">
        <v>2460</v>
      </c>
      <c r="AX661">
        <v>2460</v>
      </c>
      <c r="AY661">
        <v>2460</v>
      </c>
      <c r="AZ661">
        <v>2460</v>
      </c>
    </row>
    <row r="662" spans="1:52">
      <c r="A662" s="95">
        <v>45210</v>
      </c>
      <c r="B662" s="490">
        <v>10</v>
      </c>
      <c r="C662" s="486">
        <f t="shared" si="12"/>
        <v>1800</v>
      </c>
      <c r="D662" s="63">
        <v>60</v>
      </c>
      <c r="AL662">
        <v>2322.5</v>
      </c>
      <c r="AM662">
        <v>2405</v>
      </c>
      <c r="AN662">
        <v>2460</v>
      </c>
      <c r="AO662">
        <v>2475</v>
      </c>
      <c r="AP662">
        <v>2465</v>
      </c>
      <c r="AQ662">
        <v>2445</v>
      </c>
      <c r="AR662">
        <v>2435</v>
      </c>
      <c r="AS662">
        <v>2450</v>
      </c>
      <c r="AT662">
        <v>2460</v>
      </c>
      <c r="AU662">
        <v>2460</v>
      </c>
      <c r="AV662">
        <v>2460</v>
      </c>
      <c r="AW662">
        <v>2460</v>
      </c>
      <c r="AX662">
        <v>2460</v>
      </c>
      <c r="AY662">
        <v>2460</v>
      </c>
      <c r="AZ662">
        <v>2460</v>
      </c>
    </row>
    <row r="663" spans="1:52">
      <c r="A663" s="103">
        <v>45211</v>
      </c>
      <c r="B663" s="492">
        <v>0</v>
      </c>
      <c r="C663" s="483">
        <f t="shared" si="12"/>
        <v>0</v>
      </c>
      <c r="D663" s="476">
        <v>0</v>
      </c>
      <c r="AL663" s="189">
        <v>2322.5</v>
      </c>
      <c r="AM663" s="189">
        <v>2405</v>
      </c>
      <c r="AN663" s="189">
        <v>2460</v>
      </c>
      <c r="AO663" s="189">
        <v>2475</v>
      </c>
      <c r="AP663" s="189">
        <v>2465</v>
      </c>
      <c r="AQ663" s="189">
        <v>2445</v>
      </c>
      <c r="AR663" s="189">
        <v>2435</v>
      </c>
      <c r="AS663" s="189">
        <v>2450</v>
      </c>
      <c r="AT663" s="189">
        <v>2460</v>
      </c>
      <c r="AU663" s="189">
        <v>2460</v>
      </c>
      <c r="AV663" s="189">
        <v>2460</v>
      </c>
      <c r="AW663" s="189">
        <v>2460</v>
      </c>
      <c r="AX663" s="189">
        <v>2460</v>
      </c>
      <c r="AY663" s="189">
        <v>2460</v>
      </c>
      <c r="AZ663" s="189">
        <v>2460</v>
      </c>
    </row>
    <row r="664" spans="1:52">
      <c r="A664" s="95">
        <v>45212</v>
      </c>
      <c r="B664" s="490">
        <v>0</v>
      </c>
      <c r="C664" s="486">
        <f t="shared" si="12"/>
        <v>0</v>
      </c>
      <c r="D664" s="63">
        <v>0</v>
      </c>
      <c r="AL664">
        <v>2322.5</v>
      </c>
      <c r="AM664">
        <v>2405</v>
      </c>
      <c r="AN664">
        <v>2460</v>
      </c>
      <c r="AO664">
        <v>2475</v>
      </c>
      <c r="AP664">
        <v>2465</v>
      </c>
      <c r="AQ664">
        <v>2445</v>
      </c>
      <c r="AR664">
        <v>2435</v>
      </c>
      <c r="AS664">
        <v>2450</v>
      </c>
      <c r="AT664">
        <v>2460</v>
      </c>
      <c r="AU664">
        <v>2460</v>
      </c>
      <c r="AV664">
        <v>2460</v>
      </c>
      <c r="AW664">
        <v>2460</v>
      </c>
      <c r="AX664">
        <v>2460</v>
      </c>
      <c r="AY664">
        <v>2460</v>
      </c>
      <c r="AZ664">
        <v>2460</v>
      </c>
    </row>
    <row r="665" spans="1:52">
      <c r="A665" s="95">
        <v>45215</v>
      </c>
      <c r="B665" s="490">
        <v>1</v>
      </c>
      <c r="C665" s="486">
        <f t="shared" si="12"/>
        <v>750</v>
      </c>
      <c r="D665" s="63">
        <v>25</v>
      </c>
      <c r="AL665">
        <v>2322.5</v>
      </c>
      <c r="AM665">
        <v>2400</v>
      </c>
      <c r="AN665">
        <v>2455</v>
      </c>
      <c r="AO665">
        <v>2450</v>
      </c>
      <c r="AP665">
        <v>2455</v>
      </c>
      <c r="AQ665">
        <v>2445</v>
      </c>
      <c r="AR665">
        <v>2435</v>
      </c>
      <c r="AS665">
        <v>2450</v>
      </c>
      <c r="AT665">
        <v>2460</v>
      </c>
      <c r="AU665">
        <v>2460</v>
      </c>
      <c r="AV665">
        <v>2460</v>
      </c>
      <c r="AW665">
        <v>2460</v>
      </c>
      <c r="AX665">
        <v>2460</v>
      </c>
      <c r="AY665">
        <v>2460</v>
      </c>
      <c r="AZ665">
        <v>2460</v>
      </c>
    </row>
    <row r="666" spans="1:52">
      <c r="A666" s="95">
        <v>45216</v>
      </c>
      <c r="B666" s="490">
        <v>8</v>
      </c>
      <c r="C666" s="486">
        <f t="shared" si="12"/>
        <v>2310</v>
      </c>
      <c r="D666" s="63">
        <v>77</v>
      </c>
      <c r="AL666">
        <v>2330</v>
      </c>
      <c r="AM666">
        <v>2410</v>
      </c>
      <c r="AN666">
        <v>2455</v>
      </c>
      <c r="AO666">
        <v>2455</v>
      </c>
      <c r="AP666">
        <v>2455</v>
      </c>
      <c r="AQ666">
        <v>2445</v>
      </c>
      <c r="AR666">
        <v>2435</v>
      </c>
      <c r="AS666">
        <v>2450</v>
      </c>
      <c r="AT666">
        <v>2460</v>
      </c>
      <c r="AU666">
        <v>2460</v>
      </c>
      <c r="AV666">
        <v>2460</v>
      </c>
      <c r="AW666">
        <v>2460</v>
      </c>
      <c r="AX666">
        <v>2460</v>
      </c>
      <c r="AY666">
        <v>2460</v>
      </c>
      <c r="AZ666">
        <v>2460</v>
      </c>
    </row>
    <row r="667" spans="1:52">
      <c r="A667" s="95">
        <v>45217</v>
      </c>
      <c r="B667" s="490">
        <v>9</v>
      </c>
      <c r="C667" s="486">
        <f t="shared" si="12"/>
        <v>1380</v>
      </c>
      <c r="D667" s="63">
        <v>46</v>
      </c>
      <c r="AL667">
        <v>2365</v>
      </c>
      <c r="AM667">
        <v>2422.5</v>
      </c>
      <c r="AN667">
        <v>2465</v>
      </c>
      <c r="AO667">
        <v>2470</v>
      </c>
      <c r="AP667">
        <v>2455</v>
      </c>
      <c r="AQ667">
        <v>2445</v>
      </c>
      <c r="AR667">
        <v>2435</v>
      </c>
      <c r="AS667">
        <v>2450</v>
      </c>
      <c r="AT667">
        <v>2460</v>
      </c>
      <c r="AU667">
        <v>2460</v>
      </c>
      <c r="AV667">
        <v>2460</v>
      </c>
      <c r="AW667">
        <v>2460</v>
      </c>
      <c r="AX667">
        <v>2460</v>
      </c>
      <c r="AY667">
        <v>2460</v>
      </c>
      <c r="AZ667">
        <v>2460</v>
      </c>
    </row>
    <row r="668" spans="1:52">
      <c r="A668" s="95">
        <v>45218</v>
      </c>
      <c r="B668" s="490">
        <v>5</v>
      </c>
      <c r="C668" s="486">
        <f t="shared" si="12"/>
        <v>1380</v>
      </c>
      <c r="D668" s="63">
        <v>46</v>
      </c>
      <c r="AL668">
        <v>2365</v>
      </c>
      <c r="AM668">
        <v>2422.5</v>
      </c>
      <c r="AN668">
        <v>2465</v>
      </c>
      <c r="AO668">
        <v>2470</v>
      </c>
      <c r="AP668">
        <v>2455</v>
      </c>
      <c r="AQ668">
        <v>2445</v>
      </c>
      <c r="AR668">
        <v>2435</v>
      </c>
      <c r="AS668">
        <v>2450</v>
      </c>
      <c r="AT668">
        <v>2460</v>
      </c>
      <c r="AU668">
        <v>2460</v>
      </c>
      <c r="AV668">
        <v>2460</v>
      </c>
      <c r="AW668">
        <v>2460</v>
      </c>
      <c r="AX668">
        <v>2460</v>
      </c>
      <c r="AY668">
        <v>2460</v>
      </c>
      <c r="AZ668">
        <v>2460</v>
      </c>
    </row>
    <row r="669" spans="1:52">
      <c r="A669" s="95">
        <v>45219</v>
      </c>
      <c r="B669" s="490">
        <v>4</v>
      </c>
      <c r="C669" s="486">
        <f t="shared" si="12"/>
        <v>630</v>
      </c>
      <c r="D669" s="63">
        <v>21</v>
      </c>
      <c r="AL669">
        <v>2330</v>
      </c>
      <c r="AM669">
        <v>2385</v>
      </c>
      <c r="AN669">
        <v>2445</v>
      </c>
      <c r="AO669">
        <v>2435</v>
      </c>
      <c r="AP669">
        <v>2445</v>
      </c>
      <c r="AQ669">
        <v>2445</v>
      </c>
      <c r="AR669">
        <v>2435</v>
      </c>
      <c r="AS669">
        <v>2450</v>
      </c>
      <c r="AT669">
        <v>2460</v>
      </c>
      <c r="AU669">
        <v>2460</v>
      </c>
      <c r="AV669">
        <v>2460</v>
      </c>
      <c r="AW669">
        <v>2460</v>
      </c>
      <c r="AX669">
        <v>2460</v>
      </c>
      <c r="AY669">
        <v>2460</v>
      </c>
      <c r="AZ669">
        <v>2460</v>
      </c>
    </row>
    <row r="670" spans="1:52">
      <c r="A670" s="95">
        <v>45222</v>
      </c>
      <c r="B670" s="490">
        <v>12</v>
      </c>
      <c r="C670" s="486">
        <f t="shared" si="12"/>
        <v>4320</v>
      </c>
      <c r="D670" s="63">
        <v>144</v>
      </c>
      <c r="AL670">
        <v>2322.5</v>
      </c>
      <c r="AM670">
        <v>2380</v>
      </c>
      <c r="AN670">
        <v>2445</v>
      </c>
      <c r="AO670">
        <v>2450</v>
      </c>
      <c r="AP670">
        <v>2450</v>
      </c>
      <c r="AQ670">
        <v>2445</v>
      </c>
      <c r="AR670">
        <v>2435</v>
      </c>
      <c r="AS670">
        <v>2450</v>
      </c>
      <c r="AT670">
        <v>2460</v>
      </c>
      <c r="AU670">
        <v>2460</v>
      </c>
      <c r="AV670">
        <v>2460</v>
      </c>
      <c r="AW670">
        <v>2460</v>
      </c>
      <c r="AX670">
        <v>2460</v>
      </c>
      <c r="AY670">
        <v>2460</v>
      </c>
      <c r="AZ670">
        <v>2460</v>
      </c>
    </row>
    <row r="671" spans="1:52">
      <c r="A671" s="95">
        <v>45223</v>
      </c>
      <c r="C671" s="486">
        <f t="shared" si="12"/>
        <v>0</v>
      </c>
      <c r="AL671">
        <v>2325</v>
      </c>
      <c r="AM671">
        <v>2400</v>
      </c>
      <c r="AN671">
        <v>2465</v>
      </c>
      <c r="AO671">
        <v>2470</v>
      </c>
      <c r="AP671">
        <v>2465</v>
      </c>
      <c r="AQ671">
        <v>2445</v>
      </c>
      <c r="AR671">
        <v>2435</v>
      </c>
      <c r="AS671">
        <v>2450</v>
      </c>
      <c r="AT671">
        <v>2460</v>
      </c>
      <c r="AU671">
        <v>2460</v>
      </c>
      <c r="AV671">
        <v>2460</v>
      </c>
      <c r="AW671">
        <v>2460</v>
      </c>
      <c r="AX671">
        <v>2460</v>
      </c>
      <c r="AY671">
        <v>2460</v>
      </c>
      <c r="AZ671">
        <v>2460</v>
      </c>
    </row>
    <row r="672" spans="1:52">
      <c r="A672" s="95">
        <v>45224</v>
      </c>
      <c r="B672" s="490">
        <v>2</v>
      </c>
      <c r="C672" s="486">
        <f t="shared" si="12"/>
        <v>300</v>
      </c>
      <c r="D672" s="63">
        <v>10</v>
      </c>
      <c r="AL672">
        <v>2325</v>
      </c>
      <c r="AM672">
        <v>2415</v>
      </c>
      <c r="AN672">
        <v>2480</v>
      </c>
      <c r="AO672">
        <v>2480</v>
      </c>
      <c r="AP672">
        <v>2470</v>
      </c>
      <c r="AQ672">
        <v>2445</v>
      </c>
      <c r="AR672">
        <v>2435</v>
      </c>
      <c r="AS672">
        <v>2450</v>
      </c>
      <c r="AT672">
        <v>2460</v>
      </c>
      <c r="AU672">
        <v>2460</v>
      </c>
      <c r="AV672">
        <v>2460</v>
      </c>
      <c r="AW672">
        <v>2460</v>
      </c>
      <c r="AX672">
        <v>2460</v>
      </c>
      <c r="AY672">
        <v>2460</v>
      </c>
      <c r="AZ672">
        <v>2460</v>
      </c>
    </row>
    <row r="673" spans="1:55">
      <c r="A673" s="95">
        <v>45225</v>
      </c>
      <c r="B673" s="490">
        <v>14</v>
      </c>
      <c r="C673" s="486">
        <f t="shared" si="12"/>
        <v>4410</v>
      </c>
      <c r="D673" s="63">
        <v>147</v>
      </c>
      <c r="AL673">
        <v>2325</v>
      </c>
      <c r="AM673">
        <v>2415</v>
      </c>
      <c r="AN673">
        <v>2485</v>
      </c>
      <c r="AO673">
        <v>2490</v>
      </c>
      <c r="AP673">
        <v>2515</v>
      </c>
      <c r="AQ673">
        <v>2445</v>
      </c>
      <c r="AR673">
        <v>2435</v>
      </c>
      <c r="AS673">
        <v>2450</v>
      </c>
      <c r="AT673">
        <v>2460</v>
      </c>
      <c r="AU673">
        <v>2460</v>
      </c>
      <c r="AV673">
        <v>2460</v>
      </c>
      <c r="AW673">
        <v>2460</v>
      </c>
      <c r="AX673">
        <v>2460</v>
      </c>
      <c r="AY673">
        <v>2460</v>
      </c>
      <c r="AZ673">
        <v>2460</v>
      </c>
    </row>
    <row r="674" spans="1:55" ht="14.65" thickBot="1">
      <c r="A674" s="95">
        <v>45226</v>
      </c>
      <c r="B674" s="490">
        <v>5</v>
      </c>
      <c r="C674" s="486">
        <f t="shared" si="12"/>
        <v>990</v>
      </c>
      <c r="D674" s="63">
        <v>33</v>
      </c>
      <c r="AL674" s="668">
        <v>2317.5</v>
      </c>
      <c r="AM674" s="668">
        <v>2397.5</v>
      </c>
      <c r="AN674" s="668">
        <v>2460</v>
      </c>
      <c r="AO674" s="668">
        <v>2485</v>
      </c>
      <c r="AP674" s="668">
        <v>2515</v>
      </c>
      <c r="AQ674" s="668">
        <v>2445</v>
      </c>
      <c r="AR674" s="668">
        <v>2435</v>
      </c>
      <c r="AS674" s="668">
        <v>2450</v>
      </c>
      <c r="AT674" s="668">
        <v>2460</v>
      </c>
      <c r="AU674" s="668">
        <v>2460</v>
      </c>
      <c r="AV674" s="668">
        <v>2460</v>
      </c>
      <c r="AW674" s="668">
        <v>2460</v>
      </c>
      <c r="AX674" s="668">
        <v>2460</v>
      </c>
      <c r="AY674" s="668">
        <v>2460</v>
      </c>
      <c r="AZ674" s="829">
        <v>2460</v>
      </c>
    </row>
    <row r="675" spans="1:55">
      <c r="A675" s="95">
        <v>45229</v>
      </c>
      <c r="B675" s="490">
        <v>1</v>
      </c>
      <c r="C675" s="486">
        <f t="shared" si="12"/>
        <v>150</v>
      </c>
      <c r="D675" s="63">
        <v>5</v>
      </c>
      <c r="AL675">
        <v>2317.5</v>
      </c>
      <c r="AM675">
        <v>2405</v>
      </c>
      <c r="AN675">
        <v>2455</v>
      </c>
      <c r="AO675">
        <v>2475</v>
      </c>
      <c r="AP675">
        <v>2475</v>
      </c>
      <c r="AQ675">
        <v>2445</v>
      </c>
      <c r="AR675">
        <v>2435</v>
      </c>
      <c r="AS675">
        <v>2450</v>
      </c>
      <c r="AT675">
        <v>2460</v>
      </c>
      <c r="AU675">
        <v>2460</v>
      </c>
      <c r="AV675">
        <v>2460</v>
      </c>
      <c r="AW675">
        <v>2460</v>
      </c>
      <c r="AX675">
        <v>2460</v>
      </c>
      <c r="AY675">
        <v>2460</v>
      </c>
      <c r="AZ675">
        <v>2460</v>
      </c>
    </row>
    <row r="676" spans="1:55">
      <c r="A676" s="95">
        <v>45230</v>
      </c>
      <c r="B676" s="490">
        <v>23</v>
      </c>
      <c r="C676" s="486">
        <f t="shared" si="12"/>
        <v>5670</v>
      </c>
      <c r="D676" s="63">
        <v>189</v>
      </c>
      <c r="AL676" s="28">
        <v>2317.5</v>
      </c>
      <c r="AM676">
        <v>2385</v>
      </c>
      <c r="AN676">
        <v>2450</v>
      </c>
      <c r="AO676">
        <v>2467.5</v>
      </c>
      <c r="AP676">
        <v>2475</v>
      </c>
      <c r="AQ676">
        <v>2425</v>
      </c>
      <c r="AR676">
        <v>2435</v>
      </c>
      <c r="AS676">
        <v>2450</v>
      </c>
      <c r="AT676">
        <v>2460</v>
      </c>
      <c r="AU676">
        <v>2460</v>
      </c>
      <c r="AV676">
        <v>2460</v>
      </c>
      <c r="AW676">
        <v>2460</v>
      </c>
      <c r="AX676">
        <v>2460</v>
      </c>
      <c r="AY676">
        <v>2460</v>
      </c>
      <c r="AZ676">
        <v>2460</v>
      </c>
    </row>
    <row r="677" spans="1:55">
      <c r="A677" s="239">
        <v>45231</v>
      </c>
      <c r="C677" s="486">
        <f t="shared" si="12"/>
        <v>0</v>
      </c>
      <c r="AM677">
        <v>2385</v>
      </c>
      <c r="AN677">
        <v>2420</v>
      </c>
      <c r="AO677">
        <v>2467.5</v>
      </c>
      <c r="AP677">
        <v>2475</v>
      </c>
      <c r="AQ677">
        <v>2425</v>
      </c>
      <c r="AR677">
        <v>2435</v>
      </c>
      <c r="AS677">
        <v>2460</v>
      </c>
      <c r="AT677">
        <v>2460</v>
      </c>
      <c r="AU677">
        <v>2505</v>
      </c>
      <c r="AV677">
        <v>2505</v>
      </c>
      <c r="AW677">
        <v>2530</v>
      </c>
      <c r="AX677">
        <v>2480</v>
      </c>
      <c r="AY677">
        <v>2480</v>
      </c>
      <c r="AZ677">
        <v>2480</v>
      </c>
    </row>
    <row r="678" spans="1:55">
      <c r="A678" s="103">
        <v>45232</v>
      </c>
      <c r="C678" s="486">
        <f t="shared" si="12"/>
        <v>0</v>
      </c>
      <c r="AM678" s="189">
        <v>2385</v>
      </c>
      <c r="AN678" s="189">
        <v>2420</v>
      </c>
      <c r="AO678" s="189">
        <v>2467.5</v>
      </c>
      <c r="AP678" s="189">
        <v>2475</v>
      </c>
      <c r="AQ678" s="189">
        <v>2425</v>
      </c>
      <c r="AR678" s="189">
        <v>2435</v>
      </c>
      <c r="AS678" s="189">
        <v>2460</v>
      </c>
      <c r="AT678" s="189">
        <v>2460</v>
      </c>
      <c r="AU678" s="189">
        <v>2505</v>
      </c>
      <c r="AV678" s="189">
        <v>2505</v>
      </c>
      <c r="AW678" s="189">
        <v>2530</v>
      </c>
      <c r="AX678" s="189">
        <v>2480</v>
      </c>
      <c r="AY678" s="189">
        <v>2480</v>
      </c>
      <c r="AZ678" s="189">
        <v>2480</v>
      </c>
    </row>
    <row r="679" spans="1:55">
      <c r="A679" s="95">
        <v>45233</v>
      </c>
      <c r="B679" s="490">
        <v>15</v>
      </c>
      <c r="C679" s="486">
        <f t="shared" si="12"/>
        <v>7560</v>
      </c>
      <c r="D679" s="63">
        <v>252</v>
      </c>
      <c r="AM679">
        <v>2325</v>
      </c>
      <c r="AN679">
        <v>2355</v>
      </c>
      <c r="AO679">
        <v>2375</v>
      </c>
      <c r="AP679">
        <v>2375</v>
      </c>
      <c r="AQ679">
        <v>2425</v>
      </c>
      <c r="AR679">
        <v>2435</v>
      </c>
      <c r="AS679">
        <v>2460</v>
      </c>
      <c r="AT679">
        <v>2460</v>
      </c>
      <c r="AU679">
        <v>2505</v>
      </c>
      <c r="AV679">
        <v>2505</v>
      </c>
      <c r="AW679">
        <v>2530</v>
      </c>
      <c r="AX679">
        <v>2480</v>
      </c>
      <c r="AY679">
        <v>2480</v>
      </c>
      <c r="AZ679">
        <v>2480</v>
      </c>
    </row>
    <row r="680" spans="1:55">
      <c r="A680" s="95">
        <v>45236</v>
      </c>
      <c r="B680" s="490">
        <v>5</v>
      </c>
      <c r="C680" s="486">
        <f t="shared" si="12"/>
        <v>1410</v>
      </c>
      <c r="D680" s="63">
        <v>47</v>
      </c>
      <c r="AM680">
        <v>2312.5</v>
      </c>
      <c r="AN680">
        <v>2335</v>
      </c>
      <c r="AO680">
        <v>2375</v>
      </c>
      <c r="AP680">
        <v>2387.5</v>
      </c>
      <c r="AQ680">
        <v>2425</v>
      </c>
      <c r="AR680">
        <v>2435</v>
      </c>
      <c r="AS680">
        <v>2460</v>
      </c>
      <c r="AT680">
        <v>2460</v>
      </c>
      <c r="AU680">
        <v>2505</v>
      </c>
      <c r="AV680">
        <v>2505</v>
      </c>
      <c r="AW680">
        <v>2530</v>
      </c>
      <c r="AX680">
        <v>2480</v>
      </c>
      <c r="AY680">
        <v>2480</v>
      </c>
      <c r="AZ680">
        <v>2480</v>
      </c>
    </row>
    <row r="681" spans="1:55">
      <c r="A681" s="95">
        <v>45237</v>
      </c>
      <c r="B681" s="490">
        <v>21</v>
      </c>
      <c r="C681" s="486">
        <f t="shared" si="12"/>
        <v>8280</v>
      </c>
      <c r="D681" s="63">
        <v>276</v>
      </c>
      <c r="AM681">
        <v>2312.5</v>
      </c>
      <c r="AN681">
        <v>2335</v>
      </c>
      <c r="AO681">
        <v>2375</v>
      </c>
      <c r="AP681">
        <v>2387.5</v>
      </c>
      <c r="AQ681">
        <v>2375</v>
      </c>
      <c r="AR681">
        <v>2435</v>
      </c>
      <c r="AS681">
        <v>2460</v>
      </c>
      <c r="AT681">
        <v>2460</v>
      </c>
      <c r="AU681">
        <v>2505</v>
      </c>
      <c r="AV681">
        <v>2505</v>
      </c>
      <c r="AW681">
        <v>2530</v>
      </c>
      <c r="AX681">
        <v>2480</v>
      </c>
      <c r="AY681">
        <v>2480</v>
      </c>
      <c r="AZ681">
        <v>2480</v>
      </c>
    </row>
    <row r="682" spans="1:55">
      <c r="A682" s="95">
        <v>45238</v>
      </c>
      <c r="B682" s="490">
        <v>33</v>
      </c>
      <c r="C682" s="486">
        <f t="shared" si="12"/>
        <v>5010</v>
      </c>
      <c r="D682" s="63">
        <v>167</v>
      </c>
      <c r="AM682">
        <v>2312.5</v>
      </c>
      <c r="AN682">
        <v>2285</v>
      </c>
      <c r="AO682">
        <v>2275</v>
      </c>
      <c r="AP682">
        <v>2315</v>
      </c>
      <c r="AQ682">
        <v>2275</v>
      </c>
      <c r="AR682">
        <v>2435</v>
      </c>
      <c r="AS682">
        <v>2460</v>
      </c>
      <c r="AT682">
        <v>2460</v>
      </c>
      <c r="AU682">
        <v>2505</v>
      </c>
      <c r="AV682">
        <v>2505</v>
      </c>
      <c r="AW682">
        <v>2530</v>
      </c>
      <c r="AX682">
        <v>2480</v>
      </c>
      <c r="AY682">
        <v>2480</v>
      </c>
      <c r="AZ682">
        <v>2480</v>
      </c>
    </row>
    <row r="683" spans="1:55">
      <c r="A683" s="95">
        <v>45239</v>
      </c>
      <c r="B683" s="490">
        <v>25</v>
      </c>
      <c r="C683" s="486">
        <f t="shared" si="12"/>
        <v>4500</v>
      </c>
      <c r="D683" s="63">
        <v>150</v>
      </c>
      <c r="AM683">
        <v>2186</v>
      </c>
      <c r="AN683">
        <v>2200</v>
      </c>
      <c r="AO683">
        <v>2275</v>
      </c>
      <c r="AP683">
        <v>2270</v>
      </c>
      <c r="AQ683">
        <v>2275</v>
      </c>
      <c r="AR683">
        <v>2435</v>
      </c>
      <c r="AS683">
        <v>2460</v>
      </c>
      <c r="AT683">
        <v>2460</v>
      </c>
      <c r="AU683">
        <v>2505</v>
      </c>
      <c r="AV683">
        <v>2505</v>
      </c>
      <c r="AW683">
        <v>2530</v>
      </c>
      <c r="AX683">
        <v>2480</v>
      </c>
      <c r="AY683">
        <v>2480</v>
      </c>
      <c r="AZ683">
        <v>2480</v>
      </c>
    </row>
    <row r="684" spans="1:55">
      <c r="A684" s="95">
        <v>45240</v>
      </c>
      <c r="B684" s="490">
        <v>12</v>
      </c>
      <c r="C684" s="486">
        <f t="shared" si="12"/>
        <v>2700</v>
      </c>
      <c r="D684" s="63">
        <v>90</v>
      </c>
      <c r="AM684">
        <v>2186</v>
      </c>
      <c r="AN684">
        <v>2215</v>
      </c>
      <c r="AO684">
        <v>2235</v>
      </c>
      <c r="AP684">
        <v>2235</v>
      </c>
      <c r="AQ684">
        <v>2215</v>
      </c>
      <c r="AR684">
        <v>2400</v>
      </c>
      <c r="AS684">
        <v>2420</v>
      </c>
      <c r="AT684">
        <v>2430</v>
      </c>
      <c r="AU684">
        <v>2450</v>
      </c>
      <c r="AV684">
        <v>2460</v>
      </c>
      <c r="AW684">
        <v>2470</v>
      </c>
      <c r="AX684">
        <v>2480</v>
      </c>
      <c r="AY684">
        <v>2480</v>
      </c>
      <c r="AZ684">
        <v>2480</v>
      </c>
      <c r="BA684">
        <v>2480</v>
      </c>
      <c r="BB684">
        <v>2480</v>
      </c>
      <c r="BC684">
        <v>2480</v>
      </c>
    </row>
    <row r="685" spans="1:55">
      <c r="A685" s="95">
        <v>45243</v>
      </c>
      <c r="B685" s="490">
        <v>19</v>
      </c>
      <c r="C685" s="486">
        <f t="shared" si="12"/>
        <v>6390</v>
      </c>
      <c r="D685" s="63">
        <v>213</v>
      </c>
      <c r="AM685">
        <v>2186</v>
      </c>
      <c r="AN685">
        <v>2270</v>
      </c>
      <c r="AO685">
        <v>2275</v>
      </c>
      <c r="AP685">
        <v>2275</v>
      </c>
      <c r="AQ685">
        <v>2215</v>
      </c>
      <c r="AR685">
        <v>2400</v>
      </c>
      <c r="AS685">
        <v>2420</v>
      </c>
      <c r="AT685">
        <v>2430</v>
      </c>
      <c r="AU685">
        <v>2450</v>
      </c>
      <c r="AV685">
        <v>2460</v>
      </c>
      <c r="AW685">
        <v>2470</v>
      </c>
      <c r="AX685">
        <v>2480</v>
      </c>
      <c r="AY685">
        <v>2480</v>
      </c>
      <c r="AZ685">
        <v>2480</v>
      </c>
      <c r="BA685">
        <v>2480</v>
      </c>
      <c r="BB685">
        <v>2480</v>
      </c>
      <c r="BC685">
        <v>2480</v>
      </c>
    </row>
    <row r="686" spans="1:55">
      <c r="A686" s="95">
        <v>45244</v>
      </c>
      <c r="B686" s="490">
        <v>27</v>
      </c>
      <c r="C686" s="486">
        <f t="shared" si="12"/>
        <v>9450</v>
      </c>
      <c r="D686" s="63">
        <v>315</v>
      </c>
      <c r="AM686">
        <v>2186</v>
      </c>
      <c r="AN686">
        <v>2237.5</v>
      </c>
      <c r="AO686">
        <v>2275</v>
      </c>
      <c r="AP686">
        <v>2275</v>
      </c>
      <c r="AQ686">
        <v>2215</v>
      </c>
      <c r="AR686">
        <v>2400</v>
      </c>
      <c r="AS686">
        <v>2420</v>
      </c>
      <c r="AT686">
        <v>2430</v>
      </c>
      <c r="AU686">
        <v>2450</v>
      </c>
      <c r="AV686">
        <v>2460</v>
      </c>
      <c r="AW686">
        <v>2470</v>
      </c>
      <c r="AX686">
        <v>2480</v>
      </c>
      <c r="AY686">
        <v>2480</v>
      </c>
      <c r="AZ686">
        <v>2480</v>
      </c>
      <c r="BA686">
        <v>2480</v>
      </c>
      <c r="BB686">
        <v>2480</v>
      </c>
      <c r="BC686">
        <v>2480</v>
      </c>
    </row>
    <row r="687" spans="1:55">
      <c r="A687" s="103">
        <v>45245</v>
      </c>
      <c r="C687" s="486">
        <f t="shared" si="12"/>
        <v>0</v>
      </c>
      <c r="AM687" s="189">
        <v>2186</v>
      </c>
      <c r="AN687" s="189">
        <v>2237.5</v>
      </c>
      <c r="AO687" s="189">
        <v>2275</v>
      </c>
      <c r="AP687" s="189">
        <v>2275</v>
      </c>
      <c r="AQ687" s="189">
        <v>2215</v>
      </c>
      <c r="AR687" s="189">
        <v>2400</v>
      </c>
      <c r="AS687" s="189">
        <v>2420</v>
      </c>
      <c r="AT687" s="189">
        <v>2430</v>
      </c>
      <c r="AU687" s="189">
        <v>2450</v>
      </c>
      <c r="AV687" s="189">
        <v>2460</v>
      </c>
      <c r="AW687" s="189">
        <v>2470</v>
      </c>
      <c r="AX687" s="189">
        <v>2480</v>
      </c>
      <c r="AY687" s="189">
        <v>2480</v>
      </c>
      <c r="AZ687" s="189">
        <v>2480</v>
      </c>
      <c r="BA687" s="189">
        <v>2480</v>
      </c>
      <c r="BB687" s="189">
        <v>2480</v>
      </c>
      <c r="BC687" s="189">
        <v>2480</v>
      </c>
    </row>
    <row r="688" spans="1:55">
      <c r="A688" s="95">
        <v>45246</v>
      </c>
      <c r="B688" s="490">
        <v>25</v>
      </c>
      <c r="C688" s="486">
        <f t="shared" si="12"/>
        <v>7980</v>
      </c>
      <c r="D688" s="63">
        <v>266</v>
      </c>
      <c r="AM688">
        <v>2150</v>
      </c>
      <c r="AN688">
        <v>2170</v>
      </c>
      <c r="AO688">
        <v>2170</v>
      </c>
      <c r="AP688">
        <v>2180</v>
      </c>
      <c r="AQ688">
        <v>2175</v>
      </c>
      <c r="AR688">
        <v>2400</v>
      </c>
      <c r="AS688">
        <v>2420</v>
      </c>
      <c r="AT688">
        <v>2430</v>
      </c>
      <c r="AU688">
        <v>2450</v>
      </c>
      <c r="AV688">
        <v>2460</v>
      </c>
      <c r="AW688">
        <v>2470</v>
      </c>
      <c r="AX688">
        <v>2480</v>
      </c>
      <c r="AY688">
        <v>2480</v>
      </c>
      <c r="AZ688">
        <v>2480</v>
      </c>
      <c r="BA688">
        <v>2480</v>
      </c>
      <c r="BB688">
        <v>2480</v>
      </c>
      <c r="BC688">
        <v>2480</v>
      </c>
    </row>
    <row r="689" spans="1:55">
      <c r="A689" s="95">
        <v>45247</v>
      </c>
      <c r="B689" s="490">
        <v>28</v>
      </c>
      <c r="C689" s="486">
        <f t="shared" si="12"/>
        <v>6150</v>
      </c>
      <c r="D689" s="63">
        <v>205</v>
      </c>
      <c r="AM689">
        <v>2135</v>
      </c>
      <c r="AN689">
        <v>2150</v>
      </c>
      <c r="AO689">
        <v>2165</v>
      </c>
      <c r="AP689">
        <v>2180</v>
      </c>
      <c r="AQ689">
        <v>2132.5</v>
      </c>
      <c r="AR689">
        <v>2400</v>
      </c>
      <c r="AS689">
        <v>2420</v>
      </c>
      <c r="AT689">
        <v>2430</v>
      </c>
      <c r="AU689">
        <v>2450</v>
      </c>
      <c r="AV689">
        <v>2460</v>
      </c>
      <c r="AW689">
        <v>2470</v>
      </c>
      <c r="AX689">
        <v>2480</v>
      </c>
      <c r="AY689">
        <v>2480</v>
      </c>
      <c r="AZ689">
        <v>2480</v>
      </c>
      <c r="BA689">
        <v>2480</v>
      </c>
      <c r="BB689">
        <v>2480</v>
      </c>
      <c r="BC689">
        <v>2480</v>
      </c>
    </row>
    <row r="690" spans="1:55">
      <c r="A690" s="95">
        <v>45250</v>
      </c>
      <c r="B690" s="490">
        <v>21</v>
      </c>
      <c r="C690" s="486">
        <f t="shared" si="12"/>
        <v>11100</v>
      </c>
      <c r="D690" s="63">
        <v>370</v>
      </c>
      <c r="AM690">
        <v>2145</v>
      </c>
      <c r="AN690">
        <v>2145</v>
      </c>
      <c r="AO690">
        <v>2205</v>
      </c>
      <c r="AP690">
        <v>2205</v>
      </c>
      <c r="AQ690">
        <v>2185</v>
      </c>
      <c r="AR690">
        <v>2380</v>
      </c>
      <c r="AS690">
        <v>2380</v>
      </c>
      <c r="AT690">
        <v>2355</v>
      </c>
      <c r="AU690">
        <v>2355</v>
      </c>
      <c r="AV690">
        <v>2355</v>
      </c>
      <c r="AW690">
        <v>2380</v>
      </c>
      <c r="AX690">
        <v>2380</v>
      </c>
      <c r="AY690">
        <v>2480</v>
      </c>
      <c r="AZ690">
        <v>2480</v>
      </c>
      <c r="BA690">
        <v>2480</v>
      </c>
      <c r="BB690">
        <v>2480</v>
      </c>
      <c r="BC690">
        <v>2480</v>
      </c>
    </row>
    <row r="691" spans="1:55">
      <c r="A691" s="95">
        <v>45251</v>
      </c>
      <c r="B691" s="490">
        <v>27</v>
      </c>
      <c r="C691" s="486">
        <f t="shared" si="12"/>
        <v>5100</v>
      </c>
      <c r="D691" s="63">
        <v>170</v>
      </c>
      <c r="AM691">
        <v>2125</v>
      </c>
      <c r="AN691">
        <v>2160</v>
      </c>
      <c r="AO691">
        <v>2170</v>
      </c>
      <c r="AP691">
        <v>2170</v>
      </c>
      <c r="AQ691">
        <v>2180</v>
      </c>
      <c r="AR691">
        <v>2380</v>
      </c>
      <c r="AS691">
        <v>2380</v>
      </c>
      <c r="AT691">
        <v>2355</v>
      </c>
      <c r="AU691">
        <v>2355</v>
      </c>
      <c r="AV691">
        <v>2355</v>
      </c>
      <c r="AW691">
        <v>2380</v>
      </c>
      <c r="AX691">
        <v>2380</v>
      </c>
      <c r="AY691">
        <v>2480</v>
      </c>
      <c r="AZ691">
        <v>2480</v>
      </c>
      <c r="BA691">
        <v>2480</v>
      </c>
      <c r="BB691">
        <v>2480</v>
      </c>
      <c r="BC691">
        <v>2480</v>
      </c>
    </row>
    <row r="692" spans="1:55">
      <c r="A692" s="95">
        <v>45252</v>
      </c>
      <c r="B692" s="490">
        <v>33</v>
      </c>
      <c r="C692" s="486">
        <f t="shared" si="12"/>
        <v>3000</v>
      </c>
      <c r="D692" s="63">
        <v>100</v>
      </c>
      <c r="AM692">
        <v>2125</v>
      </c>
      <c r="AN692">
        <v>2132.5</v>
      </c>
      <c r="AO692">
        <v>2170</v>
      </c>
      <c r="AP692">
        <v>2170</v>
      </c>
      <c r="AQ692">
        <v>2170</v>
      </c>
      <c r="AR692">
        <v>2380</v>
      </c>
      <c r="AS692">
        <v>2380</v>
      </c>
      <c r="AT692">
        <v>2355</v>
      </c>
      <c r="AU692">
        <v>2355</v>
      </c>
      <c r="AV692">
        <v>2355</v>
      </c>
      <c r="AW692">
        <v>2380</v>
      </c>
      <c r="AX692">
        <v>2380</v>
      </c>
      <c r="AY692">
        <v>2480</v>
      </c>
      <c r="AZ692">
        <v>2480</v>
      </c>
      <c r="BA692">
        <v>2480</v>
      </c>
      <c r="BB692">
        <v>2480</v>
      </c>
      <c r="BC692">
        <v>2480</v>
      </c>
    </row>
    <row r="693" spans="1:55">
      <c r="A693" s="95">
        <v>45253</v>
      </c>
      <c r="B693" s="490">
        <v>15</v>
      </c>
      <c r="C693" s="486">
        <f t="shared" si="12"/>
        <v>1080</v>
      </c>
      <c r="D693" s="63">
        <v>36</v>
      </c>
      <c r="AM693">
        <v>2125</v>
      </c>
      <c r="AN693">
        <v>2132.5</v>
      </c>
      <c r="AO693">
        <v>2170</v>
      </c>
      <c r="AP693">
        <v>2175</v>
      </c>
      <c r="AQ693">
        <v>2165</v>
      </c>
      <c r="AR693">
        <v>2380</v>
      </c>
      <c r="AS693">
        <v>2380</v>
      </c>
      <c r="AT693">
        <v>2355</v>
      </c>
      <c r="AU693">
        <v>2355</v>
      </c>
      <c r="AV693">
        <v>2355</v>
      </c>
      <c r="AW693">
        <v>2380</v>
      </c>
      <c r="AX693">
        <v>2380</v>
      </c>
      <c r="AY693">
        <v>2480</v>
      </c>
      <c r="AZ693">
        <v>2480</v>
      </c>
      <c r="BA693">
        <v>2480</v>
      </c>
      <c r="BB693">
        <v>2480</v>
      </c>
      <c r="BC693">
        <v>2480</v>
      </c>
    </row>
    <row r="694" spans="1:55">
      <c r="A694" s="95">
        <v>45254</v>
      </c>
      <c r="B694" s="490">
        <v>46</v>
      </c>
      <c r="C694" s="486">
        <f t="shared" si="12"/>
        <v>22290</v>
      </c>
      <c r="D694" s="63">
        <v>743</v>
      </c>
      <c r="AM694">
        <v>2125</v>
      </c>
      <c r="AN694">
        <v>2132.5</v>
      </c>
      <c r="AO694">
        <v>2170</v>
      </c>
      <c r="AP694">
        <v>2175</v>
      </c>
      <c r="AQ694">
        <v>2165</v>
      </c>
      <c r="AR694">
        <v>2380</v>
      </c>
      <c r="AS694">
        <v>2380</v>
      </c>
      <c r="AT694">
        <v>2355</v>
      </c>
      <c r="AU694">
        <v>2355</v>
      </c>
      <c r="AV694">
        <v>2355</v>
      </c>
      <c r="AW694">
        <v>2380</v>
      </c>
      <c r="AX694">
        <v>2380</v>
      </c>
      <c r="AY694">
        <v>2480</v>
      </c>
      <c r="AZ694">
        <v>2480</v>
      </c>
      <c r="BA694">
        <v>2480</v>
      </c>
      <c r="BB694">
        <v>2480</v>
      </c>
      <c r="BC694">
        <v>2480</v>
      </c>
    </row>
    <row r="695" spans="1:55">
      <c r="A695" s="95">
        <v>45257</v>
      </c>
      <c r="B695" s="490">
        <v>33</v>
      </c>
      <c r="C695" s="486">
        <f t="shared" si="12"/>
        <v>3390</v>
      </c>
      <c r="D695" s="63">
        <v>113</v>
      </c>
      <c r="AM695">
        <v>2170</v>
      </c>
      <c r="AN695">
        <v>2135</v>
      </c>
      <c r="AO695">
        <v>2160</v>
      </c>
      <c r="AP695">
        <v>2175</v>
      </c>
      <c r="AQ695">
        <v>2165</v>
      </c>
      <c r="AR695">
        <v>2370</v>
      </c>
      <c r="AS695">
        <v>2370</v>
      </c>
      <c r="AT695">
        <v>2355</v>
      </c>
      <c r="AU695">
        <v>2355</v>
      </c>
      <c r="AV695">
        <v>2355</v>
      </c>
      <c r="AW695">
        <v>2380</v>
      </c>
      <c r="AX695">
        <v>2380</v>
      </c>
      <c r="AY695">
        <v>2430</v>
      </c>
      <c r="AZ695">
        <v>2430</v>
      </c>
      <c r="BA695">
        <v>2480</v>
      </c>
      <c r="BB695">
        <v>2480</v>
      </c>
      <c r="BC695">
        <v>2480</v>
      </c>
    </row>
    <row r="696" spans="1:55">
      <c r="A696" s="95">
        <v>45258</v>
      </c>
      <c r="B696" s="490">
        <v>5</v>
      </c>
      <c r="C696" s="486">
        <f t="shared" si="12"/>
        <v>1650</v>
      </c>
      <c r="D696" s="63">
        <v>55</v>
      </c>
      <c r="AM696">
        <v>2170</v>
      </c>
      <c r="AN696">
        <v>2135</v>
      </c>
      <c r="AO696">
        <v>2175</v>
      </c>
      <c r="AP696">
        <v>2175</v>
      </c>
      <c r="AQ696">
        <v>2165</v>
      </c>
      <c r="AR696">
        <v>2370</v>
      </c>
      <c r="AS696">
        <v>2370</v>
      </c>
      <c r="AT696">
        <v>2355</v>
      </c>
      <c r="AU696">
        <v>2355</v>
      </c>
      <c r="AV696">
        <v>2355</v>
      </c>
      <c r="AW696">
        <v>2380</v>
      </c>
      <c r="AX696">
        <v>2380</v>
      </c>
      <c r="AY696">
        <v>2430</v>
      </c>
      <c r="AZ696">
        <v>2430</v>
      </c>
      <c r="BA696">
        <v>2480</v>
      </c>
      <c r="BB696">
        <v>2480</v>
      </c>
      <c r="BC696">
        <v>2480</v>
      </c>
    </row>
    <row r="697" spans="1:55">
      <c r="A697" s="95">
        <v>45259</v>
      </c>
      <c r="B697" s="490">
        <v>6</v>
      </c>
      <c r="C697" s="486">
        <f t="shared" si="12"/>
        <v>1500</v>
      </c>
      <c r="D697" s="63">
        <v>50</v>
      </c>
      <c r="AM697">
        <v>2170</v>
      </c>
      <c r="AN697">
        <v>2175</v>
      </c>
      <c r="AO697">
        <v>2180</v>
      </c>
      <c r="AP697">
        <v>2187.5</v>
      </c>
      <c r="AQ697">
        <v>2190</v>
      </c>
      <c r="AR697">
        <v>2370</v>
      </c>
      <c r="AS697">
        <v>2370</v>
      </c>
      <c r="AT697">
        <v>2355</v>
      </c>
      <c r="AU697">
        <v>2355</v>
      </c>
      <c r="AV697">
        <v>2355</v>
      </c>
      <c r="AW697">
        <v>2380</v>
      </c>
      <c r="AX697">
        <v>2380</v>
      </c>
      <c r="AY697">
        <v>2430</v>
      </c>
      <c r="AZ697">
        <v>2430</v>
      </c>
      <c r="BA697">
        <v>2480</v>
      </c>
      <c r="BB697">
        <v>2480</v>
      </c>
      <c r="BC697">
        <v>2480</v>
      </c>
    </row>
    <row r="698" spans="1:55">
      <c r="A698" s="95">
        <v>45260</v>
      </c>
      <c r="B698" s="490">
        <v>20</v>
      </c>
      <c r="C698" s="486">
        <f t="shared" si="12"/>
        <v>8430</v>
      </c>
      <c r="D698" s="63">
        <v>281</v>
      </c>
      <c r="AM698" s="28">
        <v>2177</v>
      </c>
      <c r="AN698">
        <v>2160</v>
      </c>
      <c r="AO698">
        <v>2150</v>
      </c>
      <c r="AP698">
        <v>2160</v>
      </c>
      <c r="AQ698">
        <v>2150</v>
      </c>
      <c r="AR698">
        <v>2370</v>
      </c>
      <c r="AS698">
        <v>2370</v>
      </c>
      <c r="AT698">
        <v>2355</v>
      </c>
      <c r="AU698">
        <v>2355</v>
      </c>
      <c r="AV698">
        <v>2355</v>
      </c>
      <c r="AW698">
        <v>2380</v>
      </c>
      <c r="AX698">
        <v>2380</v>
      </c>
      <c r="AY698">
        <v>2430</v>
      </c>
      <c r="AZ698">
        <v>2475</v>
      </c>
      <c r="BA698">
        <v>2505</v>
      </c>
      <c r="BB698">
        <v>2505</v>
      </c>
      <c r="BC698">
        <v>2505</v>
      </c>
    </row>
    <row r="699" spans="1:55">
      <c r="A699" s="95">
        <v>45261</v>
      </c>
      <c r="B699" s="490">
        <v>5</v>
      </c>
      <c r="C699" s="486">
        <f t="shared" si="12"/>
        <v>1680</v>
      </c>
      <c r="D699" s="63">
        <v>56</v>
      </c>
      <c r="AN699">
        <v>2160</v>
      </c>
      <c r="AO699">
        <v>2150</v>
      </c>
      <c r="AP699">
        <v>2160</v>
      </c>
      <c r="AQ699">
        <v>2150</v>
      </c>
      <c r="AR699">
        <v>2370</v>
      </c>
      <c r="AS699">
        <v>2370</v>
      </c>
      <c r="AT699">
        <v>2355</v>
      </c>
      <c r="AU699">
        <v>2355</v>
      </c>
      <c r="AV699">
        <v>2355</v>
      </c>
      <c r="AW699">
        <v>2380</v>
      </c>
      <c r="AX699">
        <v>2380</v>
      </c>
      <c r="AY699">
        <v>2430</v>
      </c>
      <c r="AZ699">
        <v>2475</v>
      </c>
      <c r="BA699">
        <v>2505</v>
      </c>
      <c r="BB699">
        <v>2505</v>
      </c>
      <c r="BC699">
        <v>2505</v>
      </c>
    </row>
    <row r="700" spans="1:55">
      <c r="A700" s="95">
        <v>45264</v>
      </c>
      <c r="B700" s="490">
        <v>1</v>
      </c>
      <c r="C700" s="486">
        <f t="shared" si="12"/>
        <v>60</v>
      </c>
      <c r="D700" s="63">
        <v>2</v>
      </c>
      <c r="AN700">
        <v>2160</v>
      </c>
      <c r="AO700">
        <v>2150</v>
      </c>
      <c r="AP700">
        <v>2160</v>
      </c>
      <c r="AQ700">
        <v>2150</v>
      </c>
      <c r="AR700">
        <v>2370</v>
      </c>
      <c r="AS700">
        <v>2370</v>
      </c>
      <c r="AT700">
        <v>2355</v>
      </c>
      <c r="AU700">
        <v>2355</v>
      </c>
      <c r="AV700">
        <v>2355</v>
      </c>
      <c r="AW700">
        <v>2380</v>
      </c>
      <c r="AX700">
        <v>2380</v>
      </c>
      <c r="AY700">
        <v>2430</v>
      </c>
      <c r="AZ700">
        <v>2475</v>
      </c>
      <c r="BA700">
        <v>2505</v>
      </c>
      <c r="BB700">
        <v>2505</v>
      </c>
      <c r="BC700">
        <v>2505</v>
      </c>
    </row>
    <row r="701" spans="1:55">
      <c r="A701" s="95">
        <v>45265</v>
      </c>
      <c r="B701" s="490">
        <v>11</v>
      </c>
      <c r="C701" s="486">
        <f t="shared" si="12"/>
        <v>1950</v>
      </c>
      <c r="D701" s="63">
        <v>65</v>
      </c>
      <c r="AN701">
        <v>2160</v>
      </c>
      <c r="AO701">
        <v>2150</v>
      </c>
      <c r="AP701">
        <v>2160</v>
      </c>
      <c r="AQ701">
        <v>2150</v>
      </c>
      <c r="AR701">
        <v>2370</v>
      </c>
      <c r="AS701">
        <v>2370</v>
      </c>
      <c r="AT701">
        <v>2355</v>
      </c>
      <c r="AU701">
        <v>2355</v>
      </c>
      <c r="AV701">
        <v>2355</v>
      </c>
      <c r="AW701">
        <v>2380</v>
      </c>
      <c r="AX701">
        <v>2380</v>
      </c>
      <c r="AY701">
        <v>2430</v>
      </c>
      <c r="AZ701">
        <v>2475</v>
      </c>
      <c r="BA701">
        <v>2505</v>
      </c>
      <c r="BB701">
        <v>2505</v>
      </c>
      <c r="BC701">
        <v>2505</v>
      </c>
    </row>
    <row r="702" spans="1:55">
      <c r="A702" s="95">
        <v>45266</v>
      </c>
      <c r="B702" s="490">
        <v>9</v>
      </c>
      <c r="C702" s="486">
        <f t="shared" si="12"/>
        <v>6210</v>
      </c>
      <c r="D702" s="63">
        <v>207</v>
      </c>
      <c r="AN702">
        <v>2050</v>
      </c>
      <c r="AO702">
        <v>2080</v>
      </c>
      <c r="AP702">
        <v>2090</v>
      </c>
      <c r="AQ702">
        <v>2100</v>
      </c>
      <c r="AR702">
        <v>2370</v>
      </c>
      <c r="AS702">
        <v>2370</v>
      </c>
      <c r="AT702">
        <v>2355</v>
      </c>
      <c r="AU702">
        <v>2355</v>
      </c>
      <c r="AV702">
        <v>2355</v>
      </c>
      <c r="AW702">
        <v>2380</v>
      </c>
      <c r="AX702">
        <v>2380</v>
      </c>
      <c r="AY702">
        <v>2430</v>
      </c>
      <c r="AZ702">
        <v>2475</v>
      </c>
      <c r="BA702">
        <v>2505</v>
      </c>
      <c r="BB702">
        <v>2505</v>
      </c>
      <c r="BC702">
        <v>2505</v>
      </c>
    </row>
    <row r="703" spans="1:55">
      <c r="A703" s="95">
        <v>45267</v>
      </c>
      <c r="B703" s="490">
        <v>3</v>
      </c>
      <c r="C703" s="486">
        <f t="shared" si="12"/>
        <v>720</v>
      </c>
      <c r="D703" s="63">
        <v>24</v>
      </c>
      <c r="AN703">
        <v>2050</v>
      </c>
      <c r="AO703">
        <v>2060</v>
      </c>
      <c r="AP703">
        <v>2090</v>
      </c>
      <c r="AQ703">
        <v>2100</v>
      </c>
      <c r="AR703">
        <v>2370</v>
      </c>
      <c r="AS703">
        <v>2370</v>
      </c>
      <c r="AT703">
        <v>2355</v>
      </c>
      <c r="AU703">
        <v>2355</v>
      </c>
      <c r="AV703">
        <v>2355</v>
      </c>
      <c r="AW703">
        <v>2380</v>
      </c>
      <c r="AX703">
        <v>2380</v>
      </c>
      <c r="AY703">
        <v>2430</v>
      </c>
      <c r="AZ703">
        <v>2475</v>
      </c>
      <c r="BA703">
        <v>2505</v>
      </c>
      <c r="BB703">
        <v>2505</v>
      </c>
      <c r="BC703">
        <v>2505</v>
      </c>
    </row>
    <row r="704" spans="1:55">
      <c r="A704" s="95">
        <v>45268</v>
      </c>
      <c r="B704" s="490">
        <v>28</v>
      </c>
      <c r="C704" s="486">
        <f t="shared" si="12"/>
        <v>3450</v>
      </c>
      <c r="D704" s="63">
        <v>115</v>
      </c>
      <c r="AN704">
        <v>2050</v>
      </c>
      <c r="AO704">
        <v>2060</v>
      </c>
      <c r="AP704">
        <v>2090</v>
      </c>
      <c r="AQ704">
        <v>2100</v>
      </c>
      <c r="AR704">
        <v>2370</v>
      </c>
      <c r="AS704">
        <v>2370</v>
      </c>
      <c r="AT704">
        <v>2355</v>
      </c>
      <c r="AU704">
        <v>2355</v>
      </c>
      <c r="AV704">
        <v>2355</v>
      </c>
      <c r="AW704">
        <v>2380</v>
      </c>
      <c r="AX704">
        <v>2380</v>
      </c>
      <c r="AY704">
        <v>2430</v>
      </c>
      <c r="AZ704">
        <v>2475</v>
      </c>
      <c r="BA704">
        <v>2505</v>
      </c>
      <c r="BB704">
        <v>2505</v>
      </c>
      <c r="BC704">
        <v>2505</v>
      </c>
    </row>
    <row r="705" spans="1:55">
      <c r="A705" s="95">
        <v>45271</v>
      </c>
      <c r="B705" s="490">
        <v>21</v>
      </c>
      <c r="C705" s="486">
        <f t="shared" si="12"/>
        <v>2940</v>
      </c>
      <c r="D705" s="63">
        <v>98</v>
      </c>
      <c r="AN705">
        <v>2050</v>
      </c>
      <c r="AO705">
        <v>1947</v>
      </c>
      <c r="AP705">
        <v>2047</v>
      </c>
      <c r="AQ705">
        <v>2100</v>
      </c>
      <c r="AR705">
        <v>2250</v>
      </c>
      <c r="AS705">
        <v>2250</v>
      </c>
      <c r="AT705">
        <v>2250</v>
      </c>
      <c r="AU705">
        <v>2300</v>
      </c>
      <c r="AV705">
        <v>2310</v>
      </c>
      <c r="AW705">
        <v>2380</v>
      </c>
      <c r="AX705">
        <v>2380</v>
      </c>
      <c r="AY705">
        <v>2430</v>
      </c>
      <c r="AZ705">
        <v>2475</v>
      </c>
      <c r="BA705">
        <v>2505</v>
      </c>
      <c r="BB705">
        <v>2505</v>
      </c>
      <c r="BC705">
        <v>2505</v>
      </c>
    </row>
    <row r="706" spans="1:55">
      <c r="A706" s="95">
        <v>45272</v>
      </c>
      <c r="B706" s="490">
        <v>12</v>
      </c>
      <c r="C706" s="486">
        <f t="shared" si="12"/>
        <v>2100</v>
      </c>
      <c r="D706" s="63">
        <v>70</v>
      </c>
      <c r="AN706">
        <v>1954</v>
      </c>
      <c r="AO706">
        <v>1947</v>
      </c>
      <c r="AP706">
        <v>2047</v>
      </c>
      <c r="AQ706">
        <v>2050</v>
      </c>
      <c r="AR706">
        <v>2250</v>
      </c>
      <c r="AS706">
        <v>2250</v>
      </c>
      <c r="AT706">
        <v>2250</v>
      </c>
      <c r="AU706">
        <v>2300</v>
      </c>
      <c r="AV706">
        <v>2300</v>
      </c>
      <c r="AW706">
        <v>2310</v>
      </c>
      <c r="AX706">
        <v>2380</v>
      </c>
      <c r="AY706">
        <v>2400</v>
      </c>
      <c r="AZ706">
        <v>2475</v>
      </c>
      <c r="BA706">
        <v>2505</v>
      </c>
      <c r="BB706">
        <v>2505</v>
      </c>
      <c r="BC706">
        <v>2505</v>
      </c>
    </row>
    <row r="707" spans="1:55">
      <c r="A707" s="95">
        <v>45273</v>
      </c>
      <c r="B707" s="490">
        <v>13</v>
      </c>
      <c r="C707" s="486">
        <f t="shared" si="12"/>
        <v>4080</v>
      </c>
      <c r="D707" s="63">
        <v>136</v>
      </c>
      <c r="AN707">
        <v>1954</v>
      </c>
      <c r="AO707">
        <v>1947</v>
      </c>
      <c r="AP707">
        <v>2047</v>
      </c>
      <c r="AQ707">
        <v>1980</v>
      </c>
      <c r="AR707">
        <v>2250</v>
      </c>
      <c r="AS707">
        <v>2250</v>
      </c>
      <c r="AT707">
        <v>2250</v>
      </c>
      <c r="AU707">
        <v>2300</v>
      </c>
      <c r="AV707">
        <v>2300</v>
      </c>
      <c r="AW707">
        <v>2310</v>
      </c>
      <c r="AX707">
        <v>2380</v>
      </c>
      <c r="AY707">
        <v>2400</v>
      </c>
      <c r="AZ707">
        <v>2475</v>
      </c>
      <c r="BA707">
        <v>2505</v>
      </c>
      <c r="BB707">
        <v>2505</v>
      </c>
      <c r="BC707">
        <v>2505</v>
      </c>
    </row>
    <row r="708" spans="1:55">
      <c r="A708" s="95">
        <v>45274</v>
      </c>
      <c r="B708" s="490">
        <v>6</v>
      </c>
      <c r="C708" s="486">
        <f t="shared" si="12"/>
        <v>7680</v>
      </c>
      <c r="D708" s="63">
        <v>256</v>
      </c>
      <c r="AN708">
        <v>1954</v>
      </c>
      <c r="AO708">
        <v>1947</v>
      </c>
      <c r="AP708">
        <v>1940</v>
      </c>
      <c r="AQ708">
        <v>1940</v>
      </c>
      <c r="AR708">
        <v>2250</v>
      </c>
      <c r="AS708">
        <v>2250</v>
      </c>
      <c r="AT708">
        <v>2250</v>
      </c>
      <c r="AU708">
        <v>2300</v>
      </c>
      <c r="AV708">
        <v>2300</v>
      </c>
      <c r="AW708">
        <v>2310</v>
      </c>
      <c r="AX708">
        <v>2380</v>
      </c>
      <c r="AY708">
        <v>2400</v>
      </c>
      <c r="AZ708">
        <v>2475</v>
      </c>
      <c r="BA708">
        <v>2505</v>
      </c>
      <c r="BB708">
        <v>2505</v>
      </c>
      <c r="BC708">
        <v>2505</v>
      </c>
    </row>
    <row r="709" spans="1:55">
      <c r="A709" s="95">
        <v>45275</v>
      </c>
      <c r="B709" s="490">
        <v>9</v>
      </c>
      <c r="C709" s="486">
        <f t="shared" si="12"/>
        <v>3300</v>
      </c>
      <c r="D709" s="63">
        <v>110</v>
      </c>
      <c r="AN709">
        <v>1954</v>
      </c>
      <c r="AO709">
        <v>1947</v>
      </c>
      <c r="AP709">
        <v>1940</v>
      </c>
      <c r="AQ709">
        <v>1940</v>
      </c>
      <c r="AR709">
        <v>2250</v>
      </c>
      <c r="AS709">
        <v>2250</v>
      </c>
      <c r="AT709">
        <v>2250</v>
      </c>
      <c r="AU709">
        <v>2300</v>
      </c>
      <c r="AV709">
        <v>2300</v>
      </c>
      <c r="AW709">
        <v>2310</v>
      </c>
      <c r="AX709">
        <v>2380</v>
      </c>
      <c r="AY709">
        <v>2400</v>
      </c>
      <c r="AZ709">
        <v>2475</v>
      </c>
      <c r="BA709">
        <v>2505</v>
      </c>
      <c r="BB709">
        <v>2505</v>
      </c>
      <c r="BC709">
        <v>2505</v>
      </c>
    </row>
    <row r="710" spans="1:55">
      <c r="A710" s="95">
        <v>45278</v>
      </c>
      <c r="B710" s="490">
        <v>15</v>
      </c>
      <c r="C710" s="486">
        <f t="shared" si="12"/>
        <v>1500</v>
      </c>
      <c r="D710" s="63">
        <v>50</v>
      </c>
      <c r="AN710">
        <v>1954</v>
      </c>
      <c r="AO710">
        <v>1945</v>
      </c>
      <c r="AP710">
        <v>1955</v>
      </c>
      <c r="AQ710">
        <v>1955</v>
      </c>
      <c r="AR710">
        <v>2200</v>
      </c>
      <c r="AS710">
        <v>2210</v>
      </c>
      <c r="AT710">
        <v>2230</v>
      </c>
      <c r="AU710">
        <v>2270</v>
      </c>
      <c r="AV710">
        <v>2300</v>
      </c>
      <c r="AW710">
        <v>2310</v>
      </c>
      <c r="AX710">
        <v>2340</v>
      </c>
      <c r="AY710">
        <v>2390</v>
      </c>
      <c r="AZ710">
        <v>2440</v>
      </c>
      <c r="BA710">
        <v>2505</v>
      </c>
      <c r="BB710">
        <v>2505</v>
      </c>
      <c r="BC710">
        <v>2505</v>
      </c>
    </row>
    <row r="711" spans="1:55">
      <c r="A711" s="95">
        <v>45279</v>
      </c>
      <c r="B711" s="490">
        <v>5</v>
      </c>
      <c r="C711" s="486">
        <f t="shared" si="12"/>
        <v>2250</v>
      </c>
      <c r="D711" s="63">
        <v>75</v>
      </c>
      <c r="AN711">
        <v>1954</v>
      </c>
      <c r="AO711">
        <v>1945</v>
      </c>
      <c r="AP711">
        <v>1975</v>
      </c>
      <c r="AQ711">
        <v>1975</v>
      </c>
      <c r="AR711">
        <v>2150</v>
      </c>
      <c r="AS711">
        <v>2180</v>
      </c>
      <c r="AT711">
        <v>2190</v>
      </c>
      <c r="AU711">
        <v>2205</v>
      </c>
      <c r="AV711">
        <v>2245</v>
      </c>
      <c r="AW711">
        <v>2275</v>
      </c>
      <c r="AX711">
        <v>2295</v>
      </c>
      <c r="AY711">
        <v>2390</v>
      </c>
      <c r="AZ711">
        <v>2440</v>
      </c>
      <c r="BA711">
        <v>2505</v>
      </c>
      <c r="BB711">
        <v>2505</v>
      </c>
      <c r="BC711">
        <v>2505</v>
      </c>
    </row>
    <row r="712" spans="1:55">
      <c r="A712" s="95">
        <v>45280</v>
      </c>
      <c r="B712" s="490">
        <v>0</v>
      </c>
      <c r="C712" s="486">
        <f t="shared" si="12"/>
        <v>0</v>
      </c>
      <c r="D712" s="63">
        <v>0</v>
      </c>
      <c r="AN712">
        <v>1954</v>
      </c>
      <c r="AO712">
        <v>1945</v>
      </c>
      <c r="AP712">
        <v>1975</v>
      </c>
      <c r="AQ712">
        <v>1975</v>
      </c>
      <c r="AR712">
        <v>2150</v>
      </c>
      <c r="AS712">
        <v>2180</v>
      </c>
      <c r="AT712">
        <v>2190</v>
      </c>
      <c r="AU712">
        <v>2205</v>
      </c>
      <c r="AV712">
        <v>2245</v>
      </c>
      <c r="AW712">
        <v>2275</v>
      </c>
      <c r="AX712">
        <v>2295</v>
      </c>
      <c r="AY712">
        <v>2390</v>
      </c>
      <c r="AZ712">
        <v>2440</v>
      </c>
      <c r="BA712">
        <v>2505</v>
      </c>
      <c r="BB712">
        <v>2505</v>
      </c>
      <c r="BC712">
        <v>2505</v>
      </c>
    </row>
    <row r="713" spans="1:55">
      <c r="A713" s="95">
        <v>45281</v>
      </c>
      <c r="B713" s="490">
        <v>28</v>
      </c>
      <c r="C713" s="486">
        <f t="shared" si="12"/>
        <v>8130</v>
      </c>
      <c r="D713" s="63">
        <v>271</v>
      </c>
      <c r="AN713">
        <v>1954</v>
      </c>
      <c r="AO713">
        <v>1995</v>
      </c>
      <c r="AP713">
        <v>2005</v>
      </c>
      <c r="AQ713">
        <v>2015</v>
      </c>
      <c r="AR713">
        <v>2150</v>
      </c>
      <c r="AS713">
        <v>2180</v>
      </c>
      <c r="AT713">
        <v>2190</v>
      </c>
      <c r="AU713">
        <v>2205</v>
      </c>
      <c r="AV713">
        <v>2245</v>
      </c>
      <c r="AW713">
        <v>2275</v>
      </c>
      <c r="AX713">
        <v>2295</v>
      </c>
      <c r="AY713">
        <v>2390</v>
      </c>
      <c r="AZ713">
        <v>2440</v>
      </c>
      <c r="BA713">
        <v>2505</v>
      </c>
      <c r="BB713">
        <v>2505</v>
      </c>
      <c r="BC713">
        <v>2505</v>
      </c>
    </row>
    <row r="714" spans="1:55">
      <c r="A714" s="95">
        <v>45282</v>
      </c>
      <c r="B714" s="490">
        <v>11</v>
      </c>
      <c r="C714" s="486">
        <f t="shared" ref="C714:C777" si="13">+D714*30</f>
        <v>2880</v>
      </c>
      <c r="D714" s="63">
        <v>96</v>
      </c>
      <c r="AN714">
        <v>1954</v>
      </c>
      <c r="AO714">
        <v>1995</v>
      </c>
      <c r="AP714">
        <v>2005</v>
      </c>
      <c r="AQ714">
        <v>2015</v>
      </c>
      <c r="AR714">
        <v>2140</v>
      </c>
      <c r="AS714">
        <v>2170</v>
      </c>
      <c r="AT714">
        <v>2190</v>
      </c>
      <c r="AU714">
        <v>2205</v>
      </c>
      <c r="AV714">
        <v>2245</v>
      </c>
      <c r="AW714">
        <v>2275</v>
      </c>
      <c r="AX714">
        <v>2295</v>
      </c>
      <c r="AY714">
        <v>2390</v>
      </c>
      <c r="AZ714">
        <v>2440</v>
      </c>
      <c r="BA714">
        <v>2505</v>
      </c>
      <c r="BB714">
        <v>2505</v>
      </c>
      <c r="BC714">
        <v>2505</v>
      </c>
    </row>
    <row r="715" spans="1:55">
      <c r="A715" s="95">
        <v>45286</v>
      </c>
      <c r="B715" s="490">
        <v>16</v>
      </c>
      <c r="C715" s="486">
        <f t="shared" si="13"/>
        <v>4110</v>
      </c>
      <c r="D715" s="63">
        <v>137</v>
      </c>
      <c r="AN715">
        <v>1954</v>
      </c>
      <c r="AO715">
        <v>1995</v>
      </c>
      <c r="AP715">
        <v>2000</v>
      </c>
      <c r="AQ715">
        <v>2015</v>
      </c>
      <c r="AR715">
        <v>2140</v>
      </c>
      <c r="AS715">
        <v>2170</v>
      </c>
      <c r="AT715">
        <v>2190</v>
      </c>
      <c r="AU715">
        <v>2205</v>
      </c>
      <c r="AV715">
        <v>2245</v>
      </c>
      <c r="AW715">
        <v>2275</v>
      </c>
      <c r="AX715">
        <v>2295</v>
      </c>
      <c r="AY715">
        <v>2390</v>
      </c>
      <c r="AZ715">
        <v>2440</v>
      </c>
      <c r="BA715">
        <v>2505</v>
      </c>
      <c r="BB715">
        <v>2505</v>
      </c>
      <c r="BC715">
        <v>2505</v>
      </c>
    </row>
    <row r="716" spans="1:55">
      <c r="A716" s="95">
        <v>45287</v>
      </c>
      <c r="B716" s="490">
        <v>0</v>
      </c>
      <c r="C716" s="486">
        <f t="shared" si="13"/>
        <v>0</v>
      </c>
      <c r="D716" s="63">
        <v>0</v>
      </c>
      <c r="AN716">
        <v>1954</v>
      </c>
      <c r="AO716">
        <v>1995</v>
      </c>
      <c r="AP716">
        <v>2000</v>
      </c>
      <c r="AQ716">
        <v>2015</v>
      </c>
      <c r="AR716">
        <v>2140</v>
      </c>
      <c r="AS716">
        <v>2170</v>
      </c>
      <c r="AT716">
        <v>2190</v>
      </c>
      <c r="AU716">
        <v>2205</v>
      </c>
      <c r="AV716">
        <v>2245</v>
      </c>
      <c r="AW716">
        <v>2275</v>
      </c>
      <c r="AX716">
        <v>2295</v>
      </c>
      <c r="AY716">
        <v>2390</v>
      </c>
      <c r="AZ716">
        <v>2440</v>
      </c>
      <c r="BA716">
        <v>2505</v>
      </c>
      <c r="BB716">
        <v>2505</v>
      </c>
      <c r="BC716">
        <v>2505</v>
      </c>
    </row>
    <row r="717" spans="1:55">
      <c r="A717" s="95">
        <v>45288</v>
      </c>
      <c r="B717" s="490">
        <v>19</v>
      </c>
      <c r="C717" s="486">
        <f t="shared" si="13"/>
        <v>5550</v>
      </c>
      <c r="D717" s="63">
        <v>185</v>
      </c>
      <c r="AN717">
        <v>2004</v>
      </c>
      <c r="AO717">
        <v>1996</v>
      </c>
      <c r="AP717">
        <v>2000</v>
      </c>
      <c r="AQ717">
        <v>2015</v>
      </c>
      <c r="AR717">
        <v>2140</v>
      </c>
      <c r="AS717">
        <v>2170</v>
      </c>
      <c r="AT717">
        <v>2190</v>
      </c>
      <c r="AU717">
        <v>2205</v>
      </c>
      <c r="AV717">
        <v>2245</v>
      </c>
      <c r="AW717">
        <v>2300</v>
      </c>
      <c r="AX717">
        <v>2320</v>
      </c>
      <c r="AY717">
        <v>2429.5</v>
      </c>
      <c r="AZ717">
        <v>2464.5</v>
      </c>
      <c r="BA717">
        <v>2505</v>
      </c>
      <c r="BB717">
        <v>2505</v>
      </c>
      <c r="BC717">
        <v>2505</v>
      </c>
    </row>
    <row r="718" spans="1:55" s="189" customFormat="1">
      <c r="A718" s="103">
        <v>45289</v>
      </c>
      <c r="B718" s="492">
        <v>0</v>
      </c>
      <c r="C718" s="483">
        <f t="shared" si="13"/>
        <v>0</v>
      </c>
      <c r="D718" s="476">
        <v>0</v>
      </c>
      <c r="AN718" s="189">
        <v>2004</v>
      </c>
      <c r="AO718" s="189">
        <v>1996</v>
      </c>
      <c r="AP718" s="189">
        <v>2000</v>
      </c>
      <c r="AQ718" s="189">
        <v>2015</v>
      </c>
      <c r="AR718" s="189">
        <v>2140</v>
      </c>
      <c r="AS718" s="189">
        <v>2170</v>
      </c>
      <c r="AT718" s="189">
        <v>2190</v>
      </c>
      <c r="AU718" s="189">
        <v>2205</v>
      </c>
      <c r="AV718" s="189">
        <v>2245</v>
      </c>
      <c r="AW718" s="189">
        <v>2300</v>
      </c>
      <c r="AX718" s="189">
        <v>2320</v>
      </c>
      <c r="AY718" s="189">
        <v>2429.5</v>
      </c>
      <c r="AZ718" s="189">
        <v>2464.5</v>
      </c>
      <c r="BA718" s="189">
        <v>2505</v>
      </c>
      <c r="BB718" s="189">
        <v>2505</v>
      </c>
      <c r="BC718" s="189">
        <v>2505</v>
      </c>
    </row>
    <row r="719" spans="1:55">
      <c r="A719" s="95">
        <v>45293</v>
      </c>
      <c r="B719" s="490">
        <v>7</v>
      </c>
      <c r="C719" s="486">
        <f t="shared" si="13"/>
        <v>1320</v>
      </c>
      <c r="D719" s="63">
        <v>44</v>
      </c>
      <c r="AO719">
        <v>1980</v>
      </c>
      <c r="AP719">
        <v>1990</v>
      </c>
      <c r="AQ719">
        <v>2010</v>
      </c>
      <c r="AR719">
        <v>2140</v>
      </c>
      <c r="AS719">
        <v>2170</v>
      </c>
      <c r="AT719">
        <v>2190</v>
      </c>
      <c r="AU719">
        <v>2205</v>
      </c>
      <c r="AV719">
        <v>2245</v>
      </c>
      <c r="AW719">
        <v>2300</v>
      </c>
      <c r="AX719">
        <v>2320</v>
      </c>
      <c r="AY719">
        <v>2429.5</v>
      </c>
      <c r="AZ719">
        <v>2464.5</v>
      </c>
      <c r="BA719">
        <v>2505</v>
      </c>
      <c r="BB719">
        <v>2505</v>
      </c>
      <c r="BC719">
        <v>2505</v>
      </c>
    </row>
    <row r="720" spans="1:55">
      <c r="A720" s="95">
        <v>45294</v>
      </c>
      <c r="B720" s="490">
        <v>5</v>
      </c>
      <c r="C720" s="486">
        <f t="shared" si="13"/>
        <v>2130</v>
      </c>
      <c r="D720" s="63">
        <v>71</v>
      </c>
      <c r="AO720">
        <v>1925</v>
      </c>
      <c r="AP720">
        <v>1970</v>
      </c>
      <c r="AQ720">
        <v>1970</v>
      </c>
      <c r="AR720">
        <v>2140</v>
      </c>
      <c r="AS720">
        <v>2170</v>
      </c>
      <c r="AT720">
        <v>2190</v>
      </c>
      <c r="AU720">
        <v>2205</v>
      </c>
      <c r="AV720">
        <v>2245</v>
      </c>
      <c r="AW720">
        <v>2300</v>
      </c>
      <c r="AX720">
        <v>2320</v>
      </c>
      <c r="AY720">
        <v>2429.5</v>
      </c>
      <c r="AZ720">
        <v>2464.5</v>
      </c>
      <c r="BA720">
        <v>2505</v>
      </c>
      <c r="BB720">
        <v>2505</v>
      </c>
      <c r="BC720">
        <v>2505</v>
      </c>
    </row>
    <row r="721" spans="1:55">
      <c r="A721" s="95">
        <v>45295</v>
      </c>
      <c r="B721" s="490">
        <v>0</v>
      </c>
      <c r="C721" s="486">
        <f t="shared" si="13"/>
        <v>0</v>
      </c>
      <c r="D721" s="63">
        <v>0</v>
      </c>
      <c r="AO721">
        <v>1925</v>
      </c>
      <c r="AP721">
        <v>1930</v>
      </c>
      <c r="AQ721">
        <v>1945</v>
      </c>
      <c r="AR721">
        <v>2140</v>
      </c>
      <c r="AS721">
        <v>2170</v>
      </c>
      <c r="AT721">
        <v>2190</v>
      </c>
      <c r="AU721">
        <v>2205</v>
      </c>
      <c r="AV721">
        <v>2245</v>
      </c>
      <c r="AW721">
        <v>2300</v>
      </c>
      <c r="AX721">
        <v>2320</v>
      </c>
      <c r="AY721">
        <v>2429.5</v>
      </c>
      <c r="AZ721">
        <v>2464.5</v>
      </c>
      <c r="BA721">
        <v>2505</v>
      </c>
      <c r="BB721">
        <v>2505</v>
      </c>
      <c r="BC721">
        <v>2505</v>
      </c>
    </row>
    <row r="722" spans="1:55">
      <c r="A722" s="95">
        <v>45296</v>
      </c>
      <c r="B722" s="490">
        <v>18</v>
      </c>
      <c r="C722" s="486">
        <f t="shared" si="13"/>
        <v>5130</v>
      </c>
      <c r="D722" s="63">
        <v>171</v>
      </c>
      <c r="AO722">
        <v>1915</v>
      </c>
      <c r="AP722">
        <v>1929.5</v>
      </c>
      <c r="AQ722">
        <v>1945</v>
      </c>
      <c r="AR722">
        <v>2175</v>
      </c>
      <c r="AS722">
        <v>2195</v>
      </c>
      <c r="AT722">
        <v>2215</v>
      </c>
      <c r="AU722">
        <v>2230</v>
      </c>
      <c r="AV722">
        <v>2275</v>
      </c>
      <c r="AW722">
        <v>2330</v>
      </c>
      <c r="AX722">
        <v>2350</v>
      </c>
      <c r="AY722">
        <v>2375</v>
      </c>
      <c r="AZ722">
        <v>2464.5</v>
      </c>
      <c r="BA722">
        <v>2505</v>
      </c>
      <c r="BB722">
        <v>2505</v>
      </c>
      <c r="BC722">
        <v>2505</v>
      </c>
    </row>
    <row r="723" spans="1:55">
      <c r="A723" s="95">
        <v>45299</v>
      </c>
      <c r="B723" s="490">
        <v>10</v>
      </c>
      <c r="C723" s="486">
        <f t="shared" si="13"/>
        <v>2850</v>
      </c>
      <c r="D723" s="63">
        <v>95</v>
      </c>
      <c r="AO723">
        <v>1915</v>
      </c>
      <c r="AP723">
        <v>1932.5</v>
      </c>
      <c r="AQ723">
        <v>1945</v>
      </c>
      <c r="AR723">
        <v>2150</v>
      </c>
      <c r="AS723">
        <v>2195</v>
      </c>
      <c r="AT723">
        <v>2215</v>
      </c>
      <c r="AU723">
        <v>2230</v>
      </c>
      <c r="AV723">
        <v>2270</v>
      </c>
      <c r="AW723">
        <v>2330</v>
      </c>
      <c r="AX723">
        <v>2350</v>
      </c>
      <c r="AY723">
        <v>2375</v>
      </c>
      <c r="AZ723">
        <v>2464.5</v>
      </c>
      <c r="BA723">
        <v>2490</v>
      </c>
      <c r="BB723">
        <v>2505</v>
      </c>
      <c r="BC723">
        <v>2505</v>
      </c>
    </row>
    <row r="724" spans="1:55">
      <c r="A724" s="95">
        <v>45300</v>
      </c>
      <c r="B724" s="490">
        <v>29</v>
      </c>
      <c r="C724" s="486">
        <f t="shared" si="13"/>
        <v>16140</v>
      </c>
      <c r="D724" s="63">
        <v>538</v>
      </c>
      <c r="AO724">
        <v>1915</v>
      </c>
      <c r="AP724">
        <v>1932.5</v>
      </c>
      <c r="AQ724">
        <v>1945</v>
      </c>
      <c r="AR724">
        <v>2110</v>
      </c>
      <c r="AS724">
        <v>2195</v>
      </c>
      <c r="AT724">
        <v>2215</v>
      </c>
      <c r="AU724">
        <v>2230</v>
      </c>
      <c r="AV724">
        <v>2270</v>
      </c>
      <c r="AW724">
        <v>2330</v>
      </c>
      <c r="AX724">
        <v>2350</v>
      </c>
      <c r="AY724">
        <v>2375</v>
      </c>
      <c r="AZ724">
        <v>2464.5</v>
      </c>
      <c r="BA724">
        <v>2490</v>
      </c>
      <c r="BB724">
        <v>2505</v>
      </c>
      <c r="BC724">
        <v>2505</v>
      </c>
    </row>
    <row r="725" spans="1:55">
      <c r="A725" s="95">
        <v>45301</v>
      </c>
      <c r="B725" s="490">
        <v>47</v>
      </c>
      <c r="C725" s="486">
        <f t="shared" si="13"/>
        <v>30420</v>
      </c>
      <c r="D725" s="63">
        <v>1014</v>
      </c>
      <c r="AO725">
        <v>1950</v>
      </c>
      <c r="AP725">
        <v>1985</v>
      </c>
      <c r="AQ725">
        <v>1987.5</v>
      </c>
      <c r="AR725">
        <v>2110</v>
      </c>
      <c r="AS725">
        <v>2195</v>
      </c>
      <c r="AT725">
        <v>2215</v>
      </c>
      <c r="AU725">
        <v>2217.5</v>
      </c>
      <c r="AV725">
        <v>2245</v>
      </c>
      <c r="AW725">
        <v>2330</v>
      </c>
      <c r="AX725">
        <v>2355</v>
      </c>
      <c r="AY725">
        <v>2375</v>
      </c>
      <c r="AZ725">
        <v>2464.5</v>
      </c>
      <c r="BA725">
        <v>2490</v>
      </c>
      <c r="BB725">
        <v>2505</v>
      </c>
      <c r="BC725">
        <v>2505</v>
      </c>
    </row>
    <row r="726" spans="1:55">
      <c r="A726" s="95">
        <v>45302</v>
      </c>
      <c r="B726" s="490">
        <v>28</v>
      </c>
      <c r="C726" s="486">
        <f t="shared" si="13"/>
        <v>24750</v>
      </c>
      <c r="D726" s="63">
        <v>825</v>
      </c>
      <c r="AO726">
        <v>1960</v>
      </c>
      <c r="AP726">
        <v>2007.5</v>
      </c>
      <c r="AQ726">
        <v>2007.5</v>
      </c>
      <c r="AR726">
        <v>2120</v>
      </c>
      <c r="AS726">
        <v>2180</v>
      </c>
      <c r="AT726">
        <v>2190</v>
      </c>
      <c r="AU726">
        <v>2200</v>
      </c>
      <c r="AV726">
        <v>2245</v>
      </c>
      <c r="AW726">
        <v>2305</v>
      </c>
      <c r="AX726">
        <v>2357.5</v>
      </c>
      <c r="AY726">
        <v>2385</v>
      </c>
      <c r="AZ726">
        <v>2410</v>
      </c>
      <c r="BA726">
        <v>2490</v>
      </c>
      <c r="BB726">
        <v>2505</v>
      </c>
      <c r="BC726">
        <v>2505</v>
      </c>
    </row>
    <row r="727" spans="1:55">
      <c r="A727" s="95">
        <v>45303</v>
      </c>
      <c r="B727" s="490">
        <v>19</v>
      </c>
      <c r="C727" s="486">
        <f t="shared" si="13"/>
        <v>11880</v>
      </c>
      <c r="D727" s="63">
        <v>396</v>
      </c>
      <c r="AO727">
        <v>1960</v>
      </c>
      <c r="AP727">
        <v>2010</v>
      </c>
      <c r="AQ727">
        <v>2025</v>
      </c>
      <c r="AR727">
        <v>2145</v>
      </c>
      <c r="AS727">
        <v>2180</v>
      </c>
      <c r="AT727">
        <v>2190</v>
      </c>
      <c r="AU727">
        <v>2225</v>
      </c>
      <c r="AV727">
        <v>2245</v>
      </c>
      <c r="AW727">
        <v>2305</v>
      </c>
      <c r="AX727">
        <v>2372.5</v>
      </c>
      <c r="AY727">
        <v>2390</v>
      </c>
      <c r="AZ727">
        <v>2417.5</v>
      </c>
      <c r="BA727">
        <v>2490</v>
      </c>
      <c r="BB727">
        <v>2505</v>
      </c>
      <c r="BC727">
        <v>2505</v>
      </c>
    </row>
    <row r="728" spans="1:55">
      <c r="A728" s="95">
        <v>45306</v>
      </c>
      <c r="B728" s="490">
        <v>9</v>
      </c>
      <c r="C728" s="486">
        <f t="shared" si="13"/>
        <v>4650</v>
      </c>
      <c r="D728" s="63">
        <v>155</v>
      </c>
      <c r="AO728">
        <v>1960</v>
      </c>
      <c r="AP728">
        <v>2010</v>
      </c>
      <c r="AQ728">
        <v>2025</v>
      </c>
      <c r="AR728">
        <v>2145</v>
      </c>
      <c r="AS728">
        <v>2205</v>
      </c>
      <c r="AT728">
        <v>2225</v>
      </c>
      <c r="AU728">
        <v>2225</v>
      </c>
      <c r="AV728">
        <v>2245</v>
      </c>
      <c r="AW728">
        <v>2327.5</v>
      </c>
      <c r="AX728">
        <v>2375</v>
      </c>
      <c r="AY728">
        <v>2425</v>
      </c>
      <c r="AZ728">
        <v>2425</v>
      </c>
      <c r="BA728">
        <v>2490</v>
      </c>
      <c r="BB728">
        <v>2505</v>
      </c>
      <c r="BC728">
        <v>2505</v>
      </c>
    </row>
    <row r="729" spans="1:55">
      <c r="A729" s="95">
        <v>45307</v>
      </c>
      <c r="B729" s="490">
        <v>13</v>
      </c>
      <c r="C729" s="486">
        <f t="shared" si="13"/>
        <v>6600</v>
      </c>
      <c r="D729" s="63">
        <v>220</v>
      </c>
      <c r="AO729">
        <v>2015</v>
      </c>
      <c r="AP729">
        <v>2075</v>
      </c>
      <c r="AQ729">
        <v>2095</v>
      </c>
      <c r="AR729">
        <v>2100</v>
      </c>
      <c r="AS729">
        <v>2205</v>
      </c>
      <c r="AT729">
        <v>2225</v>
      </c>
      <c r="AU729">
        <v>2225</v>
      </c>
      <c r="AV729">
        <v>2245</v>
      </c>
      <c r="AW729">
        <v>2327.5</v>
      </c>
      <c r="AX729">
        <v>2375</v>
      </c>
      <c r="AY729">
        <v>2425</v>
      </c>
      <c r="AZ729">
        <v>2425</v>
      </c>
      <c r="BA729">
        <v>2490</v>
      </c>
      <c r="BB729">
        <v>2505</v>
      </c>
      <c r="BC729">
        <v>2505</v>
      </c>
    </row>
    <row r="730" spans="1:55">
      <c r="A730" s="95">
        <v>45308</v>
      </c>
      <c r="B730" s="490">
        <v>18</v>
      </c>
      <c r="C730" s="486">
        <f t="shared" si="13"/>
        <v>8130</v>
      </c>
      <c r="D730" s="63">
        <v>271</v>
      </c>
      <c r="AO730">
        <v>2045</v>
      </c>
      <c r="AP730">
        <v>2075</v>
      </c>
      <c r="AQ730">
        <v>2085</v>
      </c>
      <c r="AR730">
        <v>2100</v>
      </c>
      <c r="AS730">
        <v>2205</v>
      </c>
      <c r="AT730">
        <v>2225</v>
      </c>
      <c r="AU730">
        <v>2235</v>
      </c>
      <c r="AV730">
        <v>2285</v>
      </c>
      <c r="AW730">
        <v>2338.5</v>
      </c>
      <c r="AX730">
        <v>2390</v>
      </c>
      <c r="AY730">
        <v>2425</v>
      </c>
      <c r="AZ730">
        <v>2437.5</v>
      </c>
      <c r="BA730">
        <v>2490</v>
      </c>
      <c r="BB730">
        <v>2505</v>
      </c>
      <c r="BC730">
        <v>2505</v>
      </c>
    </row>
    <row r="731" spans="1:55">
      <c r="A731" s="95">
        <v>45309</v>
      </c>
      <c r="B731" s="490">
        <v>31</v>
      </c>
      <c r="C731" s="486">
        <f t="shared" si="13"/>
        <v>11310</v>
      </c>
      <c r="D731" s="63">
        <v>377</v>
      </c>
      <c r="AO731">
        <v>2045</v>
      </c>
      <c r="AP731">
        <v>2075</v>
      </c>
      <c r="AQ731">
        <v>2085</v>
      </c>
      <c r="AR731">
        <v>2100</v>
      </c>
      <c r="AS731">
        <v>2205</v>
      </c>
      <c r="AT731">
        <v>2225</v>
      </c>
      <c r="AU731">
        <v>2235</v>
      </c>
      <c r="AV731">
        <v>2285</v>
      </c>
      <c r="AW731">
        <v>2338.5</v>
      </c>
      <c r="AX731">
        <v>2390</v>
      </c>
      <c r="AY731">
        <v>2425</v>
      </c>
      <c r="AZ731">
        <v>2437.5</v>
      </c>
      <c r="BA731">
        <v>2490</v>
      </c>
      <c r="BB731">
        <v>2505</v>
      </c>
      <c r="BC731">
        <v>2505</v>
      </c>
    </row>
    <row r="732" spans="1:55">
      <c r="A732" s="95">
        <v>45310</v>
      </c>
      <c r="B732" s="490">
        <v>23</v>
      </c>
      <c r="C732" s="486">
        <f t="shared" si="13"/>
        <v>9420</v>
      </c>
      <c r="D732" s="63">
        <v>314</v>
      </c>
      <c r="AO732">
        <v>2045</v>
      </c>
      <c r="AP732">
        <v>2075</v>
      </c>
      <c r="AQ732">
        <v>2085</v>
      </c>
      <c r="AR732">
        <v>2100</v>
      </c>
      <c r="AS732">
        <v>2205</v>
      </c>
      <c r="AT732">
        <v>2225</v>
      </c>
      <c r="AU732">
        <v>2235</v>
      </c>
      <c r="AV732">
        <v>2285</v>
      </c>
      <c r="AW732">
        <v>2338.5</v>
      </c>
      <c r="AX732">
        <v>2425</v>
      </c>
      <c r="AY732">
        <v>2445</v>
      </c>
      <c r="AZ732">
        <v>2455</v>
      </c>
      <c r="BA732">
        <v>2490</v>
      </c>
      <c r="BB732">
        <v>2505</v>
      </c>
      <c r="BC732">
        <v>2505</v>
      </c>
    </row>
    <row r="733" spans="1:55">
      <c r="A733" s="95">
        <v>45313</v>
      </c>
      <c r="B733" s="490">
        <v>7</v>
      </c>
      <c r="C733" s="486">
        <f t="shared" si="13"/>
        <v>600</v>
      </c>
      <c r="D733" s="63">
        <v>20</v>
      </c>
      <c r="AO733">
        <v>2062.5</v>
      </c>
      <c r="AP733">
        <v>2095.5</v>
      </c>
      <c r="AQ733">
        <v>2125</v>
      </c>
      <c r="AR733">
        <v>2100</v>
      </c>
      <c r="AS733">
        <v>2205</v>
      </c>
      <c r="AT733">
        <v>2225</v>
      </c>
      <c r="AU733">
        <v>2235</v>
      </c>
      <c r="AV733">
        <v>2285</v>
      </c>
      <c r="AW733">
        <v>2338.5</v>
      </c>
      <c r="AX733">
        <v>2425</v>
      </c>
      <c r="AY733">
        <v>2445</v>
      </c>
      <c r="AZ733">
        <v>2455</v>
      </c>
      <c r="BA733">
        <v>2490</v>
      </c>
      <c r="BB733">
        <v>2505</v>
      </c>
      <c r="BC733">
        <v>2505</v>
      </c>
    </row>
    <row r="734" spans="1:55">
      <c r="A734" s="95">
        <v>45314</v>
      </c>
      <c r="B734" s="490">
        <v>6</v>
      </c>
      <c r="C734" s="486">
        <f t="shared" si="13"/>
        <v>1080</v>
      </c>
      <c r="D734" s="63">
        <v>36</v>
      </c>
      <c r="AO734">
        <v>2062.5</v>
      </c>
      <c r="AP734">
        <v>2110.5</v>
      </c>
      <c r="AQ734">
        <v>2125</v>
      </c>
      <c r="AR734">
        <v>2171</v>
      </c>
      <c r="AS734">
        <v>2205</v>
      </c>
      <c r="AT734">
        <v>2225</v>
      </c>
      <c r="AU734">
        <v>2235</v>
      </c>
      <c r="AV734">
        <v>2285</v>
      </c>
      <c r="AW734">
        <v>2338.5</v>
      </c>
      <c r="AX734">
        <v>2396</v>
      </c>
      <c r="AY734">
        <v>2445</v>
      </c>
      <c r="AZ734">
        <v>2455</v>
      </c>
      <c r="BA734">
        <v>2490</v>
      </c>
      <c r="BB734">
        <v>2505</v>
      </c>
      <c r="BC734">
        <v>2505</v>
      </c>
    </row>
    <row r="735" spans="1:55">
      <c r="A735" s="95">
        <v>45315</v>
      </c>
      <c r="B735" s="490">
        <v>41</v>
      </c>
      <c r="C735" s="486">
        <f t="shared" si="13"/>
        <v>24360</v>
      </c>
      <c r="D735" s="63">
        <v>812</v>
      </c>
      <c r="AO735">
        <v>2150</v>
      </c>
      <c r="AP735">
        <v>2220</v>
      </c>
      <c r="AQ735">
        <v>2220</v>
      </c>
      <c r="AR735">
        <v>2237</v>
      </c>
      <c r="AS735">
        <v>2248.5</v>
      </c>
      <c r="AT735">
        <v>2264.5</v>
      </c>
      <c r="AU735">
        <v>2287.5</v>
      </c>
      <c r="AV735">
        <v>2345</v>
      </c>
      <c r="AW735">
        <v>2399.5</v>
      </c>
      <c r="AX735">
        <v>2475</v>
      </c>
      <c r="AY735">
        <v>2503.5</v>
      </c>
      <c r="AZ735">
        <v>2520</v>
      </c>
      <c r="BA735">
        <v>2490</v>
      </c>
      <c r="BB735">
        <v>2505</v>
      </c>
      <c r="BC735">
        <v>2505</v>
      </c>
    </row>
    <row r="736" spans="1:55">
      <c r="A736" s="95">
        <v>45316</v>
      </c>
      <c r="B736" s="490">
        <v>23</v>
      </c>
      <c r="C736" s="486">
        <f t="shared" si="13"/>
        <v>13260</v>
      </c>
      <c r="D736" s="63">
        <v>442</v>
      </c>
      <c r="AO736">
        <v>2150</v>
      </c>
      <c r="AP736">
        <v>2220</v>
      </c>
      <c r="AQ736">
        <v>2250</v>
      </c>
      <c r="AR736">
        <v>2250</v>
      </c>
      <c r="AS736">
        <v>2248.5</v>
      </c>
      <c r="AT736">
        <v>2264.5</v>
      </c>
      <c r="AU736">
        <v>2287.5</v>
      </c>
      <c r="AV736">
        <v>2345</v>
      </c>
      <c r="AW736">
        <v>2399.5</v>
      </c>
      <c r="AX736">
        <v>2475</v>
      </c>
      <c r="AY736">
        <v>2503.5</v>
      </c>
      <c r="AZ736">
        <v>2520</v>
      </c>
      <c r="BA736">
        <v>2490</v>
      </c>
      <c r="BB736">
        <v>2505</v>
      </c>
      <c r="BC736">
        <v>2505</v>
      </c>
    </row>
    <row r="737" spans="1:56">
      <c r="A737" s="95">
        <v>45317</v>
      </c>
      <c r="B737" s="490">
        <v>0</v>
      </c>
      <c r="C737" s="486">
        <f t="shared" si="13"/>
        <v>0</v>
      </c>
      <c r="D737" s="63">
        <v>0</v>
      </c>
      <c r="AO737">
        <v>2150</v>
      </c>
      <c r="AP737">
        <v>2220</v>
      </c>
      <c r="AQ737">
        <v>2250</v>
      </c>
      <c r="AR737">
        <v>2250</v>
      </c>
      <c r="AS737">
        <v>2248.5</v>
      </c>
      <c r="AT737">
        <v>2264.5</v>
      </c>
      <c r="AU737">
        <v>2287.5</v>
      </c>
      <c r="AV737">
        <v>2345</v>
      </c>
      <c r="AW737">
        <v>2399.5</v>
      </c>
      <c r="AX737">
        <v>2475</v>
      </c>
      <c r="AY737">
        <v>2503.5</v>
      </c>
      <c r="AZ737">
        <v>2520</v>
      </c>
      <c r="BA737">
        <v>2490</v>
      </c>
      <c r="BB737">
        <v>2505</v>
      </c>
      <c r="BC737">
        <v>2505</v>
      </c>
    </row>
    <row r="738" spans="1:56">
      <c r="A738" s="95">
        <v>45320</v>
      </c>
      <c r="B738" s="490">
        <v>10</v>
      </c>
      <c r="C738" s="486">
        <f t="shared" si="13"/>
        <v>930</v>
      </c>
      <c r="D738" s="63">
        <v>31</v>
      </c>
      <c r="AO738">
        <v>2206</v>
      </c>
      <c r="AP738">
        <v>2236.5</v>
      </c>
      <c r="AQ738">
        <v>2275</v>
      </c>
      <c r="AR738">
        <v>2250</v>
      </c>
      <c r="AS738">
        <v>2250</v>
      </c>
      <c r="AT738">
        <v>2264.5</v>
      </c>
      <c r="AU738">
        <v>2287.5</v>
      </c>
      <c r="AV738">
        <v>2345</v>
      </c>
      <c r="AW738">
        <v>2399.5</v>
      </c>
      <c r="AX738">
        <v>2475</v>
      </c>
      <c r="AY738">
        <v>2503.5</v>
      </c>
      <c r="AZ738">
        <v>2520</v>
      </c>
      <c r="BA738">
        <v>2500</v>
      </c>
      <c r="BB738">
        <v>2505</v>
      </c>
      <c r="BC738">
        <v>2505</v>
      </c>
    </row>
    <row r="739" spans="1:56">
      <c r="A739" s="95">
        <v>45321</v>
      </c>
      <c r="B739" s="490">
        <v>19</v>
      </c>
      <c r="C739" s="486">
        <f t="shared" si="13"/>
        <v>2400</v>
      </c>
      <c r="D739" s="63">
        <v>80</v>
      </c>
      <c r="AO739">
        <v>2219</v>
      </c>
      <c r="AP739">
        <v>2270</v>
      </c>
      <c r="AQ739">
        <v>2275</v>
      </c>
      <c r="AR739">
        <v>2259</v>
      </c>
      <c r="AS739">
        <v>2259</v>
      </c>
      <c r="AT739">
        <v>2264.5</v>
      </c>
      <c r="AU739">
        <v>2287.5</v>
      </c>
      <c r="AV739">
        <v>2365</v>
      </c>
      <c r="AW739">
        <v>2399.5</v>
      </c>
      <c r="AX739">
        <v>2500</v>
      </c>
      <c r="AY739">
        <v>2535</v>
      </c>
      <c r="AZ739">
        <v>2550</v>
      </c>
      <c r="BA739">
        <v>2540</v>
      </c>
      <c r="BB739">
        <v>2540</v>
      </c>
      <c r="BC739">
        <v>2525</v>
      </c>
    </row>
    <row r="740" spans="1:56">
      <c r="A740" s="95">
        <v>45322</v>
      </c>
      <c r="B740" s="490">
        <v>31</v>
      </c>
      <c r="C740" s="486">
        <f t="shared" si="13"/>
        <v>8490</v>
      </c>
      <c r="D740" s="63">
        <v>283</v>
      </c>
      <c r="AO740" s="28">
        <v>2247.5</v>
      </c>
      <c r="AP740">
        <v>2300.5</v>
      </c>
      <c r="AQ740">
        <v>2275</v>
      </c>
      <c r="AR740">
        <v>2350</v>
      </c>
      <c r="AS740">
        <v>2259</v>
      </c>
      <c r="AT740">
        <v>2303.5</v>
      </c>
      <c r="AU740">
        <v>2315</v>
      </c>
      <c r="AV740">
        <v>2366</v>
      </c>
      <c r="AW740">
        <v>2423</v>
      </c>
      <c r="AX740">
        <v>2503</v>
      </c>
      <c r="AY740">
        <v>2535</v>
      </c>
      <c r="AZ740">
        <v>2550</v>
      </c>
      <c r="BA740">
        <v>2548.5</v>
      </c>
      <c r="BB740">
        <v>2558</v>
      </c>
      <c r="BC740">
        <v>2552</v>
      </c>
    </row>
    <row r="741" spans="1:56">
      <c r="A741" s="95">
        <v>45323</v>
      </c>
      <c r="B741" s="490">
        <v>13</v>
      </c>
      <c r="C741" s="486">
        <f t="shared" si="13"/>
        <v>4050</v>
      </c>
      <c r="D741" s="63">
        <v>135</v>
      </c>
      <c r="AP741">
        <v>2300.5</v>
      </c>
      <c r="AQ741">
        <v>2275</v>
      </c>
      <c r="AR741">
        <v>2350</v>
      </c>
      <c r="AS741">
        <v>2259</v>
      </c>
      <c r="AT741">
        <v>2303.5</v>
      </c>
      <c r="AU741">
        <v>2315</v>
      </c>
      <c r="AV741">
        <v>2366</v>
      </c>
      <c r="AW741">
        <v>2423</v>
      </c>
      <c r="AX741">
        <v>2503</v>
      </c>
      <c r="AY741">
        <v>2535</v>
      </c>
      <c r="AZ741">
        <v>2550</v>
      </c>
      <c r="BA741">
        <v>2548.5</v>
      </c>
      <c r="BB741">
        <v>2558</v>
      </c>
      <c r="BC741">
        <v>2552</v>
      </c>
      <c r="BD741">
        <v>2552</v>
      </c>
    </row>
    <row r="742" spans="1:56">
      <c r="A742" s="95">
        <v>45324</v>
      </c>
      <c r="B742" s="490">
        <v>9</v>
      </c>
      <c r="C742" s="486">
        <f t="shared" si="13"/>
        <v>5100</v>
      </c>
      <c r="D742" s="63">
        <v>170</v>
      </c>
      <c r="AP742">
        <v>2300.5</v>
      </c>
      <c r="AQ742">
        <v>2275</v>
      </c>
      <c r="AR742">
        <v>2340</v>
      </c>
      <c r="AS742">
        <v>2259</v>
      </c>
      <c r="AT742">
        <v>2303.5</v>
      </c>
      <c r="AU742">
        <v>2315</v>
      </c>
      <c r="AV742">
        <v>2367</v>
      </c>
      <c r="AW742">
        <v>2406.5</v>
      </c>
      <c r="AX742">
        <v>2486</v>
      </c>
      <c r="AY742">
        <v>2500.5</v>
      </c>
      <c r="AZ742">
        <v>2550</v>
      </c>
      <c r="BA742">
        <v>2548.5</v>
      </c>
      <c r="BB742">
        <v>2558</v>
      </c>
      <c r="BC742">
        <v>2552</v>
      </c>
    </row>
    <row r="743" spans="1:56">
      <c r="A743" s="95">
        <v>45327</v>
      </c>
      <c r="B743" s="490">
        <v>23</v>
      </c>
      <c r="C743" s="486">
        <f t="shared" si="13"/>
        <v>5640</v>
      </c>
      <c r="D743" s="63">
        <v>188</v>
      </c>
      <c r="AP743">
        <v>2298</v>
      </c>
      <c r="AQ743">
        <v>2275</v>
      </c>
      <c r="AR743">
        <v>2340</v>
      </c>
      <c r="AS743">
        <v>2259</v>
      </c>
      <c r="AT743">
        <v>2303.5</v>
      </c>
      <c r="AU743">
        <v>2315</v>
      </c>
      <c r="AV743">
        <v>2367</v>
      </c>
      <c r="AW743">
        <v>2406.5</v>
      </c>
      <c r="AX743">
        <v>2486</v>
      </c>
      <c r="AY743">
        <v>2500.5</v>
      </c>
      <c r="AZ743">
        <v>2550</v>
      </c>
      <c r="BA743">
        <v>2548.5</v>
      </c>
      <c r="BB743">
        <v>2558</v>
      </c>
      <c r="BC743">
        <v>2552</v>
      </c>
    </row>
    <row r="744" spans="1:56">
      <c r="A744" s="95">
        <v>45328</v>
      </c>
      <c r="B744" s="490">
        <v>20</v>
      </c>
      <c r="C744" s="486">
        <f t="shared" si="13"/>
        <v>2760</v>
      </c>
      <c r="D744" s="63">
        <v>92</v>
      </c>
      <c r="AP744">
        <v>2284</v>
      </c>
      <c r="AQ744">
        <v>2272</v>
      </c>
      <c r="AR744">
        <v>2316</v>
      </c>
      <c r="AS744">
        <v>2259</v>
      </c>
      <c r="AT744">
        <v>2292</v>
      </c>
      <c r="AU744">
        <v>2315</v>
      </c>
      <c r="AV744">
        <v>2367</v>
      </c>
      <c r="AW744">
        <v>2406.5</v>
      </c>
      <c r="AX744">
        <v>2486</v>
      </c>
      <c r="AY744">
        <v>2500.5</v>
      </c>
      <c r="AZ744">
        <v>2550</v>
      </c>
      <c r="BA744">
        <v>2548.5</v>
      </c>
      <c r="BB744">
        <v>2558</v>
      </c>
      <c r="BC744">
        <v>2552</v>
      </c>
    </row>
    <row r="745" spans="1:56">
      <c r="A745" s="95">
        <v>45329</v>
      </c>
      <c r="B745" s="490">
        <v>25</v>
      </c>
      <c r="C745" s="486">
        <f t="shared" si="13"/>
        <v>13230</v>
      </c>
      <c r="D745" s="63">
        <v>441</v>
      </c>
      <c r="AP745">
        <v>2284</v>
      </c>
      <c r="AQ745">
        <v>2272</v>
      </c>
      <c r="AR745">
        <v>2316</v>
      </c>
      <c r="AS745">
        <v>2259</v>
      </c>
      <c r="AT745">
        <v>2292</v>
      </c>
      <c r="AU745">
        <v>2315</v>
      </c>
      <c r="AV745">
        <v>2367</v>
      </c>
      <c r="AW745">
        <v>2406.5</v>
      </c>
      <c r="AX745">
        <v>2460</v>
      </c>
      <c r="AY745">
        <v>2500.5</v>
      </c>
      <c r="AZ745">
        <v>2550</v>
      </c>
      <c r="BA745">
        <v>2548.5</v>
      </c>
      <c r="BB745">
        <v>2558</v>
      </c>
      <c r="BC745">
        <v>2552</v>
      </c>
    </row>
    <row r="746" spans="1:56">
      <c r="A746" s="95">
        <v>45330</v>
      </c>
      <c r="B746" s="490">
        <v>15</v>
      </c>
      <c r="C746" s="486">
        <f t="shared" si="13"/>
        <v>11550</v>
      </c>
      <c r="D746" s="63">
        <v>385</v>
      </c>
      <c r="AP746">
        <v>2284</v>
      </c>
      <c r="AQ746">
        <v>2220</v>
      </c>
      <c r="AR746">
        <v>2316</v>
      </c>
      <c r="AS746">
        <v>2259</v>
      </c>
      <c r="AT746">
        <v>2292</v>
      </c>
      <c r="AU746">
        <v>2315</v>
      </c>
      <c r="AV746">
        <v>2367</v>
      </c>
      <c r="AW746">
        <v>2406.5</v>
      </c>
      <c r="AX746">
        <v>2460</v>
      </c>
      <c r="AY746">
        <v>2500.5</v>
      </c>
      <c r="AZ746">
        <v>2550</v>
      </c>
      <c r="BA746">
        <v>2548.5</v>
      </c>
      <c r="BB746">
        <v>2558</v>
      </c>
      <c r="BC746">
        <v>2552</v>
      </c>
    </row>
    <row r="747" spans="1:56">
      <c r="A747" s="95">
        <v>45331</v>
      </c>
      <c r="B747" s="490">
        <v>14</v>
      </c>
      <c r="C747" s="486">
        <f t="shared" si="13"/>
        <v>9120</v>
      </c>
      <c r="D747" s="63">
        <v>304</v>
      </c>
      <c r="AP747">
        <v>2284</v>
      </c>
      <c r="AQ747">
        <v>2217.5</v>
      </c>
      <c r="AR747">
        <v>2316</v>
      </c>
      <c r="AS747">
        <v>2259</v>
      </c>
      <c r="AT747">
        <v>2292</v>
      </c>
      <c r="AU747">
        <v>2315</v>
      </c>
      <c r="AV747">
        <v>2367</v>
      </c>
      <c r="AW747">
        <v>2406.5</v>
      </c>
      <c r="AX747">
        <v>2460</v>
      </c>
      <c r="AY747">
        <v>2500.5</v>
      </c>
      <c r="AZ747">
        <v>2550</v>
      </c>
      <c r="BA747">
        <v>2548.5</v>
      </c>
      <c r="BB747">
        <v>2558</v>
      </c>
      <c r="BC747">
        <v>2552</v>
      </c>
    </row>
    <row r="748" spans="1:56">
      <c r="A748" s="103">
        <v>45334</v>
      </c>
      <c r="C748" s="486">
        <f t="shared" si="13"/>
        <v>0</v>
      </c>
      <c r="AP748" s="189">
        <v>2284</v>
      </c>
      <c r="AQ748" s="189">
        <v>2217.5</v>
      </c>
      <c r="AR748" s="189">
        <v>2316</v>
      </c>
      <c r="AS748" s="189">
        <v>2259</v>
      </c>
      <c r="AT748" s="189">
        <v>2292</v>
      </c>
      <c r="AU748" s="189">
        <v>2315</v>
      </c>
      <c r="AV748" s="189">
        <v>2367</v>
      </c>
      <c r="AW748" s="189">
        <v>2406.5</v>
      </c>
      <c r="AX748" s="189">
        <v>2460</v>
      </c>
      <c r="AY748" s="189">
        <v>2500.5</v>
      </c>
      <c r="AZ748" s="189">
        <v>2550</v>
      </c>
      <c r="BA748" s="189">
        <v>2548.5</v>
      </c>
      <c r="BB748" s="189">
        <v>2558</v>
      </c>
      <c r="BC748" s="189">
        <v>2552</v>
      </c>
    </row>
    <row r="749" spans="1:56">
      <c r="A749" s="103">
        <v>45335</v>
      </c>
      <c r="C749" s="486">
        <f t="shared" si="13"/>
        <v>0</v>
      </c>
      <c r="AP749" s="189">
        <v>2284</v>
      </c>
      <c r="AQ749" s="189">
        <v>2217.5</v>
      </c>
      <c r="AR749" s="189">
        <v>2316</v>
      </c>
      <c r="AS749" s="189">
        <v>2259</v>
      </c>
      <c r="AT749" s="189">
        <v>2292</v>
      </c>
      <c r="AU749" s="189">
        <v>2315</v>
      </c>
      <c r="AV749" s="189">
        <v>2367</v>
      </c>
      <c r="AW749" s="189">
        <v>2406.5</v>
      </c>
      <c r="AX749" s="189">
        <v>2460</v>
      </c>
      <c r="AY749" s="189">
        <v>2500.5</v>
      </c>
      <c r="AZ749" s="189">
        <v>2550</v>
      </c>
      <c r="BA749" s="189">
        <v>2548.5</v>
      </c>
      <c r="BB749" s="189">
        <v>2558</v>
      </c>
      <c r="BC749" s="189">
        <v>2552</v>
      </c>
    </row>
    <row r="750" spans="1:56">
      <c r="A750" s="95">
        <v>45336</v>
      </c>
      <c r="B750" s="490">
        <v>0</v>
      </c>
      <c r="C750" s="486">
        <f t="shared" si="13"/>
        <v>0</v>
      </c>
      <c r="D750" s="63">
        <v>0</v>
      </c>
      <c r="AP750">
        <v>2284</v>
      </c>
      <c r="AQ750">
        <v>2217.5</v>
      </c>
      <c r="AR750">
        <v>2316</v>
      </c>
      <c r="AS750">
        <v>2259</v>
      </c>
      <c r="AT750">
        <v>2292</v>
      </c>
      <c r="AU750">
        <v>2315</v>
      </c>
      <c r="AV750">
        <v>2367</v>
      </c>
      <c r="AW750">
        <v>2406.5</v>
      </c>
      <c r="AX750">
        <v>2460</v>
      </c>
      <c r="AY750">
        <v>2500.5</v>
      </c>
      <c r="AZ750">
        <v>2550</v>
      </c>
      <c r="BA750">
        <v>2548.5</v>
      </c>
      <c r="BB750">
        <v>2558</v>
      </c>
      <c r="BC750">
        <v>2552</v>
      </c>
    </row>
    <row r="751" spans="1:56">
      <c r="A751" s="95">
        <v>45337</v>
      </c>
      <c r="B751" s="490">
        <v>1</v>
      </c>
      <c r="C751" s="486">
        <f t="shared" si="13"/>
        <v>30</v>
      </c>
      <c r="D751" s="63">
        <v>1</v>
      </c>
      <c r="AP751">
        <v>2284</v>
      </c>
      <c r="AQ751">
        <v>2217.5</v>
      </c>
      <c r="AR751">
        <v>2316</v>
      </c>
      <c r="AS751">
        <v>2259</v>
      </c>
      <c r="AT751">
        <v>2292</v>
      </c>
      <c r="AU751">
        <v>2315</v>
      </c>
      <c r="AV751">
        <v>2367</v>
      </c>
      <c r="AW751">
        <v>2406.5</v>
      </c>
      <c r="AX751">
        <v>2460</v>
      </c>
      <c r="AY751">
        <v>2500.5</v>
      </c>
      <c r="AZ751">
        <v>2550</v>
      </c>
      <c r="BA751">
        <v>2548.5</v>
      </c>
      <c r="BB751">
        <v>2558</v>
      </c>
      <c r="BC751">
        <v>2552</v>
      </c>
    </row>
    <row r="752" spans="1:56">
      <c r="A752" s="95">
        <v>45338</v>
      </c>
      <c r="B752" s="490">
        <v>19</v>
      </c>
      <c r="C752" s="486">
        <f t="shared" si="13"/>
        <v>10530</v>
      </c>
      <c r="D752" s="63">
        <v>351</v>
      </c>
      <c r="AP752">
        <v>2270</v>
      </c>
      <c r="AQ752">
        <v>2217.5</v>
      </c>
      <c r="AR752">
        <v>2301</v>
      </c>
      <c r="AS752">
        <v>2225</v>
      </c>
      <c r="AT752">
        <v>2292</v>
      </c>
      <c r="AU752">
        <v>2310</v>
      </c>
      <c r="AV752">
        <v>2367</v>
      </c>
      <c r="AW752">
        <v>2374</v>
      </c>
      <c r="AX752">
        <v>2427.5</v>
      </c>
      <c r="AY752">
        <v>2500.5</v>
      </c>
      <c r="AZ752">
        <v>2550</v>
      </c>
      <c r="BA752">
        <v>2548.5</v>
      </c>
      <c r="BB752">
        <v>2558</v>
      </c>
      <c r="BC752">
        <v>2552</v>
      </c>
    </row>
    <row r="753" spans="1:55">
      <c r="A753" s="95">
        <v>45341</v>
      </c>
      <c r="B753" s="490">
        <v>0</v>
      </c>
      <c r="C753" s="486">
        <f t="shared" si="13"/>
        <v>0</v>
      </c>
      <c r="D753" s="63">
        <v>0</v>
      </c>
      <c r="AP753">
        <v>2270</v>
      </c>
      <c r="AQ753">
        <v>2217.5</v>
      </c>
      <c r="AR753">
        <v>2301</v>
      </c>
      <c r="AS753">
        <v>2225</v>
      </c>
      <c r="AT753">
        <v>2280</v>
      </c>
      <c r="AU753">
        <v>2280</v>
      </c>
      <c r="AV753">
        <v>2367</v>
      </c>
      <c r="AW753">
        <v>2374</v>
      </c>
      <c r="AX753">
        <v>2427.5</v>
      </c>
      <c r="AY753">
        <v>2500.5</v>
      </c>
      <c r="AZ753">
        <v>2550</v>
      </c>
      <c r="BA753">
        <v>2548.5</v>
      </c>
      <c r="BB753">
        <v>2558</v>
      </c>
      <c r="BC753">
        <v>2552</v>
      </c>
    </row>
    <row r="754" spans="1:55">
      <c r="A754" s="95">
        <v>45342</v>
      </c>
      <c r="B754" s="490">
        <v>16</v>
      </c>
      <c r="C754" s="486">
        <f t="shared" si="13"/>
        <v>4320</v>
      </c>
      <c r="D754" s="63">
        <v>144</v>
      </c>
      <c r="AP754">
        <v>2270</v>
      </c>
      <c r="AQ754">
        <v>2217.5</v>
      </c>
      <c r="AR754">
        <v>2301</v>
      </c>
      <c r="AS754">
        <v>2225</v>
      </c>
      <c r="AT754">
        <v>2280</v>
      </c>
      <c r="AU754">
        <v>2280</v>
      </c>
      <c r="AV754">
        <v>2367</v>
      </c>
      <c r="AW754">
        <v>2374</v>
      </c>
      <c r="AX754">
        <v>2427.5</v>
      </c>
      <c r="AY754">
        <v>2500.5</v>
      </c>
      <c r="AZ754">
        <v>2550</v>
      </c>
      <c r="BA754">
        <v>2548.5</v>
      </c>
      <c r="BB754">
        <v>2558</v>
      </c>
      <c r="BC754">
        <v>2552</v>
      </c>
    </row>
    <row r="755" spans="1:55">
      <c r="A755" s="95">
        <v>45343</v>
      </c>
      <c r="B755" s="490">
        <v>25</v>
      </c>
      <c r="C755" s="486">
        <f t="shared" si="13"/>
        <v>3600</v>
      </c>
      <c r="D755" s="63">
        <v>120</v>
      </c>
      <c r="AP755">
        <v>2270</v>
      </c>
      <c r="AQ755">
        <v>2217.5</v>
      </c>
      <c r="AR755">
        <v>2301</v>
      </c>
      <c r="AS755">
        <v>2234</v>
      </c>
      <c r="AT755">
        <v>2280</v>
      </c>
      <c r="AU755">
        <v>2280</v>
      </c>
      <c r="AV755">
        <v>2367</v>
      </c>
      <c r="AW755">
        <v>2374</v>
      </c>
      <c r="AX755">
        <v>2427.5</v>
      </c>
      <c r="AY755">
        <v>2500.5</v>
      </c>
      <c r="AZ755">
        <v>2550</v>
      </c>
      <c r="BA755">
        <v>2548.5</v>
      </c>
      <c r="BB755">
        <v>2558</v>
      </c>
      <c r="BC755">
        <v>2552</v>
      </c>
    </row>
    <row r="756" spans="1:55">
      <c r="A756" s="95">
        <v>45344</v>
      </c>
      <c r="B756" s="490">
        <v>21</v>
      </c>
      <c r="C756" s="486">
        <f t="shared" si="13"/>
        <v>10020</v>
      </c>
      <c r="D756" s="63">
        <v>334</v>
      </c>
      <c r="AP756">
        <v>2270</v>
      </c>
      <c r="AQ756">
        <v>2217.5</v>
      </c>
      <c r="AR756">
        <v>2301</v>
      </c>
      <c r="AS756">
        <v>2234</v>
      </c>
      <c r="AT756">
        <v>2280</v>
      </c>
      <c r="AU756">
        <v>2280</v>
      </c>
      <c r="AV756">
        <v>2367</v>
      </c>
      <c r="AW756">
        <v>2374</v>
      </c>
      <c r="AX756">
        <v>2427.5</v>
      </c>
      <c r="AY756">
        <v>2500.5</v>
      </c>
      <c r="AZ756">
        <v>2550</v>
      </c>
      <c r="BA756">
        <v>2548.5</v>
      </c>
      <c r="BB756">
        <v>2558</v>
      </c>
      <c r="BC756">
        <v>2552</v>
      </c>
    </row>
    <row r="757" spans="1:55">
      <c r="A757" s="95">
        <v>45345</v>
      </c>
      <c r="B757" s="490">
        <v>3</v>
      </c>
      <c r="C757" s="486">
        <f t="shared" si="13"/>
        <v>600</v>
      </c>
      <c r="D757" s="63">
        <v>20</v>
      </c>
      <c r="AP757">
        <v>2270</v>
      </c>
      <c r="AQ757">
        <v>2217.5</v>
      </c>
      <c r="AR757">
        <v>2301</v>
      </c>
      <c r="AS757">
        <v>2234</v>
      </c>
      <c r="AT757">
        <v>2280</v>
      </c>
      <c r="AU757">
        <v>2280</v>
      </c>
      <c r="AV757">
        <v>2367</v>
      </c>
      <c r="AW757">
        <v>2374</v>
      </c>
      <c r="AX757">
        <v>2427.5</v>
      </c>
      <c r="AY757">
        <v>2500.5</v>
      </c>
      <c r="AZ757">
        <v>2550</v>
      </c>
      <c r="BA757">
        <v>2548.5</v>
      </c>
      <c r="BB757">
        <v>2558</v>
      </c>
      <c r="BC757">
        <v>2552</v>
      </c>
    </row>
    <row r="758" spans="1:55">
      <c r="A758" s="95">
        <v>45348</v>
      </c>
      <c r="B758" s="490">
        <v>3</v>
      </c>
      <c r="C758" s="486">
        <f t="shared" si="13"/>
        <v>840</v>
      </c>
      <c r="D758" s="63">
        <v>28</v>
      </c>
      <c r="AP758">
        <v>2270</v>
      </c>
      <c r="AQ758">
        <v>2217.5</v>
      </c>
      <c r="AR758">
        <v>2280</v>
      </c>
      <c r="AS758">
        <v>2234</v>
      </c>
      <c r="AT758">
        <v>2280</v>
      </c>
      <c r="AU758">
        <v>2280</v>
      </c>
      <c r="AV758">
        <v>2367</v>
      </c>
      <c r="AW758">
        <v>2374</v>
      </c>
      <c r="AX758">
        <v>2427.5</v>
      </c>
      <c r="AY758">
        <v>2500.5</v>
      </c>
      <c r="AZ758">
        <v>2550</v>
      </c>
      <c r="BA758">
        <v>2548.5</v>
      </c>
      <c r="BB758">
        <v>2558</v>
      </c>
      <c r="BC758">
        <v>2552</v>
      </c>
    </row>
    <row r="759" spans="1:55">
      <c r="A759" s="95">
        <v>45349</v>
      </c>
      <c r="B759" s="490">
        <v>9</v>
      </c>
      <c r="C759" s="486">
        <f t="shared" si="13"/>
        <v>7830</v>
      </c>
      <c r="D759" s="63">
        <v>261</v>
      </c>
      <c r="AP759">
        <v>2270</v>
      </c>
      <c r="AQ759">
        <v>2217.5</v>
      </c>
      <c r="AR759">
        <v>2280</v>
      </c>
      <c r="AS759">
        <v>2234</v>
      </c>
      <c r="AT759">
        <v>2280</v>
      </c>
      <c r="AU759">
        <v>2280</v>
      </c>
      <c r="AV759">
        <v>2367</v>
      </c>
      <c r="AW759">
        <v>2374</v>
      </c>
      <c r="AX759">
        <v>2427.5</v>
      </c>
      <c r="AY759">
        <v>2500.5</v>
      </c>
      <c r="AZ759">
        <v>2550</v>
      </c>
      <c r="BA759">
        <v>2548.5</v>
      </c>
      <c r="BB759">
        <v>2558</v>
      </c>
      <c r="BC759">
        <v>2552</v>
      </c>
    </row>
    <row r="760" spans="1:55">
      <c r="A760" s="95">
        <v>45350</v>
      </c>
      <c r="B760" s="490">
        <v>22</v>
      </c>
      <c r="C760" s="486">
        <f t="shared" si="13"/>
        <v>6180</v>
      </c>
      <c r="D760" s="63">
        <v>206</v>
      </c>
      <c r="AP760">
        <v>2270</v>
      </c>
      <c r="AQ760">
        <v>2217.5</v>
      </c>
      <c r="AR760">
        <v>2260.5</v>
      </c>
      <c r="AS760">
        <v>2227</v>
      </c>
      <c r="AT760">
        <v>2261</v>
      </c>
      <c r="AU760">
        <v>2255</v>
      </c>
      <c r="AV760">
        <v>2367</v>
      </c>
      <c r="AW760">
        <v>2374</v>
      </c>
      <c r="AX760">
        <v>2427.5</v>
      </c>
      <c r="AY760">
        <v>2500.5</v>
      </c>
      <c r="AZ760">
        <v>2550</v>
      </c>
      <c r="BA760">
        <v>2548.5</v>
      </c>
      <c r="BB760">
        <v>2558</v>
      </c>
      <c r="BC760">
        <v>2552</v>
      </c>
    </row>
    <row r="761" spans="1:55">
      <c r="A761" s="95">
        <v>45351</v>
      </c>
      <c r="B761" s="490">
        <v>19</v>
      </c>
      <c r="C761" s="486">
        <f t="shared" si="13"/>
        <v>6270</v>
      </c>
      <c r="D761" s="63">
        <v>209</v>
      </c>
      <c r="AP761" s="28">
        <v>2235</v>
      </c>
      <c r="AQ761">
        <v>2217.5</v>
      </c>
      <c r="AR761">
        <v>2243.5</v>
      </c>
      <c r="AS761">
        <v>2227</v>
      </c>
      <c r="AT761">
        <v>2261</v>
      </c>
      <c r="AU761">
        <v>2255</v>
      </c>
      <c r="AV761">
        <v>2367</v>
      </c>
      <c r="AW761">
        <v>2374</v>
      </c>
      <c r="AX761">
        <v>2427.5</v>
      </c>
      <c r="AY761">
        <v>2500.5</v>
      </c>
      <c r="AZ761">
        <v>2550</v>
      </c>
      <c r="BA761">
        <v>2548.5</v>
      </c>
      <c r="BB761">
        <v>2558</v>
      </c>
      <c r="BC761">
        <v>2552</v>
      </c>
    </row>
    <row r="762" spans="1:55">
      <c r="A762" s="95">
        <v>45352</v>
      </c>
      <c r="C762" s="486">
        <f t="shared" si="13"/>
        <v>0</v>
      </c>
      <c r="AQ762">
        <v>2217.5</v>
      </c>
      <c r="AR762">
        <v>2243.5</v>
      </c>
      <c r="AS762">
        <v>2227</v>
      </c>
      <c r="AT762">
        <v>2261</v>
      </c>
      <c r="AU762">
        <v>2255</v>
      </c>
      <c r="AV762">
        <v>2367</v>
      </c>
      <c r="AW762">
        <v>2374</v>
      </c>
      <c r="AX762">
        <v>2427.5</v>
      </c>
      <c r="AY762">
        <v>2500.5</v>
      </c>
      <c r="AZ762">
        <v>2550</v>
      </c>
      <c r="BA762">
        <v>2548.5</v>
      </c>
      <c r="BB762">
        <v>2558</v>
      </c>
      <c r="BC762">
        <v>2552</v>
      </c>
    </row>
    <row r="763" spans="1:55">
      <c r="A763" s="95">
        <v>45355</v>
      </c>
      <c r="B763" s="490">
        <v>3</v>
      </c>
      <c r="C763" s="486">
        <f t="shared" si="13"/>
        <v>600</v>
      </c>
      <c r="D763" s="63">
        <v>20</v>
      </c>
      <c r="AQ763">
        <v>2217.5</v>
      </c>
      <c r="AR763">
        <v>2230</v>
      </c>
      <c r="AS763">
        <v>2227</v>
      </c>
      <c r="AT763">
        <v>2261</v>
      </c>
      <c r="AU763">
        <v>2255</v>
      </c>
      <c r="AV763">
        <v>2367</v>
      </c>
      <c r="AW763">
        <v>2374</v>
      </c>
      <c r="AX763">
        <v>2427.5</v>
      </c>
      <c r="AY763">
        <v>2500.5</v>
      </c>
      <c r="AZ763">
        <v>2550</v>
      </c>
      <c r="BA763">
        <v>2548.5</v>
      </c>
      <c r="BB763">
        <v>2558</v>
      </c>
      <c r="BC763">
        <v>2552</v>
      </c>
    </row>
    <row r="764" spans="1:55">
      <c r="A764" s="95">
        <v>45356</v>
      </c>
      <c r="B764" s="490">
        <v>6</v>
      </c>
      <c r="C764" s="486">
        <f t="shared" si="13"/>
        <v>1350</v>
      </c>
      <c r="D764" s="63">
        <v>45</v>
      </c>
      <c r="AQ764">
        <v>2171</v>
      </c>
      <c r="AR764">
        <v>2230</v>
      </c>
      <c r="AS764">
        <v>2227</v>
      </c>
      <c r="AT764">
        <v>2261</v>
      </c>
      <c r="AU764">
        <v>2255</v>
      </c>
      <c r="AV764">
        <v>2367</v>
      </c>
      <c r="AW764">
        <v>2374</v>
      </c>
      <c r="AX764">
        <v>2427.5</v>
      </c>
      <c r="AY764">
        <v>2500</v>
      </c>
      <c r="AZ764">
        <v>2550</v>
      </c>
      <c r="BA764">
        <v>2548.5</v>
      </c>
      <c r="BB764">
        <v>2558</v>
      </c>
      <c r="BC764">
        <v>2552</v>
      </c>
    </row>
    <row r="765" spans="1:55">
      <c r="A765" s="95">
        <v>45357</v>
      </c>
      <c r="B765" s="490">
        <v>1</v>
      </c>
      <c r="C765" s="486">
        <f t="shared" si="13"/>
        <v>90</v>
      </c>
      <c r="D765" s="63">
        <v>3</v>
      </c>
      <c r="AQ765">
        <v>2171</v>
      </c>
      <c r="AR765">
        <v>2230</v>
      </c>
      <c r="AS765">
        <v>2227</v>
      </c>
      <c r="AT765">
        <v>2261</v>
      </c>
      <c r="AU765">
        <v>2255</v>
      </c>
      <c r="AV765">
        <v>2367</v>
      </c>
      <c r="AW765">
        <v>2374</v>
      </c>
      <c r="AX765">
        <v>2427.5</v>
      </c>
      <c r="AY765">
        <v>2500</v>
      </c>
      <c r="AZ765">
        <v>2550</v>
      </c>
      <c r="BA765">
        <v>2548.5</v>
      </c>
      <c r="BB765">
        <v>2558</v>
      </c>
      <c r="BC765">
        <v>2552</v>
      </c>
    </row>
    <row r="766" spans="1:55">
      <c r="A766" s="95">
        <v>45358</v>
      </c>
      <c r="B766" s="490">
        <v>14</v>
      </c>
      <c r="C766" s="486">
        <f t="shared" si="13"/>
        <v>7140</v>
      </c>
      <c r="D766" s="63">
        <v>238</v>
      </c>
      <c r="AQ766">
        <v>2171</v>
      </c>
      <c r="AR766">
        <v>2230</v>
      </c>
      <c r="AS766">
        <v>2212</v>
      </c>
      <c r="AT766">
        <v>2260</v>
      </c>
      <c r="AU766">
        <v>2255</v>
      </c>
      <c r="AV766">
        <v>2367</v>
      </c>
      <c r="AW766">
        <v>2374</v>
      </c>
      <c r="AX766">
        <v>2427.5</v>
      </c>
      <c r="AY766">
        <v>2500</v>
      </c>
      <c r="AZ766">
        <v>2550</v>
      </c>
      <c r="BA766">
        <v>2548.5</v>
      </c>
      <c r="BB766">
        <v>2558</v>
      </c>
      <c r="BC766">
        <v>2552</v>
      </c>
    </row>
    <row r="767" spans="1:55">
      <c r="A767" s="95">
        <v>45359</v>
      </c>
      <c r="B767" s="490">
        <v>15</v>
      </c>
      <c r="C767" s="486">
        <f t="shared" si="13"/>
        <v>6540</v>
      </c>
      <c r="D767" s="63">
        <v>218</v>
      </c>
      <c r="AQ767">
        <v>2171</v>
      </c>
      <c r="AR767">
        <v>2230</v>
      </c>
      <c r="AS767">
        <v>2212</v>
      </c>
      <c r="AT767">
        <v>2188</v>
      </c>
      <c r="AU767">
        <v>2255</v>
      </c>
      <c r="AV767">
        <v>2367</v>
      </c>
      <c r="AW767">
        <v>2374</v>
      </c>
      <c r="AX767">
        <v>2427.5</v>
      </c>
      <c r="AY767">
        <v>2500</v>
      </c>
      <c r="AZ767">
        <v>2550</v>
      </c>
      <c r="BA767">
        <v>2548.5</v>
      </c>
      <c r="BB767">
        <v>2558</v>
      </c>
      <c r="BC767">
        <v>2552</v>
      </c>
    </row>
    <row r="768" spans="1:55">
      <c r="A768" s="95">
        <v>45362</v>
      </c>
      <c r="B768" s="490">
        <v>14</v>
      </c>
      <c r="C768" s="486">
        <f t="shared" si="13"/>
        <v>4290</v>
      </c>
      <c r="D768" s="63">
        <v>143</v>
      </c>
      <c r="AQ768">
        <v>2171</v>
      </c>
      <c r="AR768">
        <v>2230</v>
      </c>
      <c r="AS768">
        <v>2212</v>
      </c>
      <c r="AT768">
        <v>2188</v>
      </c>
      <c r="AU768">
        <v>2255</v>
      </c>
      <c r="AV768">
        <v>2367</v>
      </c>
      <c r="AW768">
        <v>2374</v>
      </c>
      <c r="AX768">
        <v>2427.5</v>
      </c>
      <c r="AY768">
        <v>2500</v>
      </c>
      <c r="AZ768">
        <v>2550</v>
      </c>
      <c r="BA768">
        <v>2548.5</v>
      </c>
      <c r="BB768">
        <v>2558</v>
      </c>
      <c r="BC768">
        <v>2552</v>
      </c>
    </row>
    <row r="769" spans="1:55">
      <c r="A769" s="95">
        <v>45363</v>
      </c>
      <c r="B769" s="490">
        <v>6</v>
      </c>
      <c r="C769" s="486">
        <f t="shared" si="13"/>
        <v>570</v>
      </c>
      <c r="D769" s="63">
        <v>19</v>
      </c>
      <c r="AQ769">
        <v>2171</v>
      </c>
      <c r="AR769">
        <v>2230</v>
      </c>
      <c r="AS769">
        <v>2212</v>
      </c>
      <c r="AT769">
        <v>2188</v>
      </c>
      <c r="AU769">
        <v>2255</v>
      </c>
      <c r="AV769">
        <v>2367</v>
      </c>
      <c r="AW769">
        <v>2374</v>
      </c>
      <c r="AX769">
        <v>2427.5</v>
      </c>
      <c r="AY769">
        <v>2484.5</v>
      </c>
      <c r="AZ769">
        <v>2545</v>
      </c>
      <c r="BA769">
        <v>2548.5</v>
      </c>
      <c r="BB769">
        <v>2558</v>
      </c>
      <c r="BC769">
        <v>2552</v>
      </c>
    </row>
    <row r="770" spans="1:55">
      <c r="A770" s="95">
        <v>45364</v>
      </c>
      <c r="B770" s="490">
        <v>19</v>
      </c>
      <c r="C770" s="486">
        <f t="shared" si="13"/>
        <v>9480</v>
      </c>
      <c r="D770" s="63">
        <v>316</v>
      </c>
      <c r="AQ770">
        <v>2143.5</v>
      </c>
      <c r="AR770">
        <v>2230</v>
      </c>
      <c r="AS770">
        <v>2212</v>
      </c>
      <c r="AT770">
        <v>2188</v>
      </c>
      <c r="AU770">
        <v>2240</v>
      </c>
      <c r="AV770">
        <v>2350</v>
      </c>
      <c r="AW770">
        <v>2374</v>
      </c>
      <c r="AX770">
        <v>2427.5</v>
      </c>
      <c r="AY770">
        <v>2484.5</v>
      </c>
      <c r="AZ770">
        <v>2538</v>
      </c>
      <c r="BA770">
        <v>2548.5</v>
      </c>
      <c r="BB770">
        <v>2558</v>
      </c>
      <c r="BC770">
        <v>2552</v>
      </c>
    </row>
    <row r="771" spans="1:55">
      <c r="A771" s="95">
        <v>45365</v>
      </c>
      <c r="B771" s="490">
        <v>31</v>
      </c>
      <c r="C771" s="486">
        <f t="shared" si="13"/>
        <v>10320</v>
      </c>
      <c r="D771" s="63">
        <v>344</v>
      </c>
      <c r="AQ771">
        <v>2143.5</v>
      </c>
      <c r="AR771">
        <v>2230</v>
      </c>
      <c r="AS771">
        <v>2212</v>
      </c>
      <c r="AT771">
        <v>2188</v>
      </c>
      <c r="AU771">
        <v>2240</v>
      </c>
      <c r="AV771">
        <v>2330</v>
      </c>
      <c r="AW771">
        <v>2374</v>
      </c>
      <c r="AX771">
        <v>2427.5</v>
      </c>
      <c r="AY771">
        <v>2484.5</v>
      </c>
      <c r="AZ771">
        <v>2538</v>
      </c>
      <c r="BA771">
        <v>2548.5</v>
      </c>
      <c r="BB771">
        <v>2558</v>
      </c>
      <c r="BC771">
        <v>2552</v>
      </c>
    </row>
    <row r="772" spans="1:55">
      <c r="A772" s="95">
        <v>45366</v>
      </c>
      <c r="B772" s="490">
        <v>35</v>
      </c>
      <c r="C772" s="486">
        <f t="shared" si="13"/>
        <v>10110</v>
      </c>
      <c r="D772" s="63">
        <v>337</v>
      </c>
      <c r="AQ772">
        <v>2143.5</v>
      </c>
      <c r="AR772">
        <v>2230</v>
      </c>
      <c r="AS772">
        <v>2212</v>
      </c>
      <c r="AT772">
        <v>2220</v>
      </c>
      <c r="AU772">
        <v>2240</v>
      </c>
      <c r="AV772">
        <v>2357.5</v>
      </c>
      <c r="AW772">
        <v>2405</v>
      </c>
      <c r="AX772">
        <v>2455</v>
      </c>
      <c r="AY772">
        <v>2488</v>
      </c>
      <c r="AZ772">
        <v>2538</v>
      </c>
      <c r="BA772">
        <v>2548.5</v>
      </c>
      <c r="BB772">
        <v>2558</v>
      </c>
      <c r="BC772">
        <v>2552</v>
      </c>
    </row>
    <row r="773" spans="1:55">
      <c r="A773" s="95">
        <v>45369</v>
      </c>
      <c r="B773" s="490">
        <v>48</v>
      </c>
      <c r="C773" s="486">
        <f t="shared" si="13"/>
        <v>11460</v>
      </c>
      <c r="D773" s="63">
        <v>382</v>
      </c>
      <c r="AQ773">
        <v>2143.5</v>
      </c>
      <c r="AR773">
        <v>2205</v>
      </c>
      <c r="AS773">
        <v>2202.5</v>
      </c>
      <c r="AT773">
        <v>2220</v>
      </c>
      <c r="AU773">
        <v>2253</v>
      </c>
      <c r="AV773">
        <v>2357.5</v>
      </c>
      <c r="AW773">
        <v>2413.5</v>
      </c>
      <c r="AX773">
        <v>2455</v>
      </c>
      <c r="AY773">
        <v>2490</v>
      </c>
      <c r="AZ773">
        <v>2545</v>
      </c>
      <c r="BA773">
        <v>2550</v>
      </c>
      <c r="BB773">
        <v>2555</v>
      </c>
      <c r="BC773">
        <v>2552</v>
      </c>
    </row>
    <row r="774" spans="1:55">
      <c r="A774" s="95">
        <v>45370</v>
      </c>
      <c r="B774" s="490">
        <v>56</v>
      </c>
      <c r="C774" s="486">
        <f t="shared" si="13"/>
        <v>20850</v>
      </c>
      <c r="D774" s="63">
        <v>695</v>
      </c>
      <c r="AQ774">
        <v>2183</v>
      </c>
      <c r="AR774">
        <v>2205</v>
      </c>
      <c r="AS774">
        <v>2250</v>
      </c>
      <c r="AT774">
        <v>2250</v>
      </c>
      <c r="AU774">
        <v>2298</v>
      </c>
      <c r="AV774">
        <v>2357.5</v>
      </c>
      <c r="AW774">
        <v>2409</v>
      </c>
      <c r="AX774">
        <v>2467.5</v>
      </c>
      <c r="AY774">
        <v>2511</v>
      </c>
      <c r="AZ774">
        <v>2537</v>
      </c>
      <c r="BA774">
        <v>2561.5</v>
      </c>
      <c r="BB774">
        <v>2570</v>
      </c>
      <c r="BC774">
        <v>2552</v>
      </c>
    </row>
    <row r="775" spans="1:55">
      <c r="A775" s="95">
        <v>45371</v>
      </c>
      <c r="B775" s="490">
        <v>26</v>
      </c>
      <c r="C775" s="486">
        <f t="shared" si="13"/>
        <v>17040</v>
      </c>
      <c r="D775" s="63">
        <v>568</v>
      </c>
      <c r="AQ775">
        <v>2250</v>
      </c>
      <c r="AR775">
        <v>2246</v>
      </c>
      <c r="AS775">
        <v>2250</v>
      </c>
      <c r="AT775">
        <v>2288.5</v>
      </c>
      <c r="AU775">
        <v>2298</v>
      </c>
      <c r="AV775">
        <v>2357.5</v>
      </c>
      <c r="AW775">
        <v>2409</v>
      </c>
      <c r="AX775">
        <v>2475</v>
      </c>
      <c r="AY775">
        <v>2525</v>
      </c>
      <c r="AZ775">
        <v>2537</v>
      </c>
      <c r="BA775">
        <v>2585</v>
      </c>
      <c r="BB775">
        <v>2585</v>
      </c>
      <c r="BC775">
        <v>2552</v>
      </c>
    </row>
    <row r="776" spans="1:55">
      <c r="A776" s="95">
        <v>45372</v>
      </c>
      <c r="B776" s="490">
        <v>45</v>
      </c>
      <c r="C776" s="486">
        <f t="shared" si="13"/>
        <v>22350</v>
      </c>
      <c r="D776" s="63">
        <v>745</v>
      </c>
      <c r="AQ776">
        <v>2304.5</v>
      </c>
      <c r="AR776">
        <v>2246</v>
      </c>
      <c r="AS776">
        <v>2250</v>
      </c>
      <c r="AT776">
        <v>2288.5</v>
      </c>
      <c r="AU776">
        <v>2298</v>
      </c>
      <c r="AV776">
        <v>2357.5</v>
      </c>
      <c r="AW776">
        <v>2409</v>
      </c>
      <c r="AX776">
        <v>2475</v>
      </c>
      <c r="AY776">
        <v>2525</v>
      </c>
      <c r="AZ776">
        <v>2537</v>
      </c>
      <c r="BA776">
        <v>2585</v>
      </c>
      <c r="BB776">
        <v>2585</v>
      </c>
      <c r="BC776">
        <v>2552</v>
      </c>
    </row>
    <row r="777" spans="1:55">
      <c r="A777" s="95">
        <v>45373</v>
      </c>
      <c r="B777" s="490">
        <v>24</v>
      </c>
      <c r="C777" s="486">
        <f t="shared" si="13"/>
        <v>7170</v>
      </c>
      <c r="D777" s="63">
        <v>239</v>
      </c>
      <c r="AQ777">
        <v>2310.5</v>
      </c>
      <c r="AR777">
        <v>2299</v>
      </c>
      <c r="AS777">
        <v>2250</v>
      </c>
      <c r="AT777">
        <v>2288.5</v>
      </c>
      <c r="AU777">
        <v>2298</v>
      </c>
      <c r="AV777">
        <v>2357.5</v>
      </c>
      <c r="AW777">
        <v>2409</v>
      </c>
      <c r="AX777">
        <v>2475</v>
      </c>
      <c r="AY777">
        <v>2525</v>
      </c>
      <c r="AZ777">
        <v>2537</v>
      </c>
      <c r="BA777">
        <v>2585</v>
      </c>
      <c r="BB777">
        <v>2585</v>
      </c>
      <c r="BC777">
        <v>2552</v>
      </c>
    </row>
    <row r="778" spans="1:55">
      <c r="A778" s="95">
        <v>45376</v>
      </c>
      <c r="B778" s="490">
        <v>1</v>
      </c>
      <c r="C778" s="486">
        <f t="shared" ref="C778:C842" si="14">+D778*30</f>
        <v>30</v>
      </c>
      <c r="D778" s="63">
        <v>1</v>
      </c>
      <c r="AQ778">
        <v>2310.5</v>
      </c>
      <c r="AR778">
        <v>2299</v>
      </c>
      <c r="AS778">
        <v>2250</v>
      </c>
      <c r="AT778">
        <v>2288.5</v>
      </c>
      <c r="AU778">
        <v>2298</v>
      </c>
      <c r="AV778">
        <v>2357.5</v>
      </c>
      <c r="AW778">
        <v>2409</v>
      </c>
      <c r="AX778">
        <v>2475</v>
      </c>
      <c r="AY778">
        <v>2525</v>
      </c>
      <c r="AZ778">
        <v>2537</v>
      </c>
      <c r="BA778">
        <v>2585</v>
      </c>
      <c r="BB778">
        <v>2585</v>
      </c>
      <c r="BC778">
        <v>2552</v>
      </c>
    </row>
    <row r="779" spans="1:55">
      <c r="A779" s="95">
        <v>45377</v>
      </c>
      <c r="B779" s="490">
        <v>10</v>
      </c>
      <c r="C779" s="486">
        <f t="shared" si="14"/>
        <v>5610</v>
      </c>
      <c r="D779" s="63">
        <v>187</v>
      </c>
      <c r="AQ779">
        <v>2310.5</v>
      </c>
      <c r="AR779">
        <v>2299</v>
      </c>
      <c r="AS779">
        <v>2305</v>
      </c>
      <c r="AT779">
        <v>2313</v>
      </c>
      <c r="AU779">
        <v>2326</v>
      </c>
      <c r="AV779">
        <v>2357.5</v>
      </c>
      <c r="AW779">
        <v>2409</v>
      </c>
      <c r="AX779">
        <v>2475</v>
      </c>
      <c r="AY779">
        <v>2525</v>
      </c>
      <c r="AZ779">
        <v>2537</v>
      </c>
      <c r="BA779">
        <v>2585</v>
      </c>
      <c r="BB779">
        <v>2585</v>
      </c>
      <c r="BC779">
        <v>2552</v>
      </c>
    </row>
    <row r="780" spans="1:55">
      <c r="A780" s="95">
        <v>45378</v>
      </c>
      <c r="B780" s="490">
        <v>25</v>
      </c>
      <c r="C780" s="486">
        <f t="shared" si="14"/>
        <v>6510</v>
      </c>
      <c r="D780" s="63">
        <v>217</v>
      </c>
      <c r="AQ780">
        <v>2360.5</v>
      </c>
      <c r="AR780">
        <v>2299</v>
      </c>
      <c r="AS780">
        <v>2305</v>
      </c>
      <c r="AT780">
        <v>2313</v>
      </c>
      <c r="AU780">
        <v>2340</v>
      </c>
      <c r="AV780">
        <v>2357.5</v>
      </c>
      <c r="AW780">
        <v>2409</v>
      </c>
      <c r="AX780">
        <v>2475</v>
      </c>
      <c r="AY780">
        <v>2529</v>
      </c>
      <c r="AZ780">
        <v>2537</v>
      </c>
      <c r="BA780">
        <v>2585</v>
      </c>
      <c r="BB780">
        <v>2585</v>
      </c>
      <c r="BC780">
        <v>2552</v>
      </c>
    </row>
    <row r="781" spans="1:55">
      <c r="A781" s="95">
        <v>45379</v>
      </c>
      <c r="B781" s="490">
        <v>26</v>
      </c>
      <c r="C781" s="486">
        <f t="shared" si="14"/>
        <v>7560</v>
      </c>
      <c r="D781" s="63">
        <v>252</v>
      </c>
      <c r="AQ781" s="28">
        <v>2380</v>
      </c>
      <c r="AR781">
        <v>2300</v>
      </c>
      <c r="AS781">
        <v>2300</v>
      </c>
      <c r="AT781">
        <v>2288.5</v>
      </c>
      <c r="AU781">
        <v>2336</v>
      </c>
      <c r="AV781">
        <v>2357.5</v>
      </c>
      <c r="AW781">
        <v>2409</v>
      </c>
      <c r="AX781">
        <v>2483.5</v>
      </c>
      <c r="AY781">
        <v>2529</v>
      </c>
      <c r="AZ781">
        <v>2537</v>
      </c>
      <c r="BA781">
        <v>2585</v>
      </c>
      <c r="BB781">
        <v>2585</v>
      </c>
      <c r="BC781">
        <v>2552</v>
      </c>
    </row>
    <row r="782" spans="1:55">
      <c r="A782" s="95">
        <v>45383</v>
      </c>
      <c r="B782" s="490">
        <v>4</v>
      </c>
      <c r="C782" s="486">
        <f t="shared" si="14"/>
        <v>240</v>
      </c>
      <c r="D782" s="63">
        <v>8</v>
      </c>
      <c r="AR782">
        <v>2300</v>
      </c>
      <c r="AS782">
        <v>2300</v>
      </c>
      <c r="AT782">
        <v>2288.5</v>
      </c>
      <c r="AU782">
        <v>2336</v>
      </c>
      <c r="AV782">
        <v>2357.5</v>
      </c>
      <c r="AW782">
        <v>2409</v>
      </c>
      <c r="AX782">
        <v>2483.5</v>
      </c>
      <c r="AY782">
        <v>2529</v>
      </c>
      <c r="AZ782">
        <v>2537</v>
      </c>
      <c r="BA782">
        <v>2585</v>
      </c>
      <c r="BB782">
        <v>2585</v>
      </c>
      <c r="BC782">
        <v>2552</v>
      </c>
    </row>
    <row r="783" spans="1:55">
      <c r="A783" s="95">
        <v>45384</v>
      </c>
      <c r="B783" s="490">
        <v>6</v>
      </c>
      <c r="C783" s="486">
        <f t="shared" si="14"/>
        <v>420</v>
      </c>
      <c r="D783" s="63">
        <v>14</v>
      </c>
      <c r="AR783">
        <v>2300</v>
      </c>
      <c r="AS783">
        <v>2300</v>
      </c>
      <c r="AT783">
        <v>2288.5</v>
      </c>
      <c r="AU783">
        <v>2336</v>
      </c>
      <c r="AV783">
        <v>2357.5</v>
      </c>
      <c r="AW783">
        <v>2409</v>
      </c>
      <c r="AX783">
        <v>2483.5</v>
      </c>
      <c r="AY783">
        <v>2529</v>
      </c>
      <c r="AZ783">
        <v>2537</v>
      </c>
      <c r="BA783">
        <v>2578.5</v>
      </c>
      <c r="BB783">
        <v>2580</v>
      </c>
      <c r="BC783">
        <v>2552</v>
      </c>
    </row>
    <row r="784" spans="1:55">
      <c r="A784" s="95">
        <v>45385</v>
      </c>
      <c r="B784" s="490">
        <v>10</v>
      </c>
      <c r="C784" s="486">
        <f t="shared" si="14"/>
        <v>2310</v>
      </c>
      <c r="D784" s="63">
        <v>77</v>
      </c>
      <c r="AR784">
        <v>2300</v>
      </c>
      <c r="AS784">
        <v>2300</v>
      </c>
      <c r="AT784">
        <v>2288.5</v>
      </c>
      <c r="AU784">
        <v>2336</v>
      </c>
      <c r="AV784">
        <v>2357.5</v>
      </c>
      <c r="AW784">
        <v>2409</v>
      </c>
      <c r="AX784">
        <v>2483.5</v>
      </c>
      <c r="AY784">
        <v>2529</v>
      </c>
      <c r="AZ784">
        <v>2537</v>
      </c>
      <c r="BA784">
        <v>2578.5</v>
      </c>
      <c r="BB784">
        <v>2580</v>
      </c>
      <c r="BC784">
        <v>2552</v>
      </c>
    </row>
    <row r="785" spans="1:55">
      <c r="A785" s="95">
        <v>45386</v>
      </c>
      <c r="B785" s="490">
        <v>12</v>
      </c>
      <c r="C785" s="486">
        <f t="shared" si="14"/>
        <v>5700</v>
      </c>
      <c r="D785" s="63">
        <v>190</v>
      </c>
      <c r="AR785">
        <v>2300</v>
      </c>
      <c r="AS785">
        <v>2300</v>
      </c>
      <c r="AT785">
        <v>2294</v>
      </c>
      <c r="AU785">
        <v>2336</v>
      </c>
      <c r="AV785">
        <v>2357.5</v>
      </c>
      <c r="AW785">
        <v>2409</v>
      </c>
      <c r="AX785">
        <v>2483.5</v>
      </c>
      <c r="AY785">
        <v>2529</v>
      </c>
      <c r="AZ785">
        <v>2537</v>
      </c>
      <c r="BA785">
        <v>2578.5</v>
      </c>
      <c r="BB785">
        <v>2580</v>
      </c>
      <c r="BC785">
        <v>2552</v>
      </c>
    </row>
    <row r="786" spans="1:55">
      <c r="A786" s="95">
        <v>45387</v>
      </c>
      <c r="B786" s="490">
        <v>24</v>
      </c>
      <c r="C786" s="486">
        <f t="shared" si="14"/>
        <v>34350</v>
      </c>
      <c r="D786" s="63">
        <v>1145</v>
      </c>
      <c r="AR786">
        <v>2300</v>
      </c>
      <c r="AS786">
        <v>2300</v>
      </c>
      <c r="AT786">
        <v>2294</v>
      </c>
      <c r="AU786">
        <v>2336</v>
      </c>
      <c r="AV786">
        <v>2357.5</v>
      </c>
      <c r="AW786">
        <v>2409</v>
      </c>
      <c r="AX786">
        <v>2483.5</v>
      </c>
      <c r="AY786">
        <v>2529</v>
      </c>
      <c r="AZ786">
        <v>2537</v>
      </c>
      <c r="BA786">
        <v>2578.5</v>
      </c>
      <c r="BB786">
        <v>2560.5</v>
      </c>
      <c r="BC786">
        <v>2552</v>
      </c>
    </row>
    <row r="787" spans="1:55">
      <c r="A787" s="95">
        <v>45390</v>
      </c>
      <c r="B787" s="490">
        <v>17</v>
      </c>
      <c r="C787" s="486">
        <f t="shared" si="14"/>
        <v>2430</v>
      </c>
      <c r="D787" s="63">
        <v>81</v>
      </c>
      <c r="AR787">
        <v>2300</v>
      </c>
      <c r="AS787">
        <v>2300</v>
      </c>
      <c r="AT787">
        <v>2294</v>
      </c>
      <c r="AU787">
        <v>2336</v>
      </c>
      <c r="AV787">
        <v>2357.5</v>
      </c>
      <c r="AW787">
        <v>2409</v>
      </c>
      <c r="AX787">
        <v>2483.5</v>
      </c>
      <c r="AY787">
        <v>2529</v>
      </c>
      <c r="AZ787">
        <v>2537</v>
      </c>
      <c r="BA787">
        <v>2578.5</v>
      </c>
      <c r="BB787">
        <v>2560.5</v>
      </c>
      <c r="BC787">
        <v>2550</v>
      </c>
    </row>
    <row r="788" spans="1:55">
      <c r="A788" s="95">
        <v>45391</v>
      </c>
      <c r="B788" s="490">
        <v>18</v>
      </c>
      <c r="C788" s="486">
        <f t="shared" si="14"/>
        <v>7260</v>
      </c>
      <c r="D788" s="63">
        <v>242</v>
      </c>
      <c r="AR788">
        <v>2300</v>
      </c>
      <c r="AS788">
        <v>2300</v>
      </c>
      <c r="AT788">
        <v>2294</v>
      </c>
      <c r="AU788">
        <v>2334</v>
      </c>
      <c r="AV788">
        <v>2357.5</v>
      </c>
      <c r="AW788">
        <v>2409</v>
      </c>
      <c r="AX788">
        <v>2483.5</v>
      </c>
      <c r="AY788">
        <v>2529</v>
      </c>
      <c r="AZ788">
        <v>2537</v>
      </c>
      <c r="BA788">
        <v>2578.5</v>
      </c>
      <c r="BB788">
        <v>2560.5</v>
      </c>
      <c r="BC788">
        <v>2550</v>
      </c>
    </row>
    <row r="789" spans="1:55">
      <c r="A789" s="95">
        <v>45392</v>
      </c>
      <c r="B789" s="490">
        <v>6</v>
      </c>
      <c r="C789" s="486">
        <f t="shared" si="14"/>
        <v>990</v>
      </c>
      <c r="D789" s="63">
        <v>33</v>
      </c>
      <c r="AR789">
        <v>2312</v>
      </c>
      <c r="AS789">
        <v>2300</v>
      </c>
      <c r="AT789">
        <v>2294</v>
      </c>
      <c r="AU789">
        <v>2334</v>
      </c>
      <c r="AV789">
        <v>2357.5</v>
      </c>
      <c r="AW789">
        <v>2409</v>
      </c>
      <c r="AX789">
        <v>2483.5</v>
      </c>
      <c r="AY789">
        <v>2529</v>
      </c>
      <c r="AZ789">
        <v>2537</v>
      </c>
      <c r="BA789">
        <v>2578.5</v>
      </c>
      <c r="BB789">
        <v>2560.5</v>
      </c>
      <c r="BC789">
        <v>2550</v>
      </c>
    </row>
    <row r="790" spans="1:55">
      <c r="A790" s="95">
        <v>45393</v>
      </c>
      <c r="B790" s="490">
        <v>12</v>
      </c>
      <c r="C790" s="486">
        <f t="shared" si="14"/>
        <v>2370</v>
      </c>
      <c r="D790" s="63">
        <v>79</v>
      </c>
      <c r="AR790">
        <v>2312</v>
      </c>
      <c r="AS790">
        <v>2300</v>
      </c>
      <c r="AT790">
        <v>2294</v>
      </c>
      <c r="AU790">
        <v>2334</v>
      </c>
      <c r="AV790">
        <v>2357.5</v>
      </c>
      <c r="AW790">
        <v>2409</v>
      </c>
      <c r="AX790">
        <v>2483.5</v>
      </c>
      <c r="AY790">
        <v>2529</v>
      </c>
      <c r="AZ790">
        <v>2537</v>
      </c>
      <c r="BA790">
        <v>2575.5</v>
      </c>
      <c r="BB790">
        <v>2560</v>
      </c>
      <c r="BC790">
        <v>2550</v>
      </c>
    </row>
    <row r="791" spans="1:55">
      <c r="A791" s="95">
        <v>45394</v>
      </c>
      <c r="B791" s="490">
        <v>64</v>
      </c>
      <c r="C791" s="486">
        <f t="shared" si="14"/>
        <v>18720</v>
      </c>
      <c r="D791" s="63">
        <v>624</v>
      </c>
      <c r="AR791">
        <v>2319</v>
      </c>
      <c r="AS791">
        <v>2300</v>
      </c>
      <c r="AT791">
        <v>2294</v>
      </c>
      <c r="AU791">
        <v>2334</v>
      </c>
      <c r="AV791">
        <v>2357.5</v>
      </c>
      <c r="AW791">
        <v>2413</v>
      </c>
      <c r="AX791">
        <v>2483.5</v>
      </c>
      <c r="AY791">
        <v>2529</v>
      </c>
      <c r="AZ791">
        <v>2537</v>
      </c>
      <c r="BA791">
        <v>2575.5</v>
      </c>
      <c r="BB791">
        <v>2560</v>
      </c>
      <c r="BC791">
        <v>2547.5</v>
      </c>
    </row>
    <row r="792" spans="1:55">
      <c r="A792" s="95">
        <v>45397</v>
      </c>
      <c r="B792" s="490">
        <v>18</v>
      </c>
      <c r="C792" s="486">
        <f t="shared" si="14"/>
        <v>5640</v>
      </c>
      <c r="D792" s="63">
        <v>188</v>
      </c>
      <c r="AR792">
        <v>2389</v>
      </c>
      <c r="AS792">
        <v>2338</v>
      </c>
      <c r="AT792">
        <v>2324</v>
      </c>
      <c r="AU792">
        <v>2334</v>
      </c>
      <c r="AV792">
        <v>2357.5</v>
      </c>
      <c r="AW792">
        <v>2473</v>
      </c>
      <c r="AX792">
        <v>2483.5</v>
      </c>
      <c r="AY792">
        <v>2529</v>
      </c>
      <c r="AZ792">
        <v>2542.5</v>
      </c>
      <c r="BA792">
        <v>2575.5</v>
      </c>
      <c r="BB792">
        <v>2560</v>
      </c>
      <c r="BC792">
        <v>2547.5</v>
      </c>
    </row>
    <row r="793" spans="1:55">
      <c r="A793" s="95">
        <v>45398</v>
      </c>
      <c r="B793" s="490">
        <v>46</v>
      </c>
      <c r="C793" s="486">
        <f t="shared" si="14"/>
        <v>15960</v>
      </c>
      <c r="D793" s="63">
        <v>532</v>
      </c>
      <c r="AR793">
        <v>2460</v>
      </c>
      <c r="AS793">
        <v>2383.5</v>
      </c>
      <c r="AT793">
        <v>2384</v>
      </c>
      <c r="AU793">
        <v>2363</v>
      </c>
      <c r="AV793">
        <v>2392</v>
      </c>
      <c r="AW793">
        <v>2480.5</v>
      </c>
      <c r="AX793">
        <v>2483.5</v>
      </c>
      <c r="AY793">
        <v>2576</v>
      </c>
      <c r="AZ793">
        <v>2596</v>
      </c>
      <c r="BA793">
        <v>2610</v>
      </c>
      <c r="BB793">
        <v>2596</v>
      </c>
      <c r="BC793">
        <v>2547.5</v>
      </c>
    </row>
    <row r="794" spans="1:55">
      <c r="A794" s="95">
        <v>45399</v>
      </c>
      <c r="B794" s="490">
        <v>41</v>
      </c>
      <c r="C794" s="486">
        <f t="shared" si="14"/>
        <v>11160</v>
      </c>
      <c r="D794" s="63">
        <v>372</v>
      </c>
      <c r="AR794">
        <v>2460</v>
      </c>
      <c r="AS794">
        <v>2380.5</v>
      </c>
      <c r="AT794">
        <v>2384</v>
      </c>
      <c r="AU794">
        <v>2374</v>
      </c>
      <c r="AV794">
        <v>2400</v>
      </c>
      <c r="AW794">
        <v>2480.5</v>
      </c>
      <c r="AX794">
        <v>2556.5</v>
      </c>
      <c r="AY794">
        <v>2576</v>
      </c>
      <c r="AZ794">
        <v>2605</v>
      </c>
      <c r="BA794">
        <v>2610</v>
      </c>
      <c r="BB794">
        <v>2596</v>
      </c>
      <c r="BC794">
        <v>2565</v>
      </c>
    </row>
    <row r="795" spans="1:55">
      <c r="A795" s="95">
        <v>45400</v>
      </c>
      <c r="B795" s="490">
        <v>9</v>
      </c>
      <c r="C795" s="486">
        <f t="shared" si="14"/>
        <v>2340</v>
      </c>
      <c r="D795" s="63">
        <v>78</v>
      </c>
      <c r="AR795">
        <v>2460</v>
      </c>
      <c r="AS795">
        <v>2380.5</v>
      </c>
      <c r="AT795">
        <v>2384</v>
      </c>
      <c r="AU795">
        <v>2374</v>
      </c>
      <c r="AV795">
        <v>2400</v>
      </c>
      <c r="AW795">
        <v>2480.5</v>
      </c>
      <c r="AX795">
        <v>2556.5</v>
      </c>
      <c r="AY795">
        <v>2576</v>
      </c>
      <c r="AZ795">
        <v>2605</v>
      </c>
      <c r="BA795">
        <v>2610</v>
      </c>
      <c r="BB795">
        <v>2596</v>
      </c>
      <c r="BC795">
        <v>2565</v>
      </c>
    </row>
    <row r="796" spans="1:55">
      <c r="A796" s="95">
        <v>45401</v>
      </c>
      <c r="B796" s="490">
        <v>16</v>
      </c>
      <c r="C796" s="486">
        <f t="shared" si="14"/>
        <v>4080</v>
      </c>
      <c r="D796" s="63">
        <v>136</v>
      </c>
      <c r="AR796">
        <v>2460</v>
      </c>
      <c r="AS796">
        <v>2380.5</v>
      </c>
      <c r="AT796">
        <v>2367.5</v>
      </c>
      <c r="AU796">
        <v>2374</v>
      </c>
      <c r="AV796">
        <v>2400</v>
      </c>
      <c r="AW796">
        <v>2480.5</v>
      </c>
      <c r="AX796">
        <v>2556.5</v>
      </c>
      <c r="AY796">
        <v>2576</v>
      </c>
      <c r="AZ796">
        <v>2605</v>
      </c>
      <c r="BA796">
        <v>2610</v>
      </c>
      <c r="BB796">
        <v>2596</v>
      </c>
      <c r="BC796">
        <v>2565</v>
      </c>
    </row>
    <row r="797" spans="1:55">
      <c r="A797" s="95">
        <v>45404</v>
      </c>
      <c r="B797" s="490">
        <v>26</v>
      </c>
      <c r="C797" s="486">
        <f t="shared" si="14"/>
        <v>8400</v>
      </c>
      <c r="D797" s="63">
        <v>280</v>
      </c>
      <c r="AR797">
        <v>2460</v>
      </c>
      <c r="AS797">
        <v>2360</v>
      </c>
      <c r="AT797">
        <v>2337</v>
      </c>
      <c r="AU797">
        <v>2374</v>
      </c>
      <c r="AV797">
        <v>2400</v>
      </c>
      <c r="AW797">
        <v>2480.5</v>
      </c>
      <c r="AX797">
        <v>2556.5</v>
      </c>
      <c r="AY797">
        <v>2576</v>
      </c>
      <c r="AZ797">
        <v>2605</v>
      </c>
      <c r="BA797">
        <v>2610</v>
      </c>
      <c r="BB797">
        <v>2596</v>
      </c>
      <c r="BC797">
        <v>2565</v>
      </c>
    </row>
    <row r="798" spans="1:55">
      <c r="A798" s="95">
        <v>45405</v>
      </c>
      <c r="B798" s="490">
        <v>19</v>
      </c>
      <c r="C798" s="486">
        <f t="shared" si="14"/>
        <v>4230</v>
      </c>
      <c r="D798" s="63">
        <v>141</v>
      </c>
      <c r="AR798">
        <v>2400</v>
      </c>
      <c r="AS798">
        <v>2335.5</v>
      </c>
      <c r="AT798">
        <v>2337</v>
      </c>
      <c r="AU798">
        <v>2374</v>
      </c>
      <c r="AV798">
        <v>2400</v>
      </c>
      <c r="AW798">
        <v>2480.5</v>
      </c>
      <c r="AX798">
        <v>2556.5</v>
      </c>
      <c r="AY798">
        <v>2571.5</v>
      </c>
      <c r="AZ798">
        <v>2605</v>
      </c>
      <c r="BA798">
        <v>2610</v>
      </c>
      <c r="BB798">
        <v>2596</v>
      </c>
      <c r="BC798">
        <v>2565</v>
      </c>
    </row>
    <row r="799" spans="1:55">
      <c r="A799" s="95">
        <v>45406</v>
      </c>
      <c r="B799" s="490">
        <v>9</v>
      </c>
      <c r="C799" s="486">
        <f t="shared" si="14"/>
        <v>2760</v>
      </c>
      <c r="D799" s="63">
        <v>92</v>
      </c>
      <c r="AR799">
        <v>2400</v>
      </c>
      <c r="AS799">
        <v>2335.5</v>
      </c>
      <c r="AT799">
        <v>2337</v>
      </c>
      <c r="AU799">
        <v>2374</v>
      </c>
      <c r="AV799">
        <v>2400</v>
      </c>
      <c r="AW799">
        <v>2480.5</v>
      </c>
      <c r="AX799">
        <v>2556.5</v>
      </c>
      <c r="AY799">
        <v>2571.5</v>
      </c>
      <c r="AZ799">
        <v>2605</v>
      </c>
      <c r="BA799">
        <v>2610</v>
      </c>
      <c r="BB799">
        <v>2596</v>
      </c>
      <c r="BC799">
        <v>2565</v>
      </c>
    </row>
    <row r="800" spans="1:55">
      <c r="A800" s="95">
        <v>45407</v>
      </c>
      <c r="B800" s="490">
        <v>27</v>
      </c>
      <c r="C800" s="486">
        <f t="shared" si="14"/>
        <v>12210</v>
      </c>
      <c r="D800" s="63">
        <v>407</v>
      </c>
      <c r="AR800">
        <v>2400</v>
      </c>
      <c r="AS800">
        <v>2335.5</v>
      </c>
      <c r="AT800">
        <v>2379</v>
      </c>
      <c r="AU800">
        <v>2379</v>
      </c>
      <c r="AV800">
        <v>2400</v>
      </c>
      <c r="AW800">
        <v>2480.5</v>
      </c>
      <c r="AX800">
        <v>2556.5</v>
      </c>
      <c r="AY800">
        <v>2571.5</v>
      </c>
      <c r="AZ800">
        <v>2605</v>
      </c>
      <c r="BA800">
        <v>2610</v>
      </c>
      <c r="BB800">
        <v>2596</v>
      </c>
      <c r="BC800">
        <v>2565</v>
      </c>
    </row>
    <row r="801" spans="1:55">
      <c r="A801" s="95">
        <v>45408</v>
      </c>
      <c r="B801" s="490">
        <v>29</v>
      </c>
      <c r="C801" s="486">
        <f t="shared" si="14"/>
        <v>11610</v>
      </c>
      <c r="D801" s="63">
        <v>387</v>
      </c>
      <c r="AR801">
        <v>2400</v>
      </c>
      <c r="AS801">
        <v>2335.5</v>
      </c>
      <c r="AT801">
        <v>2379</v>
      </c>
      <c r="AU801">
        <v>2379</v>
      </c>
      <c r="AV801">
        <v>2400</v>
      </c>
      <c r="AW801">
        <v>2480.5</v>
      </c>
      <c r="AX801">
        <v>2540.5</v>
      </c>
      <c r="AY801">
        <v>2571.5</v>
      </c>
      <c r="AZ801">
        <v>2604.5</v>
      </c>
      <c r="BA801">
        <v>2585</v>
      </c>
      <c r="BB801">
        <v>2596</v>
      </c>
      <c r="BC801">
        <v>2565</v>
      </c>
    </row>
    <row r="802" spans="1:55">
      <c r="A802" s="95">
        <v>45411</v>
      </c>
      <c r="B802" s="490">
        <v>1</v>
      </c>
      <c r="C802" s="486">
        <f t="shared" si="14"/>
        <v>30</v>
      </c>
      <c r="D802" s="63">
        <v>1</v>
      </c>
      <c r="AR802">
        <v>2400</v>
      </c>
      <c r="AS802">
        <v>2335.5</v>
      </c>
      <c r="AT802">
        <v>2379</v>
      </c>
      <c r="AU802">
        <v>2379</v>
      </c>
      <c r="AV802">
        <v>2400</v>
      </c>
      <c r="AW802">
        <v>2480.5</v>
      </c>
      <c r="AX802">
        <v>2540.5</v>
      </c>
      <c r="AY802">
        <v>2571.5</v>
      </c>
      <c r="AZ802">
        <v>2604.5</v>
      </c>
      <c r="BA802">
        <v>2585</v>
      </c>
      <c r="BB802">
        <v>2596</v>
      </c>
      <c r="BC802">
        <v>2565</v>
      </c>
    </row>
    <row r="803" spans="1:55">
      <c r="A803" s="95">
        <v>45412</v>
      </c>
      <c r="B803" s="490">
        <v>15</v>
      </c>
      <c r="C803" s="486">
        <f t="shared" si="14"/>
        <v>17280</v>
      </c>
      <c r="D803" s="63">
        <v>576</v>
      </c>
      <c r="AR803" s="28">
        <v>2427.5</v>
      </c>
      <c r="AS803">
        <v>2335.5</v>
      </c>
      <c r="AT803">
        <v>2345</v>
      </c>
      <c r="AU803">
        <v>2350</v>
      </c>
      <c r="AV803">
        <v>2390</v>
      </c>
      <c r="AW803">
        <v>2473.5</v>
      </c>
      <c r="AX803">
        <v>2540.5</v>
      </c>
      <c r="AY803">
        <v>2571.5</v>
      </c>
      <c r="AZ803">
        <v>2604.5</v>
      </c>
      <c r="BA803">
        <v>2585</v>
      </c>
      <c r="BB803">
        <v>2596</v>
      </c>
      <c r="BC803">
        <v>2565</v>
      </c>
    </row>
    <row r="804" spans="1:55">
      <c r="A804" s="103">
        <v>45413</v>
      </c>
      <c r="C804" s="486">
        <f t="shared" si="14"/>
        <v>0</v>
      </c>
      <c r="AR804" s="293">
        <v>2427.5</v>
      </c>
      <c r="AS804" s="189">
        <v>2335.5</v>
      </c>
      <c r="AT804" s="189">
        <v>2345</v>
      </c>
      <c r="AU804" s="189">
        <v>2350</v>
      </c>
      <c r="AV804" s="189">
        <v>2390</v>
      </c>
      <c r="AW804" s="189">
        <v>2473.5</v>
      </c>
      <c r="AX804" s="189">
        <v>2540.5</v>
      </c>
      <c r="AY804" s="189">
        <v>2571.5</v>
      </c>
      <c r="AZ804" s="189">
        <v>2604.5</v>
      </c>
      <c r="BA804" s="189">
        <v>2585</v>
      </c>
      <c r="BB804" s="189">
        <v>2596</v>
      </c>
      <c r="BC804" s="189">
        <v>2565</v>
      </c>
    </row>
    <row r="805" spans="1:55">
      <c r="A805" s="95">
        <v>45414</v>
      </c>
      <c r="B805" s="490">
        <v>13</v>
      </c>
      <c r="C805" s="486">
        <f t="shared" si="14"/>
        <v>4500</v>
      </c>
      <c r="D805" s="63">
        <v>150</v>
      </c>
      <c r="AS805">
        <v>2335.5</v>
      </c>
      <c r="AT805">
        <v>2345</v>
      </c>
      <c r="AU805">
        <v>2350</v>
      </c>
      <c r="AV805">
        <v>2390</v>
      </c>
      <c r="AW805">
        <v>2473.5</v>
      </c>
      <c r="AX805">
        <v>2540.5</v>
      </c>
      <c r="AY805">
        <v>2571.5</v>
      </c>
      <c r="AZ805">
        <v>2604.5</v>
      </c>
      <c r="BA805">
        <v>2585</v>
      </c>
      <c r="BB805">
        <v>2596</v>
      </c>
      <c r="BC805">
        <v>2565</v>
      </c>
    </row>
    <row r="806" spans="1:55">
      <c r="A806" s="95">
        <v>45415</v>
      </c>
      <c r="B806" s="490">
        <v>12</v>
      </c>
      <c r="C806" s="486">
        <f t="shared" si="14"/>
        <v>8370</v>
      </c>
      <c r="D806" s="63">
        <v>279</v>
      </c>
      <c r="AS806">
        <v>2335.5</v>
      </c>
      <c r="AT806">
        <v>2345</v>
      </c>
      <c r="AU806">
        <v>2350</v>
      </c>
      <c r="AV806">
        <v>2390</v>
      </c>
      <c r="AW806">
        <v>2473.5</v>
      </c>
      <c r="AX806">
        <v>2540.5</v>
      </c>
      <c r="AY806">
        <v>2571.5</v>
      </c>
      <c r="AZ806">
        <v>2604.5</v>
      </c>
      <c r="BA806">
        <v>2585</v>
      </c>
      <c r="BB806">
        <v>2596</v>
      </c>
      <c r="BC806">
        <v>2565</v>
      </c>
    </row>
    <row r="807" spans="1:55">
      <c r="A807" s="103">
        <v>45418</v>
      </c>
      <c r="B807" s="490">
        <v>0</v>
      </c>
      <c r="C807" s="486">
        <f t="shared" si="14"/>
        <v>0</v>
      </c>
      <c r="D807" s="63">
        <v>0</v>
      </c>
      <c r="AS807">
        <v>2335.5</v>
      </c>
      <c r="AT807">
        <v>2345</v>
      </c>
      <c r="AU807">
        <v>2350</v>
      </c>
      <c r="AV807">
        <v>2390</v>
      </c>
      <c r="AW807">
        <v>2473.5</v>
      </c>
      <c r="AX807">
        <v>2540.5</v>
      </c>
      <c r="AY807">
        <v>2571.5</v>
      </c>
      <c r="AZ807">
        <v>2604.5</v>
      </c>
      <c r="BA807">
        <v>2585</v>
      </c>
      <c r="BB807">
        <v>2596</v>
      </c>
      <c r="BC807">
        <v>2565</v>
      </c>
    </row>
    <row r="808" spans="1:55">
      <c r="A808" s="95">
        <v>45419</v>
      </c>
      <c r="B808" s="490">
        <v>1</v>
      </c>
      <c r="C808" s="486">
        <f t="shared" si="14"/>
        <v>30</v>
      </c>
      <c r="D808" s="63">
        <v>1</v>
      </c>
      <c r="AS808">
        <v>2369.5</v>
      </c>
      <c r="AT808">
        <v>2375</v>
      </c>
      <c r="AU808">
        <v>2375</v>
      </c>
      <c r="AV808">
        <v>2390</v>
      </c>
      <c r="AW808">
        <v>2473.5</v>
      </c>
      <c r="AX808">
        <v>2540.5</v>
      </c>
      <c r="AY808">
        <v>2571.5</v>
      </c>
      <c r="AZ808">
        <v>2604.5</v>
      </c>
      <c r="BA808">
        <v>2585</v>
      </c>
      <c r="BB808">
        <v>2596</v>
      </c>
      <c r="BC808">
        <v>2564</v>
      </c>
    </row>
    <row r="809" spans="1:55">
      <c r="A809" s="95">
        <v>45420</v>
      </c>
      <c r="B809" s="490">
        <v>9</v>
      </c>
      <c r="C809" s="486">
        <f t="shared" si="14"/>
        <v>3960</v>
      </c>
      <c r="D809" s="63">
        <v>132</v>
      </c>
      <c r="AS809">
        <v>2379</v>
      </c>
      <c r="AT809">
        <v>2380</v>
      </c>
      <c r="AU809">
        <v>2375</v>
      </c>
      <c r="AV809">
        <v>2390</v>
      </c>
      <c r="AW809">
        <v>2473.5</v>
      </c>
      <c r="AX809">
        <v>2540.5</v>
      </c>
      <c r="AY809">
        <v>2571.5</v>
      </c>
      <c r="AZ809">
        <v>2604.5</v>
      </c>
      <c r="BA809">
        <v>2585</v>
      </c>
      <c r="BB809">
        <v>2596</v>
      </c>
      <c r="BC809">
        <v>2564</v>
      </c>
    </row>
    <row r="810" spans="1:55">
      <c r="A810" s="95">
        <v>45421</v>
      </c>
      <c r="B810" s="490">
        <v>8</v>
      </c>
      <c r="C810" s="486">
        <f t="shared" si="14"/>
        <v>990</v>
      </c>
      <c r="D810" s="63">
        <v>33</v>
      </c>
      <c r="AS810">
        <v>2375</v>
      </c>
      <c r="AT810">
        <v>2380</v>
      </c>
      <c r="AU810">
        <v>2375</v>
      </c>
      <c r="AV810">
        <v>2390</v>
      </c>
      <c r="AW810">
        <v>2473.5</v>
      </c>
      <c r="AX810">
        <v>2538</v>
      </c>
      <c r="AY810">
        <v>2571.5</v>
      </c>
      <c r="AZ810">
        <v>2581</v>
      </c>
      <c r="BA810">
        <v>2585</v>
      </c>
      <c r="BB810">
        <v>2596</v>
      </c>
      <c r="BC810">
        <v>2564</v>
      </c>
    </row>
    <row r="811" spans="1:55">
      <c r="A811" s="95">
        <v>45422</v>
      </c>
      <c r="B811" s="490">
        <v>8</v>
      </c>
      <c r="C811" s="486">
        <f t="shared" si="14"/>
        <v>1620</v>
      </c>
      <c r="D811" s="63">
        <v>54</v>
      </c>
      <c r="AS811">
        <v>2375</v>
      </c>
      <c r="AT811">
        <v>2380</v>
      </c>
      <c r="AU811">
        <v>2375</v>
      </c>
      <c r="AV811">
        <v>2390</v>
      </c>
      <c r="AW811">
        <v>2473.5</v>
      </c>
      <c r="AX811">
        <v>2545</v>
      </c>
      <c r="AY811">
        <v>2571.5</v>
      </c>
      <c r="AZ811">
        <v>2581</v>
      </c>
      <c r="BA811">
        <v>2585</v>
      </c>
      <c r="BB811">
        <v>2596</v>
      </c>
      <c r="BC811">
        <v>2564</v>
      </c>
    </row>
    <row r="812" spans="1:55">
      <c r="A812" s="95">
        <v>45425</v>
      </c>
      <c r="B812" s="490">
        <v>4</v>
      </c>
      <c r="C812" s="486">
        <f t="shared" si="14"/>
        <v>150</v>
      </c>
      <c r="D812" s="63">
        <v>5</v>
      </c>
      <c r="AS812">
        <v>2375</v>
      </c>
      <c r="AT812">
        <v>2380</v>
      </c>
      <c r="AU812">
        <v>2375</v>
      </c>
      <c r="AV812">
        <v>2390</v>
      </c>
      <c r="AW812">
        <v>2473.5</v>
      </c>
      <c r="AX812">
        <v>2553.5</v>
      </c>
      <c r="AY812">
        <v>2571.5</v>
      </c>
      <c r="AZ812">
        <v>2581</v>
      </c>
      <c r="BA812">
        <v>2585</v>
      </c>
      <c r="BB812">
        <v>2596</v>
      </c>
      <c r="BC812">
        <v>2564</v>
      </c>
    </row>
    <row r="813" spans="1:55">
      <c r="A813" s="95">
        <v>45426</v>
      </c>
      <c r="B813" s="490">
        <v>28</v>
      </c>
      <c r="C813" s="486">
        <f t="shared" si="14"/>
        <v>10230</v>
      </c>
      <c r="D813" s="63">
        <v>341</v>
      </c>
      <c r="AS813">
        <v>2375</v>
      </c>
      <c r="AT813">
        <v>2370</v>
      </c>
      <c r="AU813">
        <v>2375</v>
      </c>
      <c r="AV813">
        <v>2390</v>
      </c>
      <c r="AW813">
        <v>2473.5</v>
      </c>
      <c r="AX813">
        <v>2556</v>
      </c>
      <c r="AY813">
        <v>2580</v>
      </c>
      <c r="AZ813">
        <v>2581</v>
      </c>
      <c r="BA813">
        <v>2584.5</v>
      </c>
      <c r="BB813">
        <v>2596</v>
      </c>
      <c r="BC813">
        <v>2575</v>
      </c>
    </row>
    <row r="814" spans="1:55">
      <c r="A814" s="95">
        <v>45427</v>
      </c>
      <c r="B814" s="490">
        <v>14</v>
      </c>
      <c r="C814" s="486">
        <f t="shared" si="14"/>
        <v>5340</v>
      </c>
      <c r="D814" s="63">
        <v>178</v>
      </c>
      <c r="AS814">
        <v>2365</v>
      </c>
      <c r="AT814">
        <v>2370</v>
      </c>
      <c r="AU814">
        <v>2375</v>
      </c>
      <c r="AV814">
        <v>2390</v>
      </c>
      <c r="AW814">
        <v>2473.5</v>
      </c>
      <c r="AX814">
        <v>2556</v>
      </c>
      <c r="AY814">
        <v>2580</v>
      </c>
      <c r="AZ814">
        <v>2581</v>
      </c>
      <c r="BA814">
        <v>2584.5</v>
      </c>
      <c r="BB814">
        <v>2596</v>
      </c>
      <c r="BC814">
        <v>2575</v>
      </c>
    </row>
    <row r="815" spans="1:55">
      <c r="A815" s="95">
        <v>45428</v>
      </c>
      <c r="B815" s="490">
        <v>26</v>
      </c>
      <c r="C815" s="486">
        <f t="shared" si="14"/>
        <v>21810</v>
      </c>
      <c r="D815" s="63">
        <v>727</v>
      </c>
      <c r="AS815">
        <v>2365</v>
      </c>
      <c r="AT815">
        <v>2370</v>
      </c>
      <c r="AU815">
        <v>2375</v>
      </c>
      <c r="AV815">
        <v>2390</v>
      </c>
      <c r="AW815">
        <v>2473.5</v>
      </c>
      <c r="AX815">
        <v>2556</v>
      </c>
      <c r="AY815">
        <v>2580</v>
      </c>
      <c r="AZ815">
        <v>2581</v>
      </c>
      <c r="BA815">
        <v>2584.5</v>
      </c>
      <c r="BB815">
        <v>2596</v>
      </c>
      <c r="BC815">
        <v>2575</v>
      </c>
    </row>
    <row r="816" spans="1:55">
      <c r="A816" s="95">
        <v>45429</v>
      </c>
      <c r="B816" s="490">
        <v>8</v>
      </c>
      <c r="C816" s="486">
        <f t="shared" si="14"/>
        <v>4800</v>
      </c>
      <c r="D816" s="63">
        <v>160</v>
      </c>
      <c r="AS816">
        <v>2365</v>
      </c>
      <c r="AT816">
        <v>2370</v>
      </c>
      <c r="AU816">
        <v>2375</v>
      </c>
      <c r="AV816">
        <v>2390</v>
      </c>
      <c r="AW816">
        <v>2473.5</v>
      </c>
      <c r="AX816">
        <v>2556</v>
      </c>
      <c r="AY816">
        <v>2580</v>
      </c>
      <c r="AZ816">
        <v>2581</v>
      </c>
      <c r="BA816">
        <v>2584.5</v>
      </c>
      <c r="BB816">
        <v>2596</v>
      </c>
      <c r="BC816">
        <v>2575</v>
      </c>
    </row>
    <row r="817" spans="1:56">
      <c r="A817" s="95">
        <v>45432</v>
      </c>
      <c r="B817" s="490">
        <v>7</v>
      </c>
      <c r="C817" s="486">
        <f t="shared" si="14"/>
        <v>1830</v>
      </c>
      <c r="D817" s="63">
        <v>61</v>
      </c>
      <c r="AS817">
        <v>2365</v>
      </c>
      <c r="AT817">
        <v>2350</v>
      </c>
      <c r="AU817">
        <v>2375</v>
      </c>
      <c r="AV817">
        <v>2390</v>
      </c>
      <c r="AW817">
        <v>2473.5</v>
      </c>
      <c r="AX817">
        <v>2556</v>
      </c>
      <c r="AY817">
        <v>2580</v>
      </c>
      <c r="AZ817">
        <v>2581</v>
      </c>
      <c r="BA817">
        <v>2584.5</v>
      </c>
      <c r="BB817">
        <v>2596</v>
      </c>
      <c r="BC817">
        <v>2575</v>
      </c>
    </row>
    <row r="818" spans="1:56">
      <c r="A818" s="95">
        <v>45433</v>
      </c>
      <c r="B818" s="490">
        <v>1</v>
      </c>
      <c r="C818" s="486">
        <f t="shared" si="14"/>
        <v>60</v>
      </c>
      <c r="D818" s="63">
        <v>2</v>
      </c>
      <c r="AS818">
        <v>2365</v>
      </c>
      <c r="AT818">
        <v>2350</v>
      </c>
      <c r="AU818">
        <v>2375</v>
      </c>
      <c r="AV818">
        <v>2390</v>
      </c>
      <c r="AW818">
        <v>2473.5</v>
      </c>
      <c r="AX818">
        <v>2556</v>
      </c>
      <c r="AY818">
        <v>2580</v>
      </c>
      <c r="AZ818">
        <v>2581</v>
      </c>
      <c r="BA818">
        <v>2584.5</v>
      </c>
      <c r="BB818">
        <v>2596</v>
      </c>
      <c r="BC818">
        <v>2575</v>
      </c>
    </row>
    <row r="819" spans="1:56">
      <c r="A819" s="95">
        <v>45434</v>
      </c>
      <c r="B819" s="490">
        <v>5</v>
      </c>
      <c r="C819" s="486">
        <f t="shared" si="14"/>
        <v>1050</v>
      </c>
      <c r="D819" s="63">
        <v>35</v>
      </c>
      <c r="AS819">
        <v>2365</v>
      </c>
      <c r="AT819">
        <v>2325</v>
      </c>
      <c r="AU819">
        <v>2337.5</v>
      </c>
      <c r="AV819">
        <v>2362.5</v>
      </c>
      <c r="AW819">
        <v>2473.5</v>
      </c>
      <c r="AX819">
        <v>2556</v>
      </c>
      <c r="AY819">
        <v>2580</v>
      </c>
      <c r="AZ819">
        <v>2581</v>
      </c>
      <c r="BA819">
        <v>2584.5</v>
      </c>
      <c r="BB819">
        <v>2596</v>
      </c>
      <c r="BC819">
        <v>2575</v>
      </c>
    </row>
    <row r="820" spans="1:56">
      <c r="A820" s="95">
        <v>45435</v>
      </c>
      <c r="B820" s="490">
        <v>18</v>
      </c>
      <c r="C820" s="486">
        <f t="shared" si="14"/>
        <v>10980</v>
      </c>
      <c r="D820" s="63">
        <v>366</v>
      </c>
      <c r="AS820">
        <v>2360</v>
      </c>
      <c r="AT820">
        <v>2325</v>
      </c>
      <c r="AU820">
        <v>2363</v>
      </c>
      <c r="AV820">
        <v>2362.5</v>
      </c>
      <c r="AW820">
        <v>2473.5</v>
      </c>
      <c r="AX820">
        <v>2556</v>
      </c>
      <c r="AY820">
        <v>2580</v>
      </c>
      <c r="AZ820">
        <v>2581</v>
      </c>
      <c r="BA820">
        <v>2584.5</v>
      </c>
      <c r="BB820">
        <v>2596</v>
      </c>
      <c r="BC820">
        <v>2575</v>
      </c>
    </row>
    <row r="821" spans="1:56">
      <c r="A821" s="95">
        <v>45436</v>
      </c>
      <c r="B821" s="490">
        <v>16</v>
      </c>
      <c r="C821" s="486">
        <f t="shared" si="14"/>
        <v>6750</v>
      </c>
      <c r="D821" s="63">
        <v>225</v>
      </c>
      <c r="AS821">
        <v>2360</v>
      </c>
      <c r="AT821">
        <v>2325</v>
      </c>
      <c r="AU821">
        <v>2360</v>
      </c>
      <c r="AV821">
        <v>2364.5</v>
      </c>
      <c r="AW821">
        <v>2473.5</v>
      </c>
      <c r="AX821">
        <v>2556</v>
      </c>
      <c r="AY821">
        <v>2580</v>
      </c>
      <c r="AZ821">
        <v>2581</v>
      </c>
      <c r="BA821">
        <v>2584.5</v>
      </c>
      <c r="BB821">
        <v>2596</v>
      </c>
      <c r="BC821">
        <v>2575</v>
      </c>
    </row>
    <row r="822" spans="1:56">
      <c r="A822" s="95">
        <v>45439</v>
      </c>
      <c r="B822" s="490">
        <v>37</v>
      </c>
      <c r="C822" s="486">
        <f t="shared" si="14"/>
        <v>16470</v>
      </c>
      <c r="D822" s="63">
        <v>549</v>
      </c>
      <c r="AS822">
        <v>2353</v>
      </c>
      <c r="AT822">
        <v>2350</v>
      </c>
      <c r="AU822">
        <v>2380.5</v>
      </c>
      <c r="AV822">
        <v>2415</v>
      </c>
      <c r="AW822">
        <v>2473.5</v>
      </c>
      <c r="AX822">
        <v>2560</v>
      </c>
      <c r="AY822">
        <v>2620</v>
      </c>
      <c r="AZ822">
        <v>2640</v>
      </c>
      <c r="BA822">
        <v>2624</v>
      </c>
      <c r="BB822">
        <v>2631.5</v>
      </c>
      <c r="BC822">
        <v>2575</v>
      </c>
    </row>
    <row r="823" spans="1:56">
      <c r="A823" s="95">
        <v>45440</v>
      </c>
      <c r="B823" s="490">
        <v>26</v>
      </c>
      <c r="C823" s="486">
        <f t="shared" si="14"/>
        <v>10170</v>
      </c>
      <c r="D823" s="63">
        <v>339</v>
      </c>
      <c r="AS823">
        <v>2371.5</v>
      </c>
      <c r="AT823">
        <v>2379</v>
      </c>
      <c r="AU823">
        <v>2395</v>
      </c>
      <c r="AV823">
        <v>2411.5</v>
      </c>
      <c r="AW823">
        <v>2480</v>
      </c>
      <c r="AX823">
        <v>2590</v>
      </c>
      <c r="AY823">
        <v>2611</v>
      </c>
      <c r="AZ823">
        <v>2640</v>
      </c>
      <c r="BA823">
        <v>2624</v>
      </c>
      <c r="BB823">
        <v>2631.5</v>
      </c>
      <c r="BC823">
        <v>2575</v>
      </c>
    </row>
    <row r="824" spans="1:56">
      <c r="A824" s="95">
        <v>45441</v>
      </c>
      <c r="B824" s="490">
        <v>50</v>
      </c>
      <c r="C824" s="486">
        <f t="shared" si="14"/>
        <v>11730</v>
      </c>
      <c r="D824" s="63">
        <v>391</v>
      </c>
      <c r="AS824">
        <v>2391</v>
      </c>
      <c r="AT824">
        <v>2390</v>
      </c>
      <c r="AU824">
        <v>2395</v>
      </c>
      <c r="AV824">
        <v>2411.5</v>
      </c>
      <c r="AW824">
        <v>2480</v>
      </c>
      <c r="AX824">
        <v>2590</v>
      </c>
      <c r="AY824">
        <v>2611</v>
      </c>
      <c r="AZ824">
        <v>2640</v>
      </c>
      <c r="BA824">
        <v>2632.5</v>
      </c>
      <c r="BB824">
        <v>2631.5</v>
      </c>
      <c r="BC824">
        <v>2575</v>
      </c>
      <c r="BD824" s="760">
        <v>2525</v>
      </c>
    </row>
    <row r="825" spans="1:56">
      <c r="A825" s="103">
        <v>45442</v>
      </c>
      <c r="B825" s="490">
        <v>0</v>
      </c>
      <c r="C825" s="486">
        <f t="shared" si="14"/>
        <v>0</v>
      </c>
      <c r="D825" s="63">
        <v>0</v>
      </c>
      <c r="AS825" s="189">
        <v>2391</v>
      </c>
      <c r="AT825" s="189">
        <v>2390</v>
      </c>
      <c r="AU825" s="189">
        <v>2395</v>
      </c>
      <c r="AV825" s="189">
        <v>2411.5</v>
      </c>
      <c r="AW825" s="189">
        <v>2480</v>
      </c>
      <c r="AX825" s="189">
        <v>2590</v>
      </c>
      <c r="AY825" s="189">
        <v>2611</v>
      </c>
      <c r="AZ825" s="189">
        <v>2640</v>
      </c>
      <c r="BA825" s="189">
        <v>2632.5</v>
      </c>
      <c r="BB825" s="189">
        <v>2631.5</v>
      </c>
      <c r="BC825" s="189">
        <v>2575</v>
      </c>
      <c r="BD825" s="760">
        <v>2525</v>
      </c>
    </row>
    <row r="826" spans="1:56">
      <c r="A826" s="95">
        <v>45443</v>
      </c>
      <c r="B826" s="490">
        <v>35</v>
      </c>
      <c r="C826" s="486">
        <f t="shared" si="14"/>
        <v>16680</v>
      </c>
      <c r="D826" s="63">
        <v>556</v>
      </c>
      <c r="AS826" s="28">
        <v>2406.5</v>
      </c>
      <c r="AT826">
        <v>2395</v>
      </c>
      <c r="AU826">
        <v>2415</v>
      </c>
      <c r="AV826">
        <v>2422.5</v>
      </c>
      <c r="AW826">
        <v>2504.5</v>
      </c>
      <c r="AX826">
        <v>2590</v>
      </c>
      <c r="AY826">
        <v>2619.5</v>
      </c>
      <c r="AZ826">
        <v>2640</v>
      </c>
      <c r="BA826">
        <v>2632.5</v>
      </c>
      <c r="BB826">
        <v>2631.5</v>
      </c>
      <c r="BC826">
        <v>2575</v>
      </c>
      <c r="BD826">
        <v>2575</v>
      </c>
    </row>
    <row r="827" spans="1:56">
      <c r="A827" s="95">
        <v>45446</v>
      </c>
      <c r="B827" s="490">
        <v>39</v>
      </c>
      <c r="C827" s="486">
        <f t="shared" si="14"/>
        <v>37140</v>
      </c>
      <c r="D827" s="63">
        <v>1238</v>
      </c>
      <c r="AT827">
        <v>2395</v>
      </c>
      <c r="AU827">
        <v>2386</v>
      </c>
      <c r="AV827">
        <v>2393.5</v>
      </c>
      <c r="AW827">
        <v>2504.5</v>
      </c>
      <c r="AX827">
        <v>2590</v>
      </c>
      <c r="AY827">
        <v>2619.5</v>
      </c>
      <c r="AZ827">
        <v>2633</v>
      </c>
      <c r="BA827">
        <v>2621.5</v>
      </c>
      <c r="BB827">
        <v>2628.5</v>
      </c>
      <c r="BC827">
        <v>2575</v>
      </c>
      <c r="BD827">
        <v>2575</v>
      </c>
    </row>
    <row r="828" spans="1:56">
      <c r="A828" s="95">
        <v>45447</v>
      </c>
      <c r="B828" s="490">
        <v>20</v>
      </c>
      <c r="C828" s="486">
        <f t="shared" si="14"/>
        <v>16860</v>
      </c>
      <c r="D828" s="63">
        <v>562</v>
      </c>
      <c r="AT828">
        <v>2367.5</v>
      </c>
      <c r="AU828">
        <v>2373.5</v>
      </c>
      <c r="AV828">
        <v>2391</v>
      </c>
      <c r="AW828">
        <v>2504.5</v>
      </c>
      <c r="AX828">
        <v>2590</v>
      </c>
      <c r="AY828">
        <v>2619.5</v>
      </c>
      <c r="AZ828">
        <v>2633</v>
      </c>
      <c r="BA828">
        <v>2621.5</v>
      </c>
      <c r="BB828">
        <v>2628.5</v>
      </c>
      <c r="BC828">
        <v>2575</v>
      </c>
      <c r="BD828">
        <v>2575</v>
      </c>
    </row>
    <row r="829" spans="1:56">
      <c r="A829" s="95">
        <v>45448</v>
      </c>
      <c r="B829" s="490">
        <v>20</v>
      </c>
      <c r="C829" s="486">
        <f t="shared" si="14"/>
        <v>10470</v>
      </c>
      <c r="D829" s="63">
        <v>349</v>
      </c>
      <c r="AT829">
        <v>2376.5</v>
      </c>
      <c r="AU829">
        <v>2386.5</v>
      </c>
      <c r="AV829">
        <v>2400</v>
      </c>
      <c r="AW829">
        <v>2504.5</v>
      </c>
      <c r="AX829">
        <v>2564.5</v>
      </c>
      <c r="AY829">
        <v>2612</v>
      </c>
      <c r="AZ829">
        <v>2633</v>
      </c>
      <c r="BA829">
        <v>2621.5</v>
      </c>
      <c r="BB829">
        <v>2602</v>
      </c>
      <c r="BC829">
        <v>2575</v>
      </c>
      <c r="BD829">
        <v>2575</v>
      </c>
    </row>
    <row r="830" spans="1:56">
      <c r="A830" s="95">
        <v>45449</v>
      </c>
      <c r="B830" s="490">
        <v>5</v>
      </c>
      <c r="C830" s="486">
        <f t="shared" si="14"/>
        <v>240</v>
      </c>
      <c r="D830" s="63">
        <v>8</v>
      </c>
      <c r="AT830">
        <v>2369</v>
      </c>
      <c r="AU830">
        <v>2380</v>
      </c>
      <c r="AV830">
        <v>2386</v>
      </c>
      <c r="AW830">
        <v>2504.5</v>
      </c>
      <c r="AX830">
        <v>2564.5</v>
      </c>
      <c r="AY830">
        <v>2612</v>
      </c>
      <c r="AZ830">
        <v>2633</v>
      </c>
      <c r="BA830">
        <v>2621.5</v>
      </c>
      <c r="BB830">
        <v>2602</v>
      </c>
      <c r="BC830">
        <v>2575</v>
      </c>
      <c r="BD830">
        <v>2575</v>
      </c>
    </row>
    <row r="831" spans="1:56">
      <c r="A831" s="95">
        <v>45450</v>
      </c>
      <c r="B831" s="490">
        <v>13</v>
      </c>
      <c r="C831" s="486">
        <f t="shared" si="14"/>
        <v>3120</v>
      </c>
      <c r="D831" s="63">
        <v>104</v>
      </c>
      <c r="AT831">
        <v>2364</v>
      </c>
      <c r="AU831">
        <v>2368.5</v>
      </c>
      <c r="AV831">
        <v>2377.5</v>
      </c>
      <c r="AW831">
        <v>2504.5</v>
      </c>
      <c r="AX831">
        <v>2564.5</v>
      </c>
      <c r="AY831">
        <v>2612</v>
      </c>
      <c r="AZ831">
        <v>2633</v>
      </c>
      <c r="BA831">
        <v>2603.5</v>
      </c>
      <c r="BB831">
        <v>2602</v>
      </c>
      <c r="BC831">
        <v>2575</v>
      </c>
    </row>
    <row r="832" spans="1:56">
      <c r="A832" s="95">
        <v>45453</v>
      </c>
      <c r="B832" s="490">
        <v>33</v>
      </c>
      <c r="C832" s="486">
        <f t="shared" si="14"/>
        <v>15600</v>
      </c>
      <c r="D832" s="63">
        <v>520</v>
      </c>
      <c r="AT832">
        <v>2364</v>
      </c>
      <c r="AU832">
        <v>2384.5</v>
      </c>
      <c r="AV832">
        <v>2391</v>
      </c>
      <c r="AW832">
        <v>2504.5</v>
      </c>
      <c r="AX832">
        <v>2564.5</v>
      </c>
      <c r="AY832">
        <v>2612</v>
      </c>
      <c r="AZ832">
        <v>2633</v>
      </c>
      <c r="BA832">
        <v>2603.5</v>
      </c>
      <c r="BB832">
        <v>2602</v>
      </c>
      <c r="BC832">
        <v>2575</v>
      </c>
    </row>
    <row r="833" spans="1:57">
      <c r="A833" s="95">
        <v>45454</v>
      </c>
      <c r="B833" s="490">
        <v>82</v>
      </c>
      <c r="C833" s="486">
        <f t="shared" si="14"/>
        <v>27660</v>
      </c>
      <c r="D833" s="63">
        <v>922</v>
      </c>
      <c r="AT833">
        <v>2424</v>
      </c>
      <c r="AU833">
        <v>2405</v>
      </c>
      <c r="AV833">
        <v>2440.5</v>
      </c>
      <c r="AW833">
        <v>2525.5</v>
      </c>
      <c r="AX833">
        <v>2564.5</v>
      </c>
      <c r="AY833">
        <v>2653</v>
      </c>
      <c r="AZ833">
        <v>2633</v>
      </c>
      <c r="BA833">
        <v>2646</v>
      </c>
      <c r="BB833">
        <v>2644</v>
      </c>
      <c r="BC833">
        <v>2575</v>
      </c>
    </row>
    <row r="834" spans="1:57">
      <c r="A834" s="95">
        <v>45455</v>
      </c>
      <c r="B834" s="490">
        <v>28</v>
      </c>
      <c r="C834" s="486">
        <f t="shared" si="14"/>
        <v>7170</v>
      </c>
      <c r="D834" s="63">
        <v>239</v>
      </c>
      <c r="AT834">
        <v>2424</v>
      </c>
      <c r="AU834">
        <v>2445</v>
      </c>
      <c r="AV834">
        <v>2442</v>
      </c>
      <c r="AW834">
        <v>2525.5</v>
      </c>
      <c r="AX834">
        <v>2580</v>
      </c>
      <c r="AY834">
        <v>2653</v>
      </c>
      <c r="AZ834">
        <v>2633</v>
      </c>
      <c r="BA834">
        <v>2646</v>
      </c>
      <c r="BB834">
        <v>2644</v>
      </c>
      <c r="BC834">
        <v>2575</v>
      </c>
      <c r="BD834">
        <v>2575</v>
      </c>
      <c r="BE834">
        <v>2575</v>
      </c>
    </row>
    <row r="835" spans="1:57">
      <c r="A835" s="95">
        <v>45456</v>
      </c>
      <c r="B835" s="490">
        <v>32</v>
      </c>
      <c r="C835" s="486">
        <f t="shared" si="14"/>
        <v>8520</v>
      </c>
      <c r="D835" s="63">
        <v>284</v>
      </c>
      <c r="AT835">
        <v>2434</v>
      </c>
      <c r="AU835">
        <v>2445</v>
      </c>
      <c r="AV835">
        <v>2463</v>
      </c>
      <c r="AW835">
        <v>2525.5</v>
      </c>
      <c r="AX835">
        <v>2580</v>
      </c>
      <c r="AY835">
        <v>2636</v>
      </c>
      <c r="AZ835">
        <v>2633</v>
      </c>
      <c r="BA835">
        <v>2646</v>
      </c>
      <c r="BB835">
        <v>2644</v>
      </c>
      <c r="BC835">
        <v>2575</v>
      </c>
      <c r="BD835">
        <v>2575</v>
      </c>
      <c r="BE835">
        <v>2575</v>
      </c>
    </row>
    <row r="836" spans="1:57">
      <c r="A836" s="95">
        <v>45457</v>
      </c>
      <c r="B836" s="490">
        <v>49</v>
      </c>
      <c r="C836" s="486">
        <f t="shared" si="14"/>
        <v>14280</v>
      </c>
      <c r="D836" s="63">
        <v>476</v>
      </c>
      <c r="AT836">
        <v>2434</v>
      </c>
      <c r="AU836">
        <v>2467</v>
      </c>
      <c r="AV836">
        <v>2486.5</v>
      </c>
      <c r="AW836">
        <v>2538.5</v>
      </c>
      <c r="AX836">
        <v>2580</v>
      </c>
      <c r="AY836">
        <v>2636.5</v>
      </c>
      <c r="AZ836">
        <v>2646</v>
      </c>
      <c r="BA836">
        <v>2646</v>
      </c>
      <c r="BB836">
        <v>2644</v>
      </c>
      <c r="BC836">
        <v>2575</v>
      </c>
      <c r="BD836">
        <v>2575</v>
      </c>
      <c r="BE836">
        <v>2575</v>
      </c>
    </row>
    <row r="837" spans="1:57">
      <c r="A837" s="95">
        <v>45460</v>
      </c>
      <c r="B837" s="490">
        <v>27</v>
      </c>
      <c r="C837" s="486">
        <f t="shared" si="14"/>
        <v>5760</v>
      </c>
      <c r="D837" s="63">
        <v>192</v>
      </c>
      <c r="AT837">
        <v>2434</v>
      </c>
      <c r="AU837">
        <v>2467</v>
      </c>
      <c r="AV837">
        <v>2486.5</v>
      </c>
      <c r="AW837">
        <v>2538.5</v>
      </c>
      <c r="AX837">
        <v>2589</v>
      </c>
      <c r="AY837">
        <v>2636.5</v>
      </c>
      <c r="AZ837">
        <v>2646</v>
      </c>
      <c r="BA837">
        <v>2646</v>
      </c>
      <c r="BB837">
        <v>2644</v>
      </c>
      <c r="BC837">
        <v>2575</v>
      </c>
      <c r="BD837">
        <v>2575</v>
      </c>
      <c r="BE837">
        <v>2575</v>
      </c>
    </row>
    <row r="838" spans="1:57">
      <c r="A838" s="95">
        <v>45461</v>
      </c>
      <c r="B838" s="490">
        <v>51</v>
      </c>
      <c r="C838" s="486">
        <f t="shared" si="14"/>
        <v>8400</v>
      </c>
      <c r="D838" s="63">
        <v>280</v>
      </c>
      <c r="AT838">
        <v>2446.5</v>
      </c>
      <c r="AU838">
        <v>2467</v>
      </c>
      <c r="AV838">
        <v>2490</v>
      </c>
      <c r="AW838">
        <v>2538.5</v>
      </c>
      <c r="AX838">
        <v>2607.5</v>
      </c>
      <c r="AY838">
        <v>2656</v>
      </c>
      <c r="AZ838">
        <v>2646</v>
      </c>
      <c r="BA838">
        <v>2646</v>
      </c>
      <c r="BB838">
        <v>2644</v>
      </c>
      <c r="BC838">
        <v>2575</v>
      </c>
      <c r="BD838">
        <v>2575</v>
      </c>
      <c r="BE838">
        <v>2575</v>
      </c>
    </row>
    <row r="839" spans="1:57">
      <c r="A839" s="95">
        <v>45462</v>
      </c>
      <c r="B839" s="490">
        <v>27</v>
      </c>
      <c r="C839" s="486">
        <f t="shared" si="14"/>
        <v>4710</v>
      </c>
      <c r="D839" s="63">
        <v>157</v>
      </c>
      <c r="AT839">
        <v>2485</v>
      </c>
      <c r="AU839">
        <v>2468.5</v>
      </c>
      <c r="AV839">
        <v>2492</v>
      </c>
      <c r="AW839">
        <v>2574.5</v>
      </c>
      <c r="AX839">
        <v>2607.5</v>
      </c>
      <c r="AY839">
        <v>2667.5</v>
      </c>
      <c r="AZ839">
        <v>2676</v>
      </c>
      <c r="BA839">
        <v>2682</v>
      </c>
      <c r="BB839">
        <v>2683.5</v>
      </c>
      <c r="BC839">
        <v>2575</v>
      </c>
      <c r="BD839">
        <v>2575</v>
      </c>
      <c r="BE839">
        <v>2575</v>
      </c>
    </row>
    <row r="840" spans="1:57">
      <c r="A840" s="95">
        <v>45463</v>
      </c>
      <c r="B840" s="490">
        <v>88</v>
      </c>
      <c r="C840" s="486">
        <f t="shared" si="14"/>
        <v>31290</v>
      </c>
      <c r="D840" s="63">
        <v>1043</v>
      </c>
      <c r="AT840">
        <v>2534.5</v>
      </c>
      <c r="AU840">
        <v>2511</v>
      </c>
      <c r="AV840">
        <v>2571.5</v>
      </c>
      <c r="AW840">
        <v>2586</v>
      </c>
      <c r="AX840">
        <v>2611</v>
      </c>
      <c r="AY840">
        <v>2655.5</v>
      </c>
      <c r="AZ840">
        <v>2693</v>
      </c>
      <c r="BA840">
        <v>2682</v>
      </c>
      <c r="BB840">
        <v>2683.5</v>
      </c>
      <c r="BC840">
        <v>2575</v>
      </c>
      <c r="BD840">
        <v>2575</v>
      </c>
      <c r="BE840">
        <v>2575</v>
      </c>
    </row>
    <row r="841" spans="1:57">
      <c r="A841" s="95">
        <v>45464</v>
      </c>
      <c r="B841" s="490">
        <v>36</v>
      </c>
      <c r="C841" s="486">
        <f t="shared" si="14"/>
        <v>10590</v>
      </c>
      <c r="D841" s="63">
        <v>353</v>
      </c>
      <c r="AT841">
        <v>2534.5</v>
      </c>
      <c r="AU841">
        <v>2553</v>
      </c>
      <c r="AV841">
        <v>2578</v>
      </c>
      <c r="AW841">
        <v>2597.5</v>
      </c>
      <c r="AX841">
        <v>2611</v>
      </c>
      <c r="AY841">
        <v>2655.5</v>
      </c>
      <c r="AZ841">
        <v>2693</v>
      </c>
      <c r="BA841">
        <v>2685.5</v>
      </c>
      <c r="BB841">
        <v>2685</v>
      </c>
      <c r="BC841">
        <v>2575</v>
      </c>
      <c r="BD841">
        <v>2575</v>
      </c>
      <c r="BE841">
        <v>2575</v>
      </c>
    </row>
    <row r="842" spans="1:57">
      <c r="A842" s="95">
        <v>45467</v>
      </c>
      <c r="B842" s="490">
        <v>45</v>
      </c>
      <c r="C842" s="486">
        <f t="shared" si="14"/>
        <v>10230</v>
      </c>
      <c r="D842" s="63">
        <v>341</v>
      </c>
      <c r="AT842">
        <v>2534.5</v>
      </c>
      <c r="AU842">
        <v>2553</v>
      </c>
      <c r="AV842">
        <v>2577</v>
      </c>
      <c r="AW842">
        <v>2597.5</v>
      </c>
      <c r="AX842">
        <v>2611.5</v>
      </c>
      <c r="AY842">
        <v>2655.5</v>
      </c>
      <c r="AZ842">
        <v>2700</v>
      </c>
      <c r="BA842">
        <v>2685.5</v>
      </c>
      <c r="BB842">
        <v>2685</v>
      </c>
      <c r="BC842">
        <v>2575</v>
      </c>
      <c r="BD842">
        <v>2575</v>
      </c>
      <c r="BE842">
        <v>2575</v>
      </c>
    </row>
    <row r="843" spans="1:57">
      <c r="A843" s="95">
        <v>45468</v>
      </c>
      <c r="B843" s="490">
        <v>36</v>
      </c>
      <c r="C843" s="486">
        <f t="shared" ref="C843:C906" si="15">+D843*30</f>
        <v>8580</v>
      </c>
      <c r="D843" s="63">
        <v>286</v>
      </c>
      <c r="AT843">
        <v>2539.5</v>
      </c>
      <c r="AU843">
        <v>2562</v>
      </c>
      <c r="AV843">
        <v>2581.5</v>
      </c>
      <c r="AW843">
        <v>2597.5</v>
      </c>
      <c r="AX843">
        <v>2629.5</v>
      </c>
      <c r="AY843">
        <v>2655.5</v>
      </c>
      <c r="AZ843">
        <v>2700</v>
      </c>
      <c r="BA843">
        <v>2685.5</v>
      </c>
      <c r="BB843">
        <v>2685</v>
      </c>
      <c r="BC843">
        <v>2575</v>
      </c>
      <c r="BD843">
        <v>2575</v>
      </c>
      <c r="BE843">
        <v>2575</v>
      </c>
    </row>
    <row r="844" spans="1:57">
      <c r="A844" s="95">
        <v>45469</v>
      </c>
      <c r="B844" s="490">
        <v>33</v>
      </c>
      <c r="C844" s="486">
        <f t="shared" si="15"/>
        <v>7770</v>
      </c>
      <c r="D844" s="63">
        <v>259</v>
      </c>
      <c r="AT844">
        <v>2561</v>
      </c>
      <c r="AU844">
        <v>2561.5</v>
      </c>
      <c r="AV844">
        <v>2581.5</v>
      </c>
      <c r="AW844">
        <v>2611.5</v>
      </c>
      <c r="AX844">
        <v>2629.5</v>
      </c>
      <c r="AY844">
        <v>2674.5</v>
      </c>
      <c r="AZ844">
        <v>2696</v>
      </c>
      <c r="BA844">
        <v>2685.5</v>
      </c>
      <c r="BB844">
        <v>2685</v>
      </c>
      <c r="BC844">
        <v>2575</v>
      </c>
      <c r="BD844">
        <v>2575</v>
      </c>
      <c r="BE844">
        <v>2575</v>
      </c>
    </row>
    <row r="845" spans="1:57">
      <c r="A845" s="95">
        <v>45470</v>
      </c>
      <c r="B845" s="490">
        <v>82</v>
      </c>
      <c r="C845" s="486">
        <f t="shared" si="15"/>
        <v>55830</v>
      </c>
      <c r="D845" s="63">
        <v>1861</v>
      </c>
      <c r="AT845">
        <v>2561</v>
      </c>
      <c r="AU845">
        <v>2557.5</v>
      </c>
      <c r="AV845">
        <v>2581.5</v>
      </c>
      <c r="AW845">
        <v>2640</v>
      </c>
      <c r="AX845">
        <v>2667</v>
      </c>
      <c r="AY845">
        <v>2709</v>
      </c>
      <c r="AZ845">
        <v>2727</v>
      </c>
      <c r="BA845">
        <v>2737.5</v>
      </c>
      <c r="BB845">
        <v>2722.5</v>
      </c>
      <c r="BC845">
        <v>2631.5</v>
      </c>
      <c r="BD845">
        <v>2575</v>
      </c>
      <c r="BE845">
        <v>2575</v>
      </c>
    </row>
    <row r="846" spans="1:57">
      <c r="A846" s="95">
        <v>45471</v>
      </c>
      <c r="B846" s="490">
        <v>52</v>
      </c>
      <c r="C846" s="486">
        <f t="shared" si="15"/>
        <v>15000</v>
      </c>
      <c r="D846" s="63">
        <v>500</v>
      </c>
      <c r="AT846" s="28">
        <v>2564</v>
      </c>
      <c r="AU846">
        <v>2557.5</v>
      </c>
      <c r="AV846">
        <v>2581.5</v>
      </c>
      <c r="AW846">
        <v>2640</v>
      </c>
      <c r="AX846">
        <v>2667</v>
      </c>
      <c r="AY846">
        <v>2713</v>
      </c>
      <c r="AZ846">
        <v>2727</v>
      </c>
      <c r="BA846">
        <v>2726</v>
      </c>
      <c r="BB846">
        <v>2720</v>
      </c>
      <c r="BC846">
        <v>2631.5</v>
      </c>
      <c r="BD846">
        <v>2575</v>
      </c>
      <c r="BE846">
        <v>2575</v>
      </c>
    </row>
    <row r="847" spans="1:57">
      <c r="A847" s="95">
        <v>45474</v>
      </c>
      <c r="B847" s="490">
        <v>44</v>
      </c>
      <c r="C847" s="486">
        <f t="shared" si="15"/>
        <v>14490</v>
      </c>
      <c r="D847" s="63">
        <v>483</v>
      </c>
      <c r="AU847">
        <v>2557.5</v>
      </c>
      <c r="AV847">
        <v>2581.5</v>
      </c>
      <c r="AW847">
        <v>2639.5</v>
      </c>
      <c r="AX847">
        <v>2701</v>
      </c>
      <c r="AY847">
        <v>2716.5</v>
      </c>
      <c r="AZ847">
        <v>2729</v>
      </c>
      <c r="BA847">
        <v>2731.5</v>
      </c>
      <c r="BB847">
        <v>2729</v>
      </c>
      <c r="BC847">
        <v>2631.5</v>
      </c>
      <c r="BD847">
        <v>2575</v>
      </c>
      <c r="BE847">
        <v>2575</v>
      </c>
    </row>
    <row r="848" spans="1:57">
      <c r="A848" s="95">
        <v>45475</v>
      </c>
      <c r="B848" s="490">
        <v>35</v>
      </c>
      <c r="C848" s="486">
        <f t="shared" si="15"/>
        <v>14250</v>
      </c>
      <c r="D848" s="63">
        <v>475</v>
      </c>
      <c r="AU848">
        <v>2557.5</v>
      </c>
      <c r="AV848">
        <v>2610</v>
      </c>
      <c r="AW848">
        <v>2636.5</v>
      </c>
      <c r="AX848">
        <v>2703</v>
      </c>
      <c r="AY848">
        <v>2727.5</v>
      </c>
      <c r="AZ848">
        <v>2741.5</v>
      </c>
      <c r="BA848">
        <v>2743</v>
      </c>
      <c r="BB848">
        <v>2731.5</v>
      </c>
      <c r="BC848">
        <v>2620.5</v>
      </c>
      <c r="BD848">
        <v>2575</v>
      </c>
      <c r="BE848">
        <v>2575</v>
      </c>
    </row>
    <row r="849" spans="1:57">
      <c r="A849" s="95">
        <v>45476</v>
      </c>
      <c r="B849" s="490">
        <v>42</v>
      </c>
      <c r="C849" s="486">
        <f t="shared" si="15"/>
        <v>23700</v>
      </c>
      <c r="D849" s="63">
        <v>790</v>
      </c>
      <c r="AU849">
        <v>2557.5</v>
      </c>
      <c r="AV849">
        <v>2614.5</v>
      </c>
      <c r="AW849">
        <v>2636.5</v>
      </c>
      <c r="AX849">
        <v>2703</v>
      </c>
      <c r="AY849">
        <v>2718.5</v>
      </c>
      <c r="AZ849">
        <v>2741.5</v>
      </c>
      <c r="BA849">
        <v>2743</v>
      </c>
      <c r="BB849">
        <v>2731.5</v>
      </c>
      <c r="BC849">
        <v>2620.5</v>
      </c>
      <c r="BD849">
        <v>2575</v>
      </c>
      <c r="BE849">
        <v>2575</v>
      </c>
    </row>
    <row r="850" spans="1:57">
      <c r="A850" s="95">
        <v>45477</v>
      </c>
      <c r="B850" s="490">
        <v>30</v>
      </c>
      <c r="C850" s="486">
        <f t="shared" si="15"/>
        <v>6390</v>
      </c>
      <c r="D850" s="63">
        <v>213</v>
      </c>
      <c r="AU850">
        <v>2557.5</v>
      </c>
      <c r="AV850">
        <v>2614.5</v>
      </c>
      <c r="AW850">
        <v>2636.5</v>
      </c>
      <c r="AX850">
        <v>2703</v>
      </c>
      <c r="AY850">
        <v>2718.5</v>
      </c>
      <c r="AZ850">
        <v>2741.5</v>
      </c>
      <c r="BA850">
        <v>2743</v>
      </c>
      <c r="BB850">
        <v>2731.5</v>
      </c>
      <c r="BC850">
        <v>2620.5</v>
      </c>
      <c r="BD850">
        <v>2575</v>
      </c>
      <c r="BE850">
        <v>2575</v>
      </c>
    </row>
    <row r="851" spans="1:57">
      <c r="A851" s="95">
        <v>45478</v>
      </c>
      <c r="B851" s="490">
        <v>15</v>
      </c>
      <c r="C851" s="486">
        <f t="shared" si="15"/>
        <v>2220</v>
      </c>
      <c r="D851" s="63">
        <v>74</v>
      </c>
      <c r="AU851">
        <v>2584</v>
      </c>
      <c r="AV851">
        <v>2614.5</v>
      </c>
      <c r="AW851">
        <v>2636.5</v>
      </c>
      <c r="AX851">
        <v>2703</v>
      </c>
      <c r="AY851">
        <v>2718.5</v>
      </c>
      <c r="AZ851">
        <v>2741.5</v>
      </c>
      <c r="BA851">
        <v>2743</v>
      </c>
      <c r="BB851">
        <v>2731.5</v>
      </c>
      <c r="BC851">
        <v>2623</v>
      </c>
      <c r="BD851">
        <v>2575</v>
      </c>
      <c r="BE851">
        <v>2575</v>
      </c>
    </row>
    <row r="852" spans="1:57">
      <c r="A852" s="95">
        <v>45481</v>
      </c>
      <c r="B852" s="490">
        <v>82</v>
      </c>
      <c r="C852" s="486">
        <f t="shared" si="15"/>
        <v>25350</v>
      </c>
      <c r="D852" s="63">
        <v>845</v>
      </c>
      <c r="AU852">
        <v>2699</v>
      </c>
      <c r="AV852">
        <v>2721</v>
      </c>
      <c r="AW852">
        <v>2755</v>
      </c>
      <c r="AX852">
        <v>2785.5</v>
      </c>
      <c r="AY852">
        <v>2815.5</v>
      </c>
      <c r="AZ852">
        <v>2833.5</v>
      </c>
      <c r="BA852">
        <v>2851.5</v>
      </c>
      <c r="BB852">
        <v>2846</v>
      </c>
      <c r="BC852">
        <v>2750</v>
      </c>
      <c r="BD852">
        <v>2575</v>
      </c>
      <c r="BE852">
        <v>2575</v>
      </c>
    </row>
    <row r="853" spans="1:57">
      <c r="A853" s="95">
        <v>45482</v>
      </c>
      <c r="B853" s="490">
        <v>43</v>
      </c>
      <c r="C853" s="486">
        <f t="shared" si="15"/>
        <v>13080</v>
      </c>
      <c r="D853" s="63">
        <v>436</v>
      </c>
      <c r="AU853">
        <v>2730.5</v>
      </c>
      <c r="AV853">
        <v>2734.5</v>
      </c>
      <c r="AW853">
        <v>2755</v>
      </c>
      <c r="AX853">
        <v>2785.5</v>
      </c>
      <c r="AY853">
        <v>2809.5</v>
      </c>
      <c r="AZ853">
        <v>2833.5</v>
      </c>
      <c r="BA853">
        <v>2851.5</v>
      </c>
      <c r="BB853">
        <v>2846</v>
      </c>
      <c r="BC853">
        <v>2750</v>
      </c>
      <c r="BD853">
        <v>2575</v>
      </c>
      <c r="BE853">
        <v>2575</v>
      </c>
    </row>
    <row r="854" spans="1:57">
      <c r="A854" s="95">
        <v>45483</v>
      </c>
      <c r="B854" s="490">
        <v>17</v>
      </c>
      <c r="C854" s="486">
        <f t="shared" si="15"/>
        <v>2910</v>
      </c>
      <c r="D854" s="63">
        <v>97</v>
      </c>
      <c r="AU854">
        <v>2734</v>
      </c>
      <c r="AV854">
        <v>2729</v>
      </c>
      <c r="AW854">
        <v>2747.5</v>
      </c>
      <c r="AX854">
        <v>2782.5</v>
      </c>
      <c r="AY854">
        <v>2803</v>
      </c>
      <c r="AZ854">
        <v>2833.5</v>
      </c>
      <c r="BA854">
        <v>2851.5</v>
      </c>
      <c r="BB854">
        <v>2830</v>
      </c>
      <c r="BC854">
        <v>2750</v>
      </c>
      <c r="BD854">
        <v>2575</v>
      </c>
      <c r="BE854">
        <v>2575</v>
      </c>
    </row>
    <row r="855" spans="1:57">
      <c r="A855" s="95">
        <v>45484</v>
      </c>
      <c r="B855" s="490">
        <v>41</v>
      </c>
      <c r="C855" s="486">
        <f t="shared" si="15"/>
        <v>7770</v>
      </c>
      <c r="D855" s="63">
        <v>259</v>
      </c>
      <c r="AU855">
        <v>2751.5</v>
      </c>
      <c r="AV855">
        <v>2729</v>
      </c>
      <c r="AW855">
        <v>2747.5</v>
      </c>
      <c r="AX855">
        <v>2782.5</v>
      </c>
      <c r="AY855">
        <v>2795</v>
      </c>
      <c r="AZ855">
        <v>2814</v>
      </c>
      <c r="BA855">
        <v>2833</v>
      </c>
      <c r="BB855">
        <v>2814.5</v>
      </c>
      <c r="BC855">
        <v>2750</v>
      </c>
      <c r="BD855">
        <v>2575</v>
      </c>
      <c r="BE855">
        <v>2575</v>
      </c>
    </row>
    <row r="856" spans="1:57">
      <c r="A856" s="95">
        <v>45485</v>
      </c>
      <c r="B856" s="490">
        <v>43</v>
      </c>
      <c r="C856" s="486">
        <f t="shared" si="15"/>
        <v>11220</v>
      </c>
      <c r="D856" s="63">
        <v>374</v>
      </c>
      <c r="AU856">
        <v>2740</v>
      </c>
      <c r="AV856">
        <v>2740</v>
      </c>
      <c r="AW856">
        <v>2734.5</v>
      </c>
      <c r="AX856">
        <v>2782.5</v>
      </c>
      <c r="AY856">
        <v>2795</v>
      </c>
      <c r="AZ856">
        <v>2814</v>
      </c>
      <c r="BA856">
        <v>2829</v>
      </c>
      <c r="BB856">
        <v>2814.5</v>
      </c>
      <c r="BC856">
        <v>2750</v>
      </c>
      <c r="BD856">
        <v>2575</v>
      </c>
      <c r="BE856">
        <v>2575</v>
      </c>
    </row>
    <row r="857" spans="1:57">
      <c r="A857" s="95">
        <v>45488</v>
      </c>
      <c r="B857" s="490">
        <v>34</v>
      </c>
      <c r="C857" s="486">
        <f t="shared" si="15"/>
        <v>5130</v>
      </c>
      <c r="D857" s="63">
        <v>171</v>
      </c>
      <c r="AU857">
        <v>2740</v>
      </c>
      <c r="AV857">
        <v>2740</v>
      </c>
      <c r="AW857">
        <v>2734.5</v>
      </c>
      <c r="AX857">
        <v>2782.5</v>
      </c>
      <c r="AY857">
        <v>2783</v>
      </c>
      <c r="AZ857">
        <v>2787.5</v>
      </c>
      <c r="BA857">
        <v>2829</v>
      </c>
      <c r="BB857">
        <v>2814.5</v>
      </c>
      <c r="BC857">
        <v>2750</v>
      </c>
      <c r="BD857">
        <v>2575</v>
      </c>
      <c r="BE857">
        <v>2575</v>
      </c>
    </row>
    <row r="858" spans="1:57">
      <c r="A858" s="95">
        <v>45489</v>
      </c>
      <c r="B858" s="490">
        <v>30</v>
      </c>
      <c r="C858" s="486">
        <f t="shared" si="15"/>
        <v>6660</v>
      </c>
      <c r="D858" s="63">
        <v>222</v>
      </c>
      <c r="AU858">
        <v>2740</v>
      </c>
      <c r="AV858">
        <v>2727</v>
      </c>
      <c r="AW858">
        <v>2734.5</v>
      </c>
      <c r="AX858">
        <v>2747.5</v>
      </c>
      <c r="AY858">
        <v>2751</v>
      </c>
      <c r="AZ858">
        <v>2755</v>
      </c>
      <c r="BA858">
        <v>2829</v>
      </c>
      <c r="BB858">
        <v>2814.5</v>
      </c>
      <c r="BC858">
        <v>2750</v>
      </c>
      <c r="BD858">
        <v>2575</v>
      </c>
      <c r="BE858">
        <v>2575</v>
      </c>
    </row>
    <row r="859" spans="1:57">
      <c r="A859" s="95">
        <v>45490</v>
      </c>
      <c r="B859" s="490">
        <v>25</v>
      </c>
      <c r="C859" s="486">
        <f t="shared" si="15"/>
        <v>8880</v>
      </c>
      <c r="D859" s="63">
        <v>296</v>
      </c>
      <c r="AU859">
        <v>2714</v>
      </c>
      <c r="AV859">
        <v>2727</v>
      </c>
      <c r="AW859">
        <v>2726.5</v>
      </c>
      <c r="AX859">
        <v>2731.5</v>
      </c>
      <c r="AY859">
        <v>2745</v>
      </c>
      <c r="AZ859">
        <v>2750</v>
      </c>
      <c r="BA859">
        <v>2794</v>
      </c>
      <c r="BB859">
        <v>2804</v>
      </c>
      <c r="BC859">
        <v>2750</v>
      </c>
      <c r="BD859">
        <v>2575</v>
      </c>
      <c r="BE859">
        <v>2575</v>
      </c>
    </row>
    <row r="860" spans="1:57">
      <c r="A860" s="95">
        <v>45491</v>
      </c>
      <c r="B860" s="490">
        <v>16</v>
      </c>
      <c r="C860" s="486">
        <f t="shared" si="15"/>
        <v>3270</v>
      </c>
      <c r="D860" s="63">
        <v>109</v>
      </c>
      <c r="AU860">
        <v>2717.5</v>
      </c>
      <c r="AV860">
        <v>2720</v>
      </c>
      <c r="AW860">
        <v>2735</v>
      </c>
      <c r="AX860">
        <v>2731.5</v>
      </c>
      <c r="AY860">
        <v>2745</v>
      </c>
      <c r="AZ860">
        <v>2779</v>
      </c>
      <c r="BA860">
        <v>2794</v>
      </c>
      <c r="BB860">
        <v>2804</v>
      </c>
      <c r="BC860">
        <v>2750</v>
      </c>
      <c r="BD860">
        <v>2575</v>
      </c>
      <c r="BE860">
        <v>2575</v>
      </c>
    </row>
    <row r="861" spans="1:57">
      <c r="A861" s="95">
        <v>45492</v>
      </c>
      <c r="B861" s="490">
        <v>10</v>
      </c>
      <c r="C861" s="486">
        <f t="shared" si="15"/>
        <v>2400</v>
      </c>
      <c r="D861" s="63">
        <v>80</v>
      </c>
      <c r="AU861">
        <v>2715</v>
      </c>
      <c r="AV861">
        <v>2720</v>
      </c>
      <c r="AW861">
        <v>2735</v>
      </c>
      <c r="AX861">
        <v>2731.5</v>
      </c>
      <c r="AY861">
        <v>2745</v>
      </c>
      <c r="AZ861">
        <v>2779</v>
      </c>
      <c r="BA861">
        <v>2794</v>
      </c>
      <c r="BB861">
        <v>2804</v>
      </c>
      <c r="BC861">
        <v>2750</v>
      </c>
      <c r="BD861">
        <v>2575</v>
      </c>
      <c r="BE861">
        <v>2575</v>
      </c>
    </row>
    <row r="862" spans="1:57">
      <c r="A862" s="95">
        <v>45495</v>
      </c>
      <c r="B862" s="490">
        <v>26</v>
      </c>
      <c r="C862" s="486">
        <f t="shared" si="15"/>
        <v>9960</v>
      </c>
      <c r="D862" s="63">
        <v>332</v>
      </c>
      <c r="AU862">
        <v>2703</v>
      </c>
      <c r="AV862">
        <v>2713.5</v>
      </c>
      <c r="AW862">
        <v>2735</v>
      </c>
      <c r="AX862">
        <v>2722</v>
      </c>
      <c r="AY862">
        <v>2745</v>
      </c>
      <c r="AZ862">
        <v>2779</v>
      </c>
      <c r="BA862">
        <v>2770</v>
      </c>
      <c r="BB862">
        <v>2762</v>
      </c>
      <c r="BC862">
        <v>2724.5</v>
      </c>
      <c r="BD862">
        <v>2575</v>
      </c>
      <c r="BE862">
        <v>2575</v>
      </c>
    </row>
    <row r="863" spans="1:57">
      <c r="A863" s="95">
        <v>45496</v>
      </c>
      <c r="B863" s="490">
        <v>28</v>
      </c>
      <c r="C863" s="486">
        <f t="shared" si="15"/>
        <v>6660</v>
      </c>
      <c r="D863" s="63">
        <v>222</v>
      </c>
      <c r="AU863">
        <v>2664</v>
      </c>
      <c r="AV863">
        <v>2708.5</v>
      </c>
      <c r="AW863">
        <v>2735</v>
      </c>
      <c r="AX863">
        <v>2722</v>
      </c>
      <c r="AY863">
        <v>2745</v>
      </c>
      <c r="AZ863">
        <v>2779</v>
      </c>
      <c r="BA863">
        <v>2754</v>
      </c>
      <c r="BB863">
        <v>2762</v>
      </c>
      <c r="BC863">
        <v>2724.5</v>
      </c>
      <c r="BD863">
        <v>2575</v>
      </c>
      <c r="BE863">
        <v>2575</v>
      </c>
    </row>
    <row r="864" spans="1:57">
      <c r="A864" s="95">
        <v>45497</v>
      </c>
      <c r="B864" s="490">
        <v>34</v>
      </c>
      <c r="C864" s="486">
        <f t="shared" si="15"/>
        <v>14520</v>
      </c>
      <c r="D864" s="63">
        <v>484</v>
      </c>
      <c r="AU864">
        <v>2664</v>
      </c>
      <c r="AV864">
        <v>2685</v>
      </c>
      <c r="AW864">
        <v>2735</v>
      </c>
      <c r="AX864">
        <v>2722</v>
      </c>
      <c r="AY864">
        <v>2717</v>
      </c>
      <c r="AZ864">
        <v>2719</v>
      </c>
      <c r="BA864">
        <v>2754</v>
      </c>
      <c r="BB864">
        <v>2762</v>
      </c>
      <c r="BC864">
        <v>2724.5</v>
      </c>
      <c r="BD864">
        <v>2575</v>
      </c>
      <c r="BE864">
        <v>2575</v>
      </c>
    </row>
    <row r="865" spans="1:62">
      <c r="A865" s="95">
        <v>45498</v>
      </c>
      <c r="B865" s="490">
        <v>45</v>
      </c>
      <c r="C865" s="486">
        <f t="shared" si="15"/>
        <v>12690</v>
      </c>
      <c r="D865" s="63">
        <v>423</v>
      </c>
      <c r="AU865">
        <v>2670</v>
      </c>
      <c r="AV865">
        <v>2685</v>
      </c>
      <c r="AW865">
        <v>2730.5</v>
      </c>
      <c r="AX865">
        <v>2722</v>
      </c>
      <c r="AY865">
        <v>2722.5</v>
      </c>
      <c r="AZ865">
        <v>2719</v>
      </c>
      <c r="BA865">
        <v>2754</v>
      </c>
      <c r="BB865">
        <v>2762</v>
      </c>
      <c r="BC865">
        <v>2724.5</v>
      </c>
      <c r="BD865">
        <v>2575</v>
      </c>
      <c r="BE865">
        <v>2575</v>
      </c>
    </row>
    <row r="866" spans="1:62">
      <c r="A866" s="95">
        <v>45499</v>
      </c>
      <c r="B866" s="490">
        <v>42</v>
      </c>
      <c r="C866" s="486">
        <f t="shared" si="15"/>
        <v>17790</v>
      </c>
      <c r="D866" s="63">
        <v>593</v>
      </c>
      <c r="AU866">
        <v>2691</v>
      </c>
      <c r="AV866">
        <v>2723.5</v>
      </c>
      <c r="AW866">
        <v>2725.5</v>
      </c>
      <c r="AX866">
        <v>2734.5</v>
      </c>
      <c r="AY866">
        <v>2722.5</v>
      </c>
      <c r="AZ866">
        <v>2727.5</v>
      </c>
      <c r="BA866">
        <v>2754</v>
      </c>
      <c r="BB866">
        <v>2762</v>
      </c>
      <c r="BC866">
        <v>2724.5</v>
      </c>
      <c r="BD866">
        <v>2575</v>
      </c>
      <c r="BE866">
        <v>2575</v>
      </c>
    </row>
    <row r="867" spans="1:62">
      <c r="A867" s="95">
        <v>45502</v>
      </c>
      <c r="B867" s="490">
        <v>35</v>
      </c>
      <c r="C867" s="486">
        <f t="shared" si="15"/>
        <v>11070</v>
      </c>
      <c r="D867" s="63">
        <v>369</v>
      </c>
      <c r="AU867">
        <v>2691</v>
      </c>
      <c r="AV867">
        <v>2723.5</v>
      </c>
      <c r="AW867">
        <v>2725.5</v>
      </c>
      <c r="AX867">
        <v>2734.5</v>
      </c>
      <c r="AY867">
        <v>2722.5</v>
      </c>
      <c r="AZ867">
        <v>2727.5</v>
      </c>
      <c r="BA867">
        <v>2754</v>
      </c>
      <c r="BB867">
        <v>2762</v>
      </c>
      <c r="BC867">
        <v>2724.5</v>
      </c>
      <c r="BD867">
        <v>2575</v>
      </c>
      <c r="BE867">
        <v>2575</v>
      </c>
    </row>
    <row r="868" spans="1:62">
      <c r="A868" s="95">
        <v>45503</v>
      </c>
      <c r="B868" s="490">
        <v>18</v>
      </c>
      <c r="C868" s="486">
        <f t="shared" si="15"/>
        <v>4050</v>
      </c>
      <c r="D868" s="63">
        <v>135</v>
      </c>
      <c r="AU868">
        <v>2691</v>
      </c>
      <c r="AV868">
        <v>2723.5</v>
      </c>
      <c r="AW868">
        <v>2725.5</v>
      </c>
      <c r="AX868">
        <v>2724.5</v>
      </c>
      <c r="AY868">
        <v>2745.5</v>
      </c>
      <c r="AZ868">
        <v>2734</v>
      </c>
      <c r="BA868">
        <v>2754</v>
      </c>
      <c r="BB868">
        <v>2762</v>
      </c>
      <c r="BC868">
        <v>2724.5</v>
      </c>
      <c r="BD868">
        <v>2575</v>
      </c>
      <c r="BE868">
        <v>2575</v>
      </c>
    </row>
    <row r="869" spans="1:62">
      <c r="A869" s="95">
        <v>45504</v>
      </c>
      <c r="B869" s="490">
        <v>49</v>
      </c>
      <c r="C869" s="486">
        <f t="shared" si="15"/>
        <v>11220</v>
      </c>
      <c r="D869" s="63">
        <v>374</v>
      </c>
      <c r="AU869">
        <v>2692.5</v>
      </c>
      <c r="AV869">
        <v>2724</v>
      </c>
      <c r="AW869">
        <v>2751</v>
      </c>
      <c r="AX869">
        <v>2744</v>
      </c>
      <c r="AY869">
        <v>2760</v>
      </c>
      <c r="AZ869">
        <v>2763</v>
      </c>
      <c r="BA869">
        <v>2762.5</v>
      </c>
      <c r="BB869">
        <v>2762</v>
      </c>
      <c r="BC869">
        <v>2724.5</v>
      </c>
      <c r="BD869">
        <v>2575</v>
      </c>
      <c r="BE869">
        <v>2575</v>
      </c>
    </row>
    <row r="870" spans="1:62">
      <c r="A870" s="95">
        <v>45505</v>
      </c>
      <c r="B870" s="490">
        <v>26</v>
      </c>
      <c r="C870" s="486">
        <f t="shared" si="15"/>
        <v>17340</v>
      </c>
      <c r="D870" s="63">
        <v>578</v>
      </c>
      <c r="AV870">
        <v>2724</v>
      </c>
      <c r="AW870">
        <v>2753.5</v>
      </c>
      <c r="AX870">
        <v>2744</v>
      </c>
      <c r="AY870">
        <v>2766.5</v>
      </c>
      <c r="AZ870">
        <v>2771</v>
      </c>
      <c r="BA870">
        <v>2763</v>
      </c>
      <c r="BB870">
        <v>2762</v>
      </c>
      <c r="BC870">
        <v>2724.5</v>
      </c>
      <c r="BD870">
        <v>2575</v>
      </c>
      <c r="BE870">
        <v>2575</v>
      </c>
    </row>
    <row r="871" spans="1:62">
      <c r="A871" s="95">
        <v>45506</v>
      </c>
      <c r="B871" s="490">
        <v>60</v>
      </c>
      <c r="C871" s="486">
        <f t="shared" si="15"/>
        <v>26010</v>
      </c>
      <c r="D871" s="63">
        <v>867</v>
      </c>
      <c r="AV871">
        <v>2745</v>
      </c>
      <c r="AW871">
        <v>2745</v>
      </c>
      <c r="AX871">
        <v>2750</v>
      </c>
      <c r="AY871">
        <v>2785</v>
      </c>
      <c r="AZ871">
        <v>2785</v>
      </c>
      <c r="BA871">
        <v>2800</v>
      </c>
      <c r="BB871">
        <v>2800</v>
      </c>
      <c r="BC871">
        <v>0</v>
      </c>
      <c r="BD871">
        <v>0</v>
      </c>
      <c r="BE871">
        <v>0</v>
      </c>
    </row>
    <row r="872" spans="1:62">
      <c r="A872" s="95">
        <v>45509</v>
      </c>
      <c r="B872" s="490">
        <v>41</v>
      </c>
      <c r="C872" s="486">
        <f t="shared" si="15"/>
        <v>18690</v>
      </c>
      <c r="D872" s="63">
        <v>623</v>
      </c>
      <c r="AV872">
        <v>2724</v>
      </c>
      <c r="AW872">
        <v>2747</v>
      </c>
      <c r="AX872">
        <v>2750</v>
      </c>
      <c r="AY872">
        <v>2785</v>
      </c>
      <c r="AZ872">
        <v>2771</v>
      </c>
      <c r="BA872">
        <v>2763</v>
      </c>
      <c r="BB872">
        <v>2762</v>
      </c>
      <c r="BC872">
        <v>27245</v>
      </c>
      <c r="BD872">
        <v>2575</v>
      </c>
      <c r="BE872">
        <v>2575</v>
      </c>
    </row>
    <row r="873" spans="1:62">
      <c r="A873" s="95">
        <v>45510</v>
      </c>
      <c r="B873" s="490">
        <v>3</v>
      </c>
      <c r="C873" s="486">
        <f t="shared" si="15"/>
        <v>180</v>
      </c>
      <c r="D873" s="63">
        <v>6</v>
      </c>
      <c r="AV873">
        <v>2724</v>
      </c>
      <c r="AW873">
        <v>2747</v>
      </c>
      <c r="AX873">
        <v>2750</v>
      </c>
      <c r="AY873">
        <v>2770</v>
      </c>
      <c r="AZ873">
        <v>2771</v>
      </c>
      <c r="BA873">
        <v>2763</v>
      </c>
      <c r="BB873">
        <v>2762</v>
      </c>
      <c r="BC873">
        <v>2724.5</v>
      </c>
      <c r="BD873">
        <v>2575</v>
      </c>
      <c r="BE873">
        <v>2575</v>
      </c>
    </row>
    <row r="874" spans="1:62">
      <c r="A874" s="95">
        <v>45511</v>
      </c>
      <c r="B874" s="490">
        <v>16</v>
      </c>
      <c r="C874" s="486">
        <f t="shared" si="15"/>
        <v>2250</v>
      </c>
      <c r="D874" s="63">
        <v>75</v>
      </c>
      <c r="AV874">
        <v>2723.5</v>
      </c>
      <c r="AW874">
        <v>2747</v>
      </c>
      <c r="AX874">
        <v>2730</v>
      </c>
      <c r="AY874">
        <v>2746.5</v>
      </c>
      <c r="AZ874">
        <v>2761.5</v>
      </c>
      <c r="BA874">
        <v>2763</v>
      </c>
      <c r="BB874">
        <v>2762</v>
      </c>
      <c r="BC874">
        <v>2724.5</v>
      </c>
      <c r="BD874">
        <v>2575</v>
      </c>
      <c r="BE874">
        <v>2575</v>
      </c>
      <c r="BF874">
        <v>2575</v>
      </c>
      <c r="BG874">
        <v>2575</v>
      </c>
      <c r="BH874">
        <v>2575</v>
      </c>
      <c r="BI874">
        <v>2575</v>
      </c>
      <c r="BJ874">
        <v>2575</v>
      </c>
    </row>
    <row r="875" spans="1:62">
      <c r="A875" s="95">
        <v>45512</v>
      </c>
      <c r="B875" s="490">
        <v>31</v>
      </c>
      <c r="C875" s="486">
        <f t="shared" si="15"/>
        <v>10020</v>
      </c>
      <c r="D875" s="63">
        <v>334</v>
      </c>
      <c r="AV875">
        <v>2723.5</v>
      </c>
      <c r="AW875">
        <v>2742</v>
      </c>
      <c r="AX875">
        <v>2745</v>
      </c>
      <c r="AY875">
        <v>2760</v>
      </c>
      <c r="AZ875">
        <v>2761.5</v>
      </c>
      <c r="BA875">
        <v>2763</v>
      </c>
      <c r="BB875">
        <v>2762</v>
      </c>
      <c r="BC875">
        <v>2720</v>
      </c>
      <c r="BD875">
        <v>2575</v>
      </c>
      <c r="BE875">
        <v>2575</v>
      </c>
      <c r="BF875">
        <v>2575</v>
      </c>
      <c r="BG875">
        <v>2575</v>
      </c>
      <c r="BH875">
        <v>2575</v>
      </c>
      <c r="BI875">
        <v>2575</v>
      </c>
      <c r="BJ875">
        <v>2575</v>
      </c>
    </row>
    <row r="876" spans="1:62">
      <c r="A876" s="95">
        <v>45513</v>
      </c>
      <c r="B876" s="490">
        <v>29</v>
      </c>
      <c r="C876" s="486">
        <f t="shared" si="15"/>
        <v>12900</v>
      </c>
      <c r="D876" s="63">
        <v>430</v>
      </c>
      <c r="AV876">
        <v>2723.5</v>
      </c>
      <c r="AW876">
        <v>2737.5</v>
      </c>
      <c r="AX876">
        <v>2749</v>
      </c>
      <c r="AY876">
        <v>2754</v>
      </c>
      <c r="AZ876">
        <v>2761.5</v>
      </c>
      <c r="BA876">
        <v>2763</v>
      </c>
      <c r="BB876">
        <v>2762</v>
      </c>
      <c r="BC876">
        <v>2720</v>
      </c>
      <c r="BD876">
        <v>2575</v>
      </c>
      <c r="BE876">
        <v>2575</v>
      </c>
      <c r="BF876">
        <v>2575</v>
      </c>
      <c r="BG876">
        <v>2575</v>
      </c>
      <c r="BH876">
        <v>2575</v>
      </c>
      <c r="BI876">
        <v>2575</v>
      </c>
      <c r="BJ876">
        <v>2575</v>
      </c>
    </row>
    <row r="877" spans="1:62">
      <c r="A877" s="95">
        <v>45516</v>
      </c>
      <c r="B877" s="490">
        <v>16</v>
      </c>
      <c r="C877" s="486">
        <f t="shared" si="15"/>
        <v>3600</v>
      </c>
      <c r="D877" s="63">
        <v>120</v>
      </c>
      <c r="AV877">
        <v>2723.5</v>
      </c>
      <c r="AW877">
        <v>2720.5</v>
      </c>
      <c r="AX877">
        <v>2736.5</v>
      </c>
      <c r="AY877">
        <v>2748</v>
      </c>
      <c r="AZ877">
        <v>2756.5</v>
      </c>
      <c r="BA877">
        <v>2763</v>
      </c>
      <c r="BB877">
        <v>2762</v>
      </c>
      <c r="BC877">
        <v>2720</v>
      </c>
      <c r="BD877">
        <v>2575</v>
      </c>
      <c r="BE877">
        <v>2575</v>
      </c>
      <c r="BF877">
        <v>2575</v>
      </c>
      <c r="BG877">
        <v>2575</v>
      </c>
      <c r="BH877">
        <v>2575</v>
      </c>
      <c r="BI877">
        <v>2575</v>
      </c>
      <c r="BJ877">
        <v>2575</v>
      </c>
    </row>
    <row r="878" spans="1:62">
      <c r="A878" s="95">
        <v>45517</v>
      </c>
      <c r="B878" s="490">
        <v>14</v>
      </c>
      <c r="C878" s="486">
        <f t="shared" si="15"/>
        <v>2730</v>
      </c>
      <c r="D878" s="63">
        <v>91</v>
      </c>
      <c r="AV878">
        <v>2723.5</v>
      </c>
      <c r="AW878">
        <v>2716</v>
      </c>
      <c r="AX878">
        <v>2740</v>
      </c>
      <c r="AY878">
        <v>2759</v>
      </c>
      <c r="AZ878">
        <v>2776</v>
      </c>
      <c r="BA878">
        <v>2763</v>
      </c>
      <c r="BB878">
        <v>2762</v>
      </c>
      <c r="BC878">
        <v>2720</v>
      </c>
      <c r="BD878">
        <v>2575</v>
      </c>
      <c r="BE878">
        <v>2575</v>
      </c>
      <c r="BF878">
        <v>2575</v>
      </c>
      <c r="BG878">
        <v>2575</v>
      </c>
      <c r="BH878">
        <v>2575</v>
      </c>
      <c r="BI878">
        <v>2575</v>
      </c>
      <c r="BJ878">
        <v>2575</v>
      </c>
    </row>
    <row r="879" spans="1:62">
      <c r="A879" s="95">
        <v>45518</v>
      </c>
      <c r="B879" s="490">
        <v>35</v>
      </c>
      <c r="C879" s="486">
        <f t="shared" si="15"/>
        <v>10110</v>
      </c>
      <c r="D879" s="63">
        <v>337</v>
      </c>
      <c r="AV879">
        <v>2709.5</v>
      </c>
      <c r="AW879">
        <v>2711</v>
      </c>
      <c r="AX879">
        <v>2739</v>
      </c>
      <c r="AY879">
        <v>2759</v>
      </c>
      <c r="AZ879">
        <v>2770</v>
      </c>
      <c r="BA879">
        <v>2763</v>
      </c>
      <c r="BB879">
        <v>2762</v>
      </c>
      <c r="BC879">
        <v>2720</v>
      </c>
      <c r="BD879">
        <v>2575</v>
      </c>
      <c r="BE879">
        <v>2575</v>
      </c>
      <c r="BF879">
        <v>2575</v>
      </c>
      <c r="BG879">
        <v>2575</v>
      </c>
      <c r="BH879">
        <v>2575</v>
      </c>
      <c r="BI879">
        <v>2575</v>
      </c>
      <c r="BJ879">
        <v>2575</v>
      </c>
    </row>
    <row r="880" spans="1:62">
      <c r="A880" s="95">
        <v>45519</v>
      </c>
      <c r="B880" s="490">
        <v>23</v>
      </c>
      <c r="C880" s="486">
        <f t="shared" si="15"/>
        <v>7770</v>
      </c>
      <c r="D880" s="63">
        <v>259</v>
      </c>
      <c r="AV880">
        <v>2669.5</v>
      </c>
      <c r="AW880">
        <v>2680</v>
      </c>
      <c r="AX880">
        <v>2733</v>
      </c>
      <c r="AY880">
        <v>2740</v>
      </c>
      <c r="AZ880">
        <v>2745</v>
      </c>
      <c r="BA880">
        <v>2733.5</v>
      </c>
      <c r="BB880">
        <v>2734</v>
      </c>
      <c r="BC880">
        <v>2720</v>
      </c>
      <c r="BD880">
        <v>2575</v>
      </c>
      <c r="BE880">
        <v>2575</v>
      </c>
      <c r="BF880">
        <v>2575</v>
      </c>
      <c r="BG880">
        <v>2575</v>
      </c>
      <c r="BH880">
        <v>2575</v>
      </c>
      <c r="BI880">
        <v>2575</v>
      </c>
      <c r="BJ880">
        <v>2575</v>
      </c>
    </row>
    <row r="881" spans="1:64">
      <c r="A881" s="95">
        <v>45520</v>
      </c>
      <c r="B881" s="490">
        <v>65</v>
      </c>
      <c r="C881" s="486">
        <f t="shared" si="15"/>
        <v>11610</v>
      </c>
      <c r="D881" s="63">
        <v>387</v>
      </c>
      <c r="AV881">
        <v>2672</v>
      </c>
      <c r="AW881">
        <v>2680</v>
      </c>
      <c r="AX881">
        <v>2711</v>
      </c>
      <c r="AY881">
        <v>2740</v>
      </c>
      <c r="AZ881">
        <v>2745</v>
      </c>
      <c r="BA881">
        <v>2733.5</v>
      </c>
      <c r="BB881">
        <v>2734</v>
      </c>
      <c r="BC881">
        <v>2720</v>
      </c>
      <c r="BD881">
        <v>2575</v>
      </c>
      <c r="BE881">
        <v>2575</v>
      </c>
      <c r="BF881">
        <v>2575</v>
      </c>
      <c r="BG881">
        <v>2575</v>
      </c>
      <c r="BH881">
        <v>2575</v>
      </c>
      <c r="BI881">
        <v>2575</v>
      </c>
      <c r="BJ881">
        <v>2575</v>
      </c>
    </row>
    <row r="882" spans="1:64">
      <c r="A882" s="95">
        <v>45523</v>
      </c>
      <c r="B882" s="490">
        <v>19</v>
      </c>
      <c r="C882" s="486">
        <f t="shared" si="15"/>
        <v>4980</v>
      </c>
      <c r="D882" s="63">
        <v>166</v>
      </c>
      <c r="AV882">
        <v>2672</v>
      </c>
      <c r="AW882">
        <v>2679</v>
      </c>
      <c r="AX882">
        <v>2711</v>
      </c>
      <c r="AY882">
        <v>2710.5</v>
      </c>
      <c r="AZ882">
        <v>2738</v>
      </c>
      <c r="BA882">
        <v>2733.5</v>
      </c>
      <c r="BB882">
        <v>2734</v>
      </c>
      <c r="BC882">
        <v>2720</v>
      </c>
      <c r="BD882">
        <v>2575</v>
      </c>
      <c r="BE882">
        <v>2575</v>
      </c>
      <c r="BF882">
        <v>2575</v>
      </c>
      <c r="BG882">
        <v>2575</v>
      </c>
      <c r="BH882">
        <v>2575</v>
      </c>
      <c r="BI882">
        <v>2575</v>
      </c>
      <c r="BJ882">
        <v>2575</v>
      </c>
    </row>
    <row r="883" spans="1:64">
      <c r="A883" s="95">
        <v>45524</v>
      </c>
      <c r="B883" s="490">
        <v>32</v>
      </c>
      <c r="C883" s="486">
        <f t="shared" si="15"/>
        <v>11280</v>
      </c>
      <c r="D883" s="63">
        <v>376</v>
      </c>
      <c r="AV883">
        <v>2645.5</v>
      </c>
      <c r="AW883">
        <v>2632</v>
      </c>
      <c r="AX883">
        <v>2702.5</v>
      </c>
      <c r="AY883">
        <v>2690</v>
      </c>
      <c r="AZ883">
        <v>2707.5</v>
      </c>
      <c r="BA883">
        <v>2716</v>
      </c>
      <c r="BB883">
        <v>2692.5</v>
      </c>
      <c r="BC883">
        <v>2720</v>
      </c>
      <c r="BD883">
        <v>2575</v>
      </c>
      <c r="BE883">
        <v>2575</v>
      </c>
      <c r="BF883">
        <v>2575</v>
      </c>
      <c r="BG883">
        <v>2575</v>
      </c>
      <c r="BH883">
        <v>2575</v>
      </c>
      <c r="BI883">
        <v>2575</v>
      </c>
      <c r="BJ883">
        <v>2575</v>
      </c>
    </row>
    <row r="884" spans="1:64">
      <c r="A884" s="95">
        <v>45525</v>
      </c>
      <c r="B884" s="490">
        <v>33</v>
      </c>
      <c r="C884" s="486">
        <f t="shared" si="15"/>
        <v>6390</v>
      </c>
      <c r="D884" s="63">
        <v>213</v>
      </c>
      <c r="AV884">
        <v>2638</v>
      </c>
      <c r="AW884">
        <v>2616</v>
      </c>
      <c r="AX884">
        <v>2692</v>
      </c>
      <c r="AY884">
        <v>2670</v>
      </c>
      <c r="AZ884">
        <v>2689</v>
      </c>
      <c r="BA884">
        <v>2675</v>
      </c>
      <c r="BB884">
        <v>2692.5</v>
      </c>
      <c r="BC884">
        <v>2720</v>
      </c>
      <c r="BD884">
        <v>2575</v>
      </c>
      <c r="BE884">
        <v>2575</v>
      </c>
      <c r="BF884">
        <v>2575</v>
      </c>
      <c r="BG884">
        <v>2575</v>
      </c>
      <c r="BH884">
        <v>2575</v>
      </c>
      <c r="BI884">
        <v>2575</v>
      </c>
      <c r="BJ884">
        <v>2575</v>
      </c>
    </row>
    <row r="885" spans="1:64">
      <c r="A885" s="95">
        <v>45526</v>
      </c>
      <c r="B885" s="490">
        <v>22</v>
      </c>
      <c r="C885" s="486">
        <f t="shared" si="15"/>
        <v>9150</v>
      </c>
      <c r="D885" s="63">
        <v>305</v>
      </c>
      <c r="AV885">
        <v>2616.5</v>
      </c>
      <c r="AW885">
        <v>2615</v>
      </c>
      <c r="AX885">
        <v>2663.5</v>
      </c>
      <c r="AY885">
        <v>2642.5</v>
      </c>
      <c r="AZ885">
        <v>2658.5</v>
      </c>
      <c r="BA885">
        <v>2675</v>
      </c>
      <c r="BB885">
        <v>2692.5</v>
      </c>
      <c r="BC885">
        <v>2720</v>
      </c>
      <c r="BD885">
        <v>2575</v>
      </c>
      <c r="BE885">
        <v>2575</v>
      </c>
      <c r="BF885">
        <v>2575</v>
      </c>
      <c r="BG885">
        <v>2575</v>
      </c>
      <c r="BH885">
        <v>2575</v>
      </c>
      <c r="BI885">
        <v>2575</v>
      </c>
      <c r="BJ885">
        <v>2575</v>
      </c>
    </row>
    <row r="886" spans="1:64">
      <c r="A886" s="95">
        <v>45527</v>
      </c>
      <c r="B886" s="490">
        <v>21</v>
      </c>
      <c r="C886" s="486">
        <f t="shared" si="15"/>
        <v>3660</v>
      </c>
      <c r="D886" s="63">
        <v>122</v>
      </c>
      <c r="AV886">
        <v>2616.5</v>
      </c>
      <c r="AW886">
        <v>2588.5</v>
      </c>
      <c r="AX886">
        <v>2650</v>
      </c>
      <c r="AY886">
        <v>2642.5</v>
      </c>
      <c r="AZ886">
        <v>2687.5</v>
      </c>
      <c r="BA886">
        <v>2694</v>
      </c>
      <c r="BB886">
        <v>2692.5</v>
      </c>
      <c r="BC886">
        <v>2720</v>
      </c>
      <c r="BD886">
        <v>2575</v>
      </c>
      <c r="BE886">
        <v>2575</v>
      </c>
      <c r="BF886">
        <v>2575</v>
      </c>
      <c r="BG886">
        <v>2575</v>
      </c>
      <c r="BH886">
        <v>2575</v>
      </c>
      <c r="BI886">
        <v>2575</v>
      </c>
      <c r="BJ886">
        <v>2575</v>
      </c>
    </row>
    <row r="887" spans="1:64">
      <c r="A887" s="95">
        <v>45530</v>
      </c>
      <c r="C887" s="486">
        <f t="shared" si="15"/>
        <v>0</v>
      </c>
      <c r="AV887">
        <v>2624</v>
      </c>
      <c r="AW887">
        <v>2649</v>
      </c>
      <c r="AX887">
        <v>2698.5</v>
      </c>
      <c r="AY887">
        <v>2642.5</v>
      </c>
      <c r="AZ887">
        <v>2730.5</v>
      </c>
      <c r="BA887">
        <v>2720</v>
      </c>
      <c r="BB887">
        <v>2704.5</v>
      </c>
      <c r="BC887">
        <v>2720</v>
      </c>
      <c r="BD887">
        <v>2575</v>
      </c>
      <c r="BE887">
        <v>2575</v>
      </c>
      <c r="BF887">
        <v>2575</v>
      </c>
      <c r="BG887">
        <v>2575</v>
      </c>
      <c r="BH887">
        <v>2575</v>
      </c>
      <c r="BI887">
        <v>2575</v>
      </c>
      <c r="BJ887">
        <v>2575</v>
      </c>
    </row>
    <row r="888" spans="1:64">
      <c r="A888" s="95">
        <v>45531</v>
      </c>
      <c r="B888" s="490">
        <v>26</v>
      </c>
      <c r="C888" s="486">
        <f t="shared" si="15"/>
        <v>9810</v>
      </c>
      <c r="D888" s="63">
        <v>327</v>
      </c>
      <c r="AV888">
        <v>2624</v>
      </c>
      <c r="AW888">
        <v>2659</v>
      </c>
      <c r="AX888">
        <v>2673</v>
      </c>
      <c r="AY888">
        <v>2674.5</v>
      </c>
      <c r="AZ888">
        <v>2726</v>
      </c>
      <c r="BA888">
        <v>2720</v>
      </c>
      <c r="BB888">
        <v>2704.5</v>
      </c>
      <c r="BC888">
        <v>2720</v>
      </c>
      <c r="BD888">
        <v>2575</v>
      </c>
      <c r="BE888">
        <v>2575</v>
      </c>
      <c r="BF888">
        <v>2575</v>
      </c>
      <c r="BG888">
        <v>2575</v>
      </c>
      <c r="BH888">
        <v>2575</v>
      </c>
      <c r="BI888">
        <v>2575</v>
      </c>
      <c r="BJ888">
        <v>2575</v>
      </c>
    </row>
    <row r="889" spans="1:64">
      <c r="A889" s="95">
        <v>45532</v>
      </c>
      <c r="B889" s="490">
        <v>22</v>
      </c>
      <c r="C889" s="486">
        <f t="shared" si="15"/>
        <v>3300</v>
      </c>
      <c r="D889" s="63">
        <v>110</v>
      </c>
      <c r="AV889">
        <v>2649</v>
      </c>
      <c r="AW889">
        <v>2659</v>
      </c>
      <c r="AX889">
        <v>2673</v>
      </c>
      <c r="AY889">
        <v>2674.5</v>
      </c>
      <c r="AZ889">
        <v>2685</v>
      </c>
      <c r="BA889">
        <v>2720</v>
      </c>
      <c r="BB889">
        <v>2704.5</v>
      </c>
      <c r="BC889">
        <v>2720</v>
      </c>
      <c r="BD889">
        <v>2575</v>
      </c>
      <c r="BE889">
        <v>2575</v>
      </c>
      <c r="BF889">
        <v>2575</v>
      </c>
      <c r="BG889">
        <v>2575</v>
      </c>
      <c r="BH889">
        <v>2575</v>
      </c>
      <c r="BI889">
        <v>2575</v>
      </c>
      <c r="BJ889">
        <v>2575</v>
      </c>
    </row>
    <row r="890" spans="1:64">
      <c r="A890" s="95">
        <v>45533</v>
      </c>
      <c r="B890" s="490">
        <v>29</v>
      </c>
      <c r="C890" s="486">
        <f t="shared" si="15"/>
        <v>14460</v>
      </c>
      <c r="D890" s="63">
        <v>482</v>
      </c>
      <c r="AV890">
        <v>2685</v>
      </c>
      <c r="AW890">
        <v>2668.5</v>
      </c>
      <c r="AX890">
        <v>2673</v>
      </c>
      <c r="AY890">
        <v>2674.5</v>
      </c>
      <c r="AZ890">
        <v>2685</v>
      </c>
      <c r="BA890">
        <v>2716.5</v>
      </c>
      <c r="BB890">
        <v>2722</v>
      </c>
      <c r="BC890">
        <v>2720</v>
      </c>
      <c r="BD890">
        <v>2680</v>
      </c>
      <c r="BE890">
        <v>2575</v>
      </c>
      <c r="BF890">
        <v>2575</v>
      </c>
      <c r="BG890">
        <v>2575</v>
      </c>
      <c r="BH890">
        <v>2575</v>
      </c>
      <c r="BI890">
        <v>2575</v>
      </c>
      <c r="BJ890">
        <v>2575</v>
      </c>
    </row>
    <row r="891" spans="1:64">
      <c r="A891" s="95">
        <v>45534</v>
      </c>
      <c r="B891" s="490">
        <v>53</v>
      </c>
      <c r="C891" s="486">
        <f t="shared" si="15"/>
        <v>21210</v>
      </c>
      <c r="D891" s="63">
        <v>707</v>
      </c>
      <c r="AV891">
        <v>2677</v>
      </c>
      <c r="AW891">
        <v>2668.5</v>
      </c>
      <c r="AX891">
        <v>2708.5</v>
      </c>
      <c r="AY891">
        <v>2700.5</v>
      </c>
      <c r="AZ891">
        <v>2745</v>
      </c>
      <c r="BA891">
        <v>2743</v>
      </c>
      <c r="BB891">
        <v>2722</v>
      </c>
      <c r="BC891">
        <v>2773.5</v>
      </c>
      <c r="BD891">
        <v>2680</v>
      </c>
      <c r="BE891">
        <v>2575</v>
      </c>
      <c r="BF891">
        <v>2575</v>
      </c>
      <c r="BG891">
        <v>2575</v>
      </c>
      <c r="BH891">
        <v>2575</v>
      </c>
      <c r="BI891">
        <v>2575</v>
      </c>
      <c r="BJ891">
        <v>2575</v>
      </c>
    </row>
    <row r="892" spans="1:64">
      <c r="A892" s="95">
        <v>45537</v>
      </c>
      <c r="B892" s="490">
        <v>4</v>
      </c>
      <c r="C892" s="486">
        <f t="shared" si="15"/>
        <v>300</v>
      </c>
      <c r="D892" s="63">
        <v>10</v>
      </c>
      <c r="AW892">
        <v>2668.5</v>
      </c>
      <c r="AX892">
        <v>2708.5</v>
      </c>
      <c r="AY892">
        <v>2688.5</v>
      </c>
      <c r="AZ892">
        <v>2698.5</v>
      </c>
      <c r="BA892">
        <v>2743</v>
      </c>
      <c r="BB892">
        <v>2722</v>
      </c>
      <c r="BC892">
        <v>2773.5</v>
      </c>
      <c r="BD892">
        <v>2680</v>
      </c>
      <c r="BE892">
        <v>2575</v>
      </c>
      <c r="BF892">
        <v>2575</v>
      </c>
      <c r="BG892">
        <v>2575</v>
      </c>
      <c r="BH892">
        <v>2575</v>
      </c>
      <c r="BI892">
        <v>2575</v>
      </c>
      <c r="BJ892">
        <v>2575</v>
      </c>
    </row>
    <row r="893" spans="1:64">
      <c r="A893" s="95">
        <v>45538</v>
      </c>
      <c r="B893" s="490">
        <v>31</v>
      </c>
      <c r="C893" s="486">
        <f t="shared" si="15"/>
        <v>4590</v>
      </c>
      <c r="D893" s="63">
        <v>153</v>
      </c>
      <c r="AW893">
        <v>2646</v>
      </c>
      <c r="AX893">
        <v>2673</v>
      </c>
      <c r="AY893">
        <v>2674.5</v>
      </c>
      <c r="AZ893">
        <v>2698.5</v>
      </c>
      <c r="BA893">
        <v>2735.5</v>
      </c>
      <c r="BB893">
        <v>2722</v>
      </c>
      <c r="BC893">
        <v>2773.5</v>
      </c>
      <c r="BD893">
        <v>2680</v>
      </c>
      <c r="BE893">
        <v>2575</v>
      </c>
      <c r="BF893">
        <v>2575</v>
      </c>
      <c r="BG893">
        <v>2575</v>
      </c>
      <c r="BH893">
        <v>2575</v>
      </c>
      <c r="BI893">
        <v>2575</v>
      </c>
      <c r="BJ893">
        <v>2575</v>
      </c>
    </row>
    <row r="894" spans="1:64">
      <c r="A894" s="95">
        <v>45539</v>
      </c>
      <c r="B894" s="490">
        <v>9</v>
      </c>
      <c r="C894" s="486">
        <f t="shared" si="15"/>
        <v>1200</v>
      </c>
      <c r="D894" s="63">
        <v>40</v>
      </c>
      <c r="AW894">
        <v>2611.5</v>
      </c>
      <c r="AX894">
        <v>2673</v>
      </c>
      <c r="AY894">
        <v>2663</v>
      </c>
      <c r="AZ894">
        <v>2690</v>
      </c>
      <c r="BA894">
        <v>2710</v>
      </c>
      <c r="BB894">
        <v>2722</v>
      </c>
      <c r="BC894">
        <v>2766</v>
      </c>
      <c r="BD894">
        <v>2680</v>
      </c>
      <c r="BE894">
        <v>2575</v>
      </c>
      <c r="BF894">
        <v>2575</v>
      </c>
      <c r="BG894">
        <v>2575</v>
      </c>
      <c r="BH894">
        <v>2575</v>
      </c>
      <c r="BI894">
        <v>2575</v>
      </c>
      <c r="BJ894">
        <v>2575</v>
      </c>
      <c r="BK894">
        <v>2575</v>
      </c>
      <c r="BL894">
        <v>2575</v>
      </c>
    </row>
    <row r="895" spans="1:64">
      <c r="A895" s="95">
        <v>45540</v>
      </c>
      <c r="B895" s="490">
        <v>55</v>
      </c>
      <c r="C895" s="486">
        <f t="shared" si="15"/>
        <v>9060</v>
      </c>
      <c r="D895" s="63">
        <v>302</v>
      </c>
      <c r="AW895">
        <v>2611.5</v>
      </c>
      <c r="AX895">
        <v>2673</v>
      </c>
      <c r="AY895">
        <v>2636.5</v>
      </c>
      <c r="AZ895">
        <v>2651</v>
      </c>
      <c r="BA895">
        <v>2710</v>
      </c>
      <c r="BB895">
        <v>2722</v>
      </c>
      <c r="BC895">
        <v>2766</v>
      </c>
      <c r="BD895">
        <v>2700</v>
      </c>
      <c r="BE895">
        <v>2650</v>
      </c>
      <c r="BF895">
        <v>2650</v>
      </c>
      <c r="BG895">
        <v>2650</v>
      </c>
      <c r="BH895">
        <v>2665</v>
      </c>
      <c r="BI895">
        <v>2675</v>
      </c>
      <c r="BJ895">
        <v>2685</v>
      </c>
      <c r="BK895">
        <v>2695</v>
      </c>
      <c r="BL895">
        <v>2705</v>
      </c>
    </row>
    <row r="896" spans="1:64">
      <c r="A896" s="95">
        <v>45541</v>
      </c>
      <c r="B896" s="490">
        <v>3</v>
      </c>
      <c r="C896" s="486">
        <f t="shared" si="15"/>
        <v>210</v>
      </c>
      <c r="D896" s="63">
        <v>7</v>
      </c>
      <c r="AW896">
        <v>2611.5</v>
      </c>
      <c r="AX896">
        <v>2647.5</v>
      </c>
      <c r="AY896">
        <v>2612</v>
      </c>
      <c r="AZ896">
        <v>2621.5</v>
      </c>
      <c r="BA896">
        <v>2698</v>
      </c>
      <c r="BB896">
        <v>2705.5</v>
      </c>
      <c r="BC896">
        <v>2720.5</v>
      </c>
      <c r="BD896">
        <v>2700</v>
      </c>
      <c r="BE896">
        <v>2650</v>
      </c>
      <c r="BF896">
        <v>2650</v>
      </c>
      <c r="BG896">
        <v>2650</v>
      </c>
      <c r="BH896">
        <v>2665</v>
      </c>
      <c r="BI896">
        <v>2675</v>
      </c>
      <c r="BJ896">
        <v>2685</v>
      </c>
      <c r="BK896">
        <v>2695</v>
      </c>
      <c r="BL896">
        <v>2705</v>
      </c>
    </row>
    <row r="897" spans="1:64">
      <c r="A897" s="95">
        <v>45544</v>
      </c>
      <c r="B897" s="490">
        <v>22</v>
      </c>
      <c r="C897" s="486">
        <f t="shared" si="15"/>
        <v>6360</v>
      </c>
      <c r="D897" s="63">
        <v>212</v>
      </c>
      <c r="AW897">
        <v>2562</v>
      </c>
      <c r="AX897">
        <v>2611</v>
      </c>
      <c r="AY897">
        <v>2607</v>
      </c>
      <c r="AZ897">
        <v>2617.5</v>
      </c>
      <c r="BA897">
        <v>2640.5</v>
      </c>
      <c r="BB897">
        <v>2655.5</v>
      </c>
      <c r="BC897">
        <v>2680</v>
      </c>
      <c r="BD897">
        <v>2700</v>
      </c>
      <c r="BE897">
        <v>2650</v>
      </c>
      <c r="BF897">
        <v>2650</v>
      </c>
      <c r="BG897">
        <v>2650</v>
      </c>
      <c r="BH897">
        <v>2665</v>
      </c>
      <c r="BI897">
        <v>2675</v>
      </c>
      <c r="BJ897">
        <v>2685</v>
      </c>
      <c r="BK897">
        <v>2695</v>
      </c>
      <c r="BL897">
        <v>2705</v>
      </c>
    </row>
    <row r="898" spans="1:64">
      <c r="A898" s="95">
        <v>45545</v>
      </c>
      <c r="B898" s="490">
        <v>27</v>
      </c>
      <c r="C898" s="486">
        <f t="shared" si="15"/>
        <v>5550</v>
      </c>
      <c r="D898" s="63">
        <v>185</v>
      </c>
      <c r="AW898">
        <v>2534.5</v>
      </c>
      <c r="AX898">
        <v>2611</v>
      </c>
      <c r="AY898">
        <v>2581</v>
      </c>
      <c r="AZ898">
        <v>2582</v>
      </c>
      <c r="BA898">
        <v>2640.5</v>
      </c>
      <c r="BB898">
        <v>2655.5</v>
      </c>
      <c r="BC898">
        <v>2680</v>
      </c>
      <c r="BD898">
        <v>2700</v>
      </c>
      <c r="BE898">
        <v>2650</v>
      </c>
      <c r="BF898">
        <v>2650</v>
      </c>
      <c r="BG898">
        <v>2650</v>
      </c>
      <c r="BH898">
        <v>2665</v>
      </c>
      <c r="BI898">
        <v>2675</v>
      </c>
      <c r="BJ898">
        <v>2685</v>
      </c>
      <c r="BK898">
        <v>2695</v>
      </c>
      <c r="BL898">
        <v>2705</v>
      </c>
    </row>
    <row r="899" spans="1:64">
      <c r="A899" s="95">
        <v>45546</v>
      </c>
      <c r="B899" s="490">
        <v>14</v>
      </c>
      <c r="C899" s="486">
        <f t="shared" si="15"/>
        <v>2940</v>
      </c>
      <c r="D899" s="63">
        <v>98</v>
      </c>
      <c r="AW899">
        <v>2518.5</v>
      </c>
      <c r="AX899">
        <v>2554</v>
      </c>
      <c r="AY899">
        <v>2583</v>
      </c>
      <c r="AZ899">
        <v>2578</v>
      </c>
      <c r="BA899">
        <v>2640.5</v>
      </c>
      <c r="BB899">
        <v>2655.5</v>
      </c>
      <c r="BC899">
        <v>2680</v>
      </c>
      <c r="BD899">
        <v>2700</v>
      </c>
      <c r="BE899">
        <v>2650</v>
      </c>
      <c r="BF899">
        <v>2650</v>
      </c>
      <c r="BG899">
        <v>2650</v>
      </c>
      <c r="BH899">
        <v>2665</v>
      </c>
      <c r="BI899">
        <v>2675</v>
      </c>
      <c r="BJ899">
        <v>2685</v>
      </c>
      <c r="BK899">
        <v>2695</v>
      </c>
      <c r="BL899">
        <v>2705</v>
      </c>
    </row>
    <row r="900" spans="1:64">
      <c r="A900" s="95">
        <v>45547</v>
      </c>
      <c r="B900" s="490">
        <v>24</v>
      </c>
      <c r="C900" s="486">
        <f t="shared" si="15"/>
        <v>6540</v>
      </c>
      <c r="D900" s="63">
        <v>218</v>
      </c>
      <c r="AW900">
        <v>2518.5</v>
      </c>
      <c r="AX900">
        <v>2554</v>
      </c>
      <c r="AY900">
        <v>2583</v>
      </c>
      <c r="AZ900">
        <v>2578</v>
      </c>
      <c r="BA900">
        <v>2640.5</v>
      </c>
      <c r="BB900">
        <v>2655.5</v>
      </c>
      <c r="BC900">
        <v>2680</v>
      </c>
      <c r="BD900">
        <v>2700</v>
      </c>
      <c r="BE900">
        <v>2650</v>
      </c>
      <c r="BF900">
        <v>2650</v>
      </c>
      <c r="BG900">
        <v>2650</v>
      </c>
      <c r="BH900">
        <v>2665</v>
      </c>
      <c r="BI900">
        <v>2675</v>
      </c>
      <c r="BJ900">
        <v>2685</v>
      </c>
      <c r="BK900">
        <v>2695</v>
      </c>
      <c r="BL900">
        <v>2705</v>
      </c>
    </row>
    <row r="901" spans="1:64">
      <c r="A901" s="95">
        <v>45548</v>
      </c>
      <c r="B901" s="490">
        <v>9</v>
      </c>
      <c r="C901" s="486">
        <f t="shared" si="15"/>
        <v>1440</v>
      </c>
      <c r="D901" s="63">
        <v>48</v>
      </c>
      <c r="AW901">
        <v>2518.5</v>
      </c>
      <c r="AX901">
        <v>2535.5</v>
      </c>
      <c r="AY901">
        <v>2563.5</v>
      </c>
      <c r="AZ901">
        <v>2574</v>
      </c>
      <c r="BA901">
        <v>2625</v>
      </c>
      <c r="BB901">
        <v>2655.5</v>
      </c>
      <c r="BC901">
        <v>2680</v>
      </c>
      <c r="BD901">
        <v>2700</v>
      </c>
      <c r="BE901">
        <v>2650</v>
      </c>
      <c r="BF901">
        <v>2650</v>
      </c>
      <c r="BG901">
        <v>2650</v>
      </c>
      <c r="BH901">
        <v>2665</v>
      </c>
      <c r="BI901">
        <v>2675</v>
      </c>
      <c r="BJ901">
        <v>2685</v>
      </c>
      <c r="BK901">
        <v>2695</v>
      </c>
      <c r="BL901">
        <v>2705</v>
      </c>
    </row>
    <row r="902" spans="1:64">
      <c r="A902" s="95">
        <v>45551</v>
      </c>
      <c r="B902" s="490">
        <v>23</v>
      </c>
      <c r="C902" s="486">
        <f t="shared" si="15"/>
        <v>4020</v>
      </c>
      <c r="D902" s="63">
        <v>134</v>
      </c>
      <c r="AW902">
        <v>2518.5</v>
      </c>
      <c r="AX902">
        <v>2535.5</v>
      </c>
      <c r="AY902">
        <v>2563.5</v>
      </c>
      <c r="AZ902">
        <v>2574</v>
      </c>
      <c r="BA902">
        <v>2595</v>
      </c>
      <c r="BB902">
        <v>2655.5</v>
      </c>
      <c r="BC902">
        <v>2680</v>
      </c>
      <c r="BD902">
        <v>2700</v>
      </c>
      <c r="BE902">
        <v>2650</v>
      </c>
      <c r="BF902">
        <v>2650</v>
      </c>
      <c r="BG902">
        <v>2650</v>
      </c>
      <c r="BH902">
        <v>2665</v>
      </c>
      <c r="BI902">
        <v>2675</v>
      </c>
      <c r="BJ902">
        <v>2685</v>
      </c>
      <c r="BK902">
        <v>2695</v>
      </c>
      <c r="BL902">
        <v>2705</v>
      </c>
    </row>
    <row r="903" spans="1:64">
      <c r="A903" s="95">
        <v>45552</v>
      </c>
      <c r="B903" s="490">
        <v>13</v>
      </c>
      <c r="C903" s="486">
        <f t="shared" si="15"/>
        <v>3990</v>
      </c>
      <c r="D903" s="63">
        <v>133</v>
      </c>
      <c r="AW903">
        <v>2518.5</v>
      </c>
      <c r="AX903">
        <v>2545</v>
      </c>
      <c r="AY903">
        <v>2570</v>
      </c>
      <c r="AZ903">
        <v>2600</v>
      </c>
      <c r="BA903">
        <v>2611</v>
      </c>
      <c r="BB903">
        <v>2655.5</v>
      </c>
      <c r="BC903">
        <v>2680</v>
      </c>
      <c r="BD903">
        <v>2700</v>
      </c>
      <c r="BE903">
        <v>2650</v>
      </c>
      <c r="BF903">
        <v>2650</v>
      </c>
      <c r="BG903">
        <v>2650</v>
      </c>
      <c r="BH903">
        <v>2665</v>
      </c>
      <c r="BI903">
        <v>2675</v>
      </c>
      <c r="BJ903">
        <v>2685</v>
      </c>
      <c r="BK903">
        <v>2695</v>
      </c>
      <c r="BL903">
        <v>2705</v>
      </c>
    </row>
    <row r="904" spans="1:64">
      <c r="A904" s="95">
        <v>45553</v>
      </c>
      <c r="B904" s="490">
        <v>49</v>
      </c>
      <c r="C904" s="486">
        <f t="shared" si="15"/>
        <v>11940</v>
      </c>
      <c r="D904" s="63">
        <v>398</v>
      </c>
      <c r="AW904">
        <v>2518.5</v>
      </c>
      <c r="AX904">
        <v>2545</v>
      </c>
      <c r="AY904">
        <v>2570</v>
      </c>
      <c r="AZ904">
        <v>2607</v>
      </c>
      <c r="BA904">
        <v>2611</v>
      </c>
      <c r="BB904">
        <v>2655.5</v>
      </c>
      <c r="BC904">
        <v>2680</v>
      </c>
      <c r="BD904">
        <v>2700</v>
      </c>
      <c r="BE904">
        <v>2650</v>
      </c>
      <c r="BF904">
        <v>2650</v>
      </c>
      <c r="BG904">
        <v>2650</v>
      </c>
      <c r="BH904">
        <v>2665</v>
      </c>
      <c r="BI904">
        <v>2675</v>
      </c>
      <c r="BJ904">
        <v>2685</v>
      </c>
      <c r="BK904">
        <v>2695</v>
      </c>
      <c r="BL904">
        <v>2705</v>
      </c>
    </row>
    <row r="905" spans="1:64">
      <c r="A905" s="95">
        <v>45554</v>
      </c>
      <c r="C905" s="486">
        <f t="shared" si="15"/>
        <v>0</v>
      </c>
      <c r="AW905">
        <v>2561</v>
      </c>
      <c r="AX905">
        <v>2589</v>
      </c>
      <c r="AY905">
        <v>2618</v>
      </c>
      <c r="AZ905">
        <v>2630.5</v>
      </c>
      <c r="BA905">
        <v>2649.5</v>
      </c>
      <c r="BB905">
        <v>2655.5</v>
      </c>
      <c r="BC905">
        <v>2680</v>
      </c>
      <c r="BD905">
        <v>2700</v>
      </c>
      <c r="BE905">
        <v>2650</v>
      </c>
      <c r="BF905">
        <v>2650</v>
      </c>
      <c r="BG905">
        <v>2650</v>
      </c>
      <c r="BH905">
        <v>2665</v>
      </c>
      <c r="BI905">
        <v>2675</v>
      </c>
      <c r="BJ905">
        <v>2685</v>
      </c>
      <c r="BK905">
        <v>2695</v>
      </c>
      <c r="BL905">
        <v>2705</v>
      </c>
    </row>
    <row r="906" spans="1:64">
      <c r="A906" s="95">
        <v>45555</v>
      </c>
      <c r="B906" s="490">
        <v>32</v>
      </c>
      <c r="C906" s="486">
        <f t="shared" si="15"/>
        <v>8040</v>
      </c>
      <c r="D906" s="63">
        <v>268</v>
      </c>
      <c r="AW906">
        <v>2561</v>
      </c>
      <c r="AX906">
        <v>2643</v>
      </c>
      <c r="AY906">
        <v>2655.5</v>
      </c>
      <c r="AZ906">
        <v>2671.5</v>
      </c>
      <c r="BA906">
        <v>2684</v>
      </c>
      <c r="BB906">
        <v>2698.5</v>
      </c>
      <c r="BC906">
        <v>2680</v>
      </c>
      <c r="BD906">
        <v>2700</v>
      </c>
      <c r="BE906">
        <v>2650</v>
      </c>
      <c r="BF906">
        <v>2650</v>
      </c>
      <c r="BG906">
        <v>2650</v>
      </c>
      <c r="BH906">
        <v>2665</v>
      </c>
      <c r="BI906">
        <v>2675</v>
      </c>
      <c r="BJ906">
        <v>2685</v>
      </c>
      <c r="BK906">
        <v>2695</v>
      </c>
      <c r="BL906">
        <v>2705</v>
      </c>
    </row>
    <row r="907" spans="1:64">
      <c r="A907" s="95">
        <v>45558</v>
      </c>
      <c r="B907" s="490">
        <v>23</v>
      </c>
      <c r="C907" s="486">
        <f t="shared" ref="C907:C970" si="16">+D907*30</f>
        <v>3450</v>
      </c>
      <c r="D907" s="63">
        <v>115</v>
      </c>
      <c r="AW907">
        <v>2630</v>
      </c>
      <c r="AX907">
        <v>2656</v>
      </c>
      <c r="AY907">
        <v>2655.5</v>
      </c>
      <c r="AZ907">
        <v>2671.5</v>
      </c>
      <c r="BA907">
        <v>2684</v>
      </c>
      <c r="BB907">
        <v>2698.5</v>
      </c>
      <c r="BC907">
        <v>2680</v>
      </c>
      <c r="BD907">
        <v>2700</v>
      </c>
      <c r="BE907">
        <v>2650</v>
      </c>
      <c r="BF907">
        <v>2650</v>
      </c>
      <c r="BG907">
        <v>2650</v>
      </c>
      <c r="BH907">
        <v>2665</v>
      </c>
      <c r="BI907">
        <v>2675</v>
      </c>
      <c r="BJ907">
        <v>2685</v>
      </c>
      <c r="BK907">
        <v>2695</v>
      </c>
      <c r="BL907">
        <v>2705</v>
      </c>
    </row>
    <row r="908" spans="1:64">
      <c r="A908" s="95">
        <v>45559</v>
      </c>
      <c r="B908" s="490">
        <v>41</v>
      </c>
      <c r="C908" s="486">
        <f t="shared" si="16"/>
        <v>12720</v>
      </c>
      <c r="D908" s="63">
        <v>424</v>
      </c>
      <c r="AW908">
        <v>2630</v>
      </c>
      <c r="AX908">
        <v>2656</v>
      </c>
      <c r="AY908">
        <v>2655.5</v>
      </c>
      <c r="AZ908">
        <v>2671.5</v>
      </c>
      <c r="BA908">
        <v>2725</v>
      </c>
      <c r="BB908">
        <v>2730</v>
      </c>
      <c r="BC908">
        <v>2680</v>
      </c>
      <c r="BD908">
        <v>2700</v>
      </c>
      <c r="BE908">
        <v>2615</v>
      </c>
      <c r="BF908">
        <v>2610</v>
      </c>
      <c r="BG908">
        <v>2620</v>
      </c>
      <c r="BH908">
        <v>2641</v>
      </c>
      <c r="BI908">
        <v>2650</v>
      </c>
      <c r="BJ908">
        <v>2685</v>
      </c>
      <c r="BK908">
        <v>2695</v>
      </c>
      <c r="BL908">
        <v>2705</v>
      </c>
    </row>
    <row r="909" spans="1:64">
      <c r="A909" s="95">
        <v>45560</v>
      </c>
      <c r="B909" s="490">
        <v>32</v>
      </c>
      <c r="C909" s="486">
        <f t="shared" si="16"/>
        <v>8610</v>
      </c>
      <c r="D909" s="63">
        <v>287</v>
      </c>
      <c r="AW909">
        <v>2628</v>
      </c>
      <c r="AX909">
        <v>2630</v>
      </c>
      <c r="AY909">
        <v>2655.5</v>
      </c>
      <c r="AZ909">
        <v>2671.5</v>
      </c>
      <c r="BA909">
        <v>2725</v>
      </c>
      <c r="BB909">
        <v>2730</v>
      </c>
      <c r="BC909">
        <v>2735</v>
      </c>
      <c r="BD909">
        <v>2700</v>
      </c>
      <c r="BE909">
        <v>2615</v>
      </c>
      <c r="BF909">
        <v>2610</v>
      </c>
      <c r="BG909">
        <v>2620</v>
      </c>
      <c r="BH909">
        <v>2641</v>
      </c>
      <c r="BI909">
        <v>2650</v>
      </c>
      <c r="BJ909">
        <v>2685</v>
      </c>
      <c r="BK909">
        <v>2695</v>
      </c>
      <c r="BL909">
        <v>2705</v>
      </c>
    </row>
    <row r="910" spans="1:64">
      <c r="A910" s="95">
        <v>45561</v>
      </c>
      <c r="B910" s="490">
        <v>9</v>
      </c>
      <c r="C910" s="486">
        <f t="shared" si="16"/>
        <v>2220</v>
      </c>
      <c r="D910" s="63">
        <v>74</v>
      </c>
      <c r="AW910">
        <v>2617</v>
      </c>
      <c r="AX910">
        <v>2630</v>
      </c>
      <c r="AY910">
        <v>2655.5</v>
      </c>
      <c r="AZ910">
        <v>2671.5</v>
      </c>
      <c r="BA910">
        <v>2725</v>
      </c>
      <c r="BB910">
        <v>2730</v>
      </c>
      <c r="BC910">
        <v>2735</v>
      </c>
      <c r="BD910">
        <v>2700</v>
      </c>
      <c r="BE910">
        <v>2615</v>
      </c>
      <c r="BF910">
        <v>2610</v>
      </c>
      <c r="BG910">
        <v>2620</v>
      </c>
      <c r="BH910">
        <v>2641</v>
      </c>
      <c r="BI910">
        <v>2650</v>
      </c>
      <c r="BJ910">
        <v>2685</v>
      </c>
      <c r="BK910">
        <v>2695</v>
      </c>
      <c r="BL910">
        <v>2705</v>
      </c>
    </row>
    <row r="911" spans="1:64">
      <c r="A911" s="95">
        <v>45562</v>
      </c>
      <c r="B911" s="490">
        <v>27</v>
      </c>
      <c r="C911" s="486">
        <f t="shared" si="16"/>
        <v>5400</v>
      </c>
      <c r="D911" s="63">
        <v>180</v>
      </c>
      <c r="AW911">
        <v>2597.5</v>
      </c>
      <c r="AX911">
        <v>2577</v>
      </c>
      <c r="AY911">
        <v>2645</v>
      </c>
      <c r="AZ911">
        <v>2640</v>
      </c>
      <c r="BA911">
        <v>2700</v>
      </c>
      <c r="BB911">
        <v>2730</v>
      </c>
      <c r="BC911">
        <v>2735</v>
      </c>
      <c r="BD911">
        <v>2700</v>
      </c>
      <c r="BE911">
        <v>2615</v>
      </c>
      <c r="BF911">
        <v>2610</v>
      </c>
      <c r="BG911">
        <v>2620</v>
      </c>
      <c r="BH911">
        <v>2641</v>
      </c>
      <c r="BI911">
        <v>2650</v>
      </c>
      <c r="BJ911">
        <v>2685</v>
      </c>
      <c r="BK911">
        <v>2695</v>
      </c>
      <c r="BL911">
        <v>2705</v>
      </c>
    </row>
    <row r="912" spans="1:64">
      <c r="A912" s="95">
        <v>45565</v>
      </c>
      <c r="B912" s="490">
        <v>10</v>
      </c>
      <c r="C912" s="486">
        <f t="shared" si="16"/>
        <v>2940</v>
      </c>
      <c r="D912" s="63">
        <v>98</v>
      </c>
      <c r="AW912" s="28">
        <v>2600.5</v>
      </c>
      <c r="AX912">
        <v>2557.5</v>
      </c>
      <c r="AY912">
        <v>2645</v>
      </c>
      <c r="AZ912">
        <v>2612</v>
      </c>
      <c r="BA912">
        <v>2650</v>
      </c>
      <c r="BB912">
        <v>2730</v>
      </c>
      <c r="BC912">
        <v>2735</v>
      </c>
      <c r="BD912">
        <v>2700</v>
      </c>
      <c r="BE912">
        <v>2615</v>
      </c>
      <c r="BF912">
        <v>2610</v>
      </c>
      <c r="BG912">
        <v>2620</v>
      </c>
      <c r="BH912">
        <v>2641</v>
      </c>
      <c r="BI912">
        <v>2650</v>
      </c>
      <c r="BJ912">
        <v>2685</v>
      </c>
      <c r="BK912">
        <v>2695</v>
      </c>
      <c r="BL912">
        <v>2705</v>
      </c>
    </row>
    <row r="913" spans="1:64">
      <c r="A913" s="95">
        <v>45566</v>
      </c>
      <c r="B913" s="490">
        <v>40</v>
      </c>
      <c r="C913" s="486">
        <f t="shared" si="16"/>
        <v>7530</v>
      </c>
      <c r="D913" s="63">
        <v>251</v>
      </c>
      <c r="AX913">
        <v>2535.5</v>
      </c>
      <c r="AY913">
        <v>2633</v>
      </c>
      <c r="AZ913">
        <v>2612</v>
      </c>
      <c r="BA913">
        <v>2650</v>
      </c>
      <c r="BB913">
        <v>2721</v>
      </c>
      <c r="BC913">
        <v>2727</v>
      </c>
      <c r="BD913">
        <v>2700</v>
      </c>
      <c r="BE913">
        <v>2615</v>
      </c>
      <c r="BF913">
        <v>2610</v>
      </c>
      <c r="BG913">
        <v>2620</v>
      </c>
      <c r="BH913">
        <v>2641</v>
      </c>
      <c r="BI913">
        <v>2650</v>
      </c>
      <c r="BJ913">
        <v>2685</v>
      </c>
      <c r="BK913">
        <v>2695</v>
      </c>
      <c r="BL913">
        <v>2705</v>
      </c>
    </row>
    <row r="914" spans="1:64">
      <c r="A914" s="95">
        <v>45567</v>
      </c>
      <c r="B914" s="490">
        <v>48</v>
      </c>
      <c r="C914" s="486">
        <f t="shared" si="16"/>
        <v>30090</v>
      </c>
      <c r="D914" s="63">
        <v>1003</v>
      </c>
      <c r="AX914">
        <v>2547.5</v>
      </c>
      <c r="AY914">
        <v>2627.5</v>
      </c>
      <c r="AZ914">
        <v>2638</v>
      </c>
      <c r="BA914">
        <v>2657.5</v>
      </c>
      <c r="BB914">
        <v>2685</v>
      </c>
      <c r="BC914">
        <v>2700</v>
      </c>
      <c r="BD914">
        <v>2700</v>
      </c>
      <c r="BE914">
        <v>2615</v>
      </c>
      <c r="BF914">
        <v>2610</v>
      </c>
      <c r="BG914">
        <v>2620</v>
      </c>
      <c r="BH914">
        <v>2641</v>
      </c>
      <c r="BI914">
        <v>2650</v>
      </c>
      <c r="BJ914">
        <v>2685</v>
      </c>
      <c r="BK914">
        <v>2695</v>
      </c>
      <c r="BL914">
        <v>2705</v>
      </c>
    </row>
    <row r="915" spans="1:64">
      <c r="A915" s="95">
        <v>45568</v>
      </c>
      <c r="B915" s="490">
        <v>87</v>
      </c>
      <c r="C915" s="486">
        <f t="shared" si="16"/>
        <v>20670</v>
      </c>
      <c r="D915" s="63">
        <v>689</v>
      </c>
      <c r="AX915">
        <v>2585</v>
      </c>
      <c r="AY915">
        <v>2650</v>
      </c>
      <c r="AZ915">
        <v>2685</v>
      </c>
      <c r="BA915">
        <v>2672</v>
      </c>
      <c r="BB915">
        <v>2696.5</v>
      </c>
      <c r="BC915">
        <v>2700</v>
      </c>
      <c r="BD915">
        <v>2680</v>
      </c>
      <c r="BE915">
        <v>2565.5</v>
      </c>
      <c r="BF915">
        <v>2572.5</v>
      </c>
      <c r="BG915">
        <v>2576.5</v>
      </c>
      <c r="BH915">
        <v>2580</v>
      </c>
      <c r="BI915">
        <v>2580</v>
      </c>
      <c r="BJ915">
        <v>2580</v>
      </c>
      <c r="BK915">
        <v>2630</v>
      </c>
      <c r="BL915">
        <v>2650</v>
      </c>
    </row>
    <row r="916" spans="1:64">
      <c r="A916" s="95">
        <v>45569</v>
      </c>
      <c r="B916" s="490">
        <v>28</v>
      </c>
      <c r="C916" s="486">
        <f t="shared" si="16"/>
        <v>5730</v>
      </c>
      <c r="D916" s="63">
        <v>191</v>
      </c>
      <c r="AX916">
        <v>2585</v>
      </c>
      <c r="AY916">
        <v>2650</v>
      </c>
      <c r="AZ916">
        <v>2685</v>
      </c>
      <c r="BA916">
        <v>2691</v>
      </c>
      <c r="BB916">
        <v>2696.5</v>
      </c>
      <c r="BC916">
        <v>2700</v>
      </c>
      <c r="BD916">
        <v>2680</v>
      </c>
      <c r="BE916">
        <v>2565.5</v>
      </c>
      <c r="BF916">
        <v>2572.5</v>
      </c>
      <c r="BG916">
        <v>2576.5</v>
      </c>
      <c r="BH916">
        <v>2580</v>
      </c>
      <c r="BI916">
        <v>2580</v>
      </c>
      <c r="BJ916">
        <v>2580</v>
      </c>
      <c r="BK916">
        <v>2630</v>
      </c>
      <c r="BL916">
        <v>2650</v>
      </c>
    </row>
    <row r="917" spans="1:64">
      <c r="A917" s="95">
        <v>45572</v>
      </c>
      <c r="B917" s="490">
        <v>30</v>
      </c>
      <c r="C917" s="486">
        <f t="shared" si="16"/>
        <v>5310</v>
      </c>
      <c r="D917" s="63">
        <v>177</v>
      </c>
      <c r="AX917">
        <v>2619</v>
      </c>
      <c r="AY917">
        <v>2648</v>
      </c>
      <c r="AZ917">
        <v>2685</v>
      </c>
      <c r="BA917">
        <v>2691</v>
      </c>
      <c r="BB917">
        <v>2696.5</v>
      </c>
      <c r="BC917">
        <v>2700</v>
      </c>
      <c r="BD917">
        <v>2680</v>
      </c>
      <c r="BE917">
        <v>2565.5</v>
      </c>
      <c r="BF917">
        <v>2572.5</v>
      </c>
      <c r="BG917">
        <v>2576.5</v>
      </c>
      <c r="BH917">
        <v>2580</v>
      </c>
      <c r="BI917">
        <v>2580</v>
      </c>
      <c r="BJ917">
        <v>2580</v>
      </c>
      <c r="BK917">
        <v>2630</v>
      </c>
      <c r="BL917">
        <v>2650</v>
      </c>
    </row>
    <row r="918" spans="1:64">
      <c r="A918" s="95">
        <v>45573</v>
      </c>
      <c r="B918" s="490">
        <v>34</v>
      </c>
      <c r="C918" s="486">
        <f t="shared" si="16"/>
        <v>6990</v>
      </c>
      <c r="D918" s="63">
        <v>233</v>
      </c>
      <c r="AX918">
        <v>2633.5</v>
      </c>
      <c r="AY918">
        <v>2657.5</v>
      </c>
      <c r="AZ918">
        <v>2685</v>
      </c>
      <c r="BA918">
        <v>2698</v>
      </c>
      <c r="BB918">
        <v>2696.5</v>
      </c>
      <c r="BC918">
        <v>2700</v>
      </c>
      <c r="BD918">
        <v>2680</v>
      </c>
      <c r="BE918">
        <v>2565.5</v>
      </c>
      <c r="BF918">
        <v>2572.5</v>
      </c>
      <c r="BG918">
        <v>2576.5</v>
      </c>
      <c r="BH918">
        <v>2580</v>
      </c>
      <c r="BI918">
        <v>2580</v>
      </c>
      <c r="BJ918">
        <v>2580</v>
      </c>
      <c r="BK918">
        <v>2630</v>
      </c>
      <c r="BL918">
        <v>2650</v>
      </c>
    </row>
    <row r="919" spans="1:64">
      <c r="A919" s="95">
        <v>45574</v>
      </c>
      <c r="B919" s="490">
        <v>43</v>
      </c>
      <c r="C919" s="486">
        <f t="shared" si="16"/>
        <v>9000</v>
      </c>
      <c r="D919" s="63">
        <v>300</v>
      </c>
      <c r="AX919">
        <v>2655</v>
      </c>
      <c r="AY919">
        <v>2675</v>
      </c>
      <c r="AZ919">
        <v>2685</v>
      </c>
      <c r="BA919">
        <v>2700</v>
      </c>
      <c r="BB919">
        <v>2710</v>
      </c>
      <c r="BC919">
        <v>2700</v>
      </c>
      <c r="BD919">
        <v>2680</v>
      </c>
      <c r="BE919">
        <v>2565.5</v>
      </c>
      <c r="BF919">
        <v>2572.5</v>
      </c>
      <c r="BG919">
        <v>2576.5</v>
      </c>
      <c r="BH919">
        <v>2580</v>
      </c>
      <c r="BI919">
        <v>2580</v>
      </c>
      <c r="BJ919">
        <v>2580</v>
      </c>
      <c r="BK919">
        <v>2630</v>
      </c>
      <c r="BL919">
        <v>2650</v>
      </c>
    </row>
    <row r="920" spans="1:64">
      <c r="A920" s="95">
        <v>45575</v>
      </c>
      <c r="B920" s="490">
        <v>76</v>
      </c>
      <c r="C920" s="486">
        <f t="shared" si="16"/>
        <v>21060</v>
      </c>
      <c r="D920" s="63">
        <v>702</v>
      </c>
      <c r="AX920">
        <v>2661.5</v>
      </c>
      <c r="AY920">
        <v>2681</v>
      </c>
      <c r="AZ920">
        <v>2685</v>
      </c>
      <c r="BA920">
        <v>2700</v>
      </c>
      <c r="BB920">
        <v>2710</v>
      </c>
      <c r="BC920">
        <v>2700</v>
      </c>
      <c r="BD920">
        <v>2700</v>
      </c>
      <c r="BE920">
        <v>2600</v>
      </c>
      <c r="BF920">
        <v>2530</v>
      </c>
      <c r="BG920">
        <v>2530</v>
      </c>
      <c r="BH920">
        <v>2530</v>
      </c>
      <c r="BI920">
        <v>2530</v>
      </c>
      <c r="BJ920">
        <v>2570</v>
      </c>
      <c r="BK920">
        <v>2630</v>
      </c>
      <c r="BL920">
        <v>2650</v>
      </c>
    </row>
    <row r="921" spans="1:64">
      <c r="A921" s="95">
        <v>45576</v>
      </c>
      <c r="B921" s="490">
        <v>25</v>
      </c>
      <c r="C921" s="486">
        <f t="shared" si="16"/>
        <v>4260</v>
      </c>
      <c r="D921" s="63">
        <v>142</v>
      </c>
      <c r="AX921">
        <v>2661.5</v>
      </c>
      <c r="AY921">
        <v>2681</v>
      </c>
      <c r="AZ921">
        <v>2685</v>
      </c>
      <c r="BA921">
        <v>2700</v>
      </c>
      <c r="BB921">
        <v>2710</v>
      </c>
      <c r="BC921">
        <v>2700</v>
      </c>
      <c r="BD921">
        <v>2700</v>
      </c>
      <c r="BE921">
        <v>2600</v>
      </c>
      <c r="BF921">
        <v>2530</v>
      </c>
      <c r="BG921">
        <v>2530</v>
      </c>
      <c r="BH921">
        <v>2530</v>
      </c>
      <c r="BI921">
        <v>2530</v>
      </c>
      <c r="BJ921">
        <v>2570</v>
      </c>
      <c r="BK921">
        <v>2630</v>
      </c>
      <c r="BL921">
        <v>2650</v>
      </c>
    </row>
    <row r="922" spans="1:64">
      <c r="A922" s="95">
        <v>45579</v>
      </c>
      <c r="B922" s="490">
        <v>22</v>
      </c>
      <c r="C922" s="486">
        <f t="shared" si="16"/>
        <v>3120</v>
      </c>
      <c r="D922" s="63">
        <v>104</v>
      </c>
      <c r="AX922">
        <v>2676</v>
      </c>
      <c r="AY922">
        <v>2681</v>
      </c>
      <c r="AZ922">
        <v>2699</v>
      </c>
      <c r="BA922">
        <v>2700</v>
      </c>
      <c r="BB922">
        <v>2710</v>
      </c>
      <c r="BC922">
        <v>2700</v>
      </c>
      <c r="BD922">
        <v>2700</v>
      </c>
      <c r="BE922">
        <v>2600</v>
      </c>
      <c r="BF922">
        <v>2530</v>
      </c>
      <c r="BG922">
        <v>2530</v>
      </c>
      <c r="BH922">
        <v>2530</v>
      </c>
      <c r="BI922">
        <v>2530</v>
      </c>
      <c r="BJ922">
        <v>2570</v>
      </c>
      <c r="BK922">
        <v>2630</v>
      </c>
      <c r="BL922">
        <v>2650</v>
      </c>
    </row>
    <row r="923" spans="1:64">
      <c r="A923" s="95">
        <v>45580</v>
      </c>
      <c r="B923" s="490">
        <v>17</v>
      </c>
      <c r="C923" s="486">
        <f t="shared" si="16"/>
        <v>5730</v>
      </c>
      <c r="D923" s="63">
        <v>191</v>
      </c>
      <c r="AX923">
        <v>2676</v>
      </c>
      <c r="AY923">
        <v>2681</v>
      </c>
      <c r="AZ923">
        <v>2696</v>
      </c>
      <c r="BA923">
        <v>2721</v>
      </c>
      <c r="BB923">
        <v>2717</v>
      </c>
      <c r="BC923">
        <v>2700</v>
      </c>
      <c r="BD923">
        <v>2700</v>
      </c>
      <c r="BE923">
        <v>2600</v>
      </c>
      <c r="BF923">
        <v>2530</v>
      </c>
      <c r="BG923">
        <v>2530</v>
      </c>
      <c r="BH923">
        <v>2530</v>
      </c>
      <c r="BI923">
        <v>2530</v>
      </c>
      <c r="BJ923">
        <v>2570</v>
      </c>
      <c r="BK923">
        <v>2630</v>
      </c>
      <c r="BL923">
        <v>2650</v>
      </c>
    </row>
    <row r="924" spans="1:64">
      <c r="A924" s="95">
        <v>45581</v>
      </c>
      <c r="B924" s="490">
        <v>25</v>
      </c>
      <c r="C924" s="486">
        <f t="shared" si="16"/>
        <v>7800</v>
      </c>
      <c r="D924" s="63">
        <v>260</v>
      </c>
      <c r="AX924">
        <v>2676</v>
      </c>
      <c r="AY924">
        <v>2681</v>
      </c>
      <c r="AZ924">
        <v>2695.5</v>
      </c>
      <c r="BA924">
        <v>2721</v>
      </c>
      <c r="BB924">
        <v>2717</v>
      </c>
      <c r="BC924">
        <v>2700</v>
      </c>
      <c r="BD924">
        <v>2700</v>
      </c>
      <c r="BE924">
        <v>2600</v>
      </c>
      <c r="BF924">
        <v>2530</v>
      </c>
      <c r="BG924">
        <v>2530</v>
      </c>
      <c r="BH924">
        <v>2530</v>
      </c>
      <c r="BI924">
        <v>2530</v>
      </c>
      <c r="BJ924">
        <v>2570</v>
      </c>
      <c r="BK924">
        <v>2630</v>
      </c>
      <c r="BL924">
        <v>2650</v>
      </c>
    </row>
    <row r="925" spans="1:64">
      <c r="A925" s="95">
        <v>45582</v>
      </c>
      <c r="B925" s="490">
        <v>22</v>
      </c>
      <c r="C925" s="486">
        <f t="shared" si="16"/>
        <v>8160</v>
      </c>
      <c r="D925" s="63">
        <v>272</v>
      </c>
      <c r="AX925">
        <v>2676</v>
      </c>
      <c r="AY925">
        <v>2681</v>
      </c>
      <c r="AZ925">
        <v>2695.5</v>
      </c>
      <c r="BA925">
        <v>2721</v>
      </c>
      <c r="BB925">
        <v>2717</v>
      </c>
      <c r="BC925">
        <v>2713.5</v>
      </c>
      <c r="BD925">
        <v>2700</v>
      </c>
      <c r="BE925">
        <v>2600</v>
      </c>
      <c r="BF925">
        <v>2530</v>
      </c>
      <c r="BG925">
        <v>2530</v>
      </c>
      <c r="BH925">
        <v>2530</v>
      </c>
      <c r="BI925">
        <v>2530</v>
      </c>
      <c r="BJ925">
        <v>2570</v>
      </c>
      <c r="BK925">
        <v>2630</v>
      </c>
      <c r="BL925">
        <v>2650</v>
      </c>
    </row>
    <row r="926" spans="1:64">
      <c r="A926" s="95">
        <v>45583</v>
      </c>
      <c r="B926" s="490">
        <v>25</v>
      </c>
      <c r="C926" s="486">
        <f t="shared" si="16"/>
        <v>4380</v>
      </c>
      <c r="D926" s="63">
        <v>146</v>
      </c>
      <c r="AX926">
        <v>2676</v>
      </c>
      <c r="AY926">
        <v>2681</v>
      </c>
      <c r="AZ926">
        <v>2695.5</v>
      </c>
      <c r="BA926">
        <v>2721</v>
      </c>
      <c r="BB926">
        <v>2717</v>
      </c>
      <c r="BC926">
        <v>2713.5</v>
      </c>
      <c r="BD926">
        <v>2700</v>
      </c>
      <c r="BE926">
        <v>2600</v>
      </c>
      <c r="BF926">
        <v>2530</v>
      </c>
      <c r="BG926">
        <v>2530</v>
      </c>
      <c r="BH926">
        <v>2530</v>
      </c>
      <c r="BI926">
        <v>2530</v>
      </c>
      <c r="BJ926">
        <v>2570</v>
      </c>
      <c r="BK926">
        <v>2630</v>
      </c>
      <c r="BL926">
        <v>2650</v>
      </c>
    </row>
    <row r="927" spans="1:64">
      <c r="A927" s="95">
        <v>45586</v>
      </c>
      <c r="B927" s="490">
        <v>17</v>
      </c>
      <c r="C927" s="486">
        <f t="shared" si="16"/>
        <v>2970</v>
      </c>
      <c r="D927" s="63">
        <v>99</v>
      </c>
      <c r="AX927">
        <v>2676</v>
      </c>
      <c r="AY927">
        <v>2681</v>
      </c>
      <c r="AZ927">
        <v>2695.5</v>
      </c>
      <c r="BA927">
        <v>2721</v>
      </c>
      <c r="BB927">
        <v>2717</v>
      </c>
      <c r="BC927">
        <v>2713.5</v>
      </c>
      <c r="BD927">
        <v>2700</v>
      </c>
      <c r="BE927">
        <v>2600</v>
      </c>
      <c r="BF927">
        <v>2530</v>
      </c>
      <c r="BG927">
        <v>2530</v>
      </c>
      <c r="BH927">
        <v>2530</v>
      </c>
      <c r="BI927">
        <v>2530</v>
      </c>
      <c r="BJ927">
        <v>2570</v>
      </c>
      <c r="BK927">
        <v>2630</v>
      </c>
      <c r="BL927">
        <v>2650</v>
      </c>
    </row>
    <row r="928" spans="1:64">
      <c r="A928" s="95">
        <v>45587</v>
      </c>
      <c r="B928" s="490">
        <v>12</v>
      </c>
      <c r="C928" s="486">
        <f t="shared" si="16"/>
        <v>2910</v>
      </c>
      <c r="D928" s="63">
        <v>97</v>
      </c>
      <c r="AX928">
        <v>2676</v>
      </c>
      <c r="AY928">
        <v>2681</v>
      </c>
      <c r="AZ928">
        <v>2695.5</v>
      </c>
      <c r="BA928">
        <v>2721</v>
      </c>
      <c r="BB928">
        <v>2717</v>
      </c>
      <c r="BC928">
        <v>2713.5</v>
      </c>
      <c r="BD928">
        <v>2700</v>
      </c>
      <c r="BE928">
        <v>2600</v>
      </c>
      <c r="BF928">
        <v>2530</v>
      </c>
      <c r="BG928">
        <v>2530</v>
      </c>
      <c r="BH928">
        <v>2530</v>
      </c>
      <c r="BI928">
        <v>2530</v>
      </c>
      <c r="BJ928">
        <v>2570</v>
      </c>
      <c r="BK928">
        <v>2630</v>
      </c>
      <c r="BL928">
        <v>2650</v>
      </c>
    </row>
    <row r="929" spans="1:64">
      <c r="A929" s="95">
        <v>45588</v>
      </c>
      <c r="B929" s="490">
        <v>27</v>
      </c>
      <c r="C929" s="486">
        <f t="shared" si="16"/>
        <v>10890</v>
      </c>
      <c r="D929" s="63">
        <v>363</v>
      </c>
      <c r="AX929">
        <v>2676</v>
      </c>
      <c r="AY929">
        <v>2679</v>
      </c>
      <c r="AZ929">
        <v>2672</v>
      </c>
      <c r="BA929">
        <v>2708.5</v>
      </c>
      <c r="BB929">
        <v>2728.5</v>
      </c>
      <c r="BC929">
        <v>2738</v>
      </c>
      <c r="BD929">
        <v>2700</v>
      </c>
      <c r="BE929">
        <v>2600</v>
      </c>
      <c r="BF929">
        <v>2530</v>
      </c>
      <c r="BG929">
        <v>2530</v>
      </c>
      <c r="BH929">
        <v>2530</v>
      </c>
      <c r="BI929">
        <v>2530</v>
      </c>
      <c r="BJ929">
        <v>2570</v>
      </c>
      <c r="BK929">
        <v>2630</v>
      </c>
      <c r="BL929">
        <v>2650</v>
      </c>
    </row>
    <row r="930" spans="1:64">
      <c r="A930" s="95">
        <v>45589</v>
      </c>
      <c r="B930" s="490">
        <v>66</v>
      </c>
      <c r="C930" s="486">
        <f t="shared" si="16"/>
        <v>19770</v>
      </c>
      <c r="D930" s="63">
        <v>659</v>
      </c>
      <c r="AX930">
        <v>2701</v>
      </c>
      <c r="AY930">
        <v>2679</v>
      </c>
      <c r="AZ930">
        <v>2712.5</v>
      </c>
      <c r="BA930">
        <v>2708.5</v>
      </c>
      <c r="BB930">
        <v>2728.5</v>
      </c>
      <c r="BC930">
        <v>2750</v>
      </c>
      <c r="BD930">
        <v>2700</v>
      </c>
      <c r="BE930">
        <v>2600</v>
      </c>
      <c r="BF930">
        <v>2530</v>
      </c>
      <c r="BG930">
        <v>2530</v>
      </c>
      <c r="BH930">
        <v>2530</v>
      </c>
      <c r="BI930">
        <v>2530</v>
      </c>
      <c r="BJ930">
        <v>2570</v>
      </c>
      <c r="BK930">
        <v>2630</v>
      </c>
      <c r="BL930">
        <v>2650</v>
      </c>
    </row>
    <row r="931" spans="1:64">
      <c r="A931" s="95">
        <v>45590</v>
      </c>
      <c r="B931" s="490">
        <v>32</v>
      </c>
      <c r="C931" s="486">
        <f t="shared" si="16"/>
        <v>5370</v>
      </c>
      <c r="D931" s="63">
        <v>179</v>
      </c>
      <c r="AX931">
        <v>2705.5</v>
      </c>
      <c r="AY931">
        <v>2679</v>
      </c>
      <c r="AZ931">
        <v>2712.5</v>
      </c>
      <c r="BA931">
        <v>2708.5</v>
      </c>
      <c r="BB931">
        <v>2728.5</v>
      </c>
      <c r="BC931">
        <v>2750</v>
      </c>
      <c r="BD931">
        <v>2700</v>
      </c>
      <c r="BE931">
        <v>2600</v>
      </c>
      <c r="BF931">
        <v>2530</v>
      </c>
      <c r="BG931">
        <v>2530</v>
      </c>
      <c r="BH931">
        <v>2530</v>
      </c>
      <c r="BI931">
        <v>2530</v>
      </c>
      <c r="BJ931">
        <v>2570</v>
      </c>
      <c r="BK931">
        <v>2630</v>
      </c>
      <c r="BL931">
        <v>2650</v>
      </c>
    </row>
    <row r="932" spans="1:64">
      <c r="A932" s="95">
        <v>45593</v>
      </c>
      <c r="B932" s="490">
        <v>13</v>
      </c>
      <c r="C932" s="486">
        <f t="shared" si="16"/>
        <v>2760</v>
      </c>
      <c r="D932" s="63">
        <v>92</v>
      </c>
      <c r="AX932">
        <v>2705.5</v>
      </c>
      <c r="AY932">
        <v>2679</v>
      </c>
      <c r="AZ932">
        <v>2710</v>
      </c>
      <c r="BA932">
        <v>2708.5</v>
      </c>
      <c r="BB932">
        <v>2728.5</v>
      </c>
      <c r="BC932">
        <v>2750</v>
      </c>
      <c r="BD932">
        <v>2700</v>
      </c>
      <c r="BE932">
        <v>2600</v>
      </c>
      <c r="BF932">
        <v>2530</v>
      </c>
      <c r="BG932">
        <v>2530</v>
      </c>
      <c r="BH932">
        <v>2530</v>
      </c>
      <c r="BI932">
        <v>2530</v>
      </c>
      <c r="BJ932">
        <v>2570</v>
      </c>
      <c r="BK932">
        <v>2630</v>
      </c>
      <c r="BL932">
        <v>2650</v>
      </c>
    </row>
    <row r="933" spans="1:64">
      <c r="A933" s="95">
        <v>45594</v>
      </c>
      <c r="B933" s="490">
        <v>27</v>
      </c>
      <c r="C933" s="486">
        <f t="shared" si="16"/>
        <v>6840</v>
      </c>
      <c r="D933" s="63">
        <v>228</v>
      </c>
      <c r="AX933">
        <v>2704.5</v>
      </c>
      <c r="AY933">
        <v>2679</v>
      </c>
      <c r="AZ933">
        <v>2709.5</v>
      </c>
      <c r="BA933">
        <v>2708.5</v>
      </c>
      <c r="BB933">
        <v>2728.5</v>
      </c>
      <c r="BC933">
        <v>2750</v>
      </c>
      <c r="BD933">
        <v>2700</v>
      </c>
      <c r="BE933">
        <v>2600</v>
      </c>
      <c r="BF933">
        <v>2530</v>
      </c>
      <c r="BG933">
        <v>2530</v>
      </c>
      <c r="BH933">
        <v>2530</v>
      </c>
      <c r="BI933">
        <v>2530</v>
      </c>
      <c r="BJ933">
        <v>2570</v>
      </c>
      <c r="BK933">
        <v>2630</v>
      </c>
      <c r="BL933">
        <v>2650</v>
      </c>
    </row>
    <row r="934" spans="1:64">
      <c r="A934" s="95">
        <v>45595</v>
      </c>
      <c r="B934" s="490">
        <v>15</v>
      </c>
      <c r="C934" s="486">
        <f t="shared" si="16"/>
        <v>2280</v>
      </c>
      <c r="D934" s="63">
        <v>76</v>
      </c>
      <c r="AX934">
        <v>2704</v>
      </c>
      <c r="AY934">
        <v>2679</v>
      </c>
      <c r="AZ934">
        <v>2709.5</v>
      </c>
      <c r="BA934">
        <v>2708.5</v>
      </c>
      <c r="BB934">
        <v>2728.5</v>
      </c>
      <c r="BC934">
        <v>2750</v>
      </c>
      <c r="BD934">
        <v>2700</v>
      </c>
      <c r="BE934">
        <v>2600</v>
      </c>
      <c r="BF934">
        <v>2530</v>
      </c>
      <c r="BG934">
        <v>2530</v>
      </c>
      <c r="BH934">
        <v>2530</v>
      </c>
      <c r="BI934">
        <v>2530</v>
      </c>
      <c r="BJ934">
        <v>2570</v>
      </c>
      <c r="BK934">
        <v>2630</v>
      </c>
      <c r="BL934">
        <v>2650</v>
      </c>
    </row>
    <row r="935" spans="1:64">
      <c r="A935" s="95">
        <v>45596</v>
      </c>
      <c r="B935" s="490">
        <v>23</v>
      </c>
      <c r="C935" s="486">
        <f t="shared" si="16"/>
        <v>9300</v>
      </c>
      <c r="D935" s="63">
        <v>310</v>
      </c>
      <c r="AX935" s="28">
        <v>2705.5</v>
      </c>
      <c r="AY935">
        <v>2679</v>
      </c>
      <c r="AZ935">
        <v>2709.5</v>
      </c>
      <c r="BA935">
        <v>2740</v>
      </c>
      <c r="BB935">
        <v>2770</v>
      </c>
      <c r="BC935">
        <v>2770</v>
      </c>
      <c r="BD935">
        <v>2700</v>
      </c>
      <c r="BE935">
        <v>2600</v>
      </c>
      <c r="BF935">
        <v>2530</v>
      </c>
      <c r="BG935">
        <v>2530</v>
      </c>
      <c r="BH935">
        <v>2530</v>
      </c>
      <c r="BI935">
        <v>2530</v>
      </c>
      <c r="BJ935">
        <v>2570</v>
      </c>
      <c r="BK935">
        <v>2630</v>
      </c>
      <c r="BL935">
        <v>2650</v>
      </c>
    </row>
    <row r="936" spans="1:64">
      <c r="A936" s="95">
        <v>45597</v>
      </c>
      <c r="B936" s="490">
        <v>27</v>
      </c>
      <c r="C936" s="486">
        <f t="shared" si="16"/>
        <v>11670</v>
      </c>
      <c r="D936" s="63">
        <v>389</v>
      </c>
      <c r="AY936">
        <v>2711</v>
      </c>
      <c r="AZ936">
        <v>2731.5</v>
      </c>
      <c r="BA936">
        <v>2740</v>
      </c>
      <c r="BB936">
        <v>2783</v>
      </c>
      <c r="BC936">
        <v>2770</v>
      </c>
      <c r="BD936">
        <v>2700</v>
      </c>
      <c r="BE936">
        <v>2600</v>
      </c>
      <c r="BF936">
        <v>2530</v>
      </c>
      <c r="BG936">
        <v>2530</v>
      </c>
      <c r="BH936">
        <v>2530</v>
      </c>
      <c r="BI936">
        <v>2530</v>
      </c>
      <c r="BJ936">
        <v>2570</v>
      </c>
      <c r="BK936">
        <v>2630</v>
      </c>
      <c r="BL936">
        <v>2650</v>
      </c>
    </row>
    <row r="937" spans="1:64">
      <c r="A937" s="95">
        <v>45600</v>
      </c>
      <c r="B937" s="490">
        <v>24</v>
      </c>
      <c r="C937" s="486">
        <f t="shared" si="16"/>
        <v>7110</v>
      </c>
      <c r="D937" s="63">
        <v>237</v>
      </c>
      <c r="AY937">
        <v>2711</v>
      </c>
      <c r="AZ937">
        <v>2731.5</v>
      </c>
      <c r="BA937">
        <v>2740</v>
      </c>
      <c r="BB937">
        <v>2783</v>
      </c>
      <c r="BC937">
        <v>2770</v>
      </c>
      <c r="BD937">
        <v>2700</v>
      </c>
      <c r="BE937">
        <v>2600</v>
      </c>
      <c r="BF937">
        <v>2530</v>
      </c>
      <c r="BG937">
        <v>2530</v>
      </c>
      <c r="BH937">
        <v>2530</v>
      </c>
      <c r="BI937">
        <v>2530</v>
      </c>
      <c r="BJ937">
        <v>2570</v>
      </c>
      <c r="BK937">
        <v>2630</v>
      </c>
      <c r="BL937">
        <v>2650</v>
      </c>
    </row>
    <row r="938" spans="1:64">
      <c r="A938" s="95">
        <v>45601</v>
      </c>
      <c r="B938" s="490">
        <v>35</v>
      </c>
      <c r="C938" s="486">
        <f t="shared" si="16"/>
        <v>7200</v>
      </c>
      <c r="D938" s="63">
        <v>240</v>
      </c>
      <c r="AY938">
        <v>2711</v>
      </c>
      <c r="AZ938">
        <v>2731.5</v>
      </c>
      <c r="BA938">
        <v>2740</v>
      </c>
      <c r="BB938">
        <v>2783</v>
      </c>
      <c r="BC938">
        <v>2770</v>
      </c>
      <c r="BD938">
        <v>2700</v>
      </c>
      <c r="BE938">
        <v>2600</v>
      </c>
      <c r="BF938">
        <v>2530</v>
      </c>
      <c r="BG938">
        <v>2530</v>
      </c>
      <c r="BH938">
        <v>2530</v>
      </c>
      <c r="BI938">
        <v>2530</v>
      </c>
      <c r="BJ938">
        <v>2570</v>
      </c>
      <c r="BK938">
        <v>2630</v>
      </c>
      <c r="BL938">
        <v>2650</v>
      </c>
    </row>
    <row r="939" spans="1:64">
      <c r="A939" s="95">
        <v>45602</v>
      </c>
      <c r="B939" s="490">
        <v>22</v>
      </c>
      <c r="C939" s="486">
        <f t="shared" si="16"/>
        <v>4560</v>
      </c>
      <c r="D939" s="63">
        <v>152</v>
      </c>
      <c r="AY939">
        <v>2711</v>
      </c>
      <c r="AZ939">
        <v>2731.5</v>
      </c>
      <c r="BA939">
        <v>2740</v>
      </c>
      <c r="BB939">
        <v>2783</v>
      </c>
      <c r="BC939">
        <v>2770</v>
      </c>
      <c r="BD939">
        <v>2700</v>
      </c>
      <c r="BE939">
        <v>2600</v>
      </c>
      <c r="BF939">
        <v>2530</v>
      </c>
      <c r="BG939">
        <v>2530</v>
      </c>
      <c r="BH939">
        <v>2530</v>
      </c>
      <c r="BI939">
        <v>2530</v>
      </c>
      <c r="BJ939">
        <v>2570</v>
      </c>
      <c r="BK939">
        <v>2630</v>
      </c>
      <c r="BL939">
        <v>2650</v>
      </c>
    </row>
    <row r="940" spans="1:64">
      <c r="A940" s="95">
        <v>45603</v>
      </c>
      <c r="B940" s="490">
        <v>20</v>
      </c>
      <c r="C940" s="486">
        <f t="shared" si="16"/>
        <v>6030</v>
      </c>
      <c r="D940" s="63">
        <v>201</v>
      </c>
      <c r="AY940">
        <v>2711</v>
      </c>
      <c r="AZ940">
        <v>2741</v>
      </c>
      <c r="BA940">
        <v>2755</v>
      </c>
      <c r="BB940">
        <v>2783</v>
      </c>
      <c r="BC940">
        <v>2770</v>
      </c>
      <c r="BD940">
        <v>2700</v>
      </c>
      <c r="BE940">
        <v>2600</v>
      </c>
      <c r="BF940">
        <v>2530</v>
      </c>
      <c r="BG940">
        <v>2530</v>
      </c>
      <c r="BH940">
        <v>2530</v>
      </c>
      <c r="BI940">
        <v>2530</v>
      </c>
      <c r="BJ940">
        <v>2570</v>
      </c>
      <c r="BK940">
        <v>2630</v>
      </c>
      <c r="BL940">
        <v>2650</v>
      </c>
    </row>
    <row r="941" spans="1:64">
      <c r="A941" s="95">
        <v>45604</v>
      </c>
      <c r="B941" s="490">
        <v>6</v>
      </c>
      <c r="C941" s="486">
        <f t="shared" si="16"/>
        <v>1860</v>
      </c>
      <c r="D941" s="63">
        <v>62</v>
      </c>
      <c r="AY941">
        <v>2708.5</v>
      </c>
      <c r="AZ941">
        <v>2718.5</v>
      </c>
      <c r="BA941">
        <v>2727.5</v>
      </c>
      <c r="BB941">
        <v>2783</v>
      </c>
      <c r="BC941">
        <v>2770</v>
      </c>
      <c r="BD941">
        <v>2700</v>
      </c>
      <c r="BE941">
        <v>2600</v>
      </c>
      <c r="BF941">
        <v>2530</v>
      </c>
      <c r="BG941">
        <v>2530</v>
      </c>
      <c r="BH941">
        <v>2530</v>
      </c>
      <c r="BI941">
        <v>2530</v>
      </c>
      <c r="BJ941">
        <v>2570</v>
      </c>
      <c r="BK941">
        <v>2630</v>
      </c>
      <c r="BL941">
        <v>2650</v>
      </c>
    </row>
    <row r="942" spans="1:64">
      <c r="A942" s="95">
        <v>45607</v>
      </c>
      <c r="B942" s="490">
        <v>23</v>
      </c>
      <c r="C942" s="486">
        <f t="shared" si="16"/>
        <v>2370</v>
      </c>
      <c r="D942" s="63">
        <v>79</v>
      </c>
      <c r="AY942">
        <v>2720.5</v>
      </c>
      <c r="AZ942">
        <v>2749.5</v>
      </c>
      <c r="BA942">
        <v>2765</v>
      </c>
      <c r="BB942">
        <v>2783</v>
      </c>
      <c r="BC942">
        <v>2770</v>
      </c>
      <c r="BD942">
        <v>2700</v>
      </c>
      <c r="BE942">
        <v>2600</v>
      </c>
      <c r="BF942">
        <v>2530</v>
      </c>
      <c r="BG942">
        <v>2530</v>
      </c>
      <c r="BH942">
        <v>2530</v>
      </c>
      <c r="BI942">
        <v>2530</v>
      </c>
      <c r="BJ942">
        <v>2570</v>
      </c>
      <c r="BK942">
        <v>2630</v>
      </c>
      <c r="BL942">
        <v>2650</v>
      </c>
    </row>
    <row r="943" spans="1:64">
      <c r="A943" s="95">
        <v>45608</v>
      </c>
      <c r="B943" s="490">
        <v>45</v>
      </c>
      <c r="C943" s="486">
        <f t="shared" si="16"/>
        <v>12030</v>
      </c>
      <c r="D943" s="63">
        <v>401</v>
      </c>
      <c r="AY943">
        <v>2720.5</v>
      </c>
      <c r="AZ943">
        <v>2749.5</v>
      </c>
      <c r="BA943">
        <v>2765</v>
      </c>
      <c r="BB943">
        <v>2783</v>
      </c>
      <c r="BC943">
        <v>2770</v>
      </c>
      <c r="BD943">
        <v>2700</v>
      </c>
      <c r="BE943">
        <v>2600</v>
      </c>
      <c r="BF943">
        <v>2530</v>
      </c>
      <c r="BG943">
        <v>2530</v>
      </c>
      <c r="BH943">
        <v>2530</v>
      </c>
      <c r="BI943">
        <v>2530</v>
      </c>
      <c r="BJ943">
        <v>2570</v>
      </c>
      <c r="BK943">
        <v>2630</v>
      </c>
      <c r="BL943">
        <v>2650</v>
      </c>
    </row>
    <row r="944" spans="1:64">
      <c r="A944" s="95">
        <v>45609</v>
      </c>
      <c r="B944" s="490">
        <v>7</v>
      </c>
      <c r="C944" s="486">
        <f t="shared" si="16"/>
        <v>810</v>
      </c>
      <c r="D944" s="63">
        <v>27</v>
      </c>
      <c r="AY944">
        <v>2707.5</v>
      </c>
      <c r="AZ944">
        <v>2709</v>
      </c>
      <c r="BA944">
        <v>2720.5</v>
      </c>
      <c r="BB944">
        <v>2772</v>
      </c>
      <c r="BC944">
        <v>2770</v>
      </c>
      <c r="BD944">
        <v>2700</v>
      </c>
      <c r="BE944">
        <v>2600</v>
      </c>
      <c r="BF944">
        <v>2530</v>
      </c>
      <c r="BG944">
        <v>2530</v>
      </c>
      <c r="BH944">
        <v>2530</v>
      </c>
      <c r="BI944">
        <v>2530</v>
      </c>
      <c r="BJ944">
        <v>2570</v>
      </c>
      <c r="BK944">
        <v>2630</v>
      </c>
      <c r="BL944">
        <v>2650</v>
      </c>
    </row>
    <row r="945" spans="1:67">
      <c r="A945" s="95">
        <v>45610</v>
      </c>
      <c r="B945" s="490">
        <v>9</v>
      </c>
      <c r="C945" s="486">
        <f t="shared" si="16"/>
        <v>1530</v>
      </c>
      <c r="D945" s="63">
        <v>51</v>
      </c>
      <c r="AY945">
        <v>2730</v>
      </c>
      <c r="AZ945">
        <v>2740</v>
      </c>
      <c r="BA945">
        <v>2751</v>
      </c>
      <c r="BB945">
        <v>2772</v>
      </c>
      <c r="BC945">
        <v>2770</v>
      </c>
      <c r="BD945">
        <v>2700</v>
      </c>
      <c r="BE945">
        <v>2600</v>
      </c>
      <c r="BF945">
        <v>2530</v>
      </c>
      <c r="BG945">
        <v>2530</v>
      </c>
      <c r="BH945">
        <v>2530</v>
      </c>
      <c r="BI945">
        <v>2530</v>
      </c>
      <c r="BJ945">
        <v>2570</v>
      </c>
      <c r="BK945">
        <v>2630</v>
      </c>
      <c r="BL945">
        <v>2650</v>
      </c>
    </row>
    <row r="946" spans="1:67">
      <c r="A946" s="103">
        <v>45611</v>
      </c>
      <c r="B946" s="490">
        <v>0</v>
      </c>
      <c r="C946" s="486">
        <f t="shared" si="16"/>
        <v>0</v>
      </c>
      <c r="D946" s="63">
        <v>0</v>
      </c>
      <c r="AY946" s="189">
        <v>2730</v>
      </c>
      <c r="AZ946" s="189">
        <v>2740</v>
      </c>
      <c r="BA946" s="189">
        <v>2751</v>
      </c>
      <c r="BB946" s="189">
        <v>2772</v>
      </c>
      <c r="BC946" s="189">
        <v>2770</v>
      </c>
      <c r="BD946" s="189">
        <v>2700</v>
      </c>
      <c r="BE946" s="189">
        <v>2600</v>
      </c>
      <c r="BF946" s="189">
        <v>2530</v>
      </c>
      <c r="BG946" s="189">
        <v>2530</v>
      </c>
      <c r="BH946" s="189">
        <v>2530</v>
      </c>
      <c r="BI946" s="189">
        <v>2530</v>
      </c>
      <c r="BJ946" s="189">
        <v>2570</v>
      </c>
      <c r="BK946" s="189">
        <v>2630</v>
      </c>
      <c r="BL946" s="189">
        <v>2650</v>
      </c>
    </row>
    <row r="947" spans="1:67">
      <c r="A947" s="95">
        <v>45614</v>
      </c>
      <c r="B947" s="486">
        <v>20</v>
      </c>
      <c r="C947" s="486">
        <f t="shared" si="16"/>
        <v>2100</v>
      </c>
      <c r="D947" s="63">
        <v>70</v>
      </c>
      <c r="AY947">
        <v>2730</v>
      </c>
      <c r="AZ947">
        <v>2740</v>
      </c>
      <c r="BA947">
        <v>2751</v>
      </c>
      <c r="BB947">
        <v>2772</v>
      </c>
      <c r="BC947">
        <v>2770</v>
      </c>
      <c r="BD947">
        <v>2700</v>
      </c>
      <c r="BE947">
        <v>2600</v>
      </c>
      <c r="BF947">
        <v>2530</v>
      </c>
      <c r="BG947">
        <v>2530</v>
      </c>
      <c r="BH947">
        <v>2530</v>
      </c>
      <c r="BI947">
        <v>2530</v>
      </c>
      <c r="BJ947">
        <v>2570</v>
      </c>
      <c r="BK947">
        <v>2630</v>
      </c>
      <c r="BL947">
        <v>2650</v>
      </c>
    </row>
    <row r="948" spans="1:67">
      <c r="A948" s="95">
        <v>45615</v>
      </c>
      <c r="B948" s="490">
        <v>11</v>
      </c>
      <c r="C948" s="486">
        <f t="shared" si="16"/>
        <v>1890</v>
      </c>
      <c r="D948" s="63">
        <v>63</v>
      </c>
      <c r="AY948">
        <v>2730</v>
      </c>
      <c r="AZ948">
        <v>2732.5</v>
      </c>
      <c r="BA948">
        <v>2751</v>
      </c>
      <c r="BB948">
        <v>2772</v>
      </c>
      <c r="BC948">
        <v>2770</v>
      </c>
      <c r="BD948">
        <v>2700</v>
      </c>
      <c r="BE948">
        <v>2600</v>
      </c>
      <c r="BF948">
        <v>2530</v>
      </c>
      <c r="BG948">
        <v>2530</v>
      </c>
      <c r="BH948">
        <v>2530</v>
      </c>
      <c r="BI948">
        <v>2530</v>
      </c>
      <c r="BJ948">
        <v>2570</v>
      </c>
      <c r="BK948">
        <v>2630</v>
      </c>
      <c r="BL948">
        <v>2650</v>
      </c>
    </row>
    <row r="949" spans="1:67">
      <c r="A949" s="103">
        <v>45616</v>
      </c>
      <c r="B949" s="492">
        <v>0</v>
      </c>
      <c r="C949" s="483">
        <f t="shared" si="16"/>
        <v>0</v>
      </c>
      <c r="D949" s="476">
        <v>0</v>
      </c>
      <c r="AY949" s="189">
        <v>2730</v>
      </c>
      <c r="AZ949" s="189">
        <v>2732.5</v>
      </c>
      <c r="BA949" s="189">
        <v>2751</v>
      </c>
      <c r="BB949" s="189">
        <v>2772</v>
      </c>
      <c r="BC949" s="189">
        <v>2770</v>
      </c>
      <c r="BD949" s="189">
        <v>2700</v>
      </c>
      <c r="BE949" s="189">
        <v>2600</v>
      </c>
      <c r="BF949" s="189">
        <v>2530</v>
      </c>
      <c r="BG949" s="189">
        <v>2530</v>
      </c>
      <c r="BH949" s="189">
        <v>2530</v>
      </c>
      <c r="BI949" s="189">
        <v>2530</v>
      </c>
      <c r="BJ949" s="189">
        <v>2570</v>
      </c>
      <c r="BK949" s="189">
        <v>2630</v>
      </c>
      <c r="BL949" s="189">
        <v>2650</v>
      </c>
    </row>
    <row r="950" spans="1:67">
      <c r="A950" s="95">
        <v>45617</v>
      </c>
      <c r="B950" s="490">
        <v>26</v>
      </c>
      <c r="C950" s="486">
        <f t="shared" si="16"/>
        <v>8850</v>
      </c>
      <c r="D950" s="63">
        <v>295</v>
      </c>
      <c r="AY950">
        <v>2743</v>
      </c>
      <c r="AZ950">
        <v>2749</v>
      </c>
      <c r="BA950">
        <v>2758.5</v>
      </c>
      <c r="BB950">
        <v>2779.5</v>
      </c>
      <c r="BC950">
        <v>2780</v>
      </c>
      <c r="BD950">
        <v>2700</v>
      </c>
      <c r="BE950">
        <v>2600</v>
      </c>
      <c r="BF950">
        <v>2530</v>
      </c>
      <c r="BG950">
        <v>2530</v>
      </c>
      <c r="BH950">
        <v>2530</v>
      </c>
      <c r="BI950">
        <v>2530</v>
      </c>
      <c r="BJ950">
        <v>2570</v>
      </c>
      <c r="BK950">
        <v>2630</v>
      </c>
      <c r="BL950">
        <v>2650</v>
      </c>
      <c r="BM950">
        <v>2650</v>
      </c>
      <c r="BN950">
        <v>2650</v>
      </c>
      <c r="BO950">
        <v>2650</v>
      </c>
    </row>
    <row r="951" spans="1:67">
      <c r="A951" s="95">
        <v>45618</v>
      </c>
      <c r="B951" s="490">
        <v>22</v>
      </c>
      <c r="C951" s="486">
        <f t="shared" si="16"/>
        <v>9660</v>
      </c>
      <c r="D951" s="63">
        <v>322</v>
      </c>
      <c r="AY951">
        <v>2734</v>
      </c>
      <c r="AZ951">
        <v>2742</v>
      </c>
      <c r="BA951">
        <v>2755.5</v>
      </c>
      <c r="BB951">
        <v>2779.5</v>
      </c>
      <c r="BC951">
        <v>2780</v>
      </c>
      <c r="BD951">
        <v>2700</v>
      </c>
      <c r="BE951">
        <v>2600</v>
      </c>
      <c r="BF951">
        <v>2530</v>
      </c>
      <c r="BG951">
        <v>2530</v>
      </c>
      <c r="BH951">
        <v>2530</v>
      </c>
      <c r="BI951">
        <v>2530</v>
      </c>
      <c r="BJ951">
        <v>2570</v>
      </c>
      <c r="BK951">
        <v>2630</v>
      </c>
      <c r="BL951">
        <v>2650</v>
      </c>
      <c r="BM951">
        <v>2650</v>
      </c>
      <c r="BN951">
        <v>2650</v>
      </c>
      <c r="BO951">
        <v>2650</v>
      </c>
    </row>
    <row r="952" spans="1:67">
      <c r="A952" s="95">
        <v>45621</v>
      </c>
      <c r="B952" s="490">
        <v>16</v>
      </c>
      <c r="C952" s="486">
        <f t="shared" si="16"/>
        <v>3420</v>
      </c>
      <c r="D952" s="63">
        <v>114</v>
      </c>
      <c r="AY952">
        <v>2734</v>
      </c>
      <c r="AZ952">
        <v>2742</v>
      </c>
      <c r="BA952">
        <v>2755.5</v>
      </c>
      <c r="BB952">
        <v>2779.5</v>
      </c>
      <c r="BC952">
        <v>2780</v>
      </c>
      <c r="BD952">
        <v>2700</v>
      </c>
      <c r="BE952">
        <v>2600</v>
      </c>
      <c r="BF952">
        <v>2530</v>
      </c>
      <c r="BG952">
        <v>2530</v>
      </c>
      <c r="BH952">
        <v>2530</v>
      </c>
      <c r="BI952">
        <v>2530</v>
      </c>
      <c r="BJ952">
        <v>2570</v>
      </c>
      <c r="BK952">
        <v>2630</v>
      </c>
      <c r="BL952">
        <v>2650</v>
      </c>
      <c r="BM952">
        <v>2650</v>
      </c>
      <c r="BN952">
        <v>2650</v>
      </c>
      <c r="BO952">
        <v>2650</v>
      </c>
    </row>
    <row r="953" spans="1:67">
      <c r="A953" s="95">
        <v>45622</v>
      </c>
      <c r="B953" s="490">
        <v>12</v>
      </c>
      <c r="C953" s="486">
        <f t="shared" si="16"/>
        <v>1050</v>
      </c>
      <c r="D953" s="63">
        <v>35</v>
      </c>
      <c r="AY953">
        <v>2734</v>
      </c>
      <c r="AZ953">
        <v>2739.5</v>
      </c>
      <c r="BA953">
        <v>2756</v>
      </c>
      <c r="BB953">
        <v>2779.5</v>
      </c>
      <c r="BC953">
        <v>2780</v>
      </c>
      <c r="BD953">
        <v>2700</v>
      </c>
      <c r="BE953">
        <v>2600</v>
      </c>
      <c r="BF953">
        <v>2530</v>
      </c>
      <c r="BG953">
        <v>2530</v>
      </c>
      <c r="BH953">
        <v>2530</v>
      </c>
      <c r="BI953">
        <v>2530</v>
      </c>
      <c r="BJ953">
        <v>2570</v>
      </c>
      <c r="BK953">
        <v>2630</v>
      </c>
      <c r="BL953">
        <v>2650</v>
      </c>
      <c r="BM953">
        <v>2650</v>
      </c>
      <c r="BN953">
        <v>2650</v>
      </c>
      <c r="BO953">
        <v>2650</v>
      </c>
    </row>
    <row r="954" spans="1:67">
      <c r="A954" s="95">
        <v>45623</v>
      </c>
      <c r="B954" s="490">
        <v>38</v>
      </c>
      <c r="C954" s="486">
        <f t="shared" si="16"/>
        <v>11460</v>
      </c>
      <c r="D954" s="63">
        <v>382</v>
      </c>
      <c r="AY954">
        <v>2715.5</v>
      </c>
      <c r="AZ954">
        <v>2731</v>
      </c>
      <c r="BA954">
        <v>2756</v>
      </c>
      <c r="BB954">
        <v>2779.5</v>
      </c>
      <c r="BC954">
        <v>2780</v>
      </c>
      <c r="BD954">
        <v>2700</v>
      </c>
      <c r="BE954">
        <v>2600</v>
      </c>
      <c r="BF954">
        <v>2530</v>
      </c>
      <c r="BG954">
        <v>2530</v>
      </c>
      <c r="BH954">
        <v>2530</v>
      </c>
      <c r="BI954">
        <v>2530</v>
      </c>
      <c r="BJ954">
        <v>2570</v>
      </c>
      <c r="BK954">
        <v>2630</v>
      </c>
      <c r="BL954">
        <v>2650</v>
      </c>
      <c r="BM954">
        <v>2650</v>
      </c>
      <c r="BN954">
        <v>2650</v>
      </c>
      <c r="BO954">
        <v>2650</v>
      </c>
    </row>
    <row r="955" spans="1:67">
      <c r="A955" s="95">
        <v>45624</v>
      </c>
      <c r="B955" s="490">
        <v>14</v>
      </c>
      <c r="C955" s="486">
        <f t="shared" si="16"/>
        <v>3660</v>
      </c>
      <c r="D955" s="63">
        <v>122</v>
      </c>
      <c r="AY955">
        <v>2731</v>
      </c>
      <c r="AZ955">
        <v>2747.5</v>
      </c>
      <c r="BA955">
        <v>2759</v>
      </c>
      <c r="BB955">
        <v>2779.5</v>
      </c>
      <c r="BC955">
        <v>2780</v>
      </c>
      <c r="BD955">
        <v>2700</v>
      </c>
      <c r="BE955">
        <v>2600</v>
      </c>
      <c r="BF955">
        <v>2530</v>
      </c>
      <c r="BG955">
        <v>2530</v>
      </c>
      <c r="BH955">
        <v>2530</v>
      </c>
      <c r="BI955">
        <v>2530</v>
      </c>
      <c r="BJ955">
        <v>2570</v>
      </c>
      <c r="BK955">
        <v>2630</v>
      </c>
      <c r="BL955">
        <v>2650</v>
      </c>
      <c r="BM955">
        <v>2650</v>
      </c>
      <c r="BN955">
        <v>2650</v>
      </c>
      <c r="BO955">
        <v>2650</v>
      </c>
    </row>
    <row r="956" spans="1:67">
      <c r="A956" s="95">
        <v>45625</v>
      </c>
      <c r="B956" s="490">
        <v>64</v>
      </c>
      <c r="C956" s="486">
        <f t="shared" si="16"/>
        <v>17400</v>
      </c>
      <c r="D956" s="63">
        <v>580</v>
      </c>
      <c r="AY956">
        <v>2726.5</v>
      </c>
      <c r="AZ956">
        <v>2740</v>
      </c>
      <c r="BA956">
        <v>2759</v>
      </c>
      <c r="BB956">
        <v>2779.5</v>
      </c>
      <c r="BC956">
        <v>2785</v>
      </c>
      <c r="BD956">
        <v>2700</v>
      </c>
      <c r="BE956">
        <v>2590</v>
      </c>
      <c r="BF956">
        <v>2560</v>
      </c>
      <c r="BG956">
        <v>2567.5</v>
      </c>
      <c r="BH956">
        <v>2570</v>
      </c>
      <c r="BI956">
        <v>2572.5</v>
      </c>
      <c r="BJ956">
        <v>2580</v>
      </c>
      <c r="BK956">
        <v>2630</v>
      </c>
      <c r="BL956">
        <v>2650</v>
      </c>
      <c r="BM956">
        <v>2650</v>
      </c>
      <c r="BN956">
        <v>2650</v>
      </c>
      <c r="BO956">
        <v>2650</v>
      </c>
    </row>
    <row r="957" spans="1:67">
      <c r="A957" s="95">
        <v>45628</v>
      </c>
      <c r="B957" s="490">
        <v>41</v>
      </c>
      <c r="C957" s="486">
        <f t="shared" si="16"/>
        <v>24240</v>
      </c>
      <c r="D957" s="63">
        <v>808</v>
      </c>
      <c r="AZ957">
        <v>2740</v>
      </c>
      <c r="BA957">
        <v>2759</v>
      </c>
      <c r="BB957">
        <v>2779.5</v>
      </c>
      <c r="BC957">
        <v>2786.5</v>
      </c>
      <c r="BD957">
        <v>2700</v>
      </c>
      <c r="BE957">
        <v>2590</v>
      </c>
      <c r="BF957">
        <v>2560</v>
      </c>
      <c r="BG957">
        <v>2567.5</v>
      </c>
      <c r="BH957">
        <v>2570</v>
      </c>
      <c r="BI957">
        <v>2572.5</v>
      </c>
      <c r="BJ957">
        <v>2580</v>
      </c>
      <c r="BK957">
        <v>2630</v>
      </c>
      <c r="BL957">
        <v>2650</v>
      </c>
      <c r="BM957">
        <v>2650</v>
      </c>
      <c r="BN957">
        <v>2650</v>
      </c>
      <c r="BO957">
        <v>2650</v>
      </c>
    </row>
    <row r="958" spans="1:67">
      <c r="A958" s="95">
        <v>45629</v>
      </c>
      <c r="B958" s="490">
        <v>18</v>
      </c>
      <c r="C958" s="486">
        <f t="shared" si="16"/>
        <v>6330</v>
      </c>
      <c r="D958" s="63">
        <v>211</v>
      </c>
      <c r="AZ958">
        <v>2736</v>
      </c>
      <c r="BA958">
        <v>2755.5</v>
      </c>
      <c r="BB958">
        <v>2779.5</v>
      </c>
      <c r="BC958">
        <v>2786.5</v>
      </c>
      <c r="BD958">
        <v>2700</v>
      </c>
      <c r="BE958">
        <v>2590</v>
      </c>
      <c r="BF958">
        <v>2560</v>
      </c>
      <c r="BG958">
        <v>2567.5</v>
      </c>
      <c r="BH958">
        <v>2570</v>
      </c>
      <c r="BI958">
        <v>2572.5</v>
      </c>
      <c r="BJ958">
        <v>2580</v>
      </c>
      <c r="BK958">
        <v>2630</v>
      </c>
      <c r="BL958">
        <v>2650</v>
      </c>
      <c r="BM958">
        <v>2650</v>
      </c>
      <c r="BN958">
        <v>2650</v>
      </c>
      <c r="BO958">
        <v>2650</v>
      </c>
    </row>
    <row r="959" spans="1:67">
      <c r="A959" s="95">
        <v>45630</v>
      </c>
      <c r="B959" s="490">
        <v>41</v>
      </c>
      <c r="C959" s="486">
        <f t="shared" si="16"/>
        <v>12120</v>
      </c>
      <c r="D959" s="63">
        <v>404</v>
      </c>
      <c r="AZ959">
        <v>2738</v>
      </c>
      <c r="BA959">
        <v>2764</v>
      </c>
      <c r="BB959">
        <v>2786</v>
      </c>
      <c r="BC959">
        <v>2798</v>
      </c>
      <c r="BD959">
        <v>2700</v>
      </c>
      <c r="BE959">
        <v>2590</v>
      </c>
      <c r="BF959">
        <v>2560</v>
      </c>
      <c r="BG959">
        <v>2567.5</v>
      </c>
      <c r="BH959">
        <v>2570</v>
      </c>
      <c r="BI959">
        <v>2572.5</v>
      </c>
      <c r="BJ959">
        <v>2580</v>
      </c>
      <c r="BK959">
        <v>2630</v>
      </c>
      <c r="BL959">
        <v>2650</v>
      </c>
      <c r="BM959">
        <v>2650</v>
      </c>
      <c r="BN959">
        <v>2650</v>
      </c>
      <c r="BO959">
        <v>2650</v>
      </c>
    </row>
    <row r="960" spans="1:67">
      <c r="A960" s="95">
        <v>45631</v>
      </c>
      <c r="B960" s="490">
        <v>25</v>
      </c>
      <c r="C960" s="486">
        <f t="shared" si="16"/>
        <v>5970</v>
      </c>
      <c r="D960" s="63">
        <v>199</v>
      </c>
      <c r="AZ960">
        <v>2736.5</v>
      </c>
      <c r="BA960">
        <v>2756</v>
      </c>
      <c r="BB960">
        <v>2781</v>
      </c>
      <c r="BC960">
        <v>2798</v>
      </c>
      <c r="BD960">
        <v>2700</v>
      </c>
      <c r="BE960">
        <v>2590</v>
      </c>
      <c r="BF960">
        <v>2560</v>
      </c>
      <c r="BG960">
        <v>2567.5</v>
      </c>
      <c r="BH960">
        <v>2570</v>
      </c>
      <c r="BI960">
        <v>2572.5</v>
      </c>
      <c r="BJ960">
        <v>2580</v>
      </c>
      <c r="BK960">
        <v>2630</v>
      </c>
      <c r="BL960">
        <v>2650</v>
      </c>
      <c r="BM960">
        <v>2650</v>
      </c>
      <c r="BN960">
        <v>2650</v>
      </c>
      <c r="BO960">
        <v>2650</v>
      </c>
    </row>
    <row r="961" spans="1:67">
      <c r="A961" s="95">
        <v>45632</v>
      </c>
      <c r="B961" s="490">
        <v>42</v>
      </c>
      <c r="C961" s="486">
        <f t="shared" si="16"/>
        <v>8040</v>
      </c>
      <c r="D961" s="63">
        <v>268</v>
      </c>
      <c r="AZ961">
        <v>2736.5</v>
      </c>
      <c r="BA961">
        <v>2756</v>
      </c>
      <c r="BB961">
        <v>2781</v>
      </c>
      <c r="BC961">
        <v>2798</v>
      </c>
      <c r="BD961">
        <v>2700</v>
      </c>
      <c r="BE961">
        <v>2590</v>
      </c>
      <c r="BF961">
        <v>2560</v>
      </c>
      <c r="BG961">
        <v>2567.5</v>
      </c>
      <c r="BH961">
        <v>2570</v>
      </c>
      <c r="BI961">
        <v>2572.5</v>
      </c>
      <c r="BJ961">
        <v>2580</v>
      </c>
      <c r="BK961">
        <v>2630</v>
      </c>
      <c r="BL961">
        <v>2650</v>
      </c>
      <c r="BM961">
        <v>2650</v>
      </c>
      <c r="BN961">
        <v>2650</v>
      </c>
      <c r="BO961">
        <v>2650</v>
      </c>
    </row>
    <row r="962" spans="1:67">
      <c r="A962" s="95">
        <v>45635</v>
      </c>
      <c r="B962" s="490">
        <v>9</v>
      </c>
      <c r="C962" s="486">
        <f t="shared" si="16"/>
        <v>2520</v>
      </c>
      <c r="D962" s="63">
        <v>84</v>
      </c>
      <c r="AZ962">
        <v>2736.5</v>
      </c>
      <c r="BA962">
        <v>2756</v>
      </c>
      <c r="BB962">
        <v>2781</v>
      </c>
      <c r="BC962">
        <v>2798</v>
      </c>
      <c r="BD962">
        <v>2700</v>
      </c>
      <c r="BE962">
        <v>2590</v>
      </c>
      <c r="BF962">
        <v>2560</v>
      </c>
      <c r="BG962">
        <v>2567.5</v>
      </c>
      <c r="BH962">
        <v>2570</v>
      </c>
      <c r="BI962">
        <v>2572.5</v>
      </c>
      <c r="BJ962">
        <v>2580</v>
      </c>
      <c r="BK962">
        <v>2630</v>
      </c>
      <c r="BL962">
        <v>2650</v>
      </c>
      <c r="BM962">
        <v>2650</v>
      </c>
      <c r="BN962">
        <v>2650</v>
      </c>
      <c r="BO962">
        <v>2650</v>
      </c>
    </row>
    <row r="963" spans="1:67">
      <c r="A963" s="95">
        <v>45636</v>
      </c>
      <c r="B963" s="490">
        <v>17</v>
      </c>
      <c r="C963" s="486">
        <f t="shared" si="16"/>
        <v>6750</v>
      </c>
      <c r="D963" s="63">
        <v>225</v>
      </c>
      <c r="AZ963">
        <v>2736.5</v>
      </c>
      <c r="BA963">
        <v>2756</v>
      </c>
      <c r="BB963">
        <v>2781</v>
      </c>
      <c r="BC963">
        <v>2798</v>
      </c>
      <c r="BD963">
        <v>2700</v>
      </c>
      <c r="BE963">
        <v>2590</v>
      </c>
      <c r="BF963">
        <v>2560</v>
      </c>
      <c r="BG963">
        <v>2567.5</v>
      </c>
      <c r="BH963">
        <v>2570</v>
      </c>
      <c r="BI963">
        <v>2572.5</v>
      </c>
      <c r="BJ963">
        <v>2580</v>
      </c>
      <c r="BK963">
        <v>2630</v>
      </c>
      <c r="BL963">
        <v>2650</v>
      </c>
      <c r="BM963">
        <v>2650</v>
      </c>
      <c r="BN963">
        <v>2650</v>
      </c>
      <c r="BO963">
        <v>2650</v>
      </c>
    </row>
    <row r="964" spans="1:67">
      <c r="A964" s="95">
        <v>45637</v>
      </c>
      <c r="B964" s="490">
        <v>13</v>
      </c>
      <c r="C964" s="486">
        <f t="shared" si="16"/>
        <v>4620</v>
      </c>
      <c r="D964" s="63">
        <v>154</v>
      </c>
      <c r="AZ964">
        <v>2744</v>
      </c>
      <c r="BA964">
        <v>2756</v>
      </c>
      <c r="BB964">
        <v>2781</v>
      </c>
      <c r="BC964">
        <v>2814</v>
      </c>
      <c r="BD964">
        <v>2700</v>
      </c>
      <c r="BE964">
        <v>2590</v>
      </c>
      <c r="BF964">
        <v>2570</v>
      </c>
      <c r="BG964">
        <v>2570</v>
      </c>
      <c r="BH964">
        <v>2570</v>
      </c>
      <c r="BI964">
        <v>2572.5</v>
      </c>
      <c r="BJ964">
        <v>2580</v>
      </c>
      <c r="BK964">
        <v>2630</v>
      </c>
      <c r="BL964">
        <v>2650</v>
      </c>
      <c r="BM964">
        <v>2650</v>
      </c>
      <c r="BN964">
        <v>2650</v>
      </c>
      <c r="BO964">
        <v>2650</v>
      </c>
    </row>
    <row r="965" spans="1:67">
      <c r="A965" s="95">
        <v>45638</v>
      </c>
      <c r="B965" s="490">
        <v>31</v>
      </c>
      <c r="C965" s="486">
        <f t="shared" si="16"/>
        <v>5310</v>
      </c>
      <c r="D965" s="63">
        <v>177</v>
      </c>
      <c r="AZ965">
        <v>2744</v>
      </c>
      <c r="BA965">
        <v>2756</v>
      </c>
      <c r="BB965">
        <v>2781</v>
      </c>
      <c r="BC965">
        <v>2814</v>
      </c>
      <c r="BD965">
        <v>2700</v>
      </c>
      <c r="BE965">
        <v>2590</v>
      </c>
      <c r="BF965">
        <v>2610</v>
      </c>
      <c r="BG965">
        <v>2610</v>
      </c>
      <c r="BH965">
        <v>2610</v>
      </c>
      <c r="BI965">
        <v>2610</v>
      </c>
      <c r="BJ965">
        <v>2610</v>
      </c>
      <c r="BK965">
        <v>2630</v>
      </c>
      <c r="BL965">
        <v>2650</v>
      </c>
      <c r="BM965">
        <v>2650</v>
      </c>
      <c r="BN965">
        <v>2650</v>
      </c>
      <c r="BO965">
        <v>2650</v>
      </c>
    </row>
    <row r="966" spans="1:67">
      <c r="A966" s="95">
        <v>45639</v>
      </c>
      <c r="B966" s="490">
        <v>9</v>
      </c>
      <c r="C966" s="486">
        <f t="shared" si="16"/>
        <v>2310</v>
      </c>
      <c r="D966" s="63">
        <v>77</v>
      </c>
      <c r="AZ966">
        <v>2742.5</v>
      </c>
      <c r="BA966">
        <v>2756</v>
      </c>
      <c r="BB966">
        <v>2781</v>
      </c>
      <c r="BC966">
        <v>2814</v>
      </c>
      <c r="BD966">
        <v>2700</v>
      </c>
      <c r="BE966">
        <v>2590</v>
      </c>
      <c r="BF966">
        <v>2610</v>
      </c>
      <c r="BG966">
        <v>2610</v>
      </c>
      <c r="BH966">
        <v>2610</v>
      </c>
      <c r="BI966">
        <v>2610</v>
      </c>
      <c r="BJ966">
        <v>2610</v>
      </c>
      <c r="BK966">
        <v>2630</v>
      </c>
      <c r="BL966">
        <v>2650</v>
      </c>
      <c r="BM966">
        <v>2650</v>
      </c>
      <c r="BN966">
        <v>2650</v>
      </c>
      <c r="BO966">
        <v>2650</v>
      </c>
    </row>
    <row r="967" spans="1:67">
      <c r="A967" s="95">
        <v>45642</v>
      </c>
      <c r="B967" s="490">
        <v>16</v>
      </c>
      <c r="C967" s="486">
        <f t="shared" si="16"/>
        <v>3420</v>
      </c>
      <c r="D967" s="63">
        <v>114</v>
      </c>
      <c r="AZ967">
        <v>2743.5</v>
      </c>
      <c r="BA967">
        <v>2767.5</v>
      </c>
      <c r="BB967">
        <v>2793</v>
      </c>
      <c r="BC967">
        <v>2808</v>
      </c>
      <c r="BD967">
        <v>2700</v>
      </c>
      <c r="BE967">
        <v>2590</v>
      </c>
      <c r="BF967">
        <v>2610</v>
      </c>
      <c r="BG967">
        <v>2610</v>
      </c>
      <c r="BH967">
        <v>2610</v>
      </c>
      <c r="BI967">
        <v>2610</v>
      </c>
      <c r="BJ967">
        <v>2610</v>
      </c>
      <c r="BK967">
        <v>2630</v>
      </c>
      <c r="BL967">
        <v>2650</v>
      </c>
      <c r="BM967">
        <v>2650</v>
      </c>
      <c r="BN967">
        <v>2650</v>
      </c>
      <c r="BO967">
        <v>2650</v>
      </c>
    </row>
    <row r="968" spans="1:67">
      <c r="A968" s="95">
        <v>45643</v>
      </c>
      <c r="B968" s="490">
        <v>7</v>
      </c>
      <c r="C968" s="486">
        <f t="shared" si="16"/>
        <v>510</v>
      </c>
      <c r="D968" s="63">
        <v>17</v>
      </c>
      <c r="AZ968">
        <v>2743.5</v>
      </c>
      <c r="BA968">
        <v>2766</v>
      </c>
      <c r="BB968">
        <v>2790</v>
      </c>
      <c r="BC968">
        <v>2808</v>
      </c>
      <c r="BD968">
        <v>2700</v>
      </c>
      <c r="BE968">
        <v>2612</v>
      </c>
      <c r="BF968">
        <v>2612</v>
      </c>
      <c r="BG968">
        <v>2612</v>
      </c>
      <c r="BH968">
        <v>2612</v>
      </c>
      <c r="BI968">
        <v>2612</v>
      </c>
      <c r="BJ968">
        <v>2610</v>
      </c>
      <c r="BK968">
        <v>2630</v>
      </c>
      <c r="BL968">
        <v>2650</v>
      </c>
      <c r="BM968">
        <v>2650</v>
      </c>
      <c r="BN968">
        <v>2650</v>
      </c>
      <c r="BO968">
        <v>2650</v>
      </c>
    </row>
    <row r="969" spans="1:67">
      <c r="A969" s="95">
        <v>45644</v>
      </c>
      <c r="B969" s="490">
        <v>13</v>
      </c>
      <c r="C969" s="486">
        <f t="shared" si="16"/>
        <v>3480</v>
      </c>
      <c r="D969" s="63">
        <v>116</v>
      </c>
      <c r="AZ969">
        <v>2746</v>
      </c>
      <c r="BA969">
        <v>2761.5</v>
      </c>
      <c r="BB969">
        <v>2790</v>
      </c>
      <c r="BC969">
        <v>2808</v>
      </c>
      <c r="BD969">
        <v>2700</v>
      </c>
      <c r="BE969">
        <v>2612</v>
      </c>
      <c r="BF969">
        <v>2612</v>
      </c>
      <c r="BG969">
        <v>2612</v>
      </c>
      <c r="BH969">
        <v>2612</v>
      </c>
      <c r="BI969">
        <v>2612</v>
      </c>
      <c r="BJ969">
        <v>2610</v>
      </c>
      <c r="BK969">
        <v>2630</v>
      </c>
      <c r="BL969">
        <v>2650</v>
      </c>
      <c r="BM969">
        <v>2650</v>
      </c>
      <c r="BN969">
        <v>2650</v>
      </c>
      <c r="BO969">
        <v>2650</v>
      </c>
    </row>
    <row r="970" spans="1:67">
      <c r="A970" s="95">
        <v>45645</v>
      </c>
      <c r="B970" s="490">
        <v>7</v>
      </c>
      <c r="C970" s="486">
        <f t="shared" si="16"/>
        <v>2160</v>
      </c>
      <c r="D970" s="63">
        <v>72</v>
      </c>
      <c r="AZ970">
        <v>2743.5</v>
      </c>
      <c r="BA970">
        <v>2765</v>
      </c>
      <c r="BB970">
        <v>2790</v>
      </c>
      <c r="BC970">
        <v>2808</v>
      </c>
      <c r="BD970">
        <v>2700</v>
      </c>
      <c r="BE970">
        <v>2612</v>
      </c>
      <c r="BF970">
        <v>2612</v>
      </c>
      <c r="BG970">
        <v>2612</v>
      </c>
      <c r="BH970">
        <v>2612</v>
      </c>
      <c r="BI970">
        <v>2612</v>
      </c>
      <c r="BJ970">
        <v>2610</v>
      </c>
      <c r="BK970">
        <v>2630</v>
      </c>
      <c r="BL970">
        <v>2650</v>
      </c>
      <c r="BM970">
        <v>2650</v>
      </c>
      <c r="BN970">
        <v>2650</v>
      </c>
      <c r="BO970">
        <v>2650</v>
      </c>
    </row>
    <row r="971" spans="1:67">
      <c r="A971" s="95">
        <v>45646</v>
      </c>
      <c r="B971" s="490">
        <v>11</v>
      </c>
      <c r="C971" s="486">
        <f t="shared" ref="C971:C1035" si="17">+D971*30</f>
        <v>3270</v>
      </c>
      <c r="D971" s="63">
        <v>109</v>
      </c>
      <c r="AZ971">
        <v>2750.5</v>
      </c>
      <c r="BA971">
        <v>2763</v>
      </c>
      <c r="BB971">
        <v>2790</v>
      </c>
      <c r="BC971">
        <v>2808</v>
      </c>
      <c r="BD971">
        <v>2700</v>
      </c>
      <c r="BE971">
        <v>2612</v>
      </c>
      <c r="BF971">
        <v>2612</v>
      </c>
      <c r="BG971">
        <v>2612</v>
      </c>
      <c r="BH971">
        <v>2612</v>
      </c>
      <c r="BI971">
        <v>2612</v>
      </c>
      <c r="BJ971">
        <v>2610</v>
      </c>
      <c r="BK971">
        <v>2630</v>
      </c>
      <c r="BL971">
        <v>2650</v>
      </c>
      <c r="BM971">
        <v>2650</v>
      </c>
      <c r="BN971">
        <v>2650</v>
      </c>
      <c r="BO971">
        <v>2650</v>
      </c>
    </row>
    <row r="972" spans="1:67">
      <c r="A972" s="95">
        <v>45649</v>
      </c>
      <c r="B972" s="490">
        <v>25</v>
      </c>
      <c r="C972" s="486">
        <f t="shared" si="17"/>
        <v>10500</v>
      </c>
      <c r="D972" s="63">
        <v>350</v>
      </c>
      <c r="AZ972">
        <v>2750.5</v>
      </c>
      <c r="BA972">
        <v>2763</v>
      </c>
      <c r="BB972">
        <v>2801</v>
      </c>
      <c r="BC972">
        <v>2822.5</v>
      </c>
      <c r="BD972">
        <v>2700</v>
      </c>
      <c r="BE972">
        <v>2635.5</v>
      </c>
      <c r="BF972">
        <v>2612</v>
      </c>
      <c r="BG972">
        <v>2612</v>
      </c>
      <c r="BH972">
        <v>2612</v>
      </c>
      <c r="BI972">
        <v>2615</v>
      </c>
      <c r="BJ972">
        <v>2615</v>
      </c>
      <c r="BK972">
        <v>2630</v>
      </c>
      <c r="BL972">
        <v>2650</v>
      </c>
      <c r="BM972">
        <v>2650</v>
      </c>
      <c r="BN972">
        <v>2650</v>
      </c>
      <c r="BO972">
        <v>2650</v>
      </c>
    </row>
    <row r="973" spans="1:67">
      <c r="A973" s="103">
        <v>45650</v>
      </c>
      <c r="B973" s="490">
        <v>11</v>
      </c>
      <c r="C973" s="486">
        <f t="shared" si="17"/>
        <v>2430</v>
      </c>
      <c r="D973" s="63">
        <v>81</v>
      </c>
      <c r="AZ973" s="189">
        <v>2750.5</v>
      </c>
      <c r="BA973" s="189">
        <v>2763</v>
      </c>
      <c r="BB973" s="189">
        <v>2801</v>
      </c>
      <c r="BC973" s="189">
        <v>2822.5</v>
      </c>
      <c r="BD973" s="189">
        <v>2700</v>
      </c>
      <c r="BE973" s="189">
        <v>2635.5</v>
      </c>
      <c r="BF973" s="189">
        <v>2612</v>
      </c>
      <c r="BG973" s="189">
        <v>2612</v>
      </c>
      <c r="BH973" s="189">
        <v>2612</v>
      </c>
      <c r="BI973" s="189">
        <v>2615</v>
      </c>
      <c r="BJ973" s="189">
        <v>2615</v>
      </c>
      <c r="BK973" s="189">
        <v>2630</v>
      </c>
      <c r="BL973" s="189">
        <v>2650</v>
      </c>
      <c r="BM973" s="189">
        <v>2650</v>
      </c>
      <c r="BN973" s="189">
        <v>2650</v>
      </c>
      <c r="BO973" s="189">
        <v>2650</v>
      </c>
    </row>
    <row r="974" spans="1:67">
      <c r="A974" s="95">
        <v>45652</v>
      </c>
      <c r="C974" s="486">
        <f t="shared" si="17"/>
        <v>0</v>
      </c>
      <c r="AZ974">
        <v>2748</v>
      </c>
      <c r="BA974">
        <v>2778.5</v>
      </c>
      <c r="BB974">
        <v>2801</v>
      </c>
      <c r="BC974">
        <v>2822.5</v>
      </c>
      <c r="BD974">
        <v>2700</v>
      </c>
      <c r="BE974">
        <v>2635.5</v>
      </c>
      <c r="BF974">
        <v>2612</v>
      </c>
      <c r="BG974">
        <v>2612</v>
      </c>
      <c r="BH974">
        <v>2612</v>
      </c>
      <c r="BI974">
        <v>2615</v>
      </c>
      <c r="BJ974">
        <v>2615</v>
      </c>
      <c r="BK974">
        <v>2630</v>
      </c>
      <c r="BL974">
        <v>2650</v>
      </c>
      <c r="BM974">
        <v>2650</v>
      </c>
      <c r="BN974">
        <v>2650</v>
      </c>
      <c r="BO974">
        <v>2650</v>
      </c>
    </row>
    <row r="975" spans="1:67">
      <c r="A975" s="95">
        <v>45653</v>
      </c>
      <c r="B975" s="490">
        <v>10</v>
      </c>
      <c r="C975" s="486">
        <f t="shared" si="17"/>
        <v>3390</v>
      </c>
      <c r="D975" s="63">
        <v>113</v>
      </c>
      <c r="AZ975">
        <v>2748</v>
      </c>
      <c r="BA975">
        <v>2776</v>
      </c>
      <c r="BB975">
        <v>2816</v>
      </c>
      <c r="BC975">
        <v>2822.5</v>
      </c>
      <c r="BD975">
        <v>2700</v>
      </c>
      <c r="BE975">
        <v>2635.5</v>
      </c>
      <c r="BF975">
        <v>2612</v>
      </c>
      <c r="BG975">
        <v>2612</v>
      </c>
      <c r="BH975">
        <v>2612</v>
      </c>
      <c r="BI975">
        <v>2615</v>
      </c>
      <c r="BJ975">
        <v>2615</v>
      </c>
      <c r="BK975">
        <v>2630</v>
      </c>
      <c r="BL975">
        <v>2650</v>
      </c>
      <c r="BM975">
        <v>2650</v>
      </c>
      <c r="BN975">
        <v>2650</v>
      </c>
      <c r="BO975">
        <v>2650</v>
      </c>
    </row>
    <row r="976" spans="1:67">
      <c r="A976" s="95">
        <v>45656</v>
      </c>
      <c r="B976" s="490">
        <v>15</v>
      </c>
      <c r="C976" s="486">
        <f t="shared" si="17"/>
        <v>4440</v>
      </c>
      <c r="D976" s="63">
        <v>148</v>
      </c>
      <c r="AZ976">
        <v>2745.5</v>
      </c>
      <c r="BA976">
        <v>2774</v>
      </c>
      <c r="BB976">
        <v>2816</v>
      </c>
      <c r="BC976">
        <v>2822.5</v>
      </c>
      <c r="BD976">
        <v>2700</v>
      </c>
      <c r="BE976">
        <v>2635.5</v>
      </c>
      <c r="BF976">
        <v>2612</v>
      </c>
      <c r="BG976">
        <v>2612</v>
      </c>
      <c r="BH976">
        <v>2612</v>
      </c>
      <c r="BI976">
        <v>2615</v>
      </c>
      <c r="BJ976">
        <v>2615</v>
      </c>
      <c r="BK976">
        <v>2630</v>
      </c>
      <c r="BL976">
        <v>2650</v>
      </c>
      <c r="BM976">
        <v>2650</v>
      </c>
      <c r="BN976">
        <v>2650</v>
      </c>
      <c r="BO976">
        <v>2650</v>
      </c>
    </row>
    <row r="977" spans="1:67">
      <c r="A977" s="95">
        <v>45657</v>
      </c>
      <c r="B977" s="490">
        <v>25</v>
      </c>
      <c r="C977" s="486">
        <f t="shared" si="17"/>
        <v>12450</v>
      </c>
      <c r="D977" s="63">
        <v>415</v>
      </c>
      <c r="AZ977" s="189">
        <v>2745.5</v>
      </c>
      <c r="BA977" s="189">
        <v>2774</v>
      </c>
      <c r="BB977" s="189">
        <v>2816</v>
      </c>
      <c r="BC977" s="189">
        <v>2822.5</v>
      </c>
      <c r="BD977" s="189">
        <v>2700</v>
      </c>
      <c r="BE977" s="189">
        <v>2635.5</v>
      </c>
      <c r="BF977" s="189">
        <v>2612</v>
      </c>
      <c r="BG977" s="189">
        <v>2612</v>
      </c>
      <c r="BH977" s="189">
        <v>2612</v>
      </c>
      <c r="BI977" s="189">
        <v>2615</v>
      </c>
      <c r="BJ977" s="189">
        <v>2615</v>
      </c>
      <c r="BK977" s="189">
        <v>2630</v>
      </c>
      <c r="BL977" s="189">
        <v>2650</v>
      </c>
      <c r="BM977" s="189">
        <v>2650</v>
      </c>
      <c r="BN977" s="189">
        <v>2650</v>
      </c>
      <c r="BO977" s="189">
        <v>2650</v>
      </c>
    </row>
    <row r="978" spans="1:67">
      <c r="A978" s="95">
        <v>45659</v>
      </c>
      <c r="B978" s="490">
        <v>78</v>
      </c>
      <c r="C978" s="486">
        <f t="shared" si="17"/>
        <v>27480</v>
      </c>
      <c r="D978" s="63">
        <v>916</v>
      </c>
      <c r="BA978">
        <v>2786.5</v>
      </c>
      <c r="BB978">
        <v>2818</v>
      </c>
      <c r="BC978">
        <v>2822.5</v>
      </c>
      <c r="BD978">
        <v>2700</v>
      </c>
      <c r="BE978">
        <v>2635.5</v>
      </c>
      <c r="BF978">
        <v>2632</v>
      </c>
      <c r="BG978">
        <v>2632</v>
      </c>
      <c r="BH978">
        <v>2632</v>
      </c>
      <c r="BI978">
        <v>2615</v>
      </c>
      <c r="BJ978">
        <v>2615</v>
      </c>
      <c r="BK978">
        <v>2630</v>
      </c>
      <c r="BL978">
        <v>2650</v>
      </c>
      <c r="BM978">
        <v>2650</v>
      </c>
      <c r="BN978">
        <v>2650</v>
      </c>
      <c r="BO978">
        <v>2650</v>
      </c>
    </row>
    <row r="979" spans="1:67">
      <c r="A979" s="95">
        <v>45660</v>
      </c>
      <c r="B979" s="490">
        <v>55</v>
      </c>
      <c r="C979" s="486">
        <f t="shared" si="17"/>
        <v>8970</v>
      </c>
      <c r="D979" s="63">
        <v>299</v>
      </c>
      <c r="BA979">
        <v>2786.5</v>
      </c>
      <c r="BB979">
        <v>2820.5</v>
      </c>
      <c r="BC979">
        <v>2825</v>
      </c>
      <c r="BD979">
        <v>2705</v>
      </c>
      <c r="BE979">
        <v>2635.5</v>
      </c>
      <c r="BF979">
        <v>2632</v>
      </c>
      <c r="BG979">
        <v>2632</v>
      </c>
      <c r="BH979">
        <v>2632</v>
      </c>
      <c r="BI979">
        <v>2730.5</v>
      </c>
      <c r="BJ979">
        <v>2736</v>
      </c>
      <c r="BK979">
        <v>2750</v>
      </c>
      <c r="BL979">
        <v>2755</v>
      </c>
      <c r="BM979">
        <v>2754.5</v>
      </c>
      <c r="BN979">
        <v>2755</v>
      </c>
      <c r="BO979">
        <v>2753</v>
      </c>
    </row>
    <row r="980" spans="1:67">
      <c r="A980" s="95">
        <v>45663</v>
      </c>
      <c r="B980" s="490">
        <v>55</v>
      </c>
      <c r="C980" s="486">
        <f t="shared" si="17"/>
        <v>8970</v>
      </c>
      <c r="D980" s="63">
        <v>299</v>
      </c>
      <c r="BA980">
        <v>2797.5</v>
      </c>
      <c r="BB980">
        <v>2837</v>
      </c>
      <c r="BC980">
        <v>2825</v>
      </c>
      <c r="BD980">
        <v>2705</v>
      </c>
      <c r="BE980">
        <v>2635.5</v>
      </c>
      <c r="BF980">
        <v>2632</v>
      </c>
      <c r="BG980">
        <v>2632</v>
      </c>
      <c r="BH980">
        <v>2632</v>
      </c>
      <c r="BI980">
        <v>2730.5</v>
      </c>
      <c r="BJ980">
        <v>2736</v>
      </c>
      <c r="BK980">
        <v>2750</v>
      </c>
      <c r="BL980">
        <v>2755</v>
      </c>
      <c r="BM980">
        <v>2754.5</v>
      </c>
      <c r="BN980">
        <v>2755</v>
      </c>
      <c r="BO980">
        <v>2753</v>
      </c>
    </row>
    <row r="981" spans="1:67">
      <c r="A981" s="95">
        <v>45664</v>
      </c>
      <c r="B981" s="490">
        <v>32</v>
      </c>
      <c r="C981" s="486">
        <f t="shared" si="17"/>
        <v>2910</v>
      </c>
      <c r="D981" s="63">
        <v>97</v>
      </c>
      <c r="BA981">
        <v>2815</v>
      </c>
      <c r="BB981">
        <v>2841</v>
      </c>
      <c r="BC981">
        <v>2825</v>
      </c>
      <c r="BD981">
        <v>2705</v>
      </c>
      <c r="BE981">
        <v>2635.5</v>
      </c>
      <c r="BF981">
        <v>2632</v>
      </c>
      <c r="BG981">
        <v>2632</v>
      </c>
      <c r="BH981">
        <v>2632</v>
      </c>
      <c r="BI981">
        <v>2730.5</v>
      </c>
      <c r="BJ981">
        <v>2736</v>
      </c>
      <c r="BK981">
        <v>2750</v>
      </c>
      <c r="BL981">
        <v>2755</v>
      </c>
      <c r="BM981">
        <v>2754.5</v>
      </c>
      <c r="BN981">
        <v>2755</v>
      </c>
      <c r="BO981">
        <v>2753</v>
      </c>
    </row>
    <row r="982" spans="1:67">
      <c r="A982" s="95">
        <v>45665</v>
      </c>
      <c r="B982" s="490">
        <v>75</v>
      </c>
      <c r="C982" s="486">
        <f t="shared" si="17"/>
        <v>29730</v>
      </c>
      <c r="D982" s="63">
        <v>991</v>
      </c>
      <c r="BA982">
        <v>2858</v>
      </c>
      <c r="BB982">
        <v>2863.5</v>
      </c>
      <c r="BC982">
        <v>2868</v>
      </c>
      <c r="BD982">
        <v>2775</v>
      </c>
      <c r="BE982">
        <v>2635.5</v>
      </c>
      <c r="BF982">
        <v>2650</v>
      </c>
      <c r="BG982">
        <v>2650</v>
      </c>
      <c r="BH982">
        <v>2650</v>
      </c>
      <c r="BI982">
        <v>2730.5</v>
      </c>
      <c r="BJ982">
        <v>2775</v>
      </c>
      <c r="BK982">
        <v>2785</v>
      </c>
      <c r="BL982">
        <v>2795</v>
      </c>
      <c r="BM982">
        <v>2754.5</v>
      </c>
      <c r="BN982">
        <v>2755</v>
      </c>
      <c r="BO982">
        <v>2753</v>
      </c>
    </row>
    <row r="983" spans="1:67">
      <c r="A983" s="95">
        <v>45666</v>
      </c>
      <c r="B983" s="490">
        <v>11</v>
      </c>
      <c r="C983" s="486">
        <f t="shared" si="17"/>
        <v>750</v>
      </c>
      <c r="D983" s="63">
        <v>25</v>
      </c>
      <c r="BA983">
        <v>2858</v>
      </c>
      <c r="BB983">
        <v>2866.5</v>
      </c>
      <c r="BC983">
        <v>2868</v>
      </c>
      <c r="BD983">
        <v>2775</v>
      </c>
      <c r="BE983">
        <v>2635.5</v>
      </c>
      <c r="BF983">
        <v>2650</v>
      </c>
      <c r="BG983">
        <v>2650</v>
      </c>
      <c r="BH983">
        <v>2650</v>
      </c>
      <c r="BI983">
        <v>2730.5</v>
      </c>
      <c r="BJ983">
        <v>2775</v>
      </c>
      <c r="BK983">
        <v>2785</v>
      </c>
      <c r="BL983">
        <v>2795</v>
      </c>
      <c r="BM983">
        <v>2754.5</v>
      </c>
      <c r="BN983">
        <v>2755</v>
      </c>
      <c r="BO983">
        <v>2753</v>
      </c>
    </row>
    <row r="984" spans="1:67">
      <c r="A984" s="95">
        <v>45667</v>
      </c>
      <c r="B984" s="490">
        <v>69</v>
      </c>
      <c r="C984" s="486">
        <f t="shared" si="17"/>
        <v>24990</v>
      </c>
      <c r="D984" s="63">
        <v>833</v>
      </c>
      <c r="BA984">
        <v>2858</v>
      </c>
      <c r="BB984">
        <v>2866.5</v>
      </c>
      <c r="BC984">
        <v>2868</v>
      </c>
      <c r="BD984">
        <v>2775</v>
      </c>
      <c r="BE984">
        <v>2635.5</v>
      </c>
      <c r="BF984">
        <v>2650</v>
      </c>
      <c r="BG984">
        <v>2650</v>
      </c>
      <c r="BH984">
        <v>2650</v>
      </c>
      <c r="BI984">
        <v>2730.5</v>
      </c>
      <c r="BJ984">
        <v>2775</v>
      </c>
      <c r="BK984">
        <v>2785</v>
      </c>
      <c r="BL984">
        <v>2795</v>
      </c>
      <c r="BM984">
        <v>2754.5</v>
      </c>
      <c r="BN984">
        <v>2755</v>
      </c>
      <c r="BO984">
        <v>2753</v>
      </c>
    </row>
    <row r="985" spans="1:67">
      <c r="A985" s="95">
        <v>45670</v>
      </c>
      <c r="B985" s="490">
        <v>40</v>
      </c>
      <c r="C985" s="486">
        <f t="shared" si="17"/>
        <v>23880</v>
      </c>
      <c r="D985" s="63">
        <v>796</v>
      </c>
      <c r="BA985">
        <v>2858</v>
      </c>
      <c r="BB985">
        <v>2884.5</v>
      </c>
      <c r="BC985">
        <v>2868</v>
      </c>
      <c r="BD985">
        <v>2775</v>
      </c>
      <c r="BE985">
        <v>2635.5</v>
      </c>
      <c r="BF985">
        <v>2650</v>
      </c>
      <c r="BG985">
        <v>2650</v>
      </c>
      <c r="BH985">
        <v>2650</v>
      </c>
      <c r="BI985">
        <v>2730.5</v>
      </c>
      <c r="BJ985">
        <v>2775</v>
      </c>
      <c r="BK985">
        <v>2785</v>
      </c>
      <c r="BL985">
        <v>2795</v>
      </c>
      <c r="BM985">
        <v>2754.5</v>
      </c>
      <c r="BN985">
        <v>2755</v>
      </c>
      <c r="BO985">
        <v>2753</v>
      </c>
    </row>
    <row r="986" spans="1:67">
      <c r="A986" s="95">
        <v>45671</v>
      </c>
      <c r="B986" s="490">
        <v>35</v>
      </c>
      <c r="C986" s="486">
        <f t="shared" si="17"/>
        <v>18060</v>
      </c>
      <c r="D986" s="63">
        <v>602</v>
      </c>
      <c r="BA986">
        <v>2858</v>
      </c>
      <c r="BB986">
        <v>2879.5</v>
      </c>
      <c r="BC986">
        <v>2868</v>
      </c>
      <c r="BD986">
        <v>2775</v>
      </c>
      <c r="BE986">
        <v>2635.5</v>
      </c>
      <c r="BF986">
        <v>2650</v>
      </c>
      <c r="BG986">
        <v>2650</v>
      </c>
      <c r="BH986">
        <v>2650</v>
      </c>
      <c r="BI986">
        <v>2740</v>
      </c>
      <c r="BJ986">
        <v>2775</v>
      </c>
      <c r="BK986">
        <v>2785</v>
      </c>
      <c r="BL986">
        <v>2795</v>
      </c>
      <c r="BM986">
        <v>2790</v>
      </c>
      <c r="BN986">
        <v>2790</v>
      </c>
      <c r="BO986">
        <v>2790</v>
      </c>
    </row>
    <row r="987" spans="1:67">
      <c r="A987" s="95">
        <v>45672</v>
      </c>
      <c r="B987" s="490">
        <v>41</v>
      </c>
      <c r="C987" s="486">
        <f t="shared" si="17"/>
        <v>5460</v>
      </c>
      <c r="D987" s="63">
        <v>182</v>
      </c>
      <c r="BA987">
        <v>2882.5</v>
      </c>
      <c r="BB987">
        <v>2879.5</v>
      </c>
      <c r="BC987">
        <v>2868</v>
      </c>
      <c r="BD987">
        <v>2775</v>
      </c>
      <c r="BE987">
        <v>2635.5</v>
      </c>
      <c r="BF987">
        <v>2680</v>
      </c>
      <c r="BG987">
        <v>2700</v>
      </c>
      <c r="BH987">
        <v>2705</v>
      </c>
      <c r="BI987">
        <v>2795</v>
      </c>
      <c r="BJ987">
        <v>2815</v>
      </c>
      <c r="BK987">
        <v>2820</v>
      </c>
      <c r="BL987">
        <v>2795</v>
      </c>
      <c r="BM987">
        <v>2790</v>
      </c>
      <c r="BN987">
        <v>2790</v>
      </c>
      <c r="BO987">
        <v>2790</v>
      </c>
    </row>
    <row r="988" spans="1:67">
      <c r="A988" s="95">
        <v>45673</v>
      </c>
      <c r="B988" s="490">
        <v>33</v>
      </c>
      <c r="C988" s="486">
        <f t="shared" si="17"/>
        <v>20850</v>
      </c>
      <c r="D988" s="63">
        <v>695</v>
      </c>
      <c r="BA988">
        <v>2882.5</v>
      </c>
      <c r="BB988">
        <v>2892</v>
      </c>
      <c r="BC988">
        <v>2925</v>
      </c>
      <c r="BD988">
        <v>2775</v>
      </c>
      <c r="BE988">
        <v>2635.5</v>
      </c>
      <c r="BF988">
        <v>2680</v>
      </c>
      <c r="BG988">
        <v>2700</v>
      </c>
      <c r="BH988">
        <v>2705</v>
      </c>
      <c r="BI988">
        <v>2795</v>
      </c>
      <c r="BJ988">
        <v>2815</v>
      </c>
      <c r="BK988">
        <v>2820</v>
      </c>
      <c r="BL988">
        <v>2795</v>
      </c>
      <c r="BM988">
        <v>2790</v>
      </c>
      <c r="BN988">
        <v>2790</v>
      </c>
      <c r="BO988">
        <v>2790</v>
      </c>
    </row>
    <row r="989" spans="1:67">
      <c r="A989" s="95">
        <v>45674</v>
      </c>
      <c r="C989" s="486">
        <f t="shared" si="17"/>
        <v>0</v>
      </c>
      <c r="BA989">
        <v>2905</v>
      </c>
      <c r="BB989">
        <v>2905</v>
      </c>
      <c r="BC989">
        <v>2925</v>
      </c>
      <c r="BD989">
        <v>2775</v>
      </c>
      <c r="BE989">
        <v>2635.5</v>
      </c>
      <c r="BF989">
        <v>2680</v>
      </c>
      <c r="BG989">
        <v>2700</v>
      </c>
      <c r="BH989">
        <v>2705</v>
      </c>
      <c r="BI989">
        <v>2795</v>
      </c>
      <c r="BJ989">
        <v>2815</v>
      </c>
      <c r="BK989">
        <v>2820</v>
      </c>
      <c r="BL989">
        <v>2795</v>
      </c>
      <c r="BM989">
        <v>2790</v>
      </c>
      <c r="BN989">
        <v>2790</v>
      </c>
      <c r="BO989">
        <v>2790</v>
      </c>
    </row>
    <row r="990" spans="1:67">
      <c r="A990" s="95">
        <v>45677</v>
      </c>
      <c r="B990" s="490">
        <v>32</v>
      </c>
      <c r="C990" s="486">
        <f t="shared" si="17"/>
        <v>12270</v>
      </c>
      <c r="D990" s="63">
        <v>409</v>
      </c>
      <c r="BA990">
        <v>2902.5</v>
      </c>
      <c r="BB990">
        <v>2908</v>
      </c>
      <c r="BC990">
        <v>2925</v>
      </c>
      <c r="BD990">
        <v>2775</v>
      </c>
      <c r="BE990">
        <v>2635.5</v>
      </c>
      <c r="BF990">
        <v>2680</v>
      </c>
      <c r="BG990">
        <v>2700</v>
      </c>
      <c r="BH990">
        <v>2705</v>
      </c>
      <c r="BI990">
        <v>2795</v>
      </c>
      <c r="BJ990">
        <v>2815</v>
      </c>
      <c r="BK990">
        <v>2820</v>
      </c>
      <c r="BL990">
        <v>2795</v>
      </c>
      <c r="BM990">
        <v>2790</v>
      </c>
      <c r="BN990">
        <v>2790</v>
      </c>
      <c r="BO990">
        <v>2790</v>
      </c>
    </row>
    <row r="991" spans="1:67">
      <c r="A991" s="95">
        <v>45678</v>
      </c>
      <c r="B991" s="490">
        <v>10</v>
      </c>
      <c r="C991" s="486">
        <f t="shared" si="17"/>
        <v>1710</v>
      </c>
      <c r="D991" s="63">
        <v>57</v>
      </c>
      <c r="BA991">
        <v>2903</v>
      </c>
      <c r="BB991">
        <v>2913</v>
      </c>
      <c r="BC991">
        <v>2925</v>
      </c>
      <c r="BD991">
        <v>2775</v>
      </c>
      <c r="BE991">
        <v>2635.5</v>
      </c>
      <c r="BF991">
        <v>2680</v>
      </c>
      <c r="BG991">
        <v>2700</v>
      </c>
      <c r="BH991">
        <v>2705</v>
      </c>
      <c r="BI991">
        <v>2795</v>
      </c>
      <c r="BJ991">
        <v>2815</v>
      </c>
      <c r="BK991">
        <v>2820</v>
      </c>
      <c r="BL991">
        <v>2795</v>
      </c>
      <c r="BM991">
        <v>2790</v>
      </c>
      <c r="BN991">
        <v>2790</v>
      </c>
      <c r="BO991">
        <v>2790</v>
      </c>
    </row>
    <row r="992" spans="1:67">
      <c r="A992" s="95">
        <v>45679</v>
      </c>
      <c r="B992" s="490">
        <v>26</v>
      </c>
      <c r="C992" s="486">
        <f t="shared" si="17"/>
        <v>17370</v>
      </c>
      <c r="D992" s="63">
        <v>579</v>
      </c>
      <c r="BA992">
        <v>2903</v>
      </c>
      <c r="BB992">
        <v>2920</v>
      </c>
      <c r="BC992">
        <v>2925</v>
      </c>
      <c r="BD992">
        <v>2775</v>
      </c>
      <c r="BE992">
        <v>2635.5</v>
      </c>
      <c r="BF992">
        <v>2680</v>
      </c>
      <c r="BG992">
        <v>2700</v>
      </c>
      <c r="BH992">
        <v>2705</v>
      </c>
      <c r="BI992">
        <v>2795</v>
      </c>
      <c r="BJ992">
        <v>2815</v>
      </c>
      <c r="BK992">
        <v>2820</v>
      </c>
      <c r="BL992">
        <v>2795</v>
      </c>
      <c r="BM992">
        <v>2790</v>
      </c>
      <c r="BN992">
        <v>2790</v>
      </c>
      <c r="BO992">
        <v>2790</v>
      </c>
    </row>
    <row r="993" spans="1:67">
      <c r="A993" s="95">
        <v>45680</v>
      </c>
      <c r="B993" s="490">
        <v>7</v>
      </c>
      <c r="C993" s="486">
        <f t="shared" si="17"/>
        <v>3270</v>
      </c>
      <c r="D993" s="63">
        <v>109</v>
      </c>
      <c r="BA993">
        <v>2903</v>
      </c>
      <c r="BB993">
        <v>2915.5</v>
      </c>
      <c r="BC993">
        <v>2925</v>
      </c>
      <c r="BD993">
        <v>2775</v>
      </c>
      <c r="BE993">
        <v>2635.5</v>
      </c>
      <c r="BF993">
        <v>2680</v>
      </c>
      <c r="BG993">
        <v>2700</v>
      </c>
      <c r="BH993">
        <v>2705</v>
      </c>
      <c r="BI993">
        <v>2795</v>
      </c>
      <c r="BJ993">
        <v>2815</v>
      </c>
      <c r="BK993">
        <v>2820</v>
      </c>
      <c r="BL993">
        <v>2795</v>
      </c>
      <c r="BM993">
        <v>2790</v>
      </c>
      <c r="BN993">
        <v>2790</v>
      </c>
      <c r="BO993">
        <v>2790</v>
      </c>
    </row>
    <row r="994" spans="1:67">
      <c r="A994" s="95">
        <v>45681</v>
      </c>
      <c r="C994" s="486">
        <f t="shared" si="17"/>
        <v>0</v>
      </c>
      <c r="BA994">
        <v>2903</v>
      </c>
      <c r="BB994">
        <v>2924</v>
      </c>
      <c r="BC994">
        <v>2925</v>
      </c>
      <c r="BD994">
        <v>2775</v>
      </c>
      <c r="BE994">
        <v>2635.5</v>
      </c>
      <c r="BF994">
        <v>2680</v>
      </c>
      <c r="BG994">
        <v>2700</v>
      </c>
      <c r="BH994">
        <v>2705</v>
      </c>
      <c r="BI994">
        <v>2795</v>
      </c>
      <c r="BJ994">
        <v>2815</v>
      </c>
      <c r="BK994">
        <v>2820</v>
      </c>
      <c r="BL994">
        <v>2795</v>
      </c>
      <c r="BM994">
        <v>2790</v>
      </c>
      <c r="BN994">
        <v>2790</v>
      </c>
      <c r="BO994">
        <v>2790</v>
      </c>
    </row>
    <row r="995" spans="1:67">
      <c r="A995" s="95">
        <v>45684</v>
      </c>
      <c r="B995" s="490">
        <v>23</v>
      </c>
      <c r="C995" s="486">
        <f t="shared" si="17"/>
        <v>5010</v>
      </c>
      <c r="D995" s="63">
        <v>167</v>
      </c>
      <c r="BA995">
        <v>2923.5</v>
      </c>
      <c r="BB995">
        <v>2922.5</v>
      </c>
      <c r="BC995">
        <v>2935.5</v>
      </c>
      <c r="BD995">
        <v>2775</v>
      </c>
      <c r="BE995">
        <v>2635.5</v>
      </c>
      <c r="BF995">
        <v>2680</v>
      </c>
      <c r="BG995">
        <v>2700</v>
      </c>
      <c r="BH995">
        <v>2705</v>
      </c>
      <c r="BI995">
        <v>2795</v>
      </c>
      <c r="BJ995">
        <v>2815</v>
      </c>
      <c r="BK995">
        <v>2820</v>
      </c>
      <c r="BL995">
        <v>2795</v>
      </c>
      <c r="BM995">
        <v>2790</v>
      </c>
      <c r="BN995">
        <v>2790</v>
      </c>
      <c r="BO995">
        <v>2790</v>
      </c>
    </row>
    <row r="996" spans="1:67">
      <c r="A996" s="95">
        <v>45685</v>
      </c>
      <c r="B996" s="490">
        <v>4</v>
      </c>
      <c r="C996" s="486">
        <f t="shared" si="17"/>
        <v>1650</v>
      </c>
      <c r="D996" s="63">
        <v>55</v>
      </c>
      <c r="BA996">
        <v>2898</v>
      </c>
      <c r="BB996">
        <v>2922.5</v>
      </c>
      <c r="BC996">
        <v>2933.5</v>
      </c>
      <c r="BD996">
        <v>2775</v>
      </c>
      <c r="BE996">
        <v>2635.5</v>
      </c>
      <c r="BF996">
        <v>2680</v>
      </c>
      <c r="BG996">
        <v>2700</v>
      </c>
      <c r="BH996">
        <v>2705</v>
      </c>
      <c r="BI996">
        <v>2795</v>
      </c>
      <c r="BJ996">
        <v>2815</v>
      </c>
      <c r="BK996">
        <v>2820</v>
      </c>
      <c r="BL996">
        <v>2795</v>
      </c>
      <c r="BM996">
        <v>2790</v>
      </c>
      <c r="BN996">
        <v>2790</v>
      </c>
      <c r="BO996">
        <v>2790</v>
      </c>
    </row>
    <row r="997" spans="1:67">
      <c r="A997" s="95">
        <v>45686</v>
      </c>
      <c r="B997" s="490">
        <v>27</v>
      </c>
      <c r="C997" s="486">
        <f t="shared" si="17"/>
        <v>16500</v>
      </c>
      <c r="D997" s="63">
        <v>550</v>
      </c>
      <c r="BA997">
        <v>2908.5</v>
      </c>
      <c r="BB997">
        <v>2927</v>
      </c>
      <c r="BC997">
        <v>2940</v>
      </c>
      <c r="BD997">
        <v>2775</v>
      </c>
      <c r="BE997">
        <v>2635.5</v>
      </c>
      <c r="BF997">
        <v>2680</v>
      </c>
      <c r="BG997">
        <v>2700</v>
      </c>
      <c r="BH997">
        <v>2705</v>
      </c>
      <c r="BI997">
        <v>2795</v>
      </c>
      <c r="BJ997">
        <v>2815</v>
      </c>
      <c r="BK997">
        <v>2820</v>
      </c>
      <c r="BL997">
        <v>2795</v>
      </c>
      <c r="BM997">
        <v>2790</v>
      </c>
      <c r="BN997">
        <v>2790</v>
      </c>
      <c r="BO997">
        <v>2790</v>
      </c>
    </row>
    <row r="998" spans="1:67">
      <c r="A998" s="95">
        <v>45687</v>
      </c>
      <c r="B998" s="490">
        <v>16</v>
      </c>
      <c r="C998" s="486">
        <f t="shared" si="17"/>
        <v>6570</v>
      </c>
      <c r="D998" s="63">
        <v>219</v>
      </c>
      <c r="BA998">
        <v>2925.5</v>
      </c>
      <c r="BB998">
        <v>2935</v>
      </c>
      <c r="BC998">
        <v>2940</v>
      </c>
      <c r="BD998">
        <v>2775</v>
      </c>
      <c r="BE998">
        <v>2635.5</v>
      </c>
      <c r="BF998">
        <v>2680</v>
      </c>
      <c r="BG998">
        <v>2700</v>
      </c>
      <c r="BH998">
        <v>2705</v>
      </c>
      <c r="BI998">
        <v>2795</v>
      </c>
      <c r="BJ998">
        <v>2815</v>
      </c>
      <c r="BK998">
        <v>2820</v>
      </c>
      <c r="BL998">
        <v>2795</v>
      </c>
      <c r="BM998">
        <v>2790</v>
      </c>
      <c r="BN998">
        <v>2790</v>
      </c>
      <c r="BO998">
        <v>2790</v>
      </c>
    </row>
    <row r="999" spans="1:67">
      <c r="A999" s="95">
        <v>45688</v>
      </c>
      <c r="B999" s="490">
        <v>58</v>
      </c>
      <c r="C999" s="486">
        <f t="shared" si="17"/>
        <v>14250</v>
      </c>
      <c r="D999" s="63">
        <v>475</v>
      </c>
      <c r="BA999" s="28">
        <v>2929.5</v>
      </c>
      <c r="BB999">
        <v>2977.5</v>
      </c>
      <c r="BC999">
        <v>2947.5</v>
      </c>
      <c r="BD999">
        <v>2775</v>
      </c>
      <c r="BE999">
        <v>2635.5</v>
      </c>
      <c r="BF999">
        <v>2680</v>
      </c>
      <c r="BG999">
        <v>2700</v>
      </c>
      <c r="BH999">
        <v>2705</v>
      </c>
      <c r="BI999">
        <v>2795</v>
      </c>
      <c r="BJ999">
        <v>2815</v>
      </c>
      <c r="BK999">
        <v>2820</v>
      </c>
      <c r="BL999">
        <v>2795</v>
      </c>
      <c r="BM999">
        <v>2790</v>
      </c>
      <c r="BN999">
        <v>2790</v>
      </c>
      <c r="BO999">
        <v>2790</v>
      </c>
    </row>
    <row r="1000" spans="1:67">
      <c r="A1000" s="95">
        <v>45691</v>
      </c>
      <c r="B1000" s="490">
        <v>29</v>
      </c>
      <c r="C1000" s="486">
        <f t="shared" si="17"/>
        <v>6300</v>
      </c>
      <c r="D1000" s="63">
        <v>210</v>
      </c>
      <c r="BB1000">
        <v>2986</v>
      </c>
      <c r="BC1000">
        <v>2954</v>
      </c>
      <c r="BD1000">
        <v>2775</v>
      </c>
      <c r="BE1000">
        <v>2730</v>
      </c>
      <c r="BF1000">
        <v>2680</v>
      </c>
      <c r="BG1000">
        <v>2700</v>
      </c>
      <c r="BH1000">
        <v>2705</v>
      </c>
      <c r="BI1000">
        <v>2795</v>
      </c>
      <c r="BJ1000">
        <v>2815</v>
      </c>
      <c r="BK1000">
        <v>2820</v>
      </c>
      <c r="BL1000">
        <v>2795</v>
      </c>
      <c r="BM1000">
        <v>2790</v>
      </c>
      <c r="BN1000">
        <v>2790</v>
      </c>
      <c r="BO1000">
        <v>2790</v>
      </c>
    </row>
    <row r="1001" spans="1:67">
      <c r="A1001" s="95">
        <v>45692</v>
      </c>
      <c r="B1001" s="490">
        <v>33</v>
      </c>
      <c r="C1001" s="486">
        <f t="shared" si="17"/>
        <v>8010</v>
      </c>
      <c r="D1001" s="63">
        <v>267</v>
      </c>
      <c r="BB1001">
        <v>2986</v>
      </c>
      <c r="BC1001">
        <v>2954</v>
      </c>
      <c r="BD1001">
        <v>2775</v>
      </c>
      <c r="BE1001">
        <v>2730</v>
      </c>
      <c r="BF1001">
        <v>2680</v>
      </c>
      <c r="BG1001">
        <v>2700</v>
      </c>
      <c r="BH1001">
        <v>2705</v>
      </c>
      <c r="BI1001">
        <v>2785.5</v>
      </c>
      <c r="BJ1001">
        <v>2815</v>
      </c>
      <c r="BK1001">
        <v>2820</v>
      </c>
      <c r="BL1001">
        <v>2795</v>
      </c>
      <c r="BM1001">
        <v>2790</v>
      </c>
      <c r="BN1001">
        <v>2790</v>
      </c>
      <c r="BO1001">
        <v>2790</v>
      </c>
    </row>
    <row r="1002" spans="1:67">
      <c r="A1002" s="95">
        <v>45693</v>
      </c>
      <c r="B1002" s="490">
        <v>16</v>
      </c>
      <c r="C1002" s="486">
        <f t="shared" si="17"/>
        <v>8550</v>
      </c>
      <c r="D1002" s="63">
        <v>285</v>
      </c>
      <c r="BB1002">
        <v>2986</v>
      </c>
      <c r="BC1002">
        <v>2954</v>
      </c>
      <c r="BD1002">
        <v>2775</v>
      </c>
      <c r="BE1002">
        <v>2730</v>
      </c>
      <c r="BF1002">
        <v>2680</v>
      </c>
      <c r="BG1002">
        <v>2700</v>
      </c>
      <c r="BH1002">
        <v>2705</v>
      </c>
      <c r="BI1002">
        <v>2785.5</v>
      </c>
      <c r="BJ1002">
        <v>2815</v>
      </c>
      <c r="BK1002">
        <v>2820</v>
      </c>
      <c r="BL1002">
        <v>2795</v>
      </c>
      <c r="BM1002">
        <v>2790</v>
      </c>
      <c r="BN1002">
        <v>2790</v>
      </c>
      <c r="BO1002">
        <v>2790</v>
      </c>
    </row>
    <row r="1003" spans="1:67">
      <c r="A1003" s="95">
        <v>45694</v>
      </c>
      <c r="B1003" s="490">
        <v>16</v>
      </c>
      <c r="C1003" s="486">
        <f t="shared" si="17"/>
        <v>3750</v>
      </c>
      <c r="D1003" s="63">
        <v>125</v>
      </c>
      <c r="BB1003">
        <v>2986</v>
      </c>
      <c r="BC1003">
        <v>2954</v>
      </c>
      <c r="BD1003">
        <v>2775</v>
      </c>
      <c r="BE1003">
        <v>2730</v>
      </c>
      <c r="BF1003">
        <v>2684.5</v>
      </c>
      <c r="BG1003">
        <v>2686.5</v>
      </c>
      <c r="BH1003">
        <v>2685.5</v>
      </c>
      <c r="BI1003">
        <v>2725</v>
      </c>
      <c r="BJ1003">
        <v>2815</v>
      </c>
      <c r="BK1003">
        <v>2820</v>
      </c>
      <c r="BL1003">
        <v>2795</v>
      </c>
      <c r="BM1003">
        <v>2790</v>
      </c>
      <c r="BN1003">
        <v>2790</v>
      </c>
      <c r="BO1003">
        <v>2790</v>
      </c>
    </row>
    <row r="1004" spans="1:67">
      <c r="A1004" s="95">
        <v>45695</v>
      </c>
      <c r="B1004" s="490">
        <v>38</v>
      </c>
      <c r="C1004" s="486">
        <f t="shared" si="17"/>
        <v>5730</v>
      </c>
      <c r="D1004" s="63">
        <v>191</v>
      </c>
      <c r="BB1004">
        <v>2974</v>
      </c>
      <c r="BC1004">
        <v>2946</v>
      </c>
      <c r="BD1004">
        <v>2775</v>
      </c>
      <c r="BE1004">
        <v>2730</v>
      </c>
      <c r="BF1004">
        <v>2684.5</v>
      </c>
      <c r="BG1004">
        <v>2686.5</v>
      </c>
      <c r="BH1004">
        <v>2685.5</v>
      </c>
      <c r="BI1004">
        <v>2720</v>
      </c>
      <c r="BJ1004">
        <v>2815</v>
      </c>
      <c r="BK1004">
        <v>2820</v>
      </c>
      <c r="BL1004">
        <v>2780</v>
      </c>
      <c r="BM1004">
        <v>2790</v>
      </c>
      <c r="BN1004">
        <v>2790</v>
      </c>
      <c r="BO1004">
        <v>2790</v>
      </c>
    </row>
    <row r="1005" spans="1:67">
      <c r="A1005" s="95">
        <v>45698</v>
      </c>
      <c r="B1005" s="490">
        <v>12</v>
      </c>
      <c r="C1005" s="486">
        <f t="shared" si="17"/>
        <v>19110</v>
      </c>
      <c r="D1005" s="63">
        <v>637</v>
      </c>
      <c r="BB1005">
        <v>2972</v>
      </c>
      <c r="BC1005">
        <v>2946</v>
      </c>
      <c r="BD1005">
        <v>2775</v>
      </c>
      <c r="BE1005">
        <v>2730</v>
      </c>
      <c r="BF1005">
        <v>2680.5</v>
      </c>
      <c r="BG1005">
        <v>2680</v>
      </c>
      <c r="BH1005">
        <v>2680</v>
      </c>
      <c r="BI1005">
        <v>2720</v>
      </c>
      <c r="BJ1005">
        <v>2815</v>
      </c>
      <c r="BK1005">
        <v>2820</v>
      </c>
      <c r="BL1005">
        <v>2780</v>
      </c>
      <c r="BM1005">
        <v>2790</v>
      </c>
      <c r="BN1005">
        <v>2790</v>
      </c>
      <c r="BO1005">
        <v>2790</v>
      </c>
    </row>
    <row r="1006" spans="1:67">
      <c r="A1006" s="95">
        <v>45699</v>
      </c>
      <c r="B1006" s="490">
        <v>3</v>
      </c>
      <c r="C1006" s="486">
        <f t="shared" si="17"/>
        <v>660</v>
      </c>
      <c r="D1006" s="63">
        <v>22</v>
      </c>
      <c r="BB1006">
        <v>2972</v>
      </c>
      <c r="BC1006">
        <v>2946</v>
      </c>
      <c r="BD1006">
        <v>2775</v>
      </c>
      <c r="BE1006">
        <v>2730</v>
      </c>
      <c r="BF1006">
        <v>2680.5</v>
      </c>
      <c r="BG1006">
        <v>2680</v>
      </c>
      <c r="BH1006">
        <v>2680</v>
      </c>
      <c r="BI1006">
        <v>2720</v>
      </c>
      <c r="BJ1006">
        <v>2815</v>
      </c>
      <c r="BK1006">
        <v>2820</v>
      </c>
      <c r="BL1006">
        <v>2780</v>
      </c>
      <c r="BM1006">
        <v>2790</v>
      </c>
      <c r="BN1006">
        <v>2790</v>
      </c>
      <c r="BO1006">
        <v>2790</v>
      </c>
    </row>
    <row r="1007" spans="1:67">
      <c r="A1007" s="95">
        <v>45700</v>
      </c>
      <c r="B1007" s="490">
        <v>23</v>
      </c>
      <c r="C1007" s="486">
        <f t="shared" si="17"/>
        <v>5250</v>
      </c>
      <c r="D1007" s="63">
        <v>175</v>
      </c>
      <c r="BB1007">
        <v>2972</v>
      </c>
      <c r="BC1007">
        <v>2942.5</v>
      </c>
      <c r="BD1007">
        <v>2775</v>
      </c>
      <c r="BE1007">
        <v>2730</v>
      </c>
      <c r="BF1007">
        <v>2680.5</v>
      </c>
      <c r="BG1007">
        <v>2680</v>
      </c>
      <c r="BH1007">
        <v>2753</v>
      </c>
      <c r="BI1007">
        <v>2720</v>
      </c>
      <c r="BJ1007">
        <v>2815</v>
      </c>
      <c r="BK1007">
        <v>2820</v>
      </c>
      <c r="BL1007">
        <v>2780</v>
      </c>
      <c r="BM1007">
        <v>2790</v>
      </c>
      <c r="BN1007">
        <v>2790</v>
      </c>
      <c r="BO1007">
        <v>2790</v>
      </c>
    </row>
    <row r="1008" spans="1:67">
      <c r="A1008" s="95">
        <v>45701</v>
      </c>
      <c r="B1008" s="490">
        <v>8</v>
      </c>
      <c r="C1008" s="486">
        <f t="shared" si="17"/>
        <v>4200</v>
      </c>
      <c r="D1008" s="63">
        <v>140</v>
      </c>
      <c r="BB1008">
        <v>2972</v>
      </c>
      <c r="BC1008">
        <v>2942.5</v>
      </c>
      <c r="BD1008">
        <v>2775</v>
      </c>
      <c r="BE1008">
        <v>2730</v>
      </c>
      <c r="BF1008">
        <v>2680.5</v>
      </c>
      <c r="BG1008">
        <v>2680</v>
      </c>
      <c r="BH1008">
        <v>2753</v>
      </c>
      <c r="BI1008">
        <v>2720</v>
      </c>
      <c r="BJ1008">
        <v>2815</v>
      </c>
      <c r="BK1008">
        <v>2820</v>
      </c>
      <c r="BL1008">
        <v>2780</v>
      </c>
      <c r="BM1008">
        <v>2790</v>
      </c>
      <c r="BN1008">
        <v>2790</v>
      </c>
      <c r="BO1008">
        <v>2790</v>
      </c>
    </row>
    <row r="1009" spans="1:68">
      <c r="A1009" s="95">
        <v>45702</v>
      </c>
      <c r="B1009" s="490">
        <v>19</v>
      </c>
      <c r="C1009" s="486">
        <f t="shared" si="17"/>
        <v>3450</v>
      </c>
      <c r="D1009" s="63">
        <v>115</v>
      </c>
      <c r="BB1009">
        <v>2972</v>
      </c>
      <c r="BC1009">
        <v>2942.5</v>
      </c>
      <c r="BD1009">
        <v>2805</v>
      </c>
      <c r="BE1009">
        <v>2730</v>
      </c>
      <c r="BF1009">
        <v>2680.5</v>
      </c>
      <c r="BG1009">
        <v>2680</v>
      </c>
      <c r="BH1009">
        <v>2753</v>
      </c>
      <c r="BI1009">
        <v>2720</v>
      </c>
      <c r="BJ1009">
        <v>2815</v>
      </c>
      <c r="BK1009">
        <v>2820</v>
      </c>
      <c r="BL1009">
        <v>2780</v>
      </c>
      <c r="BM1009">
        <v>2790</v>
      </c>
      <c r="BN1009">
        <v>2790</v>
      </c>
      <c r="BO1009">
        <v>2790</v>
      </c>
    </row>
    <row r="1010" spans="1:68">
      <c r="A1010" s="95">
        <v>45705</v>
      </c>
      <c r="B1010" s="490">
        <v>14</v>
      </c>
      <c r="C1010" s="486">
        <f t="shared" si="17"/>
        <v>2100</v>
      </c>
      <c r="D1010" s="63">
        <v>70</v>
      </c>
      <c r="BB1010">
        <v>2972</v>
      </c>
      <c r="BC1010">
        <v>2942.5</v>
      </c>
      <c r="BD1010">
        <v>2805</v>
      </c>
      <c r="BE1010">
        <v>2730</v>
      </c>
      <c r="BF1010">
        <v>2680.5</v>
      </c>
      <c r="BG1010">
        <v>2680</v>
      </c>
      <c r="BH1010">
        <v>2753</v>
      </c>
      <c r="BI1010">
        <v>2720</v>
      </c>
      <c r="BJ1010">
        <v>2815</v>
      </c>
      <c r="BK1010">
        <v>2820</v>
      </c>
      <c r="BL1010">
        <v>2780</v>
      </c>
      <c r="BM1010">
        <v>2790</v>
      </c>
      <c r="BN1010">
        <v>2790</v>
      </c>
      <c r="BO1010">
        <v>2790</v>
      </c>
    </row>
    <row r="1011" spans="1:68">
      <c r="A1011" s="95">
        <v>45706</v>
      </c>
      <c r="B1011" s="490">
        <v>15</v>
      </c>
      <c r="C1011" s="486">
        <f t="shared" si="17"/>
        <v>6210</v>
      </c>
      <c r="D1011" s="63">
        <v>207</v>
      </c>
      <c r="BB1011">
        <v>2972</v>
      </c>
      <c r="BC1011">
        <v>2942.5</v>
      </c>
      <c r="BD1011">
        <v>2805</v>
      </c>
      <c r="BE1011">
        <v>2730</v>
      </c>
      <c r="BF1011">
        <v>2680.5</v>
      </c>
      <c r="BG1011">
        <v>2680</v>
      </c>
      <c r="BH1011">
        <v>2753</v>
      </c>
      <c r="BI1011">
        <v>2720</v>
      </c>
      <c r="BJ1011">
        <v>2815</v>
      </c>
      <c r="BK1011">
        <v>2820</v>
      </c>
      <c r="BL1011">
        <v>2780</v>
      </c>
      <c r="BM1011">
        <v>2790</v>
      </c>
      <c r="BN1011">
        <v>2790</v>
      </c>
      <c r="BO1011">
        <v>2790</v>
      </c>
    </row>
    <row r="1012" spans="1:68">
      <c r="A1012" s="95">
        <v>45707</v>
      </c>
      <c r="B1012" s="490">
        <v>6</v>
      </c>
      <c r="C1012" s="486">
        <f t="shared" si="17"/>
        <v>1890</v>
      </c>
      <c r="D1012" s="63">
        <v>63</v>
      </c>
      <c r="BB1012">
        <v>2969</v>
      </c>
      <c r="BC1012">
        <v>2950</v>
      </c>
      <c r="BD1012">
        <v>2805</v>
      </c>
      <c r="BE1012">
        <v>2730</v>
      </c>
      <c r="BF1012">
        <v>2680.5</v>
      </c>
      <c r="BG1012">
        <v>2680</v>
      </c>
      <c r="BH1012">
        <v>2753</v>
      </c>
      <c r="BI1012">
        <v>2720</v>
      </c>
      <c r="BJ1012">
        <v>2815</v>
      </c>
      <c r="BK1012">
        <v>2820</v>
      </c>
      <c r="BL1012">
        <v>2780</v>
      </c>
      <c r="BM1012">
        <v>2790</v>
      </c>
      <c r="BN1012">
        <v>2790</v>
      </c>
      <c r="BO1012">
        <v>2790</v>
      </c>
    </row>
    <row r="1013" spans="1:68">
      <c r="A1013" s="95">
        <v>45708</v>
      </c>
      <c r="B1013" s="490">
        <v>8</v>
      </c>
      <c r="C1013" s="486">
        <f t="shared" si="17"/>
        <v>3000</v>
      </c>
      <c r="D1013" s="63">
        <v>100</v>
      </c>
      <c r="BB1013">
        <v>2969</v>
      </c>
      <c r="BC1013">
        <v>2960</v>
      </c>
      <c r="BD1013">
        <v>2805</v>
      </c>
      <c r="BE1013">
        <v>2730</v>
      </c>
      <c r="BF1013">
        <v>2680.5</v>
      </c>
      <c r="BG1013">
        <v>2680</v>
      </c>
      <c r="BH1013">
        <v>2753</v>
      </c>
      <c r="BI1013">
        <v>2720</v>
      </c>
      <c r="BJ1013">
        <v>2815</v>
      </c>
      <c r="BK1013">
        <v>2820</v>
      </c>
      <c r="BL1013">
        <v>2780</v>
      </c>
      <c r="BM1013">
        <v>2790</v>
      </c>
      <c r="BN1013">
        <v>2790</v>
      </c>
      <c r="BO1013">
        <v>2790</v>
      </c>
    </row>
    <row r="1014" spans="1:68">
      <c r="A1014" s="95">
        <v>45709</v>
      </c>
      <c r="B1014" s="490">
        <v>34</v>
      </c>
      <c r="C1014" s="486">
        <f t="shared" si="17"/>
        <v>9030</v>
      </c>
      <c r="D1014" s="63">
        <v>301</v>
      </c>
      <c r="BB1014">
        <v>2957</v>
      </c>
      <c r="BC1014">
        <v>2975.5</v>
      </c>
      <c r="BD1014">
        <v>2805</v>
      </c>
      <c r="BE1014">
        <v>2730</v>
      </c>
      <c r="BF1014">
        <v>2680.5</v>
      </c>
      <c r="BG1014">
        <v>2680</v>
      </c>
      <c r="BH1014">
        <v>2738.5</v>
      </c>
      <c r="BI1014">
        <v>2720</v>
      </c>
      <c r="BJ1014">
        <v>2815</v>
      </c>
      <c r="BK1014">
        <v>2820</v>
      </c>
      <c r="BL1014">
        <v>2780</v>
      </c>
      <c r="BM1014">
        <v>2790</v>
      </c>
      <c r="BN1014">
        <v>2790</v>
      </c>
      <c r="BO1014">
        <v>2790</v>
      </c>
    </row>
    <row r="1015" spans="1:68">
      <c r="A1015" s="95">
        <v>45712</v>
      </c>
      <c r="B1015" s="490">
        <v>15</v>
      </c>
      <c r="C1015" s="486">
        <f t="shared" si="17"/>
        <v>3300</v>
      </c>
      <c r="D1015" s="63">
        <v>110</v>
      </c>
      <c r="BB1015">
        <v>2957</v>
      </c>
      <c r="BC1015">
        <v>2975.5</v>
      </c>
      <c r="BD1015">
        <v>2805</v>
      </c>
      <c r="BE1015">
        <v>2730</v>
      </c>
      <c r="BF1015">
        <v>2680.5</v>
      </c>
      <c r="BG1015">
        <v>2680</v>
      </c>
      <c r="BH1015">
        <v>2738.5</v>
      </c>
      <c r="BI1015">
        <v>2720</v>
      </c>
      <c r="BJ1015">
        <v>2815</v>
      </c>
      <c r="BK1015">
        <v>2820</v>
      </c>
      <c r="BL1015">
        <v>2780</v>
      </c>
      <c r="BM1015">
        <v>2790</v>
      </c>
      <c r="BN1015">
        <v>2790</v>
      </c>
      <c r="BO1015">
        <v>2790</v>
      </c>
    </row>
    <row r="1016" spans="1:68">
      <c r="A1016" s="95">
        <v>45713</v>
      </c>
      <c r="B1016" s="490">
        <v>23</v>
      </c>
      <c r="C1016" s="486">
        <f t="shared" si="17"/>
        <v>6840</v>
      </c>
      <c r="D1016" s="63">
        <v>228</v>
      </c>
      <c r="BB1016">
        <v>2957</v>
      </c>
      <c r="BC1016">
        <v>2954.5</v>
      </c>
      <c r="BD1016">
        <v>2805</v>
      </c>
      <c r="BE1016">
        <v>2730</v>
      </c>
      <c r="BF1016">
        <v>2680.5</v>
      </c>
      <c r="BG1016">
        <v>2680</v>
      </c>
      <c r="BH1016">
        <v>2738.5</v>
      </c>
      <c r="BI1016">
        <v>2720</v>
      </c>
      <c r="BJ1016">
        <v>2815</v>
      </c>
      <c r="BK1016">
        <v>2820</v>
      </c>
      <c r="BL1016">
        <v>2780</v>
      </c>
      <c r="BM1016">
        <v>2790</v>
      </c>
      <c r="BN1016">
        <v>2790</v>
      </c>
      <c r="BO1016">
        <v>2790</v>
      </c>
    </row>
    <row r="1017" spans="1:68">
      <c r="A1017" s="95">
        <v>45714</v>
      </c>
      <c r="B1017" s="490">
        <v>20</v>
      </c>
      <c r="C1017" s="486">
        <f t="shared" si="17"/>
        <v>5850</v>
      </c>
      <c r="D1017" s="63">
        <v>195</v>
      </c>
      <c r="BB1017">
        <v>2948.5</v>
      </c>
      <c r="BC1017">
        <v>2954.5</v>
      </c>
      <c r="BD1017">
        <v>2805</v>
      </c>
      <c r="BE1017">
        <v>2730</v>
      </c>
      <c r="BF1017">
        <v>2680.5</v>
      </c>
      <c r="BG1017">
        <v>2680</v>
      </c>
      <c r="BH1017">
        <v>2738.5</v>
      </c>
      <c r="BI1017">
        <v>2720</v>
      </c>
      <c r="BJ1017">
        <v>2815</v>
      </c>
      <c r="BK1017">
        <v>2820</v>
      </c>
      <c r="BL1017">
        <v>2780</v>
      </c>
      <c r="BM1017">
        <v>2790</v>
      </c>
      <c r="BN1017">
        <v>2790</v>
      </c>
      <c r="BO1017">
        <v>2790</v>
      </c>
    </row>
    <row r="1018" spans="1:68">
      <c r="A1018" s="95">
        <v>45715</v>
      </c>
      <c r="B1018" s="490">
        <v>21</v>
      </c>
      <c r="C1018" s="486">
        <f t="shared" si="17"/>
        <v>3240</v>
      </c>
      <c r="D1018" s="63">
        <v>108</v>
      </c>
      <c r="BB1018">
        <v>2943.5</v>
      </c>
      <c r="BC1018">
        <v>2954.5</v>
      </c>
      <c r="BD1018">
        <v>2805</v>
      </c>
      <c r="BE1018">
        <v>2730</v>
      </c>
      <c r="BF1018">
        <v>2680.5</v>
      </c>
      <c r="BG1018">
        <v>2680</v>
      </c>
      <c r="BH1018">
        <v>2738.5</v>
      </c>
      <c r="BI1018">
        <v>2720</v>
      </c>
      <c r="BJ1018">
        <v>2815</v>
      </c>
      <c r="BK1018">
        <v>2820</v>
      </c>
      <c r="BL1018">
        <v>2780</v>
      </c>
      <c r="BM1018">
        <v>2790</v>
      </c>
      <c r="BN1018">
        <v>2790</v>
      </c>
      <c r="BO1018">
        <v>2790</v>
      </c>
    </row>
    <row r="1019" spans="1:68">
      <c r="A1019" s="95">
        <v>45716</v>
      </c>
      <c r="B1019" s="490">
        <v>5</v>
      </c>
      <c r="C1019" s="486">
        <f t="shared" si="17"/>
        <v>960</v>
      </c>
      <c r="D1019" s="63">
        <v>32</v>
      </c>
      <c r="BB1019" s="662">
        <v>2945</v>
      </c>
      <c r="BC1019" s="176">
        <v>2954.5</v>
      </c>
      <c r="BD1019" s="176">
        <v>2805</v>
      </c>
      <c r="BE1019" s="176">
        <v>2730</v>
      </c>
      <c r="BF1019" s="176">
        <v>2680.5</v>
      </c>
      <c r="BG1019" s="176">
        <v>2680</v>
      </c>
      <c r="BH1019" s="176">
        <v>2738.5</v>
      </c>
      <c r="BI1019" s="176">
        <v>2720</v>
      </c>
      <c r="BJ1019" s="176">
        <v>2815</v>
      </c>
      <c r="BK1019" s="176">
        <v>2820</v>
      </c>
      <c r="BL1019" s="176">
        <v>2780</v>
      </c>
      <c r="BM1019" s="176">
        <v>2790</v>
      </c>
      <c r="BN1019" s="176">
        <v>2790</v>
      </c>
      <c r="BO1019" s="176">
        <v>2790</v>
      </c>
    </row>
    <row r="1020" spans="1:68">
      <c r="A1020" s="103">
        <v>45719</v>
      </c>
      <c r="C1020" s="486">
        <f t="shared" si="17"/>
        <v>0</v>
      </c>
      <c r="BC1020" s="189">
        <v>2954.5</v>
      </c>
      <c r="BD1020" s="189">
        <v>2805</v>
      </c>
      <c r="BE1020" s="189">
        <v>2730</v>
      </c>
      <c r="BF1020" s="189">
        <v>2680.5</v>
      </c>
      <c r="BG1020" s="189">
        <v>2680</v>
      </c>
      <c r="BH1020" s="189">
        <v>2738.5</v>
      </c>
      <c r="BI1020" s="189">
        <v>2720</v>
      </c>
      <c r="BJ1020" s="189">
        <v>2815</v>
      </c>
      <c r="BK1020" s="189">
        <v>2820</v>
      </c>
      <c r="BL1020" s="189">
        <v>2780</v>
      </c>
      <c r="BM1020" s="189">
        <v>2790</v>
      </c>
      <c r="BN1020" s="189">
        <v>2790</v>
      </c>
      <c r="BO1020" s="189">
        <v>2790</v>
      </c>
    </row>
    <row r="1021" spans="1:68">
      <c r="A1021" s="103">
        <v>45720</v>
      </c>
      <c r="C1021" s="486">
        <f t="shared" si="17"/>
        <v>0</v>
      </c>
      <c r="BC1021" s="189">
        <v>2954.5</v>
      </c>
      <c r="BD1021" s="189">
        <v>2805</v>
      </c>
      <c r="BE1021" s="189">
        <v>2730</v>
      </c>
      <c r="BF1021" s="189">
        <v>2680.5</v>
      </c>
      <c r="BG1021" s="189">
        <v>2680</v>
      </c>
      <c r="BH1021" s="189">
        <v>2738.5</v>
      </c>
      <c r="BI1021" s="189">
        <v>2720</v>
      </c>
      <c r="BJ1021" s="189">
        <v>2815</v>
      </c>
      <c r="BK1021" s="189">
        <v>2820</v>
      </c>
      <c r="BL1021" s="189">
        <v>2780</v>
      </c>
      <c r="BM1021" s="189">
        <v>2790</v>
      </c>
      <c r="BN1021" s="189">
        <v>2790</v>
      </c>
      <c r="BO1021" s="189">
        <v>2790</v>
      </c>
    </row>
    <row r="1022" spans="1:68">
      <c r="A1022" s="95">
        <v>45721</v>
      </c>
      <c r="B1022" s="490">
        <v>0</v>
      </c>
      <c r="C1022" s="486">
        <f t="shared" si="17"/>
        <v>0</v>
      </c>
      <c r="D1022" s="63">
        <v>0</v>
      </c>
      <c r="BC1022">
        <v>2954.5</v>
      </c>
      <c r="BD1022">
        <v>2805</v>
      </c>
      <c r="BE1022">
        <v>2730</v>
      </c>
      <c r="BF1022">
        <v>2680.5</v>
      </c>
      <c r="BG1022">
        <v>2680</v>
      </c>
      <c r="BH1022">
        <v>2738.5</v>
      </c>
      <c r="BI1022">
        <v>2720</v>
      </c>
      <c r="BJ1022">
        <v>2815</v>
      </c>
      <c r="BK1022">
        <v>2820</v>
      </c>
      <c r="BL1022">
        <v>2780</v>
      </c>
      <c r="BM1022">
        <v>2790</v>
      </c>
      <c r="BN1022">
        <v>2790</v>
      </c>
      <c r="BO1022">
        <v>2790</v>
      </c>
    </row>
    <row r="1023" spans="1:68">
      <c r="A1023" s="95">
        <v>45722</v>
      </c>
      <c r="C1023" s="486">
        <f t="shared" si="17"/>
        <v>0</v>
      </c>
      <c r="BC1023" s="104">
        <v>2954.5</v>
      </c>
      <c r="BD1023" s="104">
        <v>2805</v>
      </c>
      <c r="BE1023" s="104">
        <v>2730</v>
      </c>
      <c r="BF1023" s="104">
        <v>2680.5</v>
      </c>
      <c r="BG1023" s="104">
        <v>2680</v>
      </c>
      <c r="BH1023" s="104">
        <v>2737</v>
      </c>
      <c r="BI1023" s="104">
        <v>2720</v>
      </c>
      <c r="BJ1023" s="104">
        <v>2815</v>
      </c>
      <c r="BK1023" s="104">
        <v>2820</v>
      </c>
      <c r="BL1023" s="104">
        <v>2780</v>
      </c>
      <c r="BM1023" s="104">
        <v>2790</v>
      </c>
      <c r="BN1023" s="104">
        <v>2790</v>
      </c>
      <c r="BO1023" s="104">
        <v>2790</v>
      </c>
      <c r="BP1023" s="104" t="s">
        <v>4318</v>
      </c>
    </row>
    <row r="1024" spans="1:68">
      <c r="A1024" s="95">
        <v>45723</v>
      </c>
      <c r="C1024" s="486">
        <f t="shared" si="17"/>
        <v>0</v>
      </c>
      <c r="BC1024">
        <v>2930</v>
      </c>
      <c r="BD1024">
        <v>2805</v>
      </c>
      <c r="BE1024">
        <v>2730</v>
      </c>
      <c r="BF1024">
        <v>2680.5</v>
      </c>
      <c r="BG1024">
        <v>2680</v>
      </c>
      <c r="BH1024">
        <v>2737</v>
      </c>
      <c r="BI1024">
        <v>2720</v>
      </c>
      <c r="BJ1024">
        <v>2815</v>
      </c>
      <c r="BK1024">
        <v>2820</v>
      </c>
      <c r="BL1024">
        <v>2780</v>
      </c>
      <c r="BM1024">
        <v>2790</v>
      </c>
      <c r="BN1024">
        <v>2790</v>
      </c>
      <c r="BO1024">
        <v>2790</v>
      </c>
    </row>
    <row r="1025" spans="1:67">
      <c r="A1025" s="95">
        <v>45726</v>
      </c>
      <c r="B1025" s="490">
        <v>26</v>
      </c>
      <c r="C1025" s="486">
        <f t="shared" si="17"/>
        <v>16320</v>
      </c>
      <c r="D1025" s="63">
        <v>544</v>
      </c>
      <c r="BC1025">
        <v>2917</v>
      </c>
      <c r="BD1025">
        <v>2805</v>
      </c>
      <c r="BE1025">
        <v>2730</v>
      </c>
      <c r="BF1025">
        <v>2680.5</v>
      </c>
      <c r="BG1025">
        <v>2680</v>
      </c>
      <c r="BH1025">
        <v>2737</v>
      </c>
      <c r="BI1025">
        <v>2720</v>
      </c>
      <c r="BJ1025">
        <v>2815</v>
      </c>
      <c r="BK1025">
        <v>2820</v>
      </c>
      <c r="BL1025">
        <v>2780</v>
      </c>
      <c r="BM1025">
        <v>2790</v>
      </c>
      <c r="BN1025">
        <v>2790</v>
      </c>
      <c r="BO1025">
        <v>2790</v>
      </c>
    </row>
    <row r="1026" spans="1:67">
      <c r="A1026" s="95">
        <v>45727</v>
      </c>
      <c r="B1026" s="490">
        <v>27</v>
      </c>
      <c r="C1026" s="486">
        <f t="shared" si="17"/>
        <v>9600</v>
      </c>
      <c r="D1026" s="63">
        <v>320</v>
      </c>
      <c r="BC1026">
        <v>2911</v>
      </c>
      <c r="BD1026">
        <v>2805</v>
      </c>
      <c r="BE1026">
        <v>2704</v>
      </c>
      <c r="BF1026">
        <v>2675</v>
      </c>
      <c r="BG1026">
        <v>2675</v>
      </c>
      <c r="BH1026">
        <v>2675</v>
      </c>
      <c r="BI1026">
        <v>2710</v>
      </c>
      <c r="BJ1026">
        <v>2815</v>
      </c>
      <c r="BK1026">
        <v>2820</v>
      </c>
      <c r="BL1026">
        <v>2780</v>
      </c>
      <c r="BM1026">
        <v>2790</v>
      </c>
      <c r="BN1026">
        <v>2790</v>
      </c>
      <c r="BO1026">
        <v>2790</v>
      </c>
    </row>
    <row r="1027" spans="1:67">
      <c r="A1027" s="95">
        <v>45728</v>
      </c>
      <c r="B1027" s="490">
        <v>23</v>
      </c>
      <c r="C1027" s="486">
        <f t="shared" si="17"/>
        <v>6150</v>
      </c>
      <c r="D1027" s="63">
        <v>205</v>
      </c>
      <c r="BC1027">
        <v>2911</v>
      </c>
      <c r="BD1027">
        <v>2805</v>
      </c>
      <c r="BE1027">
        <v>2704</v>
      </c>
      <c r="BF1027">
        <v>2675</v>
      </c>
      <c r="BG1027">
        <v>2675</v>
      </c>
      <c r="BH1027">
        <v>2677</v>
      </c>
      <c r="BI1027">
        <v>2710</v>
      </c>
      <c r="BJ1027">
        <v>2800</v>
      </c>
      <c r="BK1027">
        <v>2820</v>
      </c>
      <c r="BL1027">
        <v>2780</v>
      </c>
      <c r="BM1027">
        <v>2790</v>
      </c>
      <c r="BN1027">
        <v>2790</v>
      </c>
      <c r="BO1027">
        <v>2790</v>
      </c>
    </row>
    <row r="1028" spans="1:67">
      <c r="A1028" s="95">
        <v>45729</v>
      </c>
      <c r="B1028" s="490">
        <v>4</v>
      </c>
      <c r="C1028" s="486">
        <f t="shared" si="17"/>
        <v>480</v>
      </c>
      <c r="D1028" s="63">
        <v>16</v>
      </c>
      <c r="BC1028">
        <v>2911</v>
      </c>
      <c r="BD1028">
        <v>2805</v>
      </c>
      <c r="BE1028">
        <v>2704</v>
      </c>
      <c r="BF1028">
        <v>2675</v>
      </c>
      <c r="BG1028">
        <v>2675</v>
      </c>
      <c r="BH1028">
        <v>2677</v>
      </c>
      <c r="BI1028">
        <v>2710</v>
      </c>
      <c r="BJ1028">
        <v>2800</v>
      </c>
      <c r="BK1028">
        <v>2820</v>
      </c>
      <c r="BL1028">
        <v>2780</v>
      </c>
      <c r="BM1028">
        <v>2790</v>
      </c>
      <c r="BN1028">
        <v>2790</v>
      </c>
      <c r="BO1028">
        <v>2790</v>
      </c>
    </row>
    <row r="1029" spans="1:67">
      <c r="A1029" s="95">
        <v>45730</v>
      </c>
      <c r="B1029" s="490">
        <v>0</v>
      </c>
      <c r="C1029" s="486">
        <f t="shared" si="17"/>
        <v>0</v>
      </c>
      <c r="D1029" s="63">
        <v>0</v>
      </c>
      <c r="BC1029">
        <v>2911</v>
      </c>
      <c r="BD1029">
        <v>2805</v>
      </c>
      <c r="BE1029">
        <v>2704</v>
      </c>
      <c r="BF1029">
        <v>2675</v>
      </c>
      <c r="BG1029">
        <v>2675</v>
      </c>
      <c r="BH1029">
        <v>2677</v>
      </c>
      <c r="BI1029">
        <v>2710</v>
      </c>
      <c r="BJ1029">
        <v>2800</v>
      </c>
      <c r="BK1029">
        <v>2820</v>
      </c>
      <c r="BL1029">
        <v>2780</v>
      </c>
      <c r="BM1029">
        <v>2790</v>
      </c>
      <c r="BN1029">
        <v>2790</v>
      </c>
      <c r="BO1029">
        <v>2790</v>
      </c>
    </row>
    <row r="1030" spans="1:67">
      <c r="A1030" s="95">
        <v>45733</v>
      </c>
      <c r="B1030" s="490">
        <v>3</v>
      </c>
      <c r="C1030" s="486">
        <f t="shared" si="17"/>
        <v>720</v>
      </c>
      <c r="D1030" s="63">
        <v>24</v>
      </c>
      <c r="BC1030">
        <v>2897.5</v>
      </c>
      <c r="BD1030">
        <v>2806</v>
      </c>
      <c r="BE1030">
        <v>2704</v>
      </c>
      <c r="BF1030">
        <v>2675</v>
      </c>
      <c r="BG1030">
        <v>2675</v>
      </c>
      <c r="BH1030">
        <v>2677</v>
      </c>
      <c r="BI1030">
        <v>2710</v>
      </c>
      <c r="BJ1030">
        <v>2800</v>
      </c>
      <c r="BK1030">
        <v>2820</v>
      </c>
      <c r="BL1030">
        <v>2780</v>
      </c>
      <c r="BM1030">
        <v>2790</v>
      </c>
      <c r="BN1030">
        <v>2790</v>
      </c>
      <c r="BO1030">
        <v>2790</v>
      </c>
    </row>
    <row r="1031" spans="1:67">
      <c r="A1031" s="95">
        <v>45734</v>
      </c>
      <c r="B1031" s="490">
        <v>2</v>
      </c>
      <c r="C1031" s="486">
        <f t="shared" si="17"/>
        <v>780</v>
      </c>
      <c r="D1031" s="63">
        <v>26</v>
      </c>
      <c r="BC1031">
        <v>2887</v>
      </c>
      <c r="BD1031">
        <v>2806</v>
      </c>
      <c r="BE1031">
        <v>2704</v>
      </c>
      <c r="BF1031">
        <v>2675</v>
      </c>
      <c r="BG1031">
        <v>2675</v>
      </c>
      <c r="BH1031">
        <v>2677</v>
      </c>
      <c r="BI1031">
        <v>2710</v>
      </c>
      <c r="BJ1031">
        <v>2800</v>
      </c>
      <c r="BK1031">
        <v>2820</v>
      </c>
      <c r="BL1031">
        <v>2780</v>
      </c>
      <c r="BM1031">
        <v>2790</v>
      </c>
      <c r="BN1031">
        <v>2790</v>
      </c>
      <c r="BO1031">
        <v>2790</v>
      </c>
    </row>
    <row r="1032" spans="1:67">
      <c r="A1032" s="95">
        <v>45735</v>
      </c>
      <c r="B1032" s="490">
        <v>14</v>
      </c>
      <c r="C1032" s="486">
        <f t="shared" si="17"/>
        <v>2280</v>
      </c>
      <c r="D1032" s="63">
        <v>76</v>
      </c>
      <c r="BC1032">
        <v>2875</v>
      </c>
      <c r="BD1032">
        <v>2861</v>
      </c>
      <c r="BE1032">
        <v>2704</v>
      </c>
      <c r="BF1032">
        <v>2675</v>
      </c>
      <c r="BG1032">
        <v>2675</v>
      </c>
      <c r="BH1032">
        <v>2677</v>
      </c>
      <c r="BI1032">
        <v>2710</v>
      </c>
      <c r="BJ1032">
        <v>2800</v>
      </c>
      <c r="BK1032">
        <v>2820</v>
      </c>
      <c r="BL1032">
        <v>2780</v>
      </c>
      <c r="BM1032">
        <v>2790</v>
      </c>
      <c r="BN1032">
        <v>2790</v>
      </c>
      <c r="BO1032">
        <v>2790</v>
      </c>
    </row>
    <row r="1033" spans="1:67">
      <c r="A1033" s="95">
        <v>45736</v>
      </c>
      <c r="B1033" s="490">
        <v>6</v>
      </c>
      <c r="C1033" s="486">
        <f t="shared" si="17"/>
        <v>2190</v>
      </c>
      <c r="D1033" s="63">
        <v>73</v>
      </c>
      <c r="BC1033">
        <v>2875</v>
      </c>
      <c r="BD1033">
        <v>2871</v>
      </c>
      <c r="BE1033">
        <v>2704</v>
      </c>
      <c r="BF1033">
        <v>2675</v>
      </c>
      <c r="BG1033">
        <v>2675</v>
      </c>
      <c r="BH1033">
        <v>2677</v>
      </c>
      <c r="BI1033">
        <v>2710</v>
      </c>
      <c r="BJ1033">
        <v>2800</v>
      </c>
      <c r="BK1033">
        <v>2820</v>
      </c>
      <c r="BL1033">
        <v>2780</v>
      </c>
      <c r="BM1033">
        <v>2790</v>
      </c>
      <c r="BN1033">
        <v>2790</v>
      </c>
      <c r="BO1033">
        <v>2790</v>
      </c>
    </row>
    <row r="1034" spans="1:67">
      <c r="A1034" s="95">
        <v>45737</v>
      </c>
      <c r="B1034" s="490">
        <v>21</v>
      </c>
      <c r="C1034" s="486">
        <f t="shared" si="17"/>
        <v>4620</v>
      </c>
      <c r="D1034" s="63">
        <v>154</v>
      </c>
      <c r="BC1034">
        <v>2875</v>
      </c>
      <c r="BD1034">
        <v>2864.5</v>
      </c>
      <c r="BE1034">
        <v>2704</v>
      </c>
      <c r="BF1034">
        <v>2675</v>
      </c>
      <c r="BG1034">
        <v>2675</v>
      </c>
      <c r="BH1034">
        <v>2677</v>
      </c>
      <c r="BI1034">
        <v>2710</v>
      </c>
      <c r="BJ1034">
        <v>2800</v>
      </c>
      <c r="BK1034">
        <v>2820</v>
      </c>
      <c r="BL1034">
        <v>2780</v>
      </c>
      <c r="BM1034">
        <v>2790</v>
      </c>
      <c r="BN1034">
        <v>2790</v>
      </c>
      <c r="BO1034">
        <v>2790</v>
      </c>
    </row>
    <row r="1035" spans="1:67">
      <c r="A1035" s="95">
        <v>45740</v>
      </c>
      <c r="B1035" s="490">
        <v>11</v>
      </c>
      <c r="C1035" s="486">
        <f t="shared" si="17"/>
        <v>2250</v>
      </c>
      <c r="D1035" s="63">
        <v>75</v>
      </c>
      <c r="BC1035">
        <v>2875</v>
      </c>
      <c r="BD1035">
        <v>2852</v>
      </c>
      <c r="BE1035">
        <v>2704</v>
      </c>
      <c r="BF1035">
        <v>2675</v>
      </c>
      <c r="BG1035">
        <v>2675</v>
      </c>
      <c r="BH1035">
        <v>2677</v>
      </c>
      <c r="BI1035">
        <v>2710</v>
      </c>
      <c r="BJ1035">
        <v>2800</v>
      </c>
      <c r="BK1035">
        <v>2820</v>
      </c>
      <c r="BL1035">
        <v>2780</v>
      </c>
      <c r="BM1035">
        <v>2790</v>
      </c>
      <c r="BN1035">
        <v>2790</v>
      </c>
      <c r="BO1035">
        <v>2790</v>
      </c>
    </row>
    <row r="1036" spans="1:67">
      <c r="A1036" s="95">
        <v>45741</v>
      </c>
      <c r="B1036" s="490">
        <v>28</v>
      </c>
      <c r="C1036" s="486">
        <f t="shared" ref="C1036:C1099" si="18">+D1036*30</f>
        <v>9870</v>
      </c>
      <c r="D1036" s="63">
        <v>329</v>
      </c>
      <c r="BC1036">
        <v>2812.5</v>
      </c>
      <c r="BD1036">
        <v>2839.5</v>
      </c>
      <c r="BE1036">
        <v>2704</v>
      </c>
      <c r="BF1036">
        <v>2660</v>
      </c>
      <c r="BG1036">
        <v>2660</v>
      </c>
      <c r="BH1036">
        <v>2677</v>
      </c>
      <c r="BI1036">
        <v>2710</v>
      </c>
      <c r="BJ1036">
        <v>2800</v>
      </c>
      <c r="BK1036">
        <v>2820</v>
      </c>
      <c r="BL1036">
        <v>2780</v>
      </c>
      <c r="BM1036">
        <v>2790</v>
      </c>
      <c r="BN1036">
        <v>2790</v>
      </c>
      <c r="BO1036">
        <v>2790</v>
      </c>
    </row>
    <row r="1037" spans="1:67">
      <c r="A1037" s="95">
        <v>45742</v>
      </c>
      <c r="B1037" s="490">
        <v>2</v>
      </c>
      <c r="C1037" s="486">
        <f t="shared" si="18"/>
        <v>600</v>
      </c>
      <c r="D1037" s="63">
        <v>20</v>
      </c>
      <c r="BC1037">
        <v>2827</v>
      </c>
      <c r="BD1037">
        <v>2839.5</v>
      </c>
      <c r="BE1037">
        <v>2704</v>
      </c>
      <c r="BF1037">
        <v>2660</v>
      </c>
      <c r="BG1037">
        <v>2660</v>
      </c>
      <c r="BH1037">
        <v>2677</v>
      </c>
      <c r="BI1037">
        <v>2710</v>
      </c>
      <c r="BJ1037">
        <v>2800</v>
      </c>
      <c r="BK1037">
        <v>2820</v>
      </c>
      <c r="BL1037">
        <v>2780</v>
      </c>
      <c r="BM1037">
        <v>2790</v>
      </c>
      <c r="BN1037">
        <v>2790</v>
      </c>
      <c r="BO1037">
        <v>2790</v>
      </c>
    </row>
    <row r="1038" spans="1:67">
      <c r="A1038" s="95">
        <v>45743</v>
      </c>
      <c r="B1038" s="490">
        <v>6</v>
      </c>
      <c r="C1038" s="486">
        <f t="shared" si="18"/>
        <v>5730</v>
      </c>
      <c r="D1038" s="63">
        <v>191</v>
      </c>
      <c r="BC1038">
        <v>2832.5</v>
      </c>
      <c r="BD1038">
        <v>2841</v>
      </c>
      <c r="BE1038">
        <v>2704</v>
      </c>
      <c r="BF1038">
        <v>2660</v>
      </c>
      <c r="BG1038">
        <v>2660</v>
      </c>
      <c r="BH1038">
        <v>2677</v>
      </c>
      <c r="BI1038">
        <v>2710</v>
      </c>
      <c r="BJ1038">
        <v>2800</v>
      </c>
      <c r="BK1038">
        <v>2820</v>
      </c>
      <c r="BL1038">
        <v>2780</v>
      </c>
      <c r="BM1038">
        <v>2790</v>
      </c>
      <c r="BN1038">
        <v>2790</v>
      </c>
      <c r="BO1038">
        <v>2790</v>
      </c>
    </row>
    <row r="1039" spans="1:67">
      <c r="A1039" s="95">
        <v>45744</v>
      </c>
      <c r="B1039" s="490">
        <v>3</v>
      </c>
      <c r="C1039" s="486">
        <f t="shared" si="18"/>
        <v>360</v>
      </c>
      <c r="D1039" s="63">
        <v>12</v>
      </c>
      <c r="BC1039">
        <v>2832.5</v>
      </c>
      <c r="BD1039">
        <v>2841</v>
      </c>
      <c r="BE1039">
        <v>2704</v>
      </c>
      <c r="BF1039">
        <v>2660</v>
      </c>
      <c r="BG1039">
        <v>2660</v>
      </c>
      <c r="BH1039">
        <v>2677</v>
      </c>
      <c r="BI1039">
        <v>2710</v>
      </c>
      <c r="BJ1039">
        <v>2800</v>
      </c>
      <c r="BK1039">
        <v>2820</v>
      </c>
      <c r="BL1039">
        <v>2780</v>
      </c>
      <c r="BM1039">
        <v>2790</v>
      </c>
      <c r="BN1039">
        <v>2790</v>
      </c>
      <c r="BO1039">
        <v>2790</v>
      </c>
    </row>
    <row r="1040" spans="1:67">
      <c r="A1040" s="95">
        <v>45747</v>
      </c>
      <c r="B1040" s="490">
        <v>17</v>
      </c>
      <c r="C1040" s="486">
        <f t="shared" si="18"/>
        <v>1830</v>
      </c>
      <c r="D1040" s="63">
        <v>61</v>
      </c>
      <c r="BC1040">
        <v>2834</v>
      </c>
      <c r="BD1040">
        <v>2841</v>
      </c>
      <c r="BE1040">
        <v>2725</v>
      </c>
      <c r="BF1040">
        <v>2705</v>
      </c>
      <c r="BG1040">
        <v>2703</v>
      </c>
      <c r="BH1040">
        <v>2705</v>
      </c>
      <c r="BI1040">
        <v>2755</v>
      </c>
      <c r="BJ1040">
        <v>2800</v>
      </c>
      <c r="BK1040">
        <v>2820</v>
      </c>
      <c r="BL1040">
        <v>2780</v>
      </c>
      <c r="BM1040">
        <v>2815</v>
      </c>
      <c r="BN1040">
        <v>2815</v>
      </c>
      <c r="BO1040">
        <v>2815</v>
      </c>
    </row>
    <row r="1041" spans="1:67">
      <c r="A1041" s="95">
        <v>45748</v>
      </c>
      <c r="B1041" s="490">
        <v>2</v>
      </c>
      <c r="C1041" s="486">
        <f t="shared" si="18"/>
        <v>510</v>
      </c>
      <c r="D1041" s="63">
        <v>17</v>
      </c>
      <c r="BD1041">
        <v>2851.5</v>
      </c>
      <c r="BE1041">
        <v>2725</v>
      </c>
      <c r="BF1041">
        <v>2705</v>
      </c>
      <c r="BG1041">
        <v>2703</v>
      </c>
      <c r="BH1041">
        <v>2705</v>
      </c>
      <c r="BI1041">
        <v>2755</v>
      </c>
      <c r="BJ1041">
        <v>2800</v>
      </c>
      <c r="BK1041">
        <v>2820</v>
      </c>
      <c r="BL1041">
        <v>2780</v>
      </c>
      <c r="BM1041">
        <v>2815</v>
      </c>
      <c r="BN1041">
        <v>2815</v>
      </c>
      <c r="BO1041">
        <v>2815</v>
      </c>
    </row>
    <row r="1042" spans="1:67">
      <c r="A1042" s="95">
        <v>45749</v>
      </c>
      <c r="B1042" s="490">
        <v>5</v>
      </c>
      <c r="C1042" s="486">
        <f t="shared" si="18"/>
        <v>150</v>
      </c>
      <c r="D1042" s="63">
        <v>5</v>
      </c>
      <c r="BD1042">
        <v>2851.5</v>
      </c>
      <c r="BE1042">
        <v>2725</v>
      </c>
      <c r="BF1042">
        <v>2705</v>
      </c>
      <c r="BG1042">
        <v>2703</v>
      </c>
      <c r="BH1042">
        <v>2705</v>
      </c>
      <c r="BI1042">
        <v>2755</v>
      </c>
      <c r="BJ1042">
        <v>2800</v>
      </c>
      <c r="BK1042">
        <v>2820</v>
      </c>
      <c r="BL1042">
        <v>2780</v>
      </c>
      <c r="BM1042">
        <v>2815</v>
      </c>
      <c r="BN1042">
        <v>2815</v>
      </c>
      <c r="BO1042">
        <v>2815</v>
      </c>
    </row>
    <row r="1043" spans="1:67">
      <c r="A1043" s="95">
        <v>45750</v>
      </c>
      <c r="B1043" s="490">
        <v>0</v>
      </c>
      <c r="C1043" s="486">
        <f t="shared" si="18"/>
        <v>0</v>
      </c>
      <c r="D1043" s="63">
        <v>0</v>
      </c>
      <c r="BD1043">
        <v>2843</v>
      </c>
      <c r="BE1043">
        <v>2725</v>
      </c>
      <c r="BF1043">
        <v>2705</v>
      </c>
      <c r="BG1043">
        <v>2703</v>
      </c>
      <c r="BH1043">
        <v>2705</v>
      </c>
      <c r="BI1043">
        <v>2755</v>
      </c>
      <c r="BJ1043">
        <v>2800</v>
      </c>
      <c r="BK1043">
        <v>2820</v>
      </c>
      <c r="BL1043">
        <v>2780</v>
      </c>
      <c r="BM1043">
        <v>2815</v>
      </c>
      <c r="BN1043">
        <v>2815</v>
      </c>
      <c r="BO1043">
        <v>2815</v>
      </c>
    </row>
    <row r="1044" spans="1:67">
      <c r="A1044" s="95">
        <v>45751</v>
      </c>
      <c r="B1044" s="490">
        <v>27</v>
      </c>
      <c r="C1044" s="486">
        <f t="shared" si="18"/>
        <v>14250</v>
      </c>
      <c r="D1044" s="63">
        <v>475</v>
      </c>
      <c r="BD1044">
        <v>2833.5</v>
      </c>
      <c r="BE1044">
        <v>2725</v>
      </c>
      <c r="BF1044">
        <v>2705</v>
      </c>
      <c r="BG1044">
        <v>2703</v>
      </c>
      <c r="BH1044">
        <v>2705</v>
      </c>
      <c r="BI1044">
        <v>2755</v>
      </c>
      <c r="BJ1044">
        <v>2800</v>
      </c>
      <c r="BK1044">
        <v>2820</v>
      </c>
      <c r="BL1044">
        <v>2780</v>
      </c>
      <c r="BM1044">
        <v>2815</v>
      </c>
      <c r="BN1044">
        <v>2815</v>
      </c>
      <c r="BO1044">
        <v>2815</v>
      </c>
    </row>
    <row r="1045" spans="1:67">
      <c r="A1045" s="95">
        <v>45754</v>
      </c>
      <c r="B1045" s="490">
        <v>0</v>
      </c>
      <c r="C1045" s="486">
        <f t="shared" si="18"/>
        <v>0</v>
      </c>
      <c r="D1045" s="63">
        <v>0</v>
      </c>
      <c r="BD1045">
        <v>2833.5</v>
      </c>
      <c r="BE1045">
        <v>2725</v>
      </c>
      <c r="BF1045">
        <v>2675</v>
      </c>
      <c r="BG1045">
        <v>2675</v>
      </c>
      <c r="BH1045">
        <v>2705</v>
      </c>
      <c r="BI1045">
        <v>2755</v>
      </c>
      <c r="BJ1045">
        <v>2800</v>
      </c>
      <c r="BK1045">
        <v>2820</v>
      </c>
      <c r="BL1045">
        <v>2780</v>
      </c>
      <c r="BM1045">
        <v>2815</v>
      </c>
      <c r="BN1045">
        <v>2815</v>
      </c>
      <c r="BO1045">
        <v>2815</v>
      </c>
    </row>
    <row r="1046" spans="1:67">
      <c r="A1046" s="95">
        <v>45755</v>
      </c>
      <c r="B1046" s="490">
        <v>7</v>
      </c>
      <c r="C1046" s="486">
        <f t="shared" si="18"/>
        <v>4680</v>
      </c>
      <c r="D1046" s="63">
        <v>156</v>
      </c>
      <c r="BD1046">
        <v>2805.5</v>
      </c>
      <c r="BE1046">
        <v>2725</v>
      </c>
      <c r="BF1046">
        <v>2675</v>
      </c>
      <c r="BG1046">
        <v>2675</v>
      </c>
      <c r="BH1046">
        <v>2705</v>
      </c>
      <c r="BI1046">
        <v>2755</v>
      </c>
      <c r="BJ1046">
        <v>2793.5</v>
      </c>
      <c r="BK1046">
        <v>2795</v>
      </c>
      <c r="BL1046">
        <v>2780</v>
      </c>
      <c r="BM1046">
        <v>2815</v>
      </c>
      <c r="BN1046">
        <v>2815</v>
      </c>
      <c r="BO1046">
        <v>2815</v>
      </c>
    </row>
    <row r="1047" spans="1:67">
      <c r="A1047" s="95">
        <v>45756</v>
      </c>
      <c r="B1047" s="490">
        <v>12</v>
      </c>
      <c r="C1047" s="486">
        <f t="shared" si="18"/>
        <v>3960</v>
      </c>
      <c r="D1047" s="63">
        <v>132</v>
      </c>
      <c r="BD1047">
        <v>2785</v>
      </c>
      <c r="BE1047">
        <v>2725</v>
      </c>
      <c r="BF1047">
        <v>2675</v>
      </c>
      <c r="BG1047">
        <v>2675</v>
      </c>
      <c r="BH1047">
        <v>2705</v>
      </c>
      <c r="BI1047">
        <v>2755</v>
      </c>
      <c r="BJ1047">
        <v>2793.5</v>
      </c>
      <c r="BK1047">
        <v>2795</v>
      </c>
      <c r="BL1047">
        <v>2780</v>
      </c>
      <c r="BM1047">
        <v>2815</v>
      </c>
      <c r="BN1047">
        <v>2815</v>
      </c>
      <c r="BO1047">
        <v>2815</v>
      </c>
    </row>
    <row r="1048" spans="1:67">
      <c r="A1048" s="95">
        <v>45757</v>
      </c>
      <c r="B1048" s="490">
        <v>12</v>
      </c>
      <c r="C1048" s="486">
        <f t="shared" si="18"/>
        <v>1920</v>
      </c>
      <c r="D1048" s="63">
        <v>64</v>
      </c>
      <c r="BD1048">
        <v>2773.5</v>
      </c>
      <c r="BE1048">
        <v>2725</v>
      </c>
      <c r="BF1048">
        <v>2675</v>
      </c>
      <c r="BG1048">
        <v>2675</v>
      </c>
      <c r="BH1048">
        <v>2705</v>
      </c>
      <c r="BI1048">
        <v>2755</v>
      </c>
      <c r="BJ1048">
        <v>2793.5</v>
      </c>
      <c r="BK1048">
        <v>2795</v>
      </c>
      <c r="BL1048">
        <v>2780</v>
      </c>
      <c r="BM1048">
        <v>2815</v>
      </c>
      <c r="BN1048">
        <v>2815</v>
      </c>
      <c r="BO1048">
        <v>2815</v>
      </c>
    </row>
    <row r="1049" spans="1:67">
      <c r="A1049" s="95">
        <v>45758</v>
      </c>
      <c r="B1049" s="490">
        <v>8</v>
      </c>
      <c r="C1049" s="486">
        <f t="shared" si="18"/>
        <v>6060</v>
      </c>
      <c r="D1049" s="63">
        <v>202</v>
      </c>
      <c r="BD1049">
        <v>2773.5</v>
      </c>
      <c r="BE1049">
        <v>2725</v>
      </c>
      <c r="BF1049">
        <v>2675</v>
      </c>
      <c r="BG1049">
        <v>2675</v>
      </c>
      <c r="BH1049">
        <v>2705</v>
      </c>
      <c r="BI1049">
        <v>2755</v>
      </c>
      <c r="BJ1049">
        <v>2793.5</v>
      </c>
      <c r="BK1049">
        <v>2795</v>
      </c>
      <c r="BL1049">
        <v>2780</v>
      </c>
      <c r="BM1049">
        <v>2815</v>
      </c>
      <c r="BN1049">
        <v>2815</v>
      </c>
      <c r="BO1049">
        <v>2815</v>
      </c>
    </row>
    <row r="1050" spans="1:67">
      <c r="A1050" s="95">
        <v>45761</v>
      </c>
      <c r="B1050" s="490">
        <v>31</v>
      </c>
      <c r="C1050" s="486">
        <f t="shared" si="18"/>
        <v>3300</v>
      </c>
      <c r="D1050" s="63">
        <v>110</v>
      </c>
      <c r="BD1050">
        <v>2770</v>
      </c>
      <c r="BE1050">
        <v>2725</v>
      </c>
      <c r="BF1050">
        <v>2675</v>
      </c>
      <c r="BG1050">
        <v>2675</v>
      </c>
      <c r="BH1050">
        <v>2705</v>
      </c>
      <c r="BI1050">
        <v>2755</v>
      </c>
      <c r="BJ1050">
        <v>2793.5</v>
      </c>
      <c r="BK1050">
        <v>2795</v>
      </c>
      <c r="BL1050">
        <v>2780</v>
      </c>
      <c r="BM1050">
        <v>2815</v>
      </c>
      <c r="BN1050">
        <v>2815</v>
      </c>
      <c r="BO1050">
        <v>2815</v>
      </c>
    </row>
    <row r="1051" spans="1:67">
      <c r="A1051" s="95">
        <v>45762</v>
      </c>
      <c r="B1051" s="490">
        <v>41</v>
      </c>
      <c r="C1051" s="486">
        <f t="shared" si="18"/>
        <v>14670</v>
      </c>
      <c r="D1051" s="63">
        <v>489</v>
      </c>
      <c r="BD1051">
        <v>2770</v>
      </c>
      <c r="BE1051">
        <v>2725</v>
      </c>
      <c r="BF1051">
        <v>2675</v>
      </c>
      <c r="BG1051">
        <v>2675</v>
      </c>
      <c r="BH1051">
        <v>2705</v>
      </c>
      <c r="BI1051">
        <v>2755</v>
      </c>
      <c r="BJ1051">
        <v>2793.5</v>
      </c>
      <c r="BK1051">
        <v>2795</v>
      </c>
      <c r="BL1051">
        <v>2780</v>
      </c>
      <c r="BM1051">
        <v>2815</v>
      </c>
      <c r="BN1051">
        <v>2815</v>
      </c>
      <c r="BO1051">
        <v>2815</v>
      </c>
    </row>
    <row r="1052" spans="1:67">
      <c r="A1052" s="95">
        <v>45763</v>
      </c>
      <c r="B1052" s="490">
        <v>24</v>
      </c>
      <c r="C1052" s="486">
        <f t="shared" si="18"/>
        <v>3360</v>
      </c>
      <c r="D1052" s="63">
        <v>112</v>
      </c>
      <c r="BD1052">
        <v>2770</v>
      </c>
      <c r="BE1052">
        <v>2725</v>
      </c>
      <c r="BF1052">
        <v>2675</v>
      </c>
      <c r="BG1052">
        <v>2675</v>
      </c>
      <c r="BH1052">
        <v>2705</v>
      </c>
      <c r="BI1052">
        <v>2755</v>
      </c>
      <c r="BJ1052">
        <v>2793.5</v>
      </c>
      <c r="BK1052">
        <v>2795</v>
      </c>
      <c r="BL1052">
        <v>2780</v>
      </c>
      <c r="BM1052">
        <v>2815</v>
      </c>
      <c r="BN1052">
        <v>2815</v>
      </c>
      <c r="BO1052">
        <v>2815</v>
      </c>
    </row>
    <row r="1053" spans="1:67">
      <c r="A1053" s="95">
        <v>45764</v>
      </c>
      <c r="B1053" s="490">
        <v>11</v>
      </c>
      <c r="C1053" s="486">
        <f t="shared" si="18"/>
        <v>2910</v>
      </c>
      <c r="D1053" s="63">
        <v>97</v>
      </c>
      <c r="BD1053">
        <v>2748.5</v>
      </c>
      <c r="BE1053">
        <v>2725</v>
      </c>
      <c r="BF1053">
        <v>2675</v>
      </c>
      <c r="BG1053">
        <v>2675</v>
      </c>
      <c r="BH1053">
        <v>2705</v>
      </c>
      <c r="BI1053">
        <v>2755</v>
      </c>
      <c r="BJ1053">
        <v>2793.5</v>
      </c>
      <c r="BK1053">
        <v>2795</v>
      </c>
      <c r="BL1053">
        <v>2780</v>
      </c>
      <c r="BM1053">
        <v>2810</v>
      </c>
      <c r="BN1053">
        <v>2810</v>
      </c>
      <c r="BO1053">
        <v>2810</v>
      </c>
    </row>
    <row r="1054" spans="1:67">
      <c r="A1054" s="103">
        <v>45768</v>
      </c>
      <c r="C1054" s="486">
        <f t="shared" si="18"/>
        <v>0</v>
      </c>
      <c r="BD1054" s="189">
        <v>2748.5</v>
      </c>
      <c r="BE1054" s="189">
        <v>2725</v>
      </c>
      <c r="BF1054" s="189">
        <v>2675</v>
      </c>
      <c r="BG1054" s="189">
        <v>2675</v>
      </c>
      <c r="BH1054" s="189">
        <v>2705</v>
      </c>
      <c r="BI1054" s="189">
        <v>2755</v>
      </c>
      <c r="BJ1054" s="189">
        <v>2793.5</v>
      </c>
      <c r="BK1054" s="189">
        <v>2795</v>
      </c>
      <c r="BL1054" s="189">
        <v>2780</v>
      </c>
      <c r="BM1054" s="189">
        <v>2810</v>
      </c>
      <c r="BN1054" s="189">
        <v>2810</v>
      </c>
      <c r="BO1054" s="189">
        <v>2810</v>
      </c>
    </row>
    <row r="1055" spans="1:67">
      <c r="A1055" s="95">
        <v>45769</v>
      </c>
      <c r="B1055" s="490">
        <v>14</v>
      </c>
      <c r="C1055" s="486">
        <f t="shared" si="18"/>
        <v>5610</v>
      </c>
      <c r="D1055" s="63">
        <v>187</v>
      </c>
      <c r="BD1055">
        <v>2748.5</v>
      </c>
      <c r="BE1055">
        <v>2680</v>
      </c>
      <c r="BF1055">
        <v>2675</v>
      </c>
      <c r="BG1055">
        <v>2675</v>
      </c>
      <c r="BH1055">
        <v>2705</v>
      </c>
      <c r="BI1055">
        <v>2755</v>
      </c>
      <c r="BJ1055">
        <v>2793.5</v>
      </c>
      <c r="BK1055">
        <v>2795</v>
      </c>
      <c r="BL1055">
        <v>2780</v>
      </c>
      <c r="BM1055">
        <v>2810</v>
      </c>
      <c r="BN1055">
        <v>2810</v>
      </c>
      <c r="BO1055">
        <v>2810</v>
      </c>
    </row>
    <row r="1056" spans="1:67">
      <c r="A1056" s="95">
        <v>45770</v>
      </c>
      <c r="B1056" s="490">
        <v>54</v>
      </c>
      <c r="C1056" s="486">
        <f t="shared" si="18"/>
        <v>17640</v>
      </c>
      <c r="D1056" s="63">
        <v>588</v>
      </c>
      <c r="BD1056">
        <v>2809.5</v>
      </c>
      <c r="BE1056">
        <v>2680</v>
      </c>
      <c r="BF1056">
        <v>2675</v>
      </c>
      <c r="BG1056">
        <v>2675</v>
      </c>
      <c r="BH1056">
        <v>2705</v>
      </c>
      <c r="BI1056">
        <v>2755</v>
      </c>
      <c r="BJ1056">
        <v>2793.5</v>
      </c>
      <c r="BK1056">
        <v>2795</v>
      </c>
      <c r="BL1056">
        <v>2780</v>
      </c>
      <c r="BM1056">
        <v>2810</v>
      </c>
      <c r="BN1056">
        <v>2810</v>
      </c>
      <c r="BO1056">
        <v>2810</v>
      </c>
    </row>
    <row r="1057" spans="1:67">
      <c r="A1057" s="95">
        <v>45771</v>
      </c>
      <c r="B1057" s="490">
        <v>46</v>
      </c>
      <c r="C1057" s="486">
        <f t="shared" si="18"/>
        <v>19170</v>
      </c>
      <c r="D1057" s="63">
        <v>639</v>
      </c>
      <c r="BD1057">
        <v>2798</v>
      </c>
      <c r="BE1057">
        <v>2660.5</v>
      </c>
      <c r="BF1057">
        <v>2675</v>
      </c>
      <c r="BG1057">
        <v>2675</v>
      </c>
      <c r="BH1057">
        <v>2705</v>
      </c>
      <c r="BI1057">
        <v>2755</v>
      </c>
      <c r="BJ1057">
        <v>2793.5</v>
      </c>
      <c r="BK1057">
        <v>2795</v>
      </c>
      <c r="BL1057">
        <v>2780</v>
      </c>
      <c r="BM1057">
        <v>2810</v>
      </c>
      <c r="BN1057">
        <v>2810</v>
      </c>
      <c r="BO1057">
        <v>2810</v>
      </c>
    </row>
    <row r="1058" spans="1:67">
      <c r="A1058" s="95">
        <v>45772</v>
      </c>
      <c r="B1058" s="490">
        <v>11</v>
      </c>
      <c r="C1058" s="486">
        <f t="shared" si="18"/>
        <v>1830</v>
      </c>
      <c r="D1058" s="63">
        <v>61</v>
      </c>
      <c r="BD1058">
        <v>2771</v>
      </c>
      <c r="BE1058">
        <v>2660.5</v>
      </c>
      <c r="BF1058">
        <v>2675</v>
      </c>
      <c r="BG1058">
        <v>2675</v>
      </c>
      <c r="BH1058">
        <v>2705</v>
      </c>
      <c r="BI1058">
        <v>2755</v>
      </c>
      <c r="BJ1058">
        <v>2793.5</v>
      </c>
      <c r="BK1058">
        <v>2795</v>
      </c>
      <c r="BL1058">
        <v>2780</v>
      </c>
      <c r="BM1058">
        <v>2810</v>
      </c>
      <c r="BN1058">
        <v>2810</v>
      </c>
      <c r="BO1058">
        <v>2810</v>
      </c>
    </row>
    <row r="1059" spans="1:67">
      <c r="A1059" s="95">
        <v>45775</v>
      </c>
      <c r="B1059" s="490">
        <v>18</v>
      </c>
      <c r="C1059" s="486">
        <f t="shared" si="18"/>
        <v>3960</v>
      </c>
      <c r="D1059" s="63">
        <v>132</v>
      </c>
      <c r="BD1059">
        <v>2790.5</v>
      </c>
      <c r="BE1059">
        <v>2645</v>
      </c>
      <c r="BF1059">
        <v>2675</v>
      </c>
      <c r="BG1059">
        <v>2675</v>
      </c>
      <c r="BH1059">
        <v>2705</v>
      </c>
      <c r="BI1059">
        <v>2755</v>
      </c>
      <c r="BJ1059">
        <v>2793.5</v>
      </c>
      <c r="BK1059">
        <v>2795</v>
      </c>
      <c r="BL1059">
        <v>2780</v>
      </c>
      <c r="BM1059">
        <v>2810</v>
      </c>
      <c r="BN1059">
        <v>2810</v>
      </c>
      <c r="BO1059">
        <v>2810</v>
      </c>
    </row>
    <row r="1060" spans="1:67">
      <c r="A1060" s="95">
        <v>45776</v>
      </c>
      <c r="B1060" s="490">
        <v>31</v>
      </c>
      <c r="C1060" s="486">
        <f t="shared" si="18"/>
        <v>8340</v>
      </c>
      <c r="D1060" s="63">
        <v>278</v>
      </c>
      <c r="BD1060">
        <v>2811</v>
      </c>
      <c r="BE1060">
        <v>2660</v>
      </c>
      <c r="BF1060">
        <v>2675</v>
      </c>
      <c r="BG1060">
        <v>2675</v>
      </c>
      <c r="BH1060">
        <v>2705</v>
      </c>
      <c r="BI1060">
        <v>2755</v>
      </c>
      <c r="BJ1060">
        <v>2793.5</v>
      </c>
      <c r="BK1060">
        <v>2795</v>
      </c>
      <c r="BL1060">
        <v>2780</v>
      </c>
      <c r="BM1060">
        <v>2810</v>
      </c>
      <c r="BN1060">
        <v>2810</v>
      </c>
      <c r="BO1060">
        <v>2810</v>
      </c>
    </row>
    <row r="1061" spans="1:67">
      <c r="A1061" s="95">
        <v>45777</v>
      </c>
      <c r="B1061" s="490">
        <v>34</v>
      </c>
      <c r="C1061" s="486">
        <f t="shared" si="18"/>
        <v>13950</v>
      </c>
      <c r="D1061" s="63">
        <v>465</v>
      </c>
      <c r="BD1061">
        <v>2807</v>
      </c>
      <c r="BE1061">
        <v>2659</v>
      </c>
      <c r="BF1061">
        <v>2661.5</v>
      </c>
      <c r="BG1061">
        <v>2662.5</v>
      </c>
      <c r="BH1061">
        <v>2685</v>
      </c>
      <c r="BI1061">
        <v>2715</v>
      </c>
      <c r="BJ1061">
        <v>2793.5</v>
      </c>
      <c r="BK1061">
        <v>2795</v>
      </c>
      <c r="BL1061">
        <v>2780</v>
      </c>
      <c r="BM1061">
        <v>2810</v>
      </c>
      <c r="BN1061">
        <v>2810</v>
      </c>
      <c r="BO1061">
        <v>2810</v>
      </c>
    </row>
    <row r="1062" spans="1:67">
      <c r="A1062" s="103">
        <v>45778</v>
      </c>
      <c r="C1062" s="486">
        <f t="shared" si="18"/>
        <v>0</v>
      </c>
      <c r="BD1062" s="189">
        <v>2807</v>
      </c>
      <c r="BE1062" s="189">
        <v>2659</v>
      </c>
      <c r="BF1062" s="189">
        <v>2661.5</v>
      </c>
      <c r="BG1062" s="189">
        <v>2662.5</v>
      </c>
      <c r="BH1062" s="189">
        <v>2685</v>
      </c>
      <c r="BI1062" s="189">
        <v>2715</v>
      </c>
      <c r="BJ1062" s="189">
        <v>2793.5</v>
      </c>
      <c r="BK1062" s="189">
        <v>2795</v>
      </c>
      <c r="BL1062" s="189">
        <v>2780</v>
      </c>
      <c r="BM1062" s="189">
        <v>2810</v>
      </c>
      <c r="BN1062" s="189">
        <v>2810</v>
      </c>
      <c r="BO1062" s="189">
        <v>2810</v>
      </c>
    </row>
    <row r="1063" spans="1:67">
      <c r="A1063" s="95">
        <v>45779</v>
      </c>
      <c r="B1063" s="490">
        <v>2</v>
      </c>
      <c r="C1063" s="486">
        <f t="shared" si="18"/>
        <v>150</v>
      </c>
      <c r="D1063" s="63">
        <v>5</v>
      </c>
      <c r="BE1063">
        <v>2659</v>
      </c>
      <c r="BF1063">
        <v>2661.5</v>
      </c>
      <c r="BG1063">
        <v>2662.5</v>
      </c>
      <c r="BH1063">
        <v>2685</v>
      </c>
      <c r="BI1063">
        <v>2715</v>
      </c>
      <c r="BJ1063">
        <v>2793.5</v>
      </c>
      <c r="BK1063">
        <v>2795</v>
      </c>
      <c r="BL1063">
        <v>2780</v>
      </c>
      <c r="BM1063">
        <v>2810</v>
      </c>
      <c r="BN1063">
        <v>2810</v>
      </c>
      <c r="BO1063">
        <v>2810</v>
      </c>
    </row>
    <row r="1064" spans="1:67">
      <c r="A1064" s="103">
        <v>45782</v>
      </c>
      <c r="B1064" s="490">
        <v>3</v>
      </c>
      <c r="C1064" s="486">
        <f t="shared" si="18"/>
        <v>2130</v>
      </c>
      <c r="D1064" s="63">
        <v>71</v>
      </c>
      <c r="BE1064">
        <v>2659</v>
      </c>
      <c r="BF1064">
        <v>2661.5</v>
      </c>
      <c r="BG1064">
        <v>2662.5</v>
      </c>
      <c r="BH1064">
        <v>2685</v>
      </c>
      <c r="BI1064">
        <v>2715</v>
      </c>
      <c r="BJ1064">
        <v>2793.5</v>
      </c>
      <c r="BK1064">
        <v>2795</v>
      </c>
      <c r="BL1064">
        <v>2780</v>
      </c>
      <c r="BM1064">
        <v>2810</v>
      </c>
      <c r="BN1064">
        <v>2810</v>
      </c>
      <c r="BO1064">
        <v>2810</v>
      </c>
    </row>
    <row r="1065" spans="1:67">
      <c r="A1065" s="95">
        <v>45783</v>
      </c>
      <c r="B1065" s="490">
        <v>7</v>
      </c>
      <c r="C1065" s="486">
        <f t="shared" si="18"/>
        <v>3000</v>
      </c>
      <c r="D1065" s="63">
        <v>100</v>
      </c>
      <c r="BE1065">
        <v>2659</v>
      </c>
      <c r="BF1065">
        <v>2661.5</v>
      </c>
      <c r="BG1065">
        <v>2662.5</v>
      </c>
      <c r="BH1065">
        <v>2685</v>
      </c>
      <c r="BI1065">
        <v>2715</v>
      </c>
      <c r="BJ1065">
        <v>2793.5</v>
      </c>
      <c r="BK1065">
        <v>2795</v>
      </c>
      <c r="BL1065">
        <v>2780</v>
      </c>
      <c r="BM1065">
        <v>2810</v>
      </c>
      <c r="BN1065">
        <v>2810</v>
      </c>
      <c r="BO1065">
        <v>2810</v>
      </c>
    </row>
    <row r="1066" spans="1:67">
      <c r="A1066" s="95">
        <v>45784</v>
      </c>
      <c r="B1066" s="490">
        <v>4</v>
      </c>
      <c r="C1066" s="486">
        <f t="shared" si="18"/>
        <v>1200</v>
      </c>
      <c r="D1066" s="63">
        <v>40</v>
      </c>
      <c r="BE1066">
        <v>2659</v>
      </c>
      <c r="BF1066">
        <v>2661.5</v>
      </c>
      <c r="BG1066">
        <v>2662.5</v>
      </c>
      <c r="BH1066">
        <v>2685</v>
      </c>
      <c r="BI1066">
        <v>2715</v>
      </c>
      <c r="BJ1066">
        <v>2793.5</v>
      </c>
      <c r="BK1066">
        <v>2795</v>
      </c>
      <c r="BL1066">
        <v>2780</v>
      </c>
      <c r="BM1066">
        <v>2810</v>
      </c>
      <c r="BN1066">
        <v>2810</v>
      </c>
      <c r="BO1066">
        <v>2810</v>
      </c>
    </row>
    <row r="1067" spans="1:67">
      <c r="A1067" s="95">
        <v>45785</v>
      </c>
      <c r="B1067" s="490">
        <v>8</v>
      </c>
      <c r="C1067" s="486">
        <f t="shared" si="18"/>
        <v>1650</v>
      </c>
      <c r="D1067" s="63">
        <v>55</v>
      </c>
      <c r="BE1067">
        <v>2681</v>
      </c>
      <c r="BF1067">
        <v>2661.5</v>
      </c>
      <c r="BG1067">
        <v>2680</v>
      </c>
      <c r="BH1067">
        <v>2680</v>
      </c>
      <c r="BI1067">
        <v>2715</v>
      </c>
      <c r="BJ1067">
        <v>2793.5</v>
      </c>
      <c r="BK1067">
        <v>2795</v>
      </c>
      <c r="BL1067">
        <v>2780</v>
      </c>
      <c r="BM1067">
        <v>2810</v>
      </c>
      <c r="BN1067">
        <v>2810</v>
      </c>
      <c r="BO1067">
        <v>2810</v>
      </c>
    </row>
    <row r="1068" spans="1:67">
      <c r="A1068" s="95">
        <v>45786</v>
      </c>
      <c r="B1068" s="490">
        <v>36</v>
      </c>
      <c r="C1068" s="486">
        <f t="shared" si="18"/>
        <v>15750</v>
      </c>
      <c r="D1068" s="63">
        <v>525</v>
      </c>
      <c r="BE1068">
        <v>2704.5</v>
      </c>
      <c r="BF1068">
        <v>2661.5</v>
      </c>
      <c r="BG1068">
        <v>2680</v>
      </c>
      <c r="BH1068">
        <v>2677.5</v>
      </c>
      <c r="BI1068">
        <v>2715</v>
      </c>
      <c r="BJ1068">
        <v>2793.5</v>
      </c>
      <c r="BK1068">
        <v>2795</v>
      </c>
      <c r="BL1068">
        <v>2780</v>
      </c>
      <c r="BM1068">
        <v>2810</v>
      </c>
      <c r="BN1068">
        <v>2810</v>
      </c>
      <c r="BO1068">
        <v>2810</v>
      </c>
    </row>
    <row r="1069" spans="1:67">
      <c r="A1069" s="95">
        <v>45789</v>
      </c>
      <c r="B1069" s="490">
        <v>22</v>
      </c>
      <c r="C1069" s="486">
        <f t="shared" si="18"/>
        <v>9360</v>
      </c>
      <c r="D1069" s="63">
        <v>312</v>
      </c>
      <c r="BE1069">
        <v>2704.5</v>
      </c>
      <c r="BF1069">
        <v>2680</v>
      </c>
      <c r="BG1069">
        <v>2680</v>
      </c>
      <c r="BH1069">
        <v>2690</v>
      </c>
      <c r="BI1069">
        <v>2715</v>
      </c>
      <c r="BJ1069">
        <v>2793.5</v>
      </c>
      <c r="BK1069">
        <v>2795</v>
      </c>
      <c r="BL1069">
        <v>2780</v>
      </c>
      <c r="BM1069">
        <v>2810</v>
      </c>
      <c r="BN1069">
        <v>2810.5</v>
      </c>
      <c r="BO1069">
        <v>2810</v>
      </c>
    </row>
    <row r="1070" spans="1:67">
      <c r="A1070" s="95">
        <v>45790</v>
      </c>
      <c r="B1070" s="490">
        <v>25</v>
      </c>
      <c r="C1070" s="486">
        <f t="shared" si="18"/>
        <v>6930</v>
      </c>
      <c r="D1070" s="63">
        <v>231</v>
      </c>
      <c r="BE1070">
        <v>2731</v>
      </c>
      <c r="BF1070">
        <v>2716</v>
      </c>
      <c r="BG1070">
        <v>2716</v>
      </c>
      <c r="BH1070">
        <v>2716</v>
      </c>
      <c r="BI1070">
        <v>2715</v>
      </c>
      <c r="BJ1070">
        <v>2793.5</v>
      </c>
      <c r="BK1070">
        <v>2800</v>
      </c>
      <c r="BL1070">
        <v>2800</v>
      </c>
      <c r="BM1070">
        <v>2814</v>
      </c>
      <c r="BN1070">
        <v>2811.5</v>
      </c>
      <c r="BO1070">
        <v>2810</v>
      </c>
    </row>
    <row r="1071" spans="1:67">
      <c r="A1071" s="95">
        <v>45791</v>
      </c>
      <c r="B1071" s="490">
        <v>0</v>
      </c>
      <c r="C1071" s="486">
        <f t="shared" si="18"/>
        <v>0</v>
      </c>
      <c r="D1071" s="63">
        <v>0</v>
      </c>
      <c r="BE1071">
        <v>2775</v>
      </c>
      <c r="BF1071">
        <v>2735</v>
      </c>
      <c r="BG1071">
        <v>2743</v>
      </c>
      <c r="BH1071">
        <v>2720</v>
      </c>
      <c r="BI1071">
        <v>2715</v>
      </c>
      <c r="BJ1071">
        <v>2793.5</v>
      </c>
      <c r="BK1071">
        <v>2820</v>
      </c>
      <c r="BL1071">
        <v>2825</v>
      </c>
      <c r="BM1071">
        <v>2835</v>
      </c>
      <c r="BN1071">
        <v>2845</v>
      </c>
      <c r="BO1071">
        <v>2850</v>
      </c>
    </row>
    <row r="1072" spans="1:67">
      <c r="A1072" s="95">
        <v>45792</v>
      </c>
      <c r="B1072" s="490">
        <v>16</v>
      </c>
      <c r="C1072" s="486">
        <f t="shared" si="18"/>
        <v>9990</v>
      </c>
      <c r="D1072" s="63">
        <v>333</v>
      </c>
      <c r="BE1072">
        <v>2757.5</v>
      </c>
      <c r="BF1072">
        <v>2702.5</v>
      </c>
      <c r="BG1072">
        <v>2702.5</v>
      </c>
      <c r="BH1072">
        <v>2710</v>
      </c>
      <c r="BI1072">
        <v>2715</v>
      </c>
      <c r="BJ1072">
        <v>2796</v>
      </c>
      <c r="BK1072">
        <v>2810.5</v>
      </c>
      <c r="BL1072">
        <v>2825</v>
      </c>
      <c r="BM1072">
        <v>2835</v>
      </c>
      <c r="BN1072">
        <v>2845</v>
      </c>
      <c r="BO1072">
        <v>2850</v>
      </c>
    </row>
    <row r="1073" spans="1:68">
      <c r="A1073" s="95">
        <v>45793</v>
      </c>
      <c r="B1073" s="490">
        <v>0</v>
      </c>
      <c r="C1073" s="486">
        <f t="shared" si="18"/>
        <v>0</v>
      </c>
      <c r="D1073" s="63">
        <v>0</v>
      </c>
      <c r="BE1073">
        <v>2757.5</v>
      </c>
      <c r="BF1073">
        <v>2696</v>
      </c>
      <c r="BG1073">
        <v>2696</v>
      </c>
      <c r="BH1073">
        <v>2720</v>
      </c>
      <c r="BI1073">
        <v>2747</v>
      </c>
      <c r="BJ1073">
        <v>2796</v>
      </c>
      <c r="BK1073">
        <v>2811.5</v>
      </c>
      <c r="BL1073">
        <v>2825</v>
      </c>
      <c r="BM1073">
        <v>2835</v>
      </c>
      <c r="BN1073">
        <v>2845</v>
      </c>
      <c r="BO1073">
        <v>2850</v>
      </c>
    </row>
    <row r="1074" spans="1:68">
      <c r="A1074" s="95">
        <v>45796</v>
      </c>
      <c r="B1074" s="490">
        <v>0</v>
      </c>
      <c r="C1074" s="486">
        <f t="shared" si="18"/>
        <v>0</v>
      </c>
      <c r="D1074" s="63">
        <v>0</v>
      </c>
      <c r="BE1074">
        <v>2757.5</v>
      </c>
      <c r="BF1074">
        <v>2696</v>
      </c>
      <c r="BG1074">
        <v>2696</v>
      </c>
      <c r="BH1074">
        <v>2720</v>
      </c>
      <c r="BI1074">
        <v>2747</v>
      </c>
      <c r="BJ1074">
        <v>2796</v>
      </c>
      <c r="BK1074">
        <v>2808.5</v>
      </c>
      <c r="BL1074">
        <v>2825</v>
      </c>
      <c r="BM1074">
        <v>2835</v>
      </c>
      <c r="BN1074">
        <v>2845</v>
      </c>
      <c r="BO1074">
        <v>2850</v>
      </c>
    </row>
    <row r="1075" spans="1:68">
      <c r="A1075" s="95">
        <v>45797</v>
      </c>
      <c r="B1075" s="490">
        <v>9</v>
      </c>
      <c r="C1075" s="486">
        <f t="shared" si="18"/>
        <v>3120</v>
      </c>
      <c r="D1075" s="63">
        <v>104</v>
      </c>
      <c r="BE1075">
        <v>2758</v>
      </c>
      <c r="BF1075">
        <v>2707.5</v>
      </c>
      <c r="BG1075">
        <v>2707.5</v>
      </c>
      <c r="BH1075">
        <v>2720</v>
      </c>
      <c r="BI1075">
        <v>2747</v>
      </c>
      <c r="BJ1075">
        <v>2796</v>
      </c>
      <c r="BK1075">
        <v>2808.5</v>
      </c>
      <c r="BL1075">
        <v>2825</v>
      </c>
      <c r="BM1075">
        <v>2835</v>
      </c>
      <c r="BN1075">
        <v>2845</v>
      </c>
      <c r="BO1075">
        <v>2850</v>
      </c>
    </row>
    <row r="1076" spans="1:68">
      <c r="A1076" s="95">
        <v>45798</v>
      </c>
      <c r="B1076" s="490">
        <v>26</v>
      </c>
      <c r="C1076" s="486">
        <f t="shared" si="18"/>
        <v>18300</v>
      </c>
      <c r="D1076" s="63">
        <v>610</v>
      </c>
      <c r="BE1076">
        <v>2758</v>
      </c>
      <c r="BF1076">
        <v>2707.5</v>
      </c>
      <c r="BG1076">
        <v>2705</v>
      </c>
      <c r="BH1076">
        <v>2720</v>
      </c>
      <c r="BI1076">
        <v>2747</v>
      </c>
      <c r="BJ1076">
        <v>2796</v>
      </c>
      <c r="BK1076">
        <v>2815</v>
      </c>
      <c r="BL1076">
        <v>2825</v>
      </c>
      <c r="BM1076">
        <v>2835</v>
      </c>
      <c r="BN1076">
        <v>2845</v>
      </c>
      <c r="BO1076">
        <v>2850</v>
      </c>
    </row>
    <row r="1077" spans="1:68">
      <c r="A1077" s="95">
        <v>45799</v>
      </c>
      <c r="B1077" s="490">
        <v>27</v>
      </c>
      <c r="C1077" s="486">
        <f t="shared" si="18"/>
        <v>9930</v>
      </c>
      <c r="D1077" s="63">
        <v>331</v>
      </c>
      <c r="BE1077">
        <v>2758</v>
      </c>
      <c r="BF1077">
        <v>2707.5</v>
      </c>
      <c r="BG1077">
        <v>2705</v>
      </c>
      <c r="BH1077">
        <v>2720</v>
      </c>
      <c r="BI1077">
        <v>2747</v>
      </c>
      <c r="BJ1077">
        <v>2800</v>
      </c>
      <c r="BK1077">
        <v>2819</v>
      </c>
      <c r="BL1077">
        <v>2825</v>
      </c>
      <c r="BM1077">
        <v>2835</v>
      </c>
      <c r="BN1077">
        <v>2845</v>
      </c>
      <c r="BO1077">
        <v>2850</v>
      </c>
    </row>
    <row r="1078" spans="1:68">
      <c r="A1078" s="95">
        <v>45800</v>
      </c>
      <c r="B1078" s="490">
        <v>11</v>
      </c>
      <c r="C1078" s="486">
        <f t="shared" si="18"/>
        <v>5550</v>
      </c>
      <c r="D1078" s="63">
        <v>185</v>
      </c>
      <c r="BE1078">
        <v>2758</v>
      </c>
      <c r="BF1078">
        <v>2693.5</v>
      </c>
      <c r="BG1078">
        <v>2721.5</v>
      </c>
      <c r="BH1078">
        <v>2720</v>
      </c>
      <c r="BI1078">
        <v>2747</v>
      </c>
      <c r="BJ1078">
        <v>2800</v>
      </c>
      <c r="BK1078">
        <v>2819</v>
      </c>
      <c r="BL1078">
        <v>2825</v>
      </c>
      <c r="BM1078">
        <v>2835</v>
      </c>
      <c r="BN1078">
        <v>2845</v>
      </c>
      <c r="BO1078">
        <v>2850</v>
      </c>
    </row>
    <row r="1079" spans="1:68">
      <c r="A1079" s="103">
        <v>45803</v>
      </c>
      <c r="B1079" s="490">
        <v>4</v>
      </c>
      <c r="C1079" s="486">
        <f t="shared" si="18"/>
        <v>780</v>
      </c>
      <c r="D1079" s="63">
        <v>26</v>
      </c>
      <c r="BE1079">
        <v>2758</v>
      </c>
      <c r="BF1079">
        <v>2693.5</v>
      </c>
      <c r="BG1079">
        <v>2707.5</v>
      </c>
      <c r="BH1079">
        <v>2720</v>
      </c>
      <c r="BI1079">
        <v>2747</v>
      </c>
      <c r="BJ1079">
        <v>2800</v>
      </c>
      <c r="BK1079">
        <v>2819</v>
      </c>
      <c r="BL1079">
        <v>2825</v>
      </c>
      <c r="BM1079">
        <v>2835</v>
      </c>
      <c r="BN1079">
        <v>2845</v>
      </c>
      <c r="BO1079">
        <v>2850</v>
      </c>
    </row>
    <row r="1080" spans="1:68">
      <c r="A1080" s="95">
        <v>45804</v>
      </c>
      <c r="B1080" s="490">
        <v>11</v>
      </c>
      <c r="C1080" s="486">
        <f t="shared" si="18"/>
        <v>3660</v>
      </c>
      <c r="D1080" s="63">
        <v>122</v>
      </c>
      <c r="BE1080">
        <v>2758</v>
      </c>
      <c r="BF1080">
        <v>2693.5</v>
      </c>
      <c r="BG1080">
        <v>2707.5</v>
      </c>
      <c r="BH1080">
        <v>2720</v>
      </c>
      <c r="BI1080">
        <v>2747</v>
      </c>
      <c r="BJ1080">
        <v>2820</v>
      </c>
      <c r="BK1080">
        <v>2820</v>
      </c>
      <c r="BL1080">
        <v>2825</v>
      </c>
      <c r="BM1080">
        <v>2835</v>
      </c>
      <c r="BN1080">
        <v>2845</v>
      </c>
      <c r="BO1080">
        <v>2850</v>
      </c>
    </row>
    <row r="1081" spans="1:68">
      <c r="A1081" s="95">
        <v>45805</v>
      </c>
      <c r="B1081" s="490">
        <v>7</v>
      </c>
      <c r="C1081" s="486">
        <f t="shared" si="18"/>
        <v>2520</v>
      </c>
      <c r="D1081" s="63">
        <v>84</v>
      </c>
      <c r="BE1081">
        <v>2758</v>
      </c>
      <c r="BF1081">
        <v>2660</v>
      </c>
      <c r="BG1081">
        <v>2660</v>
      </c>
      <c r="BH1081">
        <v>2715</v>
      </c>
      <c r="BI1081">
        <v>2747</v>
      </c>
      <c r="BJ1081">
        <v>2840</v>
      </c>
      <c r="BK1081">
        <v>2865</v>
      </c>
      <c r="BL1081">
        <v>2865</v>
      </c>
      <c r="BM1081">
        <v>2835</v>
      </c>
      <c r="BN1081">
        <v>2845</v>
      </c>
      <c r="BO1081">
        <v>2850</v>
      </c>
    </row>
    <row r="1082" spans="1:68">
      <c r="A1082" s="95">
        <v>45806</v>
      </c>
      <c r="B1082" s="490">
        <v>19</v>
      </c>
      <c r="C1082" s="486">
        <f t="shared" si="18"/>
        <v>12540</v>
      </c>
      <c r="D1082" s="63">
        <v>418</v>
      </c>
      <c r="BE1082">
        <v>2758</v>
      </c>
      <c r="BF1082">
        <v>2660</v>
      </c>
      <c r="BG1082">
        <v>2660</v>
      </c>
      <c r="BH1082">
        <v>2715</v>
      </c>
      <c r="BI1082">
        <v>2747</v>
      </c>
      <c r="BJ1082">
        <v>2840</v>
      </c>
      <c r="BK1082">
        <v>2865</v>
      </c>
      <c r="BL1082">
        <v>2865</v>
      </c>
      <c r="BM1082">
        <v>2840</v>
      </c>
      <c r="BN1082">
        <v>2845</v>
      </c>
      <c r="BO1082">
        <v>2850</v>
      </c>
    </row>
    <row r="1083" spans="1:68">
      <c r="A1083" s="95">
        <v>45807</v>
      </c>
      <c r="B1083" s="490">
        <v>17</v>
      </c>
      <c r="C1083" s="486">
        <f t="shared" si="18"/>
        <v>4050</v>
      </c>
      <c r="D1083" s="63">
        <v>135</v>
      </c>
      <c r="BE1083">
        <v>2705</v>
      </c>
      <c r="BF1083">
        <v>2634.5</v>
      </c>
      <c r="BG1083">
        <v>2635</v>
      </c>
      <c r="BH1083">
        <v>2715</v>
      </c>
      <c r="BI1083">
        <v>2747</v>
      </c>
      <c r="BJ1083">
        <v>2840</v>
      </c>
      <c r="BK1083">
        <v>2865</v>
      </c>
      <c r="BL1083">
        <v>2865</v>
      </c>
      <c r="BM1083">
        <v>2840</v>
      </c>
      <c r="BN1083">
        <v>2845</v>
      </c>
      <c r="BO1083">
        <v>2850</v>
      </c>
    </row>
    <row r="1084" spans="1:68">
      <c r="A1084" s="95">
        <v>45810</v>
      </c>
      <c r="B1084" s="490">
        <v>27</v>
      </c>
      <c r="C1084" s="486">
        <f t="shared" si="18"/>
        <v>6660</v>
      </c>
      <c r="D1084" s="63">
        <v>222</v>
      </c>
      <c r="BF1084">
        <v>2609.5</v>
      </c>
      <c r="BG1084">
        <v>2609.5</v>
      </c>
      <c r="BH1084">
        <v>2700</v>
      </c>
      <c r="BI1084">
        <v>2747</v>
      </c>
      <c r="BJ1084">
        <v>2830</v>
      </c>
      <c r="BK1084">
        <v>2865</v>
      </c>
      <c r="BL1084">
        <v>2865</v>
      </c>
      <c r="BM1084">
        <v>2840</v>
      </c>
      <c r="BN1084">
        <v>2845</v>
      </c>
      <c r="BO1084">
        <v>2850</v>
      </c>
      <c r="BP1084">
        <v>2850</v>
      </c>
    </row>
    <row r="1085" spans="1:68">
      <c r="A1085" s="95">
        <v>45811</v>
      </c>
      <c r="B1085" s="490">
        <v>5</v>
      </c>
      <c r="C1085" s="486">
        <f t="shared" si="18"/>
        <v>1500</v>
      </c>
      <c r="D1085" s="63">
        <v>50</v>
      </c>
      <c r="BF1085">
        <v>2609.5</v>
      </c>
      <c r="BG1085">
        <v>2609.5</v>
      </c>
      <c r="BH1085">
        <v>2700</v>
      </c>
      <c r="BI1085">
        <v>2747</v>
      </c>
      <c r="BJ1085">
        <v>2830</v>
      </c>
      <c r="BK1085">
        <v>2865</v>
      </c>
      <c r="BL1085">
        <v>2865</v>
      </c>
      <c r="BM1085">
        <v>2840</v>
      </c>
      <c r="BN1085">
        <v>2845</v>
      </c>
      <c r="BO1085">
        <v>2850</v>
      </c>
      <c r="BP1085">
        <v>2850</v>
      </c>
    </row>
    <row r="1086" spans="1:68">
      <c r="A1086" s="95">
        <v>45812</v>
      </c>
      <c r="B1086" s="490">
        <v>19</v>
      </c>
      <c r="C1086" s="486">
        <f t="shared" si="18"/>
        <v>9150</v>
      </c>
      <c r="D1086" s="63">
        <v>305</v>
      </c>
      <c r="BF1086">
        <v>2609.5</v>
      </c>
      <c r="BG1086">
        <v>2609.5</v>
      </c>
      <c r="BH1086">
        <v>2700</v>
      </c>
      <c r="BI1086">
        <v>2747</v>
      </c>
      <c r="BJ1086">
        <v>2830</v>
      </c>
      <c r="BK1086">
        <v>2865</v>
      </c>
      <c r="BL1086">
        <v>2865</v>
      </c>
      <c r="BM1086">
        <v>2840</v>
      </c>
      <c r="BN1086">
        <v>2845</v>
      </c>
      <c r="BO1086">
        <v>2850</v>
      </c>
      <c r="BP1086">
        <v>2850</v>
      </c>
    </row>
    <row r="1087" spans="1:68">
      <c r="A1087" s="95">
        <v>45813</v>
      </c>
      <c r="B1087" s="490">
        <v>9</v>
      </c>
      <c r="C1087" s="486">
        <f t="shared" si="18"/>
        <v>6540</v>
      </c>
      <c r="D1087" s="63">
        <v>218</v>
      </c>
      <c r="BF1087">
        <v>2609.5</v>
      </c>
      <c r="BG1087">
        <v>2609.5</v>
      </c>
      <c r="BH1087">
        <v>2700</v>
      </c>
      <c r="BI1087">
        <v>2747</v>
      </c>
      <c r="BJ1087">
        <v>2830</v>
      </c>
      <c r="BK1087">
        <v>2865</v>
      </c>
      <c r="BL1087">
        <v>2865</v>
      </c>
      <c r="BM1087">
        <v>2840</v>
      </c>
      <c r="BN1087">
        <v>2845</v>
      </c>
      <c r="BO1087">
        <v>2850</v>
      </c>
      <c r="BP1087">
        <v>2850</v>
      </c>
    </row>
    <row r="1088" spans="1:68">
      <c r="A1088" s="95">
        <v>45814</v>
      </c>
      <c r="B1088" s="490">
        <v>13</v>
      </c>
      <c r="C1088" s="486">
        <f t="shared" si="18"/>
        <v>7950</v>
      </c>
      <c r="D1088" s="63">
        <v>265</v>
      </c>
      <c r="BF1088">
        <v>2609.5</v>
      </c>
      <c r="BG1088">
        <v>2609.5</v>
      </c>
      <c r="BH1088">
        <v>2700</v>
      </c>
      <c r="BI1088">
        <v>2747</v>
      </c>
      <c r="BJ1088">
        <v>2830</v>
      </c>
      <c r="BK1088">
        <v>2865</v>
      </c>
      <c r="BL1088">
        <v>2865</v>
      </c>
      <c r="BM1088">
        <v>2840</v>
      </c>
      <c r="BN1088">
        <v>2845</v>
      </c>
      <c r="BO1088">
        <v>2850</v>
      </c>
      <c r="BP1088">
        <v>2850</v>
      </c>
    </row>
    <row r="1089" spans="1:68">
      <c r="A1089" s="95">
        <v>45817</v>
      </c>
      <c r="B1089" s="490">
        <v>2</v>
      </c>
      <c r="C1089" s="486">
        <f t="shared" si="18"/>
        <v>1200</v>
      </c>
      <c r="D1089" s="63">
        <v>40</v>
      </c>
      <c r="BF1089">
        <v>2609.5</v>
      </c>
      <c r="BG1089">
        <v>2618</v>
      </c>
      <c r="BH1089">
        <v>2700</v>
      </c>
      <c r="BI1089">
        <v>2747</v>
      </c>
      <c r="BJ1089">
        <v>2830</v>
      </c>
      <c r="BK1089">
        <v>2865</v>
      </c>
      <c r="BL1089">
        <v>2865</v>
      </c>
      <c r="BM1089">
        <v>2840</v>
      </c>
      <c r="BN1089">
        <v>2845</v>
      </c>
      <c r="BO1089">
        <v>2850</v>
      </c>
      <c r="BP1089">
        <v>2850</v>
      </c>
    </row>
    <row r="1090" spans="1:68">
      <c r="A1090" s="95">
        <v>45818</v>
      </c>
      <c r="B1090" s="490">
        <v>34</v>
      </c>
      <c r="C1090" s="486">
        <f t="shared" si="18"/>
        <v>14670</v>
      </c>
      <c r="D1090" s="63">
        <v>489</v>
      </c>
      <c r="BF1090">
        <v>2609.5</v>
      </c>
      <c r="BG1090">
        <v>2618</v>
      </c>
      <c r="BH1090">
        <v>2634</v>
      </c>
      <c r="BI1090">
        <v>2650</v>
      </c>
      <c r="BJ1090">
        <v>2830</v>
      </c>
      <c r="BK1090">
        <v>2865</v>
      </c>
      <c r="BL1090">
        <v>2865</v>
      </c>
      <c r="BM1090">
        <v>2840</v>
      </c>
      <c r="BN1090">
        <v>2845</v>
      </c>
      <c r="BO1090">
        <v>2850</v>
      </c>
      <c r="BP1090">
        <v>2850</v>
      </c>
    </row>
    <row r="1091" spans="1:68">
      <c r="A1091" s="95">
        <v>45819</v>
      </c>
      <c r="B1091" s="490">
        <v>5</v>
      </c>
      <c r="C1091" s="486">
        <f t="shared" si="18"/>
        <v>2700</v>
      </c>
      <c r="D1091" s="63">
        <v>90</v>
      </c>
      <c r="BF1091">
        <v>2665</v>
      </c>
      <c r="BG1091">
        <v>2665</v>
      </c>
      <c r="BH1091">
        <v>2640</v>
      </c>
      <c r="BI1091">
        <v>2680</v>
      </c>
      <c r="BJ1091">
        <v>2850</v>
      </c>
      <c r="BK1091">
        <v>2865</v>
      </c>
      <c r="BL1091">
        <v>2865</v>
      </c>
      <c r="BM1091">
        <v>2840</v>
      </c>
      <c r="BN1091">
        <v>2845</v>
      </c>
      <c r="BO1091">
        <v>2850</v>
      </c>
      <c r="BP1091">
        <v>2850</v>
      </c>
    </row>
    <row r="1092" spans="1:68">
      <c r="A1092" s="95">
        <v>45820</v>
      </c>
      <c r="B1092" s="490">
        <v>37</v>
      </c>
      <c r="C1092" s="486">
        <f t="shared" si="18"/>
        <v>13590</v>
      </c>
      <c r="D1092" s="63">
        <v>453</v>
      </c>
      <c r="BF1092">
        <v>2665</v>
      </c>
      <c r="BG1092">
        <v>2660</v>
      </c>
      <c r="BH1092">
        <v>2640</v>
      </c>
      <c r="BI1092">
        <v>2680</v>
      </c>
      <c r="BJ1092">
        <v>2850</v>
      </c>
      <c r="BK1092">
        <v>2865</v>
      </c>
      <c r="BL1092">
        <v>2830</v>
      </c>
      <c r="BM1092">
        <v>2840</v>
      </c>
      <c r="BN1092">
        <v>2845</v>
      </c>
      <c r="BO1092">
        <v>2850</v>
      </c>
      <c r="BP1092">
        <v>2850</v>
      </c>
    </row>
    <row r="1093" spans="1:68">
      <c r="A1093" s="95">
        <v>45821</v>
      </c>
      <c r="B1093" s="490">
        <v>14</v>
      </c>
      <c r="C1093" s="486">
        <f t="shared" si="18"/>
        <v>10290</v>
      </c>
      <c r="D1093" s="63">
        <v>343</v>
      </c>
      <c r="BF1093">
        <v>2665</v>
      </c>
      <c r="BG1093">
        <v>2660</v>
      </c>
      <c r="BH1093">
        <v>2640</v>
      </c>
      <c r="BI1093">
        <v>2680</v>
      </c>
      <c r="BJ1093">
        <v>2802.5</v>
      </c>
      <c r="BK1093">
        <v>2865</v>
      </c>
      <c r="BL1093">
        <v>2830</v>
      </c>
      <c r="BM1093">
        <v>2840</v>
      </c>
      <c r="BN1093">
        <v>2845</v>
      </c>
      <c r="BO1093">
        <v>2850</v>
      </c>
      <c r="BP1093">
        <v>2850</v>
      </c>
    </row>
    <row r="1094" spans="1:68">
      <c r="A1094" s="95">
        <v>45824</v>
      </c>
      <c r="B1094" s="490">
        <v>18</v>
      </c>
      <c r="C1094" s="486">
        <f t="shared" si="18"/>
        <v>2190</v>
      </c>
      <c r="D1094" s="63">
        <v>73</v>
      </c>
      <c r="BF1094">
        <v>2665</v>
      </c>
      <c r="BG1094">
        <v>2660</v>
      </c>
      <c r="BH1094">
        <v>2640</v>
      </c>
      <c r="BI1094">
        <v>2680</v>
      </c>
      <c r="BJ1094">
        <v>2802.5</v>
      </c>
      <c r="BK1094">
        <v>2865</v>
      </c>
      <c r="BL1094">
        <v>2830</v>
      </c>
      <c r="BM1094">
        <v>2840</v>
      </c>
      <c r="BN1094">
        <v>2845</v>
      </c>
      <c r="BO1094">
        <v>2850</v>
      </c>
      <c r="BP1094">
        <v>2850</v>
      </c>
    </row>
    <row r="1095" spans="1:68">
      <c r="A1095" s="95">
        <v>45825</v>
      </c>
      <c r="B1095" s="490">
        <v>8</v>
      </c>
      <c r="C1095" s="486">
        <f t="shared" si="18"/>
        <v>5250</v>
      </c>
      <c r="D1095" s="63">
        <v>175</v>
      </c>
      <c r="BF1095">
        <v>2670</v>
      </c>
      <c r="BG1095">
        <v>2660</v>
      </c>
      <c r="BH1095">
        <v>2669.5</v>
      </c>
      <c r="BI1095">
        <v>2698</v>
      </c>
      <c r="BJ1095">
        <v>2827.5</v>
      </c>
      <c r="BK1095">
        <v>2865</v>
      </c>
      <c r="BL1095">
        <v>2830</v>
      </c>
      <c r="BM1095">
        <v>2840</v>
      </c>
      <c r="BN1095">
        <v>2845</v>
      </c>
      <c r="BO1095">
        <v>2850</v>
      </c>
      <c r="BP1095">
        <v>2850</v>
      </c>
    </row>
    <row r="1096" spans="1:68">
      <c r="A1096" s="95">
        <v>45826</v>
      </c>
      <c r="B1096" s="490">
        <v>42</v>
      </c>
      <c r="C1096" s="486">
        <f t="shared" si="18"/>
        <v>22260</v>
      </c>
      <c r="D1096" s="63">
        <v>742</v>
      </c>
      <c r="BF1096">
        <v>2689.5</v>
      </c>
      <c r="BG1096">
        <v>2690</v>
      </c>
      <c r="BH1096">
        <v>2730</v>
      </c>
      <c r="BI1096">
        <v>2720</v>
      </c>
      <c r="BJ1096">
        <v>2827.5</v>
      </c>
      <c r="BK1096">
        <v>2865</v>
      </c>
      <c r="BL1096">
        <v>2830</v>
      </c>
      <c r="BM1096">
        <v>2848</v>
      </c>
      <c r="BN1096">
        <v>2848</v>
      </c>
      <c r="BO1096">
        <v>2850</v>
      </c>
      <c r="BP1096">
        <v>2850</v>
      </c>
    </row>
    <row r="1097" spans="1:68">
      <c r="A1097" s="103">
        <v>45827</v>
      </c>
      <c r="BF1097" s="189">
        <v>2689.5</v>
      </c>
      <c r="BG1097" s="189">
        <v>2690</v>
      </c>
      <c r="BH1097" s="189">
        <v>2730</v>
      </c>
      <c r="BI1097" s="189">
        <v>2720</v>
      </c>
      <c r="BJ1097" s="189">
        <v>2827.5</v>
      </c>
      <c r="BK1097" s="189">
        <v>2865</v>
      </c>
      <c r="BL1097" s="189">
        <v>2830</v>
      </c>
      <c r="BM1097" s="189">
        <v>2848</v>
      </c>
      <c r="BN1097" s="189">
        <v>2848</v>
      </c>
      <c r="BO1097" s="189">
        <v>2850</v>
      </c>
      <c r="BP1097" s="189">
        <v>2850</v>
      </c>
    </row>
    <row r="1098" spans="1:68">
      <c r="A1098" s="95">
        <v>45828</v>
      </c>
      <c r="B1098" s="490">
        <v>2</v>
      </c>
      <c r="C1098" s="486">
        <f t="shared" si="18"/>
        <v>2550</v>
      </c>
      <c r="D1098" s="63">
        <v>85</v>
      </c>
      <c r="BF1098">
        <v>2689.5</v>
      </c>
      <c r="BG1098">
        <v>2690</v>
      </c>
      <c r="BH1098">
        <v>2732.5</v>
      </c>
      <c r="BI1098">
        <v>2730</v>
      </c>
      <c r="BJ1098">
        <v>2827.5</v>
      </c>
      <c r="BK1098">
        <v>2865</v>
      </c>
      <c r="BL1098">
        <v>2830</v>
      </c>
      <c r="BM1098">
        <v>2848</v>
      </c>
      <c r="BN1098">
        <v>2848</v>
      </c>
      <c r="BO1098">
        <v>2850</v>
      </c>
      <c r="BP1098">
        <v>2850</v>
      </c>
    </row>
    <row r="1099" spans="1:68">
      <c r="A1099" s="95">
        <v>45831</v>
      </c>
      <c r="B1099" s="490">
        <v>4</v>
      </c>
      <c r="C1099" s="486">
        <f t="shared" si="18"/>
        <v>2280</v>
      </c>
      <c r="D1099" s="63">
        <v>76</v>
      </c>
      <c r="BF1099">
        <v>2689.5</v>
      </c>
      <c r="BG1099">
        <v>2700</v>
      </c>
      <c r="BH1099">
        <v>2730</v>
      </c>
      <c r="BI1099">
        <v>2730</v>
      </c>
      <c r="BJ1099">
        <v>2835</v>
      </c>
      <c r="BK1099">
        <v>2860</v>
      </c>
      <c r="BL1099">
        <v>2835</v>
      </c>
      <c r="BM1099">
        <v>2848</v>
      </c>
      <c r="BN1099">
        <v>2848</v>
      </c>
      <c r="BO1099">
        <v>2850</v>
      </c>
      <c r="BP1099">
        <v>2850</v>
      </c>
    </row>
    <row r="1100" spans="1:68">
      <c r="A1100" s="95">
        <v>45832</v>
      </c>
      <c r="B1100" s="490">
        <v>18</v>
      </c>
      <c r="C1100" s="486">
        <f t="shared" ref="C1100:C1163" si="19">+D1100*30</f>
        <v>7680</v>
      </c>
      <c r="D1100" s="63">
        <v>256</v>
      </c>
      <c r="BF1100">
        <v>2717.5</v>
      </c>
      <c r="BG1100">
        <v>2700</v>
      </c>
      <c r="BH1100">
        <v>2730</v>
      </c>
      <c r="BI1100">
        <v>2730</v>
      </c>
      <c r="BJ1100">
        <v>2849</v>
      </c>
      <c r="BK1100">
        <v>2867</v>
      </c>
      <c r="BL1100">
        <v>2849</v>
      </c>
      <c r="BM1100">
        <v>2860</v>
      </c>
      <c r="BN1100">
        <v>2860</v>
      </c>
      <c r="BO1100">
        <v>2860</v>
      </c>
      <c r="BP1100">
        <v>2850</v>
      </c>
    </row>
    <row r="1101" spans="1:68">
      <c r="A1101" s="95">
        <v>45833</v>
      </c>
      <c r="B1101" s="490">
        <v>56</v>
      </c>
      <c r="C1101" s="486">
        <f t="shared" si="19"/>
        <v>38610</v>
      </c>
      <c r="D1101" s="63">
        <v>1287</v>
      </c>
      <c r="BF1101">
        <v>2717.5</v>
      </c>
      <c r="BG1101">
        <v>2700</v>
      </c>
      <c r="BH1101">
        <v>2747</v>
      </c>
      <c r="BI1101">
        <v>2791.5</v>
      </c>
      <c r="BJ1101">
        <v>2865</v>
      </c>
      <c r="BK1101">
        <v>2877</v>
      </c>
      <c r="BL1101">
        <v>2895</v>
      </c>
      <c r="BM1101">
        <v>2937.5</v>
      </c>
      <c r="BN1101">
        <v>2940</v>
      </c>
      <c r="BO1101">
        <v>2912.5</v>
      </c>
      <c r="BP1101">
        <v>2850</v>
      </c>
    </row>
    <row r="1102" spans="1:68">
      <c r="A1102" s="95">
        <v>45834</v>
      </c>
      <c r="B1102" s="490">
        <v>81</v>
      </c>
      <c r="C1102" s="486">
        <f t="shared" si="19"/>
        <v>43530</v>
      </c>
      <c r="D1102" s="63">
        <v>1451</v>
      </c>
      <c r="BF1102">
        <v>2717.5</v>
      </c>
      <c r="BG1102">
        <v>2700</v>
      </c>
      <c r="BH1102">
        <v>2747</v>
      </c>
      <c r="BI1102">
        <v>2791.5</v>
      </c>
      <c r="BJ1102">
        <v>2865</v>
      </c>
      <c r="BK1102">
        <v>2889</v>
      </c>
      <c r="BL1102">
        <v>2895</v>
      </c>
      <c r="BM1102">
        <v>2937.5</v>
      </c>
      <c r="BN1102">
        <v>2940</v>
      </c>
      <c r="BO1102">
        <v>2950</v>
      </c>
      <c r="BP1102">
        <v>2850</v>
      </c>
    </row>
    <row r="1103" spans="1:68">
      <c r="A1103" s="95">
        <v>45835</v>
      </c>
      <c r="B1103" s="490">
        <v>1</v>
      </c>
      <c r="C1103" s="486">
        <f t="shared" si="19"/>
        <v>1200</v>
      </c>
      <c r="D1103" s="63">
        <v>40</v>
      </c>
      <c r="BF1103">
        <v>2717.5</v>
      </c>
      <c r="BG1103">
        <v>2730</v>
      </c>
      <c r="BH1103">
        <v>2747</v>
      </c>
      <c r="BI1103">
        <v>2807</v>
      </c>
      <c r="BJ1103">
        <v>2865</v>
      </c>
      <c r="BK1103">
        <v>2889</v>
      </c>
      <c r="BL1103">
        <v>2895</v>
      </c>
      <c r="BM1103">
        <v>2937.5</v>
      </c>
      <c r="BN1103">
        <v>2930</v>
      </c>
      <c r="BO1103">
        <v>2950</v>
      </c>
      <c r="BP1103">
        <v>2850</v>
      </c>
    </row>
    <row r="1104" spans="1:68">
      <c r="A1104" s="95">
        <v>45838</v>
      </c>
      <c r="B1104" s="490">
        <v>0</v>
      </c>
      <c r="C1104" s="486">
        <f t="shared" si="19"/>
        <v>0</v>
      </c>
      <c r="D1104" s="63">
        <v>0</v>
      </c>
      <c r="BF1104" s="28">
        <v>2718</v>
      </c>
      <c r="BG1104">
        <v>2730</v>
      </c>
      <c r="BH1104">
        <v>2747</v>
      </c>
      <c r="BI1104">
        <v>2807</v>
      </c>
      <c r="BJ1104">
        <v>2865</v>
      </c>
      <c r="BK1104">
        <v>2889</v>
      </c>
      <c r="BL1104">
        <v>2895</v>
      </c>
      <c r="BM1104">
        <v>2937.5</v>
      </c>
      <c r="BN1104">
        <v>2930</v>
      </c>
      <c r="BO1104">
        <v>2950</v>
      </c>
      <c r="BP1104">
        <v>2850</v>
      </c>
    </row>
    <row r="1105" spans="1:68">
      <c r="A1105" s="95">
        <v>45839</v>
      </c>
      <c r="B1105" s="490">
        <v>18</v>
      </c>
      <c r="C1105" s="486">
        <f t="shared" si="19"/>
        <v>21450</v>
      </c>
      <c r="D1105" s="63">
        <v>715</v>
      </c>
      <c r="BG1105">
        <v>2697</v>
      </c>
      <c r="BH1105">
        <v>2713</v>
      </c>
      <c r="BI1105">
        <v>2804</v>
      </c>
      <c r="BJ1105">
        <v>2865</v>
      </c>
      <c r="BK1105">
        <v>2889</v>
      </c>
      <c r="BL1105">
        <v>2895</v>
      </c>
      <c r="BM1105">
        <v>2937.5</v>
      </c>
      <c r="BN1105">
        <v>2930</v>
      </c>
      <c r="BO1105">
        <v>2950</v>
      </c>
      <c r="BP1105">
        <v>2850</v>
      </c>
    </row>
    <row r="1106" spans="1:68">
      <c r="A1106" s="95">
        <v>45840</v>
      </c>
      <c r="B1106" s="490">
        <v>22</v>
      </c>
      <c r="C1106" s="486">
        <f t="shared" si="19"/>
        <v>14310</v>
      </c>
      <c r="D1106" s="63">
        <v>477</v>
      </c>
      <c r="BG1106">
        <v>2691</v>
      </c>
      <c r="BH1106">
        <v>2694.5</v>
      </c>
      <c r="BI1106">
        <v>2804</v>
      </c>
      <c r="BJ1106">
        <v>2830</v>
      </c>
      <c r="BK1106">
        <v>2835</v>
      </c>
      <c r="BL1106">
        <v>2890</v>
      </c>
      <c r="BM1106">
        <v>2937.5</v>
      </c>
      <c r="BN1106">
        <v>2930</v>
      </c>
      <c r="BO1106">
        <v>2950</v>
      </c>
      <c r="BP1106">
        <v>2850</v>
      </c>
    </row>
    <row r="1107" spans="1:68">
      <c r="A1107" s="95">
        <v>45841</v>
      </c>
      <c r="B1107" s="490">
        <v>9</v>
      </c>
      <c r="C1107" s="486">
        <f t="shared" si="19"/>
        <v>4500</v>
      </c>
      <c r="D1107" s="63">
        <v>150</v>
      </c>
      <c r="BG1107">
        <v>2665</v>
      </c>
      <c r="BH1107">
        <v>2675</v>
      </c>
      <c r="BI1107">
        <v>2804</v>
      </c>
      <c r="BJ1107">
        <v>2830</v>
      </c>
      <c r="BK1107">
        <v>2835</v>
      </c>
      <c r="BL1107">
        <v>2890</v>
      </c>
      <c r="BM1107">
        <v>2937.5</v>
      </c>
      <c r="BN1107">
        <v>2930</v>
      </c>
      <c r="BO1107">
        <v>2950</v>
      </c>
      <c r="BP1107">
        <v>2850</v>
      </c>
    </row>
    <row r="1108" spans="1:68">
      <c r="A1108" s="103">
        <v>45842</v>
      </c>
      <c r="B1108" s="490">
        <v>3</v>
      </c>
      <c r="C1108" s="486">
        <f t="shared" si="19"/>
        <v>2400</v>
      </c>
      <c r="D1108" s="63">
        <v>80</v>
      </c>
      <c r="BG1108">
        <v>2665</v>
      </c>
      <c r="BH1108">
        <v>2675</v>
      </c>
      <c r="BI1108">
        <v>2800</v>
      </c>
      <c r="BJ1108">
        <v>2830</v>
      </c>
      <c r="BK1108">
        <v>2835</v>
      </c>
      <c r="BL1108">
        <v>2890</v>
      </c>
      <c r="BM1108">
        <v>2937.5</v>
      </c>
      <c r="BN1108">
        <v>2930</v>
      </c>
      <c r="BO1108">
        <v>2950</v>
      </c>
      <c r="BP1108">
        <v>2850</v>
      </c>
    </row>
    <row r="1109" spans="1:68">
      <c r="A1109" s="95">
        <v>45845</v>
      </c>
      <c r="B1109" s="490">
        <v>3</v>
      </c>
      <c r="C1109" s="486">
        <f t="shared" si="19"/>
        <v>1230</v>
      </c>
      <c r="D1109" s="63">
        <v>41</v>
      </c>
      <c r="BG1109">
        <v>2665</v>
      </c>
      <c r="BH1109">
        <v>2675</v>
      </c>
      <c r="BI1109">
        <v>2800</v>
      </c>
      <c r="BJ1109">
        <v>2830</v>
      </c>
      <c r="BK1109">
        <v>2835</v>
      </c>
      <c r="BL1109">
        <v>2890</v>
      </c>
      <c r="BM1109">
        <v>2926</v>
      </c>
      <c r="BN1109">
        <v>2930</v>
      </c>
      <c r="BO1109">
        <v>2950</v>
      </c>
      <c r="BP1109">
        <v>2850</v>
      </c>
    </row>
    <row r="1110" spans="1:68">
      <c r="A1110" s="95">
        <v>45846</v>
      </c>
      <c r="B1110" s="490">
        <v>17</v>
      </c>
      <c r="C1110" s="486">
        <f t="shared" si="19"/>
        <v>11040</v>
      </c>
      <c r="D1110" s="63">
        <v>368</v>
      </c>
      <c r="BG1110">
        <v>2620.5</v>
      </c>
      <c r="BH1110">
        <v>2659</v>
      </c>
      <c r="BI1110">
        <v>2800</v>
      </c>
      <c r="BJ1110">
        <v>2830</v>
      </c>
      <c r="BK1110">
        <v>2835</v>
      </c>
      <c r="BL1110">
        <v>2865</v>
      </c>
      <c r="BM1110">
        <v>2920</v>
      </c>
      <c r="BN1110">
        <v>2930</v>
      </c>
      <c r="BO1110">
        <v>2950</v>
      </c>
      <c r="BP1110">
        <v>2850</v>
      </c>
    </row>
    <row r="1111" spans="1:68">
      <c r="A1111" s="103">
        <v>45847</v>
      </c>
      <c r="BG1111" s="1096">
        <v>2620.5</v>
      </c>
      <c r="BH1111" s="1096">
        <v>2659</v>
      </c>
      <c r="BI1111" s="1096">
        <v>2800</v>
      </c>
      <c r="BJ1111" s="1096">
        <v>2830</v>
      </c>
      <c r="BK1111" s="1096">
        <v>2835</v>
      </c>
      <c r="BL1111" s="1096">
        <v>2865</v>
      </c>
      <c r="BM1111" s="1096">
        <v>2920</v>
      </c>
      <c r="BN1111" s="1096">
        <v>2930</v>
      </c>
      <c r="BO1111" s="1096">
        <v>2950</v>
      </c>
      <c r="BP1111" s="1096">
        <v>2850</v>
      </c>
    </row>
    <row r="1112" spans="1:68">
      <c r="A1112" s="95">
        <v>45848</v>
      </c>
      <c r="B1112" s="490">
        <v>7</v>
      </c>
      <c r="C1112" s="486">
        <f t="shared" si="19"/>
        <v>3600</v>
      </c>
      <c r="D1112" s="63">
        <v>120</v>
      </c>
      <c r="BG1112">
        <v>2638.5</v>
      </c>
      <c r="BH1112">
        <v>2659</v>
      </c>
      <c r="BI1112">
        <v>2800</v>
      </c>
      <c r="BJ1112">
        <v>2830</v>
      </c>
      <c r="BK1112">
        <v>2835</v>
      </c>
      <c r="BL1112">
        <v>2865</v>
      </c>
      <c r="BM1112">
        <v>2920</v>
      </c>
      <c r="BN1112">
        <v>2930</v>
      </c>
      <c r="BO1112">
        <v>2950</v>
      </c>
      <c r="BP1112">
        <v>2850</v>
      </c>
    </row>
    <row r="1113" spans="1:68">
      <c r="A1113" s="95">
        <v>45849</v>
      </c>
      <c r="B1113" s="490">
        <v>13</v>
      </c>
      <c r="C1113" s="486">
        <f t="shared" si="19"/>
        <v>5880</v>
      </c>
      <c r="D1113" s="63">
        <v>196</v>
      </c>
      <c r="BG1113">
        <v>2630</v>
      </c>
      <c r="BH1113">
        <v>2659</v>
      </c>
      <c r="BI1113">
        <v>2790</v>
      </c>
      <c r="BJ1113">
        <v>2820</v>
      </c>
      <c r="BK1113">
        <v>2835</v>
      </c>
      <c r="BL1113">
        <v>2865</v>
      </c>
      <c r="BM1113">
        <v>2920</v>
      </c>
      <c r="BN1113">
        <v>2930</v>
      </c>
      <c r="BO1113">
        <v>2950</v>
      </c>
      <c r="BP1113">
        <v>2850</v>
      </c>
    </row>
    <row r="1114" spans="1:68">
      <c r="A1114" s="95">
        <v>45852</v>
      </c>
      <c r="B1114" s="490">
        <v>28</v>
      </c>
      <c r="C1114" s="486">
        <f t="shared" si="19"/>
        <v>19410</v>
      </c>
      <c r="D1114" s="63">
        <v>647</v>
      </c>
      <c r="BG1114">
        <v>2650</v>
      </c>
      <c r="BH1114">
        <v>2659</v>
      </c>
      <c r="BI1114">
        <v>2790</v>
      </c>
      <c r="BJ1114">
        <v>2820</v>
      </c>
      <c r="BK1114">
        <v>2835</v>
      </c>
      <c r="BL1114">
        <v>2865</v>
      </c>
      <c r="BM1114">
        <v>2920</v>
      </c>
      <c r="BN1114">
        <v>2930</v>
      </c>
      <c r="BO1114">
        <v>2950</v>
      </c>
      <c r="BP1114">
        <v>2850</v>
      </c>
    </row>
    <row r="1115" spans="1:68">
      <c r="A1115" s="95">
        <v>45853</v>
      </c>
      <c r="B1115" s="490">
        <v>4</v>
      </c>
      <c r="C1115" s="486">
        <f t="shared" si="19"/>
        <v>840</v>
      </c>
      <c r="D1115" s="63">
        <v>28</v>
      </c>
      <c r="BG1115">
        <v>2660</v>
      </c>
      <c r="BH1115">
        <v>2660</v>
      </c>
      <c r="BI1115">
        <v>2790</v>
      </c>
      <c r="BJ1115">
        <v>2820</v>
      </c>
      <c r="BK1115">
        <v>2835</v>
      </c>
      <c r="BL1115">
        <v>2865</v>
      </c>
      <c r="BM1115">
        <v>2920</v>
      </c>
      <c r="BN1115">
        <v>2912</v>
      </c>
      <c r="BO1115">
        <v>2950</v>
      </c>
      <c r="BP1115">
        <v>2850</v>
      </c>
    </row>
    <row r="1116" spans="1:68">
      <c r="A1116" s="95">
        <v>45854</v>
      </c>
      <c r="C1116" s="486">
        <f t="shared" si="19"/>
        <v>0</v>
      </c>
      <c r="BG1116">
        <v>2660</v>
      </c>
      <c r="BH1116">
        <v>2674</v>
      </c>
      <c r="BI1116">
        <v>2790</v>
      </c>
      <c r="BJ1116">
        <v>2820</v>
      </c>
      <c r="BK1116">
        <v>2835</v>
      </c>
      <c r="BL1116">
        <v>2865</v>
      </c>
      <c r="BM1116">
        <v>2920</v>
      </c>
      <c r="BN1116">
        <v>2912</v>
      </c>
      <c r="BO1116">
        <v>2950</v>
      </c>
      <c r="BP1116">
        <v>2850</v>
      </c>
    </row>
    <row r="1117" spans="1:68">
      <c r="A1117" s="95">
        <v>45855</v>
      </c>
      <c r="B1117" s="490">
        <v>9</v>
      </c>
      <c r="C1117" s="486">
        <f t="shared" si="19"/>
        <v>8010</v>
      </c>
      <c r="D1117" s="63">
        <v>267</v>
      </c>
      <c r="BG1117">
        <v>2672</v>
      </c>
      <c r="BH1117">
        <v>2712.5</v>
      </c>
      <c r="BI1117">
        <v>2790</v>
      </c>
      <c r="BJ1117">
        <v>2820</v>
      </c>
      <c r="BK1117">
        <v>2835</v>
      </c>
      <c r="BL1117">
        <v>2865</v>
      </c>
      <c r="BM1117">
        <v>2919</v>
      </c>
      <c r="BN1117">
        <v>2910</v>
      </c>
      <c r="BO1117">
        <v>2950</v>
      </c>
      <c r="BP1117">
        <v>2850</v>
      </c>
    </row>
    <row r="1118" spans="1:68">
      <c r="A1118" s="95">
        <v>45856</v>
      </c>
      <c r="B1118" s="490">
        <v>25</v>
      </c>
      <c r="C1118" s="486">
        <f t="shared" si="19"/>
        <v>14670</v>
      </c>
      <c r="D1118" s="63">
        <v>489</v>
      </c>
      <c r="BG1118">
        <v>2683.5</v>
      </c>
      <c r="BH1118">
        <v>2712.5</v>
      </c>
      <c r="BI1118">
        <v>2790</v>
      </c>
      <c r="BJ1118">
        <v>2820</v>
      </c>
      <c r="BK1118">
        <v>2835</v>
      </c>
      <c r="BL1118">
        <v>2865</v>
      </c>
      <c r="BM1118">
        <v>2919</v>
      </c>
      <c r="BN1118">
        <v>2910</v>
      </c>
      <c r="BO1118">
        <v>2950</v>
      </c>
      <c r="BP1118">
        <v>2850</v>
      </c>
    </row>
    <row r="1119" spans="1:68">
      <c r="A1119" s="95">
        <v>45859</v>
      </c>
      <c r="B1119" s="490">
        <v>12</v>
      </c>
      <c r="C1119" s="486">
        <f t="shared" si="19"/>
        <v>5610</v>
      </c>
      <c r="D1119" s="63">
        <v>187</v>
      </c>
      <c r="BG1119">
        <v>2668.5</v>
      </c>
      <c r="BH1119">
        <v>2712.5</v>
      </c>
      <c r="BI1119">
        <v>2790</v>
      </c>
      <c r="BJ1119">
        <v>2820</v>
      </c>
      <c r="BK1119">
        <v>2835</v>
      </c>
      <c r="BL1119">
        <v>2865</v>
      </c>
      <c r="BM1119">
        <v>2919</v>
      </c>
      <c r="BN1119">
        <v>2910</v>
      </c>
      <c r="BO1119">
        <v>2950</v>
      </c>
      <c r="BP1119">
        <v>2850</v>
      </c>
    </row>
    <row r="1120" spans="1:68">
      <c r="A1120" s="95">
        <v>45860</v>
      </c>
      <c r="B1120" s="490">
        <v>8</v>
      </c>
      <c r="C1120" s="486">
        <f t="shared" si="19"/>
        <v>6810</v>
      </c>
      <c r="D1120" s="63">
        <v>227</v>
      </c>
      <c r="BG1120">
        <v>2670.5</v>
      </c>
      <c r="BH1120">
        <v>2711</v>
      </c>
      <c r="BI1120">
        <v>2790</v>
      </c>
      <c r="BJ1120">
        <v>2820</v>
      </c>
      <c r="BK1120">
        <v>2835</v>
      </c>
      <c r="BL1120">
        <v>2865</v>
      </c>
      <c r="BM1120">
        <v>2910</v>
      </c>
      <c r="BN1120">
        <v>2900.5</v>
      </c>
      <c r="BO1120">
        <v>2950</v>
      </c>
      <c r="BP1120">
        <v>2850</v>
      </c>
    </row>
    <row r="1121" spans="1:73">
      <c r="A1121" s="95">
        <v>45861</v>
      </c>
      <c r="B1121" s="490">
        <v>22</v>
      </c>
      <c r="C1121" s="486">
        <f t="shared" si="19"/>
        <v>8460</v>
      </c>
      <c r="D1121" s="63">
        <v>282</v>
      </c>
      <c r="BG1121">
        <v>2641.5</v>
      </c>
      <c r="BH1121">
        <v>2707</v>
      </c>
      <c r="BI1121">
        <v>2790</v>
      </c>
      <c r="BJ1121">
        <v>2820</v>
      </c>
      <c r="BK1121">
        <v>2849.5</v>
      </c>
      <c r="BL1121">
        <v>2870.5</v>
      </c>
      <c r="BM1121">
        <v>2894.5</v>
      </c>
      <c r="BN1121">
        <v>2925</v>
      </c>
      <c r="BO1121">
        <v>2950</v>
      </c>
      <c r="BP1121">
        <v>2850</v>
      </c>
    </row>
    <row r="1122" spans="1:73">
      <c r="A1122" s="95">
        <v>45862</v>
      </c>
      <c r="B1122" s="490">
        <v>31</v>
      </c>
      <c r="C1122" s="486">
        <f t="shared" si="19"/>
        <v>18120</v>
      </c>
      <c r="D1122" s="63">
        <v>604</v>
      </c>
      <c r="BG1122">
        <v>2686</v>
      </c>
      <c r="BH1122">
        <v>2751</v>
      </c>
      <c r="BI1122">
        <v>2795</v>
      </c>
      <c r="BJ1122">
        <v>2830</v>
      </c>
      <c r="BK1122">
        <v>2872.5</v>
      </c>
      <c r="BL1122">
        <v>2905</v>
      </c>
      <c r="BM1122">
        <v>2911</v>
      </c>
      <c r="BN1122">
        <v>2917.5</v>
      </c>
      <c r="BO1122">
        <v>2950</v>
      </c>
      <c r="BP1122">
        <v>2850</v>
      </c>
    </row>
    <row r="1123" spans="1:73">
      <c r="A1123" s="95">
        <v>45863</v>
      </c>
      <c r="B1123" s="490">
        <v>31</v>
      </c>
      <c r="C1123" s="486">
        <f t="shared" si="19"/>
        <v>18480</v>
      </c>
      <c r="D1123" s="63">
        <v>616</v>
      </c>
      <c r="BG1123">
        <v>2686.5</v>
      </c>
      <c r="BH1123">
        <v>2742</v>
      </c>
      <c r="BI1123">
        <v>2803.5</v>
      </c>
      <c r="BJ1123">
        <v>2830</v>
      </c>
      <c r="BK1123">
        <v>2905</v>
      </c>
      <c r="BL1123">
        <v>2905</v>
      </c>
      <c r="BM1123">
        <v>2911</v>
      </c>
      <c r="BN1123">
        <v>2932.5</v>
      </c>
      <c r="BO1123">
        <v>2950</v>
      </c>
      <c r="BP1123">
        <v>2850</v>
      </c>
    </row>
    <row r="1124" spans="1:73">
      <c r="A1124" s="95">
        <v>45866</v>
      </c>
      <c r="B1124" s="490">
        <v>17</v>
      </c>
      <c r="C1124" s="486">
        <f t="shared" si="19"/>
        <v>15570</v>
      </c>
      <c r="D1124" s="63">
        <v>519</v>
      </c>
      <c r="BG1124">
        <v>2704</v>
      </c>
      <c r="BH1124">
        <v>2742</v>
      </c>
      <c r="BI1124">
        <v>2815</v>
      </c>
      <c r="BJ1124">
        <v>2839.5</v>
      </c>
      <c r="BK1124">
        <v>2890</v>
      </c>
      <c r="BL1124">
        <v>2917.5</v>
      </c>
      <c r="BM1124">
        <v>2917.5</v>
      </c>
      <c r="BN1124">
        <v>2932.5</v>
      </c>
      <c r="BO1124">
        <v>2950</v>
      </c>
      <c r="BP1124">
        <v>2850</v>
      </c>
    </row>
    <row r="1125" spans="1:73">
      <c r="A1125" s="95">
        <v>45867</v>
      </c>
      <c r="B1125" s="490">
        <v>33</v>
      </c>
      <c r="C1125" s="486">
        <f t="shared" si="19"/>
        <v>28500</v>
      </c>
      <c r="D1125" s="63">
        <v>950</v>
      </c>
      <c r="BG1125">
        <v>2720</v>
      </c>
      <c r="BH1125">
        <v>2753</v>
      </c>
      <c r="BI1125">
        <v>2820.5</v>
      </c>
      <c r="BJ1125">
        <v>2843</v>
      </c>
      <c r="BK1125">
        <v>2890</v>
      </c>
      <c r="BL1125">
        <v>2917.5</v>
      </c>
      <c r="BM1125">
        <v>2917.5</v>
      </c>
      <c r="BN1125">
        <v>2932.5</v>
      </c>
      <c r="BO1125">
        <v>2950</v>
      </c>
      <c r="BP1125">
        <v>2850</v>
      </c>
    </row>
    <row r="1126" spans="1:73">
      <c r="A1126" s="95">
        <v>45868</v>
      </c>
      <c r="B1126" s="490">
        <v>11</v>
      </c>
      <c r="C1126" s="486">
        <f t="shared" si="19"/>
        <v>5280</v>
      </c>
      <c r="D1126" s="63">
        <v>176</v>
      </c>
      <c r="BG1126">
        <v>2719</v>
      </c>
      <c r="BH1126">
        <v>2755</v>
      </c>
      <c r="BI1126">
        <v>2820.5</v>
      </c>
      <c r="BJ1126">
        <v>2843</v>
      </c>
      <c r="BK1126">
        <v>2894.5</v>
      </c>
      <c r="BL1126">
        <v>2917.5</v>
      </c>
      <c r="BM1126">
        <v>2917.5</v>
      </c>
      <c r="BN1126">
        <v>2932.5</v>
      </c>
      <c r="BO1126">
        <v>2950</v>
      </c>
      <c r="BP1126">
        <v>2850</v>
      </c>
    </row>
    <row r="1127" spans="1:73">
      <c r="A1127" s="95">
        <v>45869</v>
      </c>
      <c r="B1127" s="490">
        <v>18</v>
      </c>
      <c r="C1127" s="486">
        <f t="shared" si="19"/>
        <v>11910</v>
      </c>
      <c r="D1127" s="63">
        <v>397</v>
      </c>
      <c r="BG1127">
        <v>2715</v>
      </c>
      <c r="BH1127">
        <v>2764</v>
      </c>
      <c r="BI1127">
        <v>2825</v>
      </c>
      <c r="BJ1127">
        <v>2843</v>
      </c>
      <c r="BK1127">
        <v>2894.5</v>
      </c>
      <c r="BL1127">
        <v>2917.5</v>
      </c>
      <c r="BM1127">
        <v>2917.5</v>
      </c>
      <c r="BN1127">
        <v>2932.5</v>
      </c>
      <c r="BO1127">
        <v>2950</v>
      </c>
      <c r="BP1127">
        <v>2850</v>
      </c>
    </row>
    <row r="1128" spans="1:73">
      <c r="A1128" s="95">
        <v>45870</v>
      </c>
      <c r="B1128" s="490">
        <v>46</v>
      </c>
      <c r="C1128" s="486">
        <f t="shared" si="19"/>
        <v>17490</v>
      </c>
      <c r="D1128" s="63">
        <v>583</v>
      </c>
      <c r="BH1128">
        <v>2794</v>
      </c>
      <c r="BI1128">
        <v>2816.5</v>
      </c>
      <c r="BJ1128">
        <v>2865</v>
      </c>
      <c r="BK1128">
        <v>2904</v>
      </c>
      <c r="BL1128">
        <v>2935</v>
      </c>
      <c r="BM1128">
        <v>2935</v>
      </c>
      <c r="BN1128">
        <v>2940</v>
      </c>
      <c r="BO1128">
        <v>2944</v>
      </c>
      <c r="BP1128">
        <v>2850</v>
      </c>
    </row>
    <row r="1129" spans="1:73">
      <c r="A1129" s="95">
        <v>45873</v>
      </c>
      <c r="B1129" s="490">
        <v>11</v>
      </c>
      <c r="C1129" s="486">
        <f t="shared" si="19"/>
        <v>6000</v>
      </c>
      <c r="D1129" s="63">
        <v>200</v>
      </c>
      <c r="BH1129">
        <v>2772</v>
      </c>
      <c r="BI1129">
        <v>2816.5</v>
      </c>
      <c r="BJ1129">
        <v>2865</v>
      </c>
      <c r="BK1129">
        <v>2904</v>
      </c>
      <c r="BL1129">
        <v>2935</v>
      </c>
      <c r="BM1129">
        <v>2925.5</v>
      </c>
      <c r="BN1129">
        <v>2930.5</v>
      </c>
      <c r="BO1129">
        <v>2944</v>
      </c>
      <c r="BP1129">
        <v>2850</v>
      </c>
    </row>
    <row r="1130" spans="1:73">
      <c r="A1130" s="95">
        <v>45874</v>
      </c>
      <c r="B1130" s="490">
        <v>18</v>
      </c>
      <c r="C1130" s="486">
        <f t="shared" si="19"/>
        <v>5700</v>
      </c>
      <c r="D1130" s="63">
        <v>190</v>
      </c>
      <c r="BH1130">
        <v>2775</v>
      </c>
      <c r="BI1130">
        <v>2814</v>
      </c>
      <c r="BJ1130">
        <v>2858</v>
      </c>
      <c r="BK1130">
        <v>2904</v>
      </c>
      <c r="BL1130">
        <v>2923.5</v>
      </c>
      <c r="BM1130">
        <v>2925.5</v>
      </c>
      <c r="BN1130">
        <v>2930.5</v>
      </c>
      <c r="BO1130">
        <v>2944</v>
      </c>
      <c r="BP1130">
        <v>2880</v>
      </c>
      <c r="BQ1130">
        <v>2790</v>
      </c>
      <c r="BR1130">
        <v>2826</v>
      </c>
      <c r="BS1130">
        <v>2840</v>
      </c>
      <c r="BT1130">
        <v>2850</v>
      </c>
      <c r="BU1130">
        <v>2863.5</v>
      </c>
    </row>
    <row r="1131" spans="1:73">
      <c r="A1131" s="95">
        <v>45875</v>
      </c>
      <c r="B1131" s="490">
        <v>0</v>
      </c>
      <c r="C1131" s="486">
        <f t="shared" si="19"/>
        <v>0</v>
      </c>
      <c r="D1131" s="63">
        <v>0</v>
      </c>
      <c r="BH1131">
        <v>2767.5</v>
      </c>
      <c r="BI1131">
        <v>2814</v>
      </c>
      <c r="BJ1131">
        <v>2858</v>
      </c>
      <c r="BK1131">
        <v>2904</v>
      </c>
      <c r="BL1131">
        <v>2923.5</v>
      </c>
      <c r="BM1131">
        <v>2925.5</v>
      </c>
      <c r="BN1131">
        <v>2930.5</v>
      </c>
      <c r="BO1131">
        <v>2944</v>
      </c>
      <c r="BP1131">
        <v>2880</v>
      </c>
      <c r="BQ1131">
        <v>2790</v>
      </c>
      <c r="BR1131">
        <v>2826</v>
      </c>
      <c r="BS1131">
        <v>2840</v>
      </c>
      <c r="BT1131">
        <v>2850</v>
      </c>
      <c r="BU1131">
        <v>2863.5</v>
      </c>
    </row>
    <row r="1132" spans="1:73">
      <c r="A1132" s="95">
        <v>45876</v>
      </c>
      <c r="B1132" s="490">
        <v>3</v>
      </c>
      <c r="C1132" s="486">
        <f t="shared" si="19"/>
        <v>1050</v>
      </c>
      <c r="D1132" s="63">
        <v>35</v>
      </c>
      <c r="BH1132">
        <v>2767.5</v>
      </c>
      <c r="BI1132">
        <v>2814</v>
      </c>
      <c r="BJ1132">
        <v>2858</v>
      </c>
      <c r="BK1132">
        <v>2904</v>
      </c>
      <c r="BL1132">
        <v>2923</v>
      </c>
      <c r="BM1132">
        <v>2925.5</v>
      </c>
      <c r="BN1132">
        <v>2935</v>
      </c>
      <c r="BO1132">
        <v>2941.5</v>
      </c>
      <c r="BP1132">
        <v>2880</v>
      </c>
      <c r="BQ1132">
        <v>2790</v>
      </c>
      <c r="BR1132">
        <v>2800</v>
      </c>
      <c r="BS1132">
        <v>2800</v>
      </c>
      <c r="BT1132">
        <v>2850</v>
      </c>
      <c r="BU1132">
        <v>2863.5</v>
      </c>
    </row>
    <row r="1133" spans="1:73">
      <c r="A1133" s="95">
        <v>45877</v>
      </c>
      <c r="B1133" s="490">
        <v>19</v>
      </c>
      <c r="C1133" s="486">
        <f t="shared" si="19"/>
        <v>5100</v>
      </c>
      <c r="D1133" s="63">
        <v>170</v>
      </c>
      <c r="BH1133">
        <v>2767.5</v>
      </c>
      <c r="BI1133">
        <v>2806</v>
      </c>
      <c r="BJ1133">
        <v>2851.5</v>
      </c>
      <c r="BK1133">
        <v>2902.5</v>
      </c>
      <c r="BL1133">
        <v>2918</v>
      </c>
      <c r="BM1133">
        <v>2925.5</v>
      </c>
      <c r="BN1133">
        <v>2932</v>
      </c>
      <c r="BO1133">
        <v>2941.5</v>
      </c>
      <c r="BP1133">
        <v>2880</v>
      </c>
      <c r="BQ1133">
        <v>2790</v>
      </c>
      <c r="BR1133">
        <v>2780</v>
      </c>
      <c r="BS1133">
        <v>2780</v>
      </c>
      <c r="BT1133">
        <v>2850</v>
      </c>
      <c r="BU1133">
        <v>2863.5</v>
      </c>
    </row>
    <row r="1134" spans="1:73">
      <c r="A1134" s="95">
        <v>45880</v>
      </c>
      <c r="B1134" s="490">
        <v>8</v>
      </c>
      <c r="C1134" s="486">
        <f t="shared" si="19"/>
        <v>960</v>
      </c>
      <c r="D1134" s="63">
        <v>32</v>
      </c>
      <c r="BH1134">
        <v>2745.5</v>
      </c>
      <c r="BI1134">
        <v>2806</v>
      </c>
      <c r="BJ1134">
        <v>2825</v>
      </c>
      <c r="BK1134">
        <v>2885</v>
      </c>
      <c r="BL1134">
        <v>2887</v>
      </c>
      <c r="BM1134">
        <v>2925.5</v>
      </c>
      <c r="BN1134">
        <v>2932</v>
      </c>
      <c r="BO1134">
        <v>2941.5</v>
      </c>
      <c r="BP1134">
        <v>2880</v>
      </c>
      <c r="BQ1134">
        <v>2790</v>
      </c>
      <c r="BR1134">
        <v>2780</v>
      </c>
      <c r="BS1134">
        <v>2780</v>
      </c>
      <c r="BT1134">
        <v>2800</v>
      </c>
      <c r="BU1134">
        <v>2800</v>
      </c>
    </row>
    <row r="1135" spans="1:73">
      <c r="A1135" s="95">
        <v>45881</v>
      </c>
      <c r="B1135" s="490">
        <v>15</v>
      </c>
      <c r="C1135" s="486">
        <f t="shared" si="19"/>
        <v>4470</v>
      </c>
      <c r="D1135" s="63">
        <v>149</v>
      </c>
      <c r="BH1135">
        <v>2745.5</v>
      </c>
      <c r="BI1135">
        <v>2806</v>
      </c>
      <c r="BJ1135">
        <v>2825</v>
      </c>
      <c r="BK1135">
        <v>2885</v>
      </c>
      <c r="BL1135">
        <v>2887</v>
      </c>
      <c r="BM1135">
        <v>2925</v>
      </c>
      <c r="BN1135">
        <v>2932</v>
      </c>
      <c r="BO1135">
        <v>2941.5</v>
      </c>
      <c r="BP1135">
        <v>2880</v>
      </c>
      <c r="BQ1135">
        <v>2790</v>
      </c>
      <c r="BR1135">
        <v>2780</v>
      </c>
      <c r="BS1135">
        <v>2780</v>
      </c>
      <c r="BT1135">
        <v>2800</v>
      </c>
      <c r="BU1135">
        <v>2800</v>
      </c>
    </row>
    <row r="1136" spans="1:73">
      <c r="A1136" s="95">
        <v>45882</v>
      </c>
      <c r="B1136" s="490">
        <v>19</v>
      </c>
      <c r="C1136" s="486">
        <f t="shared" si="19"/>
        <v>3300</v>
      </c>
      <c r="D1136" s="63">
        <v>110</v>
      </c>
      <c r="BH1136">
        <v>2758.5</v>
      </c>
      <c r="BI1136">
        <v>2806</v>
      </c>
      <c r="BJ1136">
        <v>2825</v>
      </c>
      <c r="BK1136">
        <v>2885</v>
      </c>
      <c r="BL1136">
        <v>2887</v>
      </c>
      <c r="BM1136">
        <v>2925</v>
      </c>
      <c r="BN1136">
        <v>2930</v>
      </c>
      <c r="BO1136">
        <v>2941.5</v>
      </c>
      <c r="BP1136">
        <v>2880</v>
      </c>
      <c r="BQ1136">
        <v>2790</v>
      </c>
      <c r="BR1136">
        <v>2780</v>
      </c>
      <c r="BS1136">
        <v>2780</v>
      </c>
      <c r="BT1136">
        <v>2800</v>
      </c>
      <c r="BU1136">
        <v>2800</v>
      </c>
    </row>
    <row r="1137" spans="1:73">
      <c r="A1137" s="95">
        <v>45883</v>
      </c>
      <c r="B1137" s="490">
        <v>29</v>
      </c>
      <c r="C1137" s="486">
        <f t="shared" si="19"/>
        <v>8490</v>
      </c>
      <c r="D1137" s="63">
        <v>283</v>
      </c>
      <c r="BH1137">
        <v>2752</v>
      </c>
      <c r="BI1137">
        <v>2806</v>
      </c>
      <c r="BJ1137">
        <v>2825</v>
      </c>
      <c r="BK1137">
        <v>2880</v>
      </c>
      <c r="BL1137">
        <v>2887</v>
      </c>
      <c r="BM1137">
        <v>2914</v>
      </c>
      <c r="BN1137">
        <v>2927</v>
      </c>
      <c r="BO1137">
        <v>2941.5</v>
      </c>
      <c r="BP1137">
        <v>2880</v>
      </c>
      <c r="BQ1137">
        <v>2790</v>
      </c>
      <c r="BR1137">
        <v>2780</v>
      </c>
      <c r="BS1137">
        <v>2780</v>
      </c>
      <c r="BT1137">
        <v>2800</v>
      </c>
      <c r="BU1137">
        <v>2800</v>
      </c>
    </row>
    <row r="1138" spans="1:73">
      <c r="A1138" s="95">
        <v>45884</v>
      </c>
      <c r="B1138" s="490">
        <v>15</v>
      </c>
      <c r="C1138" s="486">
        <f t="shared" si="19"/>
        <v>1530</v>
      </c>
      <c r="D1138" s="63">
        <v>51</v>
      </c>
      <c r="BH1138">
        <v>2750</v>
      </c>
      <c r="BI1138">
        <v>2785</v>
      </c>
      <c r="BJ1138">
        <v>2825</v>
      </c>
      <c r="BK1138">
        <v>2858.5</v>
      </c>
      <c r="BL1138">
        <v>2875</v>
      </c>
      <c r="BM1138">
        <v>2892.5</v>
      </c>
      <c r="BN1138">
        <v>2920</v>
      </c>
      <c r="BO1138">
        <v>2941.5</v>
      </c>
      <c r="BP1138">
        <v>2880</v>
      </c>
      <c r="BQ1138">
        <v>2790</v>
      </c>
      <c r="BR1138">
        <v>2780</v>
      </c>
      <c r="BS1138">
        <v>2780</v>
      </c>
      <c r="BT1138">
        <v>2800</v>
      </c>
      <c r="BU1138">
        <v>2800</v>
      </c>
    </row>
    <row r="1139" spans="1:73">
      <c r="A1139" s="95">
        <v>45887</v>
      </c>
      <c r="C1139" s="486">
        <f t="shared" si="19"/>
        <v>0</v>
      </c>
      <c r="BH1139">
        <v>2752.5</v>
      </c>
      <c r="BI1139">
        <v>2785</v>
      </c>
      <c r="BJ1139">
        <v>2825</v>
      </c>
      <c r="BK1139">
        <v>2858.5</v>
      </c>
      <c r="BL1139">
        <v>2875</v>
      </c>
      <c r="BM1139">
        <v>2892.5</v>
      </c>
      <c r="BN1139">
        <v>2920</v>
      </c>
      <c r="BO1139">
        <v>2941.5</v>
      </c>
      <c r="BP1139">
        <v>2880</v>
      </c>
      <c r="BQ1139">
        <v>2790</v>
      </c>
      <c r="BR1139">
        <v>2780</v>
      </c>
      <c r="BS1139">
        <v>2780</v>
      </c>
      <c r="BT1139">
        <v>2800</v>
      </c>
      <c r="BU1139">
        <v>2800</v>
      </c>
    </row>
    <row r="1140" spans="1:73">
      <c r="A1140" s="95">
        <v>45888</v>
      </c>
      <c r="B1140" s="490">
        <v>17</v>
      </c>
      <c r="C1140" s="486">
        <f t="shared" si="19"/>
        <v>7470</v>
      </c>
      <c r="D1140" s="63">
        <v>249</v>
      </c>
      <c r="BH1140">
        <v>2759</v>
      </c>
      <c r="BI1140">
        <v>2803.5</v>
      </c>
      <c r="BJ1140">
        <v>2838.5</v>
      </c>
      <c r="BK1140">
        <v>2858.5</v>
      </c>
      <c r="BL1140">
        <v>2875</v>
      </c>
      <c r="BM1140">
        <v>2892.5</v>
      </c>
      <c r="BN1140">
        <v>2920</v>
      </c>
      <c r="BO1140">
        <v>2941.5</v>
      </c>
      <c r="BP1140">
        <v>2880</v>
      </c>
      <c r="BQ1140">
        <v>2790</v>
      </c>
      <c r="BR1140">
        <v>2780</v>
      </c>
      <c r="BS1140">
        <v>2780</v>
      </c>
      <c r="BT1140">
        <v>2800</v>
      </c>
      <c r="BU1140">
        <v>2800</v>
      </c>
    </row>
    <row r="1141" spans="1:73">
      <c r="A1141" s="95">
        <v>45889</v>
      </c>
      <c r="B1141" s="490">
        <v>38</v>
      </c>
      <c r="C1141" s="486">
        <f t="shared" si="19"/>
        <v>20250</v>
      </c>
      <c r="D1141" s="63">
        <v>675</v>
      </c>
      <c r="BH1141">
        <v>2777.5</v>
      </c>
      <c r="BI1141">
        <v>2816.5</v>
      </c>
      <c r="BJ1141">
        <v>2851.5</v>
      </c>
      <c r="BK1141">
        <v>2891</v>
      </c>
      <c r="BL1141">
        <v>2917.5</v>
      </c>
      <c r="BM1141">
        <v>2908</v>
      </c>
      <c r="BN1141">
        <v>2928.5</v>
      </c>
      <c r="BO1141">
        <v>2941.5</v>
      </c>
      <c r="BP1141">
        <v>2880</v>
      </c>
      <c r="BQ1141">
        <v>2790</v>
      </c>
      <c r="BR1141">
        <v>2780</v>
      </c>
      <c r="BS1141">
        <v>2780</v>
      </c>
      <c r="BT1141">
        <v>2800</v>
      </c>
      <c r="BU1141">
        <v>2800</v>
      </c>
    </row>
    <row r="1142" spans="1:73">
      <c r="A1142" s="95">
        <v>45890</v>
      </c>
      <c r="B1142" s="490">
        <v>36</v>
      </c>
      <c r="C1142" s="486">
        <f t="shared" si="19"/>
        <v>14820</v>
      </c>
      <c r="D1142" s="63">
        <v>494</v>
      </c>
      <c r="BH1142">
        <v>2789</v>
      </c>
      <c r="BI1142">
        <v>2822.5</v>
      </c>
      <c r="BJ1142">
        <v>2854.5</v>
      </c>
      <c r="BK1142">
        <v>2894.5</v>
      </c>
      <c r="BL1142">
        <v>2917.5</v>
      </c>
      <c r="BM1142">
        <v>2913.5</v>
      </c>
      <c r="BN1142">
        <v>2930.5</v>
      </c>
      <c r="BO1142">
        <v>2941.5</v>
      </c>
      <c r="BP1142">
        <v>2880</v>
      </c>
      <c r="BQ1142">
        <v>2790</v>
      </c>
      <c r="BR1142">
        <v>2780</v>
      </c>
      <c r="BS1142">
        <v>2780</v>
      </c>
      <c r="BT1142">
        <v>2800</v>
      </c>
      <c r="BU1142">
        <v>2800</v>
      </c>
    </row>
    <row r="1143" spans="1:73">
      <c r="A1143" s="95">
        <v>45891</v>
      </c>
      <c r="B1143" s="490">
        <v>53</v>
      </c>
      <c r="C1143" s="486">
        <f t="shared" si="19"/>
        <v>13890</v>
      </c>
      <c r="D1143" s="63">
        <v>463</v>
      </c>
      <c r="BH1143">
        <v>2788.5</v>
      </c>
      <c r="BI1143">
        <v>2832</v>
      </c>
      <c r="BJ1143">
        <v>2854.5</v>
      </c>
      <c r="BK1143">
        <v>2894.5</v>
      </c>
      <c r="BL1143">
        <v>2917.5</v>
      </c>
      <c r="BM1143">
        <v>2913.5</v>
      </c>
      <c r="BN1143">
        <v>2930.5</v>
      </c>
      <c r="BO1143">
        <v>2941.5</v>
      </c>
      <c r="BP1143">
        <v>2880</v>
      </c>
      <c r="BQ1143">
        <v>2790</v>
      </c>
      <c r="BR1143">
        <v>2780</v>
      </c>
      <c r="BS1143">
        <v>2780</v>
      </c>
      <c r="BT1143">
        <v>2800</v>
      </c>
      <c r="BU1143">
        <v>2800</v>
      </c>
    </row>
    <row r="1144" spans="1:73">
      <c r="A1144" s="103">
        <v>45894</v>
      </c>
      <c r="B1144" s="490">
        <v>13</v>
      </c>
      <c r="C1144" s="486">
        <f t="shared" si="19"/>
        <v>4590</v>
      </c>
      <c r="D1144" s="63">
        <v>153</v>
      </c>
      <c r="BH1144">
        <v>2784.5</v>
      </c>
      <c r="BI1144">
        <v>2832</v>
      </c>
      <c r="BJ1144">
        <v>2854.5</v>
      </c>
      <c r="BK1144">
        <v>2894.5</v>
      </c>
      <c r="BL1144">
        <v>2917.5</v>
      </c>
      <c r="BM1144">
        <v>2913.5</v>
      </c>
      <c r="BN1144">
        <v>2930.5</v>
      </c>
      <c r="BO1144">
        <v>2941.5</v>
      </c>
      <c r="BP1144">
        <v>2880</v>
      </c>
      <c r="BQ1144">
        <v>2790</v>
      </c>
      <c r="BR1144">
        <v>2780</v>
      </c>
      <c r="BS1144">
        <v>2780</v>
      </c>
      <c r="BT1144">
        <v>2800</v>
      </c>
      <c r="BU1144">
        <v>2800</v>
      </c>
    </row>
    <row r="1145" spans="1:73">
      <c r="A1145" s="95">
        <v>45895</v>
      </c>
      <c r="B1145" s="490">
        <v>38</v>
      </c>
      <c r="C1145" s="486">
        <f t="shared" si="19"/>
        <v>24240</v>
      </c>
      <c r="D1145" s="63">
        <v>808</v>
      </c>
      <c r="BH1145">
        <v>2784.5</v>
      </c>
      <c r="BI1145">
        <v>2840</v>
      </c>
      <c r="BJ1145">
        <v>2872.5</v>
      </c>
      <c r="BK1145">
        <v>2917.5</v>
      </c>
      <c r="BL1145">
        <v>2935</v>
      </c>
      <c r="BM1145">
        <v>2945</v>
      </c>
      <c r="BN1145">
        <v>2960.5</v>
      </c>
      <c r="BO1145">
        <v>2941.5</v>
      </c>
      <c r="BP1145">
        <v>2880</v>
      </c>
      <c r="BQ1145">
        <v>2790</v>
      </c>
      <c r="BR1145">
        <v>2780</v>
      </c>
      <c r="BS1145">
        <v>2780</v>
      </c>
      <c r="BT1145">
        <v>2800</v>
      </c>
      <c r="BU1145">
        <v>2800</v>
      </c>
    </row>
    <row r="1146" spans="1:73">
      <c r="A1146" s="95">
        <v>45896</v>
      </c>
      <c r="B1146" s="490">
        <v>46</v>
      </c>
      <c r="C1146" s="486">
        <f t="shared" si="19"/>
        <v>15240</v>
      </c>
      <c r="D1146" s="63">
        <v>508</v>
      </c>
      <c r="BH1146">
        <v>2795.5</v>
      </c>
      <c r="BI1146">
        <v>2863</v>
      </c>
      <c r="BJ1146">
        <v>2911</v>
      </c>
      <c r="BK1146">
        <v>2940.5</v>
      </c>
      <c r="BL1146">
        <v>2965</v>
      </c>
      <c r="BM1146">
        <v>2990</v>
      </c>
      <c r="BN1146">
        <v>2990</v>
      </c>
      <c r="BO1146">
        <v>2941.5</v>
      </c>
      <c r="BP1146">
        <v>2880</v>
      </c>
      <c r="BQ1146">
        <v>2790</v>
      </c>
      <c r="BR1146">
        <v>2780</v>
      </c>
      <c r="BS1146">
        <v>2780</v>
      </c>
      <c r="BT1146">
        <v>2800</v>
      </c>
      <c r="BU1146">
        <v>2800</v>
      </c>
    </row>
    <row r="1147" spans="1:73">
      <c r="A1147" s="95">
        <v>45897</v>
      </c>
      <c r="B1147" s="490">
        <v>13</v>
      </c>
      <c r="C1147" s="486">
        <f t="shared" si="19"/>
        <v>4260</v>
      </c>
      <c r="D1147" s="63">
        <v>142</v>
      </c>
      <c r="BH1147">
        <v>2795.5</v>
      </c>
      <c r="BI1147">
        <v>2859</v>
      </c>
      <c r="BJ1147">
        <v>2911</v>
      </c>
      <c r="BK1147">
        <v>2944</v>
      </c>
      <c r="BL1147">
        <v>2965</v>
      </c>
      <c r="BM1147">
        <v>2990</v>
      </c>
      <c r="BN1147">
        <v>2990</v>
      </c>
      <c r="BO1147">
        <v>2941.5</v>
      </c>
      <c r="BP1147">
        <v>2880</v>
      </c>
      <c r="BQ1147">
        <v>2790</v>
      </c>
      <c r="BR1147">
        <v>2780</v>
      </c>
      <c r="BS1147">
        <v>2780</v>
      </c>
      <c r="BT1147">
        <v>2800</v>
      </c>
      <c r="BU1147">
        <v>2800</v>
      </c>
    </row>
    <row r="1148" spans="1:73">
      <c r="A1148" s="95">
        <v>45898</v>
      </c>
      <c r="B1148" s="490">
        <v>11</v>
      </c>
      <c r="C1148" s="486">
        <f t="shared" si="19"/>
        <v>9300</v>
      </c>
      <c r="D1148" s="63">
        <v>310</v>
      </c>
      <c r="BH1148" s="28">
        <v>2815</v>
      </c>
      <c r="BI1148">
        <v>2885.5</v>
      </c>
      <c r="BJ1148">
        <v>2933</v>
      </c>
      <c r="BK1148">
        <v>2966.5</v>
      </c>
      <c r="BL1148">
        <v>2978.5</v>
      </c>
      <c r="BM1148">
        <v>2980</v>
      </c>
      <c r="BN1148">
        <v>2982</v>
      </c>
      <c r="BO1148">
        <v>2983.5</v>
      </c>
      <c r="BP1148">
        <v>2880</v>
      </c>
      <c r="BQ1148">
        <v>2790</v>
      </c>
      <c r="BR1148">
        <v>2780</v>
      </c>
      <c r="BS1148">
        <v>2780</v>
      </c>
      <c r="BT1148">
        <v>2800</v>
      </c>
      <c r="BU1148">
        <v>2800</v>
      </c>
    </row>
    <row r="1149" spans="1:73">
      <c r="A1149" s="95">
        <v>45901</v>
      </c>
      <c r="B1149" s="490">
        <v>0</v>
      </c>
      <c r="C1149" s="486">
        <f t="shared" si="19"/>
        <v>0</v>
      </c>
      <c r="D1149" s="63">
        <v>0</v>
      </c>
      <c r="BI1149">
        <v>2885.5</v>
      </c>
      <c r="BJ1149">
        <v>2933</v>
      </c>
      <c r="BK1149">
        <v>2966.5</v>
      </c>
      <c r="BL1149">
        <v>2978.5</v>
      </c>
      <c r="BM1149">
        <v>2980</v>
      </c>
      <c r="BN1149">
        <v>2982</v>
      </c>
      <c r="BO1149">
        <v>2983.5</v>
      </c>
      <c r="BP1149">
        <v>2880</v>
      </c>
      <c r="BQ1149">
        <v>2790</v>
      </c>
      <c r="BR1149">
        <v>2780</v>
      </c>
      <c r="BS1149">
        <v>2780</v>
      </c>
      <c r="BT1149">
        <v>2800</v>
      </c>
      <c r="BU1149">
        <v>2800</v>
      </c>
    </row>
    <row r="1150" spans="1:73">
      <c r="A1150" s="95">
        <v>45902</v>
      </c>
      <c r="B1150" s="490">
        <v>15</v>
      </c>
      <c r="C1150" s="486">
        <f t="shared" si="19"/>
        <v>6150</v>
      </c>
      <c r="D1150" s="63">
        <v>205</v>
      </c>
      <c r="BI1150">
        <v>2885.5</v>
      </c>
      <c r="BJ1150">
        <v>2933</v>
      </c>
      <c r="BK1150">
        <v>2966.5</v>
      </c>
      <c r="BL1150">
        <v>2972.5</v>
      </c>
      <c r="BM1150">
        <v>2980</v>
      </c>
      <c r="BN1150">
        <v>2982</v>
      </c>
      <c r="BO1150">
        <v>2983.5</v>
      </c>
      <c r="BP1150">
        <v>2880</v>
      </c>
      <c r="BQ1150">
        <v>2790</v>
      </c>
      <c r="BR1150">
        <v>2780</v>
      </c>
      <c r="BS1150">
        <v>2780</v>
      </c>
      <c r="BT1150">
        <v>2800</v>
      </c>
      <c r="BU1150">
        <v>2800</v>
      </c>
    </row>
    <row r="1151" spans="1:73">
      <c r="A1151" s="95">
        <v>45903</v>
      </c>
      <c r="B1151" s="490">
        <v>6</v>
      </c>
      <c r="C1151" s="486">
        <f t="shared" si="19"/>
        <v>2100</v>
      </c>
      <c r="D1151" s="63">
        <v>70</v>
      </c>
      <c r="BI1151">
        <v>2885.5</v>
      </c>
      <c r="BJ1151">
        <v>2933</v>
      </c>
      <c r="BK1151">
        <v>2959</v>
      </c>
      <c r="BL1151">
        <v>2959.5</v>
      </c>
      <c r="BM1151">
        <v>2956</v>
      </c>
      <c r="BN1151">
        <v>2961.5</v>
      </c>
      <c r="BO1151">
        <v>2983.5</v>
      </c>
      <c r="BP1151">
        <v>2880</v>
      </c>
      <c r="BQ1151">
        <v>2790</v>
      </c>
      <c r="BR1151">
        <v>2780</v>
      </c>
      <c r="BS1151">
        <v>2780</v>
      </c>
      <c r="BT1151">
        <v>2800</v>
      </c>
      <c r="BU1151">
        <v>2800</v>
      </c>
    </row>
    <row r="1152" spans="1:73">
      <c r="A1152" s="95">
        <v>45904</v>
      </c>
      <c r="B1152" s="490">
        <v>4</v>
      </c>
      <c r="C1152" s="486">
        <f t="shared" si="19"/>
        <v>2250</v>
      </c>
      <c r="D1152" s="63">
        <v>75</v>
      </c>
      <c r="BI1152">
        <v>2885.5</v>
      </c>
      <c r="BJ1152">
        <v>2933</v>
      </c>
      <c r="BK1152">
        <v>2959</v>
      </c>
      <c r="BL1152">
        <v>2967.5</v>
      </c>
      <c r="BM1152">
        <v>2972.5</v>
      </c>
      <c r="BN1152">
        <v>2961</v>
      </c>
      <c r="BO1152">
        <v>2983.5</v>
      </c>
      <c r="BP1152">
        <v>2880</v>
      </c>
      <c r="BQ1152">
        <v>2790</v>
      </c>
      <c r="BR1152">
        <v>2780</v>
      </c>
      <c r="BS1152">
        <v>2780</v>
      </c>
      <c r="BT1152">
        <v>2800</v>
      </c>
      <c r="BU1152">
        <v>2800</v>
      </c>
    </row>
    <row r="1153" spans="1:79">
      <c r="A1153" s="95">
        <v>45905</v>
      </c>
      <c r="B1153" s="490">
        <v>14</v>
      </c>
      <c r="C1153" s="486">
        <f t="shared" si="19"/>
        <v>7290</v>
      </c>
      <c r="D1153" s="63">
        <v>243</v>
      </c>
      <c r="BI1153">
        <v>2885.5</v>
      </c>
      <c r="BJ1153">
        <v>2921</v>
      </c>
      <c r="BK1153">
        <v>2959</v>
      </c>
      <c r="BL1153">
        <v>2967.5</v>
      </c>
      <c r="BM1153">
        <v>2972.5</v>
      </c>
      <c r="BN1153">
        <v>2961</v>
      </c>
      <c r="BO1153">
        <v>2983.5</v>
      </c>
      <c r="BP1153">
        <v>2880</v>
      </c>
      <c r="BQ1153">
        <v>2790</v>
      </c>
      <c r="BR1153">
        <v>2780</v>
      </c>
      <c r="BS1153">
        <v>2780</v>
      </c>
      <c r="BT1153">
        <v>2800</v>
      </c>
      <c r="BU1153">
        <v>2800</v>
      </c>
      <c r="BV1153">
        <v>2800</v>
      </c>
      <c r="BW1153">
        <v>2800</v>
      </c>
      <c r="BX1153">
        <v>2800</v>
      </c>
      <c r="BY1153">
        <v>2800</v>
      </c>
      <c r="BZ1153">
        <v>2800</v>
      </c>
      <c r="CA1153">
        <v>2800</v>
      </c>
    </row>
    <row r="1154" spans="1:79">
      <c r="A1154" s="95">
        <v>45908</v>
      </c>
      <c r="B1154" s="490">
        <v>13</v>
      </c>
      <c r="C1154" s="486">
        <f t="shared" si="19"/>
        <v>4800</v>
      </c>
      <c r="D1154" s="63">
        <v>160</v>
      </c>
      <c r="BI1154">
        <v>2885.5</v>
      </c>
      <c r="BJ1154">
        <v>2921</v>
      </c>
      <c r="BK1154">
        <v>2959</v>
      </c>
      <c r="BL1154">
        <v>2952.5</v>
      </c>
      <c r="BM1154">
        <v>2972.5</v>
      </c>
      <c r="BN1154">
        <v>2961</v>
      </c>
      <c r="BO1154">
        <v>2966.5</v>
      </c>
      <c r="BP1154">
        <v>2880</v>
      </c>
      <c r="BQ1154">
        <v>2790</v>
      </c>
      <c r="BR1154">
        <v>2780</v>
      </c>
      <c r="BS1154">
        <v>2780</v>
      </c>
      <c r="BT1154">
        <v>2800</v>
      </c>
      <c r="BU1154">
        <v>2800</v>
      </c>
      <c r="BV1154">
        <v>2800</v>
      </c>
      <c r="BW1154">
        <v>2800</v>
      </c>
      <c r="BX1154">
        <v>2800</v>
      </c>
      <c r="BY1154">
        <v>2800</v>
      </c>
      <c r="BZ1154">
        <v>2800</v>
      </c>
      <c r="CA1154">
        <v>2800</v>
      </c>
    </row>
    <row r="1155" spans="1:79">
      <c r="A1155" s="95">
        <v>45909</v>
      </c>
      <c r="B1155" s="490">
        <v>36</v>
      </c>
      <c r="C1155" s="486">
        <f t="shared" si="19"/>
        <v>14130</v>
      </c>
      <c r="D1155" s="63">
        <v>471</v>
      </c>
      <c r="BI1155">
        <v>2885.5</v>
      </c>
      <c r="BJ1155">
        <v>2912</v>
      </c>
      <c r="BK1155">
        <v>2951</v>
      </c>
      <c r="BL1155">
        <v>2950</v>
      </c>
      <c r="BM1155">
        <v>2956</v>
      </c>
      <c r="BN1155">
        <v>2949</v>
      </c>
      <c r="BO1155">
        <v>2966.5</v>
      </c>
      <c r="BP1155">
        <v>2880</v>
      </c>
      <c r="BQ1155">
        <v>2790</v>
      </c>
      <c r="BR1155">
        <v>2780</v>
      </c>
      <c r="BS1155">
        <v>2780</v>
      </c>
      <c r="BT1155">
        <v>2800</v>
      </c>
      <c r="BU1155">
        <v>2800</v>
      </c>
      <c r="BV1155">
        <v>2800</v>
      </c>
      <c r="BW1155">
        <v>2800</v>
      </c>
      <c r="BX1155">
        <v>2800</v>
      </c>
      <c r="BY1155">
        <v>2800</v>
      </c>
      <c r="BZ1155">
        <v>2800</v>
      </c>
      <c r="CA1155">
        <v>2800</v>
      </c>
    </row>
    <row r="1156" spans="1:79">
      <c r="A1156" s="95">
        <v>45910</v>
      </c>
      <c r="B1156" s="490">
        <v>9</v>
      </c>
      <c r="C1156" s="486">
        <f t="shared" si="19"/>
        <v>3300</v>
      </c>
      <c r="D1156" s="63">
        <v>110</v>
      </c>
      <c r="BI1156">
        <v>2885.5</v>
      </c>
      <c r="BJ1156">
        <v>2912</v>
      </c>
      <c r="BK1156">
        <v>2951</v>
      </c>
      <c r="BL1156">
        <v>2950</v>
      </c>
      <c r="BM1156">
        <v>2956</v>
      </c>
      <c r="BN1156">
        <v>2949</v>
      </c>
      <c r="BO1156">
        <v>2966.5</v>
      </c>
      <c r="BP1156">
        <v>2830</v>
      </c>
      <c r="BQ1156">
        <v>2740</v>
      </c>
      <c r="BR1156">
        <v>2730</v>
      </c>
      <c r="BS1156">
        <v>2730</v>
      </c>
      <c r="BT1156">
        <v>2670</v>
      </c>
      <c r="BU1156">
        <v>2680</v>
      </c>
      <c r="BV1156">
        <v>2690</v>
      </c>
      <c r="BW1156">
        <v>2700</v>
      </c>
      <c r="BX1156">
        <v>2725</v>
      </c>
      <c r="BY1156">
        <v>2750</v>
      </c>
      <c r="BZ1156">
        <v>2750</v>
      </c>
      <c r="CA1156">
        <v>2750</v>
      </c>
    </row>
    <row r="1157" spans="1:79">
      <c r="A1157" s="95">
        <v>45911</v>
      </c>
      <c r="B1157" s="490">
        <v>48</v>
      </c>
      <c r="C1157" s="486">
        <f t="shared" si="19"/>
        <v>11370</v>
      </c>
      <c r="D1157" s="63">
        <v>379</v>
      </c>
      <c r="BI1157">
        <v>2860</v>
      </c>
      <c r="BJ1157">
        <v>2908.5</v>
      </c>
      <c r="BK1157">
        <v>2951</v>
      </c>
      <c r="BL1157">
        <v>2950</v>
      </c>
      <c r="BM1157">
        <v>2956</v>
      </c>
      <c r="BN1157">
        <v>2949</v>
      </c>
      <c r="BO1157">
        <v>2966.5</v>
      </c>
      <c r="BP1157">
        <v>2830</v>
      </c>
      <c r="BQ1157">
        <v>2610</v>
      </c>
      <c r="BR1157">
        <v>2580</v>
      </c>
      <c r="BS1157">
        <v>2580</v>
      </c>
      <c r="BT1157">
        <v>2580</v>
      </c>
      <c r="BU1157">
        <v>2580</v>
      </c>
      <c r="BV1157">
        <v>2690</v>
      </c>
      <c r="BW1157">
        <v>2700</v>
      </c>
      <c r="BX1157">
        <v>2725</v>
      </c>
      <c r="BY1157">
        <v>2750</v>
      </c>
      <c r="BZ1157">
        <v>2750</v>
      </c>
      <c r="CA1157">
        <v>2750</v>
      </c>
    </row>
    <row r="1158" spans="1:79">
      <c r="A1158" s="95">
        <v>45912</v>
      </c>
      <c r="B1158" s="490">
        <v>6</v>
      </c>
      <c r="C1158" s="486">
        <f t="shared" si="19"/>
        <v>2670</v>
      </c>
      <c r="D1158" s="63">
        <v>89</v>
      </c>
      <c r="BI1158">
        <v>2860</v>
      </c>
      <c r="BJ1158">
        <v>2900</v>
      </c>
      <c r="BK1158">
        <v>2928</v>
      </c>
      <c r="BL1158">
        <v>2924</v>
      </c>
      <c r="BM1158">
        <v>2956</v>
      </c>
      <c r="BN1158">
        <v>2949</v>
      </c>
      <c r="BO1158">
        <v>2966.5</v>
      </c>
      <c r="BP1158">
        <v>2830</v>
      </c>
      <c r="BQ1158">
        <v>2610</v>
      </c>
      <c r="BR1158">
        <v>2580</v>
      </c>
      <c r="BS1158">
        <v>2580</v>
      </c>
      <c r="BT1158">
        <v>2580</v>
      </c>
      <c r="BU1158">
        <v>2580</v>
      </c>
      <c r="BV1158">
        <v>2690</v>
      </c>
      <c r="BW1158">
        <v>2700</v>
      </c>
      <c r="BX1158">
        <v>2725</v>
      </c>
      <c r="BY1158">
        <v>2750</v>
      </c>
      <c r="BZ1158">
        <v>2750</v>
      </c>
      <c r="CA1158">
        <v>2750</v>
      </c>
    </row>
    <row r="1159" spans="1:79">
      <c r="A1159" s="95">
        <v>45915</v>
      </c>
      <c r="B1159" s="490">
        <v>5</v>
      </c>
      <c r="C1159" s="486">
        <f t="shared" si="19"/>
        <v>210</v>
      </c>
      <c r="D1159" s="63">
        <v>7</v>
      </c>
      <c r="BI1159">
        <v>2860</v>
      </c>
      <c r="BJ1159">
        <v>2900</v>
      </c>
      <c r="BK1159">
        <v>2920</v>
      </c>
      <c r="BL1159">
        <v>2924</v>
      </c>
      <c r="BM1159">
        <v>2956</v>
      </c>
      <c r="BN1159">
        <v>2949</v>
      </c>
      <c r="BO1159">
        <v>2966.5</v>
      </c>
      <c r="BP1159">
        <v>2830</v>
      </c>
      <c r="BQ1159">
        <v>2610</v>
      </c>
      <c r="BR1159">
        <v>2580</v>
      </c>
      <c r="BS1159">
        <v>2580</v>
      </c>
      <c r="BT1159">
        <v>2580</v>
      </c>
      <c r="BU1159">
        <v>2580</v>
      </c>
      <c r="BV1159">
        <v>2690</v>
      </c>
      <c r="BW1159">
        <v>2700</v>
      </c>
      <c r="BX1159">
        <v>2725</v>
      </c>
      <c r="BY1159">
        <v>2750</v>
      </c>
      <c r="BZ1159">
        <v>2750</v>
      </c>
      <c r="CA1159">
        <v>2750</v>
      </c>
    </row>
    <row r="1160" spans="1:79">
      <c r="A1160" s="95">
        <v>45916</v>
      </c>
      <c r="B1160" s="490">
        <v>10</v>
      </c>
      <c r="C1160" s="486">
        <f t="shared" si="19"/>
        <v>3270</v>
      </c>
      <c r="D1160" s="63">
        <v>109</v>
      </c>
      <c r="BI1160">
        <v>2860</v>
      </c>
      <c r="BJ1160">
        <v>2900</v>
      </c>
      <c r="BK1160">
        <v>2920</v>
      </c>
      <c r="BL1160">
        <v>2924</v>
      </c>
      <c r="BM1160">
        <v>2956</v>
      </c>
      <c r="BN1160">
        <v>2949</v>
      </c>
      <c r="BO1160">
        <v>2966.5</v>
      </c>
      <c r="BP1160">
        <v>2830</v>
      </c>
      <c r="BQ1160">
        <v>2610</v>
      </c>
      <c r="BR1160">
        <v>2580</v>
      </c>
      <c r="BS1160">
        <v>2580</v>
      </c>
      <c r="BT1160">
        <v>2580</v>
      </c>
      <c r="BU1160">
        <v>2580</v>
      </c>
      <c r="BV1160">
        <v>2690</v>
      </c>
      <c r="BW1160">
        <v>2700</v>
      </c>
      <c r="BX1160">
        <v>2725</v>
      </c>
      <c r="BY1160">
        <v>2750</v>
      </c>
      <c r="BZ1160">
        <v>2750</v>
      </c>
      <c r="CA1160">
        <v>2750</v>
      </c>
    </row>
    <row r="1161" spans="1:79">
      <c r="A1161" s="95">
        <v>45917</v>
      </c>
      <c r="B1161" s="490">
        <v>3</v>
      </c>
      <c r="C1161" s="486">
        <f t="shared" si="19"/>
        <v>360</v>
      </c>
      <c r="D1161" s="63">
        <v>12</v>
      </c>
      <c r="BI1161">
        <v>2860</v>
      </c>
      <c r="BJ1161">
        <v>2900</v>
      </c>
      <c r="BK1161">
        <v>2920</v>
      </c>
      <c r="BL1161">
        <v>2924</v>
      </c>
      <c r="BM1161">
        <v>2956</v>
      </c>
      <c r="BN1161">
        <v>2949</v>
      </c>
      <c r="BO1161">
        <v>2966.5</v>
      </c>
      <c r="BP1161">
        <v>2830</v>
      </c>
      <c r="BQ1161">
        <v>2610</v>
      </c>
      <c r="BR1161">
        <v>2580</v>
      </c>
      <c r="BS1161">
        <v>2580</v>
      </c>
      <c r="BT1161">
        <v>2580</v>
      </c>
      <c r="BU1161">
        <v>2580</v>
      </c>
      <c r="BV1161">
        <v>2690</v>
      </c>
      <c r="BW1161">
        <v>2700</v>
      </c>
      <c r="BX1161">
        <v>2725</v>
      </c>
      <c r="BY1161">
        <v>2750</v>
      </c>
      <c r="BZ1161">
        <v>2750</v>
      </c>
      <c r="CA1161">
        <v>2750</v>
      </c>
    </row>
    <row r="1162" spans="1:79">
      <c r="A1162" s="95">
        <v>45918</v>
      </c>
      <c r="B1162" s="490">
        <v>36</v>
      </c>
      <c r="C1162" s="486">
        <f t="shared" si="19"/>
        <v>7200</v>
      </c>
      <c r="D1162" s="63">
        <v>240</v>
      </c>
      <c r="BI1162">
        <v>2840.5</v>
      </c>
      <c r="BJ1162">
        <v>2896</v>
      </c>
      <c r="BK1162">
        <v>2920</v>
      </c>
      <c r="BL1162">
        <v>2924</v>
      </c>
      <c r="BM1162">
        <v>2956</v>
      </c>
      <c r="BN1162">
        <v>2949</v>
      </c>
      <c r="BO1162">
        <v>2966.5</v>
      </c>
      <c r="BP1162">
        <v>2700</v>
      </c>
      <c r="BQ1162">
        <v>2500</v>
      </c>
      <c r="BR1162">
        <v>2485</v>
      </c>
      <c r="BS1162">
        <v>2485</v>
      </c>
      <c r="BT1162">
        <v>2485</v>
      </c>
      <c r="BU1162">
        <v>2485</v>
      </c>
      <c r="BV1162">
        <v>2575</v>
      </c>
      <c r="BW1162">
        <v>2585</v>
      </c>
      <c r="BX1162">
        <v>2605</v>
      </c>
      <c r="BY1162">
        <v>2625</v>
      </c>
      <c r="BZ1162">
        <v>2625</v>
      </c>
      <c r="CA1162">
        <v>2625</v>
      </c>
    </row>
    <row r="1163" spans="1:79">
      <c r="A1163" s="95">
        <v>45919</v>
      </c>
      <c r="B1163" s="490">
        <v>15</v>
      </c>
      <c r="C1163" s="486">
        <f t="shared" si="19"/>
        <v>6630</v>
      </c>
      <c r="D1163" s="63">
        <v>221</v>
      </c>
      <c r="BI1163">
        <v>2840.5</v>
      </c>
      <c r="BJ1163">
        <v>2892</v>
      </c>
      <c r="BK1163">
        <v>2920</v>
      </c>
      <c r="BL1163">
        <v>2924</v>
      </c>
      <c r="BM1163">
        <v>2965</v>
      </c>
      <c r="BN1163">
        <v>2965</v>
      </c>
      <c r="BO1163">
        <v>2966.5</v>
      </c>
      <c r="BP1163">
        <v>2700</v>
      </c>
      <c r="BQ1163">
        <v>2500</v>
      </c>
      <c r="BR1163">
        <v>2485</v>
      </c>
      <c r="BS1163">
        <v>2485</v>
      </c>
      <c r="BT1163">
        <v>2485</v>
      </c>
      <c r="BU1163">
        <v>2485</v>
      </c>
      <c r="BV1163">
        <v>2575</v>
      </c>
      <c r="BW1163">
        <v>2585</v>
      </c>
      <c r="BX1163">
        <v>2605</v>
      </c>
      <c r="BY1163">
        <v>2625</v>
      </c>
      <c r="BZ1163">
        <v>2625</v>
      </c>
      <c r="CA1163">
        <v>2625</v>
      </c>
    </row>
    <row r="1164" spans="1:79">
      <c r="A1164" s="95">
        <v>45922</v>
      </c>
      <c r="B1164" s="490">
        <v>11</v>
      </c>
      <c r="C1164" s="486">
        <f t="shared" ref="C1164:C1183" si="20">+D1164*30</f>
        <v>3900</v>
      </c>
      <c r="D1164" s="63">
        <v>130</v>
      </c>
      <c r="BI1164">
        <v>2840.5</v>
      </c>
      <c r="BJ1164">
        <v>2892</v>
      </c>
      <c r="BK1164">
        <v>2934.5</v>
      </c>
      <c r="BL1164">
        <v>2947</v>
      </c>
      <c r="BM1164">
        <v>2965</v>
      </c>
      <c r="BN1164">
        <v>2965</v>
      </c>
      <c r="BO1164">
        <v>2966.5</v>
      </c>
      <c r="BP1164">
        <v>2700</v>
      </c>
      <c r="BQ1164">
        <v>2500</v>
      </c>
      <c r="BR1164">
        <v>2485</v>
      </c>
      <c r="BS1164">
        <v>2485</v>
      </c>
      <c r="BT1164">
        <v>2485</v>
      </c>
      <c r="BU1164">
        <v>2485</v>
      </c>
      <c r="BV1164">
        <v>2575</v>
      </c>
      <c r="BW1164">
        <v>2585</v>
      </c>
      <c r="BX1164">
        <v>2605</v>
      </c>
      <c r="BY1164">
        <v>2625</v>
      </c>
      <c r="BZ1164">
        <v>2625</v>
      </c>
      <c r="CA1164">
        <v>2625</v>
      </c>
    </row>
    <row r="1165" spans="1:79">
      <c r="A1165" s="95">
        <v>45923</v>
      </c>
      <c r="B1165" s="490">
        <v>11</v>
      </c>
      <c r="C1165" s="486">
        <f t="shared" si="20"/>
        <v>6120</v>
      </c>
      <c r="D1165" s="63">
        <v>204</v>
      </c>
      <c r="BI1165">
        <v>2840.5</v>
      </c>
      <c r="BJ1165">
        <v>2859</v>
      </c>
      <c r="BK1165">
        <v>2945</v>
      </c>
      <c r="BL1165">
        <v>2952.5</v>
      </c>
      <c r="BM1165">
        <v>2953</v>
      </c>
      <c r="BN1165">
        <v>2965</v>
      </c>
      <c r="BO1165">
        <v>2966.5</v>
      </c>
      <c r="BP1165">
        <v>2700</v>
      </c>
      <c r="BQ1165">
        <v>2500</v>
      </c>
      <c r="BR1165">
        <v>2485</v>
      </c>
      <c r="BS1165">
        <v>2485</v>
      </c>
      <c r="BT1165">
        <v>2485</v>
      </c>
      <c r="BU1165">
        <v>2485</v>
      </c>
      <c r="BV1165">
        <v>2575</v>
      </c>
      <c r="BW1165">
        <v>2585</v>
      </c>
      <c r="BX1165">
        <v>2605</v>
      </c>
      <c r="BY1165">
        <v>2625</v>
      </c>
      <c r="BZ1165">
        <v>2625</v>
      </c>
      <c r="CA1165">
        <v>2625</v>
      </c>
    </row>
    <row r="1166" spans="1:79">
      <c r="A1166" s="95">
        <v>45924</v>
      </c>
      <c r="B1166" s="490">
        <v>43</v>
      </c>
      <c r="C1166" s="486">
        <f t="shared" si="20"/>
        <v>13050</v>
      </c>
      <c r="D1166" s="63">
        <v>435</v>
      </c>
      <c r="BI1166">
        <v>2840.5</v>
      </c>
      <c r="BJ1166">
        <v>2859</v>
      </c>
      <c r="BK1166">
        <v>2942</v>
      </c>
      <c r="BL1166">
        <v>2975</v>
      </c>
      <c r="BM1166">
        <v>2980</v>
      </c>
      <c r="BN1166">
        <v>2965</v>
      </c>
      <c r="BO1166">
        <v>2966.5</v>
      </c>
      <c r="BP1166">
        <v>2700</v>
      </c>
      <c r="BQ1166">
        <v>2500</v>
      </c>
      <c r="BR1166">
        <v>2485</v>
      </c>
      <c r="BS1166">
        <v>2485</v>
      </c>
      <c r="BT1166">
        <v>2485</v>
      </c>
      <c r="BU1166">
        <v>2485</v>
      </c>
      <c r="BV1166">
        <v>2575</v>
      </c>
      <c r="BW1166">
        <v>2585</v>
      </c>
      <c r="BX1166">
        <v>2605</v>
      </c>
      <c r="BY1166">
        <v>2625</v>
      </c>
      <c r="BZ1166">
        <v>2625</v>
      </c>
      <c r="CA1166">
        <v>2625</v>
      </c>
    </row>
    <row r="1167" spans="1:79">
      <c r="A1167" s="95">
        <v>45925</v>
      </c>
      <c r="B1167" s="490">
        <v>8</v>
      </c>
      <c r="C1167" s="486">
        <f t="shared" si="20"/>
        <v>5040</v>
      </c>
      <c r="D1167" s="63">
        <v>168</v>
      </c>
      <c r="BI1167">
        <v>2830.5</v>
      </c>
      <c r="BJ1167">
        <v>2857.5</v>
      </c>
      <c r="BK1167">
        <v>2942</v>
      </c>
      <c r="BL1167">
        <v>2975</v>
      </c>
      <c r="BM1167">
        <v>2964</v>
      </c>
      <c r="BN1167">
        <v>2964</v>
      </c>
      <c r="BO1167">
        <v>2966.5</v>
      </c>
      <c r="BP1167">
        <v>2700</v>
      </c>
      <c r="BQ1167">
        <v>2500</v>
      </c>
      <c r="BR1167">
        <v>2485</v>
      </c>
      <c r="BS1167">
        <v>2485</v>
      </c>
      <c r="BT1167">
        <v>2485</v>
      </c>
      <c r="BU1167">
        <v>2485</v>
      </c>
      <c r="BV1167">
        <v>2575</v>
      </c>
      <c r="BW1167">
        <v>2585</v>
      </c>
      <c r="BX1167">
        <v>2605</v>
      </c>
      <c r="BY1167">
        <v>2625</v>
      </c>
      <c r="BZ1167">
        <v>2625</v>
      </c>
      <c r="CA1167">
        <v>2625</v>
      </c>
    </row>
    <row r="1168" spans="1:79">
      <c r="A1168" s="95">
        <v>45926</v>
      </c>
      <c r="B1168" s="490">
        <v>2</v>
      </c>
      <c r="C1168" s="486">
        <f t="shared" si="20"/>
        <v>600</v>
      </c>
      <c r="D1168" s="63">
        <v>20</v>
      </c>
      <c r="BI1168">
        <v>2830.5</v>
      </c>
      <c r="BJ1168">
        <v>2857.5</v>
      </c>
      <c r="BK1168">
        <v>2942</v>
      </c>
      <c r="BL1168">
        <v>2975</v>
      </c>
      <c r="BM1168">
        <v>2964</v>
      </c>
      <c r="BN1168">
        <v>2964</v>
      </c>
      <c r="BO1168">
        <v>2966.5</v>
      </c>
      <c r="BP1168">
        <v>2700</v>
      </c>
      <c r="BQ1168">
        <v>2500</v>
      </c>
      <c r="BR1168">
        <v>2485</v>
      </c>
      <c r="BS1168">
        <v>2485</v>
      </c>
      <c r="BT1168">
        <v>2485</v>
      </c>
      <c r="BU1168">
        <v>2485</v>
      </c>
      <c r="BV1168">
        <v>2575</v>
      </c>
      <c r="BW1168">
        <v>2585</v>
      </c>
      <c r="BX1168">
        <v>2605</v>
      </c>
      <c r="BY1168">
        <v>2625</v>
      </c>
      <c r="BZ1168">
        <v>2625</v>
      </c>
      <c r="CA1168">
        <v>2625</v>
      </c>
    </row>
    <row r="1169" spans="1:79">
      <c r="A1169" s="95">
        <v>45929</v>
      </c>
      <c r="B1169" s="490">
        <v>4</v>
      </c>
      <c r="C1169" s="486">
        <f t="shared" si="20"/>
        <v>2100</v>
      </c>
      <c r="D1169" s="63">
        <v>70</v>
      </c>
      <c r="BI1169">
        <v>2830.5</v>
      </c>
      <c r="BJ1169">
        <v>2856</v>
      </c>
      <c r="BK1169">
        <v>2942</v>
      </c>
      <c r="BL1169">
        <v>2960</v>
      </c>
      <c r="BM1169">
        <v>2964</v>
      </c>
      <c r="BN1169">
        <v>2964</v>
      </c>
      <c r="BO1169">
        <v>2966.5</v>
      </c>
      <c r="BP1169">
        <v>2700</v>
      </c>
      <c r="BQ1169">
        <v>2500</v>
      </c>
      <c r="BR1169">
        <v>2485</v>
      </c>
      <c r="BS1169">
        <v>2485</v>
      </c>
      <c r="BT1169">
        <v>2485</v>
      </c>
      <c r="BU1169">
        <v>2485</v>
      </c>
      <c r="BV1169">
        <v>2575</v>
      </c>
      <c r="BW1169">
        <v>2585</v>
      </c>
      <c r="BX1169">
        <v>2605</v>
      </c>
      <c r="BY1169">
        <v>2625</v>
      </c>
      <c r="BZ1169">
        <v>2625</v>
      </c>
      <c r="CA1169">
        <v>2625</v>
      </c>
    </row>
    <row r="1170" spans="1:79">
      <c r="A1170" s="95">
        <v>45930</v>
      </c>
      <c r="B1170" s="490">
        <v>22</v>
      </c>
      <c r="C1170" s="486">
        <f t="shared" si="20"/>
        <v>3750</v>
      </c>
      <c r="D1170" s="63">
        <v>125</v>
      </c>
      <c r="BI1170" s="28">
        <v>2830.5</v>
      </c>
      <c r="BJ1170">
        <v>2838.5</v>
      </c>
      <c r="BK1170">
        <v>2929.5</v>
      </c>
      <c r="BL1170">
        <v>2950</v>
      </c>
      <c r="BM1170">
        <v>2938</v>
      </c>
      <c r="BN1170">
        <v>2958</v>
      </c>
      <c r="BO1170">
        <v>2966.5</v>
      </c>
      <c r="BP1170">
        <v>2700</v>
      </c>
      <c r="BQ1170">
        <v>2500</v>
      </c>
      <c r="BR1170">
        <v>2485</v>
      </c>
      <c r="BS1170">
        <v>2485</v>
      </c>
      <c r="BT1170">
        <v>2485</v>
      </c>
      <c r="BU1170">
        <v>2485</v>
      </c>
      <c r="BV1170">
        <v>2575</v>
      </c>
      <c r="BW1170">
        <v>2585</v>
      </c>
      <c r="BX1170">
        <v>2605</v>
      </c>
      <c r="BY1170">
        <v>2625</v>
      </c>
      <c r="BZ1170">
        <v>2625</v>
      </c>
      <c r="CA1170">
        <v>2625</v>
      </c>
    </row>
    <row r="1171" spans="1:79">
      <c r="A1171" s="95">
        <v>45931</v>
      </c>
      <c r="B1171" s="490">
        <v>6</v>
      </c>
      <c r="C1171" s="486">
        <f t="shared" si="20"/>
        <v>1230</v>
      </c>
      <c r="D1171" s="63">
        <v>41</v>
      </c>
      <c r="BJ1171">
        <v>2846.5</v>
      </c>
      <c r="BK1171">
        <v>2925</v>
      </c>
      <c r="BL1171">
        <v>2939.5</v>
      </c>
      <c r="BM1171">
        <v>2938</v>
      </c>
      <c r="BN1171">
        <v>2958</v>
      </c>
      <c r="BO1171">
        <v>2966.5</v>
      </c>
      <c r="BP1171">
        <v>2700</v>
      </c>
      <c r="BQ1171">
        <v>2500</v>
      </c>
      <c r="BR1171">
        <v>2485</v>
      </c>
      <c r="BS1171">
        <v>2485</v>
      </c>
      <c r="BT1171">
        <v>2485</v>
      </c>
      <c r="BU1171">
        <v>2485</v>
      </c>
      <c r="BV1171">
        <v>2575</v>
      </c>
      <c r="BW1171">
        <v>2585</v>
      </c>
      <c r="BX1171">
        <v>2605</v>
      </c>
      <c r="BY1171">
        <v>2625</v>
      </c>
      <c r="BZ1171">
        <v>2625</v>
      </c>
      <c r="CA1171">
        <v>2625</v>
      </c>
    </row>
    <row r="1172" spans="1:79">
      <c r="A1172" s="95">
        <v>45932</v>
      </c>
      <c r="B1172" s="490">
        <v>6</v>
      </c>
      <c r="C1172" s="486">
        <f t="shared" si="20"/>
        <v>1320</v>
      </c>
      <c r="D1172" s="63">
        <v>44</v>
      </c>
      <c r="BJ1172">
        <v>2846.5</v>
      </c>
      <c r="BK1172">
        <v>2925</v>
      </c>
      <c r="BL1172">
        <v>2939.5</v>
      </c>
      <c r="BM1172">
        <v>2938</v>
      </c>
      <c r="BN1172">
        <v>2958</v>
      </c>
      <c r="BO1172">
        <v>2966.5</v>
      </c>
      <c r="BP1172">
        <v>2700</v>
      </c>
      <c r="BQ1172">
        <v>2420</v>
      </c>
      <c r="BR1172">
        <v>2390</v>
      </c>
      <c r="BS1172">
        <v>2485</v>
      </c>
      <c r="BT1172">
        <v>2485</v>
      </c>
      <c r="BU1172">
        <v>2485</v>
      </c>
      <c r="BV1172">
        <v>2575</v>
      </c>
      <c r="BW1172">
        <v>2585</v>
      </c>
      <c r="BX1172">
        <v>2605</v>
      </c>
      <c r="BY1172">
        <v>2625</v>
      </c>
      <c r="BZ1172">
        <v>2625</v>
      </c>
      <c r="CA1172">
        <v>2625</v>
      </c>
    </row>
    <row r="1173" spans="1:79">
      <c r="A1173" s="95">
        <v>45933</v>
      </c>
      <c r="B1173" s="490">
        <v>4</v>
      </c>
      <c r="C1173" s="486">
        <f t="shared" si="20"/>
        <v>1950</v>
      </c>
      <c r="D1173" s="63">
        <v>65</v>
      </c>
      <c r="BJ1173">
        <v>2833.5</v>
      </c>
      <c r="BK1173">
        <v>2925</v>
      </c>
      <c r="BL1173">
        <v>2939.5</v>
      </c>
      <c r="BM1173">
        <v>2938</v>
      </c>
      <c r="BN1173">
        <v>2958</v>
      </c>
      <c r="BO1173">
        <v>2966.5</v>
      </c>
      <c r="BP1173">
        <v>2700</v>
      </c>
      <c r="BQ1173">
        <v>2420</v>
      </c>
      <c r="BR1173">
        <v>2390</v>
      </c>
      <c r="BS1173">
        <v>2485</v>
      </c>
      <c r="BT1173">
        <v>2485</v>
      </c>
      <c r="BU1173">
        <v>2485</v>
      </c>
      <c r="BV1173">
        <v>2575</v>
      </c>
      <c r="BW1173">
        <v>2585</v>
      </c>
      <c r="BX1173">
        <v>2605</v>
      </c>
      <c r="BY1173">
        <v>2625</v>
      </c>
      <c r="BZ1173">
        <v>2625</v>
      </c>
      <c r="CA1173">
        <v>2625</v>
      </c>
    </row>
    <row r="1174" spans="1:79">
      <c r="A1174" s="95">
        <v>45936</v>
      </c>
      <c r="B1174" s="490">
        <v>9</v>
      </c>
      <c r="C1174" s="486">
        <f t="shared" si="20"/>
        <v>3600</v>
      </c>
      <c r="D1174" s="63">
        <v>120</v>
      </c>
      <c r="BJ1174">
        <v>2846</v>
      </c>
      <c r="BK1174">
        <v>2925</v>
      </c>
      <c r="BL1174">
        <v>2939.5</v>
      </c>
      <c r="BM1174">
        <v>2938</v>
      </c>
      <c r="BN1174">
        <v>2958</v>
      </c>
      <c r="BO1174">
        <v>2966.5</v>
      </c>
      <c r="BP1174">
        <v>2700</v>
      </c>
      <c r="BQ1174">
        <v>2420</v>
      </c>
      <c r="BR1174">
        <v>2390</v>
      </c>
      <c r="BS1174">
        <v>2485</v>
      </c>
      <c r="BT1174">
        <v>2485</v>
      </c>
      <c r="BU1174">
        <v>2485</v>
      </c>
      <c r="BV1174">
        <v>2575</v>
      </c>
      <c r="BW1174">
        <v>2585</v>
      </c>
      <c r="BX1174">
        <v>2605</v>
      </c>
      <c r="BY1174">
        <v>2625</v>
      </c>
      <c r="BZ1174">
        <v>2625</v>
      </c>
      <c r="CA1174">
        <v>2625</v>
      </c>
    </row>
    <row r="1175" spans="1:79">
      <c r="A1175" s="95">
        <v>45937</v>
      </c>
      <c r="B1175" s="490">
        <v>7</v>
      </c>
      <c r="C1175" s="486">
        <f t="shared" si="20"/>
        <v>2310</v>
      </c>
      <c r="D1175" s="63">
        <v>77</v>
      </c>
      <c r="BJ1175">
        <v>2849</v>
      </c>
      <c r="BK1175">
        <v>2925</v>
      </c>
      <c r="BL1175">
        <v>2939</v>
      </c>
      <c r="BM1175">
        <v>2938</v>
      </c>
      <c r="BN1175">
        <v>2958</v>
      </c>
      <c r="BO1175">
        <v>2966.5</v>
      </c>
      <c r="BP1175">
        <v>2700</v>
      </c>
      <c r="BQ1175">
        <v>2420</v>
      </c>
      <c r="BR1175">
        <v>2390</v>
      </c>
      <c r="BS1175">
        <v>2485</v>
      </c>
      <c r="BT1175">
        <v>2485</v>
      </c>
      <c r="BU1175">
        <v>2485</v>
      </c>
      <c r="BV1175">
        <v>2575</v>
      </c>
      <c r="BW1175">
        <v>2585</v>
      </c>
      <c r="BX1175">
        <v>2605</v>
      </c>
      <c r="BY1175">
        <v>2625</v>
      </c>
      <c r="BZ1175">
        <v>2625</v>
      </c>
      <c r="CA1175">
        <v>2625</v>
      </c>
    </row>
    <row r="1176" spans="1:79">
      <c r="A1176" s="95">
        <v>45938</v>
      </c>
      <c r="B1176" s="490">
        <v>16</v>
      </c>
      <c r="C1176" s="486">
        <f t="shared" si="20"/>
        <v>8100</v>
      </c>
      <c r="D1176" s="63">
        <v>270</v>
      </c>
      <c r="BJ1176">
        <v>2839</v>
      </c>
      <c r="BK1176">
        <v>2890</v>
      </c>
      <c r="BL1176">
        <v>2923</v>
      </c>
      <c r="BM1176">
        <v>2938</v>
      </c>
      <c r="BN1176">
        <v>2958</v>
      </c>
      <c r="BO1176">
        <v>2966.5</v>
      </c>
      <c r="BP1176">
        <v>2700</v>
      </c>
      <c r="BQ1176">
        <v>2420</v>
      </c>
      <c r="BR1176">
        <v>2390</v>
      </c>
      <c r="BS1176">
        <v>2485</v>
      </c>
      <c r="BT1176">
        <v>2485</v>
      </c>
      <c r="BU1176">
        <v>2485</v>
      </c>
      <c r="BV1176">
        <v>2575</v>
      </c>
      <c r="BW1176">
        <v>2585</v>
      </c>
      <c r="BX1176">
        <v>2605</v>
      </c>
      <c r="BY1176">
        <v>2625</v>
      </c>
      <c r="BZ1176">
        <v>2625</v>
      </c>
      <c r="CA1176">
        <v>2625</v>
      </c>
    </row>
    <row r="1177" spans="1:79">
      <c r="A1177" s="95">
        <v>45939</v>
      </c>
      <c r="B1177" s="490">
        <v>34</v>
      </c>
      <c r="C1177" s="486">
        <f t="shared" si="20"/>
        <v>24120</v>
      </c>
      <c r="D1177" s="63">
        <v>804</v>
      </c>
      <c r="BJ1177">
        <v>2857</v>
      </c>
      <c r="BK1177">
        <v>2896.5</v>
      </c>
      <c r="BL1177">
        <v>2918</v>
      </c>
      <c r="BM1177">
        <v>2960</v>
      </c>
      <c r="BN1177">
        <v>2964</v>
      </c>
      <c r="BO1177">
        <v>2975</v>
      </c>
      <c r="BP1177">
        <v>2700</v>
      </c>
      <c r="BQ1177">
        <v>2420</v>
      </c>
      <c r="BR1177">
        <v>2390</v>
      </c>
      <c r="BS1177">
        <v>2485</v>
      </c>
      <c r="BT1177">
        <v>2485</v>
      </c>
      <c r="BU1177">
        <v>2485</v>
      </c>
      <c r="BV1177">
        <v>2575</v>
      </c>
      <c r="BW1177">
        <v>2585</v>
      </c>
      <c r="BX1177">
        <v>2605</v>
      </c>
      <c r="BY1177">
        <v>2625</v>
      </c>
      <c r="BZ1177">
        <v>2625</v>
      </c>
      <c r="CA1177">
        <v>2625</v>
      </c>
    </row>
    <row r="1178" spans="1:79">
      <c r="A1178" s="95">
        <v>45940</v>
      </c>
      <c r="B1178" s="490">
        <v>16</v>
      </c>
      <c r="C1178" s="486">
        <f t="shared" si="20"/>
        <v>12450</v>
      </c>
      <c r="D1178" s="63">
        <v>415</v>
      </c>
      <c r="BJ1178">
        <v>2838</v>
      </c>
      <c r="BK1178">
        <v>2889.5</v>
      </c>
      <c r="BL1178">
        <v>2909</v>
      </c>
      <c r="BM1178">
        <v>2960</v>
      </c>
      <c r="BN1178">
        <v>2964</v>
      </c>
      <c r="BO1178">
        <v>2975</v>
      </c>
      <c r="BP1178">
        <v>2700</v>
      </c>
      <c r="BQ1178">
        <v>2420</v>
      </c>
      <c r="BR1178">
        <v>2390</v>
      </c>
      <c r="BS1178">
        <v>2485</v>
      </c>
      <c r="BT1178">
        <v>2485</v>
      </c>
      <c r="BU1178">
        <v>2485</v>
      </c>
      <c r="BV1178">
        <v>2575</v>
      </c>
      <c r="BW1178">
        <v>2585</v>
      </c>
      <c r="BX1178">
        <v>2605</v>
      </c>
      <c r="BY1178">
        <v>2625</v>
      </c>
      <c r="BZ1178">
        <v>2625</v>
      </c>
      <c r="CA1178">
        <v>2625</v>
      </c>
    </row>
    <row r="1179" spans="1:79">
      <c r="A1179" s="95">
        <v>45943</v>
      </c>
      <c r="B1179" s="490">
        <v>3</v>
      </c>
      <c r="C1179" s="486">
        <f t="shared" si="20"/>
        <v>450</v>
      </c>
      <c r="D1179" s="63">
        <v>15</v>
      </c>
      <c r="BJ1179">
        <v>2842</v>
      </c>
      <c r="BK1179">
        <v>2894.5</v>
      </c>
      <c r="BL1179">
        <v>2905</v>
      </c>
      <c r="BM1179">
        <v>2700</v>
      </c>
      <c r="BN1179">
        <v>2420</v>
      </c>
      <c r="BO1179">
        <v>2390</v>
      </c>
      <c r="BP1179">
        <v>2485</v>
      </c>
      <c r="BQ1179">
        <v>2485</v>
      </c>
      <c r="BR1179">
        <v>2485</v>
      </c>
      <c r="BS1179">
        <v>2575</v>
      </c>
      <c r="BT1179">
        <v>2585</v>
      </c>
      <c r="BU1179">
        <v>2605</v>
      </c>
      <c r="BV1179">
        <v>2925</v>
      </c>
      <c r="BW1179">
        <v>2964</v>
      </c>
      <c r="BX1179">
        <v>2975</v>
      </c>
      <c r="BY1179">
        <v>2625</v>
      </c>
      <c r="BZ1179">
        <v>2625</v>
      </c>
      <c r="CA1179">
        <v>2625</v>
      </c>
    </row>
    <row r="1180" spans="1:79">
      <c r="A1180" s="95">
        <v>45944</v>
      </c>
      <c r="B1180" s="490">
        <v>10</v>
      </c>
      <c r="C1180" s="486">
        <f t="shared" si="20"/>
        <v>2010</v>
      </c>
      <c r="D1180" s="63">
        <v>67</v>
      </c>
      <c r="BJ1180">
        <v>2839.5</v>
      </c>
      <c r="BK1180">
        <v>2898</v>
      </c>
      <c r="BL1180">
        <v>2912</v>
      </c>
      <c r="BM1180">
        <v>2930</v>
      </c>
      <c r="BN1180">
        <v>2964</v>
      </c>
      <c r="BO1180">
        <v>2975</v>
      </c>
      <c r="BP1180">
        <v>2700</v>
      </c>
      <c r="BQ1180">
        <v>2420</v>
      </c>
      <c r="BR1180">
        <v>2390</v>
      </c>
      <c r="BS1180">
        <v>2485</v>
      </c>
      <c r="BT1180">
        <v>2485</v>
      </c>
      <c r="BU1180">
        <v>2485</v>
      </c>
      <c r="BV1180">
        <v>2575</v>
      </c>
      <c r="BW1180">
        <v>2585</v>
      </c>
      <c r="BX1180">
        <v>2605</v>
      </c>
      <c r="BY1180">
        <v>2625</v>
      </c>
      <c r="BZ1180">
        <v>2625</v>
      </c>
      <c r="CA1180">
        <v>2625</v>
      </c>
    </row>
    <row r="1181" spans="1:79">
      <c r="A1181" s="95">
        <v>45945</v>
      </c>
      <c r="B1181" s="490">
        <v>5</v>
      </c>
      <c r="C1181" s="486">
        <f t="shared" si="20"/>
        <v>1830</v>
      </c>
      <c r="D1181" s="63">
        <v>61</v>
      </c>
      <c r="BJ1181">
        <v>2840.5</v>
      </c>
      <c r="BK1181">
        <v>2897.5</v>
      </c>
      <c r="BL1181">
        <v>2912</v>
      </c>
      <c r="BM1181">
        <v>2930</v>
      </c>
      <c r="BN1181">
        <v>2950</v>
      </c>
      <c r="BO1181">
        <v>2975</v>
      </c>
      <c r="BP1181">
        <v>2700</v>
      </c>
      <c r="BQ1181">
        <v>2420</v>
      </c>
      <c r="BR1181">
        <v>2390</v>
      </c>
      <c r="BS1181">
        <v>2485</v>
      </c>
      <c r="BT1181">
        <v>2485</v>
      </c>
      <c r="BU1181">
        <v>2485</v>
      </c>
      <c r="BV1181">
        <v>2575</v>
      </c>
      <c r="BW1181">
        <v>2585</v>
      </c>
      <c r="BX1181">
        <v>2605</v>
      </c>
      <c r="BY1181">
        <v>2625</v>
      </c>
      <c r="BZ1181">
        <v>2625</v>
      </c>
      <c r="CA1181">
        <v>2625</v>
      </c>
    </row>
    <row r="1182" spans="1:79">
      <c r="A1182" s="95">
        <v>45946</v>
      </c>
      <c r="B1182" s="490">
        <v>25</v>
      </c>
      <c r="C1182" s="486">
        <f t="shared" si="20"/>
        <v>13410</v>
      </c>
      <c r="D1182" s="63">
        <v>447</v>
      </c>
      <c r="BJ1182">
        <v>2843.5</v>
      </c>
      <c r="BK1182">
        <v>2900</v>
      </c>
      <c r="BL1182">
        <v>2904.5</v>
      </c>
      <c r="BM1182">
        <v>2930</v>
      </c>
      <c r="BN1182">
        <v>2950</v>
      </c>
      <c r="BO1182">
        <v>2975</v>
      </c>
      <c r="BP1182">
        <v>2700</v>
      </c>
      <c r="BQ1182">
        <v>2420</v>
      </c>
      <c r="BR1182">
        <v>2390</v>
      </c>
      <c r="BS1182">
        <v>2485</v>
      </c>
      <c r="BT1182">
        <v>2485</v>
      </c>
      <c r="BU1182">
        <v>2485</v>
      </c>
      <c r="BV1182">
        <v>2575</v>
      </c>
      <c r="BW1182">
        <v>2585</v>
      </c>
      <c r="BX1182">
        <v>2605</v>
      </c>
      <c r="BY1182">
        <v>2625</v>
      </c>
      <c r="BZ1182">
        <v>2625</v>
      </c>
      <c r="CA1182">
        <v>2625</v>
      </c>
    </row>
    <row r="1183" spans="1:79">
      <c r="A1183" s="95">
        <v>45947</v>
      </c>
      <c r="C1183" s="486">
        <f t="shared" si="20"/>
        <v>0</v>
      </c>
    </row>
    <row r="1184" spans="1:79">
      <c r="A1184" s="95">
        <v>45950</v>
      </c>
      <c r="BK1184" t="s">
        <v>4319</v>
      </c>
      <c r="BL1184" t="s">
        <v>4320</v>
      </c>
      <c r="BM1184" t="s">
        <v>4321</v>
      </c>
      <c r="BN1184" t="s">
        <v>4322</v>
      </c>
      <c r="BO1184" t="s">
        <v>202</v>
      </c>
      <c r="BP1184" t="s">
        <v>4323</v>
      </c>
      <c r="BQ1184" t="s">
        <v>4324</v>
      </c>
      <c r="BR1184" t="s">
        <v>4325</v>
      </c>
      <c r="BS1184" t="s">
        <v>4326</v>
      </c>
      <c r="BT1184" t="s">
        <v>4327</v>
      </c>
      <c r="BU1184" t="s">
        <v>4328</v>
      </c>
      <c r="BV1184" t="s">
        <v>4329</v>
      </c>
      <c r="BW1184" t="s">
        <v>4330</v>
      </c>
      <c r="BX1184" t="s">
        <v>4331</v>
      </c>
    </row>
    <row r="1185" spans="1:76">
      <c r="A1185" s="95">
        <v>45951</v>
      </c>
      <c r="BK1185" t="s">
        <v>4218</v>
      </c>
      <c r="BL1185">
        <v>2095</v>
      </c>
      <c r="BM1185">
        <v>8</v>
      </c>
      <c r="BN1185">
        <v>120</v>
      </c>
      <c r="BO1185">
        <v>10281000</v>
      </c>
      <c r="BP1185">
        <v>2855</v>
      </c>
      <c r="BQ1185">
        <v>2850</v>
      </c>
      <c r="BR1185">
        <v>2860</v>
      </c>
      <c r="BS1185">
        <v>2855.83</v>
      </c>
      <c r="BT1185">
        <v>2860</v>
      </c>
      <c r="BU1185">
        <v>2843.5</v>
      </c>
      <c r="BV1185" t="s">
        <v>4466</v>
      </c>
      <c r="BW1185" t="s">
        <v>4467</v>
      </c>
      <c r="BX1185" t="s">
        <v>4465</v>
      </c>
    </row>
    <row r="1186" spans="1:76">
      <c r="A1186" s="95">
        <v>45952</v>
      </c>
      <c r="BK1186" t="s">
        <v>4240</v>
      </c>
      <c r="BL1186">
        <v>1778</v>
      </c>
      <c r="BM1186">
        <v>6</v>
      </c>
      <c r="BN1186">
        <v>113</v>
      </c>
      <c r="BO1186">
        <v>9834300</v>
      </c>
      <c r="BP1186">
        <v>2885</v>
      </c>
      <c r="BQ1186">
        <v>2885</v>
      </c>
      <c r="BR1186">
        <v>2905</v>
      </c>
      <c r="BS1186">
        <v>2900.97</v>
      </c>
      <c r="BT1186">
        <v>2905</v>
      </c>
      <c r="BU1186">
        <v>2900</v>
      </c>
      <c r="BV1186" t="s">
        <v>4470</v>
      </c>
      <c r="BW1186" t="s">
        <v>4471</v>
      </c>
      <c r="BX1186" t="s">
        <v>4468</v>
      </c>
    </row>
    <row r="1187" spans="1:76">
      <c r="A1187" s="95">
        <v>45953</v>
      </c>
      <c r="BK1187" t="s">
        <v>4241</v>
      </c>
      <c r="BL1187">
        <v>1537</v>
      </c>
      <c r="BM1187">
        <v>8</v>
      </c>
      <c r="BN1187">
        <v>149</v>
      </c>
      <c r="BO1187">
        <v>13035750</v>
      </c>
      <c r="BP1187">
        <v>2890</v>
      </c>
      <c r="BQ1187">
        <v>2890</v>
      </c>
      <c r="BR1187">
        <v>2920</v>
      </c>
      <c r="BS1187">
        <v>2916.27</v>
      </c>
      <c r="BT1187">
        <v>2920</v>
      </c>
      <c r="BU1187">
        <v>2904.5</v>
      </c>
      <c r="BV1187" t="s">
        <v>4473</v>
      </c>
      <c r="BW1187" t="s">
        <v>4469</v>
      </c>
      <c r="BX1187" t="s">
        <v>4472</v>
      </c>
    </row>
    <row r="1188" spans="1:76">
      <c r="A1188" s="95">
        <v>45954</v>
      </c>
      <c r="BK1188" t="s">
        <v>4273</v>
      </c>
      <c r="BL1188">
        <v>1615</v>
      </c>
      <c r="BM1188">
        <v>3</v>
      </c>
      <c r="BN1188">
        <v>65</v>
      </c>
      <c r="BO1188">
        <v>5718750</v>
      </c>
      <c r="BP1188">
        <v>2935</v>
      </c>
      <c r="BQ1188">
        <v>2930</v>
      </c>
      <c r="BR1188">
        <v>2935</v>
      </c>
      <c r="BS1188">
        <v>2932.69</v>
      </c>
      <c r="BT1188">
        <v>2930</v>
      </c>
      <c r="BU1188">
        <v>2930</v>
      </c>
      <c r="BV1188" t="s">
        <v>4474</v>
      </c>
      <c r="BW1188" t="s">
        <v>4472</v>
      </c>
      <c r="BX1188" t="s">
        <v>4475</v>
      </c>
    </row>
    <row r="1189" spans="1:76">
      <c r="A1189" s="95">
        <v>45957</v>
      </c>
      <c r="BK1189" t="s">
        <v>4274</v>
      </c>
      <c r="BL1189">
        <v>1362</v>
      </c>
      <c r="BM1189" t="s">
        <v>436</v>
      </c>
      <c r="BN1189" t="s">
        <v>436</v>
      </c>
      <c r="BO1189" t="s">
        <v>436</v>
      </c>
      <c r="BP1189" t="s">
        <v>436</v>
      </c>
      <c r="BQ1189" t="s">
        <v>436</v>
      </c>
      <c r="BR1189" t="s">
        <v>436</v>
      </c>
      <c r="BS1189" t="s">
        <v>436</v>
      </c>
      <c r="BT1189" t="s">
        <v>436</v>
      </c>
      <c r="BU1189">
        <v>2950</v>
      </c>
      <c r="BV1189" t="s">
        <v>4474</v>
      </c>
      <c r="BW1189" t="s">
        <v>436</v>
      </c>
      <c r="BX1189" t="s">
        <v>4476</v>
      </c>
    </row>
    <row r="1190" spans="1:76">
      <c r="A1190" s="95">
        <v>45958</v>
      </c>
      <c r="BK1190" t="s">
        <v>4275</v>
      </c>
      <c r="BL1190">
        <v>394</v>
      </c>
      <c r="BM1190" t="s">
        <v>436</v>
      </c>
      <c r="BN1190" t="s">
        <v>436</v>
      </c>
      <c r="BO1190" t="s">
        <v>436</v>
      </c>
      <c r="BP1190" t="s">
        <v>436</v>
      </c>
      <c r="BQ1190" t="s">
        <v>436</v>
      </c>
      <c r="BR1190" t="s">
        <v>436</v>
      </c>
      <c r="BS1190" t="s">
        <v>436</v>
      </c>
      <c r="BT1190" t="s">
        <v>436</v>
      </c>
      <c r="BU1190">
        <v>2975</v>
      </c>
      <c r="BV1190" t="s">
        <v>4474</v>
      </c>
      <c r="BW1190" t="s">
        <v>436</v>
      </c>
      <c r="BX1190" t="s">
        <v>4477</v>
      </c>
    </row>
    <row r="1191" spans="1:76">
      <c r="A1191" s="95">
        <v>45959</v>
      </c>
      <c r="BK1191" t="s">
        <v>4392</v>
      </c>
      <c r="BL1191">
        <v>180</v>
      </c>
      <c r="BM1191" t="s">
        <v>436</v>
      </c>
      <c r="BN1191" t="s">
        <v>436</v>
      </c>
      <c r="BO1191" t="s">
        <v>436</v>
      </c>
      <c r="BP1191" t="s">
        <v>436</v>
      </c>
      <c r="BQ1191" t="s">
        <v>436</v>
      </c>
      <c r="BR1191" t="s">
        <v>436</v>
      </c>
      <c r="BS1191" t="s">
        <v>436</v>
      </c>
      <c r="BT1191" t="s">
        <v>436</v>
      </c>
      <c r="BU1191">
        <v>2700</v>
      </c>
      <c r="BV1191" t="s">
        <v>4474</v>
      </c>
      <c r="BW1191" t="s">
        <v>436</v>
      </c>
      <c r="BX1191" t="s">
        <v>436</v>
      </c>
    </row>
    <row r="1192" spans="1:76">
      <c r="A1192" s="95">
        <v>45960</v>
      </c>
      <c r="BK1192" t="s">
        <v>4365</v>
      </c>
      <c r="BL1192">
        <v>120</v>
      </c>
      <c r="BM1192" t="s">
        <v>436</v>
      </c>
      <c r="BN1192" t="s">
        <v>436</v>
      </c>
      <c r="BO1192" t="s">
        <v>436</v>
      </c>
      <c r="BP1192" t="s">
        <v>436</v>
      </c>
      <c r="BQ1192" t="s">
        <v>436</v>
      </c>
      <c r="BR1192" t="s">
        <v>436</v>
      </c>
      <c r="BS1192" t="s">
        <v>436</v>
      </c>
      <c r="BT1192" t="s">
        <v>436</v>
      </c>
      <c r="BU1192">
        <v>2420</v>
      </c>
      <c r="BV1192" t="s">
        <v>4474</v>
      </c>
      <c r="BW1192" t="s">
        <v>436</v>
      </c>
      <c r="BX1192" t="s">
        <v>436</v>
      </c>
    </row>
    <row r="1193" spans="1:76">
      <c r="A1193" s="95">
        <v>45961</v>
      </c>
      <c r="BK1193" t="s">
        <v>4393</v>
      </c>
      <c r="BL1193">
        <v>80</v>
      </c>
      <c r="BM1193" t="s">
        <v>436</v>
      </c>
      <c r="BN1193" t="s">
        <v>436</v>
      </c>
      <c r="BO1193" t="s">
        <v>436</v>
      </c>
      <c r="BP1193" t="s">
        <v>436</v>
      </c>
      <c r="BQ1193" t="s">
        <v>436</v>
      </c>
      <c r="BR1193" t="s">
        <v>436</v>
      </c>
      <c r="BS1193" t="s">
        <v>436</v>
      </c>
      <c r="BT1193" t="s">
        <v>436</v>
      </c>
      <c r="BU1193">
        <v>2390</v>
      </c>
      <c r="BV1193" t="s">
        <v>4474</v>
      </c>
      <c r="BW1193" t="s">
        <v>436</v>
      </c>
      <c r="BX1193" t="s">
        <v>436</v>
      </c>
    </row>
    <row r="1194" spans="1:76">
      <c r="A1194" s="95">
        <v>45964</v>
      </c>
      <c r="BK1194" t="s">
        <v>4394</v>
      </c>
      <c r="BL1194">
        <v>50</v>
      </c>
      <c r="BM1194" t="s">
        <v>436</v>
      </c>
      <c r="BN1194" t="s">
        <v>436</v>
      </c>
      <c r="BO1194" t="s">
        <v>436</v>
      </c>
      <c r="BP1194" t="s">
        <v>436</v>
      </c>
      <c r="BQ1194" t="s">
        <v>436</v>
      </c>
      <c r="BR1194" t="s">
        <v>436</v>
      </c>
      <c r="BS1194" t="s">
        <v>436</v>
      </c>
      <c r="BT1194" t="s">
        <v>436</v>
      </c>
      <c r="BU1194">
        <v>2485</v>
      </c>
      <c r="BV1194" t="s">
        <v>4474</v>
      </c>
      <c r="BW1194" t="s">
        <v>436</v>
      </c>
      <c r="BX1194" t="s">
        <v>436</v>
      </c>
    </row>
    <row r="1195" spans="1:76">
      <c r="A1195" s="95">
        <v>45965</v>
      </c>
      <c r="BK1195" t="s">
        <v>4395</v>
      </c>
      <c r="BL1195">
        <v>60</v>
      </c>
      <c r="BM1195" t="s">
        <v>436</v>
      </c>
      <c r="BN1195" t="s">
        <v>436</v>
      </c>
      <c r="BO1195" t="s">
        <v>436</v>
      </c>
      <c r="BP1195" t="s">
        <v>436</v>
      </c>
      <c r="BQ1195" t="s">
        <v>436</v>
      </c>
      <c r="BR1195" t="s">
        <v>436</v>
      </c>
      <c r="BS1195" t="s">
        <v>436</v>
      </c>
      <c r="BT1195" t="s">
        <v>436</v>
      </c>
      <c r="BU1195">
        <v>2485</v>
      </c>
      <c r="BV1195" t="s">
        <v>4474</v>
      </c>
      <c r="BW1195" t="s">
        <v>436</v>
      </c>
      <c r="BX1195" t="s">
        <v>436</v>
      </c>
    </row>
    <row r="1196" spans="1:76">
      <c r="A1196" s="95">
        <v>45966</v>
      </c>
      <c r="BK1196" t="s">
        <v>4396</v>
      </c>
      <c r="BL1196">
        <v>85</v>
      </c>
      <c r="BM1196" t="s">
        <v>436</v>
      </c>
      <c r="BN1196" t="s">
        <v>436</v>
      </c>
      <c r="BO1196" t="s">
        <v>436</v>
      </c>
      <c r="BP1196" t="s">
        <v>436</v>
      </c>
      <c r="BQ1196" t="s">
        <v>436</v>
      </c>
      <c r="BR1196" t="s">
        <v>436</v>
      </c>
      <c r="BS1196" t="s">
        <v>436</v>
      </c>
      <c r="BT1196" t="s">
        <v>436</v>
      </c>
      <c r="BU1196">
        <v>2485</v>
      </c>
      <c r="BV1196" t="s">
        <v>4474</v>
      </c>
      <c r="BW1196" t="s">
        <v>436</v>
      </c>
      <c r="BX1196" t="s">
        <v>436</v>
      </c>
    </row>
    <row r="1197" spans="1:76">
      <c r="A1197" s="95">
        <v>45967</v>
      </c>
      <c r="BK1197" t="s">
        <v>4410</v>
      </c>
      <c r="BL1197">
        <v>75</v>
      </c>
      <c r="BM1197" t="s">
        <v>436</v>
      </c>
      <c r="BN1197" t="s">
        <v>436</v>
      </c>
      <c r="BO1197" t="s">
        <v>436</v>
      </c>
      <c r="BP1197" t="s">
        <v>436</v>
      </c>
      <c r="BQ1197" t="s">
        <v>436</v>
      </c>
      <c r="BR1197" t="s">
        <v>436</v>
      </c>
      <c r="BS1197" t="s">
        <v>436</v>
      </c>
      <c r="BT1197" t="s">
        <v>436</v>
      </c>
      <c r="BU1197">
        <v>2575</v>
      </c>
      <c r="BV1197" t="s">
        <v>4474</v>
      </c>
      <c r="BW1197" t="s">
        <v>436</v>
      </c>
      <c r="BX1197" t="s">
        <v>436</v>
      </c>
    </row>
    <row r="1198" spans="1:76">
      <c r="A1198" s="95">
        <v>45968</v>
      </c>
      <c r="BK1198" t="s">
        <v>4411</v>
      </c>
      <c r="BL1198">
        <v>75</v>
      </c>
      <c r="BM1198" t="s">
        <v>436</v>
      </c>
      <c r="BN1198" t="s">
        <v>436</v>
      </c>
      <c r="BO1198" t="s">
        <v>436</v>
      </c>
      <c r="BP1198" t="s">
        <v>436</v>
      </c>
      <c r="BQ1198" t="s">
        <v>436</v>
      </c>
      <c r="BR1198" t="s">
        <v>436</v>
      </c>
      <c r="BS1198" t="s">
        <v>436</v>
      </c>
      <c r="BT1198" t="s">
        <v>436</v>
      </c>
      <c r="BU1198">
        <v>2585</v>
      </c>
      <c r="BV1198" t="s">
        <v>4474</v>
      </c>
      <c r="BW1198" t="s">
        <v>436</v>
      </c>
      <c r="BX1198" t="s">
        <v>436</v>
      </c>
    </row>
    <row r="1199" spans="1:76">
      <c r="A1199" s="95">
        <v>45971</v>
      </c>
      <c r="BK1199" t="s">
        <v>4412</v>
      </c>
      <c r="BL1199">
        <v>75</v>
      </c>
      <c r="BM1199" t="s">
        <v>436</v>
      </c>
      <c r="BN1199" t="s">
        <v>436</v>
      </c>
      <c r="BO1199" t="s">
        <v>436</v>
      </c>
      <c r="BP1199" t="s">
        <v>436</v>
      </c>
      <c r="BQ1199" t="s">
        <v>436</v>
      </c>
      <c r="BR1199" t="s">
        <v>436</v>
      </c>
      <c r="BS1199" t="s">
        <v>436</v>
      </c>
      <c r="BT1199" t="s">
        <v>436</v>
      </c>
      <c r="BU1199">
        <v>2605</v>
      </c>
      <c r="BV1199" t="s">
        <v>4474</v>
      </c>
      <c r="BW1199" t="s">
        <v>436</v>
      </c>
      <c r="BX1199" t="s">
        <v>436</v>
      </c>
    </row>
    <row r="1200" spans="1:76">
      <c r="A1200" s="95">
        <v>45972</v>
      </c>
      <c r="BK1200" t="s">
        <v>4413</v>
      </c>
      <c r="BL1200">
        <v>55</v>
      </c>
      <c r="BM1200" t="s">
        <v>436</v>
      </c>
      <c r="BN1200" t="s">
        <v>436</v>
      </c>
      <c r="BO1200" t="s">
        <v>436</v>
      </c>
      <c r="BP1200" t="s">
        <v>436</v>
      </c>
      <c r="BQ1200" t="s">
        <v>436</v>
      </c>
      <c r="BR1200" t="s">
        <v>436</v>
      </c>
      <c r="BS1200" t="s">
        <v>436</v>
      </c>
      <c r="BT1200" t="s">
        <v>436</v>
      </c>
      <c r="BU1200">
        <v>2625</v>
      </c>
      <c r="BV1200" t="s">
        <v>4474</v>
      </c>
      <c r="BW1200" t="s">
        <v>436</v>
      </c>
      <c r="BX1200" t="s">
        <v>436</v>
      </c>
    </row>
    <row r="1201" spans="1:76">
      <c r="A1201" s="95">
        <v>45973</v>
      </c>
      <c r="BK1201" t="s">
        <v>4414</v>
      </c>
      <c r="BL1201">
        <v>55</v>
      </c>
      <c r="BM1201" t="s">
        <v>436</v>
      </c>
      <c r="BN1201" t="s">
        <v>436</v>
      </c>
      <c r="BO1201" t="s">
        <v>436</v>
      </c>
      <c r="BP1201" t="s">
        <v>436</v>
      </c>
      <c r="BQ1201" t="s">
        <v>436</v>
      </c>
      <c r="BR1201" t="s">
        <v>436</v>
      </c>
      <c r="BS1201" t="s">
        <v>436</v>
      </c>
      <c r="BT1201" t="s">
        <v>436</v>
      </c>
      <c r="BU1201">
        <v>2625</v>
      </c>
      <c r="BV1201" t="s">
        <v>4474</v>
      </c>
      <c r="BW1201" t="s">
        <v>436</v>
      </c>
      <c r="BX1201" t="s">
        <v>436</v>
      </c>
    </row>
    <row r="1202" spans="1:76">
      <c r="A1202" s="95">
        <v>45974</v>
      </c>
      <c r="BK1202" t="s">
        <v>4415</v>
      </c>
      <c r="BL1202">
        <v>55</v>
      </c>
      <c r="BM1202" t="s">
        <v>436</v>
      </c>
      <c r="BN1202" t="s">
        <v>436</v>
      </c>
      <c r="BO1202" t="s">
        <v>436</v>
      </c>
      <c r="BP1202" t="s">
        <v>436</v>
      </c>
      <c r="BQ1202" t="s">
        <v>436</v>
      </c>
      <c r="BR1202" t="s">
        <v>436</v>
      </c>
      <c r="BS1202" t="s">
        <v>436</v>
      </c>
      <c r="BT1202" t="s">
        <v>436</v>
      </c>
      <c r="BU1202">
        <v>2625</v>
      </c>
      <c r="BV1202" t="s">
        <v>4474</v>
      </c>
      <c r="BW1202" t="s">
        <v>436</v>
      </c>
      <c r="BX1202" t="s">
        <v>436</v>
      </c>
    </row>
    <row r="1203" spans="1:76">
      <c r="A1203" s="95">
        <v>45975</v>
      </c>
    </row>
    <row r="1204" spans="1:76">
      <c r="A1204" s="95">
        <v>45978</v>
      </c>
      <c r="BL1204">
        <f>SUM(BL1184:BL1202)</f>
        <v>9746</v>
      </c>
      <c r="BM1204">
        <f>SUM(BM1184:BM1202)</f>
        <v>25</v>
      </c>
      <c r="BN1204">
        <f>SUM(BN1184:BN1202)</f>
        <v>447</v>
      </c>
    </row>
    <row r="1205" spans="1:76">
      <c r="A1205" s="95">
        <v>45979</v>
      </c>
    </row>
    <row r="1206" spans="1:76">
      <c r="A1206" s="95">
        <v>45980</v>
      </c>
    </row>
    <row r="1207" spans="1:76">
      <c r="A1207" s="95">
        <v>45981</v>
      </c>
    </row>
    <row r="1208" spans="1:76">
      <c r="A1208" s="95">
        <v>45982</v>
      </c>
    </row>
    <row r="1209" spans="1:76">
      <c r="A1209" s="95">
        <v>45985</v>
      </c>
    </row>
    <row r="1210" spans="1:76">
      <c r="A1210" s="95">
        <v>45986</v>
      </c>
    </row>
    <row r="1211" spans="1:76">
      <c r="A1211" s="95">
        <v>45987</v>
      </c>
    </row>
    <row r="1212" spans="1:76">
      <c r="A1212" s="95">
        <v>45988</v>
      </c>
    </row>
    <row r="1213" spans="1:76">
      <c r="A1213" s="95">
        <v>45989</v>
      </c>
    </row>
    <row r="1214" spans="1:76">
      <c r="A1214" s="95">
        <v>45992</v>
      </c>
    </row>
    <row r="1215" spans="1:76">
      <c r="A1215" s="95">
        <v>45993</v>
      </c>
    </row>
    <row r="1216" spans="1:76">
      <c r="A1216" s="95">
        <v>45994</v>
      </c>
    </row>
    <row r="1217" spans="1:1">
      <c r="A1217" s="95">
        <v>45995</v>
      </c>
    </row>
    <row r="1218" spans="1:1">
      <c r="A1218" s="95">
        <v>45996</v>
      </c>
    </row>
    <row r="1219" spans="1:1">
      <c r="A1219" s="95">
        <v>45999</v>
      </c>
    </row>
  </sheetData>
  <hyperlinks>
    <hyperlink ref="A1" r:id="rId1" xr:uid="{D796652B-11B8-48BE-B4D4-3616F062E9EC}"/>
    <hyperlink ref="A2" r:id="rId2" xr:uid="{61EAB872-FB17-4DCC-8FFA-60B5F96F42D7}"/>
  </hyperlinks>
  <pageMargins left="0.7" right="0.7" top="0.75" bottom="0.75" header="0.3" footer="0.3"/>
  <pageSetup orientation="portrait" r:id="rId3"/>
  <legacyDrawing r:id="rId4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2B665-33E7-4BAC-9BBE-16C3EEAB79DD}">
  <dimension ref="A1:BY1219"/>
  <sheetViews>
    <sheetView workbookViewId="0">
      <pane xSplit="1" ySplit="4" topLeftCell="B1170" activePane="bottomRight" state="frozen"/>
      <selection pane="topRight" activeCell="B1" sqref="B1"/>
      <selection pane="bottomLeft" activeCell="A5" sqref="A5"/>
      <selection pane="bottomRight" activeCell="BH1181" sqref="BH1181:BY1181"/>
    </sheetView>
  </sheetViews>
  <sheetFormatPr baseColWidth="10" defaultColWidth="9.06640625" defaultRowHeight="14.25"/>
  <cols>
    <col min="1" max="1" width="12.06640625" customWidth="1"/>
    <col min="2" max="2" width="8.9296875" style="63"/>
    <col min="3" max="4" width="0" hidden="1" customWidth="1"/>
    <col min="5" max="9" width="9.06640625" hidden="1" customWidth="1"/>
    <col min="10" max="10" width="8.53125" hidden="1" customWidth="1"/>
    <col min="11" max="17" width="9.06640625" hidden="1" customWidth="1"/>
    <col min="18" max="18" width="0" hidden="1" customWidth="1"/>
    <col min="19" max="19" width="9.06640625" hidden="1" customWidth="1"/>
    <col min="20" max="20" width="0" hidden="1" customWidth="1"/>
    <col min="21" max="21" width="9.06640625" hidden="1" customWidth="1"/>
    <col min="22" max="58" width="0" hidden="1" customWidth="1"/>
  </cols>
  <sheetData>
    <row r="1" spans="1:74">
      <c r="A1" s="56" t="s">
        <v>439</v>
      </c>
    </row>
    <row r="2" spans="1:74">
      <c r="C2" s="188"/>
    </row>
    <row r="4" spans="1:74" s="96" customFormat="1" ht="14.65" thickBot="1">
      <c r="A4" s="96" t="s">
        <v>433</v>
      </c>
      <c r="B4" s="474" t="s">
        <v>434</v>
      </c>
      <c r="C4" s="97">
        <v>44197</v>
      </c>
      <c r="D4" s="97">
        <v>44228</v>
      </c>
      <c r="E4" s="97">
        <v>44256</v>
      </c>
      <c r="F4" s="97">
        <v>44287</v>
      </c>
      <c r="G4" s="97">
        <v>44317</v>
      </c>
      <c r="H4" s="97">
        <v>44348</v>
      </c>
      <c r="I4" s="96" t="s">
        <v>435</v>
      </c>
      <c r="J4" s="97">
        <v>44409</v>
      </c>
      <c r="K4" s="97">
        <v>44440</v>
      </c>
      <c r="L4" s="97">
        <v>44470</v>
      </c>
      <c r="M4" s="97">
        <v>44501</v>
      </c>
      <c r="N4" s="97">
        <v>44531</v>
      </c>
      <c r="O4" s="97">
        <v>44562</v>
      </c>
      <c r="P4" s="97">
        <v>44593</v>
      </c>
      <c r="Q4" s="97">
        <v>44621</v>
      </c>
      <c r="R4" s="97">
        <v>44652</v>
      </c>
      <c r="S4" s="97">
        <v>44682</v>
      </c>
      <c r="T4" s="97">
        <v>44713</v>
      </c>
      <c r="U4" s="97">
        <v>44743</v>
      </c>
      <c r="V4" s="97">
        <v>44774</v>
      </c>
      <c r="W4" s="97">
        <v>44805</v>
      </c>
      <c r="X4" s="97">
        <v>44835</v>
      </c>
      <c r="Y4" s="97">
        <v>44866</v>
      </c>
      <c r="Z4" s="97">
        <v>44896</v>
      </c>
      <c r="AA4" s="97">
        <v>44927</v>
      </c>
      <c r="AB4" s="97">
        <v>44958</v>
      </c>
      <c r="AC4" s="97">
        <v>44986</v>
      </c>
      <c r="AD4" s="97">
        <v>45017</v>
      </c>
      <c r="AE4" s="97">
        <v>45047</v>
      </c>
      <c r="AF4" s="122">
        <v>45078</v>
      </c>
      <c r="AG4" s="122">
        <v>45108</v>
      </c>
      <c r="AH4" s="122">
        <v>45139</v>
      </c>
      <c r="AI4" s="122">
        <v>45170</v>
      </c>
      <c r="AJ4" s="122">
        <v>45200</v>
      </c>
      <c r="AK4" s="122">
        <v>45231</v>
      </c>
      <c r="AL4" s="122">
        <v>45261</v>
      </c>
      <c r="AM4" s="122">
        <v>45292</v>
      </c>
      <c r="AN4" s="122">
        <v>45323</v>
      </c>
      <c r="AO4" s="122">
        <v>45352</v>
      </c>
      <c r="AP4" s="122">
        <v>45383</v>
      </c>
      <c r="AQ4" s="122">
        <v>45413</v>
      </c>
      <c r="AR4" s="122">
        <v>45444</v>
      </c>
      <c r="AS4" s="122">
        <v>45474</v>
      </c>
      <c r="AT4" s="122">
        <v>45505</v>
      </c>
      <c r="AU4" s="122">
        <v>45536</v>
      </c>
      <c r="AV4" s="122">
        <v>45566</v>
      </c>
      <c r="AW4" s="122">
        <v>45597</v>
      </c>
      <c r="AX4" s="122">
        <v>45627</v>
      </c>
      <c r="AY4" s="122">
        <v>45658</v>
      </c>
      <c r="AZ4" s="122">
        <v>45689</v>
      </c>
      <c r="BA4" s="122">
        <v>45717</v>
      </c>
      <c r="BB4" s="122">
        <v>45748</v>
      </c>
      <c r="BC4" s="122">
        <v>45778</v>
      </c>
      <c r="BD4" s="122">
        <v>45809</v>
      </c>
      <c r="BE4" s="122">
        <v>45839</v>
      </c>
      <c r="BF4" s="122">
        <v>45870</v>
      </c>
      <c r="BG4" s="122">
        <v>45901</v>
      </c>
      <c r="BH4" s="122">
        <v>45931</v>
      </c>
      <c r="BI4" s="122">
        <v>45962</v>
      </c>
      <c r="BJ4" s="122">
        <v>45992</v>
      </c>
      <c r="BK4" s="1064">
        <v>46023</v>
      </c>
      <c r="BL4" s="122">
        <v>46054</v>
      </c>
      <c r="BM4" s="122">
        <v>46082</v>
      </c>
      <c r="BN4" s="122">
        <v>46113</v>
      </c>
      <c r="BO4" s="122">
        <v>46143</v>
      </c>
      <c r="BP4" s="122">
        <v>46174</v>
      </c>
      <c r="BQ4" s="122">
        <v>46204</v>
      </c>
      <c r="BR4" s="122">
        <v>46235</v>
      </c>
      <c r="BS4" s="122">
        <v>46266</v>
      </c>
      <c r="BT4" s="122">
        <v>46296</v>
      </c>
      <c r="BU4" s="122">
        <v>46327</v>
      </c>
      <c r="BV4" s="122">
        <v>46357</v>
      </c>
    </row>
    <row r="5" spans="1:74">
      <c r="A5" s="95">
        <v>44286</v>
      </c>
      <c r="B5" s="475">
        <v>14482</v>
      </c>
      <c r="C5" s="65"/>
      <c r="D5" s="65"/>
      <c r="E5">
        <v>1643</v>
      </c>
      <c r="F5">
        <v>779</v>
      </c>
      <c r="G5">
        <v>1156</v>
      </c>
      <c r="H5">
        <v>1486</v>
      </c>
      <c r="I5">
        <v>1743</v>
      </c>
      <c r="J5">
        <v>1381</v>
      </c>
      <c r="K5">
        <v>1471</v>
      </c>
      <c r="L5">
        <v>1107</v>
      </c>
      <c r="M5">
        <v>1098</v>
      </c>
      <c r="N5">
        <v>978</v>
      </c>
      <c r="O5">
        <v>856</v>
      </c>
      <c r="P5">
        <v>709</v>
      </c>
      <c r="Q5">
        <v>75</v>
      </c>
    </row>
    <row r="6" spans="1:74">
      <c r="A6" s="95">
        <v>44287</v>
      </c>
      <c r="B6" s="475">
        <v>12839</v>
      </c>
      <c r="C6" s="65"/>
      <c r="D6" s="65"/>
      <c r="F6">
        <v>779</v>
      </c>
      <c r="G6">
        <v>1156</v>
      </c>
      <c r="H6">
        <v>1486</v>
      </c>
      <c r="I6">
        <v>1743</v>
      </c>
      <c r="J6">
        <v>1381</v>
      </c>
      <c r="K6">
        <v>1471</v>
      </c>
      <c r="L6">
        <v>1107</v>
      </c>
      <c r="M6">
        <v>1098</v>
      </c>
      <c r="N6">
        <v>978</v>
      </c>
      <c r="O6">
        <v>856</v>
      </c>
      <c r="P6">
        <v>709</v>
      </c>
      <c r="Q6">
        <v>75</v>
      </c>
    </row>
    <row r="7" spans="1:74">
      <c r="A7" s="95">
        <v>44291</v>
      </c>
      <c r="B7" s="475">
        <v>13815</v>
      </c>
      <c r="C7" s="65"/>
      <c r="D7" s="65"/>
      <c r="E7" s="176"/>
      <c r="F7" s="176">
        <v>842</v>
      </c>
      <c r="G7" s="176">
        <v>1201</v>
      </c>
      <c r="H7" s="176">
        <v>1616</v>
      </c>
      <c r="I7" s="176">
        <v>1868</v>
      </c>
      <c r="J7" s="176">
        <v>1501</v>
      </c>
      <c r="K7" s="176">
        <v>1646</v>
      </c>
      <c r="L7" s="176">
        <v>1170</v>
      </c>
      <c r="M7" s="176">
        <v>1088</v>
      </c>
      <c r="N7" s="176">
        <v>1043</v>
      </c>
      <c r="O7" s="176">
        <v>956</v>
      </c>
      <c r="P7" s="176">
        <v>809</v>
      </c>
      <c r="Q7" s="176">
        <v>75</v>
      </c>
    </row>
    <row r="8" spans="1:74" s="176" customFormat="1">
      <c r="A8" s="239">
        <v>44292</v>
      </c>
      <c r="B8" s="475">
        <v>14159</v>
      </c>
      <c r="C8" s="65"/>
      <c r="D8" s="65"/>
      <c r="F8" s="176">
        <v>839</v>
      </c>
      <c r="G8" s="176">
        <v>1332</v>
      </c>
      <c r="H8" s="176">
        <v>1721</v>
      </c>
      <c r="I8" s="176">
        <v>1879</v>
      </c>
      <c r="J8" s="176">
        <v>1493</v>
      </c>
      <c r="K8" s="176">
        <v>1706</v>
      </c>
      <c r="L8" s="176">
        <v>1218</v>
      </c>
      <c r="M8" s="176">
        <v>1088</v>
      </c>
      <c r="N8" s="176">
        <v>1043</v>
      </c>
      <c r="O8" s="176">
        <v>956</v>
      </c>
      <c r="P8" s="176">
        <v>809</v>
      </c>
      <c r="Q8" s="176">
        <v>75</v>
      </c>
    </row>
    <row r="9" spans="1:74" s="176" customFormat="1">
      <c r="A9" s="239">
        <v>44293</v>
      </c>
      <c r="B9" s="475">
        <v>15387</v>
      </c>
      <c r="C9" s="65"/>
      <c r="D9" s="65"/>
      <c r="F9" s="176">
        <v>843</v>
      </c>
      <c r="G9" s="176">
        <v>1649</v>
      </c>
      <c r="H9" s="176">
        <v>2076</v>
      </c>
      <c r="I9" s="176">
        <v>2101</v>
      </c>
      <c r="J9" s="176">
        <v>1693</v>
      </c>
      <c r="K9" s="176">
        <v>1836</v>
      </c>
      <c r="L9" s="176">
        <v>1218</v>
      </c>
      <c r="M9" s="176">
        <v>1088</v>
      </c>
      <c r="N9" s="176">
        <v>1043</v>
      </c>
      <c r="O9" s="176">
        <v>956</v>
      </c>
      <c r="P9" s="176">
        <v>809</v>
      </c>
      <c r="Q9" s="176">
        <v>75</v>
      </c>
    </row>
    <row r="10" spans="1:74" s="176" customFormat="1">
      <c r="A10" s="239">
        <v>44294</v>
      </c>
      <c r="B10" s="475">
        <v>15501</v>
      </c>
      <c r="C10" s="65"/>
      <c r="D10" s="65"/>
      <c r="E10"/>
      <c r="F10">
        <v>792</v>
      </c>
      <c r="G10">
        <v>1689</v>
      </c>
      <c r="H10">
        <v>2106</v>
      </c>
      <c r="I10">
        <v>2156</v>
      </c>
      <c r="J10">
        <v>1693</v>
      </c>
      <c r="K10">
        <v>1876</v>
      </c>
      <c r="L10">
        <v>1218</v>
      </c>
      <c r="M10">
        <v>1088</v>
      </c>
      <c r="N10">
        <v>1043</v>
      </c>
      <c r="O10">
        <v>956</v>
      </c>
      <c r="P10">
        <v>809</v>
      </c>
      <c r="Q10">
        <v>75</v>
      </c>
    </row>
    <row r="11" spans="1:74" s="176" customFormat="1">
      <c r="A11" s="239">
        <v>44295</v>
      </c>
      <c r="B11" s="475">
        <v>15501</v>
      </c>
      <c r="C11" s="65"/>
      <c r="D11" s="65"/>
      <c r="E11"/>
      <c r="F11">
        <v>792</v>
      </c>
      <c r="G11">
        <v>1689</v>
      </c>
      <c r="H11">
        <v>2106</v>
      </c>
      <c r="I11">
        <v>2156</v>
      </c>
      <c r="J11">
        <v>1693</v>
      </c>
      <c r="K11">
        <v>1876</v>
      </c>
      <c r="L11">
        <v>1218</v>
      </c>
      <c r="M11">
        <v>1088</v>
      </c>
      <c r="N11">
        <v>1043</v>
      </c>
      <c r="O11">
        <v>956</v>
      </c>
      <c r="P11">
        <v>809</v>
      </c>
      <c r="Q11">
        <v>75</v>
      </c>
    </row>
    <row r="12" spans="1:74" s="176" customFormat="1">
      <c r="A12" s="239">
        <v>44298</v>
      </c>
      <c r="B12" s="475">
        <v>15942</v>
      </c>
      <c r="C12" s="65"/>
      <c r="D12" s="65"/>
      <c r="E12"/>
      <c r="F12">
        <v>832</v>
      </c>
      <c r="G12">
        <v>1755</v>
      </c>
      <c r="H12">
        <v>2283</v>
      </c>
      <c r="I12">
        <v>2307</v>
      </c>
      <c r="J12">
        <v>1768</v>
      </c>
      <c r="K12">
        <v>1876</v>
      </c>
      <c r="L12">
        <v>1150</v>
      </c>
      <c r="M12">
        <v>1088</v>
      </c>
      <c r="N12">
        <v>1043</v>
      </c>
      <c r="O12">
        <v>956</v>
      </c>
      <c r="P12">
        <v>809</v>
      </c>
      <c r="Q12">
        <v>75</v>
      </c>
    </row>
    <row r="13" spans="1:74" s="176" customFormat="1">
      <c r="A13" s="239">
        <v>44299</v>
      </c>
      <c r="B13" s="475">
        <v>16690</v>
      </c>
      <c r="C13" s="65"/>
      <c r="D13" s="65"/>
      <c r="E13"/>
      <c r="F13">
        <v>929</v>
      </c>
      <c r="G13">
        <v>1882</v>
      </c>
      <c r="H13">
        <v>2324</v>
      </c>
      <c r="I13">
        <v>2405</v>
      </c>
      <c r="J13">
        <v>1868</v>
      </c>
      <c r="K13">
        <v>1976</v>
      </c>
      <c r="L13">
        <v>1286</v>
      </c>
      <c r="M13">
        <v>1088</v>
      </c>
      <c r="N13">
        <v>1087</v>
      </c>
      <c r="O13">
        <v>956</v>
      </c>
      <c r="P13">
        <v>809</v>
      </c>
      <c r="Q13">
        <v>80</v>
      </c>
    </row>
    <row r="14" spans="1:74" s="176" customFormat="1">
      <c r="A14" s="239">
        <v>44300</v>
      </c>
      <c r="B14" s="475">
        <v>16924</v>
      </c>
      <c r="C14" s="65"/>
      <c r="D14" s="65"/>
      <c r="E14"/>
      <c r="F14">
        <v>950</v>
      </c>
      <c r="G14">
        <v>1885</v>
      </c>
      <c r="H14">
        <v>2432</v>
      </c>
      <c r="I14">
        <v>2400</v>
      </c>
      <c r="J14">
        <v>1907</v>
      </c>
      <c r="K14">
        <v>2012</v>
      </c>
      <c r="L14">
        <v>1316</v>
      </c>
      <c r="M14">
        <v>1133</v>
      </c>
      <c r="N14">
        <v>1044</v>
      </c>
      <c r="O14">
        <v>956</v>
      </c>
      <c r="P14">
        <v>809</v>
      </c>
      <c r="Q14">
        <v>80</v>
      </c>
    </row>
    <row r="15" spans="1:74" s="176" customFormat="1">
      <c r="A15" s="239">
        <v>44301</v>
      </c>
      <c r="B15" s="475">
        <v>16924</v>
      </c>
      <c r="C15" s="65"/>
      <c r="D15" s="65"/>
      <c r="E15"/>
      <c r="F15">
        <v>950</v>
      </c>
      <c r="G15">
        <v>1885</v>
      </c>
      <c r="H15">
        <v>2432</v>
      </c>
      <c r="I15">
        <v>2400</v>
      </c>
      <c r="J15">
        <v>1907</v>
      </c>
      <c r="K15">
        <v>2012</v>
      </c>
      <c r="L15">
        <v>1316</v>
      </c>
      <c r="M15">
        <v>1133</v>
      </c>
      <c r="N15">
        <v>1044</v>
      </c>
      <c r="O15">
        <v>956</v>
      </c>
      <c r="P15">
        <v>809</v>
      </c>
      <c r="Q15">
        <v>80</v>
      </c>
    </row>
    <row r="16" spans="1:74" s="176" customFormat="1">
      <c r="A16" s="239">
        <v>44302</v>
      </c>
      <c r="B16" s="475">
        <v>17677</v>
      </c>
      <c r="C16" s="65"/>
      <c r="D16" s="65"/>
      <c r="E16"/>
      <c r="F16">
        <v>950</v>
      </c>
      <c r="G16">
        <v>1980</v>
      </c>
      <c r="H16">
        <v>2572</v>
      </c>
      <c r="I16">
        <v>2549</v>
      </c>
      <c r="J16">
        <v>2122</v>
      </c>
      <c r="K16">
        <v>2087</v>
      </c>
      <c r="L16">
        <v>1341</v>
      </c>
      <c r="M16">
        <v>1158</v>
      </c>
      <c r="N16">
        <v>1073</v>
      </c>
      <c r="O16">
        <v>956</v>
      </c>
      <c r="P16">
        <v>809</v>
      </c>
      <c r="Q16">
        <v>80</v>
      </c>
    </row>
    <row r="17" spans="1:17" s="176" customFormat="1">
      <c r="A17" s="239">
        <v>44305</v>
      </c>
      <c r="B17" s="475">
        <v>18267</v>
      </c>
      <c r="C17" s="65"/>
      <c r="D17" s="65"/>
      <c r="E17"/>
      <c r="F17">
        <v>950</v>
      </c>
      <c r="G17">
        <v>1980</v>
      </c>
      <c r="H17">
        <v>2709</v>
      </c>
      <c r="I17">
        <v>2772</v>
      </c>
      <c r="J17">
        <v>2134</v>
      </c>
      <c r="K17">
        <v>2147</v>
      </c>
      <c r="L17">
        <v>1341</v>
      </c>
      <c r="M17">
        <v>1176</v>
      </c>
      <c r="N17">
        <v>1073</v>
      </c>
      <c r="O17">
        <v>1026</v>
      </c>
      <c r="P17">
        <v>879</v>
      </c>
      <c r="Q17">
        <v>80</v>
      </c>
    </row>
    <row r="18" spans="1:17" s="176" customFormat="1">
      <c r="A18" s="239">
        <v>44306</v>
      </c>
      <c r="B18" s="475">
        <v>18267</v>
      </c>
      <c r="C18" s="65"/>
      <c r="D18" s="65"/>
      <c r="E18"/>
      <c r="F18">
        <v>950</v>
      </c>
      <c r="G18">
        <v>1980</v>
      </c>
      <c r="H18">
        <v>2709</v>
      </c>
      <c r="I18">
        <v>2772</v>
      </c>
      <c r="J18">
        <v>2134</v>
      </c>
      <c r="K18">
        <v>2147</v>
      </c>
      <c r="L18">
        <v>1341</v>
      </c>
      <c r="M18">
        <v>1176</v>
      </c>
      <c r="N18">
        <v>1073</v>
      </c>
      <c r="O18">
        <v>1026</v>
      </c>
      <c r="P18">
        <v>879</v>
      </c>
      <c r="Q18">
        <v>80</v>
      </c>
    </row>
    <row r="19" spans="1:17" s="176" customFormat="1">
      <c r="A19" s="239">
        <v>44307</v>
      </c>
      <c r="B19" s="476">
        <v>18267</v>
      </c>
      <c r="C19" s="244"/>
      <c r="D19" s="244"/>
      <c r="E19" s="189"/>
      <c r="F19" s="189">
        <v>950</v>
      </c>
      <c r="G19" s="189">
        <v>1980</v>
      </c>
      <c r="H19" s="189">
        <v>2709</v>
      </c>
      <c r="I19" s="189">
        <v>2772</v>
      </c>
      <c r="J19" s="189">
        <v>2134</v>
      </c>
      <c r="K19" s="189">
        <v>2147</v>
      </c>
      <c r="L19" s="189">
        <v>1341</v>
      </c>
      <c r="M19" s="189">
        <v>1176</v>
      </c>
      <c r="N19" s="189">
        <v>1073</v>
      </c>
      <c r="O19" s="189">
        <v>1026</v>
      </c>
      <c r="P19" s="189">
        <v>879</v>
      </c>
      <c r="Q19" s="189">
        <v>80</v>
      </c>
    </row>
    <row r="20" spans="1:17" s="176" customFormat="1">
      <c r="A20" s="239">
        <v>44308</v>
      </c>
      <c r="B20" s="475">
        <v>18368</v>
      </c>
      <c r="C20" s="65"/>
      <c r="D20" s="65"/>
      <c r="E20"/>
      <c r="F20">
        <v>945</v>
      </c>
      <c r="G20">
        <v>1941</v>
      </c>
      <c r="H20">
        <v>2684</v>
      </c>
      <c r="I20">
        <v>2797</v>
      </c>
      <c r="J20">
        <v>2109</v>
      </c>
      <c r="K20">
        <v>2142</v>
      </c>
      <c r="L20">
        <v>1341</v>
      </c>
      <c r="M20">
        <v>1201</v>
      </c>
      <c r="N20">
        <v>1123</v>
      </c>
      <c r="O20">
        <v>1076</v>
      </c>
      <c r="P20">
        <v>929</v>
      </c>
      <c r="Q20">
        <v>80</v>
      </c>
    </row>
    <row r="21" spans="1:17" s="176" customFormat="1">
      <c r="A21" s="239">
        <v>44309</v>
      </c>
      <c r="B21" s="475">
        <v>18368</v>
      </c>
      <c r="C21" s="65"/>
      <c r="D21" s="65"/>
      <c r="E21"/>
      <c r="F21">
        <v>945</v>
      </c>
      <c r="G21">
        <v>1941</v>
      </c>
      <c r="H21">
        <v>2684</v>
      </c>
      <c r="I21">
        <v>2797</v>
      </c>
      <c r="J21">
        <v>2109</v>
      </c>
      <c r="K21">
        <v>2142</v>
      </c>
      <c r="L21">
        <v>1341</v>
      </c>
      <c r="M21">
        <v>1201</v>
      </c>
      <c r="N21">
        <v>1123</v>
      </c>
      <c r="O21">
        <v>1076</v>
      </c>
      <c r="P21">
        <v>929</v>
      </c>
      <c r="Q21">
        <v>80</v>
      </c>
    </row>
    <row r="22" spans="1:17" s="176" customFormat="1">
      <c r="A22" s="239">
        <v>44312</v>
      </c>
      <c r="B22" s="475">
        <v>18711</v>
      </c>
      <c r="C22" s="65"/>
      <c r="D22" s="65"/>
      <c r="F22" s="176">
        <v>942</v>
      </c>
      <c r="G22" s="176">
        <v>1909</v>
      </c>
      <c r="H22" s="176">
        <v>2884</v>
      </c>
      <c r="I22" s="176">
        <v>2913</v>
      </c>
      <c r="J22" s="176">
        <v>2129</v>
      </c>
      <c r="K22" s="176">
        <v>2097</v>
      </c>
      <c r="L22" s="176">
        <v>1341</v>
      </c>
      <c r="M22" s="176">
        <v>1216</v>
      </c>
      <c r="N22" s="176">
        <v>1213</v>
      </c>
      <c r="O22" s="176">
        <v>1076</v>
      </c>
      <c r="P22" s="176">
        <v>929</v>
      </c>
      <c r="Q22" s="176">
        <v>80</v>
      </c>
    </row>
    <row r="23" spans="1:17" s="176" customFormat="1">
      <c r="A23" s="239">
        <v>44313</v>
      </c>
      <c r="B23" s="475">
        <v>18829</v>
      </c>
      <c r="C23" s="65"/>
      <c r="D23" s="65"/>
      <c r="F23" s="176">
        <v>942</v>
      </c>
      <c r="G23" s="176">
        <v>1909</v>
      </c>
      <c r="H23" s="176">
        <v>2884</v>
      </c>
      <c r="I23" s="176">
        <v>2913</v>
      </c>
      <c r="J23" s="176">
        <v>2129</v>
      </c>
      <c r="K23" s="176">
        <v>2097</v>
      </c>
      <c r="L23" s="176">
        <v>1341</v>
      </c>
      <c r="M23" s="176">
        <v>1266</v>
      </c>
      <c r="N23" s="176">
        <v>1213</v>
      </c>
      <c r="O23" s="176">
        <v>1076</v>
      </c>
      <c r="P23" s="176">
        <v>979</v>
      </c>
      <c r="Q23" s="176">
        <v>80</v>
      </c>
    </row>
    <row r="24" spans="1:17" s="176" customFormat="1">
      <c r="A24" s="239">
        <v>44314</v>
      </c>
      <c r="B24" s="475">
        <v>19103</v>
      </c>
      <c r="C24" s="65"/>
      <c r="D24" s="65"/>
      <c r="F24" s="176">
        <v>942</v>
      </c>
      <c r="G24" s="176">
        <v>2016</v>
      </c>
      <c r="H24" s="176">
        <v>2984</v>
      </c>
      <c r="I24" s="176">
        <v>2919</v>
      </c>
      <c r="J24" s="176">
        <v>2160</v>
      </c>
      <c r="K24" s="176">
        <v>2127</v>
      </c>
      <c r="L24" s="176">
        <v>1341</v>
      </c>
      <c r="M24" s="176">
        <v>1266</v>
      </c>
      <c r="N24" s="176">
        <v>1213</v>
      </c>
      <c r="O24" s="176">
        <v>1076</v>
      </c>
      <c r="P24" s="176">
        <v>979</v>
      </c>
      <c r="Q24" s="176">
        <v>80</v>
      </c>
    </row>
    <row r="25" spans="1:17" s="176" customFormat="1">
      <c r="A25" s="239">
        <v>44315</v>
      </c>
      <c r="B25" s="475">
        <v>19759</v>
      </c>
      <c r="C25" s="65"/>
      <c r="D25" s="65"/>
      <c r="F25" s="176">
        <v>942</v>
      </c>
      <c r="G25" s="176">
        <v>1999</v>
      </c>
      <c r="H25" s="176">
        <v>3113</v>
      </c>
      <c r="I25" s="176">
        <v>2966</v>
      </c>
      <c r="J25" s="176">
        <v>2262</v>
      </c>
      <c r="K25" s="176">
        <v>2122</v>
      </c>
      <c r="L25" s="176">
        <v>1341</v>
      </c>
      <c r="M25" s="176">
        <v>1266</v>
      </c>
      <c r="N25" s="176">
        <v>1263</v>
      </c>
      <c r="O25" s="176">
        <v>1241</v>
      </c>
      <c r="P25" s="176">
        <v>1164</v>
      </c>
      <c r="Q25" s="176">
        <v>80</v>
      </c>
    </row>
    <row r="26" spans="1:17" s="176" customFormat="1">
      <c r="A26" s="239">
        <v>44316</v>
      </c>
      <c r="B26" s="475">
        <v>19759</v>
      </c>
      <c r="C26" s="65"/>
      <c r="D26" s="65"/>
      <c r="F26" s="176">
        <v>942</v>
      </c>
      <c r="G26" s="176">
        <v>1999</v>
      </c>
      <c r="H26" s="176">
        <v>3113</v>
      </c>
      <c r="I26" s="176">
        <v>2966</v>
      </c>
      <c r="J26" s="176">
        <v>2262</v>
      </c>
      <c r="K26" s="176">
        <v>2122</v>
      </c>
      <c r="L26" s="176">
        <v>1341</v>
      </c>
      <c r="M26" s="176">
        <v>1266</v>
      </c>
      <c r="N26" s="176">
        <v>1263</v>
      </c>
      <c r="O26" s="176">
        <v>1241</v>
      </c>
      <c r="P26" s="176">
        <v>1164</v>
      </c>
      <c r="Q26" s="176">
        <v>80</v>
      </c>
    </row>
    <row r="27" spans="1:17" s="176" customFormat="1">
      <c r="A27" s="239">
        <v>44319</v>
      </c>
      <c r="B27" s="475">
        <v>19761</v>
      </c>
      <c r="C27" s="65"/>
      <c r="D27" s="65"/>
      <c r="G27" s="176">
        <v>2001</v>
      </c>
      <c r="H27" s="176">
        <v>3113</v>
      </c>
      <c r="I27" s="176">
        <v>2966</v>
      </c>
      <c r="J27" s="176">
        <v>2262</v>
      </c>
      <c r="K27" s="176">
        <v>2122</v>
      </c>
      <c r="L27" s="176">
        <v>1341</v>
      </c>
      <c r="M27" s="176">
        <v>1266</v>
      </c>
      <c r="N27" s="176">
        <v>1263</v>
      </c>
      <c r="O27" s="176">
        <v>1241</v>
      </c>
      <c r="P27" s="176">
        <v>1164</v>
      </c>
      <c r="Q27" s="176">
        <v>80</v>
      </c>
    </row>
    <row r="28" spans="1:17" s="176" customFormat="1">
      <c r="A28" s="239">
        <v>44320</v>
      </c>
      <c r="B28" s="475">
        <v>19846</v>
      </c>
      <c r="C28" s="65"/>
      <c r="D28" s="65"/>
      <c r="G28" s="176">
        <v>1994</v>
      </c>
      <c r="H28" s="176">
        <v>3117</v>
      </c>
      <c r="I28" s="176">
        <v>2971</v>
      </c>
      <c r="J28" s="176">
        <v>2262</v>
      </c>
      <c r="K28" s="176">
        <v>2110</v>
      </c>
      <c r="L28" s="176">
        <v>1341</v>
      </c>
      <c r="M28" s="176">
        <v>1281</v>
      </c>
      <c r="N28" s="176">
        <v>1263</v>
      </c>
      <c r="O28" s="176">
        <v>1241</v>
      </c>
      <c r="P28" s="176">
        <v>1244</v>
      </c>
      <c r="Q28" s="176">
        <v>80</v>
      </c>
    </row>
    <row r="29" spans="1:17" s="176" customFormat="1">
      <c r="A29" s="239">
        <v>44321</v>
      </c>
      <c r="B29" s="475">
        <v>19875</v>
      </c>
      <c r="C29" s="65"/>
      <c r="D29" s="65"/>
      <c r="G29" s="176">
        <v>1996</v>
      </c>
      <c r="H29" s="176">
        <v>3144</v>
      </c>
      <c r="I29" s="176">
        <v>2978</v>
      </c>
      <c r="J29" s="176">
        <v>2262</v>
      </c>
      <c r="K29" s="176">
        <v>2104</v>
      </c>
      <c r="L29" s="176">
        <v>1340</v>
      </c>
      <c r="M29" s="176">
        <v>1281</v>
      </c>
      <c r="N29" s="176">
        <v>1263</v>
      </c>
      <c r="O29" s="176">
        <v>1241</v>
      </c>
      <c r="P29" s="176">
        <v>1244</v>
      </c>
      <c r="Q29" s="176">
        <v>80</v>
      </c>
    </row>
    <row r="30" spans="1:17" s="176" customFormat="1">
      <c r="A30" s="239">
        <v>44322</v>
      </c>
      <c r="B30" s="475">
        <v>20009</v>
      </c>
      <c r="C30" s="65"/>
      <c r="D30" s="65"/>
      <c r="G30" s="176">
        <v>1997</v>
      </c>
      <c r="H30" s="176">
        <v>3174</v>
      </c>
      <c r="I30" s="176">
        <v>3007</v>
      </c>
      <c r="J30" s="176">
        <v>2262</v>
      </c>
      <c r="K30" s="176">
        <v>2148</v>
      </c>
      <c r="L30" s="176">
        <v>1340</v>
      </c>
      <c r="M30" s="176">
        <v>1281</v>
      </c>
      <c r="N30" s="176">
        <v>1263</v>
      </c>
      <c r="O30" s="176">
        <v>1241</v>
      </c>
      <c r="P30" s="176">
        <v>1274</v>
      </c>
      <c r="Q30" s="176">
        <v>80</v>
      </c>
    </row>
    <row r="31" spans="1:17" s="176" customFormat="1">
      <c r="A31" s="239">
        <v>44323</v>
      </c>
      <c r="B31" s="475">
        <v>19170</v>
      </c>
      <c r="C31" s="65"/>
      <c r="D31" s="65"/>
      <c r="G31" s="176">
        <v>1997</v>
      </c>
      <c r="H31" s="176">
        <v>3174</v>
      </c>
      <c r="I31" s="176">
        <v>3007</v>
      </c>
      <c r="J31" s="176">
        <v>2282</v>
      </c>
      <c r="K31" s="176">
        <v>2148</v>
      </c>
      <c r="L31" s="176">
        <v>1363</v>
      </c>
      <c r="M31" s="176">
        <v>1306</v>
      </c>
      <c r="N31" s="176">
        <v>1288</v>
      </c>
      <c r="O31" s="176">
        <v>1241</v>
      </c>
      <c r="P31" s="176">
        <v>1284</v>
      </c>
      <c r="Q31" s="176">
        <v>80</v>
      </c>
    </row>
    <row r="32" spans="1:17" s="176" customFormat="1">
      <c r="A32" s="239">
        <v>44326</v>
      </c>
      <c r="B32" s="475">
        <v>19265</v>
      </c>
      <c r="C32" s="65"/>
      <c r="D32" s="65"/>
      <c r="G32" s="176">
        <v>1981</v>
      </c>
      <c r="H32" s="176">
        <v>3174</v>
      </c>
      <c r="I32" s="176">
        <v>3007</v>
      </c>
      <c r="J32" s="176">
        <v>2282</v>
      </c>
      <c r="K32" s="176">
        <v>2218</v>
      </c>
      <c r="L32" s="176">
        <v>1404</v>
      </c>
      <c r="M32" s="176">
        <v>1306</v>
      </c>
      <c r="N32" s="176">
        <v>1288</v>
      </c>
      <c r="O32" s="176">
        <v>1241</v>
      </c>
      <c r="P32" s="176">
        <v>1284</v>
      </c>
      <c r="Q32" s="176">
        <v>80</v>
      </c>
    </row>
    <row r="33" spans="1:19" s="176" customFormat="1">
      <c r="A33" s="239">
        <v>44327</v>
      </c>
      <c r="B33" s="475">
        <v>19128</v>
      </c>
      <c r="C33" s="65"/>
      <c r="D33" s="65"/>
      <c r="G33" s="176">
        <v>1855</v>
      </c>
      <c r="H33" s="176">
        <v>3252</v>
      </c>
      <c r="I33" s="176">
        <v>3036</v>
      </c>
      <c r="J33" s="176">
        <v>2307</v>
      </c>
      <c r="K33" s="176">
        <v>2218</v>
      </c>
      <c r="L33" s="176">
        <v>1404</v>
      </c>
      <c r="M33" s="176">
        <v>1236</v>
      </c>
      <c r="N33" s="176">
        <v>1215</v>
      </c>
      <c r="O33" s="176">
        <v>1241</v>
      </c>
      <c r="P33" s="176">
        <v>1284</v>
      </c>
      <c r="Q33" s="176">
        <v>80</v>
      </c>
    </row>
    <row r="34" spans="1:19" s="176" customFormat="1">
      <c r="A34" s="239">
        <v>44328</v>
      </c>
      <c r="B34" s="475">
        <v>19431</v>
      </c>
      <c r="C34" s="65"/>
      <c r="D34" s="65"/>
      <c r="G34" s="176">
        <v>1849</v>
      </c>
      <c r="H34" s="176">
        <v>3332</v>
      </c>
      <c r="I34" s="176">
        <v>3161</v>
      </c>
      <c r="J34" s="176">
        <v>2411</v>
      </c>
      <c r="K34" s="176">
        <v>2218</v>
      </c>
      <c r="L34" s="176">
        <v>1404</v>
      </c>
      <c r="M34" s="176">
        <v>1236</v>
      </c>
      <c r="N34" s="176">
        <v>1215</v>
      </c>
      <c r="O34" s="176">
        <v>1241</v>
      </c>
      <c r="P34" s="176">
        <v>1284</v>
      </c>
      <c r="Q34" s="176">
        <v>80</v>
      </c>
    </row>
    <row r="35" spans="1:19" s="176" customFormat="1">
      <c r="A35" s="239">
        <v>44329</v>
      </c>
      <c r="B35" s="475">
        <v>19428</v>
      </c>
      <c r="C35" s="65"/>
      <c r="D35" s="65"/>
      <c r="G35" s="176">
        <v>1848</v>
      </c>
      <c r="H35" s="176">
        <v>3332</v>
      </c>
      <c r="I35" s="176">
        <v>3161</v>
      </c>
      <c r="J35" s="176">
        <v>2411</v>
      </c>
      <c r="K35" s="176">
        <v>2216</v>
      </c>
      <c r="L35" s="176">
        <v>1404</v>
      </c>
      <c r="M35" s="176">
        <v>1236</v>
      </c>
      <c r="N35" s="176">
        <v>1215</v>
      </c>
      <c r="O35" s="176">
        <v>1241</v>
      </c>
      <c r="P35" s="176">
        <v>1284</v>
      </c>
      <c r="Q35" s="176">
        <v>80</v>
      </c>
    </row>
    <row r="36" spans="1:19" s="176" customFormat="1">
      <c r="A36" s="239">
        <v>44330</v>
      </c>
      <c r="B36" s="475">
        <v>20642</v>
      </c>
      <c r="C36" s="65"/>
      <c r="D36" s="65"/>
      <c r="G36" s="176">
        <v>1849</v>
      </c>
      <c r="H36" s="176">
        <v>3479</v>
      </c>
      <c r="I36" s="176">
        <v>3331</v>
      </c>
      <c r="J36" s="176">
        <v>2543</v>
      </c>
      <c r="K36" s="176">
        <v>2188</v>
      </c>
      <c r="L36" s="176">
        <v>1404</v>
      </c>
      <c r="M36" s="176">
        <v>1086</v>
      </c>
      <c r="N36" s="176">
        <v>1215</v>
      </c>
      <c r="O36" s="176">
        <v>1241</v>
      </c>
      <c r="P36" s="176">
        <v>1284</v>
      </c>
      <c r="Q36" s="176">
        <v>80</v>
      </c>
    </row>
    <row r="37" spans="1:19" s="176" customFormat="1">
      <c r="A37" s="239">
        <v>44333</v>
      </c>
      <c r="B37" s="475">
        <v>19730</v>
      </c>
      <c r="C37" s="65"/>
      <c r="D37" s="65"/>
      <c r="G37" s="176">
        <v>1849</v>
      </c>
      <c r="H37" s="176">
        <v>3479</v>
      </c>
      <c r="I37" s="176">
        <v>3331</v>
      </c>
      <c r="J37" s="176">
        <v>2543</v>
      </c>
      <c r="K37" s="176">
        <v>2188</v>
      </c>
      <c r="L37" s="176">
        <v>1434</v>
      </c>
      <c r="M37" s="176">
        <v>1086</v>
      </c>
      <c r="N37" s="176">
        <v>1215</v>
      </c>
      <c r="O37" s="176">
        <v>1241</v>
      </c>
      <c r="P37" s="176">
        <v>1284</v>
      </c>
      <c r="Q37" s="176">
        <v>80</v>
      </c>
    </row>
    <row r="38" spans="1:19" s="176" customFormat="1">
      <c r="A38" s="239">
        <v>44334</v>
      </c>
      <c r="B38" s="475">
        <v>19494</v>
      </c>
      <c r="C38" s="65"/>
      <c r="D38" s="65"/>
      <c r="G38" s="176">
        <v>1774</v>
      </c>
      <c r="H38" s="176">
        <v>3485</v>
      </c>
      <c r="I38" s="176">
        <v>3331</v>
      </c>
      <c r="J38" s="176">
        <v>2518</v>
      </c>
      <c r="K38" s="176">
        <v>2182</v>
      </c>
      <c r="L38" s="176">
        <v>1426</v>
      </c>
      <c r="M38" s="176">
        <v>1086</v>
      </c>
      <c r="N38" s="176">
        <v>1215</v>
      </c>
      <c r="O38" s="176">
        <v>1241</v>
      </c>
      <c r="P38" s="176">
        <v>1156</v>
      </c>
      <c r="Q38" s="176">
        <v>80</v>
      </c>
    </row>
    <row r="39" spans="1:19" s="176" customFormat="1">
      <c r="A39" s="239">
        <v>44335</v>
      </c>
      <c r="B39" s="475">
        <v>19527</v>
      </c>
      <c r="C39" s="65"/>
      <c r="D39" s="65"/>
      <c r="G39" s="176">
        <v>1770</v>
      </c>
      <c r="H39" s="176">
        <v>3485</v>
      </c>
      <c r="I39" s="176">
        <v>3331</v>
      </c>
      <c r="J39" s="176">
        <v>2551</v>
      </c>
      <c r="K39" s="176">
        <v>2186</v>
      </c>
      <c r="L39" s="176">
        <v>1426</v>
      </c>
      <c r="M39" s="176">
        <v>1086</v>
      </c>
      <c r="N39" s="176">
        <v>1215</v>
      </c>
      <c r="O39" s="176">
        <v>1241</v>
      </c>
      <c r="P39" s="176">
        <v>1156</v>
      </c>
      <c r="Q39" s="176">
        <v>80</v>
      </c>
    </row>
    <row r="40" spans="1:19" s="176" customFormat="1">
      <c r="A40" s="239">
        <v>44336</v>
      </c>
      <c r="B40" s="475">
        <v>20018</v>
      </c>
      <c r="C40" s="65"/>
      <c r="D40" s="65"/>
      <c r="G40" s="176">
        <v>1770</v>
      </c>
      <c r="H40" s="176">
        <v>3500</v>
      </c>
      <c r="I40" s="176">
        <v>3521</v>
      </c>
      <c r="J40" s="176">
        <v>2731</v>
      </c>
      <c r="K40" s="176">
        <v>2292</v>
      </c>
      <c r="L40" s="176">
        <v>1438</v>
      </c>
      <c r="M40" s="176">
        <v>1086</v>
      </c>
      <c r="N40" s="176">
        <v>1215</v>
      </c>
      <c r="O40" s="176">
        <v>1241</v>
      </c>
      <c r="P40" s="176">
        <v>1144</v>
      </c>
      <c r="Q40" s="176">
        <v>80</v>
      </c>
    </row>
    <row r="41" spans="1:19" s="176" customFormat="1">
      <c r="A41" s="239">
        <v>44337</v>
      </c>
      <c r="B41" s="475">
        <v>20009</v>
      </c>
      <c r="C41" s="65"/>
      <c r="D41" s="65"/>
      <c r="G41" s="176">
        <v>1770</v>
      </c>
      <c r="H41" s="176">
        <v>3500</v>
      </c>
      <c r="I41" s="176">
        <v>3521</v>
      </c>
      <c r="J41" s="176">
        <v>2731</v>
      </c>
      <c r="K41" s="176">
        <v>2283</v>
      </c>
      <c r="L41" s="176">
        <v>1438</v>
      </c>
      <c r="M41" s="176">
        <v>1086</v>
      </c>
      <c r="N41" s="176">
        <v>1215</v>
      </c>
      <c r="O41" s="176">
        <v>1241</v>
      </c>
      <c r="P41" s="176">
        <v>1144</v>
      </c>
      <c r="Q41" s="176">
        <v>80</v>
      </c>
    </row>
    <row r="42" spans="1:19" s="176" customFormat="1">
      <c r="A42" s="239">
        <v>44340</v>
      </c>
      <c r="B42" s="475">
        <v>20009</v>
      </c>
      <c r="C42" s="65"/>
      <c r="D42" s="65"/>
      <c r="G42" s="176">
        <v>1770</v>
      </c>
      <c r="H42" s="176">
        <v>3500</v>
      </c>
      <c r="I42" s="176">
        <v>3521</v>
      </c>
      <c r="J42" s="176">
        <v>2731</v>
      </c>
      <c r="K42" s="176">
        <v>2283</v>
      </c>
      <c r="L42" s="176">
        <v>1438</v>
      </c>
      <c r="M42" s="176">
        <v>1086</v>
      </c>
      <c r="N42" s="176">
        <v>1215</v>
      </c>
      <c r="O42" s="176">
        <v>1241</v>
      </c>
      <c r="P42" s="176">
        <v>1144</v>
      </c>
      <c r="Q42" s="176">
        <v>80</v>
      </c>
    </row>
    <row r="43" spans="1:19" s="176" customFormat="1">
      <c r="A43" s="239">
        <v>44341</v>
      </c>
      <c r="B43" s="475">
        <v>20319</v>
      </c>
      <c r="C43" s="65"/>
      <c r="D43" s="65"/>
      <c r="G43" s="176">
        <v>1770</v>
      </c>
      <c r="H43" s="176">
        <v>3450</v>
      </c>
      <c r="I43" s="176">
        <v>3631</v>
      </c>
      <c r="J43" s="176">
        <v>2781</v>
      </c>
      <c r="K43" s="176">
        <v>2283</v>
      </c>
      <c r="L43" s="176">
        <v>1438</v>
      </c>
      <c r="M43" s="176">
        <v>1086</v>
      </c>
      <c r="N43" s="176">
        <v>1215</v>
      </c>
      <c r="O43" s="176">
        <v>1341</v>
      </c>
      <c r="P43" s="176">
        <v>1244</v>
      </c>
      <c r="Q43" s="176">
        <v>80</v>
      </c>
    </row>
    <row r="44" spans="1:19" s="176" customFormat="1">
      <c r="A44" s="239">
        <v>44342</v>
      </c>
      <c r="B44" s="475">
        <v>20458</v>
      </c>
      <c r="C44" s="65"/>
      <c r="D44" s="65"/>
      <c r="G44" s="176">
        <v>1770</v>
      </c>
      <c r="H44" s="176">
        <v>3430</v>
      </c>
      <c r="I44" s="176">
        <v>3831</v>
      </c>
      <c r="J44" s="176">
        <v>2831</v>
      </c>
      <c r="K44" s="176">
        <v>2275</v>
      </c>
      <c r="L44" s="176">
        <v>1438</v>
      </c>
      <c r="M44" s="176">
        <v>1086</v>
      </c>
      <c r="N44" s="176">
        <v>1215</v>
      </c>
      <c r="O44" s="176">
        <v>1291</v>
      </c>
      <c r="P44" s="176">
        <v>1211</v>
      </c>
      <c r="Q44" s="176">
        <v>80</v>
      </c>
    </row>
    <row r="45" spans="1:19" s="176" customFormat="1">
      <c r="A45" s="239">
        <v>44343</v>
      </c>
      <c r="B45" s="475">
        <v>20237</v>
      </c>
      <c r="C45" s="65"/>
      <c r="D45" s="65"/>
      <c r="G45" s="176">
        <v>1755</v>
      </c>
      <c r="H45" s="176">
        <v>3400</v>
      </c>
      <c r="I45" s="176">
        <v>3801</v>
      </c>
      <c r="J45" s="176">
        <v>2831</v>
      </c>
      <c r="K45" s="176">
        <v>2275</v>
      </c>
      <c r="L45" s="176">
        <v>1423</v>
      </c>
      <c r="M45" s="176">
        <v>1083</v>
      </c>
      <c r="N45" s="176">
        <v>1190</v>
      </c>
      <c r="O45" s="176">
        <v>1243</v>
      </c>
      <c r="P45" s="176">
        <v>1156</v>
      </c>
      <c r="Q45" s="176">
        <v>80</v>
      </c>
    </row>
    <row r="46" spans="1:19" s="176" customFormat="1">
      <c r="A46" s="239">
        <v>44344</v>
      </c>
      <c r="B46" s="475">
        <v>20299</v>
      </c>
      <c r="C46" s="65"/>
      <c r="D46" s="65"/>
      <c r="G46" s="176">
        <v>1755</v>
      </c>
      <c r="H46" s="176">
        <v>3388</v>
      </c>
      <c r="I46" s="176">
        <v>3811</v>
      </c>
      <c r="J46" s="176">
        <v>2861</v>
      </c>
      <c r="K46" s="176">
        <v>2289</v>
      </c>
      <c r="L46" s="176">
        <v>1443</v>
      </c>
      <c r="M46" s="176">
        <v>1083</v>
      </c>
      <c r="N46" s="176">
        <v>1190</v>
      </c>
      <c r="O46" s="176">
        <v>1243</v>
      </c>
      <c r="P46" s="176">
        <v>1156</v>
      </c>
      <c r="Q46" s="176">
        <v>80</v>
      </c>
    </row>
    <row r="47" spans="1:19" s="176" customFormat="1">
      <c r="A47" s="239">
        <v>44347</v>
      </c>
      <c r="B47" s="475">
        <v>20264</v>
      </c>
      <c r="C47" s="65"/>
      <c r="D47" s="65"/>
      <c r="G47" s="176">
        <v>1755</v>
      </c>
      <c r="H47" s="176">
        <v>3388</v>
      </c>
      <c r="I47" s="176">
        <v>3811</v>
      </c>
      <c r="J47" s="176">
        <v>2851</v>
      </c>
      <c r="K47" s="176">
        <v>2289</v>
      </c>
      <c r="L47" s="176">
        <v>1443</v>
      </c>
      <c r="M47" s="176">
        <v>1058</v>
      </c>
      <c r="N47" s="176">
        <v>1190</v>
      </c>
      <c r="O47" s="176">
        <v>1243</v>
      </c>
      <c r="P47" s="176">
        <v>1156</v>
      </c>
      <c r="Q47" s="176">
        <v>80</v>
      </c>
      <c r="S47" s="176">
        <v>0</v>
      </c>
    </row>
    <row r="48" spans="1:19" s="176" customFormat="1">
      <c r="A48" s="239">
        <v>44348</v>
      </c>
      <c r="B48" s="475">
        <v>18624</v>
      </c>
      <c r="C48" s="65"/>
      <c r="D48" s="65"/>
      <c r="H48" s="176">
        <v>3448</v>
      </c>
      <c r="I48" s="176">
        <v>3811</v>
      </c>
      <c r="J48" s="176">
        <v>2873</v>
      </c>
      <c r="K48" s="176">
        <v>2319</v>
      </c>
      <c r="L48" s="176">
        <v>1446</v>
      </c>
      <c r="M48" s="176">
        <v>1058</v>
      </c>
      <c r="N48" s="176">
        <v>1190</v>
      </c>
      <c r="O48" s="176">
        <v>1243</v>
      </c>
      <c r="P48" s="176">
        <v>1156</v>
      </c>
      <c r="Q48" s="176">
        <v>80</v>
      </c>
      <c r="S48" s="176">
        <v>0</v>
      </c>
    </row>
    <row r="49" spans="1:26" s="176" customFormat="1">
      <c r="A49" s="239">
        <v>44349</v>
      </c>
      <c r="B49" s="475">
        <v>18624</v>
      </c>
      <c r="C49" s="65"/>
      <c r="D49" s="65"/>
      <c r="H49" s="176">
        <v>3448</v>
      </c>
      <c r="I49" s="176">
        <v>3811</v>
      </c>
      <c r="J49" s="176">
        <v>2873</v>
      </c>
      <c r="K49" s="176">
        <v>2319</v>
      </c>
      <c r="L49" s="176">
        <v>1446</v>
      </c>
      <c r="M49" s="176">
        <v>1058</v>
      </c>
      <c r="N49" s="176">
        <v>1190</v>
      </c>
      <c r="O49" s="176">
        <v>1243</v>
      </c>
      <c r="P49" s="176">
        <v>1156</v>
      </c>
      <c r="Q49" s="176">
        <v>80</v>
      </c>
      <c r="S49" s="176">
        <v>0</v>
      </c>
    </row>
    <row r="50" spans="1:26">
      <c r="A50" s="95">
        <v>44350</v>
      </c>
      <c r="B50" s="476">
        <v>18624</v>
      </c>
      <c r="C50" s="244"/>
      <c r="D50" s="244"/>
      <c r="E50" s="244"/>
      <c r="F50" s="244"/>
      <c r="G50" s="244"/>
      <c r="H50" s="244">
        <v>3448</v>
      </c>
      <c r="I50" s="244">
        <v>3811</v>
      </c>
      <c r="J50" s="244">
        <v>2873</v>
      </c>
      <c r="K50" s="244">
        <v>2319</v>
      </c>
      <c r="L50" s="244">
        <v>1446</v>
      </c>
      <c r="M50" s="244">
        <v>1058</v>
      </c>
      <c r="N50" s="244">
        <v>1190</v>
      </c>
      <c r="O50" s="244">
        <v>1243</v>
      </c>
      <c r="P50" s="244">
        <v>1156</v>
      </c>
      <c r="Q50" s="244">
        <v>80</v>
      </c>
      <c r="R50" s="189"/>
      <c r="S50" s="244">
        <v>0</v>
      </c>
      <c r="T50" s="29"/>
      <c r="U50" s="29"/>
      <c r="V50" s="29"/>
      <c r="W50" s="29"/>
      <c r="X50" s="29"/>
      <c r="Y50" s="29"/>
      <c r="Z50" s="29"/>
    </row>
    <row r="51" spans="1:26" s="176" customFormat="1">
      <c r="A51" s="239">
        <v>44351</v>
      </c>
      <c r="B51" s="475">
        <v>17937</v>
      </c>
      <c r="C51" s="65"/>
      <c r="D51" s="65"/>
      <c r="H51" s="176">
        <v>3427</v>
      </c>
      <c r="I51" s="176">
        <v>3796</v>
      </c>
      <c r="J51" s="176">
        <v>2883</v>
      </c>
      <c r="K51" s="176">
        <v>2354</v>
      </c>
      <c r="L51" s="176">
        <v>1447</v>
      </c>
      <c r="M51" s="176">
        <v>881</v>
      </c>
      <c r="N51" s="176">
        <v>993</v>
      </c>
      <c r="O51" s="176">
        <v>1091</v>
      </c>
      <c r="P51" s="176">
        <v>985</v>
      </c>
      <c r="Q51" s="176">
        <v>80</v>
      </c>
      <c r="S51" s="176">
        <v>0</v>
      </c>
    </row>
    <row r="52" spans="1:26" s="176" customFormat="1">
      <c r="A52" s="239">
        <v>44354</v>
      </c>
      <c r="B52" s="475">
        <v>17496</v>
      </c>
      <c r="C52" s="65"/>
      <c r="D52" s="65"/>
      <c r="H52" s="176">
        <v>3427</v>
      </c>
      <c r="I52" s="176">
        <v>3791</v>
      </c>
      <c r="J52" s="176">
        <v>2874</v>
      </c>
      <c r="K52" s="176">
        <v>2574</v>
      </c>
      <c r="L52" s="176">
        <v>1472</v>
      </c>
      <c r="M52" s="176">
        <v>762</v>
      </c>
      <c r="N52" s="176">
        <v>817</v>
      </c>
      <c r="O52" s="176">
        <v>893</v>
      </c>
      <c r="P52" s="176">
        <v>806</v>
      </c>
      <c r="Q52" s="176">
        <v>80</v>
      </c>
      <c r="S52" s="176">
        <v>0</v>
      </c>
    </row>
    <row r="53" spans="1:26" s="176" customFormat="1">
      <c r="A53" s="239">
        <v>44355</v>
      </c>
      <c r="B53" s="475">
        <v>17531</v>
      </c>
      <c r="C53" s="65"/>
      <c r="D53" s="65"/>
      <c r="H53" s="176">
        <v>3367</v>
      </c>
      <c r="I53" s="176">
        <v>3791</v>
      </c>
      <c r="J53" s="176">
        <v>2962</v>
      </c>
      <c r="K53" s="176">
        <v>2591</v>
      </c>
      <c r="L53" s="176">
        <v>1472</v>
      </c>
      <c r="M53" s="176">
        <v>762</v>
      </c>
      <c r="N53" s="176">
        <v>807</v>
      </c>
      <c r="O53" s="176">
        <v>893</v>
      </c>
      <c r="P53" s="176">
        <v>806</v>
      </c>
      <c r="Q53" s="176">
        <v>80</v>
      </c>
      <c r="S53" s="176">
        <v>0</v>
      </c>
    </row>
    <row r="54" spans="1:26" s="176" customFormat="1">
      <c r="A54" s="239">
        <v>44356</v>
      </c>
      <c r="B54" s="475">
        <v>17655</v>
      </c>
      <c r="C54" s="65"/>
      <c r="D54" s="65"/>
      <c r="H54" s="176">
        <v>3347</v>
      </c>
      <c r="I54" s="176">
        <v>3791</v>
      </c>
      <c r="J54" s="176">
        <v>3077</v>
      </c>
      <c r="K54" s="176">
        <v>2719</v>
      </c>
      <c r="L54" s="176">
        <v>1473</v>
      </c>
      <c r="M54" s="176">
        <v>812</v>
      </c>
      <c r="N54" s="176">
        <v>757</v>
      </c>
      <c r="O54" s="176">
        <v>843</v>
      </c>
      <c r="P54" s="176">
        <v>756</v>
      </c>
      <c r="Q54" s="176">
        <v>80</v>
      </c>
      <c r="S54" s="176">
        <v>0</v>
      </c>
    </row>
    <row r="55" spans="1:26" s="176" customFormat="1">
      <c r="A55" s="239">
        <v>44357</v>
      </c>
      <c r="B55" s="475">
        <v>17658</v>
      </c>
      <c r="C55" s="65"/>
      <c r="D55" s="65"/>
      <c r="H55" s="176">
        <v>3291</v>
      </c>
      <c r="I55" s="176">
        <v>3791</v>
      </c>
      <c r="J55" s="176">
        <v>3077</v>
      </c>
      <c r="K55" s="176">
        <v>2764</v>
      </c>
      <c r="L55" s="176">
        <v>1472</v>
      </c>
      <c r="M55" s="176">
        <v>812</v>
      </c>
      <c r="N55" s="176">
        <v>757</v>
      </c>
      <c r="O55" s="176">
        <v>843</v>
      </c>
      <c r="P55" s="176">
        <v>771</v>
      </c>
      <c r="Q55" s="176">
        <v>80</v>
      </c>
      <c r="S55" s="176">
        <v>0</v>
      </c>
    </row>
    <row r="56" spans="1:26" s="176" customFormat="1">
      <c r="A56" s="239">
        <v>44358</v>
      </c>
      <c r="B56" s="475">
        <v>17707</v>
      </c>
      <c r="C56" s="65"/>
      <c r="D56" s="65"/>
      <c r="H56" s="176">
        <v>3229</v>
      </c>
      <c r="I56" s="176">
        <v>3791</v>
      </c>
      <c r="J56" s="176">
        <v>3077</v>
      </c>
      <c r="K56" s="176">
        <v>2764</v>
      </c>
      <c r="L56" s="176">
        <v>1507</v>
      </c>
      <c r="M56" s="176">
        <v>862</v>
      </c>
      <c r="N56" s="176">
        <v>783</v>
      </c>
      <c r="O56" s="176">
        <v>843</v>
      </c>
      <c r="P56" s="176">
        <v>771</v>
      </c>
      <c r="Q56" s="176">
        <v>80</v>
      </c>
      <c r="S56" s="176">
        <v>0</v>
      </c>
    </row>
    <row r="57" spans="1:26" s="176" customFormat="1">
      <c r="A57" s="239">
        <v>44361</v>
      </c>
      <c r="B57" s="475">
        <v>17610</v>
      </c>
      <c r="C57" s="65"/>
      <c r="D57" s="65"/>
      <c r="H57" s="176">
        <v>3229</v>
      </c>
      <c r="I57" s="176">
        <v>3791</v>
      </c>
      <c r="J57" s="176">
        <v>3045</v>
      </c>
      <c r="K57" s="176">
        <v>2724</v>
      </c>
      <c r="L57" s="176">
        <v>1482</v>
      </c>
      <c r="M57" s="176">
        <v>862</v>
      </c>
      <c r="N57" s="176">
        <v>783</v>
      </c>
      <c r="O57" s="176">
        <v>843</v>
      </c>
      <c r="P57" s="176">
        <v>771</v>
      </c>
      <c r="Q57" s="176">
        <v>80</v>
      </c>
      <c r="S57" s="176">
        <v>0</v>
      </c>
    </row>
    <row r="58" spans="1:26" s="176" customFormat="1">
      <c r="A58" s="239">
        <v>44362</v>
      </c>
      <c r="B58" s="475">
        <v>17620</v>
      </c>
      <c r="C58" s="65"/>
      <c r="D58" s="65"/>
      <c r="H58" s="176">
        <v>3184</v>
      </c>
      <c r="I58" s="176">
        <v>3791</v>
      </c>
      <c r="J58" s="176">
        <v>3045</v>
      </c>
      <c r="K58" s="176">
        <v>2774</v>
      </c>
      <c r="L58" s="176">
        <v>1482</v>
      </c>
      <c r="M58" s="176">
        <v>867</v>
      </c>
      <c r="N58" s="176">
        <v>783</v>
      </c>
      <c r="O58" s="176">
        <v>843</v>
      </c>
      <c r="P58" s="176">
        <v>771</v>
      </c>
      <c r="Q58" s="176">
        <v>80</v>
      </c>
      <c r="S58" s="176">
        <v>0</v>
      </c>
    </row>
    <row r="59" spans="1:26" s="176" customFormat="1">
      <c r="A59" s="239">
        <v>44363</v>
      </c>
      <c r="B59" s="475">
        <v>17613</v>
      </c>
      <c r="C59" s="65"/>
      <c r="D59" s="65"/>
      <c r="H59" s="176">
        <v>3184</v>
      </c>
      <c r="I59" s="176">
        <v>3791</v>
      </c>
      <c r="J59" s="176">
        <v>3037</v>
      </c>
      <c r="K59" s="176">
        <v>2766</v>
      </c>
      <c r="L59" s="176">
        <v>1482</v>
      </c>
      <c r="M59" s="176">
        <v>867</v>
      </c>
      <c r="N59" s="176">
        <v>783</v>
      </c>
      <c r="O59" s="176">
        <v>843</v>
      </c>
      <c r="P59" s="176">
        <v>780</v>
      </c>
      <c r="Q59" s="176">
        <v>80</v>
      </c>
      <c r="S59" s="176">
        <v>0</v>
      </c>
    </row>
    <row r="60" spans="1:26" s="176" customFormat="1">
      <c r="A60" s="239">
        <v>44364</v>
      </c>
      <c r="B60" s="475">
        <v>18402</v>
      </c>
      <c r="C60" s="65"/>
      <c r="D60" s="65"/>
      <c r="H60" s="176">
        <v>3184</v>
      </c>
      <c r="I60" s="176">
        <v>3791</v>
      </c>
      <c r="J60" s="176">
        <v>3228</v>
      </c>
      <c r="K60" s="176">
        <v>2955</v>
      </c>
      <c r="L60" s="176">
        <v>1622</v>
      </c>
      <c r="M60" s="176">
        <v>967</v>
      </c>
      <c r="N60" s="176">
        <v>852</v>
      </c>
      <c r="O60" s="176">
        <v>893</v>
      </c>
      <c r="P60" s="176">
        <v>830</v>
      </c>
      <c r="Q60" s="176">
        <v>80</v>
      </c>
      <c r="S60" s="176">
        <v>0</v>
      </c>
    </row>
    <row r="61" spans="1:26" s="176" customFormat="1">
      <c r="A61" s="239">
        <v>44365</v>
      </c>
      <c r="B61" s="475">
        <v>18402</v>
      </c>
      <c r="C61" s="65"/>
      <c r="D61" s="65"/>
      <c r="H61" s="176">
        <v>3184</v>
      </c>
      <c r="I61" s="176">
        <v>3791</v>
      </c>
      <c r="J61" s="176">
        <v>3228</v>
      </c>
      <c r="K61" s="176">
        <v>2955</v>
      </c>
      <c r="L61" s="176">
        <v>1622</v>
      </c>
      <c r="M61" s="176">
        <v>967</v>
      </c>
      <c r="N61" s="176">
        <v>852</v>
      </c>
      <c r="O61" s="176">
        <v>893</v>
      </c>
      <c r="P61" s="176">
        <v>830</v>
      </c>
      <c r="Q61" s="176">
        <v>80</v>
      </c>
      <c r="S61" s="176">
        <v>0</v>
      </c>
    </row>
    <row r="62" spans="1:26" s="176" customFormat="1">
      <c r="A62" s="239">
        <v>44368</v>
      </c>
      <c r="B62" s="475">
        <v>18928</v>
      </c>
      <c r="C62" s="65"/>
      <c r="D62" s="65"/>
      <c r="H62" s="176">
        <v>3194</v>
      </c>
      <c r="I62" s="176">
        <v>3807</v>
      </c>
      <c r="J62" s="176">
        <v>3313</v>
      </c>
      <c r="K62" s="176">
        <v>3062</v>
      </c>
      <c r="L62" s="176">
        <v>1708</v>
      </c>
      <c r="M62" s="176">
        <v>1068</v>
      </c>
      <c r="N62" s="176">
        <v>955</v>
      </c>
      <c r="O62" s="176">
        <v>901</v>
      </c>
      <c r="P62" s="176">
        <v>840</v>
      </c>
      <c r="Q62" s="176">
        <v>80</v>
      </c>
      <c r="S62" s="176">
        <v>0</v>
      </c>
    </row>
    <row r="63" spans="1:26" s="176" customFormat="1">
      <c r="A63" s="239">
        <v>44369</v>
      </c>
      <c r="B63" s="475">
        <v>19910</v>
      </c>
      <c r="C63" s="65"/>
      <c r="D63" s="65"/>
      <c r="H63" s="176">
        <v>3144</v>
      </c>
      <c r="I63" s="176">
        <v>3917</v>
      </c>
      <c r="J63" s="176">
        <v>3423</v>
      </c>
      <c r="K63" s="176">
        <v>3203</v>
      </c>
      <c r="L63" s="176">
        <v>1847</v>
      </c>
      <c r="M63" s="176">
        <v>1223</v>
      </c>
      <c r="N63" s="176">
        <v>1110</v>
      </c>
      <c r="O63" s="176">
        <v>1003</v>
      </c>
      <c r="P63" s="176">
        <v>960</v>
      </c>
      <c r="Q63" s="176">
        <v>80</v>
      </c>
      <c r="S63" s="176">
        <v>0</v>
      </c>
    </row>
    <row r="64" spans="1:26" s="176" customFormat="1">
      <c r="A64" s="239">
        <v>44370</v>
      </c>
      <c r="B64" s="475">
        <v>20180</v>
      </c>
      <c r="C64" s="65"/>
      <c r="D64" s="65"/>
      <c r="H64" s="176">
        <v>3162</v>
      </c>
      <c r="I64" s="176">
        <v>3917</v>
      </c>
      <c r="J64" s="176">
        <v>3423</v>
      </c>
      <c r="K64" s="176">
        <v>3203</v>
      </c>
      <c r="L64" s="176">
        <v>1847</v>
      </c>
      <c r="M64" s="176">
        <v>1223</v>
      </c>
      <c r="N64" s="176">
        <v>1110</v>
      </c>
      <c r="O64" s="176">
        <v>1119</v>
      </c>
      <c r="P64" s="176">
        <v>1096</v>
      </c>
      <c r="Q64" s="176">
        <v>80</v>
      </c>
      <c r="S64" s="176">
        <v>0</v>
      </c>
    </row>
    <row r="65" spans="1:26" s="176" customFormat="1">
      <c r="A65" s="239">
        <v>44371</v>
      </c>
      <c r="B65" s="475">
        <v>20480</v>
      </c>
      <c r="C65" s="65"/>
      <c r="D65" s="65"/>
      <c r="H65" s="176">
        <v>3162</v>
      </c>
      <c r="I65" s="176">
        <v>3896</v>
      </c>
      <c r="J65" s="176">
        <v>3443</v>
      </c>
      <c r="K65" s="176">
        <v>3204</v>
      </c>
      <c r="L65" s="176">
        <v>1962</v>
      </c>
      <c r="M65" s="176">
        <v>1328</v>
      </c>
      <c r="N65" s="176">
        <v>1110</v>
      </c>
      <c r="O65" s="176">
        <v>1139</v>
      </c>
      <c r="P65" s="176">
        <v>1156</v>
      </c>
      <c r="Q65" s="176">
        <v>80</v>
      </c>
      <c r="S65" s="176">
        <v>0</v>
      </c>
    </row>
    <row r="66" spans="1:26" s="176" customFormat="1">
      <c r="A66" s="239">
        <v>44372</v>
      </c>
      <c r="B66" s="475">
        <v>20480</v>
      </c>
      <c r="C66" s="65"/>
      <c r="D66" s="65"/>
      <c r="H66" s="176">
        <v>3162</v>
      </c>
      <c r="I66" s="176">
        <v>3896</v>
      </c>
      <c r="J66" s="176">
        <v>3443</v>
      </c>
      <c r="K66" s="176">
        <v>3204</v>
      </c>
      <c r="L66" s="176">
        <v>1962</v>
      </c>
      <c r="M66" s="176">
        <v>1328</v>
      </c>
      <c r="N66" s="176">
        <v>1110</v>
      </c>
      <c r="O66" s="176">
        <v>1139</v>
      </c>
      <c r="P66" s="176">
        <v>1156</v>
      </c>
      <c r="Q66" s="176">
        <v>80</v>
      </c>
      <c r="S66" s="176">
        <v>0</v>
      </c>
    </row>
    <row r="67" spans="1:26" s="176" customFormat="1">
      <c r="A67" s="239">
        <v>44375</v>
      </c>
      <c r="B67" s="475">
        <v>21141</v>
      </c>
      <c r="C67" s="65"/>
      <c r="D67" s="65"/>
      <c r="H67" s="176">
        <v>3162</v>
      </c>
      <c r="I67" s="176">
        <v>3932</v>
      </c>
      <c r="J67" s="176">
        <v>3492</v>
      </c>
      <c r="K67" s="176">
        <v>3246</v>
      </c>
      <c r="L67" s="176">
        <v>2100</v>
      </c>
      <c r="M67" s="176">
        <v>1453</v>
      </c>
      <c r="N67" s="176">
        <v>1180</v>
      </c>
      <c r="O67" s="176">
        <v>1244</v>
      </c>
      <c r="P67" s="176">
        <v>1252</v>
      </c>
      <c r="Q67" s="176">
        <v>80</v>
      </c>
      <c r="S67" s="176">
        <v>0</v>
      </c>
    </row>
    <row r="68" spans="1:26" s="176" customFormat="1">
      <c r="A68" s="239">
        <v>44376</v>
      </c>
      <c r="B68" s="475">
        <v>21488</v>
      </c>
      <c r="C68" s="65"/>
      <c r="D68" s="65"/>
      <c r="H68" s="176">
        <v>3162</v>
      </c>
      <c r="I68" s="176">
        <v>3923</v>
      </c>
      <c r="J68" s="176">
        <v>3488</v>
      </c>
      <c r="K68" s="176">
        <v>3206</v>
      </c>
      <c r="L68" s="176">
        <v>2170</v>
      </c>
      <c r="M68" s="176">
        <v>1543</v>
      </c>
      <c r="N68" s="176">
        <v>1260</v>
      </c>
      <c r="O68" s="176">
        <v>1324</v>
      </c>
      <c r="P68" s="176">
        <v>1332</v>
      </c>
      <c r="Q68" s="176">
        <v>80</v>
      </c>
      <c r="S68" s="176">
        <v>0</v>
      </c>
    </row>
    <row r="69" spans="1:26" s="176" customFormat="1">
      <c r="A69" s="239">
        <v>44377</v>
      </c>
      <c r="B69" s="475">
        <v>21898</v>
      </c>
      <c r="C69" s="65"/>
      <c r="D69" s="65"/>
      <c r="H69" s="176">
        <v>3162</v>
      </c>
      <c r="I69" s="176">
        <v>3923</v>
      </c>
      <c r="J69" s="176">
        <v>3498</v>
      </c>
      <c r="K69" s="176">
        <v>3211</v>
      </c>
      <c r="L69" s="176">
        <v>2184</v>
      </c>
      <c r="M69" s="176">
        <v>1593</v>
      </c>
      <c r="N69" s="176">
        <v>1340</v>
      </c>
      <c r="O69" s="176">
        <v>1404</v>
      </c>
      <c r="P69" s="176">
        <v>1503</v>
      </c>
      <c r="Q69" s="176">
        <v>80</v>
      </c>
      <c r="S69" s="176">
        <v>0</v>
      </c>
    </row>
    <row r="70" spans="1:26" s="176" customFormat="1">
      <c r="A70" s="239">
        <v>44378</v>
      </c>
      <c r="B70" s="475">
        <v>18953</v>
      </c>
      <c r="C70" s="65"/>
      <c r="D70" s="65"/>
      <c r="I70" s="176">
        <v>3913</v>
      </c>
      <c r="J70" s="176">
        <v>3481</v>
      </c>
      <c r="K70" s="176">
        <v>3206</v>
      </c>
      <c r="L70" s="176">
        <v>2219</v>
      </c>
      <c r="M70" s="176">
        <v>1592</v>
      </c>
      <c r="N70" s="176">
        <v>1355</v>
      </c>
      <c r="O70" s="176">
        <v>1504</v>
      </c>
      <c r="P70" s="176">
        <v>1603</v>
      </c>
      <c r="Q70" s="176">
        <v>80</v>
      </c>
      <c r="S70" s="176">
        <v>0</v>
      </c>
    </row>
    <row r="71" spans="1:26" s="176" customFormat="1">
      <c r="A71" s="239">
        <v>44379</v>
      </c>
      <c r="B71" s="475">
        <v>18953</v>
      </c>
      <c r="C71" s="65"/>
      <c r="D71" s="65"/>
      <c r="I71" s="176">
        <v>3913</v>
      </c>
      <c r="J71" s="176">
        <v>3481</v>
      </c>
      <c r="K71" s="176">
        <v>3206</v>
      </c>
      <c r="L71" s="176">
        <v>2219</v>
      </c>
      <c r="M71" s="176">
        <v>1592</v>
      </c>
      <c r="N71" s="176">
        <v>1355</v>
      </c>
      <c r="O71" s="176">
        <v>1504</v>
      </c>
      <c r="P71" s="176">
        <v>1603</v>
      </c>
      <c r="Q71" s="176">
        <v>80</v>
      </c>
      <c r="S71" s="176">
        <v>0</v>
      </c>
    </row>
    <row r="72" spans="1:26" s="176" customFormat="1">
      <c r="A72" s="239">
        <v>44382</v>
      </c>
      <c r="B72" s="475">
        <v>19104</v>
      </c>
      <c r="C72" s="65"/>
      <c r="D72" s="65"/>
      <c r="I72" s="176">
        <v>3811</v>
      </c>
      <c r="J72" s="176">
        <v>3505</v>
      </c>
      <c r="K72" s="176">
        <v>3186</v>
      </c>
      <c r="L72" s="176">
        <v>2252</v>
      </c>
      <c r="M72" s="176">
        <v>1658</v>
      </c>
      <c r="N72" s="176">
        <v>1400</v>
      </c>
      <c r="O72" s="176">
        <v>1554</v>
      </c>
      <c r="P72" s="176">
        <v>1658</v>
      </c>
      <c r="Q72" s="176">
        <v>80</v>
      </c>
      <c r="S72" s="176">
        <v>0</v>
      </c>
    </row>
    <row r="73" spans="1:26" s="176" customFormat="1">
      <c r="A73" s="239">
        <v>44383</v>
      </c>
      <c r="B73" s="475">
        <v>19215</v>
      </c>
      <c r="C73" s="65"/>
      <c r="D73" s="65"/>
      <c r="I73" s="176">
        <v>3859</v>
      </c>
      <c r="J73" s="176">
        <v>3522</v>
      </c>
      <c r="K73" s="176">
        <v>3161</v>
      </c>
      <c r="L73" s="176">
        <v>2257</v>
      </c>
      <c r="M73" s="176">
        <v>1658</v>
      </c>
      <c r="N73" s="176">
        <v>1416</v>
      </c>
      <c r="O73" s="176">
        <v>1579</v>
      </c>
      <c r="P73" s="176">
        <v>1683</v>
      </c>
      <c r="Q73" s="176">
        <v>80</v>
      </c>
      <c r="S73" s="176">
        <v>0</v>
      </c>
    </row>
    <row r="74" spans="1:26" s="176" customFormat="1">
      <c r="A74" s="239">
        <v>44384</v>
      </c>
      <c r="B74" s="475">
        <v>19153</v>
      </c>
      <c r="C74" s="65"/>
      <c r="D74" s="65"/>
      <c r="I74" s="176">
        <v>3859</v>
      </c>
      <c r="J74" s="176">
        <v>3500</v>
      </c>
      <c r="K74" s="176">
        <v>3172</v>
      </c>
      <c r="L74" s="176">
        <v>2206</v>
      </c>
      <c r="M74" s="176">
        <v>1658</v>
      </c>
      <c r="N74" s="176">
        <v>1416</v>
      </c>
      <c r="O74" s="176">
        <v>1579</v>
      </c>
      <c r="P74" s="176">
        <v>1683</v>
      </c>
      <c r="Q74" s="176">
        <v>80</v>
      </c>
      <c r="S74" s="176">
        <v>0</v>
      </c>
    </row>
    <row r="75" spans="1:26" s="176" customFormat="1">
      <c r="A75" s="239">
        <v>44385</v>
      </c>
      <c r="B75" s="475">
        <v>19153</v>
      </c>
      <c r="C75" s="65"/>
      <c r="D75" s="65"/>
      <c r="I75" s="176">
        <v>3859</v>
      </c>
      <c r="J75" s="176">
        <v>3500</v>
      </c>
      <c r="K75" s="176">
        <v>3172</v>
      </c>
      <c r="L75" s="176">
        <v>2206</v>
      </c>
      <c r="M75" s="176">
        <v>1658</v>
      </c>
      <c r="N75" s="176">
        <v>1416</v>
      </c>
      <c r="O75" s="176">
        <v>1579</v>
      </c>
      <c r="P75" s="176">
        <v>1683</v>
      </c>
      <c r="Q75" s="176">
        <v>80</v>
      </c>
      <c r="S75" s="176">
        <v>0</v>
      </c>
    </row>
    <row r="76" spans="1:26">
      <c r="A76" s="95">
        <v>44386</v>
      </c>
      <c r="B76" s="475">
        <v>0</v>
      </c>
      <c r="C76" s="29"/>
      <c r="D76" s="29"/>
      <c r="E76" s="29"/>
      <c r="F76" s="29"/>
      <c r="G76" s="29"/>
      <c r="H76" s="29"/>
      <c r="I76" s="189">
        <v>3859</v>
      </c>
      <c r="J76" s="189">
        <v>3500</v>
      </c>
      <c r="K76" s="189">
        <v>3172</v>
      </c>
      <c r="L76" s="189">
        <v>2206</v>
      </c>
      <c r="M76" s="189">
        <v>1658</v>
      </c>
      <c r="N76" s="189">
        <v>1416</v>
      </c>
      <c r="O76" s="189">
        <v>1579</v>
      </c>
      <c r="P76" s="189">
        <v>1683</v>
      </c>
      <c r="Q76" s="189">
        <v>80</v>
      </c>
      <c r="R76" s="189"/>
      <c r="S76" s="189">
        <v>0</v>
      </c>
      <c r="T76" s="29"/>
      <c r="U76" s="29"/>
      <c r="V76" s="29"/>
      <c r="W76" s="29"/>
      <c r="X76" s="29"/>
      <c r="Y76" s="29"/>
      <c r="Z76" s="29"/>
    </row>
    <row r="77" spans="1:26" s="176" customFormat="1">
      <c r="A77" s="239">
        <v>44389</v>
      </c>
      <c r="B77" s="475">
        <v>19365</v>
      </c>
      <c r="C77" s="65"/>
      <c r="D77" s="65"/>
      <c r="E77" s="65"/>
      <c r="F77" s="65"/>
      <c r="G77" s="65"/>
      <c r="H77" s="65"/>
      <c r="I77" s="176">
        <v>3866</v>
      </c>
      <c r="J77" s="176">
        <v>3480</v>
      </c>
      <c r="K77" s="176">
        <v>3172</v>
      </c>
      <c r="L77" s="176">
        <v>2196</v>
      </c>
      <c r="M77" s="176">
        <v>1588</v>
      </c>
      <c r="N77" s="176">
        <v>1426</v>
      </c>
      <c r="O77" s="176">
        <v>1729</v>
      </c>
      <c r="P77" s="176">
        <v>1828</v>
      </c>
      <c r="Q77" s="176">
        <v>80</v>
      </c>
      <c r="S77" s="176">
        <v>0</v>
      </c>
      <c r="T77" s="65"/>
      <c r="U77" s="65"/>
      <c r="V77" s="65"/>
      <c r="W77" s="65"/>
      <c r="X77" s="65"/>
      <c r="Y77" s="65"/>
      <c r="Z77" s="65"/>
    </row>
    <row r="78" spans="1:26" s="176" customFormat="1">
      <c r="A78" s="239">
        <v>44390</v>
      </c>
      <c r="B78" s="475">
        <v>19365</v>
      </c>
      <c r="C78" s="65"/>
      <c r="D78" s="65"/>
      <c r="E78" s="65"/>
      <c r="F78" s="65"/>
      <c r="G78" s="65"/>
      <c r="H78" s="65"/>
      <c r="I78" s="176">
        <v>3783</v>
      </c>
      <c r="J78" s="176">
        <v>3517</v>
      </c>
      <c r="K78" s="176">
        <v>3202</v>
      </c>
      <c r="L78" s="176">
        <v>2224</v>
      </c>
      <c r="M78" s="176">
        <v>1603</v>
      </c>
      <c r="N78" s="176">
        <v>1456</v>
      </c>
      <c r="O78" s="176">
        <v>1834</v>
      </c>
      <c r="P78" s="176">
        <v>1933</v>
      </c>
      <c r="Q78" s="176">
        <v>80</v>
      </c>
      <c r="S78" s="176">
        <v>0</v>
      </c>
      <c r="T78" s="65"/>
      <c r="U78" s="65"/>
      <c r="V78" s="65"/>
      <c r="W78" s="65"/>
      <c r="X78" s="65"/>
      <c r="Y78" s="65"/>
      <c r="Z78" s="65"/>
    </row>
    <row r="79" spans="1:26" s="176" customFormat="1">
      <c r="A79" s="239">
        <v>44391</v>
      </c>
      <c r="B79" s="475">
        <v>19922</v>
      </c>
      <c r="C79" s="65"/>
      <c r="D79" s="65"/>
      <c r="E79" s="65"/>
      <c r="F79" s="65"/>
      <c r="G79" s="65"/>
      <c r="H79" s="65"/>
      <c r="I79" s="176">
        <v>3783</v>
      </c>
      <c r="J79" s="176">
        <v>3542</v>
      </c>
      <c r="K79" s="176">
        <v>3222</v>
      </c>
      <c r="L79" s="176">
        <v>2274</v>
      </c>
      <c r="M79" s="176">
        <v>1643</v>
      </c>
      <c r="N79" s="176">
        <v>1511</v>
      </c>
      <c r="O79" s="176">
        <v>1884</v>
      </c>
      <c r="P79" s="176">
        <v>1983</v>
      </c>
      <c r="Q79" s="176">
        <v>80</v>
      </c>
      <c r="S79" s="176">
        <v>0</v>
      </c>
      <c r="T79" s="65"/>
      <c r="U79" s="65"/>
      <c r="V79" s="65"/>
      <c r="W79" s="65"/>
      <c r="X79" s="65"/>
      <c r="Y79" s="65"/>
      <c r="Z79" s="65"/>
    </row>
    <row r="80" spans="1:26" s="176" customFormat="1">
      <c r="A80" s="239">
        <v>44392</v>
      </c>
      <c r="B80" s="475">
        <v>20437</v>
      </c>
      <c r="C80" s="65"/>
      <c r="D80" s="65"/>
      <c r="E80" s="65"/>
      <c r="F80" s="65"/>
      <c r="G80" s="65"/>
      <c r="H80" s="65"/>
      <c r="I80" s="176">
        <v>3853</v>
      </c>
      <c r="J80" s="176">
        <v>3572</v>
      </c>
      <c r="K80" s="176">
        <v>3276</v>
      </c>
      <c r="L80" s="176">
        <v>2379</v>
      </c>
      <c r="M80" s="176">
        <v>1693</v>
      </c>
      <c r="N80" s="176">
        <v>1561</v>
      </c>
      <c r="O80" s="176">
        <v>1961</v>
      </c>
      <c r="P80" s="176">
        <v>2062</v>
      </c>
      <c r="Q80" s="176">
        <v>80</v>
      </c>
      <c r="S80" s="176">
        <v>0</v>
      </c>
      <c r="T80" s="65"/>
      <c r="U80" s="65"/>
      <c r="V80" s="65"/>
      <c r="W80" s="65"/>
      <c r="X80" s="65"/>
      <c r="Y80" s="65"/>
      <c r="Z80" s="65"/>
    </row>
    <row r="81" spans="1:26" s="176" customFormat="1">
      <c r="A81" s="239">
        <v>44393</v>
      </c>
      <c r="B81" s="475">
        <v>20437</v>
      </c>
      <c r="C81" s="65"/>
      <c r="D81" s="65"/>
      <c r="E81" s="65"/>
      <c r="F81" s="65"/>
      <c r="G81" s="65"/>
      <c r="H81" s="65"/>
      <c r="I81" s="176">
        <v>3853</v>
      </c>
      <c r="J81" s="176">
        <v>3572</v>
      </c>
      <c r="K81" s="176">
        <v>3276</v>
      </c>
      <c r="L81" s="176">
        <v>2379</v>
      </c>
      <c r="M81" s="176">
        <v>1693</v>
      </c>
      <c r="N81" s="176">
        <v>1561</v>
      </c>
      <c r="O81" s="176">
        <v>1961</v>
      </c>
      <c r="P81" s="176">
        <v>2062</v>
      </c>
      <c r="Q81" s="176">
        <v>80</v>
      </c>
      <c r="S81" s="176">
        <v>0</v>
      </c>
      <c r="T81" s="65"/>
      <c r="U81" s="65"/>
      <c r="V81" s="65"/>
      <c r="W81" s="65"/>
      <c r="X81" s="65"/>
      <c r="Y81" s="65"/>
      <c r="Z81" s="65"/>
    </row>
    <row r="82" spans="1:26" s="176" customFormat="1">
      <c r="A82" s="239">
        <v>44396</v>
      </c>
      <c r="B82" s="475">
        <v>20629</v>
      </c>
      <c r="C82" s="65"/>
      <c r="D82" s="65"/>
      <c r="E82" s="65"/>
      <c r="F82" s="65"/>
      <c r="G82" s="65"/>
      <c r="H82" s="65"/>
      <c r="I82" s="176">
        <v>3851</v>
      </c>
      <c r="J82" s="176">
        <v>3627</v>
      </c>
      <c r="K82" s="176">
        <v>3301</v>
      </c>
      <c r="L82" s="176">
        <v>2376</v>
      </c>
      <c r="M82" s="176">
        <v>1676</v>
      </c>
      <c r="N82" s="176">
        <v>1590</v>
      </c>
      <c r="O82" s="176">
        <v>1991</v>
      </c>
      <c r="P82" s="176">
        <v>2137</v>
      </c>
      <c r="Q82" s="176">
        <v>80</v>
      </c>
      <c r="S82" s="176">
        <v>0</v>
      </c>
      <c r="T82" s="65"/>
      <c r="U82" s="65"/>
      <c r="V82" s="65"/>
      <c r="W82" s="65"/>
      <c r="X82" s="65"/>
      <c r="Y82" s="65"/>
      <c r="Z82" s="65"/>
    </row>
    <row r="83" spans="1:26" s="176" customFormat="1">
      <c r="A83" s="239">
        <v>44397</v>
      </c>
      <c r="B83" s="475">
        <v>20900</v>
      </c>
      <c r="C83" s="65"/>
      <c r="D83" s="65"/>
      <c r="E83" s="65"/>
      <c r="F83" s="65"/>
      <c r="G83" s="65"/>
      <c r="H83" s="65"/>
      <c r="I83" s="176">
        <v>3851</v>
      </c>
      <c r="J83" s="176">
        <v>3617</v>
      </c>
      <c r="K83" s="176">
        <v>3342</v>
      </c>
      <c r="L83" s="176">
        <v>2389</v>
      </c>
      <c r="M83" s="176">
        <v>1726</v>
      </c>
      <c r="N83" s="176">
        <v>1632</v>
      </c>
      <c r="O83" s="176">
        <v>2046</v>
      </c>
      <c r="P83" s="176">
        <v>2217</v>
      </c>
      <c r="Q83" s="176">
        <v>80</v>
      </c>
      <c r="S83" s="176">
        <v>0</v>
      </c>
      <c r="T83" s="65"/>
      <c r="U83" s="65"/>
      <c r="V83" s="65"/>
      <c r="W83" s="65"/>
      <c r="X83" s="65"/>
      <c r="Y83" s="65"/>
      <c r="Z83" s="65"/>
    </row>
    <row r="84" spans="1:26" s="176" customFormat="1">
      <c r="A84" s="239">
        <v>44398</v>
      </c>
      <c r="B84" s="475">
        <v>21168</v>
      </c>
      <c r="C84" s="65"/>
      <c r="D84" s="65"/>
      <c r="E84" s="65"/>
      <c r="F84" s="65"/>
      <c r="G84" s="65"/>
      <c r="H84" s="65"/>
      <c r="I84" s="176">
        <v>3851</v>
      </c>
      <c r="J84" s="176">
        <v>3612</v>
      </c>
      <c r="K84" s="176">
        <v>3387</v>
      </c>
      <c r="L84" s="176">
        <v>2439</v>
      </c>
      <c r="M84" s="176">
        <v>1726</v>
      </c>
      <c r="N84" s="176">
        <v>1720</v>
      </c>
      <c r="O84" s="176">
        <v>2111</v>
      </c>
      <c r="P84" s="176">
        <v>2242</v>
      </c>
      <c r="Q84" s="176">
        <v>80</v>
      </c>
      <c r="S84" s="176">
        <v>0</v>
      </c>
      <c r="T84" s="65"/>
      <c r="U84" s="65"/>
      <c r="V84" s="65"/>
      <c r="W84" s="65"/>
      <c r="X84" s="65"/>
      <c r="Y84" s="65"/>
      <c r="Z84" s="65"/>
    </row>
    <row r="85" spans="1:26" s="176" customFormat="1">
      <c r="A85" s="239">
        <v>44399</v>
      </c>
      <c r="B85" s="475">
        <v>21253</v>
      </c>
      <c r="C85" s="65"/>
      <c r="D85" s="65"/>
      <c r="E85" s="65"/>
      <c r="F85" s="65"/>
      <c r="G85" s="65"/>
      <c r="H85" s="65"/>
      <c r="I85" s="176">
        <v>3851</v>
      </c>
      <c r="J85" s="176">
        <v>3612</v>
      </c>
      <c r="K85" s="176">
        <v>3462</v>
      </c>
      <c r="L85" s="176">
        <v>2399</v>
      </c>
      <c r="M85" s="176">
        <v>1701</v>
      </c>
      <c r="N85" s="176">
        <v>1795</v>
      </c>
      <c r="O85" s="176">
        <v>2111</v>
      </c>
      <c r="P85" s="176">
        <v>2242</v>
      </c>
      <c r="Q85" s="176">
        <v>80</v>
      </c>
      <c r="S85" s="176">
        <v>0</v>
      </c>
      <c r="T85" s="65"/>
      <c r="U85" s="65"/>
      <c r="V85" s="65"/>
      <c r="W85" s="65"/>
      <c r="X85" s="65"/>
      <c r="Y85" s="65"/>
      <c r="Z85" s="65"/>
    </row>
    <row r="86" spans="1:26" s="176" customFormat="1">
      <c r="A86" s="239">
        <v>44400</v>
      </c>
      <c r="B86" s="475">
        <v>21253</v>
      </c>
      <c r="C86" s="65"/>
      <c r="D86" s="65"/>
      <c r="E86" s="65"/>
      <c r="F86" s="65"/>
      <c r="G86" s="65"/>
      <c r="H86" s="65"/>
      <c r="I86" s="176">
        <v>3851</v>
      </c>
      <c r="J86" s="176">
        <v>3612</v>
      </c>
      <c r="K86" s="176">
        <v>3462</v>
      </c>
      <c r="L86" s="176">
        <v>2399</v>
      </c>
      <c r="M86" s="176">
        <v>1701</v>
      </c>
      <c r="N86" s="176">
        <v>1795</v>
      </c>
      <c r="O86" s="176">
        <v>2111</v>
      </c>
      <c r="P86" s="176">
        <v>2242</v>
      </c>
      <c r="Q86" s="176">
        <v>80</v>
      </c>
      <c r="S86" s="176">
        <v>0</v>
      </c>
      <c r="T86" s="65"/>
      <c r="U86" s="65"/>
      <c r="V86" s="65"/>
      <c r="W86" s="65"/>
      <c r="X86" s="65"/>
      <c r="Y86" s="65"/>
      <c r="Z86" s="65"/>
    </row>
    <row r="87" spans="1:26" s="176" customFormat="1">
      <c r="A87" s="239">
        <v>44403</v>
      </c>
      <c r="B87" s="475">
        <v>21115</v>
      </c>
      <c r="C87" s="65"/>
      <c r="D87" s="65"/>
      <c r="E87" s="65"/>
      <c r="F87" s="65"/>
      <c r="G87" s="65"/>
      <c r="H87" s="65"/>
      <c r="I87" s="176">
        <v>3881</v>
      </c>
      <c r="J87" s="176">
        <v>3462</v>
      </c>
      <c r="K87" s="176">
        <v>3322</v>
      </c>
      <c r="L87" s="176">
        <v>2239</v>
      </c>
      <c r="M87" s="176">
        <v>1551</v>
      </c>
      <c r="N87" s="176">
        <v>1875</v>
      </c>
      <c r="O87" s="176">
        <v>2328</v>
      </c>
      <c r="P87" s="176">
        <v>2377</v>
      </c>
      <c r="Q87" s="176">
        <v>80</v>
      </c>
      <c r="S87" s="176">
        <v>0</v>
      </c>
      <c r="T87" s="65"/>
      <c r="U87" s="65"/>
      <c r="V87" s="65"/>
      <c r="W87" s="65"/>
      <c r="X87" s="65"/>
      <c r="Y87" s="65"/>
      <c r="Z87" s="65"/>
    </row>
    <row r="88" spans="1:26" s="176" customFormat="1">
      <c r="A88" s="239">
        <v>44404</v>
      </c>
      <c r="B88" s="475">
        <v>21235</v>
      </c>
      <c r="C88" s="65"/>
      <c r="D88" s="65"/>
      <c r="E88" s="65"/>
      <c r="F88" s="65"/>
      <c r="G88" s="65"/>
      <c r="H88" s="65"/>
      <c r="I88" s="176">
        <v>3931</v>
      </c>
      <c r="J88" s="176">
        <v>3457</v>
      </c>
      <c r="K88" s="176">
        <v>3267</v>
      </c>
      <c r="L88" s="176">
        <v>1969</v>
      </c>
      <c r="M88" s="176">
        <v>1507</v>
      </c>
      <c r="N88" s="176">
        <v>1992</v>
      </c>
      <c r="O88" s="176">
        <v>2467</v>
      </c>
      <c r="P88" s="176">
        <v>2565</v>
      </c>
      <c r="Q88" s="176">
        <v>80</v>
      </c>
      <c r="S88" s="176">
        <v>0</v>
      </c>
      <c r="T88" s="65"/>
      <c r="U88" s="65"/>
      <c r="V88" s="65"/>
      <c r="W88" s="65"/>
      <c r="X88" s="65"/>
      <c r="Y88" s="65"/>
      <c r="Z88" s="65"/>
    </row>
    <row r="89" spans="1:26" s="176" customFormat="1">
      <c r="A89" s="239">
        <v>44405</v>
      </c>
      <c r="B89" s="475">
        <v>21490</v>
      </c>
      <c r="C89" s="65"/>
      <c r="D89" s="65"/>
      <c r="E89" s="65"/>
      <c r="F89" s="65"/>
      <c r="G89" s="65"/>
      <c r="H89" s="65"/>
      <c r="I89" s="176">
        <v>3931</v>
      </c>
      <c r="J89" s="176">
        <v>3457</v>
      </c>
      <c r="K89" s="176">
        <v>3196</v>
      </c>
      <c r="L89" s="176">
        <v>1869</v>
      </c>
      <c r="M89" s="176">
        <v>1499</v>
      </c>
      <c r="N89" s="176">
        <v>2077</v>
      </c>
      <c r="O89" s="176">
        <v>2649</v>
      </c>
      <c r="P89" s="176">
        <v>2732</v>
      </c>
      <c r="Q89" s="176">
        <v>80</v>
      </c>
      <c r="S89" s="176">
        <v>0</v>
      </c>
      <c r="T89" s="65"/>
      <c r="U89" s="65"/>
      <c r="V89" s="65"/>
      <c r="W89" s="65"/>
      <c r="X89" s="65"/>
      <c r="Y89" s="65"/>
      <c r="Z89" s="65"/>
    </row>
    <row r="90" spans="1:26" s="176" customFormat="1">
      <c r="A90" s="239">
        <v>44406</v>
      </c>
      <c r="B90" s="475">
        <v>21805</v>
      </c>
      <c r="C90" s="65"/>
      <c r="D90" s="65"/>
      <c r="E90" s="65"/>
      <c r="F90" s="65"/>
      <c r="G90" s="65"/>
      <c r="H90" s="65"/>
      <c r="I90" s="176">
        <v>3931</v>
      </c>
      <c r="J90" s="176">
        <v>3564</v>
      </c>
      <c r="K90" s="176">
        <v>3196</v>
      </c>
      <c r="L90" s="176">
        <v>1819</v>
      </c>
      <c r="M90" s="176">
        <v>1544</v>
      </c>
      <c r="N90" s="176">
        <v>2132</v>
      </c>
      <c r="O90" s="176">
        <v>2697</v>
      </c>
      <c r="P90" s="176">
        <v>2842</v>
      </c>
      <c r="Q90" s="176">
        <v>80</v>
      </c>
      <c r="S90" s="176">
        <v>0</v>
      </c>
      <c r="T90" s="65"/>
      <c r="U90" s="65"/>
      <c r="V90" s="65"/>
      <c r="W90" s="65"/>
      <c r="X90" s="65"/>
      <c r="Y90" s="65"/>
      <c r="Z90" s="65"/>
    </row>
    <row r="91" spans="1:26" s="176" customFormat="1">
      <c r="A91" s="239">
        <v>44407</v>
      </c>
      <c r="B91" s="475">
        <v>21805</v>
      </c>
      <c r="C91" s="65"/>
      <c r="D91" s="65"/>
      <c r="E91" s="65"/>
      <c r="F91" s="65"/>
      <c r="G91" s="65"/>
      <c r="H91" s="65"/>
      <c r="I91" s="176">
        <v>3931</v>
      </c>
      <c r="J91" s="176">
        <v>3564</v>
      </c>
      <c r="K91" s="176">
        <v>3196</v>
      </c>
      <c r="L91" s="176">
        <v>1819</v>
      </c>
      <c r="M91" s="176">
        <v>1544</v>
      </c>
      <c r="N91" s="176">
        <v>2132</v>
      </c>
      <c r="O91" s="176">
        <v>2697</v>
      </c>
      <c r="P91" s="176">
        <v>2842</v>
      </c>
      <c r="Q91" s="176">
        <v>80</v>
      </c>
      <c r="S91" s="176">
        <v>0</v>
      </c>
      <c r="T91" s="65"/>
      <c r="U91" s="65"/>
      <c r="V91" s="65"/>
      <c r="W91" s="65"/>
      <c r="X91" s="65"/>
      <c r="Y91" s="65"/>
      <c r="Z91" s="65"/>
    </row>
    <row r="92" spans="1:26" s="176" customFormat="1">
      <c r="A92" s="239">
        <v>44410</v>
      </c>
      <c r="B92" s="477">
        <v>17829</v>
      </c>
      <c r="C92" s="65"/>
      <c r="D92" s="65"/>
      <c r="E92" s="65"/>
      <c r="F92" s="65"/>
      <c r="G92" s="65"/>
      <c r="H92" s="65"/>
      <c r="J92" s="176">
        <v>3534</v>
      </c>
      <c r="K92" s="176">
        <v>3137</v>
      </c>
      <c r="L92" s="176">
        <v>1819</v>
      </c>
      <c r="M92" s="176">
        <v>1588</v>
      </c>
      <c r="N92" s="176">
        <v>2132</v>
      </c>
      <c r="O92" s="176">
        <v>2697</v>
      </c>
      <c r="P92" s="176">
        <v>2842</v>
      </c>
      <c r="Q92" s="176">
        <v>80</v>
      </c>
      <c r="S92" s="176">
        <v>0</v>
      </c>
      <c r="T92" s="65"/>
      <c r="U92" s="65"/>
      <c r="V92" s="65"/>
      <c r="W92" s="65"/>
      <c r="X92" s="65"/>
      <c r="Y92" s="65"/>
      <c r="Z92" s="65"/>
    </row>
    <row r="93" spans="1:26" s="176" customFormat="1">
      <c r="A93" s="95">
        <v>44411</v>
      </c>
      <c r="B93" s="475">
        <v>17801</v>
      </c>
      <c r="C93" s="65"/>
      <c r="D93" s="65"/>
      <c r="E93" s="65"/>
      <c r="F93" s="65"/>
      <c r="G93" s="65"/>
      <c r="H93" s="65"/>
      <c r="J93" s="176">
        <v>3549</v>
      </c>
      <c r="K93" s="176">
        <v>3137</v>
      </c>
      <c r="L93" s="176">
        <v>1849</v>
      </c>
      <c r="M93" s="176">
        <v>1558</v>
      </c>
      <c r="N93" s="176">
        <v>2071</v>
      </c>
      <c r="O93" s="176">
        <v>2686</v>
      </c>
      <c r="P93" s="176">
        <v>2871</v>
      </c>
      <c r="Q93" s="176">
        <v>80</v>
      </c>
      <c r="S93" s="176">
        <v>0</v>
      </c>
      <c r="T93" s="65"/>
      <c r="U93" s="65"/>
      <c r="V93" s="65"/>
      <c r="W93" s="65"/>
      <c r="X93" s="65"/>
      <c r="Y93" s="65"/>
      <c r="Z93" s="65"/>
    </row>
    <row r="94" spans="1:26" s="176" customFormat="1">
      <c r="A94" s="95">
        <v>44412</v>
      </c>
      <c r="B94" s="475">
        <v>17652</v>
      </c>
      <c r="C94" s="65"/>
      <c r="D94" s="65"/>
      <c r="E94" s="65"/>
      <c r="F94" s="65"/>
      <c r="G94" s="65"/>
      <c r="H94" s="65"/>
      <c r="J94" s="176">
        <v>3533</v>
      </c>
      <c r="K94" s="176">
        <v>3055</v>
      </c>
      <c r="L94" s="176">
        <v>1800</v>
      </c>
      <c r="M94" s="176">
        <v>1528</v>
      </c>
      <c r="N94" s="176">
        <v>2062</v>
      </c>
      <c r="O94" s="176">
        <v>2723</v>
      </c>
      <c r="P94" s="176">
        <v>2871</v>
      </c>
      <c r="Q94" s="176">
        <v>80</v>
      </c>
      <c r="S94" s="176">
        <v>0</v>
      </c>
      <c r="T94" s="65"/>
      <c r="U94" s="65"/>
      <c r="V94" s="65"/>
      <c r="W94" s="65"/>
      <c r="X94" s="65"/>
      <c r="Y94" s="65"/>
      <c r="Z94" s="65"/>
    </row>
    <row r="95" spans="1:26" s="176" customFormat="1">
      <c r="A95" s="95">
        <v>44413</v>
      </c>
      <c r="B95" s="475">
        <v>17736</v>
      </c>
      <c r="C95" s="65"/>
      <c r="D95" s="65"/>
      <c r="E95" s="65"/>
      <c r="F95" s="65"/>
      <c r="G95" s="65"/>
      <c r="H95" s="65"/>
      <c r="J95" s="176">
        <v>3619</v>
      </c>
      <c r="K95" s="176">
        <v>2855</v>
      </c>
      <c r="L95" s="176">
        <v>1795</v>
      </c>
      <c r="M95" s="176">
        <v>1438</v>
      </c>
      <c r="N95" s="176">
        <v>2071</v>
      </c>
      <c r="O95" s="176">
        <v>2890</v>
      </c>
      <c r="P95" s="176">
        <v>2993</v>
      </c>
      <c r="Q95" s="176">
        <v>75</v>
      </c>
      <c r="S95" s="176">
        <v>0</v>
      </c>
      <c r="T95" s="65"/>
      <c r="U95" s="65"/>
      <c r="V95" s="65"/>
      <c r="W95" s="65"/>
      <c r="X95" s="65"/>
      <c r="Y95" s="65"/>
      <c r="Z95" s="65"/>
    </row>
    <row r="96" spans="1:26" s="176" customFormat="1">
      <c r="A96" s="95">
        <v>44414</v>
      </c>
      <c r="B96" s="475">
        <v>17852</v>
      </c>
      <c r="C96" s="65"/>
      <c r="D96" s="65"/>
      <c r="E96" s="65"/>
      <c r="F96" s="65"/>
      <c r="G96" s="65"/>
      <c r="H96" s="65"/>
      <c r="J96" s="176">
        <v>3579</v>
      </c>
      <c r="K96" s="176">
        <v>2855</v>
      </c>
      <c r="L96" s="176">
        <v>1754</v>
      </c>
      <c r="M96" s="176">
        <v>1436</v>
      </c>
      <c r="N96" s="176">
        <v>2081</v>
      </c>
      <c r="O96" s="176">
        <v>2905</v>
      </c>
      <c r="P96" s="176">
        <v>3167</v>
      </c>
      <c r="Q96" s="176">
        <v>75</v>
      </c>
      <c r="S96" s="176">
        <v>0</v>
      </c>
      <c r="T96" s="65"/>
      <c r="U96" s="65"/>
      <c r="V96" s="65"/>
      <c r="W96" s="65"/>
      <c r="X96" s="65"/>
      <c r="Y96" s="65"/>
      <c r="Z96" s="65"/>
    </row>
    <row r="97" spans="1:26" s="176" customFormat="1">
      <c r="A97" s="95">
        <v>44417</v>
      </c>
      <c r="B97" s="475">
        <v>17852</v>
      </c>
      <c r="C97" s="65"/>
      <c r="D97" s="65"/>
      <c r="E97" s="65"/>
      <c r="F97" s="65"/>
      <c r="G97" s="65"/>
      <c r="H97" s="65"/>
      <c r="J97" s="176">
        <v>3579</v>
      </c>
      <c r="K97" s="176">
        <v>2855</v>
      </c>
      <c r="L97" s="176">
        <v>1754</v>
      </c>
      <c r="M97" s="176">
        <v>1436</v>
      </c>
      <c r="N97" s="176">
        <v>2081</v>
      </c>
      <c r="O97" s="176">
        <v>2905</v>
      </c>
      <c r="P97" s="176">
        <v>3167</v>
      </c>
      <c r="Q97" s="176">
        <v>75</v>
      </c>
      <c r="S97" s="176">
        <v>0</v>
      </c>
      <c r="T97" s="65"/>
      <c r="U97" s="65"/>
      <c r="V97" s="65"/>
      <c r="W97" s="65"/>
      <c r="X97" s="65"/>
      <c r="Y97" s="65"/>
      <c r="Z97" s="65"/>
    </row>
    <row r="98" spans="1:26" s="176" customFormat="1">
      <c r="A98" s="95">
        <v>44418</v>
      </c>
      <c r="B98" s="475">
        <v>17958</v>
      </c>
      <c r="C98" s="65"/>
      <c r="D98" s="65"/>
      <c r="E98" s="65"/>
      <c r="F98" s="65"/>
      <c r="G98" s="65"/>
      <c r="H98" s="65"/>
      <c r="J98" s="176">
        <v>3579</v>
      </c>
      <c r="K98" s="176">
        <v>2855</v>
      </c>
      <c r="L98" s="176">
        <v>1754</v>
      </c>
      <c r="M98" s="176">
        <v>1432</v>
      </c>
      <c r="N98" s="176">
        <v>2129</v>
      </c>
      <c r="O98" s="176">
        <v>2937</v>
      </c>
      <c r="P98" s="176">
        <v>3197</v>
      </c>
      <c r="Q98" s="176">
        <v>75</v>
      </c>
      <c r="S98" s="176">
        <v>0</v>
      </c>
      <c r="T98" s="65"/>
      <c r="U98" s="65"/>
      <c r="V98" s="65"/>
      <c r="W98" s="65"/>
      <c r="X98" s="65"/>
      <c r="Y98" s="65"/>
      <c r="Z98" s="65"/>
    </row>
    <row r="99" spans="1:26" s="176" customFormat="1">
      <c r="A99" s="95">
        <v>44419</v>
      </c>
      <c r="B99" s="475">
        <v>18167</v>
      </c>
      <c r="C99" s="65"/>
      <c r="D99" s="65"/>
      <c r="E99" s="65"/>
      <c r="F99" s="65"/>
      <c r="G99" s="65"/>
      <c r="H99" s="65"/>
      <c r="J99" s="176">
        <v>3425</v>
      </c>
      <c r="K99" s="176">
        <v>2758</v>
      </c>
      <c r="L99" s="176">
        <v>1610</v>
      </c>
      <c r="M99" s="176">
        <v>1604</v>
      </c>
      <c r="N99" s="176">
        <v>2369</v>
      </c>
      <c r="O99" s="176">
        <v>3042</v>
      </c>
      <c r="P99" s="176">
        <v>3284</v>
      </c>
      <c r="Q99" s="176">
        <v>75</v>
      </c>
      <c r="R99" s="176">
        <v>0</v>
      </c>
      <c r="S99" s="176">
        <v>0</v>
      </c>
      <c r="T99" s="65"/>
      <c r="U99" s="65"/>
      <c r="V99" s="65"/>
      <c r="W99" s="65"/>
      <c r="X99" s="65"/>
      <c r="Y99" s="65"/>
      <c r="Z99" s="65"/>
    </row>
    <row r="100" spans="1:26" s="176" customFormat="1">
      <c r="A100" s="95">
        <v>44420</v>
      </c>
      <c r="B100" s="475">
        <v>18374</v>
      </c>
      <c r="C100" s="65"/>
      <c r="D100" s="65"/>
      <c r="E100" s="65"/>
      <c r="F100" s="65"/>
      <c r="G100" s="65"/>
      <c r="H100" s="65"/>
      <c r="J100" s="176">
        <v>3425</v>
      </c>
      <c r="K100" s="176">
        <v>2758</v>
      </c>
      <c r="L100" s="176">
        <v>1595</v>
      </c>
      <c r="M100" s="176">
        <v>1619</v>
      </c>
      <c r="N100" s="176">
        <v>2370</v>
      </c>
      <c r="O100" s="176">
        <v>3051</v>
      </c>
      <c r="P100" s="176">
        <v>3370</v>
      </c>
      <c r="Q100" s="176">
        <v>186</v>
      </c>
      <c r="R100" s="176">
        <v>0</v>
      </c>
      <c r="S100" s="176">
        <v>0</v>
      </c>
      <c r="T100" s="65"/>
      <c r="U100" s="65"/>
      <c r="V100" s="65"/>
      <c r="W100" s="65"/>
      <c r="X100" s="65"/>
      <c r="Y100" s="65"/>
      <c r="Z100" s="65"/>
    </row>
    <row r="101" spans="1:26" s="176" customFormat="1">
      <c r="A101" s="95">
        <v>44421</v>
      </c>
      <c r="B101" s="475">
        <v>18270</v>
      </c>
      <c r="C101" s="65"/>
      <c r="D101" s="65"/>
      <c r="E101" s="65"/>
      <c r="F101" s="65"/>
      <c r="G101" s="65"/>
      <c r="H101" s="65"/>
      <c r="J101" s="176">
        <v>3425</v>
      </c>
      <c r="K101" s="176">
        <v>2654</v>
      </c>
      <c r="L101" s="176">
        <v>1595</v>
      </c>
      <c r="M101" s="176">
        <v>1619</v>
      </c>
      <c r="N101" s="176">
        <v>2370</v>
      </c>
      <c r="O101" s="176">
        <v>3051</v>
      </c>
      <c r="P101" s="176">
        <v>3370</v>
      </c>
      <c r="Q101" s="176">
        <v>186</v>
      </c>
      <c r="R101" s="176">
        <v>0</v>
      </c>
      <c r="S101" s="176">
        <v>0</v>
      </c>
      <c r="T101" s="65"/>
      <c r="U101" s="65"/>
      <c r="V101" s="65"/>
      <c r="W101" s="65"/>
      <c r="X101" s="65"/>
      <c r="Y101" s="65"/>
      <c r="Z101" s="65"/>
    </row>
    <row r="102" spans="1:26" s="176" customFormat="1">
      <c r="A102" s="95">
        <v>44424</v>
      </c>
      <c r="B102" s="475">
        <v>18169</v>
      </c>
      <c r="C102" s="65"/>
      <c r="D102" s="65"/>
      <c r="E102" s="65"/>
      <c r="F102" s="65"/>
      <c r="G102" s="65"/>
      <c r="H102" s="65"/>
      <c r="J102" s="176">
        <v>3375</v>
      </c>
      <c r="K102" s="176">
        <v>2603</v>
      </c>
      <c r="L102" s="176">
        <v>1595</v>
      </c>
      <c r="M102" s="176">
        <v>1619</v>
      </c>
      <c r="N102" s="176">
        <v>2370</v>
      </c>
      <c r="O102" s="176">
        <v>3051</v>
      </c>
      <c r="P102" s="176">
        <v>3370</v>
      </c>
      <c r="Q102" s="176">
        <v>186</v>
      </c>
      <c r="R102" s="176">
        <v>0</v>
      </c>
      <c r="S102" s="176">
        <v>0</v>
      </c>
      <c r="T102" s="65"/>
      <c r="U102" s="65"/>
      <c r="V102" s="65"/>
      <c r="W102" s="65"/>
      <c r="X102" s="65"/>
      <c r="Y102" s="65"/>
      <c r="Z102" s="65"/>
    </row>
    <row r="103" spans="1:26" s="176" customFormat="1">
      <c r="A103" s="95">
        <v>44425</v>
      </c>
      <c r="B103" s="475">
        <v>18169</v>
      </c>
      <c r="C103" s="65"/>
      <c r="D103" s="65"/>
      <c r="E103" s="65"/>
      <c r="F103" s="65"/>
      <c r="G103" s="65"/>
      <c r="H103" s="65"/>
      <c r="J103" s="176">
        <v>3375</v>
      </c>
      <c r="K103" s="176">
        <v>2603</v>
      </c>
      <c r="L103" s="176">
        <v>1595</v>
      </c>
      <c r="M103" s="176">
        <v>1619</v>
      </c>
      <c r="N103" s="176">
        <v>2370</v>
      </c>
      <c r="O103" s="176">
        <v>3051</v>
      </c>
      <c r="P103" s="176">
        <v>3370</v>
      </c>
      <c r="Q103" s="176">
        <v>186</v>
      </c>
      <c r="R103" s="176">
        <v>0</v>
      </c>
      <c r="S103" s="176">
        <v>0</v>
      </c>
      <c r="T103" s="65"/>
      <c r="U103" s="65"/>
      <c r="V103" s="65"/>
      <c r="W103" s="65"/>
      <c r="X103" s="65"/>
      <c r="Y103" s="65"/>
      <c r="Z103" s="65"/>
    </row>
    <row r="104" spans="1:26" s="176" customFormat="1">
      <c r="A104" s="95">
        <v>44426</v>
      </c>
      <c r="B104" s="475">
        <v>17854</v>
      </c>
      <c r="C104" s="65"/>
      <c r="D104" s="65"/>
      <c r="E104" s="65"/>
      <c r="F104" s="65"/>
      <c r="G104" s="65"/>
      <c r="H104" s="65"/>
      <c r="J104" s="176">
        <v>3310</v>
      </c>
      <c r="K104" s="176">
        <v>2722</v>
      </c>
      <c r="L104" s="176">
        <v>1574</v>
      </c>
      <c r="M104" s="176">
        <v>1579</v>
      </c>
      <c r="N104" s="176">
        <v>2268</v>
      </c>
      <c r="O104" s="176">
        <v>2952</v>
      </c>
      <c r="P104" s="176">
        <v>3236</v>
      </c>
      <c r="Q104" s="176">
        <v>191</v>
      </c>
      <c r="R104" s="176">
        <v>22</v>
      </c>
      <c r="S104" s="176">
        <v>0</v>
      </c>
      <c r="T104" s="65">
        <v>0</v>
      </c>
      <c r="U104" s="65">
        <v>0</v>
      </c>
      <c r="V104" s="65">
        <v>0</v>
      </c>
      <c r="W104" s="65">
        <v>0</v>
      </c>
      <c r="X104" s="65">
        <v>0</v>
      </c>
      <c r="Y104" s="65">
        <v>0</v>
      </c>
      <c r="Z104" s="65">
        <v>0</v>
      </c>
    </row>
    <row r="105" spans="1:26" s="176" customFormat="1">
      <c r="A105" s="95">
        <v>44427</v>
      </c>
      <c r="B105" s="475">
        <v>17944</v>
      </c>
      <c r="C105" s="65"/>
      <c r="D105" s="65"/>
      <c r="E105" s="65"/>
      <c r="F105" s="65"/>
      <c r="G105" s="65"/>
      <c r="H105" s="65"/>
      <c r="J105" s="176">
        <v>3310</v>
      </c>
      <c r="K105" s="176">
        <v>2622</v>
      </c>
      <c r="L105" s="176">
        <v>1554</v>
      </c>
      <c r="M105" s="176">
        <v>1589</v>
      </c>
      <c r="N105" s="176">
        <v>2268</v>
      </c>
      <c r="O105" s="176">
        <v>2952</v>
      </c>
      <c r="P105" s="176">
        <v>3236</v>
      </c>
      <c r="Q105" s="176">
        <v>191</v>
      </c>
      <c r="R105" s="176">
        <v>22</v>
      </c>
      <c r="S105" s="176">
        <v>50</v>
      </c>
      <c r="T105" s="65">
        <v>50</v>
      </c>
      <c r="U105" s="65">
        <v>50</v>
      </c>
      <c r="V105" s="65">
        <v>50</v>
      </c>
      <c r="W105" s="65">
        <v>0</v>
      </c>
      <c r="X105" s="65">
        <v>0</v>
      </c>
      <c r="Y105" s="65">
        <v>0</v>
      </c>
      <c r="Z105" s="65">
        <v>0</v>
      </c>
    </row>
    <row r="106" spans="1:26" s="176" customFormat="1">
      <c r="A106" s="95">
        <v>44428</v>
      </c>
      <c r="B106" s="475">
        <v>17944</v>
      </c>
      <c r="C106" s="65"/>
      <c r="D106" s="65"/>
      <c r="E106" s="65"/>
      <c r="F106" s="65"/>
      <c r="G106" s="65"/>
      <c r="H106" s="65"/>
      <c r="J106" s="176">
        <v>3310</v>
      </c>
      <c r="K106" s="176">
        <v>2622</v>
      </c>
      <c r="L106" s="176">
        <v>1554</v>
      </c>
      <c r="M106" s="176">
        <v>1589</v>
      </c>
      <c r="N106" s="176">
        <v>2268</v>
      </c>
      <c r="O106" s="176">
        <v>2952</v>
      </c>
      <c r="P106" s="176">
        <v>3236</v>
      </c>
      <c r="Q106" s="176">
        <v>191</v>
      </c>
      <c r="R106" s="176">
        <v>22</v>
      </c>
      <c r="S106" s="176">
        <v>50</v>
      </c>
      <c r="T106" s="65">
        <v>50</v>
      </c>
      <c r="U106" s="65">
        <v>50</v>
      </c>
      <c r="V106" s="65">
        <v>50</v>
      </c>
      <c r="W106" s="65">
        <v>0</v>
      </c>
      <c r="X106" s="65">
        <v>0</v>
      </c>
      <c r="Y106" s="65">
        <v>0</v>
      </c>
      <c r="Z106" s="65">
        <v>0</v>
      </c>
    </row>
    <row r="107" spans="1:26" s="176" customFormat="1">
      <c r="A107" s="95">
        <v>44431</v>
      </c>
      <c r="B107" s="475">
        <v>18326</v>
      </c>
      <c r="C107" s="65"/>
      <c r="D107" s="65"/>
      <c r="E107" s="65"/>
      <c r="F107" s="65"/>
      <c r="G107" s="65"/>
      <c r="H107" s="65"/>
      <c r="J107" s="176">
        <v>3310</v>
      </c>
      <c r="K107" s="176">
        <v>2651</v>
      </c>
      <c r="L107" s="176">
        <v>1604</v>
      </c>
      <c r="M107" s="176">
        <v>1629</v>
      </c>
      <c r="N107" s="176">
        <v>2447</v>
      </c>
      <c r="O107" s="176">
        <v>3031</v>
      </c>
      <c r="P107" s="176">
        <v>3241</v>
      </c>
      <c r="Q107" s="176">
        <v>191</v>
      </c>
      <c r="R107" s="176">
        <v>22</v>
      </c>
      <c r="S107" s="176">
        <v>50</v>
      </c>
      <c r="T107" s="65">
        <v>50</v>
      </c>
      <c r="U107" s="65">
        <v>50</v>
      </c>
      <c r="V107" s="65">
        <v>50</v>
      </c>
      <c r="W107" s="65">
        <v>0</v>
      </c>
      <c r="X107" s="65">
        <v>0</v>
      </c>
      <c r="Y107" s="65">
        <v>0</v>
      </c>
      <c r="Z107" s="65">
        <v>0</v>
      </c>
    </row>
    <row r="108" spans="1:26" s="176" customFormat="1">
      <c r="A108" s="95">
        <v>44432</v>
      </c>
      <c r="B108" s="475">
        <v>18414</v>
      </c>
      <c r="C108" s="65"/>
      <c r="D108" s="65"/>
      <c r="E108" s="65"/>
      <c r="F108" s="65"/>
      <c r="G108" s="65"/>
      <c r="H108" s="65"/>
      <c r="J108" s="176">
        <v>3300</v>
      </c>
      <c r="K108" s="176">
        <v>2652</v>
      </c>
      <c r="L108" s="176">
        <v>1604</v>
      </c>
      <c r="M108" s="176">
        <v>1656</v>
      </c>
      <c r="N108" s="176">
        <v>2467</v>
      </c>
      <c r="O108" s="176">
        <v>3061</v>
      </c>
      <c r="P108" s="176">
        <v>3261</v>
      </c>
      <c r="Q108" s="176">
        <v>191</v>
      </c>
      <c r="R108" s="176">
        <v>22</v>
      </c>
      <c r="S108" s="176">
        <v>50</v>
      </c>
      <c r="T108" s="65">
        <v>50</v>
      </c>
      <c r="U108" s="65">
        <v>50</v>
      </c>
      <c r="V108" s="65">
        <v>50</v>
      </c>
      <c r="W108" s="65">
        <v>0</v>
      </c>
      <c r="X108" s="65">
        <v>0</v>
      </c>
      <c r="Y108" s="65">
        <v>0</v>
      </c>
      <c r="Z108" s="65">
        <v>0</v>
      </c>
    </row>
    <row r="109" spans="1:26" s="176" customFormat="1">
      <c r="A109" s="95">
        <v>44433</v>
      </c>
      <c r="B109" s="475">
        <v>16676</v>
      </c>
      <c r="C109" s="65"/>
      <c r="D109" s="65"/>
      <c r="E109" s="65"/>
      <c r="F109" s="65"/>
      <c r="G109" s="65"/>
      <c r="H109" s="65"/>
      <c r="J109" s="176">
        <v>3298</v>
      </c>
      <c r="K109" s="176">
        <v>2652</v>
      </c>
      <c r="L109" s="176">
        <v>1595</v>
      </c>
      <c r="M109" s="408">
        <v>1334</v>
      </c>
      <c r="N109" s="408">
        <v>2060</v>
      </c>
      <c r="O109" s="408">
        <v>2616</v>
      </c>
      <c r="P109" s="408">
        <v>2708</v>
      </c>
      <c r="Q109" s="176">
        <v>191</v>
      </c>
      <c r="R109" s="176">
        <v>22</v>
      </c>
      <c r="S109" s="176">
        <v>50</v>
      </c>
      <c r="T109" s="65">
        <v>50</v>
      </c>
      <c r="U109" s="65">
        <v>50</v>
      </c>
      <c r="V109" s="65">
        <v>50</v>
      </c>
      <c r="W109" s="65">
        <v>0</v>
      </c>
      <c r="X109" s="65">
        <v>0</v>
      </c>
      <c r="Y109" s="65">
        <v>0</v>
      </c>
      <c r="Z109" s="65">
        <v>0</v>
      </c>
    </row>
    <row r="110" spans="1:26" s="176" customFormat="1">
      <c r="A110" s="95">
        <v>44434</v>
      </c>
      <c r="B110" s="475">
        <v>16776</v>
      </c>
      <c r="C110" s="65"/>
      <c r="D110" s="65"/>
      <c r="E110" s="65"/>
      <c r="F110" s="65"/>
      <c r="G110" s="65"/>
      <c r="H110" s="65"/>
      <c r="J110" s="176">
        <v>3298</v>
      </c>
      <c r="K110" s="176">
        <v>2650</v>
      </c>
      <c r="L110" s="176">
        <v>1645</v>
      </c>
      <c r="M110" s="176">
        <v>1352</v>
      </c>
      <c r="N110" s="176">
        <v>2055</v>
      </c>
      <c r="O110" s="176">
        <v>2636</v>
      </c>
      <c r="P110" s="176">
        <v>2727</v>
      </c>
      <c r="Q110" s="176">
        <v>191</v>
      </c>
      <c r="R110" s="176">
        <v>22</v>
      </c>
      <c r="S110" s="176">
        <v>50</v>
      </c>
      <c r="T110" s="65">
        <v>50</v>
      </c>
      <c r="U110" s="65">
        <v>50</v>
      </c>
      <c r="V110" s="65">
        <v>50</v>
      </c>
      <c r="W110" s="65">
        <v>0</v>
      </c>
      <c r="X110" s="65">
        <v>0</v>
      </c>
      <c r="Y110" s="65">
        <v>0</v>
      </c>
      <c r="Z110" s="65">
        <v>0</v>
      </c>
    </row>
    <row r="111" spans="1:26" s="176" customFormat="1">
      <c r="A111" s="95">
        <v>44435</v>
      </c>
      <c r="B111" s="475">
        <v>17135</v>
      </c>
      <c r="C111" s="65"/>
      <c r="D111" s="65"/>
      <c r="E111" s="65"/>
      <c r="F111" s="65"/>
      <c r="G111" s="65"/>
      <c r="H111" s="65"/>
      <c r="J111" s="176">
        <v>3298</v>
      </c>
      <c r="K111" s="176">
        <v>2656</v>
      </c>
      <c r="L111" s="176">
        <v>1645</v>
      </c>
      <c r="M111" s="176">
        <v>1352</v>
      </c>
      <c r="N111" s="176">
        <v>2055</v>
      </c>
      <c r="O111" s="176">
        <v>2733</v>
      </c>
      <c r="P111" s="176">
        <v>2928</v>
      </c>
      <c r="Q111" s="176">
        <v>246</v>
      </c>
      <c r="R111" s="176">
        <v>22</v>
      </c>
      <c r="S111" s="176">
        <v>50</v>
      </c>
      <c r="T111" s="65">
        <v>50</v>
      </c>
      <c r="U111" s="65">
        <v>50</v>
      </c>
      <c r="V111" s="65">
        <v>50</v>
      </c>
      <c r="W111" s="65">
        <v>0</v>
      </c>
      <c r="X111" s="65">
        <v>0</v>
      </c>
      <c r="Y111" s="65">
        <v>0</v>
      </c>
      <c r="Z111" s="65">
        <v>0</v>
      </c>
    </row>
    <row r="112" spans="1:26" s="176" customFormat="1">
      <c r="A112" s="95">
        <v>44438</v>
      </c>
      <c r="B112" s="475">
        <v>17317</v>
      </c>
      <c r="C112" s="65"/>
      <c r="D112" s="65"/>
      <c r="E112" s="65"/>
      <c r="F112" s="65"/>
      <c r="G112" s="65"/>
      <c r="H112" s="65"/>
      <c r="J112" s="176">
        <v>3298</v>
      </c>
      <c r="K112" s="176">
        <v>2636</v>
      </c>
      <c r="L112" s="176">
        <v>1682</v>
      </c>
      <c r="M112" s="176">
        <v>1352</v>
      </c>
      <c r="N112" s="176">
        <v>2055</v>
      </c>
      <c r="O112" s="176">
        <v>2797</v>
      </c>
      <c r="P112" s="176">
        <v>3029</v>
      </c>
      <c r="Q112" s="176">
        <v>246</v>
      </c>
      <c r="R112" s="176">
        <v>22</v>
      </c>
      <c r="S112" s="176">
        <v>50</v>
      </c>
      <c r="T112" s="65">
        <v>50</v>
      </c>
      <c r="U112" s="65">
        <v>50</v>
      </c>
      <c r="V112" s="65">
        <v>50</v>
      </c>
      <c r="W112" s="65">
        <v>0</v>
      </c>
      <c r="X112" s="65">
        <v>0</v>
      </c>
      <c r="Y112" s="65">
        <v>0</v>
      </c>
      <c r="Z112" s="65">
        <v>0</v>
      </c>
    </row>
    <row r="113" spans="1:26" s="176" customFormat="1">
      <c r="A113" s="95">
        <v>44439</v>
      </c>
      <c r="B113" s="475">
        <v>17385</v>
      </c>
      <c r="C113" s="65"/>
      <c r="D113" s="65"/>
      <c r="E113" s="65"/>
      <c r="F113" s="65"/>
      <c r="G113" s="65"/>
      <c r="H113" s="65"/>
      <c r="J113" s="176">
        <v>3298</v>
      </c>
      <c r="K113" s="176">
        <v>2642</v>
      </c>
      <c r="L113" s="176">
        <v>1682</v>
      </c>
      <c r="M113" s="176">
        <v>1352</v>
      </c>
      <c r="N113" s="176">
        <v>2056</v>
      </c>
      <c r="O113" s="176">
        <v>2817</v>
      </c>
      <c r="P113" s="176">
        <v>3085</v>
      </c>
      <c r="Q113" s="176">
        <v>231</v>
      </c>
      <c r="R113" s="176">
        <v>22</v>
      </c>
      <c r="S113" s="176">
        <v>50</v>
      </c>
      <c r="T113" s="65">
        <v>50</v>
      </c>
      <c r="U113" s="65">
        <v>50</v>
      </c>
      <c r="V113" s="65">
        <v>50</v>
      </c>
      <c r="W113" s="65">
        <v>0</v>
      </c>
      <c r="X113" s="65">
        <v>0</v>
      </c>
      <c r="Y113" s="65">
        <v>0</v>
      </c>
      <c r="Z113" s="65">
        <v>0</v>
      </c>
    </row>
    <row r="114" spans="1:26" s="176" customFormat="1">
      <c r="A114" s="95">
        <v>44440</v>
      </c>
      <c r="B114" s="475">
        <v>14237</v>
      </c>
      <c r="C114" s="65"/>
      <c r="D114" s="65"/>
      <c r="E114" s="65"/>
      <c r="F114" s="65"/>
      <c r="G114" s="65"/>
      <c r="H114" s="65"/>
      <c r="K114" s="176">
        <v>2615</v>
      </c>
      <c r="L114" s="176">
        <v>1669</v>
      </c>
      <c r="M114" s="176">
        <v>1435</v>
      </c>
      <c r="N114" s="176">
        <v>2091</v>
      </c>
      <c r="O114" s="176">
        <v>2817</v>
      </c>
      <c r="P114" s="176">
        <v>3147</v>
      </c>
      <c r="Q114" s="176">
        <v>241</v>
      </c>
      <c r="R114" s="176">
        <v>22</v>
      </c>
      <c r="S114" s="176">
        <v>50</v>
      </c>
      <c r="T114" s="65">
        <v>50</v>
      </c>
      <c r="U114" s="65">
        <v>50</v>
      </c>
      <c r="V114" s="65">
        <v>50</v>
      </c>
      <c r="W114" s="65">
        <v>0</v>
      </c>
      <c r="X114" s="65">
        <v>0</v>
      </c>
      <c r="Y114" s="65">
        <v>0</v>
      </c>
      <c r="Z114" s="65">
        <v>0</v>
      </c>
    </row>
    <row r="115" spans="1:26" s="176" customFormat="1">
      <c r="A115" s="95">
        <v>44441</v>
      </c>
      <c r="B115" s="475">
        <v>14493</v>
      </c>
      <c r="C115" s="65"/>
      <c r="D115" s="65"/>
      <c r="E115" s="65"/>
      <c r="F115" s="65"/>
      <c r="G115" s="65"/>
      <c r="H115" s="65"/>
      <c r="K115" s="176">
        <v>2618</v>
      </c>
      <c r="L115" s="176">
        <v>1685</v>
      </c>
      <c r="M115" s="176">
        <v>1452</v>
      </c>
      <c r="N115" s="176">
        <v>2091</v>
      </c>
      <c r="O115" s="176">
        <v>2907</v>
      </c>
      <c r="P115" s="176">
        <v>3277</v>
      </c>
      <c r="Q115" s="176">
        <v>241</v>
      </c>
      <c r="R115" s="176">
        <v>22</v>
      </c>
      <c r="S115" s="176">
        <v>50</v>
      </c>
      <c r="T115" s="65">
        <v>50</v>
      </c>
      <c r="U115" s="65">
        <v>50</v>
      </c>
      <c r="V115" s="65">
        <v>50</v>
      </c>
      <c r="W115" s="65">
        <v>0</v>
      </c>
      <c r="X115" s="65">
        <v>0</v>
      </c>
      <c r="Y115" s="65">
        <v>0</v>
      </c>
      <c r="Z115" s="65">
        <v>0</v>
      </c>
    </row>
    <row r="116" spans="1:26" s="176" customFormat="1">
      <c r="A116" s="95">
        <v>44442</v>
      </c>
      <c r="B116" s="475">
        <v>14593</v>
      </c>
      <c r="C116" s="65"/>
      <c r="D116" s="65"/>
      <c r="E116" s="65"/>
      <c r="F116" s="65"/>
      <c r="G116" s="65"/>
      <c r="H116" s="65"/>
      <c r="K116" s="176">
        <v>2618</v>
      </c>
      <c r="L116" s="176">
        <v>1685</v>
      </c>
      <c r="M116" s="176">
        <v>1452</v>
      </c>
      <c r="N116" s="176">
        <v>2091</v>
      </c>
      <c r="O116" s="176">
        <v>2947</v>
      </c>
      <c r="P116" s="176">
        <v>3307</v>
      </c>
      <c r="Q116" s="176">
        <v>271</v>
      </c>
      <c r="R116" s="176">
        <v>22</v>
      </c>
      <c r="S116" s="176">
        <v>50</v>
      </c>
      <c r="T116" s="65">
        <v>50</v>
      </c>
      <c r="U116" s="65">
        <v>50</v>
      </c>
      <c r="V116" s="65">
        <v>50</v>
      </c>
      <c r="W116" s="65">
        <v>0</v>
      </c>
      <c r="X116" s="65">
        <v>0</v>
      </c>
      <c r="Y116" s="65">
        <v>0</v>
      </c>
      <c r="Z116" s="65">
        <v>0</v>
      </c>
    </row>
    <row r="117" spans="1:26" s="176" customFormat="1">
      <c r="A117" s="95">
        <v>44445</v>
      </c>
      <c r="B117" s="475">
        <v>14593</v>
      </c>
      <c r="C117" s="65"/>
      <c r="D117" s="65"/>
      <c r="E117" s="65"/>
      <c r="F117" s="65"/>
      <c r="G117" s="65"/>
      <c r="H117" s="65"/>
      <c r="K117" s="176">
        <v>2618</v>
      </c>
      <c r="L117" s="176">
        <v>1685</v>
      </c>
      <c r="M117" s="176">
        <v>1452</v>
      </c>
      <c r="N117" s="176">
        <v>2091</v>
      </c>
      <c r="O117" s="176">
        <v>2947</v>
      </c>
      <c r="P117" s="176">
        <v>3307</v>
      </c>
      <c r="Q117" s="176">
        <v>271</v>
      </c>
      <c r="R117" s="176">
        <v>22</v>
      </c>
      <c r="S117" s="176">
        <v>50</v>
      </c>
      <c r="T117" s="65">
        <v>50</v>
      </c>
      <c r="U117" s="65">
        <v>50</v>
      </c>
      <c r="V117" s="65">
        <v>50</v>
      </c>
      <c r="W117" s="65">
        <v>0</v>
      </c>
      <c r="X117" s="65">
        <v>0</v>
      </c>
      <c r="Y117" s="65">
        <v>0</v>
      </c>
      <c r="Z117" s="65">
        <v>0</v>
      </c>
    </row>
    <row r="118" spans="1:26" s="189" customFormat="1">
      <c r="A118" s="103">
        <v>44446</v>
      </c>
      <c r="B118" s="476"/>
      <c r="C118" s="244"/>
      <c r="D118" s="244"/>
      <c r="E118" s="244"/>
      <c r="F118" s="244"/>
      <c r="G118" s="244"/>
      <c r="H118" s="244"/>
      <c r="K118" s="189">
        <v>2618</v>
      </c>
      <c r="L118" s="189">
        <v>1685</v>
      </c>
      <c r="M118" s="189">
        <v>1452</v>
      </c>
      <c r="N118" s="189">
        <v>2091</v>
      </c>
      <c r="O118" s="189">
        <v>2947</v>
      </c>
      <c r="P118" s="189">
        <v>3307</v>
      </c>
      <c r="Q118" s="189">
        <v>271</v>
      </c>
      <c r="R118" s="189">
        <v>22</v>
      </c>
      <c r="S118" s="189">
        <v>50</v>
      </c>
      <c r="T118" s="244">
        <v>50</v>
      </c>
      <c r="U118" s="244">
        <v>50</v>
      </c>
      <c r="V118" s="244">
        <v>50</v>
      </c>
      <c r="W118" s="244"/>
      <c r="X118" s="244"/>
      <c r="Y118" s="244"/>
      <c r="Z118" s="244"/>
    </row>
    <row r="119" spans="1:26">
      <c r="A119" s="95">
        <v>44447</v>
      </c>
      <c r="B119" s="63">
        <v>14241</v>
      </c>
      <c r="C119" s="29"/>
      <c r="D119" s="29"/>
      <c r="E119" s="29"/>
      <c r="F119" s="29"/>
      <c r="G119" s="29"/>
      <c r="H119" s="29"/>
      <c r="I119" s="29"/>
      <c r="J119" s="29"/>
      <c r="K119" s="29">
        <v>2619</v>
      </c>
      <c r="L119" s="29">
        <v>1685</v>
      </c>
      <c r="M119" s="29">
        <v>1422</v>
      </c>
      <c r="N119" s="29">
        <v>2067</v>
      </c>
      <c r="O119" s="29">
        <v>2795</v>
      </c>
      <c r="P119" s="29">
        <v>3170</v>
      </c>
      <c r="Q119" s="29">
        <v>261</v>
      </c>
      <c r="R119" s="29">
        <v>22</v>
      </c>
      <c r="S119" s="29">
        <v>50</v>
      </c>
      <c r="T119" s="29">
        <v>50</v>
      </c>
      <c r="U119" s="29">
        <v>50</v>
      </c>
      <c r="V119" s="29">
        <v>50</v>
      </c>
      <c r="W119" s="29">
        <v>0</v>
      </c>
      <c r="X119" s="29">
        <v>0</v>
      </c>
      <c r="Y119" s="29">
        <v>0</v>
      </c>
      <c r="Z119" s="29">
        <v>0</v>
      </c>
    </row>
    <row r="120" spans="1:26">
      <c r="A120" s="95">
        <v>44448</v>
      </c>
      <c r="B120" s="63">
        <v>13996</v>
      </c>
      <c r="C120" s="29"/>
      <c r="D120" s="29"/>
      <c r="E120" s="29"/>
      <c r="F120" s="29"/>
      <c r="G120" s="29"/>
      <c r="H120" s="29"/>
      <c r="I120" s="29"/>
      <c r="J120" s="29"/>
      <c r="K120" s="29">
        <v>2619</v>
      </c>
      <c r="L120" s="29">
        <v>1700</v>
      </c>
      <c r="M120" s="29">
        <v>1392</v>
      </c>
      <c r="N120" s="29">
        <v>2065</v>
      </c>
      <c r="O120" s="29">
        <v>2685</v>
      </c>
      <c r="P120" s="29">
        <v>3087</v>
      </c>
      <c r="Q120" s="29">
        <v>226</v>
      </c>
      <c r="R120" s="29">
        <v>22</v>
      </c>
      <c r="S120" s="29">
        <v>50</v>
      </c>
      <c r="T120" s="29">
        <v>50</v>
      </c>
      <c r="U120" s="29">
        <v>50</v>
      </c>
      <c r="V120" s="29">
        <v>50</v>
      </c>
      <c r="W120" s="29">
        <v>0</v>
      </c>
      <c r="X120" s="29">
        <v>0</v>
      </c>
      <c r="Y120" s="29">
        <v>0</v>
      </c>
      <c r="Z120" s="29">
        <v>0</v>
      </c>
    </row>
    <row r="121" spans="1:26">
      <c r="A121" s="95">
        <v>44449</v>
      </c>
      <c r="B121" s="63">
        <v>13952</v>
      </c>
      <c r="C121" s="29"/>
      <c r="D121" s="29"/>
      <c r="E121" s="29"/>
      <c r="F121" s="29"/>
      <c r="G121" s="29"/>
      <c r="H121" s="29"/>
      <c r="I121" s="29"/>
      <c r="J121" s="29"/>
      <c r="K121" s="29">
        <v>2619</v>
      </c>
      <c r="L121" s="29">
        <v>1700</v>
      </c>
      <c r="M121" s="29">
        <v>1348</v>
      </c>
      <c r="N121" s="29">
        <v>2105</v>
      </c>
      <c r="O121" s="29">
        <v>2675</v>
      </c>
      <c r="P121" s="29">
        <v>3078</v>
      </c>
      <c r="Q121" s="29">
        <v>205</v>
      </c>
      <c r="R121" s="29">
        <v>22</v>
      </c>
      <c r="S121" s="29">
        <v>50</v>
      </c>
      <c r="T121" s="29">
        <v>50</v>
      </c>
      <c r="U121" s="29">
        <v>50</v>
      </c>
      <c r="V121" s="29">
        <v>50</v>
      </c>
      <c r="W121" s="29">
        <v>0</v>
      </c>
      <c r="X121" s="29">
        <v>0</v>
      </c>
      <c r="Y121" s="29">
        <v>0</v>
      </c>
      <c r="Z121" s="29">
        <v>0</v>
      </c>
    </row>
    <row r="122" spans="1:26">
      <c r="A122" s="95">
        <v>44452</v>
      </c>
      <c r="B122" s="63">
        <v>13996</v>
      </c>
      <c r="C122" s="29"/>
      <c r="D122" s="29"/>
      <c r="E122" s="29"/>
      <c r="F122" s="29"/>
      <c r="G122" s="29"/>
      <c r="H122" s="29"/>
      <c r="I122" s="29"/>
      <c r="J122" s="29"/>
      <c r="K122" s="29">
        <v>2619</v>
      </c>
      <c r="L122" s="29">
        <v>1710</v>
      </c>
      <c r="M122" s="29">
        <v>1393</v>
      </c>
      <c r="N122" s="29">
        <v>2105</v>
      </c>
      <c r="O122" s="29">
        <v>2669</v>
      </c>
      <c r="P122" s="29">
        <v>3073</v>
      </c>
      <c r="Q122" s="29">
        <v>205</v>
      </c>
      <c r="R122" s="29">
        <v>22</v>
      </c>
      <c r="S122" s="29">
        <v>50</v>
      </c>
      <c r="T122" s="29">
        <v>50</v>
      </c>
      <c r="U122" s="29">
        <v>50</v>
      </c>
      <c r="V122" s="29">
        <v>50</v>
      </c>
      <c r="W122" s="29">
        <v>0</v>
      </c>
      <c r="X122" s="29">
        <v>0</v>
      </c>
      <c r="Y122" s="29">
        <v>0</v>
      </c>
      <c r="Z122" s="29">
        <v>0</v>
      </c>
    </row>
    <row r="123" spans="1:26">
      <c r="A123" s="95">
        <v>44453</v>
      </c>
      <c r="B123" s="63">
        <v>13934</v>
      </c>
      <c r="C123" s="29"/>
      <c r="D123" s="29"/>
      <c r="E123" s="29"/>
      <c r="F123" s="29"/>
      <c r="G123" s="29"/>
      <c r="H123" s="29"/>
      <c r="I123" s="29"/>
      <c r="J123" s="29"/>
      <c r="K123" s="29">
        <v>2628</v>
      </c>
      <c r="L123" s="29">
        <v>1703</v>
      </c>
      <c r="M123" s="29">
        <v>1423</v>
      </c>
      <c r="N123" s="29">
        <v>2005</v>
      </c>
      <c r="O123" s="29">
        <v>2669</v>
      </c>
      <c r="P123" s="29">
        <v>3062</v>
      </c>
      <c r="Q123" s="29">
        <v>222</v>
      </c>
      <c r="R123" s="29">
        <v>22</v>
      </c>
      <c r="S123" s="29">
        <v>50</v>
      </c>
      <c r="T123" s="29">
        <v>50</v>
      </c>
      <c r="U123" s="29">
        <v>50</v>
      </c>
      <c r="V123" s="29">
        <v>50</v>
      </c>
      <c r="W123" s="29">
        <v>0</v>
      </c>
      <c r="X123" s="29">
        <v>0</v>
      </c>
      <c r="Y123" s="29">
        <v>0</v>
      </c>
      <c r="Z123" s="29">
        <v>0</v>
      </c>
    </row>
    <row r="124" spans="1:26">
      <c r="A124" s="95">
        <v>44454</v>
      </c>
      <c r="B124" s="63">
        <v>13958</v>
      </c>
      <c r="C124" s="29"/>
      <c r="D124" s="29"/>
      <c r="E124" s="29"/>
      <c r="F124" s="29"/>
      <c r="G124" s="29"/>
      <c r="H124" s="29"/>
      <c r="I124" s="29"/>
      <c r="J124" s="29"/>
      <c r="K124" s="29">
        <v>2628</v>
      </c>
      <c r="L124" s="29">
        <v>1757</v>
      </c>
      <c r="M124" s="29">
        <v>1438</v>
      </c>
      <c r="N124" s="29">
        <v>1990</v>
      </c>
      <c r="O124" s="29">
        <v>2649</v>
      </c>
      <c r="P124" s="29">
        <v>3049</v>
      </c>
      <c r="Q124" s="29">
        <v>225</v>
      </c>
      <c r="R124" s="29">
        <v>22</v>
      </c>
      <c r="S124" s="29">
        <v>50</v>
      </c>
      <c r="T124" s="29">
        <v>50</v>
      </c>
      <c r="U124" s="29">
        <v>50</v>
      </c>
      <c r="V124" s="29">
        <v>50</v>
      </c>
      <c r="W124" s="29">
        <v>0</v>
      </c>
      <c r="X124" s="29">
        <v>0</v>
      </c>
      <c r="Y124" s="29">
        <v>0</v>
      </c>
      <c r="Z124" s="29">
        <v>0</v>
      </c>
    </row>
    <row r="125" spans="1:26">
      <c r="A125" s="95">
        <v>44455</v>
      </c>
      <c r="B125" s="63">
        <v>13695</v>
      </c>
      <c r="C125" s="29"/>
      <c r="D125" s="29"/>
      <c r="E125" s="29"/>
      <c r="F125" s="29"/>
      <c r="G125" s="29"/>
      <c r="H125" s="29"/>
      <c r="I125" s="29"/>
      <c r="J125" s="29"/>
      <c r="K125" s="29">
        <v>2628</v>
      </c>
      <c r="L125" s="29">
        <v>1757</v>
      </c>
      <c r="M125" s="29">
        <v>1438</v>
      </c>
      <c r="N125" s="29">
        <v>1990</v>
      </c>
      <c r="O125" s="29">
        <v>2474</v>
      </c>
      <c r="P125" s="29">
        <v>2932</v>
      </c>
      <c r="Q125" s="29">
        <v>254</v>
      </c>
      <c r="R125" s="29">
        <v>22</v>
      </c>
      <c r="S125" s="29">
        <v>50</v>
      </c>
      <c r="T125" s="29">
        <v>50</v>
      </c>
      <c r="U125" s="29">
        <v>50</v>
      </c>
      <c r="V125" s="29">
        <v>50</v>
      </c>
      <c r="W125" s="29">
        <v>0</v>
      </c>
      <c r="X125" s="29">
        <v>0</v>
      </c>
      <c r="Y125" s="29">
        <v>0</v>
      </c>
      <c r="Z125" s="29">
        <v>0</v>
      </c>
    </row>
    <row r="126" spans="1:26">
      <c r="A126" s="95">
        <v>44456</v>
      </c>
      <c r="B126" s="63">
        <v>13695</v>
      </c>
      <c r="C126" s="29"/>
      <c r="D126" s="29"/>
      <c r="E126" s="29"/>
      <c r="F126" s="29"/>
      <c r="G126" s="29"/>
      <c r="H126" s="29"/>
      <c r="I126" s="29"/>
      <c r="J126" s="29"/>
      <c r="K126" s="29">
        <v>2628</v>
      </c>
      <c r="L126" s="29">
        <v>1757</v>
      </c>
      <c r="M126" s="29">
        <v>1438</v>
      </c>
      <c r="N126" s="29">
        <v>1990</v>
      </c>
      <c r="O126" s="29">
        <v>2474</v>
      </c>
      <c r="P126" s="29">
        <v>2932</v>
      </c>
      <c r="Q126" s="29">
        <v>254</v>
      </c>
      <c r="R126" s="29">
        <v>22</v>
      </c>
      <c r="S126" s="29">
        <v>50</v>
      </c>
      <c r="T126" s="29">
        <v>50</v>
      </c>
      <c r="U126" s="29">
        <v>50</v>
      </c>
      <c r="V126" s="29">
        <v>50</v>
      </c>
      <c r="W126" s="29">
        <v>0</v>
      </c>
      <c r="X126" s="29">
        <v>0</v>
      </c>
      <c r="Y126" s="29">
        <v>0</v>
      </c>
      <c r="Z126" s="29">
        <v>0</v>
      </c>
    </row>
    <row r="127" spans="1:26">
      <c r="A127" s="95">
        <v>44459</v>
      </c>
      <c r="B127" s="63">
        <v>13676</v>
      </c>
      <c r="C127" s="29"/>
      <c r="D127" s="29"/>
      <c r="E127" s="29"/>
      <c r="F127" s="29"/>
      <c r="G127" s="29"/>
      <c r="H127" s="29"/>
      <c r="I127" s="29"/>
      <c r="J127" s="29"/>
      <c r="K127" s="29">
        <v>2599</v>
      </c>
      <c r="L127" s="29">
        <v>1757</v>
      </c>
      <c r="M127" s="29">
        <v>1447</v>
      </c>
      <c r="N127" s="29">
        <v>2019</v>
      </c>
      <c r="O127" s="29">
        <v>2390</v>
      </c>
      <c r="P127" s="29">
        <v>2896</v>
      </c>
      <c r="Q127" s="29">
        <v>346</v>
      </c>
      <c r="R127" s="29">
        <v>22</v>
      </c>
      <c r="S127" s="29">
        <v>50</v>
      </c>
      <c r="T127" s="29">
        <v>50</v>
      </c>
      <c r="U127" s="29">
        <v>50</v>
      </c>
      <c r="V127" s="29">
        <v>50</v>
      </c>
      <c r="W127" s="29">
        <v>0</v>
      </c>
      <c r="X127" s="29">
        <v>0</v>
      </c>
      <c r="Y127" s="29">
        <v>0</v>
      </c>
      <c r="Z127" s="29">
        <v>0</v>
      </c>
    </row>
    <row r="128" spans="1:26">
      <c r="A128" s="95">
        <v>44460</v>
      </c>
      <c r="B128" s="63">
        <v>13752</v>
      </c>
      <c r="C128" s="29"/>
      <c r="D128" s="29"/>
      <c r="E128" s="29"/>
      <c r="F128" s="29"/>
      <c r="G128" s="29"/>
      <c r="H128" s="29"/>
      <c r="I128" s="29"/>
      <c r="J128" s="29"/>
      <c r="K128" s="29">
        <v>2571</v>
      </c>
      <c r="L128" s="29">
        <v>1757</v>
      </c>
      <c r="M128" s="29">
        <v>1447</v>
      </c>
      <c r="N128" s="29">
        <v>2109</v>
      </c>
      <c r="O128" s="29">
        <v>2390</v>
      </c>
      <c r="P128" s="29">
        <v>2896</v>
      </c>
      <c r="Q128" s="29">
        <v>360</v>
      </c>
      <c r="R128" s="29">
        <v>22</v>
      </c>
      <c r="S128" s="29">
        <v>50</v>
      </c>
      <c r="T128" s="29">
        <v>50</v>
      </c>
      <c r="U128" s="29">
        <v>50</v>
      </c>
      <c r="V128" s="29">
        <v>50</v>
      </c>
      <c r="W128" s="29">
        <v>0</v>
      </c>
      <c r="X128" s="29">
        <v>0</v>
      </c>
      <c r="Y128" s="29">
        <v>0</v>
      </c>
      <c r="Z128" s="29">
        <v>0</v>
      </c>
    </row>
    <row r="129" spans="1:26">
      <c r="A129" s="95">
        <v>44461</v>
      </c>
      <c r="B129" s="63">
        <v>13701</v>
      </c>
      <c r="C129" s="29"/>
      <c r="D129" s="29"/>
      <c r="E129" s="29"/>
      <c r="F129" s="29"/>
      <c r="G129" s="29"/>
      <c r="H129" s="29"/>
      <c r="I129" s="29"/>
      <c r="J129" s="29"/>
      <c r="K129" s="29">
        <v>2540</v>
      </c>
      <c r="L129" s="29">
        <v>1737</v>
      </c>
      <c r="M129" s="29">
        <v>1458</v>
      </c>
      <c r="N129" s="29">
        <v>2139</v>
      </c>
      <c r="O129" s="29">
        <v>2339</v>
      </c>
      <c r="P129" s="29">
        <v>2821</v>
      </c>
      <c r="Q129" s="29">
        <v>420</v>
      </c>
      <c r="R129" s="29">
        <v>47</v>
      </c>
      <c r="S129" s="29">
        <v>50</v>
      </c>
      <c r="T129" s="29">
        <v>50</v>
      </c>
      <c r="U129" s="29">
        <v>50</v>
      </c>
      <c r="V129" s="29">
        <v>50</v>
      </c>
      <c r="W129" s="29">
        <v>0</v>
      </c>
      <c r="X129" s="29">
        <v>0</v>
      </c>
      <c r="Y129" s="29">
        <v>0</v>
      </c>
      <c r="Z129" s="29">
        <v>0</v>
      </c>
    </row>
    <row r="130" spans="1:26">
      <c r="A130" s="95">
        <v>44462</v>
      </c>
      <c r="B130" s="63">
        <v>13701</v>
      </c>
      <c r="C130" s="29"/>
      <c r="D130" s="29"/>
      <c r="E130" s="29"/>
      <c r="F130" s="29"/>
      <c r="G130" s="29"/>
      <c r="H130" s="29"/>
      <c r="I130" s="29"/>
      <c r="J130" s="29"/>
      <c r="K130" s="29">
        <v>2540</v>
      </c>
      <c r="L130" s="29">
        <v>1737</v>
      </c>
      <c r="M130" s="29">
        <v>1458</v>
      </c>
      <c r="N130" s="29">
        <v>2139</v>
      </c>
      <c r="O130" s="29">
        <v>2339</v>
      </c>
      <c r="P130" s="29">
        <v>2821</v>
      </c>
      <c r="Q130" s="29">
        <v>420</v>
      </c>
      <c r="R130" s="29">
        <v>47</v>
      </c>
      <c r="S130" s="29">
        <v>50</v>
      </c>
      <c r="T130" s="29">
        <v>50</v>
      </c>
      <c r="U130" s="29">
        <v>50</v>
      </c>
      <c r="V130" s="29">
        <v>50</v>
      </c>
      <c r="W130" s="29">
        <v>0</v>
      </c>
      <c r="X130" s="29">
        <v>0</v>
      </c>
      <c r="Y130" s="29">
        <v>0</v>
      </c>
      <c r="Z130" s="29">
        <v>0</v>
      </c>
    </row>
    <row r="131" spans="1:26">
      <c r="A131" s="95">
        <v>44463</v>
      </c>
      <c r="B131" s="63">
        <v>13701</v>
      </c>
      <c r="C131" s="29"/>
      <c r="D131" s="29"/>
      <c r="E131" s="29"/>
      <c r="F131" s="29"/>
      <c r="G131" s="29"/>
      <c r="H131" s="29"/>
      <c r="I131" s="29"/>
      <c r="J131" s="29"/>
      <c r="K131" s="29">
        <v>2540</v>
      </c>
      <c r="L131" s="29">
        <v>1737</v>
      </c>
      <c r="M131" s="29">
        <v>1458</v>
      </c>
      <c r="N131" s="29">
        <v>2139</v>
      </c>
      <c r="O131" s="29">
        <v>2339</v>
      </c>
      <c r="P131" s="29">
        <v>2821</v>
      </c>
      <c r="Q131" s="29">
        <v>420</v>
      </c>
      <c r="R131" s="29">
        <v>47</v>
      </c>
      <c r="S131" s="29">
        <v>50</v>
      </c>
      <c r="T131" s="29">
        <v>50</v>
      </c>
      <c r="U131" s="29">
        <v>50</v>
      </c>
      <c r="V131" s="29">
        <v>50</v>
      </c>
      <c r="W131" s="29">
        <v>0</v>
      </c>
      <c r="X131" s="29">
        <v>0</v>
      </c>
      <c r="Y131" s="29">
        <v>0</v>
      </c>
      <c r="Z131" s="29">
        <v>0</v>
      </c>
    </row>
    <row r="132" spans="1:26">
      <c r="A132" s="95">
        <v>44466</v>
      </c>
      <c r="B132" s="63">
        <v>13777</v>
      </c>
      <c r="C132" s="29"/>
      <c r="D132" s="29"/>
      <c r="E132" s="29"/>
      <c r="F132" s="29"/>
      <c r="G132" s="29"/>
      <c r="H132" s="29"/>
      <c r="I132" s="29"/>
      <c r="J132" s="29"/>
      <c r="K132" s="29">
        <v>2540</v>
      </c>
      <c r="L132" s="29">
        <v>1737</v>
      </c>
      <c r="M132" s="29">
        <v>1468</v>
      </c>
      <c r="N132" s="29">
        <v>2205</v>
      </c>
      <c r="O132" s="29">
        <v>2339</v>
      </c>
      <c r="P132" s="29">
        <v>2821</v>
      </c>
      <c r="Q132" s="29">
        <v>420</v>
      </c>
      <c r="R132" s="29">
        <v>47</v>
      </c>
      <c r="S132" s="29">
        <v>50</v>
      </c>
      <c r="T132" s="29">
        <v>50</v>
      </c>
      <c r="U132" s="29">
        <v>50</v>
      </c>
      <c r="V132" s="29">
        <v>50</v>
      </c>
      <c r="W132" s="29">
        <v>0</v>
      </c>
      <c r="X132" s="29">
        <v>0</v>
      </c>
      <c r="Y132" s="29">
        <v>0</v>
      </c>
      <c r="Z132" s="29">
        <v>0</v>
      </c>
    </row>
    <row r="133" spans="1:26">
      <c r="A133" s="95">
        <v>44467</v>
      </c>
      <c r="B133" s="63">
        <v>13741</v>
      </c>
      <c r="C133" s="29"/>
      <c r="D133" s="29"/>
      <c r="E133" s="29"/>
      <c r="F133" s="29"/>
      <c r="G133" s="29"/>
      <c r="H133" s="29"/>
      <c r="I133" s="29"/>
      <c r="J133" s="29"/>
      <c r="K133" s="29">
        <v>2540</v>
      </c>
      <c r="L133" s="29">
        <v>1732</v>
      </c>
      <c r="M133" s="29">
        <v>1445</v>
      </c>
      <c r="N133" s="29">
        <v>2195</v>
      </c>
      <c r="O133" s="29">
        <v>2341</v>
      </c>
      <c r="P133" s="29">
        <v>2821</v>
      </c>
      <c r="Q133" s="29">
        <v>420</v>
      </c>
      <c r="R133" s="29">
        <v>47</v>
      </c>
      <c r="S133" s="29">
        <v>50</v>
      </c>
      <c r="T133" s="29">
        <v>50</v>
      </c>
      <c r="U133" s="29">
        <v>50</v>
      </c>
      <c r="V133" s="29">
        <v>50</v>
      </c>
      <c r="W133" s="29">
        <v>0</v>
      </c>
      <c r="X133" s="29">
        <v>0</v>
      </c>
      <c r="Y133" s="29">
        <v>0</v>
      </c>
      <c r="Z133" s="29">
        <v>0</v>
      </c>
    </row>
    <row r="134" spans="1:26">
      <c r="A134" s="95">
        <v>44468</v>
      </c>
      <c r="B134" s="63">
        <v>13973</v>
      </c>
      <c r="C134" s="29"/>
      <c r="D134" s="29"/>
      <c r="E134" s="29"/>
      <c r="F134" s="29"/>
      <c r="G134" s="29"/>
      <c r="H134" s="29"/>
      <c r="I134" s="29"/>
      <c r="J134" s="29"/>
      <c r="K134" s="29">
        <v>2540</v>
      </c>
      <c r="L134" s="29">
        <v>1781</v>
      </c>
      <c r="M134" s="29">
        <v>1483</v>
      </c>
      <c r="N134" s="29">
        <v>2195</v>
      </c>
      <c r="O134" s="29">
        <v>2341</v>
      </c>
      <c r="P134" s="29">
        <v>2821</v>
      </c>
      <c r="Q134" s="29">
        <v>445</v>
      </c>
      <c r="R134" s="29">
        <v>67</v>
      </c>
      <c r="S134" s="29">
        <v>70</v>
      </c>
      <c r="T134" s="29">
        <v>90</v>
      </c>
      <c r="U134" s="29">
        <v>70</v>
      </c>
      <c r="V134" s="29">
        <v>70</v>
      </c>
      <c r="W134" s="29">
        <v>0</v>
      </c>
      <c r="X134" s="29">
        <v>0</v>
      </c>
      <c r="Y134" s="29">
        <v>0</v>
      </c>
      <c r="Z134" s="29">
        <v>0</v>
      </c>
    </row>
    <row r="135" spans="1:26">
      <c r="A135" s="95">
        <v>44469</v>
      </c>
      <c r="B135" s="63">
        <v>14032</v>
      </c>
      <c r="C135" s="29"/>
      <c r="D135" s="29"/>
      <c r="E135" s="29"/>
      <c r="F135" s="29"/>
      <c r="G135" s="29"/>
      <c r="H135" s="29"/>
      <c r="I135" s="29"/>
      <c r="J135" s="29"/>
      <c r="K135" s="29">
        <v>2540</v>
      </c>
      <c r="L135" s="29">
        <v>1818</v>
      </c>
      <c r="M135" s="29">
        <v>1583</v>
      </c>
      <c r="N135" s="29">
        <v>2125</v>
      </c>
      <c r="O135" s="29">
        <v>2333</v>
      </c>
      <c r="P135" s="29">
        <v>2821</v>
      </c>
      <c r="Q135" s="29">
        <v>445</v>
      </c>
      <c r="R135" s="29">
        <v>67</v>
      </c>
      <c r="S135" s="29">
        <v>70</v>
      </c>
      <c r="T135" s="29">
        <v>90</v>
      </c>
      <c r="U135" s="29">
        <v>70</v>
      </c>
      <c r="V135" s="29">
        <v>70</v>
      </c>
      <c r="W135" s="29">
        <v>0</v>
      </c>
      <c r="X135" s="29">
        <v>0</v>
      </c>
      <c r="Y135" s="29">
        <v>0</v>
      </c>
      <c r="Z135" s="29">
        <v>0</v>
      </c>
    </row>
    <row r="136" spans="1:26">
      <c r="A136" s="95">
        <v>44470</v>
      </c>
      <c r="B136" s="63">
        <v>11492</v>
      </c>
      <c r="C136" s="29"/>
      <c r="D136" s="29"/>
      <c r="E136" s="29"/>
      <c r="F136" s="29"/>
      <c r="G136" s="29"/>
      <c r="H136" s="29"/>
      <c r="I136" s="29"/>
      <c r="J136" s="29"/>
      <c r="K136" s="29"/>
      <c r="L136" s="29">
        <v>1818</v>
      </c>
      <c r="M136" s="29">
        <v>1583</v>
      </c>
      <c r="N136" s="29">
        <v>2125</v>
      </c>
      <c r="O136" s="29">
        <v>2333</v>
      </c>
      <c r="P136" s="29">
        <v>2821</v>
      </c>
      <c r="Q136" s="29">
        <v>445</v>
      </c>
      <c r="R136" s="29">
        <v>67</v>
      </c>
      <c r="S136" s="29">
        <v>70</v>
      </c>
      <c r="T136" s="29">
        <v>90</v>
      </c>
      <c r="U136" s="29">
        <v>70</v>
      </c>
      <c r="V136" s="29">
        <v>70</v>
      </c>
      <c r="W136" s="29">
        <v>0</v>
      </c>
      <c r="X136" s="29">
        <v>0</v>
      </c>
      <c r="Y136" s="29">
        <v>0</v>
      </c>
      <c r="Z136" s="29">
        <v>0</v>
      </c>
    </row>
    <row r="137" spans="1:26">
      <c r="A137" s="95">
        <v>44473</v>
      </c>
      <c r="B137" s="63">
        <v>11606</v>
      </c>
      <c r="C137" s="29"/>
      <c r="D137" s="29"/>
      <c r="E137" s="29"/>
      <c r="F137" s="29"/>
      <c r="G137" s="29"/>
      <c r="H137" s="29"/>
      <c r="I137" s="29"/>
      <c r="J137" s="29"/>
      <c r="K137" s="29"/>
      <c r="L137" s="29">
        <v>1855</v>
      </c>
      <c r="M137" s="29">
        <v>1586</v>
      </c>
      <c r="N137" s="29">
        <v>2086</v>
      </c>
      <c r="O137" s="29">
        <v>2282</v>
      </c>
      <c r="P137" s="29">
        <v>2811</v>
      </c>
      <c r="Q137" s="29">
        <v>470</v>
      </c>
      <c r="R137" s="29">
        <v>92</v>
      </c>
      <c r="S137" s="29">
        <v>95</v>
      </c>
      <c r="T137" s="29">
        <v>115</v>
      </c>
      <c r="U137" s="29">
        <v>119</v>
      </c>
      <c r="V137" s="29">
        <v>95</v>
      </c>
      <c r="W137" s="29">
        <v>0</v>
      </c>
      <c r="X137" s="29">
        <v>0</v>
      </c>
      <c r="Y137" s="29">
        <v>0</v>
      </c>
      <c r="Z137" s="29">
        <v>0</v>
      </c>
    </row>
    <row r="138" spans="1:26">
      <c r="A138" s="95">
        <v>44474</v>
      </c>
      <c r="B138" s="63">
        <v>11618</v>
      </c>
      <c r="C138" s="29"/>
      <c r="D138" s="29"/>
      <c r="E138" s="29"/>
      <c r="F138" s="29"/>
      <c r="G138" s="29"/>
      <c r="H138" s="29"/>
      <c r="I138" s="29"/>
      <c r="J138" s="29"/>
      <c r="K138" s="29"/>
      <c r="L138" s="29">
        <v>1855</v>
      </c>
      <c r="M138" s="29">
        <v>1586</v>
      </c>
      <c r="N138" s="29">
        <v>2081</v>
      </c>
      <c r="O138" s="29">
        <v>2264</v>
      </c>
      <c r="P138" s="29">
        <v>2796</v>
      </c>
      <c r="Q138" s="29">
        <v>470</v>
      </c>
      <c r="R138" s="29">
        <v>92</v>
      </c>
      <c r="S138" s="29">
        <v>105</v>
      </c>
      <c r="T138" s="29">
        <v>125</v>
      </c>
      <c r="U138" s="29">
        <v>129</v>
      </c>
      <c r="V138" s="29">
        <v>105</v>
      </c>
      <c r="W138" s="29">
        <v>10</v>
      </c>
      <c r="X138" s="29">
        <v>0</v>
      </c>
      <c r="Y138" s="29">
        <v>0</v>
      </c>
      <c r="Z138" s="29">
        <v>0</v>
      </c>
    </row>
    <row r="139" spans="1:26">
      <c r="A139" s="95">
        <v>44475</v>
      </c>
      <c r="B139" s="63">
        <v>11608</v>
      </c>
      <c r="C139" s="29"/>
      <c r="D139" s="29"/>
      <c r="E139" s="29"/>
      <c r="F139" s="29"/>
      <c r="G139" s="29"/>
      <c r="H139" s="29"/>
      <c r="I139" s="29"/>
      <c r="J139" s="29"/>
      <c r="K139" s="29"/>
      <c r="L139" s="29">
        <v>1865</v>
      </c>
      <c r="M139" s="29">
        <v>1586</v>
      </c>
      <c r="N139" s="29">
        <v>2081</v>
      </c>
      <c r="O139" s="29">
        <v>2264</v>
      </c>
      <c r="P139" s="29">
        <v>2796</v>
      </c>
      <c r="Q139" s="29">
        <v>450</v>
      </c>
      <c r="R139" s="29">
        <v>92</v>
      </c>
      <c r="S139" s="29">
        <v>105</v>
      </c>
      <c r="T139" s="29">
        <v>125</v>
      </c>
      <c r="U139" s="29">
        <v>129</v>
      </c>
      <c r="V139" s="29">
        <v>105</v>
      </c>
      <c r="W139" s="29">
        <v>10</v>
      </c>
      <c r="X139" s="29">
        <v>0</v>
      </c>
      <c r="Y139" s="29">
        <v>0</v>
      </c>
      <c r="Z139" s="29">
        <v>0</v>
      </c>
    </row>
    <row r="140" spans="1:26">
      <c r="A140" s="95">
        <v>44476</v>
      </c>
      <c r="B140" s="63">
        <v>11608</v>
      </c>
      <c r="C140" s="29"/>
      <c r="D140" s="29"/>
      <c r="E140" s="29"/>
      <c r="F140" s="29"/>
      <c r="G140" s="29"/>
      <c r="H140" s="29"/>
      <c r="I140" s="29"/>
      <c r="J140" s="29"/>
      <c r="K140" s="29"/>
      <c r="L140" s="29">
        <v>1865</v>
      </c>
      <c r="M140" s="29">
        <v>1586</v>
      </c>
      <c r="N140" s="29">
        <v>2081</v>
      </c>
      <c r="O140" s="29">
        <v>2264</v>
      </c>
      <c r="P140" s="29">
        <v>2796</v>
      </c>
      <c r="Q140" s="29">
        <v>450</v>
      </c>
      <c r="R140" s="29">
        <v>92</v>
      </c>
      <c r="S140" s="29">
        <v>105</v>
      </c>
      <c r="T140" s="29">
        <v>125</v>
      </c>
      <c r="U140" s="29">
        <v>129</v>
      </c>
      <c r="V140" s="29">
        <v>105</v>
      </c>
      <c r="W140" s="29">
        <v>10</v>
      </c>
      <c r="X140" s="29">
        <v>0</v>
      </c>
      <c r="Y140" s="29">
        <v>0</v>
      </c>
      <c r="Z140" s="29">
        <v>0</v>
      </c>
    </row>
    <row r="141" spans="1:26">
      <c r="A141" s="95">
        <v>44477</v>
      </c>
      <c r="B141" s="63">
        <v>11638</v>
      </c>
      <c r="C141" s="29"/>
      <c r="D141" s="29"/>
      <c r="E141" s="29"/>
      <c r="F141" s="29"/>
      <c r="G141" s="29"/>
      <c r="H141" s="29"/>
      <c r="I141" s="29"/>
      <c r="J141" s="29"/>
      <c r="K141" s="29"/>
      <c r="L141" s="29">
        <v>1981</v>
      </c>
      <c r="M141" s="29">
        <v>1576</v>
      </c>
      <c r="N141" s="29">
        <v>2055</v>
      </c>
      <c r="O141" s="29">
        <v>2234</v>
      </c>
      <c r="P141" s="29">
        <v>2776</v>
      </c>
      <c r="Q141" s="29">
        <v>450</v>
      </c>
      <c r="R141" s="29">
        <v>92</v>
      </c>
      <c r="S141" s="29">
        <v>105</v>
      </c>
      <c r="T141" s="29">
        <v>125</v>
      </c>
      <c r="U141" s="29">
        <v>129</v>
      </c>
      <c r="V141" s="29">
        <v>105</v>
      </c>
      <c r="W141" s="29">
        <v>10</v>
      </c>
      <c r="X141" s="29">
        <v>0</v>
      </c>
      <c r="Y141" s="29">
        <v>0</v>
      </c>
      <c r="Z141" s="29">
        <v>0</v>
      </c>
    </row>
    <row r="142" spans="1:26">
      <c r="A142" s="95">
        <v>44480</v>
      </c>
      <c r="B142" s="63">
        <v>11638</v>
      </c>
      <c r="C142" s="29"/>
      <c r="D142" s="29"/>
      <c r="E142" s="29"/>
      <c r="F142" s="29"/>
      <c r="G142" s="29"/>
      <c r="H142" s="29"/>
      <c r="I142" s="29"/>
      <c r="J142" s="29"/>
      <c r="K142" s="29"/>
      <c r="L142" s="29">
        <v>1981</v>
      </c>
      <c r="M142" s="29">
        <v>1576</v>
      </c>
      <c r="N142" s="29">
        <v>2055</v>
      </c>
      <c r="O142" s="29">
        <v>2234</v>
      </c>
      <c r="P142" s="29">
        <v>2776</v>
      </c>
      <c r="Q142" s="29">
        <v>450</v>
      </c>
      <c r="R142" s="29">
        <v>92</v>
      </c>
      <c r="S142" s="29">
        <v>105</v>
      </c>
      <c r="T142" s="29">
        <v>125</v>
      </c>
      <c r="U142" s="29">
        <v>129</v>
      </c>
      <c r="V142" s="29">
        <v>105</v>
      </c>
      <c r="W142" s="29">
        <v>10</v>
      </c>
      <c r="X142" s="29">
        <v>0</v>
      </c>
      <c r="Y142" s="29">
        <v>0</v>
      </c>
      <c r="Z142" s="29">
        <v>0</v>
      </c>
    </row>
    <row r="143" spans="1:26">
      <c r="A143" s="95">
        <v>44481</v>
      </c>
      <c r="C143" s="29"/>
      <c r="D143" s="29"/>
      <c r="E143" s="29"/>
      <c r="F143" s="29"/>
      <c r="G143" s="29"/>
      <c r="H143" s="29"/>
      <c r="I143" s="29"/>
      <c r="J143" s="29"/>
      <c r="K143" s="29"/>
      <c r="L143" s="244">
        <v>1981</v>
      </c>
      <c r="M143" s="244">
        <v>1576</v>
      </c>
      <c r="N143" s="244">
        <v>2055</v>
      </c>
      <c r="O143" s="244">
        <v>2234</v>
      </c>
      <c r="P143" s="244">
        <v>2776</v>
      </c>
      <c r="Q143" s="244">
        <v>450</v>
      </c>
      <c r="R143" s="244">
        <v>92</v>
      </c>
      <c r="S143" s="244">
        <v>105</v>
      </c>
      <c r="T143" s="244">
        <v>125</v>
      </c>
      <c r="U143" s="244">
        <v>129</v>
      </c>
      <c r="V143" s="244">
        <v>105</v>
      </c>
      <c r="W143" s="244">
        <v>10</v>
      </c>
      <c r="X143" s="244">
        <v>0</v>
      </c>
      <c r="Y143" s="244">
        <v>0</v>
      </c>
      <c r="Z143" s="244">
        <v>0</v>
      </c>
    </row>
    <row r="144" spans="1:26">
      <c r="A144" s="95">
        <v>44482</v>
      </c>
      <c r="B144" s="63">
        <v>11643</v>
      </c>
      <c r="C144" s="29"/>
      <c r="D144" s="29"/>
      <c r="E144" s="29"/>
      <c r="F144" s="29"/>
      <c r="G144" s="29"/>
      <c r="H144" s="29"/>
      <c r="I144" s="29"/>
      <c r="J144" s="29"/>
      <c r="K144" s="29"/>
      <c r="L144" s="29">
        <v>1951</v>
      </c>
      <c r="M144" s="29">
        <v>1606</v>
      </c>
      <c r="N144" s="29">
        <v>2110</v>
      </c>
      <c r="O144" s="29">
        <v>2209</v>
      </c>
      <c r="P144" s="29">
        <v>2751</v>
      </c>
      <c r="Q144" s="29">
        <v>450</v>
      </c>
      <c r="R144" s="29">
        <v>92</v>
      </c>
      <c r="S144" s="29">
        <v>105</v>
      </c>
      <c r="T144" s="29">
        <v>125</v>
      </c>
      <c r="U144" s="29">
        <v>129</v>
      </c>
      <c r="V144" s="29">
        <v>105</v>
      </c>
      <c r="W144" s="29">
        <v>10</v>
      </c>
      <c r="X144" s="29">
        <v>0</v>
      </c>
      <c r="Y144" s="29">
        <v>0</v>
      </c>
      <c r="Z144" s="29">
        <v>0</v>
      </c>
    </row>
    <row r="145" spans="1:26">
      <c r="A145" s="95">
        <v>44483</v>
      </c>
      <c r="B145" s="63">
        <v>11662</v>
      </c>
      <c r="C145" s="29"/>
      <c r="D145" s="29"/>
      <c r="E145" s="29"/>
      <c r="F145" s="29"/>
      <c r="G145" s="29"/>
      <c r="H145" s="29"/>
      <c r="I145" s="29"/>
      <c r="J145" s="29"/>
      <c r="K145" s="29"/>
      <c r="L145" s="29">
        <v>1951</v>
      </c>
      <c r="M145" s="29">
        <v>1608</v>
      </c>
      <c r="N145" s="29">
        <v>2135</v>
      </c>
      <c r="O145" s="29">
        <v>2184</v>
      </c>
      <c r="P145" s="29">
        <v>2716</v>
      </c>
      <c r="Q145" s="29">
        <v>500</v>
      </c>
      <c r="R145" s="29">
        <v>94</v>
      </c>
      <c r="S145" s="29">
        <v>105</v>
      </c>
      <c r="T145" s="29">
        <v>125</v>
      </c>
      <c r="U145" s="29">
        <v>129</v>
      </c>
      <c r="V145" s="29">
        <v>105</v>
      </c>
      <c r="W145" s="29">
        <v>10</v>
      </c>
      <c r="X145" s="29">
        <v>0</v>
      </c>
      <c r="Y145" s="29">
        <v>0</v>
      </c>
      <c r="Z145" s="29">
        <v>0</v>
      </c>
    </row>
    <row r="146" spans="1:26">
      <c r="A146" s="95">
        <v>44484</v>
      </c>
      <c r="B146" s="63">
        <v>11662</v>
      </c>
      <c r="C146" s="29"/>
      <c r="D146" s="29"/>
      <c r="E146" s="29"/>
      <c r="F146" s="29"/>
      <c r="G146" s="29"/>
      <c r="H146" s="29"/>
      <c r="I146" s="29"/>
      <c r="J146" s="29"/>
      <c r="K146" s="29"/>
      <c r="L146" s="29">
        <v>1951</v>
      </c>
      <c r="M146" s="29">
        <v>1608</v>
      </c>
      <c r="N146" s="29">
        <v>2135</v>
      </c>
      <c r="O146" s="29">
        <v>2184</v>
      </c>
      <c r="P146" s="29">
        <v>2716</v>
      </c>
      <c r="Q146" s="29">
        <v>500</v>
      </c>
      <c r="R146" s="29">
        <v>94</v>
      </c>
      <c r="S146" s="29">
        <v>105</v>
      </c>
      <c r="T146" s="29">
        <v>125</v>
      </c>
      <c r="U146" s="29">
        <v>129</v>
      </c>
      <c r="V146" s="29">
        <v>105</v>
      </c>
      <c r="W146" s="29">
        <v>10</v>
      </c>
      <c r="X146" s="29">
        <v>0</v>
      </c>
      <c r="Y146" s="29">
        <v>0</v>
      </c>
      <c r="Z146" s="29">
        <v>0</v>
      </c>
    </row>
    <row r="147" spans="1:26">
      <c r="A147" s="95">
        <v>44487</v>
      </c>
      <c r="B147" s="63">
        <v>11543</v>
      </c>
      <c r="C147" s="29"/>
      <c r="D147" s="29"/>
      <c r="E147" s="29"/>
      <c r="F147" s="29"/>
      <c r="G147" s="29"/>
      <c r="H147" s="29"/>
      <c r="I147" s="29"/>
      <c r="J147" s="29"/>
      <c r="K147" s="29"/>
      <c r="L147" s="29">
        <v>1951</v>
      </c>
      <c r="M147" s="29">
        <v>1608</v>
      </c>
      <c r="N147" s="29">
        <v>2195</v>
      </c>
      <c r="O147" s="29">
        <v>2089</v>
      </c>
      <c r="P147" s="29">
        <v>2641</v>
      </c>
      <c r="Q147" s="29">
        <v>491</v>
      </c>
      <c r="R147" s="29">
        <v>94</v>
      </c>
      <c r="S147" s="29">
        <v>105</v>
      </c>
      <c r="T147" s="29">
        <v>125</v>
      </c>
      <c r="U147" s="29">
        <v>129</v>
      </c>
      <c r="V147" s="29">
        <v>105</v>
      </c>
      <c r="W147" s="29">
        <v>10</v>
      </c>
      <c r="X147" s="29">
        <v>0</v>
      </c>
      <c r="Y147" s="29">
        <v>0</v>
      </c>
      <c r="Z147" s="29">
        <v>0</v>
      </c>
    </row>
    <row r="148" spans="1:26">
      <c r="A148" s="95">
        <v>44488</v>
      </c>
      <c r="B148" s="63">
        <v>11581</v>
      </c>
      <c r="C148" s="29"/>
      <c r="D148" s="29"/>
      <c r="E148" s="29"/>
      <c r="F148" s="29"/>
      <c r="G148" s="29"/>
      <c r="H148" s="29"/>
      <c r="I148" s="29"/>
      <c r="J148" s="29"/>
      <c r="K148" s="29"/>
      <c r="L148" s="29">
        <v>1926</v>
      </c>
      <c r="M148" s="29">
        <v>1633</v>
      </c>
      <c r="N148" s="29">
        <v>2162</v>
      </c>
      <c r="O148" s="29">
        <v>2145</v>
      </c>
      <c r="P148" s="29">
        <v>2656</v>
      </c>
      <c r="Q148" s="29">
        <v>491</v>
      </c>
      <c r="R148" s="29">
        <v>94</v>
      </c>
      <c r="S148" s="29">
        <v>105</v>
      </c>
      <c r="T148" s="29">
        <v>125</v>
      </c>
      <c r="U148" s="29">
        <v>129</v>
      </c>
      <c r="V148" s="29">
        <v>105</v>
      </c>
      <c r="W148" s="29">
        <v>10</v>
      </c>
      <c r="X148" s="29">
        <v>0</v>
      </c>
      <c r="Y148" s="29">
        <v>0</v>
      </c>
      <c r="Z148" s="29">
        <v>0</v>
      </c>
    </row>
    <row r="149" spans="1:26">
      <c r="A149" s="95">
        <v>44489</v>
      </c>
      <c r="B149" s="63">
        <v>12034</v>
      </c>
      <c r="C149" s="29"/>
      <c r="D149" s="29"/>
      <c r="E149" s="29"/>
      <c r="F149" s="29"/>
      <c r="G149" s="29"/>
      <c r="H149" s="29"/>
      <c r="I149" s="29"/>
      <c r="J149" s="29"/>
      <c r="K149" s="29"/>
      <c r="L149" s="29">
        <v>1956</v>
      </c>
      <c r="M149" s="29">
        <v>1611</v>
      </c>
      <c r="N149" s="29">
        <v>2227</v>
      </c>
      <c r="O149" s="29">
        <v>2195</v>
      </c>
      <c r="P149" s="29">
        <v>2640</v>
      </c>
      <c r="Q149" s="29">
        <v>532</v>
      </c>
      <c r="R149" s="29">
        <v>99</v>
      </c>
      <c r="S149" s="29">
        <v>205</v>
      </c>
      <c r="T149" s="29">
        <v>225</v>
      </c>
      <c r="U149" s="29">
        <v>229</v>
      </c>
      <c r="V149" s="29">
        <v>105</v>
      </c>
      <c r="W149" s="29">
        <v>10</v>
      </c>
      <c r="X149" s="29">
        <v>0</v>
      </c>
      <c r="Y149" s="29">
        <v>0</v>
      </c>
      <c r="Z149" s="29">
        <v>0</v>
      </c>
    </row>
    <row r="150" spans="1:26">
      <c r="A150" s="95">
        <v>44490</v>
      </c>
      <c r="B150" s="63">
        <v>12168</v>
      </c>
      <c r="C150" s="29"/>
      <c r="D150" s="29"/>
      <c r="E150" s="29"/>
      <c r="F150" s="29"/>
      <c r="G150" s="29"/>
      <c r="H150" s="29"/>
      <c r="I150" s="29"/>
      <c r="J150" s="29"/>
      <c r="K150" s="29"/>
      <c r="L150" s="29">
        <v>1956</v>
      </c>
      <c r="M150" s="29">
        <v>1635</v>
      </c>
      <c r="N150" s="29">
        <v>2275</v>
      </c>
      <c r="O150" s="29">
        <v>2246</v>
      </c>
      <c r="P150" s="29">
        <v>2650</v>
      </c>
      <c r="Q150" s="29">
        <v>532</v>
      </c>
      <c r="R150" s="29">
        <v>100</v>
      </c>
      <c r="S150" s="29">
        <v>205</v>
      </c>
      <c r="T150" s="29">
        <v>225</v>
      </c>
      <c r="U150" s="29">
        <v>229</v>
      </c>
      <c r="V150" s="29">
        <v>105</v>
      </c>
      <c r="W150" s="29">
        <v>10</v>
      </c>
      <c r="X150" s="29">
        <v>0</v>
      </c>
      <c r="Y150" s="29">
        <v>0</v>
      </c>
      <c r="Z150" s="29">
        <v>0</v>
      </c>
    </row>
    <row r="151" spans="1:26">
      <c r="A151" s="95">
        <v>44491</v>
      </c>
      <c r="B151" s="63">
        <v>12168</v>
      </c>
      <c r="C151" s="29"/>
      <c r="D151" s="29"/>
      <c r="E151" s="29"/>
      <c r="F151" s="29"/>
      <c r="G151" s="29"/>
      <c r="H151" s="29"/>
      <c r="I151" s="29"/>
      <c r="J151" s="29"/>
      <c r="K151" s="29"/>
      <c r="L151" s="29">
        <v>1956</v>
      </c>
      <c r="M151" s="29">
        <v>1635</v>
      </c>
      <c r="N151" s="29">
        <v>2275</v>
      </c>
      <c r="O151" s="29">
        <v>2246</v>
      </c>
      <c r="P151" s="29">
        <v>2650</v>
      </c>
      <c r="Q151" s="29">
        <v>532</v>
      </c>
      <c r="R151" s="29">
        <v>100</v>
      </c>
      <c r="S151" s="29">
        <v>205</v>
      </c>
      <c r="T151" s="29">
        <v>225</v>
      </c>
      <c r="U151" s="29">
        <v>229</v>
      </c>
      <c r="V151" s="29">
        <v>105</v>
      </c>
      <c r="W151" s="29">
        <v>10</v>
      </c>
      <c r="X151" s="29">
        <v>0</v>
      </c>
      <c r="Y151" s="29">
        <v>0</v>
      </c>
      <c r="Z151" s="29">
        <v>0</v>
      </c>
    </row>
    <row r="152" spans="1:26">
      <c r="A152" s="95">
        <v>44494</v>
      </c>
      <c r="B152" s="63">
        <v>12630</v>
      </c>
      <c r="C152" s="29"/>
      <c r="D152" s="29"/>
      <c r="E152" s="29"/>
      <c r="F152" s="29"/>
      <c r="G152" s="29"/>
      <c r="H152" s="29"/>
      <c r="I152" s="29"/>
      <c r="J152" s="29"/>
      <c r="K152" s="29"/>
      <c r="L152" s="29">
        <v>1970</v>
      </c>
      <c r="M152" s="29">
        <v>1750</v>
      </c>
      <c r="N152" s="29">
        <v>2318</v>
      </c>
      <c r="O152" s="29">
        <v>2286</v>
      </c>
      <c r="P152" s="29">
        <v>2660</v>
      </c>
      <c r="Q152" s="29">
        <v>546</v>
      </c>
      <c r="R152" s="29">
        <v>151</v>
      </c>
      <c r="S152" s="29">
        <v>280</v>
      </c>
      <c r="T152" s="29">
        <v>275</v>
      </c>
      <c r="U152" s="29">
        <v>279</v>
      </c>
      <c r="V152" s="29">
        <v>105</v>
      </c>
      <c r="W152" s="29">
        <v>10</v>
      </c>
      <c r="X152" s="29">
        <v>0</v>
      </c>
      <c r="Y152" s="29">
        <v>0</v>
      </c>
      <c r="Z152" s="29">
        <v>0</v>
      </c>
    </row>
    <row r="153" spans="1:26">
      <c r="A153" s="95">
        <v>44495</v>
      </c>
      <c r="B153" s="63">
        <v>12663</v>
      </c>
      <c r="C153" s="29"/>
      <c r="D153" s="29"/>
      <c r="E153" s="29"/>
      <c r="F153" s="29"/>
      <c r="G153" s="29"/>
      <c r="H153" s="29"/>
      <c r="I153" s="29"/>
      <c r="J153" s="29"/>
      <c r="K153" s="29"/>
      <c r="L153" s="29">
        <v>1970</v>
      </c>
      <c r="M153" s="29">
        <v>1720</v>
      </c>
      <c r="N153" s="29">
        <v>2338</v>
      </c>
      <c r="O153" s="29">
        <v>2319</v>
      </c>
      <c r="P153" s="29">
        <v>2620</v>
      </c>
      <c r="Q153" s="29">
        <v>546</v>
      </c>
      <c r="R153" s="29">
        <v>151</v>
      </c>
      <c r="S153" s="29">
        <v>280</v>
      </c>
      <c r="T153" s="29">
        <v>300</v>
      </c>
      <c r="U153" s="29">
        <v>304</v>
      </c>
      <c r="V153" s="29">
        <v>105</v>
      </c>
      <c r="W153" s="29">
        <v>10</v>
      </c>
      <c r="X153" s="29">
        <v>0</v>
      </c>
      <c r="Y153" s="29">
        <v>0</v>
      </c>
      <c r="Z153" s="29">
        <v>0</v>
      </c>
    </row>
    <row r="154" spans="1:26">
      <c r="A154" s="95">
        <v>44496</v>
      </c>
      <c r="B154" s="63">
        <v>12710</v>
      </c>
      <c r="C154" s="29"/>
      <c r="D154" s="29"/>
      <c r="E154" s="29"/>
      <c r="F154" s="29"/>
      <c r="G154" s="29"/>
      <c r="H154" s="29"/>
      <c r="I154" s="29"/>
      <c r="J154" s="29"/>
      <c r="K154" s="29"/>
      <c r="L154" s="29">
        <v>1970</v>
      </c>
      <c r="M154" s="29">
        <v>1670</v>
      </c>
      <c r="N154" s="29">
        <v>2353</v>
      </c>
      <c r="O154" s="29">
        <v>2344</v>
      </c>
      <c r="P154" s="29">
        <v>2677</v>
      </c>
      <c r="Q154" s="29">
        <v>546</v>
      </c>
      <c r="R154" s="29">
        <v>151</v>
      </c>
      <c r="S154" s="29">
        <v>280</v>
      </c>
      <c r="T154" s="29">
        <v>300</v>
      </c>
      <c r="U154" s="29">
        <v>304</v>
      </c>
      <c r="V154" s="29">
        <v>105</v>
      </c>
      <c r="W154" s="29">
        <v>10</v>
      </c>
      <c r="X154" s="29">
        <v>0</v>
      </c>
      <c r="Y154" s="29">
        <v>0</v>
      </c>
      <c r="Z154" s="29">
        <v>0</v>
      </c>
    </row>
    <row r="155" spans="1:26">
      <c r="A155" s="95">
        <v>44497</v>
      </c>
      <c r="B155" s="63">
        <v>12690</v>
      </c>
      <c r="C155" s="29"/>
      <c r="D155" s="29"/>
      <c r="E155" s="29"/>
      <c r="F155" s="29"/>
      <c r="G155" s="29"/>
      <c r="H155" s="29"/>
      <c r="I155" s="29"/>
      <c r="J155" s="29"/>
      <c r="K155" s="29"/>
      <c r="L155" s="29">
        <v>1970</v>
      </c>
      <c r="M155" s="29">
        <v>1652</v>
      </c>
      <c r="N155" s="29">
        <v>2353</v>
      </c>
      <c r="O155" s="29">
        <v>2357</v>
      </c>
      <c r="P155" s="29">
        <v>2677</v>
      </c>
      <c r="Q155" s="29">
        <v>531</v>
      </c>
      <c r="R155" s="29">
        <v>151</v>
      </c>
      <c r="S155" s="29">
        <v>280</v>
      </c>
      <c r="T155" s="29">
        <v>300</v>
      </c>
      <c r="U155" s="29">
        <v>304</v>
      </c>
      <c r="V155" s="29">
        <v>105</v>
      </c>
      <c r="W155" s="29">
        <v>10</v>
      </c>
      <c r="X155" s="29">
        <v>0</v>
      </c>
      <c r="Y155" s="29">
        <v>0</v>
      </c>
      <c r="Z155" s="29">
        <v>0</v>
      </c>
    </row>
    <row r="156" spans="1:26">
      <c r="A156" s="95">
        <v>44498</v>
      </c>
      <c r="B156" s="63">
        <v>12690</v>
      </c>
      <c r="C156" s="29"/>
      <c r="D156" s="29"/>
      <c r="E156" s="29"/>
      <c r="F156" s="29"/>
      <c r="G156" s="29"/>
      <c r="H156" s="29"/>
      <c r="I156" s="29"/>
      <c r="J156" s="29"/>
      <c r="K156" s="29"/>
      <c r="L156" s="29">
        <v>1970</v>
      </c>
      <c r="M156" s="29">
        <v>1652</v>
      </c>
      <c r="N156" s="29">
        <v>2353</v>
      </c>
      <c r="O156" s="29">
        <v>2357</v>
      </c>
      <c r="P156" s="29">
        <v>2677</v>
      </c>
      <c r="Q156" s="29">
        <v>531</v>
      </c>
      <c r="R156" s="29">
        <v>151</v>
      </c>
      <c r="S156" s="29">
        <v>280</v>
      </c>
      <c r="T156" s="29">
        <v>300</v>
      </c>
      <c r="U156" s="29">
        <v>304</v>
      </c>
      <c r="V156" s="29">
        <v>105</v>
      </c>
      <c r="W156" s="29">
        <v>10</v>
      </c>
      <c r="X156" s="29">
        <v>0</v>
      </c>
      <c r="Y156" s="29">
        <v>0</v>
      </c>
      <c r="Z156" s="29">
        <v>0</v>
      </c>
    </row>
    <row r="157" spans="1:26">
      <c r="A157" s="95">
        <v>44501</v>
      </c>
      <c r="B157" s="63">
        <v>10558</v>
      </c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>
        <v>1633</v>
      </c>
      <c r="N157" s="29">
        <v>2273</v>
      </c>
      <c r="O157" s="29">
        <v>2374</v>
      </c>
      <c r="P157" s="29">
        <v>2597</v>
      </c>
      <c r="Q157" s="29">
        <v>531</v>
      </c>
      <c r="R157" s="29">
        <v>151</v>
      </c>
      <c r="S157" s="29">
        <v>280</v>
      </c>
      <c r="T157" s="29">
        <v>300</v>
      </c>
      <c r="U157" s="29">
        <v>304</v>
      </c>
      <c r="V157" s="29">
        <v>105</v>
      </c>
      <c r="W157" s="29">
        <v>10</v>
      </c>
      <c r="X157" s="29">
        <v>0</v>
      </c>
      <c r="Y157" s="29">
        <v>0</v>
      </c>
      <c r="Z157" s="29">
        <v>0</v>
      </c>
    </row>
    <row r="158" spans="1:26">
      <c r="A158" s="103">
        <v>44502</v>
      </c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44">
        <v>1633</v>
      </c>
      <c r="N158" s="244">
        <v>2273</v>
      </c>
      <c r="O158" s="244">
        <v>2374</v>
      </c>
      <c r="P158" s="244">
        <v>2597</v>
      </c>
      <c r="Q158" s="244">
        <v>531</v>
      </c>
      <c r="R158" s="244">
        <v>151</v>
      </c>
      <c r="S158" s="244">
        <v>280</v>
      </c>
      <c r="T158" s="244">
        <v>300</v>
      </c>
      <c r="U158" s="244">
        <v>304</v>
      </c>
      <c r="V158" s="244">
        <v>105</v>
      </c>
      <c r="W158" s="244">
        <v>10</v>
      </c>
      <c r="X158" s="244">
        <v>0</v>
      </c>
      <c r="Y158" s="244">
        <v>0</v>
      </c>
      <c r="Z158" s="244">
        <v>0</v>
      </c>
    </row>
    <row r="159" spans="1:26">
      <c r="A159" s="95">
        <v>44503</v>
      </c>
      <c r="B159" s="63">
        <v>10597</v>
      </c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>
        <v>1633</v>
      </c>
      <c r="N159" s="29">
        <v>2238</v>
      </c>
      <c r="O159" s="29">
        <v>2390</v>
      </c>
      <c r="P159" s="29">
        <v>2595</v>
      </c>
      <c r="Q159" s="29">
        <v>531</v>
      </c>
      <c r="R159" s="29">
        <v>181</v>
      </c>
      <c r="S159" s="29">
        <v>310</v>
      </c>
      <c r="T159" s="29">
        <v>300</v>
      </c>
      <c r="U159" s="29">
        <v>304</v>
      </c>
      <c r="V159" s="29">
        <v>105</v>
      </c>
      <c r="W159" s="29">
        <v>10</v>
      </c>
      <c r="X159" s="29">
        <v>0</v>
      </c>
      <c r="Y159" s="29">
        <v>0</v>
      </c>
      <c r="Z159" s="29">
        <v>0</v>
      </c>
    </row>
    <row r="160" spans="1:26">
      <c r="A160" s="95">
        <v>44504</v>
      </c>
      <c r="B160" s="63">
        <v>10597</v>
      </c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>
        <v>1608</v>
      </c>
      <c r="N160" s="29">
        <v>2228</v>
      </c>
      <c r="O160" s="29">
        <v>2390</v>
      </c>
      <c r="P160" s="29">
        <v>2589</v>
      </c>
      <c r="Q160" s="29">
        <v>531</v>
      </c>
      <c r="R160" s="29">
        <v>202</v>
      </c>
      <c r="S160" s="29">
        <v>330</v>
      </c>
      <c r="T160" s="29">
        <v>300</v>
      </c>
      <c r="U160" s="29">
        <v>304</v>
      </c>
      <c r="V160" s="29">
        <v>105</v>
      </c>
      <c r="W160" s="29">
        <v>10</v>
      </c>
      <c r="X160" s="29">
        <v>0</v>
      </c>
      <c r="Y160" s="29">
        <v>0</v>
      </c>
      <c r="Z160" s="29">
        <v>0</v>
      </c>
    </row>
    <row r="161" spans="1:26">
      <c r="A161" s="95">
        <v>44505</v>
      </c>
      <c r="B161" s="63">
        <v>10597</v>
      </c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>
        <v>1608</v>
      </c>
      <c r="N161" s="29">
        <v>2228</v>
      </c>
      <c r="O161" s="29">
        <v>2390</v>
      </c>
      <c r="P161" s="29">
        <v>2589</v>
      </c>
      <c r="Q161" s="29">
        <v>531</v>
      </c>
      <c r="R161" s="29">
        <v>202</v>
      </c>
      <c r="S161" s="29">
        <v>330</v>
      </c>
      <c r="T161" s="29">
        <v>300</v>
      </c>
      <c r="U161" s="29">
        <v>304</v>
      </c>
      <c r="V161" s="29">
        <v>105</v>
      </c>
      <c r="W161" s="29">
        <v>10</v>
      </c>
      <c r="X161" s="29">
        <v>0</v>
      </c>
      <c r="Y161" s="29">
        <v>0</v>
      </c>
      <c r="Z161" s="29">
        <v>0</v>
      </c>
    </row>
    <row r="162" spans="1:26">
      <c r="A162" s="95">
        <v>44508</v>
      </c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>
        <v>1582</v>
      </c>
      <c r="N162" s="29">
        <v>2203</v>
      </c>
      <c r="O162" s="29">
        <v>2380</v>
      </c>
      <c r="P162" s="29">
        <v>2529</v>
      </c>
      <c r="Q162" s="29">
        <v>531</v>
      </c>
      <c r="R162" s="29">
        <v>202</v>
      </c>
      <c r="S162" s="29">
        <v>330</v>
      </c>
      <c r="T162" s="29">
        <v>300</v>
      </c>
      <c r="U162" s="29">
        <v>304</v>
      </c>
      <c r="V162" s="29">
        <v>105</v>
      </c>
      <c r="W162" s="29">
        <v>10</v>
      </c>
      <c r="X162" s="29">
        <v>0</v>
      </c>
      <c r="Y162" s="29">
        <v>0</v>
      </c>
      <c r="Z162" s="29">
        <v>0</v>
      </c>
    </row>
    <row r="163" spans="1:26">
      <c r="A163" s="95">
        <v>44509</v>
      </c>
      <c r="B163" s="63">
        <v>10354</v>
      </c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>
        <v>1580</v>
      </c>
      <c r="N163" s="29">
        <v>2203</v>
      </c>
      <c r="O163" s="29">
        <v>2380</v>
      </c>
      <c r="P163" s="29">
        <v>2409</v>
      </c>
      <c r="Q163" s="29">
        <v>531</v>
      </c>
      <c r="R163" s="29">
        <v>202</v>
      </c>
      <c r="S163" s="29">
        <v>330</v>
      </c>
      <c r="T163" s="29">
        <v>300</v>
      </c>
      <c r="U163" s="29">
        <v>304</v>
      </c>
      <c r="V163" s="29">
        <v>105</v>
      </c>
      <c r="W163" s="29">
        <v>10</v>
      </c>
      <c r="X163" s="29">
        <v>0</v>
      </c>
      <c r="Y163" s="29">
        <v>0</v>
      </c>
      <c r="Z163" s="29">
        <v>0</v>
      </c>
    </row>
    <row r="164" spans="1:26">
      <c r="A164" s="95">
        <v>44510</v>
      </c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>
        <v>1580</v>
      </c>
      <c r="N164" s="29">
        <v>2203</v>
      </c>
      <c r="O164" s="29">
        <v>2382</v>
      </c>
      <c r="P164" s="29">
        <v>2325</v>
      </c>
      <c r="Q164" s="29">
        <v>531</v>
      </c>
      <c r="R164" s="29">
        <v>227</v>
      </c>
      <c r="S164" s="29">
        <v>355</v>
      </c>
      <c r="T164" s="29">
        <v>300</v>
      </c>
      <c r="U164" s="29">
        <v>304</v>
      </c>
      <c r="V164" s="29">
        <v>105</v>
      </c>
      <c r="W164" s="29">
        <v>10</v>
      </c>
      <c r="X164" s="29">
        <v>0</v>
      </c>
      <c r="Y164" s="29">
        <v>0</v>
      </c>
      <c r="Z164" s="29">
        <v>0</v>
      </c>
    </row>
    <row r="165" spans="1:26">
      <c r="A165" s="95">
        <v>44511</v>
      </c>
      <c r="B165" s="63">
        <v>10206</v>
      </c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>
        <v>1580</v>
      </c>
      <c r="N165" s="29">
        <v>2203</v>
      </c>
      <c r="O165" s="29">
        <v>2346</v>
      </c>
      <c r="P165" s="29">
        <v>2245</v>
      </c>
      <c r="Q165" s="29">
        <v>531</v>
      </c>
      <c r="R165" s="29">
        <v>227</v>
      </c>
      <c r="S165" s="29">
        <v>355</v>
      </c>
      <c r="T165" s="29">
        <v>300</v>
      </c>
      <c r="U165" s="29">
        <v>304</v>
      </c>
      <c r="V165" s="29">
        <v>105</v>
      </c>
      <c r="W165" s="29">
        <v>10</v>
      </c>
      <c r="X165" s="29">
        <v>0</v>
      </c>
      <c r="Y165" s="29">
        <v>0</v>
      </c>
      <c r="Z165" s="29">
        <v>0</v>
      </c>
    </row>
    <row r="166" spans="1:26">
      <c r="A166" s="95">
        <v>44512</v>
      </c>
      <c r="B166" s="63">
        <v>10206</v>
      </c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>
        <v>1580</v>
      </c>
      <c r="N166" s="29">
        <v>2203</v>
      </c>
      <c r="O166" s="29">
        <v>2346</v>
      </c>
      <c r="P166" s="29">
        <v>2245</v>
      </c>
      <c r="Q166" s="29">
        <v>531</v>
      </c>
      <c r="R166" s="29">
        <v>227</v>
      </c>
      <c r="S166" s="29">
        <v>355</v>
      </c>
      <c r="T166" s="29">
        <v>300</v>
      </c>
      <c r="U166" s="29">
        <v>304</v>
      </c>
      <c r="V166" s="29">
        <v>105</v>
      </c>
      <c r="W166" s="29">
        <v>10</v>
      </c>
      <c r="X166" s="29">
        <v>0</v>
      </c>
      <c r="Y166" s="29">
        <v>0</v>
      </c>
      <c r="Z166" s="29">
        <v>0</v>
      </c>
    </row>
    <row r="167" spans="1:26">
      <c r="A167" s="95">
        <v>44515</v>
      </c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44">
        <v>1580</v>
      </c>
      <c r="N167" s="244">
        <v>2203</v>
      </c>
      <c r="O167" s="244">
        <v>2346</v>
      </c>
      <c r="P167" s="244">
        <v>2245</v>
      </c>
      <c r="Q167" s="244">
        <v>531</v>
      </c>
      <c r="R167" s="244">
        <v>227</v>
      </c>
      <c r="S167" s="244">
        <v>355</v>
      </c>
      <c r="T167" s="244">
        <v>300</v>
      </c>
      <c r="U167" s="244">
        <v>304</v>
      </c>
      <c r="V167" s="244">
        <v>105</v>
      </c>
      <c r="W167" s="244">
        <v>10</v>
      </c>
      <c r="X167" s="244">
        <v>0</v>
      </c>
      <c r="Y167" s="244">
        <v>0</v>
      </c>
      <c r="Z167" s="244">
        <v>0</v>
      </c>
    </row>
    <row r="168" spans="1:26">
      <c r="A168" s="95">
        <v>44516</v>
      </c>
      <c r="B168" s="63">
        <v>10171</v>
      </c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>
        <v>1580</v>
      </c>
      <c r="N168" s="29">
        <v>2203</v>
      </c>
      <c r="O168" s="29">
        <v>2333</v>
      </c>
      <c r="P168" s="29">
        <v>2223</v>
      </c>
      <c r="Q168" s="29">
        <v>531</v>
      </c>
      <c r="R168" s="29">
        <v>227</v>
      </c>
      <c r="S168" s="29">
        <v>355</v>
      </c>
      <c r="T168" s="29">
        <v>300</v>
      </c>
      <c r="U168" s="29">
        <v>304</v>
      </c>
      <c r="V168" s="29">
        <v>105</v>
      </c>
      <c r="W168" s="29">
        <v>10</v>
      </c>
      <c r="X168" s="29">
        <v>0</v>
      </c>
      <c r="Y168" s="29">
        <v>0</v>
      </c>
      <c r="Z168" s="29">
        <v>0</v>
      </c>
    </row>
    <row r="169" spans="1:26">
      <c r="A169" s="95">
        <v>44517</v>
      </c>
      <c r="B169" s="63">
        <v>10158</v>
      </c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>
        <v>1580</v>
      </c>
      <c r="N169" s="29">
        <v>2153</v>
      </c>
      <c r="O169" s="29">
        <v>2333</v>
      </c>
      <c r="P169" s="29">
        <v>2260</v>
      </c>
      <c r="Q169" s="29">
        <v>531</v>
      </c>
      <c r="R169" s="29">
        <v>227</v>
      </c>
      <c r="S169" s="29">
        <v>355</v>
      </c>
      <c r="T169" s="29">
        <v>300</v>
      </c>
      <c r="U169" s="29">
        <v>304</v>
      </c>
      <c r="V169" s="29">
        <v>105</v>
      </c>
      <c r="W169" s="29">
        <v>10</v>
      </c>
      <c r="X169" s="29">
        <v>0</v>
      </c>
      <c r="Y169" s="29">
        <v>0</v>
      </c>
      <c r="Z169" s="29">
        <v>0</v>
      </c>
    </row>
    <row r="170" spans="1:26">
      <c r="A170" s="95">
        <v>44518</v>
      </c>
      <c r="B170" s="63">
        <v>9119</v>
      </c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>
        <v>1565</v>
      </c>
      <c r="N170" s="29">
        <v>2148</v>
      </c>
      <c r="O170" s="29">
        <v>2168</v>
      </c>
      <c r="P170" s="29">
        <v>1950</v>
      </c>
      <c r="Q170" s="29">
        <v>506</v>
      </c>
      <c r="R170" s="29">
        <v>167</v>
      </c>
      <c r="S170" s="29">
        <v>210</v>
      </c>
      <c r="T170" s="29">
        <v>145</v>
      </c>
      <c r="U170" s="29">
        <v>145</v>
      </c>
      <c r="V170" s="29">
        <v>105</v>
      </c>
      <c r="W170" s="29">
        <v>10</v>
      </c>
      <c r="X170" s="29">
        <v>0</v>
      </c>
      <c r="Y170" s="29">
        <v>0</v>
      </c>
      <c r="Z170" s="29">
        <v>0</v>
      </c>
    </row>
    <row r="171" spans="1:26">
      <c r="A171" s="95">
        <v>44519</v>
      </c>
      <c r="B171" s="63">
        <v>9119</v>
      </c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>
        <v>1565</v>
      </c>
      <c r="N171" s="29">
        <v>2148</v>
      </c>
      <c r="O171" s="29">
        <v>2168</v>
      </c>
      <c r="P171" s="29">
        <v>1950</v>
      </c>
      <c r="Q171" s="29">
        <v>506</v>
      </c>
      <c r="R171" s="29">
        <v>167</v>
      </c>
      <c r="S171" s="29">
        <v>210</v>
      </c>
      <c r="T171" s="29">
        <v>145</v>
      </c>
      <c r="U171" s="29">
        <v>145</v>
      </c>
      <c r="V171" s="29">
        <v>105</v>
      </c>
      <c r="W171" s="29">
        <v>10</v>
      </c>
      <c r="X171" s="29">
        <v>0</v>
      </c>
      <c r="Y171" s="29">
        <v>0</v>
      </c>
      <c r="Z171" s="29">
        <v>0</v>
      </c>
    </row>
    <row r="172" spans="1:26">
      <c r="A172" s="95">
        <v>44522</v>
      </c>
      <c r="B172" s="63">
        <v>9255</v>
      </c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>
        <v>1585</v>
      </c>
      <c r="N172" s="29">
        <v>2148</v>
      </c>
      <c r="O172" s="29">
        <v>2238</v>
      </c>
      <c r="P172" s="29">
        <v>1996</v>
      </c>
      <c r="Q172" s="29">
        <v>506</v>
      </c>
      <c r="R172" s="29">
        <v>167</v>
      </c>
      <c r="S172" s="29">
        <v>210</v>
      </c>
      <c r="T172" s="29">
        <v>145</v>
      </c>
      <c r="U172" s="29">
        <v>145</v>
      </c>
      <c r="V172" s="29">
        <v>105</v>
      </c>
      <c r="W172" s="29">
        <v>10</v>
      </c>
      <c r="X172" s="29">
        <v>0</v>
      </c>
      <c r="Y172" s="29">
        <v>0</v>
      </c>
      <c r="Z172" s="29">
        <v>0</v>
      </c>
    </row>
    <row r="173" spans="1:26">
      <c r="A173" s="95">
        <v>44523</v>
      </c>
      <c r="B173" s="63">
        <v>9475</v>
      </c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>
        <v>1570</v>
      </c>
      <c r="N173" s="29">
        <v>2248</v>
      </c>
      <c r="O173" s="29">
        <v>2337</v>
      </c>
      <c r="P173" s="29">
        <v>1991</v>
      </c>
      <c r="Q173" s="29">
        <v>511</v>
      </c>
      <c r="R173" s="29">
        <v>167</v>
      </c>
      <c r="S173" s="29">
        <v>230</v>
      </c>
      <c r="T173" s="29">
        <v>160</v>
      </c>
      <c r="U173" s="29">
        <v>145</v>
      </c>
      <c r="V173" s="29">
        <v>105</v>
      </c>
      <c r="W173" s="29">
        <v>11</v>
      </c>
      <c r="X173" s="29">
        <v>0</v>
      </c>
      <c r="Y173" s="29">
        <v>0</v>
      </c>
      <c r="Z173" s="29">
        <v>0</v>
      </c>
    </row>
    <row r="174" spans="1:26">
      <c r="A174" s="95">
        <v>44524</v>
      </c>
      <c r="B174" s="63">
        <v>9548</v>
      </c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>
        <v>1560</v>
      </c>
      <c r="N174" s="29">
        <v>2164</v>
      </c>
      <c r="O174" s="29">
        <v>2289</v>
      </c>
      <c r="P174" s="29">
        <v>1946</v>
      </c>
      <c r="Q174" s="29">
        <v>502</v>
      </c>
      <c r="R174" s="29">
        <v>167</v>
      </c>
      <c r="S174" s="29">
        <v>230</v>
      </c>
      <c r="T174" s="29">
        <v>160</v>
      </c>
      <c r="U174" s="29">
        <v>145</v>
      </c>
      <c r="V174" s="29">
        <v>105</v>
      </c>
      <c r="W174" s="29">
        <v>130</v>
      </c>
      <c r="X174" s="29">
        <v>100</v>
      </c>
      <c r="Y174" s="29">
        <v>50</v>
      </c>
      <c r="Z174" s="29">
        <v>0</v>
      </c>
    </row>
    <row r="175" spans="1:26">
      <c r="A175" s="95">
        <v>44525</v>
      </c>
      <c r="B175" s="63">
        <v>9455</v>
      </c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>
        <v>1556</v>
      </c>
      <c r="N175" s="29">
        <v>2049</v>
      </c>
      <c r="O175" s="29">
        <v>2204</v>
      </c>
      <c r="P175" s="29">
        <v>2062</v>
      </c>
      <c r="Q175" s="29">
        <v>397</v>
      </c>
      <c r="R175" s="29">
        <v>167</v>
      </c>
      <c r="S175" s="29">
        <v>230</v>
      </c>
      <c r="T175" s="29">
        <v>160</v>
      </c>
      <c r="U175" s="29">
        <v>145</v>
      </c>
      <c r="V175" s="29">
        <v>105</v>
      </c>
      <c r="W175" s="29">
        <v>180</v>
      </c>
      <c r="X175" s="29">
        <v>150</v>
      </c>
      <c r="Y175" s="29">
        <v>50</v>
      </c>
      <c r="Z175" s="29">
        <v>0</v>
      </c>
    </row>
    <row r="176" spans="1:26">
      <c r="A176" s="95">
        <v>44526</v>
      </c>
      <c r="B176" s="63">
        <v>9455</v>
      </c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>
        <v>1556</v>
      </c>
      <c r="N176" s="29">
        <v>2049</v>
      </c>
      <c r="O176" s="29">
        <v>2204</v>
      </c>
      <c r="P176" s="29">
        <v>2062</v>
      </c>
      <c r="Q176" s="29">
        <v>397</v>
      </c>
      <c r="R176" s="29">
        <v>167</v>
      </c>
      <c r="S176" s="29">
        <v>230</v>
      </c>
      <c r="T176" s="29">
        <v>160</v>
      </c>
      <c r="U176" s="29">
        <v>145</v>
      </c>
      <c r="V176" s="29">
        <v>105</v>
      </c>
      <c r="W176" s="29">
        <v>180</v>
      </c>
      <c r="X176" s="29">
        <v>150</v>
      </c>
      <c r="Y176" s="29">
        <v>50</v>
      </c>
      <c r="Z176" s="29">
        <v>0</v>
      </c>
    </row>
    <row r="177" spans="1:26">
      <c r="A177" s="95">
        <v>44529</v>
      </c>
      <c r="B177" s="63">
        <v>9080</v>
      </c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>
        <v>1512</v>
      </c>
      <c r="N177" s="29">
        <v>1932</v>
      </c>
      <c r="O177" s="29">
        <v>2161</v>
      </c>
      <c r="P177" s="29">
        <v>1937</v>
      </c>
      <c r="Q177" s="29">
        <v>351</v>
      </c>
      <c r="R177" s="29">
        <v>167</v>
      </c>
      <c r="S177" s="29">
        <v>230</v>
      </c>
      <c r="T177" s="29">
        <v>160</v>
      </c>
      <c r="U177" s="29">
        <v>145</v>
      </c>
      <c r="V177" s="29">
        <v>105</v>
      </c>
      <c r="W177" s="29">
        <v>180</v>
      </c>
      <c r="X177" s="29">
        <v>150</v>
      </c>
      <c r="Y177" s="29">
        <v>50</v>
      </c>
      <c r="Z177" s="29">
        <v>0</v>
      </c>
    </row>
    <row r="178" spans="1:26">
      <c r="A178" s="95">
        <v>44530</v>
      </c>
      <c r="B178" s="63">
        <v>9135</v>
      </c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>
        <v>1512</v>
      </c>
      <c r="N178" s="29">
        <v>1932</v>
      </c>
      <c r="O178" s="29">
        <v>2166</v>
      </c>
      <c r="P178" s="29">
        <v>1937</v>
      </c>
      <c r="Q178" s="29">
        <v>351</v>
      </c>
      <c r="R178" s="29">
        <v>167</v>
      </c>
      <c r="S178" s="29">
        <v>260</v>
      </c>
      <c r="T178" s="29">
        <v>180</v>
      </c>
      <c r="U178" s="29">
        <v>145</v>
      </c>
      <c r="V178" s="29">
        <v>105</v>
      </c>
      <c r="W178" s="29">
        <v>180</v>
      </c>
      <c r="X178" s="29">
        <v>150</v>
      </c>
      <c r="Y178" s="29">
        <v>50</v>
      </c>
      <c r="Z178" s="29">
        <v>0</v>
      </c>
    </row>
    <row r="179" spans="1:26">
      <c r="A179" s="95">
        <v>44531</v>
      </c>
      <c r="B179" s="63">
        <v>7601</v>
      </c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>
        <v>1902</v>
      </c>
      <c r="O179" s="29">
        <v>2154</v>
      </c>
      <c r="P179" s="29">
        <v>1957</v>
      </c>
      <c r="Q179" s="29">
        <v>351</v>
      </c>
      <c r="R179" s="29">
        <v>167</v>
      </c>
      <c r="S179" s="29">
        <v>260</v>
      </c>
      <c r="T179" s="29">
        <v>180</v>
      </c>
      <c r="U179" s="29">
        <v>145</v>
      </c>
      <c r="V179" s="29">
        <v>105</v>
      </c>
      <c r="W179" s="29">
        <v>180</v>
      </c>
      <c r="X179" s="29">
        <v>150</v>
      </c>
      <c r="Y179" s="29">
        <v>50</v>
      </c>
      <c r="Z179" s="29">
        <v>0</v>
      </c>
    </row>
    <row r="180" spans="1:26">
      <c r="A180" s="95">
        <v>44532</v>
      </c>
      <c r="B180" s="63">
        <v>7705</v>
      </c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>
        <v>1902</v>
      </c>
      <c r="O180" s="29">
        <v>2159</v>
      </c>
      <c r="P180" s="29">
        <v>1956</v>
      </c>
      <c r="Q180" s="29">
        <v>351</v>
      </c>
      <c r="R180" s="29">
        <v>167</v>
      </c>
      <c r="S180" s="29">
        <v>310</v>
      </c>
      <c r="T180" s="29">
        <v>230</v>
      </c>
      <c r="U180" s="29">
        <v>145</v>
      </c>
      <c r="V180" s="29">
        <v>105</v>
      </c>
      <c r="W180" s="29">
        <v>180</v>
      </c>
      <c r="X180" s="29">
        <v>150</v>
      </c>
      <c r="Y180" s="29">
        <v>50</v>
      </c>
      <c r="Z180" s="29">
        <v>0</v>
      </c>
    </row>
    <row r="181" spans="1:26">
      <c r="A181" s="95">
        <v>44533</v>
      </c>
      <c r="B181" s="63">
        <v>8063</v>
      </c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>
        <v>1902</v>
      </c>
      <c r="O181" s="29">
        <v>2274</v>
      </c>
      <c r="P181" s="29">
        <v>1956</v>
      </c>
      <c r="Q181" s="29">
        <v>351</v>
      </c>
      <c r="R181" s="29">
        <v>185</v>
      </c>
      <c r="S181" s="29">
        <v>465</v>
      </c>
      <c r="T181" s="29">
        <v>300</v>
      </c>
      <c r="U181" s="29">
        <v>145</v>
      </c>
      <c r="V181" s="29">
        <v>105</v>
      </c>
      <c r="W181" s="29">
        <v>180</v>
      </c>
      <c r="X181" s="29">
        <v>150</v>
      </c>
      <c r="Y181" s="29">
        <v>50</v>
      </c>
      <c r="Z181" s="29">
        <v>0</v>
      </c>
    </row>
    <row r="182" spans="1:26">
      <c r="A182" s="95">
        <v>44536</v>
      </c>
      <c r="B182" s="63">
        <v>8218</v>
      </c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>
        <v>1932</v>
      </c>
      <c r="O182" s="29">
        <v>2324</v>
      </c>
      <c r="P182" s="29">
        <v>2036</v>
      </c>
      <c r="Q182" s="29">
        <v>346</v>
      </c>
      <c r="R182" s="29">
        <v>185</v>
      </c>
      <c r="S182" s="29">
        <v>465</v>
      </c>
      <c r="T182" s="29">
        <v>300</v>
      </c>
      <c r="U182" s="29">
        <v>145</v>
      </c>
      <c r="V182" s="29">
        <v>105</v>
      </c>
      <c r="W182" s="29">
        <v>180</v>
      </c>
      <c r="X182" s="29">
        <v>150</v>
      </c>
      <c r="Y182" s="29">
        <v>50</v>
      </c>
      <c r="Z182" s="29">
        <v>0</v>
      </c>
    </row>
    <row r="183" spans="1:26">
      <c r="A183" s="95">
        <v>44537</v>
      </c>
      <c r="B183" s="63">
        <v>8388</v>
      </c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>
        <v>1932</v>
      </c>
      <c r="O183" s="29">
        <v>2350</v>
      </c>
      <c r="P183" s="29">
        <v>2120</v>
      </c>
      <c r="Q183" s="29">
        <v>346</v>
      </c>
      <c r="R183" s="29">
        <v>185</v>
      </c>
      <c r="S183" s="29">
        <v>465</v>
      </c>
      <c r="T183" s="29">
        <v>300</v>
      </c>
      <c r="U183" s="29">
        <v>145</v>
      </c>
      <c r="V183" s="29">
        <v>105</v>
      </c>
      <c r="W183" s="29">
        <v>180</v>
      </c>
      <c r="X183" s="29">
        <v>180</v>
      </c>
      <c r="Y183" s="29">
        <v>80</v>
      </c>
      <c r="Z183" s="29">
        <v>0</v>
      </c>
    </row>
    <row r="184" spans="1:26">
      <c r="A184" s="95">
        <v>44538</v>
      </c>
      <c r="B184" s="63">
        <v>8517</v>
      </c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>
        <v>1932</v>
      </c>
      <c r="O184" s="29">
        <v>2369</v>
      </c>
      <c r="P184" s="29">
        <v>2170</v>
      </c>
      <c r="Q184" s="29">
        <v>346</v>
      </c>
      <c r="R184" s="29">
        <v>185</v>
      </c>
      <c r="S184" s="29">
        <v>465</v>
      </c>
      <c r="T184" s="29">
        <v>300</v>
      </c>
      <c r="U184" s="29">
        <v>145</v>
      </c>
      <c r="V184" s="29">
        <v>105</v>
      </c>
      <c r="W184" s="29">
        <v>180</v>
      </c>
      <c r="X184" s="29">
        <v>210</v>
      </c>
      <c r="Y184" s="29">
        <v>110</v>
      </c>
      <c r="Z184" s="29">
        <v>0</v>
      </c>
    </row>
    <row r="185" spans="1:26">
      <c r="A185" s="95">
        <v>44539</v>
      </c>
      <c r="B185" s="63">
        <v>8623</v>
      </c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>
        <v>1977</v>
      </c>
      <c r="O185" s="29">
        <v>2414</v>
      </c>
      <c r="P185" s="29">
        <v>2196</v>
      </c>
      <c r="Q185" s="29">
        <v>336</v>
      </c>
      <c r="R185" s="29">
        <v>185</v>
      </c>
      <c r="S185" s="29">
        <v>465</v>
      </c>
      <c r="T185" s="29">
        <v>300</v>
      </c>
      <c r="U185" s="29">
        <v>145</v>
      </c>
      <c r="V185" s="29">
        <v>105</v>
      </c>
      <c r="W185" s="29">
        <v>180</v>
      </c>
      <c r="X185" s="29">
        <v>210</v>
      </c>
      <c r="Y185" s="29">
        <v>110</v>
      </c>
      <c r="Z185" s="29">
        <v>0</v>
      </c>
    </row>
    <row r="186" spans="1:26">
      <c r="A186" s="95">
        <v>44540</v>
      </c>
      <c r="B186" s="63">
        <v>8623</v>
      </c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>
        <v>1977</v>
      </c>
      <c r="O186" s="29">
        <v>2414</v>
      </c>
      <c r="P186" s="29">
        <v>2196</v>
      </c>
      <c r="Q186" s="29">
        <v>336</v>
      </c>
      <c r="R186" s="29">
        <v>185</v>
      </c>
      <c r="S186" s="29">
        <v>465</v>
      </c>
      <c r="T186" s="29">
        <v>300</v>
      </c>
      <c r="U186" s="29">
        <v>145</v>
      </c>
      <c r="V186" s="29">
        <v>105</v>
      </c>
      <c r="W186" s="29">
        <v>180</v>
      </c>
      <c r="X186" s="29">
        <v>210</v>
      </c>
      <c r="Y186" s="29">
        <v>110</v>
      </c>
      <c r="Z186" s="29">
        <v>0</v>
      </c>
    </row>
    <row r="187" spans="1:26">
      <c r="A187" s="95">
        <v>44543</v>
      </c>
      <c r="B187" s="63">
        <v>9073</v>
      </c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>
        <v>2018</v>
      </c>
      <c r="O187" s="29">
        <v>2392</v>
      </c>
      <c r="P187" s="29">
        <v>2200</v>
      </c>
      <c r="Q187" s="29">
        <v>336</v>
      </c>
      <c r="R187" s="29">
        <v>185</v>
      </c>
      <c r="S187" s="29">
        <v>590</v>
      </c>
      <c r="T187" s="29">
        <v>425</v>
      </c>
      <c r="U187" s="29">
        <v>172</v>
      </c>
      <c r="V187" s="29">
        <v>105</v>
      </c>
      <c r="W187" s="29">
        <v>180</v>
      </c>
      <c r="X187" s="29">
        <v>285</v>
      </c>
      <c r="Y187" s="29">
        <v>185</v>
      </c>
      <c r="Z187" s="29">
        <v>0</v>
      </c>
    </row>
    <row r="188" spans="1:26">
      <c r="A188" s="95">
        <v>44544</v>
      </c>
      <c r="B188" s="63">
        <v>9073</v>
      </c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>
        <v>2018</v>
      </c>
      <c r="O188" s="29">
        <v>2392</v>
      </c>
      <c r="P188" s="29">
        <v>2200</v>
      </c>
      <c r="Q188" s="29">
        <v>336</v>
      </c>
      <c r="R188" s="29">
        <v>185</v>
      </c>
      <c r="S188" s="29">
        <v>590</v>
      </c>
      <c r="T188" s="29">
        <v>425</v>
      </c>
      <c r="U188" s="29">
        <v>172</v>
      </c>
      <c r="V188" s="29">
        <v>105</v>
      </c>
      <c r="W188" s="29">
        <v>180</v>
      </c>
      <c r="X188" s="29">
        <v>285</v>
      </c>
      <c r="Y188" s="29">
        <v>185</v>
      </c>
      <c r="Z188" s="29">
        <v>0</v>
      </c>
    </row>
    <row r="189" spans="1:26">
      <c r="A189" s="95">
        <v>44545</v>
      </c>
      <c r="B189" s="63">
        <v>9149</v>
      </c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>
        <v>2016</v>
      </c>
      <c r="O189" s="29">
        <v>2395</v>
      </c>
      <c r="P189" s="29">
        <v>2200</v>
      </c>
      <c r="Q189" s="29">
        <v>336</v>
      </c>
      <c r="R189" s="29">
        <v>185</v>
      </c>
      <c r="S189" s="29">
        <v>615</v>
      </c>
      <c r="T189" s="29">
        <v>450</v>
      </c>
      <c r="U189" s="29">
        <v>172</v>
      </c>
      <c r="V189" s="29">
        <v>105</v>
      </c>
      <c r="W189" s="29">
        <v>180</v>
      </c>
      <c r="X189" s="29">
        <v>310</v>
      </c>
      <c r="Y189" s="29">
        <v>185</v>
      </c>
      <c r="Z189" s="29">
        <v>0</v>
      </c>
    </row>
    <row r="190" spans="1:26">
      <c r="A190" s="95">
        <v>44546</v>
      </c>
      <c r="B190" s="63">
        <v>9149</v>
      </c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>
        <v>2016</v>
      </c>
      <c r="O190" s="29">
        <v>2395</v>
      </c>
      <c r="P190" s="29">
        <v>2200</v>
      </c>
      <c r="Q190" s="29">
        <v>336</v>
      </c>
      <c r="R190" s="29">
        <v>185</v>
      </c>
      <c r="S190" s="29">
        <v>615</v>
      </c>
      <c r="T190" s="29">
        <v>450</v>
      </c>
      <c r="U190" s="29">
        <v>172</v>
      </c>
      <c r="V190" s="29">
        <v>105</v>
      </c>
      <c r="W190" s="29">
        <v>180</v>
      </c>
      <c r="X190" s="29">
        <v>310</v>
      </c>
      <c r="Y190" s="29">
        <v>185</v>
      </c>
      <c r="Z190" s="29">
        <v>0</v>
      </c>
    </row>
    <row r="191" spans="1:26">
      <c r="A191" s="95">
        <v>44547</v>
      </c>
      <c r="B191" s="63">
        <v>9234</v>
      </c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>
        <v>2016</v>
      </c>
      <c r="O191" s="29">
        <v>2405</v>
      </c>
      <c r="P191" s="29">
        <v>2210</v>
      </c>
      <c r="Q191" s="29">
        <v>336</v>
      </c>
      <c r="R191" s="29">
        <v>185</v>
      </c>
      <c r="S191" s="29">
        <v>635</v>
      </c>
      <c r="T191" s="29">
        <v>470</v>
      </c>
      <c r="U191" s="29">
        <v>197</v>
      </c>
      <c r="V191" s="29">
        <v>105</v>
      </c>
      <c r="W191" s="29">
        <v>180</v>
      </c>
      <c r="X191" s="29">
        <v>310</v>
      </c>
      <c r="Y191" s="29">
        <v>185</v>
      </c>
      <c r="Z191" s="29">
        <v>0</v>
      </c>
    </row>
    <row r="192" spans="1:26">
      <c r="A192" s="95">
        <v>44550</v>
      </c>
      <c r="B192" s="63">
        <v>9327</v>
      </c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>
        <v>2014</v>
      </c>
      <c r="O192" s="29">
        <v>2405</v>
      </c>
      <c r="P192" s="29">
        <v>2230</v>
      </c>
      <c r="Q192" s="29">
        <v>336</v>
      </c>
      <c r="R192" s="29">
        <v>185</v>
      </c>
      <c r="S192" s="29">
        <v>660</v>
      </c>
      <c r="T192" s="29">
        <v>495</v>
      </c>
      <c r="U192" s="29">
        <v>222</v>
      </c>
      <c r="V192" s="29">
        <v>105</v>
      </c>
      <c r="W192" s="29">
        <v>180</v>
      </c>
      <c r="X192" s="29">
        <v>310</v>
      </c>
      <c r="Y192" s="29">
        <v>185</v>
      </c>
      <c r="Z192" s="29">
        <v>0</v>
      </c>
    </row>
    <row r="193" spans="1:29">
      <c r="A193" s="95">
        <v>44551</v>
      </c>
      <c r="B193" s="63">
        <v>9327</v>
      </c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>
        <v>2014</v>
      </c>
      <c r="O193" s="29">
        <v>2405</v>
      </c>
      <c r="P193" s="29">
        <v>2230</v>
      </c>
      <c r="Q193" s="29">
        <v>336</v>
      </c>
      <c r="R193" s="29">
        <v>185</v>
      </c>
      <c r="S193" s="29">
        <v>660</v>
      </c>
      <c r="T193" s="29">
        <v>495</v>
      </c>
      <c r="U193" s="29">
        <v>222</v>
      </c>
      <c r="V193" s="29">
        <v>105</v>
      </c>
      <c r="W193" s="29">
        <v>180</v>
      </c>
      <c r="X193" s="29">
        <v>310</v>
      </c>
      <c r="Y193" s="29">
        <v>185</v>
      </c>
      <c r="Z193" s="29">
        <v>0</v>
      </c>
    </row>
    <row r="194" spans="1:29">
      <c r="A194" s="95">
        <v>44552</v>
      </c>
      <c r="B194" s="63">
        <v>9504</v>
      </c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>
        <v>2014</v>
      </c>
      <c r="O194" s="29">
        <v>2394</v>
      </c>
      <c r="P194" s="29">
        <v>2232</v>
      </c>
      <c r="Q194" s="29">
        <v>456</v>
      </c>
      <c r="R194" s="29">
        <v>185</v>
      </c>
      <c r="S194" s="29">
        <v>705</v>
      </c>
      <c r="T194" s="29">
        <v>516</v>
      </c>
      <c r="U194" s="29">
        <v>222</v>
      </c>
      <c r="V194" s="29">
        <v>105</v>
      </c>
      <c r="W194" s="29">
        <v>180</v>
      </c>
      <c r="X194" s="29">
        <v>310</v>
      </c>
      <c r="Y194" s="29">
        <v>185</v>
      </c>
      <c r="Z194" s="29">
        <v>0</v>
      </c>
    </row>
    <row r="195" spans="1:29">
      <c r="A195" s="95">
        <v>44553</v>
      </c>
      <c r="B195" s="63">
        <v>9504</v>
      </c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>
        <v>2014</v>
      </c>
      <c r="O195" s="29">
        <v>2394</v>
      </c>
      <c r="P195" s="29">
        <v>2232</v>
      </c>
      <c r="Q195" s="29">
        <v>456</v>
      </c>
      <c r="R195" s="29">
        <v>185</v>
      </c>
      <c r="S195" s="29">
        <v>705</v>
      </c>
      <c r="T195" s="29">
        <v>516</v>
      </c>
      <c r="U195" s="29">
        <v>222</v>
      </c>
      <c r="V195" s="29">
        <v>105</v>
      </c>
      <c r="W195" s="29">
        <v>180</v>
      </c>
      <c r="X195" s="29">
        <v>310</v>
      </c>
      <c r="Y195" s="29">
        <v>185</v>
      </c>
      <c r="Z195" s="29">
        <v>0</v>
      </c>
    </row>
    <row r="196" spans="1:29">
      <c r="A196" s="95">
        <v>44554</v>
      </c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44">
        <v>2014</v>
      </c>
      <c r="O196" s="244">
        <v>2394</v>
      </c>
      <c r="P196" s="244">
        <v>2232</v>
      </c>
      <c r="Q196" s="244">
        <v>456</v>
      </c>
      <c r="R196" s="244">
        <v>185</v>
      </c>
      <c r="S196" s="244">
        <v>705</v>
      </c>
      <c r="T196" s="244">
        <v>516</v>
      </c>
      <c r="U196" s="244">
        <v>222</v>
      </c>
      <c r="V196" s="244">
        <v>105</v>
      </c>
      <c r="W196" s="244">
        <v>180</v>
      </c>
      <c r="X196" s="244">
        <v>310</v>
      </c>
      <c r="Y196" s="244">
        <v>185</v>
      </c>
      <c r="Z196" s="29"/>
    </row>
    <row r="197" spans="1:29">
      <c r="A197" s="95">
        <v>44557</v>
      </c>
      <c r="B197" s="63">
        <v>9504</v>
      </c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>
        <v>2014</v>
      </c>
      <c r="O197" s="29">
        <v>2394</v>
      </c>
      <c r="P197" s="29">
        <v>2232</v>
      </c>
      <c r="Q197" s="29">
        <v>456</v>
      </c>
      <c r="R197" s="29">
        <v>185</v>
      </c>
      <c r="S197" s="29">
        <v>705</v>
      </c>
      <c r="T197" s="29">
        <v>516</v>
      </c>
      <c r="U197" s="29">
        <v>222</v>
      </c>
      <c r="V197" s="29">
        <v>105</v>
      </c>
      <c r="W197" s="29">
        <v>180</v>
      </c>
      <c r="X197" s="29">
        <v>310</v>
      </c>
      <c r="Y197" s="29">
        <v>185</v>
      </c>
      <c r="Z197" s="29">
        <v>0</v>
      </c>
    </row>
    <row r="198" spans="1:29">
      <c r="A198" s="95">
        <v>44558</v>
      </c>
      <c r="B198" s="63">
        <v>9504</v>
      </c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>
        <v>2014</v>
      </c>
      <c r="O198" s="29">
        <v>2394</v>
      </c>
      <c r="P198" s="29">
        <v>2232</v>
      </c>
      <c r="Q198" s="29">
        <v>456</v>
      </c>
      <c r="R198" s="29">
        <v>185</v>
      </c>
      <c r="S198" s="29">
        <v>705</v>
      </c>
      <c r="T198" s="29">
        <v>516</v>
      </c>
      <c r="U198" s="29">
        <v>222</v>
      </c>
      <c r="V198" s="29">
        <v>105</v>
      </c>
      <c r="W198" s="29">
        <v>180</v>
      </c>
      <c r="X198" s="29">
        <v>310</v>
      </c>
      <c r="Y198" s="29">
        <v>185</v>
      </c>
      <c r="Z198" s="29">
        <v>0</v>
      </c>
    </row>
    <row r="199" spans="1:29">
      <c r="A199" s="95">
        <v>44559</v>
      </c>
      <c r="B199" s="63">
        <v>9609</v>
      </c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>
        <v>2014</v>
      </c>
      <c r="O199" s="29">
        <v>2398</v>
      </c>
      <c r="P199" s="29">
        <v>2248</v>
      </c>
      <c r="Q199" s="29">
        <v>486</v>
      </c>
      <c r="R199" s="29">
        <v>185</v>
      </c>
      <c r="S199" s="29">
        <v>705</v>
      </c>
      <c r="T199" s="29">
        <v>516</v>
      </c>
      <c r="U199" s="29">
        <v>222</v>
      </c>
      <c r="V199" s="29">
        <v>160</v>
      </c>
      <c r="W199" s="29">
        <v>180</v>
      </c>
      <c r="X199" s="29">
        <v>310</v>
      </c>
      <c r="Y199" s="29">
        <v>185</v>
      </c>
      <c r="Z199" s="29">
        <v>0</v>
      </c>
    </row>
    <row r="200" spans="1:29">
      <c r="A200" s="95">
        <v>44560</v>
      </c>
      <c r="B200" s="63">
        <v>9609</v>
      </c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>
        <v>2014</v>
      </c>
      <c r="O200" s="29">
        <v>2398</v>
      </c>
      <c r="P200" s="29">
        <v>2248</v>
      </c>
      <c r="Q200" s="29">
        <v>486</v>
      </c>
      <c r="R200" s="29">
        <v>185</v>
      </c>
      <c r="S200" s="29">
        <v>705</v>
      </c>
      <c r="T200" s="29">
        <v>516</v>
      </c>
      <c r="U200" s="29">
        <v>222</v>
      </c>
      <c r="V200" s="29">
        <v>160</v>
      </c>
      <c r="W200" s="29">
        <v>180</v>
      </c>
      <c r="X200" s="29">
        <v>310</v>
      </c>
      <c r="Y200" s="29">
        <v>185</v>
      </c>
      <c r="Z200" s="29">
        <v>0</v>
      </c>
    </row>
    <row r="201" spans="1:29">
      <c r="A201" s="95">
        <v>44561</v>
      </c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44">
        <v>2014</v>
      </c>
      <c r="O201" s="244">
        <v>2398</v>
      </c>
      <c r="P201" s="244">
        <v>2248</v>
      </c>
      <c r="Q201" s="244">
        <v>486</v>
      </c>
      <c r="R201" s="244">
        <v>185</v>
      </c>
      <c r="S201" s="244">
        <v>705</v>
      </c>
      <c r="T201" s="244">
        <v>516</v>
      </c>
      <c r="U201" s="244">
        <v>222</v>
      </c>
      <c r="V201" s="244">
        <v>160</v>
      </c>
      <c r="W201" s="244">
        <v>180</v>
      </c>
      <c r="X201" s="244">
        <v>310</v>
      </c>
      <c r="Y201" s="244">
        <v>185</v>
      </c>
      <c r="Z201" s="244">
        <v>0</v>
      </c>
    </row>
    <row r="202" spans="1:29">
      <c r="A202" s="95">
        <v>44564</v>
      </c>
      <c r="B202" s="63">
        <v>7617</v>
      </c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>
        <v>2398</v>
      </c>
      <c r="P202" s="29">
        <v>2249</v>
      </c>
      <c r="Q202" s="29">
        <v>486</v>
      </c>
      <c r="R202" s="29">
        <v>185</v>
      </c>
      <c r="S202" s="29">
        <v>705</v>
      </c>
      <c r="T202" s="29">
        <v>491</v>
      </c>
      <c r="U202" s="29">
        <v>243</v>
      </c>
      <c r="V202" s="29">
        <v>185</v>
      </c>
      <c r="W202" s="29">
        <v>180</v>
      </c>
      <c r="X202" s="29">
        <v>310</v>
      </c>
      <c r="Y202" s="29">
        <v>185</v>
      </c>
      <c r="Z202" s="29">
        <v>0</v>
      </c>
      <c r="AA202">
        <v>0</v>
      </c>
      <c r="AB202">
        <v>0</v>
      </c>
      <c r="AC202">
        <v>0</v>
      </c>
    </row>
    <row r="203" spans="1:29">
      <c r="A203" s="95">
        <v>44565</v>
      </c>
      <c r="B203" s="63">
        <v>7628</v>
      </c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>
        <v>2398</v>
      </c>
      <c r="P203" s="29">
        <v>2260</v>
      </c>
      <c r="Q203" s="29">
        <v>486</v>
      </c>
      <c r="R203" s="29">
        <v>185</v>
      </c>
      <c r="S203" s="29">
        <v>705</v>
      </c>
      <c r="T203" s="29">
        <v>491</v>
      </c>
      <c r="U203" s="29">
        <v>243</v>
      </c>
      <c r="V203" s="29">
        <v>185</v>
      </c>
      <c r="W203" s="29">
        <v>180</v>
      </c>
      <c r="X203" s="29">
        <v>310</v>
      </c>
      <c r="Y203" s="29">
        <v>185</v>
      </c>
      <c r="Z203" s="29">
        <v>0</v>
      </c>
      <c r="AA203">
        <v>0</v>
      </c>
      <c r="AB203">
        <v>0</v>
      </c>
      <c r="AC203">
        <v>0</v>
      </c>
    </row>
    <row r="204" spans="1:29">
      <c r="A204" s="95">
        <v>44566</v>
      </c>
      <c r="B204" s="63">
        <v>7625</v>
      </c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>
        <v>2398</v>
      </c>
      <c r="P204" s="29">
        <v>2260</v>
      </c>
      <c r="Q204" s="29">
        <v>486</v>
      </c>
      <c r="R204" s="29">
        <v>182</v>
      </c>
      <c r="S204" s="29">
        <v>705</v>
      </c>
      <c r="T204" s="29">
        <v>491</v>
      </c>
      <c r="U204" s="29">
        <v>243</v>
      </c>
      <c r="V204" s="29">
        <v>185</v>
      </c>
      <c r="W204" s="29">
        <v>180</v>
      </c>
      <c r="X204" s="29">
        <v>310</v>
      </c>
      <c r="Y204" s="29">
        <v>185</v>
      </c>
      <c r="Z204" s="29">
        <v>0</v>
      </c>
      <c r="AA204">
        <v>0</v>
      </c>
      <c r="AB204">
        <v>0</v>
      </c>
      <c r="AC204">
        <v>0</v>
      </c>
    </row>
    <row r="205" spans="1:29">
      <c r="A205" s="95">
        <v>44567</v>
      </c>
      <c r="B205" s="63">
        <v>7698</v>
      </c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>
        <v>2395</v>
      </c>
      <c r="P205" s="29">
        <v>2256</v>
      </c>
      <c r="Q205" s="29">
        <v>486</v>
      </c>
      <c r="R205" s="29">
        <v>182</v>
      </c>
      <c r="S205" s="29">
        <v>725</v>
      </c>
      <c r="T205" s="29">
        <v>511</v>
      </c>
      <c r="U205" s="29">
        <v>243</v>
      </c>
      <c r="V205" s="29">
        <v>205</v>
      </c>
      <c r="W205" s="29">
        <v>200</v>
      </c>
      <c r="X205" s="29">
        <v>310</v>
      </c>
      <c r="Y205" s="29">
        <v>185</v>
      </c>
      <c r="Z205" s="29">
        <v>0</v>
      </c>
      <c r="AA205">
        <v>0</v>
      </c>
      <c r="AB205">
        <v>0</v>
      </c>
      <c r="AC205">
        <v>0</v>
      </c>
    </row>
    <row r="206" spans="1:29">
      <c r="A206" s="95">
        <v>44568</v>
      </c>
      <c r="B206" s="63">
        <v>7698</v>
      </c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>
        <v>2395</v>
      </c>
      <c r="P206" s="29">
        <v>2256</v>
      </c>
      <c r="Q206" s="29">
        <v>486</v>
      </c>
      <c r="R206" s="29">
        <v>182</v>
      </c>
      <c r="S206" s="29">
        <v>725</v>
      </c>
      <c r="T206" s="29">
        <v>511</v>
      </c>
      <c r="U206" s="29">
        <v>243</v>
      </c>
      <c r="V206" s="29">
        <v>205</v>
      </c>
      <c r="W206" s="29">
        <v>200</v>
      </c>
      <c r="X206" s="29">
        <v>310</v>
      </c>
      <c r="Y206" s="29">
        <v>185</v>
      </c>
      <c r="Z206" s="29">
        <v>0</v>
      </c>
      <c r="AA206">
        <v>0</v>
      </c>
      <c r="AB206">
        <v>0</v>
      </c>
      <c r="AC206">
        <v>0</v>
      </c>
    </row>
    <row r="207" spans="1:29">
      <c r="A207" s="95">
        <v>44571</v>
      </c>
      <c r="B207" s="63">
        <v>7690</v>
      </c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>
        <v>2310</v>
      </c>
      <c r="P207" s="29">
        <v>2214</v>
      </c>
      <c r="Q207" s="29">
        <v>585</v>
      </c>
      <c r="R207" s="29">
        <v>182</v>
      </c>
      <c r="S207" s="29">
        <v>725</v>
      </c>
      <c r="T207" s="29">
        <v>511</v>
      </c>
      <c r="U207" s="29">
        <v>243</v>
      </c>
      <c r="V207" s="29">
        <v>205</v>
      </c>
      <c r="W207" s="29">
        <v>220</v>
      </c>
      <c r="X207" s="29">
        <v>310</v>
      </c>
      <c r="Y207" s="29">
        <v>185</v>
      </c>
      <c r="Z207" s="29">
        <v>0</v>
      </c>
      <c r="AA207">
        <v>0</v>
      </c>
      <c r="AB207">
        <v>0</v>
      </c>
      <c r="AC207">
        <v>0</v>
      </c>
    </row>
    <row r="208" spans="1:29">
      <c r="A208" s="95">
        <v>44572</v>
      </c>
      <c r="B208" s="63">
        <v>7694</v>
      </c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>
        <v>2311</v>
      </c>
      <c r="P208" s="29">
        <v>2217</v>
      </c>
      <c r="Q208" s="29">
        <v>585</v>
      </c>
      <c r="R208" s="29">
        <v>182</v>
      </c>
      <c r="S208" s="29">
        <v>725</v>
      </c>
      <c r="T208" s="29">
        <v>511</v>
      </c>
      <c r="U208" s="29">
        <v>243</v>
      </c>
      <c r="V208" s="29">
        <v>205</v>
      </c>
      <c r="W208" s="29">
        <v>220</v>
      </c>
      <c r="X208" s="29">
        <v>310</v>
      </c>
      <c r="Y208" s="29">
        <v>185</v>
      </c>
      <c r="Z208" s="29">
        <v>0</v>
      </c>
      <c r="AA208">
        <v>0</v>
      </c>
      <c r="AB208">
        <v>0</v>
      </c>
      <c r="AC208">
        <v>0</v>
      </c>
    </row>
    <row r="209" spans="1:29">
      <c r="A209" s="95">
        <v>44573</v>
      </c>
      <c r="B209" s="63">
        <v>7701</v>
      </c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>
        <v>2316</v>
      </c>
      <c r="P209" s="29">
        <v>2219</v>
      </c>
      <c r="Q209" s="29">
        <v>585</v>
      </c>
      <c r="R209" s="29">
        <v>182</v>
      </c>
      <c r="S209" s="29">
        <v>725</v>
      </c>
      <c r="T209" s="29">
        <v>511</v>
      </c>
      <c r="U209" s="29">
        <v>243</v>
      </c>
      <c r="V209" s="29">
        <v>205</v>
      </c>
      <c r="W209" s="29">
        <v>220</v>
      </c>
      <c r="X209" s="29">
        <v>310</v>
      </c>
      <c r="Y209" s="29">
        <v>185</v>
      </c>
      <c r="Z209" s="29">
        <v>0</v>
      </c>
      <c r="AA209">
        <v>0</v>
      </c>
      <c r="AB209">
        <v>0</v>
      </c>
      <c r="AC209">
        <v>0</v>
      </c>
    </row>
    <row r="210" spans="1:29">
      <c r="A210" s="95">
        <v>44574</v>
      </c>
      <c r="B210" s="63">
        <v>7964</v>
      </c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>
        <v>2341</v>
      </c>
      <c r="P210" s="29">
        <v>2195</v>
      </c>
      <c r="Q210" s="29">
        <v>610</v>
      </c>
      <c r="R210" s="29">
        <v>224</v>
      </c>
      <c r="S210" s="29">
        <v>725</v>
      </c>
      <c r="T210" s="29">
        <v>536</v>
      </c>
      <c r="U210" s="29">
        <v>243</v>
      </c>
      <c r="V210" s="29">
        <v>205</v>
      </c>
      <c r="W210" s="29">
        <v>220</v>
      </c>
      <c r="X210" s="29">
        <v>370</v>
      </c>
      <c r="Y210" s="29">
        <v>245</v>
      </c>
      <c r="Z210" s="29">
        <v>50</v>
      </c>
      <c r="AA210">
        <v>0</v>
      </c>
      <c r="AB210">
        <v>0</v>
      </c>
      <c r="AC210">
        <v>0</v>
      </c>
    </row>
    <row r="211" spans="1:29">
      <c r="A211" s="95">
        <v>44575</v>
      </c>
      <c r="B211" s="63">
        <v>8139</v>
      </c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>
        <v>2381</v>
      </c>
      <c r="P211" s="29">
        <v>2198</v>
      </c>
      <c r="Q211" s="29">
        <v>610</v>
      </c>
      <c r="R211" s="29">
        <v>224</v>
      </c>
      <c r="S211" s="29">
        <v>725</v>
      </c>
      <c r="T211" s="29">
        <v>536</v>
      </c>
      <c r="U211" s="29">
        <v>243</v>
      </c>
      <c r="V211" s="29">
        <v>205</v>
      </c>
      <c r="W211" s="29">
        <v>220</v>
      </c>
      <c r="X211" s="29">
        <v>441</v>
      </c>
      <c r="Y211" s="29">
        <v>296</v>
      </c>
      <c r="Z211" s="29">
        <v>60</v>
      </c>
      <c r="AA211">
        <v>0</v>
      </c>
      <c r="AB211">
        <v>0</v>
      </c>
      <c r="AC211">
        <v>0</v>
      </c>
    </row>
    <row r="212" spans="1:29">
      <c r="A212" s="95">
        <v>44578</v>
      </c>
      <c r="B212" s="63">
        <v>8244</v>
      </c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>
        <v>2381</v>
      </c>
      <c r="P212" s="29">
        <v>2211</v>
      </c>
      <c r="Q212" s="29">
        <v>610</v>
      </c>
      <c r="R212" s="29">
        <v>225</v>
      </c>
      <c r="S212" s="29">
        <v>725</v>
      </c>
      <c r="T212" s="29">
        <v>537</v>
      </c>
      <c r="U212" s="29">
        <v>243</v>
      </c>
      <c r="V212" s="29">
        <v>205</v>
      </c>
      <c r="W212" s="29">
        <v>220</v>
      </c>
      <c r="X212" s="29">
        <v>461</v>
      </c>
      <c r="Y212" s="29">
        <v>346</v>
      </c>
      <c r="Z212" s="29">
        <v>80</v>
      </c>
      <c r="AA212">
        <v>0</v>
      </c>
      <c r="AB212">
        <v>0</v>
      </c>
      <c r="AC212">
        <v>0</v>
      </c>
    </row>
    <row r="213" spans="1:29">
      <c r="A213" s="95">
        <v>44579</v>
      </c>
      <c r="B213" s="63">
        <v>8248</v>
      </c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>
        <v>2381</v>
      </c>
      <c r="P213" s="29">
        <v>2236</v>
      </c>
      <c r="Q213" s="29">
        <v>610</v>
      </c>
      <c r="R213" s="29">
        <v>225</v>
      </c>
      <c r="S213" s="29">
        <v>725</v>
      </c>
      <c r="T213" s="29">
        <v>516</v>
      </c>
      <c r="U213" s="29">
        <v>243</v>
      </c>
      <c r="V213" s="29">
        <v>205</v>
      </c>
      <c r="W213" s="29">
        <v>220</v>
      </c>
      <c r="X213" s="29">
        <v>461</v>
      </c>
      <c r="Y213" s="29">
        <v>346</v>
      </c>
      <c r="Z213" s="29">
        <v>80</v>
      </c>
      <c r="AA213">
        <v>0</v>
      </c>
      <c r="AB213">
        <v>0</v>
      </c>
      <c r="AC213">
        <v>0</v>
      </c>
    </row>
    <row r="214" spans="1:29">
      <c r="A214" s="95">
        <v>44580</v>
      </c>
      <c r="B214" s="63">
        <v>8704</v>
      </c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>
        <v>2343</v>
      </c>
      <c r="P214" s="29">
        <v>2333</v>
      </c>
      <c r="Q214" s="29">
        <v>663</v>
      </c>
      <c r="R214" s="29">
        <v>222</v>
      </c>
      <c r="S214" s="29">
        <v>725</v>
      </c>
      <c r="T214" s="29">
        <v>516</v>
      </c>
      <c r="U214" s="29">
        <v>205</v>
      </c>
      <c r="V214" s="29">
        <v>205</v>
      </c>
      <c r="W214" s="29">
        <v>270</v>
      </c>
      <c r="X214" s="29">
        <v>511</v>
      </c>
      <c r="Y214" s="29">
        <v>371</v>
      </c>
      <c r="Z214" s="29">
        <v>100</v>
      </c>
      <c r="AA214">
        <v>90</v>
      </c>
      <c r="AB214">
        <v>90</v>
      </c>
      <c r="AC214">
        <v>60</v>
      </c>
    </row>
    <row r="215" spans="1:29">
      <c r="A215" s="95">
        <v>44581</v>
      </c>
      <c r="B215" s="63">
        <v>8827</v>
      </c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>
        <v>2343</v>
      </c>
      <c r="P215" s="29">
        <v>2344</v>
      </c>
      <c r="Q215" s="29">
        <v>675</v>
      </c>
      <c r="R215" s="29">
        <v>222</v>
      </c>
      <c r="S215" s="29">
        <v>725</v>
      </c>
      <c r="T215" s="29">
        <v>516</v>
      </c>
      <c r="U215" s="29">
        <v>205</v>
      </c>
      <c r="V215" s="29">
        <v>205</v>
      </c>
      <c r="W215" s="29">
        <v>270</v>
      </c>
      <c r="X215" s="29">
        <v>511</v>
      </c>
      <c r="Y215" s="29">
        <v>371</v>
      </c>
      <c r="Z215" s="29">
        <v>150</v>
      </c>
      <c r="AA215">
        <v>90</v>
      </c>
      <c r="AB215">
        <v>90</v>
      </c>
      <c r="AC215">
        <v>110</v>
      </c>
    </row>
    <row r="216" spans="1:29">
      <c r="A216" s="95">
        <v>44582</v>
      </c>
      <c r="B216" s="63">
        <v>9071</v>
      </c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>
        <v>2363</v>
      </c>
      <c r="P216" s="29">
        <v>2359</v>
      </c>
      <c r="Q216" s="29">
        <v>675</v>
      </c>
      <c r="R216" s="29">
        <v>355</v>
      </c>
      <c r="S216" s="29">
        <v>740</v>
      </c>
      <c r="T216" s="29">
        <v>557</v>
      </c>
      <c r="U216" s="29">
        <v>225</v>
      </c>
      <c r="V216" s="29">
        <v>205</v>
      </c>
      <c r="W216" s="29">
        <v>270</v>
      </c>
      <c r="X216" s="29">
        <v>511</v>
      </c>
      <c r="Y216" s="29">
        <v>371</v>
      </c>
      <c r="Z216" s="29">
        <v>150</v>
      </c>
      <c r="AA216">
        <v>90</v>
      </c>
      <c r="AB216">
        <v>90</v>
      </c>
      <c r="AC216">
        <v>110</v>
      </c>
    </row>
    <row r="217" spans="1:29">
      <c r="A217" s="95">
        <v>44585</v>
      </c>
      <c r="B217" s="63">
        <v>9690</v>
      </c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>
        <v>2363</v>
      </c>
      <c r="P217" s="29">
        <v>2422</v>
      </c>
      <c r="Q217" s="29">
        <v>695</v>
      </c>
      <c r="R217" s="29">
        <v>365</v>
      </c>
      <c r="S217" s="29">
        <v>731</v>
      </c>
      <c r="T217" s="29">
        <v>567</v>
      </c>
      <c r="U217" s="29">
        <v>255</v>
      </c>
      <c r="V217" s="29">
        <v>225</v>
      </c>
      <c r="W217" s="29">
        <v>280</v>
      </c>
      <c r="X217" s="29">
        <v>561</v>
      </c>
      <c r="Y217" s="29">
        <v>441</v>
      </c>
      <c r="Z217" s="29">
        <v>235</v>
      </c>
      <c r="AA217">
        <v>215</v>
      </c>
      <c r="AB217">
        <v>205</v>
      </c>
      <c r="AC217">
        <v>130</v>
      </c>
    </row>
    <row r="218" spans="1:29">
      <c r="A218" s="95">
        <v>44586</v>
      </c>
      <c r="B218" s="63">
        <v>9997</v>
      </c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>
        <v>2352</v>
      </c>
      <c r="P218" s="29">
        <v>2467</v>
      </c>
      <c r="Q218" s="29">
        <v>728</v>
      </c>
      <c r="R218" s="29">
        <v>365</v>
      </c>
      <c r="S218" s="29">
        <v>731</v>
      </c>
      <c r="T218" s="29">
        <v>567</v>
      </c>
      <c r="U218" s="29">
        <v>255</v>
      </c>
      <c r="V218" s="29">
        <v>225</v>
      </c>
      <c r="W218" s="29">
        <v>280</v>
      </c>
      <c r="X218" s="29">
        <v>571</v>
      </c>
      <c r="Y218" s="29">
        <v>461</v>
      </c>
      <c r="Z218" s="29">
        <v>305</v>
      </c>
      <c r="AA218">
        <v>265</v>
      </c>
      <c r="AB218">
        <v>255</v>
      </c>
      <c r="AC218">
        <v>170</v>
      </c>
    </row>
    <row r="219" spans="1:29">
      <c r="A219" s="95">
        <v>44587</v>
      </c>
      <c r="B219" s="63">
        <v>10641</v>
      </c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>
        <v>2352</v>
      </c>
      <c r="P219" s="29">
        <v>2496</v>
      </c>
      <c r="Q219" s="29">
        <v>763</v>
      </c>
      <c r="R219" s="29">
        <v>365</v>
      </c>
      <c r="S219" s="29">
        <v>731</v>
      </c>
      <c r="T219" s="29">
        <v>567</v>
      </c>
      <c r="U219" s="29">
        <v>255</v>
      </c>
      <c r="V219" s="29">
        <v>225</v>
      </c>
      <c r="W219" s="29">
        <v>330</v>
      </c>
      <c r="X219" s="29">
        <v>621</v>
      </c>
      <c r="Y219" s="29">
        <v>561</v>
      </c>
      <c r="Z219" s="29">
        <v>425</v>
      </c>
      <c r="AA219">
        <v>390</v>
      </c>
      <c r="AB219">
        <v>375</v>
      </c>
      <c r="AC219">
        <v>185</v>
      </c>
    </row>
    <row r="220" spans="1:29">
      <c r="A220" s="95">
        <v>44588</v>
      </c>
      <c r="B220" s="63">
        <v>10737</v>
      </c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>
        <v>2352</v>
      </c>
      <c r="P220" s="29">
        <v>2457</v>
      </c>
      <c r="Q220" s="29">
        <v>798</v>
      </c>
      <c r="R220" s="29">
        <v>365</v>
      </c>
      <c r="S220" s="29">
        <v>731</v>
      </c>
      <c r="T220" s="29">
        <v>567</v>
      </c>
      <c r="U220" s="29">
        <v>255</v>
      </c>
      <c r="V220" s="29">
        <v>225</v>
      </c>
      <c r="W220" s="29">
        <v>330</v>
      </c>
      <c r="X220" s="29">
        <v>621</v>
      </c>
      <c r="Y220" s="29">
        <v>561</v>
      </c>
      <c r="Z220" s="29">
        <v>425</v>
      </c>
      <c r="AA220">
        <v>440</v>
      </c>
      <c r="AB220">
        <v>425</v>
      </c>
      <c r="AC220">
        <v>185</v>
      </c>
    </row>
    <row r="221" spans="1:29">
      <c r="A221" s="95">
        <v>44589</v>
      </c>
      <c r="B221" s="63">
        <v>10788</v>
      </c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>
        <v>2352</v>
      </c>
      <c r="P221" s="29">
        <v>2503</v>
      </c>
      <c r="Q221" s="29">
        <v>803</v>
      </c>
      <c r="R221" s="29">
        <v>365</v>
      </c>
      <c r="S221" s="29">
        <v>731</v>
      </c>
      <c r="T221" s="29">
        <v>567</v>
      </c>
      <c r="U221" s="29">
        <v>255</v>
      </c>
      <c r="V221" s="29">
        <v>225</v>
      </c>
      <c r="W221" s="29">
        <v>330</v>
      </c>
      <c r="X221" s="29">
        <v>621</v>
      </c>
      <c r="Y221" s="29">
        <v>561</v>
      </c>
      <c r="Z221" s="29">
        <v>425</v>
      </c>
      <c r="AA221">
        <v>440</v>
      </c>
      <c r="AB221">
        <v>425</v>
      </c>
      <c r="AC221">
        <v>185</v>
      </c>
    </row>
    <row r="222" spans="1:29">
      <c r="A222" s="95">
        <v>44592</v>
      </c>
      <c r="B222" s="63">
        <v>10783</v>
      </c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>
        <v>2352</v>
      </c>
      <c r="P222" s="29">
        <v>2498</v>
      </c>
      <c r="Q222" s="29">
        <v>803</v>
      </c>
      <c r="R222" s="29">
        <v>365</v>
      </c>
      <c r="S222" s="29">
        <v>731</v>
      </c>
      <c r="T222" s="29">
        <v>567</v>
      </c>
      <c r="U222" s="29">
        <v>255</v>
      </c>
      <c r="V222" s="29">
        <v>225</v>
      </c>
      <c r="W222" s="29">
        <v>330</v>
      </c>
      <c r="X222" s="29">
        <v>621</v>
      </c>
      <c r="Y222" s="29">
        <v>561</v>
      </c>
      <c r="Z222" s="29">
        <v>425</v>
      </c>
      <c r="AA222">
        <v>440</v>
      </c>
      <c r="AB222">
        <v>425</v>
      </c>
      <c r="AC222">
        <v>185</v>
      </c>
    </row>
    <row r="223" spans="1:29">
      <c r="A223" s="95">
        <v>44593</v>
      </c>
      <c r="B223" s="63">
        <v>8426</v>
      </c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>
        <v>2500</v>
      </c>
      <c r="Q223" s="29">
        <v>805</v>
      </c>
      <c r="R223" s="29">
        <v>356</v>
      </c>
      <c r="S223" s="29">
        <v>731</v>
      </c>
      <c r="T223" s="29">
        <v>567</v>
      </c>
      <c r="U223" s="29">
        <v>255</v>
      </c>
      <c r="V223" s="29">
        <v>225</v>
      </c>
      <c r="W223" s="29">
        <v>330</v>
      </c>
      <c r="X223" s="29">
        <v>621</v>
      </c>
      <c r="Y223" s="29">
        <v>561</v>
      </c>
      <c r="Z223" s="29">
        <v>425</v>
      </c>
      <c r="AA223">
        <v>440</v>
      </c>
      <c r="AB223">
        <v>425</v>
      </c>
      <c r="AC223">
        <v>185</v>
      </c>
    </row>
    <row r="224" spans="1:29">
      <c r="A224" s="95">
        <v>44594</v>
      </c>
      <c r="B224" s="63">
        <v>8534</v>
      </c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>
        <v>2588</v>
      </c>
      <c r="Q224" s="29">
        <v>825</v>
      </c>
      <c r="R224" s="29">
        <v>356</v>
      </c>
      <c r="S224" s="29">
        <v>731</v>
      </c>
      <c r="T224" s="29">
        <v>567</v>
      </c>
      <c r="U224" s="29">
        <v>255</v>
      </c>
      <c r="V224" s="29">
        <v>225</v>
      </c>
      <c r="W224" s="29">
        <v>330</v>
      </c>
      <c r="X224" s="29">
        <v>621</v>
      </c>
      <c r="Y224" s="29">
        <v>561</v>
      </c>
      <c r="Z224" s="29">
        <v>425</v>
      </c>
      <c r="AA224">
        <v>440</v>
      </c>
      <c r="AB224">
        <v>425</v>
      </c>
      <c r="AC224">
        <v>185</v>
      </c>
    </row>
    <row r="225" spans="1:29">
      <c r="A225" s="95">
        <v>44595</v>
      </c>
      <c r="B225" s="63">
        <v>8534</v>
      </c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>
        <v>2588</v>
      </c>
      <c r="Q225" s="29">
        <v>825</v>
      </c>
      <c r="R225" s="29">
        <v>356</v>
      </c>
      <c r="S225" s="29">
        <v>731</v>
      </c>
      <c r="T225" s="29">
        <v>567</v>
      </c>
      <c r="U225" s="29">
        <v>255</v>
      </c>
      <c r="V225" s="29">
        <v>225</v>
      </c>
      <c r="W225" s="29">
        <v>330</v>
      </c>
      <c r="X225" s="29">
        <v>621</v>
      </c>
      <c r="Y225" s="29">
        <v>561</v>
      </c>
      <c r="Z225" s="29">
        <v>425</v>
      </c>
      <c r="AA225">
        <v>440</v>
      </c>
      <c r="AB225">
        <v>425</v>
      </c>
      <c r="AC225">
        <v>185</v>
      </c>
    </row>
    <row r="226" spans="1:29">
      <c r="A226" s="95">
        <v>44596</v>
      </c>
      <c r="B226" s="63">
        <v>8534</v>
      </c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>
        <v>2588</v>
      </c>
      <c r="Q226" s="29">
        <v>825</v>
      </c>
      <c r="R226" s="29">
        <v>356</v>
      </c>
      <c r="S226" s="29">
        <v>731</v>
      </c>
      <c r="T226" s="29">
        <v>567</v>
      </c>
      <c r="U226" s="29">
        <v>255</v>
      </c>
      <c r="V226" s="29">
        <v>225</v>
      </c>
      <c r="W226" s="29">
        <v>330</v>
      </c>
      <c r="X226" s="29">
        <v>621</v>
      </c>
      <c r="Y226" s="29">
        <v>561</v>
      </c>
      <c r="Z226" s="29">
        <v>425</v>
      </c>
      <c r="AA226">
        <v>440</v>
      </c>
      <c r="AB226">
        <v>425</v>
      </c>
      <c r="AC226">
        <v>185</v>
      </c>
    </row>
    <row r="227" spans="1:29">
      <c r="A227" s="95">
        <v>44599</v>
      </c>
      <c r="B227" s="63">
        <v>8629</v>
      </c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>
        <v>2585</v>
      </c>
      <c r="Q227" s="29">
        <v>848</v>
      </c>
      <c r="R227" s="29">
        <v>356</v>
      </c>
      <c r="S227" s="29">
        <v>731</v>
      </c>
      <c r="T227" s="29">
        <v>567</v>
      </c>
      <c r="U227" s="29">
        <v>270</v>
      </c>
      <c r="V227" s="29">
        <v>240</v>
      </c>
      <c r="W227" s="29">
        <v>345</v>
      </c>
      <c r="X227" s="29">
        <v>636</v>
      </c>
      <c r="Y227" s="29">
        <v>576</v>
      </c>
      <c r="Z227" s="29">
        <v>425</v>
      </c>
      <c r="AA227">
        <v>440</v>
      </c>
      <c r="AB227">
        <v>425</v>
      </c>
      <c r="AC227">
        <v>185</v>
      </c>
    </row>
    <row r="228" spans="1:29">
      <c r="A228" s="95">
        <v>44600</v>
      </c>
      <c r="B228" s="63">
        <v>8629</v>
      </c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>
        <v>2585</v>
      </c>
      <c r="Q228" s="29">
        <v>848</v>
      </c>
      <c r="R228" s="29">
        <v>356</v>
      </c>
      <c r="S228" s="29">
        <v>731</v>
      </c>
      <c r="T228" s="29">
        <v>567</v>
      </c>
      <c r="U228" s="29">
        <v>270</v>
      </c>
      <c r="V228" s="29">
        <v>240</v>
      </c>
      <c r="W228" s="29">
        <v>345</v>
      </c>
      <c r="X228" s="29">
        <v>636</v>
      </c>
      <c r="Y228" s="29">
        <v>576</v>
      </c>
      <c r="Z228" s="29">
        <v>425</v>
      </c>
      <c r="AA228">
        <v>440</v>
      </c>
      <c r="AB228">
        <v>425</v>
      </c>
      <c r="AC228">
        <v>185</v>
      </c>
    </row>
    <row r="229" spans="1:29">
      <c r="A229" s="95">
        <v>44601</v>
      </c>
      <c r="B229" s="63">
        <v>8706</v>
      </c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>
        <v>2511</v>
      </c>
      <c r="Q229" s="29">
        <v>909</v>
      </c>
      <c r="R229" s="29">
        <v>356</v>
      </c>
      <c r="S229" s="29">
        <v>731</v>
      </c>
      <c r="T229" s="29">
        <v>567</v>
      </c>
      <c r="U229" s="29">
        <v>270</v>
      </c>
      <c r="V229" s="29">
        <v>240</v>
      </c>
      <c r="W229" s="29">
        <v>345</v>
      </c>
      <c r="X229" s="29">
        <v>636</v>
      </c>
      <c r="Y229" s="29">
        <v>576</v>
      </c>
      <c r="Z229" s="29">
        <v>455</v>
      </c>
      <c r="AA229">
        <v>470</v>
      </c>
      <c r="AB229">
        <v>455</v>
      </c>
      <c r="AC229">
        <v>185</v>
      </c>
    </row>
    <row r="230" spans="1:29">
      <c r="A230" s="95">
        <v>44602</v>
      </c>
      <c r="B230" s="63">
        <v>8805</v>
      </c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>
        <v>2372</v>
      </c>
      <c r="Q230" s="29">
        <v>1047</v>
      </c>
      <c r="R230" s="29">
        <v>356</v>
      </c>
      <c r="S230" s="29">
        <v>731</v>
      </c>
      <c r="T230" s="29">
        <v>567</v>
      </c>
      <c r="U230" s="29">
        <v>270</v>
      </c>
      <c r="V230" s="29">
        <v>240</v>
      </c>
      <c r="W230" s="29">
        <v>345</v>
      </c>
      <c r="X230" s="29">
        <v>636</v>
      </c>
      <c r="Y230" s="29">
        <v>576</v>
      </c>
      <c r="Z230" s="29">
        <v>455</v>
      </c>
      <c r="AA230">
        <v>520</v>
      </c>
      <c r="AB230">
        <v>505</v>
      </c>
      <c r="AC230">
        <v>185</v>
      </c>
    </row>
    <row r="231" spans="1:29">
      <c r="A231" s="95">
        <v>44603</v>
      </c>
      <c r="B231" s="63">
        <v>8805</v>
      </c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>
        <v>2372</v>
      </c>
      <c r="Q231" s="29">
        <v>1047</v>
      </c>
      <c r="R231" s="29">
        <v>356</v>
      </c>
      <c r="S231" s="29">
        <v>731</v>
      </c>
      <c r="T231" s="29">
        <v>567</v>
      </c>
      <c r="U231" s="29">
        <v>270</v>
      </c>
      <c r="V231" s="29">
        <v>240</v>
      </c>
      <c r="W231" s="29">
        <v>345</v>
      </c>
      <c r="X231" s="29">
        <v>636</v>
      </c>
      <c r="Y231" s="29">
        <v>576</v>
      </c>
      <c r="Z231" s="29">
        <v>455</v>
      </c>
      <c r="AA231">
        <v>520</v>
      </c>
      <c r="AB231">
        <v>505</v>
      </c>
      <c r="AC231">
        <v>185</v>
      </c>
    </row>
    <row r="232" spans="1:29">
      <c r="A232" s="95">
        <v>44606</v>
      </c>
      <c r="B232" s="63">
        <v>8629</v>
      </c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>
        <v>2298</v>
      </c>
      <c r="Q232" s="29">
        <v>845</v>
      </c>
      <c r="R232" s="29">
        <v>356</v>
      </c>
      <c r="S232" s="29">
        <v>731</v>
      </c>
      <c r="T232" s="29">
        <v>567</v>
      </c>
      <c r="U232" s="29">
        <v>270</v>
      </c>
      <c r="V232" s="29">
        <v>240</v>
      </c>
      <c r="W232" s="29">
        <v>345</v>
      </c>
      <c r="X232" s="29">
        <v>636</v>
      </c>
      <c r="Y232" s="29">
        <v>576</v>
      </c>
      <c r="Z232" s="29">
        <v>455</v>
      </c>
      <c r="AA232">
        <v>570</v>
      </c>
      <c r="AB232">
        <v>555</v>
      </c>
      <c r="AC232">
        <v>185</v>
      </c>
    </row>
    <row r="233" spans="1:29">
      <c r="A233" s="95">
        <v>44607</v>
      </c>
      <c r="B233" s="63">
        <v>8809</v>
      </c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>
        <v>2298</v>
      </c>
      <c r="Q233" s="29">
        <v>845</v>
      </c>
      <c r="R233" s="29">
        <v>356</v>
      </c>
      <c r="S233" s="29">
        <v>731</v>
      </c>
      <c r="T233" s="29">
        <v>567</v>
      </c>
      <c r="U233" s="29">
        <v>270</v>
      </c>
      <c r="V233" s="29">
        <v>240</v>
      </c>
      <c r="W233" s="29">
        <v>345</v>
      </c>
      <c r="X233" s="29">
        <v>636</v>
      </c>
      <c r="Y233" s="29">
        <v>576</v>
      </c>
      <c r="Z233" s="29">
        <v>485</v>
      </c>
      <c r="AA233">
        <v>630</v>
      </c>
      <c r="AB233">
        <v>615</v>
      </c>
      <c r="AC233">
        <v>215</v>
      </c>
    </row>
    <row r="234" spans="1:29">
      <c r="A234" s="95">
        <v>44608</v>
      </c>
      <c r="B234" s="63">
        <v>8809</v>
      </c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>
        <v>2298</v>
      </c>
      <c r="Q234" s="29">
        <v>845</v>
      </c>
      <c r="R234" s="29">
        <v>356</v>
      </c>
      <c r="S234" s="29">
        <v>731</v>
      </c>
      <c r="T234" s="29">
        <v>567</v>
      </c>
      <c r="U234" s="29">
        <v>270</v>
      </c>
      <c r="V234" s="29">
        <v>240</v>
      </c>
      <c r="W234" s="29">
        <v>345</v>
      </c>
      <c r="X234" s="29">
        <v>636</v>
      </c>
      <c r="Y234" s="29">
        <v>576</v>
      </c>
      <c r="Z234" s="29">
        <v>485</v>
      </c>
      <c r="AA234">
        <v>630</v>
      </c>
      <c r="AB234">
        <v>615</v>
      </c>
      <c r="AC234">
        <v>215</v>
      </c>
    </row>
    <row r="235" spans="1:29">
      <c r="A235" s="95">
        <v>44609</v>
      </c>
      <c r="B235" s="63">
        <v>8794</v>
      </c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>
        <v>2283</v>
      </c>
      <c r="Q235" s="29">
        <v>845</v>
      </c>
      <c r="R235" s="29">
        <v>356</v>
      </c>
      <c r="S235" s="29">
        <v>731</v>
      </c>
      <c r="T235" s="29">
        <v>567</v>
      </c>
      <c r="U235" s="29">
        <v>270</v>
      </c>
      <c r="V235" s="29">
        <v>240</v>
      </c>
      <c r="W235" s="29">
        <v>345</v>
      </c>
      <c r="X235" s="29">
        <v>636</v>
      </c>
      <c r="Y235" s="29">
        <v>576</v>
      </c>
      <c r="Z235" s="29">
        <v>485</v>
      </c>
      <c r="AA235">
        <v>630</v>
      </c>
      <c r="AB235">
        <v>615</v>
      </c>
      <c r="AC235">
        <v>215</v>
      </c>
    </row>
    <row r="236" spans="1:29">
      <c r="A236" s="95">
        <v>44610</v>
      </c>
      <c r="B236" s="63">
        <v>8807</v>
      </c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>
        <v>2283</v>
      </c>
      <c r="Q236" s="29">
        <v>845</v>
      </c>
      <c r="R236" s="29">
        <v>342</v>
      </c>
      <c r="S236" s="29">
        <v>731</v>
      </c>
      <c r="T236" s="29">
        <v>593</v>
      </c>
      <c r="U236" s="29">
        <v>270</v>
      </c>
      <c r="V236" s="29">
        <v>240</v>
      </c>
      <c r="W236" s="29">
        <v>345</v>
      </c>
      <c r="X236" s="29">
        <v>636</v>
      </c>
      <c r="Y236" s="29">
        <v>576</v>
      </c>
      <c r="Z236" s="29">
        <v>485</v>
      </c>
      <c r="AA236">
        <v>631</v>
      </c>
      <c r="AB236">
        <v>615</v>
      </c>
      <c r="AC236">
        <v>215</v>
      </c>
    </row>
    <row r="237" spans="1:29">
      <c r="A237" s="95">
        <v>44613</v>
      </c>
      <c r="B237" s="63">
        <v>8807</v>
      </c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>
        <v>2283</v>
      </c>
      <c r="Q237" s="29">
        <v>845</v>
      </c>
      <c r="R237" s="29">
        <v>342</v>
      </c>
      <c r="S237" s="29">
        <v>731</v>
      </c>
      <c r="T237" s="29">
        <v>593</v>
      </c>
      <c r="U237" s="29">
        <v>270</v>
      </c>
      <c r="V237" s="29">
        <v>240</v>
      </c>
      <c r="W237" s="29">
        <v>345</v>
      </c>
      <c r="X237" s="29">
        <v>636</v>
      </c>
      <c r="Y237" s="29">
        <v>576</v>
      </c>
      <c r="Z237" s="29">
        <v>485</v>
      </c>
      <c r="AA237">
        <v>631</v>
      </c>
      <c r="AB237">
        <v>615</v>
      </c>
      <c r="AC237">
        <v>215</v>
      </c>
    </row>
    <row r="238" spans="1:29">
      <c r="A238" s="95">
        <v>44614</v>
      </c>
      <c r="B238" s="63">
        <v>8802</v>
      </c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>
        <v>2283</v>
      </c>
      <c r="Q238" s="29">
        <v>847</v>
      </c>
      <c r="R238" s="29">
        <v>342</v>
      </c>
      <c r="S238" s="29">
        <v>681</v>
      </c>
      <c r="T238" s="29">
        <v>621</v>
      </c>
      <c r="U238" s="29">
        <v>285</v>
      </c>
      <c r="V238" s="29">
        <v>240</v>
      </c>
      <c r="W238" s="29">
        <v>345</v>
      </c>
      <c r="X238" s="29">
        <v>636</v>
      </c>
      <c r="Y238" s="29">
        <v>576</v>
      </c>
      <c r="Z238" s="29">
        <v>485</v>
      </c>
      <c r="AA238">
        <v>631</v>
      </c>
      <c r="AB238">
        <v>615</v>
      </c>
      <c r="AC238">
        <v>215</v>
      </c>
    </row>
    <row r="239" spans="1:29">
      <c r="A239" s="95">
        <v>44615</v>
      </c>
      <c r="B239" s="63">
        <v>8768</v>
      </c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>
        <v>2283</v>
      </c>
      <c r="Q239" s="29">
        <v>845</v>
      </c>
      <c r="R239" s="29">
        <v>358</v>
      </c>
      <c r="S239" s="29">
        <v>655</v>
      </c>
      <c r="T239" s="29">
        <v>599</v>
      </c>
      <c r="U239" s="29">
        <v>285</v>
      </c>
      <c r="V239" s="29">
        <v>240</v>
      </c>
      <c r="W239" s="29">
        <v>345</v>
      </c>
      <c r="X239" s="29">
        <v>636</v>
      </c>
      <c r="Y239" s="29">
        <v>576</v>
      </c>
      <c r="Z239" s="29">
        <v>485</v>
      </c>
      <c r="AA239">
        <v>631</v>
      </c>
      <c r="AB239">
        <v>615</v>
      </c>
      <c r="AC239">
        <v>215</v>
      </c>
    </row>
    <row r="240" spans="1:29">
      <c r="A240" s="95">
        <v>44616</v>
      </c>
      <c r="B240" s="63">
        <v>8876</v>
      </c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>
        <v>2235</v>
      </c>
      <c r="Q240" s="29">
        <v>901</v>
      </c>
      <c r="R240" s="29">
        <v>358</v>
      </c>
      <c r="S240" s="29">
        <v>655</v>
      </c>
      <c r="T240" s="29">
        <v>599</v>
      </c>
      <c r="U240" s="29">
        <v>285</v>
      </c>
      <c r="V240" s="29">
        <v>240</v>
      </c>
      <c r="W240" s="29">
        <v>345</v>
      </c>
      <c r="X240" s="29">
        <v>646</v>
      </c>
      <c r="Y240" s="29">
        <v>591</v>
      </c>
      <c r="Z240" s="29">
        <v>500</v>
      </c>
      <c r="AA240">
        <v>656</v>
      </c>
      <c r="AB240">
        <v>640</v>
      </c>
      <c r="AC240">
        <v>225</v>
      </c>
    </row>
    <row r="241" spans="1:29">
      <c r="A241" s="95">
        <v>44617</v>
      </c>
      <c r="B241" s="63">
        <v>8876</v>
      </c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>
        <v>2235</v>
      </c>
      <c r="Q241" s="29">
        <v>901</v>
      </c>
      <c r="R241" s="29">
        <v>358</v>
      </c>
      <c r="S241" s="29">
        <v>655</v>
      </c>
      <c r="T241" s="29">
        <v>599</v>
      </c>
      <c r="U241" s="29">
        <v>285</v>
      </c>
      <c r="V241" s="29">
        <v>240</v>
      </c>
      <c r="W241" s="29">
        <v>345</v>
      </c>
      <c r="X241" s="29">
        <v>646</v>
      </c>
      <c r="Y241" s="29">
        <v>591</v>
      </c>
      <c r="Z241" s="29">
        <v>500</v>
      </c>
      <c r="AA241">
        <v>656</v>
      </c>
      <c r="AB241">
        <v>640</v>
      </c>
      <c r="AC241">
        <v>225</v>
      </c>
    </row>
    <row r="242" spans="1:29">
      <c r="A242" s="95">
        <v>44620</v>
      </c>
      <c r="B242" s="476">
        <v>8876</v>
      </c>
      <c r="C242" s="244"/>
      <c r="D242" s="244"/>
      <c r="E242" s="244"/>
      <c r="F242" s="244"/>
      <c r="G242" s="244"/>
      <c r="H242" s="244"/>
      <c r="I242" s="244"/>
      <c r="J242" s="244"/>
      <c r="K242" s="244"/>
      <c r="L242" s="244"/>
      <c r="M242" s="244"/>
      <c r="N242" s="244"/>
      <c r="O242" s="244"/>
      <c r="P242" s="244">
        <v>2235</v>
      </c>
      <c r="Q242" s="244">
        <v>901</v>
      </c>
      <c r="R242" s="244">
        <v>358</v>
      </c>
      <c r="S242" s="244">
        <v>655</v>
      </c>
      <c r="T242" s="244">
        <v>599</v>
      </c>
      <c r="U242" s="244">
        <v>285</v>
      </c>
      <c r="V242" s="244">
        <v>240</v>
      </c>
      <c r="W242" s="244">
        <v>345</v>
      </c>
      <c r="X242" s="244">
        <v>646</v>
      </c>
      <c r="Y242" s="244">
        <v>591</v>
      </c>
      <c r="Z242" s="244">
        <v>500</v>
      </c>
      <c r="AA242" s="189">
        <v>656</v>
      </c>
      <c r="AB242" s="189">
        <v>640</v>
      </c>
      <c r="AC242" s="189">
        <v>225</v>
      </c>
    </row>
    <row r="243" spans="1:29">
      <c r="A243" s="95">
        <v>44621</v>
      </c>
      <c r="B243" s="476">
        <v>8876</v>
      </c>
      <c r="C243" s="244"/>
      <c r="D243" s="244"/>
      <c r="E243" s="244"/>
      <c r="F243" s="244"/>
      <c r="G243" s="244"/>
      <c r="H243" s="244"/>
      <c r="I243" s="244"/>
      <c r="J243" s="244"/>
      <c r="K243" s="244"/>
      <c r="L243" s="244"/>
      <c r="M243" s="244"/>
      <c r="N243" s="244"/>
      <c r="O243" s="244"/>
      <c r="P243" s="244">
        <v>2235</v>
      </c>
      <c r="Q243" s="244">
        <v>901</v>
      </c>
      <c r="R243" s="244">
        <v>358</v>
      </c>
      <c r="S243" s="244">
        <v>655</v>
      </c>
      <c r="T243" s="244">
        <v>599</v>
      </c>
      <c r="U243" s="244">
        <v>285</v>
      </c>
      <c r="V243" s="244">
        <v>240</v>
      </c>
      <c r="W243" s="244">
        <v>345</v>
      </c>
      <c r="X243" s="244">
        <v>646</v>
      </c>
      <c r="Y243" s="244">
        <v>591</v>
      </c>
      <c r="Z243" s="244">
        <v>500</v>
      </c>
      <c r="AA243" s="189">
        <v>656</v>
      </c>
      <c r="AB243" s="189">
        <v>640</v>
      </c>
      <c r="AC243" s="189">
        <v>225</v>
      </c>
    </row>
    <row r="244" spans="1:29">
      <c r="A244" s="95">
        <v>44622</v>
      </c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>
        <v>956</v>
      </c>
      <c r="R244" s="29">
        <v>384</v>
      </c>
      <c r="S244" s="29">
        <v>686</v>
      </c>
      <c r="T244" s="29">
        <v>599</v>
      </c>
      <c r="U244" s="29">
        <v>285</v>
      </c>
      <c r="V244" s="29">
        <v>240</v>
      </c>
      <c r="W244" s="29">
        <v>390</v>
      </c>
      <c r="X244" s="29">
        <v>701</v>
      </c>
      <c r="Y244" s="29">
        <v>591</v>
      </c>
      <c r="Z244" s="29">
        <v>500</v>
      </c>
      <c r="AA244">
        <v>656</v>
      </c>
      <c r="AB244">
        <v>640</v>
      </c>
      <c r="AC244">
        <v>225</v>
      </c>
    </row>
    <row r="245" spans="1:29">
      <c r="A245" s="95">
        <v>44623</v>
      </c>
      <c r="B245" s="63">
        <v>6875</v>
      </c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>
        <v>955</v>
      </c>
      <c r="R245" s="29">
        <v>415</v>
      </c>
      <c r="S245" s="29">
        <v>648</v>
      </c>
      <c r="T245" s="29">
        <v>599</v>
      </c>
      <c r="U245" s="29">
        <v>285</v>
      </c>
      <c r="V245" s="29">
        <v>240</v>
      </c>
      <c r="W245" s="29">
        <v>390</v>
      </c>
      <c r="X245" s="29">
        <v>701</v>
      </c>
      <c r="Y245" s="29">
        <v>591</v>
      </c>
      <c r="Z245" s="29">
        <v>500</v>
      </c>
      <c r="AA245">
        <v>686</v>
      </c>
      <c r="AB245">
        <v>640</v>
      </c>
      <c r="AC245">
        <v>225</v>
      </c>
    </row>
    <row r="246" spans="1:29">
      <c r="A246" s="95">
        <v>44624</v>
      </c>
      <c r="B246" s="63">
        <v>6875</v>
      </c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>
        <v>955</v>
      </c>
      <c r="R246" s="29">
        <v>415</v>
      </c>
      <c r="S246" s="29">
        <v>648</v>
      </c>
      <c r="T246" s="29">
        <v>599</v>
      </c>
      <c r="U246" s="29">
        <v>285</v>
      </c>
      <c r="V246" s="29">
        <v>240</v>
      </c>
      <c r="W246" s="29">
        <v>390</v>
      </c>
      <c r="X246" s="29">
        <v>701</v>
      </c>
      <c r="Y246" s="29">
        <v>591</v>
      </c>
      <c r="Z246" s="29">
        <v>500</v>
      </c>
      <c r="AA246">
        <v>686</v>
      </c>
      <c r="AB246">
        <v>640</v>
      </c>
      <c r="AC246">
        <v>225</v>
      </c>
    </row>
    <row r="247" spans="1:29">
      <c r="A247" s="95">
        <v>44627</v>
      </c>
      <c r="B247" s="63">
        <v>6617</v>
      </c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>
        <v>820</v>
      </c>
      <c r="R247" s="29">
        <v>392</v>
      </c>
      <c r="S247" s="29">
        <v>636</v>
      </c>
      <c r="T247" s="29">
        <v>511</v>
      </c>
      <c r="U247" s="29">
        <v>285</v>
      </c>
      <c r="V247" s="29">
        <v>240</v>
      </c>
      <c r="W247" s="29">
        <v>390</v>
      </c>
      <c r="X247" s="29">
        <v>701</v>
      </c>
      <c r="Y247" s="29">
        <v>591</v>
      </c>
      <c r="Z247" s="29">
        <v>500</v>
      </c>
      <c r="AA247">
        <v>686</v>
      </c>
      <c r="AB247">
        <v>640</v>
      </c>
      <c r="AC247">
        <v>225</v>
      </c>
    </row>
    <row r="248" spans="1:29">
      <c r="A248" s="95">
        <v>44628</v>
      </c>
      <c r="B248" s="63">
        <v>6481</v>
      </c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>
        <v>681</v>
      </c>
      <c r="R248" s="29">
        <v>422</v>
      </c>
      <c r="S248" s="29">
        <v>609</v>
      </c>
      <c r="T248" s="29">
        <v>511</v>
      </c>
      <c r="U248" s="29">
        <v>285</v>
      </c>
      <c r="V248" s="29">
        <v>240</v>
      </c>
      <c r="W248" s="29">
        <v>390</v>
      </c>
      <c r="X248" s="29">
        <v>701</v>
      </c>
      <c r="Y248" s="29">
        <v>591</v>
      </c>
      <c r="Z248" s="29">
        <v>500</v>
      </c>
      <c r="AA248">
        <v>686</v>
      </c>
      <c r="AB248">
        <v>640</v>
      </c>
      <c r="AC248">
        <v>225</v>
      </c>
    </row>
    <row r="249" spans="1:29">
      <c r="A249" s="95">
        <v>44629</v>
      </c>
      <c r="B249" s="63">
        <v>6479</v>
      </c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>
        <v>662</v>
      </c>
      <c r="R249" s="29">
        <v>422</v>
      </c>
      <c r="S249" s="29">
        <v>609</v>
      </c>
      <c r="T249" s="29">
        <v>528</v>
      </c>
      <c r="U249" s="29">
        <v>285</v>
      </c>
      <c r="V249" s="29">
        <v>240</v>
      </c>
      <c r="W249" s="29">
        <v>390</v>
      </c>
      <c r="X249" s="29">
        <v>701</v>
      </c>
      <c r="Y249" s="29">
        <v>591</v>
      </c>
      <c r="Z249" s="29">
        <v>500</v>
      </c>
      <c r="AA249">
        <v>686</v>
      </c>
      <c r="AB249">
        <v>640</v>
      </c>
      <c r="AC249">
        <v>225</v>
      </c>
    </row>
    <row r="250" spans="1:29">
      <c r="A250" s="95">
        <v>44630</v>
      </c>
      <c r="B250" s="63">
        <v>6501</v>
      </c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>
        <v>657</v>
      </c>
      <c r="R250" s="29">
        <v>363</v>
      </c>
      <c r="S250" s="29">
        <v>619</v>
      </c>
      <c r="T250" s="29">
        <v>478</v>
      </c>
      <c r="U250" s="29">
        <v>279</v>
      </c>
      <c r="V250" s="29">
        <v>239</v>
      </c>
      <c r="W250" s="29">
        <v>423</v>
      </c>
      <c r="X250" s="29">
        <v>731</v>
      </c>
      <c r="Y250" s="29">
        <v>621</v>
      </c>
      <c r="Z250" s="29">
        <v>530</v>
      </c>
      <c r="AA250">
        <v>691</v>
      </c>
      <c r="AB250">
        <v>645</v>
      </c>
      <c r="AC250">
        <v>225</v>
      </c>
    </row>
    <row r="251" spans="1:29">
      <c r="A251" s="95">
        <v>44631</v>
      </c>
      <c r="B251" s="63">
        <v>6200</v>
      </c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>
        <v>730</v>
      </c>
      <c r="R251" s="29">
        <v>438</v>
      </c>
      <c r="S251" s="29">
        <v>604</v>
      </c>
      <c r="T251" s="29">
        <v>478</v>
      </c>
      <c r="U251" s="29">
        <v>274</v>
      </c>
      <c r="V251" s="29">
        <v>239</v>
      </c>
      <c r="W251" s="29">
        <v>383</v>
      </c>
      <c r="X251" s="29">
        <v>691</v>
      </c>
      <c r="Y251" s="29">
        <v>581</v>
      </c>
      <c r="Z251" s="29">
        <v>371</v>
      </c>
      <c r="AA251">
        <v>616</v>
      </c>
      <c r="AB251">
        <v>570</v>
      </c>
      <c r="AC251">
        <v>225</v>
      </c>
    </row>
    <row r="252" spans="1:29">
      <c r="A252" s="95">
        <v>44634</v>
      </c>
      <c r="B252" s="63">
        <v>6167</v>
      </c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>
        <v>747</v>
      </c>
      <c r="R252" s="29">
        <v>438</v>
      </c>
      <c r="S252" s="29">
        <v>604</v>
      </c>
      <c r="T252" s="29">
        <v>478</v>
      </c>
      <c r="U252" s="29">
        <v>274</v>
      </c>
      <c r="V252" s="29">
        <v>239</v>
      </c>
      <c r="W252" s="29">
        <v>383</v>
      </c>
      <c r="X252" s="29">
        <v>641</v>
      </c>
      <c r="Y252" s="29">
        <v>551</v>
      </c>
      <c r="Z252" s="29">
        <v>396</v>
      </c>
      <c r="AA252">
        <v>621</v>
      </c>
      <c r="AB252">
        <v>570</v>
      </c>
      <c r="AC252">
        <v>225</v>
      </c>
    </row>
    <row r="253" spans="1:29">
      <c r="A253" s="95">
        <v>44635</v>
      </c>
      <c r="B253" s="63">
        <v>6184</v>
      </c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>
        <v>766</v>
      </c>
      <c r="R253" s="29">
        <v>443</v>
      </c>
      <c r="S253" s="29">
        <v>597</v>
      </c>
      <c r="T253" s="29">
        <v>478</v>
      </c>
      <c r="U253" s="29">
        <v>274</v>
      </c>
      <c r="V253" s="29">
        <v>239</v>
      </c>
      <c r="W253" s="29">
        <v>383</v>
      </c>
      <c r="X253" s="29">
        <v>641</v>
      </c>
      <c r="Y253" s="29">
        <v>551</v>
      </c>
      <c r="Z253" s="29">
        <v>396</v>
      </c>
      <c r="AA253">
        <v>621</v>
      </c>
      <c r="AB253">
        <v>570</v>
      </c>
      <c r="AC253">
        <v>225</v>
      </c>
    </row>
    <row r="254" spans="1:29">
      <c r="A254" s="95">
        <v>44636</v>
      </c>
      <c r="B254" s="63">
        <v>6343</v>
      </c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>
        <v>766</v>
      </c>
      <c r="R254" s="29">
        <v>443</v>
      </c>
      <c r="S254" s="29">
        <v>597</v>
      </c>
      <c r="T254" s="29">
        <v>478</v>
      </c>
      <c r="U254" s="29">
        <v>433</v>
      </c>
      <c r="V254" s="29">
        <v>219</v>
      </c>
      <c r="W254" s="29">
        <v>383</v>
      </c>
      <c r="X254" s="29">
        <v>641</v>
      </c>
      <c r="Y254" s="29">
        <v>551</v>
      </c>
      <c r="Z254" s="29">
        <v>396</v>
      </c>
      <c r="AA254">
        <v>631</v>
      </c>
      <c r="AB254">
        <v>580</v>
      </c>
      <c r="AC254">
        <v>225</v>
      </c>
    </row>
    <row r="255" spans="1:29">
      <c r="A255" s="95">
        <v>44637</v>
      </c>
      <c r="B255" s="63">
        <v>6354</v>
      </c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>
        <v>763</v>
      </c>
      <c r="R255" s="29">
        <v>443</v>
      </c>
      <c r="S255" s="29">
        <v>597</v>
      </c>
      <c r="T255" s="29">
        <v>478</v>
      </c>
      <c r="U255" s="29">
        <v>432</v>
      </c>
      <c r="V255" s="29">
        <v>234</v>
      </c>
      <c r="W255" s="29">
        <v>383</v>
      </c>
      <c r="X255" s="29">
        <v>641</v>
      </c>
      <c r="Y255" s="29">
        <v>551</v>
      </c>
      <c r="Z255" s="29">
        <v>396</v>
      </c>
      <c r="AA255">
        <v>631</v>
      </c>
      <c r="AB255">
        <v>580</v>
      </c>
      <c r="AC255">
        <v>225</v>
      </c>
    </row>
    <row r="256" spans="1:29">
      <c r="A256" s="95">
        <v>44638</v>
      </c>
      <c r="B256" s="63">
        <v>6442</v>
      </c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>
        <v>831</v>
      </c>
      <c r="R256" s="29">
        <v>443</v>
      </c>
      <c r="S256" s="29">
        <v>597</v>
      </c>
      <c r="T256" s="29">
        <v>498</v>
      </c>
      <c r="U256" s="29">
        <v>432</v>
      </c>
      <c r="V256" s="29">
        <v>234</v>
      </c>
      <c r="W256" s="29">
        <v>383</v>
      </c>
      <c r="X256" s="29">
        <v>641</v>
      </c>
      <c r="Y256" s="29">
        <v>551</v>
      </c>
      <c r="Z256" s="29">
        <v>396</v>
      </c>
      <c r="AA256">
        <v>631</v>
      </c>
      <c r="AB256">
        <v>580</v>
      </c>
      <c r="AC256">
        <v>225</v>
      </c>
    </row>
    <row r="257" spans="1:29">
      <c r="A257" s="95">
        <v>44641</v>
      </c>
      <c r="B257" s="63">
        <v>6613</v>
      </c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>
        <v>915</v>
      </c>
      <c r="R257" s="29">
        <v>465</v>
      </c>
      <c r="S257" s="29">
        <v>597</v>
      </c>
      <c r="T257" s="29">
        <v>498</v>
      </c>
      <c r="U257" s="29">
        <v>432</v>
      </c>
      <c r="V257" s="29">
        <v>234</v>
      </c>
      <c r="W257" s="29">
        <v>388</v>
      </c>
      <c r="X257" s="29">
        <v>691</v>
      </c>
      <c r="Y257" s="29">
        <v>551</v>
      </c>
      <c r="Z257" s="29">
        <v>396</v>
      </c>
      <c r="AA257">
        <v>631</v>
      </c>
      <c r="AB257">
        <v>580</v>
      </c>
      <c r="AC257">
        <v>235</v>
      </c>
    </row>
    <row r="258" spans="1:29">
      <c r="A258" s="95">
        <v>44642</v>
      </c>
      <c r="B258" s="63">
        <v>6637</v>
      </c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>
        <v>944</v>
      </c>
      <c r="R258" s="29">
        <v>460</v>
      </c>
      <c r="S258" s="29">
        <v>597</v>
      </c>
      <c r="T258" s="29">
        <v>498</v>
      </c>
      <c r="U258" s="29">
        <v>432</v>
      </c>
      <c r="V258" s="29">
        <v>234</v>
      </c>
      <c r="W258" s="29">
        <v>388</v>
      </c>
      <c r="X258" s="29">
        <v>691</v>
      </c>
      <c r="Y258" s="29">
        <v>551</v>
      </c>
      <c r="Z258" s="29">
        <v>396</v>
      </c>
      <c r="AA258">
        <v>631</v>
      </c>
      <c r="AB258">
        <v>580</v>
      </c>
      <c r="AC258">
        <v>235</v>
      </c>
    </row>
    <row r="259" spans="1:29">
      <c r="A259" s="95">
        <v>44643</v>
      </c>
      <c r="B259" s="63">
        <v>6784</v>
      </c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>
        <v>944</v>
      </c>
      <c r="R259" s="29">
        <v>484</v>
      </c>
      <c r="S259" s="29">
        <v>641</v>
      </c>
      <c r="T259" s="29">
        <v>518</v>
      </c>
      <c r="U259" s="29">
        <v>432</v>
      </c>
      <c r="V259" s="29">
        <v>254</v>
      </c>
      <c r="W259" s="29">
        <v>433</v>
      </c>
      <c r="X259" s="29">
        <v>691</v>
      </c>
      <c r="Y259" s="29">
        <v>551</v>
      </c>
      <c r="Z259" s="29">
        <v>396</v>
      </c>
      <c r="AA259">
        <v>628</v>
      </c>
      <c r="AB259">
        <v>577</v>
      </c>
      <c r="AC259">
        <v>235</v>
      </c>
    </row>
    <row r="260" spans="1:29">
      <c r="A260" s="95">
        <v>44644</v>
      </c>
      <c r="B260" s="63">
        <v>6731</v>
      </c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>
        <v>941</v>
      </c>
      <c r="R260" s="29">
        <v>444</v>
      </c>
      <c r="S260" s="29">
        <v>631</v>
      </c>
      <c r="T260" s="29">
        <v>518</v>
      </c>
      <c r="U260" s="29">
        <v>432</v>
      </c>
      <c r="V260" s="29">
        <v>254</v>
      </c>
      <c r="W260" s="29">
        <v>433</v>
      </c>
      <c r="X260" s="29">
        <v>691</v>
      </c>
      <c r="Y260" s="29">
        <v>551</v>
      </c>
      <c r="Z260" s="29">
        <v>396</v>
      </c>
      <c r="AA260">
        <v>628</v>
      </c>
      <c r="AB260">
        <v>577</v>
      </c>
      <c r="AC260">
        <v>235</v>
      </c>
    </row>
    <row r="261" spans="1:29">
      <c r="A261" s="95">
        <v>44645</v>
      </c>
      <c r="B261" s="63">
        <v>6731</v>
      </c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>
        <v>941</v>
      </c>
      <c r="R261" s="29">
        <v>444</v>
      </c>
      <c r="S261" s="29">
        <v>631</v>
      </c>
      <c r="T261" s="29">
        <v>518</v>
      </c>
      <c r="U261" s="29">
        <v>432</v>
      </c>
      <c r="V261" s="29">
        <v>254</v>
      </c>
      <c r="W261" s="29">
        <v>433</v>
      </c>
      <c r="X261" s="29">
        <v>691</v>
      </c>
      <c r="Y261" s="29">
        <v>551</v>
      </c>
      <c r="Z261" s="29">
        <v>396</v>
      </c>
      <c r="AA261">
        <v>628</v>
      </c>
      <c r="AB261">
        <v>577</v>
      </c>
      <c r="AC261">
        <v>235</v>
      </c>
    </row>
    <row r="262" spans="1:29">
      <c r="A262" s="95">
        <v>44648</v>
      </c>
      <c r="B262" s="63">
        <v>6486</v>
      </c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>
        <v>796</v>
      </c>
      <c r="R262" s="29">
        <v>572</v>
      </c>
      <c r="S262" s="29">
        <v>557</v>
      </c>
      <c r="T262" s="29">
        <v>388</v>
      </c>
      <c r="U262" s="29">
        <v>408</v>
      </c>
      <c r="V262" s="29">
        <v>254</v>
      </c>
      <c r="W262" s="29">
        <v>433</v>
      </c>
      <c r="X262" s="29">
        <v>691</v>
      </c>
      <c r="Y262" s="29">
        <v>551</v>
      </c>
      <c r="Z262" s="29">
        <v>396</v>
      </c>
      <c r="AA262">
        <v>628</v>
      </c>
      <c r="AB262">
        <v>577</v>
      </c>
      <c r="AC262">
        <v>235</v>
      </c>
    </row>
    <row r="263" spans="1:29">
      <c r="A263" s="95">
        <v>44649</v>
      </c>
      <c r="B263" s="63">
        <v>6628</v>
      </c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>
        <v>796</v>
      </c>
      <c r="R263" s="29">
        <v>714</v>
      </c>
      <c r="S263" s="29">
        <v>557</v>
      </c>
      <c r="T263" s="29">
        <v>388</v>
      </c>
      <c r="U263" s="29">
        <v>408</v>
      </c>
      <c r="V263" s="29">
        <v>254</v>
      </c>
      <c r="W263" s="29">
        <v>433</v>
      </c>
      <c r="X263" s="29">
        <v>691</v>
      </c>
      <c r="Y263" s="29">
        <v>551</v>
      </c>
      <c r="Z263" s="29">
        <v>396</v>
      </c>
      <c r="AA263">
        <v>628</v>
      </c>
      <c r="AB263">
        <v>577</v>
      </c>
      <c r="AC263">
        <v>235</v>
      </c>
    </row>
    <row r="264" spans="1:29">
      <c r="A264" s="95">
        <v>44650</v>
      </c>
      <c r="B264" s="63">
        <v>6560</v>
      </c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>
        <v>796</v>
      </c>
      <c r="R264" s="29">
        <v>727</v>
      </c>
      <c r="S264" s="29">
        <v>557</v>
      </c>
      <c r="T264" s="29">
        <v>351</v>
      </c>
      <c r="U264" s="29">
        <v>414</v>
      </c>
      <c r="V264" s="29">
        <v>254</v>
      </c>
      <c r="W264" s="29">
        <v>458</v>
      </c>
      <c r="X264" s="29">
        <v>616</v>
      </c>
      <c r="Y264" s="29">
        <v>551</v>
      </c>
      <c r="Z264" s="29">
        <v>396</v>
      </c>
      <c r="AA264">
        <v>628</v>
      </c>
      <c r="AB264">
        <v>577</v>
      </c>
      <c r="AC264">
        <v>235</v>
      </c>
    </row>
    <row r="265" spans="1:29">
      <c r="A265" s="95">
        <v>44651</v>
      </c>
      <c r="B265" s="63">
        <v>6351</v>
      </c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>
        <v>796</v>
      </c>
      <c r="R265" s="29">
        <v>639</v>
      </c>
      <c r="S265" s="29">
        <v>553</v>
      </c>
      <c r="T265" s="29">
        <v>349</v>
      </c>
      <c r="U265" s="29">
        <v>444</v>
      </c>
      <c r="V265" s="29">
        <v>254</v>
      </c>
      <c r="W265" s="29">
        <v>488</v>
      </c>
      <c r="X265" s="29">
        <v>456</v>
      </c>
      <c r="Y265" s="29">
        <v>546</v>
      </c>
      <c r="Z265" s="29">
        <v>386</v>
      </c>
      <c r="AA265">
        <v>628</v>
      </c>
      <c r="AB265">
        <v>577</v>
      </c>
      <c r="AC265">
        <v>235</v>
      </c>
    </row>
    <row r="266" spans="1:29">
      <c r="A266" s="95">
        <v>44652</v>
      </c>
      <c r="B266" s="63">
        <v>5559</v>
      </c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>
        <v>594</v>
      </c>
      <c r="S266" s="29">
        <v>548</v>
      </c>
      <c r="T266" s="29">
        <v>378</v>
      </c>
      <c r="U266" s="29">
        <v>469</v>
      </c>
      <c r="V266" s="29">
        <v>254</v>
      </c>
      <c r="W266" s="29">
        <v>488</v>
      </c>
      <c r="X266" s="29">
        <v>456</v>
      </c>
      <c r="Y266" s="29">
        <v>546</v>
      </c>
      <c r="Z266" s="29">
        <v>386</v>
      </c>
      <c r="AA266">
        <v>628</v>
      </c>
      <c r="AB266">
        <v>577</v>
      </c>
      <c r="AC266">
        <v>235</v>
      </c>
    </row>
    <row r="267" spans="1:29">
      <c r="A267" s="95">
        <v>44655</v>
      </c>
      <c r="B267" s="63">
        <v>5529</v>
      </c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>
        <v>594</v>
      </c>
      <c r="S267" s="29">
        <v>548</v>
      </c>
      <c r="T267" s="29">
        <v>378</v>
      </c>
      <c r="U267" s="29">
        <v>469</v>
      </c>
      <c r="V267" s="29">
        <v>254</v>
      </c>
      <c r="W267" s="29">
        <v>488</v>
      </c>
      <c r="X267" s="29">
        <v>456</v>
      </c>
      <c r="Y267" s="29">
        <v>546</v>
      </c>
      <c r="Z267" s="29">
        <v>356</v>
      </c>
      <c r="AA267">
        <v>628</v>
      </c>
      <c r="AB267">
        <v>577</v>
      </c>
      <c r="AC267">
        <v>235</v>
      </c>
    </row>
    <row r="268" spans="1:29">
      <c r="A268" s="95">
        <v>44656</v>
      </c>
      <c r="B268" s="63">
        <v>5597</v>
      </c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>
        <v>581</v>
      </c>
      <c r="S268" s="29">
        <v>565</v>
      </c>
      <c r="T268" s="29">
        <v>437</v>
      </c>
      <c r="U268" s="29">
        <v>492</v>
      </c>
      <c r="V268" s="29">
        <v>254</v>
      </c>
      <c r="W268" s="29">
        <v>488</v>
      </c>
      <c r="X268" s="29">
        <v>438</v>
      </c>
      <c r="Y268" s="29">
        <v>546</v>
      </c>
      <c r="Z268" s="29">
        <v>356</v>
      </c>
      <c r="AA268">
        <v>628</v>
      </c>
      <c r="AB268">
        <v>577</v>
      </c>
      <c r="AC268">
        <v>235</v>
      </c>
    </row>
    <row r="269" spans="1:29">
      <c r="A269" s="95">
        <v>44657</v>
      </c>
      <c r="B269" s="63">
        <v>5721</v>
      </c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>
        <v>606</v>
      </c>
      <c r="S269" s="29">
        <v>574</v>
      </c>
      <c r="T269" s="29">
        <v>447</v>
      </c>
      <c r="U269" s="29">
        <v>527</v>
      </c>
      <c r="V269" s="29">
        <v>294</v>
      </c>
      <c r="W269" s="29">
        <v>488</v>
      </c>
      <c r="X269" s="29">
        <v>438</v>
      </c>
      <c r="Y269" s="29">
        <v>546</v>
      </c>
      <c r="Z269" s="29">
        <v>361</v>
      </c>
      <c r="AA269">
        <v>628</v>
      </c>
      <c r="AB269">
        <v>577</v>
      </c>
      <c r="AC269">
        <v>235</v>
      </c>
    </row>
    <row r="270" spans="1:29">
      <c r="A270" s="95">
        <v>44658</v>
      </c>
      <c r="B270" s="63">
        <v>5910</v>
      </c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>
        <v>666</v>
      </c>
      <c r="S270" s="29">
        <v>643</v>
      </c>
      <c r="T270" s="29">
        <v>447</v>
      </c>
      <c r="U270" s="29">
        <v>527</v>
      </c>
      <c r="V270" s="29">
        <v>294</v>
      </c>
      <c r="W270" s="29">
        <v>488</v>
      </c>
      <c r="X270" s="29">
        <v>468</v>
      </c>
      <c r="Y270" s="29">
        <v>576</v>
      </c>
      <c r="Z270" s="29">
        <v>361</v>
      </c>
      <c r="AA270">
        <v>628</v>
      </c>
      <c r="AB270">
        <v>577</v>
      </c>
      <c r="AC270">
        <v>235</v>
      </c>
    </row>
    <row r="271" spans="1:29">
      <c r="A271" s="95">
        <v>44659</v>
      </c>
      <c r="B271" s="63">
        <v>5910</v>
      </c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>
        <v>666</v>
      </c>
      <c r="S271" s="29">
        <v>643</v>
      </c>
      <c r="T271" s="29">
        <v>447</v>
      </c>
      <c r="U271" s="29">
        <v>527</v>
      </c>
      <c r="V271" s="29">
        <v>294</v>
      </c>
      <c r="W271" s="29">
        <v>488</v>
      </c>
      <c r="X271" s="29">
        <v>468</v>
      </c>
      <c r="Y271" s="29">
        <v>576</v>
      </c>
      <c r="Z271" s="29">
        <v>361</v>
      </c>
      <c r="AA271">
        <v>628</v>
      </c>
      <c r="AB271">
        <v>577</v>
      </c>
      <c r="AC271">
        <v>235</v>
      </c>
    </row>
    <row r="272" spans="1:29">
      <c r="A272" s="95">
        <v>44662</v>
      </c>
      <c r="B272" s="63">
        <v>5954</v>
      </c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>
        <v>657</v>
      </c>
      <c r="S272" s="29">
        <v>713</v>
      </c>
      <c r="T272" s="29">
        <v>410</v>
      </c>
      <c r="U272" s="29">
        <v>547</v>
      </c>
      <c r="V272" s="29">
        <v>294</v>
      </c>
      <c r="W272" s="29">
        <v>488</v>
      </c>
      <c r="X272" s="29">
        <v>468</v>
      </c>
      <c r="Y272" s="29">
        <v>576</v>
      </c>
      <c r="Z272" s="29">
        <v>361</v>
      </c>
      <c r="AA272">
        <v>628</v>
      </c>
      <c r="AB272">
        <v>577</v>
      </c>
      <c r="AC272">
        <v>235</v>
      </c>
    </row>
    <row r="273" spans="1:29">
      <c r="A273" s="95">
        <v>44663</v>
      </c>
      <c r="B273" s="63">
        <v>5987</v>
      </c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>
        <v>657</v>
      </c>
      <c r="S273" s="29">
        <v>776</v>
      </c>
      <c r="T273" s="29">
        <v>435</v>
      </c>
      <c r="U273" s="29">
        <v>547</v>
      </c>
      <c r="V273" s="29">
        <v>294</v>
      </c>
      <c r="W273" s="29">
        <v>433</v>
      </c>
      <c r="X273" s="29">
        <v>468</v>
      </c>
      <c r="Y273" s="29">
        <v>576</v>
      </c>
      <c r="Z273" s="29">
        <v>361</v>
      </c>
      <c r="AA273">
        <v>628</v>
      </c>
      <c r="AB273">
        <v>577</v>
      </c>
      <c r="AC273">
        <v>235</v>
      </c>
    </row>
    <row r="274" spans="1:29">
      <c r="A274" s="95">
        <v>44664</v>
      </c>
      <c r="B274" s="63">
        <v>6001</v>
      </c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>
        <v>657</v>
      </c>
      <c r="S274" s="29">
        <v>781</v>
      </c>
      <c r="T274" s="29">
        <v>429</v>
      </c>
      <c r="U274" s="29">
        <v>562</v>
      </c>
      <c r="V274" s="29">
        <v>294</v>
      </c>
      <c r="W274" s="29">
        <v>433</v>
      </c>
      <c r="X274" s="29">
        <v>468</v>
      </c>
      <c r="Y274" s="29">
        <v>576</v>
      </c>
      <c r="Z274" s="29">
        <v>361</v>
      </c>
      <c r="AA274">
        <v>628</v>
      </c>
      <c r="AB274">
        <v>577</v>
      </c>
      <c r="AC274">
        <v>235</v>
      </c>
    </row>
    <row r="275" spans="1:29">
      <c r="A275" s="95">
        <v>44665</v>
      </c>
      <c r="B275" s="63">
        <v>5996</v>
      </c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>
        <v>652</v>
      </c>
      <c r="S275" s="29">
        <v>781</v>
      </c>
      <c r="T275" s="29">
        <v>429</v>
      </c>
      <c r="U275" s="29">
        <v>562</v>
      </c>
      <c r="V275" s="29">
        <v>294</v>
      </c>
      <c r="W275" s="29">
        <v>433</v>
      </c>
      <c r="X275" s="29">
        <v>468</v>
      </c>
      <c r="Y275" s="29">
        <v>576</v>
      </c>
      <c r="Z275" s="29">
        <v>361</v>
      </c>
      <c r="AA275">
        <v>628</v>
      </c>
      <c r="AB275">
        <v>577</v>
      </c>
      <c r="AC275">
        <v>235</v>
      </c>
    </row>
    <row r="276" spans="1:29">
      <c r="A276" s="95">
        <v>44669</v>
      </c>
      <c r="B276" s="63">
        <v>6089</v>
      </c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>
        <v>652</v>
      </c>
      <c r="S276" s="29">
        <v>781</v>
      </c>
      <c r="T276" s="29">
        <v>522</v>
      </c>
      <c r="U276" s="29">
        <v>562</v>
      </c>
      <c r="V276" s="29">
        <v>294</v>
      </c>
      <c r="W276" s="29">
        <v>433</v>
      </c>
      <c r="X276" s="29">
        <v>468</v>
      </c>
      <c r="Y276" s="29">
        <v>576</v>
      </c>
      <c r="Z276" s="29">
        <v>361</v>
      </c>
      <c r="AA276">
        <v>628</v>
      </c>
      <c r="AB276">
        <v>577</v>
      </c>
      <c r="AC276">
        <v>235</v>
      </c>
    </row>
    <row r="277" spans="1:29">
      <c r="A277" s="95">
        <v>44670</v>
      </c>
      <c r="B277" s="63">
        <v>6127</v>
      </c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>
        <v>656</v>
      </c>
      <c r="S277" s="29">
        <v>781</v>
      </c>
      <c r="T277" s="29">
        <v>604</v>
      </c>
      <c r="U277" s="29">
        <v>562</v>
      </c>
      <c r="V277" s="29">
        <v>319</v>
      </c>
      <c r="W277" s="29">
        <v>387</v>
      </c>
      <c r="X277" s="29">
        <v>461</v>
      </c>
      <c r="Y277" s="29">
        <v>576</v>
      </c>
      <c r="Z277" s="29">
        <v>351</v>
      </c>
      <c r="AA277">
        <v>618</v>
      </c>
      <c r="AB277">
        <v>577</v>
      </c>
      <c r="AC277">
        <v>235</v>
      </c>
    </row>
    <row r="278" spans="1:29">
      <c r="A278" s="95">
        <v>44671</v>
      </c>
      <c r="B278" s="63">
        <v>6127</v>
      </c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>
        <v>656</v>
      </c>
      <c r="S278" s="29">
        <v>781</v>
      </c>
      <c r="T278" s="29">
        <v>604</v>
      </c>
      <c r="U278" s="29">
        <v>562</v>
      </c>
      <c r="V278" s="29">
        <v>319</v>
      </c>
      <c r="W278" s="29">
        <v>387</v>
      </c>
      <c r="X278" s="29">
        <v>461</v>
      </c>
      <c r="Y278" s="29">
        <v>576</v>
      </c>
      <c r="Z278" s="29">
        <v>351</v>
      </c>
      <c r="AA278">
        <v>618</v>
      </c>
      <c r="AB278">
        <v>577</v>
      </c>
      <c r="AC278">
        <v>235</v>
      </c>
    </row>
    <row r="279" spans="1:29">
      <c r="A279" s="95">
        <v>44672</v>
      </c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44">
        <v>656</v>
      </c>
      <c r="S279" s="244">
        <v>781</v>
      </c>
      <c r="T279" s="244">
        <v>604</v>
      </c>
      <c r="U279" s="244">
        <v>562</v>
      </c>
      <c r="V279" s="244">
        <v>319</v>
      </c>
      <c r="W279" s="244">
        <v>387</v>
      </c>
      <c r="X279" s="244">
        <v>461</v>
      </c>
      <c r="Y279" s="244">
        <v>576</v>
      </c>
      <c r="Z279" s="244">
        <v>351</v>
      </c>
      <c r="AA279" s="189">
        <v>618</v>
      </c>
      <c r="AB279" s="189">
        <v>577</v>
      </c>
      <c r="AC279" s="189">
        <v>235</v>
      </c>
    </row>
    <row r="280" spans="1:29">
      <c r="A280" s="95">
        <v>44673</v>
      </c>
      <c r="B280" s="63">
        <v>5725</v>
      </c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>
        <v>647</v>
      </c>
      <c r="S280" s="29">
        <v>541</v>
      </c>
      <c r="T280" s="29">
        <v>639</v>
      </c>
      <c r="U280" s="29">
        <v>562</v>
      </c>
      <c r="V280" s="29">
        <v>294</v>
      </c>
      <c r="W280" s="29">
        <v>377</v>
      </c>
      <c r="X280" s="29">
        <v>393</v>
      </c>
      <c r="Y280" s="29">
        <v>491</v>
      </c>
      <c r="Z280" s="29">
        <v>351</v>
      </c>
      <c r="AA280">
        <v>618</v>
      </c>
      <c r="AB280">
        <v>577</v>
      </c>
      <c r="AC280">
        <v>235</v>
      </c>
    </row>
    <row r="281" spans="1:29">
      <c r="A281" s="95">
        <v>44676</v>
      </c>
      <c r="B281" s="63">
        <v>5725</v>
      </c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>
        <v>647</v>
      </c>
      <c r="S281" s="29">
        <v>541</v>
      </c>
      <c r="T281" s="29">
        <v>689</v>
      </c>
      <c r="U281" s="29">
        <v>512</v>
      </c>
      <c r="V281" s="29">
        <v>294</v>
      </c>
      <c r="W281" s="29">
        <v>377</v>
      </c>
      <c r="X281" s="29">
        <v>393</v>
      </c>
      <c r="Y281" s="29">
        <v>491</v>
      </c>
      <c r="Z281" s="29">
        <v>351</v>
      </c>
      <c r="AA281">
        <v>618</v>
      </c>
      <c r="AB281">
        <v>577</v>
      </c>
      <c r="AC281">
        <v>235</v>
      </c>
    </row>
    <row r="282" spans="1:29">
      <c r="A282" s="95">
        <v>44677</v>
      </c>
      <c r="B282" s="63">
        <v>5681</v>
      </c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>
        <v>647</v>
      </c>
      <c r="S282" s="29">
        <v>541</v>
      </c>
      <c r="T282" s="29">
        <v>615</v>
      </c>
      <c r="U282" s="29">
        <v>523</v>
      </c>
      <c r="V282" s="29">
        <v>329</v>
      </c>
      <c r="W282" s="29">
        <v>327</v>
      </c>
      <c r="X282" s="29">
        <v>392</v>
      </c>
      <c r="Y282" s="29">
        <v>496</v>
      </c>
      <c r="Z282" s="29">
        <v>381</v>
      </c>
      <c r="AA282">
        <v>618</v>
      </c>
      <c r="AB282">
        <v>577</v>
      </c>
      <c r="AC282">
        <v>235</v>
      </c>
    </row>
    <row r="283" spans="1:29">
      <c r="A283" s="95">
        <v>44678</v>
      </c>
      <c r="B283" s="63">
        <v>5435</v>
      </c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>
        <v>647</v>
      </c>
      <c r="S283" s="29">
        <v>536</v>
      </c>
      <c r="T283" s="29">
        <v>615</v>
      </c>
      <c r="U283" s="29">
        <v>447</v>
      </c>
      <c r="V283" s="29">
        <v>259</v>
      </c>
      <c r="W283" s="29">
        <v>302</v>
      </c>
      <c r="X283" s="29">
        <v>292</v>
      </c>
      <c r="Y283" s="29">
        <v>471</v>
      </c>
      <c r="Z283" s="29">
        <v>406</v>
      </c>
      <c r="AA283">
        <v>618</v>
      </c>
      <c r="AB283">
        <v>607</v>
      </c>
      <c r="AC283">
        <v>235</v>
      </c>
    </row>
    <row r="284" spans="1:29">
      <c r="A284" s="95">
        <v>44679</v>
      </c>
      <c r="B284" s="63">
        <v>5565</v>
      </c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>
        <v>647</v>
      </c>
      <c r="S284" s="29">
        <v>536</v>
      </c>
      <c r="T284" s="29">
        <v>635</v>
      </c>
      <c r="U284" s="29">
        <v>447</v>
      </c>
      <c r="V284" s="29">
        <v>279</v>
      </c>
      <c r="W284" s="29">
        <v>332</v>
      </c>
      <c r="X284" s="29">
        <v>342</v>
      </c>
      <c r="Y284" s="29">
        <v>471</v>
      </c>
      <c r="Z284" s="29">
        <v>406</v>
      </c>
      <c r="AA284">
        <v>618</v>
      </c>
      <c r="AB284">
        <v>607</v>
      </c>
      <c r="AC284">
        <v>245</v>
      </c>
    </row>
    <row r="285" spans="1:29">
      <c r="A285" s="95">
        <v>44680</v>
      </c>
      <c r="B285" s="63">
        <v>5565</v>
      </c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>
        <v>647</v>
      </c>
      <c r="S285" s="29">
        <v>536</v>
      </c>
      <c r="T285" s="29">
        <v>635</v>
      </c>
      <c r="U285" s="29">
        <v>447</v>
      </c>
      <c r="V285" s="29">
        <v>279</v>
      </c>
      <c r="W285" s="29">
        <v>332</v>
      </c>
      <c r="X285" s="29">
        <v>342</v>
      </c>
      <c r="Y285" s="29">
        <v>471</v>
      </c>
      <c r="Z285" s="29">
        <v>406</v>
      </c>
      <c r="AA285">
        <v>618</v>
      </c>
      <c r="AB285">
        <v>607</v>
      </c>
      <c r="AC285">
        <v>245</v>
      </c>
    </row>
    <row r="286" spans="1:29">
      <c r="A286" s="95">
        <v>44683</v>
      </c>
      <c r="B286" s="63">
        <v>4918</v>
      </c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>
        <v>536</v>
      </c>
      <c r="T286" s="29">
        <v>635</v>
      </c>
      <c r="U286" s="29">
        <v>447</v>
      </c>
      <c r="V286" s="29">
        <v>279</v>
      </c>
      <c r="W286" s="29">
        <v>332</v>
      </c>
      <c r="X286" s="29">
        <v>342</v>
      </c>
      <c r="Y286" s="29">
        <v>471</v>
      </c>
      <c r="Z286" s="29">
        <v>406</v>
      </c>
      <c r="AA286">
        <v>618</v>
      </c>
      <c r="AB286">
        <v>607</v>
      </c>
      <c r="AC286">
        <v>245</v>
      </c>
    </row>
    <row r="287" spans="1:29">
      <c r="A287" s="95">
        <v>44684</v>
      </c>
      <c r="B287" s="63">
        <v>5178</v>
      </c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>
        <v>525</v>
      </c>
      <c r="T287" s="29">
        <v>635</v>
      </c>
      <c r="U287" s="29">
        <v>548</v>
      </c>
      <c r="V287" s="29">
        <v>449</v>
      </c>
      <c r="W287" s="29">
        <v>332</v>
      </c>
      <c r="X287" s="29">
        <v>342</v>
      </c>
      <c r="Y287" s="29">
        <v>471</v>
      </c>
      <c r="Z287" s="29">
        <v>406</v>
      </c>
      <c r="AA287">
        <v>618</v>
      </c>
      <c r="AB287">
        <v>607</v>
      </c>
      <c r="AC287">
        <v>245</v>
      </c>
    </row>
    <row r="288" spans="1:29">
      <c r="A288" s="95">
        <v>44685</v>
      </c>
      <c r="B288" s="63">
        <v>5522</v>
      </c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>
        <v>460</v>
      </c>
      <c r="T288" s="29">
        <v>735</v>
      </c>
      <c r="U288" s="29">
        <v>572</v>
      </c>
      <c r="V288" s="29">
        <v>449</v>
      </c>
      <c r="W288" s="29">
        <v>332</v>
      </c>
      <c r="X288" s="29">
        <v>352</v>
      </c>
      <c r="Y288" s="29">
        <v>521</v>
      </c>
      <c r="Z288" s="29">
        <v>481</v>
      </c>
      <c r="AA288">
        <v>693</v>
      </c>
      <c r="AB288">
        <v>682</v>
      </c>
      <c r="AC288">
        <v>245</v>
      </c>
    </row>
    <row r="289" spans="1:29">
      <c r="A289" s="95">
        <v>44686</v>
      </c>
      <c r="B289" s="63">
        <v>6162</v>
      </c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>
        <v>460</v>
      </c>
      <c r="T289" s="29">
        <v>735</v>
      </c>
      <c r="U289" s="29">
        <v>622</v>
      </c>
      <c r="V289" s="29">
        <v>499</v>
      </c>
      <c r="W289" s="29">
        <v>552</v>
      </c>
      <c r="X289" s="29">
        <v>572</v>
      </c>
      <c r="Y289" s="29">
        <v>621</v>
      </c>
      <c r="Z289" s="29">
        <v>481</v>
      </c>
      <c r="AA289">
        <v>693</v>
      </c>
      <c r="AB289">
        <v>682</v>
      </c>
      <c r="AC289">
        <v>245</v>
      </c>
    </row>
    <row r="290" spans="1:29">
      <c r="A290" s="95">
        <v>44687</v>
      </c>
      <c r="B290" s="63">
        <v>6182</v>
      </c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>
        <v>460</v>
      </c>
      <c r="T290" s="29">
        <v>735</v>
      </c>
      <c r="U290" s="29">
        <v>622</v>
      </c>
      <c r="V290" s="29">
        <v>499</v>
      </c>
      <c r="W290" s="29">
        <v>552</v>
      </c>
      <c r="X290" s="29">
        <v>592</v>
      </c>
      <c r="Y290" s="29">
        <v>621</v>
      </c>
      <c r="Z290" s="29">
        <v>481</v>
      </c>
      <c r="AA290">
        <v>693</v>
      </c>
      <c r="AB290">
        <v>682</v>
      </c>
      <c r="AC290">
        <v>245</v>
      </c>
    </row>
    <row r="291" spans="1:29">
      <c r="A291" s="95">
        <v>44690</v>
      </c>
      <c r="B291" s="63">
        <v>6692</v>
      </c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>
        <v>460</v>
      </c>
      <c r="T291" s="29">
        <v>785</v>
      </c>
      <c r="U291" s="29">
        <v>822</v>
      </c>
      <c r="V291" s="29">
        <v>754</v>
      </c>
      <c r="W291" s="29">
        <v>557</v>
      </c>
      <c r="X291" s="29">
        <v>592</v>
      </c>
      <c r="Y291" s="29">
        <v>621</v>
      </c>
      <c r="Z291" s="29">
        <v>481</v>
      </c>
      <c r="AA291">
        <v>693</v>
      </c>
      <c r="AB291">
        <v>682</v>
      </c>
      <c r="AC291">
        <v>245</v>
      </c>
    </row>
    <row r="292" spans="1:29">
      <c r="A292" s="95">
        <v>44691</v>
      </c>
      <c r="B292" s="63">
        <v>6687</v>
      </c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>
        <v>455</v>
      </c>
      <c r="T292" s="29">
        <v>785</v>
      </c>
      <c r="U292" s="29">
        <v>822</v>
      </c>
      <c r="V292" s="29">
        <v>754</v>
      </c>
      <c r="W292" s="29">
        <v>557</v>
      </c>
      <c r="X292" s="29">
        <v>592</v>
      </c>
      <c r="Y292" s="29">
        <v>621</v>
      </c>
      <c r="Z292" s="29">
        <v>481</v>
      </c>
      <c r="AA292">
        <v>693</v>
      </c>
      <c r="AB292">
        <v>682</v>
      </c>
      <c r="AC292">
        <v>245</v>
      </c>
    </row>
    <row r="293" spans="1:29">
      <c r="A293" s="95">
        <v>44692</v>
      </c>
      <c r="B293" s="63">
        <v>6751</v>
      </c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>
        <v>455</v>
      </c>
      <c r="T293" s="29">
        <v>819</v>
      </c>
      <c r="U293" s="29">
        <v>842</v>
      </c>
      <c r="V293" s="29">
        <v>714</v>
      </c>
      <c r="W293" s="29">
        <v>557</v>
      </c>
      <c r="X293" s="29">
        <v>592</v>
      </c>
      <c r="Y293" s="29">
        <v>621</v>
      </c>
      <c r="Z293" s="29">
        <v>531</v>
      </c>
      <c r="AA293">
        <v>693</v>
      </c>
      <c r="AB293">
        <v>682</v>
      </c>
      <c r="AC293">
        <v>245</v>
      </c>
    </row>
    <row r="294" spans="1:29">
      <c r="A294" s="95">
        <v>44693</v>
      </c>
      <c r="B294" s="63">
        <v>6719</v>
      </c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>
        <v>423</v>
      </c>
      <c r="T294" s="29">
        <v>819</v>
      </c>
      <c r="U294" s="29">
        <v>842</v>
      </c>
      <c r="V294" s="29">
        <v>714</v>
      </c>
      <c r="W294" s="29">
        <v>557</v>
      </c>
      <c r="X294" s="29">
        <v>592</v>
      </c>
      <c r="Y294" s="29">
        <v>621</v>
      </c>
      <c r="Z294" s="29">
        <v>531</v>
      </c>
      <c r="AA294">
        <v>693</v>
      </c>
      <c r="AB294">
        <v>682</v>
      </c>
      <c r="AC294">
        <v>245</v>
      </c>
    </row>
    <row r="295" spans="1:29">
      <c r="A295" s="95">
        <v>44694</v>
      </c>
      <c r="B295" s="63">
        <v>6982</v>
      </c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>
        <v>416</v>
      </c>
      <c r="T295" s="29">
        <v>829</v>
      </c>
      <c r="U295" s="29">
        <v>917</v>
      </c>
      <c r="V295" s="29">
        <v>899</v>
      </c>
      <c r="W295" s="29">
        <v>557</v>
      </c>
      <c r="X295" s="29">
        <v>592</v>
      </c>
      <c r="Y295" s="29">
        <v>621</v>
      </c>
      <c r="Z295" s="29">
        <v>531</v>
      </c>
      <c r="AA295">
        <v>693</v>
      </c>
      <c r="AB295">
        <v>682</v>
      </c>
      <c r="AC295">
        <v>245</v>
      </c>
    </row>
    <row r="296" spans="1:29">
      <c r="A296" s="95">
        <v>44697</v>
      </c>
      <c r="B296" s="63">
        <v>6980</v>
      </c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>
        <v>336</v>
      </c>
      <c r="T296" s="29">
        <v>862</v>
      </c>
      <c r="U296" s="29">
        <v>942</v>
      </c>
      <c r="V296" s="29">
        <v>899</v>
      </c>
      <c r="W296" s="29">
        <v>557</v>
      </c>
      <c r="X296" s="29">
        <v>593</v>
      </c>
      <c r="Y296" s="29">
        <v>595</v>
      </c>
      <c r="Z296" s="29">
        <v>531</v>
      </c>
      <c r="AA296">
        <v>693</v>
      </c>
      <c r="AB296">
        <v>682</v>
      </c>
      <c r="AC296">
        <v>290</v>
      </c>
    </row>
    <row r="297" spans="1:29">
      <c r="A297" s="95">
        <v>44698</v>
      </c>
      <c r="B297" s="63">
        <v>6934</v>
      </c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>
        <v>365</v>
      </c>
      <c r="T297" s="29">
        <v>832</v>
      </c>
      <c r="U297" s="29">
        <v>917</v>
      </c>
      <c r="V297" s="29">
        <v>899</v>
      </c>
      <c r="W297" s="29">
        <v>557</v>
      </c>
      <c r="X297" s="29">
        <v>592</v>
      </c>
      <c r="Y297" s="29">
        <v>621</v>
      </c>
      <c r="Z297" s="29">
        <v>531</v>
      </c>
      <c r="AA297">
        <v>693</v>
      </c>
      <c r="AB297">
        <v>682</v>
      </c>
      <c r="AC297">
        <v>245</v>
      </c>
    </row>
    <row r="298" spans="1:29">
      <c r="A298" s="95">
        <v>44699</v>
      </c>
      <c r="B298" s="63">
        <v>7093</v>
      </c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>
        <v>325</v>
      </c>
      <c r="T298" s="29">
        <v>864</v>
      </c>
      <c r="U298" s="29">
        <v>967</v>
      </c>
      <c r="V298" s="29">
        <v>899</v>
      </c>
      <c r="W298" s="29">
        <v>554</v>
      </c>
      <c r="X298" s="29">
        <v>643</v>
      </c>
      <c r="Y298" s="29">
        <v>645</v>
      </c>
      <c r="Z298" s="29">
        <v>531</v>
      </c>
      <c r="AA298">
        <v>693</v>
      </c>
      <c r="AB298">
        <v>682</v>
      </c>
      <c r="AC298">
        <v>290</v>
      </c>
    </row>
    <row r="299" spans="1:29">
      <c r="A299" s="95">
        <v>44700</v>
      </c>
      <c r="B299" s="63">
        <v>7236</v>
      </c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>
        <v>336</v>
      </c>
      <c r="T299" s="29">
        <v>866</v>
      </c>
      <c r="U299" s="29">
        <v>967</v>
      </c>
      <c r="V299" s="29">
        <v>899</v>
      </c>
      <c r="W299" s="29">
        <v>554</v>
      </c>
      <c r="X299" s="29">
        <v>693</v>
      </c>
      <c r="Y299" s="29">
        <v>695</v>
      </c>
      <c r="Z299" s="29">
        <v>531</v>
      </c>
      <c r="AA299">
        <v>693</v>
      </c>
      <c r="AB299">
        <v>682</v>
      </c>
      <c r="AC299">
        <v>320</v>
      </c>
    </row>
    <row r="300" spans="1:29">
      <c r="A300" s="95">
        <v>44701</v>
      </c>
      <c r="B300" s="63">
        <v>7323</v>
      </c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>
        <v>381</v>
      </c>
      <c r="T300" s="29">
        <v>886</v>
      </c>
      <c r="U300" s="29">
        <v>970</v>
      </c>
      <c r="V300" s="29">
        <v>899</v>
      </c>
      <c r="W300" s="29">
        <v>549</v>
      </c>
      <c r="X300" s="29">
        <v>687</v>
      </c>
      <c r="Y300" s="29">
        <v>725</v>
      </c>
      <c r="Z300" s="29">
        <v>531</v>
      </c>
      <c r="AA300">
        <v>693</v>
      </c>
      <c r="AB300">
        <v>682</v>
      </c>
      <c r="AC300">
        <v>320</v>
      </c>
    </row>
    <row r="301" spans="1:29">
      <c r="A301" s="95">
        <v>44704</v>
      </c>
      <c r="B301" s="63">
        <v>7327</v>
      </c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>
        <v>381</v>
      </c>
      <c r="T301" s="29">
        <v>886</v>
      </c>
      <c r="U301" s="29">
        <v>970</v>
      </c>
      <c r="V301" s="29">
        <v>899</v>
      </c>
      <c r="W301" s="29">
        <v>549</v>
      </c>
      <c r="X301" s="29">
        <v>691</v>
      </c>
      <c r="Y301" s="29">
        <v>725</v>
      </c>
      <c r="Z301" s="29">
        <v>531</v>
      </c>
      <c r="AA301">
        <v>693</v>
      </c>
      <c r="AB301">
        <v>682</v>
      </c>
      <c r="AC301">
        <v>320</v>
      </c>
    </row>
    <row r="302" spans="1:29">
      <c r="A302" s="95">
        <v>44705</v>
      </c>
      <c r="B302" s="63">
        <v>6452.0190000000002</v>
      </c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>
        <v>376</v>
      </c>
      <c r="T302" s="29">
        <v>984</v>
      </c>
      <c r="U302" s="29">
        <v>1.0189999999999999</v>
      </c>
      <c r="V302" s="29">
        <v>912</v>
      </c>
      <c r="W302" s="29">
        <v>541</v>
      </c>
      <c r="X302" s="29">
        <v>687</v>
      </c>
      <c r="Y302" s="29">
        <v>725</v>
      </c>
      <c r="Z302" s="29">
        <v>531</v>
      </c>
      <c r="AA302">
        <v>693</v>
      </c>
      <c r="AB302">
        <v>682</v>
      </c>
      <c r="AC302">
        <v>320</v>
      </c>
    </row>
    <row r="303" spans="1:29">
      <c r="A303" s="95">
        <v>44706</v>
      </c>
      <c r="B303" s="63">
        <v>6515</v>
      </c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>
        <v>376</v>
      </c>
      <c r="T303" s="29">
        <v>987</v>
      </c>
      <c r="U303" s="29">
        <v>1.0189999999999999</v>
      </c>
      <c r="V303" s="29">
        <v>912</v>
      </c>
      <c r="W303" s="29">
        <v>541</v>
      </c>
      <c r="X303" s="29">
        <v>687</v>
      </c>
      <c r="Y303" s="29">
        <v>755</v>
      </c>
      <c r="Z303" s="29">
        <v>561</v>
      </c>
      <c r="AA303">
        <v>693</v>
      </c>
      <c r="AB303">
        <v>682</v>
      </c>
      <c r="AC303">
        <v>320</v>
      </c>
    </row>
    <row r="304" spans="1:29">
      <c r="A304" s="95">
        <v>44707</v>
      </c>
      <c r="B304" s="63">
        <v>6484.0599999999995</v>
      </c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>
        <v>376</v>
      </c>
      <c r="T304" s="29">
        <v>1.06</v>
      </c>
      <c r="U304" s="29">
        <v>979</v>
      </c>
      <c r="V304" s="29">
        <v>889</v>
      </c>
      <c r="W304" s="29">
        <v>541</v>
      </c>
      <c r="X304" s="29">
        <v>687</v>
      </c>
      <c r="Y304" s="29">
        <v>755</v>
      </c>
      <c r="Z304" s="29">
        <v>561</v>
      </c>
      <c r="AA304">
        <v>693</v>
      </c>
      <c r="AB304">
        <v>682</v>
      </c>
      <c r="AC304">
        <v>320</v>
      </c>
    </row>
    <row r="305" spans="1:30">
      <c r="A305" s="95">
        <v>44708</v>
      </c>
      <c r="B305" s="63">
        <v>6486</v>
      </c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>
        <v>376</v>
      </c>
      <c r="T305" s="29">
        <v>1.0209999999999999</v>
      </c>
      <c r="U305" s="29">
        <v>988</v>
      </c>
      <c r="V305" s="29">
        <v>882</v>
      </c>
      <c r="W305" s="29">
        <v>541</v>
      </c>
      <c r="X305" s="29">
        <v>687</v>
      </c>
      <c r="Y305" s="29">
        <v>755</v>
      </c>
      <c r="Z305" s="29">
        <v>561</v>
      </c>
      <c r="AA305">
        <v>693</v>
      </c>
      <c r="AB305">
        <v>682</v>
      </c>
      <c r="AC305">
        <v>320</v>
      </c>
    </row>
    <row r="306" spans="1:30">
      <c r="A306" s="95">
        <v>44711</v>
      </c>
      <c r="B306" s="63">
        <v>6485</v>
      </c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>
        <v>376</v>
      </c>
      <c r="T306" s="29">
        <v>1.0209999999999999</v>
      </c>
      <c r="U306" s="29">
        <v>987</v>
      </c>
      <c r="V306" s="29">
        <v>882</v>
      </c>
      <c r="W306" s="29">
        <v>541</v>
      </c>
      <c r="X306" s="29">
        <v>687</v>
      </c>
      <c r="Y306" s="29">
        <v>755</v>
      </c>
      <c r="Z306" s="29">
        <v>561</v>
      </c>
      <c r="AA306">
        <v>693</v>
      </c>
      <c r="AB306">
        <v>682</v>
      </c>
      <c r="AC306">
        <v>320</v>
      </c>
    </row>
    <row r="307" spans="1:30">
      <c r="A307" s="95">
        <v>44712</v>
      </c>
      <c r="B307" s="63">
        <v>6675</v>
      </c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>
        <v>376</v>
      </c>
      <c r="T307" s="29">
        <v>1.0209999999999999</v>
      </c>
      <c r="U307" s="29">
        <v>987</v>
      </c>
      <c r="V307" s="29">
        <v>882</v>
      </c>
      <c r="W307" s="29">
        <v>541</v>
      </c>
      <c r="X307" s="29">
        <v>687</v>
      </c>
      <c r="Y307" s="29">
        <v>780</v>
      </c>
      <c r="Z307" s="29">
        <v>611</v>
      </c>
      <c r="AA307">
        <v>763</v>
      </c>
      <c r="AB307">
        <v>682</v>
      </c>
      <c r="AC307">
        <v>365</v>
      </c>
    </row>
    <row r="308" spans="1:30">
      <c r="A308" s="95">
        <v>44713</v>
      </c>
      <c r="B308" s="63">
        <v>7339</v>
      </c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>
        <v>1021</v>
      </c>
      <c r="T308" s="29">
        <v>987</v>
      </c>
      <c r="U308" s="29">
        <v>902</v>
      </c>
      <c r="V308" s="29">
        <v>541</v>
      </c>
      <c r="W308" s="29">
        <v>687</v>
      </c>
      <c r="X308" s="29">
        <v>780</v>
      </c>
      <c r="Y308" s="29">
        <v>611</v>
      </c>
      <c r="Z308" s="29">
        <v>763</v>
      </c>
      <c r="AA308">
        <v>682</v>
      </c>
      <c r="AB308">
        <v>365</v>
      </c>
      <c r="AC308">
        <v>0</v>
      </c>
    </row>
    <row r="309" spans="1:30">
      <c r="A309" s="95">
        <v>44714</v>
      </c>
      <c r="B309" s="63">
        <v>7404</v>
      </c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>
        <v>1028</v>
      </c>
      <c r="U309" s="29">
        <v>1042</v>
      </c>
      <c r="V309" s="29">
        <v>905</v>
      </c>
      <c r="W309" s="29">
        <v>541</v>
      </c>
      <c r="X309" s="29">
        <v>687</v>
      </c>
      <c r="Y309" s="29">
        <v>780</v>
      </c>
      <c r="Z309" s="29">
        <v>611</v>
      </c>
      <c r="AA309">
        <v>763</v>
      </c>
      <c r="AB309">
        <v>682</v>
      </c>
      <c r="AC309">
        <v>365</v>
      </c>
    </row>
    <row r="310" spans="1:30">
      <c r="A310" s="95">
        <v>44715</v>
      </c>
      <c r="B310" s="63">
        <v>7344</v>
      </c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>
        <v>963</v>
      </c>
      <c r="U310" s="29">
        <v>1042</v>
      </c>
      <c r="V310" s="29">
        <v>905</v>
      </c>
      <c r="W310" s="29">
        <v>541</v>
      </c>
      <c r="X310" s="29">
        <v>687</v>
      </c>
      <c r="Y310" s="29">
        <v>785</v>
      </c>
      <c r="Z310" s="29">
        <v>611</v>
      </c>
      <c r="AA310">
        <v>763</v>
      </c>
      <c r="AB310">
        <v>682</v>
      </c>
      <c r="AC310">
        <v>365</v>
      </c>
    </row>
    <row r="311" spans="1:30">
      <c r="A311" s="95">
        <v>44718</v>
      </c>
      <c r="B311" s="63">
        <v>7272</v>
      </c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>
        <v>915</v>
      </c>
      <c r="U311" s="29">
        <v>1042</v>
      </c>
      <c r="V311" s="29">
        <v>905</v>
      </c>
      <c r="W311" s="29">
        <v>517</v>
      </c>
      <c r="X311" s="29">
        <v>687</v>
      </c>
      <c r="Y311" s="29">
        <v>785</v>
      </c>
      <c r="Z311" s="29">
        <v>611</v>
      </c>
      <c r="AA311">
        <v>763</v>
      </c>
      <c r="AB311">
        <v>682</v>
      </c>
      <c r="AC311">
        <v>365</v>
      </c>
      <c r="AD311">
        <v>0</v>
      </c>
    </row>
    <row r="312" spans="1:30">
      <c r="A312" s="95">
        <v>44719</v>
      </c>
      <c r="B312" s="63">
        <v>7552</v>
      </c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>
        <v>886</v>
      </c>
      <c r="U312" s="29">
        <v>1100</v>
      </c>
      <c r="V312" s="29">
        <v>995</v>
      </c>
      <c r="W312" s="29">
        <v>632</v>
      </c>
      <c r="X312" s="29">
        <v>687</v>
      </c>
      <c r="Y312" s="29">
        <v>785</v>
      </c>
      <c r="Z312" s="29">
        <v>611</v>
      </c>
      <c r="AA312">
        <v>786</v>
      </c>
      <c r="AB312">
        <v>705</v>
      </c>
      <c r="AC312">
        <v>365</v>
      </c>
    </row>
    <row r="313" spans="1:30">
      <c r="A313" s="95">
        <v>44720</v>
      </c>
      <c r="B313" s="63">
        <v>7540</v>
      </c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>
        <v>874</v>
      </c>
      <c r="U313" s="29">
        <v>1100</v>
      </c>
      <c r="V313" s="29">
        <v>995</v>
      </c>
      <c r="W313" s="29">
        <v>632</v>
      </c>
      <c r="X313" s="29">
        <v>687</v>
      </c>
      <c r="Y313" s="29">
        <v>785</v>
      </c>
      <c r="Z313" s="29">
        <v>611</v>
      </c>
      <c r="AA313">
        <v>786</v>
      </c>
      <c r="AB313">
        <v>705</v>
      </c>
      <c r="AC313">
        <v>365</v>
      </c>
      <c r="AD313">
        <v>0</v>
      </c>
    </row>
    <row r="314" spans="1:30">
      <c r="A314" s="95">
        <v>44721</v>
      </c>
      <c r="B314" s="63">
        <v>7545</v>
      </c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>
        <v>864</v>
      </c>
      <c r="U314" s="29">
        <v>1065</v>
      </c>
      <c r="V314" s="29">
        <v>995</v>
      </c>
      <c r="W314" s="29">
        <v>632</v>
      </c>
      <c r="X314" s="29">
        <v>687</v>
      </c>
      <c r="Y314" s="29">
        <v>835</v>
      </c>
      <c r="Z314" s="29">
        <v>611</v>
      </c>
      <c r="AA314">
        <v>786</v>
      </c>
      <c r="AB314">
        <v>705</v>
      </c>
      <c r="AC314">
        <v>365</v>
      </c>
    </row>
    <row r="315" spans="1:30">
      <c r="A315" s="95">
        <v>44722</v>
      </c>
      <c r="B315" s="63">
        <v>7545</v>
      </c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>
        <v>864</v>
      </c>
      <c r="U315" s="29">
        <v>1065</v>
      </c>
      <c r="V315" s="29">
        <v>995</v>
      </c>
      <c r="W315" s="29">
        <v>632</v>
      </c>
      <c r="X315" s="29">
        <v>687</v>
      </c>
      <c r="Y315" s="29">
        <v>835</v>
      </c>
      <c r="Z315" s="29">
        <v>611</v>
      </c>
      <c r="AA315">
        <v>786</v>
      </c>
      <c r="AB315">
        <v>705</v>
      </c>
      <c r="AC315">
        <v>365</v>
      </c>
      <c r="AD315">
        <v>0</v>
      </c>
    </row>
    <row r="316" spans="1:30">
      <c r="A316" s="95">
        <v>44725</v>
      </c>
      <c r="B316" s="63">
        <v>7473</v>
      </c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>
        <v>806</v>
      </c>
      <c r="U316" s="29">
        <v>1065</v>
      </c>
      <c r="V316" s="29">
        <v>929</v>
      </c>
      <c r="W316" s="29">
        <v>684</v>
      </c>
      <c r="X316" s="29">
        <v>687</v>
      </c>
      <c r="Y316" s="29">
        <v>835</v>
      </c>
      <c r="Z316" s="29">
        <v>611</v>
      </c>
      <c r="AA316">
        <v>786</v>
      </c>
      <c r="AB316">
        <v>705</v>
      </c>
      <c r="AC316">
        <v>365</v>
      </c>
    </row>
    <row r="317" spans="1:30">
      <c r="A317" s="95">
        <v>44726</v>
      </c>
      <c r="B317" s="63">
        <v>7109</v>
      </c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>
        <v>765</v>
      </c>
      <c r="U317" s="29">
        <v>1053</v>
      </c>
      <c r="V317" s="29">
        <v>872</v>
      </c>
      <c r="W317" s="29">
        <v>605</v>
      </c>
      <c r="X317" s="29">
        <v>560</v>
      </c>
      <c r="Y317" s="29">
        <v>902</v>
      </c>
      <c r="Z317" s="29">
        <v>496</v>
      </c>
      <c r="AA317">
        <v>786</v>
      </c>
      <c r="AB317">
        <v>705</v>
      </c>
      <c r="AC317">
        <v>365</v>
      </c>
      <c r="AD317">
        <v>0</v>
      </c>
    </row>
    <row r="318" spans="1:30">
      <c r="A318" s="95">
        <v>44727</v>
      </c>
      <c r="B318" s="63">
        <v>7109</v>
      </c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>
        <v>765</v>
      </c>
      <c r="U318" s="29">
        <v>1053</v>
      </c>
      <c r="V318" s="29">
        <v>872</v>
      </c>
      <c r="W318" s="29">
        <v>605</v>
      </c>
      <c r="X318" s="29">
        <v>560</v>
      </c>
      <c r="Y318" s="29">
        <v>902</v>
      </c>
      <c r="Z318" s="29">
        <v>496</v>
      </c>
      <c r="AA318">
        <v>786</v>
      </c>
      <c r="AB318">
        <v>705</v>
      </c>
      <c r="AC318">
        <v>365</v>
      </c>
    </row>
    <row r="319" spans="1:30">
      <c r="A319" s="95">
        <v>44728</v>
      </c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44">
        <v>765</v>
      </c>
      <c r="U319" s="244">
        <v>1053</v>
      </c>
      <c r="V319" s="244">
        <v>872</v>
      </c>
      <c r="W319" s="244">
        <v>605</v>
      </c>
      <c r="X319" s="244">
        <v>560</v>
      </c>
      <c r="Y319" s="244">
        <v>902</v>
      </c>
      <c r="Z319" s="244">
        <v>496</v>
      </c>
      <c r="AA319" s="189">
        <v>786</v>
      </c>
      <c r="AB319" s="189">
        <v>705</v>
      </c>
      <c r="AC319" s="189">
        <v>365</v>
      </c>
    </row>
    <row r="320" spans="1:30">
      <c r="A320" s="95">
        <v>44729</v>
      </c>
      <c r="B320" s="63">
        <v>7110</v>
      </c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>
        <v>691</v>
      </c>
      <c r="U320" s="29">
        <v>1042</v>
      </c>
      <c r="V320" s="29">
        <v>908</v>
      </c>
      <c r="W320" s="29">
        <v>605</v>
      </c>
      <c r="X320" s="29">
        <v>610</v>
      </c>
      <c r="Y320" s="29">
        <v>902</v>
      </c>
      <c r="Z320" s="29">
        <v>496</v>
      </c>
      <c r="AA320">
        <v>786</v>
      </c>
      <c r="AB320">
        <v>705</v>
      </c>
      <c r="AC320">
        <v>365</v>
      </c>
    </row>
    <row r="321" spans="1:32">
      <c r="A321" s="95">
        <v>44732</v>
      </c>
      <c r="B321" s="63">
        <v>7181</v>
      </c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>
        <v>691</v>
      </c>
      <c r="U321" s="29">
        <v>1042</v>
      </c>
      <c r="V321" s="29">
        <v>958</v>
      </c>
      <c r="W321" s="29">
        <v>626</v>
      </c>
      <c r="X321" s="29">
        <v>610</v>
      </c>
      <c r="Y321" s="29">
        <v>902</v>
      </c>
      <c r="Z321" s="29">
        <v>496</v>
      </c>
      <c r="AA321">
        <v>786</v>
      </c>
      <c r="AB321">
        <v>705</v>
      </c>
      <c r="AC321">
        <v>365</v>
      </c>
      <c r="AD321">
        <v>0</v>
      </c>
    </row>
    <row r="322" spans="1:32">
      <c r="A322" s="95">
        <v>44733</v>
      </c>
      <c r="B322" s="63">
        <v>7144</v>
      </c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>
        <v>594</v>
      </c>
      <c r="U322" s="29">
        <v>1042</v>
      </c>
      <c r="V322" s="29">
        <v>968</v>
      </c>
      <c r="W322" s="29">
        <v>676</v>
      </c>
      <c r="X322" s="29">
        <v>610</v>
      </c>
      <c r="Y322" s="29">
        <v>902</v>
      </c>
      <c r="Z322" s="29">
        <v>496</v>
      </c>
      <c r="AA322">
        <v>786</v>
      </c>
      <c r="AB322">
        <v>705</v>
      </c>
      <c r="AC322">
        <v>365</v>
      </c>
    </row>
    <row r="323" spans="1:32">
      <c r="A323" s="95">
        <v>44734</v>
      </c>
      <c r="B323" s="63">
        <v>7212</v>
      </c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>
        <v>573</v>
      </c>
      <c r="U323" s="29">
        <v>1042</v>
      </c>
      <c r="V323" s="29">
        <v>968</v>
      </c>
      <c r="W323" s="29">
        <v>656</v>
      </c>
      <c r="X323" s="29">
        <v>669</v>
      </c>
      <c r="Y323" s="29">
        <v>902</v>
      </c>
      <c r="Z323" s="29">
        <v>496</v>
      </c>
      <c r="AA323">
        <v>786</v>
      </c>
      <c r="AB323">
        <v>755</v>
      </c>
      <c r="AC323">
        <v>365</v>
      </c>
    </row>
    <row r="324" spans="1:32">
      <c r="A324" s="95">
        <v>44735</v>
      </c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>
        <v>473</v>
      </c>
      <c r="U324" s="29">
        <v>1042</v>
      </c>
      <c r="V324" s="29">
        <v>968</v>
      </c>
      <c r="W324" s="29">
        <v>686</v>
      </c>
      <c r="X324" s="29">
        <v>785</v>
      </c>
      <c r="Y324" s="29">
        <v>902</v>
      </c>
      <c r="Z324" s="29">
        <v>526</v>
      </c>
      <c r="AA324">
        <v>794</v>
      </c>
      <c r="AB324">
        <v>767</v>
      </c>
      <c r="AC324">
        <v>365</v>
      </c>
    </row>
    <row r="325" spans="1:32">
      <c r="A325" s="95">
        <v>44736</v>
      </c>
      <c r="B325" s="63">
        <v>7359</v>
      </c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>
        <v>468</v>
      </c>
      <c r="U325" s="29">
        <v>1041</v>
      </c>
      <c r="V325" s="29">
        <v>958</v>
      </c>
      <c r="W325" s="29">
        <v>748</v>
      </c>
      <c r="X325" s="29">
        <v>790</v>
      </c>
      <c r="Y325" s="29">
        <v>902</v>
      </c>
      <c r="Z325" s="29">
        <v>526</v>
      </c>
      <c r="AA325">
        <v>794</v>
      </c>
      <c r="AB325">
        <v>767</v>
      </c>
      <c r="AC325">
        <v>365</v>
      </c>
    </row>
    <row r="326" spans="1:32">
      <c r="A326" s="95">
        <v>44739</v>
      </c>
      <c r="B326" s="63">
        <v>7424</v>
      </c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>
        <v>468</v>
      </c>
      <c r="U326" s="29">
        <v>1041</v>
      </c>
      <c r="V326" s="29">
        <v>958</v>
      </c>
      <c r="W326" s="29">
        <v>788</v>
      </c>
      <c r="X326" s="29">
        <v>815</v>
      </c>
      <c r="Y326" s="29">
        <v>902</v>
      </c>
      <c r="Z326" s="29">
        <v>526</v>
      </c>
      <c r="AA326">
        <v>794</v>
      </c>
      <c r="AB326">
        <v>767</v>
      </c>
      <c r="AC326">
        <v>365</v>
      </c>
    </row>
    <row r="327" spans="1:32">
      <c r="A327" s="95">
        <v>44740</v>
      </c>
      <c r="B327" s="63">
        <v>7606</v>
      </c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>
        <v>468</v>
      </c>
      <c r="U327" s="29">
        <v>1073</v>
      </c>
      <c r="V327" s="29">
        <v>1003</v>
      </c>
      <c r="W327" s="29">
        <v>833</v>
      </c>
      <c r="X327" s="29">
        <v>875</v>
      </c>
      <c r="Y327" s="29">
        <v>902</v>
      </c>
      <c r="Z327" s="29">
        <v>526</v>
      </c>
      <c r="AA327">
        <v>794</v>
      </c>
      <c r="AB327">
        <v>767</v>
      </c>
      <c r="AC327">
        <v>365</v>
      </c>
    </row>
    <row r="328" spans="1:32">
      <c r="A328" s="95">
        <v>44741</v>
      </c>
      <c r="B328" s="63">
        <v>7655</v>
      </c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>
        <v>468</v>
      </c>
      <c r="U328" s="29">
        <v>1073</v>
      </c>
      <c r="V328" s="29">
        <v>1003</v>
      </c>
      <c r="W328" s="29">
        <v>862</v>
      </c>
      <c r="X328" s="29">
        <v>875</v>
      </c>
      <c r="Y328" s="29">
        <v>902</v>
      </c>
      <c r="Z328" s="29">
        <v>526</v>
      </c>
      <c r="AA328">
        <v>794</v>
      </c>
      <c r="AB328">
        <v>767</v>
      </c>
      <c r="AC328">
        <v>385</v>
      </c>
    </row>
    <row r="329" spans="1:32">
      <c r="A329" s="95">
        <v>44742</v>
      </c>
      <c r="B329" s="63">
        <v>7692</v>
      </c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>
        <v>468</v>
      </c>
      <c r="U329" s="29">
        <v>1073</v>
      </c>
      <c r="V329" s="29">
        <v>1003</v>
      </c>
      <c r="W329" s="29">
        <v>883</v>
      </c>
      <c r="X329" s="29">
        <v>881</v>
      </c>
      <c r="Y329" s="29">
        <v>912</v>
      </c>
      <c r="Z329" s="29">
        <v>526</v>
      </c>
      <c r="AA329">
        <v>794</v>
      </c>
      <c r="AB329">
        <v>767</v>
      </c>
      <c r="AC329">
        <v>385</v>
      </c>
    </row>
    <row r="330" spans="1:32">
      <c r="A330" s="95">
        <v>44743</v>
      </c>
      <c r="B330" s="63">
        <v>7224</v>
      </c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>
        <v>1073</v>
      </c>
      <c r="V330" s="29">
        <v>1003</v>
      </c>
      <c r="W330" s="29">
        <v>883</v>
      </c>
      <c r="X330" s="29">
        <v>881</v>
      </c>
      <c r="Y330" s="29">
        <v>912</v>
      </c>
      <c r="Z330" s="29">
        <v>526</v>
      </c>
      <c r="AA330" s="29">
        <v>794</v>
      </c>
      <c r="AB330">
        <v>767</v>
      </c>
      <c r="AC330">
        <v>385</v>
      </c>
    </row>
    <row r="331" spans="1:32">
      <c r="A331" s="95">
        <v>44746</v>
      </c>
      <c r="B331" s="63">
        <v>7310</v>
      </c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>
        <v>1069</v>
      </c>
      <c r="V331" s="29">
        <v>988</v>
      </c>
      <c r="W331" s="29">
        <v>963</v>
      </c>
      <c r="X331" s="29">
        <v>906</v>
      </c>
      <c r="Y331" s="29">
        <v>912</v>
      </c>
      <c r="Z331" s="29">
        <v>526</v>
      </c>
      <c r="AA331" s="29">
        <v>794</v>
      </c>
      <c r="AB331">
        <v>767</v>
      </c>
      <c r="AC331">
        <v>385</v>
      </c>
    </row>
    <row r="332" spans="1:32">
      <c r="A332" s="95">
        <v>44747</v>
      </c>
      <c r="B332" s="63">
        <v>7659</v>
      </c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>
        <v>1168</v>
      </c>
      <c r="V332" s="29">
        <v>1138</v>
      </c>
      <c r="W332" s="29">
        <v>1063</v>
      </c>
      <c r="X332" s="29">
        <v>906</v>
      </c>
      <c r="Y332" s="29">
        <v>912</v>
      </c>
      <c r="Z332" s="29">
        <v>526</v>
      </c>
      <c r="AA332" s="29">
        <v>794</v>
      </c>
      <c r="AB332">
        <v>767</v>
      </c>
      <c r="AC332">
        <v>385</v>
      </c>
    </row>
    <row r="333" spans="1:32">
      <c r="A333" s="95">
        <v>44748</v>
      </c>
      <c r="B333" s="63">
        <v>7659</v>
      </c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>
        <v>1168</v>
      </c>
      <c r="V333" s="29">
        <v>1138</v>
      </c>
      <c r="W333" s="29">
        <v>1063</v>
      </c>
      <c r="X333" s="29">
        <v>906</v>
      </c>
      <c r="Y333" s="29">
        <v>912</v>
      </c>
      <c r="Z333" s="29">
        <v>526</v>
      </c>
      <c r="AA333" s="29">
        <v>794</v>
      </c>
      <c r="AB333">
        <v>767</v>
      </c>
      <c r="AC333">
        <v>385</v>
      </c>
    </row>
    <row r="334" spans="1:32">
      <c r="A334" s="95">
        <v>44749</v>
      </c>
      <c r="B334" s="63">
        <v>7752</v>
      </c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>
        <v>1168</v>
      </c>
      <c r="V334" s="29">
        <v>1166</v>
      </c>
      <c r="W334" s="29">
        <v>1073</v>
      </c>
      <c r="X334" s="29">
        <v>931</v>
      </c>
      <c r="Y334" s="29">
        <v>912</v>
      </c>
      <c r="Z334" s="29">
        <v>556</v>
      </c>
      <c r="AA334" s="29">
        <v>794</v>
      </c>
      <c r="AB334">
        <v>767</v>
      </c>
      <c r="AC334">
        <v>385</v>
      </c>
    </row>
    <row r="335" spans="1:32">
      <c r="A335" s="95">
        <v>44750</v>
      </c>
      <c r="B335" s="63">
        <v>7752</v>
      </c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>
        <v>1168</v>
      </c>
      <c r="V335" s="29">
        <v>1166</v>
      </c>
      <c r="W335" s="29">
        <v>1073</v>
      </c>
      <c r="X335" s="29">
        <v>931</v>
      </c>
      <c r="Y335" s="29">
        <v>912</v>
      </c>
      <c r="Z335" s="29">
        <v>556</v>
      </c>
      <c r="AA335" s="29">
        <v>794</v>
      </c>
      <c r="AB335">
        <v>767</v>
      </c>
      <c r="AC335">
        <v>385</v>
      </c>
    </row>
    <row r="336" spans="1:32">
      <c r="A336" s="95">
        <v>44753</v>
      </c>
      <c r="B336" s="63">
        <v>7727</v>
      </c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>
        <v>1138</v>
      </c>
      <c r="V336" s="29">
        <v>1166</v>
      </c>
      <c r="W336" s="29">
        <v>1078</v>
      </c>
      <c r="X336" s="29">
        <v>931</v>
      </c>
      <c r="Y336" s="29">
        <v>912</v>
      </c>
      <c r="Z336" s="29">
        <v>556</v>
      </c>
      <c r="AA336" s="29">
        <v>794</v>
      </c>
      <c r="AB336">
        <v>767</v>
      </c>
      <c r="AC336">
        <v>385</v>
      </c>
      <c r="AD336">
        <v>0</v>
      </c>
      <c r="AE336">
        <v>0</v>
      </c>
      <c r="AF336">
        <v>0</v>
      </c>
    </row>
    <row r="337" spans="1:32">
      <c r="A337" s="95">
        <v>44754</v>
      </c>
      <c r="B337" s="63">
        <v>7714</v>
      </c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>
        <v>1138</v>
      </c>
      <c r="V337" s="29">
        <v>1166</v>
      </c>
      <c r="W337" s="29">
        <v>1065</v>
      </c>
      <c r="X337" s="29">
        <v>931</v>
      </c>
      <c r="Y337" s="29">
        <v>912</v>
      </c>
      <c r="Z337" s="29">
        <v>556</v>
      </c>
      <c r="AA337">
        <v>794</v>
      </c>
      <c r="AB337">
        <v>767</v>
      </c>
      <c r="AC337">
        <v>385</v>
      </c>
      <c r="AD337">
        <v>0</v>
      </c>
      <c r="AE337">
        <v>0</v>
      </c>
      <c r="AF337">
        <v>0</v>
      </c>
    </row>
    <row r="338" spans="1:32">
      <c r="A338" s="95">
        <v>44755</v>
      </c>
      <c r="B338" s="63">
        <v>7771</v>
      </c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>
        <v>1138</v>
      </c>
      <c r="V338" s="29">
        <v>1239</v>
      </c>
      <c r="W338" s="29">
        <v>1049</v>
      </c>
      <c r="X338" s="29">
        <v>931</v>
      </c>
      <c r="Y338" s="29">
        <v>912</v>
      </c>
      <c r="Z338" s="29">
        <v>556</v>
      </c>
      <c r="AA338">
        <v>794</v>
      </c>
      <c r="AB338">
        <v>767</v>
      </c>
      <c r="AC338">
        <v>385</v>
      </c>
      <c r="AD338">
        <v>0</v>
      </c>
      <c r="AE338">
        <v>0</v>
      </c>
      <c r="AF338">
        <v>0</v>
      </c>
    </row>
    <row r="339" spans="1:32">
      <c r="A339" s="95">
        <v>44756</v>
      </c>
      <c r="B339" s="63">
        <v>7738</v>
      </c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>
        <v>1105</v>
      </c>
      <c r="V339" s="29">
        <v>1239</v>
      </c>
      <c r="W339" s="29">
        <v>1049</v>
      </c>
      <c r="X339" s="29">
        <v>931</v>
      </c>
      <c r="Y339" s="29">
        <v>912</v>
      </c>
      <c r="Z339" s="29">
        <v>556</v>
      </c>
      <c r="AA339">
        <v>794</v>
      </c>
      <c r="AB339">
        <v>767</v>
      </c>
      <c r="AC339">
        <v>385</v>
      </c>
      <c r="AD339">
        <v>0</v>
      </c>
      <c r="AE339">
        <v>0</v>
      </c>
      <c r="AF339">
        <v>0</v>
      </c>
    </row>
    <row r="340" spans="1:32">
      <c r="A340" s="95">
        <v>44757</v>
      </c>
      <c r="B340" s="63">
        <v>7737</v>
      </c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>
        <v>1105</v>
      </c>
      <c r="V340" s="29">
        <v>1239</v>
      </c>
      <c r="W340" s="29">
        <v>1054</v>
      </c>
      <c r="X340" s="29">
        <v>925</v>
      </c>
      <c r="Y340" s="29">
        <v>912</v>
      </c>
      <c r="Z340" s="29">
        <v>556</v>
      </c>
      <c r="AA340">
        <v>794</v>
      </c>
      <c r="AB340">
        <v>767</v>
      </c>
      <c r="AC340">
        <v>385</v>
      </c>
      <c r="AD340">
        <v>0</v>
      </c>
      <c r="AE340">
        <v>0</v>
      </c>
      <c r="AF340">
        <v>0</v>
      </c>
    </row>
    <row r="341" spans="1:32">
      <c r="A341" s="95">
        <v>44760</v>
      </c>
      <c r="B341" s="63">
        <v>7536</v>
      </c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>
        <v>1114</v>
      </c>
      <c r="V341" s="29">
        <v>1144</v>
      </c>
      <c r="W341" s="29">
        <v>914</v>
      </c>
      <c r="X341" s="29">
        <v>900</v>
      </c>
      <c r="Y341" s="29">
        <v>912</v>
      </c>
      <c r="Z341" s="29">
        <v>556</v>
      </c>
      <c r="AA341">
        <v>844</v>
      </c>
      <c r="AB341">
        <v>767</v>
      </c>
      <c r="AC341">
        <v>385</v>
      </c>
      <c r="AD341">
        <v>0</v>
      </c>
      <c r="AE341">
        <v>0</v>
      </c>
      <c r="AF341">
        <v>0</v>
      </c>
    </row>
    <row r="342" spans="1:32">
      <c r="A342" s="95">
        <v>44761</v>
      </c>
      <c r="B342" s="63">
        <v>7536</v>
      </c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>
        <v>1114</v>
      </c>
      <c r="V342" s="29">
        <v>1144</v>
      </c>
      <c r="W342" s="29">
        <v>914</v>
      </c>
      <c r="X342" s="29">
        <v>900</v>
      </c>
      <c r="Y342" s="29">
        <v>912</v>
      </c>
      <c r="Z342" s="29">
        <v>556</v>
      </c>
      <c r="AA342">
        <v>844</v>
      </c>
      <c r="AB342">
        <v>767</v>
      </c>
      <c r="AC342">
        <v>385</v>
      </c>
      <c r="AD342">
        <v>0</v>
      </c>
      <c r="AE342">
        <v>0</v>
      </c>
      <c r="AF342">
        <v>0</v>
      </c>
    </row>
    <row r="343" spans="1:32">
      <c r="A343" s="95">
        <v>44762</v>
      </c>
      <c r="B343" s="63">
        <v>7536</v>
      </c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>
        <v>1114</v>
      </c>
      <c r="V343" s="29">
        <v>1144</v>
      </c>
      <c r="W343" s="29">
        <v>914</v>
      </c>
      <c r="X343" s="29">
        <v>900</v>
      </c>
      <c r="Y343" s="29">
        <v>912</v>
      </c>
      <c r="Z343" s="29">
        <v>556</v>
      </c>
      <c r="AA343">
        <v>844</v>
      </c>
      <c r="AB343">
        <v>767</v>
      </c>
      <c r="AC343">
        <v>385</v>
      </c>
      <c r="AD343">
        <v>0</v>
      </c>
      <c r="AE343">
        <v>0</v>
      </c>
      <c r="AF343">
        <v>0</v>
      </c>
    </row>
    <row r="344" spans="1:32">
      <c r="A344" s="95">
        <v>44763</v>
      </c>
      <c r="B344" s="63">
        <v>6424</v>
      </c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>
        <v>1064</v>
      </c>
      <c r="V344" s="29">
        <v>11</v>
      </c>
      <c r="W344" s="29">
        <v>980</v>
      </c>
      <c r="X344" s="29">
        <v>880</v>
      </c>
      <c r="Y344" s="29">
        <v>912</v>
      </c>
      <c r="Z344" s="29">
        <v>581</v>
      </c>
      <c r="AA344">
        <v>844</v>
      </c>
      <c r="AB344">
        <v>767</v>
      </c>
      <c r="AC344">
        <v>385</v>
      </c>
      <c r="AD344">
        <v>0</v>
      </c>
      <c r="AE344">
        <v>0</v>
      </c>
      <c r="AF344">
        <v>0</v>
      </c>
    </row>
    <row r="345" spans="1:32">
      <c r="A345" s="95">
        <v>44764</v>
      </c>
      <c r="B345" s="63">
        <v>6424</v>
      </c>
      <c r="R345" s="29"/>
      <c r="S345" s="29"/>
      <c r="T345" s="29"/>
      <c r="U345" s="29">
        <v>1064</v>
      </c>
      <c r="V345" s="29">
        <v>11</v>
      </c>
      <c r="W345" s="29">
        <v>980</v>
      </c>
      <c r="X345" s="29">
        <v>880</v>
      </c>
      <c r="Y345" s="29">
        <v>912</v>
      </c>
      <c r="Z345" s="29">
        <v>581</v>
      </c>
      <c r="AA345">
        <v>844</v>
      </c>
      <c r="AB345">
        <v>767</v>
      </c>
      <c r="AC345">
        <v>385</v>
      </c>
      <c r="AD345">
        <v>0</v>
      </c>
      <c r="AE345">
        <v>0</v>
      </c>
      <c r="AF345">
        <v>0</v>
      </c>
    </row>
    <row r="346" spans="1:32">
      <c r="A346" s="95">
        <v>44767</v>
      </c>
      <c r="B346" s="63">
        <v>7532</v>
      </c>
      <c r="U346">
        <v>1064</v>
      </c>
      <c r="V346">
        <v>1119</v>
      </c>
      <c r="W346">
        <v>980</v>
      </c>
      <c r="X346">
        <v>880</v>
      </c>
      <c r="Y346">
        <v>912</v>
      </c>
      <c r="Z346">
        <v>581</v>
      </c>
      <c r="AA346">
        <v>844</v>
      </c>
      <c r="AB346">
        <v>767</v>
      </c>
      <c r="AC346">
        <v>385</v>
      </c>
      <c r="AD346">
        <v>0</v>
      </c>
      <c r="AE346">
        <v>0</v>
      </c>
      <c r="AF346">
        <v>0</v>
      </c>
    </row>
    <row r="347" spans="1:32">
      <c r="A347" s="95">
        <v>44768</v>
      </c>
      <c r="B347" s="63">
        <v>7565</v>
      </c>
      <c r="U347">
        <v>1064</v>
      </c>
      <c r="V347">
        <v>1117</v>
      </c>
      <c r="W347">
        <v>1015</v>
      </c>
      <c r="X347">
        <v>880</v>
      </c>
      <c r="Y347">
        <v>912</v>
      </c>
      <c r="Z347">
        <v>581</v>
      </c>
      <c r="AA347">
        <v>844</v>
      </c>
      <c r="AB347">
        <v>767</v>
      </c>
      <c r="AC347">
        <v>385</v>
      </c>
      <c r="AD347">
        <v>0</v>
      </c>
      <c r="AE347">
        <v>0</v>
      </c>
      <c r="AF347">
        <v>0</v>
      </c>
    </row>
    <row r="348" spans="1:32">
      <c r="A348" s="95">
        <v>44769</v>
      </c>
      <c r="B348" s="63">
        <v>7586</v>
      </c>
      <c r="U348">
        <v>1064</v>
      </c>
      <c r="V348">
        <v>1127</v>
      </c>
      <c r="W348">
        <v>1026</v>
      </c>
      <c r="X348">
        <v>880</v>
      </c>
      <c r="Y348">
        <v>912</v>
      </c>
      <c r="Z348">
        <v>581</v>
      </c>
      <c r="AA348">
        <v>844</v>
      </c>
      <c r="AB348">
        <v>767</v>
      </c>
      <c r="AC348">
        <v>385</v>
      </c>
      <c r="AD348">
        <v>0</v>
      </c>
      <c r="AE348">
        <v>0</v>
      </c>
      <c r="AF348">
        <v>0</v>
      </c>
    </row>
    <row r="349" spans="1:32">
      <c r="A349" s="95">
        <v>44770</v>
      </c>
      <c r="B349" s="63">
        <v>7715</v>
      </c>
      <c r="U349">
        <v>1064</v>
      </c>
      <c r="V349">
        <v>1133</v>
      </c>
      <c r="W349">
        <v>1103</v>
      </c>
      <c r="X349">
        <v>931</v>
      </c>
      <c r="Y349">
        <v>907</v>
      </c>
      <c r="Z349">
        <v>581</v>
      </c>
      <c r="AA349">
        <v>844</v>
      </c>
      <c r="AB349">
        <v>767</v>
      </c>
      <c r="AC349">
        <v>385</v>
      </c>
      <c r="AD349">
        <v>0</v>
      </c>
      <c r="AE349">
        <v>0</v>
      </c>
      <c r="AF349">
        <v>0</v>
      </c>
    </row>
    <row r="350" spans="1:32">
      <c r="A350" s="95">
        <v>44771</v>
      </c>
      <c r="B350" s="63">
        <v>7744</v>
      </c>
      <c r="U350">
        <v>1064</v>
      </c>
      <c r="V350">
        <v>1129</v>
      </c>
      <c r="W350">
        <v>1096</v>
      </c>
      <c r="X350">
        <v>971</v>
      </c>
      <c r="Y350">
        <v>907</v>
      </c>
      <c r="Z350">
        <v>581</v>
      </c>
      <c r="AA350">
        <v>844</v>
      </c>
      <c r="AB350">
        <v>767</v>
      </c>
      <c r="AC350">
        <v>385</v>
      </c>
      <c r="AD350">
        <v>0</v>
      </c>
      <c r="AE350">
        <v>0</v>
      </c>
      <c r="AF350">
        <v>0</v>
      </c>
    </row>
    <row r="351" spans="1:32">
      <c r="A351" s="95">
        <v>44774</v>
      </c>
      <c r="U351">
        <v>1129</v>
      </c>
      <c r="V351">
        <v>1096</v>
      </c>
      <c r="W351">
        <v>971</v>
      </c>
      <c r="X351">
        <v>877</v>
      </c>
      <c r="Y351">
        <v>561</v>
      </c>
      <c r="Z351">
        <v>844</v>
      </c>
      <c r="AA351">
        <v>767</v>
      </c>
      <c r="AB351">
        <v>385</v>
      </c>
      <c r="AC351">
        <v>0</v>
      </c>
      <c r="AD351">
        <v>0</v>
      </c>
      <c r="AE351">
        <v>0</v>
      </c>
      <c r="AF351">
        <v>0</v>
      </c>
    </row>
    <row r="352" spans="1:32">
      <c r="A352" s="95">
        <v>44775</v>
      </c>
      <c r="B352" s="63">
        <v>6642</v>
      </c>
      <c r="V352">
        <v>1138</v>
      </c>
      <c r="W352">
        <v>1096</v>
      </c>
      <c r="X352">
        <v>974</v>
      </c>
      <c r="Y352">
        <v>877</v>
      </c>
      <c r="Z352">
        <v>561</v>
      </c>
      <c r="AA352">
        <v>844</v>
      </c>
      <c r="AB352">
        <v>767</v>
      </c>
      <c r="AC352">
        <v>385</v>
      </c>
      <c r="AD352">
        <v>0</v>
      </c>
      <c r="AE352">
        <v>0</v>
      </c>
      <c r="AF352">
        <v>0</v>
      </c>
    </row>
    <row r="353" spans="1:32">
      <c r="A353" s="95">
        <v>44776</v>
      </c>
      <c r="B353" s="63">
        <v>6632</v>
      </c>
      <c r="V353">
        <v>1114</v>
      </c>
      <c r="W353">
        <v>1116</v>
      </c>
      <c r="X353">
        <v>988</v>
      </c>
      <c r="Y353">
        <v>867</v>
      </c>
      <c r="Z353">
        <v>551</v>
      </c>
      <c r="AA353">
        <v>844</v>
      </c>
      <c r="AB353">
        <v>767</v>
      </c>
      <c r="AC353">
        <v>385</v>
      </c>
      <c r="AD353">
        <v>0</v>
      </c>
      <c r="AE353">
        <v>0</v>
      </c>
      <c r="AF353">
        <v>0</v>
      </c>
    </row>
    <row r="354" spans="1:32">
      <c r="A354" s="95">
        <v>44777</v>
      </c>
      <c r="B354" s="63">
        <v>5586</v>
      </c>
      <c r="V354">
        <v>1077</v>
      </c>
      <c r="W354">
        <v>113</v>
      </c>
      <c r="X354">
        <v>987</v>
      </c>
      <c r="Y354">
        <v>877</v>
      </c>
      <c r="Z354">
        <v>536</v>
      </c>
      <c r="AA354">
        <v>844</v>
      </c>
      <c r="AB354">
        <v>767</v>
      </c>
      <c r="AC354">
        <v>385</v>
      </c>
      <c r="AD354">
        <v>0</v>
      </c>
      <c r="AE354">
        <v>0</v>
      </c>
      <c r="AF354">
        <v>0</v>
      </c>
    </row>
    <row r="355" spans="1:32">
      <c r="A355" s="95">
        <v>44778</v>
      </c>
      <c r="B355" s="63">
        <v>6598</v>
      </c>
      <c r="V355">
        <v>1027</v>
      </c>
      <c r="W355">
        <v>1156</v>
      </c>
      <c r="X355">
        <v>1006</v>
      </c>
      <c r="Y355">
        <v>877</v>
      </c>
      <c r="Z355">
        <v>536</v>
      </c>
      <c r="AA355">
        <v>844</v>
      </c>
      <c r="AB355">
        <v>767</v>
      </c>
      <c r="AC355">
        <v>385</v>
      </c>
      <c r="AD355">
        <v>0</v>
      </c>
      <c r="AE355">
        <v>0</v>
      </c>
      <c r="AF355">
        <v>0</v>
      </c>
    </row>
    <row r="356" spans="1:32">
      <c r="A356" s="95">
        <v>44781</v>
      </c>
      <c r="B356" s="63">
        <v>6596</v>
      </c>
      <c r="V356">
        <v>1023</v>
      </c>
      <c r="W356">
        <v>1142</v>
      </c>
      <c r="X356">
        <v>1022</v>
      </c>
      <c r="Y356">
        <v>877</v>
      </c>
      <c r="Z356">
        <v>536</v>
      </c>
      <c r="AA356">
        <v>844</v>
      </c>
      <c r="AB356">
        <v>767</v>
      </c>
      <c r="AC356">
        <v>385</v>
      </c>
      <c r="AD356">
        <v>0</v>
      </c>
      <c r="AE356">
        <v>0</v>
      </c>
      <c r="AF356">
        <v>0</v>
      </c>
    </row>
    <row r="357" spans="1:32">
      <c r="A357" s="95">
        <v>44782</v>
      </c>
      <c r="B357" s="63">
        <v>6666</v>
      </c>
      <c r="V357">
        <v>1023</v>
      </c>
      <c r="W357">
        <v>1212</v>
      </c>
      <c r="X357">
        <v>1022</v>
      </c>
      <c r="Y357">
        <v>877</v>
      </c>
      <c r="Z357">
        <v>536</v>
      </c>
      <c r="AA357">
        <v>844</v>
      </c>
      <c r="AB357">
        <v>767</v>
      </c>
      <c r="AC357">
        <v>385</v>
      </c>
      <c r="AD357">
        <v>0</v>
      </c>
      <c r="AE357">
        <v>0</v>
      </c>
      <c r="AF357">
        <v>0</v>
      </c>
    </row>
    <row r="358" spans="1:32">
      <c r="A358" s="95">
        <v>44783</v>
      </c>
      <c r="B358" s="63">
        <v>6819</v>
      </c>
      <c r="V358">
        <v>1034</v>
      </c>
      <c r="W358">
        <v>1327</v>
      </c>
      <c r="X358">
        <v>1042</v>
      </c>
      <c r="Y358">
        <v>877</v>
      </c>
      <c r="Z358">
        <v>543</v>
      </c>
      <c r="AA358">
        <v>844</v>
      </c>
      <c r="AB358">
        <v>767</v>
      </c>
      <c r="AC358">
        <v>385</v>
      </c>
      <c r="AD358">
        <v>0</v>
      </c>
      <c r="AE358">
        <v>0</v>
      </c>
      <c r="AF358">
        <v>0</v>
      </c>
    </row>
    <row r="359" spans="1:32">
      <c r="A359" s="95">
        <v>44784</v>
      </c>
      <c r="B359" s="63">
        <v>6851</v>
      </c>
      <c r="V359">
        <v>1034</v>
      </c>
      <c r="W359">
        <v>1355</v>
      </c>
      <c r="X359">
        <v>1042</v>
      </c>
      <c r="Y359">
        <v>877</v>
      </c>
      <c r="Z359">
        <v>547</v>
      </c>
      <c r="AA359">
        <v>844</v>
      </c>
      <c r="AB359">
        <v>767</v>
      </c>
      <c r="AC359">
        <v>385</v>
      </c>
      <c r="AD359">
        <v>0</v>
      </c>
      <c r="AE359">
        <v>0</v>
      </c>
      <c r="AF359">
        <v>0</v>
      </c>
    </row>
    <row r="360" spans="1:32">
      <c r="A360" s="95">
        <v>44785</v>
      </c>
      <c r="B360" s="63">
        <v>6851</v>
      </c>
      <c r="V360">
        <v>1034</v>
      </c>
      <c r="W360">
        <v>1355</v>
      </c>
      <c r="X360">
        <v>1042</v>
      </c>
      <c r="Y360">
        <v>877</v>
      </c>
      <c r="Z360">
        <v>547</v>
      </c>
      <c r="AA360">
        <v>844</v>
      </c>
      <c r="AB360">
        <v>767</v>
      </c>
      <c r="AC360">
        <v>385</v>
      </c>
      <c r="AD360">
        <v>0</v>
      </c>
      <c r="AE360">
        <v>0</v>
      </c>
      <c r="AF360">
        <v>0</v>
      </c>
    </row>
    <row r="361" spans="1:32">
      <c r="A361" s="95">
        <v>44788</v>
      </c>
      <c r="B361" s="63">
        <v>5817</v>
      </c>
      <c r="V361">
        <v>1056</v>
      </c>
      <c r="W361">
        <v>127</v>
      </c>
      <c r="X361">
        <v>1042</v>
      </c>
      <c r="Y361">
        <v>877</v>
      </c>
      <c r="Z361">
        <v>664</v>
      </c>
      <c r="AA361">
        <v>869</v>
      </c>
      <c r="AB361">
        <v>782</v>
      </c>
      <c r="AC361">
        <v>400</v>
      </c>
      <c r="AD361">
        <v>0</v>
      </c>
      <c r="AE361">
        <v>0</v>
      </c>
      <c r="AF361">
        <v>0</v>
      </c>
    </row>
    <row r="362" spans="1:32">
      <c r="A362" s="95">
        <v>44789</v>
      </c>
      <c r="B362" s="63">
        <v>7071</v>
      </c>
      <c r="V362">
        <v>1056</v>
      </c>
      <c r="W362">
        <v>1295</v>
      </c>
      <c r="X362">
        <v>1048</v>
      </c>
      <c r="Y362">
        <v>877</v>
      </c>
      <c r="Z362">
        <v>744</v>
      </c>
      <c r="AA362">
        <v>869</v>
      </c>
      <c r="AB362">
        <v>782</v>
      </c>
      <c r="AC362">
        <v>400</v>
      </c>
      <c r="AD362">
        <v>0</v>
      </c>
      <c r="AE362">
        <v>0</v>
      </c>
      <c r="AF362">
        <v>0</v>
      </c>
    </row>
    <row r="363" spans="1:32">
      <c r="A363" s="95">
        <v>44790</v>
      </c>
      <c r="B363" s="63">
        <v>7069</v>
      </c>
      <c r="V363">
        <v>1056</v>
      </c>
      <c r="W363">
        <v>1298</v>
      </c>
      <c r="X363">
        <v>1048</v>
      </c>
      <c r="Y363">
        <v>877</v>
      </c>
      <c r="Z363">
        <v>739</v>
      </c>
      <c r="AA363">
        <v>869</v>
      </c>
      <c r="AB363">
        <v>782</v>
      </c>
      <c r="AC363">
        <v>400</v>
      </c>
      <c r="AD363">
        <v>0</v>
      </c>
      <c r="AE363">
        <v>0</v>
      </c>
      <c r="AF363">
        <v>0</v>
      </c>
    </row>
    <row r="364" spans="1:32">
      <c r="A364" s="95">
        <v>44791</v>
      </c>
      <c r="B364" s="63">
        <v>6208</v>
      </c>
      <c r="V364">
        <v>105</v>
      </c>
      <c r="W364">
        <v>1318</v>
      </c>
      <c r="X364">
        <v>1042</v>
      </c>
      <c r="Y364">
        <v>893</v>
      </c>
      <c r="Z364">
        <v>739</v>
      </c>
      <c r="AA364">
        <v>911</v>
      </c>
      <c r="AB364">
        <v>800</v>
      </c>
      <c r="AC364">
        <v>400</v>
      </c>
      <c r="AD364">
        <v>0</v>
      </c>
      <c r="AE364">
        <v>0</v>
      </c>
      <c r="AF364">
        <v>0</v>
      </c>
    </row>
    <row r="365" spans="1:32">
      <c r="A365" s="95">
        <v>44792</v>
      </c>
      <c r="B365" s="63">
        <v>7177</v>
      </c>
      <c r="V365">
        <v>1064</v>
      </c>
      <c r="W365">
        <v>1318</v>
      </c>
      <c r="X365">
        <v>1042</v>
      </c>
      <c r="Y365">
        <v>893</v>
      </c>
      <c r="Z365">
        <v>739</v>
      </c>
      <c r="AA365">
        <v>921</v>
      </c>
      <c r="AB365">
        <v>800</v>
      </c>
      <c r="AC365">
        <v>400</v>
      </c>
      <c r="AD365">
        <v>0</v>
      </c>
      <c r="AE365">
        <v>0</v>
      </c>
      <c r="AF365">
        <v>0</v>
      </c>
    </row>
    <row r="366" spans="1:32">
      <c r="A366" s="95">
        <v>44795</v>
      </c>
      <c r="B366" s="63">
        <v>7197</v>
      </c>
      <c r="V366">
        <v>1064</v>
      </c>
      <c r="W366">
        <v>1318</v>
      </c>
      <c r="X366">
        <v>1042</v>
      </c>
      <c r="Y366">
        <v>893</v>
      </c>
      <c r="Z366">
        <v>734</v>
      </c>
      <c r="AA366">
        <v>921</v>
      </c>
      <c r="AB366">
        <v>825</v>
      </c>
      <c r="AC366">
        <v>400</v>
      </c>
      <c r="AD366">
        <v>0</v>
      </c>
      <c r="AE366">
        <v>0</v>
      </c>
      <c r="AF366">
        <v>0</v>
      </c>
    </row>
    <row r="367" spans="1:32">
      <c r="A367" s="95">
        <v>44796</v>
      </c>
      <c r="B367" s="63">
        <v>7197</v>
      </c>
      <c r="V367">
        <v>1064</v>
      </c>
      <c r="W367">
        <v>1318</v>
      </c>
      <c r="X367">
        <v>1042</v>
      </c>
      <c r="Y367">
        <v>893</v>
      </c>
      <c r="Z367">
        <v>734</v>
      </c>
      <c r="AA367">
        <v>921</v>
      </c>
      <c r="AB367">
        <v>825</v>
      </c>
      <c r="AC367">
        <v>400</v>
      </c>
      <c r="AD367">
        <v>0</v>
      </c>
      <c r="AE367">
        <v>0</v>
      </c>
      <c r="AF367">
        <v>0</v>
      </c>
    </row>
    <row r="368" spans="1:32">
      <c r="A368" s="95">
        <v>44797</v>
      </c>
      <c r="B368" s="63">
        <v>7275</v>
      </c>
      <c r="V368">
        <v>1062</v>
      </c>
      <c r="W368">
        <v>1318</v>
      </c>
      <c r="X368">
        <v>1042</v>
      </c>
      <c r="Y368">
        <v>923</v>
      </c>
      <c r="Z368">
        <v>734</v>
      </c>
      <c r="AA368">
        <v>936</v>
      </c>
      <c r="AB368">
        <v>860</v>
      </c>
      <c r="AC368">
        <v>400</v>
      </c>
      <c r="AD368">
        <v>0</v>
      </c>
      <c r="AE368">
        <v>0</v>
      </c>
      <c r="AF368">
        <v>0</v>
      </c>
    </row>
    <row r="369" spans="1:32">
      <c r="A369" s="95">
        <v>44798</v>
      </c>
      <c r="B369" s="63">
        <v>7316</v>
      </c>
      <c r="V369">
        <v>1062</v>
      </c>
      <c r="W369">
        <v>1318</v>
      </c>
      <c r="X369">
        <v>1042</v>
      </c>
      <c r="Y369">
        <v>933</v>
      </c>
      <c r="Z369">
        <v>765</v>
      </c>
      <c r="AA369">
        <v>936</v>
      </c>
      <c r="AB369">
        <v>860</v>
      </c>
      <c r="AC369">
        <v>400</v>
      </c>
      <c r="AD369">
        <v>0</v>
      </c>
      <c r="AE369">
        <v>0</v>
      </c>
      <c r="AF369">
        <v>0</v>
      </c>
    </row>
    <row r="370" spans="1:32">
      <c r="A370" s="95">
        <v>44799</v>
      </c>
      <c r="B370" s="63">
        <v>7321</v>
      </c>
      <c r="V370">
        <v>1062</v>
      </c>
      <c r="W370">
        <v>1318</v>
      </c>
      <c r="X370">
        <v>1047</v>
      </c>
      <c r="Y370">
        <v>933</v>
      </c>
      <c r="Z370">
        <v>765</v>
      </c>
      <c r="AA370">
        <v>936</v>
      </c>
      <c r="AB370">
        <v>860</v>
      </c>
      <c r="AC370">
        <v>400</v>
      </c>
      <c r="AD370">
        <v>0</v>
      </c>
      <c r="AE370">
        <v>0</v>
      </c>
      <c r="AF370">
        <v>0</v>
      </c>
    </row>
    <row r="371" spans="1:32">
      <c r="A371" s="95">
        <v>44802</v>
      </c>
      <c r="B371" s="63">
        <v>7321</v>
      </c>
      <c r="V371">
        <v>1062</v>
      </c>
      <c r="W371">
        <v>1318</v>
      </c>
      <c r="X371">
        <v>1047</v>
      </c>
      <c r="Y371">
        <v>933</v>
      </c>
      <c r="Z371">
        <v>765</v>
      </c>
      <c r="AA371">
        <v>936</v>
      </c>
      <c r="AB371">
        <v>860</v>
      </c>
      <c r="AC371">
        <v>400</v>
      </c>
      <c r="AD371">
        <v>0</v>
      </c>
      <c r="AE371">
        <v>0</v>
      </c>
      <c r="AF371">
        <v>0</v>
      </c>
    </row>
    <row r="372" spans="1:32">
      <c r="A372" s="95">
        <v>44803</v>
      </c>
      <c r="B372" s="63">
        <v>7275</v>
      </c>
      <c r="V372">
        <v>1062</v>
      </c>
      <c r="W372">
        <v>1318</v>
      </c>
      <c r="X372">
        <v>1026</v>
      </c>
      <c r="Y372">
        <v>948</v>
      </c>
      <c r="Z372">
        <v>765</v>
      </c>
      <c r="AA372">
        <v>896</v>
      </c>
      <c r="AB372">
        <v>860</v>
      </c>
      <c r="AC372">
        <v>400</v>
      </c>
      <c r="AD372">
        <v>0</v>
      </c>
      <c r="AE372">
        <v>0</v>
      </c>
      <c r="AF372">
        <v>0</v>
      </c>
    </row>
    <row r="373" spans="1:32">
      <c r="A373" s="95">
        <v>44804</v>
      </c>
      <c r="B373" s="63">
        <v>6208</v>
      </c>
      <c r="V373">
        <v>0</v>
      </c>
      <c r="W373">
        <v>1318</v>
      </c>
      <c r="X373">
        <v>1021</v>
      </c>
      <c r="Y373">
        <v>948</v>
      </c>
      <c r="Z373">
        <v>765</v>
      </c>
      <c r="AA373">
        <v>896</v>
      </c>
      <c r="AB373">
        <v>860</v>
      </c>
      <c r="AC373">
        <v>400</v>
      </c>
      <c r="AD373">
        <v>0</v>
      </c>
      <c r="AE373">
        <v>0</v>
      </c>
      <c r="AF373">
        <v>0</v>
      </c>
    </row>
    <row r="374" spans="1:32">
      <c r="A374" s="95">
        <v>44805</v>
      </c>
      <c r="B374" s="63">
        <v>6253</v>
      </c>
      <c r="W374">
        <v>1318</v>
      </c>
      <c r="X374">
        <v>1021</v>
      </c>
      <c r="Y374">
        <v>948</v>
      </c>
      <c r="Z374">
        <v>765</v>
      </c>
      <c r="AA374">
        <v>911</v>
      </c>
      <c r="AB374">
        <v>890</v>
      </c>
      <c r="AC374">
        <v>400</v>
      </c>
      <c r="AD374">
        <v>0</v>
      </c>
      <c r="AE374">
        <v>0</v>
      </c>
      <c r="AF374">
        <v>0</v>
      </c>
    </row>
    <row r="375" spans="1:32">
      <c r="A375" s="95">
        <v>44806</v>
      </c>
      <c r="B375" s="63">
        <v>6253</v>
      </c>
      <c r="W375">
        <v>1318</v>
      </c>
      <c r="X375">
        <v>1021</v>
      </c>
      <c r="Y375">
        <v>948</v>
      </c>
      <c r="Z375">
        <v>765</v>
      </c>
      <c r="AA375">
        <v>911</v>
      </c>
      <c r="AB375">
        <v>890</v>
      </c>
      <c r="AC375">
        <v>400</v>
      </c>
      <c r="AD375">
        <v>0</v>
      </c>
      <c r="AE375">
        <v>0</v>
      </c>
      <c r="AF375">
        <v>0</v>
      </c>
    </row>
    <row r="376" spans="1:32">
      <c r="A376" s="95">
        <v>44809</v>
      </c>
      <c r="B376" s="63">
        <v>6273</v>
      </c>
      <c r="W376">
        <v>1318</v>
      </c>
      <c r="X376">
        <v>1021</v>
      </c>
      <c r="Y376">
        <v>938</v>
      </c>
      <c r="Z376">
        <v>765</v>
      </c>
      <c r="AA376">
        <v>931</v>
      </c>
      <c r="AB376">
        <v>900</v>
      </c>
      <c r="AC376">
        <v>400</v>
      </c>
      <c r="AD376">
        <v>0</v>
      </c>
      <c r="AE376">
        <v>0</v>
      </c>
      <c r="AF376">
        <v>0</v>
      </c>
    </row>
    <row r="377" spans="1:32">
      <c r="A377" s="95">
        <v>44810</v>
      </c>
      <c r="B377" s="63">
        <v>6273</v>
      </c>
      <c r="W377">
        <v>1318</v>
      </c>
      <c r="X377">
        <v>1021</v>
      </c>
      <c r="Y377">
        <v>938</v>
      </c>
      <c r="Z377">
        <v>765</v>
      </c>
      <c r="AA377">
        <v>931</v>
      </c>
      <c r="AB377">
        <v>900</v>
      </c>
      <c r="AC377">
        <v>400</v>
      </c>
      <c r="AD377">
        <v>0</v>
      </c>
      <c r="AE377">
        <v>0</v>
      </c>
      <c r="AF377">
        <v>0</v>
      </c>
    </row>
    <row r="378" spans="1:32">
      <c r="A378" s="95">
        <v>44811</v>
      </c>
      <c r="W378" s="189">
        <v>1318</v>
      </c>
      <c r="X378" s="189">
        <v>1021</v>
      </c>
      <c r="Y378" s="189">
        <v>938</v>
      </c>
      <c r="Z378" s="189">
        <v>765</v>
      </c>
      <c r="AA378" s="189">
        <v>931</v>
      </c>
      <c r="AB378" s="189">
        <v>900</v>
      </c>
      <c r="AC378" s="189">
        <v>400</v>
      </c>
      <c r="AD378" s="189">
        <v>0</v>
      </c>
      <c r="AE378" s="189">
        <v>0</v>
      </c>
      <c r="AF378" s="189">
        <v>0</v>
      </c>
    </row>
    <row r="379" spans="1:32">
      <c r="A379" s="95">
        <v>44812</v>
      </c>
      <c r="B379" s="63">
        <v>6201</v>
      </c>
      <c r="W379">
        <v>1298</v>
      </c>
      <c r="X379">
        <v>1024</v>
      </c>
      <c r="Y379">
        <v>913</v>
      </c>
      <c r="Z379">
        <v>765</v>
      </c>
      <c r="AA379">
        <v>921</v>
      </c>
      <c r="AB379">
        <v>880</v>
      </c>
      <c r="AC379">
        <v>400</v>
      </c>
      <c r="AD379">
        <v>0</v>
      </c>
      <c r="AE379">
        <v>0</v>
      </c>
      <c r="AF379">
        <v>0</v>
      </c>
    </row>
    <row r="380" spans="1:32">
      <c r="A380" s="95">
        <v>44813</v>
      </c>
      <c r="B380" s="63">
        <v>6201</v>
      </c>
      <c r="W380">
        <v>1298</v>
      </c>
      <c r="X380">
        <v>1024</v>
      </c>
      <c r="Y380">
        <v>913</v>
      </c>
      <c r="Z380">
        <v>765</v>
      </c>
      <c r="AA380">
        <v>921</v>
      </c>
      <c r="AB380">
        <v>880</v>
      </c>
      <c r="AC380">
        <v>400</v>
      </c>
      <c r="AD380">
        <v>0</v>
      </c>
      <c r="AE380">
        <v>0</v>
      </c>
      <c r="AF380">
        <v>0</v>
      </c>
    </row>
    <row r="381" spans="1:32">
      <c r="A381" s="95">
        <v>44816</v>
      </c>
      <c r="B381" s="63">
        <v>6136</v>
      </c>
      <c r="W381">
        <v>1273</v>
      </c>
      <c r="X381">
        <v>974</v>
      </c>
      <c r="Y381">
        <v>913</v>
      </c>
      <c r="Z381">
        <v>735</v>
      </c>
      <c r="AA381">
        <v>941</v>
      </c>
      <c r="AB381">
        <v>900</v>
      </c>
      <c r="AC381">
        <v>400</v>
      </c>
      <c r="AD381">
        <v>0</v>
      </c>
      <c r="AE381">
        <v>0</v>
      </c>
      <c r="AF381">
        <v>0</v>
      </c>
    </row>
    <row r="382" spans="1:32">
      <c r="A382" s="95">
        <v>44817</v>
      </c>
      <c r="B382" s="63">
        <v>6166</v>
      </c>
      <c r="W382">
        <v>1214</v>
      </c>
      <c r="X382">
        <v>984</v>
      </c>
      <c r="Y382">
        <v>914</v>
      </c>
      <c r="Z382">
        <v>711</v>
      </c>
      <c r="AA382">
        <v>1001</v>
      </c>
      <c r="AB382">
        <v>932</v>
      </c>
      <c r="AC382">
        <v>410</v>
      </c>
      <c r="AD382">
        <v>0</v>
      </c>
      <c r="AE382">
        <v>0</v>
      </c>
      <c r="AF382">
        <v>0</v>
      </c>
    </row>
    <row r="383" spans="1:32">
      <c r="A383" s="95">
        <v>44818</v>
      </c>
      <c r="B383" s="63">
        <v>5876</v>
      </c>
      <c r="W383">
        <v>1182</v>
      </c>
      <c r="X383">
        <v>915</v>
      </c>
      <c r="Y383">
        <v>929</v>
      </c>
      <c r="Z383">
        <v>641</v>
      </c>
      <c r="AA383">
        <v>947</v>
      </c>
      <c r="AB383">
        <v>902</v>
      </c>
      <c r="AC383">
        <v>360</v>
      </c>
      <c r="AD383">
        <v>0</v>
      </c>
      <c r="AE383">
        <v>0</v>
      </c>
      <c r="AF383">
        <v>0</v>
      </c>
    </row>
    <row r="384" spans="1:32">
      <c r="A384" s="95">
        <v>44819</v>
      </c>
      <c r="B384" s="63">
        <v>5862</v>
      </c>
      <c r="W384">
        <v>1158</v>
      </c>
      <c r="X384">
        <v>915</v>
      </c>
      <c r="Y384">
        <v>934</v>
      </c>
      <c r="Z384">
        <v>646</v>
      </c>
      <c r="AA384">
        <v>947</v>
      </c>
      <c r="AB384">
        <v>902</v>
      </c>
      <c r="AC384">
        <v>360</v>
      </c>
      <c r="AD384">
        <v>0</v>
      </c>
      <c r="AE384">
        <v>0</v>
      </c>
      <c r="AF384">
        <v>0</v>
      </c>
    </row>
    <row r="385" spans="1:32">
      <c r="A385" s="95">
        <v>44820</v>
      </c>
      <c r="B385" s="63">
        <v>5862</v>
      </c>
      <c r="W385">
        <v>1158</v>
      </c>
      <c r="X385">
        <v>915</v>
      </c>
      <c r="Y385">
        <v>934</v>
      </c>
      <c r="Z385">
        <v>646</v>
      </c>
      <c r="AA385">
        <v>947</v>
      </c>
      <c r="AB385">
        <v>902</v>
      </c>
      <c r="AC385">
        <v>360</v>
      </c>
      <c r="AD385">
        <v>0</v>
      </c>
      <c r="AE385">
        <v>0</v>
      </c>
      <c r="AF385">
        <v>0</v>
      </c>
    </row>
    <row r="386" spans="1:32">
      <c r="A386" s="95">
        <v>44823</v>
      </c>
      <c r="B386" s="63">
        <v>5816</v>
      </c>
      <c r="W386">
        <v>1143</v>
      </c>
      <c r="X386">
        <v>884</v>
      </c>
      <c r="Y386">
        <v>934</v>
      </c>
      <c r="Z386">
        <v>646</v>
      </c>
      <c r="AA386">
        <v>947</v>
      </c>
      <c r="AB386">
        <v>902</v>
      </c>
      <c r="AC386">
        <v>360</v>
      </c>
      <c r="AD386">
        <v>0</v>
      </c>
      <c r="AE386">
        <v>0</v>
      </c>
      <c r="AF386">
        <v>0</v>
      </c>
    </row>
    <row r="387" spans="1:32">
      <c r="A387" s="95">
        <v>44824</v>
      </c>
      <c r="B387" s="63">
        <v>5867</v>
      </c>
      <c r="W387">
        <v>1103</v>
      </c>
      <c r="X387">
        <v>894</v>
      </c>
      <c r="Y387">
        <v>924</v>
      </c>
      <c r="Z387">
        <v>747</v>
      </c>
      <c r="AA387">
        <v>947</v>
      </c>
      <c r="AB387">
        <v>892</v>
      </c>
      <c r="AC387">
        <v>360</v>
      </c>
      <c r="AD387">
        <v>0</v>
      </c>
      <c r="AE387">
        <v>0</v>
      </c>
      <c r="AF387">
        <v>0</v>
      </c>
    </row>
    <row r="388" spans="1:32">
      <c r="A388" s="95">
        <v>44825</v>
      </c>
      <c r="B388" s="63">
        <v>5940</v>
      </c>
      <c r="W388">
        <v>1103</v>
      </c>
      <c r="X388">
        <v>902</v>
      </c>
      <c r="Y388">
        <v>924</v>
      </c>
      <c r="Z388">
        <v>747</v>
      </c>
      <c r="AA388">
        <v>967</v>
      </c>
      <c r="AB388">
        <v>912</v>
      </c>
      <c r="AC388">
        <v>385</v>
      </c>
      <c r="AD388">
        <v>0</v>
      </c>
      <c r="AE388">
        <v>0</v>
      </c>
      <c r="AF388">
        <v>0</v>
      </c>
    </row>
    <row r="389" spans="1:32">
      <c r="A389" s="95">
        <v>44826</v>
      </c>
      <c r="B389" s="63">
        <v>5940</v>
      </c>
      <c r="W389">
        <v>1103</v>
      </c>
      <c r="X389">
        <v>902</v>
      </c>
      <c r="Y389">
        <v>924</v>
      </c>
      <c r="Z389">
        <v>747</v>
      </c>
      <c r="AA389">
        <v>967</v>
      </c>
      <c r="AB389">
        <v>912</v>
      </c>
      <c r="AC389">
        <v>385</v>
      </c>
      <c r="AD389">
        <v>0</v>
      </c>
      <c r="AE389">
        <v>0</v>
      </c>
      <c r="AF389">
        <v>0</v>
      </c>
    </row>
    <row r="390" spans="1:32">
      <c r="A390" s="95">
        <v>44827</v>
      </c>
      <c r="B390" s="63">
        <v>5799</v>
      </c>
      <c r="W390">
        <v>1103</v>
      </c>
      <c r="X390">
        <v>902</v>
      </c>
      <c r="Y390">
        <v>924</v>
      </c>
      <c r="Z390">
        <v>831</v>
      </c>
      <c r="AA390">
        <v>887</v>
      </c>
      <c r="AB390">
        <v>817</v>
      </c>
      <c r="AC390">
        <v>335</v>
      </c>
      <c r="AD390">
        <v>0</v>
      </c>
      <c r="AE390">
        <v>0</v>
      </c>
      <c r="AF390">
        <v>0</v>
      </c>
    </row>
    <row r="391" spans="1:32">
      <c r="A391" s="95">
        <v>44830</v>
      </c>
      <c r="B391" s="63">
        <v>5787</v>
      </c>
      <c r="W391">
        <v>1103</v>
      </c>
      <c r="X391">
        <v>902</v>
      </c>
      <c r="Y391">
        <v>924</v>
      </c>
      <c r="Z391">
        <v>831</v>
      </c>
      <c r="AA391">
        <v>877</v>
      </c>
      <c r="AB391">
        <v>815</v>
      </c>
      <c r="AC391">
        <v>335</v>
      </c>
      <c r="AD391">
        <v>0</v>
      </c>
      <c r="AE391">
        <v>0</v>
      </c>
      <c r="AF391">
        <v>0</v>
      </c>
    </row>
    <row r="392" spans="1:32">
      <c r="A392" s="95">
        <v>44831</v>
      </c>
      <c r="B392" s="63">
        <v>5777</v>
      </c>
      <c r="W392">
        <v>1103</v>
      </c>
      <c r="X392">
        <v>892</v>
      </c>
      <c r="Y392">
        <v>924</v>
      </c>
      <c r="Z392">
        <v>831</v>
      </c>
      <c r="AA392">
        <v>877</v>
      </c>
      <c r="AB392">
        <v>815</v>
      </c>
      <c r="AC392">
        <v>335</v>
      </c>
      <c r="AD392">
        <v>0</v>
      </c>
      <c r="AE392">
        <v>0</v>
      </c>
      <c r="AF392">
        <v>0</v>
      </c>
    </row>
    <row r="393" spans="1:32">
      <c r="A393" s="95">
        <v>44832</v>
      </c>
      <c r="B393" s="63">
        <v>5684</v>
      </c>
      <c r="W393">
        <v>1103</v>
      </c>
      <c r="X393">
        <v>856</v>
      </c>
      <c r="Y393">
        <v>866</v>
      </c>
      <c r="Z393">
        <v>832</v>
      </c>
      <c r="AA393">
        <v>877</v>
      </c>
      <c r="AB393">
        <v>815</v>
      </c>
      <c r="AC393">
        <v>335</v>
      </c>
      <c r="AD393">
        <v>0</v>
      </c>
      <c r="AE393">
        <v>0</v>
      </c>
      <c r="AF393">
        <v>0</v>
      </c>
    </row>
    <row r="394" spans="1:32">
      <c r="A394" s="95">
        <v>44833</v>
      </c>
      <c r="B394" s="63">
        <v>5651</v>
      </c>
      <c r="W394">
        <v>1103</v>
      </c>
      <c r="X394">
        <v>868</v>
      </c>
      <c r="Y394">
        <v>864</v>
      </c>
      <c r="Z394">
        <v>832</v>
      </c>
      <c r="AA394">
        <v>867</v>
      </c>
      <c r="AB394">
        <v>802</v>
      </c>
      <c r="AC394">
        <v>315</v>
      </c>
      <c r="AD394">
        <v>0</v>
      </c>
      <c r="AE394">
        <v>0</v>
      </c>
      <c r="AF394">
        <v>0</v>
      </c>
    </row>
    <row r="395" spans="1:32">
      <c r="A395" s="95">
        <v>44834</v>
      </c>
      <c r="B395" s="63">
        <v>5651</v>
      </c>
      <c r="W395">
        <v>1103</v>
      </c>
      <c r="X395">
        <v>868</v>
      </c>
      <c r="Y395">
        <v>864</v>
      </c>
      <c r="Z395">
        <v>832</v>
      </c>
      <c r="AA395">
        <v>867</v>
      </c>
      <c r="AB395">
        <v>802</v>
      </c>
      <c r="AC395">
        <v>315</v>
      </c>
      <c r="AD395">
        <v>0</v>
      </c>
      <c r="AE395">
        <v>0</v>
      </c>
      <c r="AF395">
        <v>0</v>
      </c>
    </row>
    <row r="396" spans="1:32">
      <c r="A396" s="95">
        <v>44837</v>
      </c>
      <c r="B396" s="63">
        <v>4354</v>
      </c>
      <c r="X396">
        <v>859</v>
      </c>
      <c r="Y396">
        <v>750</v>
      </c>
      <c r="Z396">
        <v>761</v>
      </c>
      <c r="AA396">
        <v>867</v>
      </c>
      <c r="AB396">
        <v>802</v>
      </c>
      <c r="AC396">
        <v>315</v>
      </c>
      <c r="AD396">
        <v>0</v>
      </c>
      <c r="AE396">
        <v>0</v>
      </c>
      <c r="AF396">
        <v>0</v>
      </c>
    </row>
    <row r="397" spans="1:32">
      <c r="A397" s="95">
        <v>44838</v>
      </c>
      <c r="B397" s="63">
        <v>4447</v>
      </c>
      <c r="X397">
        <v>877</v>
      </c>
      <c r="Y397">
        <v>825</v>
      </c>
      <c r="Z397">
        <v>761</v>
      </c>
      <c r="AA397">
        <v>867</v>
      </c>
      <c r="AB397">
        <v>802</v>
      </c>
      <c r="AC397">
        <v>315</v>
      </c>
      <c r="AD397">
        <v>0</v>
      </c>
      <c r="AE397">
        <v>0</v>
      </c>
      <c r="AF397">
        <v>0</v>
      </c>
    </row>
    <row r="398" spans="1:32">
      <c r="A398" s="95">
        <v>44839</v>
      </c>
      <c r="B398" s="63">
        <v>4479</v>
      </c>
      <c r="X398">
        <v>915</v>
      </c>
      <c r="Y398">
        <v>807</v>
      </c>
      <c r="Z398">
        <v>773</v>
      </c>
      <c r="AA398">
        <v>867</v>
      </c>
      <c r="AB398">
        <v>802</v>
      </c>
      <c r="AC398">
        <v>315</v>
      </c>
      <c r="AD398">
        <v>0</v>
      </c>
      <c r="AE398">
        <v>0</v>
      </c>
      <c r="AF398">
        <v>0</v>
      </c>
    </row>
    <row r="399" spans="1:32">
      <c r="A399" s="95">
        <v>44840</v>
      </c>
      <c r="B399" s="63">
        <v>4464</v>
      </c>
      <c r="X399">
        <v>925</v>
      </c>
      <c r="Y399">
        <v>807</v>
      </c>
      <c r="Z399">
        <v>773</v>
      </c>
      <c r="AA399">
        <v>867</v>
      </c>
      <c r="AB399">
        <v>782</v>
      </c>
      <c r="AC399">
        <v>310</v>
      </c>
      <c r="AD399">
        <v>0</v>
      </c>
      <c r="AE399">
        <v>0</v>
      </c>
      <c r="AF399">
        <v>0</v>
      </c>
    </row>
    <row r="400" spans="1:32">
      <c r="A400" s="95">
        <v>44841</v>
      </c>
      <c r="B400" s="63">
        <v>4464</v>
      </c>
      <c r="X400">
        <v>925</v>
      </c>
      <c r="Y400">
        <v>807</v>
      </c>
      <c r="Z400">
        <v>773</v>
      </c>
      <c r="AA400">
        <v>867</v>
      </c>
      <c r="AB400">
        <v>782</v>
      </c>
      <c r="AC400">
        <v>310</v>
      </c>
      <c r="AD400">
        <v>0</v>
      </c>
      <c r="AE400">
        <v>0</v>
      </c>
      <c r="AF400">
        <v>0</v>
      </c>
    </row>
    <row r="401" spans="1:32">
      <c r="A401" s="95">
        <v>44844</v>
      </c>
      <c r="B401" s="63">
        <v>4411</v>
      </c>
      <c r="X401">
        <v>894</v>
      </c>
      <c r="Y401">
        <v>797</v>
      </c>
      <c r="Z401">
        <v>768</v>
      </c>
      <c r="AA401">
        <v>877</v>
      </c>
      <c r="AB401">
        <v>785</v>
      </c>
      <c r="AC401">
        <v>290</v>
      </c>
      <c r="AD401">
        <v>0</v>
      </c>
      <c r="AE401">
        <v>0</v>
      </c>
      <c r="AF401">
        <v>0</v>
      </c>
    </row>
    <row r="402" spans="1:32">
      <c r="A402" s="95">
        <v>44845</v>
      </c>
      <c r="B402" s="63">
        <v>4411</v>
      </c>
      <c r="X402">
        <v>894</v>
      </c>
      <c r="Y402">
        <v>797</v>
      </c>
      <c r="Z402">
        <v>768</v>
      </c>
      <c r="AA402">
        <v>877</v>
      </c>
      <c r="AB402">
        <v>785</v>
      </c>
      <c r="AC402">
        <v>290</v>
      </c>
      <c r="AD402">
        <v>0</v>
      </c>
      <c r="AE402">
        <v>0</v>
      </c>
      <c r="AF402">
        <v>0</v>
      </c>
    </row>
    <row r="403" spans="1:32">
      <c r="A403" s="95">
        <v>44846</v>
      </c>
      <c r="X403" s="189">
        <v>894</v>
      </c>
      <c r="Y403" s="189">
        <v>797</v>
      </c>
      <c r="Z403" s="189">
        <v>768</v>
      </c>
      <c r="AA403" s="189">
        <v>877</v>
      </c>
      <c r="AB403" s="189">
        <v>785</v>
      </c>
      <c r="AC403" s="189">
        <v>290</v>
      </c>
      <c r="AD403" s="189">
        <v>0</v>
      </c>
      <c r="AE403" s="189">
        <v>0</v>
      </c>
      <c r="AF403" s="189">
        <v>0</v>
      </c>
    </row>
    <row r="404" spans="1:32">
      <c r="A404" s="95">
        <v>44847</v>
      </c>
      <c r="B404" s="63">
        <v>4351</v>
      </c>
      <c r="X404">
        <v>889</v>
      </c>
      <c r="Y404">
        <v>763</v>
      </c>
      <c r="Z404">
        <v>742</v>
      </c>
      <c r="AA404">
        <v>882</v>
      </c>
      <c r="AB404">
        <v>785</v>
      </c>
      <c r="AC404">
        <v>290</v>
      </c>
      <c r="AD404">
        <v>0</v>
      </c>
      <c r="AE404">
        <v>0</v>
      </c>
      <c r="AF404">
        <v>0</v>
      </c>
    </row>
    <row r="405" spans="1:32">
      <c r="A405" s="95">
        <v>44848</v>
      </c>
      <c r="B405" s="63">
        <v>4351</v>
      </c>
      <c r="X405">
        <v>877</v>
      </c>
      <c r="Y405">
        <v>763</v>
      </c>
      <c r="Z405">
        <v>742</v>
      </c>
      <c r="AA405">
        <v>892</v>
      </c>
      <c r="AB405">
        <v>787</v>
      </c>
      <c r="AC405">
        <v>290</v>
      </c>
      <c r="AD405">
        <v>0</v>
      </c>
      <c r="AE405">
        <v>0</v>
      </c>
      <c r="AF405">
        <v>0</v>
      </c>
    </row>
    <row r="406" spans="1:32">
      <c r="A406" s="95">
        <v>44851</v>
      </c>
      <c r="B406" s="63">
        <v>4351</v>
      </c>
      <c r="X406">
        <v>877</v>
      </c>
      <c r="Y406">
        <v>763</v>
      </c>
      <c r="Z406">
        <v>742</v>
      </c>
      <c r="AA406">
        <v>892</v>
      </c>
      <c r="AB406">
        <v>787</v>
      </c>
      <c r="AC406">
        <v>290</v>
      </c>
      <c r="AD406">
        <v>0</v>
      </c>
      <c r="AE406">
        <v>0</v>
      </c>
      <c r="AF406">
        <v>0</v>
      </c>
    </row>
    <row r="407" spans="1:32">
      <c r="A407" s="95">
        <v>44852</v>
      </c>
      <c r="B407" s="63">
        <v>4354</v>
      </c>
      <c r="X407">
        <v>879</v>
      </c>
      <c r="Y407">
        <v>727</v>
      </c>
      <c r="Z407">
        <v>741</v>
      </c>
      <c r="AA407">
        <v>897</v>
      </c>
      <c r="AB407">
        <v>822</v>
      </c>
      <c r="AC407">
        <v>288</v>
      </c>
      <c r="AD407">
        <v>0</v>
      </c>
      <c r="AE407">
        <v>0</v>
      </c>
      <c r="AF407">
        <v>0</v>
      </c>
    </row>
    <row r="408" spans="1:32">
      <c r="A408" s="95">
        <v>44853</v>
      </c>
      <c r="B408" s="63">
        <v>4579</v>
      </c>
      <c r="X408">
        <v>893</v>
      </c>
      <c r="Y408">
        <v>708</v>
      </c>
      <c r="Z408">
        <v>873</v>
      </c>
      <c r="AA408">
        <v>897</v>
      </c>
      <c r="AB408">
        <v>955</v>
      </c>
      <c r="AC408">
        <v>253</v>
      </c>
      <c r="AD408">
        <v>0</v>
      </c>
      <c r="AE408">
        <v>0</v>
      </c>
      <c r="AF408">
        <v>0</v>
      </c>
    </row>
    <row r="409" spans="1:32">
      <c r="A409" s="95">
        <v>44854</v>
      </c>
      <c r="B409" s="63">
        <v>4549</v>
      </c>
      <c r="X409">
        <v>879</v>
      </c>
      <c r="Y409">
        <v>707</v>
      </c>
      <c r="Z409">
        <v>853</v>
      </c>
      <c r="AA409">
        <v>887</v>
      </c>
      <c r="AB409">
        <v>970</v>
      </c>
      <c r="AC409">
        <v>253</v>
      </c>
      <c r="AD409">
        <v>0</v>
      </c>
      <c r="AE409">
        <v>0</v>
      </c>
      <c r="AF409">
        <v>0</v>
      </c>
    </row>
    <row r="410" spans="1:32">
      <c r="A410" s="95">
        <v>44855</v>
      </c>
      <c r="B410" s="63">
        <v>4549</v>
      </c>
      <c r="X410">
        <v>879</v>
      </c>
      <c r="Y410">
        <v>707</v>
      </c>
      <c r="Z410">
        <v>853</v>
      </c>
      <c r="AA410">
        <v>887</v>
      </c>
      <c r="AB410">
        <v>970</v>
      </c>
      <c r="AC410">
        <v>253</v>
      </c>
      <c r="AD410">
        <v>0</v>
      </c>
      <c r="AE410">
        <v>0</v>
      </c>
      <c r="AF410">
        <v>0</v>
      </c>
    </row>
    <row r="411" spans="1:32">
      <c r="A411" s="95">
        <v>44858</v>
      </c>
      <c r="B411" s="63">
        <v>3592</v>
      </c>
      <c r="X411">
        <v>869</v>
      </c>
      <c r="Y411">
        <v>691</v>
      </c>
      <c r="Z411">
        <v>871</v>
      </c>
      <c r="AA411">
        <v>887</v>
      </c>
      <c r="AB411">
        <v>1</v>
      </c>
      <c r="AC411">
        <v>273</v>
      </c>
      <c r="AD411">
        <v>0</v>
      </c>
      <c r="AE411">
        <v>0</v>
      </c>
      <c r="AF411">
        <v>0</v>
      </c>
    </row>
    <row r="412" spans="1:32">
      <c r="A412" s="95">
        <v>44859</v>
      </c>
      <c r="B412" s="63">
        <v>3592</v>
      </c>
      <c r="X412">
        <v>869</v>
      </c>
      <c r="Y412">
        <v>691</v>
      </c>
      <c r="Z412">
        <v>871</v>
      </c>
      <c r="AA412">
        <v>887</v>
      </c>
      <c r="AB412">
        <v>1</v>
      </c>
      <c r="AC412">
        <v>273</v>
      </c>
      <c r="AD412">
        <v>0</v>
      </c>
      <c r="AE412">
        <v>0</v>
      </c>
      <c r="AF412">
        <v>0</v>
      </c>
    </row>
    <row r="413" spans="1:32">
      <c r="A413" s="95">
        <v>44860</v>
      </c>
      <c r="B413" s="63">
        <v>3838.058</v>
      </c>
      <c r="X413">
        <v>908</v>
      </c>
      <c r="Y413">
        <v>761</v>
      </c>
      <c r="Z413">
        <v>968</v>
      </c>
      <c r="AA413">
        <v>927</v>
      </c>
      <c r="AB413">
        <v>1.0580000000000001</v>
      </c>
      <c r="AC413">
        <v>273</v>
      </c>
      <c r="AD413">
        <v>0</v>
      </c>
      <c r="AE413">
        <v>0</v>
      </c>
      <c r="AF413">
        <v>0</v>
      </c>
    </row>
    <row r="414" spans="1:32">
      <c r="A414" s="95">
        <v>44861</v>
      </c>
      <c r="B414" s="63">
        <v>3986.0990000000002</v>
      </c>
      <c r="X414">
        <v>907</v>
      </c>
      <c r="Y414">
        <v>801</v>
      </c>
      <c r="Z414">
        <v>1.099</v>
      </c>
      <c r="AA414">
        <v>927</v>
      </c>
      <c r="AB414">
        <v>1.077</v>
      </c>
      <c r="AC414">
        <v>273</v>
      </c>
      <c r="AD414">
        <v>0</v>
      </c>
      <c r="AE414">
        <v>0</v>
      </c>
    </row>
    <row r="415" spans="1:32">
      <c r="A415" s="95">
        <v>44862</v>
      </c>
      <c r="B415" s="63">
        <v>4019.0699999999997</v>
      </c>
      <c r="X415">
        <v>907</v>
      </c>
      <c r="Y415">
        <v>836</v>
      </c>
      <c r="Z415">
        <v>1.07</v>
      </c>
      <c r="AA415">
        <v>927</v>
      </c>
      <c r="AB415">
        <v>1075</v>
      </c>
      <c r="AC415">
        <v>273</v>
      </c>
      <c r="AD415">
        <v>0</v>
      </c>
      <c r="AE415">
        <v>0</v>
      </c>
      <c r="AF415">
        <v>0</v>
      </c>
    </row>
    <row r="416" spans="1:32">
      <c r="A416" s="95">
        <v>44865</v>
      </c>
      <c r="B416" s="63">
        <v>5114</v>
      </c>
      <c r="X416">
        <v>907</v>
      </c>
      <c r="Y416">
        <v>810</v>
      </c>
      <c r="Z416">
        <v>1080</v>
      </c>
      <c r="AA416">
        <v>939</v>
      </c>
      <c r="AB416">
        <v>1105</v>
      </c>
      <c r="AC416">
        <v>273</v>
      </c>
      <c r="AD416">
        <v>0</v>
      </c>
      <c r="AE416">
        <v>0</v>
      </c>
      <c r="AF416">
        <v>0</v>
      </c>
    </row>
    <row r="417" spans="1:32">
      <c r="A417" s="95">
        <v>44866</v>
      </c>
      <c r="B417" s="63">
        <v>3103.105</v>
      </c>
      <c r="Y417">
        <v>810</v>
      </c>
      <c r="Z417">
        <v>1080</v>
      </c>
      <c r="AA417">
        <v>939</v>
      </c>
      <c r="AB417">
        <v>1.105</v>
      </c>
      <c r="AC417">
        <v>273</v>
      </c>
      <c r="AD417">
        <v>0</v>
      </c>
      <c r="AE417">
        <v>0</v>
      </c>
      <c r="AF417">
        <v>0</v>
      </c>
    </row>
    <row r="418" spans="1:32">
      <c r="A418" s="95">
        <v>44867</v>
      </c>
      <c r="Y418" s="189">
        <v>810</v>
      </c>
      <c r="Z418" s="189">
        <v>1080</v>
      </c>
      <c r="AA418" s="189">
        <v>939</v>
      </c>
      <c r="AB418" s="189">
        <v>1.105</v>
      </c>
      <c r="AC418" s="189">
        <v>273</v>
      </c>
      <c r="AD418" s="189">
        <v>0</v>
      </c>
      <c r="AE418" s="189">
        <v>0</v>
      </c>
      <c r="AF418" s="189">
        <v>0</v>
      </c>
    </row>
    <row r="419" spans="1:32">
      <c r="A419" s="95">
        <v>44868</v>
      </c>
      <c r="B419" s="63">
        <v>4596</v>
      </c>
      <c r="Y419">
        <v>1004</v>
      </c>
      <c r="Z419">
        <v>1275</v>
      </c>
      <c r="AA419">
        <v>939</v>
      </c>
      <c r="AB419">
        <v>1105</v>
      </c>
      <c r="AC419">
        <v>273</v>
      </c>
      <c r="AD419">
        <v>0</v>
      </c>
      <c r="AE419">
        <v>0</v>
      </c>
      <c r="AF419">
        <v>0</v>
      </c>
    </row>
    <row r="420" spans="1:32">
      <c r="A420" s="95">
        <v>44869</v>
      </c>
      <c r="B420" s="63">
        <v>4603</v>
      </c>
      <c r="Y420">
        <v>1019</v>
      </c>
      <c r="Z420">
        <v>1267</v>
      </c>
      <c r="AA420">
        <v>939</v>
      </c>
      <c r="AB420">
        <v>1105</v>
      </c>
      <c r="AC420">
        <v>273</v>
      </c>
      <c r="AD420">
        <v>0</v>
      </c>
      <c r="AE420">
        <v>0</v>
      </c>
      <c r="AF420">
        <v>0</v>
      </c>
    </row>
    <row r="421" spans="1:32">
      <c r="A421" s="95">
        <v>44872</v>
      </c>
      <c r="B421" s="63">
        <v>4749</v>
      </c>
      <c r="Y421">
        <v>1163</v>
      </c>
      <c r="Z421">
        <v>1269</v>
      </c>
      <c r="AA421">
        <v>939</v>
      </c>
      <c r="AB421">
        <v>1105</v>
      </c>
      <c r="AC421">
        <v>273</v>
      </c>
      <c r="AD421">
        <v>0</v>
      </c>
      <c r="AE421">
        <v>0</v>
      </c>
      <c r="AF421">
        <v>0</v>
      </c>
    </row>
    <row r="422" spans="1:32">
      <c r="A422" s="95">
        <v>44873</v>
      </c>
      <c r="B422" s="63">
        <v>4778</v>
      </c>
      <c r="Y422">
        <v>1167</v>
      </c>
      <c r="Z422">
        <v>1269</v>
      </c>
      <c r="AA422">
        <v>939</v>
      </c>
      <c r="AB422">
        <v>1105</v>
      </c>
      <c r="AC422">
        <v>298</v>
      </c>
      <c r="AD422">
        <v>0</v>
      </c>
      <c r="AE422">
        <v>0</v>
      </c>
      <c r="AF422">
        <v>0</v>
      </c>
    </row>
    <row r="423" spans="1:32">
      <c r="A423" s="95">
        <v>44874</v>
      </c>
      <c r="B423" s="63">
        <v>4851</v>
      </c>
      <c r="Y423">
        <v>1202</v>
      </c>
      <c r="Z423">
        <v>1296</v>
      </c>
      <c r="AA423">
        <v>950</v>
      </c>
      <c r="AB423">
        <v>1105</v>
      </c>
      <c r="AC423">
        <v>298</v>
      </c>
      <c r="AD423">
        <v>0</v>
      </c>
      <c r="AE423">
        <v>0</v>
      </c>
      <c r="AF423">
        <v>0</v>
      </c>
    </row>
    <row r="424" spans="1:32">
      <c r="A424" s="95">
        <v>44875</v>
      </c>
      <c r="B424" s="63">
        <v>4819</v>
      </c>
      <c r="Y424">
        <v>1195</v>
      </c>
      <c r="Z424">
        <v>1271</v>
      </c>
      <c r="AA424">
        <v>950</v>
      </c>
      <c r="AB424">
        <v>1105</v>
      </c>
      <c r="AC424">
        <v>298</v>
      </c>
      <c r="AD424">
        <v>0</v>
      </c>
      <c r="AE424">
        <v>0</v>
      </c>
      <c r="AF424">
        <v>0</v>
      </c>
    </row>
    <row r="425" spans="1:32">
      <c r="A425" s="95">
        <v>44876</v>
      </c>
      <c r="B425" s="63">
        <v>3856</v>
      </c>
      <c r="Y425">
        <v>1195</v>
      </c>
      <c r="Z425">
        <v>1271</v>
      </c>
      <c r="AA425">
        <v>981</v>
      </c>
      <c r="AB425">
        <v>111</v>
      </c>
      <c r="AC425">
        <v>298</v>
      </c>
      <c r="AD425">
        <v>0</v>
      </c>
      <c r="AE425">
        <v>0</v>
      </c>
      <c r="AF425">
        <v>0</v>
      </c>
    </row>
    <row r="426" spans="1:32">
      <c r="A426" s="95">
        <v>44879</v>
      </c>
      <c r="B426" s="63">
        <v>3856</v>
      </c>
      <c r="Y426">
        <v>1195</v>
      </c>
      <c r="Z426">
        <v>1271</v>
      </c>
      <c r="AA426">
        <v>981</v>
      </c>
      <c r="AB426">
        <v>111</v>
      </c>
      <c r="AC426">
        <v>298</v>
      </c>
      <c r="AD426">
        <v>0</v>
      </c>
      <c r="AE426">
        <v>0</v>
      </c>
      <c r="AF426">
        <v>0</v>
      </c>
    </row>
    <row r="427" spans="1:32">
      <c r="A427" s="95">
        <v>44880</v>
      </c>
      <c r="Y427" s="189">
        <v>1195</v>
      </c>
      <c r="Z427" s="189">
        <v>1271</v>
      </c>
      <c r="AA427" s="189">
        <v>981</v>
      </c>
      <c r="AB427" s="189">
        <v>111</v>
      </c>
      <c r="AC427" s="189">
        <v>298</v>
      </c>
      <c r="AD427" s="189">
        <v>0</v>
      </c>
      <c r="AE427" s="189">
        <v>0</v>
      </c>
      <c r="AF427" s="189">
        <v>0</v>
      </c>
    </row>
    <row r="428" spans="1:32">
      <c r="A428" s="95">
        <v>44881</v>
      </c>
      <c r="B428" s="63">
        <v>2640</v>
      </c>
      <c r="Y428">
        <v>1200</v>
      </c>
      <c r="Z428">
        <v>1246</v>
      </c>
      <c r="AA428">
        <v>973</v>
      </c>
      <c r="AB428">
        <v>111</v>
      </c>
      <c r="AC428">
        <v>298</v>
      </c>
      <c r="AD428">
        <v>0</v>
      </c>
      <c r="AE428">
        <v>0</v>
      </c>
      <c r="AF428">
        <v>0</v>
      </c>
    </row>
    <row r="429" spans="1:32">
      <c r="A429" s="95">
        <v>44882</v>
      </c>
      <c r="B429" s="63">
        <v>3798</v>
      </c>
      <c r="Y429">
        <v>1195</v>
      </c>
      <c r="Z429">
        <v>1241</v>
      </c>
      <c r="AA429">
        <v>973</v>
      </c>
      <c r="AB429">
        <v>111</v>
      </c>
      <c r="AC429">
        <v>278</v>
      </c>
      <c r="AD429">
        <v>0</v>
      </c>
      <c r="AE429">
        <v>0</v>
      </c>
      <c r="AF429">
        <v>0</v>
      </c>
    </row>
    <row r="430" spans="1:32">
      <c r="A430" s="95">
        <v>44883</v>
      </c>
      <c r="B430" s="63">
        <v>3802</v>
      </c>
      <c r="Y430">
        <v>1186</v>
      </c>
      <c r="Z430">
        <v>1259</v>
      </c>
      <c r="AA430">
        <v>973</v>
      </c>
      <c r="AB430">
        <v>111</v>
      </c>
      <c r="AC430">
        <v>273</v>
      </c>
      <c r="AD430">
        <v>0</v>
      </c>
      <c r="AE430">
        <v>0</v>
      </c>
      <c r="AF430">
        <v>0</v>
      </c>
    </row>
    <row r="431" spans="1:32">
      <c r="A431" s="95">
        <v>44886</v>
      </c>
      <c r="B431" s="63">
        <v>3804</v>
      </c>
      <c r="Y431">
        <v>1186</v>
      </c>
      <c r="Z431">
        <v>1261</v>
      </c>
      <c r="AA431">
        <v>973</v>
      </c>
      <c r="AB431">
        <v>111</v>
      </c>
      <c r="AC431">
        <v>273</v>
      </c>
      <c r="AD431">
        <v>0</v>
      </c>
      <c r="AE431">
        <v>0</v>
      </c>
      <c r="AF431">
        <v>0</v>
      </c>
    </row>
    <row r="432" spans="1:32">
      <c r="A432" s="95">
        <v>44887</v>
      </c>
      <c r="B432" s="63">
        <v>3779</v>
      </c>
      <c r="Y432">
        <v>1198</v>
      </c>
      <c r="Z432">
        <v>1224</v>
      </c>
      <c r="AA432">
        <v>973</v>
      </c>
      <c r="AB432">
        <v>111</v>
      </c>
      <c r="AC432">
        <v>273</v>
      </c>
      <c r="AD432">
        <v>0</v>
      </c>
      <c r="AE432">
        <v>0</v>
      </c>
      <c r="AF432">
        <v>0</v>
      </c>
    </row>
    <row r="433" spans="1:34">
      <c r="A433" s="95">
        <v>44888</v>
      </c>
      <c r="B433" s="63">
        <v>3779</v>
      </c>
      <c r="Y433">
        <v>1198</v>
      </c>
      <c r="Z433">
        <v>1224</v>
      </c>
      <c r="AA433">
        <v>973</v>
      </c>
      <c r="AB433">
        <v>111</v>
      </c>
      <c r="AC433">
        <v>273</v>
      </c>
      <c r="AD433">
        <v>0</v>
      </c>
      <c r="AE433">
        <v>0</v>
      </c>
      <c r="AF433">
        <v>0</v>
      </c>
    </row>
    <row r="434" spans="1:34">
      <c r="A434" s="95">
        <v>44889</v>
      </c>
    </row>
    <row r="435" spans="1:34">
      <c r="A435" s="95">
        <v>44890</v>
      </c>
    </row>
    <row r="436" spans="1:34">
      <c r="A436" s="95">
        <v>44893</v>
      </c>
      <c r="B436" s="63">
        <v>3737</v>
      </c>
      <c r="Y436">
        <v>1215</v>
      </c>
      <c r="Z436">
        <v>1165</v>
      </c>
      <c r="AA436">
        <v>973</v>
      </c>
      <c r="AB436">
        <v>111</v>
      </c>
      <c r="AC436">
        <v>273</v>
      </c>
      <c r="AD436">
        <v>0</v>
      </c>
      <c r="AE436">
        <v>0</v>
      </c>
      <c r="AF436">
        <v>0</v>
      </c>
    </row>
    <row r="437" spans="1:34">
      <c r="A437" s="95">
        <v>44894</v>
      </c>
      <c r="B437" s="63">
        <v>2694</v>
      </c>
      <c r="Y437">
        <v>1215</v>
      </c>
      <c r="Z437">
        <v>121</v>
      </c>
      <c r="AA437">
        <v>974</v>
      </c>
      <c r="AB437">
        <v>111</v>
      </c>
      <c r="AC437">
        <v>273</v>
      </c>
      <c r="AD437">
        <v>0</v>
      </c>
      <c r="AE437">
        <v>0</v>
      </c>
      <c r="AF437">
        <v>0</v>
      </c>
    </row>
    <row r="438" spans="1:34">
      <c r="A438" s="95">
        <v>44895</v>
      </c>
      <c r="B438" s="63">
        <v>3819</v>
      </c>
      <c r="Y438">
        <v>1215</v>
      </c>
      <c r="Z438">
        <v>1246</v>
      </c>
      <c r="AA438">
        <v>974</v>
      </c>
      <c r="AB438">
        <v>111</v>
      </c>
      <c r="AC438">
        <v>273</v>
      </c>
      <c r="AD438">
        <v>0</v>
      </c>
      <c r="AE438">
        <v>0</v>
      </c>
      <c r="AF438">
        <v>0</v>
      </c>
    </row>
    <row r="439" spans="1:34">
      <c r="A439" s="95">
        <v>44896</v>
      </c>
      <c r="B439" s="63">
        <v>3819</v>
      </c>
      <c r="Y439">
        <v>1215</v>
      </c>
      <c r="Z439">
        <v>1246</v>
      </c>
      <c r="AA439">
        <v>974</v>
      </c>
      <c r="AB439">
        <v>111</v>
      </c>
      <c r="AC439">
        <v>273</v>
      </c>
      <c r="AD439">
        <v>0</v>
      </c>
      <c r="AE439">
        <v>0</v>
      </c>
      <c r="AF439">
        <v>0</v>
      </c>
      <c r="AG439">
        <v>0</v>
      </c>
      <c r="AH439">
        <v>0</v>
      </c>
    </row>
    <row r="440" spans="1:34">
      <c r="A440" s="95">
        <v>44897</v>
      </c>
      <c r="B440" s="63">
        <v>3716</v>
      </c>
      <c r="Z440">
        <v>1246</v>
      </c>
      <c r="AA440">
        <v>1079</v>
      </c>
      <c r="AB440">
        <v>1118</v>
      </c>
      <c r="AC440">
        <v>273</v>
      </c>
      <c r="AD440">
        <v>0</v>
      </c>
      <c r="AE440">
        <v>0</v>
      </c>
      <c r="AF440">
        <v>0</v>
      </c>
      <c r="AG440">
        <v>0</v>
      </c>
    </row>
    <row r="441" spans="1:34">
      <c r="A441" s="95">
        <v>44900</v>
      </c>
      <c r="B441" s="63">
        <v>3726</v>
      </c>
      <c r="Z441">
        <v>1247</v>
      </c>
      <c r="AA441">
        <v>1088</v>
      </c>
      <c r="AB441">
        <v>1118</v>
      </c>
      <c r="AC441">
        <v>273</v>
      </c>
      <c r="AD441">
        <v>0</v>
      </c>
      <c r="AE441">
        <v>0</v>
      </c>
      <c r="AF441">
        <v>0</v>
      </c>
      <c r="AG441">
        <v>0</v>
      </c>
    </row>
    <row r="442" spans="1:34">
      <c r="A442" s="95">
        <v>44901</v>
      </c>
      <c r="B442" s="63">
        <v>3737</v>
      </c>
      <c r="Z442">
        <v>1255</v>
      </c>
      <c r="AA442">
        <v>1091</v>
      </c>
      <c r="AB442">
        <v>1118</v>
      </c>
      <c r="AC442">
        <v>273</v>
      </c>
      <c r="AD442">
        <v>0</v>
      </c>
      <c r="AE442">
        <v>0</v>
      </c>
      <c r="AF442">
        <v>0</v>
      </c>
      <c r="AG442">
        <v>0</v>
      </c>
    </row>
    <row r="443" spans="1:34">
      <c r="A443" s="95">
        <v>44902</v>
      </c>
      <c r="B443" s="63">
        <v>3705</v>
      </c>
      <c r="Z443">
        <v>1173</v>
      </c>
      <c r="AA443">
        <v>1141</v>
      </c>
      <c r="AB443">
        <v>1118</v>
      </c>
      <c r="AC443">
        <v>273</v>
      </c>
      <c r="AD443">
        <v>0</v>
      </c>
      <c r="AE443">
        <v>0</v>
      </c>
      <c r="AF443">
        <v>0</v>
      </c>
      <c r="AG443">
        <v>0</v>
      </c>
    </row>
    <row r="444" spans="1:34">
      <c r="A444" s="95">
        <v>44903</v>
      </c>
      <c r="B444" s="63">
        <v>2701</v>
      </c>
      <c r="Z444">
        <v>1240</v>
      </c>
      <c r="AA444">
        <v>1186</v>
      </c>
      <c r="AB444">
        <v>1118</v>
      </c>
      <c r="AC444">
        <v>273</v>
      </c>
      <c r="AD444">
        <v>0</v>
      </c>
      <c r="AE444">
        <v>0</v>
      </c>
      <c r="AF444">
        <v>0</v>
      </c>
      <c r="AG444">
        <v>0</v>
      </c>
    </row>
    <row r="445" spans="1:34">
      <c r="A445" s="95">
        <v>44904</v>
      </c>
      <c r="B445" s="63">
        <v>2701</v>
      </c>
      <c r="Z445">
        <v>1240</v>
      </c>
      <c r="AA445">
        <v>1186</v>
      </c>
      <c r="AB445">
        <v>1118</v>
      </c>
      <c r="AC445">
        <v>273</v>
      </c>
      <c r="AD445">
        <v>0</v>
      </c>
      <c r="AE445">
        <v>0</v>
      </c>
      <c r="AF445">
        <v>0</v>
      </c>
      <c r="AG445">
        <v>0</v>
      </c>
    </row>
    <row r="446" spans="1:34">
      <c r="A446" s="95">
        <v>44907</v>
      </c>
      <c r="B446" s="63">
        <v>3818</v>
      </c>
      <c r="Z446">
        <v>1240</v>
      </c>
      <c r="AA446">
        <v>1177</v>
      </c>
      <c r="AB446">
        <v>1128</v>
      </c>
      <c r="AC446">
        <v>273</v>
      </c>
      <c r="AD446">
        <v>0</v>
      </c>
      <c r="AE446">
        <v>0</v>
      </c>
      <c r="AF446">
        <v>0</v>
      </c>
      <c r="AG446">
        <v>0</v>
      </c>
    </row>
    <row r="447" spans="1:34">
      <c r="A447" s="95">
        <v>44908</v>
      </c>
      <c r="B447" s="63">
        <v>3909</v>
      </c>
      <c r="Z447">
        <v>1240</v>
      </c>
      <c r="AA447">
        <v>1207</v>
      </c>
      <c r="AB447">
        <v>1189</v>
      </c>
      <c r="AC447">
        <v>273</v>
      </c>
      <c r="AD447">
        <v>0</v>
      </c>
      <c r="AE447">
        <v>0</v>
      </c>
      <c r="AF447">
        <v>0</v>
      </c>
      <c r="AG447">
        <v>0</v>
      </c>
    </row>
    <row r="448" spans="1:34">
      <c r="A448" s="95">
        <v>44909</v>
      </c>
      <c r="B448" s="63">
        <v>4089</v>
      </c>
      <c r="Z448">
        <v>1191</v>
      </c>
      <c r="AA448">
        <v>1242</v>
      </c>
      <c r="AB448">
        <v>1383</v>
      </c>
      <c r="AC448">
        <v>273</v>
      </c>
      <c r="AD448">
        <v>0</v>
      </c>
      <c r="AE448">
        <v>0</v>
      </c>
      <c r="AF448">
        <v>0</v>
      </c>
      <c r="AG448">
        <v>0</v>
      </c>
    </row>
    <row r="449" spans="1:38">
      <c r="A449" s="95">
        <v>44910</v>
      </c>
      <c r="B449" s="63">
        <v>3964</v>
      </c>
      <c r="Z449">
        <v>1163</v>
      </c>
      <c r="AA449">
        <v>1140</v>
      </c>
      <c r="AB449">
        <v>1388</v>
      </c>
      <c r="AC449">
        <v>273</v>
      </c>
      <c r="AD449">
        <v>0</v>
      </c>
      <c r="AE449">
        <v>0</v>
      </c>
      <c r="AF449">
        <v>0</v>
      </c>
      <c r="AG449">
        <v>0</v>
      </c>
    </row>
    <row r="450" spans="1:38">
      <c r="A450" s="95">
        <v>44911</v>
      </c>
      <c r="B450" s="63">
        <v>3963</v>
      </c>
      <c r="Z450">
        <v>1115</v>
      </c>
      <c r="AA450">
        <v>1147</v>
      </c>
      <c r="AB450">
        <v>1428</v>
      </c>
      <c r="AC450">
        <v>273</v>
      </c>
      <c r="AD450">
        <v>0</v>
      </c>
      <c r="AE450">
        <v>0</v>
      </c>
      <c r="AF450">
        <v>0</v>
      </c>
      <c r="AG450">
        <v>0</v>
      </c>
    </row>
    <row r="451" spans="1:38">
      <c r="A451" s="95">
        <v>44914</v>
      </c>
      <c r="B451" s="63">
        <v>2653</v>
      </c>
      <c r="Z451">
        <v>1118</v>
      </c>
      <c r="AA451">
        <v>1118</v>
      </c>
      <c r="AB451">
        <v>144</v>
      </c>
      <c r="AC451">
        <v>273</v>
      </c>
      <c r="AD451">
        <v>0</v>
      </c>
      <c r="AE451">
        <v>0</v>
      </c>
      <c r="AF451">
        <v>0</v>
      </c>
      <c r="AG451">
        <v>0</v>
      </c>
    </row>
    <row r="452" spans="1:38">
      <c r="A452" s="95">
        <v>44915</v>
      </c>
      <c r="B452" s="63">
        <v>1648</v>
      </c>
      <c r="Z452">
        <v>1119</v>
      </c>
      <c r="AA452">
        <v>112</v>
      </c>
      <c r="AB452">
        <v>144</v>
      </c>
      <c r="AC452">
        <v>273</v>
      </c>
      <c r="AD452">
        <v>0</v>
      </c>
      <c r="AE452">
        <v>0</v>
      </c>
      <c r="AF452">
        <v>0</v>
      </c>
      <c r="AG452">
        <v>0</v>
      </c>
    </row>
    <row r="453" spans="1:38">
      <c r="A453" s="95">
        <v>44916</v>
      </c>
      <c r="B453" s="63">
        <v>1608</v>
      </c>
      <c r="Z453">
        <v>1073</v>
      </c>
      <c r="AA453">
        <v>113</v>
      </c>
      <c r="AB453">
        <v>144</v>
      </c>
      <c r="AC453">
        <v>278</v>
      </c>
      <c r="AD453">
        <v>0</v>
      </c>
      <c r="AE453">
        <v>0</v>
      </c>
      <c r="AF453">
        <v>0</v>
      </c>
      <c r="AG453">
        <v>0</v>
      </c>
    </row>
    <row r="454" spans="1:38">
      <c r="A454" s="95">
        <v>44917</v>
      </c>
      <c r="B454" s="63">
        <v>3928</v>
      </c>
      <c r="Z454">
        <v>1073</v>
      </c>
      <c r="AA454">
        <v>1135</v>
      </c>
      <c r="AB454">
        <v>1442</v>
      </c>
      <c r="AC454">
        <v>278</v>
      </c>
      <c r="AD454">
        <v>0</v>
      </c>
      <c r="AE454">
        <v>0</v>
      </c>
      <c r="AF454">
        <v>0</v>
      </c>
      <c r="AG454">
        <v>0</v>
      </c>
    </row>
    <row r="455" spans="1:38">
      <c r="A455" s="95">
        <v>44918</v>
      </c>
      <c r="B455" s="63">
        <v>3937</v>
      </c>
      <c r="Z455">
        <v>1073</v>
      </c>
      <c r="AA455">
        <v>1139</v>
      </c>
      <c r="AB455">
        <v>1442</v>
      </c>
      <c r="AC455">
        <v>283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</row>
    <row r="456" spans="1:38">
      <c r="A456" s="95">
        <v>44921</v>
      </c>
      <c r="B456" s="63">
        <v>3957</v>
      </c>
      <c r="Z456">
        <v>1073</v>
      </c>
      <c r="AA456">
        <v>1135</v>
      </c>
      <c r="AB456">
        <v>1466</v>
      </c>
      <c r="AC456">
        <v>283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</row>
    <row r="457" spans="1:38">
      <c r="A457" s="95">
        <v>44922</v>
      </c>
      <c r="B457" s="63">
        <v>3987</v>
      </c>
      <c r="Z457">
        <v>1073</v>
      </c>
      <c r="AA457">
        <v>1150</v>
      </c>
      <c r="AB457">
        <v>1481</v>
      </c>
      <c r="AC457">
        <v>283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</row>
    <row r="458" spans="1:38">
      <c r="A458" s="95">
        <v>44923</v>
      </c>
      <c r="B458" s="63">
        <f>SUM(Z458:AL458)</f>
        <v>4020</v>
      </c>
      <c r="Z458">
        <v>1073</v>
      </c>
      <c r="AA458">
        <v>1161</v>
      </c>
      <c r="AB458">
        <v>1458</v>
      </c>
      <c r="AC458">
        <v>328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</row>
    <row r="459" spans="1:38">
      <c r="A459" s="95">
        <v>44924</v>
      </c>
      <c r="B459" s="63">
        <f>SUM(Z459:AL459)</f>
        <v>4002</v>
      </c>
      <c r="Z459">
        <v>1073</v>
      </c>
      <c r="AA459">
        <v>1145</v>
      </c>
      <c r="AB459">
        <v>1456</v>
      </c>
      <c r="AC459">
        <v>328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</row>
    <row r="460" spans="1:38">
      <c r="A460" s="95">
        <v>44925</v>
      </c>
      <c r="B460" s="63">
        <f t="shared" ref="B460:B461" si="0">SUM(Z460:AL460)</f>
        <v>4002</v>
      </c>
      <c r="Z460" s="189">
        <v>1073</v>
      </c>
      <c r="AA460" s="189">
        <v>1145</v>
      </c>
      <c r="AB460" s="189">
        <v>1456</v>
      </c>
      <c r="AC460" s="189">
        <v>328</v>
      </c>
      <c r="AD460" s="189">
        <v>0</v>
      </c>
      <c r="AE460" s="189">
        <v>0</v>
      </c>
      <c r="AF460" s="189">
        <v>0</v>
      </c>
      <c r="AG460" s="189">
        <v>0</v>
      </c>
      <c r="AH460" s="189">
        <v>0</v>
      </c>
      <c r="AI460" s="189">
        <v>0</v>
      </c>
      <c r="AJ460" s="189">
        <v>0</v>
      </c>
      <c r="AK460" s="189">
        <v>0</v>
      </c>
      <c r="AL460" s="189">
        <v>0</v>
      </c>
    </row>
    <row r="461" spans="1:38">
      <c r="A461" s="95">
        <v>44928</v>
      </c>
      <c r="B461" s="63">
        <f t="shared" si="0"/>
        <v>2959</v>
      </c>
      <c r="AA461">
        <v>1135</v>
      </c>
      <c r="AB461">
        <v>1496</v>
      </c>
      <c r="AC461">
        <v>328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</row>
    <row r="462" spans="1:38">
      <c r="A462" s="95">
        <v>44929</v>
      </c>
      <c r="B462" s="63">
        <f>SUM(Z462:AL462)</f>
        <v>2980</v>
      </c>
      <c r="AA462">
        <v>1185</v>
      </c>
      <c r="AB462">
        <v>1476</v>
      </c>
      <c r="AC462">
        <v>319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</row>
    <row r="463" spans="1:38">
      <c r="A463" s="95">
        <v>44930</v>
      </c>
      <c r="B463" s="63">
        <f t="shared" ref="B463:B506" si="1">SUM(Z463:AL463)</f>
        <v>3221</v>
      </c>
      <c r="AA463">
        <v>1251</v>
      </c>
      <c r="AB463">
        <v>1501</v>
      </c>
      <c r="AC463">
        <v>319</v>
      </c>
      <c r="AD463">
        <v>50</v>
      </c>
      <c r="AE463">
        <v>50</v>
      </c>
      <c r="AF463">
        <v>10</v>
      </c>
      <c r="AG463">
        <v>10</v>
      </c>
      <c r="AH463">
        <v>10</v>
      </c>
      <c r="AI463">
        <v>10</v>
      </c>
      <c r="AJ463">
        <v>10</v>
      </c>
      <c r="AK463">
        <v>0</v>
      </c>
      <c r="AL463">
        <v>0</v>
      </c>
    </row>
    <row r="464" spans="1:38">
      <c r="A464" s="95">
        <v>44931</v>
      </c>
      <c r="B464" s="63">
        <f t="shared" si="1"/>
        <v>3221</v>
      </c>
      <c r="AA464">
        <v>1251</v>
      </c>
      <c r="AB464">
        <v>1501</v>
      </c>
      <c r="AC464">
        <v>319</v>
      </c>
      <c r="AD464">
        <v>50</v>
      </c>
      <c r="AE464">
        <v>50</v>
      </c>
      <c r="AF464">
        <v>10</v>
      </c>
      <c r="AG464">
        <v>10</v>
      </c>
      <c r="AH464">
        <v>10</v>
      </c>
      <c r="AI464">
        <v>10</v>
      </c>
      <c r="AJ464">
        <v>10</v>
      </c>
      <c r="AK464">
        <v>0</v>
      </c>
      <c r="AL464">
        <v>0</v>
      </c>
    </row>
    <row r="465" spans="1:38">
      <c r="A465" s="95">
        <v>44932</v>
      </c>
      <c r="B465" s="63">
        <f t="shared" si="1"/>
        <v>3221</v>
      </c>
      <c r="AA465">
        <v>1251</v>
      </c>
      <c r="AB465">
        <v>1501</v>
      </c>
      <c r="AC465">
        <v>319</v>
      </c>
      <c r="AD465">
        <v>50</v>
      </c>
      <c r="AE465">
        <v>50</v>
      </c>
      <c r="AF465">
        <v>10</v>
      </c>
      <c r="AG465">
        <v>10</v>
      </c>
      <c r="AH465">
        <v>10</v>
      </c>
      <c r="AI465">
        <v>10</v>
      </c>
      <c r="AJ465">
        <v>10</v>
      </c>
      <c r="AK465">
        <v>0</v>
      </c>
      <c r="AL465">
        <v>0</v>
      </c>
    </row>
    <row r="466" spans="1:38">
      <c r="A466" s="95">
        <v>44935</v>
      </c>
      <c r="B466" s="63">
        <f t="shared" si="1"/>
        <v>3283</v>
      </c>
      <c r="AA466">
        <v>1256</v>
      </c>
      <c r="AB466">
        <v>1519</v>
      </c>
      <c r="AC466">
        <v>358</v>
      </c>
      <c r="AD466">
        <v>50</v>
      </c>
      <c r="AE466">
        <v>50</v>
      </c>
      <c r="AF466">
        <v>10</v>
      </c>
      <c r="AG466">
        <v>10</v>
      </c>
      <c r="AH466">
        <v>10</v>
      </c>
      <c r="AI466">
        <v>10</v>
      </c>
      <c r="AJ466">
        <v>10</v>
      </c>
      <c r="AK466">
        <v>0</v>
      </c>
      <c r="AL466">
        <v>0</v>
      </c>
    </row>
    <row r="467" spans="1:38">
      <c r="A467" s="95">
        <v>44936</v>
      </c>
      <c r="B467" s="63">
        <f t="shared" si="1"/>
        <v>3381</v>
      </c>
      <c r="AA467">
        <v>1271</v>
      </c>
      <c r="AB467">
        <v>1572</v>
      </c>
      <c r="AC467">
        <v>388</v>
      </c>
      <c r="AD467">
        <v>50</v>
      </c>
      <c r="AE467">
        <v>50</v>
      </c>
      <c r="AF467">
        <v>10</v>
      </c>
      <c r="AG467">
        <v>10</v>
      </c>
      <c r="AH467">
        <v>10</v>
      </c>
      <c r="AI467">
        <v>10</v>
      </c>
      <c r="AJ467">
        <v>10</v>
      </c>
      <c r="AK467">
        <v>0</v>
      </c>
      <c r="AL467">
        <v>0</v>
      </c>
    </row>
    <row r="468" spans="1:38">
      <c r="A468" s="95">
        <v>44937</v>
      </c>
      <c r="B468" s="63">
        <f t="shared" si="1"/>
        <v>3418</v>
      </c>
      <c r="AA468">
        <v>1271</v>
      </c>
      <c r="AB468">
        <v>1609</v>
      </c>
      <c r="AC468">
        <v>388</v>
      </c>
      <c r="AD468">
        <v>50</v>
      </c>
      <c r="AE468">
        <v>50</v>
      </c>
      <c r="AF468">
        <v>10</v>
      </c>
      <c r="AG468">
        <v>10</v>
      </c>
      <c r="AH468">
        <v>10</v>
      </c>
      <c r="AI468">
        <v>10</v>
      </c>
      <c r="AJ468">
        <v>10</v>
      </c>
      <c r="AK468">
        <v>0</v>
      </c>
      <c r="AL468">
        <v>0</v>
      </c>
    </row>
    <row r="469" spans="1:38">
      <c r="A469" s="95">
        <v>44938</v>
      </c>
      <c r="B469" s="63">
        <f t="shared" si="1"/>
        <v>3508</v>
      </c>
      <c r="AA469">
        <v>1296</v>
      </c>
      <c r="AB469">
        <v>1644</v>
      </c>
      <c r="AC469">
        <v>418</v>
      </c>
      <c r="AD469">
        <v>50</v>
      </c>
      <c r="AE469">
        <v>50</v>
      </c>
      <c r="AF469">
        <v>10</v>
      </c>
      <c r="AG469">
        <v>10</v>
      </c>
      <c r="AH469">
        <v>10</v>
      </c>
      <c r="AI469">
        <v>10</v>
      </c>
      <c r="AJ469">
        <v>10</v>
      </c>
      <c r="AK469">
        <v>0</v>
      </c>
      <c r="AL469">
        <v>0</v>
      </c>
    </row>
    <row r="470" spans="1:38">
      <c r="A470" s="95">
        <v>44939</v>
      </c>
      <c r="B470" s="63">
        <f t="shared" si="1"/>
        <v>3723</v>
      </c>
      <c r="AA470">
        <v>1406</v>
      </c>
      <c r="AB470">
        <v>1679</v>
      </c>
      <c r="AC470">
        <v>418</v>
      </c>
      <c r="AD470">
        <v>50</v>
      </c>
      <c r="AE470">
        <v>60</v>
      </c>
      <c r="AF470">
        <v>20</v>
      </c>
      <c r="AG470">
        <v>60</v>
      </c>
      <c r="AH470">
        <v>10</v>
      </c>
      <c r="AI470">
        <v>10</v>
      </c>
      <c r="AJ470">
        <v>10</v>
      </c>
      <c r="AK470">
        <v>0</v>
      </c>
      <c r="AL470">
        <v>0</v>
      </c>
    </row>
    <row r="471" spans="1:38">
      <c r="A471" s="95">
        <v>44942</v>
      </c>
      <c r="B471" s="63">
        <f t="shared" si="1"/>
        <v>3818</v>
      </c>
      <c r="AA471">
        <v>1451</v>
      </c>
      <c r="AB471">
        <v>1729</v>
      </c>
      <c r="AC471">
        <v>418</v>
      </c>
      <c r="AD471">
        <v>50</v>
      </c>
      <c r="AE471">
        <v>60</v>
      </c>
      <c r="AF471">
        <v>20</v>
      </c>
      <c r="AG471">
        <v>60</v>
      </c>
      <c r="AH471">
        <v>10</v>
      </c>
      <c r="AI471">
        <v>10</v>
      </c>
      <c r="AJ471">
        <v>10</v>
      </c>
      <c r="AK471">
        <v>0</v>
      </c>
      <c r="AL471">
        <v>0</v>
      </c>
    </row>
    <row r="472" spans="1:38">
      <c r="A472" s="95">
        <v>44943</v>
      </c>
      <c r="B472" s="63">
        <f t="shared" si="1"/>
        <v>4303</v>
      </c>
      <c r="AA472">
        <v>1471</v>
      </c>
      <c r="AB472">
        <v>1774</v>
      </c>
      <c r="AC472">
        <v>408</v>
      </c>
      <c r="AD472">
        <v>100</v>
      </c>
      <c r="AE472">
        <v>100</v>
      </c>
      <c r="AF472">
        <v>80</v>
      </c>
      <c r="AG472">
        <v>130</v>
      </c>
      <c r="AH472">
        <v>80</v>
      </c>
      <c r="AI472">
        <v>80</v>
      </c>
      <c r="AJ472">
        <v>80</v>
      </c>
      <c r="AK472">
        <v>0</v>
      </c>
      <c r="AL472">
        <v>0</v>
      </c>
    </row>
    <row r="473" spans="1:38">
      <c r="A473" s="95">
        <v>44944</v>
      </c>
      <c r="B473" s="63">
        <f t="shared" si="1"/>
        <v>4533</v>
      </c>
      <c r="AA473">
        <v>1569</v>
      </c>
      <c r="AB473">
        <v>1876</v>
      </c>
      <c r="AC473">
        <v>438</v>
      </c>
      <c r="AD473">
        <v>100</v>
      </c>
      <c r="AE473">
        <v>100</v>
      </c>
      <c r="AF473">
        <v>80</v>
      </c>
      <c r="AG473">
        <v>130</v>
      </c>
      <c r="AH473">
        <v>80</v>
      </c>
      <c r="AI473">
        <v>80</v>
      </c>
      <c r="AJ473">
        <v>80</v>
      </c>
      <c r="AK473">
        <v>0</v>
      </c>
      <c r="AL473">
        <v>0</v>
      </c>
    </row>
    <row r="474" spans="1:38">
      <c r="A474" s="95">
        <v>44945</v>
      </c>
      <c r="B474" s="63">
        <f t="shared" si="1"/>
        <v>4694</v>
      </c>
      <c r="AA474">
        <v>1585</v>
      </c>
      <c r="AB474">
        <v>2001</v>
      </c>
      <c r="AC474">
        <v>458</v>
      </c>
      <c r="AD474">
        <v>100</v>
      </c>
      <c r="AE474">
        <v>100</v>
      </c>
      <c r="AF474">
        <v>80</v>
      </c>
      <c r="AG474">
        <v>130</v>
      </c>
      <c r="AH474">
        <v>80</v>
      </c>
      <c r="AI474">
        <v>80</v>
      </c>
      <c r="AJ474">
        <v>80</v>
      </c>
      <c r="AK474">
        <v>0</v>
      </c>
      <c r="AL474">
        <v>0</v>
      </c>
    </row>
    <row r="475" spans="1:38">
      <c r="A475" s="95">
        <v>44946</v>
      </c>
      <c r="B475" s="63">
        <f t="shared" si="1"/>
        <v>4694</v>
      </c>
      <c r="AA475">
        <v>1585</v>
      </c>
      <c r="AB475">
        <v>2001</v>
      </c>
      <c r="AC475">
        <v>458</v>
      </c>
      <c r="AD475">
        <v>100</v>
      </c>
      <c r="AE475">
        <v>100</v>
      </c>
      <c r="AF475">
        <v>80</v>
      </c>
      <c r="AG475">
        <v>130</v>
      </c>
      <c r="AH475">
        <v>80</v>
      </c>
      <c r="AI475">
        <v>80</v>
      </c>
      <c r="AJ475">
        <v>80</v>
      </c>
      <c r="AK475">
        <v>0</v>
      </c>
      <c r="AL475">
        <v>0</v>
      </c>
    </row>
    <row r="476" spans="1:38">
      <c r="A476" s="95">
        <v>44949</v>
      </c>
      <c r="B476" s="63">
        <f t="shared" si="1"/>
        <v>4794</v>
      </c>
      <c r="AA476">
        <v>1585</v>
      </c>
      <c r="AB476">
        <v>2001</v>
      </c>
      <c r="AC476">
        <v>558</v>
      </c>
      <c r="AD476">
        <v>100</v>
      </c>
      <c r="AE476">
        <v>100</v>
      </c>
      <c r="AF476">
        <v>80</v>
      </c>
      <c r="AG476">
        <v>130</v>
      </c>
      <c r="AH476">
        <v>80</v>
      </c>
      <c r="AI476">
        <v>80</v>
      </c>
      <c r="AJ476">
        <v>80</v>
      </c>
      <c r="AK476">
        <v>0</v>
      </c>
      <c r="AL476">
        <v>0</v>
      </c>
    </row>
    <row r="477" spans="1:38">
      <c r="A477" s="95">
        <v>44950</v>
      </c>
      <c r="B477" s="63">
        <f t="shared" si="1"/>
        <v>2958</v>
      </c>
      <c r="AA477">
        <v>1521</v>
      </c>
      <c r="AB477">
        <v>204</v>
      </c>
      <c r="AC477">
        <v>583</v>
      </c>
      <c r="AD477">
        <v>100</v>
      </c>
      <c r="AE477">
        <v>100</v>
      </c>
      <c r="AF477">
        <v>80</v>
      </c>
      <c r="AG477">
        <v>130</v>
      </c>
      <c r="AH477">
        <v>80</v>
      </c>
      <c r="AI477">
        <v>80</v>
      </c>
      <c r="AJ477">
        <v>80</v>
      </c>
      <c r="AK477">
        <v>0</v>
      </c>
      <c r="AL477">
        <v>0</v>
      </c>
    </row>
    <row r="478" spans="1:38">
      <c r="A478" s="95">
        <v>44951</v>
      </c>
      <c r="B478" s="63">
        <f t="shared" si="1"/>
        <v>4781</v>
      </c>
      <c r="AA478">
        <v>1500</v>
      </c>
      <c r="AB478">
        <v>2048</v>
      </c>
      <c r="AC478">
        <v>583</v>
      </c>
      <c r="AD478">
        <v>100</v>
      </c>
      <c r="AE478">
        <v>100</v>
      </c>
      <c r="AF478">
        <v>80</v>
      </c>
      <c r="AG478">
        <v>130</v>
      </c>
      <c r="AH478">
        <v>80</v>
      </c>
      <c r="AI478">
        <v>80</v>
      </c>
      <c r="AJ478">
        <v>80</v>
      </c>
      <c r="AK478">
        <v>0</v>
      </c>
      <c r="AL478">
        <v>0</v>
      </c>
    </row>
    <row r="479" spans="1:38">
      <c r="A479" s="95">
        <v>44952</v>
      </c>
      <c r="B479" s="63">
        <f t="shared" si="1"/>
        <v>4797</v>
      </c>
      <c r="AA479">
        <v>1500</v>
      </c>
      <c r="AB479">
        <v>2059</v>
      </c>
      <c r="AC479">
        <v>588</v>
      </c>
      <c r="AD479">
        <v>100</v>
      </c>
      <c r="AE479">
        <v>100</v>
      </c>
      <c r="AF479">
        <v>80</v>
      </c>
      <c r="AG479">
        <v>130</v>
      </c>
      <c r="AH479">
        <v>80</v>
      </c>
      <c r="AI479">
        <v>80</v>
      </c>
      <c r="AJ479">
        <v>80</v>
      </c>
      <c r="AK479">
        <v>0</v>
      </c>
      <c r="AL479">
        <v>0</v>
      </c>
    </row>
    <row r="480" spans="1:38">
      <c r="A480" s="95">
        <v>44953</v>
      </c>
      <c r="B480" s="63">
        <f t="shared" si="1"/>
        <v>4809</v>
      </c>
      <c r="AA480">
        <v>1500</v>
      </c>
      <c r="AB480">
        <v>2071</v>
      </c>
      <c r="AC480">
        <v>588</v>
      </c>
      <c r="AD480">
        <v>100</v>
      </c>
      <c r="AE480">
        <v>100</v>
      </c>
      <c r="AF480">
        <v>80</v>
      </c>
      <c r="AG480">
        <v>130</v>
      </c>
      <c r="AH480">
        <v>80</v>
      </c>
      <c r="AI480">
        <v>80</v>
      </c>
      <c r="AJ480">
        <v>80</v>
      </c>
      <c r="AK480">
        <v>0</v>
      </c>
      <c r="AL480">
        <v>0</v>
      </c>
    </row>
    <row r="481" spans="1:39">
      <c r="A481" s="95">
        <v>44956</v>
      </c>
      <c r="B481" s="63">
        <f t="shared" si="1"/>
        <v>4864</v>
      </c>
      <c r="AA481">
        <v>1500</v>
      </c>
      <c r="AB481">
        <v>2091</v>
      </c>
      <c r="AC481">
        <v>623</v>
      </c>
      <c r="AD481">
        <v>100</v>
      </c>
      <c r="AE481">
        <v>100</v>
      </c>
      <c r="AF481">
        <v>80</v>
      </c>
      <c r="AG481">
        <v>130</v>
      </c>
      <c r="AH481">
        <v>80</v>
      </c>
      <c r="AI481">
        <v>80</v>
      </c>
      <c r="AJ481">
        <v>80</v>
      </c>
      <c r="AK481">
        <v>0</v>
      </c>
      <c r="AL481">
        <v>0</v>
      </c>
    </row>
    <row r="482" spans="1:39">
      <c r="A482" s="95">
        <v>44957</v>
      </c>
      <c r="B482" s="63">
        <f t="shared" si="1"/>
        <v>3480</v>
      </c>
      <c r="AA482">
        <v>0</v>
      </c>
      <c r="AB482">
        <v>2097</v>
      </c>
      <c r="AC482">
        <v>623</v>
      </c>
      <c r="AD482">
        <v>60</v>
      </c>
      <c r="AE482">
        <v>60</v>
      </c>
      <c r="AF482">
        <v>80</v>
      </c>
      <c r="AG482">
        <v>130</v>
      </c>
      <c r="AH482">
        <v>80</v>
      </c>
      <c r="AI482">
        <v>105</v>
      </c>
      <c r="AJ482">
        <v>135</v>
      </c>
      <c r="AK482">
        <v>55</v>
      </c>
      <c r="AL482">
        <v>55</v>
      </c>
      <c r="AM482">
        <v>0</v>
      </c>
    </row>
    <row r="483" spans="1:39">
      <c r="A483" s="95">
        <v>44958</v>
      </c>
      <c r="B483" s="63">
        <f t="shared" si="1"/>
        <v>3482</v>
      </c>
      <c r="AB483">
        <v>2099</v>
      </c>
      <c r="AC483">
        <v>623</v>
      </c>
      <c r="AD483">
        <v>60</v>
      </c>
      <c r="AE483">
        <v>60</v>
      </c>
      <c r="AF483">
        <v>80</v>
      </c>
      <c r="AG483">
        <v>130</v>
      </c>
      <c r="AH483">
        <v>80</v>
      </c>
      <c r="AI483">
        <v>105</v>
      </c>
      <c r="AJ483">
        <v>135</v>
      </c>
      <c r="AK483">
        <v>55</v>
      </c>
      <c r="AL483">
        <v>55</v>
      </c>
      <c r="AM483">
        <v>0</v>
      </c>
    </row>
    <row r="484" spans="1:39">
      <c r="A484" s="95">
        <v>44959</v>
      </c>
      <c r="B484" s="63">
        <f t="shared" si="1"/>
        <v>3482</v>
      </c>
      <c r="AB484">
        <v>2099</v>
      </c>
      <c r="AC484">
        <v>623</v>
      </c>
      <c r="AD484">
        <v>60</v>
      </c>
      <c r="AE484">
        <v>60</v>
      </c>
      <c r="AF484">
        <v>80</v>
      </c>
      <c r="AG484">
        <v>130</v>
      </c>
      <c r="AH484">
        <v>80</v>
      </c>
      <c r="AI484">
        <v>105</v>
      </c>
      <c r="AJ484">
        <v>135</v>
      </c>
      <c r="AK484">
        <v>55</v>
      </c>
      <c r="AL484">
        <v>55</v>
      </c>
      <c r="AM484">
        <v>0</v>
      </c>
    </row>
    <row r="485" spans="1:39">
      <c r="A485" s="95">
        <v>44960</v>
      </c>
      <c r="B485" s="63">
        <f t="shared" si="1"/>
        <v>3472</v>
      </c>
      <c r="AB485">
        <v>2089</v>
      </c>
      <c r="AC485">
        <v>623</v>
      </c>
      <c r="AD485">
        <v>60</v>
      </c>
      <c r="AE485">
        <v>60</v>
      </c>
      <c r="AF485">
        <v>80</v>
      </c>
      <c r="AG485">
        <v>130</v>
      </c>
      <c r="AH485">
        <v>80</v>
      </c>
      <c r="AI485">
        <v>105</v>
      </c>
      <c r="AJ485">
        <v>135</v>
      </c>
      <c r="AK485">
        <v>55</v>
      </c>
      <c r="AL485">
        <v>55</v>
      </c>
      <c r="AM485">
        <v>0</v>
      </c>
    </row>
    <row r="486" spans="1:39">
      <c r="A486" s="95">
        <v>44963</v>
      </c>
      <c r="B486" s="63">
        <f t="shared" si="1"/>
        <v>3478</v>
      </c>
      <c r="AB486">
        <v>2044</v>
      </c>
      <c r="AC486">
        <v>664</v>
      </c>
      <c r="AD486">
        <v>60</v>
      </c>
      <c r="AE486">
        <v>70</v>
      </c>
      <c r="AF486">
        <v>80</v>
      </c>
      <c r="AG486">
        <v>130</v>
      </c>
      <c r="AH486">
        <v>80</v>
      </c>
      <c r="AI486">
        <v>105</v>
      </c>
      <c r="AJ486">
        <v>135</v>
      </c>
      <c r="AK486">
        <v>55</v>
      </c>
      <c r="AL486">
        <v>55</v>
      </c>
      <c r="AM486">
        <v>0</v>
      </c>
    </row>
    <row r="487" spans="1:39">
      <c r="A487" s="95">
        <v>44964</v>
      </c>
      <c r="B487" s="63">
        <f t="shared" si="1"/>
        <v>3478</v>
      </c>
      <c r="AB487">
        <v>2044</v>
      </c>
      <c r="AC487">
        <v>664</v>
      </c>
      <c r="AD487">
        <v>60</v>
      </c>
      <c r="AE487">
        <v>70</v>
      </c>
      <c r="AF487">
        <v>80</v>
      </c>
      <c r="AG487">
        <v>130</v>
      </c>
      <c r="AH487">
        <v>80</v>
      </c>
      <c r="AI487">
        <v>105</v>
      </c>
      <c r="AJ487">
        <v>135</v>
      </c>
      <c r="AK487">
        <v>55</v>
      </c>
      <c r="AL487">
        <v>55</v>
      </c>
      <c r="AM487">
        <v>0</v>
      </c>
    </row>
    <row r="488" spans="1:39">
      <c r="A488" s="95">
        <v>44965</v>
      </c>
      <c r="B488" s="63">
        <f t="shared" si="1"/>
        <v>3467</v>
      </c>
      <c r="AB488">
        <v>1966</v>
      </c>
      <c r="AC488">
        <v>731</v>
      </c>
      <c r="AD488">
        <v>60</v>
      </c>
      <c r="AE488">
        <v>70</v>
      </c>
      <c r="AF488">
        <v>80</v>
      </c>
      <c r="AG488">
        <v>130</v>
      </c>
      <c r="AH488">
        <v>80</v>
      </c>
      <c r="AI488">
        <v>105</v>
      </c>
      <c r="AJ488">
        <v>135</v>
      </c>
      <c r="AK488">
        <v>55</v>
      </c>
      <c r="AL488">
        <v>55</v>
      </c>
      <c r="AM488">
        <v>0</v>
      </c>
    </row>
    <row r="489" spans="1:39">
      <c r="A489" s="95">
        <v>44966</v>
      </c>
      <c r="B489" s="63">
        <f t="shared" si="1"/>
        <v>3497</v>
      </c>
      <c r="AB489">
        <v>1990</v>
      </c>
      <c r="AC489">
        <v>737</v>
      </c>
      <c r="AD489">
        <v>60</v>
      </c>
      <c r="AE489">
        <v>70</v>
      </c>
      <c r="AF489">
        <v>80</v>
      </c>
      <c r="AG489">
        <v>130</v>
      </c>
      <c r="AH489">
        <v>80</v>
      </c>
      <c r="AI489">
        <v>105</v>
      </c>
      <c r="AJ489">
        <v>135</v>
      </c>
      <c r="AK489">
        <v>55</v>
      </c>
      <c r="AL489">
        <v>55</v>
      </c>
      <c r="AM489">
        <v>0</v>
      </c>
    </row>
    <row r="490" spans="1:39">
      <c r="A490" s="95">
        <v>44967</v>
      </c>
      <c r="B490" s="63">
        <f t="shared" si="1"/>
        <v>3519</v>
      </c>
      <c r="AB490">
        <v>1973</v>
      </c>
      <c r="AC490">
        <v>776</v>
      </c>
      <c r="AD490">
        <v>60</v>
      </c>
      <c r="AE490">
        <v>70</v>
      </c>
      <c r="AF490">
        <v>80</v>
      </c>
      <c r="AG490">
        <v>130</v>
      </c>
      <c r="AH490">
        <v>80</v>
      </c>
      <c r="AI490">
        <v>105</v>
      </c>
      <c r="AJ490">
        <v>135</v>
      </c>
      <c r="AK490">
        <v>55</v>
      </c>
      <c r="AL490">
        <v>55</v>
      </c>
      <c r="AM490">
        <v>0</v>
      </c>
    </row>
    <row r="491" spans="1:39">
      <c r="A491" s="95">
        <v>44970</v>
      </c>
      <c r="B491" s="63">
        <f t="shared" si="1"/>
        <v>3524</v>
      </c>
      <c r="AB491">
        <v>1978</v>
      </c>
      <c r="AC491">
        <v>776</v>
      </c>
      <c r="AD491">
        <v>60</v>
      </c>
      <c r="AE491">
        <v>70</v>
      </c>
      <c r="AF491">
        <v>80</v>
      </c>
      <c r="AG491">
        <v>130</v>
      </c>
      <c r="AH491">
        <v>80</v>
      </c>
      <c r="AI491">
        <v>105</v>
      </c>
      <c r="AJ491">
        <v>135</v>
      </c>
      <c r="AK491">
        <v>55</v>
      </c>
      <c r="AL491">
        <v>55</v>
      </c>
      <c r="AM491">
        <v>0</v>
      </c>
    </row>
    <row r="492" spans="1:39">
      <c r="A492" s="95">
        <v>44971</v>
      </c>
      <c r="B492" s="63">
        <f t="shared" si="1"/>
        <v>3517</v>
      </c>
      <c r="AB492">
        <v>1971</v>
      </c>
      <c r="AC492">
        <v>776</v>
      </c>
      <c r="AD492">
        <v>60</v>
      </c>
      <c r="AE492">
        <v>70</v>
      </c>
      <c r="AF492">
        <v>80</v>
      </c>
      <c r="AG492">
        <v>130</v>
      </c>
      <c r="AH492">
        <v>80</v>
      </c>
      <c r="AI492">
        <v>105</v>
      </c>
      <c r="AJ492">
        <v>135</v>
      </c>
      <c r="AK492">
        <v>55</v>
      </c>
      <c r="AL492">
        <v>55</v>
      </c>
      <c r="AM492">
        <v>0</v>
      </c>
    </row>
    <row r="493" spans="1:39">
      <c r="A493" s="95">
        <v>44972</v>
      </c>
      <c r="B493" s="63">
        <f t="shared" si="1"/>
        <v>3487</v>
      </c>
      <c r="AB493">
        <v>1931</v>
      </c>
      <c r="AC493">
        <v>786</v>
      </c>
      <c r="AD493">
        <v>60</v>
      </c>
      <c r="AE493">
        <v>70</v>
      </c>
      <c r="AF493">
        <v>80</v>
      </c>
      <c r="AG493">
        <v>130</v>
      </c>
      <c r="AH493">
        <v>80</v>
      </c>
      <c r="AI493">
        <v>105</v>
      </c>
      <c r="AJ493">
        <v>135</v>
      </c>
      <c r="AK493">
        <v>55</v>
      </c>
      <c r="AL493">
        <v>55</v>
      </c>
      <c r="AM493">
        <v>0</v>
      </c>
    </row>
    <row r="494" spans="1:39">
      <c r="A494" s="95">
        <v>44973</v>
      </c>
      <c r="B494" s="63">
        <f t="shared" si="1"/>
        <v>3487</v>
      </c>
      <c r="AB494">
        <v>1931</v>
      </c>
      <c r="AC494">
        <v>786</v>
      </c>
      <c r="AD494">
        <v>60</v>
      </c>
      <c r="AE494">
        <v>70</v>
      </c>
      <c r="AF494">
        <v>80</v>
      </c>
      <c r="AG494">
        <v>130</v>
      </c>
      <c r="AH494">
        <v>80</v>
      </c>
      <c r="AI494">
        <v>105</v>
      </c>
      <c r="AJ494">
        <v>135</v>
      </c>
      <c r="AK494">
        <v>55</v>
      </c>
      <c r="AL494">
        <v>55</v>
      </c>
      <c r="AM494">
        <v>0</v>
      </c>
    </row>
    <row r="495" spans="1:39">
      <c r="A495" s="95">
        <v>44974</v>
      </c>
      <c r="B495" s="63">
        <f t="shared" si="1"/>
        <v>3487</v>
      </c>
      <c r="AB495">
        <v>1931</v>
      </c>
      <c r="AC495">
        <v>786</v>
      </c>
      <c r="AD495">
        <v>60</v>
      </c>
      <c r="AE495">
        <v>70</v>
      </c>
      <c r="AF495">
        <v>80</v>
      </c>
      <c r="AG495">
        <v>130</v>
      </c>
      <c r="AH495">
        <v>80</v>
      </c>
      <c r="AI495">
        <v>105</v>
      </c>
      <c r="AJ495">
        <v>135</v>
      </c>
      <c r="AK495">
        <v>55</v>
      </c>
      <c r="AL495">
        <v>55</v>
      </c>
      <c r="AM495">
        <v>0</v>
      </c>
    </row>
    <row r="496" spans="1:39">
      <c r="A496" s="103">
        <v>44977</v>
      </c>
      <c r="B496" s="63">
        <f t="shared" si="1"/>
        <v>3487</v>
      </c>
      <c r="AB496" s="189">
        <v>1931</v>
      </c>
      <c r="AC496" s="189">
        <v>786</v>
      </c>
      <c r="AD496" s="189">
        <v>60</v>
      </c>
      <c r="AE496" s="189">
        <v>70</v>
      </c>
      <c r="AF496" s="189">
        <v>80</v>
      </c>
      <c r="AG496" s="189">
        <v>130</v>
      </c>
      <c r="AH496" s="189">
        <v>80</v>
      </c>
      <c r="AI496" s="189">
        <v>105</v>
      </c>
      <c r="AJ496" s="189">
        <v>135</v>
      </c>
      <c r="AK496" s="189">
        <v>55</v>
      </c>
      <c r="AL496" s="189">
        <v>55</v>
      </c>
      <c r="AM496" s="189">
        <v>0</v>
      </c>
    </row>
    <row r="497" spans="1:42">
      <c r="A497" s="103">
        <v>44978</v>
      </c>
      <c r="B497" s="63">
        <f t="shared" si="1"/>
        <v>3487</v>
      </c>
      <c r="AB497" s="189">
        <v>1931</v>
      </c>
      <c r="AC497" s="189">
        <v>786</v>
      </c>
      <c r="AD497" s="189">
        <v>60</v>
      </c>
      <c r="AE497" s="189">
        <v>70</v>
      </c>
      <c r="AF497" s="189">
        <v>80</v>
      </c>
      <c r="AG497" s="189">
        <v>130</v>
      </c>
      <c r="AH497" s="189">
        <v>80</v>
      </c>
      <c r="AI497" s="189">
        <v>105</v>
      </c>
      <c r="AJ497" s="189">
        <v>135</v>
      </c>
      <c r="AK497" s="189">
        <v>55</v>
      </c>
      <c r="AL497" s="189">
        <v>55</v>
      </c>
      <c r="AM497" s="189">
        <v>0</v>
      </c>
    </row>
    <row r="498" spans="1:42">
      <c r="A498" s="95">
        <v>44979</v>
      </c>
      <c r="B498" s="63">
        <f t="shared" si="1"/>
        <v>3507</v>
      </c>
      <c r="AB498">
        <v>1931</v>
      </c>
      <c r="AC498">
        <v>806</v>
      </c>
      <c r="AD498">
        <v>60</v>
      </c>
      <c r="AE498">
        <v>70</v>
      </c>
      <c r="AF498">
        <v>80</v>
      </c>
      <c r="AG498">
        <v>130</v>
      </c>
      <c r="AH498">
        <v>80</v>
      </c>
      <c r="AI498">
        <v>105</v>
      </c>
      <c r="AJ498">
        <v>135</v>
      </c>
      <c r="AK498">
        <v>55</v>
      </c>
      <c r="AL498">
        <v>55</v>
      </c>
      <c r="AM498">
        <v>0</v>
      </c>
    </row>
    <row r="499" spans="1:42">
      <c r="A499" s="95">
        <v>44980</v>
      </c>
      <c r="B499" s="63">
        <f t="shared" si="1"/>
        <v>3507</v>
      </c>
      <c r="AB499">
        <v>1931</v>
      </c>
      <c r="AC499">
        <v>806</v>
      </c>
      <c r="AD499">
        <v>60</v>
      </c>
      <c r="AE499">
        <v>70</v>
      </c>
      <c r="AF499">
        <v>80</v>
      </c>
      <c r="AG499">
        <v>130</v>
      </c>
      <c r="AH499">
        <v>80</v>
      </c>
      <c r="AI499">
        <v>105</v>
      </c>
      <c r="AJ499">
        <v>135</v>
      </c>
      <c r="AK499">
        <v>55</v>
      </c>
      <c r="AL499">
        <v>55</v>
      </c>
      <c r="AM499">
        <v>0</v>
      </c>
    </row>
    <row r="500" spans="1:42">
      <c r="A500" s="95">
        <v>44981</v>
      </c>
      <c r="B500" s="63">
        <f t="shared" si="1"/>
        <v>3482</v>
      </c>
      <c r="AB500">
        <v>1906</v>
      </c>
      <c r="AC500">
        <v>806</v>
      </c>
      <c r="AD500">
        <v>60</v>
      </c>
      <c r="AE500">
        <v>70</v>
      </c>
      <c r="AF500">
        <v>120</v>
      </c>
      <c r="AG500">
        <v>80</v>
      </c>
      <c r="AH500">
        <v>85</v>
      </c>
      <c r="AI500">
        <v>110</v>
      </c>
      <c r="AJ500">
        <v>135</v>
      </c>
      <c r="AK500">
        <v>55</v>
      </c>
      <c r="AL500">
        <v>55</v>
      </c>
      <c r="AM500">
        <v>0</v>
      </c>
    </row>
    <row r="501" spans="1:42">
      <c r="A501" s="95">
        <v>44984</v>
      </c>
      <c r="B501" s="63">
        <f t="shared" si="1"/>
        <v>3413</v>
      </c>
      <c r="AB501">
        <v>1822</v>
      </c>
      <c r="AC501">
        <v>791</v>
      </c>
      <c r="AD501">
        <v>100</v>
      </c>
      <c r="AE501">
        <v>60</v>
      </c>
      <c r="AF501">
        <v>120</v>
      </c>
      <c r="AG501">
        <v>80</v>
      </c>
      <c r="AH501">
        <v>85</v>
      </c>
      <c r="AI501">
        <v>110</v>
      </c>
      <c r="AJ501">
        <v>135</v>
      </c>
      <c r="AK501">
        <v>55</v>
      </c>
      <c r="AL501">
        <v>55</v>
      </c>
      <c r="AM501">
        <v>0</v>
      </c>
    </row>
    <row r="502" spans="1:42">
      <c r="A502" s="95">
        <v>44985</v>
      </c>
      <c r="B502" s="63">
        <f t="shared" si="1"/>
        <v>3413</v>
      </c>
      <c r="AB502">
        <v>1822</v>
      </c>
      <c r="AC502">
        <v>791</v>
      </c>
      <c r="AD502">
        <v>100</v>
      </c>
      <c r="AE502">
        <v>60</v>
      </c>
      <c r="AF502">
        <v>120</v>
      </c>
      <c r="AG502">
        <v>80</v>
      </c>
      <c r="AH502">
        <v>85</v>
      </c>
      <c r="AI502">
        <v>110</v>
      </c>
      <c r="AJ502">
        <v>135</v>
      </c>
      <c r="AK502">
        <v>55</v>
      </c>
      <c r="AL502">
        <v>55</v>
      </c>
      <c r="AM502">
        <v>0</v>
      </c>
    </row>
    <row r="503" spans="1:42">
      <c r="A503" s="95">
        <v>44986</v>
      </c>
      <c r="B503" s="63">
        <f t="shared" si="1"/>
        <v>2224</v>
      </c>
      <c r="AC503">
        <v>813</v>
      </c>
      <c r="AD503">
        <v>100</v>
      </c>
      <c r="AE503">
        <v>71</v>
      </c>
      <c r="AF503">
        <v>170</v>
      </c>
      <c r="AG503">
        <v>130</v>
      </c>
      <c r="AH503">
        <v>185</v>
      </c>
      <c r="AI503">
        <v>210</v>
      </c>
      <c r="AJ503">
        <v>235</v>
      </c>
      <c r="AK503">
        <v>155</v>
      </c>
      <c r="AL503">
        <v>155</v>
      </c>
      <c r="AM503">
        <v>0</v>
      </c>
    </row>
    <row r="504" spans="1:42">
      <c r="A504" s="95">
        <v>44987</v>
      </c>
      <c r="B504" s="63">
        <f t="shared" si="1"/>
        <v>2224</v>
      </c>
      <c r="AC504">
        <v>813</v>
      </c>
      <c r="AD504">
        <v>100</v>
      </c>
      <c r="AE504">
        <v>71</v>
      </c>
      <c r="AF504">
        <v>170</v>
      </c>
      <c r="AG504">
        <v>130</v>
      </c>
      <c r="AH504">
        <v>185</v>
      </c>
      <c r="AI504">
        <v>210</v>
      </c>
      <c r="AJ504">
        <v>235</v>
      </c>
      <c r="AK504">
        <v>155</v>
      </c>
      <c r="AL504">
        <v>155</v>
      </c>
      <c r="AM504">
        <v>0</v>
      </c>
    </row>
    <row r="505" spans="1:42">
      <c r="A505" s="95">
        <v>44988</v>
      </c>
      <c r="B505" s="63">
        <f t="shared" si="1"/>
        <v>2224</v>
      </c>
      <c r="AC505">
        <v>813</v>
      </c>
      <c r="AD505">
        <v>100</v>
      </c>
      <c r="AE505">
        <v>71</v>
      </c>
      <c r="AF505">
        <v>170</v>
      </c>
      <c r="AG505">
        <v>130</v>
      </c>
      <c r="AH505">
        <v>185</v>
      </c>
      <c r="AI505">
        <v>210</v>
      </c>
      <c r="AJ505">
        <v>235</v>
      </c>
      <c r="AK505">
        <v>155</v>
      </c>
      <c r="AL505">
        <v>155</v>
      </c>
      <c r="AM505">
        <v>0</v>
      </c>
    </row>
    <row r="506" spans="1:42">
      <c r="A506" s="95">
        <v>44991</v>
      </c>
      <c r="B506" s="63">
        <f t="shared" si="1"/>
        <v>2404</v>
      </c>
      <c r="AC506">
        <v>688</v>
      </c>
      <c r="AD506">
        <v>150</v>
      </c>
      <c r="AE506">
        <v>96</v>
      </c>
      <c r="AF506">
        <v>170</v>
      </c>
      <c r="AG506">
        <v>210</v>
      </c>
      <c r="AH506">
        <v>185</v>
      </c>
      <c r="AI506">
        <v>210</v>
      </c>
      <c r="AJ506">
        <v>285</v>
      </c>
      <c r="AK506">
        <v>205</v>
      </c>
      <c r="AL506">
        <v>205</v>
      </c>
      <c r="AM506">
        <v>0</v>
      </c>
    </row>
    <row r="507" spans="1:42">
      <c r="A507" s="95">
        <v>44992</v>
      </c>
      <c r="B507" s="63">
        <f>SUM(Z507:AP507)</f>
        <v>2540</v>
      </c>
      <c r="AC507">
        <v>694</v>
      </c>
      <c r="AD507">
        <v>150</v>
      </c>
      <c r="AE507">
        <v>96</v>
      </c>
      <c r="AF507">
        <v>170</v>
      </c>
      <c r="AG507">
        <v>210</v>
      </c>
      <c r="AH507">
        <v>185</v>
      </c>
      <c r="AI507">
        <v>210</v>
      </c>
      <c r="AJ507">
        <v>285</v>
      </c>
      <c r="AK507">
        <v>270</v>
      </c>
      <c r="AL507">
        <v>270</v>
      </c>
      <c r="AM507">
        <v>0</v>
      </c>
      <c r="AN507">
        <v>0</v>
      </c>
      <c r="AO507">
        <v>0</v>
      </c>
      <c r="AP507">
        <v>0</v>
      </c>
    </row>
    <row r="508" spans="1:42">
      <c r="A508" s="95">
        <v>44993</v>
      </c>
      <c r="B508" s="63">
        <f t="shared" ref="B508:B548" si="2">SUM(Z508:AP508)</f>
        <v>2553</v>
      </c>
      <c r="AC508">
        <v>687</v>
      </c>
      <c r="AD508">
        <v>170</v>
      </c>
      <c r="AE508">
        <v>96</v>
      </c>
      <c r="AF508">
        <v>170</v>
      </c>
      <c r="AG508">
        <v>210</v>
      </c>
      <c r="AH508">
        <v>185</v>
      </c>
      <c r="AI508">
        <v>210</v>
      </c>
      <c r="AJ508">
        <v>285</v>
      </c>
      <c r="AK508">
        <v>270</v>
      </c>
      <c r="AL508">
        <v>270</v>
      </c>
      <c r="AM508">
        <v>0</v>
      </c>
      <c r="AN508">
        <v>0</v>
      </c>
      <c r="AO508">
        <v>0</v>
      </c>
      <c r="AP508">
        <v>0</v>
      </c>
    </row>
    <row r="509" spans="1:42">
      <c r="A509" s="95">
        <v>44994</v>
      </c>
      <c r="B509" s="63">
        <f t="shared" si="2"/>
        <v>2551</v>
      </c>
      <c r="AC509">
        <v>685</v>
      </c>
      <c r="AD509">
        <v>170</v>
      </c>
      <c r="AE509">
        <v>96</v>
      </c>
      <c r="AF509">
        <v>170</v>
      </c>
      <c r="AG509">
        <v>210</v>
      </c>
      <c r="AH509">
        <v>185</v>
      </c>
      <c r="AI509">
        <v>210</v>
      </c>
      <c r="AJ509">
        <v>285</v>
      </c>
      <c r="AK509">
        <v>270</v>
      </c>
      <c r="AL509">
        <v>270</v>
      </c>
      <c r="AM509">
        <v>0</v>
      </c>
      <c r="AN509">
        <v>0</v>
      </c>
      <c r="AO509">
        <v>0</v>
      </c>
      <c r="AP509">
        <v>0</v>
      </c>
    </row>
    <row r="510" spans="1:42">
      <c r="A510" s="95">
        <v>44995</v>
      </c>
      <c r="B510" s="63">
        <f t="shared" si="2"/>
        <v>2555</v>
      </c>
      <c r="AC510">
        <v>689</v>
      </c>
      <c r="AD510">
        <v>170</v>
      </c>
      <c r="AE510">
        <v>96</v>
      </c>
      <c r="AF510">
        <v>170</v>
      </c>
      <c r="AG510">
        <v>210</v>
      </c>
      <c r="AH510">
        <v>185</v>
      </c>
      <c r="AI510">
        <v>210</v>
      </c>
      <c r="AJ510">
        <v>285</v>
      </c>
      <c r="AK510">
        <v>270</v>
      </c>
      <c r="AL510">
        <v>270</v>
      </c>
      <c r="AM510">
        <v>0</v>
      </c>
      <c r="AN510">
        <v>0</v>
      </c>
      <c r="AO510">
        <v>0</v>
      </c>
      <c r="AP510">
        <v>0</v>
      </c>
    </row>
    <row r="511" spans="1:42">
      <c r="A511" s="95">
        <v>44998</v>
      </c>
      <c r="B511" s="63">
        <f t="shared" si="2"/>
        <v>2722</v>
      </c>
      <c r="AC511">
        <v>683</v>
      </c>
      <c r="AD511">
        <v>200</v>
      </c>
      <c r="AE511">
        <v>159</v>
      </c>
      <c r="AF511">
        <v>250</v>
      </c>
      <c r="AG511">
        <v>210</v>
      </c>
      <c r="AH511">
        <v>185</v>
      </c>
      <c r="AI511">
        <v>210</v>
      </c>
      <c r="AJ511">
        <v>285</v>
      </c>
      <c r="AK511">
        <v>270</v>
      </c>
      <c r="AL511">
        <v>270</v>
      </c>
      <c r="AM511">
        <v>0</v>
      </c>
      <c r="AN511">
        <v>0</v>
      </c>
      <c r="AO511">
        <v>0</v>
      </c>
      <c r="AP511">
        <v>0</v>
      </c>
    </row>
    <row r="512" spans="1:42">
      <c r="A512" s="95">
        <v>44999</v>
      </c>
      <c r="B512" s="63">
        <f t="shared" si="2"/>
        <v>2857</v>
      </c>
      <c r="AC512">
        <v>692</v>
      </c>
      <c r="AD512">
        <v>241</v>
      </c>
      <c r="AE512">
        <v>199</v>
      </c>
      <c r="AF512">
        <v>295</v>
      </c>
      <c r="AG512">
        <v>210</v>
      </c>
      <c r="AH512">
        <v>185</v>
      </c>
      <c r="AI512">
        <v>210</v>
      </c>
      <c r="AJ512">
        <v>285</v>
      </c>
      <c r="AK512">
        <v>270</v>
      </c>
      <c r="AL512">
        <v>270</v>
      </c>
      <c r="AM512">
        <v>0</v>
      </c>
      <c r="AN512">
        <v>0</v>
      </c>
      <c r="AO512">
        <v>0</v>
      </c>
      <c r="AP512">
        <v>0</v>
      </c>
    </row>
    <row r="513" spans="1:42">
      <c r="A513" s="95">
        <v>45000</v>
      </c>
      <c r="B513" s="63">
        <f t="shared" si="2"/>
        <v>2847</v>
      </c>
      <c r="AC513">
        <v>682</v>
      </c>
      <c r="AD513">
        <v>241</v>
      </c>
      <c r="AE513">
        <v>199</v>
      </c>
      <c r="AF513">
        <v>295</v>
      </c>
      <c r="AG513">
        <v>210</v>
      </c>
      <c r="AH513">
        <v>185</v>
      </c>
      <c r="AI513">
        <v>210</v>
      </c>
      <c r="AJ513">
        <v>285</v>
      </c>
      <c r="AK513">
        <v>270</v>
      </c>
      <c r="AL513">
        <v>270</v>
      </c>
      <c r="AM513">
        <v>0</v>
      </c>
      <c r="AN513">
        <v>0</v>
      </c>
      <c r="AO513">
        <v>0</v>
      </c>
      <c r="AP513">
        <v>0</v>
      </c>
    </row>
    <row r="514" spans="1:42">
      <c r="A514" s="95">
        <v>45001</v>
      </c>
      <c r="B514" s="63">
        <f t="shared" si="2"/>
        <v>2844</v>
      </c>
      <c r="AC514">
        <v>684</v>
      </c>
      <c r="AD514">
        <v>236</v>
      </c>
      <c r="AE514">
        <v>199</v>
      </c>
      <c r="AF514">
        <v>295</v>
      </c>
      <c r="AG514">
        <v>210</v>
      </c>
      <c r="AH514">
        <v>185</v>
      </c>
      <c r="AI514">
        <v>210</v>
      </c>
      <c r="AJ514">
        <v>285</v>
      </c>
      <c r="AK514">
        <v>270</v>
      </c>
      <c r="AL514">
        <v>270</v>
      </c>
      <c r="AM514">
        <v>0</v>
      </c>
      <c r="AN514">
        <v>0</v>
      </c>
      <c r="AO514">
        <v>0</v>
      </c>
      <c r="AP514">
        <v>0</v>
      </c>
    </row>
    <row r="515" spans="1:42">
      <c r="A515" s="95">
        <v>45002</v>
      </c>
      <c r="B515" s="63">
        <f t="shared" si="2"/>
        <v>2839</v>
      </c>
      <c r="AC515">
        <v>669</v>
      </c>
      <c r="AD515">
        <v>246</v>
      </c>
      <c r="AE515">
        <v>199</v>
      </c>
      <c r="AF515">
        <v>295</v>
      </c>
      <c r="AG515">
        <v>210</v>
      </c>
      <c r="AH515">
        <v>185</v>
      </c>
      <c r="AI515">
        <v>210</v>
      </c>
      <c r="AJ515">
        <v>285</v>
      </c>
      <c r="AK515">
        <v>270</v>
      </c>
      <c r="AL515">
        <v>270</v>
      </c>
      <c r="AM515">
        <v>0</v>
      </c>
      <c r="AN515">
        <v>0</v>
      </c>
      <c r="AO515">
        <v>0</v>
      </c>
      <c r="AP515">
        <v>0</v>
      </c>
    </row>
    <row r="516" spans="1:42">
      <c r="A516" s="95">
        <v>45005</v>
      </c>
      <c r="B516" s="63">
        <f t="shared" si="2"/>
        <v>2838</v>
      </c>
      <c r="AC516">
        <v>669</v>
      </c>
      <c r="AD516">
        <v>242</v>
      </c>
      <c r="AE516">
        <v>202</v>
      </c>
      <c r="AF516">
        <v>295</v>
      </c>
      <c r="AG516">
        <v>210</v>
      </c>
      <c r="AH516">
        <v>185</v>
      </c>
      <c r="AI516">
        <v>210</v>
      </c>
      <c r="AJ516">
        <v>285</v>
      </c>
      <c r="AK516">
        <v>270</v>
      </c>
      <c r="AL516">
        <v>270</v>
      </c>
      <c r="AM516">
        <v>0</v>
      </c>
      <c r="AN516">
        <v>0</v>
      </c>
      <c r="AO516">
        <v>0</v>
      </c>
      <c r="AP516">
        <v>0</v>
      </c>
    </row>
    <row r="517" spans="1:42">
      <c r="A517" s="95">
        <v>45006</v>
      </c>
      <c r="B517" s="63">
        <f t="shared" si="2"/>
        <v>2783</v>
      </c>
      <c r="AC517">
        <v>614</v>
      </c>
      <c r="AD517">
        <v>242</v>
      </c>
      <c r="AE517">
        <v>202</v>
      </c>
      <c r="AF517">
        <v>295</v>
      </c>
      <c r="AG517">
        <v>210</v>
      </c>
      <c r="AH517">
        <v>185</v>
      </c>
      <c r="AI517">
        <v>210</v>
      </c>
      <c r="AJ517">
        <v>285</v>
      </c>
      <c r="AK517">
        <v>270</v>
      </c>
      <c r="AL517">
        <v>270</v>
      </c>
      <c r="AM517">
        <v>0</v>
      </c>
      <c r="AN517">
        <v>0</v>
      </c>
      <c r="AO517">
        <v>0</v>
      </c>
      <c r="AP517">
        <v>0</v>
      </c>
    </row>
    <row r="518" spans="1:42">
      <c r="A518" s="95">
        <v>45007</v>
      </c>
      <c r="B518" s="63">
        <f t="shared" si="2"/>
        <v>2743</v>
      </c>
      <c r="AC518">
        <v>584</v>
      </c>
      <c r="AD518">
        <v>242</v>
      </c>
      <c r="AE518">
        <v>192</v>
      </c>
      <c r="AF518">
        <v>295</v>
      </c>
      <c r="AG518">
        <v>210</v>
      </c>
      <c r="AH518">
        <v>185</v>
      </c>
      <c r="AI518">
        <v>210</v>
      </c>
      <c r="AJ518">
        <v>285</v>
      </c>
      <c r="AK518">
        <v>270</v>
      </c>
      <c r="AL518">
        <v>270</v>
      </c>
      <c r="AM518">
        <v>0</v>
      </c>
      <c r="AN518">
        <v>0</v>
      </c>
      <c r="AO518">
        <v>0</v>
      </c>
      <c r="AP518">
        <v>0</v>
      </c>
    </row>
    <row r="519" spans="1:42">
      <c r="A519" s="95">
        <v>45008</v>
      </c>
      <c r="B519" s="63">
        <f t="shared" si="2"/>
        <v>2691</v>
      </c>
      <c r="AC519">
        <v>532</v>
      </c>
      <c r="AD519">
        <v>242</v>
      </c>
      <c r="AE519">
        <v>192</v>
      </c>
      <c r="AF519">
        <v>295</v>
      </c>
      <c r="AG519">
        <v>210</v>
      </c>
      <c r="AH519">
        <v>185</v>
      </c>
      <c r="AI519">
        <v>210</v>
      </c>
      <c r="AJ519">
        <v>285</v>
      </c>
      <c r="AK519">
        <v>270</v>
      </c>
      <c r="AL519">
        <v>270</v>
      </c>
      <c r="AM519">
        <v>0</v>
      </c>
      <c r="AN519">
        <v>0</v>
      </c>
      <c r="AO519">
        <v>0</v>
      </c>
      <c r="AP519">
        <v>0</v>
      </c>
    </row>
    <row r="520" spans="1:42">
      <c r="A520" s="95">
        <v>45009</v>
      </c>
      <c r="B520" s="63">
        <f t="shared" si="2"/>
        <v>2691</v>
      </c>
      <c r="AC520">
        <v>532</v>
      </c>
      <c r="AD520">
        <v>242</v>
      </c>
      <c r="AE520">
        <v>192</v>
      </c>
      <c r="AF520">
        <v>295</v>
      </c>
      <c r="AG520">
        <v>210</v>
      </c>
      <c r="AH520">
        <v>185</v>
      </c>
      <c r="AI520">
        <v>210</v>
      </c>
      <c r="AJ520">
        <v>285</v>
      </c>
      <c r="AK520">
        <v>270</v>
      </c>
      <c r="AL520">
        <v>270</v>
      </c>
      <c r="AM520">
        <v>0</v>
      </c>
      <c r="AN520">
        <v>0</v>
      </c>
      <c r="AO520">
        <v>0</v>
      </c>
      <c r="AP520">
        <v>0</v>
      </c>
    </row>
    <row r="521" spans="1:42">
      <c r="A521" s="95">
        <v>45012</v>
      </c>
      <c r="B521" s="63">
        <f t="shared" si="2"/>
        <v>2678</v>
      </c>
      <c r="AC521">
        <v>519</v>
      </c>
      <c r="AD521">
        <v>242</v>
      </c>
      <c r="AE521">
        <v>192</v>
      </c>
      <c r="AF521">
        <v>295</v>
      </c>
      <c r="AG521">
        <v>210</v>
      </c>
      <c r="AH521">
        <v>185</v>
      </c>
      <c r="AI521">
        <v>210</v>
      </c>
      <c r="AJ521">
        <v>285</v>
      </c>
      <c r="AK521">
        <v>270</v>
      </c>
      <c r="AL521">
        <v>270</v>
      </c>
      <c r="AM521">
        <v>0</v>
      </c>
      <c r="AN521">
        <v>0</v>
      </c>
      <c r="AO521">
        <v>0</v>
      </c>
      <c r="AP521">
        <v>0</v>
      </c>
    </row>
    <row r="522" spans="1:42">
      <c r="A522" s="95">
        <v>45013</v>
      </c>
      <c r="B522" s="63">
        <f t="shared" si="2"/>
        <v>2691</v>
      </c>
      <c r="AC522">
        <v>521</v>
      </c>
      <c r="AD522">
        <v>252</v>
      </c>
      <c r="AE522">
        <v>192</v>
      </c>
      <c r="AF522">
        <v>296</v>
      </c>
      <c r="AG522">
        <v>210</v>
      </c>
      <c r="AH522">
        <v>185</v>
      </c>
      <c r="AI522">
        <v>210</v>
      </c>
      <c r="AJ522">
        <v>285</v>
      </c>
      <c r="AK522">
        <v>270</v>
      </c>
      <c r="AL522">
        <v>270</v>
      </c>
      <c r="AM522">
        <v>0</v>
      </c>
      <c r="AN522">
        <v>0</v>
      </c>
      <c r="AO522">
        <v>0</v>
      </c>
      <c r="AP522">
        <v>0</v>
      </c>
    </row>
    <row r="523" spans="1:42">
      <c r="A523" s="95">
        <v>45014</v>
      </c>
      <c r="B523" s="63">
        <f t="shared" si="2"/>
        <v>2663</v>
      </c>
      <c r="AC523">
        <v>519</v>
      </c>
      <c r="AD523">
        <v>252</v>
      </c>
      <c r="AE523">
        <v>186</v>
      </c>
      <c r="AF523">
        <v>296</v>
      </c>
      <c r="AG523">
        <v>200</v>
      </c>
      <c r="AH523">
        <v>180</v>
      </c>
      <c r="AI523">
        <v>205</v>
      </c>
      <c r="AJ523">
        <v>285</v>
      </c>
      <c r="AK523">
        <v>270</v>
      </c>
      <c r="AL523">
        <v>270</v>
      </c>
      <c r="AM523">
        <v>0</v>
      </c>
      <c r="AN523">
        <v>0</v>
      </c>
      <c r="AO523">
        <v>0</v>
      </c>
      <c r="AP523">
        <v>0</v>
      </c>
    </row>
    <row r="524" spans="1:42">
      <c r="A524" s="95">
        <v>45015</v>
      </c>
      <c r="B524" s="63">
        <f t="shared" si="2"/>
        <v>2631</v>
      </c>
      <c r="AC524">
        <v>519</v>
      </c>
      <c r="AD524">
        <v>240</v>
      </c>
      <c r="AE524">
        <v>176</v>
      </c>
      <c r="AF524">
        <v>336</v>
      </c>
      <c r="AG524">
        <v>160</v>
      </c>
      <c r="AH524">
        <v>180</v>
      </c>
      <c r="AI524">
        <v>205</v>
      </c>
      <c r="AJ524">
        <v>290</v>
      </c>
      <c r="AK524">
        <v>270</v>
      </c>
      <c r="AL524">
        <v>255</v>
      </c>
      <c r="AM524">
        <v>0</v>
      </c>
      <c r="AN524">
        <v>0</v>
      </c>
      <c r="AO524">
        <v>0</v>
      </c>
      <c r="AP524">
        <v>0</v>
      </c>
    </row>
    <row r="525" spans="1:42">
      <c r="A525" s="95">
        <v>45016</v>
      </c>
      <c r="B525" s="63">
        <f t="shared" si="2"/>
        <v>2635</v>
      </c>
      <c r="AC525">
        <v>519</v>
      </c>
      <c r="AD525">
        <v>240</v>
      </c>
      <c r="AE525">
        <v>176</v>
      </c>
      <c r="AF525">
        <v>325</v>
      </c>
      <c r="AG525">
        <v>185</v>
      </c>
      <c r="AH525">
        <v>180</v>
      </c>
      <c r="AI525">
        <v>205</v>
      </c>
      <c r="AJ525">
        <v>280</v>
      </c>
      <c r="AK525">
        <v>270</v>
      </c>
      <c r="AL525">
        <v>255</v>
      </c>
      <c r="AM525">
        <v>0</v>
      </c>
      <c r="AN525">
        <v>0</v>
      </c>
      <c r="AO525">
        <v>0</v>
      </c>
      <c r="AP525">
        <v>0</v>
      </c>
    </row>
    <row r="526" spans="1:42">
      <c r="A526" s="95">
        <v>45019</v>
      </c>
      <c r="B526" s="63">
        <f t="shared" si="2"/>
        <v>2157</v>
      </c>
      <c r="AD526">
        <v>240</v>
      </c>
      <c r="AE526">
        <v>196</v>
      </c>
      <c r="AF526">
        <v>326</v>
      </c>
      <c r="AG526">
        <v>200</v>
      </c>
      <c r="AH526">
        <v>180</v>
      </c>
      <c r="AI526">
        <v>205</v>
      </c>
      <c r="AJ526">
        <v>280</v>
      </c>
      <c r="AK526">
        <v>270</v>
      </c>
      <c r="AL526">
        <v>260</v>
      </c>
      <c r="AM526">
        <v>0</v>
      </c>
      <c r="AN526">
        <v>0</v>
      </c>
      <c r="AO526">
        <v>0</v>
      </c>
      <c r="AP526">
        <v>0</v>
      </c>
    </row>
    <row r="527" spans="1:42">
      <c r="A527" s="95">
        <v>45020</v>
      </c>
      <c r="B527" s="63">
        <f t="shared" si="2"/>
        <v>2266</v>
      </c>
      <c r="AD527">
        <v>240</v>
      </c>
      <c r="AE527">
        <v>286</v>
      </c>
      <c r="AF527">
        <v>350</v>
      </c>
      <c r="AG527">
        <v>195</v>
      </c>
      <c r="AH527">
        <v>180</v>
      </c>
      <c r="AI527">
        <v>205</v>
      </c>
      <c r="AJ527">
        <v>280</v>
      </c>
      <c r="AK527">
        <v>270</v>
      </c>
      <c r="AL527">
        <v>260</v>
      </c>
      <c r="AM527">
        <v>0</v>
      </c>
      <c r="AN527">
        <v>0</v>
      </c>
      <c r="AO527">
        <v>0</v>
      </c>
      <c r="AP527">
        <v>0</v>
      </c>
    </row>
    <row r="528" spans="1:42">
      <c r="A528" s="95">
        <v>45021</v>
      </c>
      <c r="B528" s="63">
        <f t="shared" si="2"/>
        <v>2268</v>
      </c>
      <c r="AD528">
        <v>241</v>
      </c>
      <c r="AE528">
        <v>292</v>
      </c>
      <c r="AF528">
        <v>350</v>
      </c>
      <c r="AG528">
        <v>195</v>
      </c>
      <c r="AH528">
        <v>180</v>
      </c>
      <c r="AI528">
        <v>205</v>
      </c>
      <c r="AJ528">
        <v>275</v>
      </c>
      <c r="AK528">
        <v>270</v>
      </c>
      <c r="AL528">
        <v>260</v>
      </c>
      <c r="AM528">
        <v>0</v>
      </c>
      <c r="AN528">
        <v>0</v>
      </c>
      <c r="AO528">
        <v>0</v>
      </c>
      <c r="AP528">
        <v>0</v>
      </c>
    </row>
    <row r="529" spans="1:42">
      <c r="A529" s="95">
        <v>45022</v>
      </c>
      <c r="B529" s="63">
        <f t="shared" si="2"/>
        <v>2304</v>
      </c>
      <c r="AD529">
        <v>307</v>
      </c>
      <c r="AE529">
        <v>292</v>
      </c>
      <c r="AF529">
        <v>320</v>
      </c>
      <c r="AG529">
        <v>195</v>
      </c>
      <c r="AH529">
        <v>180</v>
      </c>
      <c r="AI529">
        <v>205</v>
      </c>
      <c r="AJ529">
        <v>275</v>
      </c>
      <c r="AK529">
        <v>270</v>
      </c>
      <c r="AL529">
        <v>260</v>
      </c>
      <c r="AM529">
        <v>0</v>
      </c>
      <c r="AN529">
        <v>0</v>
      </c>
      <c r="AO529">
        <v>0</v>
      </c>
      <c r="AP529">
        <v>0</v>
      </c>
    </row>
    <row r="530" spans="1:42">
      <c r="A530" s="95">
        <v>45026</v>
      </c>
      <c r="B530" s="63">
        <f t="shared" si="2"/>
        <v>2333</v>
      </c>
      <c r="AD530">
        <v>306</v>
      </c>
      <c r="AE530">
        <v>342</v>
      </c>
      <c r="AF530">
        <v>300</v>
      </c>
      <c r="AG530">
        <v>195</v>
      </c>
      <c r="AH530">
        <v>180</v>
      </c>
      <c r="AI530">
        <v>205</v>
      </c>
      <c r="AJ530">
        <v>275</v>
      </c>
      <c r="AK530">
        <v>270</v>
      </c>
      <c r="AL530">
        <v>260</v>
      </c>
      <c r="AM530">
        <v>0</v>
      </c>
      <c r="AN530">
        <v>0</v>
      </c>
      <c r="AO530">
        <v>0</v>
      </c>
      <c r="AP530">
        <v>0</v>
      </c>
    </row>
    <row r="531" spans="1:42">
      <c r="A531" s="95">
        <v>45027</v>
      </c>
      <c r="B531" s="63">
        <f t="shared" si="2"/>
        <v>2390</v>
      </c>
      <c r="AD531">
        <v>221</v>
      </c>
      <c r="AE531">
        <v>407</v>
      </c>
      <c r="AF531">
        <v>422</v>
      </c>
      <c r="AG531">
        <v>110</v>
      </c>
      <c r="AH531">
        <v>190</v>
      </c>
      <c r="AI531">
        <v>215</v>
      </c>
      <c r="AJ531">
        <v>285</v>
      </c>
      <c r="AK531">
        <v>280</v>
      </c>
      <c r="AL531">
        <v>260</v>
      </c>
      <c r="AM531">
        <v>0</v>
      </c>
      <c r="AN531">
        <v>0</v>
      </c>
      <c r="AO531">
        <v>0</v>
      </c>
      <c r="AP531">
        <v>0</v>
      </c>
    </row>
    <row r="532" spans="1:42">
      <c r="A532" s="95">
        <v>45028</v>
      </c>
      <c r="B532" s="63">
        <f t="shared" si="2"/>
        <v>2400</v>
      </c>
      <c r="AD532">
        <v>221</v>
      </c>
      <c r="AE532">
        <v>407</v>
      </c>
      <c r="AF532">
        <v>427</v>
      </c>
      <c r="AG532">
        <v>110</v>
      </c>
      <c r="AH532">
        <v>190</v>
      </c>
      <c r="AI532">
        <v>215</v>
      </c>
      <c r="AJ532">
        <v>285</v>
      </c>
      <c r="AK532">
        <v>280</v>
      </c>
      <c r="AL532">
        <v>265</v>
      </c>
      <c r="AM532">
        <v>0</v>
      </c>
      <c r="AN532">
        <v>0</v>
      </c>
      <c r="AO532">
        <v>0</v>
      </c>
      <c r="AP532">
        <v>0</v>
      </c>
    </row>
    <row r="533" spans="1:42">
      <c r="A533" s="95">
        <v>45029</v>
      </c>
      <c r="B533" s="63">
        <f t="shared" si="2"/>
        <v>2610</v>
      </c>
      <c r="AD533">
        <v>221</v>
      </c>
      <c r="AE533">
        <v>407</v>
      </c>
      <c r="AF533">
        <v>447</v>
      </c>
      <c r="AG533">
        <v>110</v>
      </c>
      <c r="AH533">
        <v>210</v>
      </c>
      <c r="AI533">
        <v>235</v>
      </c>
      <c r="AJ533">
        <v>305</v>
      </c>
      <c r="AK533">
        <v>300</v>
      </c>
      <c r="AL533">
        <v>265</v>
      </c>
      <c r="AM533">
        <v>40</v>
      </c>
      <c r="AN533">
        <v>40</v>
      </c>
      <c r="AO533">
        <v>30</v>
      </c>
      <c r="AP533">
        <v>0</v>
      </c>
    </row>
    <row r="534" spans="1:42">
      <c r="A534" s="95">
        <v>45030</v>
      </c>
      <c r="B534" s="63">
        <f t="shared" si="2"/>
        <v>2882</v>
      </c>
      <c r="AD534">
        <v>270</v>
      </c>
      <c r="AE534">
        <v>492</v>
      </c>
      <c r="AF534">
        <v>445</v>
      </c>
      <c r="AG534">
        <v>140</v>
      </c>
      <c r="AH534">
        <v>210</v>
      </c>
      <c r="AI534">
        <v>235</v>
      </c>
      <c r="AJ534">
        <v>330</v>
      </c>
      <c r="AK534">
        <v>325</v>
      </c>
      <c r="AL534">
        <v>265</v>
      </c>
      <c r="AM534">
        <v>60</v>
      </c>
      <c r="AN534">
        <v>60</v>
      </c>
      <c r="AO534">
        <v>50</v>
      </c>
      <c r="AP534">
        <v>0</v>
      </c>
    </row>
    <row r="535" spans="1:42">
      <c r="A535" s="95">
        <v>45033</v>
      </c>
      <c r="B535" s="63">
        <f t="shared" si="2"/>
        <v>2882</v>
      </c>
      <c r="AD535">
        <v>270</v>
      </c>
      <c r="AE535">
        <v>492</v>
      </c>
      <c r="AF535">
        <v>445</v>
      </c>
      <c r="AG535">
        <v>140</v>
      </c>
      <c r="AH535">
        <v>210</v>
      </c>
      <c r="AI535">
        <v>235</v>
      </c>
      <c r="AJ535">
        <v>330</v>
      </c>
      <c r="AK535">
        <v>325</v>
      </c>
      <c r="AL535">
        <v>265</v>
      </c>
      <c r="AM535">
        <v>60</v>
      </c>
      <c r="AN535">
        <v>60</v>
      </c>
      <c r="AO535">
        <v>50</v>
      </c>
      <c r="AP535">
        <v>0</v>
      </c>
    </row>
    <row r="536" spans="1:42">
      <c r="A536" s="95">
        <v>45034</v>
      </c>
      <c r="B536" s="63">
        <f t="shared" si="2"/>
        <v>3173</v>
      </c>
      <c r="AD536">
        <v>280</v>
      </c>
      <c r="AE536">
        <v>570</v>
      </c>
      <c r="AF536">
        <v>523</v>
      </c>
      <c r="AG536">
        <v>225</v>
      </c>
      <c r="AH536">
        <v>220</v>
      </c>
      <c r="AI536">
        <v>245</v>
      </c>
      <c r="AJ536">
        <v>340</v>
      </c>
      <c r="AK536">
        <v>335</v>
      </c>
      <c r="AL536">
        <v>265</v>
      </c>
      <c r="AM536">
        <v>60</v>
      </c>
      <c r="AN536">
        <v>60</v>
      </c>
      <c r="AO536">
        <v>50</v>
      </c>
      <c r="AP536">
        <v>0</v>
      </c>
    </row>
    <row r="537" spans="1:42">
      <c r="A537" s="95">
        <v>45035</v>
      </c>
      <c r="B537" s="63">
        <f t="shared" si="2"/>
        <v>3628</v>
      </c>
      <c r="AD537">
        <v>280</v>
      </c>
      <c r="AE537">
        <v>710</v>
      </c>
      <c r="AF537">
        <v>643</v>
      </c>
      <c r="AG537">
        <v>325</v>
      </c>
      <c r="AH537">
        <v>220</v>
      </c>
      <c r="AI537">
        <v>245</v>
      </c>
      <c r="AJ537">
        <v>340</v>
      </c>
      <c r="AK537">
        <v>360</v>
      </c>
      <c r="AL537">
        <v>255</v>
      </c>
      <c r="AM537">
        <v>90</v>
      </c>
      <c r="AN537">
        <v>90</v>
      </c>
      <c r="AO537">
        <v>70</v>
      </c>
      <c r="AP537">
        <v>0</v>
      </c>
    </row>
    <row r="538" spans="1:42">
      <c r="A538" s="95">
        <v>45036</v>
      </c>
      <c r="B538" s="63">
        <f t="shared" si="2"/>
        <v>3628</v>
      </c>
      <c r="AD538" s="189">
        <v>280</v>
      </c>
      <c r="AE538" s="189">
        <v>710</v>
      </c>
      <c r="AF538" s="189">
        <v>643</v>
      </c>
      <c r="AG538" s="189">
        <v>325</v>
      </c>
      <c r="AH538" s="189">
        <v>220</v>
      </c>
      <c r="AI538" s="189">
        <v>245</v>
      </c>
      <c r="AJ538" s="189">
        <v>340</v>
      </c>
      <c r="AK538" s="189">
        <v>360</v>
      </c>
      <c r="AL538" s="189">
        <v>255</v>
      </c>
      <c r="AM538" s="189">
        <v>90</v>
      </c>
      <c r="AN538" s="189">
        <v>90</v>
      </c>
      <c r="AO538" s="189">
        <v>70</v>
      </c>
      <c r="AP538" s="189">
        <v>0</v>
      </c>
    </row>
    <row r="539" spans="1:42">
      <c r="A539" s="103">
        <v>45037</v>
      </c>
      <c r="B539" s="63">
        <f t="shared" si="2"/>
        <v>3628</v>
      </c>
      <c r="AD539">
        <v>280</v>
      </c>
      <c r="AE539">
        <v>710</v>
      </c>
      <c r="AF539">
        <v>643</v>
      </c>
      <c r="AG539">
        <v>325</v>
      </c>
      <c r="AH539">
        <v>220</v>
      </c>
      <c r="AI539">
        <v>245</v>
      </c>
      <c r="AJ539">
        <v>340</v>
      </c>
      <c r="AK539">
        <v>360</v>
      </c>
      <c r="AL539">
        <v>255</v>
      </c>
      <c r="AM539">
        <v>90</v>
      </c>
      <c r="AN539">
        <v>90</v>
      </c>
      <c r="AO539">
        <v>70</v>
      </c>
      <c r="AP539">
        <v>0</v>
      </c>
    </row>
    <row r="540" spans="1:42">
      <c r="A540" s="95">
        <v>45040</v>
      </c>
      <c r="B540" s="63">
        <f t="shared" si="2"/>
        <v>3444</v>
      </c>
      <c r="AD540">
        <v>191</v>
      </c>
      <c r="AE540">
        <v>710</v>
      </c>
      <c r="AF540">
        <v>643</v>
      </c>
      <c r="AG540">
        <v>325</v>
      </c>
      <c r="AH540">
        <v>230</v>
      </c>
      <c r="AI540">
        <v>265</v>
      </c>
      <c r="AJ540">
        <v>300</v>
      </c>
      <c r="AK540">
        <v>315</v>
      </c>
      <c r="AL540">
        <v>255</v>
      </c>
      <c r="AM540">
        <v>70</v>
      </c>
      <c r="AN540">
        <v>70</v>
      </c>
      <c r="AO540">
        <v>70</v>
      </c>
      <c r="AP540">
        <v>0</v>
      </c>
    </row>
    <row r="541" spans="1:42">
      <c r="A541" s="95">
        <v>45041</v>
      </c>
      <c r="B541" s="63">
        <f t="shared" si="2"/>
        <v>3473</v>
      </c>
      <c r="AD541">
        <v>191</v>
      </c>
      <c r="AE541">
        <v>710</v>
      </c>
      <c r="AF541">
        <v>642</v>
      </c>
      <c r="AG541">
        <v>335</v>
      </c>
      <c r="AH541">
        <v>250</v>
      </c>
      <c r="AI541">
        <v>265</v>
      </c>
      <c r="AJ541">
        <v>300</v>
      </c>
      <c r="AK541">
        <v>315</v>
      </c>
      <c r="AL541">
        <v>255</v>
      </c>
      <c r="AM541">
        <v>70</v>
      </c>
      <c r="AN541">
        <v>70</v>
      </c>
      <c r="AO541">
        <v>70</v>
      </c>
      <c r="AP541">
        <v>0</v>
      </c>
    </row>
    <row r="542" spans="1:42">
      <c r="A542" s="95">
        <v>45042</v>
      </c>
      <c r="B542" s="63">
        <f t="shared" si="2"/>
        <v>3668</v>
      </c>
      <c r="AD542">
        <v>191</v>
      </c>
      <c r="AE542">
        <v>710</v>
      </c>
      <c r="AF542">
        <v>642</v>
      </c>
      <c r="AG542">
        <v>346</v>
      </c>
      <c r="AH542">
        <v>307</v>
      </c>
      <c r="AI542">
        <v>310</v>
      </c>
      <c r="AJ542">
        <v>300</v>
      </c>
      <c r="AK542">
        <v>372</v>
      </c>
      <c r="AL542">
        <v>280</v>
      </c>
      <c r="AM542">
        <v>70</v>
      </c>
      <c r="AN542">
        <v>70</v>
      </c>
      <c r="AO542">
        <v>70</v>
      </c>
      <c r="AP542">
        <v>0</v>
      </c>
    </row>
    <row r="543" spans="1:42">
      <c r="A543" s="95">
        <v>45043</v>
      </c>
      <c r="B543" s="63">
        <f t="shared" si="2"/>
        <v>3752</v>
      </c>
      <c r="AD543">
        <v>191</v>
      </c>
      <c r="AE543">
        <v>715</v>
      </c>
      <c r="AF543">
        <v>666</v>
      </c>
      <c r="AG543">
        <v>370</v>
      </c>
      <c r="AH543">
        <v>317</v>
      </c>
      <c r="AI543">
        <v>331</v>
      </c>
      <c r="AJ543">
        <v>300</v>
      </c>
      <c r="AK543">
        <v>372</v>
      </c>
      <c r="AL543">
        <v>280</v>
      </c>
      <c r="AM543">
        <v>70</v>
      </c>
      <c r="AN543">
        <v>70</v>
      </c>
      <c r="AO543">
        <v>70</v>
      </c>
      <c r="AP543">
        <v>0</v>
      </c>
    </row>
    <row r="544" spans="1:42">
      <c r="A544" s="95">
        <v>45044</v>
      </c>
      <c r="B544" s="63">
        <f t="shared" si="2"/>
        <v>3752</v>
      </c>
      <c r="AD544">
        <v>191</v>
      </c>
      <c r="AE544">
        <v>715</v>
      </c>
      <c r="AF544">
        <v>666</v>
      </c>
      <c r="AG544">
        <v>370</v>
      </c>
      <c r="AH544">
        <v>317</v>
      </c>
      <c r="AI544">
        <v>331</v>
      </c>
      <c r="AJ544">
        <v>300</v>
      </c>
      <c r="AK544">
        <v>372</v>
      </c>
      <c r="AL544">
        <v>280</v>
      </c>
      <c r="AM544">
        <v>70</v>
      </c>
      <c r="AN544">
        <v>70</v>
      </c>
      <c r="AO544">
        <v>70</v>
      </c>
      <c r="AP544">
        <v>0</v>
      </c>
    </row>
    <row r="545" spans="1:42">
      <c r="A545" s="103">
        <v>45047</v>
      </c>
      <c r="B545" s="63">
        <f t="shared" si="2"/>
        <v>3752</v>
      </c>
      <c r="AD545" s="189">
        <v>191</v>
      </c>
      <c r="AE545" s="189">
        <v>715</v>
      </c>
      <c r="AF545" s="189">
        <v>666</v>
      </c>
      <c r="AG545" s="189">
        <v>370</v>
      </c>
      <c r="AH545" s="189">
        <v>317</v>
      </c>
      <c r="AI545" s="189">
        <v>331</v>
      </c>
      <c r="AJ545" s="189">
        <v>300</v>
      </c>
      <c r="AK545" s="189">
        <v>372</v>
      </c>
      <c r="AL545" s="189">
        <v>280</v>
      </c>
      <c r="AM545" s="189">
        <v>70</v>
      </c>
      <c r="AN545" s="189">
        <v>70</v>
      </c>
      <c r="AO545" s="189">
        <v>70</v>
      </c>
      <c r="AP545" s="189">
        <v>0</v>
      </c>
    </row>
    <row r="546" spans="1:42">
      <c r="A546" s="95">
        <v>45048</v>
      </c>
      <c r="B546" s="63">
        <f t="shared" si="2"/>
        <v>3719</v>
      </c>
      <c r="AE546">
        <v>745</v>
      </c>
      <c r="AF546">
        <v>666</v>
      </c>
      <c r="AG546">
        <v>375</v>
      </c>
      <c r="AH546">
        <v>341</v>
      </c>
      <c r="AI546">
        <v>341</v>
      </c>
      <c r="AJ546">
        <v>300</v>
      </c>
      <c r="AK546">
        <v>372</v>
      </c>
      <c r="AL546">
        <v>300</v>
      </c>
      <c r="AM546">
        <v>113</v>
      </c>
      <c r="AN546">
        <v>83</v>
      </c>
      <c r="AO546">
        <v>83</v>
      </c>
      <c r="AP546">
        <v>0</v>
      </c>
    </row>
    <row r="547" spans="1:42">
      <c r="A547" s="95">
        <v>45049</v>
      </c>
      <c r="B547" s="63">
        <f t="shared" si="2"/>
        <v>3823</v>
      </c>
      <c r="AE547">
        <v>745</v>
      </c>
      <c r="AF547">
        <v>660</v>
      </c>
      <c r="AG547">
        <v>375</v>
      </c>
      <c r="AH547">
        <v>341</v>
      </c>
      <c r="AI547">
        <v>341</v>
      </c>
      <c r="AJ547">
        <v>300</v>
      </c>
      <c r="AK547">
        <v>427</v>
      </c>
      <c r="AL547">
        <v>355</v>
      </c>
      <c r="AM547">
        <v>113</v>
      </c>
      <c r="AN547">
        <v>83</v>
      </c>
      <c r="AO547">
        <v>83</v>
      </c>
      <c r="AP547">
        <v>0</v>
      </c>
    </row>
    <row r="548" spans="1:42">
      <c r="A548" s="95">
        <v>45050</v>
      </c>
      <c r="B548" s="63">
        <f t="shared" si="2"/>
        <v>3986</v>
      </c>
      <c r="AE548">
        <v>760</v>
      </c>
      <c r="AF548">
        <v>630</v>
      </c>
      <c r="AG548">
        <v>375</v>
      </c>
      <c r="AH548">
        <v>424</v>
      </c>
      <c r="AI548">
        <v>436</v>
      </c>
      <c r="AJ548">
        <v>300</v>
      </c>
      <c r="AK548">
        <v>427</v>
      </c>
      <c r="AL548">
        <v>355</v>
      </c>
      <c r="AM548">
        <v>113</v>
      </c>
      <c r="AN548">
        <v>83</v>
      </c>
      <c r="AO548">
        <v>83</v>
      </c>
      <c r="AP548">
        <v>0</v>
      </c>
    </row>
    <row r="549" spans="1:42">
      <c r="A549" s="95">
        <v>45051</v>
      </c>
      <c r="B549" s="63">
        <f>SUM(Z549:AP549)</f>
        <v>3986</v>
      </c>
      <c r="AE549">
        <v>760</v>
      </c>
      <c r="AF549">
        <v>630</v>
      </c>
      <c r="AG549">
        <v>375</v>
      </c>
      <c r="AH549">
        <v>424</v>
      </c>
      <c r="AI549">
        <v>436</v>
      </c>
      <c r="AJ549">
        <v>300</v>
      </c>
      <c r="AK549">
        <v>427</v>
      </c>
      <c r="AL549">
        <v>355</v>
      </c>
      <c r="AM549">
        <v>113</v>
      </c>
      <c r="AN549">
        <v>83</v>
      </c>
      <c r="AO549">
        <v>83</v>
      </c>
      <c r="AP549">
        <v>0</v>
      </c>
    </row>
    <row r="550" spans="1:42">
      <c r="A550" s="95">
        <v>45054</v>
      </c>
      <c r="B550" s="63">
        <f t="shared" ref="B550:B580" si="3">SUM(Z550:AP550)</f>
        <v>3998</v>
      </c>
      <c r="AE550">
        <v>762</v>
      </c>
      <c r="AF550">
        <v>600</v>
      </c>
      <c r="AG550">
        <v>375</v>
      </c>
      <c r="AH550">
        <v>414</v>
      </c>
      <c r="AI550">
        <v>476</v>
      </c>
      <c r="AJ550">
        <v>300</v>
      </c>
      <c r="AK550">
        <v>427</v>
      </c>
      <c r="AL550">
        <v>365</v>
      </c>
      <c r="AM550">
        <v>113</v>
      </c>
      <c r="AN550">
        <v>83</v>
      </c>
      <c r="AO550">
        <v>83</v>
      </c>
      <c r="AP550">
        <v>0</v>
      </c>
    </row>
    <row r="551" spans="1:42">
      <c r="A551" s="95">
        <v>45055</v>
      </c>
      <c r="B551" s="63">
        <f t="shared" si="3"/>
        <v>3998</v>
      </c>
      <c r="AE551">
        <v>755</v>
      </c>
      <c r="AF551">
        <v>600</v>
      </c>
      <c r="AG551">
        <v>370</v>
      </c>
      <c r="AH551">
        <v>421</v>
      </c>
      <c r="AI551">
        <v>481</v>
      </c>
      <c r="AJ551">
        <v>300</v>
      </c>
      <c r="AK551">
        <v>427</v>
      </c>
      <c r="AL551">
        <v>365</v>
      </c>
      <c r="AM551">
        <v>113</v>
      </c>
      <c r="AN551">
        <v>83</v>
      </c>
      <c r="AO551">
        <v>83</v>
      </c>
      <c r="AP551">
        <v>0</v>
      </c>
    </row>
    <row r="552" spans="1:42">
      <c r="A552" s="95">
        <v>45056</v>
      </c>
      <c r="B552" s="63">
        <f t="shared" si="3"/>
        <v>3997</v>
      </c>
      <c r="AE552">
        <v>757</v>
      </c>
      <c r="AF552">
        <v>580</v>
      </c>
      <c r="AG552">
        <v>370</v>
      </c>
      <c r="AH552">
        <v>421</v>
      </c>
      <c r="AI552">
        <v>498</v>
      </c>
      <c r="AJ552">
        <v>300</v>
      </c>
      <c r="AK552">
        <v>427</v>
      </c>
      <c r="AL552">
        <v>365</v>
      </c>
      <c r="AM552">
        <v>113</v>
      </c>
      <c r="AN552">
        <v>83</v>
      </c>
      <c r="AO552">
        <v>83</v>
      </c>
      <c r="AP552">
        <v>0</v>
      </c>
    </row>
    <row r="553" spans="1:42">
      <c r="A553" s="95">
        <v>45057</v>
      </c>
      <c r="B553" s="63">
        <f t="shared" si="3"/>
        <v>4020</v>
      </c>
      <c r="AE553">
        <v>772</v>
      </c>
      <c r="AF553">
        <v>559</v>
      </c>
      <c r="AG553">
        <v>368</v>
      </c>
      <c r="AH553">
        <v>421</v>
      </c>
      <c r="AI553">
        <v>539</v>
      </c>
      <c r="AJ553">
        <v>300</v>
      </c>
      <c r="AK553">
        <v>417</v>
      </c>
      <c r="AL553">
        <v>365</v>
      </c>
      <c r="AM553">
        <v>113</v>
      </c>
      <c r="AN553">
        <v>83</v>
      </c>
      <c r="AO553">
        <v>83</v>
      </c>
      <c r="AP553">
        <v>0</v>
      </c>
    </row>
    <row r="554" spans="1:42">
      <c r="A554" s="95">
        <v>45058</v>
      </c>
      <c r="B554" s="63">
        <f t="shared" si="3"/>
        <v>4044</v>
      </c>
      <c r="AE554">
        <v>772</v>
      </c>
      <c r="AF554">
        <v>538</v>
      </c>
      <c r="AG554">
        <v>369</v>
      </c>
      <c r="AH554">
        <v>446</v>
      </c>
      <c r="AI554">
        <v>545</v>
      </c>
      <c r="AJ554">
        <v>300</v>
      </c>
      <c r="AK554">
        <v>435</v>
      </c>
      <c r="AL554">
        <v>360</v>
      </c>
      <c r="AM554">
        <v>113</v>
      </c>
      <c r="AN554">
        <v>83</v>
      </c>
      <c r="AO554">
        <v>83</v>
      </c>
      <c r="AP554">
        <v>0</v>
      </c>
    </row>
    <row r="555" spans="1:42">
      <c r="A555" s="95">
        <v>45061</v>
      </c>
      <c r="B555" s="63">
        <f t="shared" si="3"/>
        <v>4134</v>
      </c>
      <c r="AE555">
        <v>772</v>
      </c>
      <c r="AF555">
        <v>538</v>
      </c>
      <c r="AG555">
        <v>369</v>
      </c>
      <c r="AH555">
        <v>446</v>
      </c>
      <c r="AI555">
        <v>545</v>
      </c>
      <c r="AJ555">
        <v>300</v>
      </c>
      <c r="AK555">
        <v>435</v>
      </c>
      <c r="AL555">
        <v>360</v>
      </c>
      <c r="AM555">
        <v>143</v>
      </c>
      <c r="AN555">
        <v>113</v>
      </c>
      <c r="AO555">
        <v>113</v>
      </c>
      <c r="AP555">
        <v>0</v>
      </c>
    </row>
    <row r="556" spans="1:42">
      <c r="A556" s="95">
        <v>45062</v>
      </c>
      <c r="B556" s="63">
        <f t="shared" si="3"/>
        <v>4134</v>
      </c>
      <c r="AE556">
        <v>772</v>
      </c>
      <c r="AF556">
        <v>538</v>
      </c>
      <c r="AG556">
        <v>369</v>
      </c>
      <c r="AH556">
        <v>446</v>
      </c>
      <c r="AI556">
        <v>545</v>
      </c>
      <c r="AJ556">
        <v>300</v>
      </c>
      <c r="AK556">
        <v>435</v>
      </c>
      <c r="AL556">
        <v>360</v>
      </c>
      <c r="AM556">
        <v>143</v>
      </c>
      <c r="AN556">
        <v>113</v>
      </c>
      <c r="AO556">
        <v>113</v>
      </c>
      <c r="AP556">
        <v>0</v>
      </c>
    </row>
    <row r="557" spans="1:42">
      <c r="A557" s="95">
        <v>45063</v>
      </c>
      <c r="B557" s="63">
        <f t="shared" si="3"/>
        <v>4167</v>
      </c>
      <c r="AE557">
        <v>774</v>
      </c>
      <c r="AF557">
        <v>540</v>
      </c>
      <c r="AG557">
        <v>379</v>
      </c>
      <c r="AH557">
        <v>446</v>
      </c>
      <c r="AI557">
        <v>536</v>
      </c>
      <c r="AJ557">
        <v>300</v>
      </c>
      <c r="AK557">
        <v>435</v>
      </c>
      <c r="AL557">
        <v>388</v>
      </c>
      <c r="AM557">
        <v>143</v>
      </c>
      <c r="AN557">
        <v>113</v>
      </c>
      <c r="AO557">
        <v>113</v>
      </c>
      <c r="AP557">
        <v>0</v>
      </c>
    </row>
    <row r="558" spans="1:42">
      <c r="A558" s="95">
        <v>45064</v>
      </c>
      <c r="B558" s="63">
        <f t="shared" si="3"/>
        <v>4162</v>
      </c>
      <c r="AE558">
        <v>777</v>
      </c>
      <c r="AF558">
        <v>520</v>
      </c>
      <c r="AG558">
        <v>379</v>
      </c>
      <c r="AH558">
        <v>446</v>
      </c>
      <c r="AI558">
        <v>548</v>
      </c>
      <c r="AJ558">
        <v>300</v>
      </c>
      <c r="AK558">
        <v>435</v>
      </c>
      <c r="AL558">
        <v>388</v>
      </c>
      <c r="AM558">
        <v>143</v>
      </c>
      <c r="AN558">
        <v>113</v>
      </c>
      <c r="AO558">
        <v>113</v>
      </c>
      <c r="AP558">
        <v>0</v>
      </c>
    </row>
    <row r="559" spans="1:42">
      <c r="A559" s="95">
        <v>45065</v>
      </c>
      <c r="B559" s="63">
        <f t="shared" si="3"/>
        <v>4231</v>
      </c>
      <c r="AE559">
        <v>777</v>
      </c>
      <c r="AF559">
        <v>580</v>
      </c>
      <c r="AG559">
        <v>379</v>
      </c>
      <c r="AH559">
        <v>446</v>
      </c>
      <c r="AI559">
        <v>557</v>
      </c>
      <c r="AJ559">
        <v>300</v>
      </c>
      <c r="AK559">
        <v>435</v>
      </c>
      <c r="AL559">
        <v>388</v>
      </c>
      <c r="AM559">
        <v>143</v>
      </c>
      <c r="AN559">
        <v>113</v>
      </c>
      <c r="AO559">
        <v>113</v>
      </c>
      <c r="AP559">
        <v>0</v>
      </c>
    </row>
    <row r="560" spans="1:42">
      <c r="A560" s="95">
        <v>45068</v>
      </c>
      <c r="B560" s="63">
        <f t="shared" si="3"/>
        <v>4268</v>
      </c>
      <c r="AE560">
        <v>764</v>
      </c>
      <c r="AF560">
        <v>580</v>
      </c>
      <c r="AG560">
        <v>379</v>
      </c>
      <c r="AH560">
        <v>446</v>
      </c>
      <c r="AI560">
        <v>557</v>
      </c>
      <c r="AJ560">
        <v>310</v>
      </c>
      <c r="AK560">
        <v>435</v>
      </c>
      <c r="AL560">
        <v>398</v>
      </c>
      <c r="AM560">
        <v>153</v>
      </c>
      <c r="AN560">
        <v>123</v>
      </c>
      <c r="AO560">
        <v>123</v>
      </c>
      <c r="AP560">
        <v>0</v>
      </c>
    </row>
    <row r="561" spans="1:43">
      <c r="A561" s="95">
        <v>45069</v>
      </c>
      <c r="B561" s="63">
        <f t="shared" si="3"/>
        <v>4269</v>
      </c>
      <c r="AE561">
        <v>764</v>
      </c>
      <c r="AF561">
        <v>580</v>
      </c>
      <c r="AG561">
        <v>379</v>
      </c>
      <c r="AH561">
        <v>447</v>
      </c>
      <c r="AI561">
        <v>557</v>
      </c>
      <c r="AJ561">
        <v>310</v>
      </c>
      <c r="AK561">
        <v>435</v>
      </c>
      <c r="AL561">
        <v>398</v>
      </c>
      <c r="AM561">
        <v>153</v>
      </c>
      <c r="AN561">
        <v>123</v>
      </c>
      <c r="AO561">
        <v>123</v>
      </c>
      <c r="AP561">
        <v>0</v>
      </c>
    </row>
    <row r="562" spans="1:43">
      <c r="A562" s="95">
        <v>45070</v>
      </c>
      <c r="B562" s="63">
        <f t="shared" si="3"/>
        <v>4345</v>
      </c>
      <c r="AE562">
        <v>764</v>
      </c>
      <c r="AF562">
        <v>578</v>
      </c>
      <c r="AG562">
        <v>389</v>
      </c>
      <c r="AH562">
        <v>453</v>
      </c>
      <c r="AI562">
        <v>558</v>
      </c>
      <c r="AJ562">
        <v>311</v>
      </c>
      <c r="AK562">
        <v>435</v>
      </c>
      <c r="AL562">
        <v>398</v>
      </c>
      <c r="AM562">
        <v>173</v>
      </c>
      <c r="AN562">
        <v>143</v>
      </c>
      <c r="AO562">
        <v>143</v>
      </c>
      <c r="AP562">
        <v>0</v>
      </c>
    </row>
    <row r="563" spans="1:43">
      <c r="A563" s="95">
        <v>45071</v>
      </c>
      <c r="B563" s="63">
        <f t="shared" si="3"/>
        <v>4335</v>
      </c>
      <c r="AE563">
        <v>764</v>
      </c>
      <c r="AF563">
        <v>581</v>
      </c>
      <c r="AG563">
        <v>389</v>
      </c>
      <c r="AH563">
        <v>448</v>
      </c>
      <c r="AI563">
        <v>550</v>
      </c>
      <c r="AJ563">
        <v>311</v>
      </c>
      <c r="AK563">
        <v>435</v>
      </c>
      <c r="AL563">
        <v>398</v>
      </c>
      <c r="AM563">
        <v>173</v>
      </c>
      <c r="AN563">
        <v>143</v>
      </c>
      <c r="AO563">
        <v>143</v>
      </c>
      <c r="AP563">
        <v>0</v>
      </c>
    </row>
    <row r="564" spans="1:43">
      <c r="A564" s="95">
        <v>45072</v>
      </c>
      <c r="B564" s="63">
        <f t="shared" si="3"/>
        <v>4305</v>
      </c>
      <c r="AE564">
        <v>764</v>
      </c>
      <c r="AF564">
        <v>581</v>
      </c>
      <c r="AG564">
        <v>359</v>
      </c>
      <c r="AH564">
        <v>448</v>
      </c>
      <c r="AI564">
        <v>550</v>
      </c>
      <c r="AJ564">
        <v>311</v>
      </c>
      <c r="AK564">
        <v>435</v>
      </c>
      <c r="AL564">
        <v>398</v>
      </c>
      <c r="AM564">
        <v>173</v>
      </c>
      <c r="AN564">
        <v>143</v>
      </c>
      <c r="AO564">
        <v>143</v>
      </c>
      <c r="AP564">
        <v>0</v>
      </c>
    </row>
    <row r="565" spans="1:43">
      <c r="A565" s="95">
        <v>45075</v>
      </c>
      <c r="B565" s="63">
        <f t="shared" si="3"/>
        <v>4303</v>
      </c>
      <c r="AE565">
        <v>764</v>
      </c>
      <c r="AF565">
        <v>581</v>
      </c>
      <c r="AG565">
        <v>359</v>
      </c>
      <c r="AH565">
        <v>446</v>
      </c>
      <c r="AI565">
        <v>550</v>
      </c>
      <c r="AJ565">
        <v>311</v>
      </c>
      <c r="AK565">
        <v>435</v>
      </c>
      <c r="AL565">
        <v>398</v>
      </c>
      <c r="AM565">
        <v>173</v>
      </c>
      <c r="AN565">
        <v>143</v>
      </c>
      <c r="AO565">
        <v>143</v>
      </c>
      <c r="AP565">
        <v>0</v>
      </c>
    </row>
    <row r="566" spans="1:43">
      <c r="A566" s="95">
        <v>45076</v>
      </c>
      <c r="B566" s="63">
        <f t="shared" si="3"/>
        <v>4602</v>
      </c>
      <c r="AE566">
        <v>764</v>
      </c>
      <c r="AF566">
        <v>689</v>
      </c>
      <c r="AG566">
        <v>515</v>
      </c>
      <c r="AH566">
        <v>416</v>
      </c>
      <c r="AI566">
        <v>547</v>
      </c>
      <c r="AJ566">
        <v>311</v>
      </c>
      <c r="AK566">
        <v>439</v>
      </c>
      <c r="AL566">
        <v>414</v>
      </c>
      <c r="AM566">
        <v>189</v>
      </c>
      <c r="AN566">
        <v>159</v>
      </c>
      <c r="AO566">
        <v>159</v>
      </c>
      <c r="AP566">
        <v>0</v>
      </c>
    </row>
    <row r="567" spans="1:43">
      <c r="A567" s="95">
        <v>45077</v>
      </c>
      <c r="B567" s="63">
        <f t="shared" si="3"/>
        <v>4602</v>
      </c>
      <c r="AE567">
        <v>764</v>
      </c>
      <c r="AF567">
        <v>689</v>
      </c>
      <c r="AG567">
        <v>515</v>
      </c>
      <c r="AH567">
        <v>416</v>
      </c>
      <c r="AI567">
        <v>547</v>
      </c>
      <c r="AJ567">
        <v>311</v>
      </c>
      <c r="AK567">
        <v>439</v>
      </c>
      <c r="AL567">
        <v>414</v>
      </c>
      <c r="AM567">
        <v>189</v>
      </c>
      <c r="AN567">
        <v>159</v>
      </c>
      <c r="AO567">
        <v>159</v>
      </c>
      <c r="AP567">
        <v>0</v>
      </c>
      <c r="AQ567">
        <v>0</v>
      </c>
    </row>
    <row r="568" spans="1:43">
      <c r="A568" s="95">
        <v>45078</v>
      </c>
      <c r="B568" s="63">
        <f t="shared" si="3"/>
        <v>3838</v>
      </c>
      <c r="AF568">
        <v>689</v>
      </c>
      <c r="AG568">
        <v>515</v>
      </c>
      <c r="AH568">
        <v>416</v>
      </c>
      <c r="AI568">
        <v>547</v>
      </c>
      <c r="AJ568">
        <v>311</v>
      </c>
      <c r="AK568">
        <v>439</v>
      </c>
      <c r="AL568">
        <v>414</v>
      </c>
      <c r="AM568">
        <v>189</v>
      </c>
      <c r="AN568">
        <v>159</v>
      </c>
      <c r="AO568">
        <v>159</v>
      </c>
      <c r="AP568">
        <v>0</v>
      </c>
      <c r="AQ568">
        <v>0</v>
      </c>
    </row>
    <row r="569" spans="1:43">
      <c r="A569" s="95">
        <v>45079</v>
      </c>
      <c r="B569" s="63">
        <f t="shared" si="3"/>
        <v>3918</v>
      </c>
      <c r="AF569">
        <v>704</v>
      </c>
      <c r="AG569">
        <v>580</v>
      </c>
      <c r="AH569">
        <v>416</v>
      </c>
      <c r="AI569">
        <v>547</v>
      </c>
      <c r="AJ569">
        <v>311</v>
      </c>
      <c r="AK569">
        <v>439</v>
      </c>
      <c r="AL569">
        <v>414</v>
      </c>
      <c r="AM569">
        <v>189</v>
      </c>
      <c r="AN569">
        <v>159</v>
      </c>
      <c r="AO569">
        <v>159</v>
      </c>
      <c r="AP569">
        <v>0</v>
      </c>
      <c r="AQ569">
        <v>0</v>
      </c>
    </row>
    <row r="570" spans="1:43">
      <c r="A570" s="95">
        <v>45082</v>
      </c>
      <c r="B570" s="63">
        <f t="shared" si="3"/>
        <v>4024</v>
      </c>
      <c r="AF570">
        <v>702</v>
      </c>
      <c r="AG570">
        <v>630</v>
      </c>
      <c r="AH570">
        <v>424</v>
      </c>
      <c r="AI570">
        <v>547</v>
      </c>
      <c r="AJ570">
        <v>311</v>
      </c>
      <c r="AK570">
        <v>439</v>
      </c>
      <c r="AL570">
        <v>389</v>
      </c>
      <c r="AM570">
        <v>214</v>
      </c>
      <c r="AN570">
        <v>184</v>
      </c>
      <c r="AO570">
        <v>184</v>
      </c>
      <c r="AP570">
        <v>0</v>
      </c>
      <c r="AQ570">
        <v>0</v>
      </c>
    </row>
    <row r="571" spans="1:43">
      <c r="A571" s="95">
        <v>45083</v>
      </c>
      <c r="B571" s="63">
        <f t="shared" si="3"/>
        <v>3998</v>
      </c>
      <c r="AF571">
        <v>702</v>
      </c>
      <c r="AG571">
        <v>628</v>
      </c>
      <c r="AH571">
        <v>400</v>
      </c>
      <c r="AI571">
        <v>547</v>
      </c>
      <c r="AJ571">
        <v>311</v>
      </c>
      <c r="AK571">
        <v>439</v>
      </c>
      <c r="AL571">
        <v>389</v>
      </c>
      <c r="AM571">
        <v>214</v>
      </c>
      <c r="AN571">
        <v>184</v>
      </c>
      <c r="AO571">
        <v>184</v>
      </c>
      <c r="AP571">
        <v>0</v>
      </c>
      <c r="AQ571">
        <v>0</v>
      </c>
    </row>
    <row r="572" spans="1:43">
      <c r="A572" s="95">
        <v>45084</v>
      </c>
      <c r="B572" s="63">
        <f t="shared" si="3"/>
        <v>3998</v>
      </c>
      <c r="AF572">
        <v>702</v>
      </c>
      <c r="AG572">
        <v>628</v>
      </c>
      <c r="AH572">
        <v>400</v>
      </c>
      <c r="AI572">
        <v>547</v>
      </c>
      <c r="AJ572">
        <v>311</v>
      </c>
      <c r="AK572">
        <v>439</v>
      </c>
      <c r="AL572">
        <v>389</v>
      </c>
      <c r="AM572">
        <v>214</v>
      </c>
      <c r="AN572">
        <v>184</v>
      </c>
      <c r="AO572">
        <v>184</v>
      </c>
      <c r="AP572">
        <v>0</v>
      </c>
      <c r="AQ572">
        <v>0</v>
      </c>
    </row>
    <row r="573" spans="1:43">
      <c r="A573" s="95">
        <v>45085</v>
      </c>
      <c r="B573" s="63">
        <f t="shared" si="3"/>
        <v>3998</v>
      </c>
      <c r="AF573" s="189">
        <v>702</v>
      </c>
      <c r="AG573" s="189">
        <v>628</v>
      </c>
      <c r="AH573" s="189">
        <v>400</v>
      </c>
      <c r="AI573" s="189">
        <v>547</v>
      </c>
      <c r="AJ573" s="189">
        <v>311</v>
      </c>
      <c r="AK573" s="189">
        <v>439</v>
      </c>
      <c r="AL573" s="189">
        <v>389</v>
      </c>
      <c r="AM573" s="189">
        <v>214</v>
      </c>
      <c r="AN573" s="189">
        <v>184</v>
      </c>
      <c r="AO573" s="189">
        <v>184</v>
      </c>
      <c r="AP573" s="189">
        <v>0</v>
      </c>
      <c r="AQ573" s="189">
        <v>0</v>
      </c>
    </row>
    <row r="574" spans="1:43">
      <c r="A574" s="95">
        <v>45086</v>
      </c>
      <c r="B574" s="63">
        <f t="shared" si="3"/>
        <v>3998</v>
      </c>
      <c r="AF574">
        <v>702</v>
      </c>
      <c r="AG574">
        <v>628</v>
      </c>
      <c r="AH574">
        <v>400</v>
      </c>
      <c r="AI574">
        <v>547</v>
      </c>
      <c r="AJ574">
        <v>311</v>
      </c>
      <c r="AK574">
        <v>439</v>
      </c>
      <c r="AL574">
        <v>389</v>
      </c>
      <c r="AM574">
        <v>214</v>
      </c>
      <c r="AN574">
        <v>184</v>
      </c>
      <c r="AO574">
        <v>184</v>
      </c>
      <c r="AP574">
        <v>0</v>
      </c>
      <c r="AQ574">
        <v>0</v>
      </c>
    </row>
    <row r="575" spans="1:43">
      <c r="A575" s="95">
        <v>45089</v>
      </c>
      <c r="B575" s="63">
        <f t="shared" si="3"/>
        <v>3900</v>
      </c>
      <c r="AF575">
        <v>663</v>
      </c>
      <c r="AG575">
        <v>628</v>
      </c>
      <c r="AH575">
        <v>400</v>
      </c>
      <c r="AI575">
        <v>528</v>
      </c>
      <c r="AJ575">
        <v>286</v>
      </c>
      <c r="AK575">
        <v>414</v>
      </c>
      <c r="AL575">
        <v>399</v>
      </c>
      <c r="AM575">
        <v>214</v>
      </c>
      <c r="AN575">
        <v>184</v>
      </c>
      <c r="AO575">
        <v>184</v>
      </c>
      <c r="AP575">
        <v>0</v>
      </c>
      <c r="AQ575">
        <v>0</v>
      </c>
    </row>
    <row r="576" spans="1:43">
      <c r="A576" s="95">
        <v>45090</v>
      </c>
      <c r="B576" s="63">
        <f t="shared" si="3"/>
        <v>3900</v>
      </c>
      <c r="AF576">
        <v>663</v>
      </c>
      <c r="AG576">
        <v>628</v>
      </c>
      <c r="AH576">
        <v>400</v>
      </c>
      <c r="AI576">
        <v>528</v>
      </c>
      <c r="AJ576">
        <v>286</v>
      </c>
      <c r="AK576">
        <v>414</v>
      </c>
      <c r="AL576">
        <v>399</v>
      </c>
      <c r="AM576">
        <v>214</v>
      </c>
      <c r="AN576">
        <v>184</v>
      </c>
      <c r="AO576">
        <v>184</v>
      </c>
      <c r="AP576">
        <v>0</v>
      </c>
      <c r="AQ576">
        <v>0</v>
      </c>
    </row>
    <row r="577" spans="1:43">
      <c r="A577" s="95">
        <v>45091</v>
      </c>
      <c r="B577" s="63">
        <f t="shared" si="3"/>
        <v>3934</v>
      </c>
      <c r="AF577">
        <v>697</v>
      </c>
      <c r="AG577">
        <v>628</v>
      </c>
      <c r="AH577">
        <v>400</v>
      </c>
      <c r="AI577">
        <v>528</v>
      </c>
      <c r="AJ577">
        <v>286</v>
      </c>
      <c r="AK577">
        <v>414</v>
      </c>
      <c r="AL577">
        <v>399</v>
      </c>
      <c r="AM577">
        <v>214</v>
      </c>
      <c r="AN577">
        <v>184</v>
      </c>
      <c r="AO577">
        <v>184</v>
      </c>
      <c r="AP577">
        <v>0</v>
      </c>
      <c r="AQ577">
        <v>0</v>
      </c>
    </row>
    <row r="578" spans="1:43">
      <c r="A578" s="95">
        <v>45092</v>
      </c>
      <c r="B578" s="63">
        <f t="shared" si="3"/>
        <v>0</v>
      </c>
    </row>
    <row r="579" spans="1:43">
      <c r="A579" s="95">
        <v>45093</v>
      </c>
      <c r="B579" s="63">
        <f t="shared" si="3"/>
        <v>4027</v>
      </c>
      <c r="AF579">
        <v>752</v>
      </c>
      <c r="AG579">
        <v>665</v>
      </c>
      <c r="AH579">
        <v>400</v>
      </c>
      <c r="AI579">
        <v>528</v>
      </c>
      <c r="AJ579">
        <v>287</v>
      </c>
      <c r="AK579">
        <v>414</v>
      </c>
      <c r="AL579">
        <v>399</v>
      </c>
      <c r="AM579">
        <v>214</v>
      </c>
      <c r="AN579">
        <v>184</v>
      </c>
      <c r="AO579">
        <v>184</v>
      </c>
      <c r="AP579">
        <v>0</v>
      </c>
      <c r="AQ579">
        <v>0</v>
      </c>
    </row>
    <row r="580" spans="1:43">
      <c r="A580" s="95">
        <v>45096</v>
      </c>
      <c r="B580" s="63">
        <f t="shared" si="3"/>
        <v>3774</v>
      </c>
      <c r="AF580">
        <v>577</v>
      </c>
      <c r="AG580">
        <v>598</v>
      </c>
      <c r="AH580">
        <v>400</v>
      </c>
      <c r="AI580">
        <v>510</v>
      </c>
      <c r="AJ580">
        <v>294</v>
      </c>
      <c r="AK580">
        <v>414</v>
      </c>
      <c r="AL580">
        <v>399</v>
      </c>
      <c r="AM580">
        <v>214</v>
      </c>
      <c r="AN580">
        <v>184</v>
      </c>
      <c r="AO580">
        <v>184</v>
      </c>
      <c r="AP580">
        <v>0</v>
      </c>
      <c r="AQ580">
        <v>0</v>
      </c>
    </row>
    <row r="581" spans="1:43">
      <c r="A581" s="95">
        <v>45097</v>
      </c>
      <c r="B581" s="63">
        <f>SUM(Z581:AQ581)</f>
        <v>3780</v>
      </c>
      <c r="AF581">
        <v>592</v>
      </c>
      <c r="AG581">
        <v>598</v>
      </c>
      <c r="AH581">
        <v>400</v>
      </c>
      <c r="AI581">
        <v>481</v>
      </c>
      <c r="AJ581">
        <v>294</v>
      </c>
      <c r="AK581">
        <v>414</v>
      </c>
      <c r="AL581">
        <v>419</v>
      </c>
      <c r="AM581">
        <v>214</v>
      </c>
      <c r="AN581">
        <v>184</v>
      </c>
      <c r="AO581">
        <v>184</v>
      </c>
      <c r="AP581">
        <v>0</v>
      </c>
      <c r="AQ581">
        <v>0</v>
      </c>
    </row>
    <row r="582" spans="1:43">
      <c r="A582" s="95">
        <v>45098</v>
      </c>
      <c r="B582" s="63">
        <f t="shared" ref="B582:B646" si="4">SUM(Z582:AQ582)</f>
        <v>3736</v>
      </c>
      <c r="AF582">
        <v>592</v>
      </c>
      <c r="AG582">
        <v>598</v>
      </c>
      <c r="AH582">
        <v>382</v>
      </c>
      <c r="AI582">
        <v>465</v>
      </c>
      <c r="AJ582">
        <v>294</v>
      </c>
      <c r="AK582">
        <v>404</v>
      </c>
      <c r="AL582">
        <v>419</v>
      </c>
      <c r="AM582">
        <v>214</v>
      </c>
      <c r="AN582">
        <v>184</v>
      </c>
      <c r="AO582">
        <v>184</v>
      </c>
      <c r="AP582">
        <v>0</v>
      </c>
      <c r="AQ582">
        <v>0</v>
      </c>
    </row>
    <row r="583" spans="1:43">
      <c r="A583" s="95">
        <v>45099</v>
      </c>
      <c r="B583" s="63">
        <f t="shared" si="4"/>
        <v>3786</v>
      </c>
      <c r="AF583">
        <v>592</v>
      </c>
      <c r="AG583">
        <v>626</v>
      </c>
      <c r="AH583">
        <v>382</v>
      </c>
      <c r="AI583">
        <v>487</v>
      </c>
      <c r="AJ583">
        <v>294</v>
      </c>
      <c r="AK583">
        <v>404</v>
      </c>
      <c r="AL583">
        <v>419</v>
      </c>
      <c r="AM583">
        <v>214</v>
      </c>
      <c r="AN583">
        <v>184</v>
      </c>
      <c r="AO583">
        <v>184</v>
      </c>
      <c r="AP583">
        <v>0</v>
      </c>
      <c r="AQ583">
        <v>0</v>
      </c>
    </row>
    <row r="584" spans="1:43">
      <c r="A584" s="95">
        <v>45100</v>
      </c>
      <c r="B584" s="63">
        <f t="shared" si="4"/>
        <v>3679</v>
      </c>
      <c r="AF584">
        <v>592</v>
      </c>
      <c r="AG584">
        <v>626</v>
      </c>
      <c r="AH584">
        <v>352</v>
      </c>
      <c r="AI584">
        <v>410</v>
      </c>
      <c r="AJ584">
        <v>294</v>
      </c>
      <c r="AK584">
        <v>404</v>
      </c>
      <c r="AL584">
        <v>419</v>
      </c>
      <c r="AM584">
        <v>214</v>
      </c>
      <c r="AN584">
        <v>184</v>
      </c>
      <c r="AO584">
        <v>184</v>
      </c>
      <c r="AP584">
        <v>0</v>
      </c>
      <c r="AQ584">
        <v>0</v>
      </c>
    </row>
    <row r="585" spans="1:43">
      <c r="A585" s="95">
        <v>45103</v>
      </c>
      <c r="B585" s="63">
        <f t="shared" si="4"/>
        <v>3137</v>
      </c>
      <c r="AF585">
        <v>626</v>
      </c>
      <c r="AG585">
        <v>352</v>
      </c>
      <c r="AH585">
        <v>410</v>
      </c>
      <c r="AI585">
        <v>294</v>
      </c>
      <c r="AJ585">
        <v>404</v>
      </c>
      <c r="AK585">
        <v>444</v>
      </c>
      <c r="AL585">
        <v>239</v>
      </c>
      <c r="AM585">
        <v>184</v>
      </c>
      <c r="AN585">
        <v>184</v>
      </c>
      <c r="AO585">
        <v>0</v>
      </c>
      <c r="AP585">
        <v>0</v>
      </c>
    </row>
    <row r="586" spans="1:43">
      <c r="A586" s="95">
        <v>45104</v>
      </c>
      <c r="B586" s="63">
        <f t="shared" si="4"/>
        <v>3750</v>
      </c>
      <c r="AF586">
        <v>609</v>
      </c>
      <c r="AG586">
        <v>626</v>
      </c>
      <c r="AH586">
        <v>351</v>
      </c>
      <c r="AI586">
        <v>410</v>
      </c>
      <c r="AJ586">
        <v>284</v>
      </c>
      <c r="AK586">
        <v>404</v>
      </c>
      <c r="AL586">
        <v>459</v>
      </c>
      <c r="AM586">
        <v>239</v>
      </c>
      <c r="AN586">
        <v>184</v>
      </c>
      <c r="AO586">
        <v>184</v>
      </c>
      <c r="AP586">
        <v>0</v>
      </c>
      <c r="AQ586">
        <v>0</v>
      </c>
    </row>
    <row r="587" spans="1:43">
      <c r="A587" s="95">
        <v>45105</v>
      </c>
      <c r="B587" s="63">
        <f t="shared" si="4"/>
        <v>3752</v>
      </c>
      <c r="AF587">
        <v>609</v>
      </c>
      <c r="AG587">
        <v>626</v>
      </c>
      <c r="AH587">
        <v>353</v>
      </c>
      <c r="AI587">
        <v>410</v>
      </c>
      <c r="AJ587">
        <v>284</v>
      </c>
      <c r="AK587">
        <v>404</v>
      </c>
      <c r="AL587">
        <v>459</v>
      </c>
      <c r="AM587">
        <v>239</v>
      </c>
      <c r="AN587">
        <v>184</v>
      </c>
      <c r="AO587">
        <v>184</v>
      </c>
      <c r="AP587">
        <v>0</v>
      </c>
      <c r="AQ587">
        <v>0</v>
      </c>
    </row>
    <row r="588" spans="1:43">
      <c r="A588" s="95">
        <v>45106</v>
      </c>
      <c r="B588" s="63">
        <f t="shared" si="4"/>
        <v>3766</v>
      </c>
      <c r="AF588">
        <v>609</v>
      </c>
      <c r="AG588">
        <v>640</v>
      </c>
      <c r="AH588">
        <v>353</v>
      </c>
      <c r="AI588">
        <v>410</v>
      </c>
      <c r="AJ588">
        <v>284</v>
      </c>
      <c r="AK588">
        <v>404</v>
      </c>
      <c r="AL588">
        <v>459</v>
      </c>
      <c r="AM588">
        <v>239</v>
      </c>
      <c r="AN588">
        <v>184</v>
      </c>
      <c r="AO588">
        <v>184</v>
      </c>
      <c r="AP588">
        <v>0</v>
      </c>
      <c r="AQ588">
        <v>0</v>
      </c>
    </row>
    <row r="589" spans="1:43">
      <c r="A589" s="95">
        <v>45107</v>
      </c>
      <c r="B589" s="63">
        <f t="shared" si="4"/>
        <v>0</v>
      </c>
    </row>
    <row r="590" spans="1:43">
      <c r="A590" s="95">
        <v>45110</v>
      </c>
      <c r="B590" s="63">
        <f t="shared" si="4"/>
        <v>3164</v>
      </c>
      <c r="AG590">
        <v>571</v>
      </c>
      <c r="AH590">
        <v>387</v>
      </c>
      <c r="AI590">
        <v>417</v>
      </c>
      <c r="AJ590">
        <v>294</v>
      </c>
      <c r="AK590">
        <v>429</v>
      </c>
      <c r="AL590">
        <v>459</v>
      </c>
      <c r="AM590">
        <v>239</v>
      </c>
      <c r="AN590">
        <v>184</v>
      </c>
      <c r="AO590">
        <v>184</v>
      </c>
      <c r="AP590">
        <v>0</v>
      </c>
      <c r="AQ590">
        <v>0</v>
      </c>
    </row>
    <row r="591" spans="1:43">
      <c r="A591" s="95">
        <v>45111</v>
      </c>
      <c r="B591" s="63">
        <f t="shared" si="4"/>
        <v>3180</v>
      </c>
      <c r="AG591">
        <v>586</v>
      </c>
      <c r="AH591">
        <v>388</v>
      </c>
      <c r="AI591">
        <v>417</v>
      </c>
      <c r="AJ591">
        <v>294</v>
      </c>
      <c r="AK591">
        <v>429</v>
      </c>
      <c r="AL591">
        <v>459</v>
      </c>
      <c r="AM591">
        <v>239</v>
      </c>
      <c r="AN591">
        <v>184</v>
      </c>
      <c r="AO591">
        <v>184</v>
      </c>
      <c r="AP591">
        <v>0</v>
      </c>
      <c r="AQ591">
        <v>0</v>
      </c>
    </row>
    <row r="592" spans="1:43">
      <c r="A592" s="95">
        <v>45112</v>
      </c>
      <c r="B592" s="63">
        <f t="shared" si="4"/>
        <v>3300</v>
      </c>
      <c r="AG592">
        <v>542</v>
      </c>
      <c r="AH592">
        <v>415</v>
      </c>
      <c r="AI592">
        <v>554</v>
      </c>
      <c r="AJ592">
        <v>294</v>
      </c>
      <c r="AK592">
        <v>429</v>
      </c>
      <c r="AL592">
        <v>459</v>
      </c>
      <c r="AM592">
        <v>239</v>
      </c>
      <c r="AN592">
        <v>184</v>
      </c>
      <c r="AO592">
        <v>184</v>
      </c>
      <c r="AP592">
        <v>0</v>
      </c>
      <c r="AQ592">
        <v>0</v>
      </c>
    </row>
    <row r="593" spans="1:43">
      <c r="A593" s="95">
        <v>45113</v>
      </c>
      <c r="B593" s="63">
        <f t="shared" si="4"/>
        <v>0</v>
      </c>
    </row>
    <row r="594" spans="1:43">
      <c r="A594" s="95">
        <v>45114</v>
      </c>
      <c r="B594" s="63">
        <f t="shared" si="4"/>
        <v>3417</v>
      </c>
      <c r="AG594">
        <v>576</v>
      </c>
      <c r="AH594">
        <v>430</v>
      </c>
      <c r="AI594">
        <v>614</v>
      </c>
      <c r="AJ594">
        <v>327</v>
      </c>
      <c r="AK594">
        <v>429</v>
      </c>
      <c r="AL594">
        <v>459</v>
      </c>
      <c r="AM594">
        <v>214</v>
      </c>
      <c r="AN594">
        <v>184</v>
      </c>
      <c r="AO594">
        <v>184</v>
      </c>
      <c r="AP594">
        <v>0</v>
      </c>
      <c r="AQ594">
        <v>0</v>
      </c>
    </row>
    <row r="595" spans="1:43">
      <c r="A595" s="95">
        <v>45117</v>
      </c>
      <c r="B595" s="63">
        <f t="shared" si="4"/>
        <v>3510</v>
      </c>
      <c r="AG595">
        <v>590</v>
      </c>
      <c r="AH595">
        <v>349</v>
      </c>
      <c r="AI595">
        <v>664</v>
      </c>
      <c r="AJ595">
        <v>387</v>
      </c>
      <c r="AK595">
        <v>429</v>
      </c>
      <c r="AL595">
        <v>484</v>
      </c>
      <c r="AM595">
        <v>239</v>
      </c>
      <c r="AN595">
        <v>184</v>
      </c>
      <c r="AO595">
        <v>184</v>
      </c>
      <c r="AP595">
        <v>0</v>
      </c>
      <c r="AQ595">
        <v>0</v>
      </c>
    </row>
    <row r="596" spans="1:43">
      <c r="A596" s="95">
        <v>45118</v>
      </c>
      <c r="B596" s="63">
        <f t="shared" si="4"/>
        <v>3560</v>
      </c>
      <c r="AG596">
        <v>590</v>
      </c>
      <c r="AH596">
        <v>349</v>
      </c>
      <c r="AI596">
        <v>689</v>
      </c>
      <c r="AJ596">
        <v>412</v>
      </c>
      <c r="AK596">
        <v>429</v>
      </c>
      <c r="AL596">
        <v>484</v>
      </c>
      <c r="AM596">
        <v>239</v>
      </c>
      <c r="AN596">
        <v>184</v>
      </c>
      <c r="AO596">
        <v>184</v>
      </c>
      <c r="AP596">
        <v>0</v>
      </c>
      <c r="AQ596">
        <v>0</v>
      </c>
    </row>
    <row r="597" spans="1:43">
      <c r="A597" s="95">
        <v>45119</v>
      </c>
      <c r="B597" s="63">
        <f t="shared" si="4"/>
        <v>3584</v>
      </c>
      <c r="AG597">
        <v>610</v>
      </c>
      <c r="AH597">
        <v>370</v>
      </c>
      <c r="AI597">
        <v>689</v>
      </c>
      <c r="AJ597">
        <v>395</v>
      </c>
      <c r="AK597">
        <v>429</v>
      </c>
      <c r="AL597">
        <v>484</v>
      </c>
      <c r="AM597">
        <v>239</v>
      </c>
      <c r="AN597">
        <v>184</v>
      </c>
      <c r="AO597">
        <v>184</v>
      </c>
      <c r="AP597">
        <v>0</v>
      </c>
      <c r="AQ597">
        <v>0</v>
      </c>
    </row>
    <row r="598" spans="1:43">
      <c r="A598" s="95">
        <v>45120</v>
      </c>
      <c r="B598" s="63">
        <f t="shared" si="4"/>
        <v>3669</v>
      </c>
      <c r="AG598">
        <v>620</v>
      </c>
      <c r="AH598">
        <v>392</v>
      </c>
      <c r="AI598">
        <v>689</v>
      </c>
      <c r="AJ598">
        <v>418</v>
      </c>
      <c r="AK598">
        <v>429</v>
      </c>
      <c r="AL598">
        <v>514</v>
      </c>
      <c r="AM598">
        <v>239</v>
      </c>
      <c r="AN598">
        <v>184</v>
      </c>
      <c r="AO598">
        <v>184</v>
      </c>
      <c r="AP598">
        <v>0</v>
      </c>
      <c r="AQ598">
        <v>0</v>
      </c>
    </row>
    <row r="599" spans="1:43">
      <c r="A599" s="95">
        <v>45121</v>
      </c>
      <c r="B599" s="63">
        <f t="shared" si="4"/>
        <v>3697</v>
      </c>
      <c r="AG599">
        <v>628</v>
      </c>
      <c r="AH599">
        <v>412</v>
      </c>
      <c r="AI599">
        <v>689</v>
      </c>
      <c r="AJ599">
        <v>418</v>
      </c>
      <c r="AK599">
        <v>429</v>
      </c>
      <c r="AL599">
        <v>514</v>
      </c>
      <c r="AM599">
        <v>239</v>
      </c>
      <c r="AN599">
        <v>184</v>
      </c>
      <c r="AO599">
        <v>184</v>
      </c>
      <c r="AP599">
        <v>0</v>
      </c>
      <c r="AQ599">
        <v>0</v>
      </c>
    </row>
    <row r="600" spans="1:43">
      <c r="A600" s="95">
        <v>45124</v>
      </c>
      <c r="B600" s="63">
        <f t="shared" si="4"/>
        <v>3704</v>
      </c>
      <c r="AG600">
        <v>628</v>
      </c>
      <c r="AH600">
        <v>396</v>
      </c>
      <c r="AI600">
        <v>689</v>
      </c>
      <c r="AJ600">
        <v>468</v>
      </c>
      <c r="AK600">
        <v>429</v>
      </c>
      <c r="AL600">
        <v>487</v>
      </c>
      <c r="AM600">
        <v>239</v>
      </c>
      <c r="AN600">
        <v>184</v>
      </c>
      <c r="AO600">
        <v>184</v>
      </c>
      <c r="AP600">
        <v>0</v>
      </c>
      <c r="AQ600">
        <v>0</v>
      </c>
    </row>
    <row r="601" spans="1:43">
      <c r="A601" s="95">
        <v>45125</v>
      </c>
      <c r="B601" s="63">
        <f t="shared" si="4"/>
        <v>3701</v>
      </c>
      <c r="AG601">
        <v>628</v>
      </c>
      <c r="AH601">
        <v>396</v>
      </c>
      <c r="AI601">
        <v>711</v>
      </c>
      <c r="AJ601">
        <v>443</v>
      </c>
      <c r="AK601">
        <v>429</v>
      </c>
      <c r="AL601">
        <v>487</v>
      </c>
      <c r="AM601">
        <v>239</v>
      </c>
      <c r="AN601">
        <v>184</v>
      </c>
      <c r="AO601">
        <v>184</v>
      </c>
      <c r="AP601">
        <v>0</v>
      </c>
      <c r="AQ601">
        <v>0</v>
      </c>
    </row>
    <row r="602" spans="1:43">
      <c r="A602" s="95">
        <v>45126</v>
      </c>
      <c r="B602" s="63">
        <f t="shared" si="4"/>
        <v>3917</v>
      </c>
      <c r="AG602">
        <v>628</v>
      </c>
      <c r="AH602">
        <v>396</v>
      </c>
      <c r="AI602">
        <v>762</v>
      </c>
      <c r="AJ602">
        <v>543</v>
      </c>
      <c r="AK602">
        <v>494</v>
      </c>
      <c r="AL602">
        <v>487</v>
      </c>
      <c r="AM602">
        <v>239</v>
      </c>
      <c r="AN602">
        <v>184</v>
      </c>
      <c r="AO602">
        <v>184</v>
      </c>
      <c r="AP602">
        <v>0</v>
      </c>
      <c r="AQ602">
        <v>0</v>
      </c>
    </row>
    <row r="603" spans="1:43">
      <c r="A603" s="95">
        <v>45127</v>
      </c>
      <c r="B603" s="63">
        <f t="shared" si="4"/>
        <v>3942</v>
      </c>
      <c r="AG603">
        <v>628</v>
      </c>
      <c r="AH603">
        <v>396</v>
      </c>
      <c r="AI603">
        <v>787</v>
      </c>
      <c r="AJ603">
        <v>543</v>
      </c>
      <c r="AK603">
        <v>494</v>
      </c>
      <c r="AL603">
        <v>487</v>
      </c>
      <c r="AM603">
        <v>239</v>
      </c>
      <c r="AN603">
        <v>184</v>
      </c>
      <c r="AO603">
        <v>184</v>
      </c>
      <c r="AP603">
        <v>0</v>
      </c>
      <c r="AQ603">
        <v>0</v>
      </c>
    </row>
    <row r="604" spans="1:43">
      <c r="A604" s="95">
        <v>45128</v>
      </c>
      <c r="B604" s="63">
        <f t="shared" si="4"/>
        <v>4118</v>
      </c>
      <c r="AG604">
        <v>638</v>
      </c>
      <c r="AH604">
        <v>396</v>
      </c>
      <c r="AI604">
        <v>787</v>
      </c>
      <c r="AJ604">
        <v>543</v>
      </c>
      <c r="AK604">
        <v>660</v>
      </c>
      <c r="AL604">
        <v>487</v>
      </c>
      <c r="AM604">
        <v>239</v>
      </c>
      <c r="AN604">
        <v>184</v>
      </c>
      <c r="AO604">
        <v>184</v>
      </c>
      <c r="AP604">
        <v>0</v>
      </c>
      <c r="AQ604">
        <v>0</v>
      </c>
    </row>
    <row r="605" spans="1:43">
      <c r="A605" s="95">
        <v>45131</v>
      </c>
      <c r="B605" s="63">
        <f t="shared" si="4"/>
        <v>4208</v>
      </c>
      <c r="AG605">
        <v>638</v>
      </c>
      <c r="AH605">
        <v>456</v>
      </c>
      <c r="AI605">
        <v>807</v>
      </c>
      <c r="AJ605">
        <v>553</v>
      </c>
      <c r="AK605">
        <v>660</v>
      </c>
      <c r="AL605">
        <v>487</v>
      </c>
      <c r="AM605">
        <v>239</v>
      </c>
      <c r="AN605">
        <v>184</v>
      </c>
      <c r="AO605">
        <v>184</v>
      </c>
      <c r="AP605">
        <v>0</v>
      </c>
      <c r="AQ605">
        <v>0</v>
      </c>
    </row>
    <row r="606" spans="1:43">
      <c r="A606" s="95">
        <v>45132</v>
      </c>
      <c r="B606" s="63">
        <f t="shared" si="4"/>
        <v>4241</v>
      </c>
      <c r="AG606">
        <v>641</v>
      </c>
      <c r="AH606">
        <v>456</v>
      </c>
      <c r="AI606">
        <v>807</v>
      </c>
      <c r="AJ606">
        <v>603</v>
      </c>
      <c r="AK606">
        <v>650</v>
      </c>
      <c r="AL606">
        <v>477</v>
      </c>
      <c r="AM606">
        <v>239</v>
      </c>
      <c r="AN606">
        <v>184</v>
      </c>
      <c r="AO606">
        <v>184</v>
      </c>
      <c r="AP606">
        <v>0</v>
      </c>
      <c r="AQ606">
        <v>0</v>
      </c>
    </row>
    <row r="607" spans="1:43">
      <c r="A607" s="95">
        <v>45133</v>
      </c>
      <c r="B607" s="63">
        <f t="shared" si="4"/>
        <v>4220</v>
      </c>
      <c r="AG607">
        <v>641</v>
      </c>
      <c r="AH607">
        <v>456</v>
      </c>
      <c r="AI607">
        <v>807</v>
      </c>
      <c r="AJ607">
        <v>603</v>
      </c>
      <c r="AK607">
        <v>650</v>
      </c>
      <c r="AL607">
        <v>456</v>
      </c>
      <c r="AM607">
        <v>239</v>
      </c>
      <c r="AN607">
        <v>184</v>
      </c>
      <c r="AO607">
        <v>184</v>
      </c>
      <c r="AP607">
        <v>0</v>
      </c>
      <c r="AQ607">
        <v>0</v>
      </c>
    </row>
    <row r="608" spans="1:43">
      <c r="A608" s="95">
        <v>45134</v>
      </c>
      <c r="B608" s="63">
        <f t="shared" si="4"/>
        <v>4258</v>
      </c>
      <c r="AG608">
        <v>649</v>
      </c>
      <c r="AH608">
        <v>456</v>
      </c>
      <c r="AI608">
        <v>807</v>
      </c>
      <c r="AJ608">
        <v>603</v>
      </c>
      <c r="AK608">
        <v>680</v>
      </c>
      <c r="AL608">
        <v>456</v>
      </c>
      <c r="AM608">
        <v>239</v>
      </c>
      <c r="AN608">
        <v>184</v>
      </c>
      <c r="AO608">
        <v>184</v>
      </c>
      <c r="AP608">
        <v>0</v>
      </c>
      <c r="AQ608">
        <v>0</v>
      </c>
    </row>
    <row r="609" spans="1:43">
      <c r="A609" s="95">
        <v>45135</v>
      </c>
      <c r="B609" s="63">
        <f t="shared" si="4"/>
        <v>4211</v>
      </c>
      <c r="AG609">
        <v>654</v>
      </c>
      <c r="AH609">
        <v>404</v>
      </c>
      <c r="AI609">
        <v>807</v>
      </c>
      <c r="AJ609">
        <v>603</v>
      </c>
      <c r="AK609">
        <v>680</v>
      </c>
      <c r="AL609">
        <v>456</v>
      </c>
      <c r="AM609">
        <v>239</v>
      </c>
      <c r="AN609">
        <v>184</v>
      </c>
      <c r="AO609">
        <v>184</v>
      </c>
      <c r="AP609">
        <v>0</v>
      </c>
      <c r="AQ609">
        <v>0</v>
      </c>
    </row>
    <row r="610" spans="1:43">
      <c r="A610" s="95">
        <v>45138</v>
      </c>
      <c r="B610" s="63">
        <f t="shared" si="4"/>
        <v>4208</v>
      </c>
      <c r="AG610">
        <v>654</v>
      </c>
      <c r="AH610">
        <v>400</v>
      </c>
      <c r="AI610">
        <v>817</v>
      </c>
      <c r="AJ610">
        <v>603</v>
      </c>
      <c r="AK610">
        <v>671</v>
      </c>
      <c r="AL610">
        <v>456</v>
      </c>
      <c r="AM610">
        <v>239</v>
      </c>
      <c r="AN610">
        <v>184</v>
      </c>
      <c r="AO610">
        <v>184</v>
      </c>
      <c r="AP610">
        <v>0</v>
      </c>
      <c r="AQ610">
        <v>0</v>
      </c>
    </row>
    <row r="611" spans="1:43">
      <c r="A611" s="95">
        <v>45139</v>
      </c>
      <c r="B611" s="63">
        <f t="shared" si="4"/>
        <v>3746</v>
      </c>
      <c r="AH611">
        <v>435</v>
      </c>
      <c r="AI611">
        <v>847</v>
      </c>
      <c r="AJ611">
        <v>679</v>
      </c>
      <c r="AK611">
        <v>722</v>
      </c>
      <c r="AL611">
        <v>456</v>
      </c>
      <c r="AM611">
        <v>239</v>
      </c>
      <c r="AN611">
        <v>184</v>
      </c>
      <c r="AO611">
        <v>184</v>
      </c>
      <c r="AP611">
        <v>0</v>
      </c>
      <c r="AQ611">
        <v>0</v>
      </c>
    </row>
    <row r="612" spans="1:43">
      <c r="A612" s="95">
        <v>45140</v>
      </c>
      <c r="B612" s="63">
        <f t="shared" si="4"/>
        <v>3816</v>
      </c>
      <c r="AH612">
        <v>477</v>
      </c>
      <c r="AI612">
        <v>867</v>
      </c>
      <c r="AJ612">
        <v>679</v>
      </c>
      <c r="AK612">
        <v>730</v>
      </c>
      <c r="AL612">
        <v>456</v>
      </c>
      <c r="AM612">
        <v>239</v>
      </c>
      <c r="AN612">
        <v>184</v>
      </c>
      <c r="AO612">
        <v>184</v>
      </c>
      <c r="AP612">
        <v>0</v>
      </c>
      <c r="AQ612">
        <v>0</v>
      </c>
    </row>
    <row r="613" spans="1:43">
      <c r="A613" s="95">
        <v>45141</v>
      </c>
      <c r="B613" s="63">
        <f t="shared" si="4"/>
        <v>4052</v>
      </c>
      <c r="AH613">
        <v>542</v>
      </c>
      <c r="AI613">
        <v>859</v>
      </c>
      <c r="AJ613">
        <v>833</v>
      </c>
      <c r="AK613">
        <v>745</v>
      </c>
      <c r="AL613">
        <v>466</v>
      </c>
      <c r="AM613">
        <v>239</v>
      </c>
      <c r="AN613">
        <v>184</v>
      </c>
      <c r="AO613">
        <v>184</v>
      </c>
      <c r="AP613">
        <v>0</v>
      </c>
      <c r="AQ613">
        <v>0</v>
      </c>
    </row>
    <row r="614" spans="1:43">
      <c r="A614" s="95">
        <v>45142</v>
      </c>
      <c r="B614" s="63">
        <f t="shared" si="4"/>
        <v>4041</v>
      </c>
      <c r="AH614">
        <v>528</v>
      </c>
      <c r="AI614">
        <v>855</v>
      </c>
      <c r="AJ614">
        <v>840</v>
      </c>
      <c r="AK614">
        <v>745</v>
      </c>
      <c r="AL614">
        <v>466</v>
      </c>
      <c r="AM614">
        <v>239</v>
      </c>
      <c r="AN614">
        <v>184</v>
      </c>
      <c r="AO614">
        <v>184</v>
      </c>
      <c r="AP614">
        <v>0</v>
      </c>
      <c r="AQ614">
        <v>0</v>
      </c>
    </row>
    <row r="615" spans="1:43">
      <c r="A615" s="95">
        <v>45145</v>
      </c>
      <c r="B615" s="63">
        <f t="shared" si="4"/>
        <v>4251</v>
      </c>
      <c r="AH615">
        <v>528</v>
      </c>
      <c r="AI615">
        <v>855</v>
      </c>
      <c r="AJ615">
        <v>917</v>
      </c>
      <c r="AK615">
        <v>745</v>
      </c>
      <c r="AL615">
        <v>599</v>
      </c>
      <c r="AM615">
        <v>239</v>
      </c>
      <c r="AN615">
        <v>184</v>
      </c>
      <c r="AO615">
        <v>184</v>
      </c>
      <c r="AP615">
        <v>0</v>
      </c>
      <c r="AQ615">
        <v>0</v>
      </c>
    </row>
    <row r="616" spans="1:43">
      <c r="A616" s="95">
        <v>45146</v>
      </c>
      <c r="B616" s="63">
        <f t="shared" si="4"/>
        <v>4638</v>
      </c>
      <c r="AH616">
        <v>530</v>
      </c>
      <c r="AI616">
        <v>902</v>
      </c>
      <c r="AJ616">
        <v>1072</v>
      </c>
      <c r="AK616">
        <v>745</v>
      </c>
      <c r="AL616">
        <v>782</v>
      </c>
      <c r="AM616">
        <v>239</v>
      </c>
      <c r="AN616">
        <v>184</v>
      </c>
      <c r="AO616">
        <v>184</v>
      </c>
      <c r="AP616">
        <v>0</v>
      </c>
      <c r="AQ616">
        <v>0</v>
      </c>
    </row>
    <row r="617" spans="1:43">
      <c r="A617" s="95">
        <v>45147</v>
      </c>
      <c r="B617" s="63">
        <f t="shared" si="4"/>
        <v>4756</v>
      </c>
      <c r="AH617">
        <v>531</v>
      </c>
      <c r="AI617">
        <v>950</v>
      </c>
      <c r="AJ617">
        <v>1121</v>
      </c>
      <c r="AK617">
        <v>765</v>
      </c>
      <c r="AL617">
        <v>782</v>
      </c>
      <c r="AM617">
        <v>239</v>
      </c>
      <c r="AN617">
        <v>184</v>
      </c>
      <c r="AO617">
        <v>184</v>
      </c>
      <c r="AP617">
        <v>0</v>
      </c>
      <c r="AQ617">
        <v>0</v>
      </c>
    </row>
    <row r="618" spans="1:43">
      <c r="A618" s="95">
        <v>45148</v>
      </c>
      <c r="B618" s="63">
        <f t="shared" si="4"/>
        <v>4726</v>
      </c>
      <c r="AH618">
        <v>475</v>
      </c>
      <c r="AI618">
        <v>1005</v>
      </c>
      <c r="AJ618">
        <v>1092</v>
      </c>
      <c r="AK618">
        <v>765</v>
      </c>
      <c r="AL618">
        <v>782</v>
      </c>
      <c r="AM618">
        <v>239</v>
      </c>
      <c r="AN618">
        <v>184</v>
      </c>
      <c r="AO618">
        <v>184</v>
      </c>
      <c r="AP618">
        <v>0</v>
      </c>
      <c r="AQ618">
        <v>0</v>
      </c>
    </row>
    <row r="619" spans="1:43">
      <c r="A619" s="95">
        <v>45149</v>
      </c>
      <c r="B619" s="63">
        <f t="shared" si="4"/>
        <v>4735</v>
      </c>
      <c r="AH619">
        <v>475</v>
      </c>
      <c r="AI619">
        <v>1005</v>
      </c>
      <c r="AJ619">
        <v>1091</v>
      </c>
      <c r="AK619">
        <v>775</v>
      </c>
      <c r="AL619">
        <v>782</v>
      </c>
      <c r="AM619">
        <v>239</v>
      </c>
      <c r="AN619">
        <v>184</v>
      </c>
      <c r="AO619">
        <v>184</v>
      </c>
      <c r="AP619">
        <v>0</v>
      </c>
      <c r="AQ619">
        <v>0</v>
      </c>
    </row>
    <row r="620" spans="1:43">
      <c r="A620" s="95">
        <v>45152</v>
      </c>
      <c r="B620" s="63">
        <f t="shared" si="4"/>
        <v>4735</v>
      </c>
      <c r="AH620">
        <v>474</v>
      </c>
      <c r="AI620">
        <v>1005</v>
      </c>
      <c r="AJ620">
        <v>1091</v>
      </c>
      <c r="AK620">
        <v>776</v>
      </c>
      <c r="AL620">
        <v>782</v>
      </c>
      <c r="AM620">
        <v>239</v>
      </c>
      <c r="AN620">
        <v>184</v>
      </c>
      <c r="AO620">
        <v>184</v>
      </c>
      <c r="AP620">
        <v>0</v>
      </c>
      <c r="AQ620">
        <v>0</v>
      </c>
    </row>
    <row r="621" spans="1:43">
      <c r="A621" s="95">
        <v>45153</v>
      </c>
      <c r="B621" s="63">
        <f t="shared" si="4"/>
        <v>4752</v>
      </c>
      <c r="AH621">
        <v>455</v>
      </c>
      <c r="AI621">
        <v>995</v>
      </c>
      <c r="AJ621">
        <v>1102</v>
      </c>
      <c r="AK621">
        <v>811</v>
      </c>
      <c r="AL621">
        <v>782</v>
      </c>
      <c r="AM621">
        <v>239</v>
      </c>
      <c r="AN621">
        <v>184</v>
      </c>
      <c r="AO621">
        <v>184</v>
      </c>
      <c r="AP621">
        <v>0</v>
      </c>
      <c r="AQ621">
        <v>0</v>
      </c>
    </row>
    <row r="622" spans="1:43">
      <c r="A622" s="95">
        <v>45154</v>
      </c>
      <c r="B622" s="63">
        <f t="shared" si="4"/>
        <v>4705</v>
      </c>
      <c r="AH622">
        <v>458</v>
      </c>
      <c r="AI622">
        <v>940</v>
      </c>
      <c r="AJ622">
        <v>1102</v>
      </c>
      <c r="AK622">
        <v>811</v>
      </c>
      <c r="AL622">
        <v>787</v>
      </c>
      <c r="AM622">
        <v>239</v>
      </c>
      <c r="AN622">
        <v>184</v>
      </c>
      <c r="AO622">
        <v>184</v>
      </c>
      <c r="AP622">
        <v>0</v>
      </c>
      <c r="AQ622">
        <v>0</v>
      </c>
    </row>
    <row r="623" spans="1:43">
      <c r="A623" s="95">
        <v>45155</v>
      </c>
      <c r="B623" s="63">
        <f t="shared" si="4"/>
        <v>4726</v>
      </c>
      <c r="AH623">
        <v>418</v>
      </c>
      <c r="AI623">
        <v>960</v>
      </c>
      <c r="AJ623">
        <v>1123</v>
      </c>
      <c r="AK623">
        <v>831</v>
      </c>
      <c r="AL623">
        <v>787</v>
      </c>
      <c r="AM623">
        <v>239</v>
      </c>
      <c r="AN623">
        <v>184</v>
      </c>
      <c r="AO623">
        <v>184</v>
      </c>
      <c r="AP623">
        <v>0</v>
      </c>
      <c r="AQ623">
        <v>0</v>
      </c>
    </row>
    <row r="624" spans="1:43">
      <c r="A624" s="95">
        <v>45156</v>
      </c>
      <c r="B624" s="63">
        <f t="shared" si="4"/>
        <v>4768</v>
      </c>
      <c r="AH624">
        <v>391</v>
      </c>
      <c r="AI624">
        <v>1014</v>
      </c>
      <c r="AJ624">
        <v>1132</v>
      </c>
      <c r="AK624">
        <v>832</v>
      </c>
      <c r="AL624">
        <v>792</v>
      </c>
      <c r="AM624">
        <v>239</v>
      </c>
      <c r="AN624">
        <v>184</v>
      </c>
      <c r="AO624">
        <v>184</v>
      </c>
      <c r="AP624">
        <v>0</v>
      </c>
      <c r="AQ624">
        <v>0</v>
      </c>
    </row>
    <row r="625" spans="1:45">
      <c r="A625" s="95">
        <v>45159</v>
      </c>
      <c r="B625" s="63">
        <f t="shared" si="4"/>
        <v>4770</v>
      </c>
      <c r="AH625">
        <v>391</v>
      </c>
      <c r="AI625">
        <v>1014</v>
      </c>
      <c r="AJ625">
        <v>1132</v>
      </c>
      <c r="AK625">
        <v>834</v>
      </c>
      <c r="AL625">
        <v>792</v>
      </c>
      <c r="AM625">
        <v>239</v>
      </c>
      <c r="AN625">
        <v>184</v>
      </c>
      <c r="AO625">
        <v>184</v>
      </c>
      <c r="AP625">
        <v>0</v>
      </c>
      <c r="AQ625">
        <v>0</v>
      </c>
    </row>
    <row r="626" spans="1:45">
      <c r="A626" s="95">
        <v>45160</v>
      </c>
      <c r="B626" s="63">
        <f t="shared" si="4"/>
        <v>4770</v>
      </c>
      <c r="AH626">
        <v>391</v>
      </c>
      <c r="AI626">
        <v>1014</v>
      </c>
      <c r="AJ626">
        <v>1132</v>
      </c>
      <c r="AK626">
        <v>834</v>
      </c>
      <c r="AL626">
        <v>792</v>
      </c>
      <c r="AM626">
        <v>239</v>
      </c>
      <c r="AN626">
        <v>184</v>
      </c>
      <c r="AO626">
        <v>184</v>
      </c>
      <c r="AP626">
        <v>0</v>
      </c>
      <c r="AQ626">
        <v>0</v>
      </c>
    </row>
    <row r="627" spans="1:45">
      <c r="A627" s="95">
        <v>45161</v>
      </c>
      <c r="B627" s="63">
        <f t="shared" si="4"/>
        <v>4037.0120000000002</v>
      </c>
      <c r="AH627">
        <v>389</v>
      </c>
      <c r="AI627">
        <v>1022</v>
      </c>
      <c r="AJ627">
        <v>1086</v>
      </c>
      <c r="AK627">
        <v>1.012</v>
      </c>
      <c r="AL627">
        <v>932</v>
      </c>
      <c r="AM627">
        <v>239</v>
      </c>
      <c r="AN627">
        <v>184</v>
      </c>
      <c r="AO627">
        <v>184</v>
      </c>
      <c r="AP627">
        <v>0</v>
      </c>
      <c r="AQ627">
        <v>0</v>
      </c>
    </row>
    <row r="628" spans="1:45">
      <c r="A628" s="95">
        <v>45162</v>
      </c>
      <c r="B628" s="63">
        <f t="shared" si="4"/>
        <v>5021</v>
      </c>
      <c r="AH628">
        <v>358</v>
      </c>
      <c r="AI628">
        <v>1022</v>
      </c>
      <c r="AJ628">
        <v>1090</v>
      </c>
      <c r="AK628">
        <v>1012</v>
      </c>
      <c r="AL628">
        <v>932</v>
      </c>
      <c r="AM628">
        <v>239</v>
      </c>
      <c r="AN628">
        <v>184</v>
      </c>
      <c r="AO628">
        <v>184</v>
      </c>
      <c r="AP628">
        <v>0</v>
      </c>
      <c r="AQ628">
        <v>0</v>
      </c>
    </row>
    <row r="629" spans="1:45">
      <c r="A629" s="95">
        <v>45163</v>
      </c>
      <c r="B629" s="63">
        <f t="shared" si="4"/>
        <v>5019</v>
      </c>
      <c r="AH629">
        <v>356</v>
      </c>
      <c r="AI629">
        <v>1022</v>
      </c>
      <c r="AJ629">
        <v>1090</v>
      </c>
      <c r="AK629">
        <v>1012</v>
      </c>
      <c r="AL629">
        <v>932</v>
      </c>
      <c r="AM629">
        <v>239</v>
      </c>
      <c r="AN629">
        <v>184</v>
      </c>
      <c r="AO629">
        <v>184</v>
      </c>
      <c r="AP629">
        <v>0</v>
      </c>
      <c r="AQ629">
        <v>0</v>
      </c>
    </row>
    <row r="630" spans="1:45">
      <c r="A630" s="103">
        <v>45166</v>
      </c>
      <c r="B630" s="63">
        <f t="shared" si="4"/>
        <v>5026</v>
      </c>
      <c r="AH630">
        <v>356</v>
      </c>
      <c r="AI630">
        <v>1029</v>
      </c>
      <c r="AJ630">
        <v>1090</v>
      </c>
      <c r="AK630">
        <v>1012</v>
      </c>
      <c r="AL630">
        <v>932</v>
      </c>
      <c r="AM630">
        <v>239</v>
      </c>
      <c r="AN630">
        <v>184</v>
      </c>
      <c r="AO630">
        <v>184</v>
      </c>
      <c r="AP630">
        <v>0</v>
      </c>
      <c r="AQ630">
        <v>0</v>
      </c>
    </row>
    <row r="631" spans="1:45">
      <c r="A631" s="95">
        <v>45167</v>
      </c>
      <c r="B631" s="63">
        <f t="shared" si="4"/>
        <v>5011</v>
      </c>
      <c r="AH631">
        <v>336</v>
      </c>
      <c r="AI631">
        <v>1034</v>
      </c>
      <c r="AJ631">
        <v>1090</v>
      </c>
      <c r="AK631">
        <v>1012</v>
      </c>
      <c r="AL631">
        <v>932</v>
      </c>
      <c r="AM631">
        <v>239</v>
      </c>
      <c r="AN631">
        <v>184</v>
      </c>
      <c r="AO631">
        <v>184</v>
      </c>
      <c r="AP631">
        <v>0</v>
      </c>
      <c r="AQ631">
        <v>0</v>
      </c>
    </row>
    <row r="632" spans="1:45">
      <c r="A632" s="95">
        <v>45168</v>
      </c>
      <c r="B632" s="63">
        <f t="shared" si="4"/>
        <v>5011</v>
      </c>
      <c r="AH632">
        <v>311</v>
      </c>
      <c r="AI632">
        <v>939</v>
      </c>
      <c r="AJ632">
        <v>1090</v>
      </c>
      <c r="AK632">
        <v>1047</v>
      </c>
      <c r="AL632">
        <v>977</v>
      </c>
      <c r="AM632">
        <v>239</v>
      </c>
      <c r="AN632">
        <v>204</v>
      </c>
      <c r="AO632">
        <v>204</v>
      </c>
      <c r="AP632">
        <v>0</v>
      </c>
      <c r="AQ632">
        <v>0</v>
      </c>
    </row>
    <row r="633" spans="1:45">
      <c r="A633" s="95">
        <v>45169</v>
      </c>
      <c r="B633" s="63">
        <f t="shared" si="4"/>
        <v>5046</v>
      </c>
      <c r="AH633">
        <v>311</v>
      </c>
      <c r="AI633">
        <v>939</v>
      </c>
      <c r="AJ633">
        <v>1090</v>
      </c>
      <c r="AK633">
        <v>1087</v>
      </c>
      <c r="AL633">
        <v>972</v>
      </c>
      <c r="AM633">
        <v>239</v>
      </c>
      <c r="AN633">
        <v>204</v>
      </c>
      <c r="AO633">
        <v>204</v>
      </c>
      <c r="AP633">
        <v>0</v>
      </c>
      <c r="AQ633">
        <v>0</v>
      </c>
    </row>
    <row r="634" spans="1:45">
      <c r="A634" s="95">
        <v>45170</v>
      </c>
      <c r="B634" s="63">
        <f t="shared" si="4"/>
        <v>0</v>
      </c>
    </row>
    <row r="635" spans="1:45">
      <c r="A635" s="95">
        <v>45173</v>
      </c>
      <c r="B635" s="63">
        <f t="shared" si="4"/>
        <v>4767</v>
      </c>
      <c r="AI635">
        <v>948</v>
      </c>
      <c r="AJ635">
        <v>1117</v>
      </c>
      <c r="AK635">
        <v>1058</v>
      </c>
      <c r="AL635">
        <v>1012</v>
      </c>
      <c r="AM635">
        <v>224</v>
      </c>
      <c r="AN635">
        <v>204</v>
      </c>
      <c r="AO635">
        <v>204</v>
      </c>
      <c r="AP635">
        <v>0</v>
      </c>
      <c r="AQ635">
        <v>0</v>
      </c>
    </row>
    <row r="636" spans="1:45">
      <c r="A636" s="95">
        <v>45174</v>
      </c>
      <c r="B636" s="63">
        <f t="shared" si="4"/>
        <v>4881</v>
      </c>
      <c r="AI636">
        <v>948</v>
      </c>
      <c r="AJ636">
        <v>1111</v>
      </c>
      <c r="AK636">
        <v>1113</v>
      </c>
      <c r="AL636">
        <v>1077</v>
      </c>
      <c r="AM636">
        <v>224</v>
      </c>
      <c r="AN636">
        <v>204</v>
      </c>
      <c r="AO636">
        <v>204</v>
      </c>
      <c r="AP636">
        <v>0</v>
      </c>
      <c r="AQ636">
        <v>0</v>
      </c>
    </row>
    <row r="637" spans="1:45">
      <c r="A637" s="95">
        <v>45175</v>
      </c>
      <c r="B637" s="63">
        <f t="shared" si="4"/>
        <v>4881</v>
      </c>
      <c r="AI637">
        <v>948</v>
      </c>
      <c r="AJ637">
        <v>1111</v>
      </c>
      <c r="AK637">
        <v>1113</v>
      </c>
      <c r="AL637">
        <v>1077</v>
      </c>
      <c r="AM637">
        <v>224</v>
      </c>
      <c r="AN637">
        <v>204</v>
      </c>
      <c r="AO637">
        <v>204</v>
      </c>
      <c r="AP637">
        <v>0</v>
      </c>
      <c r="AQ637">
        <v>0</v>
      </c>
    </row>
    <row r="638" spans="1:45">
      <c r="A638" s="95">
        <v>45176</v>
      </c>
      <c r="B638" s="63">
        <f t="shared" si="4"/>
        <v>4881</v>
      </c>
      <c r="AI638" s="189">
        <v>948</v>
      </c>
      <c r="AJ638" s="189">
        <v>1111</v>
      </c>
      <c r="AK638" s="189">
        <v>1113</v>
      </c>
      <c r="AL638" s="189">
        <v>1077</v>
      </c>
      <c r="AM638" s="189">
        <v>224</v>
      </c>
      <c r="AN638" s="189">
        <v>204</v>
      </c>
      <c r="AO638" s="189">
        <v>204</v>
      </c>
      <c r="AP638" s="189">
        <v>0</v>
      </c>
      <c r="AQ638" s="189">
        <v>0</v>
      </c>
    </row>
    <row r="639" spans="1:45">
      <c r="A639" s="95">
        <v>45177</v>
      </c>
      <c r="B639" s="63">
        <f t="shared" si="4"/>
        <v>4881</v>
      </c>
      <c r="AI639">
        <v>948</v>
      </c>
      <c r="AJ639">
        <v>1111</v>
      </c>
      <c r="AK639">
        <v>1113</v>
      </c>
      <c r="AL639">
        <v>1077</v>
      </c>
      <c r="AM639">
        <v>224</v>
      </c>
      <c r="AN639">
        <v>204</v>
      </c>
      <c r="AO639">
        <v>204</v>
      </c>
      <c r="AP639">
        <v>0</v>
      </c>
      <c r="AQ639">
        <v>0</v>
      </c>
      <c r="AR639">
        <v>0</v>
      </c>
      <c r="AS639">
        <v>0</v>
      </c>
    </row>
    <row r="640" spans="1:45">
      <c r="A640" s="95">
        <v>45180</v>
      </c>
      <c r="B640" s="63">
        <f t="shared" si="4"/>
        <v>0</v>
      </c>
    </row>
    <row r="641" spans="1:51">
      <c r="A641" s="95">
        <v>45181</v>
      </c>
      <c r="B641" s="63">
        <f t="shared" si="4"/>
        <v>5056</v>
      </c>
      <c r="AI641">
        <v>959</v>
      </c>
      <c r="AJ641">
        <v>1055</v>
      </c>
      <c r="AK641">
        <v>1133</v>
      </c>
      <c r="AL641">
        <v>1277</v>
      </c>
      <c r="AM641">
        <v>224</v>
      </c>
      <c r="AN641">
        <v>204</v>
      </c>
      <c r="AO641">
        <v>204</v>
      </c>
      <c r="AP641">
        <v>0</v>
      </c>
      <c r="AQ641">
        <v>0</v>
      </c>
      <c r="AR641">
        <v>0</v>
      </c>
      <c r="AS641">
        <v>0</v>
      </c>
    </row>
    <row r="642" spans="1:51">
      <c r="A642" s="95">
        <v>45182</v>
      </c>
      <c r="B642" s="63">
        <f t="shared" si="4"/>
        <v>5031</v>
      </c>
      <c r="AI642">
        <v>966</v>
      </c>
      <c r="AJ642">
        <v>1028</v>
      </c>
      <c r="AK642">
        <v>1128</v>
      </c>
      <c r="AL642">
        <v>1277</v>
      </c>
      <c r="AM642">
        <v>224</v>
      </c>
      <c r="AN642">
        <v>204</v>
      </c>
      <c r="AO642">
        <v>204</v>
      </c>
      <c r="AP642">
        <v>0</v>
      </c>
      <c r="AQ642">
        <v>0</v>
      </c>
      <c r="AR642">
        <v>0</v>
      </c>
      <c r="AS642">
        <v>0</v>
      </c>
    </row>
    <row r="643" spans="1:51">
      <c r="A643" s="95">
        <v>45183</v>
      </c>
      <c r="B643" s="63">
        <f t="shared" si="4"/>
        <v>5128</v>
      </c>
      <c r="AI643">
        <v>966</v>
      </c>
      <c r="AJ643">
        <v>1038</v>
      </c>
      <c r="AK643">
        <v>1208</v>
      </c>
      <c r="AL643">
        <v>1284</v>
      </c>
      <c r="AM643">
        <v>224</v>
      </c>
      <c r="AN643">
        <v>204</v>
      </c>
      <c r="AO643">
        <v>204</v>
      </c>
      <c r="AP643">
        <v>0</v>
      </c>
      <c r="AQ643">
        <v>0</v>
      </c>
      <c r="AR643">
        <v>0</v>
      </c>
      <c r="AS643">
        <v>0</v>
      </c>
    </row>
    <row r="644" spans="1:51">
      <c r="A644" s="95">
        <v>45184</v>
      </c>
      <c r="B644" s="63">
        <f t="shared" si="4"/>
        <v>5128</v>
      </c>
      <c r="AI644">
        <v>966</v>
      </c>
      <c r="AJ644">
        <v>1038</v>
      </c>
      <c r="AK644">
        <v>1208</v>
      </c>
      <c r="AL644">
        <v>1284</v>
      </c>
      <c r="AM644">
        <v>224</v>
      </c>
      <c r="AN644">
        <v>204</v>
      </c>
      <c r="AO644">
        <v>204</v>
      </c>
      <c r="AP644">
        <v>0</v>
      </c>
      <c r="AQ644">
        <v>0</v>
      </c>
      <c r="AR644">
        <v>0</v>
      </c>
      <c r="AS644">
        <v>0</v>
      </c>
    </row>
    <row r="645" spans="1:51">
      <c r="A645" s="95">
        <v>45187</v>
      </c>
      <c r="B645" s="63">
        <f t="shared" si="4"/>
        <v>5117</v>
      </c>
      <c r="AI645">
        <v>954</v>
      </c>
      <c r="AJ645">
        <v>1038</v>
      </c>
      <c r="AK645">
        <v>1208</v>
      </c>
      <c r="AL645">
        <v>1285</v>
      </c>
      <c r="AM645">
        <v>224</v>
      </c>
      <c r="AN645">
        <v>204</v>
      </c>
      <c r="AO645">
        <v>204</v>
      </c>
      <c r="AP645">
        <v>0</v>
      </c>
      <c r="AQ645">
        <v>0</v>
      </c>
      <c r="AR645">
        <v>0</v>
      </c>
      <c r="AS645">
        <v>0</v>
      </c>
    </row>
    <row r="646" spans="1:51">
      <c r="A646" s="95">
        <v>45188</v>
      </c>
      <c r="B646" s="63">
        <f t="shared" si="4"/>
        <v>4928</v>
      </c>
      <c r="AI646">
        <v>900</v>
      </c>
      <c r="AJ646">
        <v>898</v>
      </c>
      <c r="AK646">
        <v>1208</v>
      </c>
      <c r="AL646">
        <v>1290</v>
      </c>
      <c r="AM646">
        <v>224</v>
      </c>
      <c r="AN646">
        <v>204</v>
      </c>
      <c r="AO646">
        <v>204</v>
      </c>
      <c r="AP646">
        <v>0</v>
      </c>
      <c r="AQ646">
        <v>0</v>
      </c>
      <c r="AR646">
        <v>0</v>
      </c>
      <c r="AS646">
        <v>0</v>
      </c>
    </row>
    <row r="647" spans="1:51">
      <c r="A647" s="95">
        <v>45189</v>
      </c>
      <c r="B647" s="63">
        <f t="shared" ref="B647:B675" si="5">SUM(Z647:AQ647)</f>
        <v>4899</v>
      </c>
      <c r="AI647">
        <v>891</v>
      </c>
      <c r="AJ647">
        <v>898</v>
      </c>
      <c r="AK647">
        <v>1188</v>
      </c>
      <c r="AL647">
        <v>1290</v>
      </c>
      <c r="AM647">
        <v>224</v>
      </c>
      <c r="AN647">
        <v>204</v>
      </c>
      <c r="AO647">
        <v>204</v>
      </c>
      <c r="AP647">
        <v>0</v>
      </c>
      <c r="AQ647">
        <v>0</v>
      </c>
      <c r="AR647">
        <v>0</v>
      </c>
      <c r="AS647">
        <v>0</v>
      </c>
    </row>
    <row r="648" spans="1:51">
      <c r="A648" s="95">
        <v>45190</v>
      </c>
      <c r="B648" s="63">
        <f t="shared" si="5"/>
        <v>4808</v>
      </c>
      <c r="AI648">
        <v>871</v>
      </c>
      <c r="AJ648">
        <v>827</v>
      </c>
      <c r="AK648">
        <v>1188</v>
      </c>
      <c r="AL648">
        <v>1290</v>
      </c>
      <c r="AM648">
        <v>224</v>
      </c>
      <c r="AN648">
        <v>204</v>
      </c>
      <c r="AO648">
        <v>204</v>
      </c>
      <c r="AP648">
        <v>0</v>
      </c>
      <c r="AQ648">
        <v>0</v>
      </c>
      <c r="AR648">
        <v>0</v>
      </c>
      <c r="AS648">
        <v>0</v>
      </c>
    </row>
    <row r="649" spans="1:51">
      <c r="A649" s="95">
        <v>45191</v>
      </c>
      <c r="B649" s="63">
        <f t="shared" si="5"/>
        <v>4808</v>
      </c>
      <c r="AI649">
        <v>871</v>
      </c>
      <c r="AJ649">
        <v>827</v>
      </c>
      <c r="AK649">
        <v>1188</v>
      </c>
      <c r="AL649">
        <v>1290</v>
      </c>
      <c r="AM649">
        <v>224</v>
      </c>
      <c r="AN649">
        <v>204</v>
      </c>
      <c r="AO649">
        <v>204</v>
      </c>
      <c r="AP649">
        <v>0</v>
      </c>
      <c r="AQ649">
        <v>0</v>
      </c>
      <c r="AR649">
        <v>0</v>
      </c>
      <c r="AS649">
        <v>0</v>
      </c>
    </row>
    <row r="650" spans="1:51">
      <c r="A650" s="95">
        <v>45194</v>
      </c>
      <c r="B650" s="63">
        <f t="shared" si="5"/>
        <v>4763</v>
      </c>
      <c r="AI650">
        <v>831</v>
      </c>
      <c r="AJ650">
        <v>777</v>
      </c>
      <c r="AK650">
        <v>1188</v>
      </c>
      <c r="AL650">
        <v>1335</v>
      </c>
      <c r="AM650">
        <v>224</v>
      </c>
      <c r="AN650">
        <v>204</v>
      </c>
      <c r="AO650">
        <v>204</v>
      </c>
      <c r="AP650">
        <v>0</v>
      </c>
      <c r="AQ650">
        <v>0</v>
      </c>
      <c r="AR650">
        <v>0</v>
      </c>
      <c r="AS650">
        <v>0</v>
      </c>
    </row>
    <row r="651" spans="1:51">
      <c r="A651" s="95">
        <v>45195</v>
      </c>
      <c r="B651" s="63">
        <f t="shared" si="5"/>
        <v>4604</v>
      </c>
      <c r="AI651">
        <v>831</v>
      </c>
      <c r="AJ651">
        <v>572</v>
      </c>
      <c r="AK651">
        <v>1188</v>
      </c>
      <c r="AL651">
        <v>1380</v>
      </c>
      <c r="AM651">
        <v>224</v>
      </c>
      <c r="AN651">
        <v>204</v>
      </c>
      <c r="AO651">
        <v>205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</row>
    <row r="652" spans="1:51">
      <c r="A652" s="95">
        <v>45196</v>
      </c>
      <c r="B652" s="63">
        <f t="shared" si="5"/>
        <v>4640</v>
      </c>
      <c r="AI652">
        <v>831</v>
      </c>
      <c r="AJ652">
        <v>608</v>
      </c>
      <c r="AK652">
        <v>1188</v>
      </c>
      <c r="AL652">
        <v>1380</v>
      </c>
      <c r="AM652">
        <v>224</v>
      </c>
      <c r="AN652">
        <v>204</v>
      </c>
      <c r="AO652">
        <v>205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</row>
    <row r="653" spans="1:51">
      <c r="A653" s="95">
        <v>45197</v>
      </c>
      <c r="B653" s="63">
        <f t="shared" si="5"/>
        <v>4671</v>
      </c>
      <c r="AI653">
        <v>831</v>
      </c>
      <c r="AJ653">
        <v>628</v>
      </c>
      <c r="AK653">
        <v>1188</v>
      </c>
      <c r="AL653">
        <v>1388</v>
      </c>
      <c r="AM653">
        <v>224</v>
      </c>
      <c r="AN653">
        <v>204</v>
      </c>
      <c r="AO653">
        <v>208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</row>
    <row r="654" spans="1:51">
      <c r="A654" s="95">
        <v>45198</v>
      </c>
      <c r="B654" s="63">
        <f t="shared" si="5"/>
        <v>4671</v>
      </c>
      <c r="AI654">
        <v>831</v>
      </c>
      <c r="AJ654">
        <v>628</v>
      </c>
      <c r="AK654">
        <v>1188</v>
      </c>
      <c r="AL654">
        <v>1388</v>
      </c>
      <c r="AM654">
        <v>224</v>
      </c>
      <c r="AN654">
        <v>204</v>
      </c>
      <c r="AO654">
        <v>208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</row>
    <row r="655" spans="1:51">
      <c r="A655" s="95">
        <v>45201</v>
      </c>
      <c r="B655" s="63">
        <f t="shared" si="5"/>
        <v>3887</v>
      </c>
      <c r="AJ655">
        <v>644</v>
      </c>
      <c r="AK655">
        <v>1188</v>
      </c>
      <c r="AL655">
        <v>1392</v>
      </c>
      <c r="AM655">
        <v>249</v>
      </c>
      <c r="AN655">
        <v>204</v>
      </c>
      <c r="AO655">
        <v>210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</row>
    <row r="656" spans="1:51">
      <c r="A656" s="95">
        <v>45202</v>
      </c>
      <c r="B656" s="63">
        <f t="shared" si="5"/>
        <v>3907</v>
      </c>
      <c r="AJ656">
        <v>664</v>
      </c>
      <c r="AK656">
        <v>1178</v>
      </c>
      <c r="AL656">
        <v>1392</v>
      </c>
      <c r="AM656">
        <v>259</v>
      </c>
      <c r="AN656">
        <v>204</v>
      </c>
      <c r="AO656">
        <v>210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</row>
    <row r="657" spans="1:50">
      <c r="A657" s="95">
        <v>45203</v>
      </c>
      <c r="B657" s="63">
        <f t="shared" si="5"/>
        <v>3931</v>
      </c>
      <c r="AJ657">
        <v>668</v>
      </c>
      <c r="AK657">
        <v>1174</v>
      </c>
      <c r="AL657">
        <v>1423</v>
      </c>
      <c r="AM657">
        <v>252</v>
      </c>
      <c r="AN657">
        <v>204</v>
      </c>
      <c r="AO657">
        <v>210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</row>
    <row r="658" spans="1:50">
      <c r="A658" s="95">
        <v>45204</v>
      </c>
      <c r="B658" s="63">
        <f t="shared" si="5"/>
        <v>3993</v>
      </c>
      <c r="AJ658">
        <v>668</v>
      </c>
      <c r="AK658">
        <v>1226</v>
      </c>
      <c r="AL658">
        <v>1433</v>
      </c>
      <c r="AM658">
        <v>252</v>
      </c>
      <c r="AN658">
        <v>204</v>
      </c>
      <c r="AO658">
        <v>210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</row>
    <row r="659" spans="1:50">
      <c r="A659" s="95">
        <v>45205</v>
      </c>
      <c r="B659" s="63">
        <f t="shared" si="5"/>
        <v>4073</v>
      </c>
      <c r="AJ659">
        <v>668</v>
      </c>
      <c r="AK659">
        <v>1246</v>
      </c>
      <c r="AL659">
        <v>1503</v>
      </c>
      <c r="AM659">
        <v>252</v>
      </c>
      <c r="AN659">
        <v>194</v>
      </c>
      <c r="AO659">
        <v>210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</row>
    <row r="660" spans="1:50">
      <c r="A660" s="95">
        <v>45208</v>
      </c>
      <c r="B660" s="63">
        <f t="shared" si="5"/>
        <v>4139</v>
      </c>
      <c r="AJ660">
        <v>668</v>
      </c>
      <c r="AK660">
        <v>1222</v>
      </c>
      <c r="AL660">
        <v>1593</v>
      </c>
      <c r="AM660">
        <v>252</v>
      </c>
      <c r="AN660">
        <v>194</v>
      </c>
      <c r="AO660">
        <v>210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</row>
    <row r="661" spans="1:50">
      <c r="A661" s="95">
        <v>45209</v>
      </c>
      <c r="B661" s="63">
        <f t="shared" si="5"/>
        <v>4096</v>
      </c>
      <c r="AJ661">
        <v>633</v>
      </c>
      <c r="AK661">
        <v>1184</v>
      </c>
      <c r="AL661">
        <v>1593</v>
      </c>
      <c r="AM661">
        <v>262</v>
      </c>
      <c r="AN661">
        <v>214</v>
      </c>
      <c r="AO661">
        <v>210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</row>
    <row r="662" spans="1:50">
      <c r="A662" s="95">
        <v>45210</v>
      </c>
      <c r="B662" s="63">
        <f t="shared" si="5"/>
        <v>4096</v>
      </c>
      <c r="AJ662">
        <v>633</v>
      </c>
      <c r="AK662">
        <v>1184</v>
      </c>
      <c r="AL662">
        <v>1593</v>
      </c>
      <c r="AM662">
        <v>262</v>
      </c>
      <c r="AN662">
        <v>214</v>
      </c>
      <c r="AO662">
        <v>210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</row>
    <row r="663" spans="1:50">
      <c r="A663" s="95">
        <v>45211</v>
      </c>
      <c r="B663" s="63">
        <f t="shared" si="5"/>
        <v>4096</v>
      </c>
      <c r="AJ663" s="189">
        <v>633</v>
      </c>
      <c r="AK663" s="189">
        <v>1184</v>
      </c>
      <c r="AL663" s="189">
        <v>1593</v>
      </c>
      <c r="AM663" s="189">
        <v>262</v>
      </c>
      <c r="AN663" s="189">
        <v>214</v>
      </c>
      <c r="AO663" s="189">
        <v>210</v>
      </c>
      <c r="AP663" s="189">
        <v>0</v>
      </c>
      <c r="AQ663" s="189">
        <v>0</v>
      </c>
      <c r="AR663" s="189">
        <v>0</v>
      </c>
      <c r="AS663" s="189">
        <v>0</v>
      </c>
      <c r="AT663" s="189">
        <v>0</v>
      </c>
      <c r="AU663" s="189">
        <v>0</v>
      </c>
      <c r="AV663" s="189">
        <v>0</v>
      </c>
      <c r="AW663" s="189">
        <v>0</v>
      </c>
      <c r="AX663" s="189">
        <v>0</v>
      </c>
    </row>
    <row r="664" spans="1:50">
      <c r="A664" s="95">
        <v>45212</v>
      </c>
      <c r="B664" s="63">
        <f t="shared" si="5"/>
        <v>4116</v>
      </c>
      <c r="AJ664">
        <v>633</v>
      </c>
      <c r="AK664">
        <v>1184</v>
      </c>
      <c r="AL664">
        <v>1583</v>
      </c>
      <c r="AM664">
        <v>292</v>
      </c>
      <c r="AN664">
        <v>214</v>
      </c>
      <c r="AO664">
        <v>210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</row>
    <row r="665" spans="1:50">
      <c r="A665" s="95">
        <v>45215</v>
      </c>
      <c r="B665" s="63">
        <f t="shared" si="5"/>
        <v>4141</v>
      </c>
      <c r="AJ665">
        <v>633</v>
      </c>
      <c r="AK665">
        <v>1184</v>
      </c>
      <c r="AL665">
        <v>1608</v>
      </c>
      <c r="AM665">
        <v>292</v>
      </c>
      <c r="AN665">
        <v>214</v>
      </c>
      <c r="AO665">
        <v>210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</row>
    <row r="666" spans="1:50">
      <c r="A666" s="95">
        <v>45216</v>
      </c>
      <c r="B666" s="63">
        <f t="shared" si="5"/>
        <v>4141</v>
      </c>
      <c r="AJ666">
        <v>633</v>
      </c>
      <c r="AK666">
        <v>1184</v>
      </c>
      <c r="AL666">
        <v>1608</v>
      </c>
      <c r="AM666">
        <v>292</v>
      </c>
      <c r="AN666">
        <v>214</v>
      </c>
      <c r="AO666">
        <v>210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</row>
    <row r="667" spans="1:50">
      <c r="A667" s="95">
        <v>45217</v>
      </c>
      <c r="B667" s="63">
        <f t="shared" si="5"/>
        <v>4141</v>
      </c>
      <c r="AJ667">
        <v>633</v>
      </c>
      <c r="AK667">
        <v>1184</v>
      </c>
      <c r="AL667">
        <v>1608</v>
      </c>
      <c r="AM667">
        <v>292</v>
      </c>
      <c r="AN667">
        <v>214</v>
      </c>
      <c r="AO667">
        <v>210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</row>
    <row r="668" spans="1:50">
      <c r="A668" s="95">
        <v>45218</v>
      </c>
      <c r="B668" s="63">
        <f t="shared" si="5"/>
        <v>4110</v>
      </c>
      <c r="AJ668">
        <v>605</v>
      </c>
      <c r="AK668">
        <v>1181</v>
      </c>
      <c r="AL668">
        <v>1608</v>
      </c>
      <c r="AM668">
        <v>292</v>
      </c>
      <c r="AN668">
        <v>214</v>
      </c>
      <c r="AO668">
        <v>210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</row>
    <row r="669" spans="1:50">
      <c r="A669" s="95">
        <v>45219</v>
      </c>
      <c r="B669" s="63">
        <f t="shared" si="5"/>
        <v>4128</v>
      </c>
      <c r="AJ669">
        <v>605</v>
      </c>
      <c r="AK669">
        <v>1199</v>
      </c>
      <c r="AL669">
        <v>1608</v>
      </c>
      <c r="AM669">
        <v>292</v>
      </c>
      <c r="AN669">
        <v>214</v>
      </c>
      <c r="AO669">
        <v>210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</row>
    <row r="670" spans="1:50">
      <c r="A670" s="95">
        <v>45222</v>
      </c>
      <c r="B670" s="63">
        <f t="shared" si="5"/>
        <v>4142</v>
      </c>
      <c r="AJ670">
        <v>619</v>
      </c>
      <c r="AK670">
        <v>1209</v>
      </c>
      <c r="AL670">
        <v>1553</v>
      </c>
      <c r="AM670">
        <v>337</v>
      </c>
      <c r="AN670">
        <v>214</v>
      </c>
      <c r="AO670">
        <v>210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</row>
    <row r="671" spans="1:50">
      <c r="A671" s="95">
        <v>45223</v>
      </c>
      <c r="B671" s="63">
        <f t="shared" si="5"/>
        <v>4151</v>
      </c>
      <c r="AJ671">
        <v>619</v>
      </c>
      <c r="AK671">
        <v>1221</v>
      </c>
      <c r="AL671">
        <v>1553</v>
      </c>
      <c r="AM671">
        <v>334</v>
      </c>
      <c r="AN671">
        <v>214</v>
      </c>
      <c r="AO671">
        <v>210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</row>
    <row r="672" spans="1:50">
      <c r="A672" s="95">
        <v>45224</v>
      </c>
      <c r="B672" s="63">
        <f t="shared" si="5"/>
        <v>4161</v>
      </c>
      <c r="AJ672">
        <v>619</v>
      </c>
      <c r="AK672">
        <v>1231</v>
      </c>
      <c r="AL672">
        <v>1553</v>
      </c>
      <c r="AM672">
        <v>334</v>
      </c>
      <c r="AN672">
        <v>214</v>
      </c>
      <c r="AO672">
        <v>210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</row>
    <row r="673" spans="1:53">
      <c r="A673" s="95">
        <v>45225</v>
      </c>
      <c r="B673" s="63">
        <f t="shared" si="5"/>
        <v>4203</v>
      </c>
      <c r="AJ673">
        <v>619</v>
      </c>
      <c r="AK673">
        <v>1233</v>
      </c>
      <c r="AL673">
        <v>1577</v>
      </c>
      <c r="AM673">
        <v>350</v>
      </c>
      <c r="AN673">
        <v>214</v>
      </c>
      <c r="AO673">
        <v>210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</row>
    <row r="674" spans="1:53">
      <c r="A674" s="95">
        <v>45226</v>
      </c>
      <c r="B674" s="63">
        <f t="shared" si="5"/>
        <v>4203</v>
      </c>
      <c r="AJ674">
        <v>619</v>
      </c>
      <c r="AK674">
        <v>1233</v>
      </c>
      <c r="AL674">
        <v>1577</v>
      </c>
      <c r="AM674">
        <v>350</v>
      </c>
      <c r="AN674">
        <v>214</v>
      </c>
      <c r="AO674">
        <v>210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</row>
    <row r="675" spans="1:53">
      <c r="A675" s="95">
        <v>45229</v>
      </c>
      <c r="B675" s="63">
        <f t="shared" si="5"/>
        <v>4227</v>
      </c>
      <c r="AJ675">
        <v>624</v>
      </c>
      <c r="AK675">
        <v>1242</v>
      </c>
      <c r="AL675">
        <v>1587</v>
      </c>
      <c r="AM675">
        <v>350</v>
      </c>
      <c r="AN675">
        <v>214</v>
      </c>
      <c r="AO675">
        <v>210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</row>
    <row r="676" spans="1:53">
      <c r="A676" s="95">
        <v>45230</v>
      </c>
      <c r="B676" s="63">
        <f t="shared" ref="B676:B681" si="6">SUM(Z676:AX676)</f>
        <v>4412</v>
      </c>
      <c r="AJ676">
        <v>624</v>
      </c>
      <c r="AK676">
        <v>1252</v>
      </c>
      <c r="AL676">
        <v>1587</v>
      </c>
      <c r="AM676">
        <v>350</v>
      </c>
      <c r="AN676">
        <v>214</v>
      </c>
      <c r="AO676">
        <v>210</v>
      </c>
      <c r="AP676">
        <v>25</v>
      </c>
      <c r="AQ676">
        <v>25</v>
      </c>
      <c r="AR676">
        <v>25</v>
      </c>
      <c r="AS676">
        <v>25</v>
      </c>
      <c r="AT676">
        <v>25</v>
      </c>
      <c r="AU676">
        <v>25</v>
      </c>
      <c r="AV676">
        <v>25</v>
      </c>
      <c r="AW676">
        <v>0</v>
      </c>
      <c r="AX676">
        <v>0</v>
      </c>
    </row>
    <row r="677" spans="1:53">
      <c r="A677" s="103">
        <v>45231</v>
      </c>
      <c r="B677" s="63">
        <f t="shared" si="6"/>
        <v>3788</v>
      </c>
      <c r="AK677">
        <v>1252</v>
      </c>
      <c r="AL677">
        <v>1587</v>
      </c>
      <c r="AM677">
        <v>350</v>
      </c>
      <c r="AN677">
        <v>214</v>
      </c>
      <c r="AO677">
        <v>210</v>
      </c>
      <c r="AP677">
        <v>25</v>
      </c>
      <c r="AQ677">
        <v>25</v>
      </c>
      <c r="AR677">
        <v>25</v>
      </c>
      <c r="AS677">
        <v>25</v>
      </c>
      <c r="AT677">
        <v>25</v>
      </c>
      <c r="AU677">
        <v>25</v>
      </c>
      <c r="AV677">
        <v>25</v>
      </c>
      <c r="AW677">
        <v>0</v>
      </c>
      <c r="AX677">
        <v>0</v>
      </c>
      <c r="AY677">
        <v>0</v>
      </c>
    </row>
    <row r="678" spans="1:53">
      <c r="A678" s="95">
        <v>45232</v>
      </c>
      <c r="B678" s="63">
        <f t="shared" si="6"/>
        <v>3788</v>
      </c>
      <c r="AK678">
        <v>1252</v>
      </c>
      <c r="AL678">
        <v>1587</v>
      </c>
      <c r="AM678">
        <v>350</v>
      </c>
      <c r="AN678">
        <v>214</v>
      </c>
      <c r="AO678">
        <v>210</v>
      </c>
      <c r="AP678">
        <v>25</v>
      </c>
      <c r="AQ678">
        <v>25</v>
      </c>
      <c r="AR678">
        <v>25</v>
      </c>
      <c r="AS678">
        <v>25</v>
      </c>
      <c r="AT678">
        <v>25</v>
      </c>
      <c r="AU678">
        <v>25</v>
      </c>
      <c r="AV678">
        <v>25</v>
      </c>
      <c r="AW678">
        <v>0</v>
      </c>
      <c r="AX678">
        <v>0</v>
      </c>
      <c r="AY678">
        <v>0</v>
      </c>
    </row>
    <row r="679" spans="1:53">
      <c r="A679" s="95">
        <v>45233</v>
      </c>
      <c r="B679" s="63">
        <f t="shared" si="6"/>
        <v>3919</v>
      </c>
      <c r="AK679">
        <v>1272</v>
      </c>
      <c r="AL679">
        <v>1592</v>
      </c>
      <c r="AM679">
        <v>381</v>
      </c>
      <c r="AN679">
        <v>268</v>
      </c>
      <c r="AO679">
        <v>206</v>
      </c>
      <c r="AP679">
        <v>25</v>
      </c>
      <c r="AQ679">
        <v>50</v>
      </c>
      <c r="AR679">
        <v>25</v>
      </c>
      <c r="AS679">
        <v>25</v>
      </c>
      <c r="AT679">
        <v>25</v>
      </c>
      <c r="AU679">
        <v>25</v>
      </c>
      <c r="AV679">
        <v>25</v>
      </c>
      <c r="AW679">
        <v>0</v>
      </c>
      <c r="AX679">
        <v>0</v>
      </c>
      <c r="AY679">
        <v>0</v>
      </c>
    </row>
    <row r="680" spans="1:53">
      <c r="A680" s="95">
        <v>45236</v>
      </c>
      <c r="B680" s="63">
        <f t="shared" si="6"/>
        <v>3933</v>
      </c>
      <c r="AK680">
        <v>1232</v>
      </c>
      <c r="AL680">
        <v>1648</v>
      </c>
      <c r="AM680">
        <v>383</v>
      </c>
      <c r="AN680">
        <v>264</v>
      </c>
      <c r="AO680">
        <v>206</v>
      </c>
      <c r="AP680">
        <v>25</v>
      </c>
      <c r="AQ680">
        <v>50</v>
      </c>
      <c r="AR680">
        <v>25</v>
      </c>
      <c r="AS680">
        <v>25</v>
      </c>
      <c r="AT680">
        <v>25</v>
      </c>
      <c r="AU680">
        <v>25</v>
      </c>
      <c r="AV680">
        <v>25</v>
      </c>
      <c r="AW680">
        <v>0</v>
      </c>
      <c r="AX680">
        <v>0</v>
      </c>
    </row>
    <row r="681" spans="1:53">
      <c r="A681" s="95">
        <v>45237</v>
      </c>
      <c r="B681" s="63">
        <f t="shared" si="6"/>
        <v>4081</v>
      </c>
      <c r="AK681">
        <v>1232</v>
      </c>
      <c r="AL681">
        <v>1598</v>
      </c>
      <c r="AM681">
        <v>441</v>
      </c>
      <c r="AN681">
        <v>264</v>
      </c>
      <c r="AO681">
        <v>206</v>
      </c>
      <c r="AP681">
        <v>45</v>
      </c>
      <c r="AQ681">
        <v>70</v>
      </c>
      <c r="AR681">
        <v>45</v>
      </c>
      <c r="AS681">
        <v>45</v>
      </c>
      <c r="AT681">
        <v>45</v>
      </c>
      <c r="AU681">
        <v>45</v>
      </c>
      <c r="AV681">
        <v>45</v>
      </c>
      <c r="AW681">
        <v>0</v>
      </c>
      <c r="AX681">
        <v>0</v>
      </c>
    </row>
    <row r="682" spans="1:53">
      <c r="A682" s="95">
        <v>45238</v>
      </c>
      <c r="B682" s="63">
        <f t="shared" ref="B682:B709" si="7">SUM(Z682:BA682)</f>
        <v>4098</v>
      </c>
      <c r="AK682">
        <v>1199</v>
      </c>
      <c r="AL682">
        <v>1618</v>
      </c>
      <c r="AM682">
        <v>441</v>
      </c>
      <c r="AN682">
        <v>259</v>
      </c>
      <c r="AO682">
        <v>206</v>
      </c>
      <c r="AP682">
        <v>50</v>
      </c>
      <c r="AQ682">
        <v>75</v>
      </c>
      <c r="AR682">
        <v>50</v>
      </c>
      <c r="AS682">
        <v>50</v>
      </c>
      <c r="AT682">
        <v>50</v>
      </c>
      <c r="AU682">
        <v>50</v>
      </c>
      <c r="AV682">
        <v>50</v>
      </c>
      <c r="AW682">
        <v>0</v>
      </c>
      <c r="AX682">
        <v>0</v>
      </c>
    </row>
    <row r="683" spans="1:53">
      <c r="A683" s="95">
        <v>45239</v>
      </c>
      <c r="B683" s="63">
        <f t="shared" si="7"/>
        <v>4108</v>
      </c>
      <c r="AK683">
        <v>1193</v>
      </c>
      <c r="AL683">
        <v>1620</v>
      </c>
      <c r="AM683">
        <v>442</v>
      </c>
      <c r="AN683">
        <v>271</v>
      </c>
      <c r="AO683">
        <v>207</v>
      </c>
      <c r="AP683">
        <v>50</v>
      </c>
      <c r="AQ683">
        <v>75</v>
      </c>
      <c r="AR683">
        <v>50</v>
      </c>
      <c r="AS683">
        <v>50</v>
      </c>
      <c r="AT683">
        <v>50</v>
      </c>
      <c r="AU683">
        <v>50</v>
      </c>
      <c r="AV683">
        <v>50</v>
      </c>
      <c r="AW683">
        <v>0</v>
      </c>
      <c r="AX683">
        <v>0</v>
      </c>
    </row>
    <row r="684" spans="1:53">
      <c r="A684" s="95">
        <v>45240</v>
      </c>
      <c r="B684" s="63">
        <f t="shared" si="7"/>
        <v>4158</v>
      </c>
      <c r="AK684">
        <v>1178</v>
      </c>
      <c r="AL684">
        <v>1635</v>
      </c>
      <c r="AM684">
        <v>487</v>
      </c>
      <c r="AN684">
        <v>276</v>
      </c>
      <c r="AO684">
        <v>207</v>
      </c>
      <c r="AP684">
        <v>50</v>
      </c>
      <c r="AQ684">
        <v>75</v>
      </c>
      <c r="AR684">
        <v>50</v>
      </c>
      <c r="AS684">
        <v>50</v>
      </c>
      <c r="AT684">
        <v>50</v>
      </c>
      <c r="AU684">
        <v>50</v>
      </c>
      <c r="AV684">
        <v>50</v>
      </c>
      <c r="AW684">
        <v>0</v>
      </c>
      <c r="AX684">
        <v>0</v>
      </c>
      <c r="AY684">
        <v>0</v>
      </c>
      <c r="AZ684">
        <v>0</v>
      </c>
      <c r="BA684">
        <v>0</v>
      </c>
    </row>
    <row r="685" spans="1:53">
      <c r="A685" s="95">
        <v>45243</v>
      </c>
      <c r="B685" s="63">
        <f t="shared" si="7"/>
        <v>4186</v>
      </c>
      <c r="AK685">
        <v>1178</v>
      </c>
      <c r="AL685">
        <v>1638</v>
      </c>
      <c r="AM685">
        <v>487</v>
      </c>
      <c r="AN685">
        <v>301</v>
      </c>
      <c r="AO685">
        <v>207</v>
      </c>
      <c r="AP685">
        <v>50</v>
      </c>
      <c r="AQ685">
        <v>75</v>
      </c>
      <c r="AR685">
        <v>50</v>
      </c>
      <c r="AS685">
        <v>50</v>
      </c>
      <c r="AT685">
        <v>50</v>
      </c>
      <c r="AU685">
        <v>50</v>
      </c>
      <c r="AV685">
        <v>50</v>
      </c>
      <c r="AW685">
        <v>0</v>
      </c>
      <c r="AX685">
        <v>0</v>
      </c>
      <c r="AY685">
        <v>0</v>
      </c>
      <c r="AZ685">
        <v>0</v>
      </c>
      <c r="BA685">
        <v>0</v>
      </c>
    </row>
    <row r="686" spans="1:53">
      <c r="A686" s="95">
        <v>45244</v>
      </c>
      <c r="B686" s="63">
        <f t="shared" si="7"/>
        <v>4186</v>
      </c>
      <c r="AK686">
        <v>1178</v>
      </c>
      <c r="AL686">
        <v>1638</v>
      </c>
      <c r="AM686">
        <v>487</v>
      </c>
      <c r="AN686">
        <v>301</v>
      </c>
      <c r="AO686">
        <v>207</v>
      </c>
      <c r="AP686">
        <v>50</v>
      </c>
      <c r="AQ686">
        <v>75</v>
      </c>
      <c r="AR686">
        <v>50</v>
      </c>
      <c r="AS686">
        <v>50</v>
      </c>
      <c r="AT686">
        <v>50</v>
      </c>
      <c r="AU686">
        <v>50</v>
      </c>
      <c r="AV686">
        <v>50</v>
      </c>
      <c r="AW686">
        <v>0</v>
      </c>
      <c r="AX686">
        <v>0</v>
      </c>
      <c r="AY686">
        <v>0</v>
      </c>
      <c r="AZ686">
        <v>0</v>
      </c>
      <c r="BA686">
        <v>0</v>
      </c>
    </row>
    <row r="687" spans="1:53">
      <c r="A687" s="103">
        <v>45245</v>
      </c>
      <c r="AK687" s="189">
        <v>1178</v>
      </c>
      <c r="AL687" s="189">
        <v>1638</v>
      </c>
      <c r="AM687" s="189">
        <v>487</v>
      </c>
      <c r="AN687" s="189">
        <v>301</v>
      </c>
      <c r="AO687" s="189">
        <v>207</v>
      </c>
      <c r="AP687" s="189">
        <v>50</v>
      </c>
      <c r="AQ687" s="189">
        <v>75</v>
      </c>
      <c r="AR687" s="189">
        <v>50</v>
      </c>
      <c r="AS687" s="189">
        <v>50</v>
      </c>
      <c r="AT687" s="189">
        <v>50</v>
      </c>
      <c r="AU687" s="189">
        <v>50</v>
      </c>
      <c r="AV687" s="189">
        <v>50</v>
      </c>
      <c r="AW687" s="189">
        <v>0</v>
      </c>
      <c r="AX687" s="189">
        <v>0</v>
      </c>
      <c r="AY687" s="189">
        <v>0</v>
      </c>
      <c r="AZ687" s="189">
        <v>0</v>
      </c>
      <c r="BA687" s="189">
        <v>0</v>
      </c>
    </row>
    <row r="688" spans="1:53">
      <c r="A688" s="95">
        <v>45246</v>
      </c>
      <c r="B688" s="63">
        <f t="shared" si="7"/>
        <v>4063</v>
      </c>
      <c r="AK688">
        <v>981</v>
      </c>
      <c r="AL688">
        <v>1714</v>
      </c>
      <c r="AM688">
        <v>492</v>
      </c>
      <c r="AN688">
        <v>290</v>
      </c>
      <c r="AO688">
        <v>211</v>
      </c>
      <c r="AP688">
        <v>50</v>
      </c>
      <c r="AQ688">
        <v>75</v>
      </c>
      <c r="AR688">
        <v>50</v>
      </c>
      <c r="AS688">
        <v>50</v>
      </c>
      <c r="AT688">
        <v>50</v>
      </c>
      <c r="AU688">
        <v>50</v>
      </c>
      <c r="AV688">
        <v>50</v>
      </c>
      <c r="AW688">
        <v>0</v>
      </c>
      <c r="AX688">
        <v>0</v>
      </c>
      <c r="AY688">
        <v>0</v>
      </c>
      <c r="AZ688">
        <v>0</v>
      </c>
      <c r="BA688">
        <v>0</v>
      </c>
    </row>
    <row r="689" spans="1:53">
      <c r="A689" s="95">
        <v>45247</v>
      </c>
      <c r="B689" s="63">
        <f t="shared" si="7"/>
        <v>4178</v>
      </c>
      <c r="AK689">
        <v>981</v>
      </c>
      <c r="AL689">
        <v>1680</v>
      </c>
      <c r="AM689">
        <v>512</v>
      </c>
      <c r="AN689">
        <v>419</v>
      </c>
      <c r="AO689">
        <v>211</v>
      </c>
      <c r="AP689">
        <v>50</v>
      </c>
      <c r="AQ689">
        <v>75</v>
      </c>
      <c r="AR689">
        <v>50</v>
      </c>
      <c r="AS689">
        <v>50</v>
      </c>
      <c r="AT689">
        <v>50</v>
      </c>
      <c r="AU689">
        <v>50</v>
      </c>
      <c r="AV689">
        <v>50</v>
      </c>
      <c r="AW689">
        <v>0</v>
      </c>
      <c r="AX689">
        <v>0</v>
      </c>
      <c r="AY689">
        <v>0</v>
      </c>
      <c r="AZ689">
        <v>0</v>
      </c>
      <c r="BA689">
        <v>0</v>
      </c>
    </row>
    <row r="690" spans="1:53">
      <c r="A690" s="95">
        <v>45250</v>
      </c>
      <c r="B690" s="63">
        <f t="shared" si="7"/>
        <v>4339</v>
      </c>
      <c r="AK690">
        <v>981</v>
      </c>
      <c r="AL690">
        <v>1640</v>
      </c>
      <c r="AM690">
        <v>558</v>
      </c>
      <c r="AN690">
        <v>524</v>
      </c>
      <c r="AO690">
        <v>211</v>
      </c>
      <c r="AP690">
        <v>50</v>
      </c>
      <c r="AQ690">
        <v>75</v>
      </c>
      <c r="AR690">
        <v>50</v>
      </c>
      <c r="AS690">
        <v>50</v>
      </c>
      <c r="AT690">
        <v>50</v>
      </c>
      <c r="AU690">
        <v>50</v>
      </c>
      <c r="AV690">
        <v>50</v>
      </c>
      <c r="AW690">
        <v>25</v>
      </c>
      <c r="AX690">
        <v>25</v>
      </c>
      <c r="AY690">
        <v>0</v>
      </c>
      <c r="AZ690">
        <v>0</v>
      </c>
      <c r="BA690">
        <v>0</v>
      </c>
    </row>
    <row r="691" spans="1:53">
      <c r="A691" s="95">
        <v>45251</v>
      </c>
      <c r="B691" s="63">
        <f t="shared" si="7"/>
        <v>4339</v>
      </c>
      <c r="AK691">
        <v>981</v>
      </c>
      <c r="AL691">
        <v>1640</v>
      </c>
      <c r="AM691">
        <v>518</v>
      </c>
      <c r="AN691">
        <v>524</v>
      </c>
      <c r="AO691">
        <v>211</v>
      </c>
      <c r="AP691">
        <v>50</v>
      </c>
      <c r="AQ691">
        <v>75</v>
      </c>
      <c r="AR691">
        <v>50</v>
      </c>
      <c r="AS691">
        <v>50</v>
      </c>
      <c r="AT691">
        <v>50</v>
      </c>
      <c r="AU691">
        <v>50</v>
      </c>
      <c r="AV691">
        <v>50</v>
      </c>
      <c r="AW691">
        <v>35</v>
      </c>
      <c r="AX691">
        <v>35</v>
      </c>
      <c r="AY691">
        <v>10</v>
      </c>
      <c r="AZ691">
        <v>10</v>
      </c>
      <c r="BA691">
        <v>0</v>
      </c>
    </row>
    <row r="692" spans="1:53">
      <c r="A692" s="95">
        <v>45252</v>
      </c>
      <c r="B692" s="63">
        <f t="shared" si="7"/>
        <v>4406</v>
      </c>
      <c r="AK692">
        <v>981</v>
      </c>
      <c r="AL692">
        <v>1644</v>
      </c>
      <c r="AM692">
        <v>523</v>
      </c>
      <c r="AN692">
        <v>525</v>
      </c>
      <c r="AO692">
        <v>213</v>
      </c>
      <c r="AP692">
        <v>55</v>
      </c>
      <c r="AQ692">
        <v>80</v>
      </c>
      <c r="AR692">
        <v>55</v>
      </c>
      <c r="AS692">
        <v>55</v>
      </c>
      <c r="AT692">
        <v>55</v>
      </c>
      <c r="AU692">
        <v>55</v>
      </c>
      <c r="AV692">
        <v>55</v>
      </c>
      <c r="AW692">
        <v>40</v>
      </c>
      <c r="AX692">
        <v>40</v>
      </c>
      <c r="AY692">
        <v>15</v>
      </c>
      <c r="AZ692">
        <v>15</v>
      </c>
      <c r="BA692">
        <v>0</v>
      </c>
    </row>
    <row r="693" spans="1:53">
      <c r="A693" s="95">
        <v>45253</v>
      </c>
      <c r="B693" s="63">
        <f t="shared" si="7"/>
        <v>4427</v>
      </c>
      <c r="AK693">
        <v>981</v>
      </c>
      <c r="AL693">
        <v>1641</v>
      </c>
      <c r="AM693">
        <v>541</v>
      </c>
      <c r="AN693">
        <v>531</v>
      </c>
      <c r="AO693">
        <v>213</v>
      </c>
      <c r="AP693">
        <v>55</v>
      </c>
      <c r="AQ693">
        <v>80</v>
      </c>
      <c r="AR693">
        <v>55</v>
      </c>
      <c r="AS693">
        <v>55</v>
      </c>
      <c r="AT693">
        <v>55</v>
      </c>
      <c r="AU693">
        <v>55</v>
      </c>
      <c r="AV693">
        <v>55</v>
      </c>
      <c r="AW693">
        <v>40</v>
      </c>
      <c r="AX693">
        <v>40</v>
      </c>
      <c r="AY693">
        <v>15</v>
      </c>
      <c r="AZ693">
        <v>15</v>
      </c>
      <c r="BA693">
        <v>0</v>
      </c>
    </row>
    <row r="694" spans="1:53">
      <c r="A694" s="95">
        <v>45254</v>
      </c>
      <c r="B694" s="63">
        <f t="shared" si="7"/>
        <v>4769</v>
      </c>
      <c r="AK694">
        <v>981</v>
      </c>
      <c r="AL694">
        <v>1581</v>
      </c>
      <c r="AM694">
        <v>541</v>
      </c>
      <c r="AN694">
        <v>581</v>
      </c>
      <c r="AO694">
        <v>214</v>
      </c>
      <c r="AP694">
        <v>111</v>
      </c>
      <c r="AQ694">
        <v>135</v>
      </c>
      <c r="AR694">
        <v>85</v>
      </c>
      <c r="AS694">
        <v>85</v>
      </c>
      <c r="AT694">
        <v>85</v>
      </c>
      <c r="AU694">
        <v>85</v>
      </c>
      <c r="AV694">
        <v>85</v>
      </c>
      <c r="AW694">
        <v>85</v>
      </c>
      <c r="AX694">
        <v>85</v>
      </c>
      <c r="AY694">
        <v>15</v>
      </c>
      <c r="AZ694">
        <v>15</v>
      </c>
      <c r="BA694">
        <v>0</v>
      </c>
    </row>
    <row r="695" spans="1:53">
      <c r="A695" s="95">
        <v>45257</v>
      </c>
      <c r="B695" s="63">
        <f t="shared" si="7"/>
        <v>4869</v>
      </c>
      <c r="AK695">
        <v>981</v>
      </c>
      <c r="AL695">
        <v>1585</v>
      </c>
      <c r="AM695">
        <v>541</v>
      </c>
      <c r="AN695">
        <v>581</v>
      </c>
      <c r="AO695">
        <v>214</v>
      </c>
      <c r="AP695">
        <v>119</v>
      </c>
      <c r="AQ695">
        <v>143</v>
      </c>
      <c r="AR695">
        <v>93</v>
      </c>
      <c r="AS695">
        <v>93</v>
      </c>
      <c r="AT695">
        <v>93</v>
      </c>
      <c r="AU695">
        <v>93</v>
      </c>
      <c r="AV695">
        <v>93</v>
      </c>
      <c r="AW695">
        <v>93</v>
      </c>
      <c r="AX695">
        <v>93</v>
      </c>
      <c r="AY695">
        <v>23</v>
      </c>
      <c r="AZ695">
        <v>23</v>
      </c>
      <c r="BA695">
        <v>8</v>
      </c>
    </row>
    <row r="696" spans="1:53">
      <c r="A696" s="95">
        <v>45258</v>
      </c>
      <c r="B696" s="63">
        <f t="shared" si="7"/>
        <v>4914</v>
      </c>
      <c r="AK696">
        <v>981</v>
      </c>
      <c r="AL696">
        <v>1585</v>
      </c>
      <c r="AM696">
        <v>561</v>
      </c>
      <c r="AN696">
        <v>606</v>
      </c>
      <c r="AO696">
        <v>214</v>
      </c>
      <c r="AP696">
        <v>119</v>
      </c>
      <c r="AQ696">
        <v>143</v>
      </c>
      <c r="AR696">
        <v>93</v>
      </c>
      <c r="AS696">
        <v>93</v>
      </c>
      <c r="AT696">
        <v>93</v>
      </c>
      <c r="AU696">
        <v>93</v>
      </c>
      <c r="AV696">
        <v>93</v>
      </c>
      <c r="AW696">
        <v>93</v>
      </c>
      <c r="AX696">
        <v>93</v>
      </c>
      <c r="AY696">
        <v>23</v>
      </c>
      <c r="AZ696">
        <v>23</v>
      </c>
      <c r="BA696">
        <v>8</v>
      </c>
    </row>
    <row r="697" spans="1:53">
      <c r="A697" s="95">
        <v>45259</v>
      </c>
      <c r="B697" s="63">
        <f t="shared" si="7"/>
        <v>4949</v>
      </c>
      <c r="AK697">
        <v>981</v>
      </c>
      <c r="AL697">
        <v>1585</v>
      </c>
      <c r="AM697">
        <v>561</v>
      </c>
      <c r="AN697">
        <v>616</v>
      </c>
      <c r="AO697">
        <v>239</v>
      </c>
      <c r="AP697">
        <v>119</v>
      </c>
      <c r="AQ697">
        <v>143</v>
      </c>
      <c r="AR697">
        <v>93</v>
      </c>
      <c r="AS697">
        <v>93</v>
      </c>
      <c r="AT697">
        <v>93</v>
      </c>
      <c r="AU697">
        <v>93</v>
      </c>
      <c r="AV697">
        <v>93</v>
      </c>
      <c r="AW697">
        <v>93</v>
      </c>
      <c r="AX697">
        <v>93</v>
      </c>
      <c r="AY697">
        <v>23</v>
      </c>
      <c r="AZ697">
        <v>23</v>
      </c>
      <c r="BA697">
        <v>8</v>
      </c>
    </row>
    <row r="698" spans="1:53">
      <c r="A698" s="95">
        <v>45260</v>
      </c>
      <c r="B698" s="63">
        <f t="shared" si="7"/>
        <v>5155</v>
      </c>
      <c r="AK698">
        <v>981</v>
      </c>
      <c r="AL698">
        <v>1575</v>
      </c>
      <c r="AM698">
        <v>621</v>
      </c>
      <c r="AN698">
        <v>742</v>
      </c>
      <c r="AO698">
        <v>259</v>
      </c>
      <c r="AP698">
        <v>119</v>
      </c>
      <c r="AQ698">
        <v>143</v>
      </c>
      <c r="AR698">
        <v>93</v>
      </c>
      <c r="AS698">
        <v>93</v>
      </c>
      <c r="AT698">
        <v>93</v>
      </c>
      <c r="AU698">
        <v>93</v>
      </c>
      <c r="AV698">
        <v>103</v>
      </c>
      <c r="AW698">
        <v>93</v>
      </c>
      <c r="AX698">
        <v>93</v>
      </c>
      <c r="AY698">
        <v>23</v>
      </c>
      <c r="AZ698">
        <v>23</v>
      </c>
      <c r="BA698">
        <v>8</v>
      </c>
    </row>
    <row r="699" spans="1:53">
      <c r="A699" s="95">
        <v>45261</v>
      </c>
      <c r="B699" s="63">
        <f t="shared" si="7"/>
        <v>4174</v>
      </c>
      <c r="AL699">
        <v>1555</v>
      </c>
      <c r="AM699">
        <v>641</v>
      </c>
      <c r="AN699">
        <v>742</v>
      </c>
      <c r="AO699">
        <v>259</v>
      </c>
      <c r="AP699">
        <v>119</v>
      </c>
      <c r="AQ699">
        <v>143</v>
      </c>
      <c r="AR699">
        <v>93</v>
      </c>
      <c r="AS699">
        <v>93</v>
      </c>
      <c r="AT699">
        <v>93</v>
      </c>
      <c r="AU699">
        <v>93</v>
      </c>
      <c r="AV699">
        <v>103</v>
      </c>
      <c r="AW699">
        <v>93</v>
      </c>
      <c r="AX699">
        <v>93</v>
      </c>
      <c r="AY699">
        <v>23</v>
      </c>
      <c r="AZ699">
        <v>23</v>
      </c>
      <c r="BA699">
        <v>8</v>
      </c>
    </row>
    <row r="700" spans="1:53">
      <c r="A700" s="95">
        <v>45264</v>
      </c>
      <c r="B700" s="63">
        <f t="shared" si="7"/>
        <v>4174</v>
      </c>
      <c r="AL700">
        <v>1555</v>
      </c>
      <c r="AM700">
        <v>641</v>
      </c>
      <c r="AN700">
        <v>742</v>
      </c>
      <c r="AO700">
        <v>259</v>
      </c>
      <c r="AP700">
        <v>119</v>
      </c>
      <c r="AQ700">
        <v>143</v>
      </c>
      <c r="AR700">
        <v>93</v>
      </c>
      <c r="AS700">
        <v>93</v>
      </c>
      <c r="AT700">
        <v>93</v>
      </c>
      <c r="AU700">
        <v>93</v>
      </c>
      <c r="AV700">
        <v>103</v>
      </c>
      <c r="AW700">
        <v>93</v>
      </c>
      <c r="AX700">
        <v>93</v>
      </c>
      <c r="AY700">
        <v>23</v>
      </c>
      <c r="AZ700">
        <v>23</v>
      </c>
      <c r="BA700">
        <v>8</v>
      </c>
    </row>
    <row r="701" spans="1:53">
      <c r="A701" s="95">
        <v>45265</v>
      </c>
      <c r="B701" s="63">
        <f t="shared" si="7"/>
        <v>4278</v>
      </c>
      <c r="AL701">
        <v>1525</v>
      </c>
      <c r="AM701">
        <v>639</v>
      </c>
      <c r="AN701">
        <v>841</v>
      </c>
      <c r="AO701">
        <v>261</v>
      </c>
      <c r="AP701">
        <v>119</v>
      </c>
      <c r="AQ701">
        <v>143</v>
      </c>
      <c r="AR701">
        <v>93</v>
      </c>
      <c r="AS701">
        <v>93</v>
      </c>
      <c r="AT701">
        <v>93</v>
      </c>
      <c r="AU701">
        <v>108</v>
      </c>
      <c r="AV701">
        <v>113</v>
      </c>
      <c r="AW701">
        <v>98</v>
      </c>
      <c r="AX701">
        <v>98</v>
      </c>
      <c r="AY701">
        <v>23</v>
      </c>
      <c r="AZ701">
        <v>23</v>
      </c>
      <c r="BA701">
        <v>8</v>
      </c>
    </row>
    <row r="702" spans="1:53">
      <c r="A702" s="95">
        <v>45266</v>
      </c>
      <c r="B702" s="63">
        <f t="shared" si="7"/>
        <v>0</v>
      </c>
    </row>
    <row r="703" spans="1:53">
      <c r="A703" s="95">
        <v>45267</v>
      </c>
      <c r="B703" s="63">
        <f t="shared" si="7"/>
        <v>4288</v>
      </c>
      <c r="AL703">
        <v>1535</v>
      </c>
      <c r="AM703">
        <v>639</v>
      </c>
      <c r="AN703">
        <v>841</v>
      </c>
      <c r="AO703">
        <v>261</v>
      </c>
      <c r="AP703">
        <v>119</v>
      </c>
      <c r="AQ703">
        <v>143</v>
      </c>
      <c r="AR703">
        <v>93</v>
      </c>
      <c r="AS703">
        <v>93</v>
      </c>
      <c r="AT703">
        <v>93</v>
      </c>
      <c r="AU703">
        <v>108</v>
      </c>
      <c r="AV703">
        <v>113</v>
      </c>
      <c r="AW703">
        <v>98</v>
      </c>
      <c r="AX703">
        <v>98</v>
      </c>
      <c r="AY703">
        <v>23</v>
      </c>
      <c r="AZ703">
        <v>23</v>
      </c>
      <c r="BA703">
        <v>8</v>
      </c>
    </row>
    <row r="704" spans="1:53">
      <c r="A704" s="95">
        <v>45268</v>
      </c>
      <c r="B704" s="63">
        <f t="shared" si="7"/>
        <v>4277</v>
      </c>
      <c r="AL704">
        <v>1507</v>
      </c>
      <c r="AM704">
        <v>640</v>
      </c>
      <c r="AN704">
        <v>841</v>
      </c>
      <c r="AO704">
        <v>252</v>
      </c>
      <c r="AP704">
        <v>120</v>
      </c>
      <c r="AQ704">
        <v>145</v>
      </c>
      <c r="AR704">
        <v>94</v>
      </c>
      <c r="AS704">
        <v>93</v>
      </c>
      <c r="AT704">
        <v>93</v>
      </c>
      <c r="AU704">
        <v>113</v>
      </c>
      <c r="AV704">
        <v>119</v>
      </c>
      <c r="AW704">
        <v>103</v>
      </c>
      <c r="AX704">
        <v>103</v>
      </c>
      <c r="AY704">
        <v>23</v>
      </c>
      <c r="AZ704">
        <v>23</v>
      </c>
      <c r="BA704">
        <v>8</v>
      </c>
    </row>
    <row r="705" spans="1:54">
      <c r="A705" s="95">
        <v>45271</v>
      </c>
      <c r="B705" s="63">
        <f t="shared" si="7"/>
        <v>4280</v>
      </c>
      <c r="AL705">
        <v>1495</v>
      </c>
      <c r="AM705">
        <v>654</v>
      </c>
      <c r="AN705">
        <v>842</v>
      </c>
      <c r="AO705">
        <v>252</v>
      </c>
      <c r="AP705">
        <v>120</v>
      </c>
      <c r="AQ705">
        <v>145</v>
      </c>
      <c r="AR705">
        <v>94</v>
      </c>
      <c r="AS705">
        <v>93</v>
      </c>
      <c r="AT705">
        <v>93</v>
      </c>
      <c r="AU705">
        <v>113</v>
      </c>
      <c r="AV705">
        <v>119</v>
      </c>
      <c r="AW705">
        <v>103</v>
      </c>
      <c r="AX705">
        <v>103</v>
      </c>
      <c r="AY705">
        <v>23</v>
      </c>
      <c r="AZ705">
        <v>23</v>
      </c>
      <c r="BA705">
        <v>8</v>
      </c>
    </row>
    <row r="706" spans="1:54">
      <c r="A706" s="95">
        <v>45272</v>
      </c>
      <c r="B706" s="63">
        <f t="shared" si="7"/>
        <v>4298</v>
      </c>
      <c r="AL706">
        <v>1495</v>
      </c>
      <c r="AM706">
        <v>647</v>
      </c>
      <c r="AN706">
        <v>867</v>
      </c>
      <c r="AO706">
        <v>252</v>
      </c>
      <c r="AP706">
        <v>120</v>
      </c>
      <c r="AQ706">
        <v>145</v>
      </c>
      <c r="AR706">
        <v>94</v>
      </c>
      <c r="AS706">
        <v>93</v>
      </c>
      <c r="AT706">
        <v>93</v>
      </c>
      <c r="AU706">
        <v>113</v>
      </c>
      <c r="AV706">
        <v>119</v>
      </c>
      <c r="AW706">
        <v>103</v>
      </c>
      <c r="AX706">
        <v>103</v>
      </c>
      <c r="AY706">
        <v>23</v>
      </c>
      <c r="AZ706">
        <v>23</v>
      </c>
      <c r="BA706">
        <v>8</v>
      </c>
    </row>
    <row r="707" spans="1:54">
      <c r="A707" s="95">
        <v>45273</v>
      </c>
      <c r="B707" s="63">
        <f t="shared" si="7"/>
        <v>4281</v>
      </c>
      <c r="AL707">
        <v>1445</v>
      </c>
      <c r="AM707">
        <v>630</v>
      </c>
      <c r="AN707">
        <v>917</v>
      </c>
      <c r="AO707">
        <v>252</v>
      </c>
      <c r="AP707">
        <v>120</v>
      </c>
      <c r="AQ707">
        <v>145</v>
      </c>
      <c r="AR707">
        <v>94</v>
      </c>
      <c r="AS707">
        <v>93</v>
      </c>
      <c r="AT707">
        <v>93</v>
      </c>
      <c r="AU707">
        <v>113</v>
      </c>
      <c r="AV707">
        <v>119</v>
      </c>
      <c r="AW707">
        <v>103</v>
      </c>
      <c r="AX707">
        <v>103</v>
      </c>
      <c r="AY707">
        <v>23</v>
      </c>
      <c r="AZ707">
        <v>23</v>
      </c>
      <c r="BA707">
        <v>8</v>
      </c>
    </row>
    <row r="708" spans="1:54">
      <c r="A708" s="95">
        <v>45274</v>
      </c>
      <c r="B708" s="63">
        <f t="shared" si="7"/>
        <v>4242</v>
      </c>
      <c r="AL708">
        <v>1384</v>
      </c>
      <c r="AM708">
        <v>630</v>
      </c>
      <c r="AN708">
        <v>922</v>
      </c>
      <c r="AO708">
        <v>269</v>
      </c>
      <c r="AP708">
        <v>120</v>
      </c>
      <c r="AQ708">
        <v>145</v>
      </c>
      <c r="AR708">
        <v>94</v>
      </c>
      <c r="AS708">
        <v>93</v>
      </c>
      <c r="AT708">
        <v>93</v>
      </c>
      <c r="AU708">
        <v>113</v>
      </c>
      <c r="AV708">
        <v>119</v>
      </c>
      <c r="AW708">
        <v>103</v>
      </c>
      <c r="AX708">
        <v>103</v>
      </c>
      <c r="AY708">
        <v>23</v>
      </c>
      <c r="AZ708">
        <v>23</v>
      </c>
      <c r="BA708">
        <v>8</v>
      </c>
    </row>
    <row r="709" spans="1:54">
      <c r="A709" s="95">
        <v>45275</v>
      </c>
      <c r="B709" s="63">
        <f t="shared" si="7"/>
        <v>4242</v>
      </c>
      <c r="AL709">
        <v>1384</v>
      </c>
      <c r="AM709">
        <v>630</v>
      </c>
      <c r="AN709">
        <v>922</v>
      </c>
      <c r="AO709">
        <v>269</v>
      </c>
      <c r="AP709">
        <v>120</v>
      </c>
      <c r="AQ709">
        <v>145</v>
      </c>
      <c r="AR709">
        <v>94</v>
      </c>
      <c r="AS709">
        <v>93</v>
      </c>
      <c r="AT709">
        <v>93</v>
      </c>
      <c r="AU709">
        <v>113</v>
      </c>
      <c r="AV709">
        <v>119</v>
      </c>
      <c r="AW709">
        <v>103</v>
      </c>
      <c r="AX709">
        <v>103</v>
      </c>
      <c r="AY709">
        <v>23</v>
      </c>
      <c r="AZ709">
        <v>23</v>
      </c>
      <c r="BA709">
        <v>8</v>
      </c>
    </row>
    <row r="710" spans="1:54">
      <c r="A710" s="95">
        <v>45278</v>
      </c>
      <c r="B710" s="63">
        <f>SUM(Z710:BA710)</f>
        <v>4300</v>
      </c>
      <c r="AL710">
        <v>1368</v>
      </c>
      <c r="AM710">
        <v>627</v>
      </c>
      <c r="AN710">
        <v>992</v>
      </c>
      <c r="AO710">
        <v>276</v>
      </c>
      <c r="AP710">
        <v>120</v>
      </c>
      <c r="AQ710">
        <v>145</v>
      </c>
      <c r="AR710">
        <v>94</v>
      </c>
      <c r="AS710">
        <v>93</v>
      </c>
      <c r="AT710">
        <v>93</v>
      </c>
      <c r="AU710">
        <v>113</v>
      </c>
      <c r="AV710">
        <v>119</v>
      </c>
      <c r="AW710">
        <v>103</v>
      </c>
      <c r="AX710">
        <v>103</v>
      </c>
      <c r="AY710">
        <v>23</v>
      </c>
      <c r="AZ710">
        <v>23</v>
      </c>
      <c r="BA710">
        <v>8</v>
      </c>
    </row>
    <row r="711" spans="1:54">
      <c r="A711" s="95">
        <v>45279</v>
      </c>
      <c r="B711" s="63">
        <f t="shared" ref="B711:B723" si="8">SUM(Z711:BA711)</f>
        <v>4370</v>
      </c>
      <c r="AL711">
        <v>1368</v>
      </c>
      <c r="AM711">
        <v>627</v>
      </c>
      <c r="AN711">
        <v>992</v>
      </c>
      <c r="AO711">
        <v>276</v>
      </c>
      <c r="AP711">
        <v>120</v>
      </c>
      <c r="AQ711">
        <v>145</v>
      </c>
      <c r="AR711">
        <v>94</v>
      </c>
      <c r="AS711">
        <v>93</v>
      </c>
      <c r="AT711">
        <v>93</v>
      </c>
      <c r="AU711">
        <v>148</v>
      </c>
      <c r="AV711">
        <v>154</v>
      </c>
      <c r="AW711">
        <v>103</v>
      </c>
      <c r="AX711">
        <v>103</v>
      </c>
      <c r="AY711">
        <v>23</v>
      </c>
      <c r="AZ711">
        <v>23</v>
      </c>
      <c r="BA711">
        <v>8</v>
      </c>
    </row>
    <row r="712" spans="1:54">
      <c r="A712" s="95">
        <v>45280</v>
      </c>
      <c r="B712" s="63">
        <f t="shared" si="8"/>
        <v>4370</v>
      </c>
      <c r="AL712">
        <v>1368</v>
      </c>
      <c r="AM712">
        <v>627</v>
      </c>
      <c r="AN712">
        <v>992</v>
      </c>
      <c r="AO712">
        <v>276</v>
      </c>
      <c r="AP712">
        <v>120</v>
      </c>
      <c r="AQ712">
        <v>145</v>
      </c>
      <c r="AR712">
        <v>94</v>
      </c>
      <c r="AS712">
        <v>93</v>
      </c>
      <c r="AT712">
        <v>93</v>
      </c>
      <c r="AU712">
        <v>148</v>
      </c>
      <c r="AV712">
        <v>154</v>
      </c>
      <c r="AW712">
        <v>103</v>
      </c>
      <c r="AX712">
        <v>103</v>
      </c>
      <c r="AY712">
        <v>23</v>
      </c>
      <c r="AZ712">
        <v>23</v>
      </c>
      <c r="BA712">
        <v>8</v>
      </c>
    </row>
    <row r="713" spans="1:54">
      <c r="A713" s="95">
        <v>45281</v>
      </c>
      <c r="B713" s="63">
        <f t="shared" si="8"/>
        <v>4641</v>
      </c>
      <c r="AL713">
        <v>1368</v>
      </c>
      <c r="AM713">
        <v>627</v>
      </c>
      <c r="AN713">
        <v>992</v>
      </c>
      <c r="AO713">
        <v>277</v>
      </c>
      <c r="AP713">
        <v>150</v>
      </c>
      <c r="AQ713">
        <v>175</v>
      </c>
      <c r="AR713">
        <v>124</v>
      </c>
      <c r="AS713">
        <v>123</v>
      </c>
      <c r="AT713">
        <v>123</v>
      </c>
      <c r="AU713">
        <v>178</v>
      </c>
      <c r="AV713">
        <v>184</v>
      </c>
      <c r="AW713">
        <v>133</v>
      </c>
      <c r="AX713">
        <v>133</v>
      </c>
      <c r="AY713">
        <v>23</v>
      </c>
      <c r="AZ713">
        <v>23</v>
      </c>
      <c r="BA713">
        <v>8</v>
      </c>
    </row>
    <row r="714" spans="1:54">
      <c r="A714" s="95">
        <v>45282</v>
      </c>
      <c r="B714" s="63">
        <f t="shared" si="8"/>
        <v>4641</v>
      </c>
      <c r="AL714">
        <v>1368</v>
      </c>
      <c r="AM714">
        <v>627</v>
      </c>
      <c r="AN714">
        <v>992</v>
      </c>
      <c r="AO714">
        <v>277</v>
      </c>
      <c r="AP714">
        <v>150</v>
      </c>
      <c r="AQ714">
        <v>175</v>
      </c>
      <c r="AR714">
        <v>124</v>
      </c>
      <c r="AS714">
        <v>123</v>
      </c>
      <c r="AT714">
        <v>123</v>
      </c>
      <c r="AU714">
        <v>178</v>
      </c>
      <c r="AV714">
        <v>184</v>
      </c>
      <c r="AW714">
        <v>133</v>
      </c>
      <c r="AX714">
        <v>133</v>
      </c>
      <c r="AY714">
        <v>23</v>
      </c>
      <c r="AZ714">
        <v>23</v>
      </c>
      <c r="BA714">
        <v>8</v>
      </c>
    </row>
    <row r="715" spans="1:54">
      <c r="A715" s="95">
        <v>45286</v>
      </c>
      <c r="B715" s="63">
        <f t="shared" si="8"/>
        <v>4813</v>
      </c>
      <c r="AL715">
        <v>1368</v>
      </c>
      <c r="AM715">
        <v>627</v>
      </c>
      <c r="AN715">
        <v>992</v>
      </c>
      <c r="AO715">
        <v>307</v>
      </c>
      <c r="AP715">
        <v>150</v>
      </c>
      <c r="AQ715">
        <v>175</v>
      </c>
      <c r="AR715">
        <v>124</v>
      </c>
      <c r="AS715">
        <v>123</v>
      </c>
      <c r="AT715">
        <v>123</v>
      </c>
      <c r="AU715">
        <v>180</v>
      </c>
      <c r="AV715">
        <v>194</v>
      </c>
      <c r="AW715">
        <v>208</v>
      </c>
      <c r="AX715">
        <v>188</v>
      </c>
      <c r="AY715">
        <v>23</v>
      </c>
      <c r="AZ715">
        <v>23</v>
      </c>
      <c r="BA715">
        <v>8</v>
      </c>
    </row>
    <row r="716" spans="1:54">
      <c r="A716" s="95">
        <v>45287</v>
      </c>
      <c r="B716" s="63">
        <f t="shared" si="8"/>
        <v>0</v>
      </c>
    </row>
    <row r="717" spans="1:54">
      <c r="A717" s="95">
        <v>45288</v>
      </c>
      <c r="B717" s="63">
        <f t="shared" si="8"/>
        <v>4853</v>
      </c>
      <c r="AL717">
        <v>1368</v>
      </c>
      <c r="AM717">
        <v>647</v>
      </c>
      <c r="AN717">
        <v>1002</v>
      </c>
      <c r="AO717">
        <v>307</v>
      </c>
      <c r="AP717">
        <v>150</v>
      </c>
      <c r="AQ717">
        <v>175</v>
      </c>
      <c r="AR717">
        <v>124</v>
      </c>
      <c r="AS717">
        <v>123</v>
      </c>
      <c r="AT717">
        <v>123</v>
      </c>
      <c r="AU717">
        <v>180</v>
      </c>
      <c r="AV717">
        <v>194</v>
      </c>
      <c r="AW717">
        <v>218</v>
      </c>
      <c r="AX717">
        <v>188</v>
      </c>
      <c r="AY717">
        <v>23</v>
      </c>
      <c r="AZ717">
        <v>23</v>
      </c>
      <c r="BA717">
        <v>8</v>
      </c>
    </row>
    <row r="718" spans="1:54">
      <c r="A718" s="95">
        <v>45289</v>
      </c>
      <c r="AL718" s="189">
        <v>1368</v>
      </c>
      <c r="AM718" s="189">
        <v>647</v>
      </c>
      <c r="AN718" s="189">
        <v>1002</v>
      </c>
      <c r="AO718" s="189">
        <v>307</v>
      </c>
      <c r="AP718" s="189">
        <v>150</v>
      </c>
      <c r="AQ718" s="189">
        <v>175</v>
      </c>
      <c r="AR718" s="189">
        <v>124</v>
      </c>
      <c r="AS718" s="189">
        <v>123</v>
      </c>
      <c r="AT718" s="189">
        <v>123</v>
      </c>
      <c r="AU718" s="189">
        <v>180</v>
      </c>
      <c r="AV718" s="189">
        <v>194</v>
      </c>
      <c r="AW718" s="189">
        <v>218</v>
      </c>
      <c r="AX718" s="189">
        <v>188</v>
      </c>
      <c r="AY718" s="189">
        <v>23</v>
      </c>
      <c r="AZ718" s="189">
        <v>23</v>
      </c>
      <c r="BA718" s="189">
        <v>8</v>
      </c>
    </row>
    <row r="719" spans="1:54">
      <c r="A719" s="95">
        <v>45293</v>
      </c>
      <c r="B719" s="63">
        <f t="shared" si="8"/>
        <v>3525</v>
      </c>
      <c r="AM719">
        <v>687</v>
      </c>
      <c r="AN719">
        <v>1002</v>
      </c>
      <c r="AO719">
        <v>307</v>
      </c>
      <c r="AP719">
        <v>150</v>
      </c>
      <c r="AQ719">
        <v>175</v>
      </c>
      <c r="AR719">
        <v>124</v>
      </c>
      <c r="AS719">
        <v>123</v>
      </c>
      <c r="AT719">
        <v>123</v>
      </c>
      <c r="AU719">
        <v>180</v>
      </c>
      <c r="AV719">
        <v>194</v>
      </c>
      <c r="AW719">
        <v>218</v>
      </c>
      <c r="AX719">
        <v>188</v>
      </c>
      <c r="AY719">
        <v>23</v>
      </c>
      <c r="AZ719">
        <v>23</v>
      </c>
      <c r="BA719">
        <v>8</v>
      </c>
      <c r="BB719">
        <v>8</v>
      </c>
    </row>
    <row r="720" spans="1:54">
      <c r="A720" s="95">
        <v>45294</v>
      </c>
      <c r="B720" s="63">
        <f t="shared" si="8"/>
        <v>3585</v>
      </c>
      <c r="AM720">
        <v>687</v>
      </c>
      <c r="AN720">
        <v>1032</v>
      </c>
      <c r="AO720">
        <v>337</v>
      </c>
      <c r="AP720">
        <v>150</v>
      </c>
      <c r="AQ720">
        <v>175</v>
      </c>
      <c r="AR720">
        <v>124</v>
      </c>
      <c r="AS720">
        <v>123</v>
      </c>
      <c r="AT720">
        <v>123</v>
      </c>
      <c r="AU720">
        <v>180</v>
      </c>
      <c r="AV720">
        <v>194</v>
      </c>
      <c r="AW720">
        <v>218</v>
      </c>
      <c r="AX720">
        <v>188</v>
      </c>
      <c r="AY720">
        <v>23</v>
      </c>
      <c r="AZ720">
        <v>23</v>
      </c>
      <c r="BA720">
        <v>8</v>
      </c>
    </row>
    <row r="721" spans="1:53">
      <c r="A721" s="95">
        <v>45295</v>
      </c>
      <c r="B721" s="63">
        <f t="shared" si="8"/>
        <v>3585</v>
      </c>
      <c r="AM721">
        <v>687</v>
      </c>
      <c r="AN721">
        <v>1032</v>
      </c>
      <c r="AO721">
        <v>337</v>
      </c>
      <c r="AP721">
        <v>150</v>
      </c>
      <c r="AQ721">
        <v>175</v>
      </c>
      <c r="AR721">
        <v>124</v>
      </c>
      <c r="AS721">
        <v>123</v>
      </c>
      <c r="AT721">
        <v>123</v>
      </c>
      <c r="AU721">
        <v>180</v>
      </c>
      <c r="AV721">
        <v>194</v>
      </c>
      <c r="AW721">
        <v>218</v>
      </c>
      <c r="AX721">
        <v>188</v>
      </c>
      <c r="AY721">
        <v>23</v>
      </c>
      <c r="AZ721">
        <v>23</v>
      </c>
      <c r="BA721">
        <v>8</v>
      </c>
    </row>
    <row r="722" spans="1:53">
      <c r="A722" s="95">
        <v>45296</v>
      </c>
      <c r="B722" s="63">
        <f t="shared" si="8"/>
        <v>3585</v>
      </c>
      <c r="AM722">
        <v>687</v>
      </c>
      <c r="AN722">
        <v>1032</v>
      </c>
      <c r="AO722">
        <v>337</v>
      </c>
      <c r="AP722">
        <v>150</v>
      </c>
      <c r="AQ722">
        <v>175</v>
      </c>
      <c r="AR722">
        <v>124</v>
      </c>
      <c r="AS722">
        <v>123</v>
      </c>
      <c r="AT722">
        <v>123</v>
      </c>
      <c r="AU722">
        <v>180</v>
      </c>
      <c r="AV722">
        <v>194</v>
      </c>
      <c r="AW722">
        <v>218</v>
      </c>
      <c r="AX722">
        <v>188</v>
      </c>
      <c r="AY722">
        <v>23</v>
      </c>
      <c r="AZ722">
        <v>23</v>
      </c>
      <c r="BA722">
        <v>8</v>
      </c>
    </row>
    <row r="723" spans="1:53">
      <c r="A723" s="95">
        <v>45299</v>
      </c>
      <c r="B723" s="63">
        <f t="shared" si="8"/>
        <v>3585</v>
      </c>
      <c r="AM723">
        <v>659</v>
      </c>
      <c r="AN723">
        <v>1060</v>
      </c>
      <c r="AO723">
        <v>337</v>
      </c>
      <c r="AP723">
        <v>150</v>
      </c>
      <c r="AQ723">
        <v>175</v>
      </c>
      <c r="AR723">
        <v>124</v>
      </c>
      <c r="AS723">
        <v>123</v>
      </c>
      <c r="AT723">
        <v>123</v>
      </c>
      <c r="AU723">
        <v>180</v>
      </c>
      <c r="AV723">
        <v>194</v>
      </c>
      <c r="AW723">
        <v>218</v>
      </c>
      <c r="AX723">
        <v>188</v>
      </c>
      <c r="AY723">
        <v>23</v>
      </c>
      <c r="AZ723">
        <v>23</v>
      </c>
      <c r="BA723">
        <v>8</v>
      </c>
    </row>
    <row r="724" spans="1:53">
      <c r="A724" s="95">
        <v>45300</v>
      </c>
      <c r="B724" s="63">
        <f>SUM(Z724:BA724)</f>
        <v>4009</v>
      </c>
      <c r="AM724">
        <v>649</v>
      </c>
      <c r="AN724">
        <v>1063</v>
      </c>
      <c r="AO724">
        <v>341</v>
      </c>
      <c r="AP724">
        <v>140</v>
      </c>
      <c r="AQ724">
        <v>175</v>
      </c>
      <c r="AR724">
        <v>229</v>
      </c>
      <c r="AS724">
        <v>228</v>
      </c>
      <c r="AT724">
        <v>228</v>
      </c>
      <c r="AU724">
        <v>180</v>
      </c>
      <c r="AV724">
        <v>244</v>
      </c>
      <c r="AW724">
        <v>268</v>
      </c>
      <c r="AX724">
        <v>188</v>
      </c>
      <c r="AY724">
        <v>45</v>
      </c>
      <c r="AZ724">
        <v>23</v>
      </c>
      <c r="BA724">
        <v>8</v>
      </c>
    </row>
    <row r="725" spans="1:53">
      <c r="A725" s="95">
        <v>45301</v>
      </c>
      <c r="B725" s="63">
        <f t="shared" ref="B725:B739" si="9">SUM(Z725:AX725)</f>
        <v>4403</v>
      </c>
      <c r="AM725">
        <v>651</v>
      </c>
      <c r="AN725">
        <v>1063</v>
      </c>
      <c r="AO725">
        <v>341</v>
      </c>
      <c r="AP725">
        <v>140</v>
      </c>
      <c r="AQ725">
        <v>175</v>
      </c>
      <c r="AR725">
        <v>371</v>
      </c>
      <c r="AS725">
        <v>341</v>
      </c>
      <c r="AT725">
        <v>346</v>
      </c>
      <c r="AU725">
        <v>230</v>
      </c>
      <c r="AV725">
        <v>244</v>
      </c>
      <c r="AW725">
        <v>313</v>
      </c>
      <c r="AX725">
        <v>188</v>
      </c>
      <c r="AY725">
        <v>45</v>
      </c>
      <c r="AZ725">
        <v>23</v>
      </c>
      <c r="BA725">
        <v>8</v>
      </c>
    </row>
    <row r="726" spans="1:53">
      <c r="A726" s="95">
        <v>45302</v>
      </c>
      <c r="B726" s="63">
        <f t="shared" si="9"/>
        <v>4935</v>
      </c>
      <c r="AM726">
        <v>651</v>
      </c>
      <c r="AN726">
        <v>1063</v>
      </c>
      <c r="AO726">
        <v>341</v>
      </c>
      <c r="AP726">
        <v>140</v>
      </c>
      <c r="AQ726">
        <v>165</v>
      </c>
      <c r="AR726">
        <v>401</v>
      </c>
      <c r="AS726">
        <v>426</v>
      </c>
      <c r="AT726">
        <v>428</v>
      </c>
      <c r="AU726">
        <v>270</v>
      </c>
      <c r="AV726">
        <v>364</v>
      </c>
      <c r="AW726">
        <v>423</v>
      </c>
      <c r="AX726">
        <v>263</v>
      </c>
      <c r="AY726">
        <v>45</v>
      </c>
      <c r="AZ726">
        <v>23</v>
      </c>
      <c r="BA726">
        <v>8</v>
      </c>
    </row>
    <row r="727" spans="1:53">
      <c r="A727" s="95">
        <v>45303</v>
      </c>
      <c r="B727" s="63">
        <f t="shared" si="9"/>
        <v>5186</v>
      </c>
      <c r="AM727">
        <v>651</v>
      </c>
      <c r="AN727">
        <v>1063</v>
      </c>
      <c r="AO727">
        <v>341</v>
      </c>
      <c r="AP727">
        <v>140</v>
      </c>
      <c r="AQ727">
        <v>165</v>
      </c>
      <c r="AR727">
        <v>401</v>
      </c>
      <c r="AS727">
        <v>467</v>
      </c>
      <c r="AT727">
        <v>428</v>
      </c>
      <c r="AU727">
        <v>270</v>
      </c>
      <c r="AV727">
        <v>414</v>
      </c>
      <c r="AW727">
        <v>503</v>
      </c>
      <c r="AX727">
        <v>343</v>
      </c>
      <c r="AY727">
        <v>45</v>
      </c>
      <c r="AZ727">
        <v>23</v>
      </c>
      <c r="BA727">
        <v>8</v>
      </c>
    </row>
    <row r="728" spans="1:53">
      <c r="A728" s="95">
        <v>45306</v>
      </c>
      <c r="B728" s="63">
        <f t="shared" si="9"/>
        <v>5308</v>
      </c>
      <c r="AM728">
        <v>651</v>
      </c>
      <c r="AN728">
        <v>1160</v>
      </c>
      <c r="AO728">
        <v>341</v>
      </c>
      <c r="AP728">
        <v>140</v>
      </c>
      <c r="AQ728">
        <v>165</v>
      </c>
      <c r="AR728">
        <v>401</v>
      </c>
      <c r="AS728">
        <v>492</v>
      </c>
      <c r="AT728">
        <v>428</v>
      </c>
      <c r="AU728">
        <v>270</v>
      </c>
      <c r="AV728">
        <v>414</v>
      </c>
      <c r="AW728">
        <v>503</v>
      </c>
      <c r="AX728">
        <v>343</v>
      </c>
      <c r="AY728">
        <v>45</v>
      </c>
      <c r="AZ728">
        <v>23</v>
      </c>
      <c r="BA728">
        <v>8</v>
      </c>
    </row>
    <row r="729" spans="1:53">
      <c r="A729" s="95">
        <v>45307</v>
      </c>
      <c r="B729" s="63">
        <f t="shared" si="9"/>
        <v>5304</v>
      </c>
      <c r="AM729">
        <v>666</v>
      </c>
      <c r="AN729">
        <v>1160</v>
      </c>
      <c r="AO729">
        <v>341</v>
      </c>
      <c r="AP729">
        <v>140</v>
      </c>
      <c r="AQ729">
        <v>165</v>
      </c>
      <c r="AR729">
        <v>375</v>
      </c>
      <c r="AS729">
        <v>474</v>
      </c>
      <c r="AT729">
        <v>428</v>
      </c>
      <c r="AU729">
        <v>295</v>
      </c>
      <c r="AV729">
        <v>414</v>
      </c>
      <c r="AW729">
        <v>503</v>
      </c>
      <c r="AX729">
        <v>343</v>
      </c>
      <c r="AY729">
        <v>45</v>
      </c>
      <c r="AZ729">
        <v>23</v>
      </c>
      <c r="BA729">
        <v>8</v>
      </c>
    </row>
    <row r="730" spans="1:53">
      <c r="A730" s="95">
        <v>45308</v>
      </c>
      <c r="B730" s="63">
        <f t="shared" si="9"/>
        <v>5354</v>
      </c>
      <c r="AM730">
        <v>666</v>
      </c>
      <c r="AN730">
        <v>1160</v>
      </c>
      <c r="AO730">
        <v>341</v>
      </c>
      <c r="AP730">
        <v>140</v>
      </c>
      <c r="AQ730">
        <v>165</v>
      </c>
      <c r="AR730">
        <v>375</v>
      </c>
      <c r="AS730">
        <v>464</v>
      </c>
      <c r="AT730">
        <v>458</v>
      </c>
      <c r="AU730">
        <v>295</v>
      </c>
      <c r="AV730">
        <v>444</v>
      </c>
      <c r="AW730">
        <v>503</v>
      </c>
      <c r="AX730">
        <v>343</v>
      </c>
      <c r="AY730">
        <v>45</v>
      </c>
      <c r="AZ730">
        <v>23</v>
      </c>
      <c r="BA730">
        <v>8</v>
      </c>
    </row>
    <row r="731" spans="1:53">
      <c r="A731" s="95">
        <v>45309</v>
      </c>
      <c r="B731" s="63">
        <f t="shared" si="9"/>
        <v>5293</v>
      </c>
      <c r="AM731">
        <v>666</v>
      </c>
      <c r="AN731">
        <v>1132</v>
      </c>
      <c r="AO731">
        <v>341</v>
      </c>
      <c r="AP731">
        <v>85</v>
      </c>
      <c r="AQ731">
        <v>150</v>
      </c>
      <c r="AR731">
        <v>412</v>
      </c>
      <c r="AS731">
        <v>464</v>
      </c>
      <c r="AT731">
        <v>458</v>
      </c>
      <c r="AU731">
        <v>295</v>
      </c>
      <c r="AV731">
        <v>444</v>
      </c>
      <c r="AW731">
        <v>503</v>
      </c>
      <c r="AX731">
        <v>343</v>
      </c>
      <c r="AY731">
        <v>45</v>
      </c>
      <c r="AZ731">
        <v>23</v>
      </c>
      <c r="BA731">
        <v>8</v>
      </c>
    </row>
    <row r="732" spans="1:53">
      <c r="A732" s="95">
        <v>45310</v>
      </c>
      <c r="B732" s="63">
        <f t="shared" si="9"/>
        <v>5293</v>
      </c>
      <c r="AM732">
        <v>666</v>
      </c>
      <c r="AN732">
        <v>1132</v>
      </c>
      <c r="AO732">
        <v>341</v>
      </c>
      <c r="AP732">
        <v>85</v>
      </c>
      <c r="AQ732">
        <v>150</v>
      </c>
      <c r="AR732">
        <v>412</v>
      </c>
      <c r="AS732">
        <v>464</v>
      </c>
      <c r="AT732">
        <v>458</v>
      </c>
      <c r="AU732">
        <v>295</v>
      </c>
      <c r="AV732">
        <v>444</v>
      </c>
      <c r="AW732">
        <v>503</v>
      </c>
      <c r="AX732">
        <v>343</v>
      </c>
      <c r="AY732">
        <v>45</v>
      </c>
      <c r="AZ732">
        <v>23</v>
      </c>
      <c r="BA732">
        <v>8</v>
      </c>
    </row>
    <row r="733" spans="1:53">
      <c r="A733" s="95">
        <v>45313</v>
      </c>
      <c r="B733" s="63">
        <f t="shared" si="9"/>
        <v>5350</v>
      </c>
      <c r="AM733">
        <v>654</v>
      </c>
      <c r="AN733">
        <v>1129</v>
      </c>
      <c r="AO733">
        <v>340</v>
      </c>
      <c r="AP733">
        <v>85</v>
      </c>
      <c r="AQ733">
        <v>150</v>
      </c>
      <c r="AR733">
        <v>412</v>
      </c>
      <c r="AS733">
        <v>464</v>
      </c>
      <c r="AT733">
        <v>460</v>
      </c>
      <c r="AU733">
        <v>364</v>
      </c>
      <c r="AV733">
        <v>446</v>
      </c>
      <c r="AW733">
        <v>503</v>
      </c>
      <c r="AX733">
        <v>343</v>
      </c>
      <c r="AY733">
        <v>45</v>
      </c>
      <c r="AZ733">
        <v>23</v>
      </c>
      <c r="BA733">
        <v>8</v>
      </c>
    </row>
    <row r="734" spans="1:53">
      <c r="A734" s="95">
        <v>45314</v>
      </c>
      <c r="B734" s="63">
        <f t="shared" si="9"/>
        <v>5343</v>
      </c>
      <c r="AM734">
        <v>654</v>
      </c>
      <c r="AN734">
        <v>1129</v>
      </c>
      <c r="AO734">
        <v>340</v>
      </c>
      <c r="AP734">
        <v>78</v>
      </c>
      <c r="AQ734">
        <v>150</v>
      </c>
      <c r="AR734">
        <v>412</v>
      </c>
      <c r="AS734">
        <v>464</v>
      </c>
      <c r="AT734">
        <v>460</v>
      </c>
      <c r="AU734">
        <v>364</v>
      </c>
      <c r="AV734">
        <v>446</v>
      </c>
      <c r="AW734">
        <v>503</v>
      </c>
      <c r="AX734">
        <v>343</v>
      </c>
      <c r="AY734">
        <v>45</v>
      </c>
      <c r="AZ734">
        <v>23</v>
      </c>
      <c r="BA734">
        <v>8</v>
      </c>
    </row>
    <row r="735" spans="1:53">
      <c r="A735" s="95">
        <v>45315</v>
      </c>
      <c r="B735" s="63">
        <f t="shared" si="9"/>
        <v>5413</v>
      </c>
      <c r="AM735">
        <v>671</v>
      </c>
      <c r="AN735">
        <v>1193</v>
      </c>
      <c r="AO735">
        <v>340</v>
      </c>
      <c r="AP735">
        <v>128</v>
      </c>
      <c r="AQ735">
        <v>150</v>
      </c>
      <c r="AR735">
        <v>358</v>
      </c>
      <c r="AS735">
        <v>409</v>
      </c>
      <c r="AT735">
        <v>473</v>
      </c>
      <c r="AU735">
        <v>369</v>
      </c>
      <c r="AV735">
        <v>476</v>
      </c>
      <c r="AW735">
        <v>503</v>
      </c>
      <c r="AX735">
        <v>343</v>
      </c>
      <c r="AY735">
        <v>45</v>
      </c>
      <c r="AZ735">
        <v>23</v>
      </c>
      <c r="BA735">
        <v>8</v>
      </c>
    </row>
    <row r="736" spans="1:53">
      <c r="A736" s="95">
        <v>45316</v>
      </c>
      <c r="B736" s="63">
        <f t="shared" si="9"/>
        <v>5642</v>
      </c>
      <c r="AM736">
        <v>671</v>
      </c>
      <c r="AN736">
        <v>1192</v>
      </c>
      <c r="AO736">
        <v>340</v>
      </c>
      <c r="AP736">
        <v>105</v>
      </c>
      <c r="AQ736">
        <v>150</v>
      </c>
      <c r="AR736">
        <v>358</v>
      </c>
      <c r="AS736">
        <v>532</v>
      </c>
      <c r="AT736">
        <v>478</v>
      </c>
      <c r="AU736">
        <v>374</v>
      </c>
      <c r="AV736">
        <v>481</v>
      </c>
      <c r="AW736">
        <v>558</v>
      </c>
      <c r="AX736">
        <v>403</v>
      </c>
      <c r="AY736">
        <v>50</v>
      </c>
      <c r="AZ736">
        <v>23</v>
      </c>
      <c r="BA736">
        <v>8</v>
      </c>
    </row>
    <row r="737" spans="1:53">
      <c r="A737" s="95">
        <v>45317</v>
      </c>
      <c r="B737" s="63">
        <f t="shared" si="9"/>
        <v>5642</v>
      </c>
      <c r="AM737">
        <v>671</v>
      </c>
      <c r="AN737">
        <v>1192</v>
      </c>
      <c r="AO737">
        <v>340</v>
      </c>
      <c r="AP737">
        <v>105</v>
      </c>
      <c r="AQ737">
        <v>150</v>
      </c>
      <c r="AR737">
        <v>358</v>
      </c>
      <c r="AS737">
        <v>532</v>
      </c>
      <c r="AT737">
        <v>478</v>
      </c>
      <c r="AU737">
        <v>374</v>
      </c>
      <c r="AV737">
        <v>481</v>
      </c>
      <c r="AW737">
        <v>558</v>
      </c>
      <c r="AX737">
        <v>403</v>
      </c>
      <c r="AY737">
        <v>50</v>
      </c>
      <c r="AZ737">
        <v>23</v>
      </c>
      <c r="BA737">
        <v>8</v>
      </c>
    </row>
    <row r="738" spans="1:53">
      <c r="A738" s="95">
        <v>45320</v>
      </c>
      <c r="B738" s="63">
        <f t="shared" si="9"/>
        <v>5634</v>
      </c>
      <c r="AM738">
        <v>661</v>
      </c>
      <c r="AN738">
        <v>1194</v>
      </c>
      <c r="AO738">
        <v>340</v>
      </c>
      <c r="AP738">
        <v>105</v>
      </c>
      <c r="AQ738">
        <v>150</v>
      </c>
      <c r="AR738">
        <v>358</v>
      </c>
      <c r="AS738">
        <v>532</v>
      </c>
      <c r="AT738">
        <v>478</v>
      </c>
      <c r="AU738">
        <v>374</v>
      </c>
      <c r="AV738">
        <v>481</v>
      </c>
      <c r="AW738">
        <v>558</v>
      </c>
      <c r="AX738">
        <v>403</v>
      </c>
      <c r="AY738">
        <v>50</v>
      </c>
      <c r="AZ738">
        <v>23</v>
      </c>
      <c r="BA738">
        <v>8</v>
      </c>
    </row>
    <row r="739" spans="1:53">
      <c r="A739" s="95">
        <v>45321</v>
      </c>
      <c r="B739" s="63">
        <f t="shared" si="9"/>
        <v>5668</v>
      </c>
      <c r="AM739">
        <v>661</v>
      </c>
      <c r="AN739">
        <v>1224</v>
      </c>
      <c r="AO739">
        <v>340</v>
      </c>
      <c r="AP739">
        <v>104</v>
      </c>
      <c r="AQ739">
        <v>150</v>
      </c>
      <c r="AR739">
        <v>358</v>
      </c>
      <c r="AS739">
        <v>532</v>
      </c>
      <c r="AT739">
        <v>478</v>
      </c>
      <c r="AU739">
        <v>379</v>
      </c>
      <c r="AV739">
        <v>481</v>
      </c>
      <c r="AW739">
        <v>558</v>
      </c>
      <c r="AX739">
        <v>403</v>
      </c>
      <c r="AY739">
        <v>50</v>
      </c>
      <c r="AZ739">
        <v>27</v>
      </c>
      <c r="BA739">
        <v>12</v>
      </c>
    </row>
    <row r="740" spans="1:53">
      <c r="A740" s="95">
        <v>45322</v>
      </c>
      <c r="B740" s="63">
        <f t="shared" ref="B740:B755" si="10">SUM(Z740:BA740)</f>
        <v>5864</v>
      </c>
      <c r="AM740">
        <v>661</v>
      </c>
      <c r="AN740">
        <v>1232</v>
      </c>
      <c r="AO740">
        <v>340</v>
      </c>
      <c r="AP740">
        <v>156</v>
      </c>
      <c r="AQ740">
        <v>149</v>
      </c>
      <c r="AR740">
        <v>357</v>
      </c>
      <c r="AS740">
        <v>559</v>
      </c>
      <c r="AT740">
        <v>475</v>
      </c>
      <c r="AU740">
        <v>379</v>
      </c>
      <c r="AV740">
        <v>506</v>
      </c>
      <c r="AW740">
        <v>558</v>
      </c>
      <c r="AX740">
        <v>403</v>
      </c>
      <c r="AY740">
        <v>50</v>
      </c>
      <c r="AZ740">
        <v>27</v>
      </c>
      <c r="BA740">
        <v>12</v>
      </c>
    </row>
    <row r="741" spans="1:53">
      <c r="A741" s="95">
        <v>45323</v>
      </c>
      <c r="B741" s="63">
        <f t="shared" si="10"/>
        <v>5305</v>
      </c>
      <c r="AN741">
        <v>1330</v>
      </c>
      <c r="AO741">
        <v>340</v>
      </c>
      <c r="AP741">
        <v>156</v>
      </c>
      <c r="AQ741">
        <v>149</v>
      </c>
      <c r="AR741">
        <v>361</v>
      </c>
      <c r="AS741">
        <v>559</v>
      </c>
      <c r="AT741">
        <v>475</v>
      </c>
      <c r="AU741">
        <v>379</v>
      </c>
      <c r="AV741">
        <v>506</v>
      </c>
      <c r="AW741">
        <v>558</v>
      </c>
      <c r="AX741">
        <v>403</v>
      </c>
      <c r="AY741">
        <v>50</v>
      </c>
      <c r="AZ741">
        <v>27</v>
      </c>
      <c r="BA741">
        <v>12</v>
      </c>
    </row>
    <row r="742" spans="1:53">
      <c r="A742" s="95">
        <v>45324</v>
      </c>
      <c r="B742" s="63">
        <f t="shared" si="10"/>
        <v>5454</v>
      </c>
      <c r="AN742">
        <v>1465</v>
      </c>
      <c r="AO742">
        <v>340</v>
      </c>
      <c r="AP742">
        <v>156</v>
      </c>
      <c r="AQ742">
        <v>153</v>
      </c>
      <c r="AR742">
        <v>361</v>
      </c>
      <c r="AS742">
        <v>569</v>
      </c>
      <c r="AT742">
        <v>475</v>
      </c>
      <c r="AU742">
        <v>379</v>
      </c>
      <c r="AV742">
        <v>506</v>
      </c>
      <c r="AW742">
        <v>558</v>
      </c>
      <c r="AX742">
        <v>403</v>
      </c>
      <c r="AY742">
        <v>50</v>
      </c>
      <c r="AZ742">
        <v>27</v>
      </c>
      <c r="BA742">
        <v>12</v>
      </c>
    </row>
    <row r="743" spans="1:53">
      <c r="A743" s="95">
        <v>45327</v>
      </c>
      <c r="B743" s="63">
        <f t="shared" si="10"/>
        <v>5541</v>
      </c>
      <c r="AN743">
        <v>1465</v>
      </c>
      <c r="AO743">
        <v>340</v>
      </c>
      <c r="AP743">
        <v>160</v>
      </c>
      <c r="AQ743">
        <v>153</v>
      </c>
      <c r="AR743">
        <v>360</v>
      </c>
      <c r="AS743">
        <v>569</v>
      </c>
      <c r="AT743">
        <v>485</v>
      </c>
      <c r="AU743">
        <v>384</v>
      </c>
      <c r="AV743">
        <v>506</v>
      </c>
      <c r="AW743">
        <v>568</v>
      </c>
      <c r="AX743">
        <v>403</v>
      </c>
      <c r="AY743">
        <v>53</v>
      </c>
      <c r="AZ743">
        <v>52</v>
      </c>
      <c r="BA743">
        <v>43</v>
      </c>
    </row>
    <row r="744" spans="1:53">
      <c r="A744" s="95">
        <v>45328</v>
      </c>
      <c r="B744" s="63">
        <f t="shared" si="10"/>
        <v>5589</v>
      </c>
      <c r="AN744">
        <v>1460</v>
      </c>
      <c r="AO744">
        <v>351</v>
      </c>
      <c r="AP744">
        <v>160</v>
      </c>
      <c r="AQ744">
        <v>155</v>
      </c>
      <c r="AR744">
        <v>360</v>
      </c>
      <c r="AS744">
        <v>577</v>
      </c>
      <c r="AT744">
        <v>493</v>
      </c>
      <c r="AU744">
        <v>396</v>
      </c>
      <c r="AV744">
        <v>516</v>
      </c>
      <c r="AW744">
        <v>568</v>
      </c>
      <c r="AX744">
        <v>403</v>
      </c>
      <c r="AY744">
        <v>53</v>
      </c>
      <c r="AZ744">
        <v>54</v>
      </c>
      <c r="BA744">
        <v>43</v>
      </c>
    </row>
    <row r="745" spans="1:53">
      <c r="A745" s="95">
        <v>45329</v>
      </c>
      <c r="B745" s="63">
        <f t="shared" si="10"/>
        <v>6009</v>
      </c>
      <c r="AN745">
        <v>1510</v>
      </c>
      <c r="AO745">
        <v>351</v>
      </c>
      <c r="AP745">
        <v>205</v>
      </c>
      <c r="AQ745">
        <v>155</v>
      </c>
      <c r="AR745">
        <v>430</v>
      </c>
      <c r="AS745">
        <v>752</v>
      </c>
      <c r="AT745">
        <v>533</v>
      </c>
      <c r="AU745">
        <v>436</v>
      </c>
      <c r="AV745">
        <v>516</v>
      </c>
      <c r="AW745">
        <v>568</v>
      </c>
      <c r="AX745">
        <v>403</v>
      </c>
      <c r="AY745">
        <v>53</v>
      </c>
      <c r="AZ745">
        <v>54</v>
      </c>
      <c r="BA745">
        <v>43</v>
      </c>
    </row>
    <row r="746" spans="1:53">
      <c r="A746" s="95">
        <v>45330</v>
      </c>
      <c r="B746" s="63">
        <f t="shared" si="10"/>
        <v>6216</v>
      </c>
      <c r="AN746">
        <v>1465</v>
      </c>
      <c r="AO746">
        <v>451</v>
      </c>
      <c r="AP746">
        <v>297</v>
      </c>
      <c r="AQ746">
        <v>185</v>
      </c>
      <c r="AR746">
        <v>460</v>
      </c>
      <c r="AS746">
        <v>752</v>
      </c>
      <c r="AT746">
        <v>533</v>
      </c>
      <c r="AU746">
        <v>436</v>
      </c>
      <c r="AV746">
        <v>516</v>
      </c>
      <c r="AW746">
        <v>568</v>
      </c>
      <c r="AX746">
        <v>403</v>
      </c>
      <c r="AY746">
        <v>53</v>
      </c>
      <c r="AZ746">
        <v>54</v>
      </c>
      <c r="BA746">
        <v>43</v>
      </c>
    </row>
    <row r="747" spans="1:53">
      <c r="A747" s="95">
        <v>45331</v>
      </c>
      <c r="B747" s="63">
        <f t="shared" si="10"/>
        <v>6216</v>
      </c>
      <c r="AN747">
        <v>1465</v>
      </c>
      <c r="AO747">
        <v>451</v>
      </c>
      <c r="AP747">
        <v>297</v>
      </c>
      <c r="AQ747">
        <v>185</v>
      </c>
      <c r="AR747">
        <v>460</v>
      </c>
      <c r="AS747">
        <v>752</v>
      </c>
      <c r="AT747">
        <v>533</v>
      </c>
      <c r="AU747">
        <v>436</v>
      </c>
      <c r="AV747">
        <v>516</v>
      </c>
      <c r="AW747">
        <v>568</v>
      </c>
      <c r="AX747">
        <v>403</v>
      </c>
      <c r="AY747">
        <v>53</v>
      </c>
      <c r="AZ747">
        <v>54</v>
      </c>
      <c r="BA747">
        <v>43</v>
      </c>
    </row>
    <row r="748" spans="1:53">
      <c r="A748" s="103">
        <v>45334</v>
      </c>
      <c r="B748" s="63">
        <f t="shared" si="10"/>
        <v>6216</v>
      </c>
      <c r="AM748" s="189"/>
      <c r="AN748" s="189">
        <v>1465</v>
      </c>
      <c r="AO748" s="189">
        <v>451</v>
      </c>
      <c r="AP748" s="189">
        <v>297</v>
      </c>
      <c r="AQ748" s="189">
        <v>185</v>
      </c>
      <c r="AR748" s="189">
        <v>460</v>
      </c>
      <c r="AS748" s="189">
        <v>752</v>
      </c>
      <c r="AT748" s="189">
        <v>533</v>
      </c>
      <c r="AU748" s="189">
        <v>436</v>
      </c>
      <c r="AV748" s="189">
        <v>516</v>
      </c>
      <c r="AW748" s="189">
        <v>568</v>
      </c>
      <c r="AX748" s="189">
        <v>403</v>
      </c>
      <c r="AY748" s="189">
        <v>53</v>
      </c>
      <c r="AZ748" s="189">
        <v>54</v>
      </c>
      <c r="BA748" s="189">
        <v>43</v>
      </c>
    </row>
    <row r="749" spans="1:53">
      <c r="A749" s="103">
        <v>45335</v>
      </c>
      <c r="B749" s="63">
        <f t="shared" si="10"/>
        <v>6216</v>
      </c>
      <c r="AM749" s="189"/>
      <c r="AN749" s="189">
        <v>1465</v>
      </c>
      <c r="AO749" s="189">
        <v>451</v>
      </c>
      <c r="AP749" s="189">
        <v>297</v>
      </c>
      <c r="AQ749" s="189">
        <v>185</v>
      </c>
      <c r="AR749" s="189">
        <v>460</v>
      </c>
      <c r="AS749" s="189">
        <v>752</v>
      </c>
      <c r="AT749" s="189">
        <v>533</v>
      </c>
      <c r="AU749" s="189">
        <v>436</v>
      </c>
      <c r="AV749" s="189">
        <v>516</v>
      </c>
      <c r="AW749" s="189">
        <v>568</v>
      </c>
      <c r="AX749" s="189">
        <v>403</v>
      </c>
      <c r="AY749" s="189">
        <v>53</v>
      </c>
      <c r="AZ749" s="189">
        <v>54</v>
      </c>
      <c r="BA749" s="189">
        <v>43</v>
      </c>
    </row>
    <row r="750" spans="1:53">
      <c r="A750" s="95">
        <v>45336</v>
      </c>
      <c r="B750" s="63">
        <f t="shared" si="10"/>
        <v>6384</v>
      </c>
      <c r="AN750">
        <v>1465</v>
      </c>
      <c r="AO750">
        <v>455</v>
      </c>
      <c r="AP750">
        <v>337</v>
      </c>
      <c r="AQ750">
        <v>185</v>
      </c>
      <c r="AR750">
        <v>460</v>
      </c>
      <c r="AS750">
        <v>852</v>
      </c>
      <c r="AT750">
        <v>533</v>
      </c>
      <c r="AU750">
        <v>436</v>
      </c>
      <c r="AV750">
        <v>536</v>
      </c>
      <c r="AW750">
        <v>572</v>
      </c>
      <c r="AX750">
        <v>403</v>
      </c>
      <c r="AY750">
        <v>53</v>
      </c>
      <c r="AZ750">
        <v>54</v>
      </c>
      <c r="BA750">
        <v>43</v>
      </c>
    </row>
    <row r="751" spans="1:53">
      <c r="A751" s="95">
        <v>45337</v>
      </c>
      <c r="B751" s="63">
        <f t="shared" si="10"/>
        <v>6384</v>
      </c>
      <c r="AN751">
        <v>1465</v>
      </c>
      <c r="AO751">
        <v>455</v>
      </c>
      <c r="AP751">
        <v>337</v>
      </c>
      <c r="AQ751">
        <v>185</v>
      </c>
      <c r="AR751">
        <v>460</v>
      </c>
      <c r="AS751">
        <v>852</v>
      </c>
      <c r="AT751">
        <v>533</v>
      </c>
      <c r="AU751">
        <v>436</v>
      </c>
      <c r="AV751">
        <v>536</v>
      </c>
      <c r="AW751">
        <v>572</v>
      </c>
      <c r="AX751">
        <v>403</v>
      </c>
      <c r="AY751">
        <v>53</v>
      </c>
      <c r="AZ751">
        <v>54</v>
      </c>
      <c r="BA751">
        <v>43</v>
      </c>
    </row>
    <row r="752" spans="1:53">
      <c r="A752" s="95">
        <v>45338</v>
      </c>
      <c r="B752" s="63">
        <f t="shared" si="10"/>
        <v>6384</v>
      </c>
      <c r="AN752">
        <v>1465</v>
      </c>
      <c r="AO752">
        <v>455</v>
      </c>
      <c r="AP752">
        <v>337</v>
      </c>
      <c r="AQ752">
        <v>185</v>
      </c>
      <c r="AR752">
        <v>460</v>
      </c>
      <c r="AS752">
        <v>852</v>
      </c>
      <c r="AT752">
        <v>533</v>
      </c>
      <c r="AU752">
        <v>436</v>
      </c>
      <c r="AV752">
        <v>536</v>
      </c>
      <c r="AW752">
        <v>572</v>
      </c>
      <c r="AX752">
        <v>403</v>
      </c>
      <c r="AY752">
        <v>53</v>
      </c>
      <c r="AZ752">
        <v>54</v>
      </c>
      <c r="BA752">
        <v>43</v>
      </c>
    </row>
    <row r="753" spans="1:53">
      <c r="A753" s="95">
        <v>45341</v>
      </c>
      <c r="B753" s="63">
        <f t="shared" si="10"/>
        <v>6509</v>
      </c>
      <c r="AN753">
        <v>1414</v>
      </c>
      <c r="AO753">
        <v>556</v>
      </c>
      <c r="AP753">
        <v>337</v>
      </c>
      <c r="AQ753">
        <v>185</v>
      </c>
      <c r="AR753">
        <v>460</v>
      </c>
      <c r="AS753">
        <v>852</v>
      </c>
      <c r="AT753">
        <v>568</v>
      </c>
      <c r="AU753">
        <v>446</v>
      </c>
      <c r="AV753">
        <v>546</v>
      </c>
      <c r="AW753">
        <v>582</v>
      </c>
      <c r="AX753">
        <v>413</v>
      </c>
      <c r="AY753">
        <v>53</v>
      </c>
      <c r="AZ753">
        <v>54</v>
      </c>
      <c r="BA753">
        <v>43</v>
      </c>
    </row>
    <row r="754" spans="1:53">
      <c r="A754" s="95">
        <v>45342</v>
      </c>
      <c r="B754" s="63">
        <f t="shared" si="10"/>
        <v>6604</v>
      </c>
      <c r="AN754">
        <v>1414</v>
      </c>
      <c r="AO754">
        <v>556</v>
      </c>
      <c r="AP754">
        <v>377</v>
      </c>
      <c r="AQ754">
        <v>185</v>
      </c>
      <c r="AR754">
        <v>490</v>
      </c>
      <c r="AS754">
        <v>862</v>
      </c>
      <c r="AT754">
        <v>583</v>
      </c>
      <c r="AU754">
        <v>446</v>
      </c>
      <c r="AV754">
        <v>546</v>
      </c>
      <c r="AW754">
        <v>582</v>
      </c>
      <c r="AX754">
        <v>413</v>
      </c>
      <c r="AY754">
        <v>53</v>
      </c>
      <c r="AZ754">
        <v>54</v>
      </c>
      <c r="BA754">
        <v>43</v>
      </c>
    </row>
    <row r="755" spans="1:53">
      <c r="A755" s="95">
        <v>45343</v>
      </c>
      <c r="B755" s="63">
        <f t="shared" si="10"/>
        <v>6597</v>
      </c>
      <c r="AN755">
        <v>1367</v>
      </c>
      <c r="AO755">
        <v>576</v>
      </c>
      <c r="AP755">
        <v>387</v>
      </c>
      <c r="AQ755">
        <v>185</v>
      </c>
      <c r="AR755">
        <v>490</v>
      </c>
      <c r="AS755">
        <v>872</v>
      </c>
      <c r="AT755">
        <v>583</v>
      </c>
      <c r="AU755">
        <v>446</v>
      </c>
      <c r="AV755">
        <v>546</v>
      </c>
      <c r="AW755">
        <v>582</v>
      </c>
      <c r="AX755">
        <v>413</v>
      </c>
      <c r="AY755">
        <v>53</v>
      </c>
      <c r="AZ755">
        <v>54</v>
      </c>
      <c r="BA755">
        <v>43</v>
      </c>
    </row>
    <row r="756" spans="1:53">
      <c r="A756" s="95">
        <v>45344</v>
      </c>
      <c r="B756" s="63">
        <f>SUM(Z756:BA756)</f>
        <v>6819</v>
      </c>
      <c r="AN756">
        <v>1367</v>
      </c>
      <c r="AO756">
        <v>596</v>
      </c>
      <c r="AP756">
        <v>487</v>
      </c>
      <c r="AQ756">
        <v>185</v>
      </c>
      <c r="AR756">
        <v>490</v>
      </c>
      <c r="AS756">
        <v>972</v>
      </c>
      <c r="AT756">
        <v>583</v>
      </c>
      <c r="AU756">
        <v>446</v>
      </c>
      <c r="AV756">
        <v>546</v>
      </c>
      <c r="AW756">
        <v>582</v>
      </c>
      <c r="AX756">
        <v>415</v>
      </c>
      <c r="AY756">
        <v>53</v>
      </c>
      <c r="AZ756">
        <v>54</v>
      </c>
      <c r="BA756">
        <v>43</v>
      </c>
    </row>
    <row r="757" spans="1:53">
      <c r="A757" s="95">
        <v>45345</v>
      </c>
      <c r="B757" s="63">
        <f t="shared" ref="B757:B820" si="11">SUM(Z757:BA757)</f>
        <v>6819</v>
      </c>
      <c r="AN757">
        <v>1367</v>
      </c>
      <c r="AO757">
        <v>596</v>
      </c>
      <c r="AP757">
        <v>487</v>
      </c>
      <c r="AQ757">
        <v>185</v>
      </c>
      <c r="AR757">
        <v>490</v>
      </c>
      <c r="AS757">
        <v>972</v>
      </c>
      <c r="AT757">
        <v>583</v>
      </c>
      <c r="AU757">
        <v>446</v>
      </c>
      <c r="AV757">
        <v>546</v>
      </c>
      <c r="AW757">
        <v>582</v>
      </c>
      <c r="AX757">
        <v>415</v>
      </c>
      <c r="AY757">
        <v>53</v>
      </c>
      <c r="AZ757">
        <v>54</v>
      </c>
      <c r="BA757">
        <v>43</v>
      </c>
    </row>
    <row r="758" spans="1:53">
      <c r="A758" s="95">
        <v>45348</v>
      </c>
      <c r="B758" s="63">
        <f t="shared" si="11"/>
        <v>6854</v>
      </c>
      <c r="AN758">
        <v>1367</v>
      </c>
      <c r="AO758">
        <v>596</v>
      </c>
      <c r="AP758">
        <v>487</v>
      </c>
      <c r="AQ758">
        <v>195</v>
      </c>
      <c r="AR758">
        <v>490</v>
      </c>
      <c r="AS758">
        <v>972</v>
      </c>
      <c r="AT758">
        <v>608</v>
      </c>
      <c r="AU758">
        <v>446</v>
      </c>
      <c r="AV758">
        <v>546</v>
      </c>
      <c r="AW758">
        <v>582</v>
      </c>
      <c r="AX758">
        <v>415</v>
      </c>
      <c r="AY758">
        <v>53</v>
      </c>
      <c r="AZ758">
        <v>54</v>
      </c>
      <c r="BA758">
        <v>43</v>
      </c>
    </row>
    <row r="759" spans="1:53">
      <c r="A759" s="95">
        <v>45349</v>
      </c>
      <c r="B759" s="63">
        <f t="shared" si="11"/>
        <v>7062</v>
      </c>
      <c r="AN759">
        <v>1367</v>
      </c>
      <c r="AO759">
        <v>596</v>
      </c>
      <c r="AP759">
        <v>587</v>
      </c>
      <c r="AQ759">
        <v>245</v>
      </c>
      <c r="AR759">
        <v>543</v>
      </c>
      <c r="AS759">
        <v>972</v>
      </c>
      <c r="AT759">
        <v>608</v>
      </c>
      <c r="AU759">
        <v>446</v>
      </c>
      <c r="AV759">
        <v>551</v>
      </c>
      <c r="AW759">
        <v>582</v>
      </c>
      <c r="AX759">
        <v>415</v>
      </c>
      <c r="AY759">
        <v>53</v>
      </c>
      <c r="AZ759">
        <v>54</v>
      </c>
      <c r="BA759">
        <v>43</v>
      </c>
    </row>
    <row r="760" spans="1:53">
      <c r="A760" s="95">
        <v>45350</v>
      </c>
      <c r="B760" s="63">
        <f t="shared" si="11"/>
        <v>7092</v>
      </c>
      <c r="AN760">
        <v>1367</v>
      </c>
      <c r="AO760">
        <v>596</v>
      </c>
      <c r="AP760">
        <v>587</v>
      </c>
      <c r="AQ760">
        <v>255</v>
      </c>
      <c r="AR760">
        <v>543</v>
      </c>
      <c r="AS760">
        <v>972</v>
      </c>
      <c r="AT760">
        <v>603</v>
      </c>
      <c r="AU760">
        <v>446</v>
      </c>
      <c r="AV760">
        <v>556</v>
      </c>
      <c r="AW760">
        <v>587</v>
      </c>
      <c r="AX760">
        <v>410</v>
      </c>
      <c r="AY760">
        <v>63</v>
      </c>
      <c r="AZ760">
        <v>64</v>
      </c>
      <c r="BA760">
        <v>43</v>
      </c>
    </row>
    <row r="761" spans="1:53">
      <c r="A761" s="95">
        <v>45351</v>
      </c>
      <c r="B761" s="63">
        <f t="shared" si="11"/>
        <v>7131</v>
      </c>
      <c r="AN761">
        <v>1367</v>
      </c>
      <c r="AO761">
        <v>596</v>
      </c>
      <c r="AP761">
        <v>581</v>
      </c>
      <c r="AQ761">
        <v>280</v>
      </c>
      <c r="AR761">
        <v>553</v>
      </c>
      <c r="AS761">
        <v>972</v>
      </c>
      <c r="AT761">
        <v>603</v>
      </c>
      <c r="AU761">
        <v>446</v>
      </c>
      <c r="AV761">
        <v>556</v>
      </c>
      <c r="AW761">
        <v>587</v>
      </c>
      <c r="AX761">
        <v>410</v>
      </c>
      <c r="AY761">
        <v>63</v>
      </c>
      <c r="AZ761">
        <v>64</v>
      </c>
      <c r="BA761">
        <v>53</v>
      </c>
    </row>
    <row r="762" spans="1:53">
      <c r="A762" s="95">
        <v>45352</v>
      </c>
      <c r="B762" s="63">
        <f t="shared" si="11"/>
        <v>5810</v>
      </c>
      <c r="AO762">
        <v>597</v>
      </c>
      <c r="AP762">
        <v>581</v>
      </c>
      <c r="AQ762">
        <v>280</v>
      </c>
      <c r="AR762">
        <v>553</v>
      </c>
      <c r="AS762">
        <v>937</v>
      </c>
      <c r="AT762">
        <v>603</v>
      </c>
      <c r="AU762">
        <v>446</v>
      </c>
      <c r="AV762">
        <v>556</v>
      </c>
      <c r="AW762">
        <v>587</v>
      </c>
      <c r="AX762">
        <v>490</v>
      </c>
      <c r="AY762">
        <v>63</v>
      </c>
      <c r="AZ762">
        <v>64</v>
      </c>
      <c r="BA762">
        <v>53</v>
      </c>
    </row>
    <row r="763" spans="1:53">
      <c r="A763" s="95">
        <v>45355</v>
      </c>
      <c r="B763" s="63">
        <f t="shared" si="11"/>
        <v>5830</v>
      </c>
      <c r="AO763">
        <v>597</v>
      </c>
      <c r="AP763">
        <v>581</v>
      </c>
      <c r="AQ763">
        <v>280</v>
      </c>
      <c r="AR763">
        <v>553</v>
      </c>
      <c r="AS763">
        <v>957</v>
      </c>
      <c r="AT763">
        <v>603</v>
      </c>
      <c r="AU763">
        <v>446</v>
      </c>
      <c r="AV763">
        <v>556</v>
      </c>
      <c r="AW763">
        <v>587</v>
      </c>
      <c r="AX763">
        <v>490</v>
      </c>
      <c r="AY763">
        <v>63</v>
      </c>
      <c r="AZ763">
        <v>64</v>
      </c>
      <c r="BA763">
        <v>53</v>
      </c>
    </row>
    <row r="764" spans="1:53">
      <c r="A764" s="95">
        <v>45356</v>
      </c>
      <c r="B764" s="63">
        <f t="shared" si="11"/>
        <v>5860</v>
      </c>
      <c r="AO764">
        <v>627</v>
      </c>
      <c r="AP764">
        <v>581</v>
      </c>
      <c r="AQ764">
        <v>280</v>
      </c>
      <c r="AR764">
        <v>553</v>
      </c>
      <c r="AS764">
        <v>957</v>
      </c>
      <c r="AT764">
        <v>603</v>
      </c>
      <c r="AU764">
        <v>446</v>
      </c>
      <c r="AV764">
        <v>556</v>
      </c>
      <c r="AW764">
        <v>587</v>
      </c>
      <c r="AX764">
        <v>490</v>
      </c>
      <c r="AY764">
        <v>63</v>
      </c>
      <c r="AZ764">
        <v>64</v>
      </c>
      <c r="BA764">
        <v>53</v>
      </c>
    </row>
    <row r="765" spans="1:53">
      <c r="A765" s="95">
        <v>45357</v>
      </c>
      <c r="B765" s="63">
        <f t="shared" si="11"/>
        <v>5860</v>
      </c>
      <c r="AO765">
        <v>627</v>
      </c>
      <c r="AP765">
        <v>581</v>
      </c>
      <c r="AQ765">
        <v>280</v>
      </c>
      <c r="AR765">
        <v>553</v>
      </c>
      <c r="AS765">
        <v>957</v>
      </c>
      <c r="AT765">
        <v>603</v>
      </c>
      <c r="AU765">
        <v>446</v>
      </c>
      <c r="AV765">
        <v>556</v>
      </c>
      <c r="AW765">
        <v>587</v>
      </c>
      <c r="AX765">
        <v>490</v>
      </c>
      <c r="AY765">
        <v>63</v>
      </c>
      <c r="AZ765">
        <v>64</v>
      </c>
      <c r="BA765">
        <v>53</v>
      </c>
    </row>
    <row r="766" spans="1:53">
      <c r="A766" s="95">
        <v>45358</v>
      </c>
      <c r="B766" s="63">
        <f t="shared" si="11"/>
        <v>5983</v>
      </c>
      <c r="AO766">
        <v>660</v>
      </c>
      <c r="AP766">
        <v>581</v>
      </c>
      <c r="AQ766">
        <v>280</v>
      </c>
      <c r="AR766">
        <v>623</v>
      </c>
      <c r="AS766">
        <v>957</v>
      </c>
      <c r="AT766">
        <v>603</v>
      </c>
      <c r="AU766">
        <v>446</v>
      </c>
      <c r="AV766">
        <v>556</v>
      </c>
      <c r="AW766">
        <v>587</v>
      </c>
      <c r="AX766">
        <v>490</v>
      </c>
      <c r="AY766">
        <v>73</v>
      </c>
      <c r="AZ766">
        <v>74</v>
      </c>
      <c r="BA766">
        <v>53</v>
      </c>
    </row>
    <row r="767" spans="1:53">
      <c r="A767" s="95">
        <v>45359</v>
      </c>
      <c r="B767" s="63">
        <f t="shared" si="11"/>
        <v>6016</v>
      </c>
      <c r="AO767">
        <v>610</v>
      </c>
      <c r="AP767">
        <v>581</v>
      </c>
      <c r="AQ767">
        <v>283</v>
      </c>
      <c r="AR767">
        <v>688</v>
      </c>
      <c r="AS767">
        <v>957</v>
      </c>
      <c r="AT767">
        <v>603</v>
      </c>
      <c r="AU767">
        <v>446</v>
      </c>
      <c r="AV767">
        <v>556</v>
      </c>
      <c r="AW767">
        <v>602</v>
      </c>
      <c r="AX767">
        <v>490</v>
      </c>
      <c r="AY767">
        <v>73</v>
      </c>
      <c r="AZ767">
        <v>74</v>
      </c>
      <c r="BA767">
        <v>53</v>
      </c>
    </row>
    <row r="768" spans="1:53">
      <c r="A768" s="95">
        <v>45362</v>
      </c>
      <c r="B768" s="63">
        <f t="shared" si="11"/>
        <v>6099</v>
      </c>
      <c r="AO768">
        <v>658</v>
      </c>
      <c r="AP768">
        <v>581</v>
      </c>
      <c r="AQ768">
        <v>283</v>
      </c>
      <c r="AR768">
        <v>688</v>
      </c>
      <c r="AS768">
        <v>992</v>
      </c>
      <c r="AT768">
        <v>603</v>
      </c>
      <c r="AU768">
        <v>446</v>
      </c>
      <c r="AV768">
        <v>556</v>
      </c>
      <c r="AW768">
        <v>602</v>
      </c>
      <c r="AX768">
        <v>490</v>
      </c>
      <c r="AY768">
        <v>73</v>
      </c>
      <c r="AZ768">
        <v>74</v>
      </c>
      <c r="BA768">
        <v>53</v>
      </c>
    </row>
    <row r="769" spans="1:53">
      <c r="A769" s="95">
        <v>45363</v>
      </c>
      <c r="B769" s="63">
        <f t="shared" si="11"/>
        <v>6106</v>
      </c>
      <c r="AO769">
        <v>658</v>
      </c>
      <c r="AP769">
        <v>581</v>
      </c>
      <c r="AQ769">
        <v>291</v>
      </c>
      <c r="AR769">
        <v>688</v>
      </c>
      <c r="AS769">
        <v>994</v>
      </c>
      <c r="AT769">
        <v>605</v>
      </c>
      <c r="AU769">
        <v>441</v>
      </c>
      <c r="AV769">
        <v>556</v>
      </c>
      <c r="AW769">
        <v>602</v>
      </c>
      <c r="AX769">
        <v>490</v>
      </c>
      <c r="AY769">
        <v>73</v>
      </c>
      <c r="AZ769">
        <v>74</v>
      </c>
      <c r="BA769">
        <v>53</v>
      </c>
    </row>
    <row r="770" spans="1:53">
      <c r="A770" s="95">
        <v>45364</v>
      </c>
      <c r="B770" s="63">
        <f t="shared" si="11"/>
        <v>6213</v>
      </c>
      <c r="AO770">
        <v>665</v>
      </c>
      <c r="AP770">
        <v>581</v>
      </c>
      <c r="AQ770">
        <v>291</v>
      </c>
      <c r="AR770">
        <v>663</v>
      </c>
      <c r="AS770">
        <v>994</v>
      </c>
      <c r="AT770">
        <v>615</v>
      </c>
      <c r="AU770">
        <v>446</v>
      </c>
      <c r="AV770">
        <v>556</v>
      </c>
      <c r="AW770">
        <v>712</v>
      </c>
      <c r="AX770">
        <v>490</v>
      </c>
      <c r="AY770">
        <v>73</v>
      </c>
      <c r="AZ770">
        <v>74</v>
      </c>
      <c r="BA770">
        <v>53</v>
      </c>
    </row>
    <row r="771" spans="1:53">
      <c r="A771" s="95">
        <v>45365</v>
      </c>
      <c r="B771" s="63">
        <f t="shared" si="11"/>
        <v>6258</v>
      </c>
      <c r="AO771">
        <v>585</v>
      </c>
      <c r="AP771">
        <v>581</v>
      </c>
      <c r="AQ771">
        <v>291</v>
      </c>
      <c r="AR771">
        <v>663</v>
      </c>
      <c r="AS771">
        <v>994</v>
      </c>
      <c r="AT771">
        <v>615</v>
      </c>
      <c r="AU771">
        <v>446</v>
      </c>
      <c r="AV771">
        <v>556</v>
      </c>
      <c r="AW771">
        <v>737</v>
      </c>
      <c r="AX771">
        <v>590</v>
      </c>
      <c r="AY771">
        <v>73</v>
      </c>
      <c r="AZ771">
        <v>74</v>
      </c>
      <c r="BA771">
        <v>53</v>
      </c>
    </row>
    <row r="772" spans="1:53">
      <c r="A772" s="95">
        <v>45366</v>
      </c>
      <c r="B772" s="63">
        <f t="shared" si="11"/>
        <v>6521</v>
      </c>
      <c r="AO772">
        <v>585</v>
      </c>
      <c r="AP772">
        <v>581</v>
      </c>
      <c r="AQ772">
        <v>291</v>
      </c>
      <c r="AR772">
        <v>663</v>
      </c>
      <c r="AS772">
        <v>994</v>
      </c>
      <c r="AT772">
        <v>823</v>
      </c>
      <c r="AU772">
        <v>456</v>
      </c>
      <c r="AV772">
        <v>546</v>
      </c>
      <c r="AW772">
        <v>772</v>
      </c>
      <c r="AX772">
        <v>610</v>
      </c>
      <c r="AY772">
        <v>73</v>
      </c>
      <c r="AZ772">
        <v>74</v>
      </c>
      <c r="BA772">
        <v>53</v>
      </c>
    </row>
    <row r="773" spans="1:53">
      <c r="A773" s="95">
        <v>45369</v>
      </c>
      <c r="B773" s="63">
        <f t="shared" si="11"/>
        <v>6708</v>
      </c>
      <c r="AO773">
        <v>551</v>
      </c>
      <c r="AP773">
        <v>583</v>
      </c>
      <c r="AQ773">
        <v>291</v>
      </c>
      <c r="AR773">
        <v>672</v>
      </c>
      <c r="AS773">
        <v>997</v>
      </c>
      <c r="AT773">
        <v>823</v>
      </c>
      <c r="AU773">
        <v>463</v>
      </c>
      <c r="AV773">
        <v>583</v>
      </c>
      <c r="AW773">
        <v>802</v>
      </c>
      <c r="AX773">
        <v>649</v>
      </c>
      <c r="AY773">
        <v>123</v>
      </c>
      <c r="AZ773">
        <v>118</v>
      </c>
      <c r="BA773">
        <v>53</v>
      </c>
    </row>
    <row r="774" spans="1:53">
      <c r="A774" s="95">
        <v>45370</v>
      </c>
      <c r="B774" s="63">
        <f t="shared" si="11"/>
        <v>6858</v>
      </c>
      <c r="AO774">
        <v>551</v>
      </c>
      <c r="AP774">
        <v>593</v>
      </c>
      <c r="AQ774">
        <v>285</v>
      </c>
      <c r="AR774">
        <v>612</v>
      </c>
      <c r="AS774">
        <v>997</v>
      </c>
      <c r="AT774">
        <v>823</v>
      </c>
      <c r="AU774">
        <v>463</v>
      </c>
      <c r="AV774">
        <v>641</v>
      </c>
      <c r="AW774">
        <v>840</v>
      </c>
      <c r="AX774">
        <v>724</v>
      </c>
      <c r="AY774">
        <v>138</v>
      </c>
      <c r="AZ774">
        <v>138</v>
      </c>
      <c r="BA774">
        <v>53</v>
      </c>
    </row>
    <row r="775" spans="1:53">
      <c r="A775" s="95">
        <v>45371</v>
      </c>
      <c r="B775" s="63">
        <f t="shared" si="11"/>
        <v>6947</v>
      </c>
      <c r="AO775">
        <v>484</v>
      </c>
      <c r="AP775">
        <v>743</v>
      </c>
      <c r="AQ775">
        <v>333</v>
      </c>
      <c r="AR775">
        <v>538</v>
      </c>
      <c r="AS775">
        <v>997</v>
      </c>
      <c r="AT775">
        <v>823</v>
      </c>
      <c r="AU775">
        <v>473</v>
      </c>
      <c r="AV775">
        <v>641</v>
      </c>
      <c r="AW775">
        <v>847</v>
      </c>
      <c r="AX775">
        <v>734</v>
      </c>
      <c r="AY775">
        <v>143</v>
      </c>
      <c r="AZ775">
        <v>138</v>
      </c>
      <c r="BA775">
        <v>53</v>
      </c>
    </row>
    <row r="776" spans="1:53">
      <c r="A776" s="95">
        <v>45372</v>
      </c>
      <c r="B776" s="63">
        <f t="shared" si="11"/>
        <v>7265</v>
      </c>
      <c r="AO776">
        <v>484</v>
      </c>
      <c r="AP776">
        <v>740</v>
      </c>
      <c r="AQ776">
        <v>437</v>
      </c>
      <c r="AR776">
        <v>639</v>
      </c>
      <c r="AS776">
        <v>1057</v>
      </c>
      <c r="AT776">
        <v>823</v>
      </c>
      <c r="AU776">
        <v>489</v>
      </c>
      <c r="AV776">
        <v>661</v>
      </c>
      <c r="AW776">
        <v>857</v>
      </c>
      <c r="AX776">
        <v>744</v>
      </c>
      <c r="AY776">
        <v>143</v>
      </c>
      <c r="AZ776">
        <v>138</v>
      </c>
      <c r="BA776">
        <v>53</v>
      </c>
    </row>
    <row r="777" spans="1:53">
      <c r="A777" s="95">
        <v>45373</v>
      </c>
      <c r="B777" s="63">
        <f t="shared" si="11"/>
        <v>7355</v>
      </c>
      <c r="AO777">
        <v>514</v>
      </c>
      <c r="AP777">
        <v>700</v>
      </c>
      <c r="AQ777">
        <v>437</v>
      </c>
      <c r="AR777">
        <v>639</v>
      </c>
      <c r="AS777">
        <v>1067</v>
      </c>
      <c r="AT777">
        <v>873</v>
      </c>
      <c r="AU777">
        <v>504</v>
      </c>
      <c r="AV777">
        <v>661</v>
      </c>
      <c r="AW777">
        <v>867</v>
      </c>
      <c r="AX777">
        <v>749</v>
      </c>
      <c r="AY777">
        <v>148</v>
      </c>
      <c r="AZ777">
        <v>143</v>
      </c>
      <c r="BA777">
        <v>53</v>
      </c>
    </row>
    <row r="778" spans="1:53">
      <c r="A778" s="95">
        <v>45376</v>
      </c>
      <c r="B778" s="63">
        <f t="shared" si="11"/>
        <v>7355</v>
      </c>
      <c r="AO778">
        <v>514</v>
      </c>
      <c r="AP778">
        <v>700</v>
      </c>
      <c r="AQ778">
        <v>437</v>
      </c>
      <c r="AR778">
        <v>639</v>
      </c>
      <c r="AS778">
        <v>1067</v>
      </c>
      <c r="AT778">
        <v>873</v>
      </c>
      <c r="AU778">
        <v>504</v>
      </c>
      <c r="AV778">
        <v>661</v>
      </c>
      <c r="AW778">
        <v>867</v>
      </c>
      <c r="AX778">
        <v>749</v>
      </c>
      <c r="AY778">
        <v>148</v>
      </c>
      <c r="AZ778">
        <v>143</v>
      </c>
      <c r="BA778">
        <v>53</v>
      </c>
    </row>
    <row r="779" spans="1:53">
      <c r="A779" s="95">
        <v>45377</v>
      </c>
      <c r="B779" s="63">
        <f t="shared" si="11"/>
        <v>7457</v>
      </c>
      <c r="AO779">
        <v>514</v>
      </c>
      <c r="AP779">
        <v>700</v>
      </c>
      <c r="AQ779">
        <v>487</v>
      </c>
      <c r="AR779">
        <v>689</v>
      </c>
      <c r="AS779">
        <v>1067</v>
      </c>
      <c r="AT779">
        <v>875</v>
      </c>
      <c r="AU779">
        <v>504</v>
      </c>
      <c r="AV779">
        <v>661</v>
      </c>
      <c r="AW779">
        <v>867</v>
      </c>
      <c r="AX779">
        <v>749</v>
      </c>
      <c r="AY779">
        <v>148</v>
      </c>
      <c r="AZ779">
        <v>143</v>
      </c>
      <c r="BA779">
        <v>53</v>
      </c>
    </row>
    <row r="780" spans="1:53">
      <c r="A780" s="95">
        <v>45378</v>
      </c>
      <c r="B780" s="63">
        <f t="shared" si="11"/>
        <v>7517</v>
      </c>
      <c r="AO780">
        <v>514</v>
      </c>
      <c r="AP780">
        <v>702</v>
      </c>
      <c r="AQ780">
        <v>483</v>
      </c>
      <c r="AR780">
        <v>689</v>
      </c>
      <c r="AS780">
        <v>1067</v>
      </c>
      <c r="AT780">
        <v>877</v>
      </c>
      <c r="AU780">
        <v>504</v>
      </c>
      <c r="AV780">
        <v>661</v>
      </c>
      <c r="AW780">
        <v>927</v>
      </c>
      <c r="AX780">
        <v>749</v>
      </c>
      <c r="AY780">
        <v>148</v>
      </c>
      <c r="AZ780">
        <v>143</v>
      </c>
      <c r="BA780">
        <v>53</v>
      </c>
    </row>
    <row r="781" spans="1:53">
      <c r="A781" s="95">
        <v>45379</v>
      </c>
      <c r="B781" s="63">
        <f t="shared" si="11"/>
        <v>7729</v>
      </c>
      <c r="AO781">
        <v>514</v>
      </c>
      <c r="AP781">
        <v>702</v>
      </c>
      <c r="AQ781">
        <v>483</v>
      </c>
      <c r="AR781">
        <v>746</v>
      </c>
      <c r="AS781">
        <v>1092</v>
      </c>
      <c r="AT781">
        <v>877</v>
      </c>
      <c r="AU781">
        <v>504</v>
      </c>
      <c r="AV781">
        <v>716</v>
      </c>
      <c r="AW781">
        <v>927</v>
      </c>
      <c r="AX781">
        <v>824</v>
      </c>
      <c r="AY781">
        <v>148</v>
      </c>
      <c r="AZ781">
        <v>143</v>
      </c>
      <c r="BA781">
        <v>53</v>
      </c>
    </row>
    <row r="782" spans="1:53">
      <c r="A782" s="95">
        <v>45383</v>
      </c>
      <c r="B782" s="63">
        <f t="shared" si="11"/>
        <v>7209</v>
      </c>
      <c r="AP782">
        <v>695</v>
      </c>
      <c r="AQ782">
        <v>483</v>
      </c>
      <c r="AR782">
        <v>747</v>
      </c>
      <c r="AS782">
        <v>1092</v>
      </c>
      <c r="AT782">
        <v>877</v>
      </c>
      <c r="AU782">
        <v>504</v>
      </c>
      <c r="AV782">
        <v>716</v>
      </c>
      <c r="AW782">
        <v>927</v>
      </c>
      <c r="AX782">
        <v>824</v>
      </c>
      <c r="AY782">
        <v>148</v>
      </c>
      <c r="AZ782">
        <v>143</v>
      </c>
      <c r="BA782">
        <v>53</v>
      </c>
    </row>
    <row r="783" spans="1:53">
      <c r="A783" s="95">
        <v>45384</v>
      </c>
      <c r="B783" s="63">
        <f t="shared" si="11"/>
        <v>7213</v>
      </c>
      <c r="AP783">
        <v>695</v>
      </c>
      <c r="AQ783">
        <v>483</v>
      </c>
      <c r="AR783">
        <v>747</v>
      </c>
      <c r="AS783">
        <v>1092</v>
      </c>
      <c r="AT783">
        <v>877</v>
      </c>
      <c r="AU783">
        <v>504</v>
      </c>
      <c r="AV783">
        <v>716</v>
      </c>
      <c r="AW783">
        <v>927</v>
      </c>
      <c r="AX783">
        <v>824</v>
      </c>
      <c r="AY783">
        <v>152</v>
      </c>
      <c r="AZ783">
        <v>143</v>
      </c>
      <c r="BA783">
        <v>53</v>
      </c>
    </row>
    <row r="784" spans="1:53">
      <c r="A784" s="95">
        <v>45385</v>
      </c>
      <c r="B784" s="63">
        <f t="shared" si="11"/>
        <v>7278</v>
      </c>
      <c r="AP784">
        <v>733</v>
      </c>
      <c r="AQ784">
        <v>486</v>
      </c>
      <c r="AR784">
        <v>748</v>
      </c>
      <c r="AS784">
        <v>1092</v>
      </c>
      <c r="AT784">
        <v>877</v>
      </c>
      <c r="AU784">
        <v>508</v>
      </c>
      <c r="AV784">
        <v>735</v>
      </c>
      <c r="AW784">
        <v>927</v>
      </c>
      <c r="AX784">
        <v>824</v>
      </c>
      <c r="AY784">
        <v>152</v>
      </c>
      <c r="AZ784">
        <v>143</v>
      </c>
      <c r="BA784">
        <v>53</v>
      </c>
    </row>
    <row r="785" spans="1:53">
      <c r="A785" s="95">
        <v>45386</v>
      </c>
      <c r="B785" s="63">
        <f t="shared" si="11"/>
        <v>7364</v>
      </c>
      <c r="AP785">
        <v>733</v>
      </c>
      <c r="AQ785">
        <v>486</v>
      </c>
      <c r="AR785">
        <v>748</v>
      </c>
      <c r="AS785">
        <v>1092</v>
      </c>
      <c r="AT785">
        <v>897</v>
      </c>
      <c r="AU785">
        <v>508</v>
      </c>
      <c r="AV785">
        <v>735</v>
      </c>
      <c r="AW785">
        <v>927</v>
      </c>
      <c r="AX785">
        <v>824</v>
      </c>
      <c r="AY785">
        <v>218</v>
      </c>
      <c r="AZ785">
        <v>143</v>
      </c>
      <c r="BA785">
        <v>53</v>
      </c>
    </row>
    <row r="786" spans="1:53">
      <c r="A786" s="95">
        <v>45387</v>
      </c>
      <c r="B786" s="63">
        <f t="shared" si="11"/>
        <v>8235</v>
      </c>
      <c r="AP786">
        <v>743</v>
      </c>
      <c r="AQ786">
        <v>486</v>
      </c>
      <c r="AR786">
        <v>1002</v>
      </c>
      <c r="AS786">
        <v>1092</v>
      </c>
      <c r="AT786">
        <v>897</v>
      </c>
      <c r="AU786">
        <v>512</v>
      </c>
      <c r="AV786">
        <v>735</v>
      </c>
      <c r="AW786">
        <v>1177</v>
      </c>
      <c r="AX786">
        <v>1074</v>
      </c>
      <c r="AY786">
        <v>265</v>
      </c>
      <c r="AZ786">
        <v>179</v>
      </c>
      <c r="BA786">
        <v>73</v>
      </c>
    </row>
    <row r="787" spans="1:53">
      <c r="A787" s="95">
        <v>45390</v>
      </c>
      <c r="B787" s="63">
        <f t="shared" si="11"/>
        <v>8295</v>
      </c>
      <c r="AP787">
        <v>743</v>
      </c>
      <c r="AQ787">
        <v>486</v>
      </c>
      <c r="AR787">
        <v>1002</v>
      </c>
      <c r="AS787">
        <v>1092</v>
      </c>
      <c r="AT787">
        <v>897</v>
      </c>
      <c r="AU787">
        <v>528</v>
      </c>
      <c r="AV787">
        <v>735</v>
      </c>
      <c r="AW787">
        <v>1177</v>
      </c>
      <c r="AX787">
        <v>1084</v>
      </c>
      <c r="AY787">
        <v>275</v>
      </c>
      <c r="AZ787">
        <v>203</v>
      </c>
      <c r="BA787">
        <v>73</v>
      </c>
    </row>
    <row r="788" spans="1:53">
      <c r="A788" s="95">
        <v>45391</v>
      </c>
      <c r="B788" s="63">
        <f t="shared" si="11"/>
        <v>8276</v>
      </c>
      <c r="AP788">
        <v>744</v>
      </c>
      <c r="AQ788">
        <v>496</v>
      </c>
      <c r="AR788">
        <v>1002</v>
      </c>
      <c r="AS788">
        <v>1042</v>
      </c>
      <c r="AT788">
        <v>897</v>
      </c>
      <c r="AU788">
        <v>528</v>
      </c>
      <c r="AV788">
        <v>735</v>
      </c>
      <c r="AW788">
        <v>1177</v>
      </c>
      <c r="AX788">
        <v>1084</v>
      </c>
      <c r="AY788">
        <v>285</v>
      </c>
      <c r="AZ788">
        <v>213</v>
      </c>
      <c r="BA788">
        <v>73</v>
      </c>
    </row>
    <row r="789" spans="1:53">
      <c r="A789" s="95">
        <v>45392</v>
      </c>
      <c r="B789" s="63">
        <f t="shared" si="11"/>
        <v>8307</v>
      </c>
      <c r="AP789">
        <v>744</v>
      </c>
      <c r="AQ789">
        <v>496</v>
      </c>
      <c r="AR789">
        <v>1003</v>
      </c>
      <c r="AS789">
        <v>1052</v>
      </c>
      <c r="AT789">
        <v>897</v>
      </c>
      <c r="AU789">
        <v>528</v>
      </c>
      <c r="AV789">
        <v>735</v>
      </c>
      <c r="AW789">
        <v>1177</v>
      </c>
      <c r="AX789">
        <v>1094</v>
      </c>
      <c r="AY789">
        <v>285</v>
      </c>
      <c r="AZ789">
        <v>223</v>
      </c>
      <c r="BA789">
        <v>73</v>
      </c>
    </row>
    <row r="790" spans="1:53">
      <c r="A790" s="95">
        <v>45393</v>
      </c>
      <c r="B790" s="63">
        <f t="shared" si="11"/>
        <v>8342</v>
      </c>
      <c r="AP790">
        <v>744</v>
      </c>
      <c r="AQ790">
        <v>496</v>
      </c>
      <c r="AR790">
        <v>1014</v>
      </c>
      <c r="AS790">
        <v>1039</v>
      </c>
      <c r="AT790">
        <v>897</v>
      </c>
      <c r="AU790">
        <v>528</v>
      </c>
      <c r="AV790">
        <v>735</v>
      </c>
      <c r="AW790">
        <v>1184</v>
      </c>
      <c r="AX790">
        <v>1104</v>
      </c>
      <c r="AY790">
        <v>295</v>
      </c>
      <c r="AZ790">
        <v>233</v>
      </c>
      <c r="BA790">
        <v>73</v>
      </c>
    </row>
    <row r="791" spans="1:53">
      <c r="A791" s="95">
        <v>45394</v>
      </c>
      <c r="B791" s="63">
        <f t="shared" si="11"/>
        <v>8671</v>
      </c>
      <c r="AP791">
        <v>740</v>
      </c>
      <c r="AQ791">
        <v>516</v>
      </c>
      <c r="AR791">
        <v>1073</v>
      </c>
      <c r="AS791">
        <v>1116</v>
      </c>
      <c r="AT791">
        <v>933</v>
      </c>
      <c r="AU791">
        <v>529</v>
      </c>
      <c r="AV791">
        <v>735</v>
      </c>
      <c r="AW791">
        <v>1224</v>
      </c>
      <c r="AX791">
        <v>1114</v>
      </c>
      <c r="AY791">
        <v>305</v>
      </c>
      <c r="AZ791">
        <v>313</v>
      </c>
      <c r="BA791">
        <v>73</v>
      </c>
    </row>
    <row r="792" spans="1:53">
      <c r="A792" s="95">
        <v>45397</v>
      </c>
      <c r="B792" s="63">
        <f t="shared" si="11"/>
        <v>8818</v>
      </c>
      <c r="AP792">
        <v>747</v>
      </c>
      <c r="AQ792">
        <v>526</v>
      </c>
      <c r="AR792">
        <v>1103</v>
      </c>
      <c r="AS792">
        <v>1119</v>
      </c>
      <c r="AT792">
        <v>933</v>
      </c>
      <c r="AU792">
        <v>558</v>
      </c>
      <c r="AV792">
        <v>773</v>
      </c>
      <c r="AW792">
        <v>1224</v>
      </c>
      <c r="AX792">
        <v>1124</v>
      </c>
      <c r="AY792">
        <v>315</v>
      </c>
      <c r="AZ792">
        <v>323</v>
      </c>
      <c r="BA792">
        <v>73</v>
      </c>
    </row>
    <row r="793" spans="1:53">
      <c r="A793" s="95">
        <v>45398</v>
      </c>
      <c r="B793" s="63">
        <f t="shared" si="11"/>
        <v>9149</v>
      </c>
      <c r="AP793">
        <v>753</v>
      </c>
      <c r="AQ793">
        <v>531</v>
      </c>
      <c r="AR793">
        <v>1098</v>
      </c>
      <c r="AS793">
        <v>1151</v>
      </c>
      <c r="AT793">
        <v>953</v>
      </c>
      <c r="AU793">
        <v>575</v>
      </c>
      <c r="AV793">
        <v>790</v>
      </c>
      <c r="AW793">
        <v>1249</v>
      </c>
      <c r="AX793">
        <v>1161</v>
      </c>
      <c r="AY793">
        <v>353</v>
      </c>
      <c r="AZ793">
        <v>394</v>
      </c>
      <c r="BA793">
        <v>141</v>
      </c>
    </row>
    <row r="794" spans="1:53">
      <c r="A794" s="95">
        <v>45399</v>
      </c>
      <c r="B794" s="63">
        <f t="shared" si="11"/>
        <v>9423</v>
      </c>
      <c r="AP794">
        <v>753</v>
      </c>
      <c r="AQ794">
        <v>611</v>
      </c>
      <c r="AR794">
        <v>1135</v>
      </c>
      <c r="AS794">
        <v>1211</v>
      </c>
      <c r="AT794">
        <v>953</v>
      </c>
      <c r="AU794">
        <v>575</v>
      </c>
      <c r="AV794">
        <v>790</v>
      </c>
      <c r="AW794">
        <v>1254</v>
      </c>
      <c r="AX794">
        <v>1159</v>
      </c>
      <c r="AY794">
        <v>363</v>
      </c>
      <c r="AZ794">
        <v>478</v>
      </c>
      <c r="BA794">
        <v>141</v>
      </c>
    </row>
    <row r="795" spans="1:53">
      <c r="A795" s="95">
        <v>45400</v>
      </c>
      <c r="B795" s="63">
        <f t="shared" si="11"/>
        <v>9416</v>
      </c>
      <c r="AP795">
        <v>753</v>
      </c>
      <c r="AQ795">
        <v>611</v>
      </c>
      <c r="AR795">
        <v>1135</v>
      </c>
      <c r="AS795">
        <v>1211</v>
      </c>
      <c r="AT795">
        <v>956</v>
      </c>
      <c r="AU795">
        <v>575</v>
      </c>
      <c r="AV795">
        <v>780</v>
      </c>
      <c r="AW795">
        <v>1254</v>
      </c>
      <c r="AX795">
        <v>1159</v>
      </c>
      <c r="AY795">
        <v>363</v>
      </c>
      <c r="AZ795">
        <v>478</v>
      </c>
      <c r="BA795">
        <v>141</v>
      </c>
    </row>
    <row r="796" spans="1:53">
      <c r="A796" s="95">
        <v>45401</v>
      </c>
      <c r="B796" s="63">
        <f t="shared" si="11"/>
        <v>9425</v>
      </c>
      <c r="AP796">
        <v>753</v>
      </c>
      <c r="AQ796">
        <v>601</v>
      </c>
      <c r="AR796">
        <v>1120</v>
      </c>
      <c r="AS796">
        <v>1226</v>
      </c>
      <c r="AT796">
        <v>950</v>
      </c>
      <c r="AU796">
        <v>575</v>
      </c>
      <c r="AV796">
        <v>780</v>
      </c>
      <c r="AW796">
        <v>1264</v>
      </c>
      <c r="AX796">
        <v>1164</v>
      </c>
      <c r="AY796">
        <v>373</v>
      </c>
      <c r="AZ796">
        <v>478</v>
      </c>
      <c r="BA796">
        <v>141</v>
      </c>
    </row>
    <row r="797" spans="1:53">
      <c r="A797" s="95">
        <v>45404</v>
      </c>
      <c r="B797" s="63">
        <f t="shared" si="11"/>
        <v>9558</v>
      </c>
      <c r="AP797">
        <v>753</v>
      </c>
      <c r="AQ797">
        <v>601</v>
      </c>
      <c r="AR797">
        <v>1183</v>
      </c>
      <c r="AS797">
        <v>1222</v>
      </c>
      <c r="AT797">
        <v>950</v>
      </c>
      <c r="AU797">
        <v>585</v>
      </c>
      <c r="AV797">
        <v>780</v>
      </c>
      <c r="AW797">
        <v>1264</v>
      </c>
      <c r="AX797">
        <v>1208</v>
      </c>
      <c r="AY797">
        <v>383</v>
      </c>
      <c r="AZ797">
        <v>488</v>
      </c>
      <c r="BA797">
        <v>141</v>
      </c>
    </row>
    <row r="798" spans="1:53">
      <c r="A798" s="95">
        <v>45405</v>
      </c>
      <c r="B798" s="63">
        <f t="shared" si="11"/>
        <v>9640</v>
      </c>
      <c r="AP798">
        <v>753</v>
      </c>
      <c r="AQ798">
        <v>601</v>
      </c>
      <c r="AR798">
        <v>1219</v>
      </c>
      <c r="AS798">
        <v>1222</v>
      </c>
      <c r="AT798">
        <v>951</v>
      </c>
      <c r="AU798">
        <v>610</v>
      </c>
      <c r="AV798">
        <v>790</v>
      </c>
      <c r="AW798">
        <v>1264</v>
      </c>
      <c r="AX798">
        <v>1218</v>
      </c>
      <c r="AY798">
        <v>383</v>
      </c>
      <c r="AZ798">
        <v>488</v>
      </c>
      <c r="BA798">
        <v>141</v>
      </c>
    </row>
    <row r="799" spans="1:53">
      <c r="A799" s="95">
        <v>45406</v>
      </c>
      <c r="B799" s="63">
        <f t="shared" si="11"/>
        <v>9686</v>
      </c>
      <c r="AP799">
        <v>753</v>
      </c>
      <c r="AQ799">
        <v>601</v>
      </c>
      <c r="AR799">
        <v>1219</v>
      </c>
      <c r="AS799">
        <v>1222</v>
      </c>
      <c r="AT799">
        <v>951</v>
      </c>
      <c r="AU799">
        <v>610</v>
      </c>
      <c r="AV799">
        <v>800</v>
      </c>
      <c r="AW799">
        <v>1264</v>
      </c>
      <c r="AX799">
        <v>1254</v>
      </c>
      <c r="AY799">
        <v>383</v>
      </c>
      <c r="AZ799">
        <v>488</v>
      </c>
      <c r="BA799">
        <v>141</v>
      </c>
    </row>
    <row r="800" spans="1:53">
      <c r="A800" s="95">
        <v>45407</v>
      </c>
      <c r="B800" s="63">
        <f t="shared" si="11"/>
        <v>8786</v>
      </c>
      <c r="AP800">
        <v>753</v>
      </c>
      <c r="AQ800">
        <v>681</v>
      </c>
      <c r="AR800">
        <v>1268</v>
      </c>
      <c r="AS800">
        <v>119</v>
      </c>
      <c r="AT800">
        <v>975</v>
      </c>
      <c r="AU800">
        <v>610</v>
      </c>
      <c r="AV800">
        <v>810</v>
      </c>
      <c r="AW800">
        <v>1274</v>
      </c>
      <c r="AX800">
        <v>1264</v>
      </c>
      <c r="AY800">
        <v>393</v>
      </c>
      <c r="AZ800">
        <v>498</v>
      </c>
      <c r="BA800">
        <v>141</v>
      </c>
    </row>
    <row r="801" spans="1:53">
      <c r="A801" s="95">
        <v>45408</v>
      </c>
      <c r="B801" s="63">
        <f t="shared" si="11"/>
        <v>8838</v>
      </c>
      <c r="AP801">
        <v>725</v>
      </c>
      <c r="AQ801">
        <v>621</v>
      </c>
      <c r="AR801">
        <v>1218</v>
      </c>
      <c r="AS801">
        <v>1128</v>
      </c>
      <c r="AT801">
        <v>101</v>
      </c>
      <c r="AU801">
        <v>610</v>
      </c>
      <c r="AV801">
        <v>810</v>
      </c>
      <c r="AW801">
        <v>1279</v>
      </c>
      <c r="AX801">
        <v>1274</v>
      </c>
      <c r="AY801">
        <v>423</v>
      </c>
      <c r="AZ801">
        <v>508</v>
      </c>
      <c r="BA801">
        <v>141</v>
      </c>
    </row>
    <row r="802" spans="1:53">
      <c r="A802" s="95">
        <v>45411</v>
      </c>
      <c r="B802" s="63">
        <f t="shared" si="11"/>
        <v>9748</v>
      </c>
      <c r="AP802">
        <v>725</v>
      </c>
      <c r="AQ802">
        <v>621</v>
      </c>
      <c r="AR802">
        <v>1218</v>
      </c>
      <c r="AS802">
        <v>1128</v>
      </c>
      <c r="AT802">
        <v>1011</v>
      </c>
      <c r="AU802">
        <v>610</v>
      </c>
      <c r="AV802">
        <v>810</v>
      </c>
      <c r="AW802">
        <v>1279</v>
      </c>
      <c r="AX802">
        <v>1274</v>
      </c>
      <c r="AY802">
        <v>423</v>
      </c>
      <c r="AZ802">
        <v>508</v>
      </c>
      <c r="BA802">
        <v>141</v>
      </c>
    </row>
    <row r="803" spans="1:53">
      <c r="A803" s="95">
        <v>45412</v>
      </c>
      <c r="B803" s="63">
        <f t="shared" si="11"/>
        <v>9748</v>
      </c>
      <c r="AP803">
        <v>725</v>
      </c>
      <c r="AQ803">
        <v>621</v>
      </c>
      <c r="AR803">
        <v>1218</v>
      </c>
      <c r="AS803">
        <v>1128</v>
      </c>
      <c r="AT803">
        <v>1011</v>
      </c>
      <c r="AU803">
        <v>610</v>
      </c>
      <c r="AV803">
        <v>810</v>
      </c>
      <c r="AW803">
        <v>1279</v>
      </c>
      <c r="AX803">
        <v>1274</v>
      </c>
      <c r="AY803">
        <v>423</v>
      </c>
      <c r="AZ803">
        <v>508</v>
      </c>
      <c r="BA803">
        <v>141</v>
      </c>
    </row>
    <row r="804" spans="1:53">
      <c r="A804" s="103">
        <v>45413</v>
      </c>
      <c r="B804" s="63">
        <f t="shared" si="11"/>
        <v>9748</v>
      </c>
      <c r="AP804" s="189">
        <v>725</v>
      </c>
      <c r="AQ804" s="189">
        <v>621</v>
      </c>
      <c r="AR804" s="189">
        <v>1218</v>
      </c>
      <c r="AS804" s="189">
        <v>1128</v>
      </c>
      <c r="AT804" s="189">
        <v>1011</v>
      </c>
      <c r="AU804" s="189">
        <v>610</v>
      </c>
      <c r="AV804" s="189">
        <v>810</v>
      </c>
      <c r="AW804" s="189">
        <v>1279</v>
      </c>
      <c r="AX804" s="189">
        <v>1274</v>
      </c>
      <c r="AY804" s="189">
        <v>423</v>
      </c>
      <c r="AZ804" s="189">
        <v>508</v>
      </c>
      <c r="BA804" s="189">
        <v>141</v>
      </c>
    </row>
    <row r="805" spans="1:53">
      <c r="A805" s="95">
        <v>45414</v>
      </c>
      <c r="B805" s="63">
        <f t="shared" si="11"/>
        <v>8513</v>
      </c>
      <c r="AQ805">
        <v>671</v>
      </c>
      <c r="AR805">
        <v>1368</v>
      </c>
      <c r="AS805">
        <v>1128</v>
      </c>
      <c r="AT805">
        <v>105</v>
      </c>
      <c r="AU805">
        <v>650</v>
      </c>
      <c r="AV805">
        <v>816</v>
      </c>
      <c r="AW805">
        <v>1354</v>
      </c>
      <c r="AX805">
        <v>1349</v>
      </c>
      <c r="AY805">
        <v>423</v>
      </c>
      <c r="AZ805">
        <v>508</v>
      </c>
      <c r="BA805">
        <v>141</v>
      </c>
    </row>
    <row r="806" spans="1:53">
      <c r="A806" s="95">
        <v>45415</v>
      </c>
      <c r="B806" s="63">
        <f t="shared" si="11"/>
        <v>9499</v>
      </c>
      <c r="AQ806">
        <v>715</v>
      </c>
      <c r="AR806">
        <v>1388</v>
      </c>
      <c r="AS806">
        <v>1103</v>
      </c>
      <c r="AT806">
        <v>1052</v>
      </c>
      <c r="AU806">
        <v>650</v>
      </c>
      <c r="AV806">
        <v>816</v>
      </c>
      <c r="AW806">
        <v>1354</v>
      </c>
      <c r="AX806">
        <v>1349</v>
      </c>
      <c r="AY806">
        <v>423</v>
      </c>
      <c r="AZ806">
        <v>508</v>
      </c>
      <c r="BA806">
        <v>141</v>
      </c>
    </row>
    <row r="807" spans="1:53">
      <c r="A807" s="103">
        <v>45418</v>
      </c>
      <c r="B807" s="63">
        <f t="shared" si="11"/>
        <v>9499</v>
      </c>
      <c r="AQ807">
        <v>715</v>
      </c>
      <c r="AR807">
        <v>1388</v>
      </c>
      <c r="AS807">
        <v>1103</v>
      </c>
      <c r="AT807">
        <v>1052</v>
      </c>
      <c r="AU807">
        <v>650</v>
      </c>
      <c r="AV807">
        <v>816</v>
      </c>
      <c r="AW807">
        <v>1354</v>
      </c>
      <c r="AX807">
        <v>1349</v>
      </c>
      <c r="AY807">
        <v>423</v>
      </c>
      <c r="AZ807">
        <v>508</v>
      </c>
      <c r="BA807">
        <v>141</v>
      </c>
    </row>
    <row r="808" spans="1:53">
      <c r="A808" s="95">
        <v>45419</v>
      </c>
      <c r="B808" s="63">
        <f t="shared" si="11"/>
        <v>9498</v>
      </c>
      <c r="AQ808">
        <v>715</v>
      </c>
      <c r="AR808">
        <v>1388</v>
      </c>
      <c r="AS808">
        <v>1103</v>
      </c>
      <c r="AT808">
        <v>1051</v>
      </c>
      <c r="AU808">
        <v>650</v>
      </c>
      <c r="AV808">
        <v>816</v>
      </c>
      <c r="AW808">
        <v>1354</v>
      </c>
      <c r="AX808">
        <v>1349</v>
      </c>
      <c r="AY808">
        <v>423</v>
      </c>
      <c r="AZ808">
        <v>508</v>
      </c>
      <c r="BA808">
        <v>141</v>
      </c>
    </row>
    <row r="809" spans="1:53">
      <c r="A809" s="95">
        <v>45420</v>
      </c>
      <c r="B809" s="63">
        <f t="shared" si="11"/>
        <v>8677</v>
      </c>
      <c r="AQ809">
        <v>715</v>
      </c>
      <c r="AR809">
        <v>1388</v>
      </c>
      <c r="AS809">
        <v>1103</v>
      </c>
      <c r="AT809">
        <v>105</v>
      </c>
      <c r="AU809">
        <v>650</v>
      </c>
      <c r="AV809">
        <v>851</v>
      </c>
      <c r="AW809">
        <v>1354</v>
      </c>
      <c r="AX809">
        <v>1349</v>
      </c>
      <c r="AY809">
        <v>423</v>
      </c>
      <c r="AZ809">
        <v>508</v>
      </c>
      <c r="BA809">
        <v>231</v>
      </c>
    </row>
    <row r="810" spans="1:53">
      <c r="A810" s="95">
        <v>45421</v>
      </c>
      <c r="B810" s="63">
        <f t="shared" si="11"/>
        <v>9654</v>
      </c>
      <c r="AQ810">
        <v>715</v>
      </c>
      <c r="AR810">
        <v>1388</v>
      </c>
      <c r="AS810">
        <v>1104</v>
      </c>
      <c r="AT810">
        <v>1051</v>
      </c>
      <c r="AU810">
        <v>650</v>
      </c>
      <c r="AV810">
        <v>851</v>
      </c>
      <c r="AW810">
        <v>1364</v>
      </c>
      <c r="AX810">
        <v>1349</v>
      </c>
      <c r="AY810">
        <v>433</v>
      </c>
      <c r="AZ810">
        <v>513</v>
      </c>
      <c r="BA810">
        <v>236</v>
      </c>
    </row>
    <row r="811" spans="1:53">
      <c r="A811" s="95">
        <v>45422</v>
      </c>
      <c r="B811" s="63">
        <f t="shared" si="11"/>
        <v>9679</v>
      </c>
      <c r="AQ811">
        <v>715</v>
      </c>
      <c r="AR811">
        <v>1388</v>
      </c>
      <c r="AS811">
        <v>1104</v>
      </c>
      <c r="AT811">
        <v>1051</v>
      </c>
      <c r="AU811">
        <v>675</v>
      </c>
      <c r="AV811">
        <v>851</v>
      </c>
      <c r="AW811">
        <v>1364</v>
      </c>
      <c r="AX811">
        <v>1349</v>
      </c>
      <c r="AY811">
        <v>433</v>
      </c>
      <c r="AZ811">
        <v>513</v>
      </c>
      <c r="BA811">
        <v>236</v>
      </c>
    </row>
    <row r="812" spans="1:53">
      <c r="A812" s="95">
        <v>45425</v>
      </c>
      <c r="B812" s="63">
        <f t="shared" si="11"/>
        <v>9678</v>
      </c>
      <c r="AQ812">
        <v>714</v>
      </c>
      <c r="AR812">
        <v>1388</v>
      </c>
      <c r="AS812">
        <v>1104</v>
      </c>
      <c r="AT812">
        <v>1051</v>
      </c>
      <c r="AU812">
        <v>675</v>
      </c>
      <c r="AV812">
        <v>851</v>
      </c>
      <c r="AW812">
        <v>1364</v>
      </c>
      <c r="AX812">
        <v>1349</v>
      </c>
      <c r="AY812">
        <v>433</v>
      </c>
      <c r="AZ812">
        <v>513</v>
      </c>
      <c r="BA812">
        <v>236</v>
      </c>
    </row>
    <row r="813" spans="1:53">
      <c r="A813" s="95">
        <v>45426</v>
      </c>
      <c r="B813" s="63">
        <f t="shared" si="11"/>
        <v>8761</v>
      </c>
      <c r="AQ813">
        <v>709</v>
      </c>
      <c r="AR813">
        <v>1386</v>
      </c>
      <c r="AS813">
        <v>111</v>
      </c>
      <c r="AT813">
        <v>1051</v>
      </c>
      <c r="AU813">
        <v>675</v>
      </c>
      <c r="AV813">
        <v>877</v>
      </c>
      <c r="AW813">
        <v>1429</v>
      </c>
      <c r="AX813">
        <v>1341</v>
      </c>
      <c r="AY813">
        <v>433</v>
      </c>
      <c r="AZ813">
        <v>513</v>
      </c>
      <c r="BA813">
        <v>236</v>
      </c>
    </row>
    <row r="814" spans="1:53">
      <c r="A814" s="95">
        <v>45427</v>
      </c>
      <c r="B814" s="63">
        <f t="shared" si="11"/>
        <v>7900</v>
      </c>
      <c r="AQ814">
        <v>709</v>
      </c>
      <c r="AR814">
        <v>1386</v>
      </c>
      <c r="AS814">
        <v>111</v>
      </c>
      <c r="AT814">
        <v>105</v>
      </c>
      <c r="AU814">
        <v>675</v>
      </c>
      <c r="AV814">
        <v>902</v>
      </c>
      <c r="AW814">
        <v>1459</v>
      </c>
      <c r="AX814">
        <v>1371</v>
      </c>
      <c r="AY814">
        <v>433</v>
      </c>
      <c r="AZ814">
        <v>513</v>
      </c>
      <c r="BA814">
        <v>236</v>
      </c>
    </row>
    <row r="815" spans="1:53">
      <c r="A815" s="95">
        <v>45428</v>
      </c>
      <c r="B815" s="63">
        <f t="shared" si="11"/>
        <v>9312</v>
      </c>
      <c r="AQ815">
        <v>678</v>
      </c>
      <c r="AR815">
        <v>1368</v>
      </c>
      <c r="AS815">
        <v>1240</v>
      </c>
      <c r="AT815">
        <v>106</v>
      </c>
      <c r="AU815">
        <v>751</v>
      </c>
      <c r="AV815">
        <v>952</v>
      </c>
      <c r="AW815">
        <v>1659</v>
      </c>
      <c r="AX815">
        <v>1376</v>
      </c>
      <c r="AY815">
        <v>433</v>
      </c>
      <c r="AZ815">
        <v>513</v>
      </c>
      <c r="BA815">
        <v>236</v>
      </c>
    </row>
    <row r="816" spans="1:53">
      <c r="A816" s="95">
        <v>45429</v>
      </c>
      <c r="B816" s="63">
        <f t="shared" si="11"/>
        <v>9245</v>
      </c>
      <c r="AQ816">
        <v>678</v>
      </c>
      <c r="AR816">
        <v>1398</v>
      </c>
      <c r="AS816">
        <v>129</v>
      </c>
      <c r="AT816">
        <v>1060</v>
      </c>
      <c r="AU816">
        <v>751</v>
      </c>
      <c r="AV816">
        <v>952</v>
      </c>
      <c r="AW816">
        <v>1689</v>
      </c>
      <c r="AX816">
        <v>1406</v>
      </c>
      <c r="AY816">
        <v>433</v>
      </c>
      <c r="AZ816">
        <v>513</v>
      </c>
      <c r="BA816">
        <v>236</v>
      </c>
    </row>
    <row r="817" spans="1:54">
      <c r="A817" s="95">
        <v>45432</v>
      </c>
      <c r="B817" s="63">
        <f t="shared" si="11"/>
        <v>10435</v>
      </c>
      <c r="AQ817">
        <v>677</v>
      </c>
      <c r="AR817">
        <v>1388</v>
      </c>
      <c r="AS817">
        <v>1290</v>
      </c>
      <c r="AT817">
        <v>1090</v>
      </c>
      <c r="AU817">
        <v>751</v>
      </c>
      <c r="AV817">
        <v>962</v>
      </c>
      <c r="AW817">
        <v>1689</v>
      </c>
      <c r="AX817">
        <v>1406</v>
      </c>
      <c r="AY817">
        <v>433</v>
      </c>
      <c r="AZ817">
        <v>513</v>
      </c>
      <c r="BA817">
        <v>236</v>
      </c>
    </row>
    <row r="818" spans="1:54">
      <c r="A818" s="95">
        <v>45433</v>
      </c>
      <c r="B818" s="63">
        <f t="shared" si="11"/>
        <v>10435</v>
      </c>
      <c r="AQ818">
        <v>677</v>
      </c>
      <c r="AR818">
        <v>1388</v>
      </c>
      <c r="AS818">
        <v>1290</v>
      </c>
      <c r="AT818">
        <v>1090</v>
      </c>
      <c r="AU818">
        <v>751</v>
      </c>
      <c r="AV818">
        <v>962</v>
      </c>
      <c r="AW818">
        <v>1689</v>
      </c>
      <c r="AX818">
        <v>1406</v>
      </c>
      <c r="AY818">
        <v>433</v>
      </c>
      <c r="AZ818">
        <v>513</v>
      </c>
      <c r="BA818">
        <v>236</v>
      </c>
    </row>
    <row r="819" spans="1:54" ht="14.65" thickBot="1">
      <c r="A819" s="95">
        <v>45434</v>
      </c>
      <c r="B819" s="63">
        <f t="shared" si="11"/>
        <v>10460</v>
      </c>
      <c r="AQ819" s="668">
        <v>677</v>
      </c>
      <c r="AR819" s="668">
        <v>1388</v>
      </c>
      <c r="AS819" s="668">
        <v>1290</v>
      </c>
      <c r="AT819" s="668">
        <v>1115</v>
      </c>
      <c r="AU819" s="668">
        <v>751</v>
      </c>
      <c r="AV819" s="668">
        <v>962</v>
      </c>
      <c r="AW819" s="668">
        <v>1689</v>
      </c>
      <c r="AX819" s="668">
        <v>1406</v>
      </c>
      <c r="AY819" s="668">
        <v>433</v>
      </c>
      <c r="AZ819" s="668">
        <v>513</v>
      </c>
      <c r="BA819" s="829">
        <v>236</v>
      </c>
    </row>
    <row r="820" spans="1:54">
      <c r="A820" s="95">
        <v>45435</v>
      </c>
      <c r="B820" s="63">
        <f t="shared" si="11"/>
        <v>10694</v>
      </c>
      <c r="AQ820">
        <v>779</v>
      </c>
      <c r="AR820">
        <v>1388</v>
      </c>
      <c r="AS820">
        <v>1290</v>
      </c>
      <c r="AT820">
        <v>1135</v>
      </c>
      <c r="AU820">
        <v>751</v>
      </c>
      <c r="AV820">
        <v>974</v>
      </c>
      <c r="AW820">
        <v>1689</v>
      </c>
      <c r="AX820">
        <v>1506</v>
      </c>
      <c r="AY820">
        <v>433</v>
      </c>
      <c r="AZ820">
        <v>513</v>
      </c>
      <c r="BA820">
        <v>236</v>
      </c>
    </row>
    <row r="821" spans="1:54">
      <c r="A821" s="95">
        <v>45436</v>
      </c>
      <c r="B821" s="63">
        <f t="shared" ref="B821:B831" si="12">SUM(Z821:BA821)</f>
        <v>10776</v>
      </c>
      <c r="AQ821">
        <v>835</v>
      </c>
      <c r="AR821">
        <v>1388</v>
      </c>
      <c r="AS821">
        <v>1290</v>
      </c>
      <c r="AT821">
        <v>1142</v>
      </c>
      <c r="AU821">
        <v>751</v>
      </c>
      <c r="AV821">
        <v>974</v>
      </c>
      <c r="AW821">
        <v>1708</v>
      </c>
      <c r="AX821">
        <v>1506</v>
      </c>
      <c r="AY821">
        <v>433</v>
      </c>
      <c r="AZ821">
        <v>513</v>
      </c>
      <c r="BA821">
        <v>236</v>
      </c>
    </row>
    <row r="822" spans="1:54">
      <c r="A822" s="95">
        <v>45439</v>
      </c>
      <c r="B822" s="63">
        <f t="shared" si="12"/>
        <v>11119</v>
      </c>
      <c r="AQ822">
        <v>849</v>
      </c>
      <c r="AR822">
        <v>1422</v>
      </c>
      <c r="AS822">
        <v>1395</v>
      </c>
      <c r="AT822">
        <v>1167</v>
      </c>
      <c r="AU822">
        <v>751</v>
      </c>
      <c r="AV822">
        <v>968</v>
      </c>
      <c r="AW822">
        <v>1708</v>
      </c>
      <c r="AX822">
        <v>1515</v>
      </c>
      <c r="AY822">
        <v>503</v>
      </c>
      <c r="AZ822">
        <v>583</v>
      </c>
      <c r="BA822">
        <v>258</v>
      </c>
    </row>
    <row r="823" spans="1:54">
      <c r="A823" s="95">
        <v>45440</v>
      </c>
      <c r="B823" s="63">
        <f t="shared" si="12"/>
        <v>11327</v>
      </c>
      <c r="AQ823">
        <v>869</v>
      </c>
      <c r="AR823">
        <v>1495</v>
      </c>
      <c r="AS823">
        <v>1420</v>
      </c>
      <c r="AT823">
        <v>1197</v>
      </c>
      <c r="AU823">
        <v>751</v>
      </c>
      <c r="AV823">
        <v>978</v>
      </c>
      <c r="AW823">
        <v>1728</v>
      </c>
      <c r="AX823">
        <v>1525</v>
      </c>
      <c r="AY823">
        <v>513</v>
      </c>
      <c r="AZ823">
        <v>593</v>
      </c>
      <c r="BA823">
        <v>258</v>
      </c>
    </row>
    <row r="824" spans="1:54">
      <c r="A824" s="95">
        <v>45441</v>
      </c>
      <c r="B824" s="63">
        <f t="shared" si="12"/>
        <v>11327</v>
      </c>
      <c r="AQ824">
        <v>869</v>
      </c>
      <c r="AR824">
        <v>1495</v>
      </c>
      <c r="AS824">
        <v>1420</v>
      </c>
      <c r="AT824">
        <v>1197</v>
      </c>
      <c r="AU824">
        <v>751</v>
      </c>
      <c r="AV824">
        <v>978</v>
      </c>
      <c r="AW824">
        <v>1728</v>
      </c>
      <c r="AX824">
        <v>1525</v>
      </c>
      <c r="AY824">
        <v>513</v>
      </c>
      <c r="AZ824">
        <v>593</v>
      </c>
      <c r="BA824">
        <v>258</v>
      </c>
    </row>
    <row r="825" spans="1:54">
      <c r="A825" s="95">
        <v>45442</v>
      </c>
      <c r="B825" s="63">
        <f t="shared" si="12"/>
        <v>11327</v>
      </c>
      <c r="AQ825" s="189">
        <v>869</v>
      </c>
      <c r="AR825" s="189">
        <v>1495</v>
      </c>
      <c r="AS825" s="189">
        <v>1420</v>
      </c>
      <c r="AT825" s="189">
        <v>1197</v>
      </c>
      <c r="AU825" s="189">
        <v>751</v>
      </c>
      <c r="AV825" s="189">
        <v>978</v>
      </c>
      <c r="AW825" s="189">
        <v>1728</v>
      </c>
      <c r="AX825" s="189">
        <v>1525</v>
      </c>
      <c r="AY825" s="189">
        <v>513</v>
      </c>
      <c r="AZ825" s="189">
        <v>593</v>
      </c>
      <c r="BA825" s="189">
        <v>258</v>
      </c>
    </row>
    <row r="826" spans="1:54">
      <c r="A826" s="95">
        <v>45443</v>
      </c>
      <c r="B826" s="63">
        <f t="shared" si="12"/>
        <v>11316</v>
      </c>
      <c r="AQ826">
        <v>939</v>
      </c>
      <c r="AR826">
        <v>1390</v>
      </c>
      <c r="AS826">
        <v>1342</v>
      </c>
      <c r="AT826">
        <v>1212</v>
      </c>
      <c r="AU826">
        <v>773</v>
      </c>
      <c r="AV826">
        <v>993</v>
      </c>
      <c r="AW826">
        <v>1728</v>
      </c>
      <c r="AX826">
        <v>1565</v>
      </c>
      <c r="AY826">
        <v>523</v>
      </c>
      <c r="AZ826">
        <v>593</v>
      </c>
      <c r="BA826">
        <v>258</v>
      </c>
    </row>
    <row r="827" spans="1:54">
      <c r="A827" s="95">
        <v>45446</v>
      </c>
      <c r="B827" s="63">
        <f t="shared" si="12"/>
        <v>10304</v>
      </c>
      <c r="AR827">
        <v>1390</v>
      </c>
      <c r="AS827">
        <v>1214</v>
      </c>
      <c r="AT827">
        <v>1162</v>
      </c>
      <c r="AU827">
        <v>773</v>
      </c>
      <c r="AV827">
        <v>993</v>
      </c>
      <c r="AW827">
        <v>1793</v>
      </c>
      <c r="AX827">
        <v>1592</v>
      </c>
      <c r="AY827">
        <v>536</v>
      </c>
      <c r="AZ827">
        <v>593</v>
      </c>
      <c r="BA827">
        <v>258</v>
      </c>
      <c r="BB827">
        <v>0</v>
      </c>
    </row>
    <row r="828" spans="1:54">
      <c r="A828" s="95">
        <v>45447</v>
      </c>
      <c r="B828" s="63">
        <f t="shared" si="12"/>
        <v>10264</v>
      </c>
      <c r="AR828">
        <v>1390</v>
      </c>
      <c r="AS828">
        <v>1114</v>
      </c>
      <c r="AT828">
        <v>1182</v>
      </c>
      <c r="AU828">
        <v>773</v>
      </c>
      <c r="AV828">
        <v>1003</v>
      </c>
      <c r="AW828">
        <v>1813</v>
      </c>
      <c r="AX828">
        <v>1602</v>
      </c>
      <c r="AY828">
        <v>536</v>
      </c>
      <c r="AZ828">
        <v>593</v>
      </c>
      <c r="BA828">
        <v>258</v>
      </c>
      <c r="BB828">
        <v>0</v>
      </c>
    </row>
    <row r="829" spans="1:54">
      <c r="A829" s="95">
        <v>45448</v>
      </c>
      <c r="B829" s="63">
        <f t="shared" si="12"/>
        <v>10324</v>
      </c>
      <c r="AR829">
        <v>1401</v>
      </c>
      <c r="AS829">
        <v>1074</v>
      </c>
      <c r="AT829">
        <v>1242</v>
      </c>
      <c r="AU829">
        <v>773</v>
      </c>
      <c r="AV829">
        <v>1003</v>
      </c>
      <c r="AW829">
        <v>1853</v>
      </c>
      <c r="AX829">
        <v>1602</v>
      </c>
      <c r="AY829">
        <v>536</v>
      </c>
      <c r="AZ829">
        <v>582</v>
      </c>
      <c r="BA829">
        <v>258</v>
      </c>
      <c r="BB829">
        <v>0</v>
      </c>
    </row>
    <row r="830" spans="1:54">
      <c r="A830" s="95">
        <v>45449</v>
      </c>
      <c r="B830" s="63">
        <f t="shared" si="12"/>
        <v>8743</v>
      </c>
      <c r="AR830">
        <v>1406</v>
      </c>
      <c r="AS830">
        <v>1074</v>
      </c>
      <c r="AT830">
        <v>1242</v>
      </c>
      <c r="AU830">
        <v>773</v>
      </c>
      <c r="AV830">
        <v>1003</v>
      </c>
      <c r="AW830">
        <v>1853</v>
      </c>
      <c r="AX830">
        <v>16</v>
      </c>
      <c r="AY830">
        <v>536</v>
      </c>
      <c r="AZ830">
        <v>582</v>
      </c>
      <c r="BA830">
        <v>258</v>
      </c>
      <c r="BB830">
        <v>0</v>
      </c>
    </row>
    <row r="831" spans="1:54">
      <c r="A831" s="95">
        <v>45450</v>
      </c>
      <c r="B831" s="63">
        <f t="shared" si="12"/>
        <v>8753</v>
      </c>
      <c r="AR831">
        <v>1407</v>
      </c>
      <c r="AS831">
        <v>1074</v>
      </c>
      <c r="AT831">
        <v>1242</v>
      </c>
      <c r="AU831">
        <v>773</v>
      </c>
      <c r="AV831">
        <v>1003</v>
      </c>
      <c r="AW831">
        <v>1853</v>
      </c>
      <c r="AX831">
        <v>16</v>
      </c>
      <c r="AY831">
        <v>545</v>
      </c>
      <c r="AZ831">
        <v>582</v>
      </c>
      <c r="BA831">
        <v>258</v>
      </c>
    </row>
    <row r="832" spans="1:54">
      <c r="A832" s="95">
        <v>45453</v>
      </c>
      <c r="B832" s="63">
        <f>SUM(Z832:BA832)</f>
        <v>8649</v>
      </c>
      <c r="AR832">
        <v>1388</v>
      </c>
      <c r="AS832">
        <v>939</v>
      </c>
      <c r="AT832">
        <v>1278</v>
      </c>
      <c r="AU832">
        <v>775</v>
      </c>
      <c r="AV832">
        <v>1005</v>
      </c>
      <c r="AW832">
        <v>1853</v>
      </c>
      <c r="AX832">
        <v>16</v>
      </c>
      <c r="AY832">
        <v>555</v>
      </c>
      <c r="AZ832">
        <v>582</v>
      </c>
      <c r="BA832">
        <v>258</v>
      </c>
    </row>
    <row r="833" spans="1:55">
      <c r="A833" s="95">
        <v>45454</v>
      </c>
      <c r="B833" s="63">
        <f t="shared" ref="B833:B896" si="13">SUM(Z833:BA833)</f>
        <v>10582</v>
      </c>
      <c r="AR833">
        <v>1498</v>
      </c>
      <c r="AS833">
        <v>939</v>
      </c>
      <c r="AT833">
        <v>1302</v>
      </c>
      <c r="AU833">
        <v>740</v>
      </c>
      <c r="AV833">
        <v>1045</v>
      </c>
      <c r="AW833">
        <v>1911</v>
      </c>
      <c r="AX833">
        <v>1625</v>
      </c>
      <c r="AY833">
        <v>592</v>
      </c>
      <c r="AZ833">
        <v>662</v>
      </c>
      <c r="BA833">
        <v>268</v>
      </c>
    </row>
    <row r="834" spans="1:55">
      <c r="A834" s="95">
        <v>45455</v>
      </c>
      <c r="B834" s="63">
        <f t="shared" si="13"/>
        <v>10572</v>
      </c>
      <c r="AR834">
        <v>1453</v>
      </c>
      <c r="AS834">
        <v>974</v>
      </c>
      <c r="AT834">
        <v>1302</v>
      </c>
      <c r="AU834">
        <v>740</v>
      </c>
      <c r="AV834">
        <v>1045</v>
      </c>
      <c r="AW834">
        <v>1911</v>
      </c>
      <c r="AX834">
        <v>1625</v>
      </c>
      <c r="AY834">
        <v>592</v>
      </c>
      <c r="AZ834">
        <v>662</v>
      </c>
      <c r="BA834">
        <v>268</v>
      </c>
      <c r="BB834">
        <v>0</v>
      </c>
      <c r="BC834">
        <v>0</v>
      </c>
    </row>
    <row r="835" spans="1:55">
      <c r="A835" s="95">
        <v>45456</v>
      </c>
      <c r="B835" s="63">
        <f t="shared" si="13"/>
        <v>10511</v>
      </c>
      <c r="AR835">
        <v>1455</v>
      </c>
      <c r="AS835">
        <v>950</v>
      </c>
      <c r="AT835">
        <v>1233</v>
      </c>
      <c r="AU835">
        <v>740</v>
      </c>
      <c r="AV835">
        <v>1035</v>
      </c>
      <c r="AW835">
        <v>1911</v>
      </c>
      <c r="AX835">
        <v>1665</v>
      </c>
      <c r="AY835">
        <v>592</v>
      </c>
      <c r="AZ835">
        <v>662</v>
      </c>
      <c r="BA835">
        <v>268</v>
      </c>
      <c r="BB835">
        <v>0</v>
      </c>
      <c r="BC835">
        <v>0</v>
      </c>
    </row>
    <row r="836" spans="1:55">
      <c r="A836" s="95">
        <v>45457</v>
      </c>
      <c r="B836" s="63">
        <f t="shared" si="13"/>
        <v>9012</v>
      </c>
      <c r="AR836">
        <v>1455</v>
      </c>
      <c r="AS836">
        <v>950</v>
      </c>
      <c r="AT836">
        <v>1233</v>
      </c>
      <c r="AU836">
        <v>740</v>
      </c>
      <c r="AV836">
        <v>1035</v>
      </c>
      <c r="AW836">
        <v>1911</v>
      </c>
      <c r="AX836">
        <v>166</v>
      </c>
      <c r="AY836">
        <v>592</v>
      </c>
      <c r="AZ836">
        <v>662</v>
      </c>
      <c r="BA836">
        <v>268</v>
      </c>
      <c r="BB836">
        <v>0</v>
      </c>
      <c r="BC836">
        <v>0</v>
      </c>
    </row>
    <row r="837" spans="1:55">
      <c r="A837" s="95">
        <v>45460</v>
      </c>
      <c r="B837" s="63">
        <f t="shared" si="13"/>
        <v>10531</v>
      </c>
      <c r="AR837">
        <v>1473</v>
      </c>
      <c r="AS837">
        <v>941</v>
      </c>
      <c r="AT837">
        <v>1184</v>
      </c>
      <c r="AU837">
        <v>750</v>
      </c>
      <c r="AV837">
        <v>1005</v>
      </c>
      <c r="AW837">
        <v>1921</v>
      </c>
      <c r="AX837">
        <v>1735</v>
      </c>
      <c r="AY837">
        <v>592</v>
      </c>
      <c r="AZ837">
        <v>662</v>
      </c>
      <c r="BA837">
        <v>268</v>
      </c>
      <c r="BB837">
        <v>0</v>
      </c>
      <c r="BC837">
        <v>0</v>
      </c>
    </row>
    <row r="838" spans="1:55">
      <c r="A838" s="95">
        <v>45461</v>
      </c>
      <c r="B838" s="63">
        <f t="shared" si="13"/>
        <v>9705</v>
      </c>
      <c r="AR838">
        <v>1551</v>
      </c>
      <c r="AS838">
        <v>921</v>
      </c>
      <c r="AT838">
        <v>1189</v>
      </c>
      <c r="AU838">
        <v>755</v>
      </c>
      <c r="AV838">
        <v>101</v>
      </c>
      <c r="AW838">
        <v>1921</v>
      </c>
      <c r="AX838">
        <v>1745</v>
      </c>
      <c r="AY838">
        <v>592</v>
      </c>
      <c r="AZ838">
        <v>662</v>
      </c>
      <c r="BA838">
        <v>268</v>
      </c>
      <c r="BB838">
        <v>0</v>
      </c>
      <c r="BC838">
        <v>0</v>
      </c>
    </row>
    <row r="839" spans="1:55">
      <c r="A839" s="95">
        <v>45462</v>
      </c>
      <c r="B839" s="63">
        <f t="shared" si="13"/>
        <v>9745</v>
      </c>
      <c r="AR839">
        <v>1571</v>
      </c>
      <c r="AS839">
        <v>922</v>
      </c>
      <c r="AT839">
        <v>1198</v>
      </c>
      <c r="AU839">
        <v>755</v>
      </c>
      <c r="AV839">
        <v>101</v>
      </c>
      <c r="AW839">
        <v>1921</v>
      </c>
      <c r="AX839">
        <v>1755</v>
      </c>
      <c r="AY839">
        <v>592</v>
      </c>
      <c r="AZ839">
        <v>662</v>
      </c>
      <c r="BA839">
        <v>268</v>
      </c>
      <c r="BB839">
        <v>0</v>
      </c>
      <c r="BC839">
        <v>0</v>
      </c>
    </row>
    <row r="840" spans="1:55">
      <c r="A840" s="95">
        <v>45463</v>
      </c>
      <c r="B840" s="63">
        <f t="shared" si="13"/>
        <v>11026</v>
      </c>
      <c r="AR840">
        <v>1576</v>
      </c>
      <c r="AS840">
        <v>937</v>
      </c>
      <c r="AT840">
        <v>1439</v>
      </c>
      <c r="AU840">
        <v>721</v>
      </c>
      <c r="AV840">
        <v>1044</v>
      </c>
      <c r="AW840">
        <v>1981</v>
      </c>
      <c r="AX840">
        <v>1806</v>
      </c>
      <c r="AY840">
        <v>592</v>
      </c>
      <c r="AZ840">
        <v>662</v>
      </c>
      <c r="BA840">
        <v>268</v>
      </c>
      <c r="BB840">
        <v>0</v>
      </c>
      <c r="BC840">
        <v>0</v>
      </c>
    </row>
    <row r="841" spans="1:55">
      <c r="A841" s="95">
        <v>45464</v>
      </c>
      <c r="B841" s="63">
        <f t="shared" si="13"/>
        <v>10911</v>
      </c>
      <c r="AR841">
        <v>1526</v>
      </c>
      <c r="AS841">
        <v>887</v>
      </c>
      <c r="AT841">
        <v>1439</v>
      </c>
      <c r="AU841">
        <v>721</v>
      </c>
      <c r="AV841">
        <v>1059</v>
      </c>
      <c r="AW841">
        <v>1931</v>
      </c>
      <c r="AX841">
        <v>1806</v>
      </c>
      <c r="AY841">
        <v>597</v>
      </c>
      <c r="AZ841">
        <v>677</v>
      </c>
      <c r="BA841">
        <v>268</v>
      </c>
      <c r="BB841">
        <v>0</v>
      </c>
      <c r="BC841">
        <v>0</v>
      </c>
    </row>
    <row r="842" spans="1:55">
      <c r="A842" s="95">
        <v>45467</v>
      </c>
      <c r="B842" s="63">
        <f t="shared" si="13"/>
        <v>10853</v>
      </c>
      <c r="AR842">
        <v>1526</v>
      </c>
      <c r="AS842">
        <v>901</v>
      </c>
      <c r="AT842">
        <v>1388</v>
      </c>
      <c r="AU842">
        <v>680</v>
      </c>
      <c r="AV842">
        <v>1064</v>
      </c>
      <c r="AW842">
        <v>1946</v>
      </c>
      <c r="AX842">
        <v>1806</v>
      </c>
      <c r="AY842">
        <v>597</v>
      </c>
      <c r="AZ842">
        <v>677</v>
      </c>
      <c r="BA842">
        <v>268</v>
      </c>
      <c r="BB842">
        <v>0</v>
      </c>
      <c r="BC842">
        <v>0</v>
      </c>
    </row>
    <row r="843" spans="1:55">
      <c r="A843" s="95">
        <v>45468</v>
      </c>
      <c r="B843" s="63">
        <f t="shared" si="13"/>
        <v>10943</v>
      </c>
      <c r="AR843">
        <v>1526</v>
      </c>
      <c r="AS843">
        <v>906</v>
      </c>
      <c r="AT843">
        <v>1387</v>
      </c>
      <c r="AU843">
        <v>715</v>
      </c>
      <c r="AV843">
        <v>1099</v>
      </c>
      <c r="AW843">
        <v>1956</v>
      </c>
      <c r="AX843">
        <v>1806</v>
      </c>
      <c r="AY843">
        <v>603</v>
      </c>
      <c r="AZ843">
        <v>677</v>
      </c>
      <c r="BA843">
        <v>268</v>
      </c>
      <c r="BB843">
        <v>0</v>
      </c>
      <c r="BC843">
        <v>0</v>
      </c>
    </row>
    <row r="844" spans="1:55">
      <c r="A844" s="95">
        <v>45469</v>
      </c>
      <c r="B844" s="63">
        <f t="shared" si="13"/>
        <v>10918</v>
      </c>
      <c r="AR844">
        <v>1526</v>
      </c>
      <c r="AS844">
        <v>906</v>
      </c>
      <c r="AT844">
        <v>1392</v>
      </c>
      <c r="AU844">
        <v>695</v>
      </c>
      <c r="AV844">
        <v>1104</v>
      </c>
      <c r="AW844">
        <v>1926</v>
      </c>
      <c r="AX844">
        <v>1806</v>
      </c>
      <c r="AY844">
        <v>613</v>
      </c>
      <c r="AZ844">
        <v>682</v>
      </c>
      <c r="BA844">
        <v>268</v>
      </c>
      <c r="BB844">
        <v>0</v>
      </c>
      <c r="BC844">
        <v>0</v>
      </c>
    </row>
    <row r="845" spans="1:55">
      <c r="A845" s="95">
        <v>45470</v>
      </c>
      <c r="B845" s="63">
        <f t="shared" si="13"/>
        <v>10971</v>
      </c>
      <c r="AR845">
        <v>1526</v>
      </c>
      <c r="AS845">
        <v>903</v>
      </c>
      <c r="AT845">
        <v>1412</v>
      </c>
      <c r="AU845">
        <v>703</v>
      </c>
      <c r="AV845">
        <v>1174</v>
      </c>
      <c r="AW845">
        <v>1721</v>
      </c>
      <c r="AX845">
        <v>1607</v>
      </c>
      <c r="AY845">
        <v>870</v>
      </c>
      <c r="AZ845">
        <v>767</v>
      </c>
      <c r="BA845">
        <v>288</v>
      </c>
      <c r="BB845">
        <v>0</v>
      </c>
      <c r="BC845">
        <v>0</v>
      </c>
    </row>
    <row r="846" spans="1:55">
      <c r="A846" s="95">
        <v>45471</v>
      </c>
      <c r="B846" s="63">
        <f t="shared" si="13"/>
        <v>11070</v>
      </c>
      <c r="AR846">
        <v>1526</v>
      </c>
      <c r="AS846">
        <v>894</v>
      </c>
      <c r="AT846">
        <v>1433</v>
      </c>
      <c r="AU846">
        <v>703</v>
      </c>
      <c r="AV846">
        <v>1224</v>
      </c>
      <c r="AW846">
        <v>1731</v>
      </c>
      <c r="AX846">
        <v>1633</v>
      </c>
      <c r="AY846">
        <v>870</v>
      </c>
      <c r="AZ846">
        <v>767</v>
      </c>
      <c r="BA846">
        <v>289</v>
      </c>
      <c r="BB846">
        <v>0</v>
      </c>
      <c r="BC846">
        <v>0</v>
      </c>
    </row>
    <row r="847" spans="1:55">
      <c r="A847" s="95">
        <v>45474</v>
      </c>
      <c r="B847" s="63">
        <f t="shared" si="13"/>
        <v>9673</v>
      </c>
      <c r="AS847">
        <v>894</v>
      </c>
      <c r="AT847">
        <v>1389</v>
      </c>
      <c r="AU847">
        <v>701</v>
      </c>
      <c r="AV847">
        <v>1209</v>
      </c>
      <c r="AW847">
        <v>1766</v>
      </c>
      <c r="AX847">
        <v>1662</v>
      </c>
      <c r="AY847">
        <v>915</v>
      </c>
      <c r="AZ847">
        <v>848</v>
      </c>
      <c r="BA847">
        <v>289</v>
      </c>
      <c r="BB847">
        <v>0</v>
      </c>
      <c r="BC847">
        <v>0</v>
      </c>
    </row>
    <row r="848" spans="1:55">
      <c r="A848" s="95">
        <v>45475</v>
      </c>
      <c r="B848" s="63">
        <f t="shared" si="13"/>
        <v>8346</v>
      </c>
      <c r="AS848">
        <v>934</v>
      </c>
      <c r="AT848">
        <v>1372</v>
      </c>
      <c r="AU848">
        <v>741</v>
      </c>
      <c r="AV848">
        <v>1209</v>
      </c>
      <c r="AW848">
        <v>1822</v>
      </c>
      <c r="AX848">
        <v>176</v>
      </c>
      <c r="AY848">
        <v>945</v>
      </c>
      <c r="AZ848">
        <v>848</v>
      </c>
      <c r="BA848">
        <v>299</v>
      </c>
      <c r="BB848">
        <v>0</v>
      </c>
      <c r="BC848">
        <v>0</v>
      </c>
    </row>
    <row r="849" spans="1:55">
      <c r="A849" s="95">
        <v>45476</v>
      </c>
      <c r="B849" s="63">
        <f t="shared" si="13"/>
        <v>8477</v>
      </c>
      <c r="AS849">
        <v>1004</v>
      </c>
      <c r="AT849">
        <v>1393</v>
      </c>
      <c r="AU849">
        <v>875</v>
      </c>
      <c r="AV849">
        <v>1209</v>
      </c>
      <c r="AW849">
        <v>1727</v>
      </c>
      <c r="AX849">
        <v>177</v>
      </c>
      <c r="AY849">
        <v>945</v>
      </c>
      <c r="AZ849">
        <v>848</v>
      </c>
      <c r="BA849">
        <v>299</v>
      </c>
      <c r="BB849">
        <v>0</v>
      </c>
      <c r="BC849">
        <v>0</v>
      </c>
    </row>
    <row r="850" spans="1:55">
      <c r="A850" s="95">
        <v>45477</v>
      </c>
      <c r="B850" s="63">
        <f t="shared" si="13"/>
        <v>10076</v>
      </c>
      <c r="AS850">
        <v>1014</v>
      </c>
      <c r="AT850">
        <v>1388</v>
      </c>
      <c r="AU850">
        <v>887</v>
      </c>
      <c r="AV850">
        <v>1198</v>
      </c>
      <c r="AW850">
        <v>1697</v>
      </c>
      <c r="AX850">
        <v>1765</v>
      </c>
      <c r="AY850">
        <v>945</v>
      </c>
      <c r="AZ850">
        <v>848</v>
      </c>
      <c r="BA850">
        <v>334</v>
      </c>
      <c r="BB850">
        <v>0</v>
      </c>
      <c r="BC850">
        <v>0</v>
      </c>
    </row>
    <row r="851" spans="1:55">
      <c r="A851" s="95">
        <v>45478</v>
      </c>
      <c r="B851" s="63">
        <f t="shared" si="13"/>
        <v>10085</v>
      </c>
      <c r="AS851">
        <v>1024</v>
      </c>
      <c r="AT851">
        <v>1388</v>
      </c>
      <c r="AU851">
        <v>886</v>
      </c>
      <c r="AV851">
        <v>1198</v>
      </c>
      <c r="AW851">
        <v>1697</v>
      </c>
      <c r="AX851">
        <v>1765</v>
      </c>
      <c r="AY851">
        <v>945</v>
      </c>
      <c r="AZ851">
        <v>848</v>
      </c>
      <c r="BA851">
        <v>334</v>
      </c>
      <c r="BB851">
        <v>0</v>
      </c>
      <c r="BC851">
        <v>0</v>
      </c>
    </row>
    <row r="852" spans="1:55">
      <c r="A852" s="95">
        <v>45481</v>
      </c>
      <c r="B852" s="63">
        <f t="shared" si="13"/>
        <v>8787</v>
      </c>
      <c r="AS852">
        <v>1059</v>
      </c>
      <c r="AT852">
        <v>1438</v>
      </c>
      <c r="AU852">
        <v>871</v>
      </c>
      <c r="AV852">
        <v>1243</v>
      </c>
      <c r="AW852">
        <v>1742</v>
      </c>
      <c r="AX852">
        <v>182</v>
      </c>
      <c r="AY852">
        <v>990</v>
      </c>
      <c r="AZ852">
        <v>858</v>
      </c>
      <c r="BA852">
        <v>404</v>
      </c>
      <c r="BB852">
        <v>0</v>
      </c>
      <c r="BC852">
        <v>0</v>
      </c>
    </row>
    <row r="853" spans="1:55">
      <c r="A853" s="95">
        <v>45482</v>
      </c>
      <c r="B853" s="63">
        <f t="shared" si="13"/>
        <v>8899</v>
      </c>
      <c r="AS853">
        <v>1010</v>
      </c>
      <c r="AT853">
        <v>1561</v>
      </c>
      <c r="AU853">
        <v>856</v>
      </c>
      <c r="AV853">
        <v>1286</v>
      </c>
      <c r="AW853">
        <v>1742</v>
      </c>
      <c r="AX853">
        <v>182</v>
      </c>
      <c r="AY853">
        <v>990</v>
      </c>
      <c r="AZ853">
        <v>858</v>
      </c>
      <c r="BA853">
        <v>414</v>
      </c>
      <c r="BB853">
        <v>0</v>
      </c>
      <c r="BC853">
        <v>0</v>
      </c>
    </row>
    <row r="854" spans="1:55">
      <c r="A854" s="95">
        <v>45483</v>
      </c>
      <c r="B854" s="63">
        <f t="shared" si="13"/>
        <v>8905</v>
      </c>
      <c r="AS854">
        <v>1016</v>
      </c>
      <c r="AT854">
        <v>1556</v>
      </c>
      <c r="AU854">
        <v>856</v>
      </c>
      <c r="AV854">
        <v>1286</v>
      </c>
      <c r="AW854">
        <v>1747</v>
      </c>
      <c r="AX854">
        <v>182</v>
      </c>
      <c r="AY854">
        <v>990</v>
      </c>
      <c r="AZ854">
        <v>858</v>
      </c>
      <c r="BA854">
        <v>414</v>
      </c>
      <c r="BB854">
        <v>0</v>
      </c>
      <c r="BC854">
        <v>0</v>
      </c>
    </row>
    <row r="855" spans="1:55">
      <c r="A855" s="95">
        <v>45484</v>
      </c>
      <c r="B855" s="63">
        <f t="shared" si="13"/>
        <v>0</v>
      </c>
    </row>
    <row r="856" spans="1:55">
      <c r="A856" s="95">
        <v>45485</v>
      </c>
      <c r="B856" s="63">
        <f t="shared" si="13"/>
        <v>10573</v>
      </c>
      <c r="AS856">
        <v>996</v>
      </c>
      <c r="AT856">
        <v>1556</v>
      </c>
      <c r="AU856">
        <v>856</v>
      </c>
      <c r="AV856">
        <v>1301</v>
      </c>
      <c r="AW856">
        <v>1777</v>
      </c>
      <c r="AX856">
        <v>1825</v>
      </c>
      <c r="AY856">
        <v>990</v>
      </c>
      <c r="AZ856">
        <v>858</v>
      </c>
      <c r="BA856">
        <v>414</v>
      </c>
      <c r="BB856">
        <v>0</v>
      </c>
      <c r="BC856">
        <v>0</v>
      </c>
    </row>
    <row r="857" spans="1:55">
      <c r="A857" s="95">
        <v>45488</v>
      </c>
      <c r="B857" s="63">
        <f t="shared" si="13"/>
        <v>10610</v>
      </c>
      <c r="AS857">
        <v>958</v>
      </c>
      <c r="AT857">
        <v>1575</v>
      </c>
      <c r="AU857">
        <v>847</v>
      </c>
      <c r="AV857">
        <v>1301</v>
      </c>
      <c r="AW857">
        <v>1783</v>
      </c>
      <c r="AX857">
        <v>1839</v>
      </c>
      <c r="AY857">
        <v>1010</v>
      </c>
      <c r="AZ857">
        <v>883</v>
      </c>
      <c r="BA857">
        <v>414</v>
      </c>
      <c r="BB857">
        <v>0</v>
      </c>
      <c r="BC857">
        <v>0</v>
      </c>
    </row>
    <row r="858" spans="1:55">
      <c r="A858" s="95">
        <v>45489</v>
      </c>
      <c r="B858" s="63">
        <f t="shared" si="13"/>
        <v>10676</v>
      </c>
      <c r="AS858">
        <v>1007</v>
      </c>
      <c r="AT858">
        <v>1575</v>
      </c>
      <c r="AU858">
        <v>847</v>
      </c>
      <c r="AV858">
        <v>1301</v>
      </c>
      <c r="AW858">
        <v>1782</v>
      </c>
      <c r="AX858">
        <v>1857</v>
      </c>
      <c r="AY858">
        <v>1010</v>
      </c>
      <c r="AZ858">
        <v>883</v>
      </c>
      <c r="BA858">
        <v>414</v>
      </c>
      <c r="BB858">
        <v>0</v>
      </c>
      <c r="BC858">
        <v>0</v>
      </c>
    </row>
    <row r="859" spans="1:55">
      <c r="A859" s="95">
        <v>45490</v>
      </c>
      <c r="B859" s="63">
        <f t="shared" si="13"/>
        <v>9110</v>
      </c>
      <c r="AS859">
        <v>988</v>
      </c>
      <c r="AT859">
        <v>1592</v>
      </c>
      <c r="AU859">
        <v>847</v>
      </c>
      <c r="AV859">
        <v>1306</v>
      </c>
      <c r="AW859">
        <v>173</v>
      </c>
      <c r="AX859">
        <v>1897</v>
      </c>
      <c r="AY859">
        <v>1010</v>
      </c>
      <c r="AZ859">
        <v>883</v>
      </c>
      <c r="BA859">
        <v>414</v>
      </c>
      <c r="BB859">
        <v>0</v>
      </c>
      <c r="BC859">
        <v>0</v>
      </c>
    </row>
    <row r="860" spans="1:55">
      <c r="A860" s="95">
        <v>45491</v>
      </c>
      <c r="B860" s="63">
        <f t="shared" si="13"/>
        <v>9120</v>
      </c>
      <c r="AS860">
        <v>959</v>
      </c>
      <c r="AT860">
        <v>1592</v>
      </c>
      <c r="AU860">
        <v>847</v>
      </c>
      <c r="AV860">
        <v>1306</v>
      </c>
      <c r="AW860">
        <v>173</v>
      </c>
      <c r="AX860">
        <v>1936</v>
      </c>
      <c r="AY860">
        <v>1010</v>
      </c>
      <c r="AZ860">
        <v>883</v>
      </c>
      <c r="BA860">
        <v>414</v>
      </c>
      <c r="BB860">
        <v>0</v>
      </c>
      <c r="BC860">
        <v>0</v>
      </c>
    </row>
    <row r="861" spans="1:55">
      <c r="A861" s="95">
        <v>45492</v>
      </c>
      <c r="B861" s="63">
        <f t="shared" si="13"/>
        <v>9120</v>
      </c>
      <c r="AS861">
        <v>929</v>
      </c>
      <c r="AT861">
        <v>1592</v>
      </c>
      <c r="AU861">
        <v>847</v>
      </c>
      <c r="AV861">
        <v>1306</v>
      </c>
      <c r="AW861">
        <v>173</v>
      </c>
      <c r="AX861">
        <v>1966</v>
      </c>
      <c r="AY861">
        <v>1010</v>
      </c>
      <c r="AZ861">
        <v>883</v>
      </c>
      <c r="BA861">
        <v>414</v>
      </c>
      <c r="BB861">
        <v>0</v>
      </c>
      <c r="BC861">
        <v>0</v>
      </c>
    </row>
    <row r="862" spans="1:55">
      <c r="A862" s="95">
        <v>45495</v>
      </c>
      <c r="B862" s="63">
        <f t="shared" si="13"/>
        <v>9091</v>
      </c>
      <c r="AS862">
        <v>939</v>
      </c>
      <c r="AT862">
        <v>1552</v>
      </c>
      <c r="AU862">
        <v>847</v>
      </c>
      <c r="AV862">
        <v>1306</v>
      </c>
      <c r="AW862">
        <v>174</v>
      </c>
      <c r="AX862">
        <v>1956</v>
      </c>
      <c r="AY862">
        <v>1020</v>
      </c>
      <c r="AZ862">
        <v>883</v>
      </c>
      <c r="BA862">
        <v>414</v>
      </c>
      <c r="BB862">
        <v>0</v>
      </c>
      <c r="BC862">
        <v>0</v>
      </c>
    </row>
    <row r="863" spans="1:55">
      <c r="A863" s="95">
        <v>45496</v>
      </c>
      <c r="B863" s="63">
        <f t="shared" si="13"/>
        <v>9092</v>
      </c>
      <c r="AS863">
        <v>954</v>
      </c>
      <c r="AT863">
        <v>1533</v>
      </c>
      <c r="AU863">
        <v>847</v>
      </c>
      <c r="AV863">
        <v>1306</v>
      </c>
      <c r="AW863">
        <v>174</v>
      </c>
      <c r="AX863">
        <v>1961</v>
      </c>
      <c r="AY863">
        <v>1020</v>
      </c>
      <c r="AZ863">
        <v>883</v>
      </c>
      <c r="BA863">
        <v>414</v>
      </c>
      <c r="BB863">
        <v>0</v>
      </c>
      <c r="BC863">
        <v>0</v>
      </c>
    </row>
    <row r="864" spans="1:55">
      <c r="A864" s="95">
        <v>45497</v>
      </c>
      <c r="B864" s="63">
        <f t="shared" si="13"/>
        <v>9683</v>
      </c>
      <c r="AS864">
        <v>814</v>
      </c>
      <c r="AT864">
        <v>1533</v>
      </c>
      <c r="AU864">
        <v>857</v>
      </c>
      <c r="AV864">
        <v>1306</v>
      </c>
      <c r="AW864">
        <v>1813</v>
      </c>
      <c r="AX864">
        <v>1961</v>
      </c>
      <c r="AY864">
        <v>102</v>
      </c>
      <c r="AZ864">
        <v>883</v>
      </c>
      <c r="BA864">
        <v>414</v>
      </c>
      <c r="BB864">
        <v>0</v>
      </c>
      <c r="BC864">
        <v>0</v>
      </c>
    </row>
    <row r="865" spans="1:60">
      <c r="A865" s="95">
        <v>45498</v>
      </c>
      <c r="B865" s="63">
        <f t="shared" si="13"/>
        <v>9672</v>
      </c>
      <c r="AS865">
        <v>786</v>
      </c>
      <c r="AT865">
        <v>1533</v>
      </c>
      <c r="AU865">
        <v>822</v>
      </c>
      <c r="AV865">
        <v>1311</v>
      </c>
      <c r="AW865">
        <v>1824</v>
      </c>
      <c r="AX865">
        <v>1971</v>
      </c>
      <c r="AY865">
        <v>103</v>
      </c>
      <c r="AZ865">
        <v>908</v>
      </c>
      <c r="BA865">
        <v>414</v>
      </c>
      <c r="BB865">
        <v>0</v>
      </c>
      <c r="BC865">
        <v>0</v>
      </c>
    </row>
    <row r="866" spans="1:60">
      <c r="A866" s="95">
        <v>45499</v>
      </c>
      <c r="B866" s="63">
        <f t="shared" si="13"/>
        <v>9917</v>
      </c>
      <c r="AS866">
        <v>791</v>
      </c>
      <c r="AT866">
        <v>1577</v>
      </c>
      <c r="AU866">
        <v>873</v>
      </c>
      <c r="AV866">
        <v>1345</v>
      </c>
      <c r="AW866">
        <v>1874</v>
      </c>
      <c r="AX866">
        <v>2032</v>
      </c>
      <c r="AY866">
        <v>103</v>
      </c>
      <c r="AZ866">
        <v>908</v>
      </c>
      <c r="BA866">
        <v>414</v>
      </c>
      <c r="BB866">
        <v>0</v>
      </c>
      <c r="BC866">
        <v>0</v>
      </c>
    </row>
    <row r="867" spans="1:60">
      <c r="A867" s="95">
        <v>45502</v>
      </c>
      <c r="B867" s="63">
        <f t="shared" si="13"/>
        <v>10949</v>
      </c>
      <c r="AS867">
        <v>791</v>
      </c>
      <c r="AT867">
        <v>1566</v>
      </c>
      <c r="AU867">
        <v>873</v>
      </c>
      <c r="AV867">
        <v>1365</v>
      </c>
      <c r="AW867">
        <v>1894</v>
      </c>
      <c r="AX867">
        <v>2093</v>
      </c>
      <c r="AY867">
        <v>1035</v>
      </c>
      <c r="AZ867">
        <v>918</v>
      </c>
      <c r="BA867">
        <v>414</v>
      </c>
      <c r="BB867">
        <v>0</v>
      </c>
      <c r="BC867">
        <v>0</v>
      </c>
    </row>
    <row r="868" spans="1:60">
      <c r="A868" s="95">
        <v>45503</v>
      </c>
      <c r="B868" s="63">
        <f t="shared" si="13"/>
        <v>10964</v>
      </c>
      <c r="AS868">
        <v>791</v>
      </c>
      <c r="AT868">
        <v>1566</v>
      </c>
      <c r="AU868">
        <v>873</v>
      </c>
      <c r="AV868">
        <v>1365</v>
      </c>
      <c r="AW868">
        <v>1894</v>
      </c>
      <c r="AX868">
        <v>2108</v>
      </c>
      <c r="AY868">
        <v>1035</v>
      </c>
      <c r="AZ868">
        <v>918</v>
      </c>
      <c r="BA868">
        <v>414</v>
      </c>
      <c r="BB868">
        <v>0</v>
      </c>
      <c r="BC868">
        <v>0</v>
      </c>
    </row>
    <row r="869" spans="1:60">
      <c r="A869" s="95">
        <v>45504</v>
      </c>
      <c r="B869" s="63">
        <f t="shared" si="13"/>
        <v>10964</v>
      </c>
      <c r="AS869">
        <v>791</v>
      </c>
      <c r="AT869">
        <v>1566</v>
      </c>
      <c r="AU869">
        <v>873</v>
      </c>
      <c r="AV869">
        <v>1365</v>
      </c>
      <c r="AW869">
        <v>1894</v>
      </c>
      <c r="AX869">
        <v>2108</v>
      </c>
      <c r="AY869">
        <v>1035</v>
      </c>
      <c r="AZ869">
        <v>918</v>
      </c>
      <c r="BA869">
        <v>414</v>
      </c>
      <c r="BB869">
        <v>0</v>
      </c>
      <c r="BC869">
        <v>0</v>
      </c>
    </row>
    <row r="870" spans="1:60">
      <c r="A870" s="95">
        <v>45505</v>
      </c>
      <c r="B870" s="63">
        <f t="shared" si="13"/>
        <v>10681</v>
      </c>
      <c r="AT870">
        <v>1579</v>
      </c>
      <c r="AU870">
        <v>1088</v>
      </c>
      <c r="AV870">
        <v>1600</v>
      </c>
      <c r="AW870">
        <v>1881</v>
      </c>
      <c r="AX870">
        <v>2146</v>
      </c>
      <c r="AY870">
        <v>1045</v>
      </c>
      <c r="AZ870">
        <v>928</v>
      </c>
      <c r="BA870">
        <v>414</v>
      </c>
      <c r="BB870">
        <v>0</v>
      </c>
      <c r="BC870">
        <v>0</v>
      </c>
    </row>
    <row r="871" spans="1:60">
      <c r="A871" s="95">
        <v>45506</v>
      </c>
      <c r="B871" s="63">
        <f t="shared" si="13"/>
        <v>9409</v>
      </c>
      <c r="AT871">
        <v>1560</v>
      </c>
      <c r="AU871">
        <v>1174</v>
      </c>
      <c r="AV871">
        <v>165</v>
      </c>
      <c r="AW871">
        <v>1873</v>
      </c>
      <c r="AX871">
        <v>2119</v>
      </c>
      <c r="AY871">
        <v>1150</v>
      </c>
      <c r="AZ871">
        <v>954</v>
      </c>
      <c r="BA871">
        <v>414</v>
      </c>
      <c r="BB871">
        <v>0</v>
      </c>
      <c r="BC871">
        <v>0</v>
      </c>
    </row>
    <row r="872" spans="1:60">
      <c r="A872" s="95">
        <v>45509</v>
      </c>
      <c r="B872" s="63">
        <f t="shared" si="13"/>
        <v>10777</v>
      </c>
      <c r="AT872">
        <v>1555</v>
      </c>
      <c r="AU872">
        <v>1120</v>
      </c>
      <c r="AV872">
        <v>1571</v>
      </c>
      <c r="AW872">
        <v>1883</v>
      </c>
      <c r="AX872">
        <v>2135</v>
      </c>
      <c r="AY872">
        <v>1150</v>
      </c>
      <c r="AZ872">
        <v>949</v>
      </c>
      <c r="BA872">
        <v>414</v>
      </c>
      <c r="BB872">
        <v>0</v>
      </c>
      <c r="BC872">
        <v>0</v>
      </c>
    </row>
    <row r="873" spans="1:60">
      <c r="A873" s="95">
        <v>45510</v>
      </c>
      <c r="B873" s="63">
        <f t="shared" si="13"/>
        <v>10777</v>
      </c>
      <c r="AT873">
        <v>1555</v>
      </c>
      <c r="AU873">
        <v>1120</v>
      </c>
      <c r="AV873">
        <v>1571</v>
      </c>
      <c r="AW873">
        <v>1883</v>
      </c>
      <c r="AX873">
        <v>2135</v>
      </c>
      <c r="AY873">
        <v>1150</v>
      </c>
      <c r="AZ873">
        <v>949</v>
      </c>
      <c r="BA873">
        <v>414</v>
      </c>
    </row>
    <row r="874" spans="1:60">
      <c r="A874" s="95">
        <v>45511</v>
      </c>
      <c r="B874" s="63">
        <f t="shared" si="13"/>
        <v>10772</v>
      </c>
      <c r="AT874">
        <v>1545</v>
      </c>
      <c r="AU874">
        <v>1120</v>
      </c>
      <c r="AV874">
        <v>1571</v>
      </c>
      <c r="AW874">
        <v>1883</v>
      </c>
      <c r="AX874">
        <v>2140</v>
      </c>
      <c r="AY874">
        <v>1150</v>
      </c>
      <c r="AZ874">
        <v>949</v>
      </c>
      <c r="BA874">
        <v>414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</row>
    <row r="875" spans="1:60">
      <c r="A875" s="95">
        <v>45512</v>
      </c>
      <c r="B875" s="63">
        <f t="shared" si="13"/>
        <v>10783</v>
      </c>
      <c r="AT875">
        <v>1545</v>
      </c>
      <c r="AU875">
        <v>1120</v>
      </c>
      <c r="AV875">
        <v>1551</v>
      </c>
      <c r="AW875">
        <v>1883</v>
      </c>
      <c r="AX875">
        <v>2161</v>
      </c>
      <c r="AY875">
        <v>1155</v>
      </c>
      <c r="AZ875">
        <v>954</v>
      </c>
      <c r="BA875">
        <v>414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</row>
    <row r="876" spans="1:60">
      <c r="A876" s="95">
        <v>45513</v>
      </c>
      <c r="B876" s="63">
        <f t="shared" si="13"/>
        <v>10896</v>
      </c>
      <c r="AT876">
        <v>1535</v>
      </c>
      <c r="AU876">
        <v>1220</v>
      </c>
      <c r="AV876">
        <v>1617</v>
      </c>
      <c r="AW876">
        <v>1884</v>
      </c>
      <c r="AX876">
        <v>2137</v>
      </c>
      <c r="AY876">
        <v>1140</v>
      </c>
      <c r="AZ876">
        <v>954</v>
      </c>
      <c r="BA876">
        <v>409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</row>
    <row r="877" spans="1:60">
      <c r="A877" s="95">
        <v>45516</v>
      </c>
      <c r="B877" s="63">
        <f t="shared" si="13"/>
        <v>10896</v>
      </c>
      <c r="AT877">
        <v>1535</v>
      </c>
      <c r="AU877">
        <v>1221</v>
      </c>
      <c r="AV877">
        <v>1617</v>
      </c>
      <c r="AW877">
        <v>1884</v>
      </c>
      <c r="AX877">
        <v>2137</v>
      </c>
      <c r="AY877">
        <v>1140</v>
      </c>
      <c r="AZ877">
        <v>953</v>
      </c>
      <c r="BA877">
        <v>409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</row>
    <row r="878" spans="1:60">
      <c r="A878" s="95">
        <v>45517</v>
      </c>
      <c r="B878" s="63">
        <f t="shared" si="13"/>
        <v>10913</v>
      </c>
      <c r="AT878">
        <v>1537</v>
      </c>
      <c r="AU878">
        <v>1211</v>
      </c>
      <c r="AV878">
        <v>1621</v>
      </c>
      <c r="AW878">
        <v>1884</v>
      </c>
      <c r="AX878">
        <v>2158</v>
      </c>
      <c r="AY878">
        <v>1140</v>
      </c>
      <c r="AZ878">
        <v>953</v>
      </c>
      <c r="BA878">
        <v>409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</row>
    <row r="879" spans="1:60">
      <c r="A879" s="95">
        <v>45518</v>
      </c>
      <c r="B879" s="63">
        <f t="shared" si="13"/>
        <v>10847</v>
      </c>
      <c r="AT879">
        <v>1511</v>
      </c>
      <c r="AU879">
        <v>1186</v>
      </c>
      <c r="AV879">
        <v>1596</v>
      </c>
      <c r="AW879">
        <v>1874</v>
      </c>
      <c r="AX879">
        <v>2178</v>
      </c>
      <c r="AY879">
        <v>1140</v>
      </c>
      <c r="AZ879">
        <v>953</v>
      </c>
      <c r="BA879">
        <v>409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</row>
    <row r="880" spans="1:60">
      <c r="A880" s="95">
        <v>45519</v>
      </c>
      <c r="B880" s="63">
        <f t="shared" si="13"/>
        <v>10792</v>
      </c>
      <c r="AT880">
        <v>1521</v>
      </c>
      <c r="AU880">
        <v>1116</v>
      </c>
      <c r="AV880">
        <v>1596</v>
      </c>
      <c r="AW880">
        <v>1874</v>
      </c>
      <c r="AX880">
        <v>2178</v>
      </c>
      <c r="AY880">
        <v>1145</v>
      </c>
      <c r="AZ880">
        <v>953</v>
      </c>
      <c r="BA880">
        <v>409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</row>
    <row r="881" spans="1:62">
      <c r="A881" s="95">
        <v>45520</v>
      </c>
      <c r="B881" s="63">
        <f t="shared" si="13"/>
        <v>10898</v>
      </c>
      <c r="AT881">
        <v>1601</v>
      </c>
      <c r="AU881">
        <v>1116</v>
      </c>
      <c r="AV881">
        <v>1596</v>
      </c>
      <c r="AW881">
        <v>1866</v>
      </c>
      <c r="AX881">
        <v>2178</v>
      </c>
      <c r="AY881">
        <v>1159</v>
      </c>
      <c r="AZ881">
        <v>978</v>
      </c>
      <c r="BA881">
        <v>404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</row>
    <row r="882" spans="1:62">
      <c r="A882" s="95">
        <v>45523</v>
      </c>
      <c r="B882" s="63">
        <f t="shared" si="13"/>
        <v>10867</v>
      </c>
      <c r="AT882">
        <v>1580</v>
      </c>
      <c r="AU882">
        <v>1116</v>
      </c>
      <c r="AV882">
        <v>1596</v>
      </c>
      <c r="AW882">
        <v>1866</v>
      </c>
      <c r="AX882">
        <v>2153</v>
      </c>
      <c r="AY882">
        <v>1159</v>
      </c>
      <c r="AZ882">
        <v>978</v>
      </c>
      <c r="BA882">
        <v>419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</row>
    <row r="883" spans="1:62">
      <c r="A883" s="95">
        <v>45524</v>
      </c>
      <c r="B883" s="63">
        <f t="shared" si="13"/>
        <v>10895</v>
      </c>
      <c r="AT883">
        <v>1580</v>
      </c>
      <c r="AU883">
        <v>1156</v>
      </c>
      <c r="AV883">
        <v>1596</v>
      </c>
      <c r="AW883">
        <v>1866</v>
      </c>
      <c r="AX883">
        <v>2153</v>
      </c>
      <c r="AY883">
        <v>1147</v>
      </c>
      <c r="AZ883">
        <v>978</v>
      </c>
      <c r="BA883">
        <v>419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</row>
    <row r="884" spans="1:62">
      <c r="A884" s="95">
        <v>45525</v>
      </c>
      <c r="B884" s="63">
        <f t="shared" si="13"/>
        <v>10900</v>
      </c>
      <c r="AT884">
        <v>1585</v>
      </c>
      <c r="AU884">
        <v>1176</v>
      </c>
      <c r="AV884">
        <v>1596</v>
      </c>
      <c r="AW884">
        <v>1846</v>
      </c>
      <c r="AX884">
        <v>2178</v>
      </c>
      <c r="AY884">
        <v>1137</v>
      </c>
      <c r="AZ884">
        <v>963</v>
      </c>
      <c r="BA884">
        <v>419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</row>
    <row r="885" spans="1:62">
      <c r="A885" s="95">
        <v>45526</v>
      </c>
      <c r="B885" s="63">
        <f t="shared" si="13"/>
        <v>10676</v>
      </c>
      <c r="AT885">
        <v>1582</v>
      </c>
      <c r="AU885">
        <v>1176</v>
      </c>
      <c r="AV885">
        <v>1546</v>
      </c>
      <c r="AW885">
        <v>1798</v>
      </c>
      <c r="AX885">
        <v>2055</v>
      </c>
      <c r="AY885">
        <v>1137</v>
      </c>
      <c r="AZ885">
        <v>963</v>
      </c>
      <c r="BA885">
        <v>419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</row>
    <row r="886" spans="1:62">
      <c r="A886" s="95">
        <v>45527</v>
      </c>
      <c r="B886" s="63">
        <f t="shared" si="13"/>
        <v>10714</v>
      </c>
      <c r="AT886">
        <v>1582</v>
      </c>
      <c r="AU886">
        <v>1196</v>
      </c>
      <c r="AV886">
        <v>1546</v>
      </c>
      <c r="AW886">
        <v>1814</v>
      </c>
      <c r="AX886">
        <v>2057</v>
      </c>
      <c r="AY886">
        <v>1137</v>
      </c>
      <c r="AZ886">
        <v>963</v>
      </c>
      <c r="BA886">
        <v>419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</row>
    <row r="887" spans="1:62">
      <c r="A887" s="95">
        <v>45530</v>
      </c>
      <c r="B887" s="63">
        <f t="shared" si="13"/>
        <v>10657</v>
      </c>
      <c r="AT887">
        <v>1582</v>
      </c>
      <c r="AU887">
        <v>1148</v>
      </c>
      <c r="AV887">
        <v>1596</v>
      </c>
      <c r="AW887">
        <v>1764</v>
      </c>
      <c r="AX887">
        <v>2032</v>
      </c>
      <c r="AY887">
        <v>1153</v>
      </c>
      <c r="AZ887">
        <v>963</v>
      </c>
      <c r="BA887">
        <v>419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</row>
    <row r="888" spans="1:62">
      <c r="A888" s="95">
        <v>45531</v>
      </c>
      <c r="B888" s="63">
        <f t="shared" si="13"/>
        <v>10609</v>
      </c>
      <c r="AT888">
        <v>1582</v>
      </c>
      <c r="AU888">
        <v>1140</v>
      </c>
      <c r="AV888">
        <v>1593</v>
      </c>
      <c r="AW888">
        <v>1760</v>
      </c>
      <c r="AX888">
        <v>2031</v>
      </c>
      <c r="AY888">
        <v>1131</v>
      </c>
      <c r="AZ888">
        <v>963</v>
      </c>
      <c r="BA888">
        <v>409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</row>
    <row r="889" spans="1:62">
      <c r="A889" s="95">
        <v>45532</v>
      </c>
      <c r="B889" s="63">
        <f t="shared" si="13"/>
        <v>10602</v>
      </c>
      <c r="AT889">
        <v>1577</v>
      </c>
      <c r="AU889">
        <v>1142</v>
      </c>
      <c r="AV889">
        <v>1579</v>
      </c>
      <c r="AW889">
        <v>1770</v>
      </c>
      <c r="AX889">
        <v>2031</v>
      </c>
      <c r="AY889">
        <v>1131</v>
      </c>
      <c r="AZ889">
        <v>963</v>
      </c>
      <c r="BA889">
        <v>409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</row>
    <row r="890" spans="1:62">
      <c r="A890" s="95">
        <v>45533</v>
      </c>
      <c r="B890" s="63">
        <f t="shared" si="13"/>
        <v>9153</v>
      </c>
      <c r="AT890">
        <v>1577</v>
      </c>
      <c r="AU890">
        <v>1180</v>
      </c>
      <c r="AV890">
        <v>1579</v>
      </c>
      <c r="AW890">
        <v>177</v>
      </c>
      <c r="AX890">
        <v>2031</v>
      </c>
      <c r="AY890">
        <v>1186</v>
      </c>
      <c r="AZ890">
        <v>994</v>
      </c>
      <c r="BA890">
        <v>429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</row>
    <row r="891" spans="1:62">
      <c r="A891" s="95">
        <v>45534</v>
      </c>
      <c r="B891" s="63">
        <f t="shared" si="13"/>
        <v>10830</v>
      </c>
      <c r="AT891">
        <v>1577</v>
      </c>
      <c r="AU891">
        <v>1180</v>
      </c>
      <c r="AV891">
        <v>1579</v>
      </c>
      <c r="AW891">
        <v>1731</v>
      </c>
      <c r="AX891">
        <v>2050</v>
      </c>
      <c r="AY891">
        <v>1166</v>
      </c>
      <c r="AZ891">
        <v>1018</v>
      </c>
      <c r="BA891">
        <v>529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</row>
    <row r="892" spans="1:62">
      <c r="A892" s="95">
        <v>45537</v>
      </c>
      <c r="B892" s="63">
        <f t="shared" si="13"/>
        <v>7409</v>
      </c>
      <c r="AU892">
        <v>1181</v>
      </c>
      <c r="AV892">
        <v>1579</v>
      </c>
      <c r="AW892">
        <v>1731</v>
      </c>
      <c r="AX892">
        <v>205</v>
      </c>
      <c r="AY892">
        <v>1166</v>
      </c>
      <c r="AZ892">
        <v>1018</v>
      </c>
      <c r="BA892">
        <v>529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</row>
    <row r="893" spans="1:62">
      <c r="A893" s="95">
        <v>45538</v>
      </c>
      <c r="B893" s="63">
        <f t="shared" si="13"/>
        <v>9242</v>
      </c>
      <c r="AU893">
        <v>1186</v>
      </c>
      <c r="AV893">
        <v>1579</v>
      </c>
      <c r="AW893">
        <v>1731</v>
      </c>
      <c r="AX893">
        <v>2070</v>
      </c>
      <c r="AY893">
        <v>1149</v>
      </c>
      <c r="AZ893">
        <v>998</v>
      </c>
      <c r="BA893">
        <v>529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</row>
    <row r="894" spans="1:62">
      <c r="A894" s="95">
        <v>45539</v>
      </c>
      <c r="B894" s="63">
        <f t="shared" si="13"/>
        <v>9246</v>
      </c>
      <c r="AU894">
        <v>1186</v>
      </c>
      <c r="AV894">
        <v>1579</v>
      </c>
      <c r="AW894">
        <v>1735</v>
      </c>
      <c r="AX894">
        <v>2070</v>
      </c>
      <c r="AY894">
        <v>1149</v>
      </c>
      <c r="AZ894">
        <v>998</v>
      </c>
      <c r="BA894">
        <v>529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</row>
    <row r="895" spans="1:62">
      <c r="A895" s="95">
        <v>45540</v>
      </c>
      <c r="B895" s="63">
        <f t="shared" si="13"/>
        <v>7397</v>
      </c>
      <c r="AU895">
        <v>1186</v>
      </c>
      <c r="AV895">
        <v>1579</v>
      </c>
      <c r="AW895">
        <v>1749</v>
      </c>
      <c r="AX895">
        <v>207</v>
      </c>
      <c r="AY895">
        <v>1149</v>
      </c>
      <c r="AZ895">
        <v>998</v>
      </c>
      <c r="BA895">
        <v>529</v>
      </c>
      <c r="BB895">
        <v>30</v>
      </c>
      <c r="BC895">
        <v>30</v>
      </c>
      <c r="BD895">
        <v>30</v>
      </c>
      <c r="BE895">
        <v>30</v>
      </c>
      <c r="BF895">
        <v>30</v>
      </c>
      <c r="BG895">
        <v>30</v>
      </c>
      <c r="BH895">
        <v>30</v>
      </c>
      <c r="BI895">
        <v>30</v>
      </c>
      <c r="BJ895">
        <v>30</v>
      </c>
    </row>
    <row r="896" spans="1:62">
      <c r="A896" s="95">
        <v>45541</v>
      </c>
      <c r="B896" s="63">
        <f t="shared" si="13"/>
        <v>7397</v>
      </c>
      <c r="AU896">
        <v>1186</v>
      </c>
      <c r="AV896">
        <v>1579</v>
      </c>
      <c r="AW896">
        <v>1749</v>
      </c>
      <c r="AX896">
        <v>207</v>
      </c>
      <c r="AY896">
        <v>1149</v>
      </c>
      <c r="AZ896">
        <v>998</v>
      </c>
      <c r="BA896">
        <v>529</v>
      </c>
      <c r="BB896">
        <v>30</v>
      </c>
      <c r="BC896">
        <v>30</v>
      </c>
      <c r="BD896">
        <v>30</v>
      </c>
      <c r="BE896">
        <v>30</v>
      </c>
      <c r="BF896">
        <v>30</v>
      </c>
      <c r="BG896">
        <v>30</v>
      </c>
      <c r="BH896">
        <v>30</v>
      </c>
      <c r="BI896">
        <v>30</v>
      </c>
      <c r="BJ896">
        <v>30</v>
      </c>
    </row>
    <row r="897" spans="1:62">
      <c r="A897" s="95">
        <v>45544</v>
      </c>
      <c r="B897" s="63">
        <f t="shared" ref="B897:B906" si="14">SUM(Z897:BA897)</f>
        <v>7737</v>
      </c>
      <c r="AU897">
        <v>1201</v>
      </c>
      <c r="AV897">
        <v>1579</v>
      </c>
      <c r="AW897">
        <v>175</v>
      </c>
      <c r="AX897">
        <v>2061</v>
      </c>
      <c r="AY897">
        <v>1209</v>
      </c>
      <c r="AZ897">
        <v>983</v>
      </c>
      <c r="BA897">
        <v>529</v>
      </c>
      <c r="BB897">
        <v>30</v>
      </c>
      <c r="BC897">
        <v>30</v>
      </c>
      <c r="BD897">
        <v>30</v>
      </c>
      <c r="BE897">
        <v>30</v>
      </c>
      <c r="BF897">
        <v>30</v>
      </c>
      <c r="BG897">
        <v>30</v>
      </c>
      <c r="BH897">
        <v>30</v>
      </c>
      <c r="BI897">
        <v>30</v>
      </c>
      <c r="BJ897">
        <v>30</v>
      </c>
    </row>
    <row r="898" spans="1:62">
      <c r="A898" s="95">
        <v>45545</v>
      </c>
      <c r="B898" s="63">
        <f t="shared" si="14"/>
        <v>7796</v>
      </c>
      <c r="AU898">
        <v>1262</v>
      </c>
      <c r="AV898">
        <v>1579</v>
      </c>
      <c r="AW898">
        <v>176</v>
      </c>
      <c r="AX898">
        <v>2052</v>
      </c>
      <c r="AY898">
        <v>1215</v>
      </c>
      <c r="AZ898">
        <v>983</v>
      </c>
      <c r="BA898">
        <v>529</v>
      </c>
      <c r="BB898">
        <v>30</v>
      </c>
      <c r="BC898">
        <v>30</v>
      </c>
      <c r="BD898">
        <v>30</v>
      </c>
      <c r="BE898">
        <v>30</v>
      </c>
      <c r="BF898">
        <v>30</v>
      </c>
      <c r="BG898">
        <v>30</v>
      </c>
      <c r="BH898">
        <v>30</v>
      </c>
      <c r="BI898">
        <v>30</v>
      </c>
      <c r="BJ898">
        <v>30</v>
      </c>
    </row>
    <row r="899" spans="1:62">
      <c r="A899" s="95">
        <v>45546</v>
      </c>
      <c r="B899" s="63">
        <f t="shared" si="14"/>
        <v>7779</v>
      </c>
      <c r="AU899">
        <v>1249</v>
      </c>
      <c r="AV899">
        <v>1574</v>
      </c>
      <c r="AW899">
        <v>177</v>
      </c>
      <c r="AX899">
        <v>2052</v>
      </c>
      <c r="AY899">
        <v>1215</v>
      </c>
      <c r="AZ899">
        <v>983</v>
      </c>
      <c r="BA899">
        <v>529</v>
      </c>
      <c r="BB899">
        <v>30</v>
      </c>
      <c r="BC899">
        <v>30</v>
      </c>
      <c r="BD899">
        <v>30</v>
      </c>
      <c r="BE899">
        <v>30</v>
      </c>
      <c r="BF899">
        <v>30</v>
      </c>
      <c r="BG899">
        <v>30</v>
      </c>
      <c r="BH899">
        <v>30</v>
      </c>
      <c r="BI899">
        <v>30</v>
      </c>
      <c r="BJ899">
        <v>30</v>
      </c>
    </row>
    <row r="900" spans="1:62">
      <c r="A900" s="95">
        <v>45547</v>
      </c>
      <c r="B900" s="63">
        <f t="shared" si="14"/>
        <v>9372</v>
      </c>
      <c r="AU900">
        <v>1244</v>
      </c>
      <c r="AV900">
        <v>1573</v>
      </c>
      <c r="AW900">
        <v>1771</v>
      </c>
      <c r="AX900">
        <v>2057</v>
      </c>
      <c r="AY900">
        <v>1215</v>
      </c>
      <c r="AZ900">
        <v>983</v>
      </c>
      <c r="BA900">
        <v>529</v>
      </c>
      <c r="BB900">
        <v>30</v>
      </c>
      <c r="BC900">
        <v>30</v>
      </c>
      <c r="BD900">
        <v>30</v>
      </c>
      <c r="BE900">
        <v>30</v>
      </c>
      <c r="BF900">
        <v>30</v>
      </c>
      <c r="BG900">
        <v>30</v>
      </c>
      <c r="BH900">
        <v>30</v>
      </c>
      <c r="BI900">
        <v>30</v>
      </c>
      <c r="BJ900">
        <v>30</v>
      </c>
    </row>
    <row r="901" spans="1:62">
      <c r="A901" s="95">
        <v>45548</v>
      </c>
      <c r="B901" s="63">
        <f t="shared" si="14"/>
        <v>9386</v>
      </c>
      <c r="AU901">
        <v>1258</v>
      </c>
      <c r="AV901">
        <v>1573</v>
      </c>
      <c r="AW901">
        <v>1771</v>
      </c>
      <c r="AX901">
        <v>2057</v>
      </c>
      <c r="AY901">
        <v>1215</v>
      </c>
      <c r="AZ901">
        <v>983</v>
      </c>
      <c r="BA901">
        <v>529</v>
      </c>
      <c r="BB901">
        <v>30</v>
      </c>
      <c r="BC901">
        <v>30</v>
      </c>
      <c r="BD901">
        <v>30</v>
      </c>
      <c r="BE901">
        <v>30</v>
      </c>
      <c r="BF901">
        <v>30</v>
      </c>
      <c r="BG901">
        <v>30</v>
      </c>
      <c r="BH901">
        <v>30</v>
      </c>
      <c r="BI901">
        <v>30</v>
      </c>
      <c r="BJ901">
        <v>30</v>
      </c>
    </row>
    <row r="902" spans="1:62">
      <c r="A902" s="95">
        <v>45551</v>
      </c>
      <c r="B902" s="63">
        <f t="shared" si="14"/>
        <v>7835</v>
      </c>
      <c r="AU902">
        <v>1291</v>
      </c>
      <c r="AV902">
        <v>1573</v>
      </c>
      <c r="AW902">
        <v>178</v>
      </c>
      <c r="AX902">
        <v>2066</v>
      </c>
      <c r="AY902">
        <v>1215</v>
      </c>
      <c r="AZ902">
        <v>983</v>
      </c>
      <c r="BA902">
        <v>529</v>
      </c>
      <c r="BB902">
        <v>30</v>
      </c>
      <c r="BC902">
        <v>30</v>
      </c>
      <c r="BD902">
        <v>30</v>
      </c>
      <c r="BE902">
        <v>30</v>
      </c>
      <c r="BF902">
        <v>30</v>
      </c>
      <c r="BG902">
        <v>30</v>
      </c>
      <c r="BH902">
        <v>30</v>
      </c>
      <c r="BI902">
        <v>30</v>
      </c>
      <c r="BJ902">
        <v>30</v>
      </c>
    </row>
    <row r="903" spans="1:62">
      <c r="A903" s="95">
        <v>45552</v>
      </c>
      <c r="B903" s="63">
        <f t="shared" si="14"/>
        <v>7870</v>
      </c>
      <c r="AU903">
        <v>1291</v>
      </c>
      <c r="AV903">
        <v>1573</v>
      </c>
      <c r="AW903">
        <v>178</v>
      </c>
      <c r="AX903">
        <v>2081</v>
      </c>
      <c r="AY903">
        <v>1235</v>
      </c>
      <c r="AZ903">
        <v>983</v>
      </c>
      <c r="BA903">
        <v>529</v>
      </c>
      <c r="BB903">
        <v>30</v>
      </c>
      <c r="BC903">
        <v>30</v>
      </c>
      <c r="BD903">
        <v>30</v>
      </c>
      <c r="BE903">
        <v>30</v>
      </c>
      <c r="BF903">
        <v>30</v>
      </c>
      <c r="BG903">
        <v>30</v>
      </c>
      <c r="BH903">
        <v>30</v>
      </c>
      <c r="BI903">
        <v>30</v>
      </c>
      <c r="BJ903">
        <v>30</v>
      </c>
    </row>
    <row r="904" spans="1:62">
      <c r="A904" s="95">
        <v>45553</v>
      </c>
      <c r="B904" s="63">
        <f t="shared" si="14"/>
        <v>8413</v>
      </c>
      <c r="AU904">
        <v>1298</v>
      </c>
      <c r="AV904">
        <v>1573</v>
      </c>
      <c r="AW904">
        <v>1775</v>
      </c>
      <c r="AX904">
        <v>2131</v>
      </c>
      <c r="AY904">
        <v>124</v>
      </c>
      <c r="AZ904">
        <v>983</v>
      </c>
      <c r="BA904">
        <v>529</v>
      </c>
      <c r="BB904">
        <v>30</v>
      </c>
      <c r="BC904">
        <v>30</v>
      </c>
      <c r="BD904">
        <v>30</v>
      </c>
      <c r="BE904">
        <v>30</v>
      </c>
      <c r="BF904">
        <v>30</v>
      </c>
      <c r="BG904">
        <v>30</v>
      </c>
      <c r="BH904">
        <v>30</v>
      </c>
      <c r="BI904">
        <v>30</v>
      </c>
      <c r="BJ904">
        <v>30</v>
      </c>
    </row>
    <row r="905" spans="1:62">
      <c r="A905" s="95">
        <v>45554</v>
      </c>
      <c r="B905" s="63">
        <f t="shared" si="14"/>
        <v>7964</v>
      </c>
      <c r="AU905">
        <v>1299</v>
      </c>
      <c r="AV905">
        <v>1573</v>
      </c>
      <c r="AW905">
        <v>178</v>
      </c>
      <c r="AX905">
        <v>2136</v>
      </c>
      <c r="AY905">
        <v>1266</v>
      </c>
      <c r="AZ905">
        <v>983</v>
      </c>
      <c r="BA905">
        <v>529</v>
      </c>
      <c r="BB905">
        <v>30</v>
      </c>
      <c r="BC905">
        <v>30</v>
      </c>
      <c r="BD905">
        <v>30</v>
      </c>
      <c r="BE905">
        <v>30</v>
      </c>
      <c r="BF905">
        <v>30</v>
      </c>
      <c r="BG905">
        <v>30</v>
      </c>
      <c r="BH905">
        <v>30</v>
      </c>
      <c r="BI905">
        <v>30</v>
      </c>
      <c r="BJ905">
        <v>30</v>
      </c>
    </row>
    <row r="906" spans="1:62">
      <c r="A906" s="95">
        <v>45555</v>
      </c>
      <c r="B906" s="63">
        <f t="shared" si="14"/>
        <v>7964</v>
      </c>
      <c r="AU906">
        <v>1299</v>
      </c>
      <c r="AV906">
        <v>1573</v>
      </c>
      <c r="AW906">
        <v>178</v>
      </c>
      <c r="AX906">
        <v>2136</v>
      </c>
      <c r="AY906">
        <v>1266</v>
      </c>
      <c r="AZ906">
        <v>983</v>
      </c>
      <c r="BA906">
        <v>529</v>
      </c>
      <c r="BB906">
        <v>30</v>
      </c>
      <c r="BC906">
        <v>30</v>
      </c>
      <c r="BD906">
        <v>30</v>
      </c>
      <c r="BE906">
        <v>30</v>
      </c>
      <c r="BF906">
        <v>30</v>
      </c>
      <c r="BG906">
        <v>30</v>
      </c>
      <c r="BH906">
        <v>30</v>
      </c>
      <c r="BI906">
        <v>30</v>
      </c>
      <c r="BJ906">
        <v>30</v>
      </c>
    </row>
    <row r="907" spans="1:62">
      <c r="A907" s="95">
        <v>45558</v>
      </c>
      <c r="B907" s="63">
        <f t="shared" ref="B907:B922" si="15">SUM(Z907:BJ907)</f>
        <v>6805</v>
      </c>
      <c r="AU907">
        <v>1300</v>
      </c>
      <c r="AV907">
        <v>159</v>
      </c>
      <c r="AW907">
        <v>178</v>
      </c>
      <c r="AX907">
        <v>2127</v>
      </c>
      <c r="AY907">
        <v>1279</v>
      </c>
      <c r="AZ907">
        <v>969</v>
      </c>
      <c r="BA907">
        <v>523</v>
      </c>
      <c r="BB907">
        <v>30</v>
      </c>
      <c r="BC907">
        <v>30</v>
      </c>
      <c r="BD907">
        <v>30</v>
      </c>
      <c r="BE907">
        <v>30</v>
      </c>
      <c r="BF907">
        <v>30</v>
      </c>
      <c r="BG907">
        <v>30</v>
      </c>
      <c r="BH907">
        <v>30</v>
      </c>
      <c r="BI907">
        <v>30</v>
      </c>
      <c r="BJ907">
        <v>30</v>
      </c>
    </row>
    <row r="908" spans="1:62">
      <c r="A908" s="95">
        <v>45559</v>
      </c>
      <c r="B908" s="63">
        <f t="shared" si="15"/>
        <v>9901</v>
      </c>
      <c r="AU908">
        <v>1346</v>
      </c>
      <c r="AV908">
        <v>1590</v>
      </c>
      <c r="AW908">
        <v>1745</v>
      </c>
      <c r="AX908">
        <v>2127</v>
      </c>
      <c r="AY908">
        <v>1296</v>
      </c>
      <c r="AZ908">
        <v>1013</v>
      </c>
      <c r="BA908">
        <v>514</v>
      </c>
      <c r="BB908">
        <v>30</v>
      </c>
      <c r="BC908">
        <v>30</v>
      </c>
      <c r="BD908">
        <v>30</v>
      </c>
      <c r="BE908">
        <v>30</v>
      </c>
      <c r="BF908">
        <v>30</v>
      </c>
      <c r="BG908">
        <v>30</v>
      </c>
      <c r="BH908">
        <v>30</v>
      </c>
      <c r="BI908">
        <v>30</v>
      </c>
      <c r="BJ908">
        <v>30</v>
      </c>
    </row>
    <row r="909" spans="1:62">
      <c r="A909" s="95">
        <v>45560</v>
      </c>
      <c r="B909" s="63">
        <f t="shared" si="15"/>
        <v>9894</v>
      </c>
      <c r="AU909">
        <v>1346</v>
      </c>
      <c r="AV909">
        <v>1590</v>
      </c>
      <c r="AW909">
        <v>1705</v>
      </c>
      <c r="AX909">
        <v>2127</v>
      </c>
      <c r="AY909">
        <v>1339</v>
      </c>
      <c r="AZ909">
        <v>1013</v>
      </c>
      <c r="BA909">
        <v>504</v>
      </c>
      <c r="BB909">
        <v>30</v>
      </c>
      <c r="BC909">
        <v>30</v>
      </c>
      <c r="BD909">
        <v>30</v>
      </c>
      <c r="BE909">
        <v>30</v>
      </c>
      <c r="BF909">
        <v>30</v>
      </c>
      <c r="BG909">
        <v>30</v>
      </c>
      <c r="BH909">
        <v>30</v>
      </c>
      <c r="BI909">
        <v>30</v>
      </c>
      <c r="BJ909">
        <v>30</v>
      </c>
    </row>
    <row r="910" spans="1:62">
      <c r="A910" s="95">
        <v>45561</v>
      </c>
      <c r="B910" s="63">
        <f t="shared" si="15"/>
        <v>9932</v>
      </c>
      <c r="AU910">
        <v>1366</v>
      </c>
      <c r="AV910">
        <v>1590</v>
      </c>
      <c r="AW910">
        <v>1724</v>
      </c>
      <c r="AX910">
        <v>2126</v>
      </c>
      <c r="AY910">
        <v>1339</v>
      </c>
      <c r="AZ910">
        <v>1013</v>
      </c>
      <c r="BA910">
        <v>504</v>
      </c>
      <c r="BB910">
        <v>30</v>
      </c>
      <c r="BC910">
        <v>30</v>
      </c>
      <c r="BD910">
        <v>30</v>
      </c>
      <c r="BE910">
        <v>30</v>
      </c>
      <c r="BF910">
        <v>30</v>
      </c>
      <c r="BG910">
        <v>30</v>
      </c>
      <c r="BH910">
        <v>30</v>
      </c>
      <c r="BI910">
        <v>30</v>
      </c>
      <c r="BJ910">
        <v>30</v>
      </c>
    </row>
    <row r="911" spans="1:62">
      <c r="A911" s="95">
        <v>45562</v>
      </c>
      <c r="B911" s="63">
        <f t="shared" si="15"/>
        <v>9935</v>
      </c>
      <c r="AU911">
        <v>1366</v>
      </c>
      <c r="AV911">
        <v>1586</v>
      </c>
      <c r="AW911">
        <v>1709</v>
      </c>
      <c r="AX911">
        <v>2108</v>
      </c>
      <c r="AY911">
        <v>1379</v>
      </c>
      <c r="AZ911">
        <v>1013</v>
      </c>
      <c r="BA911">
        <v>504</v>
      </c>
      <c r="BB911">
        <v>30</v>
      </c>
      <c r="BC911">
        <v>30</v>
      </c>
      <c r="BD911">
        <v>30</v>
      </c>
      <c r="BE911">
        <v>30</v>
      </c>
      <c r="BF911">
        <v>30</v>
      </c>
      <c r="BG911">
        <v>30</v>
      </c>
      <c r="BH911">
        <v>30</v>
      </c>
      <c r="BI911">
        <v>30</v>
      </c>
      <c r="BJ911">
        <v>30</v>
      </c>
    </row>
    <row r="912" spans="1:62">
      <c r="A912" s="95">
        <v>45565</v>
      </c>
      <c r="B912" s="63">
        <f t="shared" si="15"/>
        <v>9989</v>
      </c>
      <c r="AU912">
        <v>1366</v>
      </c>
      <c r="AV912">
        <v>1580</v>
      </c>
      <c r="AW912">
        <v>1709</v>
      </c>
      <c r="AX912">
        <v>2108</v>
      </c>
      <c r="AY912">
        <v>1399</v>
      </c>
      <c r="AZ912">
        <v>1053</v>
      </c>
      <c r="BA912">
        <v>504</v>
      </c>
      <c r="BB912">
        <v>30</v>
      </c>
      <c r="BC912">
        <v>30</v>
      </c>
      <c r="BD912">
        <v>30</v>
      </c>
      <c r="BE912">
        <v>30</v>
      </c>
      <c r="BF912">
        <v>30</v>
      </c>
      <c r="BG912">
        <v>30</v>
      </c>
      <c r="BH912">
        <v>30</v>
      </c>
      <c r="BI912">
        <v>30</v>
      </c>
      <c r="BJ912">
        <v>30</v>
      </c>
    </row>
    <row r="913" spans="1:62">
      <c r="A913" s="95">
        <v>45566</v>
      </c>
      <c r="B913" s="63">
        <f t="shared" si="15"/>
        <v>8655</v>
      </c>
      <c r="AV913">
        <v>1602</v>
      </c>
      <c r="AW913">
        <v>1689</v>
      </c>
      <c r="AX913">
        <v>2088</v>
      </c>
      <c r="AY913">
        <v>1449</v>
      </c>
      <c r="AZ913">
        <v>1053</v>
      </c>
      <c r="BA913">
        <v>504</v>
      </c>
      <c r="BB913">
        <v>30</v>
      </c>
      <c r="BC913">
        <v>30</v>
      </c>
      <c r="BD913">
        <v>30</v>
      </c>
      <c r="BE913">
        <v>30</v>
      </c>
      <c r="BF913">
        <v>30</v>
      </c>
      <c r="BG913">
        <v>30</v>
      </c>
      <c r="BH913">
        <v>30</v>
      </c>
      <c r="BI913">
        <v>30</v>
      </c>
      <c r="BJ913">
        <v>30</v>
      </c>
    </row>
    <row r="914" spans="1:62">
      <c r="A914" s="95">
        <v>45567</v>
      </c>
      <c r="B914" s="63">
        <f t="shared" si="15"/>
        <v>7803</v>
      </c>
      <c r="AV914">
        <v>1662</v>
      </c>
      <c r="AW914">
        <v>1675</v>
      </c>
      <c r="AX914">
        <v>2094</v>
      </c>
      <c r="AY914">
        <v>149</v>
      </c>
      <c r="AZ914">
        <v>999</v>
      </c>
      <c r="BA914">
        <v>504</v>
      </c>
      <c r="BB914">
        <v>80</v>
      </c>
      <c r="BC914">
        <v>80</v>
      </c>
      <c r="BD914">
        <v>80</v>
      </c>
      <c r="BE914">
        <v>80</v>
      </c>
      <c r="BF914">
        <v>80</v>
      </c>
      <c r="BG914">
        <v>80</v>
      </c>
      <c r="BH914">
        <v>80</v>
      </c>
      <c r="BI914">
        <v>80</v>
      </c>
      <c r="BJ914">
        <v>80</v>
      </c>
    </row>
    <row r="915" spans="1:62">
      <c r="A915" s="95">
        <v>45568</v>
      </c>
      <c r="B915" s="63">
        <f t="shared" si="15"/>
        <v>9421</v>
      </c>
      <c r="AV915">
        <v>1702</v>
      </c>
      <c r="AW915">
        <v>1715</v>
      </c>
      <c r="AX915">
        <v>2059</v>
      </c>
      <c r="AY915">
        <v>1595</v>
      </c>
      <c r="AZ915">
        <v>1043</v>
      </c>
      <c r="BA915">
        <v>504</v>
      </c>
      <c r="BB915">
        <v>88</v>
      </c>
      <c r="BC915">
        <v>80</v>
      </c>
      <c r="BD915">
        <v>80</v>
      </c>
      <c r="BE915">
        <v>80</v>
      </c>
      <c r="BF915">
        <v>80</v>
      </c>
      <c r="BG915">
        <v>80</v>
      </c>
      <c r="BH915">
        <v>105</v>
      </c>
      <c r="BI915">
        <v>105</v>
      </c>
      <c r="BJ915">
        <v>105</v>
      </c>
    </row>
    <row r="916" spans="1:62">
      <c r="A916" s="95">
        <v>45569</v>
      </c>
      <c r="B916" s="63">
        <f t="shared" si="15"/>
        <v>9435</v>
      </c>
      <c r="AV916">
        <v>1723</v>
      </c>
      <c r="AW916">
        <v>1705</v>
      </c>
      <c r="AX916">
        <v>2044</v>
      </c>
      <c r="AY916">
        <v>1613</v>
      </c>
      <c r="AZ916">
        <v>1043</v>
      </c>
      <c r="BA916">
        <v>504</v>
      </c>
      <c r="BB916">
        <v>88</v>
      </c>
      <c r="BC916">
        <v>80</v>
      </c>
      <c r="BD916">
        <v>80</v>
      </c>
      <c r="BE916">
        <v>80</v>
      </c>
      <c r="BF916">
        <v>80</v>
      </c>
      <c r="BG916">
        <v>80</v>
      </c>
      <c r="BH916">
        <v>105</v>
      </c>
      <c r="BI916">
        <v>105</v>
      </c>
      <c r="BJ916">
        <v>105</v>
      </c>
    </row>
    <row r="917" spans="1:62">
      <c r="A917" s="95">
        <v>45572</v>
      </c>
      <c r="B917" s="63">
        <f t="shared" si="15"/>
        <v>9473</v>
      </c>
      <c r="AV917">
        <v>1730</v>
      </c>
      <c r="AW917">
        <v>1730</v>
      </c>
      <c r="AX917">
        <v>2044</v>
      </c>
      <c r="AY917">
        <v>1619</v>
      </c>
      <c r="AZ917">
        <v>1043</v>
      </c>
      <c r="BA917">
        <v>504</v>
      </c>
      <c r="BB917">
        <v>88</v>
      </c>
      <c r="BC917">
        <v>80</v>
      </c>
      <c r="BD917">
        <v>80</v>
      </c>
      <c r="BE917">
        <v>80</v>
      </c>
      <c r="BF917">
        <v>80</v>
      </c>
      <c r="BG917">
        <v>80</v>
      </c>
      <c r="BH917">
        <v>105</v>
      </c>
      <c r="BI917">
        <v>105</v>
      </c>
      <c r="BJ917">
        <v>105</v>
      </c>
    </row>
    <row r="918" spans="1:62">
      <c r="A918" s="95">
        <v>45573</v>
      </c>
      <c r="B918" s="63">
        <f t="shared" si="15"/>
        <v>9478</v>
      </c>
      <c r="AV918">
        <v>1745</v>
      </c>
      <c r="AW918">
        <v>1710</v>
      </c>
      <c r="AX918">
        <v>2019</v>
      </c>
      <c r="AY918">
        <v>1654</v>
      </c>
      <c r="AZ918">
        <v>1043</v>
      </c>
      <c r="BA918">
        <v>504</v>
      </c>
      <c r="BB918">
        <v>88</v>
      </c>
      <c r="BC918">
        <v>80</v>
      </c>
      <c r="BD918">
        <v>80</v>
      </c>
      <c r="BE918">
        <v>80</v>
      </c>
      <c r="BF918">
        <v>80</v>
      </c>
      <c r="BG918">
        <v>80</v>
      </c>
      <c r="BH918">
        <v>105</v>
      </c>
      <c r="BI918">
        <v>105</v>
      </c>
      <c r="BJ918">
        <v>105</v>
      </c>
    </row>
    <row r="919" spans="1:62">
      <c r="A919" s="95">
        <v>45574</v>
      </c>
      <c r="B919" s="63">
        <f t="shared" si="15"/>
        <v>9461</v>
      </c>
      <c r="AV919">
        <v>1754</v>
      </c>
      <c r="AW919">
        <v>1721</v>
      </c>
      <c r="AX919">
        <v>1938</v>
      </c>
      <c r="AY919">
        <v>1698</v>
      </c>
      <c r="AZ919">
        <v>1043</v>
      </c>
      <c r="BA919">
        <v>504</v>
      </c>
      <c r="BB919">
        <v>88</v>
      </c>
      <c r="BC919">
        <v>80</v>
      </c>
      <c r="BD919">
        <v>80</v>
      </c>
      <c r="BE919">
        <v>80</v>
      </c>
      <c r="BF919">
        <v>80</v>
      </c>
      <c r="BG919">
        <v>80</v>
      </c>
      <c r="BH919">
        <v>105</v>
      </c>
      <c r="BI919">
        <v>105</v>
      </c>
      <c r="BJ919">
        <v>105</v>
      </c>
    </row>
    <row r="920" spans="1:62">
      <c r="A920" s="95">
        <v>45575</v>
      </c>
      <c r="B920" s="63">
        <f t="shared" si="15"/>
        <v>10049</v>
      </c>
      <c r="AV920">
        <v>1749</v>
      </c>
      <c r="AW920">
        <v>1757</v>
      </c>
      <c r="AX920">
        <v>1938</v>
      </c>
      <c r="AY920">
        <v>1709</v>
      </c>
      <c r="AZ920">
        <v>1061</v>
      </c>
      <c r="BA920">
        <v>507</v>
      </c>
      <c r="BB920">
        <v>163</v>
      </c>
      <c r="BC920">
        <v>155</v>
      </c>
      <c r="BD920">
        <v>155</v>
      </c>
      <c r="BE920">
        <v>155</v>
      </c>
      <c r="BF920">
        <v>155</v>
      </c>
      <c r="BG920">
        <v>155</v>
      </c>
      <c r="BH920">
        <v>180</v>
      </c>
      <c r="BI920">
        <v>105</v>
      </c>
      <c r="BJ920">
        <v>105</v>
      </c>
    </row>
    <row r="921" spans="1:62">
      <c r="A921" s="95">
        <v>45576</v>
      </c>
      <c r="B921" s="63">
        <f t="shared" si="15"/>
        <v>10015</v>
      </c>
      <c r="AV921">
        <v>1714</v>
      </c>
      <c r="AW921">
        <v>1754</v>
      </c>
      <c r="AX921">
        <v>1932</v>
      </c>
      <c r="AY921">
        <v>1709</v>
      </c>
      <c r="AZ921">
        <v>1061</v>
      </c>
      <c r="BA921">
        <v>517</v>
      </c>
      <c r="BB921">
        <v>163</v>
      </c>
      <c r="BC921">
        <v>155</v>
      </c>
      <c r="BD921">
        <v>155</v>
      </c>
      <c r="BE921">
        <v>155</v>
      </c>
      <c r="BF921">
        <v>155</v>
      </c>
      <c r="BG921">
        <v>155</v>
      </c>
      <c r="BH921">
        <v>180</v>
      </c>
      <c r="BI921">
        <v>105</v>
      </c>
      <c r="BJ921">
        <v>105</v>
      </c>
    </row>
    <row r="922" spans="1:62">
      <c r="A922" s="95">
        <v>45579</v>
      </c>
      <c r="B922" s="63">
        <f t="shared" si="15"/>
        <v>9956</v>
      </c>
      <c r="AV922">
        <v>1714</v>
      </c>
      <c r="AW922">
        <v>1747</v>
      </c>
      <c r="AX922">
        <v>1897</v>
      </c>
      <c r="AY922">
        <v>1692</v>
      </c>
      <c r="AZ922">
        <v>1061</v>
      </c>
      <c r="BA922">
        <v>517</v>
      </c>
      <c r="BB922">
        <v>163</v>
      </c>
      <c r="BC922">
        <v>155</v>
      </c>
      <c r="BD922">
        <v>155</v>
      </c>
      <c r="BE922">
        <v>155</v>
      </c>
      <c r="BF922">
        <v>155</v>
      </c>
      <c r="BG922">
        <v>155</v>
      </c>
      <c r="BH922">
        <v>180</v>
      </c>
      <c r="BI922">
        <v>105</v>
      </c>
      <c r="BJ922">
        <v>105</v>
      </c>
    </row>
    <row r="923" spans="1:62">
      <c r="A923" s="95">
        <v>45580</v>
      </c>
      <c r="B923" s="63">
        <f>SUM(Z923:BJ923)</f>
        <v>9870</v>
      </c>
      <c r="AV923">
        <v>1714</v>
      </c>
      <c r="AW923">
        <v>1751</v>
      </c>
      <c r="AX923">
        <v>1827</v>
      </c>
      <c r="AY923">
        <v>1672</v>
      </c>
      <c r="AZ923">
        <v>1061</v>
      </c>
      <c r="BA923">
        <v>517</v>
      </c>
      <c r="BB923">
        <v>163</v>
      </c>
      <c r="BC923">
        <v>155</v>
      </c>
      <c r="BD923">
        <v>155</v>
      </c>
      <c r="BE923">
        <v>155</v>
      </c>
      <c r="BF923">
        <v>155</v>
      </c>
      <c r="BG923">
        <v>155</v>
      </c>
      <c r="BH923">
        <v>180</v>
      </c>
      <c r="BI923">
        <v>105</v>
      </c>
      <c r="BJ923">
        <v>105</v>
      </c>
    </row>
    <row r="924" spans="1:62">
      <c r="A924" s="95">
        <v>45581</v>
      </c>
      <c r="B924" s="63">
        <f t="shared" ref="B924:B948" si="16">SUM(Z924:BJ924)</f>
        <v>9754</v>
      </c>
      <c r="AV924">
        <v>1714</v>
      </c>
      <c r="AW924">
        <v>1716</v>
      </c>
      <c r="AX924">
        <v>1746</v>
      </c>
      <c r="AY924">
        <v>1672</v>
      </c>
      <c r="AZ924">
        <v>1061</v>
      </c>
      <c r="BA924">
        <v>517</v>
      </c>
      <c r="BB924">
        <v>163</v>
      </c>
      <c r="BC924">
        <v>155</v>
      </c>
      <c r="BD924">
        <v>155</v>
      </c>
      <c r="BE924">
        <v>155</v>
      </c>
      <c r="BF924">
        <v>155</v>
      </c>
      <c r="BG924">
        <v>155</v>
      </c>
      <c r="BH924">
        <v>180</v>
      </c>
      <c r="BI924">
        <v>105</v>
      </c>
      <c r="BJ924">
        <v>105</v>
      </c>
    </row>
    <row r="925" spans="1:62">
      <c r="A925" s="95">
        <v>45582</v>
      </c>
      <c r="B925" s="63">
        <f t="shared" si="16"/>
        <v>9688</v>
      </c>
      <c r="AV925">
        <v>1714</v>
      </c>
      <c r="AW925">
        <v>1657</v>
      </c>
      <c r="AX925">
        <v>1695</v>
      </c>
      <c r="AY925">
        <v>1686</v>
      </c>
      <c r="AZ925">
        <v>1061</v>
      </c>
      <c r="BA925">
        <v>547</v>
      </c>
      <c r="BB925">
        <v>163</v>
      </c>
      <c r="BC925">
        <v>155</v>
      </c>
      <c r="BD925">
        <v>155</v>
      </c>
      <c r="BE925">
        <v>155</v>
      </c>
      <c r="BF925">
        <v>155</v>
      </c>
      <c r="BG925">
        <v>155</v>
      </c>
      <c r="BH925">
        <v>180</v>
      </c>
      <c r="BI925">
        <v>105</v>
      </c>
      <c r="BJ925">
        <v>105</v>
      </c>
    </row>
    <row r="926" spans="1:62">
      <c r="A926" s="95">
        <v>45583</v>
      </c>
      <c r="B926" s="63">
        <f t="shared" si="16"/>
        <v>9688</v>
      </c>
      <c r="AV926">
        <v>1714</v>
      </c>
      <c r="AW926">
        <v>1657</v>
      </c>
      <c r="AX926">
        <v>1695</v>
      </c>
      <c r="AY926">
        <v>1686</v>
      </c>
      <c r="AZ926">
        <v>1061</v>
      </c>
      <c r="BA926">
        <v>547</v>
      </c>
      <c r="BB926">
        <v>163</v>
      </c>
      <c r="BC926">
        <v>155</v>
      </c>
      <c r="BD926">
        <v>155</v>
      </c>
      <c r="BE926">
        <v>155</v>
      </c>
      <c r="BF926">
        <v>155</v>
      </c>
      <c r="BG926">
        <v>155</v>
      </c>
      <c r="BH926">
        <v>180</v>
      </c>
      <c r="BI926">
        <v>105</v>
      </c>
      <c r="BJ926">
        <v>105</v>
      </c>
    </row>
    <row r="927" spans="1:62">
      <c r="A927" s="95">
        <v>45586</v>
      </c>
      <c r="B927" s="63">
        <f t="shared" si="16"/>
        <v>9614</v>
      </c>
      <c r="AV927">
        <v>1719</v>
      </c>
      <c r="AW927">
        <v>1647</v>
      </c>
      <c r="AX927">
        <v>1657</v>
      </c>
      <c r="AY927">
        <v>1618</v>
      </c>
      <c r="AZ927">
        <v>1083</v>
      </c>
      <c r="BA927">
        <v>562</v>
      </c>
      <c r="BB927">
        <v>163</v>
      </c>
      <c r="BC927">
        <v>155</v>
      </c>
      <c r="BD927">
        <v>155</v>
      </c>
      <c r="BE927">
        <v>155</v>
      </c>
      <c r="BF927">
        <v>155</v>
      </c>
      <c r="BG927">
        <v>155</v>
      </c>
      <c r="BH927">
        <v>180</v>
      </c>
      <c r="BI927">
        <v>105</v>
      </c>
      <c r="BJ927">
        <v>105</v>
      </c>
    </row>
    <row r="928" spans="1:62">
      <c r="A928" s="95">
        <v>45587</v>
      </c>
      <c r="B928" s="63">
        <f t="shared" si="16"/>
        <v>9566</v>
      </c>
      <c r="AV928">
        <v>1724</v>
      </c>
      <c r="AW928">
        <v>1614</v>
      </c>
      <c r="AX928">
        <v>1624</v>
      </c>
      <c r="AY928">
        <v>1618</v>
      </c>
      <c r="AZ928">
        <v>1096</v>
      </c>
      <c r="BA928">
        <v>562</v>
      </c>
      <c r="BB928">
        <v>163</v>
      </c>
      <c r="BC928">
        <v>155</v>
      </c>
      <c r="BD928">
        <v>155</v>
      </c>
      <c r="BE928">
        <v>155</v>
      </c>
      <c r="BF928">
        <v>155</v>
      </c>
      <c r="BG928">
        <v>155</v>
      </c>
      <c r="BH928">
        <v>180</v>
      </c>
      <c r="BI928">
        <v>105</v>
      </c>
      <c r="BJ928">
        <v>105</v>
      </c>
    </row>
    <row r="929" spans="1:62">
      <c r="A929" s="95">
        <v>45588</v>
      </c>
      <c r="B929" s="63">
        <f t="shared" si="16"/>
        <v>8158</v>
      </c>
      <c r="AV929">
        <v>1724</v>
      </c>
      <c r="AW929">
        <v>1604</v>
      </c>
      <c r="AX929">
        <v>157</v>
      </c>
      <c r="AY929">
        <v>1612</v>
      </c>
      <c r="AZ929">
        <v>1171</v>
      </c>
      <c r="BA929">
        <v>562</v>
      </c>
      <c r="BB929">
        <v>163</v>
      </c>
      <c r="BC929">
        <v>155</v>
      </c>
      <c r="BD929">
        <v>155</v>
      </c>
      <c r="BE929">
        <v>155</v>
      </c>
      <c r="BF929">
        <v>155</v>
      </c>
      <c r="BG929">
        <v>155</v>
      </c>
      <c r="BH929">
        <v>180</v>
      </c>
      <c r="BI929">
        <v>105</v>
      </c>
      <c r="BJ929">
        <v>105</v>
      </c>
    </row>
    <row r="930" spans="1:62">
      <c r="A930" s="95">
        <v>45589</v>
      </c>
      <c r="B930" s="63">
        <f t="shared" si="16"/>
        <v>9668</v>
      </c>
      <c r="AV930">
        <v>1735</v>
      </c>
      <c r="AW930">
        <v>1588</v>
      </c>
      <c r="AX930">
        <v>1461</v>
      </c>
      <c r="AY930">
        <v>1697</v>
      </c>
      <c r="AZ930">
        <v>1207</v>
      </c>
      <c r="BA930">
        <v>652</v>
      </c>
      <c r="BB930">
        <v>163</v>
      </c>
      <c r="BC930">
        <v>155</v>
      </c>
      <c r="BD930">
        <v>155</v>
      </c>
      <c r="BE930">
        <v>155</v>
      </c>
      <c r="BF930">
        <v>155</v>
      </c>
      <c r="BG930">
        <v>155</v>
      </c>
      <c r="BH930">
        <v>180</v>
      </c>
      <c r="BI930">
        <v>105</v>
      </c>
      <c r="BJ930">
        <v>105</v>
      </c>
    </row>
    <row r="931" spans="1:62" ht="14.65" thickBot="1">
      <c r="A931" s="95">
        <v>45590</v>
      </c>
      <c r="B931" s="63">
        <f t="shared" si="16"/>
        <v>9665</v>
      </c>
      <c r="AV931" s="668">
        <v>1741</v>
      </c>
      <c r="AW931" s="668">
        <v>1578</v>
      </c>
      <c r="AX931" s="668">
        <v>1451</v>
      </c>
      <c r="AY931" s="668">
        <v>1697</v>
      </c>
      <c r="AZ931" s="668">
        <v>1218</v>
      </c>
      <c r="BA931" s="668">
        <v>652</v>
      </c>
      <c r="BB931" s="668">
        <v>163</v>
      </c>
      <c r="BC931" s="668">
        <v>155</v>
      </c>
      <c r="BD931" s="668">
        <v>155</v>
      </c>
      <c r="BE931" s="668">
        <v>155</v>
      </c>
      <c r="BF931" s="668">
        <v>155</v>
      </c>
      <c r="BG931" s="668">
        <v>155</v>
      </c>
      <c r="BH931" s="668">
        <v>180</v>
      </c>
      <c r="BI931" s="668">
        <v>105</v>
      </c>
      <c r="BJ931" s="829">
        <v>105</v>
      </c>
    </row>
    <row r="932" spans="1:62">
      <c r="A932" s="95">
        <v>45593</v>
      </c>
      <c r="B932" s="63">
        <f t="shared" si="16"/>
        <v>9626</v>
      </c>
      <c r="AV932">
        <v>1742</v>
      </c>
      <c r="AW932">
        <v>1578</v>
      </c>
      <c r="AX932">
        <v>1411</v>
      </c>
      <c r="AY932">
        <v>1697</v>
      </c>
      <c r="AZ932">
        <v>1218</v>
      </c>
      <c r="BA932">
        <v>652</v>
      </c>
      <c r="BB932">
        <v>163</v>
      </c>
      <c r="BC932">
        <v>155</v>
      </c>
      <c r="BD932">
        <v>155</v>
      </c>
      <c r="BE932">
        <v>155</v>
      </c>
      <c r="BF932">
        <v>155</v>
      </c>
      <c r="BG932">
        <v>155</v>
      </c>
      <c r="BH932">
        <v>180</v>
      </c>
      <c r="BI932">
        <v>105</v>
      </c>
      <c r="BJ932">
        <v>105</v>
      </c>
    </row>
    <row r="933" spans="1:62">
      <c r="A933" s="95">
        <v>45594</v>
      </c>
      <c r="B933" s="63">
        <f t="shared" si="16"/>
        <v>9570</v>
      </c>
      <c r="AV933">
        <v>1740</v>
      </c>
      <c r="AW933">
        <v>1548</v>
      </c>
      <c r="AX933">
        <v>1386</v>
      </c>
      <c r="AY933">
        <v>1697</v>
      </c>
      <c r="AZ933">
        <v>1219</v>
      </c>
      <c r="BA933">
        <v>652</v>
      </c>
      <c r="BB933">
        <v>163</v>
      </c>
      <c r="BC933">
        <v>155</v>
      </c>
      <c r="BD933">
        <v>155</v>
      </c>
      <c r="BE933">
        <v>155</v>
      </c>
      <c r="BF933">
        <v>155</v>
      </c>
      <c r="BG933">
        <v>155</v>
      </c>
      <c r="BH933">
        <v>180</v>
      </c>
      <c r="BI933">
        <v>105</v>
      </c>
      <c r="BJ933">
        <v>105</v>
      </c>
    </row>
    <row r="934" spans="1:62">
      <c r="A934" s="95">
        <v>45595</v>
      </c>
      <c r="B934" s="63">
        <f t="shared" si="16"/>
        <v>9550</v>
      </c>
      <c r="AV934">
        <v>1740</v>
      </c>
      <c r="AW934">
        <v>1538</v>
      </c>
      <c r="AX934">
        <v>1376</v>
      </c>
      <c r="AY934">
        <v>1697</v>
      </c>
      <c r="AZ934">
        <v>1219</v>
      </c>
      <c r="BA934">
        <v>652</v>
      </c>
      <c r="BB934">
        <v>163</v>
      </c>
      <c r="BC934">
        <v>155</v>
      </c>
      <c r="BD934">
        <v>155</v>
      </c>
      <c r="BE934">
        <v>155</v>
      </c>
      <c r="BF934">
        <v>155</v>
      </c>
      <c r="BG934">
        <v>155</v>
      </c>
      <c r="BH934">
        <v>180</v>
      </c>
      <c r="BI934">
        <v>105</v>
      </c>
      <c r="BJ934">
        <v>105</v>
      </c>
    </row>
    <row r="935" spans="1:62">
      <c r="A935" s="95">
        <v>45596</v>
      </c>
      <c r="B935" s="63">
        <f t="shared" si="16"/>
        <v>9715</v>
      </c>
      <c r="AV935">
        <v>1740</v>
      </c>
      <c r="AW935">
        <v>1506</v>
      </c>
      <c r="AX935">
        <v>1446</v>
      </c>
      <c r="AY935">
        <v>1697</v>
      </c>
      <c r="AZ935">
        <v>1289</v>
      </c>
      <c r="BA935">
        <v>709</v>
      </c>
      <c r="BB935">
        <v>163</v>
      </c>
      <c r="BC935">
        <v>155</v>
      </c>
      <c r="BD935">
        <v>155</v>
      </c>
      <c r="BE935">
        <v>155</v>
      </c>
      <c r="BF935">
        <v>155</v>
      </c>
      <c r="BG935">
        <v>155</v>
      </c>
      <c r="BH935">
        <v>180</v>
      </c>
      <c r="BI935">
        <v>105</v>
      </c>
      <c r="BJ935">
        <v>105</v>
      </c>
    </row>
    <row r="936" spans="1:62">
      <c r="A936" s="95">
        <v>45597</v>
      </c>
      <c r="B936" s="63">
        <f t="shared" ref="B936:B941" si="17">SUM(Z936:BJ936)</f>
        <v>8075</v>
      </c>
      <c r="AW936">
        <v>1506</v>
      </c>
      <c r="AX936">
        <v>1441</v>
      </c>
      <c r="AY936">
        <v>1697</v>
      </c>
      <c r="AZ936">
        <v>1324</v>
      </c>
      <c r="BA936">
        <v>779</v>
      </c>
      <c r="BB936">
        <v>163</v>
      </c>
      <c r="BC936">
        <v>155</v>
      </c>
      <c r="BD936">
        <v>155</v>
      </c>
      <c r="BE936">
        <v>155</v>
      </c>
      <c r="BF936">
        <v>155</v>
      </c>
      <c r="BG936">
        <v>155</v>
      </c>
      <c r="BH936">
        <v>180</v>
      </c>
      <c r="BI936">
        <v>105</v>
      </c>
      <c r="BJ936">
        <v>105</v>
      </c>
    </row>
    <row r="937" spans="1:62">
      <c r="A937" s="95">
        <v>45600</v>
      </c>
      <c r="B937" s="63">
        <f t="shared" si="17"/>
        <v>8200</v>
      </c>
      <c r="AW937">
        <v>1506</v>
      </c>
      <c r="AX937">
        <v>1432</v>
      </c>
      <c r="AY937">
        <v>1775</v>
      </c>
      <c r="AZ937">
        <v>1335</v>
      </c>
      <c r="BA937">
        <v>824</v>
      </c>
      <c r="BB937">
        <v>163</v>
      </c>
      <c r="BC937">
        <v>155</v>
      </c>
      <c r="BD937">
        <v>155</v>
      </c>
      <c r="BE937">
        <v>155</v>
      </c>
      <c r="BF937">
        <v>155</v>
      </c>
      <c r="BG937">
        <v>155</v>
      </c>
      <c r="BH937">
        <v>180</v>
      </c>
      <c r="BI937">
        <v>105</v>
      </c>
      <c r="BJ937">
        <v>105</v>
      </c>
    </row>
    <row r="938" spans="1:62">
      <c r="A938" s="95">
        <v>45601</v>
      </c>
      <c r="B938" s="63">
        <f t="shared" si="17"/>
        <v>6922</v>
      </c>
      <c r="AW938">
        <v>1487</v>
      </c>
      <c r="AX938">
        <v>143</v>
      </c>
      <c r="AY938">
        <v>1765</v>
      </c>
      <c r="AZ938">
        <v>1351</v>
      </c>
      <c r="BA938">
        <v>848</v>
      </c>
      <c r="BB938">
        <v>163</v>
      </c>
      <c r="BC938">
        <v>155</v>
      </c>
      <c r="BD938">
        <v>155</v>
      </c>
      <c r="BE938">
        <v>155</v>
      </c>
      <c r="BF938">
        <v>155</v>
      </c>
      <c r="BG938">
        <v>155</v>
      </c>
      <c r="BH938">
        <v>180</v>
      </c>
      <c r="BI938">
        <v>105</v>
      </c>
      <c r="BJ938">
        <v>105</v>
      </c>
    </row>
    <row r="939" spans="1:62">
      <c r="A939" s="95">
        <v>45602</v>
      </c>
      <c r="B939" s="63">
        <f t="shared" si="17"/>
        <v>8254</v>
      </c>
      <c r="AW939">
        <v>1487</v>
      </c>
      <c r="AX939">
        <v>1475</v>
      </c>
      <c r="AY939">
        <v>1765</v>
      </c>
      <c r="AZ939">
        <v>1351</v>
      </c>
      <c r="BA939">
        <v>848</v>
      </c>
      <c r="BB939">
        <v>163</v>
      </c>
      <c r="BC939">
        <v>155</v>
      </c>
      <c r="BD939">
        <v>155</v>
      </c>
      <c r="BE939">
        <v>155</v>
      </c>
      <c r="BF939">
        <v>155</v>
      </c>
      <c r="BG939">
        <v>155</v>
      </c>
      <c r="BH939">
        <v>180</v>
      </c>
      <c r="BI939">
        <v>105</v>
      </c>
      <c r="BJ939">
        <v>105</v>
      </c>
    </row>
    <row r="940" spans="1:62">
      <c r="A940" s="95">
        <v>45603</v>
      </c>
      <c r="B940" s="63">
        <f t="shared" si="17"/>
        <v>8264</v>
      </c>
      <c r="AW940">
        <v>1487</v>
      </c>
      <c r="AX940">
        <v>1485</v>
      </c>
      <c r="AY940">
        <v>1765</v>
      </c>
      <c r="AZ940">
        <v>1351</v>
      </c>
      <c r="BA940">
        <v>848</v>
      </c>
      <c r="BB940">
        <v>163</v>
      </c>
      <c r="BC940">
        <v>155</v>
      </c>
      <c r="BD940">
        <v>155</v>
      </c>
      <c r="BE940">
        <v>155</v>
      </c>
      <c r="BF940">
        <v>155</v>
      </c>
      <c r="BG940">
        <v>155</v>
      </c>
      <c r="BH940">
        <v>180</v>
      </c>
      <c r="BI940">
        <v>105</v>
      </c>
      <c r="BJ940">
        <v>105</v>
      </c>
    </row>
    <row r="941" spans="1:62">
      <c r="A941" s="95">
        <v>45604</v>
      </c>
      <c r="B941" s="63">
        <f t="shared" si="17"/>
        <v>8284</v>
      </c>
      <c r="AW941">
        <v>1487</v>
      </c>
      <c r="AX941">
        <v>1485</v>
      </c>
      <c r="AY941">
        <v>1785</v>
      </c>
      <c r="AZ941">
        <v>1351</v>
      </c>
      <c r="BA941">
        <v>848</v>
      </c>
      <c r="BB941">
        <v>163</v>
      </c>
      <c r="BC941">
        <v>155</v>
      </c>
      <c r="BD941">
        <v>155</v>
      </c>
      <c r="BE941">
        <v>155</v>
      </c>
      <c r="BF941">
        <v>155</v>
      </c>
      <c r="BG941">
        <v>155</v>
      </c>
      <c r="BH941">
        <v>180</v>
      </c>
      <c r="BI941">
        <v>105</v>
      </c>
      <c r="BJ941">
        <v>105</v>
      </c>
    </row>
    <row r="942" spans="1:62">
      <c r="A942" s="95">
        <v>45607</v>
      </c>
      <c r="B942" s="63">
        <f t="shared" si="16"/>
        <v>8280</v>
      </c>
      <c r="AW942">
        <v>1481</v>
      </c>
      <c r="AX942">
        <v>1487</v>
      </c>
      <c r="AY942">
        <v>1785</v>
      </c>
      <c r="AZ942">
        <v>1351</v>
      </c>
      <c r="BA942">
        <v>848</v>
      </c>
      <c r="BB942">
        <v>163</v>
      </c>
      <c r="BC942">
        <v>155</v>
      </c>
      <c r="BD942">
        <v>155</v>
      </c>
      <c r="BE942">
        <v>155</v>
      </c>
      <c r="BF942">
        <v>155</v>
      </c>
      <c r="BG942">
        <v>155</v>
      </c>
      <c r="BH942">
        <v>180</v>
      </c>
      <c r="BI942">
        <v>105</v>
      </c>
      <c r="BJ942">
        <v>105</v>
      </c>
    </row>
    <row r="943" spans="1:62">
      <c r="A943" s="95">
        <v>45608</v>
      </c>
      <c r="B943" s="63">
        <f t="shared" si="16"/>
        <v>8246</v>
      </c>
      <c r="AW943">
        <v>1435</v>
      </c>
      <c r="AX943">
        <v>1482</v>
      </c>
      <c r="AY943">
        <v>1802</v>
      </c>
      <c r="AZ943">
        <v>1351</v>
      </c>
      <c r="BA943">
        <v>848</v>
      </c>
      <c r="BB943">
        <v>163</v>
      </c>
      <c r="BC943">
        <v>155</v>
      </c>
      <c r="BD943">
        <v>155</v>
      </c>
      <c r="BE943">
        <v>155</v>
      </c>
      <c r="BF943">
        <v>155</v>
      </c>
      <c r="BG943">
        <v>155</v>
      </c>
      <c r="BH943">
        <v>180</v>
      </c>
      <c r="BI943">
        <v>105</v>
      </c>
      <c r="BJ943">
        <v>105</v>
      </c>
    </row>
    <row r="944" spans="1:62">
      <c r="A944" s="95">
        <v>45609</v>
      </c>
      <c r="B944" s="63">
        <f t="shared" si="16"/>
        <v>8261</v>
      </c>
      <c r="AW944">
        <v>1435</v>
      </c>
      <c r="AX944">
        <v>1482</v>
      </c>
      <c r="AY944">
        <v>1812</v>
      </c>
      <c r="AZ944">
        <v>1356</v>
      </c>
      <c r="BA944">
        <v>848</v>
      </c>
      <c r="BB944">
        <v>163</v>
      </c>
      <c r="BC944">
        <v>155</v>
      </c>
      <c r="BD944">
        <v>155</v>
      </c>
      <c r="BE944">
        <v>155</v>
      </c>
      <c r="BF944">
        <v>155</v>
      </c>
      <c r="BG944">
        <v>155</v>
      </c>
      <c r="BH944">
        <v>180</v>
      </c>
      <c r="BI944">
        <v>105</v>
      </c>
      <c r="BJ944">
        <v>105</v>
      </c>
    </row>
    <row r="945" spans="1:65">
      <c r="A945" s="95">
        <v>45610</v>
      </c>
      <c r="B945" s="63">
        <f t="shared" si="16"/>
        <v>8261</v>
      </c>
      <c r="AW945">
        <v>1435</v>
      </c>
      <c r="AX945">
        <v>1482</v>
      </c>
      <c r="AY945">
        <v>1812</v>
      </c>
      <c r="AZ945">
        <v>1356</v>
      </c>
      <c r="BA945">
        <v>848</v>
      </c>
      <c r="BB945">
        <v>163</v>
      </c>
      <c r="BC945">
        <v>155</v>
      </c>
      <c r="BD945">
        <v>155</v>
      </c>
      <c r="BE945">
        <v>155</v>
      </c>
      <c r="BF945">
        <v>155</v>
      </c>
      <c r="BG945">
        <v>155</v>
      </c>
      <c r="BH945">
        <v>180</v>
      </c>
      <c r="BI945">
        <v>105</v>
      </c>
      <c r="BJ945">
        <v>105</v>
      </c>
    </row>
    <row r="946" spans="1:65">
      <c r="A946" s="103">
        <v>45611</v>
      </c>
      <c r="B946" s="63">
        <f t="shared" si="16"/>
        <v>8261</v>
      </c>
      <c r="AW946" s="189">
        <v>1435</v>
      </c>
      <c r="AX946" s="189">
        <v>1482</v>
      </c>
      <c r="AY946" s="189">
        <v>1812</v>
      </c>
      <c r="AZ946" s="189">
        <v>1356</v>
      </c>
      <c r="BA946" s="189">
        <v>848</v>
      </c>
      <c r="BB946" s="189">
        <v>163</v>
      </c>
      <c r="BC946" s="189">
        <v>155</v>
      </c>
      <c r="BD946" s="189">
        <v>155</v>
      </c>
      <c r="BE946" s="189">
        <v>155</v>
      </c>
      <c r="BF946" s="189">
        <v>155</v>
      </c>
      <c r="BG946" s="189">
        <v>155</v>
      </c>
      <c r="BH946" s="189">
        <v>180</v>
      </c>
      <c r="BI946" s="189">
        <v>105</v>
      </c>
      <c r="BJ946" s="189">
        <v>105</v>
      </c>
    </row>
    <row r="947" spans="1:65">
      <c r="A947" s="95">
        <v>45614</v>
      </c>
      <c r="B947" s="63">
        <f t="shared" si="16"/>
        <v>7038</v>
      </c>
      <c r="AW947">
        <v>1448</v>
      </c>
      <c r="AX947">
        <v>1478</v>
      </c>
      <c r="AY947">
        <v>1802</v>
      </c>
      <c r="AZ947">
        <v>134</v>
      </c>
      <c r="BA947">
        <v>848</v>
      </c>
      <c r="BB947">
        <v>163</v>
      </c>
      <c r="BC947">
        <v>155</v>
      </c>
      <c r="BD947">
        <v>155</v>
      </c>
      <c r="BE947">
        <v>155</v>
      </c>
      <c r="BF947">
        <v>155</v>
      </c>
      <c r="BG947">
        <v>155</v>
      </c>
      <c r="BH947">
        <v>180</v>
      </c>
      <c r="BI947">
        <v>105</v>
      </c>
      <c r="BJ947">
        <v>105</v>
      </c>
    </row>
    <row r="948" spans="1:65">
      <c r="A948" s="95">
        <v>45615</v>
      </c>
      <c r="B948" s="63">
        <f t="shared" si="16"/>
        <v>7038</v>
      </c>
      <c r="AW948">
        <v>1448</v>
      </c>
      <c r="AX948">
        <v>1478</v>
      </c>
      <c r="AY948">
        <v>1802</v>
      </c>
      <c r="AZ948">
        <v>134</v>
      </c>
      <c r="BA948">
        <v>848</v>
      </c>
      <c r="BB948">
        <v>163</v>
      </c>
      <c r="BC948">
        <v>155</v>
      </c>
      <c r="BD948">
        <v>155</v>
      </c>
      <c r="BE948">
        <v>155</v>
      </c>
      <c r="BF948">
        <v>155</v>
      </c>
      <c r="BG948">
        <v>155</v>
      </c>
      <c r="BH948">
        <v>180</v>
      </c>
      <c r="BI948">
        <v>105</v>
      </c>
      <c r="BJ948">
        <v>105</v>
      </c>
    </row>
    <row r="949" spans="1:65">
      <c r="A949" s="95">
        <v>45616</v>
      </c>
      <c r="B949" s="63">
        <f>SUM(Z949:BJ949)</f>
        <v>7038</v>
      </c>
      <c r="AW949" s="189">
        <v>1448</v>
      </c>
      <c r="AX949" s="189">
        <v>1478</v>
      </c>
      <c r="AY949" s="189">
        <v>1802</v>
      </c>
      <c r="AZ949" s="189">
        <v>134</v>
      </c>
      <c r="BA949" s="189">
        <v>848</v>
      </c>
      <c r="BB949" s="189">
        <v>163</v>
      </c>
      <c r="BC949" s="189">
        <v>155</v>
      </c>
      <c r="BD949" s="189">
        <v>155</v>
      </c>
      <c r="BE949" s="189">
        <v>155</v>
      </c>
      <c r="BF949" s="189">
        <v>155</v>
      </c>
      <c r="BG949" s="189">
        <v>155</v>
      </c>
      <c r="BH949" s="189">
        <v>180</v>
      </c>
      <c r="BI949" s="189">
        <v>105</v>
      </c>
      <c r="BJ949" s="189">
        <v>105</v>
      </c>
    </row>
    <row r="950" spans="1:65">
      <c r="A950" s="95">
        <v>45617</v>
      </c>
      <c r="B950" s="63">
        <f>SUM(Z950:BM950)</f>
        <v>8390</v>
      </c>
      <c r="AW950">
        <v>1448</v>
      </c>
      <c r="AX950">
        <v>1480</v>
      </c>
      <c r="AY950">
        <v>1787</v>
      </c>
      <c r="AZ950">
        <v>1339</v>
      </c>
      <c r="BA950">
        <v>868</v>
      </c>
      <c r="BB950">
        <v>163</v>
      </c>
      <c r="BC950">
        <v>155</v>
      </c>
      <c r="BD950">
        <v>175</v>
      </c>
      <c r="BE950">
        <v>175</v>
      </c>
      <c r="BF950">
        <v>175</v>
      </c>
      <c r="BG950">
        <v>175</v>
      </c>
      <c r="BH950">
        <v>200</v>
      </c>
      <c r="BI950">
        <v>125</v>
      </c>
      <c r="BJ950">
        <v>125</v>
      </c>
      <c r="BK950">
        <v>0</v>
      </c>
      <c r="BL950">
        <v>0</v>
      </c>
      <c r="BM950">
        <v>0</v>
      </c>
    </row>
    <row r="951" spans="1:65">
      <c r="A951" s="95">
        <v>45618</v>
      </c>
      <c r="B951" s="63">
        <f t="shared" ref="B951:B1014" si="18">SUM(Z951:BM951)</f>
        <v>8617</v>
      </c>
      <c r="AW951">
        <v>1467</v>
      </c>
      <c r="AX951">
        <v>1478</v>
      </c>
      <c r="AY951">
        <v>1787</v>
      </c>
      <c r="AZ951">
        <v>1339</v>
      </c>
      <c r="BA951">
        <v>868</v>
      </c>
      <c r="BB951">
        <v>163</v>
      </c>
      <c r="BC951">
        <v>155</v>
      </c>
      <c r="BD951">
        <v>195</v>
      </c>
      <c r="BE951">
        <v>195</v>
      </c>
      <c r="BF951">
        <v>195</v>
      </c>
      <c r="BG951">
        <v>195</v>
      </c>
      <c r="BH951">
        <v>200</v>
      </c>
      <c r="BI951">
        <v>145</v>
      </c>
      <c r="BJ951">
        <v>145</v>
      </c>
      <c r="BK951">
        <v>30</v>
      </c>
      <c r="BL951">
        <v>30</v>
      </c>
      <c r="BM951">
        <v>30</v>
      </c>
    </row>
    <row r="952" spans="1:65" ht="14.65" thickBot="1">
      <c r="A952" s="95">
        <v>45621</v>
      </c>
      <c r="B952" s="63">
        <f t="shared" si="18"/>
        <v>8603</v>
      </c>
      <c r="AW952" s="668">
        <v>1443</v>
      </c>
      <c r="AX952" s="668">
        <v>1478</v>
      </c>
      <c r="AY952" s="668">
        <v>1797</v>
      </c>
      <c r="AZ952" s="668">
        <v>1339</v>
      </c>
      <c r="BA952" s="668">
        <v>868</v>
      </c>
      <c r="BB952" s="668">
        <v>163</v>
      </c>
      <c r="BC952" s="668">
        <v>155</v>
      </c>
      <c r="BD952" s="668">
        <v>195</v>
      </c>
      <c r="BE952" s="668">
        <v>195</v>
      </c>
      <c r="BF952" s="668">
        <v>195</v>
      </c>
      <c r="BG952" s="668">
        <v>195</v>
      </c>
      <c r="BH952" s="668">
        <v>200</v>
      </c>
      <c r="BI952" s="668">
        <v>145</v>
      </c>
      <c r="BJ952" s="668">
        <v>145</v>
      </c>
      <c r="BK952" s="668">
        <v>30</v>
      </c>
      <c r="BL952" s="668">
        <v>30</v>
      </c>
      <c r="BM952" s="829">
        <v>30</v>
      </c>
    </row>
    <row r="953" spans="1:65">
      <c r="A953" s="95">
        <v>45622</v>
      </c>
      <c r="B953" s="63">
        <f t="shared" si="18"/>
        <v>8613</v>
      </c>
      <c r="AW953">
        <v>1453</v>
      </c>
      <c r="AX953">
        <v>1478</v>
      </c>
      <c r="AY953">
        <v>1796</v>
      </c>
      <c r="AZ953">
        <v>1340</v>
      </c>
      <c r="BA953">
        <v>868</v>
      </c>
      <c r="BB953">
        <v>163</v>
      </c>
      <c r="BC953">
        <v>155</v>
      </c>
      <c r="BD953">
        <v>195</v>
      </c>
      <c r="BE953">
        <v>195</v>
      </c>
      <c r="BF953">
        <v>195</v>
      </c>
      <c r="BG953">
        <v>195</v>
      </c>
      <c r="BH953">
        <v>200</v>
      </c>
      <c r="BI953">
        <v>145</v>
      </c>
      <c r="BJ953">
        <v>145</v>
      </c>
      <c r="BK953">
        <v>30</v>
      </c>
      <c r="BL953">
        <v>30</v>
      </c>
      <c r="BM953">
        <v>30</v>
      </c>
    </row>
    <row r="954" spans="1:65">
      <c r="A954" s="95">
        <v>45623</v>
      </c>
      <c r="B954" s="63">
        <f t="shared" si="18"/>
        <v>8747</v>
      </c>
      <c r="AW954">
        <v>1421</v>
      </c>
      <c r="AX954">
        <v>1478</v>
      </c>
      <c r="AY954">
        <v>1797</v>
      </c>
      <c r="AZ954">
        <v>1340</v>
      </c>
      <c r="BA954">
        <v>848</v>
      </c>
      <c r="BB954">
        <v>163</v>
      </c>
      <c r="BC954">
        <v>155</v>
      </c>
      <c r="BD954">
        <v>220</v>
      </c>
      <c r="BE954">
        <v>220</v>
      </c>
      <c r="BF954">
        <v>220</v>
      </c>
      <c r="BG954">
        <v>220</v>
      </c>
      <c r="BH954">
        <v>225</v>
      </c>
      <c r="BI954">
        <v>145</v>
      </c>
      <c r="BJ954">
        <v>145</v>
      </c>
      <c r="BK954">
        <v>50</v>
      </c>
      <c r="BL954">
        <v>50</v>
      </c>
      <c r="BM954">
        <v>50</v>
      </c>
    </row>
    <row r="955" spans="1:65">
      <c r="A955" s="95">
        <v>45624</v>
      </c>
      <c r="B955" s="63">
        <f t="shared" si="18"/>
        <v>8816</v>
      </c>
      <c r="AW955">
        <v>1431</v>
      </c>
      <c r="AX955">
        <v>1478</v>
      </c>
      <c r="AY955">
        <v>1857</v>
      </c>
      <c r="AZ955">
        <v>1340</v>
      </c>
      <c r="BA955">
        <v>847</v>
      </c>
      <c r="BB955">
        <v>163</v>
      </c>
      <c r="BC955">
        <v>155</v>
      </c>
      <c r="BD955">
        <v>220</v>
      </c>
      <c r="BE955">
        <v>220</v>
      </c>
      <c r="BF955">
        <v>220</v>
      </c>
      <c r="BG955">
        <v>220</v>
      </c>
      <c r="BH955">
        <v>225</v>
      </c>
      <c r="BI955">
        <v>145</v>
      </c>
      <c r="BJ955">
        <v>145</v>
      </c>
      <c r="BK955">
        <v>50</v>
      </c>
      <c r="BL955">
        <v>50</v>
      </c>
      <c r="BM955">
        <v>50</v>
      </c>
    </row>
    <row r="956" spans="1:65">
      <c r="A956" s="95">
        <v>45625</v>
      </c>
      <c r="B956" s="63">
        <f t="shared" si="18"/>
        <v>9251</v>
      </c>
      <c r="AW956">
        <v>1431</v>
      </c>
      <c r="AX956">
        <v>1478</v>
      </c>
      <c r="AY956">
        <v>1857</v>
      </c>
      <c r="AZ956">
        <v>1340</v>
      </c>
      <c r="BA956">
        <v>847</v>
      </c>
      <c r="BB956">
        <v>163</v>
      </c>
      <c r="BC956">
        <v>155</v>
      </c>
      <c r="BD956">
        <v>295</v>
      </c>
      <c r="BE956">
        <v>305</v>
      </c>
      <c r="BF956">
        <v>290</v>
      </c>
      <c r="BG956">
        <v>315</v>
      </c>
      <c r="BH956">
        <v>320</v>
      </c>
      <c r="BI956">
        <v>160</v>
      </c>
      <c r="BJ956">
        <v>145</v>
      </c>
      <c r="BK956">
        <v>50</v>
      </c>
      <c r="BL956">
        <v>50</v>
      </c>
      <c r="BM956">
        <v>50</v>
      </c>
    </row>
    <row r="957" spans="1:65">
      <c r="A957" s="95">
        <v>45628</v>
      </c>
      <c r="B957" s="63">
        <f t="shared" si="18"/>
        <v>7829</v>
      </c>
      <c r="AX957">
        <v>1478</v>
      </c>
      <c r="AY957">
        <v>1866</v>
      </c>
      <c r="AZ957">
        <v>1340</v>
      </c>
      <c r="BA957">
        <v>857</v>
      </c>
      <c r="BB957">
        <v>163</v>
      </c>
      <c r="BC957">
        <v>155</v>
      </c>
      <c r="BD957">
        <v>295</v>
      </c>
      <c r="BE957">
        <v>305</v>
      </c>
      <c r="BF957">
        <v>290</v>
      </c>
      <c r="BG957">
        <v>315</v>
      </c>
      <c r="BH957">
        <v>320</v>
      </c>
      <c r="BI957">
        <v>150</v>
      </c>
      <c r="BJ957">
        <v>145</v>
      </c>
      <c r="BK957">
        <v>50</v>
      </c>
      <c r="BL957">
        <v>50</v>
      </c>
      <c r="BM957">
        <v>50</v>
      </c>
    </row>
    <row r="958" spans="1:65">
      <c r="A958" s="95">
        <v>45629</v>
      </c>
      <c r="B958" s="63">
        <f t="shared" si="18"/>
        <v>7917</v>
      </c>
      <c r="AX958">
        <v>1521</v>
      </c>
      <c r="AY958">
        <v>1866</v>
      </c>
      <c r="AZ958">
        <v>1340</v>
      </c>
      <c r="BA958">
        <v>882</v>
      </c>
      <c r="BB958">
        <v>163</v>
      </c>
      <c r="BC958">
        <v>155</v>
      </c>
      <c r="BD958">
        <v>295</v>
      </c>
      <c r="BE958">
        <v>305</v>
      </c>
      <c r="BF958">
        <v>290</v>
      </c>
      <c r="BG958">
        <v>315</v>
      </c>
      <c r="BH958">
        <v>340</v>
      </c>
      <c r="BI958">
        <v>150</v>
      </c>
      <c r="BJ958">
        <v>145</v>
      </c>
      <c r="BK958">
        <v>50</v>
      </c>
      <c r="BL958">
        <v>50</v>
      </c>
      <c r="BM958">
        <v>50</v>
      </c>
    </row>
    <row r="959" spans="1:65">
      <c r="A959" s="95">
        <v>45630</v>
      </c>
      <c r="B959" s="63">
        <f t="shared" si="18"/>
        <v>8081</v>
      </c>
      <c r="AX959">
        <v>1542</v>
      </c>
      <c r="AY959">
        <v>1836</v>
      </c>
      <c r="AZ959">
        <v>1340</v>
      </c>
      <c r="BA959">
        <v>1015</v>
      </c>
      <c r="BB959">
        <v>163</v>
      </c>
      <c r="BC959">
        <v>155</v>
      </c>
      <c r="BD959">
        <v>295</v>
      </c>
      <c r="BE959">
        <v>305</v>
      </c>
      <c r="BF959">
        <v>290</v>
      </c>
      <c r="BG959">
        <v>315</v>
      </c>
      <c r="BH959">
        <v>340</v>
      </c>
      <c r="BI959">
        <v>150</v>
      </c>
      <c r="BJ959">
        <v>145</v>
      </c>
      <c r="BK959">
        <v>70</v>
      </c>
      <c r="BL959">
        <v>70</v>
      </c>
      <c r="BM959">
        <v>50</v>
      </c>
    </row>
    <row r="960" spans="1:65">
      <c r="A960" s="95">
        <v>45631</v>
      </c>
      <c r="B960" s="63">
        <f t="shared" si="18"/>
        <v>8109</v>
      </c>
      <c r="AX960">
        <v>1533</v>
      </c>
      <c r="AY960">
        <v>1826</v>
      </c>
      <c r="AZ960">
        <v>1350</v>
      </c>
      <c r="BA960">
        <v>1052</v>
      </c>
      <c r="BB960">
        <v>163</v>
      </c>
      <c r="BC960">
        <v>155</v>
      </c>
      <c r="BD960">
        <v>295</v>
      </c>
      <c r="BE960">
        <v>305</v>
      </c>
      <c r="BF960">
        <v>290</v>
      </c>
      <c r="BG960">
        <v>315</v>
      </c>
      <c r="BH960">
        <v>340</v>
      </c>
      <c r="BI960">
        <v>150</v>
      </c>
      <c r="BJ960">
        <v>145</v>
      </c>
      <c r="BK960">
        <v>70</v>
      </c>
      <c r="BL960">
        <v>70</v>
      </c>
      <c r="BM960">
        <v>50</v>
      </c>
    </row>
    <row r="961" spans="1:65">
      <c r="A961" s="95">
        <v>45632</v>
      </c>
      <c r="B961" s="63">
        <f t="shared" si="18"/>
        <v>8150</v>
      </c>
      <c r="AX961">
        <v>1517</v>
      </c>
      <c r="AY961">
        <v>1791</v>
      </c>
      <c r="AZ961">
        <v>1350</v>
      </c>
      <c r="BA961">
        <v>1104</v>
      </c>
      <c r="BB961">
        <v>163</v>
      </c>
      <c r="BC961">
        <v>155</v>
      </c>
      <c r="BD961">
        <v>300</v>
      </c>
      <c r="BE961">
        <v>310</v>
      </c>
      <c r="BF961">
        <v>295</v>
      </c>
      <c r="BG961">
        <v>320</v>
      </c>
      <c r="BH961">
        <v>345</v>
      </c>
      <c r="BI961">
        <v>155</v>
      </c>
      <c r="BJ961">
        <v>155</v>
      </c>
      <c r="BK961">
        <v>70</v>
      </c>
      <c r="BL961">
        <v>70</v>
      </c>
      <c r="BM961">
        <v>50</v>
      </c>
    </row>
    <row r="962" spans="1:65">
      <c r="A962" s="95">
        <v>45635</v>
      </c>
      <c r="B962" s="63">
        <f t="shared" si="18"/>
        <v>8152</v>
      </c>
      <c r="AX962">
        <v>1498</v>
      </c>
      <c r="AY962">
        <v>1812</v>
      </c>
      <c r="AZ962">
        <v>1350</v>
      </c>
      <c r="BA962">
        <v>1104</v>
      </c>
      <c r="BB962">
        <v>163</v>
      </c>
      <c r="BC962">
        <v>155</v>
      </c>
      <c r="BD962">
        <v>300</v>
      </c>
      <c r="BE962">
        <v>310</v>
      </c>
      <c r="BF962">
        <v>295</v>
      </c>
      <c r="BG962">
        <v>320</v>
      </c>
      <c r="BH962">
        <v>345</v>
      </c>
      <c r="BI962">
        <v>155</v>
      </c>
      <c r="BJ962">
        <v>155</v>
      </c>
      <c r="BK962">
        <v>70</v>
      </c>
      <c r="BL962">
        <v>70</v>
      </c>
      <c r="BM962">
        <v>50</v>
      </c>
    </row>
    <row r="963" spans="1:65">
      <c r="A963" s="95">
        <v>45636</v>
      </c>
      <c r="B963" s="63">
        <f t="shared" si="18"/>
        <v>8165</v>
      </c>
      <c r="AX963">
        <v>1473</v>
      </c>
      <c r="AY963">
        <v>1827</v>
      </c>
      <c r="AZ963">
        <v>1351</v>
      </c>
      <c r="BA963">
        <v>1126</v>
      </c>
      <c r="BB963">
        <v>163</v>
      </c>
      <c r="BC963">
        <v>155</v>
      </c>
      <c r="BD963">
        <v>300</v>
      </c>
      <c r="BE963">
        <v>310</v>
      </c>
      <c r="BF963">
        <v>295</v>
      </c>
      <c r="BG963">
        <v>320</v>
      </c>
      <c r="BH963">
        <v>345</v>
      </c>
      <c r="BI963">
        <v>155</v>
      </c>
      <c r="BJ963">
        <v>155</v>
      </c>
      <c r="BK963">
        <v>70</v>
      </c>
      <c r="BL963">
        <v>70</v>
      </c>
      <c r="BM963">
        <v>50</v>
      </c>
    </row>
    <row r="964" spans="1:65">
      <c r="A964" s="95">
        <v>45637</v>
      </c>
      <c r="B964" s="63">
        <f t="shared" si="18"/>
        <v>8265</v>
      </c>
      <c r="AX964">
        <v>1573</v>
      </c>
      <c r="AY964">
        <v>1827</v>
      </c>
      <c r="AZ964">
        <v>1351</v>
      </c>
      <c r="BA964">
        <v>1126</v>
      </c>
      <c r="BB964">
        <v>163</v>
      </c>
      <c r="BC964">
        <v>155</v>
      </c>
      <c r="BD964">
        <v>300</v>
      </c>
      <c r="BE964">
        <v>310</v>
      </c>
      <c r="BF964">
        <v>295</v>
      </c>
      <c r="BG964">
        <v>320</v>
      </c>
      <c r="BH964">
        <v>345</v>
      </c>
      <c r="BI964">
        <v>155</v>
      </c>
      <c r="BJ964">
        <v>155</v>
      </c>
      <c r="BK964">
        <v>70</v>
      </c>
      <c r="BL964">
        <v>70</v>
      </c>
      <c r="BM964">
        <v>50</v>
      </c>
    </row>
    <row r="965" spans="1:65">
      <c r="A965" s="95">
        <v>45638</v>
      </c>
      <c r="B965" s="63">
        <f t="shared" si="18"/>
        <v>8337</v>
      </c>
      <c r="AX965">
        <v>1569</v>
      </c>
      <c r="AY965">
        <v>1853</v>
      </c>
      <c r="AZ965">
        <v>1351</v>
      </c>
      <c r="BA965">
        <v>1126</v>
      </c>
      <c r="BB965">
        <v>163</v>
      </c>
      <c r="BC965">
        <v>155</v>
      </c>
      <c r="BD965">
        <v>325</v>
      </c>
      <c r="BE965">
        <v>315</v>
      </c>
      <c r="BF965">
        <v>295</v>
      </c>
      <c r="BG965">
        <v>320</v>
      </c>
      <c r="BH965">
        <v>345</v>
      </c>
      <c r="BI965">
        <v>155</v>
      </c>
      <c r="BJ965">
        <v>155</v>
      </c>
      <c r="BK965">
        <v>70</v>
      </c>
      <c r="BL965">
        <v>70</v>
      </c>
      <c r="BM965">
        <v>70</v>
      </c>
    </row>
    <row r="966" spans="1:65">
      <c r="A966" s="95">
        <v>45639</v>
      </c>
      <c r="B966" s="63">
        <f t="shared" si="18"/>
        <v>8349</v>
      </c>
      <c r="AX966">
        <v>1568</v>
      </c>
      <c r="AY966">
        <v>1866</v>
      </c>
      <c r="AZ966">
        <v>1351</v>
      </c>
      <c r="BA966">
        <v>1126</v>
      </c>
      <c r="BB966">
        <v>163</v>
      </c>
      <c r="BC966">
        <v>155</v>
      </c>
      <c r="BD966">
        <v>325</v>
      </c>
      <c r="BE966">
        <v>315</v>
      </c>
      <c r="BF966">
        <v>295</v>
      </c>
      <c r="BG966">
        <v>320</v>
      </c>
      <c r="BH966">
        <v>345</v>
      </c>
      <c r="BI966">
        <v>155</v>
      </c>
      <c r="BJ966">
        <v>155</v>
      </c>
      <c r="BK966">
        <v>70</v>
      </c>
      <c r="BL966">
        <v>70</v>
      </c>
      <c r="BM966">
        <v>70</v>
      </c>
    </row>
    <row r="967" spans="1:65">
      <c r="A967" s="95">
        <v>45642</v>
      </c>
      <c r="B967" s="63">
        <f t="shared" si="18"/>
        <v>8406</v>
      </c>
      <c r="AX967">
        <v>1615</v>
      </c>
      <c r="AY967">
        <v>1876</v>
      </c>
      <c r="AZ967">
        <v>1351</v>
      </c>
      <c r="BA967">
        <v>1126</v>
      </c>
      <c r="BB967">
        <v>163</v>
      </c>
      <c r="BC967">
        <v>155</v>
      </c>
      <c r="BD967">
        <v>325</v>
      </c>
      <c r="BE967">
        <v>315</v>
      </c>
      <c r="BF967">
        <v>295</v>
      </c>
      <c r="BG967">
        <v>320</v>
      </c>
      <c r="BH967">
        <v>345</v>
      </c>
      <c r="BI967">
        <v>155</v>
      </c>
      <c r="BJ967">
        <v>155</v>
      </c>
      <c r="BK967">
        <v>70</v>
      </c>
      <c r="BL967">
        <v>70</v>
      </c>
      <c r="BM967">
        <v>70</v>
      </c>
    </row>
    <row r="968" spans="1:65">
      <c r="A968" s="95">
        <v>45643</v>
      </c>
      <c r="B968" s="63">
        <f t="shared" si="18"/>
        <v>8416</v>
      </c>
      <c r="AX968">
        <v>1614</v>
      </c>
      <c r="AY968">
        <v>1886</v>
      </c>
      <c r="AZ968">
        <v>1351</v>
      </c>
      <c r="BA968">
        <v>1127</v>
      </c>
      <c r="BB968">
        <v>163</v>
      </c>
      <c r="BC968">
        <v>155</v>
      </c>
      <c r="BD968">
        <v>325</v>
      </c>
      <c r="BE968">
        <v>315</v>
      </c>
      <c r="BF968">
        <v>295</v>
      </c>
      <c r="BG968">
        <v>320</v>
      </c>
      <c r="BH968">
        <v>345</v>
      </c>
      <c r="BI968">
        <v>155</v>
      </c>
      <c r="BJ968">
        <v>155</v>
      </c>
      <c r="BK968">
        <v>70</v>
      </c>
      <c r="BL968">
        <v>70</v>
      </c>
      <c r="BM968">
        <v>70</v>
      </c>
    </row>
    <row r="969" spans="1:65">
      <c r="A969" s="95">
        <v>45644</v>
      </c>
      <c r="B969" s="63">
        <f t="shared" si="18"/>
        <v>8486</v>
      </c>
      <c r="AX969">
        <v>1654</v>
      </c>
      <c r="AY969">
        <v>1896</v>
      </c>
      <c r="AZ969">
        <v>1361</v>
      </c>
      <c r="BA969">
        <v>1137</v>
      </c>
      <c r="BB969">
        <v>163</v>
      </c>
      <c r="BC969">
        <v>155</v>
      </c>
      <c r="BD969">
        <v>325</v>
      </c>
      <c r="BE969">
        <v>315</v>
      </c>
      <c r="BF969">
        <v>295</v>
      </c>
      <c r="BG969">
        <v>320</v>
      </c>
      <c r="BH969">
        <v>345</v>
      </c>
      <c r="BI969">
        <v>155</v>
      </c>
      <c r="BJ969">
        <v>155</v>
      </c>
      <c r="BK969">
        <v>70</v>
      </c>
      <c r="BL969">
        <v>70</v>
      </c>
      <c r="BM969">
        <v>70</v>
      </c>
    </row>
    <row r="970" spans="1:65">
      <c r="A970" s="95">
        <v>45645</v>
      </c>
      <c r="B970" s="63">
        <f t="shared" si="18"/>
        <v>8506</v>
      </c>
      <c r="AX970">
        <v>1654</v>
      </c>
      <c r="AY970">
        <v>1906</v>
      </c>
      <c r="AZ970">
        <v>1371</v>
      </c>
      <c r="BA970">
        <v>1137</v>
      </c>
      <c r="BB970">
        <v>163</v>
      </c>
      <c r="BC970">
        <v>155</v>
      </c>
      <c r="BD970">
        <v>325</v>
      </c>
      <c r="BE970">
        <v>315</v>
      </c>
      <c r="BF970">
        <v>295</v>
      </c>
      <c r="BG970">
        <v>320</v>
      </c>
      <c r="BH970">
        <v>345</v>
      </c>
      <c r="BI970">
        <v>155</v>
      </c>
      <c r="BJ970">
        <v>155</v>
      </c>
      <c r="BK970">
        <v>70</v>
      </c>
      <c r="BL970">
        <v>70</v>
      </c>
      <c r="BM970">
        <v>70</v>
      </c>
    </row>
    <row r="971" spans="1:65">
      <c r="A971" s="95">
        <v>45646</v>
      </c>
      <c r="B971" s="63">
        <f t="shared" si="18"/>
        <v>8508</v>
      </c>
      <c r="AX971">
        <v>1641</v>
      </c>
      <c r="AY971">
        <v>1916</v>
      </c>
      <c r="AZ971">
        <v>1371</v>
      </c>
      <c r="BA971">
        <v>1137</v>
      </c>
      <c r="BB971">
        <v>163</v>
      </c>
      <c r="BC971">
        <v>155</v>
      </c>
      <c r="BD971">
        <v>325</v>
      </c>
      <c r="BE971">
        <v>315</v>
      </c>
      <c r="BF971">
        <v>295</v>
      </c>
      <c r="BG971">
        <v>325</v>
      </c>
      <c r="BH971">
        <v>345</v>
      </c>
      <c r="BI971">
        <v>155</v>
      </c>
      <c r="BJ971">
        <v>155</v>
      </c>
      <c r="BK971">
        <v>70</v>
      </c>
      <c r="BL971">
        <v>70</v>
      </c>
      <c r="BM971">
        <v>70</v>
      </c>
    </row>
    <row r="972" spans="1:65">
      <c r="A972" s="95">
        <v>45649</v>
      </c>
      <c r="B972" s="63">
        <f t="shared" si="18"/>
        <v>8508</v>
      </c>
      <c r="AX972">
        <v>1641</v>
      </c>
      <c r="AY972">
        <v>1916</v>
      </c>
      <c r="AZ972">
        <v>1371</v>
      </c>
      <c r="BA972">
        <v>1137</v>
      </c>
      <c r="BB972">
        <v>163</v>
      </c>
      <c r="BC972">
        <v>155</v>
      </c>
      <c r="BD972">
        <v>325</v>
      </c>
      <c r="BE972">
        <v>315</v>
      </c>
      <c r="BF972">
        <v>295</v>
      </c>
      <c r="BG972">
        <v>325</v>
      </c>
      <c r="BH972">
        <v>345</v>
      </c>
      <c r="BI972">
        <v>155</v>
      </c>
      <c r="BJ972">
        <v>155</v>
      </c>
      <c r="BK972">
        <v>70</v>
      </c>
      <c r="BL972">
        <v>70</v>
      </c>
      <c r="BM972">
        <v>70</v>
      </c>
    </row>
    <row r="973" spans="1:65">
      <c r="A973" s="95">
        <v>45650</v>
      </c>
      <c r="B973" s="63">
        <f t="shared" si="18"/>
        <v>8508</v>
      </c>
      <c r="AX973" s="189">
        <v>1641</v>
      </c>
      <c r="AY973" s="189">
        <v>1916</v>
      </c>
      <c r="AZ973" s="189">
        <v>1371</v>
      </c>
      <c r="BA973" s="189">
        <v>1137</v>
      </c>
      <c r="BB973" s="189">
        <v>163</v>
      </c>
      <c r="BC973" s="189">
        <v>155</v>
      </c>
      <c r="BD973" s="189">
        <v>325</v>
      </c>
      <c r="BE973" s="189">
        <v>315</v>
      </c>
      <c r="BF973" s="189">
        <v>295</v>
      </c>
      <c r="BG973" s="189">
        <v>325</v>
      </c>
      <c r="BH973" s="189">
        <v>345</v>
      </c>
      <c r="BI973" s="189">
        <v>155</v>
      </c>
      <c r="BJ973" s="189">
        <v>155</v>
      </c>
      <c r="BK973" s="189">
        <v>70</v>
      </c>
      <c r="BL973" s="189">
        <v>70</v>
      </c>
      <c r="BM973" s="189">
        <v>70</v>
      </c>
    </row>
    <row r="974" spans="1:65">
      <c r="A974" s="95">
        <v>45652</v>
      </c>
      <c r="B974" s="63">
        <f t="shared" si="18"/>
        <v>8714</v>
      </c>
      <c r="AX974">
        <v>1626</v>
      </c>
      <c r="AY974">
        <v>1959</v>
      </c>
      <c r="AZ974">
        <v>1501</v>
      </c>
      <c r="BA974">
        <v>1185</v>
      </c>
      <c r="BB974">
        <v>163</v>
      </c>
      <c r="BC974">
        <v>155</v>
      </c>
      <c r="BD974">
        <v>325</v>
      </c>
      <c r="BE974">
        <v>315</v>
      </c>
      <c r="BF974">
        <v>295</v>
      </c>
      <c r="BG974">
        <v>325</v>
      </c>
      <c r="BH974">
        <v>345</v>
      </c>
      <c r="BI974">
        <v>155</v>
      </c>
      <c r="BJ974">
        <v>155</v>
      </c>
      <c r="BK974">
        <v>70</v>
      </c>
      <c r="BL974">
        <v>70</v>
      </c>
      <c r="BM974">
        <v>70</v>
      </c>
    </row>
    <row r="975" spans="1:65">
      <c r="A975" s="95">
        <v>45653</v>
      </c>
      <c r="B975" s="63">
        <f t="shared" si="18"/>
        <v>8714</v>
      </c>
      <c r="AX975">
        <v>1626</v>
      </c>
      <c r="AY975">
        <v>1959</v>
      </c>
      <c r="AZ975">
        <v>1501</v>
      </c>
      <c r="BA975">
        <v>1185</v>
      </c>
      <c r="BB975">
        <v>163</v>
      </c>
      <c r="BC975">
        <v>155</v>
      </c>
      <c r="BD975">
        <v>325</v>
      </c>
      <c r="BE975">
        <v>315</v>
      </c>
      <c r="BF975">
        <v>295</v>
      </c>
      <c r="BG975">
        <v>325</v>
      </c>
      <c r="BH975">
        <v>345</v>
      </c>
      <c r="BI975">
        <v>155</v>
      </c>
      <c r="BJ975">
        <v>155</v>
      </c>
      <c r="BK975">
        <v>70</v>
      </c>
      <c r="BL975">
        <v>70</v>
      </c>
      <c r="BM975">
        <v>70</v>
      </c>
    </row>
    <row r="976" spans="1:65">
      <c r="A976" s="95">
        <v>45656</v>
      </c>
      <c r="B976" s="63">
        <f t="shared" si="18"/>
        <v>8697</v>
      </c>
      <c r="AX976">
        <v>1626</v>
      </c>
      <c r="AY976">
        <v>1949</v>
      </c>
      <c r="AZ976">
        <v>1485</v>
      </c>
      <c r="BA976">
        <v>1194</v>
      </c>
      <c r="BB976">
        <v>163</v>
      </c>
      <c r="BC976">
        <v>155</v>
      </c>
      <c r="BD976">
        <v>325</v>
      </c>
      <c r="BE976">
        <v>315</v>
      </c>
      <c r="BF976">
        <v>295</v>
      </c>
      <c r="BG976">
        <v>325</v>
      </c>
      <c r="BH976">
        <v>345</v>
      </c>
      <c r="BI976">
        <v>155</v>
      </c>
      <c r="BJ976">
        <v>155</v>
      </c>
      <c r="BK976">
        <v>70</v>
      </c>
      <c r="BL976">
        <v>70</v>
      </c>
      <c r="BM976">
        <v>70</v>
      </c>
    </row>
    <row r="977" spans="1:65">
      <c r="A977" s="95">
        <v>45657</v>
      </c>
      <c r="B977" s="63">
        <f t="shared" si="18"/>
        <v>8697</v>
      </c>
      <c r="AX977" s="189">
        <v>1626</v>
      </c>
      <c r="AY977" s="189">
        <v>1949</v>
      </c>
      <c r="AZ977" s="189">
        <v>1485</v>
      </c>
      <c r="BA977" s="189">
        <v>1194</v>
      </c>
      <c r="BB977" s="189">
        <v>163</v>
      </c>
      <c r="BC977" s="189">
        <v>155</v>
      </c>
      <c r="BD977" s="189">
        <v>325</v>
      </c>
      <c r="BE977" s="189">
        <v>315</v>
      </c>
      <c r="BF977" s="189">
        <v>295</v>
      </c>
      <c r="BG977" s="189">
        <v>325</v>
      </c>
      <c r="BH977" s="189">
        <v>345</v>
      </c>
      <c r="BI977" s="189">
        <v>155</v>
      </c>
      <c r="BJ977" s="189">
        <v>155</v>
      </c>
      <c r="BK977" s="189">
        <v>70</v>
      </c>
      <c r="BL977" s="189">
        <v>70</v>
      </c>
      <c r="BM977" s="189">
        <v>70</v>
      </c>
    </row>
    <row r="978" spans="1:65">
      <c r="A978" s="95">
        <v>45659</v>
      </c>
      <c r="B978" s="63">
        <f t="shared" si="18"/>
        <v>7379</v>
      </c>
      <c r="AY978">
        <v>1905</v>
      </c>
      <c r="AZ978">
        <v>1485</v>
      </c>
      <c r="BA978">
        <v>1194</v>
      </c>
      <c r="BB978">
        <v>285</v>
      </c>
      <c r="BC978">
        <v>155</v>
      </c>
      <c r="BD978">
        <v>365</v>
      </c>
      <c r="BE978">
        <v>355</v>
      </c>
      <c r="BF978">
        <v>330</v>
      </c>
      <c r="BG978">
        <v>325</v>
      </c>
      <c r="BH978">
        <v>345</v>
      </c>
      <c r="BI978">
        <v>185</v>
      </c>
      <c r="BJ978">
        <v>180</v>
      </c>
      <c r="BK978">
        <v>100</v>
      </c>
      <c r="BL978">
        <v>100</v>
      </c>
      <c r="BM978">
        <v>70</v>
      </c>
    </row>
    <row r="979" spans="1:65">
      <c r="A979" s="95">
        <v>45660</v>
      </c>
      <c r="B979" s="63">
        <f t="shared" si="18"/>
        <v>7722</v>
      </c>
      <c r="AY979">
        <v>1907</v>
      </c>
      <c r="AZ979">
        <v>1485</v>
      </c>
      <c r="BA979">
        <v>1194</v>
      </c>
      <c r="BB979">
        <v>285</v>
      </c>
      <c r="BC979">
        <v>200</v>
      </c>
      <c r="BD979">
        <v>405</v>
      </c>
      <c r="BE979">
        <v>395</v>
      </c>
      <c r="BF979">
        <v>370</v>
      </c>
      <c r="BG979">
        <v>340</v>
      </c>
      <c r="BH979">
        <v>381</v>
      </c>
      <c r="BI979">
        <v>235</v>
      </c>
      <c r="BJ979">
        <v>180</v>
      </c>
      <c r="BK979">
        <v>125</v>
      </c>
      <c r="BL979">
        <v>125</v>
      </c>
      <c r="BM979">
        <v>95</v>
      </c>
    </row>
    <row r="980" spans="1:65">
      <c r="A980" s="95">
        <v>45663</v>
      </c>
      <c r="B980" s="63">
        <f t="shared" si="18"/>
        <v>7921</v>
      </c>
      <c r="AY980">
        <v>1952</v>
      </c>
      <c r="AZ980">
        <v>1545</v>
      </c>
      <c r="BA980">
        <v>1214</v>
      </c>
      <c r="BB980">
        <v>285</v>
      </c>
      <c r="BC980">
        <v>200</v>
      </c>
      <c r="BD980">
        <v>415</v>
      </c>
      <c r="BE980">
        <v>405</v>
      </c>
      <c r="BF980">
        <v>380</v>
      </c>
      <c r="BG980">
        <v>340</v>
      </c>
      <c r="BH980">
        <v>381</v>
      </c>
      <c r="BI980">
        <v>235</v>
      </c>
      <c r="BJ980">
        <v>180</v>
      </c>
      <c r="BK980">
        <v>146</v>
      </c>
      <c r="BL980">
        <v>143</v>
      </c>
      <c r="BM980">
        <v>100</v>
      </c>
    </row>
    <row r="981" spans="1:65">
      <c r="A981" s="95">
        <v>45664</v>
      </c>
      <c r="B981" s="63">
        <f t="shared" si="18"/>
        <v>6503</v>
      </c>
      <c r="AY981">
        <v>1922</v>
      </c>
      <c r="AZ981">
        <v>157</v>
      </c>
      <c r="BA981">
        <v>1214</v>
      </c>
      <c r="BB981">
        <v>285</v>
      </c>
      <c r="BC981">
        <v>200</v>
      </c>
      <c r="BD981">
        <v>415</v>
      </c>
      <c r="BE981">
        <v>405</v>
      </c>
      <c r="BF981">
        <v>380</v>
      </c>
      <c r="BG981">
        <v>340</v>
      </c>
      <c r="BH981">
        <v>381</v>
      </c>
      <c r="BI981">
        <v>235</v>
      </c>
      <c r="BJ981">
        <v>180</v>
      </c>
      <c r="BK981">
        <v>146</v>
      </c>
      <c r="BL981">
        <v>143</v>
      </c>
      <c r="BM981">
        <v>100</v>
      </c>
    </row>
    <row r="982" spans="1:65">
      <c r="A982" s="95">
        <v>45665</v>
      </c>
      <c r="B982" s="63">
        <f t="shared" si="18"/>
        <v>8156</v>
      </c>
      <c r="AY982">
        <v>2035</v>
      </c>
      <c r="AZ982">
        <v>1670</v>
      </c>
      <c r="BA982">
        <v>1234</v>
      </c>
      <c r="BB982">
        <v>285</v>
      </c>
      <c r="BC982">
        <v>200</v>
      </c>
      <c r="BD982">
        <v>400</v>
      </c>
      <c r="BE982">
        <v>390</v>
      </c>
      <c r="BF982">
        <v>365</v>
      </c>
      <c r="BG982">
        <v>340</v>
      </c>
      <c r="BH982">
        <v>386</v>
      </c>
      <c r="BI982">
        <v>282</v>
      </c>
      <c r="BJ982">
        <v>180</v>
      </c>
      <c r="BK982">
        <v>146</v>
      </c>
      <c r="BL982">
        <v>143</v>
      </c>
      <c r="BM982">
        <v>100</v>
      </c>
    </row>
    <row r="983" spans="1:65">
      <c r="A983" s="95">
        <v>45666</v>
      </c>
      <c r="B983" s="63">
        <f t="shared" si="18"/>
        <v>8161</v>
      </c>
      <c r="AY983">
        <v>2035</v>
      </c>
      <c r="AZ983">
        <v>1675</v>
      </c>
      <c r="BA983">
        <v>1234</v>
      </c>
      <c r="BB983">
        <v>285</v>
      </c>
      <c r="BC983">
        <v>200</v>
      </c>
      <c r="BD983">
        <v>400</v>
      </c>
      <c r="BE983">
        <v>390</v>
      </c>
      <c r="BF983">
        <v>365</v>
      </c>
      <c r="BG983">
        <v>340</v>
      </c>
      <c r="BH983">
        <v>386</v>
      </c>
      <c r="BI983">
        <v>282</v>
      </c>
      <c r="BJ983">
        <v>180</v>
      </c>
      <c r="BK983">
        <v>146</v>
      </c>
      <c r="BL983">
        <v>143</v>
      </c>
      <c r="BM983">
        <v>100</v>
      </c>
    </row>
    <row r="984" spans="1:65">
      <c r="A984" s="95">
        <v>45667</v>
      </c>
      <c r="B984" s="63">
        <f t="shared" si="18"/>
        <v>8701</v>
      </c>
      <c r="AY984">
        <v>2076</v>
      </c>
      <c r="AZ984">
        <v>1695</v>
      </c>
      <c r="BA984">
        <v>1249</v>
      </c>
      <c r="BB984">
        <v>285</v>
      </c>
      <c r="BC984">
        <v>200</v>
      </c>
      <c r="BD984">
        <v>400</v>
      </c>
      <c r="BE984">
        <v>390</v>
      </c>
      <c r="BF984">
        <v>365</v>
      </c>
      <c r="BG984">
        <v>400</v>
      </c>
      <c r="BH984">
        <v>483</v>
      </c>
      <c r="BI984">
        <v>384</v>
      </c>
      <c r="BJ984">
        <v>235</v>
      </c>
      <c r="BK984">
        <v>196</v>
      </c>
      <c r="BL984">
        <v>193</v>
      </c>
      <c r="BM984">
        <v>150</v>
      </c>
    </row>
    <row r="985" spans="1:65">
      <c r="A985" s="95">
        <v>45670</v>
      </c>
      <c r="B985" s="63">
        <f t="shared" si="18"/>
        <v>8833</v>
      </c>
      <c r="AY985">
        <v>2121</v>
      </c>
      <c r="AZ985">
        <v>1762</v>
      </c>
      <c r="BA985">
        <v>1269</v>
      </c>
      <c r="BB985">
        <v>285</v>
      </c>
      <c r="BC985">
        <v>200</v>
      </c>
      <c r="BD985">
        <v>400</v>
      </c>
      <c r="BE985">
        <v>390</v>
      </c>
      <c r="BF985">
        <v>365</v>
      </c>
      <c r="BG985">
        <v>400</v>
      </c>
      <c r="BH985">
        <v>483</v>
      </c>
      <c r="BI985">
        <v>384</v>
      </c>
      <c r="BJ985">
        <v>235</v>
      </c>
      <c r="BK985">
        <v>196</v>
      </c>
      <c r="BL985">
        <v>193</v>
      </c>
      <c r="BM985">
        <v>150</v>
      </c>
    </row>
    <row r="986" spans="1:65">
      <c r="A986" s="95">
        <v>45671</v>
      </c>
      <c r="B986" s="63">
        <f t="shared" si="18"/>
        <v>8813</v>
      </c>
      <c r="AY986">
        <v>2120</v>
      </c>
      <c r="AZ986">
        <v>1797</v>
      </c>
      <c r="BA986">
        <v>1289</v>
      </c>
      <c r="BB986">
        <v>286</v>
      </c>
      <c r="BC986">
        <v>200</v>
      </c>
      <c r="BD986">
        <v>375</v>
      </c>
      <c r="BE986">
        <v>365</v>
      </c>
      <c r="BF986">
        <v>340</v>
      </c>
      <c r="BG986">
        <v>400</v>
      </c>
      <c r="BH986">
        <v>483</v>
      </c>
      <c r="BI986">
        <v>384</v>
      </c>
      <c r="BJ986">
        <v>235</v>
      </c>
      <c r="BK986">
        <v>196</v>
      </c>
      <c r="BL986">
        <v>193</v>
      </c>
      <c r="BM986">
        <v>150</v>
      </c>
    </row>
    <row r="987" spans="1:65">
      <c r="A987" s="95">
        <v>45672</v>
      </c>
      <c r="B987" s="63">
        <f t="shared" si="18"/>
        <v>8724</v>
      </c>
      <c r="AY987">
        <v>2120</v>
      </c>
      <c r="AZ987">
        <v>1797</v>
      </c>
      <c r="BA987">
        <v>1289</v>
      </c>
      <c r="BB987">
        <v>286</v>
      </c>
      <c r="BC987">
        <v>200</v>
      </c>
      <c r="BD987">
        <v>345</v>
      </c>
      <c r="BE987">
        <v>335</v>
      </c>
      <c r="BF987">
        <v>310</v>
      </c>
      <c r="BG987">
        <v>401</v>
      </c>
      <c r="BH987">
        <v>483</v>
      </c>
      <c r="BI987">
        <v>384</v>
      </c>
      <c r="BJ987">
        <v>235</v>
      </c>
      <c r="BK987">
        <v>196</v>
      </c>
      <c r="BL987">
        <v>193</v>
      </c>
      <c r="BM987">
        <v>150</v>
      </c>
    </row>
    <row r="988" spans="1:65">
      <c r="A988" s="95">
        <v>45673</v>
      </c>
      <c r="B988" s="63">
        <f t="shared" si="18"/>
        <v>9012</v>
      </c>
      <c r="AY988">
        <v>2100</v>
      </c>
      <c r="AZ988">
        <v>1980</v>
      </c>
      <c r="BA988">
        <v>1454</v>
      </c>
      <c r="BB988">
        <v>286</v>
      </c>
      <c r="BC988">
        <v>200</v>
      </c>
      <c r="BD988">
        <v>345</v>
      </c>
      <c r="BE988">
        <v>335</v>
      </c>
      <c r="BF988">
        <v>310</v>
      </c>
      <c r="BG988">
        <v>361</v>
      </c>
      <c r="BH988">
        <v>483</v>
      </c>
      <c r="BI988">
        <v>384</v>
      </c>
      <c r="BJ988">
        <v>235</v>
      </c>
      <c r="BK988">
        <v>196</v>
      </c>
      <c r="BL988">
        <v>193</v>
      </c>
      <c r="BM988">
        <v>150</v>
      </c>
    </row>
    <row r="989" spans="1:65">
      <c r="A989" s="95">
        <v>45674</v>
      </c>
      <c r="B989" s="63">
        <f t="shared" si="18"/>
        <v>9107</v>
      </c>
      <c r="AY989">
        <v>2070</v>
      </c>
      <c r="AZ989">
        <v>1985</v>
      </c>
      <c r="BA989">
        <v>1454</v>
      </c>
      <c r="BB989">
        <v>286</v>
      </c>
      <c r="BC989">
        <v>220</v>
      </c>
      <c r="BD989">
        <v>365</v>
      </c>
      <c r="BE989">
        <v>355</v>
      </c>
      <c r="BF989">
        <v>330</v>
      </c>
      <c r="BG989">
        <v>361</v>
      </c>
      <c r="BH989">
        <v>483</v>
      </c>
      <c r="BI989">
        <v>384</v>
      </c>
      <c r="BJ989">
        <v>235</v>
      </c>
      <c r="BK989">
        <v>206</v>
      </c>
      <c r="BL989">
        <v>203</v>
      </c>
      <c r="BM989">
        <v>170</v>
      </c>
    </row>
    <row r="990" spans="1:65">
      <c r="A990" s="95">
        <v>45677</v>
      </c>
      <c r="B990" s="63">
        <f t="shared" si="18"/>
        <v>8970</v>
      </c>
      <c r="AY990">
        <v>1992</v>
      </c>
      <c r="AZ990">
        <v>1985</v>
      </c>
      <c r="BA990">
        <v>1454</v>
      </c>
      <c r="BB990">
        <v>286</v>
      </c>
      <c r="BC990">
        <v>220</v>
      </c>
      <c r="BD990">
        <v>345</v>
      </c>
      <c r="BE990">
        <v>335</v>
      </c>
      <c r="BF990">
        <v>310</v>
      </c>
      <c r="BG990">
        <v>362</v>
      </c>
      <c r="BH990">
        <v>483</v>
      </c>
      <c r="BI990">
        <v>384</v>
      </c>
      <c r="BJ990">
        <v>235</v>
      </c>
      <c r="BK990">
        <v>206</v>
      </c>
      <c r="BL990">
        <v>203</v>
      </c>
      <c r="BM990">
        <v>170</v>
      </c>
    </row>
    <row r="991" spans="1:65">
      <c r="A991" s="95">
        <v>45678</v>
      </c>
      <c r="B991" s="63">
        <f t="shared" si="18"/>
        <v>8970</v>
      </c>
      <c r="AY991">
        <v>1991</v>
      </c>
      <c r="AZ991">
        <v>1985</v>
      </c>
      <c r="BA991">
        <v>1455</v>
      </c>
      <c r="BB991">
        <v>286</v>
      </c>
      <c r="BC991">
        <v>220</v>
      </c>
      <c r="BD991">
        <v>345</v>
      </c>
      <c r="BE991">
        <v>335</v>
      </c>
      <c r="BF991">
        <v>310</v>
      </c>
      <c r="BG991">
        <v>362</v>
      </c>
      <c r="BH991">
        <v>483</v>
      </c>
      <c r="BI991">
        <v>384</v>
      </c>
      <c r="BJ991">
        <v>235</v>
      </c>
      <c r="BK991">
        <v>206</v>
      </c>
      <c r="BL991">
        <v>203</v>
      </c>
      <c r="BM991">
        <v>170</v>
      </c>
    </row>
    <row r="992" spans="1:65">
      <c r="A992" s="95">
        <v>45679</v>
      </c>
      <c r="B992" s="63">
        <f t="shared" si="18"/>
        <v>9116</v>
      </c>
      <c r="AY992">
        <v>1987</v>
      </c>
      <c r="AZ992">
        <v>2052</v>
      </c>
      <c r="BA992">
        <v>1463</v>
      </c>
      <c r="BB992">
        <v>286</v>
      </c>
      <c r="BC992">
        <v>220</v>
      </c>
      <c r="BD992">
        <v>370</v>
      </c>
      <c r="BE992">
        <v>360</v>
      </c>
      <c r="BF992">
        <v>335</v>
      </c>
      <c r="BG992">
        <v>362</v>
      </c>
      <c r="BH992">
        <v>483</v>
      </c>
      <c r="BI992">
        <v>384</v>
      </c>
      <c r="BJ992">
        <v>235</v>
      </c>
      <c r="BK992">
        <v>206</v>
      </c>
      <c r="BL992">
        <v>203</v>
      </c>
      <c r="BM992">
        <v>170</v>
      </c>
    </row>
    <row r="993" spans="1:65">
      <c r="A993" s="95">
        <v>45680</v>
      </c>
      <c r="B993" s="63">
        <f t="shared" si="18"/>
        <v>9064</v>
      </c>
      <c r="AY993">
        <v>1936</v>
      </c>
      <c r="AZ993">
        <v>2051</v>
      </c>
      <c r="BA993">
        <v>1463</v>
      </c>
      <c r="BB993">
        <v>286</v>
      </c>
      <c r="BC993">
        <v>220</v>
      </c>
      <c r="BD993">
        <v>370</v>
      </c>
      <c r="BE993">
        <v>360</v>
      </c>
      <c r="BF993">
        <v>335</v>
      </c>
      <c r="BG993">
        <v>362</v>
      </c>
      <c r="BH993">
        <v>483</v>
      </c>
      <c r="BI993">
        <v>384</v>
      </c>
      <c r="BJ993">
        <v>235</v>
      </c>
      <c r="BK993">
        <v>206</v>
      </c>
      <c r="BL993">
        <v>203</v>
      </c>
      <c r="BM993">
        <v>170</v>
      </c>
    </row>
    <row r="994" spans="1:65">
      <c r="A994" s="95">
        <v>45681</v>
      </c>
      <c r="B994" s="63">
        <f t="shared" si="18"/>
        <v>9054</v>
      </c>
      <c r="AY994">
        <v>1926</v>
      </c>
      <c r="AZ994">
        <v>2051</v>
      </c>
      <c r="BA994">
        <v>1463</v>
      </c>
      <c r="BB994">
        <v>286</v>
      </c>
      <c r="BC994">
        <v>220</v>
      </c>
      <c r="BD994">
        <v>370</v>
      </c>
      <c r="BE994">
        <v>360</v>
      </c>
      <c r="BF994">
        <v>335</v>
      </c>
      <c r="BG994">
        <v>362</v>
      </c>
      <c r="BH994">
        <v>483</v>
      </c>
      <c r="BI994">
        <v>384</v>
      </c>
      <c r="BJ994">
        <v>235</v>
      </c>
      <c r="BK994">
        <v>206</v>
      </c>
      <c r="BL994">
        <v>203</v>
      </c>
      <c r="BM994">
        <v>170</v>
      </c>
    </row>
    <row r="995" spans="1:65">
      <c r="A995" s="95">
        <v>45684</v>
      </c>
      <c r="B995" s="63">
        <f t="shared" si="18"/>
        <v>8993</v>
      </c>
      <c r="AY995">
        <v>1854</v>
      </c>
      <c r="AZ995">
        <v>2061</v>
      </c>
      <c r="BA995">
        <v>1464</v>
      </c>
      <c r="BB995">
        <v>286</v>
      </c>
      <c r="BC995">
        <v>220</v>
      </c>
      <c r="BD995">
        <v>370</v>
      </c>
      <c r="BE995">
        <v>360</v>
      </c>
      <c r="BF995">
        <v>335</v>
      </c>
      <c r="BG995">
        <v>362</v>
      </c>
      <c r="BH995">
        <v>483</v>
      </c>
      <c r="BI995">
        <v>384</v>
      </c>
      <c r="BJ995">
        <v>235</v>
      </c>
      <c r="BK995">
        <v>206</v>
      </c>
      <c r="BL995">
        <v>203</v>
      </c>
      <c r="BM995">
        <v>170</v>
      </c>
    </row>
    <row r="996" spans="1:65">
      <c r="A996" s="95">
        <v>45685</v>
      </c>
      <c r="B996" s="63">
        <f t="shared" si="18"/>
        <v>9028</v>
      </c>
      <c r="AY996">
        <v>1854</v>
      </c>
      <c r="AZ996">
        <v>2061</v>
      </c>
      <c r="BA996">
        <v>1464</v>
      </c>
      <c r="BB996">
        <v>286</v>
      </c>
      <c r="BC996">
        <v>255</v>
      </c>
      <c r="BD996">
        <v>370</v>
      </c>
      <c r="BE996">
        <v>360</v>
      </c>
      <c r="BF996">
        <v>335</v>
      </c>
      <c r="BG996">
        <v>362</v>
      </c>
      <c r="BH996">
        <v>483</v>
      </c>
      <c r="BI996">
        <v>384</v>
      </c>
      <c r="BJ996">
        <v>235</v>
      </c>
      <c r="BK996">
        <v>206</v>
      </c>
      <c r="BL996">
        <v>203</v>
      </c>
      <c r="BM996">
        <v>170</v>
      </c>
    </row>
    <row r="997" spans="1:65">
      <c r="A997" s="95">
        <v>45686</v>
      </c>
      <c r="B997" s="63">
        <f t="shared" si="18"/>
        <v>9102</v>
      </c>
      <c r="AY997">
        <v>1828</v>
      </c>
      <c r="AZ997">
        <v>2061</v>
      </c>
      <c r="BA997">
        <v>1464</v>
      </c>
      <c r="BB997">
        <v>286</v>
      </c>
      <c r="BC997">
        <v>280</v>
      </c>
      <c r="BD997">
        <v>395</v>
      </c>
      <c r="BE997">
        <v>385</v>
      </c>
      <c r="BF997">
        <v>360</v>
      </c>
      <c r="BG997">
        <v>362</v>
      </c>
      <c r="BH997">
        <v>483</v>
      </c>
      <c r="BI997">
        <v>384</v>
      </c>
      <c r="BJ997">
        <v>235</v>
      </c>
      <c r="BK997">
        <v>206</v>
      </c>
      <c r="BL997">
        <v>203</v>
      </c>
      <c r="BM997">
        <v>170</v>
      </c>
    </row>
    <row r="998" spans="1:65">
      <c r="A998" s="95">
        <v>45687</v>
      </c>
      <c r="B998" s="63">
        <f t="shared" si="18"/>
        <v>9152</v>
      </c>
      <c r="AY998">
        <v>1793</v>
      </c>
      <c r="AZ998">
        <v>2061</v>
      </c>
      <c r="BA998">
        <v>1464</v>
      </c>
      <c r="BB998">
        <v>286</v>
      </c>
      <c r="BC998">
        <v>280</v>
      </c>
      <c r="BD998">
        <v>395</v>
      </c>
      <c r="BE998">
        <v>385</v>
      </c>
      <c r="BF998">
        <v>360</v>
      </c>
      <c r="BG998">
        <v>362</v>
      </c>
      <c r="BH998">
        <v>483</v>
      </c>
      <c r="BI998">
        <v>384</v>
      </c>
      <c r="BJ998">
        <v>275</v>
      </c>
      <c r="BK998">
        <v>221</v>
      </c>
      <c r="BL998">
        <v>218</v>
      </c>
      <c r="BM998">
        <v>185</v>
      </c>
    </row>
    <row r="999" spans="1:65">
      <c r="A999" s="95">
        <v>45688</v>
      </c>
      <c r="B999" s="63">
        <f t="shared" si="18"/>
        <v>9362</v>
      </c>
      <c r="AY999">
        <v>1793</v>
      </c>
      <c r="AZ999">
        <v>2247</v>
      </c>
      <c r="BA999">
        <v>1464</v>
      </c>
      <c r="BB999">
        <v>310</v>
      </c>
      <c r="BC999">
        <v>280</v>
      </c>
      <c r="BD999">
        <v>395</v>
      </c>
      <c r="BE999">
        <v>385</v>
      </c>
      <c r="BF999">
        <v>360</v>
      </c>
      <c r="BG999">
        <v>362</v>
      </c>
      <c r="BH999">
        <v>483</v>
      </c>
      <c r="BI999">
        <v>384</v>
      </c>
      <c r="BJ999">
        <v>275</v>
      </c>
      <c r="BK999">
        <v>221</v>
      </c>
      <c r="BL999">
        <v>218</v>
      </c>
      <c r="BM999">
        <v>185</v>
      </c>
    </row>
    <row r="1000" spans="1:65">
      <c r="A1000" s="95">
        <v>45691</v>
      </c>
      <c r="B1000" s="63">
        <f t="shared" si="18"/>
        <v>7670</v>
      </c>
      <c r="AZ1000">
        <v>2247</v>
      </c>
      <c r="BA1000">
        <v>1485</v>
      </c>
      <c r="BB1000">
        <v>310</v>
      </c>
      <c r="BC1000">
        <v>240</v>
      </c>
      <c r="BD1000">
        <v>395</v>
      </c>
      <c r="BE1000">
        <v>385</v>
      </c>
      <c r="BF1000">
        <v>360</v>
      </c>
      <c r="BG1000">
        <v>362</v>
      </c>
      <c r="BH1000">
        <v>503</v>
      </c>
      <c r="BI1000">
        <v>404</v>
      </c>
      <c r="BJ1000">
        <v>295</v>
      </c>
      <c r="BK1000">
        <v>241</v>
      </c>
      <c r="BL1000">
        <v>238</v>
      </c>
      <c r="BM1000">
        <v>205</v>
      </c>
    </row>
    <row r="1001" spans="1:65">
      <c r="A1001" s="95">
        <v>45692</v>
      </c>
      <c r="B1001" s="63">
        <f t="shared" si="18"/>
        <v>7685</v>
      </c>
      <c r="AZ1001">
        <v>2262</v>
      </c>
      <c r="BA1001">
        <v>1485</v>
      </c>
      <c r="BB1001">
        <v>310</v>
      </c>
      <c r="BC1001">
        <v>240</v>
      </c>
      <c r="BD1001">
        <v>395</v>
      </c>
      <c r="BE1001">
        <v>385</v>
      </c>
      <c r="BF1001">
        <v>360</v>
      </c>
      <c r="BG1001">
        <v>362</v>
      </c>
      <c r="BH1001">
        <v>503</v>
      </c>
      <c r="BI1001">
        <v>404</v>
      </c>
      <c r="BJ1001">
        <v>295</v>
      </c>
      <c r="BK1001">
        <v>241</v>
      </c>
      <c r="BL1001">
        <v>238</v>
      </c>
      <c r="BM1001">
        <v>205</v>
      </c>
    </row>
    <row r="1002" spans="1:65">
      <c r="A1002" s="95">
        <v>45693</v>
      </c>
      <c r="B1002" s="63">
        <f t="shared" si="18"/>
        <v>7644</v>
      </c>
      <c r="AZ1002">
        <v>2262</v>
      </c>
      <c r="BA1002">
        <v>1485</v>
      </c>
      <c r="BB1002">
        <v>310</v>
      </c>
      <c r="BC1002">
        <v>240</v>
      </c>
      <c r="BD1002">
        <v>395</v>
      </c>
      <c r="BE1002">
        <v>365</v>
      </c>
      <c r="BF1002">
        <v>340</v>
      </c>
      <c r="BG1002">
        <v>361</v>
      </c>
      <c r="BH1002">
        <v>503</v>
      </c>
      <c r="BI1002">
        <v>404</v>
      </c>
      <c r="BJ1002">
        <v>295</v>
      </c>
      <c r="BK1002">
        <v>241</v>
      </c>
      <c r="BL1002">
        <v>238</v>
      </c>
      <c r="BM1002">
        <v>205</v>
      </c>
    </row>
    <row r="1003" spans="1:65">
      <c r="A1003" s="95">
        <v>45694</v>
      </c>
      <c r="B1003" s="63">
        <f t="shared" si="18"/>
        <v>7686</v>
      </c>
      <c r="AZ1003">
        <v>2262</v>
      </c>
      <c r="BA1003">
        <v>1485</v>
      </c>
      <c r="BB1003">
        <v>310</v>
      </c>
      <c r="BC1003">
        <v>220</v>
      </c>
      <c r="BD1003">
        <v>395</v>
      </c>
      <c r="BE1003">
        <v>365</v>
      </c>
      <c r="BF1003">
        <v>340</v>
      </c>
      <c r="BG1003">
        <v>363</v>
      </c>
      <c r="BH1003">
        <v>523</v>
      </c>
      <c r="BI1003">
        <v>424</v>
      </c>
      <c r="BJ1003">
        <v>315</v>
      </c>
      <c r="BK1003">
        <v>241</v>
      </c>
      <c r="BL1003">
        <v>238</v>
      </c>
      <c r="BM1003">
        <v>205</v>
      </c>
    </row>
    <row r="1004" spans="1:65">
      <c r="A1004" s="95">
        <v>45695</v>
      </c>
      <c r="B1004" s="63">
        <f t="shared" si="18"/>
        <v>7834</v>
      </c>
      <c r="AZ1004">
        <v>2257</v>
      </c>
      <c r="BA1004">
        <v>1513</v>
      </c>
      <c r="BB1004">
        <v>310</v>
      </c>
      <c r="BC1004">
        <v>220</v>
      </c>
      <c r="BD1004">
        <v>395</v>
      </c>
      <c r="BE1004">
        <v>365</v>
      </c>
      <c r="BF1004">
        <v>340</v>
      </c>
      <c r="BG1004">
        <v>388</v>
      </c>
      <c r="BH1004">
        <v>543</v>
      </c>
      <c r="BI1004">
        <v>434</v>
      </c>
      <c r="BJ1004">
        <v>355</v>
      </c>
      <c r="BK1004">
        <v>251</v>
      </c>
      <c r="BL1004">
        <v>248</v>
      </c>
      <c r="BM1004">
        <v>215</v>
      </c>
    </row>
    <row r="1005" spans="1:65">
      <c r="A1005" s="95">
        <v>45698</v>
      </c>
      <c r="B1005" s="63">
        <f t="shared" si="18"/>
        <v>8030</v>
      </c>
      <c r="AZ1005">
        <v>2248</v>
      </c>
      <c r="BA1005">
        <v>1468</v>
      </c>
      <c r="BB1005">
        <v>310</v>
      </c>
      <c r="BC1005">
        <v>470</v>
      </c>
      <c r="BD1005">
        <v>395</v>
      </c>
      <c r="BE1005">
        <v>365</v>
      </c>
      <c r="BF1005">
        <v>340</v>
      </c>
      <c r="BG1005">
        <v>388</v>
      </c>
      <c r="BH1005">
        <v>543</v>
      </c>
      <c r="BI1005">
        <v>434</v>
      </c>
      <c r="BJ1005">
        <v>355</v>
      </c>
      <c r="BK1005">
        <v>251</v>
      </c>
      <c r="BL1005">
        <v>248</v>
      </c>
      <c r="BM1005">
        <v>215</v>
      </c>
    </row>
    <row r="1006" spans="1:65">
      <c r="A1006" s="95">
        <v>45699</v>
      </c>
      <c r="B1006" s="63">
        <f t="shared" si="18"/>
        <v>8038</v>
      </c>
      <c r="AZ1006">
        <v>2246</v>
      </c>
      <c r="BA1006">
        <v>1478</v>
      </c>
      <c r="BB1006">
        <v>310</v>
      </c>
      <c r="BC1006">
        <v>470</v>
      </c>
      <c r="BD1006">
        <v>395</v>
      </c>
      <c r="BE1006">
        <v>365</v>
      </c>
      <c r="BF1006">
        <v>340</v>
      </c>
      <c r="BG1006">
        <v>388</v>
      </c>
      <c r="BH1006">
        <v>543</v>
      </c>
      <c r="BI1006">
        <v>434</v>
      </c>
      <c r="BJ1006">
        <v>355</v>
      </c>
      <c r="BK1006">
        <v>251</v>
      </c>
      <c r="BL1006">
        <v>248</v>
      </c>
      <c r="BM1006">
        <v>215</v>
      </c>
    </row>
    <row r="1007" spans="1:65">
      <c r="A1007" s="95">
        <v>45700</v>
      </c>
      <c r="B1007" s="63">
        <f t="shared" si="18"/>
        <v>8051</v>
      </c>
      <c r="AZ1007">
        <v>2267</v>
      </c>
      <c r="BA1007">
        <v>1484</v>
      </c>
      <c r="BB1007">
        <v>311</v>
      </c>
      <c r="BC1007">
        <v>425</v>
      </c>
      <c r="BD1007">
        <v>395</v>
      </c>
      <c r="BE1007">
        <v>365</v>
      </c>
      <c r="BF1007">
        <v>370</v>
      </c>
      <c r="BG1007">
        <v>388</v>
      </c>
      <c r="BH1007">
        <v>543</v>
      </c>
      <c r="BI1007">
        <v>434</v>
      </c>
      <c r="BJ1007">
        <v>355</v>
      </c>
      <c r="BK1007">
        <v>251</v>
      </c>
      <c r="BL1007">
        <v>248</v>
      </c>
      <c r="BM1007">
        <v>215</v>
      </c>
    </row>
    <row r="1008" spans="1:65">
      <c r="A1008" s="95">
        <v>45701</v>
      </c>
      <c r="B1008" s="63">
        <f t="shared" si="18"/>
        <v>8036</v>
      </c>
      <c r="AZ1008">
        <v>2267</v>
      </c>
      <c r="BA1008">
        <v>1484</v>
      </c>
      <c r="BB1008">
        <v>311</v>
      </c>
      <c r="BC1008">
        <v>360</v>
      </c>
      <c r="BD1008">
        <v>395</v>
      </c>
      <c r="BE1008">
        <v>365</v>
      </c>
      <c r="BF1008">
        <v>420</v>
      </c>
      <c r="BG1008">
        <v>388</v>
      </c>
      <c r="BH1008">
        <v>543</v>
      </c>
      <c r="BI1008">
        <v>434</v>
      </c>
      <c r="BJ1008">
        <v>355</v>
      </c>
      <c r="BK1008">
        <v>251</v>
      </c>
      <c r="BL1008">
        <v>248</v>
      </c>
      <c r="BM1008">
        <v>215</v>
      </c>
    </row>
    <row r="1009" spans="1:66">
      <c r="A1009" s="95">
        <v>45702</v>
      </c>
      <c r="B1009" s="63">
        <f t="shared" si="18"/>
        <v>8036</v>
      </c>
      <c r="AZ1009">
        <v>2267</v>
      </c>
      <c r="BA1009">
        <v>1484</v>
      </c>
      <c r="BB1009">
        <v>311</v>
      </c>
      <c r="BC1009">
        <v>360</v>
      </c>
      <c r="BD1009">
        <v>395</v>
      </c>
      <c r="BE1009">
        <v>365</v>
      </c>
      <c r="BF1009">
        <v>420</v>
      </c>
      <c r="BG1009">
        <v>388</v>
      </c>
      <c r="BH1009">
        <v>543</v>
      </c>
      <c r="BI1009">
        <v>434</v>
      </c>
      <c r="BJ1009">
        <v>355</v>
      </c>
      <c r="BK1009">
        <v>251</v>
      </c>
      <c r="BL1009">
        <v>248</v>
      </c>
      <c r="BM1009">
        <v>215</v>
      </c>
    </row>
    <row r="1010" spans="1:66">
      <c r="A1010" s="95">
        <v>45705</v>
      </c>
      <c r="B1010" s="63">
        <f t="shared" si="18"/>
        <v>8196</v>
      </c>
      <c r="AZ1010">
        <v>2267</v>
      </c>
      <c r="BA1010">
        <v>1484</v>
      </c>
      <c r="BB1010">
        <v>311</v>
      </c>
      <c r="BC1010">
        <v>360</v>
      </c>
      <c r="BD1010">
        <v>395</v>
      </c>
      <c r="BE1010">
        <v>365</v>
      </c>
      <c r="BF1010">
        <v>420</v>
      </c>
      <c r="BG1010">
        <v>418</v>
      </c>
      <c r="BH1010">
        <v>578</v>
      </c>
      <c r="BI1010">
        <v>459</v>
      </c>
      <c r="BJ1010">
        <v>380</v>
      </c>
      <c r="BK1010">
        <v>266</v>
      </c>
      <c r="BL1010">
        <v>263</v>
      </c>
      <c r="BM1010">
        <v>230</v>
      </c>
    </row>
    <row r="1011" spans="1:66">
      <c r="A1011" s="95">
        <v>45706</v>
      </c>
      <c r="B1011" s="63">
        <f t="shared" si="18"/>
        <v>8253</v>
      </c>
      <c r="AZ1011">
        <v>2267</v>
      </c>
      <c r="BA1011">
        <v>1484</v>
      </c>
      <c r="BB1011">
        <v>311</v>
      </c>
      <c r="BC1011">
        <v>410</v>
      </c>
      <c r="BD1011">
        <v>395</v>
      </c>
      <c r="BE1011">
        <v>365</v>
      </c>
      <c r="BF1011">
        <v>420</v>
      </c>
      <c r="BG1011">
        <v>418</v>
      </c>
      <c r="BH1011">
        <v>585</v>
      </c>
      <c r="BI1011">
        <v>459</v>
      </c>
      <c r="BJ1011">
        <v>380</v>
      </c>
      <c r="BK1011">
        <v>266</v>
      </c>
      <c r="BL1011">
        <v>263</v>
      </c>
      <c r="BM1011">
        <v>230</v>
      </c>
    </row>
    <row r="1012" spans="1:66">
      <c r="A1012" s="95">
        <v>45707</v>
      </c>
      <c r="B1012" s="63">
        <f t="shared" si="18"/>
        <v>8253</v>
      </c>
      <c r="AZ1012">
        <v>2267</v>
      </c>
      <c r="BA1012">
        <v>1484</v>
      </c>
      <c r="BB1012">
        <v>311</v>
      </c>
      <c r="BC1012">
        <v>410</v>
      </c>
      <c r="BD1012">
        <v>395</v>
      </c>
      <c r="BE1012">
        <v>365</v>
      </c>
      <c r="BF1012">
        <v>420</v>
      </c>
      <c r="BG1012">
        <v>418</v>
      </c>
      <c r="BH1012">
        <v>585</v>
      </c>
      <c r="BI1012">
        <v>459</v>
      </c>
      <c r="BJ1012">
        <v>380</v>
      </c>
      <c r="BK1012">
        <v>266</v>
      </c>
      <c r="BL1012">
        <v>263</v>
      </c>
      <c r="BM1012">
        <v>230</v>
      </c>
    </row>
    <row r="1013" spans="1:66">
      <c r="A1013" s="95">
        <v>45708</v>
      </c>
      <c r="B1013" s="63">
        <f t="shared" si="18"/>
        <v>8253</v>
      </c>
      <c r="AZ1013">
        <v>2267</v>
      </c>
      <c r="BA1013">
        <v>1484</v>
      </c>
      <c r="BB1013">
        <v>311</v>
      </c>
      <c r="BC1013">
        <v>410</v>
      </c>
      <c r="BD1013">
        <v>395</v>
      </c>
      <c r="BE1013">
        <v>365</v>
      </c>
      <c r="BF1013">
        <v>420</v>
      </c>
      <c r="BG1013">
        <v>418</v>
      </c>
      <c r="BH1013">
        <v>585</v>
      </c>
      <c r="BI1013">
        <v>459</v>
      </c>
      <c r="BJ1013">
        <v>380</v>
      </c>
      <c r="BK1013">
        <v>266</v>
      </c>
      <c r="BL1013">
        <v>263</v>
      </c>
      <c r="BM1013">
        <v>230</v>
      </c>
    </row>
    <row r="1014" spans="1:66">
      <c r="A1014" s="95">
        <v>45709</v>
      </c>
      <c r="B1014" s="63">
        <f t="shared" si="18"/>
        <v>8336</v>
      </c>
      <c r="AZ1014">
        <v>2267</v>
      </c>
      <c r="BA1014">
        <v>1574</v>
      </c>
      <c r="BB1014">
        <v>319</v>
      </c>
      <c r="BC1014">
        <v>410</v>
      </c>
      <c r="BD1014">
        <v>395</v>
      </c>
      <c r="BE1014">
        <v>365</v>
      </c>
      <c r="BF1014">
        <v>420</v>
      </c>
      <c r="BG1014">
        <v>418</v>
      </c>
      <c r="BH1014">
        <v>590</v>
      </c>
      <c r="BI1014">
        <v>454</v>
      </c>
      <c r="BJ1014">
        <v>380</v>
      </c>
      <c r="BK1014">
        <v>261</v>
      </c>
      <c r="BL1014">
        <v>258</v>
      </c>
      <c r="BM1014">
        <v>225</v>
      </c>
    </row>
    <row r="1015" spans="1:66">
      <c r="A1015" s="95">
        <v>45712</v>
      </c>
      <c r="B1015" s="63">
        <f t="shared" ref="B1015:B1078" si="19">SUM(Z1015:BM1015)</f>
        <v>8446</v>
      </c>
      <c r="AZ1015">
        <v>2267</v>
      </c>
      <c r="BA1015">
        <v>1574</v>
      </c>
      <c r="BB1015">
        <v>319</v>
      </c>
      <c r="BC1015">
        <v>410</v>
      </c>
      <c r="BD1015">
        <v>395</v>
      </c>
      <c r="BE1015">
        <v>365</v>
      </c>
      <c r="BF1015">
        <v>420</v>
      </c>
      <c r="BG1015">
        <v>418</v>
      </c>
      <c r="BH1015">
        <v>630</v>
      </c>
      <c r="BI1015">
        <v>479</v>
      </c>
      <c r="BJ1015">
        <v>410</v>
      </c>
      <c r="BK1015">
        <v>266</v>
      </c>
      <c r="BL1015">
        <v>263</v>
      </c>
      <c r="BM1015">
        <v>230</v>
      </c>
    </row>
    <row r="1016" spans="1:66">
      <c r="A1016" s="95">
        <v>45713</v>
      </c>
      <c r="B1016" s="63">
        <f t="shared" si="19"/>
        <v>8446</v>
      </c>
      <c r="AZ1016">
        <v>2267</v>
      </c>
      <c r="BA1016">
        <v>1574</v>
      </c>
      <c r="BB1016">
        <v>319</v>
      </c>
      <c r="BC1016">
        <v>410</v>
      </c>
      <c r="BD1016">
        <v>395</v>
      </c>
      <c r="BE1016">
        <v>365</v>
      </c>
      <c r="BF1016">
        <v>420</v>
      </c>
      <c r="BG1016">
        <v>418</v>
      </c>
      <c r="BH1016">
        <v>630</v>
      </c>
      <c r="BI1016">
        <v>479</v>
      </c>
      <c r="BJ1016">
        <v>410</v>
      </c>
      <c r="BK1016">
        <v>266</v>
      </c>
      <c r="BL1016">
        <v>263</v>
      </c>
      <c r="BM1016">
        <v>230</v>
      </c>
    </row>
    <row r="1017" spans="1:66">
      <c r="A1017" s="95">
        <v>45714</v>
      </c>
      <c r="B1017" s="63">
        <f t="shared" si="19"/>
        <v>8398</v>
      </c>
      <c r="AZ1017">
        <v>2267</v>
      </c>
      <c r="BA1017">
        <v>1574</v>
      </c>
      <c r="BB1017">
        <v>319</v>
      </c>
      <c r="BC1017">
        <v>439</v>
      </c>
      <c r="BD1017">
        <v>394</v>
      </c>
      <c r="BE1017">
        <v>364</v>
      </c>
      <c r="BF1017">
        <v>420</v>
      </c>
      <c r="BG1017">
        <v>418</v>
      </c>
      <c r="BH1017">
        <v>630</v>
      </c>
      <c r="BI1017">
        <v>464</v>
      </c>
      <c r="BJ1017">
        <v>395</v>
      </c>
      <c r="BK1017">
        <v>251</v>
      </c>
      <c r="BL1017">
        <v>248</v>
      </c>
      <c r="BM1017">
        <v>215</v>
      </c>
    </row>
    <row r="1018" spans="1:66">
      <c r="A1018" s="95">
        <v>45715</v>
      </c>
      <c r="B1018" s="63">
        <f t="shared" si="19"/>
        <v>8377</v>
      </c>
      <c r="AZ1018">
        <v>2267</v>
      </c>
      <c r="BA1018">
        <v>1574</v>
      </c>
      <c r="BB1018">
        <v>319</v>
      </c>
      <c r="BC1018">
        <v>439</v>
      </c>
      <c r="BD1018">
        <v>374</v>
      </c>
      <c r="BE1018">
        <v>344</v>
      </c>
      <c r="BF1018">
        <v>420</v>
      </c>
      <c r="BG1018">
        <v>418</v>
      </c>
      <c r="BH1018">
        <v>630</v>
      </c>
      <c r="BI1018">
        <v>466</v>
      </c>
      <c r="BJ1018">
        <v>397</v>
      </c>
      <c r="BK1018">
        <v>256</v>
      </c>
      <c r="BL1018">
        <v>253</v>
      </c>
      <c r="BM1018">
        <v>220</v>
      </c>
    </row>
    <row r="1019" spans="1:66">
      <c r="A1019" s="95">
        <v>45716</v>
      </c>
      <c r="B1019" s="63">
        <f t="shared" si="19"/>
        <v>8377</v>
      </c>
      <c r="AZ1019" s="176">
        <v>2267</v>
      </c>
      <c r="BA1019" s="176">
        <v>1574</v>
      </c>
      <c r="BB1019" s="176">
        <v>319</v>
      </c>
      <c r="BC1019" s="176">
        <v>439</v>
      </c>
      <c r="BD1019" s="176">
        <v>374</v>
      </c>
      <c r="BE1019" s="176">
        <v>344</v>
      </c>
      <c r="BF1019" s="176">
        <v>420</v>
      </c>
      <c r="BG1019" s="176">
        <v>418</v>
      </c>
      <c r="BH1019" s="176">
        <v>630</v>
      </c>
      <c r="BI1019" s="176">
        <v>466</v>
      </c>
      <c r="BJ1019" s="176">
        <v>397</v>
      </c>
      <c r="BK1019" s="176">
        <v>256</v>
      </c>
      <c r="BL1019" s="176">
        <v>253</v>
      </c>
      <c r="BM1019" s="176">
        <v>220</v>
      </c>
    </row>
    <row r="1020" spans="1:66">
      <c r="A1020" s="103">
        <v>45719</v>
      </c>
      <c r="AZ1020" s="189">
        <v>2267</v>
      </c>
      <c r="BA1020" s="189">
        <v>1574</v>
      </c>
      <c r="BB1020" s="189">
        <v>319</v>
      </c>
      <c r="BC1020" s="189">
        <v>439</v>
      </c>
      <c r="BD1020" s="189">
        <v>374</v>
      </c>
      <c r="BE1020" s="189">
        <v>344</v>
      </c>
      <c r="BF1020" s="189">
        <v>420</v>
      </c>
      <c r="BG1020" s="189">
        <v>418</v>
      </c>
      <c r="BH1020" s="189">
        <v>630</v>
      </c>
      <c r="BI1020" s="189">
        <v>466</v>
      </c>
      <c r="BJ1020" s="189">
        <v>397</v>
      </c>
      <c r="BK1020" s="189">
        <v>256</v>
      </c>
      <c r="BL1020" s="189">
        <v>253</v>
      </c>
      <c r="BM1020" s="189">
        <v>220</v>
      </c>
    </row>
    <row r="1021" spans="1:66">
      <c r="A1021" s="103">
        <v>45720</v>
      </c>
      <c r="AZ1021" s="189">
        <v>2267</v>
      </c>
      <c r="BA1021" s="189">
        <v>1574</v>
      </c>
      <c r="BB1021" s="189">
        <v>319</v>
      </c>
      <c r="BC1021" s="189">
        <v>439</v>
      </c>
      <c r="BD1021" s="189">
        <v>374</v>
      </c>
      <c r="BE1021" s="189">
        <v>344</v>
      </c>
      <c r="BF1021" s="189">
        <v>420</v>
      </c>
      <c r="BG1021" s="189">
        <v>418</v>
      </c>
      <c r="BH1021" s="189">
        <v>630</v>
      </c>
      <c r="BI1021" s="189">
        <v>466</v>
      </c>
      <c r="BJ1021" s="189">
        <v>397</v>
      </c>
      <c r="BK1021" s="189">
        <v>256</v>
      </c>
      <c r="BL1021" s="189">
        <v>253</v>
      </c>
      <c r="BM1021" s="189">
        <v>220</v>
      </c>
    </row>
    <row r="1022" spans="1:66">
      <c r="A1022" s="95">
        <v>45721</v>
      </c>
      <c r="B1022" s="63">
        <f t="shared" si="19"/>
        <v>6131</v>
      </c>
      <c r="BA1022">
        <v>1595</v>
      </c>
      <c r="BB1022">
        <v>319</v>
      </c>
      <c r="BC1022">
        <v>439</v>
      </c>
      <c r="BD1022">
        <v>374</v>
      </c>
      <c r="BE1022">
        <v>344</v>
      </c>
      <c r="BF1022">
        <v>420</v>
      </c>
      <c r="BG1022">
        <v>418</v>
      </c>
      <c r="BH1022">
        <v>630</v>
      </c>
      <c r="BI1022">
        <v>466</v>
      </c>
      <c r="BJ1022">
        <v>397</v>
      </c>
      <c r="BK1022">
        <v>256</v>
      </c>
      <c r="BL1022">
        <v>253</v>
      </c>
      <c r="BM1022">
        <v>220</v>
      </c>
    </row>
    <row r="1023" spans="1:66">
      <c r="A1023" s="95">
        <v>45722</v>
      </c>
      <c r="B1023" s="63">
        <f t="shared" si="19"/>
        <v>6131</v>
      </c>
      <c r="BA1023" s="104">
        <v>1595</v>
      </c>
      <c r="BB1023" s="104">
        <v>319</v>
      </c>
      <c r="BC1023" s="104">
        <v>439</v>
      </c>
      <c r="BD1023" s="104">
        <v>374</v>
      </c>
      <c r="BE1023" s="104">
        <v>344</v>
      </c>
      <c r="BF1023" s="104">
        <v>420</v>
      </c>
      <c r="BG1023" s="104">
        <v>418</v>
      </c>
      <c r="BH1023" s="104">
        <v>630</v>
      </c>
      <c r="BI1023" s="104">
        <v>466</v>
      </c>
      <c r="BJ1023" s="104">
        <v>397</v>
      </c>
      <c r="BK1023" s="104">
        <v>256</v>
      </c>
      <c r="BL1023" s="104">
        <v>253</v>
      </c>
      <c r="BM1023" s="104">
        <v>220</v>
      </c>
      <c r="BN1023" s="104" t="s">
        <v>4318</v>
      </c>
    </row>
    <row r="1024" spans="1:66">
      <c r="A1024" s="95">
        <v>45723</v>
      </c>
      <c r="B1024" s="63">
        <f t="shared" si="19"/>
        <v>6131</v>
      </c>
      <c r="BA1024" s="104">
        <v>1595</v>
      </c>
      <c r="BB1024" s="104">
        <v>319</v>
      </c>
      <c r="BC1024" s="104">
        <v>439</v>
      </c>
      <c r="BD1024" s="104">
        <v>374</v>
      </c>
      <c r="BE1024" s="104">
        <v>344</v>
      </c>
      <c r="BF1024" s="104">
        <v>420</v>
      </c>
      <c r="BG1024" s="104">
        <v>418</v>
      </c>
      <c r="BH1024" s="104">
        <v>630</v>
      </c>
      <c r="BI1024" s="104">
        <v>466</v>
      </c>
      <c r="BJ1024" s="104">
        <v>397</v>
      </c>
      <c r="BK1024" s="104">
        <v>256</v>
      </c>
      <c r="BL1024" s="104">
        <v>253</v>
      </c>
      <c r="BM1024" s="104">
        <v>220</v>
      </c>
    </row>
    <row r="1025" spans="1:65">
      <c r="A1025" s="95">
        <v>45726</v>
      </c>
      <c r="B1025" s="63">
        <f t="shared" si="19"/>
        <v>6121</v>
      </c>
      <c r="BA1025">
        <v>1595</v>
      </c>
      <c r="BB1025">
        <v>289</v>
      </c>
      <c r="BC1025">
        <v>459</v>
      </c>
      <c r="BD1025">
        <v>374</v>
      </c>
      <c r="BE1025">
        <v>344</v>
      </c>
      <c r="BF1025">
        <v>420</v>
      </c>
      <c r="BG1025">
        <v>418</v>
      </c>
      <c r="BH1025">
        <v>630</v>
      </c>
      <c r="BI1025">
        <v>466</v>
      </c>
      <c r="BJ1025">
        <v>397</v>
      </c>
      <c r="BK1025">
        <v>256</v>
      </c>
      <c r="BL1025">
        <v>253</v>
      </c>
      <c r="BM1025">
        <v>220</v>
      </c>
    </row>
    <row r="1026" spans="1:65">
      <c r="A1026" s="95">
        <v>45727</v>
      </c>
      <c r="B1026" s="63">
        <f t="shared" si="19"/>
        <v>5881</v>
      </c>
      <c r="BA1026">
        <v>1565</v>
      </c>
      <c r="BB1026">
        <v>289</v>
      </c>
      <c r="BC1026">
        <v>449</v>
      </c>
      <c r="BD1026">
        <v>304</v>
      </c>
      <c r="BE1026">
        <v>294</v>
      </c>
      <c r="BF1026">
        <v>340</v>
      </c>
      <c r="BG1026">
        <v>418</v>
      </c>
      <c r="BH1026">
        <v>630</v>
      </c>
      <c r="BI1026">
        <v>466</v>
      </c>
      <c r="BJ1026">
        <v>397</v>
      </c>
      <c r="BK1026">
        <v>256</v>
      </c>
      <c r="BL1026">
        <v>253</v>
      </c>
      <c r="BM1026">
        <v>220</v>
      </c>
    </row>
    <row r="1027" spans="1:65">
      <c r="A1027" s="95">
        <v>45728</v>
      </c>
      <c r="B1027" s="63">
        <f t="shared" si="19"/>
        <v>5911</v>
      </c>
      <c r="BA1027">
        <v>1565</v>
      </c>
      <c r="BB1027">
        <v>289</v>
      </c>
      <c r="BC1027">
        <v>469</v>
      </c>
      <c r="BD1027">
        <v>284</v>
      </c>
      <c r="BE1027">
        <v>274</v>
      </c>
      <c r="BF1027">
        <v>320</v>
      </c>
      <c r="BG1027">
        <v>398</v>
      </c>
      <c r="BH1027">
        <v>630</v>
      </c>
      <c r="BI1027">
        <v>486</v>
      </c>
      <c r="BJ1027">
        <v>417</v>
      </c>
      <c r="BK1027">
        <v>276</v>
      </c>
      <c r="BL1027">
        <v>273</v>
      </c>
      <c r="BM1027">
        <v>230</v>
      </c>
    </row>
    <row r="1028" spans="1:65">
      <c r="A1028" s="95">
        <v>45729</v>
      </c>
      <c r="B1028" s="63">
        <f t="shared" si="19"/>
        <v>5891</v>
      </c>
      <c r="BA1028">
        <v>1565</v>
      </c>
      <c r="BB1028">
        <v>289</v>
      </c>
      <c r="BC1028">
        <v>484</v>
      </c>
      <c r="BD1028">
        <v>284</v>
      </c>
      <c r="BE1028">
        <v>279</v>
      </c>
      <c r="BF1028">
        <v>325</v>
      </c>
      <c r="BG1028">
        <v>383</v>
      </c>
      <c r="BH1028">
        <v>615</v>
      </c>
      <c r="BI1028">
        <v>471</v>
      </c>
      <c r="BJ1028">
        <v>417</v>
      </c>
      <c r="BK1028">
        <v>276</v>
      </c>
      <c r="BL1028">
        <v>273</v>
      </c>
      <c r="BM1028">
        <v>230</v>
      </c>
    </row>
    <row r="1029" spans="1:65">
      <c r="A1029" s="95">
        <v>45730</v>
      </c>
      <c r="B1029" s="63">
        <f t="shared" si="19"/>
        <v>5893</v>
      </c>
      <c r="BA1029">
        <v>1567</v>
      </c>
      <c r="BB1029">
        <v>289</v>
      </c>
      <c r="BC1029">
        <v>484</v>
      </c>
      <c r="BD1029">
        <v>284</v>
      </c>
      <c r="BE1029">
        <v>279</v>
      </c>
      <c r="BF1029">
        <v>325</v>
      </c>
      <c r="BG1029">
        <v>383</v>
      </c>
      <c r="BH1029">
        <v>615</v>
      </c>
      <c r="BI1029">
        <v>471</v>
      </c>
      <c r="BJ1029">
        <v>417</v>
      </c>
      <c r="BK1029">
        <v>276</v>
      </c>
      <c r="BL1029">
        <v>273</v>
      </c>
      <c r="BM1029">
        <v>230</v>
      </c>
    </row>
    <row r="1030" spans="1:65">
      <c r="A1030" s="95">
        <v>45733</v>
      </c>
      <c r="B1030" s="63">
        <f t="shared" si="19"/>
        <v>5893</v>
      </c>
      <c r="BA1030">
        <v>1567</v>
      </c>
      <c r="BB1030">
        <v>289</v>
      </c>
      <c r="BC1030">
        <v>484</v>
      </c>
      <c r="BD1030">
        <v>284</v>
      </c>
      <c r="BE1030">
        <v>279</v>
      </c>
      <c r="BF1030">
        <v>325</v>
      </c>
      <c r="BG1030">
        <v>383</v>
      </c>
      <c r="BH1030">
        <v>615</v>
      </c>
      <c r="BI1030">
        <v>471</v>
      </c>
      <c r="BJ1030">
        <v>417</v>
      </c>
      <c r="BK1030">
        <v>276</v>
      </c>
      <c r="BL1030">
        <v>273</v>
      </c>
      <c r="BM1030">
        <v>230</v>
      </c>
    </row>
    <row r="1031" spans="1:65">
      <c r="A1031" s="95">
        <v>45734</v>
      </c>
      <c r="B1031" s="63">
        <f t="shared" si="19"/>
        <v>5883</v>
      </c>
      <c r="BA1031">
        <v>1567</v>
      </c>
      <c r="BB1031">
        <v>289</v>
      </c>
      <c r="BC1031">
        <v>484</v>
      </c>
      <c r="BD1031">
        <v>284</v>
      </c>
      <c r="BE1031">
        <v>279</v>
      </c>
      <c r="BF1031">
        <v>325</v>
      </c>
      <c r="BG1031">
        <v>383</v>
      </c>
      <c r="BH1031">
        <v>615</v>
      </c>
      <c r="BI1031">
        <v>471</v>
      </c>
      <c r="BJ1031">
        <v>417</v>
      </c>
      <c r="BK1031">
        <v>271</v>
      </c>
      <c r="BL1031">
        <v>268</v>
      </c>
      <c r="BM1031">
        <v>230</v>
      </c>
    </row>
    <row r="1032" spans="1:65">
      <c r="A1032" s="95">
        <v>45735</v>
      </c>
      <c r="B1032" s="63">
        <f t="shared" si="19"/>
        <v>5858</v>
      </c>
      <c r="BA1032">
        <v>1542</v>
      </c>
      <c r="BB1032">
        <v>289</v>
      </c>
      <c r="BC1032">
        <v>484</v>
      </c>
      <c r="BD1032">
        <v>284</v>
      </c>
      <c r="BE1032">
        <v>279</v>
      </c>
      <c r="BF1032">
        <v>325</v>
      </c>
      <c r="BG1032">
        <v>383</v>
      </c>
      <c r="BH1032">
        <v>615</v>
      </c>
      <c r="BI1032">
        <v>471</v>
      </c>
      <c r="BJ1032">
        <v>417</v>
      </c>
      <c r="BK1032">
        <v>271</v>
      </c>
      <c r="BL1032">
        <v>268</v>
      </c>
      <c r="BM1032">
        <v>230</v>
      </c>
    </row>
    <row r="1033" spans="1:65">
      <c r="A1033" s="95">
        <v>45736</v>
      </c>
      <c r="B1033" s="63">
        <f t="shared" si="19"/>
        <v>5899</v>
      </c>
      <c r="BA1033">
        <v>1545</v>
      </c>
      <c r="BB1033">
        <v>327</v>
      </c>
      <c r="BC1033">
        <v>484</v>
      </c>
      <c r="BD1033">
        <v>284</v>
      </c>
      <c r="BE1033">
        <v>279</v>
      </c>
      <c r="BF1033">
        <v>325</v>
      </c>
      <c r="BG1033">
        <v>383</v>
      </c>
      <c r="BH1033">
        <v>615</v>
      </c>
      <c r="BI1033">
        <v>471</v>
      </c>
      <c r="BJ1033">
        <v>417</v>
      </c>
      <c r="BK1033">
        <v>271</v>
      </c>
      <c r="BL1033">
        <v>268</v>
      </c>
      <c r="BM1033">
        <v>230</v>
      </c>
    </row>
    <row r="1034" spans="1:65">
      <c r="A1034" s="95">
        <v>45737</v>
      </c>
      <c r="B1034" s="63">
        <f t="shared" si="19"/>
        <v>5854</v>
      </c>
      <c r="BA1034">
        <v>1550</v>
      </c>
      <c r="BB1034">
        <v>277</v>
      </c>
      <c r="BC1034">
        <v>484</v>
      </c>
      <c r="BD1034">
        <v>284</v>
      </c>
      <c r="BE1034">
        <v>279</v>
      </c>
      <c r="BF1034">
        <v>325</v>
      </c>
      <c r="BG1034">
        <v>383</v>
      </c>
      <c r="BH1034">
        <v>615</v>
      </c>
      <c r="BI1034">
        <v>471</v>
      </c>
      <c r="BJ1034">
        <v>417</v>
      </c>
      <c r="BK1034">
        <v>271</v>
      </c>
      <c r="BL1034">
        <v>268</v>
      </c>
      <c r="BM1034">
        <v>230</v>
      </c>
    </row>
    <row r="1035" spans="1:65">
      <c r="A1035" s="95">
        <v>45740</v>
      </c>
      <c r="B1035" s="63">
        <f t="shared" si="19"/>
        <v>5835</v>
      </c>
      <c r="BA1035">
        <v>1550</v>
      </c>
      <c r="BB1035">
        <v>258</v>
      </c>
      <c r="BC1035">
        <v>484</v>
      </c>
      <c r="BD1035">
        <v>284</v>
      </c>
      <c r="BE1035">
        <v>279</v>
      </c>
      <c r="BF1035">
        <v>325</v>
      </c>
      <c r="BG1035">
        <v>383</v>
      </c>
      <c r="BH1035">
        <v>615</v>
      </c>
      <c r="BI1035">
        <v>471</v>
      </c>
      <c r="BJ1035">
        <v>417</v>
      </c>
      <c r="BK1035">
        <v>271</v>
      </c>
      <c r="BL1035">
        <v>268</v>
      </c>
      <c r="BM1035">
        <v>230</v>
      </c>
    </row>
    <row r="1036" spans="1:65">
      <c r="A1036" s="95">
        <v>45741</v>
      </c>
      <c r="B1036" s="63">
        <f t="shared" si="19"/>
        <v>5875</v>
      </c>
      <c r="BA1036">
        <v>1550</v>
      </c>
      <c r="BB1036">
        <v>298</v>
      </c>
      <c r="BC1036">
        <v>484</v>
      </c>
      <c r="BD1036">
        <v>284</v>
      </c>
      <c r="BE1036">
        <v>279</v>
      </c>
      <c r="BF1036">
        <v>325</v>
      </c>
      <c r="BG1036">
        <v>383</v>
      </c>
      <c r="BH1036">
        <v>615</v>
      </c>
      <c r="BI1036">
        <v>471</v>
      </c>
      <c r="BJ1036">
        <v>417</v>
      </c>
      <c r="BK1036">
        <v>271</v>
      </c>
      <c r="BL1036">
        <v>268</v>
      </c>
      <c r="BM1036">
        <v>230</v>
      </c>
    </row>
    <row r="1037" spans="1:65">
      <c r="A1037" s="95">
        <v>45742</v>
      </c>
      <c r="B1037" s="63">
        <f t="shared" si="19"/>
        <v>5788</v>
      </c>
      <c r="BA1037">
        <v>1532</v>
      </c>
      <c r="BB1037">
        <v>308</v>
      </c>
      <c r="BC1037">
        <v>484</v>
      </c>
      <c r="BD1037">
        <v>255</v>
      </c>
      <c r="BE1037">
        <v>229</v>
      </c>
      <c r="BF1037">
        <v>325</v>
      </c>
      <c r="BG1037">
        <v>383</v>
      </c>
      <c r="BH1037">
        <v>615</v>
      </c>
      <c r="BI1037">
        <v>471</v>
      </c>
      <c r="BJ1037">
        <v>417</v>
      </c>
      <c r="BK1037">
        <v>271</v>
      </c>
      <c r="BL1037">
        <v>268</v>
      </c>
      <c r="BM1037">
        <v>230</v>
      </c>
    </row>
    <row r="1038" spans="1:65">
      <c r="A1038" s="95">
        <v>45743</v>
      </c>
      <c r="B1038" s="63">
        <f t="shared" si="19"/>
        <v>5788</v>
      </c>
      <c r="BA1038">
        <v>1532</v>
      </c>
      <c r="BB1038">
        <v>308</v>
      </c>
      <c r="BC1038">
        <v>484</v>
      </c>
      <c r="BD1038">
        <v>255</v>
      </c>
      <c r="BE1038">
        <v>229</v>
      </c>
      <c r="BF1038">
        <v>325</v>
      </c>
      <c r="BG1038">
        <v>383</v>
      </c>
      <c r="BH1038">
        <v>615</v>
      </c>
      <c r="BI1038">
        <v>471</v>
      </c>
      <c r="BJ1038">
        <v>417</v>
      </c>
      <c r="BK1038">
        <v>271</v>
      </c>
      <c r="BL1038">
        <v>268</v>
      </c>
      <c r="BM1038">
        <v>230</v>
      </c>
    </row>
    <row r="1039" spans="1:65">
      <c r="A1039" s="95">
        <v>45744</v>
      </c>
      <c r="B1039" s="63">
        <f t="shared" si="19"/>
        <v>5946</v>
      </c>
      <c r="BA1039">
        <v>1532</v>
      </c>
      <c r="BB1039">
        <v>466</v>
      </c>
      <c r="BC1039">
        <v>484</v>
      </c>
      <c r="BD1039">
        <v>255</v>
      </c>
      <c r="BE1039">
        <v>229</v>
      </c>
      <c r="BF1039">
        <v>325</v>
      </c>
      <c r="BG1039">
        <v>383</v>
      </c>
      <c r="BH1039">
        <v>615</v>
      </c>
      <c r="BI1039">
        <v>471</v>
      </c>
      <c r="BJ1039">
        <v>417</v>
      </c>
      <c r="BK1039">
        <v>271</v>
      </c>
      <c r="BL1039">
        <v>268</v>
      </c>
      <c r="BM1039">
        <v>230</v>
      </c>
    </row>
    <row r="1040" spans="1:65">
      <c r="A1040" s="95">
        <v>45747</v>
      </c>
      <c r="B1040" s="63">
        <f t="shared" si="19"/>
        <v>5939</v>
      </c>
      <c r="BA1040">
        <v>1532</v>
      </c>
      <c r="BB1040">
        <v>459</v>
      </c>
      <c r="BC1040">
        <v>484</v>
      </c>
      <c r="BD1040">
        <v>255</v>
      </c>
      <c r="BE1040">
        <v>229</v>
      </c>
      <c r="BF1040">
        <v>325</v>
      </c>
      <c r="BG1040">
        <v>383</v>
      </c>
      <c r="BH1040">
        <v>615</v>
      </c>
      <c r="BI1040">
        <v>471</v>
      </c>
      <c r="BJ1040">
        <v>417</v>
      </c>
      <c r="BK1040">
        <v>271</v>
      </c>
      <c r="BL1040">
        <v>268</v>
      </c>
      <c r="BM1040">
        <v>230</v>
      </c>
    </row>
    <row r="1041" spans="1:65">
      <c r="A1041" s="95">
        <v>45748</v>
      </c>
      <c r="B1041" s="63">
        <f t="shared" si="19"/>
        <v>4441</v>
      </c>
      <c r="BB1041">
        <v>493</v>
      </c>
      <c r="BC1041">
        <v>484</v>
      </c>
      <c r="BD1041">
        <v>255</v>
      </c>
      <c r="BE1041">
        <v>229</v>
      </c>
      <c r="BF1041">
        <v>325</v>
      </c>
      <c r="BG1041">
        <v>383</v>
      </c>
      <c r="BH1041">
        <v>615</v>
      </c>
      <c r="BI1041">
        <v>471</v>
      </c>
      <c r="BJ1041">
        <v>417</v>
      </c>
      <c r="BK1041">
        <v>271</v>
      </c>
      <c r="BL1041">
        <v>268</v>
      </c>
      <c r="BM1041">
        <v>230</v>
      </c>
    </row>
    <row r="1042" spans="1:65">
      <c r="A1042" s="95">
        <v>45749</v>
      </c>
      <c r="B1042" s="63">
        <f t="shared" si="19"/>
        <v>4458</v>
      </c>
      <c r="BB1042">
        <v>510</v>
      </c>
      <c r="BC1042">
        <v>484</v>
      </c>
      <c r="BD1042">
        <v>255</v>
      </c>
      <c r="BE1042">
        <v>229</v>
      </c>
      <c r="BF1042">
        <v>325</v>
      </c>
      <c r="BG1042">
        <v>383</v>
      </c>
      <c r="BH1042">
        <v>615</v>
      </c>
      <c r="BI1042">
        <v>471</v>
      </c>
      <c r="BJ1042">
        <v>417</v>
      </c>
      <c r="BK1042">
        <v>271</v>
      </c>
      <c r="BL1042">
        <v>268</v>
      </c>
      <c r="BM1042">
        <v>230</v>
      </c>
    </row>
    <row r="1043" spans="1:65">
      <c r="A1043" s="95">
        <v>45750</v>
      </c>
      <c r="B1043" s="63">
        <f t="shared" si="19"/>
        <v>4460</v>
      </c>
      <c r="BB1043">
        <v>512</v>
      </c>
      <c r="BC1043">
        <v>484</v>
      </c>
      <c r="BD1043">
        <v>255</v>
      </c>
      <c r="BE1043">
        <v>229</v>
      </c>
      <c r="BF1043">
        <v>325</v>
      </c>
      <c r="BG1043">
        <v>383</v>
      </c>
      <c r="BH1043">
        <v>615</v>
      </c>
      <c r="BI1043">
        <v>471</v>
      </c>
      <c r="BJ1043">
        <v>417</v>
      </c>
      <c r="BK1043">
        <v>271</v>
      </c>
      <c r="BL1043">
        <v>268</v>
      </c>
      <c r="BM1043">
        <v>230</v>
      </c>
    </row>
    <row r="1044" spans="1:65">
      <c r="A1044" s="95">
        <v>45751</v>
      </c>
      <c r="B1044" s="63">
        <f t="shared" si="19"/>
        <v>4460</v>
      </c>
      <c r="BB1044">
        <v>512</v>
      </c>
      <c r="BC1044">
        <v>484</v>
      </c>
      <c r="BD1044">
        <v>255</v>
      </c>
      <c r="BE1044">
        <v>229</v>
      </c>
      <c r="BF1044">
        <v>325</v>
      </c>
      <c r="BG1044">
        <v>383</v>
      </c>
      <c r="BH1044">
        <v>615</v>
      </c>
      <c r="BI1044">
        <v>471</v>
      </c>
      <c r="BJ1044">
        <v>417</v>
      </c>
      <c r="BK1044">
        <v>271</v>
      </c>
      <c r="BL1044">
        <v>268</v>
      </c>
      <c r="BM1044">
        <v>230</v>
      </c>
    </row>
    <row r="1045" spans="1:65">
      <c r="A1045" s="95">
        <v>45754</v>
      </c>
      <c r="B1045" s="63">
        <f t="shared" si="19"/>
        <v>4730</v>
      </c>
      <c r="BB1045">
        <v>512</v>
      </c>
      <c r="BC1045">
        <v>509</v>
      </c>
      <c r="BD1045">
        <v>362</v>
      </c>
      <c r="BE1045">
        <v>332</v>
      </c>
      <c r="BF1045">
        <v>360</v>
      </c>
      <c r="BG1045">
        <v>383</v>
      </c>
      <c r="BH1045">
        <v>615</v>
      </c>
      <c r="BI1045">
        <v>471</v>
      </c>
      <c r="BJ1045">
        <v>417</v>
      </c>
      <c r="BK1045">
        <v>271</v>
      </c>
      <c r="BL1045">
        <v>268</v>
      </c>
      <c r="BM1045">
        <v>230</v>
      </c>
    </row>
    <row r="1046" spans="1:65">
      <c r="A1046" s="95">
        <v>45755</v>
      </c>
      <c r="B1046" s="63">
        <f t="shared" si="19"/>
        <v>4674</v>
      </c>
      <c r="BB1046">
        <v>456</v>
      </c>
      <c r="BC1046">
        <v>509</v>
      </c>
      <c r="BD1046">
        <v>362</v>
      </c>
      <c r="BE1046">
        <v>332</v>
      </c>
      <c r="BF1046">
        <v>360</v>
      </c>
      <c r="BG1046">
        <v>383</v>
      </c>
      <c r="BH1046">
        <v>615</v>
      </c>
      <c r="BI1046">
        <v>471</v>
      </c>
      <c r="BJ1046">
        <v>417</v>
      </c>
      <c r="BK1046">
        <v>271</v>
      </c>
      <c r="BL1046">
        <v>268</v>
      </c>
      <c r="BM1046">
        <v>230</v>
      </c>
    </row>
    <row r="1047" spans="1:65">
      <c r="A1047" s="95">
        <v>45756</v>
      </c>
      <c r="B1047" s="63">
        <f t="shared" si="19"/>
        <v>4658</v>
      </c>
      <c r="BB1047">
        <v>500</v>
      </c>
      <c r="BC1047">
        <v>509</v>
      </c>
      <c r="BD1047">
        <v>332</v>
      </c>
      <c r="BE1047">
        <v>302</v>
      </c>
      <c r="BF1047">
        <v>360</v>
      </c>
      <c r="BG1047">
        <v>383</v>
      </c>
      <c r="BH1047">
        <v>615</v>
      </c>
      <c r="BI1047">
        <v>471</v>
      </c>
      <c r="BJ1047">
        <v>417</v>
      </c>
      <c r="BK1047">
        <v>271</v>
      </c>
      <c r="BL1047">
        <v>268</v>
      </c>
      <c r="BM1047">
        <v>230</v>
      </c>
    </row>
    <row r="1048" spans="1:65">
      <c r="A1048" s="95">
        <v>45757</v>
      </c>
      <c r="B1048" s="63">
        <f t="shared" si="19"/>
        <v>4678</v>
      </c>
      <c r="BB1048">
        <v>520</v>
      </c>
      <c r="BC1048">
        <v>509</v>
      </c>
      <c r="BD1048">
        <v>332</v>
      </c>
      <c r="BE1048">
        <v>302</v>
      </c>
      <c r="BF1048">
        <v>360</v>
      </c>
      <c r="BG1048">
        <v>383</v>
      </c>
      <c r="BH1048">
        <v>615</v>
      </c>
      <c r="BI1048">
        <v>471</v>
      </c>
      <c r="BJ1048">
        <v>417</v>
      </c>
      <c r="BK1048">
        <v>271</v>
      </c>
      <c r="BL1048">
        <v>268</v>
      </c>
      <c r="BM1048">
        <v>230</v>
      </c>
    </row>
    <row r="1049" spans="1:65">
      <c r="A1049" s="95">
        <v>45758</v>
      </c>
      <c r="B1049" s="63">
        <f t="shared" si="19"/>
        <v>4676</v>
      </c>
      <c r="BB1049">
        <v>518</v>
      </c>
      <c r="BC1049">
        <v>509</v>
      </c>
      <c r="BD1049">
        <v>332</v>
      </c>
      <c r="BE1049">
        <v>302</v>
      </c>
      <c r="BF1049">
        <v>360</v>
      </c>
      <c r="BG1049">
        <v>383</v>
      </c>
      <c r="BH1049">
        <v>615</v>
      </c>
      <c r="BI1049">
        <v>471</v>
      </c>
      <c r="BJ1049">
        <v>417</v>
      </c>
      <c r="BK1049">
        <v>271</v>
      </c>
      <c r="BL1049">
        <v>268</v>
      </c>
      <c r="BM1049">
        <v>230</v>
      </c>
    </row>
    <row r="1050" spans="1:65">
      <c r="A1050" s="95">
        <v>45761</v>
      </c>
      <c r="B1050" s="63">
        <f t="shared" si="19"/>
        <v>4683</v>
      </c>
      <c r="BB1050">
        <v>517</v>
      </c>
      <c r="BC1050">
        <v>514</v>
      </c>
      <c r="BD1050">
        <v>332</v>
      </c>
      <c r="BE1050">
        <v>307</v>
      </c>
      <c r="BF1050">
        <v>365</v>
      </c>
      <c r="BG1050">
        <v>378</v>
      </c>
      <c r="BH1050">
        <v>613</v>
      </c>
      <c r="BI1050">
        <v>471</v>
      </c>
      <c r="BJ1050">
        <v>417</v>
      </c>
      <c r="BK1050">
        <v>271</v>
      </c>
      <c r="BL1050">
        <v>268</v>
      </c>
      <c r="BM1050">
        <v>230</v>
      </c>
    </row>
    <row r="1051" spans="1:65">
      <c r="A1051" s="95">
        <v>45762</v>
      </c>
      <c r="B1051" s="63">
        <f t="shared" si="19"/>
        <v>4916</v>
      </c>
      <c r="BB1051">
        <v>542</v>
      </c>
      <c r="BC1051">
        <v>554</v>
      </c>
      <c r="BD1051">
        <v>367</v>
      </c>
      <c r="BE1051">
        <v>347</v>
      </c>
      <c r="BF1051">
        <v>405</v>
      </c>
      <c r="BG1051">
        <v>386</v>
      </c>
      <c r="BH1051">
        <v>613</v>
      </c>
      <c r="BI1051">
        <v>486</v>
      </c>
      <c r="BJ1051">
        <v>432</v>
      </c>
      <c r="BK1051">
        <v>276</v>
      </c>
      <c r="BL1051">
        <v>273</v>
      </c>
      <c r="BM1051">
        <v>235</v>
      </c>
    </row>
    <row r="1052" spans="1:65">
      <c r="A1052" s="95">
        <v>45763</v>
      </c>
      <c r="B1052" s="63">
        <f t="shared" si="19"/>
        <v>4901</v>
      </c>
      <c r="BB1052">
        <v>542</v>
      </c>
      <c r="BC1052">
        <v>544</v>
      </c>
      <c r="BD1052">
        <v>357</v>
      </c>
      <c r="BE1052">
        <v>337</v>
      </c>
      <c r="BF1052">
        <v>395</v>
      </c>
      <c r="BG1052">
        <v>386</v>
      </c>
      <c r="BH1052">
        <v>623</v>
      </c>
      <c r="BI1052">
        <v>486</v>
      </c>
      <c r="BJ1052">
        <v>432</v>
      </c>
      <c r="BK1052">
        <v>281</v>
      </c>
      <c r="BL1052">
        <v>278</v>
      </c>
      <c r="BM1052">
        <v>240</v>
      </c>
    </row>
    <row r="1053" spans="1:65">
      <c r="A1053" s="95">
        <v>45764</v>
      </c>
      <c r="BB1053" s="189">
        <v>542</v>
      </c>
      <c r="BC1053" s="189">
        <v>544</v>
      </c>
      <c r="BD1053" s="189">
        <v>357</v>
      </c>
      <c r="BE1053" s="189">
        <v>337</v>
      </c>
      <c r="BF1053" s="189">
        <v>395</v>
      </c>
      <c r="BG1053" s="189">
        <v>386</v>
      </c>
      <c r="BH1053" s="189">
        <v>623</v>
      </c>
      <c r="BI1053" s="189">
        <v>486</v>
      </c>
      <c r="BJ1053" s="189">
        <v>432</v>
      </c>
      <c r="BK1053" s="189">
        <v>281</v>
      </c>
      <c r="BL1053" s="189">
        <v>278</v>
      </c>
      <c r="BM1053" s="189">
        <v>240</v>
      </c>
    </row>
    <row r="1054" spans="1:65">
      <c r="A1054" s="95">
        <v>45768</v>
      </c>
      <c r="B1054" s="63">
        <f t="shared" si="19"/>
        <v>5001</v>
      </c>
      <c r="BB1054">
        <v>627</v>
      </c>
      <c r="BC1054">
        <v>554</v>
      </c>
      <c r="BD1054">
        <v>367</v>
      </c>
      <c r="BE1054">
        <v>347</v>
      </c>
      <c r="BF1054">
        <v>405</v>
      </c>
      <c r="BG1054">
        <v>386</v>
      </c>
      <c r="BH1054">
        <v>613</v>
      </c>
      <c r="BI1054">
        <v>486</v>
      </c>
      <c r="BJ1054">
        <v>432</v>
      </c>
      <c r="BK1054">
        <v>276</v>
      </c>
      <c r="BL1054">
        <v>273</v>
      </c>
      <c r="BM1054">
        <v>235</v>
      </c>
    </row>
    <row r="1055" spans="1:65">
      <c r="A1055" s="95">
        <v>45769</v>
      </c>
      <c r="B1055" s="63">
        <f t="shared" si="19"/>
        <v>5009</v>
      </c>
      <c r="BB1055">
        <v>635</v>
      </c>
      <c r="BC1055">
        <v>554</v>
      </c>
      <c r="BD1055">
        <v>367</v>
      </c>
      <c r="BE1055">
        <v>347</v>
      </c>
      <c r="BF1055">
        <v>405</v>
      </c>
      <c r="BG1055">
        <v>386</v>
      </c>
      <c r="BH1055">
        <v>613</v>
      </c>
      <c r="BI1055">
        <v>486</v>
      </c>
      <c r="BJ1055">
        <v>432</v>
      </c>
      <c r="BK1055">
        <v>276</v>
      </c>
      <c r="BL1055">
        <v>273</v>
      </c>
      <c r="BM1055">
        <v>235</v>
      </c>
    </row>
    <row r="1056" spans="1:65">
      <c r="A1056" s="95">
        <v>45770</v>
      </c>
      <c r="B1056" s="63">
        <f t="shared" si="19"/>
        <v>5260</v>
      </c>
      <c r="BB1056">
        <v>759</v>
      </c>
      <c r="BC1056">
        <v>634</v>
      </c>
      <c r="BD1056">
        <v>387</v>
      </c>
      <c r="BE1056">
        <v>367</v>
      </c>
      <c r="BF1056">
        <v>425</v>
      </c>
      <c r="BG1056">
        <v>406</v>
      </c>
      <c r="BH1056">
        <v>625</v>
      </c>
      <c r="BI1056">
        <v>486</v>
      </c>
      <c r="BJ1056">
        <v>432</v>
      </c>
      <c r="BK1056">
        <v>261</v>
      </c>
      <c r="BL1056">
        <v>258</v>
      </c>
      <c r="BM1056">
        <v>220</v>
      </c>
    </row>
    <row r="1057" spans="1:65">
      <c r="A1057" s="95">
        <v>45771</v>
      </c>
      <c r="B1057" s="63">
        <f t="shared" si="19"/>
        <v>5738</v>
      </c>
      <c r="BB1057">
        <v>757</v>
      </c>
      <c r="BC1057">
        <v>654</v>
      </c>
      <c r="BD1057">
        <v>427</v>
      </c>
      <c r="BE1057">
        <v>407</v>
      </c>
      <c r="BF1057">
        <v>465</v>
      </c>
      <c r="BG1057">
        <v>426</v>
      </c>
      <c r="BH1057">
        <v>695</v>
      </c>
      <c r="BI1057">
        <v>536</v>
      </c>
      <c r="BJ1057">
        <v>532</v>
      </c>
      <c r="BK1057">
        <v>361</v>
      </c>
      <c r="BL1057">
        <v>258</v>
      </c>
      <c r="BM1057">
        <v>220</v>
      </c>
    </row>
    <row r="1058" spans="1:65">
      <c r="A1058" s="95">
        <v>45772</v>
      </c>
      <c r="B1058" s="63">
        <f t="shared" si="19"/>
        <v>5748</v>
      </c>
      <c r="BB1058">
        <v>767</v>
      </c>
      <c r="BC1058">
        <v>654</v>
      </c>
      <c r="BD1058">
        <v>427</v>
      </c>
      <c r="BE1058">
        <v>407</v>
      </c>
      <c r="BF1058">
        <v>465</v>
      </c>
      <c r="BG1058">
        <v>426</v>
      </c>
      <c r="BH1058">
        <v>695</v>
      </c>
      <c r="BI1058">
        <v>536</v>
      </c>
      <c r="BJ1058">
        <v>532</v>
      </c>
      <c r="BK1058">
        <v>361</v>
      </c>
      <c r="BL1058">
        <v>258</v>
      </c>
      <c r="BM1058">
        <v>220</v>
      </c>
    </row>
    <row r="1059" spans="1:65">
      <c r="A1059" s="95">
        <v>45775</v>
      </c>
      <c r="B1059" s="63">
        <f t="shared" si="19"/>
        <v>5756</v>
      </c>
      <c r="BB1059">
        <v>775</v>
      </c>
      <c r="BC1059">
        <v>654</v>
      </c>
      <c r="BD1059">
        <v>427</v>
      </c>
      <c r="BE1059">
        <v>407</v>
      </c>
      <c r="BF1059">
        <v>465</v>
      </c>
      <c r="BG1059">
        <v>426</v>
      </c>
      <c r="BH1059">
        <v>695</v>
      </c>
      <c r="BI1059">
        <v>536</v>
      </c>
      <c r="BJ1059">
        <v>532</v>
      </c>
      <c r="BK1059">
        <v>361</v>
      </c>
      <c r="BL1059">
        <v>258</v>
      </c>
      <c r="BM1059">
        <v>220</v>
      </c>
    </row>
    <row r="1060" spans="1:65">
      <c r="A1060" s="95">
        <v>45776</v>
      </c>
      <c r="B1060" s="63">
        <f t="shared" si="19"/>
        <v>0</v>
      </c>
    </row>
    <row r="1061" spans="1:65">
      <c r="A1061" s="95">
        <v>45777</v>
      </c>
      <c r="B1061" s="63">
        <f t="shared" si="19"/>
        <v>5825</v>
      </c>
      <c r="BB1061">
        <v>762</v>
      </c>
      <c r="BC1061">
        <v>706</v>
      </c>
      <c r="BD1061">
        <v>437</v>
      </c>
      <c r="BE1061">
        <v>417</v>
      </c>
      <c r="BF1061">
        <v>475</v>
      </c>
      <c r="BG1061">
        <v>426</v>
      </c>
      <c r="BH1061">
        <v>695</v>
      </c>
      <c r="BI1061">
        <v>536</v>
      </c>
      <c r="BJ1061">
        <v>532</v>
      </c>
      <c r="BK1061">
        <v>361</v>
      </c>
      <c r="BL1061">
        <v>258</v>
      </c>
      <c r="BM1061">
        <v>220</v>
      </c>
    </row>
    <row r="1062" spans="1:65">
      <c r="A1062" s="103">
        <v>45778</v>
      </c>
      <c r="B1062" s="63">
        <f t="shared" si="19"/>
        <v>5825</v>
      </c>
      <c r="BB1062" s="189">
        <v>762</v>
      </c>
      <c r="BC1062" s="189">
        <v>706</v>
      </c>
      <c r="BD1062" s="189">
        <v>437</v>
      </c>
      <c r="BE1062" s="189">
        <v>417</v>
      </c>
      <c r="BF1062" s="189">
        <v>475</v>
      </c>
      <c r="BG1062" s="189">
        <v>426</v>
      </c>
      <c r="BH1062" s="189">
        <v>695</v>
      </c>
      <c r="BI1062" s="189">
        <v>536</v>
      </c>
      <c r="BJ1062" s="189">
        <v>532</v>
      </c>
      <c r="BK1062" s="189">
        <v>361</v>
      </c>
      <c r="BL1062" s="189">
        <v>258</v>
      </c>
      <c r="BM1062" s="189">
        <v>220</v>
      </c>
    </row>
    <row r="1063" spans="1:65">
      <c r="A1063" s="95">
        <v>45779</v>
      </c>
      <c r="B1063" s="63">
        <f t="shared" si="19"/>
        <v>5183</v>
      </c>
      <c r="BC1063">
        <v>743</v>
      </c>
      <c r="BD1063">
        <v>437</v>
      </c>
      <c r="BE1063">
        <v>425</v>
      </c>
      <c r="BF1063">
        <v>475</v>
      </c>
      <c r="BG1063">
        <v>426</v>
      </c>
      <c r="BH1063">
        <v>695</v>
      </c>
      <c r="BI1063">
        <v>536</v>
      </c>
      <c r="BJ1063">
        <v>532</v>
      </c>
      <c r="BK1063">
        <v>386</v>
      </c>
      <c r="BL1063">
        <v>283</v>
      </c>
      <c r="BM1063">
        <v>245</v>
      </c>
    </row>
    <row r="1064" spans="1:65">
      <c r="A1064" s="103">
        <v>45782</v>
      </c>
      <c r="B1064" s="63">
        <f t="shared" si="19"/>
        <v>5189</v>
      </c>
      <c r="BC1064">
        <v>749</v>
      </c>
      <c r="BD1064">
        <v>437</v>
      </c>
      <c r="BE1064">
        <v>425</v>
      </c>
      <c r="BF1064">
        <v>475</v>
      </c>
      <c r="BG1064">
        <v>426</v>
      </c>
      <c r="BH1064">
        <v>695</v>
      </c>
      <c r="BI1064">
        <v>536</v>
      </c>
      <c r="BJ1064">
        <v>532</v>
      </c>
      <c r="BK1064">
        <v>386</v>
      </c>
      <c r="BL1064">
        <v>283</v>
      </c>
      <c r="BM1064">
        <v>245</v>
      </c>
    </row>
    <row r="1065" spans="1:65">
      <c r="A1065" s="95">
        <v>45783</v>
      </c>
      <c r="B1065" s="63">
        <f t="shared" si="19"/>
        <v>5189</v>
      </c>
      <c r="BC1065">
        <v>749</v>
      </c>
      <c r="BD1065">
        <v>437</v>
      </c>
      <c r="BE1065">
        <v>425</v>
      </c>
      <c r="BF1065">
        <v>475</v>
      </c>
      <c r="BG1065">
        <v>426</v>
      </c>
      <c r="BH1065">
        <v>695</v>
      </c>
      <c r="BI1065">
        <v>536</v>
      </c>
      <c r="BJ1065">
        <v>532</v>
      </c>
      <c r="BK1065">
        <v>386</v>
      </c>
      <c r="BL1065">
        <v>283</v>
      </c>
      <c r="BM1065">
        <v>245</v>
      </c>
    </row>
    <row r="1066" spans="1:65">
      <c r="A1066" s="95">
        <v>45784</v>
      </c>
      <c r="B1066" s="63">
        <f t="shared" si="19"/>
        <v>5129</v>
      </c>
      <c r="BC1066">
        <v>769</v>
      </c>
      <c r="BD1066">
        <v>397</v>
      </c>
      <c r="BE1066">
        <v>385</v>
      </c>
      <c r="BF1066">
        <v>475</v>
      </c>
      <c r="BG1066">
        <v>426</v>
      </c>
      <c r="BH1066">
        <v>695</v>
      </c>
      <c r="BI1066">
        <v>536</v>
      </c>
      <c r="BJ1066">
        <v>532</v>
      </c>
      <c r="BK1066">
        <v>386</v>
      </c>
      <c r="BL1066">
        <v>283</v>
      </c>
      <c r="BM1066">
        <v>245</v>
      </c>
    </row>
    <row r="1067" spans="1:65">
      <c r="A1067" s="95">
        <v>45785</v>
      </c>
      <c r="B1067" s="63">
        <f t="shared" si="19"/>
        <v>5089</v>
      </c>
      <c r="BC1067">
        <v>769</v>
      </c>
      <c r="BD1067">
        <v>377</v>
      </c>
      <c r="BE1067">
        <v>365</v>
      </c>
      <c r="BF1067">
        <v>475</v>
      </c>
      <c r="BG1067">
        <v>426</v>
      </c>
      <c r="BH1067">
        <v>695</v>
      </c>
      <c r="BI1067">
        <v>536</v>
      </c>
      <c r="BJ1067">
        <v>532</v>
      </c>
      <c r="BK1067">
        <v>386</v>
      </c>
      <c r="BL1067">
        <v>283</v>
      </c>
      <c r="BM1067">
        <v>245</v>
      </c>
    </row>
    <row r="1068" spans="1:65">
      <c r="A1068" s="95">
        <v>45786</v>
      </c>
      <c r="B1068" s="63">
        <f t="shared" si="19"/>
        <v>5119</v>
      </c>
      <c r="BC1068">
        <v>769</v>
      </c>
      <c r="BD1068">
        <v>377</v>
      </c>
      <c r="BE1068">
        <v>365</v>
      </c>
      <c r="BF1068">
        <v>475</v>
      </c>
      <c r="BG1068">
        <v>426</v>
      </c>
      <c r="BH1068">
        <v>705</v>
      </c>
      <c r="BI1068">
        <v>546</v>
      </c>
      <c r="BJ1068">
        <v>542</v>
      </c>
      <c r="BK1068">
        <v>386</v>
      </c>
      <c r="BL1068">
        <v>283</v>
      </c>
      <c r="BM1068">
        <v>245</v>
      </c>
    </row>
    <row r="1069" spans="1:65">
      <c r="A1069" s="95">
        <v>45789</v>
      </c>
      <c r="B1069" s="63">
        <f t="shared" si="19"/>
        <v>5308</v>
      </c>
      <c r="BC1069">
        <v>805</v>
      </c>
      <c r="BD1069">
        <v>455</v>
      </c>
      <c r="BE1069">
        <v>470</v>
      </c>
      <c r="BF1069">
        <v>445</v>
      </c>
      <c r="BG1069">
        <v>426</v>
      </c>
      <c r="BH1069">
        <v>705</v>
      </c>
      <c r="BI1069">
        <v>546</v>
      </c>
      <c r="BJ1069">
        <v>542</v>
      </c>
      <c r="BK1069">
        <v>386</v>
      </c>
      <c r="BL1069">
        <v>283</v>
      </c>
      <c r="BM1069">
        <v>245</v>
      </c>
    </row>
    <row r="1070" spans="1:65">
      <c r="A1070" s="95">
        <v>45790</v>
      </c>
      <c r="B1070" s="63">
        <f t="shared" si="19"/>
        <v>5308</v>
      </c>
      <c r="BC1070">
        <v>805</v>
      </c>
      <c r="BD1070">
        <v>455</v>
      </c>
      <c r="BE1070">
        <v>470</v>
      </c>
      <c r="BF1070">
        <v>445</v>
      </c>
      <c r="BG1070">
        <v>426</v>
      </c>
      <c r="BH1070">
        <v>705</v>
      </c>
      <c r="BI1070">
        <v>546</v>
      </c>
      <c r="BJ1070">
        <v>542</v>
      </c>
      <c r="BK1070">
        <v>386</v>
      </c>
      <c r="BL1070">
        <v>283</v>
      </c>
      <c r="BM1070">
        <v>245</v>
      </c>
    </row>
    <row r="1071" spans="1:65">
      <c r="A1071" s="95">
        <v>45791</v>
      </c>
      <c r="B1071" s="63">
        <f t="shared" si="19"/>
        <v>5632</v>
      </c>
      <c r="BC1071">
        <v>897</v>
      </c>
      <c r="BD1071">
        <v>510</v>
      </c>
      <c r="BE1071">
        <v>530</v>
      </c>
      <c r="BF1071">
        <v>520</v>
      </c>
      <c r="BG1071">
        <v>426</v>
      </c>
      <c r="BH1071">
        <v>737</v>
      </c>
      <c r="BI1071">
        <v>556</v>
      </c>
      <c r="BJ1071">
        <v>542</v>
      </c>
      <c r="BK1071">
        <v>386</v>
      </c>
      <c r="BL1071">
        <v>283</v>
      </c>
      <c r="BM1071">
        <v>245</v>
      </c>
    </row>
    <row r="1072" spans="1:65">
      <c r="A1072" s="95">
        <v>45792</v>
      </c>
      <c r="B1072" s="63">
        <f t="shared" si="19"/>
        <v>5632</v>
      </c>
      <c r="BC1072">
        <v>897</v>
      </c>
      <c r="BD1072">
        <v>510</v>
      </c>
      <c r="BE1072">
        <v>530</v>
      </c>
      <c r="BF1072">
        <v>520</v>
      </c>
      <c r="BG1072">
        <v>426</v>
      </c>
      <c r="BH1072">
        <v>737</v>
      </c>
      <c r="BI1072">
        <v>556</v>
      </c>
      <c r="BJ1072">
        <v>542</v>
      </c>
      <c r="BK1072">
        <v>386</v>
      </c>
      <c r="BL1072">
        <v>283</v>
      </c>
      <c r="BM1072">
        <v>245</v>
      </c>
    </row>
    <row r="1073" spans="1:66">
      <c r="A1073" s="95">
        <v>45793</v>
      </c>
      <c r="B1073" s="63">
        <f t="shared" si="19"/>
        <v>5799</v>
      </c>
      <c r="BC1073">
        <v>897</v>
      </c>
      <c r="BD1073">
        <v>530</v>
      </c>
      <c r="BE1073">
        <v>604</v>
      </c>
      <c r="BF1073">
        <v>520</v>
      </c>
      <c r="BG1073">
        <v>462</v>
      </c>
      <c r="BH1073">
        <v>774</v>
      </c>
      <c r="BI1073">
        <v>556</v>
      </c>
      <c r="BJ1073">
        <v>542</v>
      </c>
      <c r="BK1073">
        <v>386</v>
      </c>
      <c r="BL1073">
        <v>283</v>
      </c>
      <c r="BM1073">
        <v>245</v>
      </c>
    </row>
    <row r="1074" spans="1:66">
      <c r="A1074" s="95">
        <v>45796</v>
      </c>
      <c r="B1074" s="63">
        <f t="shared" si="19"/>
        <v>5804</v>
      </c>
      <c r="BC1074">
        <v>897</v>
      </c>
      <c r="BD1074">
        <v>530</v>
      </c>
      <c r="BE1074">
        <v>604</v>
      </c>
      <c r="BF1074">
        <v>520</v>
      </c>
      <c r="BG1074">
        <v>467</v>
      </c>
      <c r="BH1074">
        <v>774</v>
      </c>
      <c r="BI1074">
        <v>556</v>
      </c>
      <c r="BJ1074">
        <v>542</v>
      </c>
      <c r="BK1074">
        <v>386</v>
      </c>
      <c r="BL1074">
        <v>283</v>
      </c>
      <c r="BM1074">
        <v>245</v>
      </c>
    </row>
    <row r="1075" spans="1:66">
      <c r="A1075" s="95">
        <v>45797</v>
      </c>
      <c r="B1075" s="63">
        <f t="shared" si="19"/>
        <v>5804</v>
      </c>
      <c r="BC1075">
        <v>897</v>
      </c>
      <c r="BD1075">
        <v>530</v>
      </c>
      <c r="BE1075">
        <v>604</v>
      </c>
      <c r="BF1075">
        <v>520</v>
      </c>
      <c r="BG1075">
        <v>467</v>
      </c>
      <c r="BH1075">
        <v>774</v>
      </c>
      <c r="BI1075">
        <v>556</v>
      </c>
      <c r="BJ1075">
        <v>542</v>
      </c>
      <c r="BK1075">
        <v>386</v>
      </c>
      <c r="BL1075">
        <v>283</v>
      </c>
      <c r="BM1075">
        <v>245</v>
      </c>
    </row>
    <row r="1076" spans="1:66">
      <c r="A1076" s="95">
        <v>45798</v>
      </c>
      <c r="B1076" s="63">
        <f t="shared" si="19"/>
        <v>5858</v>
      </c>
      <c r="BC1076">
        <v>901</v>
      </c>
      <c r="BD1076">
        <v>550</v>
      </c>
      <c r="BE1076">
        <v>604</v>
      </c>
      <c r="BF1076">
        <v>550</v>
      </c>
      <c r="BG1076">
        <v>467</v>
      </c>
      <c r="BH1076">
        <v>774</v>
      </c>
      <c r="BI1076">
        <v>556</v>
      </c>
      <c r="BJ1076">
        <v>542</v>
      </c>
      <c r="BK1076">
        <v>386</v>
      </c>
      <c r="BL1076">
        <v>283</v>
      </c>
      <c r="BM1076">
        <v>245</v>
      </c>
    </row>
    <row r="1077" spans="1:66">
      <c r="A1077" s="95">
        <v>45799</v>
      </c>
      <c r="B1077" s="63">
        <f t="shared" si="19"/>
        <v>6198</v>
      </c>
      <c r="BC1077">
        <v>901</v>
      </c>
      <c r="BD1077">
        <v>623</v>
      </c>
      <c r="BE1077">
        <v>644</v>
      </c>
      <c r="BF1077">
        <v>620</v>
      </c>
      <c r="BG1077">
        <v>542</v>
      </c>
      <c r="BH1077">
        <v>784</v>
      </c>
      <c r="BI1077">
        <v>598</v>
      </c>
      <c r="BJ1077">
        <v>542</v>
      </c>
      <c r="BK1077">
        <v>396</v>
      </c>
      <c r="BL1077">
        <v>293</v>
      </c>
      <c r="BM1077">
        <v>255</v>
      </c>
    </row>
    <row r="1078" spans="1:66">
      <c r="A1078" s="95">
        <v>45800</v>
      </c>
      <c r="B1078" s="63">
        <f t="shared" si="19"/>
        <v>6315</v>
      </c>
      <c r="BC1078">
        <v>901</v>
      </c>
      <c r="BD1078">
        <v>663</v>
      </c>
      <c r="BE1078">
        <v>746</v>
      </c>
      <c r="BF1078">
        <v>620</v>
      </c>
      <c r="BG1078">
        <v>542</v>
      </c>
      <c r="BH1078">
        <v>789</v>
      </c>
      <c r="BI1078">
        <v>598</v>
      </c>
      <c r="BJ1078">
        <v>542</v>
      </c>
      <c r="BK1078">
        <v>386</v>
      </c>
      <c r="BL1078">
        <v>283</v>
      </c>
      <c r="BM1078">
        <v>245</v>
      </c>
    </row>
    <row r="1079" spans="1:66">
      <c r="A1079" s="103">
        <v>45803</v>
      </c>
      <c r="B1079" s="63">
        <f t="shared" ref="B1079:B1142" si="20">SUM(Z1079:BM1079)</f>
        <v>6436</v>
      </c>
      <c r="BC1079">
        <v>901</v>
      </c>
      <c r="BD1079">
        <v>663</v>
      </c>
      <c r="BE1079">
        <v>867</v>
      </c>
      <c r="BF1079">
        <v>620</v>
      </c>
      <c r="BG1079">
        <v>542</v>
      </c>
      <c r="BH1079">
        <v>789</v>
      </c>
      <c r="BI1079">
        <v>598</v>
      </c>
      <c r="BJ1079">
        <v>542</v>
      </c>
      <c r="BK1079">
        <v>386</v>
      </c>
      <c r="BL1079">
        <v>283</v>
      </c>
      <c r="BM1079">
        <v>245</v>
      </c>
    </row>
    <row r="1080" spans="1:66">
      <c r="A1080" s="95">
        <v>45804</v>
      </c>
      <c r="B1080" s="63">
        <f t="shared" si="20"/>
        <v>6430</v>
      </c>
      <c r="BC1080">
        <v>895</v>
      </c>
      <c r="BD1080">
        <v>663</v>
      </c>
      <c r="BE1080">
        <v>867</v>
      </c>
      <c r="BF1080">
        <v>620</v>
      </c>
      <c r="BG1080">
        <v>542</v>
      </c>
      <c r="BH1080">
        <v>789</v>
      </c>
      <c r="BI1080">
        <v>598</v>
      </c>
      <c r="BJ1080">
        <v>542</v>
      </c>
      <c r="BK1080">
        <v>386</v>
      </c>
      <c r="BL1080">
        <v>283</v>
      </c>
      <c r="BM1080">
        <v>245</v>
      </c>
    </row>
    <row r="1081" spans="1:66">
      <c r="A1081" s="95">
        <v>45805</v>
      </c>
      <c r="B1081" s="63">
        <f t="shared" si="20"/>
        <v>6533</v>
      </c>
      <c r="BC1081">
        <v>895</v>
      </c>
      <c r="BD1081">
        <v>663</v>
      </c>
      <c r="BE1081">
        <v>903</v>
      </c>
      <c r="BF1081">
        <v>685</v>
      </c>
      <c r="BG1081">
        <v>542</v>
      </c>
      <c r="BH1081">
        <v>791</v>
      </c>
      <c r="BI1081">
        <v>598</v>
      </c>
      <c r="BJ1081">
        <v>542</v>
      </c>
      <c r="BK1081">
        <v>386</v>
      </c>
      <c r="BL1081">
        <v>283</v>
      </c>
      <c r="BM1081">
        <v>245</v>
      </c>
    </row>
    <row r="1082" spans="1:66">
      <c r="A1082" s="95">
        <v>45806</v>
      </c>
      <c r="B1082" s="63">
        <f t="shared" si="20"/>
        <v>6528</v>
      </c>
      <c r="BC1082">
        <v>895</v>
      </c>
      <c r="BD1082">
        <v>663</v>
      </c>
      <c r="BE1082">
        <v>893</v>
      </c>
      <c r="BF1082">
        <v>685</v>
      </c>
      <c r="BG1082">
        <v>542</v>
      </c>
      <c r="BH1082">
        <v>796</v>
      </c>
      <c r="BI1082">
        <v>598</v>
      </c>
      <c r="BJ1082">
        <v>542</v>
      </c>
      <c r="BK1082">
        <v>386</v>
      </c>
      <c r="BL1082">
        <v>283</v>
      </c>
      <c r="BM1082">
        <v>245</v>
      </c>
    </row>
    <row r="1083" spans="1:66">
      <c r="A1083" s="95">
        <v>45807</v>
      </c>
      <c r="B1083" s="63">
        <f t="shared" si="20"/>
        <v>6626</v>
      </c>
      <c r="BC1083">
        <v>895</v>
      </c>
      <c r="BD1083">
        <v>663</v>
      </c>
      <c r="BE1083">
        <v>893</v>
      </c>
      <c r="BF1083">
        <v>685</v>
      </c>
      <c r="BG1083">
        <v>542</v>
      </c>
      <c r="BH1083">
        <v>771</v>
      </c>
      <c r="BI1083">
        <v>638</v>
      </c>
      <c r="BJ1083">
        <v>582</v>
      </c>
      <c r="BK1083">
        <v>389</v>
      </c>
      <c r="BL1083">
        <v>323</v>
      </c>
      <c r="BM1083">
        <v>245</v>
      </c>
    </row>
    <row r="1084" spans="1:66">
      <c r="A1084" s="95">
        <v>45810</v>
      </c>
      <c r="B1084" s="63">
        <f>SUM(Z1084:BN1084)</f>
        <v>5816</v>
      </c>
      <c r="BD1084">
        <v>663</v>
      </c>
      <c r="BE1084">
        <v>893</v>
      </c>
      <c r="BF1084">
        <v>685</v>
      </c>
      <c r="BG1084">
        <v>542</v>
      </c>
      <c r="BH1084">
        <v>856</v>
      </c>
      <c r="BI1084">
        <v>638</v>
      </c>
      <c r="BJ1084">
        <v>582</v>
      </c>
      <c r="BK1084">
        <v>389</v>
      </c>
      <c r="BL1084">
        <v>323</v>
      </c>
      <c r="BM1084">
        <v>245</v>
      </c>
      <c r="BN1084" t="s">
        <v>436</v>
      </c>
    </row>
    <row r="1085" spans="1:66">
      <c r="A1085" s="95">
        <v>45811</v>
      </c>
      <c r="B1085" s="63">
        <f>SUM(Z1085:BN1085)</f>
        <v>5748</v>
      </c>
      <c r="BD1085">
        <v>643</v>
      </c>
      <c r="BE1085">
        <v>888</v>
      </c>
      <c r="BF1085">
        <v>685</v>
      </c>
      <c r="BG1085">
        <v>542</v>
      </c>
      <c r="BH1085">
        <v>856</v>
      </c>
      <c r="BI1085">
        <v>633</v>
      </c>
      <c r="BJ1085">
        <v>562</v>
      </c>
      <c r="BK1085">
        <v>371</v>
      </c>
      <c r="BL1085">
        <v>323</v>
      </c>
      <c r="BM1085">
        <v>245</v>
      </c>
      <c r="BN1085" t="s">
        <v>436</v>
      </c>
    </row>
    <row r="1086" spans="1:66">
      <c r="A1086" s="95">
        <v>45812</v>
      </c>
      <c r="B1086" s="63">
        <f t="shared" si="20"/>
        <v>5728</v>
      </c>
      <c r="BD1086">
        <v>643</v>
      </c>
      <c r="BE1086">
        <v>868</v>
      </c>
      <c r="BF1086">
        <v>685</v>
      </c>
      <c r="BG1086">
        <v>542</v>
      </c>
      <c r="BH1086">
        <v>856</v>
      </c>
      <c r="BI1086">
        <v>633</v>
      </c>
      <c r="BJ1086">
        <v>562</v>
      </c>
      <c r="BK1086">
        <v>371</v>
      </c>
      <c r="BL1086">
        <v>323</v>
      </c>
      <c r="BM1086">
        <v>245</v>
      </c>
      <c r="BN1086" t="s">
        <v>436</v>
      </c>
    </row>
    <row r="1087" spans="1:66">
      <c r="A1087" s="95">
        <v>45813</v>
      </c>
      <c r="B1087" s="63">
        <f t="shared" si="20"/>
        <v>5943</v>
      </c>
      <c r="BD1087">
        <v>763</v>
      </c>
      <c r="BE1087">
        <v>963</v>
      </c>
      <c r="BF1087">
        <v>685</v>
      </c>
      <c r="BG1087">
        <v>542</v>
      </c>
      <c r="BH1087">
        <v>856</v>
      </c>
      <c r="BI1087">
        <v>633</v>
      </c>
      <c r="BJ1087">
        <v>562</v>
      </c>
      <c r="BK1087">
        <v>371</v>
      </c>
      <c r="BL1087">
        <v>323</v>
      </c>
      <c r="BM1087">
        <v>245</v>
      </c>
      <c r="BN1087" t="s">
        <v>436</v>
      </c>
    </row>
    <row r="1088" spans="1:66">
      <c r="A1088" s="95">
        <v>45814</v>
      </c>
      <c r="B1088" s="63">
        <f t="shared" si="20"/>
        <v>6043</v>
      </c>
      <c r="BD1088">
        <v>763</v>
      </c>
      <c r="BE1088">
        <v>963</v>
      </c>
      <c r="BF1088">
        <v>720</v>
      </c>
      <c r="BG1088">
        <v>617</v>
      </c>
      <c r="BH1088">
        <v>846</v>
      </c>
      <c r="BI1088">
        <v>633</v>
      </c>
      <c r="BJ1088">
        <v>562</v>
      </c>
      <c r="BK1088">
        <v>371</v>
      </c>
      <c r="BL1088">
        <v>323</v>
      </c>
      <c r="BM1088">
        <v>245</v>
      </c>
      <c r="BN1088" t="s">
        <v>436</v>
      </c>
    </row>
    <row r="1089" spans="1:66">
      <c r="A1089" s="95">
        <v>45817</v>
      </c>
      <c r="B1089" s="63">
        <f t="shared" si="20"/>
        <v>6007</v>
      </c>
      <c r="BD1089">
        <v>763</v>
      </c>
      <c r="BE1089">
        <v>963</v>
      </c>
      <c r="BF1089">
        <v>720</v>
      </c>
      <c r="BG1089">
        <v>617</v>
      </c>
      <c r="BH1089">
        <v>810</v>
      </c>
      <c r="BI1089">
        <v>633</v>
      </c>
      <c r="BJ1089">
        <v>562</v>
      </c>
      <c r="BK1089">
        <v>371</v>
      </c>
      <c r="BL1089">
        <v>323</v>
      </c>
      <c r="BM1089">
        <v>245</v>
      </c>
      <c r="BN1089" t="s">
        <v>436</v>
      </c>
    </row>
    <row r="1090" spans="1:66">
      <c r="A1090" s="95">
        <v>45818</v>
      </c>
      <c r="B1090" s="63">
        <f t="shared" si="20"/>
        <v>6047</v>
      </c>
      <c r="BD1090">
        <v>763</v>
      </c>
      <c r="BE1090">
        <v>1003</v>
      </c>
      <c r="BF1090">
        <v>720</v>
      </c>
      <c r="BG1090">
        <v>617</v>
      </c>
      <c r="BH1090">
        <v>810</v>
      </c>
      <c r="BI1090">
        <v>633</v>
      </c>
      <c r="BJ1090">
        <v>562</v>
      </c>
      <c r="BK1090">
        <v>371</v>
      </c>
      <c r="BL1090">
        <v>323</v>
      </c>
      <c r="BM1090">
        <v>245</v>
      </c>
      <c r="BN1090" t="s">
        <v>436</v>
      </c>
    </row>
    <row r="1091" spans="1:66">
      <c r="A1091" s="95">
        <v>45819</v>
      </c>
      <c r="B1091" s="63">
        <f t="shared" si="20"/>
        <v>6162</v>
      </c>
      <c r="BD1091">
        <v>763</v>
      </c>
      <c r="BE1091">
        <v>1003</v>
      </c>
      <c r="BF1091">
        <v>695</v>
      </c>
      <c r="BG1091">
        <v>617</v>
      </c>
      <c r="BH1091">
        <v>890</v>
      </c>
      <c r="BI1091">
        <v>663</v>
      </c>
      <c r="BJ1091">
        <v>592</v>
      </c>
      <c r="BK1091">
        <v>371</v>
      </c>
      <c r="BL1091">
        <v>323</v>
      </c>
      <c r="BM1091">
        <v>245</v>
      </c>
      <c r="BN1091" t="s">
        <v>436</v>
      </c>
    </row>
    <row r="1092" spans="1:66">
      <c r="A1092" s="95">
        <v>45820</v>
      </c>
      <c r="B1092" s="63">
        <f t="shared" si="20"/>
        <v>6092</v>
      </c>
      <c r="BD1092">
        <v>763</v>
      </c>
      <c r="BE1092">
        <v>1003</v>
      </c>
      <c r="BF1092">
        <v>665</v>
      </c>
      <c r="BG1092">
        <v>617</v>
      </c>
      <c r="BH1092">
        <v>890</v>
      </c>
      <c r="BI1092">
        <v>643</v>
      </c>
      <c r="BJ1092">
        <v>572</v>
      </c>
      <c r="BK1092">
        <v>371</v>
      </c>
      <c r="BL1092">
        <v>323</v>
      </c>
      <c r="BM1092">
        <v>245</v>
      </c>
      <c r="BN1092" t="s">
        <v>436</v>
      </c>
    </row>
    <row r="1093" spans="1:66">
      <c r="A1093" s="95">
        <v>45821</v>
      </c>
      <c r="B1093" s="63">
        <f t="shared" si="20"/>
        <v>6305</v>
      </c>
      <c r="BD1093">
        <v>763</v>
      </c>
      <c r="BE1093">
        <v>1003</v>
      </c>
      <c r="BF1093">
        <v>665</v>
      </c>
      <c r="BG1093">
        <v>657</v>
      </c>
      <c r="BH1093">
        <v>970</v>
      </c>
      <c r="BI1093">
        <v>686</v>
      </c>
      <c r="BJ1093">
        <v>622</v>
      </c>
      <c r="BK1093">
        <v>371</v>
      </c>
      <c r="BL1093">
        <v>323</v>
      </c>
      <c r="BM1093">
        <v>245</v>
      </c>
      <c r="BN1093" t="s">
        <v>436</v>
      </c>
    </row>
    <row r="1094" spans="1:66">
      <c r="A1094" s="95">
        <v>45824</v>
      </c>
      <c r="B1094" s="63">
        <f t="shared" si="20"/>
        <v>6508</v>
      </c>
      <c r="BD1094">
        <v>763</v>
      </c>
      <c r="BE1094">
        <v>1003</v>
      </c>
      <c r="BF1094">
        <v>665</v>
      </c>
      <c r="BG1094">
        <v>657</v>
      </c>
      <c r="BH1094">
        <v>1020</v>
      </c>
      <c r="BI1094">
        <v>764</v>
      </c>
      <c r="BJ1094">
        <v>697</v>
      </c>
      <c r="BK1094">
        <v>371</v>
      </c>
      <c r="BL1094">
        <v>323</v>
      </c>
      <c r="BM1094">
        <v>245</v>
      </c>
      <c r="BN1094" t="s">
        <v>436</v>
      </c>
    </row>
    <row r="1095" spans="1:66">
      <c r="A1095" s="95">
        <v>45825</v>
      </c>
      <c r="B1095" s="63">
        <f t="shared" si="20"/>
        <v>6516</v>
      </c>
      <c r="BD1095">
        <v>771</v>
      </c>
      <c r="BE1095">
        <v>1003</v>
      </c>
      <c r="BF1095">
        <v>665</v>
      </c>
      <c r="BG1095">
        <v>657</v>
      </c>
      <c r="BH1095">
        <v>1020</v>
      </c>
      <c r="BI1095">
        <v>764</v>
      </c>
      <c r="BJ1095">
        <v>697</v>
      </c>
      <c r="BK1095">
        <v>371</v>
      </c>
      <c r="BL1095">
        <v>323</v>
      </c>
      <c r="BM1095">
        <v>245</v>
      </c>
      <c r="BN1095" t="s">
        <v>436</v>
      </c>
    </row>
    <row r="1096" spans="1:66">
      <c r="A1096" s="95">
        <v>45826</v>
      </c>
      <c r="B1096" s="63">
        <f t="shared" si="20"/>
        <v>6627</v>
      </c>
      <c r="BD1096">
        <v>776</v>
      </c>
      <c r="BE1096">
        <v>1008</v>
      </c>
      <c r="BF1096">
        <v>665</v>
      </c>
      <c r="BG1096">
        <v>657</v>
      </c>
      <c r="BH1096">
        <v>1121</v>
      </c>
      <c r="BI1096">
        <v>764</v>
      </c>
      <c r="BJ1096">
        <v>697</v>
      </c>
      <c r="BK1096">
        <v>371</v>
      </c>
      <c r="BL1096">
        <v>323</v>
      </c>
      <c r="BM1096">
        <v>245</v>
      </c>
      <c r="BN1096" t="s">
        <v>436</v>
      </c>
    </row>
    <row r="1097" spans="1:66">
      <c r="A1097" s="103">
        <v>45827</v>
      </c>
      <c r="B1097" s="63">
        <f t="shared" si="20"/>
        <v>6627</v>
      </c>
      <c r="BD1097" s="189">
        <v>776</v>
      </c>
      <c r="BE1097" s="189">
        <v>1008</v>
      </c>
      <c r="BF1097" s="189">
        <v>665</v>
      </c>
      <c r="BG1097" s="189">
        <v>657</v>
      </c>
      <c r="BH1097" s="189">
        <v>1121</v>
      </c>
      <c r="BI1097" s="189">
        <v>764</v>
      </c>
      <c r="BJ1097" s="189">
        <v>697</v>
      </c>
      <c r="BK1097" s="189">
        <v>371</v>
      </c>
      <c r="BL1097" s="189">
        <v>323</v>
      </c>
      <c r="BM1097" s="189">
        <v>245</v>
      </c>
      <c r="BN1097" s="189" t="s">
        <v>436</v>
      </c>
    </row>
    <row r="1098" spans="1:66">
      <c r="A1098" s="95">
        <v>45828</v>
      </c>
      <c r="B1098" s="63">
        <f t="shared" si="20"/>
        <v>7039</v>
      </c>
      <c r="BD1098">
        <v>775</v>
      </c>
      <c r="BE1098">
        <v>1188</v>
      </c>
      <c r="BF1098">
        <v>835</v>
      </c>
      <c r="BG1098">
        <v>657</v>
      </c>
      <c r="BH1098">
        <v>1184</v>
      </c>
      <c r="BI1098">
        <v>764</v>
      </c>
      <c r="BJ1098">
        <v>697</v>
      </c>
      <c r="BK1098">
        <v>371</v>
      </c>
      <c r="BL1098">
        <v>323</v>
      </c>
      <c r="BM1098">
        <v>245</v>
      </c>
      <c r="BN1098" t="s">
        <v>436</v>
      </c>
    </row>
    <row r="1099" spans="1:66">
      <c r="A1099" s="95">
        <v>45831</v>
      </c>
      <c r="B1099" s="63">
        <f t="shared" si="20"/>
        <v>7089</v>
      </c>
      <c r="BD1099">
        <v>775</v>
      </c>
      <c r="BE1099">
        <v>1188</v>
      </c>
      <c r="BF1099">
        <v>835</v>
      </c>
      <c r="BG1099">
        <v>657</v>
      </c>
      <c r="BH1099">
        <v>1234</v>
      </c>
      <c r="BI1099">
        <v>764</v>
      </c>
      <c r="BJ1099">
        <v>697</v>
      </c>
      <c r="BK1099">
        <v>371</v>
      </c>
      <c r="BL1099">
        <v>323</v>
      </c>
      <c r="BM1099">
        <v>245</v>
      </c>
      <c r="BN1099" t="s">
        <v>436</v>
      </c>
    </row>
    <row r="1100" spans="1:66">
      <c r="A1100" s="95">
        <v>45832</v>
      </c>
      <c r="B1100" s="63">
        <f t="shared" si="20"/>
        <v>7090</v>
      </c>
      <c r="BD1100">
        <v>775</v>
      </c>
      <c r="BE1100">
        <v>1188</v>
      </c>
      <c r="BF1100">
        <v>836</v>
      </c>
      <c r="BG1100">
        <v>657</v>
      </c>
      <c r="BH1100">
        <v>1234</v>
      </c>
      <c r="BI1100">
        <v>764</v>
      </c>
      <c r="BJ1100">
        <v>697</v>
      </c>
      <c r="BK1100">
        <v>371</v>
      </c>
      <c r="BL1100">
        <v>323</v>
      </c>
      <c r="BM1100">
        <v>245</v>
      </c>
      <c r="BN1100" t="s">
        <v>436</v>
      </c>
    </row>
    <row r="1101" spans="1:66">
      <c r="A1101" s="95">
        <v>45833</v>
      </c>
      <c r="B1101" s="63">
        <f t="shared" si="20"/>
        <v>7143</v>
      </c>
      <c r="BD1101">
        <v>770</v>
      </c>
      <c r="BE1101">
        <v>1241</v>
      </c>
      <c r="BF1101">
        <v>851</v>
      </c>
      <c r="BG1101">
        <v>657</v>
      </c>
      <c r="BH1101">
        <v>1274</v>
      </c>
      <c r="BI1101">
        <v>724</v>
      </c>
      <c r="BJ1101">
        <v>687</v>
      </c>
      <c r="BK1101">
        <v>371</v>
      </c>
      <c r="BL1101">
        <v>323</v>
      </c>
      <c r="BM1101">
        <v>245</v>
      </c>
      <c r="BN1101" t="s">
        <v>436</v>
      </c>
    </row>
    <row r="1102" spans="1:66">
      <c r="A1102" s="95">
        <v>45834</v>
      </c>
      <c r="B1102" s="63">
        <f t="shared" si="20"/>
        <v>7990</v>
      </c>
      <c r="BD1102">
        <v>770</v>
      </c>
      <c r="BE1102">
        <v>1371</v>
      </c>
      <c r="BF1102">
        <v>1005</v>
      </c>
      <c r="BG1102">
        <v>727</v>
      </c>
      <c r="BH1102">
        <v>1369</v>
      </c>
      <c r="BI1102">
        <v>934</v>
      </c>
      <c r="BJ1102">
        <v>770</v>
      </c>
      <c r="BK1102">
        <v>406</v>
      </c>
      <c r="BL1102">
        <v>393</v>
      </c>
      <c r="BM1102">
        <v>245</v>
      </c>
      <c r="BN1102" t="s">
        <v>436</v>
      </c>
    </row>
    <row r="1103" spans="1:66">
      <c r="A1103" s="95">
        <v>45835</v>
      </c>
      <c r="B1103" s="63">
        <f t="shared" si="20"/>
        <v>8624</v>
      </c>
      <c r="BD1103">
        <v>770</v>
      </c>
      <c r="BE1103">
        <v>1486</v>
      </c>
      <c r="BF1103">
        <v>1075</v>
      </c>
      <c r="BG1103">
        <v>797</v>
      </c>
      <c r="BH1103">
        <v>1458</v>
      </c>
      <c r="BI1103">
        <v>1004</v>
      </c>
      <c r="BJ1103">
        <v>850</v>
      </c>
      <c r="BK1103">
        <v>476</v>
      </c>
      <c r="BL1103">
        <v>463</v>
      </c>
      <c r="BM1103">
        <v>245</v>
      </c>
      <c r="BN1103" t="s">
        <v>436</v>
      </c>
    </row>
    <row r="1104" spans="1:66">
      <c r="A1104" s="95">
        <v>45838</v>
      </c>
      <c r="B1104" s="63">
        <f t="shared" si="20"/>
        <v>8624</v>
      </c>
      <c r="BD1104">
        <v>770</v>
      </c>
      <c r="BE1104">
        <v>1486</v>
      </c>
      <c r="BF1104">
        <v>1075</v>
      </c>
      <c r="BG1104">
        <v>797</v>
      </c>
      <c r="BH1104">
        <v>1458</v>
      </c>
      <c r="BI1104">
        <v>1004</v>
      </c>
      <c r="BJ1104">
        <v>850</v>
      </c>
      <c r="BK1104">
        <v>476</v>
      </c>
      <c r="BL1104">
        <v>463</v>
      </c>
      <c r="BM1104">
        <v>245</v>
      </c>
      <c r="BN1104" t="s">
        <v>436</v>
      </c>
    </row>
    <row r="1105" spans="1:66">
      <c r="A1105" s="95">
        <v>45839</v>
      </c>
      <c r="B1105" s="63">
        <f t="shared" si="20"/>
        <v>7854</v>
      </c>
      <c r="BE1105">
        <v>1486</v>
      </c>
      <c r="BF1105">
        <v>1075</v>
      </c>
      <c r="BG1105">
        <v>797</v>
      </c>
      <c r="BH1105">
        <v>1458</v>
      </c>
      <c r="BI1105">
        <v>1004</v>
      </c>
      <c r="BJ1105">
        <v>850</v>
      </c>
      <c r="BK1105">
        <v>476</v>
      </c>
      <c r="BL1105">
        <v>463</v>
      </c>
      <c r="BM1105">
        <v>245</v>
      </c>
      <c r="BN1105" t="s">
        <v>436</v>
      </c>
    </row>
    <row r="1106" spans="1:66">
      <c r="A1106" s="95">
        <v>45840</v>
      </c>
      <c r="B1106" s="63">
        <f t="shared" si="20"/>
        <v>7929</v>
      </c>
      <c r="BE1106">
        <v>1451</v>
      </c>
      <c r="BF1106">
        <v>1094</v>
      </c>
      <c r="BG1106">
        <v>797</v>
      </c>
      <c r="BH1106">
        <v>1533</v>
      </c>
      <c r="BI1106">
        <v>1004</v>
      </c>
      <c r="BJ1106">
        <v>866</v>
      </c>
      <c r="BK1106">
        <v>476</v>
      </c>
      <c r="BL1106">
        <v>463</v>
      </c>
      <c r="BM1106">
        <v>245</v>
      </c>
      <c r="BN1106" t="s">
        <v>436</v>
      </c>
    </row>
    <row r="1107" spans="1:66">
      <c r="A1107" s="95">
        <v>45841</v>
      </c>
      <c r="B1107" s="63">
        <f t="shared" si="20"/>
        <v>8195</v>
      </c>
      <c r="BE1107">
        <v>1451</v>
      </c>
      <c r="BF1107">
        <v>1184</v>
      </c>
      <c r="BG1107">
        <v>797</v>
      </c>
      <c r="BH1107">
        <v>1579</v>
      </c>
      <c r="BI1107">
        <v>1004</v>
      </c>
      <c r="BJ1107">
        <v>996</v>
      </c>
      <c r="BK1107">
        <v>476</v>
      </c>
      <c r="BL1107">
        <v>463</v>
      </c>
      <c r="BM1107">
        <v>245</v>
      </c>
      <c r="BN1107" t="s">
        <v>436</v>
      </c>
    </row>
    <row r="1108" spans="1:66">
      <c r="A1108" s="103">
        <v>45842</v>
      </c>
      <c r="B1108" s="63">
        <f t="shared" si="20"/>
        <v>8265</v>
      </c>
      <c r="BE1108">
        <v>1451</v>
      </c>
      <c r="BF1108">
        <v>1194</v>
      </c>
      <c r="BG1108">
        <v>797</v>
      </c>
      <c r="BH1108">
        <v>1579</v>
      </c>
      <c r="BI1108">
        <v>1064</v>
      </c>
      <c r="BJ1108">
        <v>996</v>
      </c>
      <c r="BK1108">
        <v>476</v>
      </c>
      <c r="BL1108">
        <v>463</v>
      </c>
      <c r="BM1108">
        <v>245</v>
      </c>
      <c r="BN1108" t="s">
        <v>436</v>
      </c>
    </row>
    <row r="1109" spans="1:66">
      <c r="A1109" s="95">
        <v>45845</v>
      </c>
      <c r="B1109" s="63">
        <f t="shared" si="20"/>
        <v>8305</v>
      </c>
      <c r="BE1109">
        <v>1451</v>
      </c>
      <c r="BF1109">
        <v>1234</v>
      </c>
      <c r="BG1109">
        <v>797</v>
      </c>
      <c r="BH1109">
        <v>1579</v>
      </c>
      <c r="BI1109">
        <v>1064</v>
      </c>
      <c r="BJ1109">
        <v>996</v>
      </c>
      <c r="BK1109">
        <v>476</v>
      </c>
      <c r="BL1109">
        <v>463</v>
      </c>
      <c r="BM1109">
        <v>245</v>
      </c>
      <c r="BN1109" t="s">
        <v>436</v>
      </c>
    </row>
    <row r="1110" spans="1:66">
      <c r="A1110" s="95">
        <v>45846</v>
      </c>
      <c r="B1110" s="63">
        <f t="shared" si="20"/>
        <v>8345</v>
      </c>
      <c r="BE1110">
        <v>1451</v>
      </c>
      <c r="BF1110">
        <v>1254</v>
      </c>
      <c r="BG1110">
        <v>797</v>
      </c>
      <c r="BH1110">
        <v>1579</v>
      </c>
      <c r="BI1110">
        <v>1084</v>
      </c>
      <c r="BJ1110">
        <v>996</v>
      </c>
      <c r="BK1110">
        <v>476</v>
      </c>
      <c r="BL1110">
        <v>463</v>
      </c>
      <c r="BM1110">
        <v>245</v>
      </c>
      <c r="BN1110" t="s">
        <v>436</v>
      </c>
    </row>
    <row r="1111" spans="1:66">
      <c r="A1111" s="103">
        <v>45847</v>
      </c>
      <c r="BE1111" s="1096">
        <v>1451</v>
      </c>
      <c r="BF1111" s="1096">
        <v>1254</v>
      </c>
      <c r="BG1111" s="1096">
        <v>797</v>
      </c>
      <c r="BH1111" s="1096">
        <v>1579</v>
      </c>
      <c r="BI1111" s="1096">
        <v>1084</v>
      </c>
      <c r="BJ1111" s="1096">
        <v>996</v>
      </c>
      <c r="BK1111" s="1096">
        <v>476</v>
      </c>
      <c r="BL1111" s="1096">
        <v>463</v>
      </c>
      <c r="BM1111" s="1096">
        <v>245</v>
      </c>
      <c r="BN1111" s="1096" t="s">
        <v>436</v>
      </c>
    </row>
    <row r="1112" spans="1:66">
      <c r="A1112" s="95">
        <v>45848</v>
      </c>
      <c r="B1112" s="63">
        <f t="shared" si="20"/>
        <v>8501</v>
      </c>
      <c r="BE1112">
        <v>1453</v>
      </c>
      <c r="BF1112">
        <v>1294</v>
      </c>
      <c r="BG1112">
        <v>797</v>
      </c>
      <c r="BH1112">
        <v>1579</v>
      </c>
      <c r="BI1112">
        <v>1084</v>
      </c>
      <c r="BJ1112">
        <v>1076</v>
      </c>
      <c r="BK1112">
        <v>510</v>
      </c>
      <c r="BL1112">
        <v>463</v>
      </c>
      <c r="BM1112">
        <v>245</v>
      </c>
      <c r="BN1112" t="s">
        <v>436</v>
      </c>
    </row>
    <row r="1113" spans="1:66">
      <c r="A1113" s="95">
        <v>45849</v>
      </c>
      <c r="B1113" s="63">
        <f t="shared" si="20"/>
        <v>8541</v>
      </c>
      <c r="BE1113">
        <v>1493</v>
      </c>
      <c r="BF1113">
        <v>1294</v>
      </c>
      <c r="BG1113">
        <v>797</v>
      </c>
      <c r="BH1113">
        <v>1579</v>
      </c>
      <c r="BI1113">
        <v>1084</v>
      </c>
      <c r="BJ1113">
        <v>1076</v>
      </c>
      <c r="BK1113">
        <v>510</v>
      </c>
      <c r="BL1113">
        <v>463</v>
      </c>
      <c r="BM1113">
        <v>245</v>
      </c>
      <c r="BN1113" t="s">
        <v>436</v>
      </c>
    </row>
    <row r="1114" spans="1:66">
      <c r="A1114" s="95">
        <v>45852</v>
      </c>
      <c r="B1114" s="63">
        <f t="shared" si="20"/>
        <v>8547</v>
      </c>
      <c r="BE1114">
        <v>1506</v>
      </c>
      <c r="BF1114">
        <v>1239</v>
      </c>
      <c r="BG1114">
        <v>797</v>
      </c>
      <c r="BH1114">
        <v>1599</v>
      </c>
      <c r="BI1114">
        <v>1084</v>
      </c>
      <c r="BJ1114">
        <v>1104</v>
      </c>
      <c r="BK1114">
        <v>510</v>
      </c>
      <c r="BL1114">
        <v>463</v>
      </c>
      <c r="BM1114">
        <v>245</v>
      </c>
      <c r="BN1114" t="s">
        <v>436</v>
      </c>
    </row>
    <row r="1115" spans="1:66">
      <c r="A1115" s="95">
        <v>45853</v>
      </c>
      <c r="B1115" s="63">
        <f t="shared" si="20"/>
        <v>8648</v>
      </c>
      <c r="BE1115">
        <v>1526</v>
      </c>
      <c r="BF1115">
        <v>1239</v>
      </c>
      <c r="BG1115">
        <v>797</v>
      </c>
      <c r="BH1115">
        <v>1599</v>
      </c>
      <c r="BI1115">
        <v>1144</v>
      </c>
      <c r="BJ1115">
        <v>1125</v>
      </c>
      <c r="BK1115">
        <v>510</v>
      </c>
      <c r="BL1115">
        <v>463</v>
      </c>
      <c r="BM1115">
        <v>245</v>
      </c>
      <c r="BN1115" t="s">
        <v>436</v>
      </c>
    </row>
    <row r="1116" spans="1:66">
      <c r="A1116" s="95">
        <v>45854</v>
      </c>
      <c r="B1116" s="63">
        <f t="shared" si="20"/>
        <v>8673</v>
      </c>
      <c r="BE1116">
        <v>1526</v>
      </c>
      <c r="BF1116">
        <v>1239</v>
      </c>
      <c r="BG1116">
        <v>797</v>
      </c>
      <c r="BH1116">
        <v>1604</v>
      </c>
      <c r="BI1116">
        <v>1144</v>
      </c>
      <c r="BJ1116">
        <v>1125</v>
      </c>
      <c r="BK1116">
        <v>510</v>
      </c>
      <c r="BL1116">
        <v>483</v>
      </c>
      <c r="BM1116">
        <v>245</v>
      </c>
      <c r="BN1116" t="s">
        <v>436</v>
      </c>
    </row>
    <row r="1117" spans="1:66">
      <c r="A1117" s="95">
        <v>45855</v>
      </c>
      <c r="B1117" s="63">
        <f t="shared" si="20"/>
        <v>8643</v>
      </c>
      <c r="BE1117">
        <v>1466</v>
      </c>
      <c r="BF1117">
        <v>1269</v>
      </c>
      <c r="BG1117">
        <v>797</v>
      </c>
      <c r="BH1117">
        <v>1604</v>
      </c>
      <c r="BI1117">
        <v>1144</v>
      </c>
      <c r="BJ1117">
        <v>1125</v>
      </c>
      <c r="BK1117">
        <v>510</v>
      </c>
      <c r="BL1117">
        <v>483</v>
      </c>
      <c r="BM1117">
        <v>245</v>
      </c>
      <c r="BN1117" t="s">
        <v>436</v>
      </c>
    </row>
    <row r="1118" spans="1:66">
      <c r="A1118" s="95">
        <v>45856</v>
      </c>
      <c r="B1118" s="63">
        <f t="shared" si="20"/>
        <v>8643</v>
      </c>
      <c r="BE1118">
        <v>1416</v>
      </c>
      <c r="BF1118">
        <v>1319</v>
      </c>
      <c r="BG1118">
        <v>797</v>
      </c>
      <c r="BH1118">
        <v>1604</v>
      </c>
      <c r="BI1118">
        <v>1144</v>
      </c>
      <c r="BJ1118">
        <v>1125</v>
      </c>
      <c r="BK1118">
        <v>510</v>
      </c>
      <c r="BL1118">
        <v>483</v>
      </c>
      <c r="BM1118">
        <v>245</v>
      </c>
      <c r="BN1118" t="s">
        <v>436</v>
      </c>
    </row>
    <row r="1119" spans="1:66">
      <c r="A1119" s="95">
        <v>45859</v>
      </c>
      <c r="B1119" s="63">
        <f t="shared" si="20"/>
        <v>8742</v>
      </c>
      <c r="BE1119">
        <v>1404</v>
      </c>
      <c r="BF1119">
        <v>1331</v>
      </c>
      <c r="BG1119">
        <v>797</v>
      </c>
      <c r="BH1119">
        <v>1604</v>
      </c>
      <c r="BI1119">
        <v>1144</v>
      </c>
      <c r="BJ1119">
        <v>1184</v>
      </c>
      <c r="BK1119">
        <v>550</v>
      </c>
      <c r="BL1119">
        <v>483</v>
      </c>
      <c r="BM1119">
        <v>245</v>
      </c>
      <c r="BN1119" t="s">
        <v>436</v>
      </c>
    </row>
    <row r="1120" spans="1:66">
      <c r="A1120" s="95">
        <v>45860</v>
      </c>
      <c r="B1120" s="63">
        <f t="shared" si="20"/>
        <v>8750</v>
      </c>
      <c r="BE1120">
        <v>1402</v>
      </c>
      <c r="BF1120">
        <v>1341</v>
      </c>
      <c r="BG1120">
        <v>797</v>
      </c>
      <c r="BH1120">
        <v>1539</v>
      </c>
      <c r="BI1120">
        <v>1144</v>
      </c>
      <c r="BJ1120">
        <v>1184</v>
      </c>
      <c r="BK1120">
        <v>550</v>
      </c>
      <c r="BL1120">
        <v>548</v>
      </c>
      <c r="BM1120">
        <v>245</v>
      </c>
      <c r="BN1120" t="s">
        <v>436</v>
      </c>
    </row>
    <row r="1121" spans="1:71">
      <c r="A1121" s="95">
        <v>45861</v>
      </c>
      <c r="B1121" s="63">
        <f t="shared" si="20"/>
        <v>8746</v>
      </c>
      <c r="BE1121">
        <v>1402</v>
      </c>
      <c r="BF1121">
        <v>1366</v>
      </c>
      <c r="BG1121">
        <v>797</v>
      </c>
      <c r="BH1121">
        <v>1441</v>
      </c>
      <c r="BI1121">
        <v>1145</v>
      </c>
      <c r="BJ1121">
        <v>1184</v>
      </c>
      <c r="BK1121">
        <v>550</v>
      </c>
      <c r="BL1121">
        <v>616</v>
      </c>
      <c r="BM1121">
        <v>245</v>
      </c>
      <c r="BN1121" t="s">
        <v>436</v>
      </c>
    </row>
    <row r="1122" spans="1:71">
      <c r="A1122" s="95">
        <v>45862</v>
      </c>
      <c r="B1122" s="63">
        <f t="shared" si="20"/>
        <v>8822</v>
      </c>
      <c r="BE1122">
        <v>1348</v>
      </c>
      <c r="BF1122">
        <v>1366</v>
      </c>
      <c r="BG1122">
        <v>797</v>
      </c>
      <c r="BH1122">
        <v>1441</v>
      </c>
      <c r="BI1122">
        <v>1175</v>
      </c>
      <c r="BJ1122">
        <v>1214</v>
      </c>
      <c r="BK1122">
        <v>550</v>
      </c>
      <c r="BL1122">
        <v>686</v>
      </c>
      <c r="BM1122">
        <v>245</v>
      </c>
      <c r="BN1122" t="s">
        <v>436</v>
      </c>
    </row>
    <row r="1123" spans="1:71">
      <c r="A1123" s="95">
        <v>45863</v>
      </c>
      <c r="B1123" s="63">
        <f t="shared" si="20"/>
        <v>9230</v>
      </c>
      <c r="BE1123">
        <v>1347</v>
      </c>
      <c r="BF1123">
        <v>1466</v>
      </c>
      <c r="BG1123">
        <v>797</v>
      </c>
      <c r="BH1123">
        <v>1541</v>
      </c>
      <c r="BI1123">
        <v>1249</v>
      </c>
      <c r="BJ1123">
        <v>1314</v>
      </c>
      <c r="BK1123">
        <v>595</v>
      </c>
      <c r="BL1123">
        <v>676</v>
      </c>
      <c r="BM1123">
        <v>245</v>
      </c>
      <c r="BN1123" t="s">
        <v>436</v>
      </c>
    </row>
    <row r="1124" spans="1:71">
      <c r="A1124" s="95">
        <v>45866</v>
      </c>
      <c r="B1124" s="63">
        <f t="shared" si="20"/>
        <v>9497</v>
      </c>
      <c r="BE1124">
        <v>1347</v>
      </c>
      <c r="BF1124">
        <v>1536</v>
      </c>
      <c r="BG1124">
        <v>847</v>
      </c>
      <c r="BH1124">
        <v>1593</v>
      </c>
      <c r="BI1124">
        <v>1289</v>
      </c>
      <c r="BJ1124">
        <v>1314</v>
      </c>
      <c r="BK1124">
        <v>595</v>
      </c>
      <c r="BL1124">
        <v>731</v>
      </c>
      <c r="BM1124">
        <v>245</v>
      </c>
      <c r="BN1124" t="s">
        <v>436</v>
      </c>
    </row>
    <row r="1125" spans="1:71">
      <c r="A1125" s="95">
        <v>45867</v>
      </c>
      <c r="B1125" s="63">
        <f t="shared" si="20"/>
        <v>9926</v>
      </c>
      <c r="BE1125">
        <v>1347</v>
      </c>
      <c r="BF1125">
        <v>1556</v>
      </c>
      <c r="BG1125">
        <v>942</v>
      </c>
      <c r="BH1125">
        <v>1723</v>
      </c>
      <c r="BI1125">
        <v>1303</v>
      </c>
      <c r="BJ1125">
        <v>1364</v>
      </c>
      <c r="BK1125">
        <v>680</v>
      </c>
      <c r="BL1125">
        <v>766</v>
      </c>
      <c r="BM1125">
        <v>245</v>
      </c>
      <c r="BN1125" t="s">
        <v>436</v>
      </c>
    </row>
    <row r="1126" spans="1:71">
      <c r="A1126" s="95">
        <v>45868</v>
      </c>
      <c r="B1126" s="63">
        <f t="shared" si="20"/>
        <v>10563</v>
      </c>
      <c r="BE1126">
        <v>1352</v>
      </c>
      <c r="BF1126">
        <v>1566</v>
      </c>
      <c r="BG1126">
        <v>909</v>
      </c>
      <c r="BH1126">
        <v>1852</v>
      </c>
      <c r="BI1126">
        <v>1433</v>
      </c>
      <c r="BJ1126">
        <v>1494</v>
      </c>
      <c r="BK1126">
        <v>808</v>
      </c>
      <c r="BL1126">
        <v>904</v>
      </c>
      <c r="BM1126">
        <v>245</v>
      </c>
      <c r="BN1126" t="s">
        <v>436</v>
      </c>
    </row>
    <row r="1127" spans="1:71">
      <c r="A1127" s="95">
        <v>45869</v>
      </c>
      <c r="B1127" s="63">
        <f t="shared" si="20"/>
        <v>10569</v>
      </c>
      <c r="BE1127">
        <v>1352</v>
      </c>
      <c r="BF1127">
        <v>1566</v>
      </c>
      <c r="BG1127">
        <v>909</v>
      </c>
      <c r="BH1127">
        <v>1847</v>
      </c>
      <c r="BI1127">
        <v>1413</v>
      </c>
      <c r="BJ1127">
        <v>1474</v>
      </c>
      <c r="BK1127">
        <v>808</v>
      </c>
      <c r="BL1127">
        <v>932</v>
      </c>
      <c r="BM1127">
        <v>268</v>
      </c>
      <c r="BN1127" t="s">
        <v>436</v>
      </c>
    </row>
    <row r="1128" spans="1:71">
      <c r="A1128" s="95">
        <v>45870</v>
      </c>
      <c r="B1128" s="63">
        <f t="shared" si="20"/>
        <v>9417</v>
      </c>
      <c r="BF1128">
        <v>1567</v>
      </c>
      <c r="BG1128">
        <v>909</v>
      </c>
      <c r="BH1128">
        <v>1877</v>
      </c>
      <c r="BI1128">
        <v>1503</v>
      </c>
      <c r="BJ1128">
        <v>1522</v>
      </c>
      <c r="BK1128">
        <v>868</v>
      </c>
      <c r="BL1128">
        <v>932</v>
      </c>
      <c r="BM1128">
        <v>239</v>
      </c>
      <c r="BN1128" t="s">
        <v>436</v>
      </c>
    </row>
    <row r="1129" spans="1:71">
      <c r="A1129" s="95">
        <v>45873</v>
      </c>
      <c r="B1129" s="63">
        <f t="shared" si="20"/>
        <v>9793</v>
      </c>
      <c r="BF1129">
        <v>1703</v>
      </c>
      <c r="BG1129">
        <v>939</v>
      </c>
      <c r="BH1129">
        <v>1907</v>
      </c>
      <c r="BI1129">
        <v>1503</v>
      </c>
      <c r="BJ1129">
        <v>1567</v>
      </c>
      <c r="BK1129">
        <v>968</v>
      </c>
      <c r="BL1129">
        <v>952</v>
      </c>
      <c r="BM1129">
        <v>254</v>
      </c>
      <c r="BN1129" t="s">
        <v>436</v>
      </c>
      <c r="BO1129" t="s">
        <v>436</v>
      </c>
      <c r="BP1129" t="s">
        <v>436</v>
      </c>
      <c r="BQ1129" t="s">
        <v>436</v>
      </c>
      <c r="BR1129" t="s">
        <v>436</v>
      </c>
      <c r="BS1129" t="s">
        <v>436</v>
      </c>
    </row>
    <row r="1130" spans="1:71">
      <c r="A1130" s="95">
        <v>45874</v>
      </c>
      <c r="B1130" s="63">
        <f t="shared" si="20"/>
        <v>9906</v>
      </c>
      <c r="BF1130">
        <v>1693</v>
      </c>
      <c r="BG1130">
        <v>939</v>
      </c>
      <c r="BH1130">
        <v>1930</v>
      </c>
      <c r="BI1130">
        <v>1503</v>
      </c>
      <c r="BJ1130">
        <v>1587</v>
      </c>
      <c r="BK1130">
        <v>1008</v>
      </c>
      <c r="BL1130">
        <v>952</v>
      </c>
      <c r="BM1130">
        <v>294</v>
      </c>
      <c r="BN1130" t="s">
        <v>436</v>
      </c>
      <c r="BO1130" t="s">
        <v>436</v>
      </c>
      <c r="BP1130" t="s">
        <v>436</v>
      </c>
      <c r="BQ1130" t="s">
        <v>436</v>
      </c>
      <c r="BR1130" t="s">
        <v>436</v>
      </c>
      <c r="BS1130" t="s">
        <v>436</v>
      </c>
    </row>
    <row r="1131" spans="1:71">
      <c r="A1131" s="95">
        <v>45875</v>
      </c>
      <c r="B1131" s="63">
        <f t="shared" si="20"/>
        <v>9906</v>
      </c>
      <c r="BF1131">
        <v>1693</v>
      </c>
      <c r="BG1131">
        <v>939</v>
      </c>
      <c r="BH1131">
        <v>1930</v>
      </c>
      <c r="BI1131">
        <v>1503</v>
      </c>
      <c r="BJ1131">
        <v>1587</v>
      </c>
      <c r="BK1131">
        <v>1008</v>
      </c>
      <c r="BL1131">
        <v>952</v>
      </c>
      <c r="BM1131">
        <v>294</v>
      </c>
      <c r="BN1131" t="s">
        <v>436</v>
      </c>
      <c r="BO1131" t="s">
        <v>436</v>
      </c>
      <c r="BP1131" t="s">
        <v>436</v>
      </c>
      <c r="BQ1131" t="s">
        <v>436</v>
      </c>
      <c r="BR1131" t="s">
        <v>436</v>
      </c>
      <c r="BS1131" t="s">
        <v>436</v>
      </c>
    </row>
    <row r="1132" spans="1:71">
      <c r="A1132" s="95">
        <v>45876</v>
      </c>
      <c r="B1132" s="63">
        <f t="shared" si="20"/>
        <v>9906</v>
      </c>
      <c r="BF1132">
        <v>1693</v>
      </c>
      <c r="BG1132">
        <v>939</v>
      </c>
      <c r="BH1132">
        <v>1930</v>
      </c>
      <c r="BI1132">
        <v>1503</v>
      </c>
      <c r="BJ1132">
        <v>1587</v>
      </c>
      <c r="BK1132">
        <v>1008</v>
      </c>
      <c r="BL1132">
        <v>952</v>
      </c>
      <c r="BM1132">
        <v>294</v>
      </c>
      <c r="BN1132" t="s">
        <v>436</v>
      </c>
    </row>
    <row r="1133" spans="1:71">
      <c r="A1133" s="95">
        <v>45877</v>
      </c>
      <c r="B1133" s="63">
        <f t="shared" si="20"/>
        <v>9920</v>
      </c>
      <c r="BF1133">
        <v>1707</v>
      </c>
      <c r="BG1133">
        <v>939</v>
      </c>
      <c r="BH1133">
        <v>1930</v>
      </c>
      <c r="BI1133">
        <v>1503</v>
      </c>
      <c r="BJ1133">
        <v>1587</v>
      </c>
      <c r="BK1133">
        <v>1008</v>
      </c>
      <c r="BL1133">
        <v>952</v>
      </c>
      <c r="BM1133">
        <v>294</v>
      </c>
      <c r="BN1133" t="s">
        <v>436</v>
      </c>
      <c r="BO1133" t="s">
        <v>436</v>
      </c>
      <c r="BP1133" t="s">
        <v>436</v>
      </c>
      <c r="BQ1133" t="s">
        <v>436</v>
      </c>
      <c r="BR1133" t="s">
        <v>436</v>
      </c>
      <c r="BS1133" t="s">
        <v>436</v>
      </c>
    </row>
    <row r="1134" spans="1:71">
      <c r="A1134" s="95">
        <v>45880</v>
      </c>
      <c r="B1134" s="63">
        <f t="shared" si="20"/>
        <v>8492.5030000000006</v>
      </c>
      <c r="BF1134">
        <v>1711</v>
      </c>
      <c r="BG1134">
        <v>949</v>
      </c>
      <c r="BH1134">
        <v>1930</v>
      </c>
      <c r="BI1134">
        <v>1.5029999999999999</v>
      </c>
      <c r="BJ1134">
        <v>1612</v>
      </c>
      <c r="BK1134">
        <v>1023</v>
      </c>
      <c r="BL1134">
        <v>967</v>
      </c>
      <c r="BM1134">
        <v>299</v>
      </c>
      <c r="BN1134" t="s">
        <v>436</v>
      </c>
      <c r="BO1134" t="s">
        <v>436</v>
      </c>
      <c r="BP1134" t="s">
        <v>436</v>
      </c>
      <c r="BQ1134" t="s">
        <v>436</v>
      </c>
      <c r="BR1134" t="s">
        <v>436</v>
      </c>
      <c r="BS1134" t="s">
        <v>436</v>
      </c>
    </row>
    <row r="1135" spans="1:71">
      <c r="A1135" s="95">
        <v>45881</v>
      </c>
      <c r="B1135" s="63">
        <f t="shared" si="20"/>
        <v>9964</v>
      </c>
      <c r="BF1135">
        <v>1696</v>
      </c>
      <c r="BG1135">
        <v>949</v>
      </c>
      <c r="BH1135">
        <v>1930</v>
      </c>
      <c r="BI1135">
        <v>1503</v>
      </c>
      <c r="BJ1135">
        <v>1597</v>
      </c>
      <c r="BK1135">
        <v>1023</v>
      </c>
      <c r="BL1135">
        <v>967</v>
      </c>
      <c r="BM1135">
        <v>299</v>
      </c>
      <c r="BN1135" t="s">
        <v>436</v>
      </c>
      <c r="BO1135" t="s">
        <v>436</v>
      </c>
      <c r="BP1135" t="s">
        <v>436</v>
      </c>
      <c r="BQ1135" t="s">
        <v>436</v>
      </c>
      <c r="BR1135" t="s">
        <v>436</v>
      </c>
      <c r="BS1135" t="s">
        <v>436</v>
      </c>
    </row>
    <row r="1136" spans="1:71">
      <c r="A1136" s="95">
        <v>45882</v>
      </c>
      <c r="B1136" s="63">
        <f t="shared" si="20"/>
        <v>9893</v>
      </c>
      <c r="BF1136">
        <v>1675</v>
      </c>
      <c r="BG1136">
        <v>949</v>
      </c>
      <c r="BH1136">
        <v>1930</v>
      </c>
      <c r="BI1136">
        <v>1503</v>
      </c>
      <c r="BJ1136">
        <v>1547</v>
      </c>
      <c r="BK1136">
        <v>1023</v>
      </c>
      <c r="BL1136">
        <v>967</v>
      </c>
      <c r="BM1136">
        <v>299</v>
      </c>
      <c r="BN1136" t="s">
        <v>436</v>
      </c>
      <c r="BO1136" t="s">
        <v>436</v>
      </c>
      <c r="BP1136" t="s">
        <v>436</v>
      </c>
      <c r="BQ1136" t="s">
        <v>436</v>
      </c>
      <c r="BR1136" t="s">
        <v>436</v>
      </c>
      <c r="BS1136" t="s">
        <v>436</v>
      </c>
    </row>
    <row r="1137" spans="1:71">
      <c r="A1137" s="95">
        <v>45883</v>
      </c>
      <c r="B1137" s="63">
        <f t="shared" si="20"/>
        <v>9861</v>
      </c>
      <c r="BF1137">
        <v>1678</v>
      </c>
      <c r="BG1137">
        <v>949</v>
      </c>
      <c r="BH1137">
        <v>1895</v>
      </c>
      <c r="BI1137">
        <v>1503</v>
      </c>
      <c r="BJ1137">
        <v>1547</v>
      </c>
      <c r="BK1137">
        <v>1023</v>
      </c>
      <c r="BL1137">
        <v>967</v>
      </c>
      <c r="BM1137">
        <v>299</v>
      </c>
      <c r="BN1137" t="s">
        <v>436</v>
      </c>
      <c r="BO1137" t="s">
        <v>436</v>
      </c>
      <c r="BP1137" t="s">
        <v>436</v>
      </c>
      <c r="BQ1137" t="s">
        <v>436</v>
      </c>
      <c r="BR1137" t="s">
        <v>436</v>
      </c>
      <c r="BS1137" t="s">
        <v>436</v>
      </c>
    </row>
    <row r="1138" spans="1:71">
      <c r="A1138" s="95">
        <v>45884</v>
      </c>
      <c r="B1138" s="63">
        <f t="shared" si="20"/>
        <v>9827</v>
      </c>
      <c r="BF1138">
        <v>1663</v>
      </c>
      <c r="BG1138">
        <v>949</v>
      </c>
      <c r="BH1138">
        <v>1876</v>
      </c>
      <c r="BI1138">
        <v>1483</v>
      </c>
      <c r="BJ1138">
        <v>1547</v>
      </c>
      <c r="BK1138">
        <v>1043</v>
      </c>
      <c r="BL1138">
        <v>967</v>
      </c>
      <c r="BM1138">
        <v>299</v>
      </c>
      <c r="BN1138" t="s">
        <v>436</v>
      </c>
      <c r="BO1138" t="s">
        <v>436</v>
      </c>
      <c r="BP1138" t="s">
        <v>436</v>
      </c>
      <c r="BQ1138" t="s">
        <v>436</v>
      </c>
      <c r="BR1138" t="s">
        <v>436</v>
      </c>
      <c r="BS1138" t="s">
        <v>436</v>
      </c>
    </row>
    <row r="1139" spans="1:71">
      <c r="A1139" s="95">
        <v>45887</v>
      </c>
      <c r="B1139" s="63">
        <f t="shared" si="20"/>
        <v>7952.8760000000002</v>
      </c>
      <c r="BF1139">
        <v>1663</v>
      </c>
      <c r="BG1139">
        <v>949</v>
      </c>
      <c r="BH1139">
        <v>1.8759999999999999</v>
      </c>
      <c r="BI1139">
        <v>1483</v>
      </c>
      <c r="BJ1139">
        <v>1547</v>
      </c>
      <c r="BK1139">
        <v>1043</v>
      </c>
      <c r="BL1139">
        <v>967</v>
      </c>
      <c r="BM1139">
        <v>299</v>
      </c>
      <c r="BN1139" t="s">
        <v>436</v>
      </c>
      <c r="BO1139" t="s">
        <v>436</v>
      </c>
      <c r="BP1139" t="s">
        <v>436</v>
      </c>
      <c r="BQ1139" t="s">
        <v>436</v>
      </c>
      <c r="BR1139" t="s">
        <v>436</v>
      </c>
      <c r="BS1139" t="s">
        <v>436</v>
      </c>
    </row>
    <row r="1140" spans="1:71">
      <c r="A1140" s="95">
        <v>45888</v>
      </c>
      <c r="B1140" s="63">
        <f t="shared" si="20"/>
        <v>8041</v>
      </c>
      <c r="BF1140">
        <v>1569</v>
      </c>
      <c r="BG1140">
        <v>949</v>
      </c>
      <c r="BH1140">
        <v>184</v>
      </c>
      <c r="BI1140">
        <v>1483</v>
      </c>
      <c r="BJ1140">
        <v>1547</v>
      </c>
      <c r="BK1140">
        <v>1043</v>
      </c>
      <c r="BL1140">
        <v>967</v>
      </c>
      <c r="BM1140">
        <v>299</v>
      </c>
      <c r="BN1140" t="s">
        <v>436</v>
      </c>
      <c r="BO1140" t="s">
        <v>436</v>
      </c>
      <c r="BP1140" t="s">
        <v>436</v>
      </c>
      <c r="BQ1140" t="s">
        <v>436</v>
      </c>
      <c r="BR1140" t="s">
        <v>436</v>
      </c>
      <c r="BS1140" t="s">
        <v>436</v>
      </c>
    </row>
    <row r="1141" spans="1:71">
      <c r="A1141" s="95">
        <v>45889</v>
      </c>
      <c r="B1141" s="63">
        <f t="shared" si="20"/>
        <v>8072</v>
      </c>
      <c r="BF1141">
        <v>1604</v>
      </c>
      <c r="BG1141">
        <v>949</v>
      </c>
      <c r="BH1141">
        <v>175</v>
      </c>
      <c r="BI1141">
        <v>1488</v>
      </c>
      <c r="BJ1141">
        <v>1547</v>
      </c>
      <c r="BK1141">
        <v>1043</v>
      </c>
      <c r="BL1141">
        <v>967</v>
      </c>
      <c r="BM1141">
        <v>299</v>
      </c>
      <c r="BN1141" t="s">
        <v>436</v>
      </c>
      <c r="BO1141" t="s">
        <v>436</v>
      </c>
      <c r="BP1141" t="s">
        <v>436</v>
      </c>
      <c r="BQ1141" t="s">
        <v>436</v>
      </c>
      <c r="BR1141" t="s">
        <v>436</v>
      </c>
      <c r="BS1141" t="s">
        <v>436</v>
      </c>
    </row>
    <row r="1142" spans="1:71">
      <c r="A1142" s="95">
        <v>45890</v>
      </c>
      <c r="B1142" s="63">
        <f t="shared" si="20"/>
        <v>9919</v>
      </c>
      <c r="BF1142">
        <v>1753</v>
      </c>
      <c r="BG1142">
        <v>957</v>
      </c>
      <c r="BH1142">
        <v>1809</v>
      </c>
      <c r="BI1142">
        <v>1488</v>
      </c>
      <c r="BJ1142">
        <v>1603</v>
      </c>
      <c r="BK1142">
        <v>1043</v>
      </c>
      <c r="BL1142">
        <v>967</v>
      </c>
      <c r="BM1142">
        <v>299</v>
      </c>
      <c r="BN1142" t="s">
        <v>436</v>
      </c>
      <c r="BO1142" t="s">
        <v>436</v>
      </c>
      <c r="BP1142" t="s">
        <v>436</v>
      </c>
      <c r="BQ1142" t="s">
        <v>436</v>
      </c>
      <c r="BR1142" t="s">
        <v>436</v>
      </c>
      <c r="BS1142" t="s">
        <v>436</v>
      </c>
    </row>
    <row r="1143" spans="1:71">
      <c r="A1143" s="95">
        <v>45891</v>
      </c>
      <c r="B1143" s="63">
        <f t="shared" ref="B1143:B1153" si="21">SUM(Z1143:BM1143)</f>
        <v>10256</v>
      </c>
      <c r="BF1143">
        <v>1825</v>
      </c>
      <c r="BG1143">
        <v>1129</v>
      </c>
      <c r="BH1143">
        <v>1836</v>
      </c>
      <c r="BI1143">
        <v>1489</v>
      </c>
      <c r="BJ1143">
        <v>1618</v>
      </c>
      <c r="BK1143">
        <v>1093</v>
      </c>
      <c r="BL1143">
        <v>967</v>
      </c>
      <c r="BM1143">
        <v>299</v>
      </c>
      <c r="BN1143" t="s">
        <v>436</v>
      </c>
      <c r="BO1143" t="s">
        <v>436</v>
      </c>
      <c r="BP1143" t="s">
        <v>436</v>
      </c>
      <c r="BQ1143" t="s">
        <v>436</v>
      </c>
      <c r="BR1143" t="s">
        <v>436</v>
      </c>
      <c r="BS1143" t="s">
        <v>436</v>
      </c>
    </row>
    <row r="1144" spans="1:71">
      <c r="A1144" s="103">
        <v>45894</v>
      </c>
      <c r="B1144" s="63">
        <f t="shared" si="21"/>
        <v>10551</v>
      </c>
      <c r="BF1144">
        <v>1845</v>
      </c>
      <c r="BG1144">
        <v>1174</v>
      </c>
      <c r="BH1144">
        <v>1901</v>
      </c>
      <c r="BI1144">
        <v>1549</v>
      </c>
      <c r="BJ1144">
        <v>1638</v>
      </c>
      <c r="BK1144">
        <v>1103</v>
      </c>
      <c r="BL1144">
        <v>1042</v>
      </c>
      <c r="BM1144">
        <v>299</v>
      </c>
      <c r="BN1144" t="s">
        <v>436</v>
      </c>
      <c r="BO1144" t="s">
        <v>436</v>
      </c>
      <c r="BP1144" t="s">
        <v>436</v>
      </c>
      <c r="BQ1144" t="s">
        <v>436</v>
      </c>
      <c r="BR1144" t="s">
        <v>436</v>
      </c>
      <c r="BS1144" t="s">
        <v>436</v>
      </c>
    </row>
    <row r="1145" spans="1:71">
      <c r="A1145" s="95">
        <v>45895</v>
      </c>
      <c r="B1145" s="63">
        <f t="shared" si="21"/>
        <v>10661</v>
      </c>
      <c r="BF1145">
        <v>1850</v>
      </c>
      <c r="BG1145">
        <v>1179</v>
      </c>
      <c r="BH1145">
        <v>1901</v>
      </c>
      <c r="BI1145">
        <v>1559</v>
      </c>
      <c r="BJ1145">
        <v>1638</v>
      </c>
      <c r="BK1145">
        <v>1128</v>
      </c>
      <c r="BL1145">
        <v>1107</v>
      </c>
      <c r="BM1145">
        <v>299</v>
      </c>
      <c r="BN1145" t="s">
        <v>436</v>
      </c>
      <c r="BO1145" t="s">
        <v>436</v>
      </c>
      <c r="BP1145" t="s">
        <v>436</v>
      </c>
      <c r="BQ1145" t="s">
        <v>436</v>
      </c>
      <c r="BR1145" t="s">
        <v>436</v>
      </c>
      <c r="BS1145" t="s">
        <v>436</v>
      </c>
    </row>
    <row r="1146" spans="1:71">
      <c r="A1146" s="95">
        <v>45896</v>
      </c>
      <c r="B1146" s="63">
        <f t="shared" si="21"/>
        <v>10902</v>
      </c>
      <c r="BF1146">
        <v>1885</v>
      </c>
      <c r="BG1146">
        <v>1324</v>
      </c>
      <c r="BH1146">
        <v>1954</v>
      </c>
      <c r="BI1146">
        <v>1579</v>
      </c>
      <c r="BJ1146">
        <v>1568</v>
      </c>
      <c r="BK1146">
        <v>1136</v>
      </c>
      <c r="BL1146">
        <v>1157</v>
      </c>
      <c r="BM1146">
        <v>299</v>
      </c>
      <c r="BN1146" t="s">
        <v>436</v>
      </c>
      <c r="BO1146" t="s">
        <v>436</v>
      </c>
      <c r="BP1146" t="s">
        <v>436</v>
      </c>
      <c r="BQ1146" t="s">
        <v>436</v>
      </c>
      <c r="BR1146" t="s">
        <v>436</v>
      </c>
      <c r="BS1146" t="s">
        <v>436</v>
      </c>
    </row>
    <row r="1147" spans="1:71">
      <c r="A1147" s="95">
        <v>45897</v>
      </c>
      <c r="B1147" s="63">
        <f t="shared" si="21"/>
        <v>10846</v>
      </c>
      <c r="BF1147">
        <v>1887</v>
      </c>
      <c r="BG1147">
        <v>1324</v>
      </c>
      <c r="BH1147">
        <v>1954</v>
      </c>
      <c r="BI1147">
        <v>1576</v>
      </c>
      <c r="BJ1147">
        <v>1483</v>
      </c>
      <c r="BK1147">
        <v>1136</v>
      </c>
      <c r="BL1147">
        <v>1157</v>
      </c>
      <c r="BM1147">
        <v>329</v>
      </c>
      <c r="BN1147" t="s">
        <v>436</v>
      </c>
      <c r="BO1147" t="s">
        <v>436</v>
      </c>
      <c r="BP1147" t="s">
        <v>436</v>
      </c>
      <c r="BQ1147" t="s">
        <v>436</v>
      </c>
      <c r="BR1147" t="s">
        <v>436</v>
      </c>
      <c r="BS1147" t="s">
        <v>436</v>
      </c>
    </row>
    <row r="1148" spans="1:71">
      <c r="A1148" s="95">
        <v>45898</v>
      </c>
      <c r="B1148" s="63">
        <f t="shared" si="21"/>
        <v>10865</v>
      </c>
      <c r="BF1148">
        <v>1877</v>
      </c>
      <c r="BG1148">
        <v>1324</v>
      </c>
      <c r="BH1148">
        <v>1954</v>
      </c>
      <c r="BI1148">
        <v>1575</v>
      </c>
      <c r="BJ1148">
        <v>1493</v>
      </c>
      <c r="BK1148">
        <v>1146</v>
      </c>
      <c r="BL1148">
        <v>1167</v>
      </c>
      <c r="BM1148">
        <v>329</v>
      </c>
      <c r="BN1148" t="s">
        <v>436</v>
      </c>
      <c r="BO1148" t="s">
        <v>436</v>
      </c>
      <c r="BP1148" t="s">
        <v>436</v>
      </c>
      <c r="BQ1148" t="s">
        <v>436</v>
      </c>
      <c r="BR1148" t="s">
        <v>436</v>
      </c>
      <c r="BS1148" t="s">
        <v>436</v>
      </c>
    </row>
    <row r="1149" spans="1:71">
      <c r="A1149" s="95">
        <v>45901</v>
      </c>
      <c r="B1149" s="63">
        <f t="shared" si="21"/>
        <v>8992</v>
      </c>
      <c r="BG1149">
        <v>1324</v>
      </c>
      <c r="BH1149">
        <v>1954</v>
      </c>
      <c r="BI1149">
        <v>1605</v>
      </c>
      <c r="BJ1149">
        <v>1457</v>
      </c>
      <c r="BK1149">
        <v>1146</v>
      </c>
      <c r="BL1149">
        <v>1177</v>
      </c>
      <c r="BM1149">
        <v>329</v>
      </c>
      <c r="BN1149" t="s">
        <v>436</v>
      </c>
      <c r="BO1149" t="s">
        <v>436</v>
      </c>
      <c r="BP1149" t="s">
        <v>436</v>
      </c>
      <c r="BQ1149" t="s">
        <v>436</v>
      </c>
      <c r="BR1149" t="s">
        <v>436</v>
      </c>
      <c r="BS1149" t="s">
        <v>436</v>
      </c>
    </row>
    <row r="1150" spans="1:71">
      <c r="A1150" s="95">
        <v>45902</v>
      </c>
      <c r="B1150" s="63">
        <f t="shared" si="21"/>
        <v>8992</v>
      </c>
      <c r="BG1150">
        <v>1324</v>
      </c>
      <c r="BH1150">
        <v>1954</v>
      </c>
      <c r="BI1150">
        <v>1605</v>
      </c>
      <c r="BJ1150">
        <v>1457</v>
      </c>
      <c r="BK1150">
        <v>1146</v>
      </c>
      <c r="BL1150">
        <v>1177</v>
      </c>
      <c r="BM1150">
        <v>329</v>
      </c>
      <c r="BN1150" t="s">
        <v>436</v>
      </c>
      <c r="BO1150" t="s">
        <v>436</v>
      </c>
      <c r="BP1150" t="s">
        <v>436</v>
      </c>
      <c r="BQ1150" t="s">
        <v>436</v>
      </c>
      <c r="BR1150" t="s">
        <v>436</v>
      </c>
      <c r="BS1150" t="s">
        <v>436</v>
      </c>
    </row>
    <row r="1151" spans="1:71">
      <c r="A1151" s="95">
        <v>45903</v>
      </c>
      <c r="B1151" s="63">
        <f t="shared" si="21"/>
        <v>9004</v>
      </c>
      <c r="BG1151">
        <v>1324</v>
      </c>
      <c r="BH1151">
        <v>1954</v>
      </c>
      <c r="BI1151">
        <v>1575</v>
      </c>
      <c r="BJ1151">
        <v>1499</v>
      </c>
      <c r="BK1151">
        <v>1146</v>
      </c>
      <c r="BL1151">
        <v>1177</v>
      </c>
      <c r="BM1151">
        <v>329</v>
      </c>
      <c r="BN1151" t="s">
        <v>436</v>
      </c>
      <c r="BO1151" t="s">
        <v>436</v>
      </c>
      <c r="BP1151" t="s">
        <v>436</v>
      </c>
      <c r="BQ1151" t="s">
        <v>436</v>
      </c>
      <c r="BR1151" t="s">
        <v>436</v>
      </c>
      <c r="BS1151" t="s">
        <v>436</v>
      </c>
    </row>
    <row r="1152" spans="1:71">
      <c r="A1152" s="95">
        <v>45904</v>
      </c>
      <c r="B1152" s="63">
        <f t="shared" si="21"/>
        <v>9029</v>
      </c>
      <c r="BG1152">
        <v>1329</v>
      </c>
      <c r="BH1152">
        <v>1954</v>
      </c>
      <c r="BI1152">
        <v>1575</v>
      </c>
      <c r="BJ1152">
        <v>1499</v>
      </c>
      <c r="BK1152">
        <v>1146</v>
      </c>
      <c r="BL1152">
        <v>1177</v>
      </c>
      <c r="BM1152">
        <v>349</v>
      </c>
      <c r="BN1152" t="s">
        <v>436</v>
      </c>
      <c r="BO1152" t="s">
        <v>436</v>
      </c>
      <c r="BP1152" t="s">
        <v>436</v>
      </c>
      <c r="BQ1152" t="s">
        <v>436</v>
      </c>
      <c r="BR1152" t="s">
        <v>436</v>
      </c>
      <c r="BS1152" t="s">
        <v>436</v>
      </c>
    </row>
    <row r="1153" spans="1:77">
      <c r="A1153" s="95">
        <v>45905</v>
      </c>
      <c r="B1153" s="63">
        <f t="shared" si="21"/>
        <v>9033</v>
      </c>
      <c r="BG1153">
        <v>1329</v>
      </c>
      <c r="BH1153">
        <v>1954</v>
      </c>
      <c r="BI1153">
        <v>1579</v>
      </c>
      <c r="BJ1153">
        <v>1499</v>
      </c>
      <c r="BK1153">
        <v>1146</v>
      </c>
      <c r="BL1153">
        <v>1177</v>
      </c>
      <c r="BM1153">
        <v>349</v>
      </c>
      <c r="BN1153" t="s">
        <v>436</v>
      </c>
      <c r="BO1153" t="s">
        <v>436</v>
      </c>
      <c r="BP1153" t="s">
        <v>436</v>
      </c>
      <c r="BQ1153" t="s">
        <v>436</v>
      </c>
      <c r="BR1153" t="s">
        <v>436</v>
      </c>
      <c r="BS1153" t="s">
        <v>436</v>
      </c>
      <c r="BT1153" t="s">
        <v>436</v>
      </c>
      <c r="BU1153" t="s">
        <v>436</v>
      </c>
      <c r="BV1153" t="s">
        <v>436</v>
      </c>
      <c r="BW1153" t="s">
        <v>436</v>
      </c>
      <c r="BX1153" t="s">
        <v>436</v>
      </c>
      <c r="BY1153" t="s">
        <v>436</v>
      </c>
    </row>
    <row r="1154" spans="1:77">
      <c r="A1154" s="95">
        <v>45908</v>
      </c>
      <c r="B1154" s="63">
        <f>SUM(Z1154:BZ1154)</f>
        <v>9119</v>
      </c>
      <c r="BG1154">
        <v>1328</v>
      </c>
      <c r="BH1154">
        <v>1954</v>
      </c>
      <c r="BI1154">
        <v>1671</v>
      </c>
      <c r="BJ1154">
        <v>1494</v>
      </c>
      <c r="BK1154">
        <v>1146</v>
      </c>
      <c r="BL1154">
        <v>1177</v>
      </c>
      <c r="BM1154">
        <v>349</v>
      </c>
      <c r="BN1154" t="s">
        <v>436</v>
      </c>
      <c r="BO1154" t="s">
        <v>436</v>
      </c>
      <c r="BP1154" t="s">
        <v>436</v>
      </c>
      <c r="BQ1154" t="s">
        <v>436</v>
      </c>
      <c r="BR1154" t="s">
        <v>436</v>
      </c>
      <c r="BS1154" t="s">
        <v>436</v>
      </c>
      <c r="BT1154" t="s">
        <v>436</v>
      </c>
      <c r="BU1154" t="s">
        <v>436</v>
      </c>
      <c r="BV1154" t="s">
        <v>436</v>
      </c>
      <c r="BW1154" t="s">
        <v>436</v>
      </c>
      <c r="BX1154" t="s">
        <v>436</v>
      </c>
      <c r="BY1154" t="s">
        <v>436</v>
      </c>
    </row>
    <row r="1155" spans="1:77">
      <c r="A1155" s="95">
        <v>45909</v>
      </c>
      <c r="B1155" s="63">
        <f t="shared" ref="B1155:B1187" si="22">SUM(Z1155:BZ1155)</f>
        <v>9255</v>
      </c>
      <c r="BG1155">
        <v>1328</v>
      </c>
      <c r="BH1155">
        <v>1960</v>
      </c>
      <c r="BI1155">
        <v>1691</v>
      </c>
      <c r="BJ1155">
        <v>1504</v>
      </c>
      <c r="BK1155">
        <v>1146</v>
      </c>
      <c r="BL1155">
        <v>1177</v>
      </c>
      <c r="BM1155">
        <v>349</v>
      </c>
      <c r="BN1155" t="s">
        <v>436</v>
      </c>
      <c r="BO1155" t="s">
        <v>436</v>
      </c>
      <c r="BP1155" t="s">
        <v>436</v>
      </c>
      <c r="BQ1155" t="s">
        <v>436</v>
      </c>
      <c r="BR1155">
        <v>20</v>
      </c>
      <c r="BS1155">
        <v>20</v>
      </c>
      <c r="BT1155">
        <v>20</v>
      </c>
      <c r="BU1155">
        <v>20</v>
      </c>
      <c r="BV1155">
        <v>20</v>
      </c>
      <c r="BW1155" t="s">
        <v>436</v>
      </c>
      <c r="BX1155" t="s">
        <v>436</v>
      </c>
      <c r="BY1155" t="s">
        <v>436</v>
      </c>
    </row>
    <row r="1156" spans="1:77">
      <c r="A1156" s="95">
        <v>45910</v>
      </c>
      <c r="B1156" s="63">
        <f t="shared" si="22"/>
        <v>9198</v>
      </c>
      <c r="BG1156">
        <v>1328</v>
      </c>
      <c r="BH1156">
        <v>1963</v>
      </c>
      <c r="BI1156">
        <v>1701</v>
      </c>
      <c r="BJ1156">
        <v>1544</v>
      </c>
      <c r="BK1156">
        <v>1136</v>
      </c>
      <c r="BL1156">
        <v>1177</v>
      </c>
      <c r="BM1156">
        <v>349</v>
      </c>
      <c r="BN1156" t="s">
        <v>436</v>
      </c>
      <c r="BO1156" t="s">
        <v>436</v>
      </c>
      <c r="BP1156" t="s">
        <v>436</v>
      </c>
      <c r="BQ1156" t="s">
        <v>436</v>
      </c>
      <c r="BR1156" t="s">
        <v>436</v>
      </c>
      <c r="BS1156" t="s">
        <v>436</v>
      </c>
      <c r="BT1156" t="s">
        <v>436</v>
      </c>
      <c r="BU1156" t="s">
        <v>436</v>
      </c>
      <c r="BV1156" t="s">
        <v>436</v>
      </c>
      <c r="BW1156" t="s">
        <v>436</v>
      </c>
      <c r="BX1156" t="s">
        <v>436</v>
      </c>
      <c r="BY1156" t="s">
        <v>436</v>
      </c>
    </row>
    <row r="1157" spans="1:77">
      <c r="A1157" s="95">
        <v>45911</v>
      </c>
      <c r="B1157" s="63">
        <f t="shared" si="22"/>
        <v>0</v>
      </c>
    </row>
    <row r="1158" spans="1:77">
      <c r="A1158" s="95">
        <v>45912</v>
      </c>
      <c r="B1158" s="63">
        <f t="shared" si="22"/>
        <v>9691</v>
      </c>
      <c r="BG1158">
        <v>1333</v>
      </c>
      <c r="BH1158">
        <v>1963</v>
      </c>
      <c r="BI1158">
        <v>1701</v>
      </c>
      <c r="BJ1158">
        <v>1544</v>
      </c>
      <c r="BK1158">
        <v>1136</v>
      </c>
      <c r="BL1158">
        <v>1177</v>
      </c>
      <c r="BM1158">
        <v>349</v>
      </c>
      <c r="BN1158">
        <v>35</v>
      </c>
      <c r="BO1158">
        <v>25</v>
      </c>
      <c r="BP1158">
        <v>25</v>
      </c>
      <c r="BQ1158">
        <v>28</v>
      </c>
      <c r="BR1158">
        <v>40</v>
      </c>
      <c r="BS1158">
        <v>65</v>
      </c>
      <c r="BT1158">
        <v>55</v>
      </c>
      <c r="BU1158">
        <v>55</v>
      </c>
      <c r="BV1158">
        <v>55</v>
      </c>
      <c r="BW1158">
        <v>35</v>
      </c>
      <c r="BX1158">
        <v>35</v>
      </c>
      <c r="BY1158">
        <v>35</v>
      </c>
    </row>
    <row r="1159" spans="1:77">
      <c r="A1159" s="95">
        <v>45915</v>
      </c>
      <c r="B1159" s="63">
        <f t="shared" si="22"/>
        <v>9768</v>
      </c>
      <c r="BG1159">
        <v>1403</v>
      </c>
      <c r="BH1159">
        <v>1965</v>
      </c>
      <c r="BI1159">
        <v>1711</v>
      </c>
      <c r="BJ1159">
        <v>1539</v>
      </c>
      <c r="BK1159">
        <v>1136</v>
      </c>
      <c r="BL1159">
        <v>1177</v>
      </c>
      <c r="BM1159">
        <v>349</v>
      </c>
      <c r="BN1159">
        <v>35</v>
      </c>
      <c r="BO1159">
        <v>25</v>
      </c>
      <c r="BP1159">
        <v>25</v>
      </c>
      <c r="BQ1159">
        <v>28</v>
      </c>
      <c r="BR1159">
        <v>40</v>
      </c>
      <c r="BS1159">
        <v>65</v>
      </c>
      <c r="BT1159">
        <v>55</v>
      </c>
      <c r="BU1159">
        <v>55</v>
      </c>
      <c r="BV1159">
        <v>55</v>
      </c>
      <c r="BW1159">
        <v>35</v>
      </c>
      <c r="BX1159">
        <v>35</v>
      </c>
      <c r="BY1159">
        <v>35</v>
      </c>
    </row>
    <row r="1160" spans="1:77">
      <c r="A1160" s="95">
        <v>45916</v>
      </c>
      <c r="B1160" s="63">
        <f t="shared" si="22"/>
        <v>9773</v>
      </c>
      <c r="BG1160">
        <v>1404</v>
      </c>
      <c r="BH1160">
        <v>1969</v>
      </c>
      <c r="BI1160">
        <v>1711</v>
      </c>
      <c r="BJ1160">
        <v>1539</v>
      </c>
      <c r="BK1160">
        <v>1136</v>
      </c>
      <c r="BL1160">
        <v>1177</v>
      </c>
      <c r="BM1160">
        <v>349</v>
      </c>
      <c r="BN1160">
        <v>35</v>
      </c>
      <c r="BO1160">
        <v>25</v>
      </c>
      <c r="BP1160">
        <v>25</v>
      </c>
      <c r="BQ1160">
        <v>28</v>
      </c>
      <c r="BR1160">
        <v>40</v>
      </c>
      <c r="BS1160">
        <v>65</v>
      </c>
      <c r="BT1160">
        <v>55</v>
      </c>
      <c r="BU1160">
        <v>55</v>
      </c>
      <c r="BV1160">
        <v>55</v>
      </c>
      <c r="BW1160">
        <v>35</v>
      </c>
      <c r="BX1160">
        <v>35</v>
      </c>
      <c r="BY1160">
        <v>35</v>
      </c>
    </row>
    <row r="1161" spans="1:77">
      <c r="A1161" s="95">
        <v>45917</v>
      </c>
      <c r="B1161" s="63">
        <f t="shared" si="22"/>
        <v>9717</v>
      </c>
      <c r="BG1161">
        <v>1405</v>
      </c>
      <c r="BH1161">
        <v>1969</v>
      </c>
      <c r="BI1161">
        <v>1691</v>
      </c>
      <c r="BJ1161">
        <v>1502</v>
      </c>
      <c r="BK1161">
        <v>1136</v>
      </c>
      <c r="BL1161">
        <v>1177</v>
      </c>
      <c r="BM1161">
        <v>349</v>
      </c>
      <c r="BN1161">
        <v>35</v>
      </c>
      <c r="BO1161">
        <v>25</v>
      </c>
      <c r="BP1161">
        <v>25</v>
      </c>
      <c r="BQ1161">
        <v>28</v>
      </c>
      <c r="BR1161">
        <v>40</v>
      </c>
      <c r="BS1161">
        <v>65</v>
      </c>
      <c r="BT1161">
        <v>55</v>
      </c>
      <c r="BU1161">
        <v>55</v>
      </c>
      <c r="BV1161">
        <v>55</v>
      </c>
      <c r="BW1161">
        <v>35</v>
      </c>
      <c r="BX1161">
        <v>35</v>
      </c>
      <c r="BY1161">
        <v>35</v>
      </c>
    </row>
    <row r="1162" spans="1:77">
      <c r="A1162" s="95">
        <v>45918</v>
      </c>
      <c r="B1162" s="63">
        <f t="shared" si="22"/>
        <v>9728</v>
      </c>
      <c r="BG1162">
        <v>1416</v>
      </c>
      <c r="BH1162">
        <v>1969</v>
      </c>
      <c r="BI1162">
        <v>1691</v>
      </c>
      <c r="BJ1162">
        <v>1502</v>
      </c>
      <c r="BK1162">
        <v>1136</v>
      </c>
      <c r="BL1162">
        <v>1177</v>
      </c>
      <c r="BM1162">
        <v>349</v>
      </c>
      <c r="BN1162">
        <v>35</v>
      </c>
      <c r="BO1162">
        <v>25</v>
      </c>
      <c r="BP1162">
        <v>25</v>
      </c>
      <c r="BQ1162">
        <v>28</v>
      </c>
      <c r="BR1162">
        <v>40</v>
      </c>
      <c r="BS1162">
        <v>65</v>
      </c>
      <c r="BT1162">
        <v>55</v>
      </c>
      <c r="BU1162">
        <v>55</v>
      </c>
      <c r="BV1162">
        <v>55</v>
      </c>
      <c r="BW1162">
        <v>35</v>
      </c>
      <c r="BX1162">
        <v>35</v>
      </c>
      <c r="BY1162">
        <v>35</v>
      </c>
    </row>
    <row r="1163" spans="1:77">
      <c r="A1163" s="95">
        <v>45919</v>
      </c>
      <c r="B1163" s="63">
        <f t="shared" si="22"/>
        <v>9747</v>
      </c>
      <c r="BG1163">
        <v>1405</v>
      </c>
      <c r="BH1163">
        <v>1969</v>
      </c>
      <c r="BI1163">
        <v>1691</v>
      </c>
      <c r="BJ1163">
        <v>1467</v>
      </c>
      <c r="BK1163">
        <v>1136</v>
      </c>
      <c r="BL1163">
        <v>1177</v>
      </c>
      <c r="BM1163">
        <v>344</v>
      </c>
      <c r="BN1163">
        <v>65</v>
      </c>
      <c r="BO1163">
        <v>25</v>
      </c>
      <c r="BP1163">
        <v>25</v>
      </c>
      <c r="BQ1163">
        <v>28</v>
      </c>
      <c r="BR1163">
        <v>45</v>
      </c>
      <c r="BS1163">
        <v>70</v>
      </c>
      <c r="BT1163">
        <v>60</v>
      </c>
      <c r="BU1163">
        <v>60</v>
      </c>
      <c r="BV1163">
        <v>60</v>
      </c>
      <c r="BW1163">
        <v>40</v>
      </c>
      <c r="BX1163">
        <v>40</v>
      </c>
      <c r="BY1163">
        <v>40</v>
      </c>
    </row>
    <row r="1164" spans="1:77">
      <c r="A1164" s="95">
        <v>45922</v>
      </c>
      <c r="B1164" s="63">
        <f t="shared" si="22"/>
        <v>9964</v>
      </c>
      <c r="BG1164">
        <v>1405</v>
      </c>
      <c r="BH1164">
        <v>1969</v>
      </c>
      <c r="BI1164">
        <v>1691</v>
      </c>
      <c r="BJ1164">
        <v>1467</v>
      </c>
      <c r="BK1164">
        <v>1136</v>
      </c>
      <c r="BL1164">
        <v>1177</v>
      </c>
      <c r="BM1164">
        <v>344</v>
      </c>
      <c r="BN1164">
        <v>125</v>
      </c>
      <c r="BO1164">
        <v>85</v>
      </c>
      <c r="BP1164">
        <v>35</v>
      </c>
      <c r="BQ1164">
        <v>35</v>
      </c>
      <c r="BR1164">
        <v>55</v>
      </c>
      <c r="BS1164">
        <v>80</v>
      </c>
      <c r="BT1164">
        <v>70</v>
      </c>
      <c r="BU1164">
        <v>70</v>
      </c>
      <c r="BV1164">
        <v>70</v>
      </c>
      <c r="BW1164">
        <v>50</v>
      </c>
      <c r="BX1164">
        <v>50</v>
      </c>
      <c r="BY1164">
        <v>50</v>
      </c>
    </row>
    <row r="1165" spans="1:77">
      <c r="A1165" s="95">
        <v>45923</v>
      </c>
      <c r="B1165" s="63">
        <f t="shared" si="22"/>
        <v>8705</v>
      </c>
      <c r="BG1165">
        <v>1404</v>
      </c>
      <c r="BH1165">
        <v>1966</v>
      </c>
      <c r="BI1165">
        <v>1706</v>
      </c>
      <c r="BJ1165">
        <v>147</v>
      </c>
      <c r="BK1165">
        <v>1136</v>
      </c>
      <c r="BL1165">
        <v>1177</v>
      </c>
      <c r="BM1165">
        <v>344</v>
      </c>
      <c r="BN1165">
        <v>175</v>
      </c>
      <c r="BO1165">
        <v>85</v>
      </c>
      <c r="BP1165">
        <v>35</v>
      </c>
      <c r="BQ1165">
        <v>35</v>
      </c>
      <c r="BR1165">
        <v>55</v>
      </c>
      <c r="BS1165">
        <v>80</v>
      </c>
      <c r="BT1165">
        <v>70</v>
      </c>
      <c r="BU1165">
        <v>70</v>
      </c>
      <c r="BV1165">
        <v>70</v>
      </c>
      <c r="BW1165">
        <v>50</v>
      </c>
      <c r="BX1165">
        <v>50</v>
      </c>
      <c r="BY1165">
        <v>50</v>
      </c>
    </row>
    <row r="1166" spans="1:77">
      <c r="A1166" s="95">
        <v>45924</v>
      </c>
      <c r="B1166" s="63">
        <f t="shared" si="22"/>
        <v>8800</v>
      </c>
      <c r="BG1166">
        <v>1404</v>
      </c>
      <c r="BH1166">
        <v>2011</v>
      </c>
      <c r="BI1166">
        <v>1706</v>
      </c>
      <c r="BJ1166">
        <v>148</v>
      </c>
      <c r="BK1166">
        <v>1185</v>
      </c>
      <c r="BL1166">
        <v>1177</v>
      </c>
      <c r="BM1166">
        <v>344</v>
      </c>
      <c r="BN1166">
        <v>175</v>
      </c>
      <c r="BO1166">
        <v>85</v>
      </c>
      <c r="BP1166">
        <v>35</v>
      </c>
      <c r="BQ1166">
        <v>35</v>
      </c>
      <c r="BR1166">
        <v>55</v>
      </c>
      <c r="BS1166">
        <v>80</v>
      </c>
      <c r="BT1166">
        <v>70</v>
      </c>
      <c r="BU1166">
        <v>70</v>
      </c>
      <c r="BV1166">
        <v>70</v>
      </c>
      <c r="BW1166">
        <v>50</v>
      </c>
      <c r="BX1166">
        <v>50</v>
      </c>
      <c r="BY1166">
        <v>50</v>
      </c>
    </row>
    <row r="1167" spans="1:77">
      <c r="A1167" s="95">
        <v>45925</v>
      </c>
      <c r="B1167" s="63">
        <f t="shared" si="22"/>
        <v>10517</v>
      </c>
      <c r="BG1167">
        <v>1419</v>
      </c>
      <c r="BH1167">
        <v>2081</v>
      </c>
      <c r="BI1167">
        <v>1706</v>
      </c>
      <c r="BJ1167">
        <v>1490</v>
      </c>
      <c r="BK1167">
        <v>1245</v>
      </c>
      <c r="BL1167">
        <v>1257</v>
      </c>
      <c r="BM1167">
        <v>434</v>
      </c>
      <c r="BN1167">
        <v>180</v>
      </c>
      <c r="BO1167">
        <v>90</v>
      </c>
      <c r="BP1167">
        <v>40</v>
      </c>
      <c r="BQ1167">
        <v>40</v>
      </c>
      <c r="BR1167">
        <v>60</v>
      </c>
      <c r="BS1167">
        <v>85</v>
      </c>
      <c r="BT1167">
        <v>75</v>
      </c>
      <c r="BU1167">
        <v>75</v>
      </c>
      <c r="BV1167">
        <v>75</v>
      </c>
      <c r="BW1167">
        <v>55</v>
      </c>
      <c r="BX1167">
        <v>55</v>
      </c>
      <c r="BY1167">
        <v>55</v>
      </c>
    </row>
    <row r="1168" spans="1:77">
      <c r="A1168" s="95">
        <v>45926</v>
      </c>
      <c r="B1168" s="63">
        <f t="shared" si="22"/>
        <v>9175</v>
      </c>
      <c r="BG1168">
        <v>1419</v>
      </c>
      <c r="BH1168">
        <v>2081</v>
      </c>
      <c r="BI1168">
        <v>1706</v>
      </c>
      <c r="BJ1168">
        <v>148</v>
      </c>
      <c r="BK1168">
        <v>1245</v>
      </c>
      <c r="BL1168">
        <v>1257</v>
      </c>
      <c r="BM1168">
        <v>434</v>
      </c>
      <c r="BN1168">
        <v>180</v>
      </c>
      <c r="BO1168">
        <v>90</v>
      </c>
      <c r="BP1168">
        <v>40</v>
      </c>
      <c r="BQ1168">
        <v>40</v>
      </c>
      <c r="BR1168">
        <v>60</v>
      </c>
      <c r="BS1168">
        <v>85</v>
      </c>
      <c r="BT1168">
        <v>75</v>
      </c>
      <c r="BU1168">
        <v>75</v>
      </c>
      <c r="BV1168">
        <v>75</v>
      </c>
      <c r="BW1168">
        <v>55</v>
      </c>
      <c r="BX1168">
        <v>55</v>
      </c>
      <c r="BY1168">
        <v>55</v>
      </c>
    </row>
    <row r="1169" spans="1:77">
      <c r="A1169" s="95">
        <v>45929</v>
      </c>
      <c r="B1169" s="63">
        <f t="shared" si="22"/>
        <v>10532</v>
      </c>
      <c r="BG1169">
        <v>1419</v>
      </c>
      <c r="BH1169">
        <v>2101</v>
      </c>
      <c r="BI1169">
        <v>1706</v>
      </c>
      <c r="BJ1169">
        <v>1485</v>
      </c>
      <c r="BK1169">
        <v>1245</v>
      </c>
      <c r="BL1169">
        <v>1257</v>
      </c>
      <c r="BM1169">
        <v>434</v>
      </c>
      <c r="BN1169">
        <v>180</v>
      </c>
      <c r="BO1169">
        <v>90</v>
      </c>
      <c r="BP1169">
        <v>40</v>
      </c>
      <c r="BQ1169">
        <v>40</v>
      </c>
      <c r="BR1169">
        <v>60</v>
      </c>
      <c r="BS1169">
        <v>85</v>
      </c>
      <c r="BT1169">
        <v>75</v>
      </c>
      <c r="BU1169">
        <v>75</v>
      </c>
      <c r="BV1169">
        <v>75</v>
      </c>
      <c r="BW1169">
        <v>55</v>
      </c>
      <c r="BX1169">
        <v>55</v>
      </c>
      <c r="BY1169">
        <v>55</v>
      </c>
    </row>
    <row r="1170" spans="1:77">
      <c r="A1170" s="95">
        <v>45930</v>
      </c>
      <c r="B1170" s="63">
        <f t="shared" si="22"/>
        <v>9158</v>
      </c>
      <c r="BH1170">
        <v>2097</v>
      </c>
      <c r="BI1170">
        <v>1736</v>
      </c>
      <c r="BJ1170">
        <v>1504</v>
      </c>
      <c r="BK1170">
        <v>1245</v>
      </c>
      <c r="BL1170">
        <v>1257</v>
      </c>
      <c r="BM1170">
        <v>434</v>
      </c>
      <c r="BN1170">
        <v>180</v>
      </c>
      <c r="BO1170">
        <v>90</v>
      </c>
      <c r="BP1170">
        <v>40</v>
      </c>
      <c r="BQ1170">
        <v>40</v>
      </c>
      <c r="BR1170">
        <v>60</v>
      </c>
      <c r="BS1170">
        <v>85</v>
      </c>
      <c r="BT1170">
        <v>75</v>
      </c>
      <c r="BU1170">
        <v>75</v>
      </c>
      <c r="BV1170">
        <v>75</v>
      </c>
      <c r="BW1170">
        <v>55</v>
      </c>
      <c r="BX1170">
        <v>55</v>
      </c>
      <c r="BY1170">
        <v>55</v>
      </c>
    </row>
    <row r="1171" spans="1:77">
      <c r="A1171" s="95">
        <v>45931</v>
      </c>
      <c r="B1171" s="63">
        <f t="shared" si="22"/>
        <v>9138</v>
      </c>
      <c r="BH1171">
        <v>2077</v>
      </c>
      <c r="BI1171">
        <v>1736</v>
      </c>
      <c r="BJ1171">
        <v>1504</v>
      </c>
      <c r="BK1171">
        <v>1245</v>
      </c>
      <c r="BL1171">
        <v>1257</v>
      </c>
      <c r="BM1171">
        <v>434</v>
      </c>
      <c r="BN1171">
        <v>180</v>
      </c>
      <c r="BO1171">
        <v>90</v>
      </c>
      <c r="BP1171">
        <v>40</v>
      </c>
      <c r="BQ1171">
        <v>40</v>
      </c>
      <c r="BR1171">
        <v>60</v>
      </c>
      <c r="BS1171">
        <v>85</v>
      </c>
      <c r="BT1171">
        <v>75</v>
      </c>
      <c r="BU1171">
        <v>75</v>
      </c>
      <c r="BV1171">
        <v>75</v>
      </c>
      <c r="BW1171">
        <v>55</v>
      </c>
      <c r="BX1171">
        <v>55</v>
      </c>
      <c r="BY1171">
        <v>55</v>
      </c>
    </row>
    <row r="1172" spans="1:77">
      <c r="A1172" s="95">
        <v>45932</v>
      </c>
      <c r="B1172" s="63">
        <f t="shared" si="22"/>
        <v>9122</v>
      </c>
      <c r="BH1172">
        <v>2060</v>
      </c>
      <c r="BI1172">
        <v>1736</v>
      </c>
      <c r="BJ1172">
        <v>1504</v>
      </c>
      <c r="BK1172">
        <v>1246</v>
      </c>
      <c r="BL1172">
        <v>1257</v>
      </c>
      <c r="BM1172">
        <v>434</v>
      </c>
      <c r="BN1172">
        <v>180</v>
      </c>
      <c r="BO1172">
        <v>90</v>
      </c>
      <c r="BP1172">
        <v>40</v>
      </c>
      <c r="BQ1172">
        <v>40</v>
      </c>
      <c r="BR1172">
        <v>60</v>
      </c>
      <c r="BS1172">
        <v>85</v>
      </c>
      <c r="BT1172">
        <v>75</v>
      </c>
      <c r="BU1172">
        <v>75</v>
      </c>
      <c r="BV1172">
        <v>75</v>
      </c>
      <c r="BW1172">
        <v>55</v>
      </c>
      <c r="BX1172">
        <v>55</v>
      </c>
      <c r="BY1172">
        <v>55</v>
      </c>
    </row>
    <row r="1173" spans="1:77">
      <c r="A1173" s="95">
        <v>45933</v>
      </c>
      <c r="B1173" s="63">
        <f t="shared" si="22"/>
        <v>9180</v>
      </c>
      <c r="BH1173">
        <v>2058</v>
      </c>
      <c r="BI1173">
        <v>1736</v>
      </c>
      <c r="BJ1173">
        <v>1504</v>
      </c>
      <c r="BK1173">
        <v>1246</v>
      </c>
      <c r="BL1173">
        <v>1257</v>
      </c>
      <c r="BM1173">
        <v>434</v>
      </c>
      <c r="BN1173">
        <v>180</v>
      </c>
      <c r="BO1173">
        <v>120</v>
      </c>
      <c r="BP1173">
        <v>70</v>
      </c>
      <c r="BQ1173">
        <v>40</v>
      </c>
      <c r="BR1173">
        <v>60</v>
      </c>
      <c r="BS1173">
        <v>85</v>
      </c>
      <c r="BT1173">
        <v>75</v>
      </c>
      <c r="BU1173">
        <v>75</v>
      </c>
      <c r="BV1173">
        <v>75</v>
      </c>
      <c r="BW1173">
        <v>55</v>
      </c>
      <c r="BX1173">
        <v>55</v>
      </c>
      <c r="BY1173">
        <v>55</v>
      </c>
    </row>
    <row r="1174" spans="1:77">
      <c r="A1174" s="95">
        <v>45936</v>
      </c>
      <c r="B1174" s="63">
        <f t="shared" si="22"/>
        <v>9215</v>
      </c>
      <c r="BH1174">
        <v>2060</v>
      </c>
      <c r="BI1174">
        <v>1769</v>
      </c>
      <c r="BJ1174">
        <v>1504</v>
      </c>
      <c r="BK1174">
        <v>1246</v>
      </c>
      <c r="BL1174">
        <v>1257</v>
      </c>
      <c r="BM1174">
        <v>434</v>
      </c>
      <c r="BN1174">
        <v>180</v>
      </c>
      <c r="BO1174">
        <v>120</v>
      </c>
      <c r="BP1174">
        <v>70</v>
      </c>
      <c r="BQ1174">
        <v>40</v>
      </c>
      <c r="BR1174">
        <v>60</v>
      </c>
      <c r="BS1174">
        <v>85</v>
      </c>
      <c r="BT1174">
        <v>75</v>
      </c>
      <c r="BU1174">
        <v>75</v>
      </c>
      <c r="BV1174">
        <v>75</v>
      </c>
      <c r="BW1174">
        <v>55</v>
      </c>
      <c r="BX1174">
        <v>55</v>
      </c>
      <c r="BY1174">
        <v>55</v>
      </c>
    </row>
    <row r="1175" spans="1:77">
      <c r="A1175" s="95">
        <v>45937</v>
      </c>
      <c r="B1175" s="63">
        <f t="shared" si="22"/>
        <v>9228</v>
      </c>
      <c r="BH1175">
        <v>2058</v>
      </c>
      <c r="BI1175">
        <v>1769</v>
      </c>
      <c r="BJ1175">
        <v>1499</v>
      </c>
      <c r="BK1175">
        <v>1246</v>
      </c>
      <c r="BL1175">
        <v>1257</v>
      </c>
      <c r="BM1175">
        <v>434</v>
      </c>
      <c r="BN1175">
        <v>180</v>
      </c>
      <c r="BO1175">
        <v>120</v>
      </c>
      <c r="BP1175">
        <v>80</v>
      </c>
      <c r="BQ1175">
        <v>50</v>
      </c>
      <c r="BR1175">
        <v>60</v>
      </c>
      <c r="BS1175">
        <v>85</v>
      </c>
      <c r="BT1175">
        <v>75</v>
      </c>
      <c r="BU1175">
        <v>75</v>
      </c>
      <c r="BV1175">
        <v>75</v>
      </c>
      <c r="BW1175">
        <v>55</v>
      </c>
      <c r="BX1175">
        <v>55</v>
      </c>
      <c r="BY1175">
        <v>55</v>
      </c>
    </row>
    <row r="1176" spans="1:77">
      <c r="A1176" s="95">
        <v>45938</v>
      </c>
      <c r="B1176" s="63">
        <f t="shared" si="22"/>
        <v>9262</v>
      </c>
      <c r="BH1176">
        <v>2080</v>
      </c>
      <c r="BI1176">
        <v>1779</v>
      </c>
      <c r="BJ1176">
        <v>1501</v>
      </c>
      <c r="BK1176">
        <v>1246</v>
      </c>
      <c r="BL1176">
        <v>1257</v>
      </c>
      <c r="BM1176">
        <v>434</v>
      </c>
      <c r="BN1176">
        <v>180</v>
      </c>
      <c r="BO1176">
        <v>120</v>
      </c>
      <c r="BP1176">
        <v>80</v>
      </c>
      <c r="BQ1176">
        <v>50</v>
      </c>
      <c r="BR1176">
        <v>60</v>
      </c>
      <c r="BS1176">
        <v>85</v>
      </c>
      <c r="BT1176">
        <v>75</v>
      </c>
      <c r="BU1176">
        <v>75</v>
      </c>
      <c r="BV1176">
        <v>75</v>
      </c>
      <c r="BW1176">
        <v>55</v>
      </c>
      <c r="BX1176">
        <v>55</v>
      </c>
      <c r="BY1176">
        <v>55</v>
      </c>
    </row>
    <row r="1177" spans="1:77">
      <c r="A1177" s="95">
        <v>45939</v>
      </c>
      <c r="B1177" s="63">
        <f t="shared" si="22"/>
        <v>9571</v>
      </c>
      <c r="BH1177">
        <v>2110</v>
      </c>
      <c r="BI1177">
        <v>1803</v>
      </c>
      <c r="BJ1177">
        <v>1491</v>
      </c>
      <c r="BK1177">
        <v>1521</v>
      </c>
      <c r="BL1177">
        <v>1287</v>
      </c>
      <c r="BM1177">
        <v>394</v>
      </c>
      <c r="BN1177">
        <v>180</v>
      </c>
      <c r="BO1177">
        <v>120</v>
      </c>
      <c r="BP1177">
        <v>80</v>
      </c>
      <c r="BQ1177">
        <v>50</v>
      </c>
      <c r="BR1177">
        <v>60</v>
      </c>
      <c r="BS1177">
        <v>85</v>
      </c>
      <c r="BT1177">
        <v>75</v>
      </c>
      <c r="BU1177">
        <v>75</v>
      </c>
      <c r="BV1177">
        <v>75</v>
      </c>
      <c r="BW1177">
        <v>55</v>
      </c>
      <c r="BX1177">
        <v>55</v>
      </c>
      <c r="BY1177">
        <v>55</v>
      </c>
    </row>
    <row r="1178" spans="1:77">
      <c r="A1178" s="95">
        <v>45940</v>
      </c>
      <c r="B1178" s="63">
        <f t="shared" si="22"/>
        <v>9743</v>
      </c>
      <c r="BH1178">
        <v>2107</v>
      </c>
      <c r="BI1178">
        <v>1783</v>
      </c>
      <c r="BJ1178">
        <v>1537</v>
      </c>
      <c r="BK1178">
        <v>180</v>
      </c>
      <c r="BL1178">
        <v>120</v>
      </c>
      <c r="BM1178">
        <v>80</v>
      </c>
      <c r="BN1178">
        <v>50</v>
      </c>
      <c r="BO1178">
        <v>60</v>
      </c>
      <c r="BP1178">
        <v>85</v>
      </c>
      <c r="BQ1178">
        <v>75</v>
      </c>
      <c r="BR1178">
        <v>75</v>
      </c>
      <c r="BS1178">
        <v>75</v>
      </c>
      <c r="BT1178">
        <v>1595</v>
      </c>
      <c r="BU1178">
        <v>1362</v>
      </c>
      <c r="BV1178">
        <v>394</v>
      </c>
      <c r="BW1178">
        <v>55</v>
      </c>
      <c r="BX1178">
        <v>55</v>
      </c>
      <c r="BY1178">
        <v>55</v>
      </c>
    </row>
    <row r="1179" spans="1:77">
      <c r="A1179" s="95">
        <v>45943</v>
      </c>
      <c r="B1179" s="63">
        <f t="shared" si="22"/>
        <v>9731</v>
      </c>
      <c r="BH1179">
        <v>2095</v>
      </c>
      <c r="BI1179">
        <v>1783</v>
      </c>
      <c r="BJ1179">
        <v>1537</v>
      </c>
      <c r="BK1179">
        <v>1595</v>
      </c>
      <c r="BL1179">
        <v>1362</v>
      </c>
      <c r="BM1179">
        <v>394</v>
      </c>
      <c r="BN1179">
        <v>180</v>
      </c>
      <c r="BO1179">
        <v>120</v>
      </c>
      <c r="BP1179">
        <v>80</v>
      </c>
      <c r="BQ1179">
        <v>50</v>
      </c>
      <c r="BR1179">
        <v>60</v>
      </c>
      <c r="BS1179">
        <v>85</v>
      </c>
      <c r="BT1179">
        <v>75</v>
      </c>
      <c r="BU1179">
        <v>75</v>
      </c>
      <c r="BV1179">
        <v>75</v>
      </c>
      <c r="BW1179">
        <v>55</v>
      </c>
      <c r="BX1179">
        <v>55</v>
      </c>
      <c r="BY1179">
        <v>55</v>
      </c>
    </row>
    <row r="1180" spans="1:77">
      <c r="A1180" s="95">
        <v>45944</v>
      </c>
      <c r="B1180" s="63">
        <f t="shared" si="22"/>
        <v>9766</v>
      </c>
      <c r="BH1180">
        <v>2095</v>
      </c>
      <c r="BI1180">
        <v>1798</v>
      </c>
      <c r="BJ1180">
        <v>1537</v>
      </c>
      <c r="BK1180">
        <v>1615</v>
      </c>
      <c r="BL1180">
        <v>1362</v>
      </c>
      <c r="BM1180">
        <v>394</v>
      </c>
      <c r="BN1180">
        <v>180</v>
      </c>
      <c r="BO1180">
        <v>120</v>
      </c>
      <c r="BP1180">
        <v>80</v>
      </c>
      <c r="BQ1180">
        <v>50</v>
      </c>
      <c r="BR1180">
        <v>60</v>
      </c>
      <c r="BS1180">
        <v>85</v>
      </c>
      <c r="BT1180">
        <v>75</v>
      </c>
      <c r="BU1180">
        <v>75</v>
      </c>
      <c r="BV1180">
        <v>75</v>
      </c>
      <c r="BW1180">
        <v>55</v>
      </c>
      <c r="BX1180">
        <v>55</v>
      </c>
      <c r="BY1180">
        <v>55</v>
      </c>
    </row>
    <row r="1181" spans="1:77">
      <c r="A1181" s="95">
        <v>45945</v>
      </c>
      <c r="B1181" s="63">
        <f t="shared" si="22"/>
        <v>9746</v>
      </c>
      <c r="BH1181">
        <v>2095</v>
      </c>
      <c r="BI1181">
        <v>1778</v>
      </c>
      <c r="BJ1181">
        <v>1537</v>
      </c>
      <c r="BK1181">
        <v>1615</v>
      </c>
      <c r="BL1181">
        <v>1362</v>
      </c>
      <c r="BM1181">
        <v>394</v>
      </c>
      <c r="BN1181">
        <v>180</v>
      </c>
      <c r="BO1181">
        <v>120</v>
      </c>
      <c r="BP1181">
        <v>80</v>
      </c>
      <c r="BQ1181">
        <v>50</v>
      </c>
      <c r="BR1181">
        <v>60</v>
      </c>
      <c r="BS1181">
        <v>85</v>
      </c>
      <c r="BT1181">
        <v>75</v>
      </c>
      <c r="BU1181">
        <v>75</v>
      </c>
      <c r="BV1181">
        <v>75</v>
      </c>
      <c r="BW1181">
        <v>55</v>
      </c>
      <c r="BX1181">
        <v>55</v>
      </c>
      <c r="BY1181">
        <v>55</v>
      </c>
    </row>
    <row r="1182" spans="1:77">
      <c r="A1182" s="95">
        <v>45946</v>
      </c>
      <c r="B1182" s="63">
        <f t="shared" si="22"/>
        <v>0</v>
      </c>
    </row>
    <row r="1183" spans="1:77">
      <c r="A1183" s="95">
        <v>45947</v>
      </c>
      <c r="B1183" s="63">
        <f t="shared" si="22"/>
        <v>0</v>
      </c>
    </row>
    <row r="1184" spans="1:77">
      <c r="A1184" s="95">
        <v>45950</v>
      </c>
      <c r="B1184" s="63">
        <f t="shared" si="22"/>
        <v>0</v>
      </c>
    </row>
    <row r="1185" spans="1:2">
      <c r="A1185" s="95">
        <v>45951</v>
      </c>
      <c r="B1185" s="63">
        <f t="shared" si="22"/>
        <v>0</v>
      </c>
    </row>
    <row r="1186" spans="1:2">
      <c r="A1186" s="95">
        <v>45952</v>
      </c>
      <c r="B1186" s="63">
        <f t="shared" si="22"/>
        <v>0</v>
      </c>
    </row>
    <row r="1187" spans="1:2">
      <c r="A1187" s="95">
        <v>45953</v>
      </c>
      <c r="B1187" s="63">
        <f t="shared" si="22"/>
        <v>0</v>
      </c>
    </row>
    <row r="1188" spans="1:2">
      <c r="A1188" s="95">
        <v>45954</v>
      </c>
    </row>
    <row r="1189" spans="1:2">
      <c r="A1189" s="95">
        <v>45957</v>
      </c>
    </row>
    <row r="1190" spans="1:2">
      <c r="A1190" s="95">
        <v>45958</v>
      </c>
    </row>
    <row r="1191" spans="1:2">
      <c r="A1191" s="95">
        <v>45959</v>
      </c>
    </row>
    <row r="1192" spans="1:2">
      <c r="A1192" s="95">
        <v>45960</v>
      </c>
    </row>
    <row r="1193" spans="1:2">
      <c r="A1193" s="95">
        <v>45961</v>
      </c>
    </row>
    <row r="1194" spans="1:2">
      <c r="A1194" s="95">
        <v>45964</v>
      </c>
    </row>
    <row r="1195" spans="1:2">
      <c r="A1195" s="95">
        <v>45965</v>
      </c>
    </row>
    <row r="1196" spans="1:2">
      <c r="A1196" s="95">
        <v>45966</v>
      </c>
    </row>
    <row r="1197" spans="1:2">
      <c r="A1197" s="95">
        <v>45967</v>
      </c>
    </row>
    <row r="1198" spans="1:2">
      <c r="A1198" s="95">
        <v>45968</v>
      </c>
    </row>
    <row r="1199" spans="1:2">
      <c r="A1199" s="95">
        <v>45971</v>
      </c>
    </row>
    <row r="1200" spans="1:2">
      <c r="A1200" s="95">
        <v>45972</v>
      </c>
    </row>
    <row r="1201" spans="1:1">
      <c r="A1201" s="95">
        <v>45973</v>
      </c>
    </row>
    <row r="1202" spans="1:1">
      <c r="A1202" s="95">
        <v>45974</v>
      </c>
    </row>
    <row r="1203" spans="1:1">
      <c r="A1203" s="95">
        <v>45975</v>
      </c>
    </row>
    <row r="1204" spans="1:1">
      <c r="A1204" s="95">
        <v>45978</v>
      </c>
    </row>
    <row r="1205" spans="1:1">
      <c r="A1205" s="95">
        <v>45979</v>
      </c>
    </row>
    <row r="1206" spans="1:1">
      <c r="A1206" s="95">
        <v>45980</v>
      </c>
    </row>
    <row r="1207" spans="1:1">
      <c r="A1207" s="95">
        <v>45981</v>
      </c>
    </row>
    <row r="1208" spans="1:1">
      <c r="A1208" s="95">
        <v>45982</v>
      </c>
    </row>
    <row r="1209" spans="1:1">
      <c r="A1209" s="95">
        <v>45985</v>
      </c>
    </row>
    <row r="1210" spans="1:1">
      <c r="A1210" s="95">
        <v>45986</v>
      </c>
    </row>
    <row r="1211" spans="1:1">
      <c r="A1211" s="95">
        <v>45987</v>
      </c>
    </row>
    <row r="1212" spans="1:1">
      <c r="A1212" s="95">
        <v>45988</v>
      </c>
    </row>
    <row r="1213" spans="1:1">
      <c r="A1213" s="95">
        <v>45989</v>
      </c>
    </row>
    <row r="1214" spans="1:1">
      <c r="A1214" s="95">
        <v>45992</v>
      </c>
    </row>
    <row r="1215" spans="1:1">
      <c r="A1215" s="95">
        <v>45993</v>
      </c>
    </row>
    <row r="1216" spans="1:1">
      <c r="A1216" s="95">
        <v>45994</v>
      </c>
    </row>
    <row r="1217" spans="1:1">
      <c r="A1217" s="95">
        <v>45995</v>
      </c>
    </row>
    <row r="1218" spans="1:1">
      <c r="A1218" s="95">
        <v>45996</v>
      </c>
    </row>
    <row r="1219" spans="1:1">
      <c r="A1219" s="95">
        <v>45999</v>
      </c>
    </row>
  </sheetData>
  <hyperlinks>
    <hyperlink ref="A1" r:id="rId1" xr:uid="{0D2F9A82-249C-4055-B585-3E4ED39257C1}"/>
  </hyperlinks>
  <pageMargins left="0.7" right="0.7" top="0.75" bottom="0.75" header="0.3" footer="0.3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5B5F8-335A-4CD7-A590-9F1EFCCB56D5}">
  <sheetPr>
    <tabColor rgb="FFBAFF75"/>
  </sheetPr>
  <dimension ref="A1:AM1225"/>
  <sheetViews>
    <sheetView zoomScaleNormal="100" workbookViewId="0">
      <pane xSplit="1" ySplit="4" topLeftCell="B1177" activePane="bottomRight" state="frozen"/>
      <selection pane="topRight" activeCell="B1" sqref="B1"/>
      <selection pane="bottomLeft" activeCell="A5" sqref="A5"/>
      <selection pane="bottomRight" activeCell="A1190" sqref="A1190:XFD1190"/>
    </sheetView>
  </sheetViews>
  <sheetFormatPr baseColWidth="10" defaultColWidth="9.06640625" defaultRowHeight="14.25"/>
  <cols>
    <col min="1" max="1" width="12.9296875" customWidth="1"/>
    <col min="2" max="2" width="11.46484375" style="63" bestFit="1" customWidth="1"/>
    <col min="3" max="3" width="8.53125" hidden="1" customWidth="1"/>
    <col min="4" max="22" width="9.46484375" hidden="1" customWidth="1"/>
    <col min="23" max="24" width="0" hidden="1" customWidth="1"/>
  </cols>
  <sheetData>
    <row r="1" spans="1:39">
      <c r="A1" s="56" t="s">
        <v>443</v>
      </c>
    </row>
    <row r="2" spans="1:39">
      <c r="B2">
        <v>1000</v>
      </c>
    </row>
    <row r="4" spans="1:39" s="109" customFormat="1" ht="14.65" thickBot="1">
      <c r="A4" s="109" t="s">
        <v>433</v>
      </c>
      <c r="B4" s="480" t="s">
        <v>434</v>
      </c>
      <c r="C4" s="108">
        <v>44256</v>
      </c>
      <c r="D4" s="108">
        <v>44317</v>
      </c>
      <c r="E4" s="108" t="s">
        <v>435</v>
      </c>
      <c r="F4" s="108">
        <v>44440</v>
      </c>
      <c r="G4" s="108">
        <v>44531</v>
      </c>
      <c r="H4" s="108">
        <v>44621</v>
      </c>
      <c r="I4" s="108">
        <v>44682</v>
      </c>
      <c r="J4" s="122">
        <v>44743</v>
      </c>
      <c r="K4" s="108">
        <v>44805</v>
      </c>
      <c r="L4" s="108">
        <v>44896</v>
      </c>
      <c r="M4" s="108">
        <v>44986</v>
      </c>
      <c r="N4" s="108">
        <v>45047</v>
      </c>
      <c r="O4" s="122">
        <v>45108</v>
      </c>
      <c r="P4" s="108">
        <v>45170</v>
      </c>
      <c r="Q4" s="108">
        <v>45261</v>
      </c>
      <c r="R4" s="108">
        <v>45352</v>
      </c>
      <c r="S4" s="108">
        <v>45413</v>
      </c>
      <c r="T4" s="122">
        <v>45474</v>
      </c>
      <c r="U4" s="108">
        <v>45536</v>
      </c>
      <c r="V4" s="108">
        <v>45627</v>
      </c>
      <c r="W4" s="108">
        <v>45717</v>
      </c>
      <c r="X4" s="108">
        <v>45778</v>
      </c>
      <c r="Y4" s="122">
        <v>45839</v>
      </c>
      <c r="Z4" s="122">
        <v>45901</v>
      </c>
      <c r="AA4" s="122">
        <v>45992</v>
      </c>
      <c r="AB4" s="122">
        <v>46082</v>
      </c>
      <c r="AC4" s="122">
        <v>46143</v>
      </c>
      <c r="AD4" s="122">
        <v>46204</v>
      </c>
      <c r="AE4" s="122">
        <v>46266</v>
      </c>
      <c r="AF4" s="122">
        <v>46357</v>
      </c>
      <c r="AG4" s="108">
        <v>46447</v>
      </c>
      <c r="AH4" s="108">
        <v>46508</v>
      </c>
      <c r="AI4" s="109" t="s">
        <v>445</v>
      </c>
      <c r="AJ4" s="108">
        <v>46631</v>
      </c>
      <c r="AK4" s="108">
        <v>46722</v>
      </c>
      <c r="AL4" s="109" t="s">
        <v>4277</v>
      </c>
      <c r="AM4" s="108">
        <v>47088</v>
      </c>
    </row>
    <row r="5" spans="1:39">
      <c r="A5" s="95">
        <v>44286</v>
      </c>
      <c r="B5" s="481">
        <v>387086</v>
      </c>
      <c r="C5" s="110"/>
      <c r="D5">
        <v>5.6420000000000003</v>
      </c>
      <c r="E5">
        <v>5.4740000000000002</v>
      </c>
      <c r="F5">
        <v>4.96</v>
      </c>
      <c r="G5">
        <v>4.774</v>
      </c>
      <c r="H5">
        <v>4.8540000000000001</v>
      </c>
      <c r="I5">
        <v>4.9039999999999999</v>
      </c>
      <c r="J5">
        <v>4.9240000000000004</v>
      </c>
      <c r="K5">
        <v>4.5960000000000001</v>
      </c>
      <c r="L5">
        <v>4.4720000000000004</v>
      </c>
      <c r="M5">
        <v>4.54</v>
      </c>
      <c r="N5">
        <v>4.5759999999999996</v>
      </c>
      <c r="O5">
        <v>4.6040000000000001</v>
      </c>
      <c r="P5">
        <v>4.4000000000000004</v>
      </c>
      <c r="Q5">
        <v>4.18</v>
      </c>
      <c r="T5">
        <v>4.2839999999999998</v>
      </c>
      <c r="V5">
        <v>4.1500000000000004</v>
      </c>
    </row>
    <row r="6" spans="1:39">
      <c r="A6" s="95">
        <v>44287</v>
      </c>
      <c r="B6" s="482">
        <v>511395</v>
      </c>
      <c r="C6" s="111"/>
      <c r="D6">
        <v>5.5960000000000001</v>
      </c>
      <c r="E6">
        <v>5.452</v>
      </c>
      <c r="F6">
        <v>5.01</v>
      </c>
      <c r="G6">
        <v>4.8440000000000003</v>
      </c>
      <c r="H6">
        <v>4.9119999999999999</v>
      </c>
      <c r="I6">
        <v>4.944</v>
      </c>
      <c r="J6">
        <v>4.9459999999999997</v>
      </c>
      <c r="K6">
        <v>4.5960000000000001</v>
      </c>
      <c r="L6">
        <v>4.4740000000000002</v>
      </c>
      <c r="M6">
        <v>4.5439999999999996</v>
      </c>
      <c r="N6">
        <v>4.58</v>
      </c>
      <c r="O6">
        <v>4.5999999999999996</v>
      </c>
      <c r="P6">
        <v>4.3940000000000001</v>
      </c>
      <c r="Q6">
        <v>4.1719999999999997</v>
      </c>
      <c r="T6">
        <v>4.2759999999999998</v>
      </c>
      <c r="V6">
        <v>4.1360000000000001</v>
      </c>
      <c r="W6" s="107"/>
      <c r="X6" s="107"/>
      <c r="Y6" s="107"/>
      <c r="Z6" s="107"/>
    </row>
    <row r="7" spans="1:39" s="176" customFormat="1">
      <c r="A7" s="239">
        <v>44291</v>
      </c>
      <c r="B7" s="482">
        <v>302695</v>
      </c>
      <c r="C7" s="177"/>
      <c r="D7">
        <v>5.532</v>
      </c>
      <c r="E7">
        <v>5.3920000000000003</v>
      </c>
      <c r="F7">
        <v>5.024</v>
      </c>
      <c r="G7">
        <v>4.8840000000000003</v>
      </c>
      <c r="H7">
        <v>4.96</v>
      </c>
      <c r="I7">
        <v>5.0039999999999996</v>
      </c>
      <c r="J7">
        <v>5.0259999999999998</v>
      </c>
      <c r="K7">
        <v>4.6920000000000002</v>
      </c>
      <c r="L7">
        <v>4.5659999999999998</v>
      </c>
      <c r="M7">
        <v>4.6360000000000001</v>
      </c>
      <c r="N7">
        <v>4.6719999999999997</v>
      </c>
      <c r="O7">
        <v>4.6920000000000002</v>
      </c>
      <c r="P7">
        <v>4.4660000000000002</v>
      </c>
      <c r="Q7">
        <v>4.1959999999999997</v>
      </c>
      <c r="R7"/>
      <c r="S7"/>
      <c r="T7">
        <v>4.3019999999999996</v>
      </c>
      <c r="U7"/>
      <c r="V7">
        <v>4.1319999999999997</v>
      </c>
      <c r="W7" s="65"/>
      <c r="X7" s="65"/>
      <c r="Y7" s="65"/>
      <c r="Z7" s="65"/>
      <c r="AA7" s="65"/>
      <c r="AB7" s="65"/>
      <c r="AC7" s="65"/>
      <c r="AD7" s="65"/>
    </row>
    <row r="8" spans="1:39" s="176" customFormat="1">
      <c r="A8" s="239">
        <v>44292</v>
      </c>
      <c r="B8" s="482">
        <v>241424</v>
      </c>
      <c r="C8" s="177"/>
      <c r="D8">
        <v>5.5419999999999998</v>
      </c>
      <c r="E8">
        <v>5.41</v>
      </c>
      <c r="F8">
        <v>4.9820000000000002</v>
      </c>
      <c r="G8">
        <v>4.8319999999999999</v>
      </c>
      <c r="H8">
        <v>4.9059999999999997</v>
      </c>
      <c r="I8">
        <v>4.9539999999999997</v>
      </c>
      <c r="J8">
        <v>4.9740000000000002</v>
      </c>
      <c r="K8">
        <v>4.6239999999999997</v>
      </c>
      <c r="L8">
        <v>4.51</v>
      </c>
      <c r="M8">
        <v>4.5819999999999999</v>
      </c>
      <c r="N8">
        <v>4.63</v>
      </c>
      <c r="O8">
        <v>4.6399999999999997</v>
      </c>
      <c r="P8">
        <v>4.4139999999999997</v>
      </c>
      <c r="Q8">
        <v>4.2039999999999997</v>
      </c>
      <c r="R8"/>
      <c r="S8"/>
      <c r="T8">
        <v>4.3159999999999998</v>
      </c>
      <c r="U8"/>
      <c r="V8">
        <v>4.1459999999999999</v>
      </c>
      <c r="W8" s="65"/>
      <c r="X8" s="65"/>
      <c r="Y8" s="65"/>
      <c r="Z8" s="65"/>
      <c r="AA8" s="65"/>
      <c r="AB8" s="65"/>
      <c r="AC8" s="65"/>
      <c r="AD8" s="65"/>
    </row>
    <row r="9" spans="1:39" s="176" customFormat="1">
      <c r="A9" s="239">
        <v>44293</v>
      </c>
      <c r="B9" s="482">
        <v>285968</v>
      </c>
      <c r="C9" s="177"/>
      <c r="D9">
        <v>5.6040000000000001</v>
      </c>
      <c r="E9">
        <v>5.46</v>
      </c>
      <c r="F9">
        <v>4.992</v>
      </c>
      <c r="G9">
        <v>4.8540000000000001</v>
      </c>
      <c r="H9">
        <v>4.9240000000000004</v>
      </c>
      <c r="I9">
        <v>4.9660000000000002</v>
      </c>
      <c r="J9">
        <v>4.99</v>
      </c>
      <c r="K9">
        <v>4.6459999999999999</v>
      </c>
      <c r="L9">
        <v>4.5359999999999996</v>
      </c>
      <c r="M9">
        <v>4.6059999999999999</v>
      </c>
      <c r="N9">
        <v>4.6520000000000001</v>
      </c>
      <c r="O9">
        <v>4.6660000000000004</v>
      </c>
      <c r="P9">
        <v>4.4420000000000002</v>
      </c>
      <c r="Q9">
        <v>4.234</v>
      </c>
      <c r="R9"/>
      <c r="S9"/>
      <c r="T9">
        <v>4.3460000000000001</v>
      </c>
      <c r="U9"/>
      <c r="V9">
        <v>4.1760000000000002</v>
      </c>
      <c r="W9" s="65"/>
      <c r="X9" s="65"/>
      <c r="Y9" s="65"/>
      <c r="Z9" s="65"/>
      <c r="AA9" s="65"/>
      <c r="AB9" s="65"/>
      <c r="AC9" s="65"/>
      <c r="AD9" s="65"/>
    </row>
    <row r="10" spans="1:39">
      <c r="A10" s="95">
        <v>44294</v>
      </c>
      <c r="B10" s="482">
        <v>497997</v>
      </c>
      <c r="C10" s="177"/>
      <c r="D10">
        <v>5.7960000000000003</v>
      </c>
      <c r="E10">
        <v>5.62</v>
      </c>
      <c r="F10">
        <v>5.0999999999999996</v>
      </c>
      <c r="G10">
        <v>4.9459999999999997</v>
      </c>
      <c r="H10">
        <v>5.0140000000000002</v>
      </c>
      <c r="I10">
        <v>5.0540000000000003</v>
      </c>
      <c r="J10">
        <v>5.0720000000000001</v>
      </c>
      <c r="K10">
        <v>4.71</v>
      </c>
      <c r="L10">
        <v>4.5819999999999999</v>
      </c>
      <c r="M10">
        <v>4.6500000000000004</v>
      </c>
      <c r="N10">
        <v>4.694</v>
      </c>
      <c r="O10">
        <v>4.71</v>
      </c>
      <c r="P10">
        <v>4.484</v>
      </c>
      <c r="Q10">
        <v>4.2839999999999998</v>
      </c>
      <c r="T10">
        <v>4.3840000000000003</v>
      </c>
      <c r="V10">
        <v>4.2140000000000004</v>
      </c>
      <c r="W10" s="107"/>
      <c r="X10" s="107"/>
      <c r="Y10" s="107"/>
      <c r="Z10" s="107"/>
      <c r="AA10" s="107"/>
      <c r="AB10" s="107"/>
      <c r="AC10" s="107"/>
      <c r="AD10" s="107"/>
    </row>
    <row r="11" spans="1:39" s="176" customFormat="1">
      <c r="A11" s="239">
        <v>44295</v>
      </c>
      <c r="B11" s="482">
        <v>485120</v>
      </c>
      <c r="C11" s="177"/>
      <c r="D11">
        <v>5.7720000000000002</v>
      </c>
      <c r="E11">
        <v>5.6260000000000003</v>
      </c>
      <c r="F11">
        <v>5.1059999999999999</v>
      </c>
      <c r="G11">
        <v>4.9640000000000004</v>
      </c>
      <c r="H11">
        <v>5.0339999999999998</v>
      </c>
      <c r="I11">
        <v>5.08</v>
      </c>
      <c r="J11">
        <v>5.0960000000000001</v>
      </c>
      <c r="K11">
        <v>4.742</v>
      </c>
      <c r="L11">
        <v>4.6139999999999999</v>
      </c>
      <c r="M11">
        <v>4.6859999999999999</v>
      </c>
      <c r="N11">
        <v>4.7220000000000004</v>
      </c>
      <c r="O11">
        <v>4.74</v>
      </c>
      <c r="P11">
        <v>4.5140000000000002</v>
      </c>
      <c r="Q11">
        <v>4.3019999999999996</v>
      </c>
      <c r="R11"/>
      <c r="S11"/>
      <c r="T11">
        <v>4.4020000000000001</v>
      </c>
      <c r="U11"/>
      <c r="V11">
        <v>4.2160000000000002</v>
      </c>
      <c r="W11" s="65"/>
      <c r="X11" s="65"/>
      <c r="Y11" s="65"/>
      <c r="Z11" s="65"/>
      <c r="AA11" s="65"/>
      <c r="AB11" s="65"/>
      <c r="AC11" s="65"/>
      <c r="AD11" s="65"/>
    </row>
    <row r="12" spans="1:39" s="176" customFormat="1">
      <c r="A12" s="239">
        <v>44298</v>
      </c>
      <c r="B12" s="482">
        <v>373213</v>
      </c>
      <c r="C12" s="177"/>
      <c r="D12">
        <v>5.69</v>
      </c>
      <c r="E12">
        <v>5.56</v>
      </c>
      <c r="F12">
        <v>5.0759999999999996</v>
      </c>
      <c r="G12">
        <v>4.9640000000000004</v>
      </c>
      <c r="H12">
        <v>5.032</v>
      </c>
      <c r="I12">
        <v>5.0759999999999996</v>
      </c>
      <c r="J12">
        <v>5.1020000000000003</v>
      </c>
      <c r="K12">
        <v>4.7539999999999996</v>
      </c>
      <c r="L12">
        <v>4.6159999999999997</v>
      </c>
      <c r="M12">
        <v>4.6859999999999999</v>
      </c>
      <c r="N12">
        <v>4.7320000000000002</v>
      </c>
      <c r="O12">
        <v>4.7460000000000004</v>
      </c>
      <c r="P12">
        <v>4.5220000000000002</v>
      </c>
      <c r="Q12">
        <v>4.3639999999999999</v>
      </c>
      <c r="R12"/>
      <c r="S12"/>
      <c r="T12">
        <v>4.4640000000000004</v>
      </c>
      <c r="U12"/>
      <c r="V12">
        <v>4.2140000000000004</v>
      </c>
      <c r="W12" s="65"/>
      <c r="X12" s="65"/>
      <c r="Y12" s="65"/>
      <c r="Z12" s="65"/>
      <c r="AA12" s="65"/>
      <c r="AB12" s="65"/>
      <c r="AC12" s="65"/>
      <c r="AD12" s="65"/>
    </row>
    <row r="13" spans="1:39" s="176" customFormat="1">
      <c r="A13" s="239">
        <v>44299</v>
      </c>
      <c r="B13" s="482">
        <v>468986</v>
      </c>
      <c r="C13" s="177"/>
      <c r="D13">
        <v>5.8</v>
      </c>
      <c r="E13">
        <v>5.6639999999999997</v>
      </c>
      <c r="F13">
        <v>5.1760000000000002</v>
      </c>
      <c r="G13">
        <v>5.0419999999999998</v>
      </c>
      <c r="H13">
        <v>5.1120000000000001</v>
      </c>
      <c r="I13">
        <v>5.1539999999999999</v>
      </c>
      <c r="J13">
        <v>5.1660000000000004</v>
      </c>
      <c r="K13">
        <v>4.8099999999999996</v>
      </c>
      <c r="L13">
        <v>4.6719999999999997</v>
      </c>
      <c r="M13">
        <v>4.7359999999999998</v>
      </c>
      <c r="N13">
        <v>4.766</v>
      </c>
      <c r="O13">
        <v>4.7939999999999996</v>
      </c>
      <c r="P13">
        <v>4.57</v>
      </c>
      <c r="Q13">
        <v>4.4260000000000002</v>
      </c>
      <c r="R13"/>
      <c r="S13"/>
      <c r="T13">
        <v>4.5339999999999998</v>
      </c>
      <c r="U13"/>
      <c r="V13">
        <v>4.26</v>
      </c>
      <c r="W13" s="65"/>
      <c r="X13" s="65"/>
      <c r="Y13" s="65"/>
      <c r="Z13" s="65"/>
      <c r="AA13" s="65"/>
      <c r="AB13" s="65"/>
      <c r="AC13" s="65"/>
      <c r="AD13" s="65"/>
    </row>
    <row r="14" spans="1:39" s="176" customFormat="1">
      <c r="A14" s="239">
        <v>44300</v>
      </c>
      <c r="B14" s="482">
        <v>469911</v>
      </c>
      <c r="C14" s="177"/>
      <c r="D14">
        <v>5.94</v>
      </c>
      <c r="E14">
        <v>5.7939999999999996</v>
      </c>
      <c r="F14">
        <v>5.28</v>
      </c>
      <c r="G14">
        <v>5.1120000000000001</v>
      </c>
      <c r="H14">
        <v>5.18</v>
      </c>
      <c r="I14">
        <v>5.22</v>
      </c>
      <c r="J14">
        <v>5.226</v>
      </c>
      <c r="K14">
        <v>4.8499999999999996</v>
      </c>
      <c r="L14">
        <v>4.7240000000000002</v>
      </c>
      <c r="M14">
        <v>4.7859999999999996</v>
      </c>
      <c r="N14">
        <v>4.8259999999999996</v>
      </c>
      <c r="O14">
        <v>4.8460000000000001</v>
      </c>
      <c r="P14">
        <v>4.6219999999999999</v>
      </c>
      <c r="Q14">
        <v>4.4420000000000002</v>
      </c>
      <c r="R14"/>
      <c r="S14"/>
      <c r="T14">
        <v>4.5519999999999996</v>
      </c>
      <c r="U14"/>
      <c r="V14">
        <v>4.3040000000000003</v>
      </c>
      <c r="W14" s="65"/>
      <c r="X14" s="65"/>
      <c r="Y14" s="65"/>
      <c r="Z14" s="65"/>
      <c r="AA14" s="65"/>
      <c r="AB14" s="65"/>
      <c r="AC14" s="65"/>
      <c r="AD14" s="65"/>
    </row>
    <row r="15" spans="1:39" s="176" customFormat="1">
      <c r="A15" s="239">
        <v>44301</v>
      </c>
      <c r="B15" s="482">
        <v>380923</v>
      </c>
      <c r="C15" s="177"/>
      <c r="D15">
        <v>5.9</v>
      </c>
      <c r="E15">
        <v>5.766</v>
      </c>
      <c r="F15">
        <v>5.3040000000000003</v>
      </c>
      <c r="G15">
        <v>5.1219999999999999</v>
      </c>
      <c r="H15">
        <v>5.1920000000000002</v>
      </c>
      <c r="I15">
        <v>5.2320000000000002</v>
      </c>
      <c r="J15">
        <v>5.2519999999999998</v>
      </c>
      <c r="K15">
        <v>4.8419999999999996</v>
      </c>
      <c r="L15">
        <v>4.7</v>
      </c>
      <c r="M15">
        <v>4.766</v>
      </c>
      <c r="N15">
        <v>4.806</v>
      </c>
      <c r="O15">
        <v>4.8259999999999996</v>
      </c>
      <c r="P15">
        <v>4.6020000000000003</v>
      </c>
      <c r="Q15">
        <v>4.4459999999999997</v>
      </c>
      <c r="R15"/>
      <c r="S15"/>
      <c r="T15">
        <v>4.556</v>
      </c>
      <c r="U15"/>
      <c r="V15">
        <v>4.3099999999999996</v>
      </c>
      <c r="W15" s="65"/>
      <c r="X15" s="65"/>
      <c r="Y15" s="65"/>
      <c r="Z15" s="65"/>
      <c r="AA15" s="65"/>
      <c r="AB15" s="65"/>
      <c r="AC15" s="65"/>
      <c r="AD15" s="65"/>
    </row>
    <row r="16" spans="1:39" s="176" customFormat="1">
      <c r="A16" s="239">
        <v>44302</v>
      </c>
      <c r="B16" s="482">
        <v>351782</v>
      </c>
      <c r="C16" s="177"/>
      <c r="D16">
        <v>5.8540000000000001</v>
      </c>
      <c r="E16">
        <v>5.7359999999999998</v>
      </c>
      <c r="F16">
        <v>5.2939999999999996</v>
      </c>
      <c r="G16">
        <v>5.1219999999999999</v>
      </c>
      <c r="H16">
        <v>5.19</v>
      </c>
      <c r="I16">
        <v>5.2320000000000002</v>
      </c>
      <c r="J16">
        <v>5.25</v>
      </c>
      <c r="K16">
        <v>4.8460000000000001</v>
      </c>
      <c r="L16">
        <v>4.7039999999999997</v>
      </c>
      <c r="M16">
        <v>4.774</v>
      </c>
      <c r="N16">
        <v>4.82</v>
      </c>
      <c r="O16">
        <v>4.8339999999999996</v>
      </c>
      <c r="P16">
        <v>4.6100000000000003</v>
      </c>
      <c r="Q16">
        <v>4.4320000000000004</v>
      </c>
      <c r="R16"/>
      <c r="S16"/>
      <c r="T16">
        <v>4.5419999999999998</v>
      </c>
      <c r="U16"/>
      <c r="V16">
        <v>4.2939999999999996</v>
      </c>
      <c r="W16" s="65"/>
      <c r="X16" s="65"/>
      <c r="Y16" s="65"/>
      <c r="Z16" s="65"/>
      <c r="AA16" s="65"/>
      <c r="AB16" s="65"/>
      <c r="AC16" s="65"/>
      <c r="AD16" s="65"/>
    </row>
    <row r="17" spans="1:30" s="176" customFormat="1" ht="15" customHeight="1">
      <c r="A17" s="239">
        <v>44305</v>
      </c>
      <c r="B17" s="482">
        <v>233009</v>
      </c>
      <c r="C17" s="177"/>
      <c r="D17" s="65">
        <v>5.92</v>
      </c>
      <c r="E17" s="65">
        <v>5.8040000000000003</v>
      </c>
      <c r="F17" s="176">
        <v>5.3739999999999997</v>
      </c>
      <c r="G17" s="176">
        <v>5.202</v>
      </c>
      <c r="H17" s="176">
        <v>5.27</v>
      </c>
      <c r="I17" s="176">
        <v>5.3040000000000003</v>
      </c>
      <c r="J17" s="176">
        <v>5.32</v>
      </c>
      <c r="K17" s="176">
        <v>4.9059999999999997</v>
      </c>
      <c r="L17" s="176">
        <v>4.7519999999999998</v>
      </c>
      <c r="M17" s="176">
        <v>4.82</v>
      </c>
      <c r="N17" s="176">
        <v>4.8540000000000001</v>
      </c>
      <c r="O17" s="65">
        <v>4.8739999999999997</v>
      </c>
      <c r="P17" s="65">
        <v>4.6500000000000004</v>
      </c>
      <c r="Q17" s="65">
        <v>4.4660000000000002</v>
      </c>
      <c r="R17" s="65"/>
      <c r="S17" s="65"/>
      <c r="T17" s="65">
        <v>4.5759999999999996</v>
      </c>
      <c r="U17" s="65"/>
      <c r="V17" s="65">
        <v>4.306</v>
      </c>
      <c r="W17" s="65"/>
      <c r="X17" s="65"/>
      <c r="Y17" s="65"/>
      <c r="Z17" s="65"/>
      <c r="AA17" s="65"/>
      <c r="AB17" s="65"/>
      <c r="AC17" s="65"/>
      <c r="AD17" s="65"/>
    </row>
    <row r="18" spans="1:30" s="176" customFormat="1" ht="15" customHeight="1">
      <c r="A18" s="239">
        <v>44306</v>
      </c>
      <c r="B18" s="482">
        <v>438205</v>
      </c>
      <c r="C18" s="177"/>
      <c r="D18" s="176">
        <v>6.0640000000000001</v>
      </c>
      <c r="E18" s="176">
        <v>5.92</v>
      </c>
      <c r="F18" s="176">
        <v>5.4720000000000004</v>
      </c>
      <c r="G18" s="176">
        <v>5.2839999999999998</v>
      </c>
      <c r="H18" s="176">
        <v>5.3520000000000003</v>
      </c>
      <c r="I18" s="176">
        <v>5.39</v>
      </c>
      <c r="J18" s="176">
        <v>5.4</v>
      </c>
      <c r="K18" s="176">
        <v>4.9740000000000002</v>
      </c>
      <c r="L18" s="176">
        <v>4.8099999999999996</v>
      </c>
      <c r="M18" s="176">
        <v>4.8739999999999997</v>
      </c>
      <c r="N18" s="176">
        <v>4.91</v>
      </c>
      <c r="O18" s="176">
        <v>4.93</v>
      </c>
      <c r="P18" s="176">
        <v>4.7039999999999997</v>
      </c>
      <c r="Q18" s="176">
        <v>4.4660000000000002</v>
      </c>
      <c r="T18" s="176">
        <v>4.5759999999999996</v>
      </c>
      <c r="V18" s="176">
        <v>4.3239999999999998</v>
      </c>
      <c r="W18" s="65"/>
      <c r="X18" s="65"/>
      <c r="Y18" s="65"/>
      <c r="Z18" s="65"/>
      <c r="AA18" s="65"/>
      <c r="AB18" s="65"/>
      <c r="AC18" s="65"/>
      <c r="AD18" s="65"/>
    </row>
    <row r="19" spans="1:30" s="176" customFormat="1">
      <c r="A19" s="239">
        <v>44307</v>
      </c>
      <c r="B19" s="482">
        <v>455703</v>
      </c>
      <c r="C19" s="177"/>
      <c r="D19" s="176">
        <v>6.2539999999999996</v>
      </c>
      <c r="E19" s="176">
        <v>6.0640000000000001</v>
      </c>
      <c r="F19" s="176">
        <v>5.57</v>
      </c>
      <c r="G19" s="176">
        <v>5.3639999999999999</v>
      </c>
      <c r="H19" s="176">
        <v>5.4219999999999997</v>
      </c>
      <c r="I19" s="176">
        <v>5.4539999999999997</v>
      </c>
      <c r="J19" s="176">
        <v>5.46</v>
      </c>
      <c r="K19" s="176">
        <v>5.0119999999999996</v>
      </c>
      <c r="L19" s="176">
        <v>4.8259999999999996</v>
      </c>
      <c r="M19" s="176">
        <v>4.8920000000000003</v>
      </c>
      <c r="N19" s="176">
        <v>4.9240000000000004</v>
      </c>
      <c r="O19" s="176">
        <v>4.95</v>
      </c>
      <c r="P19" s="176">
        <v>4.7240000000000002</v>
      </c>
      <c r="Q19" s="176">
        <v>4.492</v>
      </c>
      <c r="T19" s="176">
        <v>4.6020000000000003</v>
      </c>
      <c r="V19" s="176">
        <v>4.3559999999999999</v>
      </c>
      <c r="W19" s="65"/>
      <c r="X19" s="65"/>
      <c r="Y19" s="65"/>
      <c r="Z19" s="65"/>
      <c r="AA19" s="65"/>
      <c r="AB19" s="65"/>
      <c r="AC19" s="65"/>
      <c r="AD19" s="65"/>
    </row>
    <row r="20" spans="1:30" s="176" customFormat="1" ht="14.45" customHeight="1">
      <c r="A20" s="239">
        <v>44308</v>
      </c>
      <c r="B20" s="482">
        <v>510959</v>
      </c>
      <c r="C20" s="177"/>
      <c r="D20" s="176">
        <v>6.5039999999999996</v>
      </c>
      <c r="E20" s="176">
        <v>6.3140000000000001</v>
      </c>
      <c r="F20" s="176">
        <v>5.7720000000000002</v>
      </c>
      <c r="G20" s="176">
        <v>5.532</v>
      </c>
      <c r="H20" s="176">
        <v>5.5819999999999999</v>
      </c>
      <c r="I20" s="176">
        <v>5.6120000000000001</v>
      </c>
      <c r="J20" s="176">
        <v>5.6139999999999999</v>
      </c>
      <c r="K20" s="176">
        <v>5.1040000000000001</v>
      </c>
      <c r="L20" s="176">
        <v>4.9039999999999999</v>
      </c>
      <c r="M20" s="176">
        <v>4.97</v>
      </c>
      <c r="N20" s="176">
        <v>4.9939999999999998</v>
      </c>
      <c r="O20" s="176">
        <v>5.0199999999999996</v>
      </c>
      <c r="P20" s="176">
        <v>4.7939999999999996</v>
      </c>
      <c r="Q20" s="176">
        <v>4.55</v>
      </c>
      <c r="T20" s="176">
        <v>4.66</v>
      </c>
      <c r="V20" s="176">
        <v>4.4139999999999997</v>
      </c>
      <c r="W20" s="65"/>
      <c r="X20" s="65"/>
      <c r="Y20" s="65"/>
      <c r="Z20" s="65"/>
      <c r="AA20" s="65"/>
      <c r="AB20" s="65"/>
      <c r="AC20" s="65"/>
      <c r="AD20" s="65"/>
    </row>
    <row r="21" spans="1:30" s="176" customFormat="1" ht="14.45" customHeight="1">
      <c r="A21" s="239">
        <v>44309</v>
      </c>
      <c r="B21" s="482">
        <v>482199</v>
      </c>
      <c r="C21" s="177"/>
      <c r="D21" s="176">
        <v>6.5540000000000003</v>
      </c>
      <c r="E21" s="176">
        <v>6.3239999999999998</v>
      </c>
      <c r="F21" s="176">
        <v>5.7560000000000002</v>
      </c>
      <c r="G21" s="176">
        <v>5.5060000000000002</v>
      </c>
      <c r="H21" s="176">
        <v>5.56</v>
      </c>
      <c r="I21" s="176">
        <v>5.5919999999999996</v>
      </c>
      <c r="J21" s="176">
        <v>5.5960000000000001</v>
      </c>
      <c r="K21" s="176">
        <v>5.0960000000000001</v>
      </c>
      <c r="L21" s="176">
        <v>4.8819999999999997</v>
      </c>
      <c r="M21" s="176">
        <v>4.9459999999999997</v>
      </c>
      <c r="N21" s="176">
        <v>4.9740000000000002</v>
      </c>
      <c r="O21" s="176">
        <v>4.9960000000000004</v>
      </c>
      <c r="P21" s="176">
        <v>4.7720000000000002</v>
      </c>
      <c r="Q21" s="176">
        <v>4.51</v>
      </c>
      <c r="T21" s="176">
        <v>4.62</v>
      </c>
      <c r="V21" s="176">
        <v>4.3739999999999997</v>
      </c>
      <c r="W21" s="65"/>
      <c r="X21" s="65"/>
      <c r="Y21" s="65"/>
      <c r="Z21" s="65"/>
      <c r="AA21" s="65"/>
      <c r="AB21" s="65"/>
      <c r="AC21" s="65"/>
      <c r="AD21" s="65"/>
    </row>
    <row r="22" spans="1:30" s="176" customFormat="1" ht="14.45" customHeight="1">
      <c r="A22" s="239">
        <v>44312</v>
      </c>
      <c r="B22" s="482">
        <v>583692</v>
      </c>
      <c r="C22" s="177"/>
      <c r="D22" s="176">
        <v>6.8040000000000003</v>
      </c>
      <c r="E22" s="176">
        <v>6.5739999999999998</v>
      </c>
      <c r="F22" s="176">
        <v>5.93</v>
      </c>
      <c r="G22" s="176">
        <v>5.6820000000000004</v>
      </c>
      <c r="H22" s="176">
        <v>5.7240000000000002</v>
      </c>
      <c r="I22" s="176">
        <v>5.7519999999999998</v>
      </c>
      <c r="J22" s="176">
        <v>5.75</v>
      </c>
      <c r="K22" s="176">
        <v>5.2119999999999997</v>
      </c>
      <c r="L22" s="176">
        <v>4.9720000000000004</v>
      </c>
      <c r="M22" s="176">
        <v>5.032</v>
      </c>
      <c r="N22" s="176">
        <v>5.0620000000000003</v>
      </c>
      <c r="O22" s="176">
        <v>5.0759999999999996</v>
      </c>
      <c r="P22" s="176">
        <v>4.8520000000000003</v>
      </c>
      <c r="Q22" s="176">
        <v>4.5419999999999998</v>
      </c>
      <c r="T22" s="176">
        <v>4.6520000000000001</v>
      </c>
      <c r="V22" s="176">
        <v>4.4059999999999997</v>
      </c>
      <c r="W22" s="65"/>
      <c r="X22" s="65"/>
      <c r="Y22" s="65"/>
      <c r="Z22" s="65"/>
      <c r="AA22" s="65"/>
      <c r="AB22" s="65"/>
      <c r="AC22" s="65"/>
      <c r="AD22" s="65"/>
    </row>
    <row r="23" spans="1:30" s="176" customFormat="1" ht="14.45" customHeight="1">
      <c r="A23" s="239">
        <v>44313</v>
      </c>
      <c r="B23" s="482">
        <v>813819</v>
      </c>
      <c r="C23" s="177"/>
      <c r="D23" s="176">
        <v>6.9539999999999997</v>
      </c>
      <c r="E23" s="176">
        <v>6.5439999999999996</v>
      </c>
      <c r="F23" s="176">
        <v>5.86</v>
      </c>
      <c r="G23" s="176">
        <v>5.6219999999999999</v>
      </c>
      <c r="H23" s="176">
        <v>5.6740000000000004</v>
      </c>
      <c r="I23" s="176">
        <v>5.7119999999999997</v>
      </c>
      <c r="J23" s="176">
        <v>5.73</v>
      </c>
      <c r="K23" s="176">
        <v>5.1740000000000004</v>
      </c>
      <c r="L23" s="176">
        <v>4.9359999999999999</v>
      </c>
      <c r="M23" s="176">
        <v>5</v>
      </c>
      <c r="N23" s="176">
        <v>5.0140000000000002</v>
      </c>
      <c r="O23" s="176">
        <v>5.0339999999999998</v>
      </c>
      <c r="P23" s="176">
        <v>4.8099999999999996</v>
      </c>
      <c r="Q23" s="176">
        <v>4.5640000000000001</v>
      </c>
      <c r="T23" s="176">
        <v>4.6740000000000004</v>
      </c>
      <c r="V23" s="176">
        <v>4.43</v>
      </c>
      <c r="W23" s="65"/>
      <c r="X23" s="65"/>
      <c r="Y23" s="65"/>
      <c r="Z23" s="65"/>
      <c r="AA23" s="65"/>
      <c r="AB23" s="65"/>
      <c r="AC23" s="65"/>
      <c r="AD23" s="65"/>
    </row>
    <row r="24" spans="1:30" s="176" customFormat="1" ht="14.45" customHeight="1">
      <c r="A24" s="239">
        <v>44314</v>
      </c>
      <c r="B24" s="482">
        <v>665159</v>
      </c>
      <c r="C24" s="177"/>
      <c r="D24" s="176">
        <v>6.8620000000000001</v>
      </c>
      <c r="E24" s="176">
        <v>6.44</v>
      </c>
      <c r="F24" s="176">
        <v>5.7140000000000004</v>
      </c>
      <c r="G24" s="176">
        <v>5.4640000000000004</v>
      </c>
      <c r="H24" s="176">
        <v>5.5220000000000002</v>
      </c>
      <c r="I24" s="176">
        <v>5.5659999999999998</v>
      </c>
      <c r="J24" s="176">
        <v>5.5860000000000003</v>
      </c>
      <c r="K24" s="176">
        <v>5.0819999999999999</v>
      </c>
      <c r="L24" s="176">
        <v>4.8739999999999997</v>
      </c>
      <c r="M24" s="176">
        <v>4.9420000000000002</v>
      </c>
      <c r="N24" s="176">
        <v>4.9660000000000002</v>
      </c>
      <c r="O24" s="176">
        <v>4.99</v>
      </c>
      <c r="P24" s="176">
        <v>4.7640000000000002</v>
      </c>
      <c r="Q24" s="176">
        <v>4.5199999999999996</v>
      </c>
      <c r="T24" s="176">
        <v>4.63</v>
      </c>
      <c r="V24" s="176">
        <v>4.3819999999999997</v>
      </c>
      <c r="W24" s="65"/>
      <c r="X24" s="65"/>
      <c r="Y24" s="65"/>
      <c r="Z24" s="65"/>
      <c r="AA24" s="65"/>
      <c r="AB24" s="65"/>
      <c r="AC24" s="65"/>
      <c r="AD24" s="65"/>
    </row>
    <row r="25" spans="1:30" s="176" customFormat="1" ht="14.45" customHeight="1">
      <c r="A25" s="239">
        <v>44315</v>
      </c>
      <c r="B25" s="482">
        <v>357220</v>
      </c>
      <c r="C25" s="177"/>
      <c r="D25" s="176">
        <v>7.02</v>
      </c>
      <c r="E25" s="176">
        <v>6.4820000000000002</v>
      </c>
      <c r="F25" s="176">
        <v>5.7039999999999997</v>
      </c>
      <c r="G25" s="176">
        <v>5.4619999999999997</v>
      </c>
      <c r="H25" s="176">
        <v>5.52</v>
      </c>
      <c r="I25" s="176">
        <v>5.56</v>
      </c>
      <c r="J25" s="176">
        <v>5.5759999999999996</v>
      </c>
      <c r="K25" s="176">
        <v>5.0919999999999996</v>
      </c>
      <c r="L25" s="176">
        <v>4.8739999999999997</v>
      </c>
      <c r="M25" s="176">
        <v>4.9400000000000004</v>
      </c>
      <c r="N25" s="176">
        <v>4.9539999999999997</v>
      </c>
      <c r="O25" s="176">
        <v>4.9859999999999998</v>
      </c>
      <c r="P25" s="176">
        <v>4.7619999999999996</v>
      </c>
      <c r="Q25" s="176">
        <v>4.4660000000000002</v>
      </c>
      <c r="T25" s="176">
        <v>4.5759999999999996</v>
      </c>
      <c r="V25" s="176">
        <v>4.3620000000000001</v>
      </c>
      <c r="W25" s="65"/>
      <c r="X25" s="65"/>
      <c r="Y25" s="65"/>
      <c r="Z25" s="65"/>
      <c r="AA25" s="65"/>
      <c r="AB25" s="65"/>
      <c r="AC25" s="65"/>
      <c r="AD25" s="65"/>
    </row>
    <row r="26" spans="1:30" s="176" customFormat="1" ht="14.45" customHeight="1">
      <c r="A26" s="239">
        <v>44316</v>
      </c>
      <c r="B26" s="482">
        <v>342666</v>
      </c>
      <c r="C26" s="177"/>
      <c r="D26" s="176">
        <v>7.4</v>
      </c>
      <c r="E26" s="176">
        <v>6.7320000000000002</v>
      </c>
      <c r="F26" s="176">
        <v>5.9219999999999997</v>
      </c>
      <c r="G26" s="176">
        <v>5.6360000000000001</v>
      </c>
      <c r="H26" s="176">
        <v>5.6840000000000002</v>
      </c>
      <c r="I26" s="176">
        <v>5.71</v>
      </c>
      <c r="J26" s="176">
        <v>5.7060000000000004</v>
      </c>
      <c r="K26" s="176">
        <v>5.1840000000000002</v>
      </c>
      <c r="L26" s="176">
        <v>4.9459999999999997</v>
      </c>
      <c r="M26" s="176">
        <v>5.0060000000000002</v>
      </c>
      <c r="N26" s="176">
        <v>5.0199999999999996</v>
      </c>
      <c r="O26" s="176">
        <v>5.0439999999999996</v>
      </c>
      <c r="P26" s="176">
        <v>4.82</v>
      </c>
      <c r="Q26" s="176">
        <v>4.46</v>
      </c>
      <c r="T26" s="176">
        <v>4.57</v>
      </c>
      <c r="V26" s="176">
        <v>4.3040000000000003</v>
      </c>
      <c r="W26" s="65"/>
      <c r="X26" s="65"/>
      <c r="Y26" s="65"/>
      <c r="Z26" s="65"/>
      <c r="AA26" s="65"/>
      <c r="AB26" s="65"/>
      <c r="AC26" s="65"/>
      <c r="AD26" s="65"/>
    </row>
    <row r="27" spans="1:30" s="176" customFormat="1" ht="14.45" customHeight="1">
      <c r="A27" s="239">
        <v>44319</v>
      </c>
      <c r="B27" s="482">
        <v>427439</v>
      </c>
      <c r="C27" s="177"/>
      <c r="D27" s="176">
        <v>7.3220000000000001</v>
      </c>
      <c r="E27" s="176">
        <v>6.7939999999999996</v>
      </c>
      <c r="F27" s="176">
        <v>5.9160000000000004</v>
      </c>
      <c r="G27" s="176">
        <v>5.63</v>
      </c>
      <c r="H27" s="176">
        <v>5.68</v>
      </c>
      <c r="I27" s="176">
        <v>5.7039999999999997</v>
      </c>
      <c r="J27" s="176">
        <v>5.7</v>
      </c>
      <c r="K27" s="176">
        <v>5.1840000000000002</v>
      </c>
      <c r="L27" s="176">
        <v>4.9740000000000002</v>
      </c>
      <c r="M27" s="176">
        <v>5.0359999999999996</v>
      </c>
      <c r="N27" s="176">
        <v>5.0419999999999998</v>
      </c>
      <c r="O27" s="176">
        <v>5.0599999999999996</v>
      </c>
      <c r="P27" s="176">
        <v>4.7960000000000003</v>
      </c>
      <c r="Q27" s="176">
        <v>4.4859999999999998</v>
      </c>
      <c r="T27" s="176">
        <v>4.5960000000000001</v>
      </c>
      <c r="V27" s="176">
        <v>4.3319999999999999</v>
      </c>
      <c r="W27" s="65"/>
      <c r="X27" s="65"/>
      <c r="Y27" s="65"/>
      <c r="Z27" s="65"/>
      <c r="AA27" s="65"/>
      <c r="AB27" s="65"/>
      <c r="AC27" s="65"/>
      <c r="AD27" s="65"/>
    </row>
    <row r="28" spans="1:30">
      <c r="A28" s="95">
        <v>44320</v>
      </c>
      <c r="B28" s="482">
        <v>375782</v>
      </c>
      <c r="D28">
        <v>7.4459999999999997</v>
      </c>
      <c r="E28">
        <v>6.9660000000000002</v>
      </c>
      <c r="F28">
        <v>6.1020000000000003</v>
      </c>
      <c r="G28">
        <v>5.8040000000000003</v>
      </c>
      <c r="H28">
        <v>5.8460000000000001</v>
      </c>
      <c r="I28">
        <v>5.8659999999999997</v>
      </c>
      <c r="J28">
        <v>5.8620000000000001</v>
      </c>
      <c r="K28">
        <v>5.3259999999999996</v>
      </c>
      <c r="L28">
        <v>5.1219999999999999</v>
      </c>
      <c r="M28">
        <v>5.18</v>
      </c>
      <c r="N28">
        <v>5.1859999999999999</v>
      </c>
      <c r="O28">
        <v>5.194</v>
      </c>
      <c r="P28">
        <v>4.9119999999999999</v>
      </c>
      <c r="Q28">
        <v>4.556</v>
      </c>
      <c r="T28">
        <v>4.6660000000000004</v>
      </c>
      <c r="V28">
        <v>4.3719999999999999</v>
      </c>
    </row>
    <row r="29" spans="1:30">
      <c r="A29" s="95">
        <v>44321</v>
      </c>
      <c r="B29" s="482">
        <v>418035</v>
      </c>
      <c r="D29">
        <v>7.532</v>
      </c>
      <c r="E29">
        <v>7.0839999999999996</v>
      </c>
      <c r="F29">
        <v>6.31</v>
      </c>
      <c r="G29">
        <v>6.0460000000000003</v>
      </c>
      <c r="H29">
        <v>6.0839999999999996</v>
      </c>
      <c r="I29">
        <v>6.0960000000000001</v>
      </c>
      <c r="J29">
        <v>6.0839999999999996</v>
      </c>
      <c r="K29">
        <v>5.4539999999999997</v>
      </c>
      <c r="L29">
        <v>5.1959999999999997</v>
      </c>
      <c r="M29">
        <v>5.2519999999999998</v>
      </c>
      <c r="N29">
        <v>5.26</v>
      </c>
      <c r="O29">
        <v>5.27</v>
      </c>
      <c r="P29">
        <v>4.9640000000000004</v>
      </c>
      <c r="Q29">
        <v>4.6120000000000001</v>
      </c>
      <c r="T29">
        <v>4.7220000000000004</v>
      </c>
      <c r="V29">
        <v>4.3899999999999997</v>
      </c>
    </row>
    <row r="30" spans="1:30">
      <c r="A30" s="95">
        <v>44322</v>
      </c>
      <c r="B30" s="482">
        <v>491844</v>
      </c>
      <c r="D30">
        <v>7.5940000000000003</v>
      </c>
      <c r="E30">
        <v>7.1859999999999999</v>
      </c>
      <c r="F30">
        <v>6.4539999999999997</v>
      </c>
      <c r="G30">
        <v>6.2539999999999996</v>
      </c>
      <c r="H30">
        <v>6.282</v>
      </c>
      <c r="I30">
        <v>6.2759999999999998</v>
      </c>
      <c r="J30">
        <v>6.2519999999999998</v>
      </c>
      <c r="K30">
        <v>5.5</v>
      </c>
      <c r="L30">
        <v>5.2759999999999998</v>
      </c>
      <c r="M30">
        <v>5.33</v>
      </c>
      <c r="N30">
        <v>5.3360000000000003</v>
      </c>
      <c r="O30">
        <v>5.3460000000000001</v>
      </c>
      <c r="P30">
        <v>4.9359999999999999</v>
      </c>
      <c r="Q30">
        <v>4.6159999999999997</v>
      </c>
      <c r="T30">
        <v>4.726</v>
      </c>
      <c r="V30">
        <v>4.3920000000000003</v>
      </c>
    </row>
    <row r="31" spans="1:30">
      <c r="A31" s="95">
        <v>44323</v>
      </c>
      <c r="B31" s="482">
        <v>487542</v>
      </c>
      <c r="D31">
        <v>7.726</v>
      </c>
      <c r="E31">
        <v>7.3220000000000001</v>
      </c>
      <c r="F31">
        <v>6.5460000000000003</v>
      </c>
      <c r="G31">
        <v>6.3639999999999999</v>
      </c>
      <c r="H31">
        <v>6.4</v>
      </c>
      <c r="I31">
        <v>6.3959999999999999</v>
      </c>
      <c r="J31">
        <v>6.3620000000000001</v>
      </c>
      <c r="K31">
        <v>5.4560000000000004</v>
      </c>
      <c r="L31">
        <v>5.2460000000000004</v>
      </c>
      <c r="M31">
        <v>5.3019999999999996</v>
      </c>
      <c r="N31">
        <v>5.3120000000000003</v>
      </c>
      <c r="O31">
        <v>5.3140000000000001</v>
      </c>
      <c r="P31">
        <v>4.9039999999999999</v>
      </c>
      <c r="Q31">
        <v>4.5919999999999996</v>
      </c>
      <c r="T31">
        <v>4.702</v>
      </c>
      <c r="V31">
        <v>4.3840000000000003</v>
      </c>
    </row>
    <row r="32" spans="1:30">
      <c r="A32" s="95">
        <v>44326</v>
      </c>
      <c r="B32" s="482">
        <v>411032</v>
      </c>
      <c r="D32">
        <v>7.48</v>
      </c>
      <c r="E32">
        <v>7.1159999999999997</v>
      </c>
      <c r="F32">
        <v>6.29</v>
      </c>
      <c r="G32">
        <v>6.0919999999999996</v>
      </c>
      <c r="H32">
        <v>6.14</v>
      </c>
      <c r="I32">
        <v>6.15</v>
      </c>
      <c r="J32">
        <v>6.1159999999999997</v>
      </c>
      <c r="K32">
        <v>5.282</v>
      </c>
      <c r="L32">
        <v>5.1559999999999997</v>
      </c>
      <c r="M32">
        <v>5.2119999999999997</v>
      </c>
      <c r="N32">
        <v>5.2240000000000002</v>
      </c>
      <c r="O32">
        <v>5.23</v>
      </c>
      <c r="P32">
        <v>4.82</v>
      </c>
      <c r="Q32">
        <v>4.5439999999999996</v>
      </c>
      <c r="T32">
        <v>4.6539999999999999</v>
      </c>
      <c r="V32">
        <v>4.3600000000000003</v>
      </c>
    </row>
    <row r="33" spans="1:22">
      <c r="A33" s="95">
        <v>44327</v>
      </c>
      <c r="B33" s="482">
        <v>330494</v>
      </c>
      <c r="D33">
        <v>7.5940000000000003</v>
      </c>
      <c r="E33">
        <v>7.2220000000000004</v>
      </c>
      <c r="F33">
        <v>6.35</v>
      </c>
      <c r="G33">
        <v>6.1120000000000001</v>
      </c>
      <c r="H33">
        <v>6.16</v>
      </c>
      <c r="I33">
        <v>6.1639999999999997</v>
      </c>
      <c r="J33">
        <v>6.13</v>
      </c>
      <c r="K33">
        <v>5.32</v>
      </c>
      <c r="L33">
        <v>5.21</v>
      </c>
      <c r="M33">
        <v>5.2640000000000002</v>
      </c>
      <c r="N33">
        <v>5.274</v>
      </c>
      <c r="O33">
        <v>5.282</v>
      </c>
      <c r="P33">
        <v>4.806</v>
      </c>
      <c r="Q33">
        <v>4.5339999999999998</v>
      </c>
      <c r="T33">
        <v>4.6440000000000001</v>
      </c>
      <c r="V33">
        <v>4.34</v>
      </c>
    </row>
    <row r="34" spans="1:22">
      <c r="A34" s="95">
        <v>44328</v>
      </c>
      <c r="B34" s="482">
        <v>422634</v>
      </c>
      <c r="D34">
        <v>7.5739999999999998</v>
      </c>
      <c r="E34">
        <v>7.1459999999999999</v>
      </c>
      <c r="F34">
        <v>6.2140000000000004</v>
      </c>
      <c r="G34">
        <v>5.93</v>
      </c>
      <c r="H34">
        <v>5.98</v>
      </c>
      <c r="I34">
        <v>5.9960000000000004</v>
      </c>
      <c r="J34">
        <v>5.97</v>
      </c>
      <c r="K34">
        <v>5.23</v>
      </c>
      <c r="L34">
        <v>5.1159999999999997</v>
      </c>
      <c r="M34">
        <v>5.1740000000000004</v>
      </c>
      <c r="N34">
        <v>5.1840000000000002</v>
      </c>
      <c r="O34">
        <v>5.1959999999999997</v>
      </c>
      <c r="P34">
        <v>4.7220000000000004</v>
      </c>
      <c r="Q34">
        <v>4.5140000000000002</v>
      </c>
      <c r="T34">
        <v>4.6239999999999997</v>
      </c>
      <c r="V34">
        <v>4.2839999999999998</v>
      </c>
    </row>
    <row r="35" spans="1:22">
      <c r="A35" s="95">
        <v>44329</v>
      </c>
      <c r="B35" s="482">
        <v>526082</v>
      </c>
      <c r="D35">
        <v>7.19</v>
      </c>
      <c r="E35">
        <v>6.7460000000000004</v>
      </c>
      <c r="F35">
        <v>5.83</v>
      </c>
      <c r="G35">
        <v>5.5819999999999999</v>
      </c>
      <c r="H35">
        <v>5.6360000000000001</v>
      </c>
      <c r="I35">
        <v>5.6539999999999999</v>
      </c>
      <c r="J35">
        <v>5.6319999999999997</v>
      </c>
      <c r="K35">
        <v>5.0060000000000002</v>
      </c>
      <c r="L35">
        <v>4.8920000000000003</v>
      </c>
      <c r="M35">
        <v>4.952</v>
      </c>
      <c r="N35">
        <v>4.9619999999999997</v>
      </c>
      <c r="O35">
        <v>4.97</v>
      </c>
      <c r="P35">
        <v>4.4939999999999998</v>
      </c>
      <c r="Q35">
        <v>4.4219999999999997</v>
      </c>
      <c r="T35">
        <v>4.532</v>
      </c>
      <c r="V35">
        <v>4.1820000000000004</v>
      </c>
    </row>
    <row r="36" spans="1:22">
      <c r="A36" s="95">
        <v>44330</v>
      </c>
      <c r="B36" s="482">
        <v>537666</v>
      </c>
      <c r="D36">
        <v>6.85</v>
      </c>
      <c r="E36">
        <v>6.4359999999999999</v>
      </c>
      <c r="F36">
        <v>5.63</v>
      </c>
      <c r="G36">
        <v>5.4260000000000002</v>
      </c>
      <c r="H36">
        <v>5.48</v>
      </c>
      <c r="I36">
        <v>5.5019999999999998</v>
      </c>
      <c r="J36">
        <v>5.49</v>
      </c>
      <c r="K36">
        <v>4.8620000000000001</v>
      </c>
      <c r="L36">
        <v>4.7320000000000002</v>
      </c>
      <c r="M36">
        <v>4.8</v>
      </c>
      <c r="N36">
        <v>4.8099999999999996</v>
      </c>
      <c r="O36">
        <v>4.82</v>
      </c>
      <c r="P36">
        <v>4.3600000000000003</v>
      </c>
      <c r="Q36">
        <v>4.4020000000000001</v>
      </c>
      <c r="T36">
        <v>4.5119999999999996</v>
      </c>
      <c r="V36">
        <v>4.1920000000000002</v>
      </c>
    </row>
    <row r="37" spans="1:22">
      <c r="A37" s="95">
        <v>44333</v>
      </c>
      <c r="B37" s="482">
        <v>370087</v>
      </c>
      <c r="E37">
        <v>6.524</v>
      </c>
      <c r="F37">
        <v>5.6639999999999997</v>
      </c>
      <c r="G37">
        <v>5.3719999999999999</v>
      </c>
      <c r="H37">
        <v>5.4260000000000002</v>
      </c>
      <c r="I37">
        <v>5.4619999999999997</v>
      </c>
      <c r="J37">
        <v>5.4539999999999997</v>
      </c>
      <c r="K37">
        <v>4.8760000000000003</v>
      </c>
      <c r="L37">
        <v>4.742</v>
      </c>
      <c r="M37">
        <v>4.8099999999999996</v>
      </c>
      <c r="N37">
        <v>4.82</v>
      </c>
      <c r="O37">
        <v>4.8319999999999999</v>
      </c>
      <c r="P37">
        <v>4.3819999999999997</v>
      </c>
      <c r="Q37">
        <v>4.4000000000000004</v>
      </c>
      <c r="T37">
        <v>4.51</v>
      </c>
      <c r="V37">
        <v>4.1639999999999997</v>
      </c>
    </row>
    <row r="38" spans="1:22">
      <c r="A38" s="95">
        <v>44334</v>
      </c>
      <c r="B38" s="482">
        <v>306739</v>
      </c>
      <c r="E38">
        <v>6.5819999999999999</v>
      </c>
      <c r="F38">
        <v>5.71</v>
      </c>
      <c r="G38">
        <v>5.4320000000000004</v>
      </c>
      <c r="H38">
        <v>5.492</v>
      </c>
      <c r="I38">
        <v>5.524</v>
      </c>
      <c r="J38">
        <v>5.5140000000000002</v>
      </c>
      <c r="K38">
        <v>4.9640000000000004</v>
      </c>
      <c r="L38">
        <v>4.83</v>
      </c>
      <c r="M38">
        <v>4.9000000000000004</v>
      </c>
      <c r="N38">
        <v>4.9119999999999999</v>
      </c>
      <c r="O38">
        <v>4.9219999999999997</v>
      </c>
      <c r="P38">
        <v>4.4720000000000004</v>
      </c>
      <c r="Q38">
        <v>4.4420000000000002</v>
      </c>
      <c r="T38">
        <v>4.5519999999999996</v>
      </c>
      <c r="V38">
        <v>4.17</v>
      </c>
    </row>
    <row r="39" spans="1:22">
      <c r="A39" s="95">
        <v>44335</v>
      </c>
      <c r="B39" s="482">
        <v>316011</v>
      </c>
      <c r="E39">
        <v>6.5819999999999999</v>
      </c>
      <c r="F39">
        <v>5.67</v>
      </c>
      <c r="G39">
        <v>5.39</v>
      </c>
      <c r="H39">
        <v>5.452</v>
      </c>
      <c r="I39">
        <v>5.484</v>
      </c>
      <c r="J39">
        <v>5.476</v>
      </c>
      <c r="K39">
        <v>4.976</v>
      </c>
      <c r="L39">
        <v>4.84</v>
      </c>
      <c r="M39">
        <v>4.91</v>
      </c>
      <c r="N39">
        <v>4.9219999999999997</v>
      </c>
      <c r="O39">
        <v>4.9340000000000002</v>
      </c>
      <c r="P39">
        <v>4.484</v>
      </c>
      <c r="Q39">
        <v>4.4139999999999997</v>
      </c>
      <c r="T39">
        <v>4.524</v>
      </c>
      <c r="V39">
        <v>4.1760000000000002</v>
      </c>
    </row>
    <row r="40" spans="1:22">
      <c r="A40" s="95">
        <v>44336</v>
      </c>
      <c r="B40" s="482">
        <v>265697</v>
      </c>
      <c r="E40">
        <v>6.6440000000000001</v>
      </c>
      <c r="F40">
        <v>5.79</v>
      </c>
      <c r="G40">
        <v>5.52</v>
      </c>
      <c r="H40">
        <v>5.5819999999999999</v>
      </c>
      <c r="I40">
        <v>5.6120000000000001</v>
      </c>
      <c r="J40">
        <v>5.6020000000000003</v>
      </c>
      <c r="K40">
        <v>5.03</v>
      </c>
      <c r="L40">
        <v>4.88</v>
      </c>
      <c r="M40">
        <v>4.9459999999999997</v>
      </c>
      <c r="N40">
        <v>4.96</v>
      </c>
      <c r="O40">
        <v>4.976</v>
      </c>
      <c r="P40">
        <v>4.5259999999999998</v>
      </c>
      <c r="Q40">
        <v>4.4560000000000004</v>
      </c>
      <c r="T40">
        <v>4.5659999999999998</v>
      </c>
      <c r="V40">
        <v>4.1760000000000002</v>
      </c>
    </row>
    <row r="41" spans="1:22">
      <c r="A41" s="95">
        <v>44337</v>
      </c>
      <c r="B41" s="482">
        <v>209328</v>
      </c>
      <c r="E41">
        <v>6.5940000000000003</v>
      </c>
      <c r="F41">
        <v>5.7320000000000002</v>
      </c>
      <c r="G41">
        <v>5.4640000000000004</v>
      </c>
      <c r="H41">
        <v>5.532</v>
      </c>
      <c r="I41">
        <v>5.556</v>
      </c>
      <c r="J41">
        <v>5.5419999999999998</v>
      </c>
      <c r="K41">
        <v>4.984</v>
      </c>
      <c r="L41">
        <v>4.84</v>
      </c>
      <c r="M41">
        <v>4.9059999999999997</v>
      </c>
      <c r="N41">
        <v>4.9240000000000004</v>
      </c>
      <c r="O41">
        <v>4.9400000000000004</v>
      </c>
      <c r="P41">
        <v>4.49</v>
      </c>
      <c r="Q41">
        <v>4.3920000000000003</v>
      </c>
      <c r="T41">
        <v>4.5019999999999998</v>
      </c>
      <c r="V41">
        <v>4.1660000000000004</v>
      </c>
    </row>
    <row r="42" spans="1:22">
      <c r="A42" s="95">
        <v>44340</v>
      </c>
      <c r="B42" s="482">
        <v>191888</v>
      </c>
      <c r="E42">
        <v>6.5720000000000001</v>
      </c>
      <c r="F42">
        <v>5.6840000000000002</v>
      </c>
      <c r="G42">
        <v>5.4020000000000001</v>
      </c>
      <c r="H42">
        <v>5.4640000000000004</v>
      </c>
      <c r="I42">
        <v>5.4939999999999998</v>
      </c>
      <c r="J42">
        <v>5.4820000000000002</v>
      </c>
      <c r="K42">
        <v>4.9320000000000004</v>
      </c>
      <c r="L42">
        <v>4.7859999999999996</v>
      </c>
      <c r="M42">
        <v>4.8540000000000001</v>
      </c>
      <c r="N42">
        <v>4.87</v>
      </c>
      <c r="O42">
        <v>4.8899999999999997</v>
      </c>
      <c r="P42">
        <v>4.4400000000000004</v>
      </c>
      <c r="Q42">
        <v>4.3239999999999998</v>
      </c>
      <c r="T42">
        <v>4.4340000000000002</v>
      </c>
      <c r="V42">
        <v>4.1399999999999997</v>
      </c>
    </row>
    <row r="43" spans="1:22">
      <c r="A43" s="95">
        <v>44341</v>
      </c>
      <c r="B43" s="482">
        <v>377331</v>
      </c>
      <c r="E43">
        <v>6.202</v>
      </c>
      <c r="F43">
        <v>5.4119999999999999</v>
      </c>
      <c r="G43">
        <v>5.1559999999999997</v>
      </c>
      <c r="H43">
        <v>5.2220000000000004</v>
      </c>
      <c r="I43">
        <v>5.2519999999999998</v>
      </c>
      <c r="J43">
        <v>5.2519999999999998</v>
      </c>
      <c r="K43">
        <v>4.8239999999999998</v>
      </c>
      <c r="L43">
        <v>4.7039999999999997</v>
      </c>
      <c r="M43">
        <v>4.7720000000000002</v>
      </c>
      <c r="N43">
        <v>4.7839999999999998</v>
      </c>
      <c r="O43">
        <v>4.806</v>
      </c>
      <c r="P43">
        <v>4.3559999999999999</v>
      </c>
      <c r="Q43">
        <v>4.3099999999999996</v>
      </c>
      <c r="T43">
        <v>4.42</v>
      </c>
      <c r="V43">
        <v>4.1159999999999997</v>
      </c>
    </row>
    <row r="44" spans="1:22">
      <c r="A44" s="95">
        <v>44342</v>
      </c>
      <c r="B44" s="482">
        <v>363445</v>
      </c>
      <c r="E44">
        <v>6.2439999999999998</v>
      </c>
      <c r="F44">
        <v>5.4720000000000004</v>
      </c>
      <c r="G44">
        <v>5.2060000000000004</v>
      </c>
      <c r="H44">
        <v>5.2720000000000002</v>
      </c>
      <c r="I44">
        <v>5.3</v>
      </c>
      <c r="J44">
        <v>5.2960000000000003</v>
      </c>
      <c r="K44">
        <v>4.8620000000000001</v>
      </c>
      <c r="L44">
        <v>4.7320000000000002</v>
      </c>
      <c r="M44">
        <v>4.8</v>
      </c>
      <c r="N44">
        <v>4.8120000000000003</v>
      </c>
      <c r="O44">
        <v>4.8419999999999996</v>
      </c>
      <c r="P44">
        <v>4.3920000000000003</v>
      </c>
      <c r="Q44">
        <v>4.3319999999999999</v>
      </c>
      <c r="T44">
        <v>4.4420000000000002</v>
      </c>
      <c r="V44">
        <v>4.1239999999999997</v>
      </c>
    </row>
    <row r="45" spans="1:22">
      <c r="A45" s="95">
        <v>44343</v>
      </c>
      <c r="B45" s="482">
        <v>345444</v>
      </c>
      <c r="E45">
        <v>6.6440000000000001</v>
      </c>
      <c r="F45">
        <v>5.8540000000000001</v>
      </c>
      <c r="G45">
        <v>5.55</v>
      </c>
      <c r="H45">
        <v>5.6139999999999999</v>
      </c>
      <c r="I45">
        <v>5.64</v>
      </c>
      <c r="J45">
        <v>5.63</v>
      </c>
      <c r="K45">
        <v>5.1100000000000003</v>
      </c>
      <c r="L45">
        <v>4.9320000000000004</v>
      </c>
      <c r="M45">
        <v>4.9939999999999998</v>
      </c>
      <c r="N45">
        <v>5.0119999999999996</v>
      </c>
      <c r="O45">
        <v>5.03</v>
      </c>
      <c r="P45">
        <v>4.58</v>
      </c>
      <c r="Q45">
        <v>4.4619999999999997</v>
      </c>
      <c r="T45">
        <v>4.5720000000000001</v>
      </c>
      <c r="V45">
        <v>4.1859999999999999</v>
      </c>
    </row>
    <row r="46" spans="1:22">
      <c r="A46" s="95">
        <v>44344</v>
      </c>
      <c r="B46" s="482">
        <v>277992</v>
      </c>
      <c r="E46">
        <v>6.5659999999999998</v>
      </c>
      <c r="F46">
        <v>5.7320000000000002</v>
      </c>
      <c r="G46">
        <v>5.4539999999999997</v>
      </c>
      <c r="H46">
        <v>5.5220000000000002</v>
      </c>
      <c r="I46">
        <v>5.556</v>
      </c>
      <c r="J46">
        <v>5.5460000000000003</v>
      </c>
      <c r="K46">
        <v>5.05</v>
      </c>
      <c r="L46">
        <v>4.8719999999999999</v>
      </c>
      <c r="M46">
        <v>4.9359999999999999</v>
      </c>
      <c r="N46">
        <v>4.9560000000000004</v>
      </c>
      <c r="O46">
        <v>4.9820000000000002</v>
      </c>
      <c r="P46">
        <v>4.532</v>
      </c>
      <c r="Q46">
        <v>4.4320000000000004</v>
      </c>
      <c r="T46">
        <v>4.5419999999999998</v>
      </c>
      <c r="V46">
        <v>4.1859999999999999</v>
      </c>
    </row>
    <row r="47" spans="1:22">
      <c r="A47" s="95">
        <v>44347</v>
      </c>
      <c r="B47" s="482">
        <v>0</v>
      </c>
      <c r="E47" s="189">
        <v>6.5659999999999998</v>
      </c>
      <c r="F47" s="189">
        <v>5.7320000000000002</v>
      </c>
      <c r="G47" s="189">
        <v>5.4539999999999997</v>
      </c>
      <c r="H47" s="189">
        <v>5.5220000000000002</v>
      </c>
      <c r="I47" s="189">
        <v>5.556</v>
      </c>
      <c r="J47" s="189">
        <v>5.5460000000000003</v>
      </c>
      <c r="K47" s="189">
        <v>5.05</v>
      </c>
      <c r="L47" s="189">
        <v>4.8719999999999999</v>
      </c>
      <c r="M47" s="189">
        <v>4.9359999999999999</v>
      </c>
      <c r="N47" s="189">
        <v>4.9560000000000004</v>
      </c>
      <c r="O47" s="189">
        <v>4.9820000000000002</v>
      </c>
      <c r="P47" s="189">
        <v>4.532</v>
      </c>
      <c r="Q47" s="189">
        <v>4.4320000000000004</v>
      </c>
      <c r="R47" s="189"/>
      <c r="S47" s="189"/>
      <c r="T47" s="189">
        <v>4.5419999999999998</v>
      </c>
      <c r="U47" s="189"/>
      <c r="V47" s="189">
        <v>4.1859999999999999</v>
      </c>
    </row>
    <row r="48" spans="1:22">
      <c r="A48" s="95">
        <v>44348</v>
      </c>
      <c r="B48" s="482">
        <v>367640</v>
      </c>
      <c r="E48">
        <v>6.8860000000000001</v>
      </c>
      <c r="F48">
        <v>6.02</v>
      </c>
      <c r="G48">
        <v>5.77</v>
      </c>
      <c r="H48">
        <v>5.8319999999999999</v>
      </c>
      <c r="I48">
        <v>5.8639999999999999</v>
      </c>
      <c r="J48">
        <v>5.8559999999999999</v>
      </c>
      <c r="K48">
        <v>5.202</v>
      </c>
      <c r="L48">
        <v>4.9859999999999998</v>
      </c>
      <c r="M48">
        <v>5.0460000000000003</v>
      </c>
      <c r="N48">
        <v>5.0739999999999998</v>
      </c>
      <c r="O48">
        <v>5.0860000000000003</v>
      </c>
      <c r="P48">
        <v>4.6360000000000001</v>
      </c>
      <c r="Q48">
        <v>4.4560000000000004</v>
      </c>
      <c r="T48">
        <v>4.5659999999999998</v>
      </c>
      <c r="V48">
        <v>4.202</v>
      </c>
    </row>
    <row r="49" spans="1:22">
      <c r="A49" s="95">
        <v>44349</v>
      </c>
      <c r="B49" s="482">
        <v>346334</v>
      </c>
      <c r="E49">
        <v>6.75</v>
      </c>
      <c r="F49">
        <v>5.9320000000000004</v>
      </c>
      <c r="G49">
        <v>5.726</v>
      </c>
      <c r="H49">
        <v>5.7919999999999998</v>
      </c>
      <c r="I49">
        <v>5.8239999999999998</v>
      </c>
      <c r="J49">
        <v>5.8220000000000001</v>
      </c>
      <c r="K49">
        <v>5.17</v>
      </c>
      <c r="L49">
        <v>4.97</v>
      </c>
      <c r="M49">
        <v>5.03</v>
      </c>
      <c r="N49">
        <v>5.056</v>
      </c>
      <c r="O49">
        <v>5.07</v>
      </c>
      <c r="P49">
        <v>4.62</v>
      </c>
      <c r="Q49">
        <v>4.4640000000000004</v>
      </c>
      <c r="T49">
        <v>4.5739999999999998</v>
      </c>
      <c r="V49">
        <v>4.1920000000000002</v>
      </c>
    </row>
    <row r="50" spans="1:22">
      <c r="A50" s="95">
        <v>44350</v>
      </c>
      <c r="B50" s="482">
        <v>366795</v>
      </c>
      <c r="E50">
        <v>6.62</v>
      </c>
      <c r="F50">
        <v>5.8220000000000001</v>
      </c>
      <c r="G50">
        <v>5.6639999999999997</v>
      </c>
      <c r="H50">
        <v>5.7320000000000002</v>
      </c>
      <c r="I50">
        <v>5.766</v>
      </c>
      <c r="J50">
        <v>5.76</v>
      </c>
      <c r="K50">
        <v>5.1619999999999999</v>
      </c>
      <c r="L50">
        <v>4.97</v>
      </c>
      <c r="M50">
        <v>5.0339999999999998</v>
      </c>
      <c r="N50">
        <v>5.056</v>
      </c>
      <c r="O50">
        <v>5.0759999999999996</v>
      </c>
      <c r="P50">
        <v>4.6260000000000003</v>
      </c>
      <c r="Q50">
        <v>4.4640000000000004</v>
      </c>
      <c r="T50">
        <v>4.5739999999999998</v>
      </c>
      <c r="V50">
        <v>4.2</v>
      </c>
    </row>
    <row r="51" spans="1:22">
      <c r="A51" s="95">
        <v>44351</v>
      </c>
      <c r="B51" s="482">
        <v>330009</v>
      </c>
      <c r="E51">
        <v>6.8259999999999996</v>
      </c>
      <c r="F51">
        <v>6.0640000000000001</v>
      </c>
      <c r="G51">
        <v>5.9139999999999997</v>
      </c>
      <c r="H51">
        <v>5.98</v>
      </c>
      <c r="I51">
        <v>6.0060000000000002</v>
      </c>
      <c r="J51">
        <v>5.9960000000000004</v>
      </c>
      <c r="K51">
        <v>5.27</v>
      </c>
      <c r="L51">
        <v>5.0640000000000001</v>
      </c>
      <c r="M51">
        <v>5.1340000000000003</v>
      </c>
      <c r="N51">
        <v>5.1539999999999999</v>
      </c>
      <c r="O51">
        <v>5.16</v>
      </c>
      <c r="P51">
        <v>4.67</v>
      </c>
      <c r="Q51">
        <v>4.4820000000000002</v>
      </c>
      <c r="T51">
        <v>4.5919999999999996</v>
      </c>
      <c r="V51">
        <v>4.2060000000000004</v>
      </c>
    </row>
    <row r="52" spans="1:22">
      <c r="A52" s="95">
        <v>44354</v>
      </c>
      <c r="B52" s="482">
        <v>574719</v>
      </c>
      <c r="E52">
        <v>6.7919999999999998</v>
      </c>
      <c r="F52">
        <v>6.21</v>
      </c>
      <c r="G52">
        <v>6.0259999999999998</v>
      </c>
      <c r="H52">
        <v>6.0839999999999996</v>
      </c>
      <c r="I52">
        <v>6.1120000000000001</v>
      </c>
      <c r="J52">
        <v>6.1040000000000001</v>
      </c>
      <c r="K52">
        <v>5.3659999999999997</v>
      </c>
      <c r="L52">
        <v>5.1340000000000003</v>
      </c>
      <c r="M52">
        <v>5.2</v>
      </c>
      <c r="N52">
        <v>5.22</v>
      </c>
      <c r="O52">
        <v>5.234</v>
      </c>
      <c r="P52">
        <v>4.7140000000000004</v>
      </c>
      <c r="Q52">
        <v>4.5199999999999996</v>
      </c>
      <c r="T52">
        <v>4.63</v>
      </c>
      <c r="V52">
        <v>4.234</v>
      </c>
    </row>
    <row r="53" spans="1:22">
      <c r="A53" s="95">
        <v>44355</v>
      </c>
      <c r="B53" s="482">
        <v>506859</v>
      </c>
      <c r="E53">
        <v>6.8</v>
      </c>
      <c r="F53">
        <v>6.28</v>
      </c>
      <c r="G53">
        <v>6.0940000000000003</v>
      </c>
      <c r="H53">
        <v>6.1459999999999999</v>
      </c>
      <c r="I53">
        <v>6.1760000000000002</v>
      </c>
      <c r="J53">
        <v>6.1760000000000002</v>
      </c>
      <c r="K53">
        <v>5.44</v>
      </c>
      <c r="L53">
        <v>5.2220000000000004</v>
      </c>
      <c r="M53">
        <v>5.2919999999999998</v>
      </c>
      <c r="N53">
        <v>5.3159999999999998</v>
      </c>
      <c r="O53">
        <v>5.3319999999999999</v>
      </c>
      <c r="P53">
        <v>4.7439999999999998</v>
      </c>
      <c r="Q53">
        <v>4.5419999999999998</v>
      </c>
      <c r="T53">
        <v>4.6420000000000003</v>
      </c>
      <c r="V53">
        <v>4.2539999999999996</v>
      </c>
    </row>
    <row r="54" spans="1:22">
      <c r="A54" s="95">
        <v>44356</v>
      </c>
      <c r="B54" s="482">
        <v>480515</v>
      </c>
      <c r="E54">
        <v>6.9059999999999997</v>
      </c>
      <c r="F54">
        <v>6.32</v>
      </c>
      <c r="G54">
        <v>6.0960000000000001</v>
      </c>
      <c r="H54">
        <v>6.1559999999999997</v>
      </c>
      <c r="I54">
        <v>6.1920000000000002</v>
      </c>
      <c r="J54">
        <v>6.1859999999999999</v>
      </c>
      <c r="K54">
        <v>5.4459999999999997</v>
      </c>
      <c r="L54">
        <v>5.2460000000000004</v>
      </c>
      <c r="M54">
        <v>5.3159999999999998</v>
      </c>
      <c r="N54">
        <v>5.34</v>
      </c>
      <c r="O54">
        <v>5.3559999999999999</v>
      </c>
      <c r="P54">
        <v>4.7699999999999996</v>
      </c>
      <c r="Q54">
        <v>4.59</v>
      </c>
      <c r="T54">
        <v>4.6900000000000004</v>
      </c>
      <c r="V54">
        <v>4.2560000000000002</v>
      </c>
    </row>
    <row r="55" spans="1:22">
      <c r="A55" s="95">
        <v>44357</v>
      </c>
      <c r="B55" s="482">
        <v>567470</v>
      </c>
      <c r="E55">
        <v>6.99</v>
      </c>
      <c r="F55">
        <v>6.3819999999999997</v>
      </c>
      <c r="G55">
        <v>6.1639999999999997</v>
      </c>
      <c r="H55">
        <v>6.22</v>
      </c>
      <c r="I55">
        <v>6.2519999999999998</v>
      </c>
      <c r="J55">
        <v>6.2460000000000004</v>
      </c>
      <c r="K55">
        <v>5.4740000000000002</v>
      </c>
      <c r="L55">
        <v>5.2839999999999998</v>
      </c>
      <c r="M55">
        <v>5.35</v>
      </c>
      <c r="N55">
        <v>5.37</v>
      </c>
      <c r="O55">
        <v>5.3840000000000003</v>
      </c>
      <c r="P55">
        <v>4.7960000000000003</v>
      </c>
      <c r="Q55">
        <v>4.6159999999999997</v>
      </c>
      <c r="T55">
        <v>4.7160000000000002</v>
      </c>
      <c r="V55">
        <v>4.2759999999999998</v>
      </c>
    </row>
    <row r="56" spans="1:22">
      <c r="A56" s="95">
        <v>44358</v>
      </c>
      <c r="B56" s="482">
        <v>508194</v>
      </c>
      <c r="E56">
        <v>6.8440000000000003</v>
      </c>
      <c r="F56">
        <v>6.2960000000000003</v>
      </c>
      <c r="G56">
        <v>6.0960000000000001</v>
      </c>
      <c r="H56">
        <v>6.16</v>
      </c>
      <c r="I56">
        <v>6.194</v>
      </c>
      <c r="J56">
        <v>6.194</v>
      </c>
      <c r="K56">
        <v>5.47</v>
      </c>
      <c r="L56">
        <v>5.2619999999999996</v>
      </c>
      <c r="M56">
        <v>5.3339999999999996</v>
      </c>
      <c r="N56">
        <v>5.3460000000000001</v>
      </c>
      <c r="O56">
        <v>5.3719999999999999</v>
      </c>
      <c r="P56">
        <v>4.7839999999999998</v>
      </c>
      <c r="Q56">
        <v>4.6360000000000001</v>
      </c>
      <c r="T56">
        <v>4.7359999999999998</v>
      </c>
      <c r="V56">
        <v>4.2699999999999996</v>
      </c>
    </row>
    <row r="57" spans="1:22">
      <c r="A57" s="95">
        <v>44361</v>
      </c>
      <c r="B57" s="482">
        <v>394508</v>
      </c>
      <c r="E57">
        <v>6.5919999999999996</v>
      </c>
      <c r="F57">
        <v>5.984</v>
      </c>
      <c r="G57">
        <v>5.8120000000000003</v>
      </c>
      <c r="H57">
        <v>5.88</v>
      </c>
      <c r="I57">
        <v>5.92</v>
      </c>
      <c r="J57">
        <v>5.93</v>
      </c>
      <c r="K57">
        <v>5.306</v>
      </c>
      <c r="L57">
        <v>5.1239999999999997</v>
      </c>
      <c r="M57">
        <v>5.194</v>
      </c>
      <c r="N57">
        <v>5.2140000000000004</v>
      </c>
      <c r="O57">
        <v>5.24</v>
      </c>
      <c r="P57">
        <v>4.6520000000000001</v>
      </c>
      <c r="Q57">
        <v>4.5540000000000003</v>
      </c>
      <c r="T57">
        <v>4.6539999999999999</v>
      </c>
      <c r="V57">
        <v>4.2300000000000004</v>
      </c>
    </row>
    <row r="58" spans="1:22">
      <c r="A58" s="95">
        <v>44362</v>
      </c>
      <c r="B58" s="482">
        <v>384934</v>
      </c>
      <c r="E58">
        <v>6.6740000000000004</v>
      </c>
      <c r="F58">
        <v>5.9160000000000004</v>
      </c>
      <c r="G58">
        <v>5.7359999999999998</v>
      </c>
      <c r="H58">
        <v>5.806</v>
      </c>
      <c r="I58">
        <v>5.85</v>
      </c>
      <c r="J58">
        <v>5.86</v>
      </c>
      <c r="K58">
        <v>5.282</v>
      </c>
      <c r="L58">
        <v>5.0960000000000001</v>
      </c>
      <c r="M58">
        <v>5.1660000000000004</v>
      </c>
      <c r="N58">
        <v>5.1820000000000004</v>
      </c>
      <c r="O58">
        <v>5.2060000000000004</v>
      </c>
      <c r="P58">
        <v>4.62</v>
      </c>
      <c r="Q58">
        <v>4.5359999999999996</v>
      </c>
      <c r="T58">
        <v>4.6360000000000001</v>
      </c>
      <c r="V58">
        <v>4.2060000000000004</v>
      </c>
    </row>
    <row r="59" spans="1:22">
      <c r="A59" s="95">
        <v>44363</v>
      </c>
      <c r="B59" s="482">
        <v>391031</v>
      </c>
      <c r="E59">
        <v>6.73</v>
      </c>
      <c r="F59">
        <v>5.8840000000000003</v>
      </c>
      <c r="G59">
        <v>5.7240000000000002</v>
      </c>
      <c r="H59">
        <v>5.7939999999999996</v>
      </c>
      <c r="I59">
        <v>5.8339999999999996</v>
      </c>
      <c r="J59">
        <v>5.8360000000000003</v>
      </c>
      <c r="K59">
        <v>5.2160000000000002</v>
      </c>
      <c r="L59">
        <v>5.0220000000000002</v>
      </c>
      <c r="M59">
        <v>5.0919999999999996</v>
      </c>
      <c r="N59">
        <v>5.1159999999999997</v>
      </c>
      <c r="O59">
        <v>5.14</v>
      </c>
      <c r="P59">
        <v>4.5519999999999996</v>
      </c>
      <c r="Q59">
        <v>4.5199999999999996</v>
      </c>
      <c r="T59">
        <v>4.62</v>
      </c>
      <c r="V59">
        <v>4.2060000000000004</v>
      </c>
    </row>
    <row r="60" spans="1:22" s="176" customFormat="1">
      <c r="A60" s="239">
        <v>44364</v>
      </c>
      <c r="B60" s="482">
        <v>487534</v>
      </c>
      <c r="E60" s="176">
        <v>6.33</v>
      </c>
      <c r="F60" s="176">
        <v>5.484</v>
      </c>
      <c r="G60" s="176">
        <v>5.3239999999999998</v>
      </c>
      <c r="H60" s="176">
        <v>5.3940000000000001</v>
      </c>
      <c r="I60" s="176">
        <v>5.4340000000000002</v>
      </c>
      <c r="J60" s="176">
        <v>5.4359999999999999</v>
      </c>
      <c r="K60" s="176">
        <v>4.9139999999999997</v>
      </c>
      <c r="L60" s="176">
        <v>4.74</v>
      </c>
      <c r="M60" s="176">
        <v>4.8140000000000001</v>
      </c>
      <c r="N60" s="176">
        <v>4.8440000000000003</v>
      </c>
      <c r="O60" s="176">
        <v>4.8719999999999999</v>
      </c>
      <c r="P60" s="176">
        <v>4.2839999999999998</v>
      </c>
      <c r="Q60" s="176">
        <v>4.4000000000000004</v>
      </c>
      <c r="T60" s="176">
        <v>4.5</v>
      </c>
      <c r="V60" s="176">
        <v>4.1760000000000002</v>
      </c>
    </row>
    <row r="61" spans="1:22" s="176" customFormat="1">
      <c r="A61" s="239">
        <v>44365</v>
      </c>
      <c r="B61" s="482">
        <v>473954</v>
      </c>
      <c r="E61" s="176">
        <v>6.5519999999999996</v>
      </c>
      <c r="F61" s="176">
        <v>5.774</v>
      </c>
      <c r="G61" s="176">
        <v>5.6619999999999999</v>
      </c>
      <c r="H61" s="176">
        <v>5.7320000000000002</v>
      </c>
      <c r="I61" s="176">
        <v>5.774</v>
      </c>
      <c r="J61" s="176">
        <v>5.782</v>
      </c>
      <c r="K61" s="176">
        <v>5.0860000000000003</v>
      </c>
      <c r="L61" s="176">
        <v>4.8860000000000001</v>
      </c>
      <c r="M61" s="176">
        <v>4.9619999999999997</v>
      </c>
      <c r="N61" s="176">
        <v>4.9859999999999998</v>
      </c>
      <c r="O61" s="176">
        <v>5.0220000000000002</v>
      </c>
      <c r="P61" s="176">
        <v>4.492</v>
      </c>
      <c r="Q61" s="176">
        <v>4.4740000000000002</v>
      </c>
      <c r="T61" s="176">
        <v>4.5739999999999998</v>
      </c>
      <c r="V61" s="176">
        <v>4.1900000000000004</v>
      </c>
    </row>
    <row r="62" spans="1:22" s="176" customFormat="1">
      <c r="A62" s="239">
        <v>44368</v>
      </c>
      <c r="B62" s="482">
        <v>328791</v>
      </c>
      <c r="E62" s="176">
        <v>6.5919999999999996</v>
      </c>
      <c r="F62" s="176">
        <v>5.7119999999999997</v>
      </c>
      <c r="G62" s="176">
        <v>5.57</v>
      </c>
      <c r="H62" s="176">
        <v>5.64</v>
      </c>
      <c r="I62" s="176">
        <v>5.68</v>
      </c>
      <c r="J62" s="176">
        <v>5.69</v>
      </c>
      <c r="K62" s="176">
        <v>5.1219999999999999</v>
      </c>
      <c r="L62" s="176">
        <v>4.9359999999999999</v>
      </c>
      <c r="M62" s="176">
        <v>5.0119999999999996</v>
      </c>
      <c r="N62" s="176">
        <v>5.0460000000000003</v>
      </c>
      <c r="O62" s="176">
        <v>5.0739999999999998</v>
      </c>
      <c r="P62" s="176">
        <v>4.5439999999999996</v>
      </c>
      <c r="Q62" s="176">
        <v>4.492</v>
      </c>
      <c r="T62" s="176">
        <v>4.5919999999999996</v>
      </c>
      <c r="V62" s="176">
        <v>4.2</v>
      </c>
    </row>
    <row r="63" spans="1:22" s="176" customFormat="1">
      <c r="A63" s="239">
        <v>44369</v>
      </c>
      <c r="B63" s="482">
        <v>353356</v>
      </c>
      <c r="E63" s="176">
        <v>6.5960000000000001</v>
      </c>
      <c r="F63" s="176">
        <v>5.53</v>
      </c>
      <c r="G63" s="176">
        <v>5.39</v>
      </c>
      <c r="H63" s="176">
        <v>5.46</v>
      </c>
      <c r="I63" s="176">
        <v>5.5</v>
      </c>
      <c r="J63" s="176">
        <v>5.51</v>
      </c>
      <c r="K63" s="176">
        <v>4.9800000000000004</v>
      </c>
      <c r="L63" s="176">
        <v>4.8239999999999998</v>
      </c>
      <c r="M63" s="176">
        <v>4.9000000000000004</v>
      </c>
      <c r="N63" s="176">
        <v>4.9359999999999999</v>
      </c>
      <c r="O63" s="176">
        <v>4.96</v>
      </c>
      <c r="P63" s="176">
        <v>4.4539999999999997</v>
      </c>
      <c r="Q63" s="176">
        <v>4.45</v>
      </c>
      <c r="T63" s="176">
        <v>4.55</v>
      </c>
      <c r="V63" s="176">
        <v>4.1859999999999999</v>
      </c>
    </row>
    <row r="64" spans="1:22" s="176" customFormat="1">
      <c r="A64" s="239">
        <v>44370</v>
      </c>
      <c r="B64" s="482">
        <v>333966</v>
      </c>
      <c r="E64" s="176">
        <v>6.6420000000000003</v>
      </c>
      <c r="F64" s="176">
        <v>5.51</v>
      </c>
      <c r="G64" s="176">
        <v>5.3559999999999999</v>
      </c>
      <c r="H64" s="176">
        <v>5.4260000000000002</v>
      </c>
      <c r="I64" s="176">
        <v>5.4740000000000002</v>
      </c>
      <c r="J64" s="176">
        <v>5.492</v>
      </c>
      <c r="K64" s="176">
        <v>4.9960000000000004</v>
      </c>
      <c r="L64" s="176">
        <v>4.8460000000000001</v>
      </c>
      <c r="M64" s="176">
        <v>4.9219999999999997</v>
      </c>
      <c r="N64" s="176">
        <v>4.9539999999999997</v>
      </c>
      <c r="O64" s="176">
        <v>4.9800000000000004</v>
      </c>
      <c r="P64" s="176">
        <v>4.4740000000000002</v>
      </c>
      <c r="Q64" s="176">
        <v>4.452</v>
      </c>
      <c r="T64" s="176">
        <v>4.5519999999999996</v>
      </c>
      <c r="V64" s="176">
        <v>4.1840000000000002</v>
      </c>
    </row>
    <row r="65" spans="1:22" s="176" customFormat="1">
      <c r="A65" s="239">
        <v>44371</v>
      </c>
      <c r="B65" s="482">
        <v>438584</v>
      </c>
      <c r="E65" s="176">
        <v>6.532</v>
      </c>
      <c r="F65" s="176">
        <v>5.492</v>
      </c>
      <c r="G65" s="176">
        <v>5.36</v>
      </c>
      <c r="H65" s="176">
        <v>5.4340000000000002</v>
      </c>
      <c r="I65" s="176">
        <v>5.48</v>
      </c>
      <c r="J65" s="176">
        <v>5.4960000000000004</v>
      </c>
      <c r="K65" s="176">
        <v>4.9800000000000004</v>
      </c>
      <c r="L65" s="176">
        <v>4.8259999999999996</v>
      </c>
      <c r="M65" s="176">
        <v>4.9000000000000004</v>
      </c>
      <c r="N65" s="176">
        <v>4.9340000000000002</v>
      </c>
      <c r="O65" s="176">
        <v>4.96</v>
      </c>
      <c r="P65" s="176">
        <v>4.4539999999999997</v>
      </c>
      <c r="Q65" s="176">
        <v>4.4459999999999997</v>
      </c>
      <c r="T65" s="176">
        <v>4.5460000000000003</v>
      </c>
      <c r="V65" s="176">
        <v>4.1619999999999999</v>
      </c>
    </row>
    <row r="66" spans="1:22" s="176" customFormat="1">
      <c r="A66" s="239">
        <v>44372</v>
      </c>
      <c r="B66" s="482">
        <v>438584</v>
      </c>
      <c r="E66" s="176">
        <v>6.532</v>
      </c>
      <c r="F66" s="176">
        <v>5.492</v>
      </c>
      <c r="G66" s="176">
        <v>5.36</v>
      </c>
      <c r="H66" s="176">
        <v>5.4340000000000002</v>
      </c>
      <c r="I66" s="176">
        <v>5.48</v>
      </c>
      <c r="J66" s="176">
        <v>5.4960000000000004</v>
      </c>
      <c r="K66" s="176">
        <v>4.9800000000000004</v>
      </c>
      <c r="L66" s="176">
        <v>4.8259999999999996</v>
      </c>
      <c r="M66" s="176">
        <v>4.9000000000000004</v>
      </c>
      <c r="N66" s="176">
        <v>4.9340000000000002</v>
      </c>
      <c r="O66" s="176">
        <v>4.96</v>
      </c>
      <c r="P66" s="176">
        <v>4.4539999999999997</v>
      </c>
      <c r="Q66" s="176">
        <v>4.4459999999999997</v>
      </c>
      <c r="T66" s="176">
        <v>4.5460000000000003</v>
      </c>
      <c r="V66" s="176">
        <v>4.1619999999999999</v>
      </c>
    </row>
    <row r="67" spans="1:22" s="176" customFormat="1">
      <c r="A67" s="239">
        <v>44375</v>
      </c>
      <c r="B67" s="482">
        <v>327790</v>
      </c>
      <c r="E67" s="176">
        <v>6.7539999999999996</v>
      </c>
      <c r="F67" s="176">
        <v>5.5819999999999999</v>
      </c>
      <c r="G67" s="176">
        <v>5.4720000000000004</v>
      </c>
      <c r="H67" s="176">
        <v>5.5460000000000003</v>
      </c>
      <c r="I67" s="176">
        <v>5.5919999999999996</v>
      </c>
      <c r="J67" s="176">
        <v>5.6040000000000001</v>
      </c>
      <c r="K67" s="176">
        <v>5.0439999999999996</v>
      </c>
      <c r="L67" s="176">
        <v>4.8860000000000001</v>
      </c>
      <c r="M67" s="176">
        <v>4.9619999999999997</v>
      </c>
      <c r="N67" s="176">
        <v>4.9939999999999998</v>
      </c>
      <c r="O67" s="176">
        <v>5.0199999999999996</v>
      </c>
      <c r="P67" s="176">
        <v>4.53</v>
      </c>
      <c r="Q67" s="176">
        <v>4.4859999999999998</v>
      </c>
      <c r="T67" s="176">
        <v>4.5860000000000003</v>
      </c>
      <c r="V67" s="176">
        <v>4.1719999999999997</v>
      </c>
    </row>
    <row r="68" spans="1:22" s="176" customFormat="1">
      <c r="A68" s="239">
        <v>44376</v>
      </c>
      <c r="B68" s="482">
        <v>331653</v>
      </c>
      <c r="E68" s="176">
        <v>6.944</v>
      </c>
      <c r="F68" s="176">
        <v>5.5919999999999996</v>
      </c>
      <c r="G68" s="176">
        <v>5.484</v>
      </c>
      <c r="H68" s="176">
        <v>5.5540000000000003</v>
      </c>
      <c r="I68" s="176">
        <v>5.6</v>
      </c>
      <c r="J68" s="176">
        <v>5.61</v>
      </c>
      <c r="K68" s="176">
        <v>5.0460000000000003</v>
      </c>
      <c r="L68" s="176">
        <v>4.8639999999999999</v>
      </c>
      <c r="M68" s="176">
        <v>4.9359999999999999</v>
      </c>
      <c r="N68" s="176">
        <v>4.9800000000000004</v>
      </c>
      <c r="O68" s="176">
        <v>5</v>
      </c>
      <c r="P68" s="176">
        <v>4.51</v>
      </c>
      <c r="Q68" s="176">
        <v>4.5019999999999998</v>
      </c>
      <c r="T68" s="176">
        <v>4.6020000000000003</v>
      </c>
      <c r="V68" s="176">
        <v>4.1719999999999997</v>
      </c>
    </row>
    <row r="69" spans="1:22" s="176" customFormat="1">
      <c r="A69" s="239">
        <v>44377</v>
      </c>
      <c r="B69" s="482">
        <v>551063</v>
      </c>
      <c r="E69" s="176">
        <v>7.2</v>
      </c>
      <c r="F69" s="176">
        <v>5.992</v>
      </c>
      <c r="G69" s="176">
        <v>5.8840000000000003</v>
      </c>
      <c r="H69" s="176">
        <v>5.9539999999999997</v>
      </c>
      <c r="I69" s="176">
        <v>6</v>
      </c>
      <c r="J69" s="176">
        <v>5.992</v>
      </c>
      <c r="K69" s="176">
        <v>5.3019999999999996</v>
      </c>
      <c r="L69" s="176">
        <v>5.07</v>
      </c>
      <c r="M69" s="176">
        <v>5.1360000000000001</v>
      </c>
      <c r="N69" s="176">
        <v>5.16</v>
      </c>
      <c r="O69" s="176">
        <v>5.19</v>
      </c>
      <c r="P69" s="176">
        <v>4.7</v>
      </c>
      <c r="Q69" s="176">
        <v>4.556</v>
      </c>
      <c r="T69" s="176">
        <v>4.6559999999999997</v>
      </c>
      <c r="V69" s="176">
        <v>4.1920000000000002</v>
      </c>
    </row>
    <row r="70" spans="1:22" s="176" customFormat="1">
      <c r="A70" s="239">
        <v>44378</v>
      </c>
      <c r="B70" s="482">
        <v>399324</v>
      </c>
      <c r="E70" s="176">
        <v>7.1959999999999997</v>
      </c>
      <c r="F70" s="176">
        <v>6.016</v>
      </c>
      <c r="G70" s="176">
        <v>5.89</v>
      </c>
      <c r="H70" s="176">
        <v>5.95</v>
      </c>
      <c r="I70" s="176">
        <v>5.9859999999999998</v>
      </c>
      <c r="J70" s="176">
        <v>5.9619999999999997</v>
      </c>
      <c r="K70" s="176">
        <v>5.274</v>
      </c>
      <c r="L70" s="176">
        <v>5.0519999999999996</v>
      </c>
      <c r="M70" s="176">
        <v>5.1219999999999999</v>
      </c>
      <c r="N70" s="176">
        <v>5.1520000000000001</v>
      </c>
      <c r="O70" s="176">
        <v>5.1719999999999997</v>
      </c>
      <c r="P70" s="176">
        <v>4.6820000000000004</v>
      </c>
      <c r="Q70" s="176">
        <v>4.5720000000000001</v>
      </c>
      <c r="T70" s="176">
        <v>4.6719999999999997</v>
      </c>
      <c r="V70" s="176">
        <v>4.2119999999999997</v>
      </c>
    </row>
    <row r="71" spans="1:22" s="176" customFormat="1">
      <c r="A71" s="239">
        <v>44379</v>
      </c>
      <c r="B71" s="482">
        <v>248806</v>
      </c>
      <c r="E71" s="176">
        <v>6.9720000000000004</v>
      </c>
      <c r="F71" s="176">
        <v>5.92</v>
      </c>
      <c r="G71" s="176">
        <v>5.7960000000000003</v>
      </c>
      <c r="H71" s="176">
        <v>5.8620000000000001</v>
      </c>
      <c r="I71" s="176">
        <v>5.9020000000000001</v>
      </c>
      <c r="J71" s="176">
        <v>5.8739999999999997</v>
      </c>
      <c r="K71" s="176">
        <v>5.2240000000000002</v>
      </c>
      <c r="L71" s="176">
        <v>5.032</v>
      </c>
      <c r="M71" s="176">
        <v>5.1040000000000001</v>
      </c>
      <c r="N71" s="176">
        <v>5.14</v>
      </c>
      <c r="O71" s="176">
        <v>5.1619999999999999</v>
      </c>
      <c r="P71" s="176">
        <v>4.6719999999999997</v>
      </c>
      <c r="Q71" s="176">
        <v>4.5739999999999998</v>
      </c>
      <c r="T71" s="176">
        <v>4.6740000000000004</v>
      </c>
      <c r="V71" s="176">
        <v>4.1719999999999997</v>
      </c>
    </row>
    <row r="72" spans="1:22" s="189" customFormat="1">
      <c r="A72" s="103">
        <v>44382</v>
      </c>
      <c r="B72" s="483"/>
      <c r="E72" s="189">
        <v>6.9720000000000004</v>
      </c>
      <c r="F72" s="189">
        <v>5.92</v>
      </c>
      <c r="G72" s="189">
        <v>5.7960000000000003</v>
      </c>
      <c r="H72" s="189">
        <v>5.8620000000000001</v>
      </c>
      <c r="I72" s="189">
        <v>5.9020000000000001</v>
      </c>
      <c r="J72" s="189">
        <v>5.8739999999999997</v>
      </c>
      <c r="K72" s="189">
        <v>5.2240000000000002</v>
      </c>
      <c r="L72" s="189">
        <v>5.032</v>
      </c>
      <c r="M72" s="189">
        <v>5.1040000000000001</v>
      </c>
      <c r="N72" s="189">
        <v>5.14</v>
      </c>
      <c r="O72" s="189">
        <v>5.1619999999999999</v>
      </c>
      <c r="P72" s="189">
        <v>4.6719999999999997</v>
      </c>
      <c r="Q72" s="189">
        <v>4.5739999999999998</v>
      </c>
      <c r="T72" s="189">
        <v>4.6740000000000004</v>
      </c>
      <c r="V72" s="189">
        <v>4.1719999999999997</v>
      </c>
    </row>
    <row r="73" spans="1:22" s="176" customFormat="1">
      <c r="A73" s="239">
        <v>44383</v>
      </c>
      <c r="B73" s="482">
        <v>244859</v>
      </c>
      <c r="E73">
        <v>6.56</v>
      </c>
      <c r="F73">
        <v>5.52</v>
      </c>
      <c r="G73">
        <v>5.3959999999999999</v>
      </c>
      <c r="H73">
        <v>5.4619999999999997</v>
      </c>
      <c r="I73">
        <v>5.5019999999999998</v>
      </c>
      <c r="J73">
        <v>5.49</v>
      </c>
      <c r="K73">
        <v>4.9800000000000004</v>
      </c>
      <c r="L73">
        <v>4.82</v>
      </c>
      <c r="M73">
        <v>4.8920000000000003</v>
      </c>
      <c r="N73">
        <v>4.9320000000000004</v>
      </c>
      <c r="O73">
        <v>4.9539999999999997</v>
      </c>
      <c r="P73">
        <v>4.4640000000000004</v>
      </c>
      <c r="Q73">
        <v>4.4939999999999998</v>
      </c>
      <c r="R73"/>
      <c r="S73"/>
      <c r="T73">
        <v>4.5940000000000003</v>
      </c>
      <c r="U73"/>
      <c r="V73">
        <v>4.1719999999999997</v>
      </c>
    </row>
    <row r="74" spans="1:22" s="176" customFormat="1">
      <c r="A74" s="239">
        <v>44384</v>
      </c>
      <c r="B74" s="482">
        <v>360973</v>
      </c>
      <c r="E74">
        <v>6.524</v>
      </c>
      <c r="F74">
        <v>5.4260000000000002</v>
      </c>
      <c r="G74">
        <v>5.31</v>
      </c>
      <c r="H74">
        <v>5.3860000000000001</v>
      </c>
      <c r="I74">
        <v>5.4359999999999999</v>
      </c>
      <c r="J74">
        <v>5.4340000000000002</v>
      </c>
      <c r="K74">
        <v>4.96</v>
      </c>
      <c r="L74">
        <v>4.8319999999999999</v>
      </c>
      <c r="M74">
        <v>4.9059999999999997</v>
      </c>
      <c r="N74">
        <v>4.9400000000000004</v>
      </c>
      <c r="O74">
        <v>4.9640000000000004</v>
      </c>
      <c r="P74">
        <v>4.5</v>
      </c>
      <c r="Q74">
        <v>4.4800000000000004</v>
      </c>
      <c r="R74"/>
      <c r="S74"/>
      <c r="T74">
        <v>4.58</v>
      </c>
      <c r="U74"/>
      <c r="V74">
        <v>4.1660000000000004</v>
      </c>
    </row>
    <row r="75" spans="1:22" s="176" customFormat="1">
      <c r="A75" s="239">
        <v>44385</v>
      </c>
      <c r="B75" s="482">
        <v>248753</v>
      </c>
      <c r="E75">
        <v>6.38</v>
      </c>
      <c r="F75">
        <v>5.3659999999999997</v>
      </c>
      <c r="G75">
        <v>5.2359999999999998</v>
      </c>
      <c r="H75">
        <v>5.3140000000000001</v>
      </c>
      <c r="I75">
        <v>5.3620000000000001</v>
      </c>
      <c r="J75">
        <v>5.37</v>
      </c>
      <c r="K75">
        <v>4.9400000000000004</v>
      </c>
      <c r="L75">
        <v>4.8099999999999996</v>
      </c>
      <c r="M75">
        <v>4.8819999999999997</v>
      </c>
      <c r="N75">
        <v>4.9160000000000004</v>
      </c>
      <c r="O75">
        <v>4.944</v>
      </c>
      <c r="P75">
        <v>4.492</v>
      </c>
      <c r="Q75">
        <v>4.4720000000000004</v>
      </c>
      <c r="R75"/>
      <c r="S75"/>
      <c r="T75">
        <v>4.5720000000000001</v>
      </c>
      <c r="U75"/>
      <c r="V75">
        <v>4.1619999999999999</v>
      </c>
    </row>
    <row r="76" spans="1:22" ht="15" customHeight="1">
      <c r="A76" s="95">
        <v>44386</v>
      </c>
      <c r="B76" s="482">
        <v>275542</v>
      </c>
      <c r="E76">
        <v>6.2960000000000003</v>
      </c>
      <c r="F76">
        <v>5.2939999999999996</v>
      </c>
      <c r="G76">
        <v>5.17</v>
      </c>
      <c r="H76">
        <v>5.25</v>
      </c>
      <c r="I76">
        <v>5.3</v>
      </c>
      <c r="J76">
        <v>5.306</v>
      </c>
      <c r="K76">
        <v>4.8840000000000003</v>
      </c>
      <c r="L76">
        <v>4.78</v>
      </c>
      <c r="M76">
        <v>4.8540000000000001</v>
      </c>
      <c r="N76">
        <v>4.8860000000000001</v>
      </c>
      <c r="O76">
        <v>4.9160000000000004</v>
      </c>
      <c r="P76">
        <v>4.4939999999999998</v>
      </c>
      <c r="Q76">
        <v>4.4740000000000002</v>
      </c>
      <c r="T76">
        <v>4.5739999999999998</v>
      </c>
      <c r="V76">
        <v>4.17</v>
      </c>
    </row>
    <row r="77" spans="1:22" ht="15" customHeight="1">
      <c r="A77" s="95">
        <v>44389</v>
      </c>
      <c r="B77" s="482">
        <v>261875</v>
      </c>
      <c r="E77">
        <v>6.6920000000000002</v>
      </c>
      <c r="F77">
        <v>5.452</v>
      </c>
      <c r="G77">
        <v>5.33</v>
      </c>
      <c r="H77">
        <v>5.4039999999999999</v>
      </c>
      <c r="I77">
        <v>5.452</v>
      </c>
      <c r="J77">
        <v>5.4660000000000002</v>
      </c>
      <c r="K77">
        <v>5.024</v>
      </c>
      <c r="L77">
        <v>4.9000000000000004</v>
      </c>
      <c r="M77">
        <v>4.9720000000000004</v>
      </c>
      <c r="N77">
        <v>5.0039999999999996</v>
      </c>
      <c r="O77">
        <v>5.0339999999999998</v>
      </c>
      <c r="P77">
        <v>4.6120000000000001</v>
      </c>
      <c r="Q77">
        <v>4.524</v>
      </c>
      <c r="T77">
        <v>4.6239999999999997</v>
      </c>
      <c r="V77">
        <v>4.1840000000000002</v>
      </c>
    </row>
    <row r="78" spans="1:22">
      <c r="A78" s="95">
        <v>44390</v>
      </c>
      <c r="B78" s="482">
        <v>259398</v>
      </c>
      <c r="E78">
        <v>6.77</v>
      </c>
      <c r="F78">
        <v>5.5119999999999996</v>
      </c>
      <c r="G78">
        <v>5.4059999999999997</v>
      </c>
      <c r="H78">
        <v>5.4859999999999998</v>
      </c>
      <c r="I78">
        <v>5.532</v>
      </c>
      <c r="J78">
        <v>5.5439999999999996</v>
      </c>
      <c r="K78">
        <v>5.0439999999999996</v>
      </c>
      <c r="L78">
        <v>4.9340000000000002</v>
      </c>
      <c r="M78">
        <v>5.0060000000000002</v>
      </c>
      <c r="N78">
        <v>5.04</v>
      </c>
      <c r="O78">
        <v>5.07</v>
      </c>
      <c r="P78">
        <v>4.6459999999999999</v>
      </c>
      <c r="Q78">
        <v>4.53</v>
      </c>
      <c r="T78">
        <v>4.63</v>
      </c>
      <c r="V78">
        <v>4.194</v>
      </c>
    </row>
    <row r="79" spans="1:22">
      <c r="A79" s="95">
        <v>44391</v>
      </c>
      <c r="B79" s="482">
        <v>264443</v>
      </c>
      <c r="E79">
        <v>6.83</v>
      </c>
      <c r="F79">
        <v>5.6820000000000004</v>
      </c>
      <c r="G79">
        <v>5.5860000000000003</v>
      </c>
      <c r="H79">
        <v>5.6639999999999997</v>
      </c>
      <c r="I79">
        <v>5.7060000000000004</v>
      </c>
      <c r="J79">
        <v>5.702</v>
      </c>
      <c r="K79">
        <v>5.1040000000000001</v>
      </c>
      <c r="L79">
        <v>4.9400000000000004</v>
      </c>
      <c r="M79">
        <v>5.01</v>
      </c>
      <c r="N79">
        <v>5.0439999999999996</v>
      </c>
      <c r="O79">
        <v>5.07</v>
      </c>
      <c r="P79">
        <v>4.6459999999999999</v>
      </c>
      <c r="Q79">
        <v>4.53</v>
      </c>
      <c r="T79">
        <v>4.63</v>
      </c>
      <c r="V79">
        <v>4.1900000000000004</v>
      </c>
    </row>
    <row r="80" spans="1:22">
      <c r="A80" s="95">
        <v>44392</v>
      </c>
      <c r="B80" s="482">
        <v>199916</v>
      </c>
      <c r="F80">
        <v>5.6420000000000003</v>
      </c>
      <c r="G80">
        <v>5.5620000000000003</v>
      </c>
      <c r="H80">
        <v>5.64</v>
      </c>
      <c r="I80">
        <v>5.6820000000000004</v>
      </c>
      <c r="J80">
        <v>5.6820000000000004</v>
      </c>
      <c r="K80">
        <v>5.1360000000000001</v>
      </c>
      <c r="L80">
        <v>4.97</v>
      </c>
      <c r="M80">
        <v>5.04</v>
      </c>
      <c r="N80">
        <v>5.07</v>
      </c>
      <c r="O80">
        <v>5.0919999999999996</v>
      </c>
      <c r="P80">
        <v>4.67</v>
      </c>
      <c r="Q80">
        <v>4.5439999999999996</v>
      </c>
      <c r="T80">
        <v>4.6440000000000001</v>
      </c>
      <c r="V80">
        <v>4.1959999999999997</v>
      </c>
    </row>
    <row r="81" spans="1:22">
      <c r="A81" s="95">
        <v>44393</v>
      </c>
      <c r="B81" s="482">
        <v>237467</v>
      </c>
      <c r="F81">
        <v>5.56</v>
      </c>
      <c r="G81">
        <v>5.52</v>
      </c>
      <c r="H81">
        <v>5.5940000000000003</v>
      </c>
      <c r="I81">
        <v>5.6340000000000003</v>
      </c>
      <c r="J81">
        <v>5.6340000000000003</v>
      </c>
      <c r="K81">
        <v>5.1059999999999999</v>
      </c>
      <c r="L81">
        <v>4.9720000000000004</v>
      </c>
      <c r="M81">
        <v>5.0439999999999996</v>
      </c>
      <c r="N81">
        <v>5.0819999999999999</v>
      </c>
      <c r="O81">
        <v>5.0960000000000001</v>
      </c>
      <c r="P81">
        <v>4.6660000000000004</v>
      </c>
      <c r="Q81">
        <v>4.5759999999999996</v>
      </c>
      <c r="T81">
        <v>4.6760000000000002</v>
      </c>
      <c r="V81">
        <v>4.1959999999999997</v>
      </c>
    </row>
    <row r="82" spans="1:22">
      <c r="A82" s="95">
        <v>44396</v>
      </c>
      <c r="B82" s="482">
        <v>224209</v>
      </c>
      <c r="F82">
        <v>5.56</v>
      </c>
      <c r="G82">
        <v>5.5220000000000002</v>
      </c>
      <c r="H82">
        <v>5.5960000000000001</v>
      </c>
      <c r="I82">
        <v>5.64</v>
      </c>
      <c r="J82">
        <v>5.6420000000000003</v>
      </c>
      <c r="K82">
        <v>5.1159999999999997</v>
      </c>
      <c r="L82">
        <v>4.9560000000000004</v>
      </c>
      <c r="M82">
        <v>5.03</v>
      </c>
      <c r="N82">
        <v>5.0659999999999998</v>
      </c>
      <c r="O82">
        <v>5.0839999999999996</v>
      </c>
      <c r="P82">
        <v>4.6539999999999999</v>
      </c>
      <c r="Q82">
        <v>4.5519999999999996</v>
      </c>
      <c r="T82">
        <v>4.6520000000000001</v>
      </c>
      <c r="V82">
        <v>4.202</v>
      </c>
    </row>
    <row r="83" spans="1:22">
      <c r="A83" s="95">
        <v>44397</v>
      </c>
      <c r="B83" s="63">
        <v>251326</v>
      </c>
      <c r="F83">
        <v>5.7160000000000002</v>
      </c>
      <c r="G83">
        <v>5.6559999999999997</v>
      </c>
      <c r="H83">
        <v>5.73</v>
      </c>
      <c r="I83">
        <v>5.77</v>
      </c>
      <c r="J83">
        <v>5.7640000000000002</v>
      </c>
      <c r="K83">
        <v>5.19</v>
      </c>
      <c r="L83">
        <v>5.016</v>
      </c>
      <c r="M83">
        <v>5.0860000000000003</v>
      </c>
      <c r="N83">
        <v>5.1219999999999999</v>
      </c>
      <c r="O83">
        <v>5.1440000000000001</v>
      </c>
      <c r="P83">
        <v>4.7140000000000004</v>
      </c>
      <c r="Q83">
        <v>4.5720000000000001</v>
      </c>
      <c r="T83">
        <v>4.6719999999999997</v>
      </c>
      <c r="V83">
        <v>4.2039999999999997</v>
      </c>
    </row>
    <row r="84" spans="1:22">
      <c r="A84" s="95">
        <v>44398</v>
      </c>
      <c r="B84" s="63">
        <v>245630</v>
      </c>
      <c r="F84">
        <v>5.7160000000000002</v>
      </c>
      <c r="G84">
        <v>5.6840000000000002</v>
      </c>
      <c r="H84">
        <v>5.7539999999999996</v>
      </c>
      <c r="I84">
        <v>5.7919999999999998</v>
      </c>
      <c r="J84">
        <v>5.79</v>
      </c>
      <c r="K84">
        <v>5.1959999999999997</v>
      </c>
      <c r="L84">
        <v>5.0140000000000002</v>
      </c>
      <c r="M84">
        <v>5.0839999999999996</v>
      </c>
      <c r="N84">
        <v>5.12</v>
      </c>
      <c r="O84">
        <v>5.1420000000000003</v>
      </c>
      <c r="P84">
        <v>4.7119999999999997</v>
      </c>
      <c r="Q84">
        <v>4.58</v>
      </c>
      <c r="T84">
        <v>4.68</v>
      </c>
      <c r="V84">
        <v>4.2119999999999997</v>
      </c>
    </row>
    <row r="85" spans="1:22">
      <c r="A85" s="95">
        <v>44399</v>
      </c>
      <c r="B85" s="63">
        <v>262186</v>
      </c>
      <c r="F85">
        <v>5.6440000000000001</v>
      </c>
      <c r="G85">
        <v>5.6120000000000001</v>
      </c>
      <c r="H85">
        <v>5.6859999999999999</v>
      </c>
      <c r="I85">
        <v>5.7240000000000002</v>
      </c>
      <c r="J85">
        <v>5.7160000000000002</v>
      </c>
      <c r="K85">
        <v>5.1740000000000004</v>
      </c>
      <c r="L85">
        <v>5.0019999999999998</v>
      </c>
      <c r="M85">
        <v>5.0739999999999998</v>
      </c>
      <c r="N85">
        <v>5.1120000000000001</v>
      </c>
      <c r="O85">
        <v>5.1340000000000003</v>
      </c>
      <c r="P85">
        <v>4.7039999999999997</v>
      </c>
      <c r="Q85">
        <v>4.5819999999999999</v>
      </c>
      <c r="T85">
        <v>4.6820000000000004</v>
      </c>
      <c r="V85">
        <v>4.22</v>
      </c>
    </row>
    <row r="86" spans="1:22">
      <c r="A86" s="95">
        <v>44400</v>
      </c>
      <c r="B86" s="63">
        <v>229138</v>
      </c>
      <c r="F86">
        <v>5.4720000000000004</v>
      </c>
      <c r="G86">
        <v>5.43</v>
      </c>
      <c r="H86">
        <v>5.51</v>
      </c>
      <c r="I86">
        <v>5.55</v>
      </c>
      <c r="J86">
        <v>5.5519999999999996</v>
      </c>
      <c r="K86">
        <v>5.0720000000000001</v>
      </c>
      <c r="L86">
        <v>4.9119999999999999</v>
      </c>
      <c r="M86">
        <v>4.984</v>
      </c>
      <c r="N86">
        <v>5.0259999999999998</v>
      </c>
      <c r="O86">
        <v>5.0519999999999996</v>
      </c>
      <c r="P86">
        <v>4.6500000000000004</v>
      </c>
      <c r="Q86">
        <v>4.5720000000000001</v>
      </c>
      <c r="T86">
        <v>4.6719999999999997</v>
      </c>
      <c r="V86">
        <v>4.21</v>
      </c>
    </row>
    <row r="87" spans="1:22">
      <c r="A87" s="95">
        <v>44403</v>
      </c>
      <c r="B87" s="63">
        <v>198842</v>
      </c>
      <c r="F87">
        <v>5.4960000000000004</v>
      </c>
      <c r="G87">
        <v>5.4660000000000002</v>
      </c>
      <c r="H87">
        <v>5.5439999999999996</v>
      </c>
      <c r="I87">
        <v>5.59</v>
      </c>
      <c r="J87">
        <v>5.59</v>
      </c>
      <c r="K87">
        <v>5.1360000000000001</v>
      </c>
      <c r="L87">
        <v>4.984</v>
      </c>
      <c r="M87">
        <v>5.056</v>
      </c>
      <c r="N87">
        <v>5.0940000000000003</v>
      </c>
      <c r="O87">
        <v>5.1159999999999997</v>
      </c>
      <c r="P87">
        <v>4.7140000000000004</v>
      </c>
      <c r="Q87">
        <v>4.6360000000000001</v>
      </c>
      <c r="T87">
        <v>4.7359999999999998</v>
      </c>
      <c r="V87">
        <v>4.24</v>
      </c>
    </row>
    <row r="88" spans="1:22">
      <c r="A88" s="95">
        <v>44404</v>
      </c>
      <c r="B88" s="63">
        <v>194760</v>
      </c>
      <c r="F88">
        <v>5.4859999999999998</v>
      </c>
      <c r="G88">
        <v>5.4619999999999997</v>
      </c>
      <c r="H88">
        <v>5.5359999999999996</v>
      </c>
      <c r="I88">
        <v>5.58</v>
      </c>
      <c r="J88">
        <v>5.5819999999999999</v>
      </c>
      <c r="K88">
        <v>5.1040000000000001</v>
      </c>
      <c r="L88">
        <v>4.9539999999999997</v>
      </c>
      <c r="M88">
        <v>5.0259999999999998</v>
      </c>
      <c r="N88">
        <v>5.0620000000000003</v>
      </c>
      <c r="O88">
        <v>5.0860000000000003</v>
      </c>
      <c r="P88">
        <v>4.71</v>
      </c>
      <c r="Q88">
        <v>4.6319999999999997</v>
      </c>
      <c r="T88">
        <v>4.7320000000000002</v>
      </c>
      <c r="V88">
        <v>4.24</v>
      </c>
    </row>
    <row r="89" spans="1:22">
      <c r="A89" s="95">
        <v>44405</v>
      </c>
      <c r="B89" s="63">
        <v>173070</v>
      </c>
      <c r="F89">
        <v>5.492</v>
      </c>
      <c r="G89">
        <v>5.49</v>
      </c>
      <c r="H89">
        <v>5.5659999999999998</v>
      </c>
      <c r="I89">
        <v>5.6059999999999999</v>
      </c>
      <c r="J89">
        <v>5.6120000000000001</v>
      </c>
      <c r="K89">
        <v>5.1219999999999999</v>
      </c>
      <c r="L89">
        <v>4.9640000000000004</v>
      </c>
      <c r="M89">
        <v>5.0339999999999998</v>
      </c>
      <c r="N89">
        <v>5.0720000000000001</v>
      </c>
      <c r="O89">
        <v>5.0940000000000003</v>
      </c>
      <c r="P89">
        <v>4.7160000000000002</v>
      </c>
      <c r="Q89">
        <v>4.6239999999999997</v>
      </c>
      <c r="T89">
        <v>4.7240000000000002</v>
      </c>
      <c r="V89">
        <v>4.242</v>
      </c>
    </row>
    <row r="90" spans="1:22">
      <c r="A90" s="95">
        <v>44406</v>
      </c>
      <c r="B90" s="63">
        <v>199580</v>
      </c>
      <c r="F90">
        <v>5.58</v>
      </c>
      <c r="G90">
        <v>5.5640000000000001</v>
      </c>
      <c r="H90">
        <v>5.6420000000000003</v>
      </c>
      <c r="I90">
        <v>5.6859999999999999</v>
      </c>
      <c r="J90">
        <v>5.6840000000000002</v>
      </c>
      <c r="K90">
        <v>5.1660000000000004</v>
      </c>
      <c r="L90">
        <v>5.0119999999999996</v>
      </c>
      <c r="M90">
        <v>5.0819999999999999</v>
      </c>
      <c r="N90">
        <v>5.12</v>
      </c>
      <c r="O90">
        <v>5.1440000000000001</v>
      </c>
      <c r="P90">
        <v>4.766</v>
      </c>
      <c r="Q90">
        <v>4.6539999999999999</v>
      </c>
      <c r="T90">
        <v>4.7539999999999996</v>
      </c>
      <c r="V90">
        <v>4.2519999999999998</v>
      </c>
    </row>
    <row r="91" spans="1:22">
      <c r="A91" s="95">
        <v>44407</v>
      </c>
      <c r="B91" s="63">
        <v>184862</v>
      </c>
      <c r="F91">
        <v>5.47</v>
      </c>
      <c r="G91">
        <v>5.452</v>
      </c>
      <c r="H91">
        <v>5.532</v>
      </c>
      <c r="I91">
        <v>5.58</v>
      </c>
      <c r="J91">
        <v>5.5819999999999999</v>
      </c>
      <c r="K91">
        <v>5.0940000000000003</v>
      </c>
      <c r="L91">
        <v>4.95</v>
      </c>
      <c r="M91">
        <v>5.0220000000000002</v>
      </c>
      <c r="N91">
        <v>5.0640000000000001</v>
      </c>
      <c r="O91">
        <v>5.0860000000000003</v>
      </c>
      <c r="P91">
        <v>4.7160000000000002</v>
      </c>
      <c r="Q91">
        <v>4.6459999999999999</v>
      </c>
      <c r="T91">
        <v>4.7460000000000004</v>
      </c>
      <c r="V91">
        <v>4.2539999999999996</v>
      </c>
    </row>
    <row r="92" spans="1:22">
      <c r="A92" s="95">
        <v>44410</v>
      </c>
      <c r="B92" s="63">
        <v>236063</v>
      </c>
      <c r="F92">
        <v>5.5860000000000003</v>
      </c>
      <c r="G92">
        <v>5.5919999999999996</v>
      </c>
      <c r="H92">
        <v>5.6719999999999997</v>
      </c>
      <c r="I92">
        <v>5.7160000000000002</v>
      </c>
      <c r="J92">
        <v>5.72</v>
      </c>
      <c r="K92">
        <v>5.2220000000000004</v>
      </c>
      <c r="L92">
        <v>5.0519999999999996</v>
      </c>
      <c r="M92">
        <v>5.1219999999999999</v>
      </c>
      <c r="N92">
        <v>5.1559999999999997</v>
      </c>
      <c r="O92">
        <v>5.1820000000000004</v>
      </c>
      <c r="P92">
        <v>4.7640000000000002</v>
      </c>
      <c r="Q92">
        <v>4.6719999999999997</v>
      </c>
      <c r="T92">
        <v>4.7720000000000002</v>
      </c>
      <c r="V92">
        <v>4.266</v>
      </c>
    </row>
    <row r="93" spans="1:22">
      <c r="A93" s="95">
        <v>44411</v>
      </c>
      <c r="B93" s="63">
        <v>300629</v>
      </c>
      <c r="F93">
        <v>5.5039999999999996</v>
      </c>
      <c r="G93">
        <v>5.516</v>
      </c>
      <c r="H93">
        <v>5.6020000000000003</v>
      </c>
      <c r="I93">
        <v>5.65</v>
      </c>
      <c r="J93">
        <v>5.6559999999999997</v>
      </c>
      <c r="K93">
        <v>5.2060000000000004</v>
      </c>
      <c r="L93">
        <v>5.0519999999999996</v>
      </c>
      <c r="M93">
        <v>5.1219999999999999</v>
      </c>
      <c r="N93">
        <v>5.1559999999999997</v>
      </c>
      <c r="O93">
        <v>5.1820000000000004</v>
      </c>
      <c r="P93">
        <v>4.7640000000000002</v>
      </c>
      <c r="Q93">
        <v>4.6639999999999997</v>
      </c>
      <c r="T93">
        <v>4.7640000000000002</v>
      </c>
      <c r="V93">
        <v>4.266</v>
      </c>
    </row>
    <row r="94" spans="1:22">
      <c r="A94" s="95">
        <v>44412</v>
      </c>
      <c r="B94" s="63">
        <v>244637</v>
      </c>
      <c r="F94">
        <v>5.4560000000000004</v>
      </c>
      <c r="G94">
        <v>5.4660000000000002</v>
      </c>
      <c r="H94">
        <v>5.55</v>
      </c>
      <c r="I94">
        <v>5.6</v>
      </c>
      <c r="J94">
        <v>5.61</v>
      </c>
      <c r="K94">
        <v>5.2140000000000004</v>
      </c>
      <c r="L94">
        <v>5.0599999999999996</v>
      </c>
      <c r="M94">
        <v>5.1260000000000003</v>
      </c>
      <c r="N94">
        <v>5.1639999999999997</v>
      </c>
      <c r="O94">
        <v>5.1859999999999999</v>
      </c>
      <c r="P94">
        <v>4.7699999999999996</v>
      </c>
      <c r="Q94">
        <v>4.6639999999999997</v>
      </c>
      <c r="T94">
        <v>4.7640000000000002</v>
      </c>
      <c r="V94">
        <v>4.2640000000000002</v>
      </c>
    </row>
    <row r="95" spans="1:22">
      <c r="A95" s="95">
        <v>44413</v>
      </c>
      <c r="B95" s="63">
        <v>303833</v>
      </c>
      <c r="F95">
        <v>5.556</v>
      </c>
      <c r="G95">
        <v>5.53</v>
      </c>
      <c r="H95">
        <v>5.61</v>
      </c>
      <c r="I95">
        <v>5.6559999999999997</v>
      </c>
      <c r="J95">
        <v>5.6619999999999999</v>
      </c>
      <c r="K95">
        <v>5.27</v>
      </c>
      <c r="L95">
        <v>5.0720000000000001</v>
      </c>
      <c r="M95">
        <v>5.1360000000000001</v>
      </c>
      <c r="N95">
        <v>5.1719999999999997</v>
      </c>
      <c r="O95">
        <v>5.1920000000000002</v>
      </c>
      <c r="P95">
        <v>4.774</v>
      </c>
      <c r="Q95">
        <v>4.6660000000000004</v>
      </c>
      <c r="T95">
        <v>4.766</v>
      </c>
      <c r="V95">
        <v>4.3</v>
      </c>
    </row>
    <row r="96" spans="1:22">
      <c r="A96" s="95">
        <v>44414</v>
      </c>
      <c r="B96" s="63">
        <v>352266</v>
      </c>
      <c r="F96">
        <v>5.55</v>
      </c>
      <c r="G96">
        <v>5.5640000000000001</v>
      </c>
      <c r="H96">
        <v>5.6459999999999999</v>
      </c>
      <c r="I96">
        <v>5.694</v>
      </c>
      <c r="J96">
        <v>5.702</v>
      </c>
      <c r="K96">
        <v>5.3339999999999996</v>
      </c>
      <c r="L96">
        <v>5.17</v>
      </c>
      <c r="M96">
        <v>5.2320000000000002</v>
      </c>
      <c r="N96">
        <v>5.2640000000000002</v>
      </c>
      <c r="O96">
        <v>5.29</v>
      </c>
      <c r="P96">
        <v>4.8620000000000001</v>
      </c>
      <c r="Q96">
        <v>4.7300000000000004</v>
      </c>
      <c r="T96">
        <v>4.83</v>
      </c>
      <c r="V96">
        <v>4.3120000000000003</v>
      </c>
    </row>
    <row r="97" spans="1:22">
      <c r="A97" s="95">
        <v>44417</v>
      </c>
      <c r="B97" s="63">
        <v>338516</v>
      </c>
      <c r="F97">
        <v>5.5019999999999998</v>
      </c>
      <c r="G97">
        <v>5.5359999999999996</v>
      </c>
      <c r="H97">
        <v>5.6159999999999997</v>
      </c>
      <c r="I97">
        <v>5.6639999999999997</v>
      </c>
      <c r="J97">
        <v>5.6760000000000002</v>
      </c>
      <c r="K97">
        <v>5.3360000000000003</v>
      </c>
      <c r="L97">
        <v>5.194</v>
      </c>
      <c r="M97">
        <v>5.2560000000000002</v>
      </c>
      <c r="N97">
        <v>5.29</v>
      </c>
      <c r="O97">
        <v>5.3140000000000001</v>
      </c>
      <c r="P97">
        <v>4.8639999999999999</v>
      </c>
      <c r="Q97">
        <v>4.7359999999999998</v>
      </c>
      <c r="T97">
        <v>4.8360000000000003</v>
      </c>
      <c r="V97">
        <v>4.3239999999999998</v>
      </c>
    </row>
    <row r="98" spans="1:22">
      <c r="A98" s="95">
        <v>44418</v>
      </c>
      <c r="B98" s="63">
        <v>321452</v>
      </c>
      <c r="F98">
        <v>5.492</v>
      </c>
      <c r="G98">
        <v>5.532</v>
      </c>
      <c r="H98">
        <v>5.61</v>
      </c>
      <c r="I98">
        <v>5.6559999999999997</v>
      </c>
      <c r="J98">
        <v>5.6660000000000004</v>
      </c>
      <c r="K98">
        <v>5.2960000000000003</v>
      </c>
      <c r="L98">
        <v>5.1740000000000004</v>
      </c>
      <c r="M98">
        <v>5.2359999999999998</v>
      </c>
      <c r="N98">
        <v>5.2720000000000002</v>
      </c>
      <c r="O98">
        <v>5.29</v>
      </c>
      <c r="P98">
        <v>4.84</v>
      </c>
      <c r="Q98">
        <v>4.74</v>
      </c>
      <c r="T98">
        <v>4.84</v>
      </c>
      <c r="V98">
        <v>4.33</v>
      </c>
    </row>
    <row r="99" spans="1:22">
      <c r="A99" s="95">
        <v>44419</v>
      </c>
      <c r="B99" s="63">
        <v>424194</v>
      </c>
      <c r="F99">
        <v>5.5620000000000003</v>
      </c>
      <c r="G99">
        <v>5.5919999999999996</v>
      </c>
      <c r="H99">
        <v>5.67</v>
      </c>
      <c r="I99">
        <v>5.7160000000000002</v>
      </c>
      <c r="J99">
        <v>5.7240000000000002</v>
      </c>
      <c r="K99">
        <v>5.32</v>
      </c>
      <c r="L99">
        <v>5.1760000000000002</v>
      </c>
      <c r="M99">
        <v>5.242</v>
      </c>
      <c r="N99">
        <v>5.282</v>
      </c>
      <c r="O99">
        <v>5.3040000000000003</v>
      </c>
      <c r="P99">
        <v>4.8540000000000001</v>
      </c>
      <c r="Q99">
        <v>4.7560000000000002</v>
      </c>
      <c r="T99">
        <v>4.8559999999999999</v>
      </c>
      <c r="V99">
        <v>4.3259999999999996</v>
      </c>
    </row>
    <row r="100" spans="1:22">
      <c r="A100" s="95">
        <v>44420</v>
      </c>
      <c r="B100" s="63">
        <v>785951</v>
      </c>
      <c r="F100">
        <v>5.67</v>
      </c>
      <c r="G100">
        <v>5.7320000000000002</v>
      </c>
      <c r="H100">
        <v>5.7960000000000003</v>
      </c>
      <c r="I100">
        <v>5.8319999999999999</v>
      </c>
      <c r="J100">
        <v>5.8159999999999998</v>
      </c>
      <c r="K100">
        <v>5.3440000000000003</v>
      </c>
      <c r="L100">
        <v>5.2</v>
      </c>
      <c r="M100">
        <v>5.26</v>
      </c>
      <c r="N100">
        <v>5.3</v>
      </c>
      <c r="O100">
        <v>5.32</v>
      </c>
      <c r="P100">
        <v>4.8719999999999999</v>
      </c>
      <c r="Q100">
        <v>4.7859999999999996</v>
      </c>
      <c r="T100">
        <v>4.8860000000000001</v>
      </c>
      <c r="V100">
        <v>4.3520000000000003</v>
      </c>
    </row>
    <row r="101" spans="1:22">
      <c r="A101" s="95">
        <v>44421</v>
      </c>
      <c r="B101" s="63">
        <v>341083</v>
      </c>
      <c r="F101">
        <v>5.6820000000000004</v>
      </c>
      <c r="G101">
        <v>5.73</v>
      </c>
      <c r="H101">
        <v>5.7939999999999996</v>
      </c>
      <c r="I101">
        <v>5.83</v>
      </c>
      <c r="J101">
        <v>5.82</v>
      </c>
      <c r="K101">
        <v>5.2939999999999996</v>
      </c>
      <c r="L101">
        <v>5.1660000000000004</v>
      </c>
      <c r="M101">
        <v>5.2320000000000002</v>
      </c>
      <c r="N101">
        <v>5.266</v>
      </c>
      <c r="O101">
        <v>5.29</v>
      </c>
      <c r="P101">
        <v>4.88</v>
      </c>
      <c r="Q101">
        <v>4.8040000000000003</v>
      </c>
      <c r="T101">
        <v>4.9039999999999999</v>
      </c>
      <c r="V101">
        <v>4.3719999999999999</v>
      </c>
    </row>
    <row r="102" spans="1:22">
      <c r="A102" s="95">
        <v>44424</v>
      </c>
      <c r="B102" s="63">
        <v>198460</v>
      </c>
      <c r="F102">
        <v>5.6459999999999999</v>
      </c>
      <c r="G102">
        <v>5.6859999999999999</v>
      </c>
      <c r="H102">
        <v>5.7619999999999996</v>
      </c>
      <c r="I102">
        <v>5.8040000000000003</v>
      </c>
      <c r="J102">
        <v>5.8</v>
      </c>
      <c r="K102">
        <v>5.2960000000000003</v>
      </c>
      <c r="L102">
        <v>5.1740000000000004</v>
      </c>
      <c r="M102">
        <v>5.24</v>
      </c>
      <c r="N102">
        <v>5.282</v>
      </c>
      <c r="O102">
        <v>5.3019999999999996</v>
      </c>
      <c r="P102">
        <v>4.8920000000000003</v>
      </c>
      <c r="Q102">
        <v>4.8019999999999996</v>
      </c>
      <c r="T102">
        <v>4.9020000000000001</v>
      </c>
      <c r="V102">
        <v>4.3739999999999997</v>
      </c>
    </row>
    <row r="103" spans="1:22">
      <c r="A103" s="95">
        <v>44425</v>
      </c>
      <c r="B103" s="63">
        <v>207733</v>
      </c>
      <c r="F103">
        <v>5.5819999999999999</v>
      </c>
      <c r="G103">
        <v>5.6340000000000003</v>
      </c>
      <c r="H103">
        <v>5.71</v>
      </c>
      <c r="I103">
        <v>5.7539999999999996</v>
      </c>
      <c r="J103">
        <v>5.7519999999999998</v>
      </c>
      <c r="K103">
        <v>5.2539999999999996</v>
      </c>
      <c r="L103">
        <v>5.1260000000000003</v>
      </c>
      <c r="M103">
        <v>5.1959999999999997</v>
      </c>
      <c r="N103">
        <v>5.2359999999999998</v>
      </c>
      <c r="O103">
        <v>5.2539999999999996</v>
      </c>
      <c r="P103">
        <v>4.8739999999999997</v>
      </c>
      <c r="Q103">
        <v>4.7960000000000003</v>
      </c>
      <c r="T103">
        <v>4.8959999999999999</v>
      </c>
      <c r="V103">
        <v>4.3659999999999997</v>
      </c>
    </row>
    <row r="104" spans="1:22">
      <c r="A104" s="95">
        <v>44426</v>
      </c>
      <c r="B104" s="63">
        <v>173183</v>
      </c>
      <c r="F104">
        <v>5.6159999999999997</v>
      </c>
      <c r="G104">
        <v>5.65</v>
      </c>
      <c r="H104">
        <v>5.7220000000000004</v>
      </c>
      <c r="I104">
        <v>5.766</v>
      </c>
      <c r="J104">
        <v>5.76</v>
      </c>
      <c r="K104">
        <v>5.282</v>
      </c>
      <c r="L104">
        <v>5.1559999999999997</v>
      </c>
      <c r="M104">
        <v>5.2240000000000002</v>
      </c>
      <c r="N104">
        <v>5.2619999999999996</v>
      </c>
      <c r="O104">
        <v>5.282</v>
      </c>
      <c r="P104">
        <v>4.9020000000000001</v>
      </c>
      <c r="Q104">
        <v>4.806</v>
      </c>
      <c r="T104">
        <v>4.9059999999999997</v>
      </c>
      <c r="V104">
        <v>4.3659999999999997</v>
      </c>
    </row>
    <row r="105" spans="1:22">
      <c r="A105" s="95">
        <v>44427</v>
      </c>
      <c r="B105" s="63">
        <v>279709</v>
      </c>
      <c r="F105">
        <v>5.5</v>
      </c>
      <c r="G105">
        <v>5.5060000000000002</v>
      </c>
      <c r="H105">
        <v>5.5819999999999999</v>
      </c>
      <c r="I105">
        <v>5.6260000000000003</v>
      </c>
      <c r="J105">
        <v>5.6139999999999999</v>
      </c>
      <c r="K105">
        <v>5.1719999999999997</v>
      </c>
      <c r="L105">
        <v>5.08</v>
      </c>
      <c r="M105">
        <v>5.15</v>
      </c>
      <c r="N105">
        <v>5.1859999999999999</v>
      </c>
      <c r="O105">
        <v>5.21</v>
      </c>
      <c r="P105">
        <v>4.8499999999999996</v>
      </c>
      <c r="Q105">
        <v>4.7759999999999998</v>
      </c>
      <c r="T105">
        <v>4.8760000000000003</v>
      </c>
      <c r="V105">
        <v>4.3639999999999999</v>
      </c>
    </row>
    <row r="106" spans="1:22">
      <c r="A106" s="95">
        <v>44428</v>
      </c>
      <c r="B106" s="63">
        <v>304533</v>
      </c>
      <c r="F106">
        <v>5.3860000000000001</v>
      </c>
      <c r="G106">
        <v>5.37</v>
      </c>
      <c r="H106">
        <v>5.444</v>
      </c>
      <c r="I106">
        <v>5.492</v>
      </c>
      <c r="J106">
        <v>5.476</v>
      </c>
      <c r="K106">
        <v>5.07</v>
      </c>
      <c r="L106">
        <v>4.99</v>
      </c>
      <c r="M106">
        <v>5.0599999999999996</v>
      </c>
      <c r="N106">
        <v>5.0960000000000001</v>
      </c>
      <c r="O106">
        <v>5.12</v>
      </c>
      <c r="P106">
        <v>4.782</v>
      </c>
      <c r="Q106">
        <v>4.7220000000000004</v>
      </c>
      <c r="T106">
        <v>4.8220000000000001</v>
      </c>
      <c r="V106">
        <v>4.3620000000000001</v>
      </c>
    </row>
    <row r="107" spans="1:22">
      <c r="A107" s="95">
        <v>44431</v>
      </c>
      <c r="B107" s="63">
        <v>210179</v>
      </c>
      <c r="F107">
        <v>5.38</v>
      </c>
      <c r="G107">
        <v>5.3540000000000001</v>
      </c>
      <c r="H107">
        <v>5.4320000000000004</v>
      </c>
      <c r="I107">
        <v>5.48</v>
      </c>
      <c r="J107">
        <v>5.4619999999999997</v>
      </c>
      <c r="K107">
        <v>5.0999999999999996</v>
      </c>
      <c r="L107">
        <v>5.0039999999999996</v>
      </c>
      <c r="M107">
        <v>5.0720000000000001</v>
      </c>
      <c r="N107">
        <v>5.1120000000000001</v>
      </c>
      <c r="O107">
        <v>5.1319999999999997</v>
      </c>
      <c r="P107">
        <v>4.7939999999999996</v>
      </c>
      <c r="Q107">
        <v>4.7300000000000004</v>
      </c>
      <c r="T107">
        <v>4.83</v>
      </c>
      <c r="V107">
        <v>4.3620000000000001</v>
      </c>
    </row>
    <row r="108" spans="1:22">
      <c r="A108" s="95">
        <v>44432</v>
      </c>
      <c r="B108" s="63">
        <v>260876</v>
      </c>
      <c r="F108">
        <v>5.444</v>
      </c>
      <c r="G108">
        <v>5.452</v>
      </c>
      <c r="H108">
        <v>5.5220000000000002</v>
      </c>
      <c r="I108">
        <v>5.5659999999999998</v>
      </c>
      <c r="J108">
        <v>5.5519999999999996</v>
      </c>
      <c r="K108">
        <v>5.1859999999999999</v>
      </c>
      <c r="L108">
        <v>5.0860000000000003</v>
      </c>
      <c r="M108">
        <v>5.1539999999999999</v>
      </c>
      <c r="N108">
        <v>5.194</v>
      </c>
      <c r="O108">
        <v>5.2140000000000004</v>
      </c>
      <c r="P108">
        <v>4.8760000000000003</v>
      </c>
      <c r="Q108">
        <v>4.79</v>
      </c>
      <c r="T108">
        <v>4.8899999999999997</v>
      </c>
      <c r="V108">
        <v>4.3899999999999997</v>
      </c>
    </row>
    <row r="109" spans="1:22">
      <c r="A109" s="95">
        <v>44433</v>
      </c>
      <c r="B109" s="63">
        <v>271183</v>
      </c>
      <c r="F109">
        <v>5.5119999999999996</v>
      </c>
      <c r="G109">
        <v>5.516</v>
      </c>
      <c r="H109">
        <v>5.5860000000000003</v>
      </c>
      <c r="I109">
        <v>5.63</v>
      </c>
      <c r="J109">
        <v>5.6139999999999999</v>
      </c>
      <c r="K109">
        <v>5.2839999999999998</v>
      </c>
      <c r="L109">
        <v>5.2119999999999997</v>
      </c>
      <c r="M109">
        <v>5.28</v>
      </c>
      <c r="N109">
        <v>5.32</v>
      </c>
      <c r="O109">
        <v>5.3419999999999996</v>
      </c>
      <c r="P109">
        <v>4.9820000000000002</v>
      </c>
      <c r="Q109">
        <v>4.8540000000000001</v>
      </c>
      <c r="T109">
        <v>4.9539999999999997</v>
      </c>
      <c r="V109">
        <v>4.4119999999999999</v>
      </c>
    </row>
    <row r="110" spans="1:22">
      <c r="A110" s="95">
        <v>44434</v>
      </c>
      <c r="B110" s="63">
        <v>202984</v>
      </c>
      <c r="F110">
        <v>5.5259999999999998</v>
      </c>
      <c r="G110">
        <v>5.5060000000000002</v>
      </c>
      <c r="H110">
        <v>5.5720000000000001</v>
      </c>
      <c r="I110">
        <v>5.61</v>
      </c>
      <c r="J110">
        <v>5.5839999999999996</v>
      </c>
      <c r="K110">
        <v>5.2359999999999998</v>
      </c>
      <c r="L110">
        <v>5.15</v>
      </c>
      <c r="M110">
        <v>5.2160000000000002</v>
      </c>
      <c r="N110">
        <v>5.2560000000000002</v>
      </c>
      <c r="O110">
        <v>5.28</v>
      </c>
      <c r="P110">
        <v>4.92</v>
      </c>
      <c r="Q110">
        <v>4.8140000000000001</v>
      </c>
      <c r="T110">
        <v>4.9139999999999997</v>
      </c>
      <c r="V110">
        <v>4.4039999999999999</v>
      </c>
    </row>
    <row r="111" spans="1:22">
      <c r="A111" s="95">
        <v>44435</v>
      </c>
      <c r="B111" s="63">
        <v>276124</v>
      </c>
      <c r="F111">
        <v>5.58</v>
      </c>
      <c r="G111">
        <v>5.5359999999999996</v>
      </c>
      <c r="H111">
        <v>5.6020000000000003</v>
      </c>
      <c r="I111">
        <v>5.6420000000000003</v>
      </c>
      <c r="J111">
        <v>5.6139999999999999</v>
      </c>
      <c r="K111">
        <v>5.2519999999999998</v>
      </c>
      <c r="L111">
        <v>5.1440000000000001</v>
      </c>
      <c r="M111">
        <v>5.2140000000000004</v>
      </c>
      <c r="N111">
        <v>5.2539999999999996</v>
      </c>
      <c r="O111">
        <v>5.2759999999999998</v>
      </c>
      <c r="P111">
        <v>4.9160000000000004</v>
      </c>
      <c r="Q111">
        <v>4.7939999999999996</v>
      </c>
      <c r="T111">
        <v>4.8940000000000001</v>
      </c>
      <c r="V111">
        <v>4.3940000000000001</v>
      </c>
    </row>
    <row r="112" spans="1:22">
      <c r="A112" s="95">
        <v>44438</v>
      </c>
      <c r="B112" s="63">
        <v>407314</v>
      </c>
      <c r="F112">
        <v>5.4020000000000001</v>
      </c>
      <c r="G112">
        <v>5.4260000000000002</v>
      </c>
      <c r="H112">
        <v>5.5060000000000002</v>
      </c>
      <c r="I112">
        <v>5.5540000000000003</v>
      </c>
      <c r="J112">
        <v>5.5519999999999996</v>
      </c>
      <c r="K112">
        <v>5.2060000000000004</v>
      </c>
      <c r="L112">
        <v>5.1059999999999999</v>
      </c>
      <c r="M112">
        <v>5.18</v>
      </c>
      <c r="N112">
        <v>5.2220000000000004</v>
      </c>
      <c r="O112">
        <v>5.2439999999999998</v>
      </c>
      <c r="P112">
        <v>4.8840000000000003</v>
      </c>
      <c r="Q112">
        <v>4.7939999999999996</v>
      </c>
      <c r="T112">
        <v>4.8940000000000001</v>
      </c>
      <c r="V112">
        <v>4.3940000000000001</v>
      </c>
    </row>
    <row r="113" spans="1:22">
      <c r="A113" s="95">
        <v>44439</v>
      </c>
      <c r="B113" s="63">
        <v>328570</v>
      </c>
      <c r="F113">
        <v>5.34</v>
      </c>
      <c r="G113">
        <v>5.3419999999999996</v>
      </c>
      <c r="H113">
        <v>5.4260000000000002</v>
      </c>
      <c r="I113">
        <v>5.476</v>
      </c>
      <c r="J113">
        <v>5.4820000000000002</v>
      </c>
      <c r="K113">
        <v>5.1719999999999997</v>
      </c>
      <c r="L113">
        <v>5.0720000000000001</v>
      </c>
      <c r="M113">
        <v>5.1360000000000001</v>
      </c>
      <c r="N113">
        <v>5.1719999999999997</v>
      </c>
      <c r="O113">
        <v>5.18</v>
      </c>
      <c r="P113">
        <v>4.88</v>
      </c>
      <c r="Q113">
        <v>4.7640000000000002</v>
      </c>
      <c r="T113">
        <v>4.84</v>
      </c>
      <c r="V113">
        <v>4.3840000000000003</v>
      </c>
    </row>
    <row r="114" spans="1:22">
      <c r="A114" s="95">
        <v>44440</v>
      </c>
      <c r="B114" s="63">
        <v>329739</v>
      </c>
      <c r="F114">
        <v>5.1539999999999999</v>
      </c>
      <c r="G114">
        <v>5.226</v>
      </c>
      <c r="H114">
        <v>5.3159999999999998</v>
      </c>
      <c r="I114">
        <v>5.3719999999999999</v>
      </c>
      <c r="J114">
        <v>5.3760000000000003</v>
      </c>
      <c r="K114">
        <v>5.1239999999999997</v>
      </c>
      <c r="L114">
        <v>5.0359999999999996</v>
      </c>
      <c r="M114">
        <v>5.1040000000000001</v>
      </c>
      <c r="N114">
        <v>5.1319999999999997</v>
      </c>
      <c r="O114">
        <v>5.1420000000000003</v>
      </c>
      <c r="P114">
        <v>4.8520000000000003</v>
      </c>
      <c r="Q114">
        <v>4.7359999999999998</v>
      </c>
      <c r="T114">
        <v>4.8220000000000001</v>
      </c>
      <c r="V114">
        <v>4.37</v>
      </c>
    </row>
    <row r="115" spans="1:22">
      <c r="A115" s="95">
        <v>44441</v>
      </c>
      <c r="B115" s="63">
        <v>257836</v>
      </c>
      <c r="F115">
        <v>5.1619999999999999</v>
      </c>
      <c r="G115">
        <v>5.2539999999999996</v>
      </c>
      <c r="H115">
        <v>5.34</v>
      </c>
      <c r="I115">
        <v>5.3920000000000003</v>
      </c>
      <c r="J115">
        <v>5.3940000000000001</v>
      </c>
      <c r="K115">
        <v>5.07</v>
      </c>
      <c r="L115">
        <v>5.016</v>
      </c>
      <c r="M115">
        <v>5.0839999999999996</v>
      </c>
      <c r="N115">
        <v>5.1100000000000003</v>
      </c>
      <c r="O115">
        <v>5.1260000000000003</v>
      </c>
      <c r="P115">
        <v>4.8120000000000003</v>
      </c>
      <c r="Q115">
        <v>4.7140000000000004</v>
      </c>
      <c r="T115">
        <v>4.8</v>
      </c>
      <c r="V115">
        <v>4.34</v>
      </c>
    </row>
    <row r="116" spans="1:22">
      <c r="A116" s="95">
        <v>44442</v>
      </c>
      <c r="B116" s="63">
        <v>204604</v>
      </c>
      <c r="F116">
        <v>5.08</v>
      </c>
      <c r="G116">
        <v>5.24</v>
      </c>
      <c r="H116">
        <v>5.3319999999999999</v>
      </c>
      <c r="I116">
        <v>5.3860000000000001</v>
      </c>
      <c r="J116">
        <v>5.3840000000000003</v>
      </c>
      <c r="K116">
        <v>5.0460000000000003</v>
      </c>
      <c r="L116">
        <v>5.0140000000000002</v>
      </c>
      <c r="M116">
        <v>5.0839999999999996</v>
      </c>
      <c r="N116">
        <v>5.1159999999999997</v>
      </c>
      <c r="O116">
        <v>5.13</v>
      </c>
      <c r="P116">
        <v>4.8220000000000001</v>
      </c>
      <c r="Q116">
        <v>4.7240000000000002</v>
      </c>
      <c r="T116">
        <v>4.806</v>
      </c>
      <c r="V116">
        <v>4.3540000000000001</v>
      </c>
    </row>
    <row r="117" spans="1:22">
      <c r="A117" s="103">
        <v>44445</v>
      </c>
      <c r="F117" s="189">
        <v>5.08</v>
      </c>
      <c r="G117" s="189">
        <v>5.24</v>
      </c>
      <c r="H117" s="189">
        <v>5.3319999999999999</v>
      </c>
      <c r="I117" s="189">
        <v>5.3860000000000001</v>
      </c>
      <c r="J117" s="189">
        <v>5.3840000000000003</v>
      </c>
      <c r="K117" s="189">
        <v>5.0460000000000003</v>
      </c>
      <c r="L117" s="189">
        <v>5.0140000000000002</v>
      </c>
      <c r="M117" s="189">
        <v>5.0839999999999996</v>
      </c>
      <c r="N117" s="189">
        <v>5.1159999999999997</v>
      </c>
      <c r="O117" s="189">
        <v>5.13</v>
      </c>
      <c r="P117" s="189">
        <v>4.8220000000000001</v>
      </c>
      <c r="Q117" s="189">
        <v>4.7240000000000002</v>
      </c>
      <c r="R117" s="189"/>
      <c r="S117" s="189"/>
      <c r="T117" s="189">
        <v>4.806</v>
      </c>
      <c r="U117" s="189"/>
      <c r="V117" s="189">
        <v>4.3540000000000001</v>
      </c>
    </row>
    <row r="118" spans="1:22">
      <c r="A118" s="95">
        <v>44446</v>
      </c>
      <c r="B118" s="63">
        <v>248221</v>
      </c>
      <c r="F118">
        <v>4.9560000000000004</v>
      </c>
      <c r="G118">
        <v>5.1059999999999999</v>
      </c>
      <c r="H118">
        <v>5.2039999999999997</v>
      </c>
      <c r="I118">
        <v>5.266</v>
      </c>
      <c r="J118">
        <v>5.2759999999999998</v>
      </c>
      <c r="K118">
        <v>4.984</v>
      </c>
      <c r="L118">
        <v>4.9720000000000004</v>
      </c>
      <c r="M118">
        <v>5.0419999999999998</v>
      </c>
      <c r="N118">
        <v>5.0739999999999998</v>
      </c>
      <c r="O118">
        <v>5.0940000000000003</v>
      </c>
      <c r="P118">
        <v>4.8120000000000003</v>
      </c>
      <c r="Q118">
        <v>4.7</v>
      </c>
      <c r="T118">
        <v>4.7859999999999996</v>
      </c>
      <c r="V118">
        <v>4.3520000000000003</v>
      </c>
    </row>
    <row r="119" spans="1:22">
      <c r="A119" s="95">
        <v>44447</v>
      </c>
      <c r="B119" s="63">
        <v>253246</v>
      </c>
      <c r="F119">
        <v>4.9820000000000002</v>
      </c>
      <c r="G119">
        <v>5.1020000000000003</v>
      </c>
      <c r="H119">
        <v>5.1959999999999997</v>
      </c>
      <c r="I119">
        <v>5.26</v>
      </c>
      <c r="J119">
        <v>5.2640000000000002</v>
      </c>
      <c r="K119">
        <v>4.9859999999999998</v>
      </c>
      <c r="L119">
        <v>4.9720000000000004</v>
      </c>
      <c r="M119">
        <v>5.04</v>
      </c>
      <c r="N119">
        <v>5.0739999999999998</v>
      </c>
      <c r="O119">
        <v>5.0940000000000003</v>
      </c>
      <c r="P119">
        <v>4.8019999999999996</v>
      </c>
      <c r="Q119">
        <v>4.6840000000000002</v>
      </c>
      <c r="T119">
        <v>4.7720000000000002</v>
      </c>
      <c r="V119">
        <v>4.3639999999999999</v>
      </c>
    </row>
    <row r="120" spans="1:22">
      <c r="A120" s="95">
        <v>44448</v>
      </c>
      <c r="B120" s="63">
        <v>293525</v>
      </c>
      <c r="F120">
        <v>4.96</v>
      </c>
      <c r="G120">
        <v>5.0999999999999996</v>
      </c>
      <c r="H120">
        <v>5.1920000000000002</v>
      </c>
      <c r="I120">
        <v>5.2460000000000004</v>
      </c>
      <c r="J120">
        <v>5.242</v>
      </c>
      <c r="K120">
        <v>4.9359999999999999</v>
      </c>
      <c r="L120">
        <v>4.9219999999999997</v>
      </c>
      <c r="M120">
        <v>4.99</v>
      </c>
      <c r="N120">
        <v>5.0259999999999998</v>
      </c>
      <c r="O120">
        <v>5.0439999999999996</v>
      </c>
      <c r="P120">
        <v>4.766</v>
      </c>
      <c r="Q120">
        <v>4.6619999999999999</v>
      </c>
      <c r="T120">
        <v>4.75</v>
      </c>
      <c r="V120">
        <v>4.3600000000000003</v>
      </c>
    </row>
    <row r="121" spans="1:22">
      <c r="A121" s="95">
        <v>44449</v>
      </c>
      <c r="B121" s="63">
        <v>422714</v>
      </c>
      <c r="F121">
        <v>5.0259999999999998</v>
      </c>
      <c r="G121">
        <v>5.1740000000000004</v>
      </c>
      <c r="H121">
        <v>5.2640000000000002</v>
      </c>
      <c r="I121">
        <v>5.3140000000000001</v>
      </c>
      <c r="J121">
        <v>5.31</v>
      </c>
      <c r="K121">
        <v>5.03</v>
      </c>
      <c r="L121">
        <v>5.0119999999999996</v>
      </c>
      <c r="M121">
        <v>5.0759999999999996</v>
      </c>
      <c r="N121">
        <v>5.1059999999999999</v>
      </c>
      <c r="O121">
        <v>5.1239999999999997</v>
      </c>
      <c r="P121">
        <v>4.8019999999999996</v>
      </c>
      <c r="Q121">
        <v>4.6840000000000002</v>
      </c>
      <c r="T121">
        <v>4.7720000000000002</v>
      </c>
      <c r="V121">
        <v>4.3719999999999999</v>
      </c>
    </row>
    <row r="122" spans="1:22">
      <c r="A122" s="95">
        <v>44452</v>
      </c>
      <c r="B122" s="63">
        <v>178050</v>
      </c>
      <c r="F122">
        <v>4.9660000000000002</v>
      </c>
      <c r="G122">
        <v>5.1319999999999997</v>
      </c>
      <c r="H122">
        <v>5.22</v>
      </c>
      <c r="I122">
        <v>5.2720000000000002</v>
      </c>
      <c r="J122">
        <v>5.2640000000000002</v>
      </c>
      <c r="K122">
        <v>5.01</v>
      </c>
      <c r="L122">
        <v>4.984</v>
      </c>
      <c r="M122">
        <v>5.05</v>
      </c>
      <c r="N122">
        <v>5.0860000000000003</v>
      </c>
      <c r="O122">
        <v>5.1059999999999999</v>
      </c>
      <c r="P122">
        <v>4.774</v>
      </c>
      <c r="Q122">
        <v>4.67</v>
      </c>
      <c r="T122">
        <v>4.76</v>
      </c>
      <c r="V122">
        <v>4.3620000000000001</v>
      </c>
    </row>
    <row r="123" spans="1:22">
      <c r="A123" s="95">
        <v>44453</v>
      </c>
      <c r="B123" s="63">
        <v>180957</v>
      </c>
      <c r="F123">
        <v>5.03</v>
      </c>
      <c r="G123">
        <v>5.202</v>
      </c>
      <c r="H123">
        <v>5.282</v>
      </c>
      <c r="I123">
        <v>5.3319999999999999</v>
      </c>
      <c r="J123">
        <v>5.3239999999999998</v>
      </c>
      <c r="K123">
        <v>5.056</v>
      </c>
      <c r="L123">
        <v>5.0199999999999996</v>
      </c>
      <c r="M123">
        <v>5.0839999999999996</v>
      </c>
      <c r="N123">
        <v>5.1139999999999999</v>
      </c>
      <c r="O123">
        <v>5.1239999999999997</v>
      </c>
      <c r="P123">
        <v>4.7919999999999998</v>
      </c>
      <c r="Q123">
        <v>4.7060000000000004</v>
      </c>
      <c r="T123">
        <v>4.7919999999999998</v>
      </c>
      <c r="V123">
        <v>4.37</v>
      </c>
    </row>
    <row r="124" spans="1:22">
      <c r="A124" s="95">
        <v>44454</v>
      </c>
      <c r="B124" s="63">
        <v>248954</v>
      </c>
      <c r="G124">
        <v>5.3339999999999996</v>
      </c>
      <c r="H124">
        <v>5.4059999999999997</v>
      </c>
      <c r="I124">
        <v>5.4459999999999997</v>
      </c>
      <c r="J124">
        <v>5.4340000000000002</v>
      </c>
      <c r="K124">
        <v>5.1239999999999997</v>
      </c>
      <c r="L124">
        <v>5.0739999999999998</v>
      </c>
      <c r="M124">
        <v>5.1459999999999999</v>
      </c>
      <c r="N124">
        <v>5.1740000000000004</v>
      </c>
      <c r="O124">
        <v>5.1859999999999999</v>
      </c>
      <c r="P124">
        <v>4.8220000000000001</v>
      </c>
      <c r="Q124">
        <v>4.72</v>
      </c>
      <c r="T124">
        <v>4.8099999999999996</v>
      </c>
      <c r="V124">
        <v>4.3739999999999997</v>
      </c>
    </row>
    <row r="125" spans="1:22">
      <c r="A125" s="95">
        <v>44455</v>
      </c>
      <c r="B125" s="63">
        <v>174066</v>
      </c>
      <c r="G125">
        <v>5.2939999999999996</v>
      </c>
      <c r="H125">
        <v>5.3659999999999997</v>
      </c>
      <c r="I125">
        <v>5.41</v>
      </c>
      <c r="J125">
        <v>5.3959999999999999</v>
      </c>
      <c r="K125">
        <v>5.0919999999999996</v>
      </c>
      <c r="L125">
        <v>5.04</v>
      </c>
      <c r="M125">
        <v>5.1120000000000001</v>
      </c>
      <c r="N125">
        <v>5.1420000000000003</v>
      </c>
      <c r="O125">
        <v>5.1520000000000001</v>
      </c>
      <c r="P125">
        <v>4.8</v>
      </c>
      <c r="Q125">
        <v>4.6859999999999999</v>
      </c>
      <c r="T125">
        <v>4.7759999999999998</v>
      </c>
      <c r="V125">
        <v>4.3639999999999999</v>
      </c>
    </row>
    <row r="126" spans="1:22">
      <c r="A126" s="95">
        <v>44456</v>
      </c>
      <c r="B126" s="63">
        <v>168174</v>
      </c>
      <c r="G126">
        <v>5.2720000000000002</v>
      </c>
      <c r="H126">
        <v>5.3419999999999996</v>
      </c>
      <c r="I126">
        <v>5.3819999999999997</v>
      </c>
      <c r="J126">
        <v>5.3620000000000001</v>
      </c>
      <c r="K126">
        <v>5.07</v>
      </c>
      <c r="L126">
        <v>5.03</v>
      </c>
      <c r="M126">
        <v>5.0999999999999996</v>
      </c>
      <c r="N126">
        <v>5.13</v>
      </c>
      <c r="O126">
        <v>5.1420000000000003</v>
      </c>
      <c r="P126">
        <v>4.7619999999999996</v>
      </c>
      <c r="Q126">
        <v>4.6520000000000001</v>
      </c>
      <c r="T126">
        <v>4.7439999999999998</v>
      </c>
      <c r="V126">
        <v>4.3639999999999999</v>
      </c>
    </row>
    <row r="127" spans="1:22">
      <c r="A127" s="95">
        <v>44459</v>
      </c>
      <c r="B127" s="63">
        <v>195154</v>
      </c>
      <c r="G127">
        <v>5.2160000000000002</v>
      </c>
      <c r="H127">
        <v>5.2960000000000003</v>
      </c>
      <c r="I127">
        <v>5.3440000000000003</v>
      </c>
      <c r="J127">
        <v>5.3339999999999996</v>
      </c>
      <c r="K127">
        <v>5.0540000000000003</v>
      </c>
      <c r="L127">
        <v>5.016</v>
      </c>
      <c r="M127">
        <v>5.0860000000000003</v>
      </c>
      <c r="N127">
        <v>5.12</v>
      </c>
      <c r="O127">
        <v>5.1319999999999997</v>
      </c>
      <c r="P127">
        <v>4.782</v>
      </c>
      <c r="Q127">
        <v>4.6660000000000004</v>
      </c>
      <c r="T127">
        <v>4.76</v>
      </c>
      <c r="V127">
        <v>4.3659999999999997</v>
      </c>
    </row>
    <row r="128" spans="1:22">
      <c r="A128" s="95">
        <v>44460</v>
      </c>
      <c r="B128" s="63">
        <v>162780</v>
      </c>
      <c r="G128">
        <v>5.17</v>
      </c>
      <c r="H128">
        <v>5.25</v>
      </c>
      <c r="I128">
        <v>5.3</v>
      </c>
      <c r="J128">
        <v>5.2939999999999996</v>
      </c>
      <c r="K128">
        <v>5.01</v>
      </c>
      <c r="L128">
        <v>4.97</v>
      </c>
      <c r="M128">
        <v>5.0419999999999998</v>
      </c>
      <c r="N128">
        <v>5.0759999999999996</v>
      </c>
      <c r="O128">
        <v>5.0940000000000003</v>
      </c>
      <c r="P128">
        <v>4.7560000000000002</v>
      </c>
      <c r="Q128">
        <v>4.6639999999999997</v>
      </c>
      <c r="T128">
        <v>4.76</v>
      </c>
      <c r="V128">
        <v>4.3760000000000003</v>
      </c>
    </row>
    <row r="129" spans="1:22">
      <c r="A129" s="95">
        <v>44461</v>
      </c>
      <c r="B129" s="63">
        <v>157871</v>
      </c>
      <c r="G129">
        <v>5.2539999999999996</v>
      </c>
      <c r="H129">
        <v>5.33</v>
      </c>
      <c r="I129">
        <v>5.3739999999999997</v>
      </c>
      <c r="J129">
        <v>5.3639999999999999</v>
      </c>
      <c r="K129">
        <v>5.0620000000000003</v>
      </c>
      <c r="L129">
        <v>5.01</v>
      </c>
      <c r="M129">
        <v>5.08</v>
      </c>
      <c r="N129">
        <v>5.1120000000000001</v>
      </c>
      <c r="O129">
        <v>5.1260000000000003</v>
      </c>
      <c r="P129">
        <v>4.7839999999999998</v>
      </c>
      <c r="Q129">
        <v>4.68</v>
      </c>
      <c r="T129">
        <v>4.7720000000000002</v>
      </c>
      <c r="V129">
        <v>4.3940000000000001</v>
      </c>
    </row>
    <row r="130" spans="1:22">
      <c r="A130" s="95">
        <v>44462</v>
      </c>
      <c r="B130" s="63">
        <v>124568</v>
      </c>
      <c r="G130">
        <v>5.2919999999999998</v>
      </c>
      <c r="H130">
        <v>5.37</v>
      </c>
      <c r="I130">
        <v>5.4119999999999999</v>
      </c>
      <c r="J130">
        <v>5.4020000000000001</v>
      </c>
      <c r="K130">
        <v>5.1040000000000001</v>
      </c>
      <c r="L130">
        <v>5.0540000000000003</v>
      </c>
      <c r="M130">
        <v>5.1239999999999997</v>
      </c>
      <c r="N130">
        <v>5.1539999999999999</v>
      </c>
      <c r="O130">
        <v>5.17</v>
      </c>
      <c r="P130">
        <v>4.7839999999999998</v>
      </c>
      <c r="Q130">
        <v>4.6740000000000004</v>
      </c>
      <c r="T130">
        <v>4.766</v>
      </c>
      <c r="V130">
        <v>4.4000000000000004</v>
      </c>
    </row>
    <row r="131" spans="1:22">
      <c r="A131" s="95">
        <v>44463</v>
      </c>
      <c r="B131" s="63">
        <v>118118</v>
      </c>
      <c r="G131">
        <v>5.266</v>
      </c>
      <c r="H131">
        <v>5.3440000000000003</v>
      </c>
      <c r="I131">
        <v>5.39</v>
      </c>
      <c r="J131">
        <v>5.3819999999999997</v>
      </c>
      <c r="K131">
        <v>5.1159999999999997</v>
      </c>
      <c r="L131">
        <v>5.0460000000000003</v>
      </c>
      <c r="M131">
        <v>5.1159999999999997</v>
      </c>
      <c r="N131">
        <v>5.15</v>
      </c>
      <c r="O131">
        <v>5.1619999999999999</v>
      </c>
      <c r="P131">
        <v>4.7759999999999998</v>
      </c>
      <c r="Q131">
        <v>4.6520000000000001</v>
      </c>
      <c r="T131">
        <v>4.7439999999999998</v>
      </c>
      <c r="V131">
        <v>4.3940000000000001</v>
      </c>
    </row>
    <row r="132" spans="1:22">
      <c r="A132" s="95">
        <v>44466</v>
      </c>
      <c r="B132" s="63">
        <v>189531</v>
      </c>
      <c r="G132">
        <v>5.3940000000000001</v>
      </c>
      <c r="H132">
        <v>5.47</v>
      </c>
      <c r="I132">
        <v>5.516</v>
      </c>
      <c r="J132">
        <v>5.5119999999999996</v>
      </c>
      <c r="K132">
        <v>5.23</v>
      </c>
      <c r="L132">
        <v>5.18</v>
      </c>
      <c r="M132">
        <v>5.2460000000000004</v>
      </c>
      <c r="N132">
        <v>5.2759999999999998</v>
      </c>
      <c r="O132">
        <v>5.2919999999999998</v>
      </c>
      <c r="P132">
        <v>4.8639999999999999</v>
      </c>
      <c r="Q132">
        <v>4.7439999999999998</v>
      </c>
      <c r="T132">
        <v>4.8360000000000003</v>
      </c>
      <c r="V132">
        <v>4.4539999999999997</v>
      </c>
    </row>
    <row r="133" spans="1:22">
      <c r="A133" s="95">
        <v>44467</v>
      </c>
      <c r="B133" s="63">
        <v>189087</v>
      </c>
      <c r="G133">
        <v>5.3239999999999998</v>
      </c>
      <c r="H133">
        <v>5.4039999999999999</v>
      </c>
      <c r="I133">
        <v>5.4560000000000004</v>
      </c>
      <c r="J133">
        <v>5.4539999999999997</v>
      </c>
      <c r="K133">
        <v>5.21</v>
      </c>
      <c r="L133">
        <v>5.1520000000000001</v>
      </c>
      <c r="M133">
        <v>5.2220000000000004</v>
      </c>
      <c r="N133">
        <v>5.2539999999999996</v>
      </c>
      <c r="O133">
        <v>5.27</v>
      </c>
      <c r="P133">
        <v>4.8559999999999999</v>
      </c>
      <c r="Q133">
        <v>4.76</v>
      </c>
      <c r="T133">
        <v>4.8520000000000003</v>
      </c>
      <c r="V133">
        <v>4.4619999999999997</v>
      </c>
    </row>
    <row r="134" spans="1:22">
      <c r="A134" s="95">
        <v>44468</v>
      </c>
      <c r="B134" s="63">
        <v>165057</v>
      </c>
      <c r="G134">
        <v>5.39</v>
      </c>
      <c r="H134">
        <v>5.47</v>
      </c>
      <c r="I134">
        <v>5.516</v>
      </c>
      <c r="J134">
        <v>5.5140000000000002</v>
      </c>
      <c r="K134">
        <v>5.2560000000000002</v>
      </c>
      <c r="L134">
        <v>5.2</v>
      </c>
      <c r="M134">
        <v>5.266</v>
      </c>
      <c r="N134">
        <v>5.2960000000000003</v>
      </c>
      <c r="O134">
        <v>5.31</v>
      </c>
      <c r="P134">
        <v>4.8959999999999999</v>
      </c>
      <c r="Q134">
        <v>4.78</v>
      </c>
      <c r="T134">
        <v>4.8719999999999999</v>
      </c>
      <c r="V134">
        <v>4.4859999999999998</v>
      </c>
    </row>
    <row r="135" spans="1:22">
      <c r="A135" s="95">
        <v>44469</v>
      </c>
      <c r="B135" s="63">
        <v>322145</v>
      </c>
      <c r="G135">
        <v>5.3659999999999997</v>
      </c>
      <c r="H135">
        <v>5.444</v>
      </c>
      <c r="I135">
        <v>5.49</v>
      </c>
      <c r="J135">
        <v>5.49</v>
      </c>
      <c r="K135">
        <v>5.28</v>
      </c>
      <c r="L135">
        <v>5.226</v>
      </c>
      <c r="M135">
        <v>5.2939999999999996</v>
      </c>
      <c r="N135">
        <v>5.3239999999999998</v>
      </c>
      <c r="O135">
        <v>5.3360000000000003</v>
      </c>
      <c r="P135">
        <v>4.9240000000000004</v>
      </c>
      <c r="Q135">
        <v>4.806</v>
      </c>
      <c r="T135">
        <v>4.9000000000000004</v>
      </c>
      <c r="V135">
        <v>4.53</v>
      </c>
    </row>
    <row r="136" spans="1:22">
      <c r="A136" s="95">
        <v>44470</v>
      </c>
      <c r="B136" s="63">
        <v>218676</v>
      </c>
      <c r="G136">
        <v>5.4139999999999997</v>
      </c>
      <c r="H136">
        <v>5.4960000000000004</v>
      </c>
      <c r="I136">
        <v>5.5439999999999996</v>
      </c>
      <c r="J136">
        <v>5.55</v>
      </c>
      <c r="K136">
        <v>5.3719999999999999</v>
      </c>
      <c r="L136">
        <v>5.3140000000000001</v>
      </c>
      <c r="M136">
        <v>5.38</v>
      </c>
      <c r="N136">
        <v>5.4059999999999997</v>
      </c>
      <c r="O136">
        <v>5.4160000000000004</v>
      </c>
      <c r="P136">
        <v>4.9939999999999998</v>
      </c>
      <c r="Q136">
        <v>4.8739999999999997</v>
      </c>
      <c r="T136">
        <v>4.9640000000000004</v>
      </c>
      <c r="V136">
        <v>4.54</v>
      </c>
    </row>
    <row r="137" spans="1:22">
      <c r="A137" s="95">
        <v>44473</v>
      </c>
      <c r="B137" s="63">
        <v>190972</v>
      </c>
      <c r="G137">
        <v>5.4059999999999997</v>
      </c>
      <c r="H137">
        <v>5.4960000000000004</v>
      </c>
      <c r="I137">
        <v>5.5460000000000003</v>
      </c>
      <c r="J137">
        <v>5.5540000000000003</v>
      </c>
      <c r="K137">
        <v>5.3860000000000001</v>
      </c>
      <c r="L137">
        <v>5.3419999999999996</v>
      </c>
      <c r="M137">
        <v>5.4039999999999999</v>
      </c>
      <c r="N137">
        <v>5.42</v>
      </c>
      <c r="O137">
        <v>5.4119999999999999</v>
      </c>
      <c r="P137">
        <v>5.0359999999999996</v>
      </c>
      <c r="Q137">
        <v>4.9340000000000002</v>
      </c>
      <c r="T137">
        <v>5.0199999999999996</v>
      </c>
      <c r="V137">
        <v>4.5519999999999996</v>
      </c>
    </row>
    <row r="138" spans="1:22">
      <c r="A138" s="95">
        <v>44474</v>
      </c>
      <c r="B138" s="63">
        <v>197143</v>
      </c>
      <c r="G138">
        <v>5.3739999999999997</v>
      </c>
      <c r="H138">
        <v>5.46</v>
      </c>
      <c r="I138">
        <v>5.5060000000000002</v>
      </c>
      <c r="J138">
        <v>5.51</v>
      </c>
      <c r="K138">
        <v>5.3460000000000001</v>
      </c>
      <c r="L138">
        <v>5.3120000000000003</v>
      </c>
      <c r="M138">
        <v>5.3719999999999999</v>
      </c>
      <c r="N138">
        <v>5.39</v>
      </c>
      <c r="O138">
        <v>5.38</v>
      </c>
      <c r="P138">
        <v>5.0039999999999996</v>
      </c>
      <c r="Q138">
        <v>4.9039999999999999</v>
      </c>
      <c r="T138">
        <v>4.99</v>
      </c>
      <c r="V138">
        <v>4.5359999999999996</v>
      </c>
    </row>
    <row r="139" spans="1:22">
      <c r="A139" s="95">
        <v>44475</v>
      </c>
      <c r="B139" s="63">
        <v>195671</v>
      </c>
      <c r="G139">
        <v>5.3220000000000001</v>
      </c>
      <c r="H139">
        <v>5.41</v>
      </c>
      <c r="I139">
        <v>5.4619999999999997</v>
      </c>
      <c r="J139">
        <v>5.4660000000000002</v>
      </c>
      <c r="K139">
        <v>5.31</v>
      </c>
      <c r="L139">
        <v>5.28</v>
      </c>
      <c r="M139">
        <v>5.34</v>
      </c>
      <c r="N139">
        <v>5.3540000000000001</v>
      </c>
      <c r="O139">
        <v>5.34</v>
      </c>
      <c r="P139">
        <v>4.9640000000000004</v>
      </c>
      <c r="Q139">
        <v>4.8719999999999999</v>
      </c>
      <c r="T139">
        <v>4.9560000000000004</v>
      </c>
      <c r="V139">
        <v>4.524</v>
      </c>
    </row>
    <row r="140" spans="1:22">
      <c r="A140" s="95">
        <v>44476</v>
      </c>
      <c r="B140" s="63">
        <v>162499</v>
      </c>
      <c r="G140">
        <v>5.34</v>
      </c>
      <c r="H140">
        <v>5.43</v>
      </c>
      <c r="I140">
        <v>5.48</v>
      </c>
      <c r="J140">
        <v>5.484</v>
      </c>
      <c r="K140">
        <v>5.3140000000000001</v>
      </c>
      <c r="L140">
        <v>5.274</v>
      </c>
      <c r="M140">
        <v>5.3339999999999996</v>
      </c>
      <c r="N140">
        <v>5.3540000000000001</v>
      </c>
      <c r="O140">
        <v>5.34</v>
      </c>
      <c r="P140">
        <v>4.9640000000000004</v>
      </c>
      <c r="Q140">
        <v>4.8559999999999999</v>
      </c>
      <c r="T140">
        <v>4.9420000000000002</v>
      </c>
      <c r="V140">
        <v>4.5119999999999996</v>
      </c>
    </row>
    <row r="141" spans="1:22">
      <c r="A141" s="95">
        <v>44477</v>
      </c>
      <c r="B141" s="63">
        <v>152380</v>
      </c>
      <c r="G141">
        <v>5.3040000000000003</v>
      </c>
      <c r="H141">
        <v>5.3940000000000001</v>
      </c>
      <c r="I141">
        <v>5.4459999999999997</v>
      </c>
      <c r="J141">
        <v>5.4539999999999997</v>
      </c>
      <c r="K141">
        <v>5.29</v>
      </c>
      <c r="L141">
        <v>5.2560000000000002</v>
      </c>
      <c r="M141">
        <v>5.3220000000000001</v>
      </c>
      <c r="N141">
        <v>5.3419999999999996</v>
      </c>
      <c r="O141">
        <v>5.3319999999999999</v>
      </c>
      <c r="P141">
        <v>4.9560000000000004</v>
      </c>
      <c r="Q141">
        <v>4.8559999999999999</v>
      </c>
      <c r="T141">
        <v>4.9420000000000002</v>
      </c>
      <c r="V141">
        <v>4.4960000000000004</v>
      </c>
    </row>
    <row r="142" spans="1:22">
      <c r="A142" s="95">
        <v>44480</v>
      </c>
      <c r="B142" s="63">
        <v>153346</v>
      </c>
      <c r="G142">
        <v>5.33</v>
      </c>
      <c r="H142">
        <v>5.4219999999999997</v>
      </c>
      <c r="I142">
        <v>5.4740000000000002</v>
      </c>
      <c r="J142">
        <v>5.484</v>
      </c>
      <c r="K142">
        <v>5.306</v>
      </c>
      <c r="L142">
        <v>5.2720000000000002</v>
      </c>
      <c r="M142">
        <v>5.3339999999999996</v>
      </c>
      <c r="N142">
        <v>5.3520000000000003</v>
      </c>
      <c r="O142">
        <v>5.3419999999999996</v>
      </c>
      <c r="P142">
        <v>4.976</v>
      </c>
      <c r="Q142">
        <v>4.8819999999999997</v>
      </c>
      <c r="T142">
        <v>4.9660000000000002</v>
      </c>
      <c r="V142">
        <v>4.516</v>
      </c>
    </row>
    <row r="143" spans="1:22">
      <c r="A143" s="95">
        <v>44481</v>
      </c>
      <c r="B143" s="63">
        <v>285413</v>
      </c>
      <c r="G143">
        <v>5.2240000000000002</v>
      </c>
      <c r="H143">
        <v>5.32</v>
      </c>
      <c r="I143">
        <v>5.3739999999999997</v>
      </c>
      <c r="J143">
        <v>5.3920000000000003</v>
      </c>
      <c r="K143">
        <v>5.234</v>
      </c>
      <c r="L143">
        <v>5.21</v>
      </c>
      <c r="M143">
        <v>5.274</v>
      </c>
      <c r="N143">
        <v>5.2939999999999996</v>
      </c>
      <c r="O143">
        <v>5.2859999999999996</v>
      </c>
      <c r="P143">
        <v>4.9800000000000004</v>
      </c>
      <c r="Q143">
        <v>4.8760000000000003</v>
      </c>
      <c r="T143">
        <v>4.9619999999999997</v>
      </c>
      <c r="V143">
        <v>4.524</v>
      </c>
    </row>
    <row r="144" spans="1:22">
      <c r="A144" s="95">
        <v>44482</v>
      </c>
      <c r="B144" s="63">
        <v>318594</v>
      </c>
      <c r="G144">
        <v>5.1219999999999999</v>
      </c>
      <c r="H144">
        <v>5.22</v>
      </c>
      <c r="I144">
        <v>5.28</v>
      </c>
      <c r="J144">
        <v>5.3019999999999996</v>
      </c>
      <c r="K144">
        <v>5.1760000000000002</v>
      </c>
      <c r="L144">
        <v>5.1459999999999999</v>
      </c>
      <c r="M144">
        <v>5.2119999999999997</v>
      </c>
      <c r="N144">
        <v>5.23</v>
      </c>
      <c r="O144">
        <v>5.2220000000000004</v>
      </c>
      <c r="P144">
        <v>4.9059999999999997</v>
      </c>
      <c r="Q144">
        <v>4.8140000000000001</v>
      </c>
      <c r="T144">
        <v>4.9000000000000004</v>
      </c>
      <c r="V144">
        <v>4.51</v>
      </c>
    </row>
    <row r="145" spans="1:23">
      <c r="A145" s="95">
        <v>44483</v>
      </c>
      <c r="B145" s="63">
        <v>238865</v>
      </c>
      <c r="G145">
        <v>5.1660000000000004</v>
      </c>
      <c r="H145">
        <v>5.2560000000000002</v>
      </c>
      <c r="I145">
        <v>5.31</v>
      </c>
      <c r="J145">
        <v>5.3220000000000001</v>
      </c>
      <c r="K145">
        <v>5.19</v>
      </c>
      <c r="L145">
        <v>5.1619999999999999</v>
      </c>
      <c r="M145">
        <v>5.2240000000000002</v>
      </c>
      <c r="N145">
        <v>5.242</v>
      </c>
      <c r="O145">
        <v>5.234</v>
      </c>
      <c r="P145">
        <v>4.9260000000000002</v>
      </c>
      <c r="Q145">
        <v>4.8499999999999996</v>
      </c>
      <c r="T145">
        <v>4.9320000000000004</v>
      </c>
      <c r="V145">
        <v>4.516</v>
      </c>
    </row>
    <row r="146" spans="1:23">
      <c r="A146" s="95">
        <v>44484</v>
      </c>
      <c r="B146" s="63">
        <v>200043</v>
      </c>
      <c r="G146">
        <v>5.2560000000000002</v>
      </c>
      <c r="H146">
        <v>5.3419999999999996</v>
      </c>
      <c r="I146">
        <v>5.3860000000000001</v>
      </c>
      <c r="J146">
        <v>5.3940000000000001</v>
      </c>
      <c r="K146">
        <v>5.2539999999999996</v>
      </c>
      <c r="L146">
        <v>5.23</v>
      </c>
      <c r="M146">
        <v>5.2939999999999996</v>
      </c>
      <c r="N146">
        <v>5.3120000000000003</v>
      </c>
      <c r="O146">
        <v>5.3040000000000003</v>
      </c>
      <c r="P146">
        <v>4.9960000000000004</v>
      </c>
      <c r="Q146">
        <v>4.8920000000000003</v>
      </c>
      <c r="T146">
        <v>4.9740000000000002</v>
      </c>
      <c r="V146">
        <v>4.5419999999999998</v>
      </c>
    </row>
    <row r="147" spans="1:23">
      <c r="A147" s="95">
        <v>44487</v>
      </c>
      <c r="B147" s="63">
        <v>174073</v>
      </c>
      <c r="G147">
        <v>5.3259999999999996</v>
      </c>
      <c r="H147">
        <v>5.4039999999999999</v>
      </c>
      <c r="I147">
        <v>5.4420000000000002</v>
      </c>
      <c r="J147">
        <v>5.4420000000000002</v>
      </c>
      <c r="K147">
        <v>5.306</v>
      </c>
      <c r="L147">
        <v>5.2759999999999998</v>
      </c>
      <c r="M147">
        <v>5.3419999999999996</v>
      </c>
      <c r="N147">
        <v>5.3639999999999999</v>
      </c>
      <c r="O147">
        <v>5.3540000000000001</v>
      </c>
      <c r="P147">
        <v>5.0460000000000003</v>
      </c>
      <c r="Q147">
        <v>4.9219999999999997</v>
      </c>
      <c r="T147">
        <v>5.0060000000000002</v>
      </c>
      <c r="V147">
        <v>4.5359999999999996</v>
      </c>
    </row>
    <row r="148" spans="1:23">
      <c r="A148" s="95">
        <v>44488</v>
      </c>
      <c r="B148" s="63">
        <v>196544</v>
      </c>
      <c r="G148">
        <v>5.3019999999999996</v>
      </c>
      <c r="H148">
        <v>5.39</v>
      </c>
      <c r="I148">
        <v>5.4320000000000004</v>
      </c>
      <c r="J148">
        <v>5.4340000000000002</v>
      </c>
      <c r="K148">
        <v>5.28</v>
      </c>
      <c r="L148">
        <v>5.2560000000000002</v>
      </c>
      <c r="M148">
        <v>5.3220000000000001</v>
      </c>
      <c r="N148">
        <v>5.3460000000000001</v>
      </c>
      <c r="O148">
        <v>5.34</v>
      </c>
      <c r="P148">
        <v>5.032</v>
      </c>
      <c r="Q148">
        <v>4.9160000000000004</v>
      </c>
      <c r="T148">
        <v>5.0019999999999998</v>
      </c>
      <c r="V148">
        <v>4.5419999999999998</v>
      </c>
    </row>
    <row r="149" spans="1:23">
      <c r="A149" s="95">
        <v>44489</v>
      </c>
      <c r="B149" s="63">
        <v>205454</v>
      </c>
      <c r="G149">
        <v>5.3920000000000003</v>
      </c>
      <c r="H149">
        <v>5.476</v>
      </c>
      <c r="I149">
        <v>5.5140000000000002</v>
      </c>
      <c r="J149">
        <v>5.5140000000000002</v>
      </c>
      <c r="K149">
        <v>5.3559999999999999</v>
      </c>
      <c r="L149">
        <v>5.3440000000000003</v>
      </c>
      <c r="M149">
        <v>5.4059999999999997</v>
      </c>
      <c r="N149">
        <v>5.43</v>
      </c>
      <c r="O149">
        <v>5.4219999999999997</v>
      </c>
      <c r="P149">
        <v>5.0640000000000001</v>
      </c>
      <c r="Q149">
        <v>4.9539999999999997</v>
      </c>
      <c r="T149">
        <v>5.0419999999999998</v>
      </c>
      <c r="V149">
        <v>4.5519999999999996</v>
      </c>
    </row>
    <row r="150" spans="1:23">
      <c r="A150" s="95">
        <v>44490</v>
      </c>
      <c r="B150" s="63">
        <v>216143</v>
      </c>
      <c r="G150">
        <v>5.3220000000000001</v>
      </c>
      <c r="H150">
        <v>5.4139999999999997</v>
      </c>
      <c r="I150">
        <v>5.4560000000000004</v>
      </c>
      <c r="J150">
        <v>5.46</v>
      </c>
      <c r="K150">
        <v>5.3140000000000001</v>
      </c>
      <c r="L150">
        <v>5.3</v>
      </c>
      <c r="M150">
        <v>5.3620000000000001</v>
      </c>
      <c r="N150">
        <v>5.3819999999999997</v>
      </c>
      <c r="O150">
        <v>5.3719999999999999</v>
      </c>
      <c r="P150">
        <v>5.0339999999999998</v>
      </c>
      <c r="Q150">
        <v>4.9400000000000004</v>
      </c>
      <c r="T150">
        <v>5.024</v>
      </c>
      <c r="V150">
        <v>4.5540000000000003</v>
      </c>
    </row>
    <row r="151" spans="1:23">
      <c r="A151" s="95">
        <v>44491</v>
      </c>
      <c r="B151" s="63">
        <v>179699</v>
      </c>
      <c r="G151">
        <v>5.38</v>
      </c>
      <c r="H151">
        <v>5.4660000000000002</v>
      </c>
      <c r="I151">
        <v>5.5060000000000002</v>
      </c>
      <c r="J151">
        <v>5.51</v>
      </c>
      <c r="K151">
        <v>5.3460000000000001</v>
      </c>
      <c r="L151">
        <v>5.33</v>
      </c>
      <c r="M151">
        <v>5.3940000000000001</v>
      </c>
      <c r="N151">
        <v>5.41</v>
      </c>
      <c r="O151">
        <v>5.3959999999999999</v>
      </c>
      <c r="P151">
        <v>5.056</v>
      </c>
      <c r="Q151">
        <v>4.9640000000000004</v>
      </c>
      <c r="T151">
        <v>5.0460000000000003</v>
      </c>
      <c r="V151">
        <v>4.57</v>
      </c>
    </row>
    <row r="152" spans="1:23">
      <c r="A152" s="95">
        <v>44494</v>
      </c>
      <c r="B152" s="63">
        <v>159732</v>
      </c>
      <c r="G152">
        <v>5.38</v>
      </c>
      <c r="H152">
        <v>5.4660000000000002</v>
      </c>
      <c r="I152">
        <v>5.5039999999999996</v>
      </c>
      <c r="J152">
        <v>5.5119999999999996</v>
      </c>
      <c r="K152">
        <v>5.3540000000000001</v>
      </c>
      <c r="L152">
        <v>5.3319999999999999</v>
      </c>
      <c r="M152">
        <v>5.3959999999999999</v>
      </c>
      <c r="N152">
        <v>5.4119999999999999</v>
      </c>
      <c r="O152">
        <v>5.4</v>
      </c>
      <c r="P152">
        <v>5.0620000000000003</v>
      </c>
      <c r="Q152">
        <v>4.97</v>
      </c>
      <c r="T152">
        <v>5.0519999999999996</v>
      </c>
      <c r="V152">
        <v>4.6100000000000003</v>
      </c>
    </row>
    <row r="153" spans="1:23">
      <c r="A153" s="95">
        <v>44495</v>
      </c>
      <c r="B153" s="63">
        <v>232270</v>
      </c>
      <c r="G153">
        <v>5.4340000000000002</v>
      </c>
      <c r="H153">
        <v>5.5220000000000002</v>
      </c>
      <c r="I153">
        <v>5.5620000000000003</v>
      </c>
      <c r="J153">
        <v>5.57</v>
      </c>
      <c r="K153">
        <v>5.3940000000000001</v>
      </c>
      <c r="L153">
        <v>5.3659999999999997</v>
      </c>
      <c r="M153">
        <v>5.43</v>
      </c>
      <c r="N153">
        <v>5.444</v>
      </c>
      <c r="O153">
        <v>5.4340000000000002</v>
      </c>
      <c r="P153">
        <v>5.0759999999999996</v>
      </c>
      <c r="Q153">
        <v>4.984</v>
      </c>
      <c r="T153">
        <v>5.0659999999999998</v>
      </c>
      <c r="V153">
        <v>4.63</v>
      </c>
    </row>
    <row r="154" spans="1:23">
      <c r="A154" s="95">
        <v>44496</v>
      </c>
      <c r="B154" s="63">
        <v>386199</v>
      </c>
      <c r="G154">
        <v>5.5720000000000001</v>
      </c>
      <c r="H154">
        <v>5.66</v>
      </c>
      <c r="I154">
        <v>5.6959999999999997</v>
      </c>
      <c r="J154">
        <v>5.694</v>
      </c>
      <c r="K154">
        <v>5.5039999999999996</v>
      </c>
      <c r="L154">
        <v>5.4660000000000002</v>
      </c>
      <c r="M154">
        <v>5.532</v>
      </c>
      <c r="N154">
        <v>5.5460000000000003</v>
      </c>
      <c r="O154">
        <v>5.5339999999999998</v>
      </c>
      <c r="P154">
        <v>5.16</v>
      </c>
      <c r="Q154">
        <v>5.07</v>
      </c>
      <c r="T154">
        <v>5.1520000000000001</v>
      </c>
      <c r="V154">
        <v>4.71</v>
      </c>
    </row>
    <row r="155" spans="1:23">
      <c r="A155" s="95">
        <v>44497</v>
      </c>
      <c r="B155" s="63">
        <v>279975</v>
      </c>
      <c r="G155">
        <v>5.6260000000000003</v>
      </c>
      <c r="H155">
        <v>5.7119999999999997</v>
      </c>
      <c r="I155">
        <v>5.75</v>
      </c>
      <c r="J155">
        <v>5.7460000000000004</v>
      </c>
      <c r="K155">
        <v>5.524</v>
      </c>
      <c r="L155">
        <v>5.484</v>
      </c>
      <c r="M155">
        <v>5.55</v>
      </c>
      <c r="N155">
        <v>5.5640000000000001</v>
      </c>
      <c r="O155">
        <v>5.55</v>
      </c>
      <c r="P155">
        <v>5.18</v>
      </c>
      <c r="Q155">
        <v>5.0860000000000003</v>
      </c>
      <c r="T155">
        <v>5.17</v>
      </c>
      <c r="V155">
        <v>4.6959999999999997</v>
      </c>
    </row>
    <row r="156" spans="1:23">
      <c r="A156" s="95">
        <v>44498</v>
      </c>
      <c r="B156" s="63">
        <v>230212</v>
      </c>
      <c r="G156">
        <v>5.6820000000000004</v>
      </c>
      <c r="H156">
        <v>5.7619999999999996</v>
      </c>
      <c r="I156">
        <v>5.7960000000000003</v>
      </c>
      <c r="J156">
        <v>5.7859999999999996</v>
      </c>
      <c r="K156">
        <v>5.5460000000000003</v>
      </c>
      <c r="L156">
        <v>5.5</v>
      </c>
      <c r="M156">
        <v>5.5640000000000001</v>
      </c>
      <c r="N156">
        <v>5.5759999999999996</v>
      </c>
      <c r="O156">
        <v>5.5640000000000001</v>
      </c>
      <c r="P156">
        <v>5.1959999999999997</v>
      </c>
      <c r="Q156">
        <v>5.1020000000000003</v>
      </c>
      <c r="T156">
        <v>5.1859999999999999</v>
      </c>
      <c r="V156">
        <v>4.766</v>
      </c>
    </row>
    <row r="157" spans="1:23">
      <c r="A157" s="95">
        <v>44501</v>
      </c>
      <c r="B157" s="63">
        <v>336033</v>
      </c>
      <c r="G157">
        <v>5.79</v>
      </c>
      <c r="H157">
        <v>5.87</v>
      </c>
      <c r="I157">
        <v>5.9039999999999999</v>
      </c>
      <c r="J157">
        <v>5.89</v>
      </c>
      <c r="K157">
        <v>5.6219999999999999</v>
      </c>
      <c r="L157">
        <v>5.5519999999999996</v>
      </c>
      <c r="M157">
        <v>5.6159999999999997</v>
      </c>
      <c r="N157">
        <v>5.6340000000000003</v>
      </c>
      <c r="O157">
        <v>5.62</v>
      </c>
      <c r="P157">
        <v>5.2160000000000002</v>
      </c>
      <c r="Q157">
        <v>5.13</v>
      </c>
      <c r="T157">
        <v>5.2140000000000004</v>
      </c>
      <c r="V157">
        <v>4.8040000000000003</v>
      </c>
    </row>
    <row r="158" spans="1:23">
      <c r="A158" s="95">
        <v>44502</v>
      </c>
      <c r="B158" s="63">
        <v>305591</v>
      </c>
      <c r="G158">
        <v>5.73</v>
      </c>
      <c r="H158">
        <v>5.8120000000000003</v>
      </c>
      <c r="I158">
        <v>5.8540000000000001</v>
      </c>
      <c r="J158">
        <v>5.8540000000000001</v>
      </c>
      <c r="K158">
        <v>5.5860000000000003</v>
      </c>
      <c r="L158">
        <v>5.51</v>
      </c>
      <c r="M158">
        <v>5.5739999999999998</v>
      </c>
      <c r="N158">
        <v>5.5919999999999996</v>
      </c>
      <c r="O158">
        <v>5.58</v>
      </c>
      <c r="P158">
        <v>5.1959999999999997</v>
      </c>
      <c r="Q158">
        <v>5.1120000000000001</v>
      </c>
      <c r="T158">
        <v>5.1959999999999997</v>
      </c>
      <c r="V158">
        <v>4.78</v>
      </c>
    </row>
    <row r="159" spans="1:23">
      <c r="A159" s="95">
        <v>44503</v>
      </c>
      <c r="B159" s="63">
        <v>252968</v>
      </c>
      <c r="G159">
        <v>5.64</v>
      </c>
      <c r="H159">
        <v>5.7220000000000004</v>
      </c>
      <c r="I159">
        <v>5.7640000000000002</v>
      </c>
      <c r="J159">
        <v>5.77</v>
      </c>
      <c r="K159">
        <v>5.532</v>
      </c>
      <c r="L159">
        <v>5.4619999999999997</v>
      </c>
      <c r="M159">
        <v>5.5259999999999998</v>
      </c>
      <c r="N159">
        <v>5.5419999999999998</v>
      </c>
      <c r="O159">
        <v>5.5259999999999998</v>
      </c>
      <c r="P159">
        <v>5.1619999999999999</v>
      </c>
      <c r="Q159">
        <v>5.0819999999999999</v>
      </c>
      <c r="T159">
        <v>5.1719999999999997</v>
      </c>
      <c r="V159">
        <v>4.782</v>
      </c>
      <c r="W159">
        <v>0</v>
      </c>
    </row>
    <row r="160" spans="1:23">
      <c r="A160" s="95">
        <v>44504</v>
      </c>
      <c r="B160" s="63">
        <v>249549</v>
      </c>
      <c r="G160">
        <v>5.5919999999999996</v>
      </c>
      <c r="H160">
        <v>5.6760000000000002</v>
      </c>
      <c r="I160">
        <v>5.7240000000000002</v>
      </c>
      <c r="J160">
        <v>5.73</v>
      </c>
      <c r="K160">
        <v>5.5119999999999996</v>
      </c>
      <c r="L160">
        <v>5.4340000000000002</v>
      </c>
      <c r="M160">
        <v>5.5</v>
      </c>
      <c r="N160">
        <v>5.5140000000000002</v>
      </c>
      <c r="O160">
        <v>5.5</v>
      </c>
      <c r="P160">
        <v>5.1440000000000001</v>
      </c>
      <c r="Q160">
        <v>5.0739999999999998</v>
      </c>
      <c r="T160">
        <v>5.1619999999999999</v>
      </c>
      <c r="V160">
        <v>4.78</v>
      </c>
    </row>
    <row r="161" spans="1:22">
      <c r="A161" s="95">
        <v>44505</v>
      </c>
      <c r="B161" s="63">
        <v>331940</v>
      </c>
      <c r="G161">
        <v>5.53</v>
      </c>
      <c r="H161">
        <v>5.6219999999999999</v>
      </c>
      <c r="I161">
        <v>5.6719999999999997</v>
      </c>
      <c r="J161">
        <v>5.6859999999999999</v>
      </c>
      <c r="K161">
        <v>5.484</v>
      </c>
      <c r="L161">
        <v>5.4039999999999999</v>
      </c>
      <c r="M161">
        <v>5.47</v>
      </c>
      <c r="N161">
        <v>5.484</v>
      </c>
      <c r="O161">
        <v>5.47</v>
      </c>
      <c r="P161">
        <v>5.1139999999999999</v>
      </c>
      <c r="Q161">
        <v>5.0339999999999998</v>
      </c>
      <c r="T161">
        <v>5.1219999999999999</v>
      </c>
      <c r="V161">
        <v>4.7539999999999996</v>
      </c>
    </row>
    <row r="162" spans="1:22">
      <c r="A162" s="95">
        <v>44508</v>
      </c>
      <c r="B162" s="63">
        <v>278647</v>
      </c>
      <c r="G162">
        <v>5.5140000000000002</v>
      </c>
      <c r="H162">
        <v>5.61</v>
      </c>
      <c r="I162">
        <v>5.66</v>
      </c>
      <c r="J162">
        <v>5.6820000000000004</v>
      </c>
      <c r="K162">
        <v>5.46</v>
      </c>
      <c r="L162">
        <v>5.3840000000000003</v>
      </c>
      <c r="M162">
        <v>5.4539999999999997</v>
      </c>
      <c r="N162">
        <v>5.4660000000000002</v>
      </c>
      <c r="O162">
        <v>5.45</v>
      </c>
      <c r="P162">
        <v>5.0819999999999999</v>
      </c>
      <c r="Q162">
        <v>5.0039999999999996</v>
      </c>
      <c r="T162">
        <v>5.0919999999999996</v>
      </c>
      <c r="V162">
        <v>4.7560000000000002</v>
      </c>
    </row>
    <row r="163" spans="1:22">
      <c r="A163" s="95">
        <v>44509</v>
      </c>
      <c r="B163" s="63">
        <v>422228</v>
      </c>
      <c r="G163">
        <v>5.5460000000000003</v>
      </c>
      <c r="H163">
        <v>5.6420000000000003</v>
      </c>
      <c r="I163">
        <v>5.6920000000000002</v>
      </c>
      <c r="J163">
        <v>5.7119999999999997</v>
      </c>
      <c r="K163">
        <v>5.4939999999999998</v>
      </c>
      <c r="L163">
        <v>5.4119999999999999</v>
      </c>
      <c r="M163">
        <v>5.48</v>
      </c>
      <c r="N163">
        <v>5.4960000000000004</v>
      </c>
      <c r="O163">
        <v>5.4859999999999998</v>
      </c>
      <c r="P163">
        <v>5.12</v>
      </c>
      <c r="Q163">
        <v>5.04</v>
      </c>
      <c r="T163">
        <v>5.1239999999999997</v>
      </c>
      <c r="V163">
        <v>4.8040000000000003</v>
      </c>
    </row>
    <row r="164" spans="1:22">
      <c r="A164" s="95">
        <v>44510</v>
      </c>
      <c r="B164" s="63">
        <v>355402</v>
      </c>
      <c r="G164">
        <v>5.6920000000000002</v>
      </c>
      <c r="H164">
        <v>5.7859999999999996</v>
      </c>
      <c r="I164">
        <v>5.8339999999999996</v>
      </c>
      <c r="J164">
        <v>5.8460000000000001</v>
      </c>
      <c r="K164">
        <v>5.5919999999999996</v>
      </c>
      <c r="L164">
        <v>5.49</v>
      </c>
      <c r="M164">
        <v>5.56</v>
      </c>
      <c r="N164">
        <v>5.5759999999999996</v>
      </c>
      <c r="O164">
        <v>5.5620000000000003</v>
      </c>
      <c r="P164">
        <v>5.18</v>
      </c>
      <c r="Q164">
        <v>5.0960000000000001</v>
      </c>
      <c r="T164">
        <v>5.1820000000000004</v>
      </c>
      <c r="V164">
        <v>4.84</v>
      </c>
    </row>
    <row r="165" spans="1:22">
      <c r="A165" s="95">
        <v>44511</v>
      </c>
      <c r="B165" s="63">
        <v>480041</v>
      </c>
      <c r="G165">
        <v>5.694</v>
      </c>
      <c r="H165">
        <v>5.78</v>
      </c>
      <c r="I165">
        <v>5.8220000000000001</v>
      </c>
      <c r="J165">
        <v>5.8319999999999999</v>
      </c>
      <c r="K165">
        <v>5.58</v>
      </c>
      <c r="L165">
        <v>5.4619999999999997</v>
      </c>
      <c r="M165">
        <v>5.53</v>
      </c>
      <c r="N165">
        <v>5.5439999999999996</v>
      </c>
      <c r="O165">
        <v>5.53</v>
      </c>
      <c r="P165">
        <v>5.1559999999999997</v>
      </c>
      <c r="Q165">
        <v>5.0640000000000001</v>
      </c>
      <c r="T165">
        <v>5.1520000000000001</v>
      </c>
      <c r="V165">
        <v>4.8239999999999998</v>
      </c>
    </row>
    <row r="166" spans="1:22">
      <c r="A166" s="95">
        <v>44512</v>
      </c>
      <c r="B166" s="63">
        <v>316463</v>
      </c>
      <c r="G166">
        <v>5.7720000000000002</v>
      </c>
      <c r="H166">
        <v>5.85</v>
      </c>
      <c r="I166">
        <v>5.8860000000000001</v>
      </c>
      <c r="J166">
        <v>5.8860000000000001</v>
      </c>
      <c r="K166">
        <v>5.6040000000000001</v>
      </c>
      <c r="L166">
        <v>5.484</v>
      </c>
      <c r="M166">
        <v>5.55</v>
      </c>
      <c r="N166">
        <v>5.5620000000000003</v>
      </c>
      <c r="O166">
        <v>5.55</v>
      </c>
      <c r="P166">
        <v>5.1820000000000004</v>
      </c>
      <c r="Q166">
        <v>5.0860000000000003</v>
      </c>
      <c r="T166">
        <v>5.1719999999999997</v>
      </c>
      <c r="V166">
        <v>4.83</v>
      </c>
    </row>
    <row r="167" spans="1:22">
      <c r="A167" s="95">
        <v>44515</v>
      </c>
      <c r="B167" s="63">
        <v>249494</v>
      </c>
      <c r="G167">
        <v>5.7640000000000002</v>
      </c>
      <c r="H167">
        <v>5.84</v>
      </c>
      <c r="I167">
        <v>5.8840000000000003</v>
      </c>
      <c r="J167">
        <v>5.8920000000000003</v>
      </c>
      <c r="K167">
        <v>5.6239999999999997</v>
      </c>
      <c r="L167">
        <v>5.5119999999999996</v>
      </c>
      <c r="M167">
        <v>5.5759999999999996</v>
      </c>
      <c r="N167">
        <v>5.5919999999999996</v>
      </c>
      <c r="O167">
        <v>5.5759999999999996</v>
      </c>
      <c r="P167">
        <v>5.1920000000000002</v>
      </c>
      <c r="Q167">
        <v>5.1059999999999999</v>
      </c>
      <c r="T167">
        <v>5.19</v>
      </c>
      <c r="V167">
        <v>4.8339999999999996</v>
      </c>
    </row>
    <row r="168" spans="1:22">
      <c r="A168" s="95">
        <v>44516</v>
      </c>
      <c r="B168" s="63">
        <v>291261</v>
      </c>
      <c r="G168">
        <v>5.71</v>
      </c>
      <c r="H168">
        <v>5.774</v>
      </c>
      <c r="I168">
        <v>5.8159999999999998</v>
      </c>
      <c r="J168">
        <v>5.8259999999999996</v>
      </c>
      <c r="K168">
        <v>5.59</v>
      </c>
      <c r="L168">
        <v>5.4960000000000004</v>
      </c>
      <c r="M168">
        <v>5.5620000000000003</v>
      </c>
      <c r="N168">
        <v>5.5819999999999999</v>
      </c>
      <c r="O168">
        <v>5.5659999999999998</v>
      </c>
      <c r="P168">
        <v>5.1820000000000004</v>
      </c>
      <c r="Q168">
        <v>5.09</v>
      </c>
      <c r="T168">
        <v>5.1760000000000002</v>
      </c>
      <c r="V168">
        <v>4.8360000000000003</v>
      </c>
    </row>
    <row r="169" spans="1:22">
      <c r="A169" s="95">
        <v>44517</v>
      </c>
      <c r="B169" s="63">
        <v>369346</v>
      </c>
      <c r="G169">
        <v>5.7519999999999998</v>
      </c>
      <c r="H169">
        <v>5.8140000000000001</v>
      </c>
      <c r="I169">
        <v>5.8559999999999999</v>
      </c>
      <c r="J169">
        <v>5.8659999999999997</v>
      </c>
      <c r="K169">
        <v>5.63</v>
      </c>
      <c r="L169">
        <v>5.53</v>
      </c>
      <c r="M169">
        <v>5.5940000000000003</v>
      </c>
      <c r="N169">
        <v>5.61</v>
      </c>
      <c r="O169">
        <v>5.5960000000000001</v>
      </c>
      <c r="P169">
        <v>5.2039999999999997</v>
      </c>
      <c r="Q169">
        <v>5.1159999999999997</v>
      </c>
      <c r="T169">
        <v>5.202</v>
      </c>
      <c r="V169">
        <v>4.8419999999999996</v>
      </c>
    </row>
    <row r="170" spans="1:22">
      <c r="A170" s="95">
        <v>44518</v>
      </c>
      <c r="B170" s="63">
        <v>349865</v>
      </c>
      <c r="G170">
        <v>5.73</v>
      </c>
      <c r="H170">
        <v>5.7919999999999998</v>
      </c>
      <c r="I170">
        <v>5.8360000000000003</v>
      </c>
      <c r="J170">
        <v>5.8460000000000001</v>
      </c>
      <c r="K170">
        <v>5.6239999999999997</v>
      </c>
      <c r="L170">
        <v>5.532</v>
      </c>
      <c r="M170">
        <v>5.6</v>
      </c>
      <c r="N170">
        <v>5.62</v>
      </c>
      <c r="O170">
        <v>5.6040000000000001</v>
      </c>
      <c r="P170">
        <v>5.2</v>
      </c>
      <c r="Q170">
        <v>5.1120000000000001</v>
      </c>
      <c r="T170">
        <v>5.2</v>
      </c>
      <c r="V170">
        <v>4.8239999999999998</v>
      </c>
    </row>
    <row r="171" spans="1:22">
      <c r="A171" s="95">
        <v>44519</v>
      </c>
      <c r="B171" s="63">
        <v>245124</v>
      </c>
      <c r="G171">
        <v>5.7060000000000004</v>
      </c>
      <c r="H171">
        <v>5.77</v>
      </c>
      <c r="I171">
        <v>5.8120000000000003</v>
      </c>
      <c r="J171">
        <v>5.8239999999999998</v>
      </c>
      <c r="K171">
        <v>5.6239999999999997</v>
      </c>
      <c r="L171">
        <v>5.5419999999999998</v>
      </c>
      <c r="M171">
        <v>5.6120000000000001</v>
      </c>
      <c r="N171">
        <v>5.6340000000000003</v>
      </c>
      <c r="O171">
        <v>5.6139999999999999</v>
      </c>
      <c r="P171">
        <v>5.194</v>
      </c>
      <c r="Q171">
        <v>5.0999999999999996</v>
      </c>
      <c r="T171">
        <v>5.1859999999999999</v>
      </c>
      <c r="V171">
        <v>4.8259999999999996</v>
      </c>
    </row>
    <row r="172" spans="1:22">
      <c r="A172" s="95">
        <v>44522</v>
      </c>
      <c r="B172" s="63">
        <v>351292</v>
      </c>
      <c r="G172">
        <v>5.766</v>
      </c>
      <c r="H172">
        <v>5.8419999999999996</v>
      </c>
      <c r="I172">
        <v>5.8860000000000001</v>
      </c>
      <c r="J172">
        <v>5.8940000000000001</v>
      </c>
      <c r="K172">
        <v>5.6719999999999997</v>
      </c>
      <c r="L172">
        <v>5.5860000000000003</v>
      </c>
      <c r="M172">
        <v>5.6559999999999997</v>
      </c>
      <c r="N172">
        <v>5.6740000000000004</v>
      </c>
      <c r="O172">
        <v>5.6539999999999999</v>
      </c>
      <c r="P172">
        <v>5.2039999999999997</v>
      </c>
      <c r="Q172">
        <v>5.1040000000000001</v>
      </c>
      <c r="T172">
        <v>5.19</v>
      </c>
      <c r="V172">
        <v>4.8339999999999996</v>
      </c>
    </row>
    <row r="173" spans="1:22">
      <c r="A173" s="95">
        <v>44523</v>
      </c>
      <c r="B173" s="63">
        <v>355458</v>
      </c>
      <c r="G173">
        <v>5.8040000000000003</v>
      </c>
      <c r="H173">
        <v>5.8819999999999997</v>
      </c>
      <c r="I173">
        <v>5.9260000000000002</v>
      </c>
      <c r="J173">
        <v>5.9340000000000002</v>
      </c>
      <c r="K173">
        <v>5.6840000000000002</v>
      </c>
      <c r="L173">
        <v>5.5940000000000003</v>
      </c>
      <c r="M173">
        <v>5.6639999999999997</v>
      </c>
      <c r="N173">
        <v>5.6820000000000004</v>
      </c>
      <c r="O173">
        <v>5.6619999999999999</v>
      </c>
      <c r="P173">
        <v>5.19</v>
      </c>
      <c r="Q173">
        <v>5.0960000000000001</v>
      </c>
      <c r="T173">
        <v>5.1840000000000002</v>
      </c>
      <c r="V173">
        <v>4.8220000000000001</v>
      </c>
    </row>
    <row r="174" spans="1:22">
      <c r="A174" s="95">
        <v>44524</v>
      </c>
      <c r="B174" s="63">
        <v>544673</v>
      </c>
      <c r="G174">
        <v>5.7960000000000003</v>
      </c>
      <c r="H174">
        <v>5.8540000000000001</v>
      </c>
      <c r="I174">
        <v>5.9</v>
      </c>
      <c r="J174">
        <v>5.9039999999999999</v>
      </c>
      <c r="K174">
        <v>5.6660000000000004</v>
      </c>
      <c r="L174">
        <v>5.5819999999999999</v>
      </c>
      <c r="M174">
        <v>5.65</v>
      </c>
      <c r="N174">
        <v>5.67</v>
      </c>
      <c r="O174">
        <v>5.6520000000000001</v>
      </c>
      <c r="P174">
        <v>5.194</v>
      </c>
      <c r="Q174">
        <v>5.1020000000000003</v>
      </c>
      <c r="T174">
        <v>5.1859999999999999</v>
      </c>
      <c r="V174">
        <v>4.8220000000000001</v>
      </c>
    </row>
    <row r="175" spans="1:22">
      <c r="A175" s="103">
        <v>44525</v>
      </c>
      <c r="G175" s="189">
        <v>5.7960000000000003</v>
      </c>
      <c r="H175" s="189">
        <v>5.8540000000000001</v>
      </c>
      <c r="I175" s="189">
        <v>5.9</v>
      </c>
      <c r="J175" s="189">
        <v>5.9039999999999999</v>
      </c>
      <c r="K175" s="189">
        <v>5.6660000000000004</v>
      </c>
      <c r="L175" s="189">
        <v>5.5819999999999999</v>
      </c>
      <c r="M175" s="189">
        <v>5.65</v>
      </c>
      <c r="N175" s="189">
        <v>5.67</v>
      </c>
      <c r="O175" s="189">
        <v>5.6520000000000001</v>
      </c>
      <c r="P175" s="189">
        <v>5.194</v>
      </c>
      <c r="Q175" s="189">
        <v>5.1020000000000003</v>
      </c>
      <c r="R175" s="189"/>
      <c r="S175" s="189"/>
      <c r="T175" s="189">
        <v>5.1859999999999999</v>
      </c>
      <c r="U175" s="189"/>
      <c r="V175" s="189">
        <v>4.8220000000000001</v>
      </c>
    </row>
    <row r="176" spans="1:22">
      <c r="A176" s="95">
        <v>44526</v>
      </c>
      <c r="B176" s="63">
        <v>385148</v>
      </c>
      <c r="G176">
        <v>5.8659999999999997</v>
      </c>
      <c r="H176">
        <v>5.9160000000000004</v>
      </c>
      <c r="I176">
        <v>5.9539999999999997</v>
      </c>
      <c r="J176">
        <v>5.96</v>
      </c>
      <c r="K176">
        <v>5.7220000000000004</v>
      </c>
      <c r="L176">
        <v>5.6239999999999997</v>
      </c>
      <c r="M176">
        <v>5.694</v>
      </c>
      <c r="N176">
        <v>5.71</v>
      </c>
      <c r="O176">
        <v>5.694</v>
      </c>
      <c r="P176">
        <v>5.2220000000000004</v>
      </c>
      <c r="Q176">
        <v>5.1239999999999997</v>
      </c>
      <c r="T176">
        <v>5.21</v>
      </c>
      <c r="V176">
        <v>4.8600000000000003</v>
      </c>
    </row>
    <row r="177" spans="1:24">
      <c r="A177" s="95">
        <v>44529</v>
      </c>
      <c r="B177" s="63">
        <v>445948</v>
      </c>
      <c r="G177">
        <v>5.81</v>
      </c>
      <c r="H177">
        <v>5.8220000000000001</v>
      </c>
      <c r="I177">
        <v>5.8559999999999999</v>
      </c>
      <c r="J177">
        <v>5.8639999999999999</v>
      </c>
      <c r="K177">
        <v>5.65</v>
      </c>
      <c r="L177">
        <v>5.5620000000000003</v>
      </c>
      <c r="M177">
        <v>5.6340000000000003</v>
      </c>
      <c r="N177">
        <v>5.6520000000000001</v>
      </c>
      <c r="O177">
        <v>5.64</v>
      </c>
      <c r="P177">
        <v>5.19</v>
      </c>
      <c r="Q177">
        <v>5.0960000000000001</v>
      </c>
      <c r="T177">
        <v>5.1820000000000004</v>
      </c>
      <c r="V177">
        <v>4.8360000000000003</v>
      </c>
    </row>
    <row r="178" spans="1:24">
      <c r="A178" s="95">
        <v>44530</v>
      </c>
      <c r="B178" s="63">
        <v>398992</v>
      </c>
      <c r="G178">
        <v>5.67</v>
      </c>
      <c r="H178">
        <v>5.6740000000000004</v>
      </c>
      <c r="I178">
        <v>5.7</v>
      </c>
      <c r="J178">
        <v>5.7060000000000004</v>
      </c>
      <c r="K178">
        <v>5.5259999999999998</v>
      </c>
      <c r="L178">
        <v>5.4640000000000004</v>
      </c>
      <c r="M178">
        <v>5.5419999999999998</v>
      </c>
      <c r="N178">
        <v>5.5640000000000001</v>
      </c>
      <c r="O178">
        <v>5.5519999999999996</v>
      </c>
      <c r="P178">
        <v>5.1619999999999999</v>
      </c>
      <c r="Q178">
        <v>5.0759999999999996</v>
      </c>
      <c r="T178">
        <v>5.1619999999999999</v>
      </c>
      <c r="V178">
        <v>4.806</v>
      </c>
    </row>
    <row r="179" spans="1:24">
      <c r="A179" s="95">
        <v>44531</v>
      </c>
      <c r="B179" s="63">
        <v>244415</v>
      </c>
      <c r="G179">
        <v>5.72</v>
      </c>
      <c r="H179">
        <v>5.7140000000000004</v>
      </c>
      <c r="I179">
        <v>5.73</v>
      </c>
      <c r="J179">
        <v>5.734</v>
      </c>
      <c r="K179">
        <v>5.5460000000000003</v>
      </c>
      <c r="L179">
        <v>5.484</v>
      </c>
      <c r="M179">
        <v>5.556</v>
      </c>
      <c r="N179">
        <v>5.5819999999999999</v>
      </c>
      <c r="O179">
        <v>5.5720000000000001</v>
      </c>
      <c r="P179">
        <v>5.1559999999999997</v>
      </c>
      <c r="Q179">
        <v>5.0739999999999998</v>
      </c>
      <c r="T179">
        <v>5.1559999999999997</v>
      </c>
      <c r="V179">
        <v>4.8040000000000003</v>
      </c>
    </row>
    <row r="180" spans="1:24">
      <c r="A180" s="95">
        <v>44532</v>
      </c>
      <c r="B180" s="63">
        <v>281990</v>
      </c>
      <c r="G180">
        <v>5.77</v>
      </c>
      <c r="H180">
        <v>5.766</v>
      </c>
      <c r="I180">
        <v>5.7919999999999998</v>
      </c>
      <c r="J180">
        <v>5.79</v>
      </c>
      <c r="K180">
        <v>5.5759999999999996</v>
      </c>
      <c r="L180">
        <v>5.49</v>
      </c>
      <c r="M180">
        <v>5.5640000000000001</v>
      </c>
      <c r="N180">
        <v>5.5860000000000003</v>
      </c>
      <c r="O180">
        <v>5.5720000000000001</v>
      </c>
      <c r="P180">
        <v>5.1719999999999997</v>
      </c>
      <c r="Q180">
        <v>5.0839999999999996</v>
      </c>
      <c r="T180">
        <v>5.1660000000000004</v>
      </c>
      <c r="V180">
        <v>4.8220000000000001</v>
      </c>
    </row>
    <row r="181" spans="1:24">
      <c r="A181" s="95">
        <v>44533</v>
      </c>
      <c r="B181" s="63">
        <v>231864</v>
      </c>
      <c r="G181">
        <v>5.86</v>
      </c>
      <c r="H181">
        <v>5.84</v>
      </c>
      <c r="I181">
        <v>5.8620000000000001</v>
      </c>
      <c r="J181">
        <v>5.8540000000000001</v>
      </c>
      <c r="K181">
        <v>5.6219999999999999</v>
      </c>
      <c r="L181">
        <v>5.5220000000000002</v>
      </c>
      <c r="M181">
        <v>5.5919999999999996</v>
      </c>
      <c r="N181">
        <v>5.6139999999999999</v>
      </c>
      <c r="O181">
        <v>5.5960000000000001</v>
      </c>
      <c r="P181">
        <v>5.1840000000000002</v>
      </c>
      <c r="Q181">
        <v>5.0919999999999996</v>
      </c>
      <c r="T181">
        <v>5.1740000000000004</v>
      </c>
      <c r="V181">
        <v>4.83</v>
      </c>
    </row>
    <row r="182" spans="1:24">
      <c r="A182" s="95">
        <v>44536</v>
      </c>
      <c r="B182" s="63">
        <v>156981</v>
      </c>
      <c r="G182">
        <v>5.8339999999999996</v>
      </c>
      <c r="H182">
        <v>5.8339999999999996</v>
      </c>
      <c r="I182">
        <v>5.86</v>
      </c>
      <c r="J182">
        <v>5.8559999999999999</v>
      </c>
      <c r="K182">
        <v>5.6260000000000003</v>
      </c>
      <c r="L182">
        <v>5.524</v>
      </c>
      <c r="M182">
        <v>5.5960000000000001</v>
      </c>
      <c r="N182">
        <v>5.6139999999999999</v>
      </c>
      <c r="O182">
        <v>5.6</v>
      </c>
      <c r="P182">
        <v>5.1840000000000002</v>
      </c>
      <c r="Q182">
        <v>5.0960000000000001</v>
      </c>
      <c r="T182">
        <v>5.1820000000000004</v>
      </c>
      <c r="V182">
        <v>4.82</v>
      </c>
    </row>
    <row r="183" spans="1:24">
      <c r="A183" s="95">
        <v>44537</v>
      </c>
      <c r="B183" s="63">
        <v>193336</v>
      </c>
      <c r="G183">
        <v>5.8620000000000001</v>
      </c>
      <c r="H183">
        <v>5.86</v>
      </c>
      <c r="I183">
        <v>5.8840000000000003</v>
      </c>
      <c r="J183">
        <v>5.8840000000000003</v>
      </c>
      <c r="K183">
        <v>5.6539999999999999</v>
      </c>
      <c r="L183">
        <v>5.55</v>
      </c>
      <c r="M183">
        <v>5.6219999999999999</v>
      </c>
      <c r="N183">
        <v>5.6420000000000003</v>
      </c>
      <c r="O183">
        <v>5.6260000000000003</v>
      </c>
      <c r="P183">
        <v>5.1840000000000002</v>
      </c>
      <c r="Q183">
        <v>5.0940000000000003</v>
      </c>
      <c r="T183">
        <v>5.18</v>
      </c>
      <c r="V183">
        <v>4.8319999999999999</v>
      </c>
    </row>
    <row r="184" spans="1:24">
      <c r="A184" s="95">
        <v>44538</v>
      </c>
      <c r="B184" s="63">
        <v>162975</v>
      </c>
      <c r="G184">
        <v>5.8460000000000001</v>
      </c>
      <c r="H184">
        <v>5.8719999999999999</v>
      </c>
      <c r="I184">
        <v>5.89</v>
      </c>
      <c r="J184">
        <v>5.8860000000000001</v>
      </c>
      <c r="K184">
        <v>5.6559999999999997</v>
      </c>
      <c r="L184">
        <v>5.5460000000000003</v>
      </c>
      <c r="M184">
        <v>5.62</v>
      </c>
      <c r="N184">
        <v>5.6420000000000003</v>
      </c>
      <c r="O184">
        <v>5.6239999999999997</v>
      </c>
      <c r="P184">
        <v>5.18</v>
      </c>
      <c r="Q184">
        <v>5.0919999999999996</v>
      </c>
      <c r="T184">
        <v>5.1760000000000002</v>
      </c>
      <c r="V184">
        <v>4.8360000000000003</v>
      </c>
    </row>
    <row r="185" spans="1:24">
      <c r="A185" s="95">
        <v>44539</v>
      </c>
      <c r="B185" s="63">
        <v>245968</v>
      </c>
      <c r="G185">
        <v>5.8840000000000003</v>
      </c>
      <c r="H185">
        <v>5.9160000000000004</v>
      </c>
      <c r="I185">
        <v>5.9320000000000004</v>
      </c>
      <c r="J185">
        <v>5.9160000000000004</v>
      </c>
      <c r="K185">
        <v>5.6459999999999999</v>
      </c>
      <c r="L185">
        <v>5.5220000000000002</v>
      </c>
      <c r="M185">
        <v>5.5940000000000003</v>
      </c>
      <c r="N185">
        <v>5.6139999999999999</v>
      </c>
      <c r="O185">
        <v>5.6</v>
      </c>
      <c r="P185">
        <v>5.1520000000000001</v>
      </c>
      <c r="Q185">
        <v>5.0620000000000003</v>
      </c>
      <c r="T185">
        <v>5.1459999999999999</v>
      </c>
      <c r="V185">
        <v>4.8099999999999996</v>
      </c>
    </row>
    <row r="186" spans="1:24">
      <c r="A186" s="95">
        <v>44540</v>
      </c>
      <c r="B186" s="63">
        <v>127759</v>
      </c>
      <c r="G186">
        <v>5.8840000000000003</v>
      </c>
      <c r="H186">
        <v>5.9</v>
      </c>
      <c r="I186">
        <v>5.92</v>
      </c>
      <c r="J186">
        <v>5.91</v>
      </c>
      <c r="K186">
        <v>5.6420000000000003</v>
      </c>
      <c r="L186">
        <v>5.51</v>
      </c>
      <c r="M186">
        <v>5.5819999999999999</v>
      </c>
      <c r="N186">
        <v>5.61</v>
      </c>
      <c r="O186">
        <v>5.5940000000000003</v>
      </c>
      <c r="P186">
        <v>5.1420000000000003</v>
      </c>
      <c r="Q186">
        <v>5.05</v>
      </c>
      <c r="T186">
        <v>5.1340000000000003</v>
      </c>
      <c r="V186">
        <v>4.7960000000000003</v>
      </c>
    </row>
    <row r="187" spans="1:24">
      <c r="A187" s="95">
        <v>44543</v>
      </c>
      <c r="B187" s="63">
        <v>165227</v>
      </c>
      <c r="G187">
        <v>5.8419999999999996</v>
      </c>
      <c r="H187">
        <v>5.85</v>
      </c>
      <c r="I187">
        <v>5.8719999999999999</v>
      </c>
      <c r="J187">
        <v>5.87</v>
      </c>
      <c r="K187">
        <v>5.5819999999999999</v>
      </c>
      <c r="L187">
        <v>5.4240000000000004</v>
      </c>
      <c r="M187">
        <v>5.5</v>
      </c>
      <c r="N187">
        <v>5.524</v>
      </c>
      <c r="O187">
        <v>5.5119999999999996</v>
      </c>
      <c r="P187">
        <v>5.0659999999999998</v>
      </c>
      <c r="Q187">
        <v>4.99</v>
      </c>
      <c r="T187">
        <v>5.0739999999999998</v>
      </c>
      <c r="V187">
        <v>4.75</v>
      </c>
    </row>
    <row r="188" spans="1:24">
      <c r="A188" s="95">
        <v>44544</v>
      </c>
      <c r="B188" s="63">
        <v>165683</v>
      </c>
      <c r="G188">
        <v>5.8860000000000001</v>
      </c>
      <c r="H188">
        <v>5.9020000000000001</v>
      </c>
      <c r="I188">
        <v>5.9219999999999997</v>
      </c>
      <c r="J188">
        <v>5.9160000000000004</v>
      </c>
      <c r="K188">
        <v>5.6120000000000001</v>
      </c>
      <c r="L188">
        <v>5.4560000000000004</v>
      </c>
      <c r="M188">
        <v>5.532</v>
      </c>
      <c r="N188">
        <v>5.5540000000000003</v>
      </c>
      <c r="O188">
        <v>5.54</v>
      </c>
      <c r="P188">
        <v>5.0940000000000003</v>
      </c>
      <c r="Q188">
        <v>5.0140000000000002</v>
      </c>
      <c r="T188">
        <v>5.0999999999999996</v>
      </c>
      <c r="V188">
        <v>4.774</v>
      </c>
    </row>
    <row r="189" spans="1:24">
      <c r="A189" s="95">
        <v>44545</v>
      </c>
      <c r="B189" s="63">
        <v>218461</v>
      </c>
      <c r="H189">
        <v>5.8559999999999999</v>
      </c>
      <c r="I189">
        <v>5.8719999999999999</v>
      </c>
      <c r="J189">
        <v>5.8639999999999999</v>
      </c>
      <c r="K189">
        <v>5.5839999999999996</v>
      </c>
      <c r="L189">
        <v>5.4359999999999999</v>
      </c>
      <c r="M189">
        <v>5.5119999999999996</v>
      </c>
      <c r="N189">
        <v>5.54</v>
      </c>
      <c r="O189">
        <v>5.5259999999999998</v>
      </c>
      <c r="P189">
        <v>5.0819999999999999</v>
      </c>
      <c r="Q189">
        <v>5.0019999999999998</v>
      </c>
      <c r="R189">
        <v>5.0019999999999998</v>
      </c>
      <c r="S189">
        <v>5.0019999999999998</v>
      </c>
      <c r="T189">
        <v>5.0860000000000003</v>
      </c>
      <c r="U189">
        <v>5.0860000000000003</v>
      </c>
      <c r="V189">
        <v>4.7619999999999996</v>
      </c>
      <c r="W189">
        <v>4.7619999999999996</v>
      </c>
      <c r="X189">
        <v>4.7619999999999996</v>
      </c>
    </row>
    <row r="190" spans="1:24">
      <c r="A190" s="95">
        <v>44546</v>
      </c>
      <c r="B190" s="63">
        <v>146232</v>
      </c>
      <c r="H190">
        <v>5.9119999999999999</v>
      </c>
      <c r="I190">
        <v>5.9260000000000002</v>
      </c>
      <c r="J190">
        <v>5.9160000000000004</v>
      </c>
      <c r="K190">
        <v>5.63</v>
      </c>
      <c r="L190">
        <v>5.4720000000000004</v>
      </c>
      <c r="M190">
        <v>5.5439999999999996</v>
      </c>
      <c r="N190">
        <v>5.57</v>
      </c>
      <c r="O190">
        <v>5.556</v>
      </c>
      <c r="P190">
        <v>5.1040000000000001</v>
      </c>
      <c r="Q190">
        <v>5.0140000000000002</v>
      </c>
      <c r="R190">
        <v>5.0640000000000001</v>
      </c>
      <c r="S190">
        <v>5.0640000000000001</v>
      </c>
      <c r="T190">
        <v>5.0960000000000001</v>
      </c>
      <c r="U190">
        <v>5.0960000000000001</v>
      </c>
      <c r="V190">
        <v>4.78</v>
      </c>
      <c r="W190">
        <v>4.78</v>
      </c>
      <c r="X190">
        <v>4.78</v>
      </c>
    </row>
    <row r="191" spans="1:24">
      <c r="A191" s="95">
        <v>44547</v>
      </c>
      <c r="B191" s="63">
        <v>183689</v>
      </c>
      <c r="H191">
        <v>5.9320000000000004</v>
      </c>
      <c r="I191">
        <v>5.9420000000000002</v>
      </c>
      <c r="J191">
        <v>5.9260000000000002</v>
      </c>
      <c r="K191">
        <v>5.6219999999999999</v>
      </c>
      <c r="L191">
        <v>5.4640000000000004</v>
      </c>
      <c r="M191">
        <v>5.5359999999999996</v>
      </c>
      <c r="N191">
        <v>5.5659999999999998</v>
      </c>
      <c r="O191">
        <v>5.5540000000000003</v>
      </c>
      <c r="P191">
        <v>5.0960000000000001</v>
      </c>
      <c r="Q191">
        <v>5.0060000000000002</v>
      </c>
      <c r="R191">
        <v>5.056</v>
      </c>
      <c r="S191">
        <v>5.056</v>
      </c>
      <c r="T191">
        <v>5.0919999999999996</v>
      </c>
      <c r="U191">
        <v>5.0919999999999996</v>
      </c>
      <c r="V191">
        <v>4.774</v>
      </c>
      <c r="W191">
        <v>4.774</v>
      </c>
      <c r="X191">
        <v>4.774</v>
      </c>
    </row>
    <row r="192" spans="1:24">
      <c r="A192" s="95">
        <v>44550</v>
      </c>
      <c r="B192" s="63">
        <v>156651</v>
      </c>
      <c r="H192">
        <v>5.91</v>
      </c>
      <c r="I192">
        <v>5.92</v>
      </c>
      <c r="J192">
        <v>5.8959999999999999</v>
      </c>
      <c r="K192">
        <v>5.6040000000000001</v>
      </c>
      <c r="L192">
        <v>5.4459999999999997</v>
      </c>
      <c r="M192">
        <v>5.52</v>
      </c>
      <c r="N192">
        <v>5.55</v>
      </c>
      <c r="O192">
        <v>5.54</v>
      </c>
      <c r="P192">
        <v>5.0819999999999999</v>
      </c>
      <c r="Q192">
        <v>4.9960000000000004</v>
      </c>
      <c r="R192">
        <v>5.0460000000000003</v>
      </c>
      <c r="S192">
        <v>5.0460000000000003</v>
      </c>
      <c r="T192">
        <v>5.0819999999999999</v>
      </c>
      <c r="U192">
        <v>5.0819999999999999</v>
      </c>
      <c r="V192">
        <v>4.75</v>
      </c>
      <c r="W192">
        <v>4.75</v>
      </c>
      <c r="X192">
        <v>4.75</v>
      </c>
    </row>
    <row r="193" spans="1:24">
      <c r="A193" s="95">
        <v>44551</v>
      </c>
      <c r="B193" s="63">
        <v>169912</v>
      </c>
      <c r="H193">
        <v>5.9820000000000002</v>
      </c>
      <c r="I193">
        <v>5.992</v>
      </c>
      <c r="J193">
        <v>5.976</v>
      </c>
      <c r="K193">
        <v>5.6719999999999997</v>
      </c>
      <c r="L193">
        <v>5.5</v>
      </c>
      <c r="M193">
        <v>5.57</v>
      </c>
      <c r="N193">
        <v>5.5940000000000003</v>
      </c>
      <c r="O193">
        <v>5.5839999999999996</v>
      </c>
      <c r="P193">
        <v>5.1040000000000001</v>
      </c>
      <c r="Q193">
        <v>5.016</v>
      </c>
      <c r="R193">
        <v>5.0659999999999998</v>
      </c>
      <c r="S193">
        <v>5.0659999999999998</v>
      </c>
      <c r="T193">
        <v>5.0999999999999996</v>
      </c>
      <c r="U193">
        <v>5.0999999999999996</v>
      </c>
      <c r="V193">
        <v>4.7439999999999998</v>
      </c>
      <c r="W193">
        <v>4.7439999999999998</v>
      </c>
      <c r="X193">
        <v>4.75</v>
      </c>
    </row>
    <row r="194" spans="1:24">
      <c r="A194" s="95">
        <v>44552</v>
      </c>
      <c r="B194" s="63">
        <v>239115</v>
      </c>
      <c r="H194">
        <v>6.024</v>
      </c>
      <c r="I194">
        <v>6.04</v>
      </c>
      <c r="J194">
        <v>6.024</v>
      </c>
      <c r="K194">
        <v>5.7060000000000004</v>
      </c>
      <c r="L194">
        <v>5.5140000000000002</v>
      </c>
      <c r="M194">
        <v>5.5860000000000003</v>
      </c>
      <c r="N194">
        <v>5.6120000000000001</v>
      </c>
      <c r="O194">
        <v>5.6020000000000003</v>
      </c>
      <c r="P194">
        <v>5.1219999999999999</v>
      </c>
      <c r="Q194">
        <v>5.0259999999999998</v>
      </c>
      <c r="R194">
        <v>5.0759999999999996</v>
      </c>
      <c r="S194">
        <v>5.0759999999999996</v>
      </c>
      <c r="T194">
        <v>5.1120000000000001</v>
      </c>
      <c r="U194">
        <v>5.1120000000000001</v>
      </c>
      <c r="V194">
        <v>4.7439999999999998</v>
      </c>
      <c r="W194">
        <v>4.75</v>
      </c>
      <c r="X194">
        <v>4.734</v>
      </c>
    </row>
    <row r="195" spans="1:24">
      <c r="A195" s="95">
        <v>44553</v>
      </c>
      <c r="B195" s="63">
        <v>164584</v>
      </c>
      <c r="H195">
        <v>6.056</v>
      </c>
      <c r="I195">
        <v>6.0720000000000001</v>
      </c>
      <c r="J195">
        <v>6.06</v>
      </c>
      <c r="K195">
        <v>5.7220000000000004</v>
      </c>
      <c r="L195">
        <v>5.5339999999999998</v>
      </c>
      <c r="M195">
        <v>5.6040000000000001</v>
      </c>
      <c r="N195">
        <v>5.6260000000000003</v>
      </c>
      <c r="O195">
        <v>5.62</v>
      </c>
      <c r="P195">
        <v>5.1260000000000003</v>
      </c>
      <c r="Q195">
        <v>5.0359999999999996</v>
      </c>
      <c r="R195">
        <v>5.0860000000000003</v>
      </c>
      <c r="S195">
        <v>5.0860000000000003</v>
      </c>
      <c r="T195">
        <v>5.1219999999999999</v>
      </c>
      <c r="U195">
        <v>5.1219999999999999</v>
      </c>
      <c r="V195">
        <v>4.78</v>
      </c>
      <c r="W195">
        <v>4.8</v>
      </c>
      <c r="X195">
        <v>4.7699999999999996</v>
      </c>
    </row>
    <row r="196" spans="1:24">
      <c r="A196" s="95">
        <v>44554</v>
      </c>
      <c r="H196" s="189">
        <v>6.056</v>
      </c>
      <c r="I196" s="189">
        <v>6.0720000000000001</v>
      </c>
      <c r="J196" s="189">
        <v>6.06</v>
      </c>
      <c r="K196" s="189">
        <v>5.7220000000000004</v>
      </c>
      <c r="L196" s="189">
        <v>5.5339999999999998</v>
      </c>
      <c r="M196" s="189">
        <v>5.6040000000000001</v>
      </c>
      <c r="N196" s="189">
        <v>5.6260000000000003</v>
      </c>
      <c r="O196" s="189">
        <v>5.62</v>
      </c>
      <c r="P196" s="189">
        <v>5.1260000000000003</v>
      </c>
      <c r="Q196" s="189">
        <v>5.0359999999999996</v>
      </c>
      <c r="R196" s="189">
        <v>5.0860000000000003</v>
      </c>
      <c r="S196" s="189">
        <v>5.0860000000000003</v>
      </c>
      <c r="T196" s="189">
        <v>5.1219999999999999</v>
      </c>
      <c r="U196" s="189">
        <v>5.1219999999999999</v>
      </c>
      <c r="V196" s="189">
        <v>4.78</v>
      </c>
      <c r="W196" s="189">
        <v>4.8</v>
      </c>
      <c r="X196" s="189">
        <v>4.7699999999999996</v>
      </c>
    </row>
    <row r="197" spans="1:24">
      <c r="A197" s="95">
        <v>44557</v>
      </c>
      <c r="B197" s="63">
        <v>194211</v>
      </c>
      <c r="H197">
        <v>6.1459999999999999</v>
      </c>
      <c r="I197">
        <v>6.1660000000000004</v>
      </c>
      <c r="J197">
        <v>6.1559999999999997</v>
      </c>
      <c r="K197">
        <v>5.78</v>
      </c>
      <c r="L197">
        <v>5.57</v>
      </c>
      <c r="M197">
        <v>5.64</v>
      </c>
      <c r="N197">
        <v>5.6619999999999999</v>
      </c>
      <c r="O197">
        <v>5.6539999999999999</v>
      </c>
      <c r="P197">
        <v>5.1619999999999999</v>
      </c>
      <c r="Q197">
        <v>5.0720000000000001</v>
      </c>
      <c r="R197">
        <v>5.1219999999999999</v>
      </c>
      <c r="S197">
        <v>5.1219999999999999</v>
      </c>
      <c r="T197">
        <v>5.1539999999999999</v>
      </c>
      <c r="U197">
        <v>5.1440000000000001</v>
      </c>
      <c r="V197">
        <v>4.8120000000000003</v>
      </c>
      <c r="W197">
        <v>4.8319999999999999</v>
      </c>
      <c r="X197">
        <v>4.79</v>
      </c>
    </row>
    <row r="198" spans="1:24">
      <c r="A198" s="95">
        <v>44558</v>
      </c>
      <c r="B198" s="63">
        <v>193925</v>
      </c>
      <c r="H198">
        <v>6.0460000000000003</v>
      </c>
      <c r="I198">
        <v>6.0640000000000001</v>
      </c>
      <c r="J198">
        <v>6.0540000000000003</v>
      </c>
      <c r="K198">
        <v>5.694</v>
      </c>
      <c r="L198">
        <v>5.4859999999999998</v>
      </c>
      <c r="M198">
        <v>5.556</v>
      </c>
      <c r="N198">
        <v>5.5819999999999999</v>
      </c>
      <c r="O198">
        <v>5.5759999999999996</v>
      </c>
      <c r="P198">
        <v>5.1059999999999999</v>
      </c>
      <c r="Q198">
        <v>5.0220000000000002</v>
      </c>
      <c r="R198">
        <v>5.0720000000000001</v>
      </c>
      <c r="S198">
        <v>5.0720000000000001</v>
      </c>
      <c r="T198">
        <v>5.1059999999999999</v>
      </c>
      <c r="U198">
        <v>5.0960000000000001</v>
      </c>
      <c r="V198">
        <v>4.7720000000000002</v>
      </c>
      <c r="W198">
        <v>4.8</v>
      </c>
      <c r="X198">
        <v>4.75</v>
      </c>
    </row>
    <row r="199" spans="1:24">
      <c r="A199" s="95">
        <v>44559</v>
      </c>
      <c r="B199" s="63">
        <v>182856</v>
      </c>
      <c r="H199">
        <v>6.0540000000000003</v>
      </c>
      <c r="I199">
        <v>6.0659999999999998</v>
      </c>
      <c r="J199">
        <v>6.0519999999999996</v>
      </c>
      <c r="K199">
        <v>5.72</v>
      </c>
      <c r="L199">
        <v>5.53</v>
      </c>
      <c r="M199">
        <v>5.5960000000000001</v>
      </c>
      <c r="N199">
        <v>5.6239999999999997</v>
      </c>
      <c r="O199">
        <v>5.6120000000000001</v>
      </c>
      <c r="P199">
        <v>5.1539999999999999</v>
      </c>
      <c r="Q199">
        <v>5.0640000000000001</v>
      </c>
      <c r="R199">
        <v>5.1139999999999999</v>
      </c>
      <c r="S199">
        <v>5.1139999999999999</v>
      </c>
      <c r="T199">
        <v>5.15</v>
      </c>
      <c r="U199">
        <v>5.14</v>
      </c>
      <c r="V199">
        <v>4.8140000000000001</v>
      </c>
      <c r="W199">
        <v>4.8419999999999996</v>
      </c>
      <c r="X199">
        <v>4.7859999999999996</v>
      </c>
    </row>
    <row r="200" spans="1:24">
      <c r="A200" s="95">
        <v>44560</v>
      </c>
      <c r="B200" s="63">
        <v>189659</v>
      </c>
      <c r="H200">
        <v>5.96</v>
      </c>
      <c r="I200">
        <v>5.9660000000000002</v>
      </c>
      <c r="J200">
        <v>5.944</v>
      </c>
      <c r="K200">
        <v>5.63</v>
      </c>
      <c r="L200">
        <v>5.4560000000000004</v>
      </c>
      <c r="M200">
        <v>5.53</v>
      </c>
      <c r="N200">
        <v>5.556</v>
      </c>
      <c r="O200">
        <v>5.55</v>
      </c>
      <c r="P200">
        <v>5.0919999999999996</v>
      </c>
      <c r="Q200">
        <v>5.0060000000000002</v>
      </c>
      <c r="R200">
        <v>5.056</v>
      </c>
      <c r="S200">
        <v>5.056</v>
      </c>
      <c r="T200">
        <v>5.0919999999999996</v>
      </c>
      <c r="U200">
        <v>5.0819999999999999</v>
      </c>
      <c r="V200">
        <v>4.76</v>
      </c>
      <c r="W200">
        <v>4.8</v>
      </c>
      <c r="X200">
        <v>4.7359999999999998</v>
      </c>
    </row>
    <row r="201" spans="1:24">
      <c r="A201" s="95">
        <v>44561</v>
      </c>
      <c r="B201" s="63">
        <v>105671</v>
      </c>
      <c r="H201">
        <v>5.9320000000000004</v>
      </c>
      <c r="I201">
        <v>5.95</v>
      </c>
      <c r="J201">
        <v>5.9340000000000002</v>
      </c>
      <c r="K201">
        <v>5.6260000000000003</v>
      </c>
      <c r="L201">
        <v>5.46</v>
      </c>
      <c r="M201">
        <v>5.5339999999999998</v>
      </c>
      <c r="N201">
        <v>5.5640000000000001</v>
      </c>
      <c r="O201">
        <v>5.5540000000000003</v>
      </c>
      <c r="P201">
        <v>5.1040000000000001</v>
      </c>
      <c r="Q201">
        <v>5.0199999999999996</v>
      </c>
      <c r="R201">
        <v>5.07</v>
      </c>
      <c r="S201">
        <v>5.07</v>
      </c>
      <c r="T201">
        <v>5.1040000000000001</v>
      </c>
      <c r="U201">
        <v>5.08</v>
      </c>
      <c r="V201">
        <v>4.7619999999999996</v>
      </c>
      <c r="W201">
        <v>4.8040000000000003</v>
      </c>
      <c r="X201">
        <v>4.74</v>
      </c>
    </row>
    <row r="202" spans="1:24">
      <c r="A202" s="95">
        <v>44564</v>
      </c>
      <c r="B202" s="63">
        <v>218153</v>
      </c>
      <c r="H202">
        <v>5.8920000000000003</v>
      </c>
      <c r="I202">
        <v>5.91</v>
      </c>
      <c r="J202">
        <v>5.8959999999999999</v>
      </c>
      <c r="K202">
        <v>5.62</v>
      </c>
      <c r="L202">
        <v>5.4740000000000002</v>
      </c>
      <c r="M202">
        <v>5.5460000000000003</v>
      </c>
      <c r="N202">
        <v>5.5759999999999996</v>
      </c>
      <c r="O202">
        <v>5.57</v>
      </c>
      <c r="P202">
        <v>5.13</v>
      </c>
      <c r="Q202">
        <v>5.0439999999999996</v>
      </c>
      <c r="R202">
        <v>5.0940000000000003</v>
      </c>
      <c r="S202">
        <v>5.0940000000000003</v>
      </c>
      <c r="T202">
        <v>5.13</v>
      </c>
      <c r="U202">
        <v>5.0759999999999996</v>
      </c>
      <c r="V202">
        <v>4.7960000000000003</v>
      </c>
      <c r="W202">
        <v>4.84</v>
      </c>
      <c r="X202">
        <v>4.7560000000000002</v>
      </c>
    </row>
    <row r="203" spans="1:24">
      <c r="A203" s="95">
        <v>44565</v>
      </c>
      <c r="B203" s="63">
        <v>330383</v>
      </c>
      <c r="H203" s="63">
        <v>6.0940000000000003</v>
      </c>
      <c r="I203" s="63">
        <v>6.0940000000000003</v>
      </c>
      <c r="J203" s="63">
        <v>6.0640000000000001</v>
      </c>
      <c r="K203" s="63">
        <v>5.72</v>
      </c>
      <c r="L203" s="63">
        <v>5.556</v>
      </c>
      <c r="M203" s="63">
        <v>5.63</v>
      </c>
      <c r="N203" s="63">
        <v>5.6520000000000001</v>
      </c>
      <c r="O203" s="63">
        <v>5.6420000000000003</v>
      </c>
      <c r="P203" s="63">
        <v>5.1740000000000004</v>
      </c>
      <c r="Q203" s="63">
        <v>5.0839999999999996</v>
      </c>
      <c r="R203" s="63">
        <v>5.1340000000000003</v>
      </c>
      <c r="S203" s="63">
        <v>5.1340000000000003</v>
      </c>
      <c r="T203" s="63">
        <v>5.17</v>
      </c>
      <c r="U203" s="63">
        <v>5.0759999999999996</v>
      </c>
      <c r="V203" s="63">
        <v>4.8319999999999999</v>
      </c>
      <c r="W203" s="63">
        <v>4.8739999999999997</v>
      </c>
      <c r="X203" s="63">
        <v>4.7560000000000002</v>
      </c>
    </row>
    <row r="204" spans="1:24">
      <c r="A204" s="95">
        <v>44566</v>
      </c>
      <c r="B204" s="63">
        <v>226799</v>
      </c>
      <c r="H204" s="63">
        <v>6.0220000000000002</v>
      </c>
      <c r="I204" s="63">
        <v>6.0259999999999998</v>
      </c>
      <c r="J204" s="63">
        <v>6.0019999999999998</v>
      </c>
      <c r="K204" s="63">
        <v>5.6740000000000004</v>
      </c>
      <c r="L204" s="63">
        <v>5.5460000000000003</v>
      </c>
      <c r="M204" s="63">
        <v>5.6139999999999999</v>
      </c>
      <c r="N204" s="63">
        <v>5.6420000000000003</v>
      </c>
      <c r="O204" s="63">
        <v>5.6319999999999997</v>
      </c>
      <c r="P204" s="63">
        <v>5.1619999999999999</v>
      </c>
      <c r="Q204" s="63">
        <v>5.0739999999999998</v>
      </c>
      <c r="R204" s="63">
        <v>5.1239999999999997</v>
      </c>
      <c r="S204" s="63">
        <v>5.1239999999999997</v>
      </c>
      <c r="T204" s="63">
        <v>5.16</v>
      </c>
      <c r="U204" s="63">
        <v>5.0659999999999998</v>
      </c>
      <c r="V204" s="63">
        <v>4.8099999999999996</v>
      </c>
      <c r="W204" s="63">
        <v>4.8520000000000003</v>
      </c>
      <c r="X204" s="63">
        <v>4.734</v>
      </c>
    </row>
    <row r="205" spans="1:24">
      <c r="A205" s="95">
        <v>44567</v>
      </c>
      <c r="B205" s="63">
        <v>228684</v>
      </c>
      <c r="H205">
        <v>6.0359999999999996</v>
      </c>
      <c r="I205">
        <v>6.0439999999999996</v>
      </c>
      <c r="J205">
        <v>6.0220000000000002</v>
      </c>
      <c r="K205">
        <v>5.6719999999999997</v>
      </c>
      <c r="L205">
        <v>5.5419999999999998</v>
      </c>
      <c r="M205">
        <v>5.6159999999999997</v>
      </c>
      <c r="N205">
        <v>5.6420000000000003</v>
      </c>
      <c r="O205">
        <v>5.6360000000000001</v>
      </c>
      <c r="P205">
        <v>5.2359999999999998</v>
      </c>
      <c r="Q205">
        <v>5.14</v>
      </c>
      <c r="R205">
        <v>5.2119999999999997</v>
      </c>
      <c r="S205">
        <v>5.2119999999999997</v>
      </c>
      <c r="T205">
        <v>5.2220000000000004</v>
      </c>
      <c r="U205">
        <v>5.0759999999999996</v>
      </c>
      <c r="V205">
        <v>4.82</v>
      </c>
      <c r="W205">
        <v>4.8620000000000001</v>
      </c>
      <c r="X205">
        <v>4.7439999999999998</v>
      </c>
    </row>
    <row r="206" spans="1:24">
      <c r="A206" s="95">
        <v>44568</v>
      </c>
      <c r="B206" s="63">
        <v>233261</v>
      </c>
      <c r="H206">
        <v>6.0659999999999998</v>
      </c>
      <c r="I206">
        <v>6.0759999999999996</v>
      </c>
      <c r="J206">
        <v>6.0439999999999996</v>
      </c>
      <c r="K206">
        <v>5.7140000000000004</v>
      </c>
      <c r="L206">
        <v>5.5759999999999996</v>
      </c>
      <c r="M206">
        <v>5.6440000000000001</v>
      </c>
      <c r="N206">
        <v>5.6760000000000002</v>
      </c>
      <c r="O206">
        <v>5.6719999999999997</v>
      </c>
      <c r="P206">
        <v>5.2939999999999996</v>
      </c>
      <c r="Q206">
        <v>5.22</v>
      </c>
      <c r="R206">
        <v>5.2939999999999996</v>
      </c>
      <c r="S206">
        <v>5.2939999999999996</v>
      </c>
      <c r="T206">
        <v>5.2960000000000003</v>
      </c>
      <c r="U206">
        <v>5.08</v>
      </c>
      <c r="V206">
        <v>4.8920000000000003</v>
      </c>
      <c r="W206">
        <v>4.9340000000000002</v>
      </c>
      <c r="X206">
        <v>4.76</v>
      </c>
    </row>
    <row r="207" spans="1:24">
      <c r="A207" s="95">
        <v>44571</v>
      </c>
      <c r="B207" s="63">
        <v>229962</v>
      </c>
      <c r="H207">
        <v>5.9960000000000004</v>
      </c>
      <c r="I207">
        <v>6.0119999999999996</v>
      </c>
      <c r="J207">
        <v>5.99</v>
      </c>
      <c r="K207">
        <v>5.6920000000000002</v>
      </c>
      <c r="L207">
        <v>5.57</v>
      </c>
      <c r="M207">
        <v>5.6459999999999999</v>
      </c>
      <c r="N207">
        <v>5.68</v>
      </c>
      <c r="O207">
        <v>5.6719999999999997</v>
      </c>
      <c r="P207">
        <v>5.33</v>
      </c>
      <c r="Q207">
        <v>5.274</v>
      </c>
      <c r="R207">
        <v>5.35</v>
      </c>
      <c r="S207">
        <v>5.35</v>
      </c>
      <c r="T207">
        <v>5.3520000000000003</v>
      </c>
      <c r="U207">
        <v>5.08</v>
      </c>
      <c r="V207">
        <v>4.9320000000000004</v>
      </c>
      <c r="W207">
        <v>4.9740000000000002</v>
      </c>
      <c r="X207">
        <v>4.75</v>
      </c>
    </row>
    <row r="208" spans="1:24">
      <c r="A208" s="95">
        <v>44572</v>
      </c>
      <c r="B208" s="63">
        <v>215642</v>
      </c>
      <c r="H208">
        <v>6.01</v>
      </c>
      <c r="I208">
        <v>6.024</v>
      </c>
      <c r="J208">
        <v>6</v>
      </c>
      <c r="K208">
        <v>5.7060000000000004</v>
      </c>
      <c r="L208">
        <v>5.5739999999999998</v>
      </c>
      <c r="M208">
        <v>5.6520000000000001</v>
      </c>
      <c r="N208">
        <v>5.6820000000000004</v>
      </c>
      <c r="O208">
        <v>5.6760000000000002</v>
      </c>
      <c r="P208">
        <v>5.3259999999999996</v>
      </c>
      <c r="Q208">
        <v>5.274</v>
      </c>
      <c r="R208">
        <v>5.3419999999999996</v>
      </c>
      <c r="S208">
        <v>5.3419999999999996</v>
      </c>
      <c r="T208">
        <v>5.3559999999999999</v>
      </c>
      <c r="U208">
        <v>5.08</v>
      </c>
      <c r="V208">
        <v>4.9359999999999999</v>
      </c>
      <c r="W208">
        <v>4.9800000000000004</v>
      </c>
      <c r="X208">
        <v>4.75</v>
      </c>
    </row>
    <row r="209" spans="1:24">
      <c r="A209" s="95">
        <v>44573</v>
      </c>
      <c r="B209" s="63">
        <v>316963</v>
      </c>
      <c r="H209">
        <v>5.99</v>
      </c>
      <c r="I209">
        <v>6.0060000000000002</v>
      </c>
      <c r="J209">
        <v>5.98</v>
      </c>
      <c r="K209">
        <v>5.71</v>
      </c>
      <c r="L209">
        <v>5.5819999999999999</v>
      </c>
      <c r="M209">
        <v>5.66</v>
      </c>
      <c r="N209">
        <v>5.6859999999999999</v>
      </c>
      <c r="O209">
        <v>5.6859999999999999</v>
      </c>
      <c r="P209">
        <v>5.38</v>
      </c>
      <c r="Q209">
        <v>5.3419999999999996</v>
      </c>
      <c r="R209">
        <v>5.41</v>
      </c>
      <c r="S209">
        <v>5.41</v>
      </c>
      <c r="T209">
        <v>5.4240000000000004</v>
      </c>
      <c r="U209">
        <v>5.08</v>
      </c>
      <c r="V209">
        <v>4.96</v>
      </c>
      <c r="W209">
        <v>5.0019999999999998</v>
      </c>
      <c r="X209">
        <v>4.75</v>
      </c>
    </row>
    <row r="210" spans="1:24">
      <c r="A210" s="95">
        <v>44574</v>
      </c>
      <c r="B210" s="63">
        <v>332079</v>
      </c>
      <c r="H210">
        <v>5.8739999999999997</v>
      </c>
      <c r="I210">
        <v>5.8940000000000001</v>
      </c>
      <c r="J210">
        <v>5.8760000000000003</v>
      </c>
      <c r="K210">
        <v>5.6719999999999997</v>
      </c>
      <c r="L210">
        <v>5.5759999999999996</v>
      </c>
      <c r="M210">
        <v>5.6559999999999997</v>
      </c>
      <c r="N210">
        <v>5.69</v>
      </c>
      <c r="O210">
        <v>5.69</v>
      </c>
      <c r="P210">
        <v>5.4020000000000001</v>
      </c>
      <c r="Q210">
        <v>5.3639999999999999</v>
      </c>
      <c r="R210">
        <v>5.4260000000000002</v>
      </c>
      <c r="S210">
        <v>5.4260000000000002</v>
      </c>
      <c r="T210">
        <v>5.444</v>
      </c>
      <c r="U210">
        <v>5.08</v>
      </c>
      <c r="V210">
        <v>4.9800000000000004</v>
      </c>
      <c r="W210">
        <v>5.0220000000000002</v>
      </c>
      <c r="X210">
        <v>4.7699999999999996</v>
      </c>
    </row>
    <row r="211" spans="1:24">
      <c r="A211" s="95">
        <v>44575</v>
      </c>
      <c r="B211" s="63">
        <v>236804</v>
      </c>
      <c r="H211">
        <v>5.9619999999999997</v>
      </c>
      <c r="I211">
        <v>5.9720000000000004</v>
      </c>
      <c r="J211">
        <v>5.9340000000000002</v>
      </c>
      <c r="K211">
        <v>5.69</v>
      </c>
      <c r="L211">
        <v>5.5819999999999999</v>
      </c>
      <c r="M211">
        <v>5.66</v>
      </c>
      <c r="N211">
        <v>5.6920000000000002</v>
      </c>
      <c r="O211">
        <v>5.69</v>
      </c>
      <c r="P211">
        <v>5.3559999999999999</v>
      </c>
      <c r="Q211">
        <v>5.2960000000000003</v>
      </c>
      <c r="R211">
        <v>5.3639999999999999</v>
      </c>
      <c r="S211">
        <v>5.3639999999999999</v>
      </c>
      <c r="T211">
        <v>5.38</v>
      </c>
      <c r="U211">
        <v>5.0140000000000002</v>
      </c>
      <c r="V211">
        <v>4.9219999999999997</v>
      </c>
      <c r="W211">
        <v>4.9640000000000004</v>
      </c>
      <c r="X211">
        <v>4.7859999999999996</v>
      </c>
    </row>
    <row r="212" spans="1:24">
      <c r="A212" s="95">
        <v>44578</v>
      </c>
      <c r="H212" s="189">
        <v>5.9619999999999997</v>
      </c>
      <c r="I212" s="189">
        <v>5.9720000000000004</v>
      </c>
      <c r="J212" s="189">
        <v>5.9340000000000002</v>
      </c>
      <c r="K212" s="189">
        <v>5.69</v>
      </c>
      <c r="L212" s="189">
        <v>5.5819999999999999</v>
      </c>
      <c r="M212" s="189">
        <v>5.66</v>
      </c>
      <c r="N212" s="189">
        <v>5.6920000000000002</v>
      </c>
      <c r="O212" s="189">
        <v>5.69</v>
      </c>
      <c r="P212" s="189">
        <v>5.3559999999999999</v>
      </c>
      <c r="Q212" s="189">
        <v>5.2960000000000003</v>
      </c>
      <c r="R212" s="189">
        <v>5.3639999999999999</v>
      </c>
      <c r="S212" s="189">
        <v>5.3639999999999999</v>
      </c>
      <c r="T212" s="189">
        <v>5.38</v>
      </c>
      <c r="U212" s="189">
        <v>5.0140000000000002</v>
      </c>
      <c r="V212" s="189">
        <v>4.9219999999999997</v>
      </c>
      <c r="W212" s="189">
        <v>4.9640000000000004</v>
      </c>
      <c r="X212" s="189">
        <v>4.7859999999999996</v>
      </c>
    </row>
    <row r="213" spans="1:24">
      <c r="A213" s="95">
        <v>44579</v>
      </c>
      <c r="B213" s="63">
        <v>229445</v>
      </c>
      <c r="H213">
        <v>5.9939999999999998</v>
      </c>
      <c r="I213">
        <v>6</v>
      </c>
      <c r="J213">
        <v>5.9640000000000004</v>
      </c>
      <c r="K213">
        <v>5.7039999999999997</v>
      </c>
      <c r="L213">
        <v>5.5759999999999996</v>
      </c>
      <c r="M213">
        <v>5.6539999999999999</v>
      </c>
      <c r="N213">
        <v>5.6840000000000002</v>
      </c>
      <c r="O213">
        <v>5.6820000000000004</v>
      </c>
      <c r="P213">
        <v>5.3419999999999996</v>
      </c>
      <c r="Q213">
        <v>5.282</v>
      </c>
      <c r="R213">
        <v>5.3460000000000001</v>
      </c>
      <c r="S213">
        <v>5.3460000000000001</v>
      </c>
      <c r="T213">
        <v>5.3620000000000001</v>
      </c>
      <c r="U213">
        <v>4.9960000000000004</v>
      </c>
      <c r="V213">
        <v>4.9139999999999997</v>
      </c>
      <c r="W213">
        <v>4.9560000000000004</v>
      </c>
      <c r="X213">
        <v>4.78</v>
      </c>
    </row>
    <row r="214" spans="1:24">
      <c r="A214" s="95">
        <v>44580</v>
      </c>
      <c r="B214" s="63">
        <v>306915</v>
      </c>
      <c r="H214">
        <v>6.1040000000000001</v>
      </c>
      <c r="I214">
        <v>6.11</v>
      </c>
      <c r="J214">
        <v>6.0720000000000001</v>
      </c>
      <c r="K214">
        <v>5.78</v>
      </c>
      <c r="L214">
        <v>5.6459999999999999</v>
      </c>
      <c r="M214">
        <v>5.7240000000000002</v>
      </c>
      <c r="N214">
        <v>5.7539999999999996</v>
      </c>
      <c r="O214">
        <v>5.75</v>
      </c>
      <c r="P214">
        <v>5.4340000000000002</v>
      </c>
      <c r="Q214">
        <v>5.3840000000000003</v>
      </c>
      <c r="R214">
        <v>5.452</v>
      </c>
      <c r="S214">
        <v>5.452</v>
      </c>
      <c r="T214">
        <v>5.4640000000000004</v>
      </c>
      <c r="U214">
        <v>5.0739999999999998</v>
      </c>
      <c r="V214">
        <v>4.992</v>
      </c>
      <c r="W214">
        <v>5.0339999999999998</v>
      </c>
      <c r="X214">
        <v>4.8559999999999999</v>
      </c>
    </row>
    <row r="215" spans="1:24">
      <c r="A215" s="95">
        <v>44581</v>
      </c>
      <c r="B215" s="63">
        <v>211828</v>
      </c>
      <c r="H215">
        <v>6.11</v>
      </c>
      <c r="I215">
        <v>6.1059999999999999</v>
      </c>
      <c r="J215">
        <v>6.0640000000000001</v>
      </c>
      <c r="K215">
        <v>5.7619999999999996</v>
      </c>
      <c r="L215">
        <v>5.6219999999999999</v>
      </c>
      <c r="M215">
        <v>5.7</v>
      </c>
      <c r="N215">
        <v>5.73</v>
      </c>
      <c r="O215">
        <v>5.7240000000000002</v>
      </c>
      <c r="P215">
        <v>5.4059999999999997</v>
      </c>
      <c r="Q215">
        <v>5.35</v>
      </c>
      <c r="R215">
        <v>5.4160000000000004</v>
      </c>
      <c r="S215">
        <v>5.4160000000000004</v>
      </c>
      <c r="T215">
        <v>5.43</v>
      </c>
      <c r="U215">
        <v>5.04</v>
      </c>
      <c r="V215">
        <v>4.944</v>
      </c>
      <c r="W215">
        <v>4.9859999999999998</v>
      </c>
      <c r="X215">
        <v>4.7859999999999996</v>
      </c>
    </row>
    <row r="216" spans="1:24">
      <c r="A216" s="95">
        <v>44582</v>
      </c>
      <c r="H216">
        <v>6.1619999999999999</v>
      </c>
      <c r="I216">
        <v>6.14</v>
      </c>
      <c r="J216">
        <v>6.0839999999999996</v>
      </c>
      <c r="K216">
        <v>5.7839999999999998</v>
      </c>
      <c r="L216">
        <v>5.6520000000000001</v>
      </c>
      <c r="M216">
        <v>5.73</v>
      </c>
      <c r="N216">
        <v>5.7560000000000002</v>
      </c>
      <c r="O216">
        <v>5.7519999999999998</v>
      </c>
      <c r="P216">
        <v>5.42</v>
      </c>
      <c r="Q216">
        <v>5.3540000000000001</v>
      </c>
      <c r="R216">
        <v>5.4219999999999997</v>
      </c>
      <c r="S216">
        <v>5.4219999999999997</v>
      </c>
      <c r="T216">
        <v>5.4340000000000002</v>
      </c>
      <c r="U216">
        <v>5.0439999999999996</v>
      </c>
      <c r="V216">
        <v>4.95</v>
      </c>
      <c r="W216">
        <v>4.992</v>
      </c>
      <c r="X216">
        <v>4.7919999999999998</v>
      </c>
    </row>
    <row r="217" spans="1:24">
      <c r="A217" s="95">
        <v>44585</v>
      </c>
      <c r="B217" s="63">
        <v>322991</v>
      </c>
      <c r="H217">
        <v>6.21</v>
      </c>
      <c r="I217">
        <v>6.1740000000000004</v>
      </c>
      <c r="J217">
        <v>6.1059999999999999</v>
      </c>
      <c r="K217">
        <v>5.8019999999999996</v>
      </c>
      <c r="L217">
        <v>5.6740000000000004</v>
      </c>
      <c r="M217">
        <v>5.75</v>
      </c>
      <c r="N217">
        <v>5.782</v>
      </c>
      <c r="O217">
        <v>5.774</v>
      </c>
      <c r="P217">
        <v>5.4420000000000002</v>
      </c>
      <c r="Q217">
        <v>5.3760000000000003</v>
      </c>
      <c r="R217">
        <v>5.4459999999999997</v>
      </c>
      <c r="S217">
        <v>5.4459999999999997</v>
      </c>
      <c r="T217">
        <v>5.4560000000000004</v>
      </c>
      <c r="U217">
        <v>5.0659999999999998</v>
      </c>
      <c r="V217">
        <v>4.9320000000000004</v>
      </c>
      <c r="W217">
        <v>4.9740000000000002</v>
      </c>
      <c r="X217">
        <v>4.774</v>
      </c>
    </row>
    <row r="218" spans="1:24">
      <c r="A218" s="95">
        <v>44586</v>
      </c>
      <c r="B218" s="63">
        <v>524074</v>
      </c>
      <c r="H218">
        <v>6.2</v>
      </c>
      <c r="I218">
        <v>6.1840000000000002</v>
      </c>
      <c r="J218">
        <v>6.1420000000000003</v>
      </c>
      <c r="K218">
        <v>5.8220000000000001</v>
      </c>
      <c r="L218">
        <v>5.6959999999999997</v>
      </c>
      <c r="M218">
        <v>5.7720000000000002</v>
      </c>
      <c r="N218">
        <v>5.8040000000000003</v>
      </c>
      <c r="O218">
        <v>5.8040000000000003</v>
      </c>
      <c r="P218">
        <v>5.5119999999999996</v>
      </c>
      <c r="Q218">
        <v>5.46</v>
      </c>
      <c r="R218">
        <v>5.53</v>
      </c>
      <c r="S218">
        <v>5.53</v>
      </c>
      <c r="T218">
        <v>5.54</v>
      </c>
      <c r="U218">
        <v>5.0759999999999996</v>
      </c>
      <c r="V218">
        <v>4.9340000000000002</v>
      </c>
      <c r="W218">
        <v>4.976</v>
      </c>
      <c r="X218">
        <v>4.7720000000000002</v>
      </c>
    </row>
    <row r="219" spans="1:24">
      <c r="A219" s="95">
        <v>44587</v>
      </c>
      <c r="B219" s="63">
        <v>307894</v>
      </c>
      <c r="H219">
        <v>6.27</v>
      </c>
      <c r="I219">
        <v>6.25</v>
      </c>
      <c r="J219">
        <v>6.1920000000000002</v>
      </c>
      <c r="K219">
        <v>5.8520000000000003</v>
      </c>
      <c r="L219">
        <v>5.726</v>
      </c>
      <c r="M219">
        <v>5.8019999999999996</v>
      </c>
      <c r="N219">
        <v>5.8319999999999999</v>
      </c>
      <c r="O219">
        <v>5.83</v>
      </c>
      <c r="P219">
        <v>5.5039999999999996</v>
      </c>
      <c r="Q219">
        <v>5.444</v>
      </c>
      <c r="R219">
        <v>5.52</v>
      </c>
      <c r="S219">
        <v>5.52</v>
      </c>
      <c r="T219">
        <v>5.53</v>
      </c>
      <c r="U219">
        <v>5.0659999999999998</v>
      </c>
      <c r="V219">
        <v>4.93</v>
      </c>
      <c r="W219">
        <v>4.9720000000000004</v>
      </c>
      <c r="X219">
        <v>4.742</v>
      </c>
    </row>
    <row r="220" spans="1:24">
      <c r="A220" s="95">
        <v>44588</v>
      </c>
      <c r="B220" s="63">
        <v>267612</v>
      </c>
      <c r="H220">
        <v>6.2519999999999998</v>
      </c>
      <c r="I220">
        <v>6.23</v>
      </c>
      <c r="J220">
        <v>6.16</v>
      </c>
      <c r="K220">
        <v>5.7919999999999998</v>
      </c>
      <c r="L220">
        <v>5.6660000000000004</v>
      </c>
      <c r="M220">
        <v>5.742</v>
      </c>
      <c r="N220">
        <v>5.7720000000000002</v>
      </c>
      <c r="O220">
        <v>5.77</v>
      </c>
      <c r="P220">
        <v>5.4640000000000004</v>
      </c>
      <c r="Q220">
        <v>5.4119999999999999</v>
      </c>
      <c r="R220">
        <v>5.4820000000000002</v>
      </c>
      <c r="S220">
        <v>5.4820000000000002</v>
      </c>
      <c r="T220">
        <v>5.4960000000000004</v>
      </c>
      <c r="U220">
        <v>5.0339999999999998</v>
      </c>
      <c r="V220">
        <v>4.9340000000000002</v>
      </c>
      <c r="W220">
        <v>4.976</v>
      </c>
      <c r="X220">
        <v>4.742</v>
      </c>
    </row>
    <row r="221" spans="1:24">
      <c r="A221" s="95">
        <v>44589</v>
      </c>
      <c r="B221" s="63">
        <v>343197</v>
      </c>
      <c r="H221">
        <v>6.36</v>
      </c>
      <c r="I221">
        <v>6.3319999999999999</v>
      </c>
      <c r="J221">
        <v>6.2619999999999996</v>
      </c>
      <c r="K221">
        <v>5.8419999999999996</v>
      </c>
      <c r="L221">
        <v>5.694</v>
      </c>
      <c r="M221">
        <v>5.77</v>
      </c>
      <c r="N221">
        <v>5.8</v>
      </c>
      <c r="O221">
        <v>5.7960000000000003</v>
      </c>
      <c r="P221">
        <v>5.48</v>
      </c>
      <c r="Q221">
        <v>5.4340000000000002</v>
      </c>
      <c r="R221">
        <v>5.5019999999999998</v>
      </c>
      <c r="S221">
        <v>5.5019999999999998</v>
      </c>
      <c r="T221">
        <v>5.516</v>
      </c>
      <c r="U221">
        <v>5.0540000000000003</v>
      </c>
      <c r="V221">
        <v>4.952</v>
      </c>
      <c r="W221">
        <v>4.9939999999999998</v>
      </c>
      <c r="X221">
        <v>4.7720000000000002</v>
      </c>
    </row>
    <row r="222" spans="1:24">
      <c r="A222" s="95">
        <v>44592</v>
      </c>
      <c r="B222" s="63">
        <v>447850</v>
      </c>
      <c r="H222">
        <v>6.26</v>
      </c>
      <c r="I222">
        <v>6.2439999999999998</v>
      </c>
      <c r="J222">
        <v>6.1920000000000002</v>
      </c>
      <c r="K222">
        <v>5.8540000000000001</v>
      </c>
      <c r="L222">
        <v>5.734</v>
      </c>
      <c r="M222">
        <v>5.81</v>
      </c>
      <c r="N222">
        <v>5.8360000000000003</v>
      </c>
      <c r="O222">
        <v>5.8319999999999999</v>
      </c>
      <c r="P222">
        <v>5.46</v>
      </c>
      <c r="Q222">
        <v>5.4039999999999999</v>
      </c>
      <c r="R222">
        <v>5.4720000000000004</v>
      </c>
      <c r="S222">
        <v>5.4720000000000004</v>
      </c>
      <c r="T222">
        <v>5.4859999999999998</v>
      </c>
      <c r="U222">
        <v>5.024</v>
      </c>
      <c r="V222">
        <v>4.952</v>
      </c>
      <c r="W222">
        <v>4.9939999999999998</v>
      </c>
      <c r="X222">
        <v>4.7720000000000002</v>
      </c>
    </row>
    <row r="223" spans="1:24">
      <c r="A223" s="95">
        <v>44593</v>
      </c>
      <c r="B223" s="63">
        <v>343747</v>
      </c>
      <c r="H223">
        <v>6.3460000000000001</v>
      </c>
      <c r="I223">
        <v>6.3360000000000003</v>
      </c>
      <c r="J223">
        <v>6.28</v>
      </c>
      <c r="K223">
        <v>5.9059999999999997</v>
      </c>
      <c r="L223">
        <v>5.7759999999999998</v>
      </c>
      <c r="M223">
        <v>5.85</v>
      </c>
      <c r="N223">
        <v>5.8760000000000003</v>
      </c>
      <c r="O223">
        <v>5.87</v>
      </c>
      <c r="P223">
        <v>5.53</v>
      </c>
      <c r="Q223">
        <v>5.4820000000000002</v>
      </c>
      <c r="R223">
        <v>5.55</v>
      </c>
      <c r="S223">
        <v>5.55</v>
      </c>
      <c r="T223">
        <v>5.5640000000000001</v>
      </c>
      <c r="U223">
        <v>5.08</v>
      </c>
      <c r="V223">
        <v>4.9740000000000002</v>
      </c>
      <c r="W223">
        <v>5.016</v>
      </c>
      <c r="X223">
        <v>4.7960000000000003</v>
      </c>
    </row>
    <row r="224" spans="1:24">
      <c r="A224" s="95">
        <v>44594</v>
      </c>
      <c r="B224" s="63">
        <v>500407</v>
      </c>
      <c r="H224">
        <v>6.2240000000000002</v>
      </c>
      <c r="I224">
        <v>6.2220000000000004</v>
      </c>
      <c r="J224">
        <v>6.1719999999999997</v>
      </c>
      <c r="K224">
        <v>5.8360000000000003</v>
      </c>
      <c r="L224">
        <v>5.73</v>
      </c>
      <c r="M224">
        <v>5.8019999999999996</v>
      </c>
      <c r="N224">
        <v>5.8259999999999996</v>
      </c>
      <c r="O224">
        <v>5.8220000000000001</v>
      </c>
      <c r="P224">
        <v>5.5019999999999998</v>
      </c>
      <c r="Q224">
        <v>5.4560000000000004</v>
      </c>
      <c r="R224">
        <v>5.532</v>
      </c>
      <c r="S224">
        <v>5.532</v>
      </c>
      <c r="T224">
        <v>5.54</v>
      </c>
      <c r="U224">
        <v>5.0540000000000003</v>
      </c>
      <c r="V224">
        <v>4.9800000000000004</v>
      </c>
      <c r="W224">
        <v>5.0220000000000002</v>
      </c>
      <c r="X224">
        <v>4.8099999999999996</v>
      </c>
    </row>
    <row r="225" spans="1:24">
      <c r="A225" s="95">
        <v>44595</v>
      </c>
      <c r="B225" s="63">
        <v>416525</v>
      </c>
      <c r="H225">
        <v>6.1660000000000004</v>
      </c>
      <c r="I225">
        <v>6.1719999999999997</v>
      </c>
      <c r="J225">
        <v>6.13</v>
      </c>
      <c r="K225">
        <v>5.7960000000000003</v>
      </c>
      <c r="L225">
        <v>5.6820000000000004</v>
      </c>
      <c r="M225">
        <v>5.7539999999999996</v>
      </c>
      <c r="N225">
        <v>5.782</v>
      </c>
      <c r="O225">
        <v>5.78</v>
      </c>
      <c r="P225">
        <v>5.4640000000000004</v>
      </c>
      <c r="Q225">
        <v>5.4139999999999997</v>
      </c>
      <c r="R225">
        <v>5.49</v>
      </c>
      <c r="S225">
        <v>5.49</v>
      </c>
      <c r="T225">
        <v>5.4960000000000004</v>
      </c>
      <c r="U225">
        <v>5.0119999999999996</v>
      </c>
      <c r="V225">
        <v>4.9459999999999997</v>
      </c>
      <c r="W225">
        <v>4.99</v>
      </c>
      <c r="X225">
        <v>4.7939999999999996</v>
      </c>
    </row>
    <row r="226" spans="1:24">
      <c r="A226" s="95">
        <v>44596</v>
      </c>
      <c r="B226" s="63">
        <v>338499</v>
      </c>
      <c r="H226">
        <v>6.2039999999999997</v>
      </c>
      <c r="I226">
        <v>6.2160000000000002</v>
      </c>
      <c r="J226">
        <v>6.1840000000000002</v>
      </c>
      <c r="K226">
        <v>5.86</v>
      </c>
      <c r="L226">
        <v>5.7359999999999998</v>
      </c>
      <c r="M226">
        <v>5.806</v>
      </c>
      <c r="N226">
        <v>5.8339999999999996</v>
      </c>
      <c r="O226">
        <v>5.83</v>
      </c>
      <c r="P226">
        <v>5.4939999999999998</v>
      </c>
      <c r="Q226">
        <v>5.4340000000000002</v>
      </c>
      <c r="R226">
        <v>5.5019999999999998</v>
      </c>
      <c r="S226">
        <v>5.5019999999999998</v>
      </c>
      <c r="T226">
        <v>5.516</v>
      </c>
      <c r="U226">
        <v>5.032</v>
      </c>
      <c r="V226">
        <v>4.96</v>
      </c>
      <c r="W226">
        <v>5.0019999999999998</v>
      </c>
      <c r="X226">
        <v>4.7839999999999998</v>
      </c>
    </row>
    <row r="227" spans="1:24">
      <c r="A227" s="95">
        <v>44599</v>
      </c>
      <c r="B227" s="63">
        <v>420932</v>
      </c>
      <c r="H227">
        <v>6.3520000000000003</v>
      </c>
      <c r="I227">
        <v>6.3719999999999999</v>
      </c>
      <c r="J227">
        <v>6.3360000000000003</v>
      </c>
      <c r="K227">
        <v>5.9539999999999997</v>
      </c>
      <c r="L227">
        <v>5.81</v>
      </c>
      <c r="M227">
        <v>5.8760000000000003</v>
      </c>
      <c r="N227">
        <v>5.9</v>
      </c>
      <c r="O227">
        <v>5.8940000000000001</v>
      </c>
      <c r="P227">
        <v>5.5439999999999996</v>
      </c>
      <c r="Q227">
        <v>5.4859999999999998</v>
      </c>
      <c r="R227">
        <v>5.5540000000000003</v>
      </c>
      <c r="S227">
        <v>5.5540000000000003</v>
      </c>
      <c r="T227">
        <v>5.57</v>
      </c>
      <c r="U227">
        <v>5.0720000000000001</v>
      </c>
      <c r="V227">
        <v>4.9960000000000004</v>
      </c>
      <c r="W227">
        <v>5.04</v>
      </c>
      <c r="X227">
        <v>4.8319999999999999</v>
      </c>
    </row>
    <row r="228" spans="1:24">
      <c r="A228" s="95">
        <v>44600</v>
      </c>
      <c r="B228" s="63">
        <v>368906</v>
      </c>
      <c r="H228">
        <v>6.3220000000000001</v>
      </c>
      <c r="I228">
        <v>6.34</v>
      </c>
      <c r="J228">
        <v>6.3019999999999996</v>
      </c>
      <c r="K228">
        <v>5.9560000000000004</v>
      </c>
      <c r="L228">
        <v>5.82</v>
      </c>
      <c r="M228">
        <v>5.89</v>
      </c>
      <c r="N228">
        <v>5.9160000000000004</v>
      </c>
      <c r="O228">
        <v>5.9219999999999997</v>
      </c>
      <c r="P228">
        <v>5.5519999999999996</v>
      </c>
      <c r="Q228">
        <v>5.4939999999999998</v>
      </c>
      <c r="R228">
        <v>5.56</v>
      </c>
      <c r="S228">
        <v>5.56</v>
      </c>
      <c r="T228">
        <v>5.5739999999999998</v>
      </c>
      <c r="U228">
        <v>5.0759999999999996</v>
      </c>
      <c r="V228">
        <v>4.9960000000000004</v>
      </c>
      <c r="W228">
        <v>5.04</v>
      </c>
      <c r="X228">
        <v>4.8319999999999999</v>
      </c>
    </row>
    <row r="229" spans="1:24">
      <c r="A229" s="95">
        <v>44601</v>
      </c>
      <c r="B229" s="63">
        <v>633726</v>
      </c>
      <c r="H229">
        <v>6.4660000000000002</v>
      </c>
      <c r="I229">
        <v>6.46</v>
      </c>
      <c r="J229">
        <v>6.4039999999999999</v>
      </c>
      <c r="K229">
        <v>6.0140000000000002</v>
      </c>
      <c r="L229">
        <v>5.8840000000000003</v>
      </c>
      <c r="M229">
        <v>5.9539999999999997</v>
      </c>
      <c r="N229">
        <v>5.984</v>
      </c>
      <c r="O229">
        <v>5.9859999999999998</v>
      </c>
      <c r="P229">
        <v>5.6360000000000001</v>
      </c>
      <c r="Q229">
        <v>5.5819999999999999</v>
      </c>
      <c r="R229">
        <v>5.65</v>
      </c>
      <c r="S229">
        <v>5.65</v>
      </c>
      <c r="T229">
        <v>5.66</v>
      </c>
      <c r="U229">
        <v>5.1619999999999999</v>
      </c>
      <c r="V229">
        <v>5.07</v>
      </c>
      <c r="W229">
        <v>5.1120000000000001</v>
      </c>
      <c r="X229">
        <v>4.9000000000000004</v>
      </c>
    </row>
    <row r="230" spans="1:24">
      <c r="A230" s="95">
        <v>44602</v>
      </c>
      <c r="B230" s="63">
        <v>702438</v>
      </c>
      <c r="H230">
        <v>6.4160000000000004</v>
      </c>
      <c r="I230">
        <v>6.4039999999999999</v>
      </c>
      <c r="J230">
        <v>6.35</v>
      </c>
      <c r="K230">
        <v>5.97</v>
      </c>
      <c r="L230">
        <v>5.8460000000000001</v>
      </c>
      <c r="M230">
        <v>5.9160000000000004</v>
      </c>
      <c r="N230">
        <v>5.95</v>
      </c>
      <c r="O230">
        <v>5.952</v>
      </c>
      <c r="P230">
        <v>5.5960000000000001</v>
      </c>
      <c r="Q230">
        <v>5.532</v>
      </c>
      <c r="R230">
        <v>5.6020000000000003</v>
      </c>
      <c r="S230">
        <v>5.6020000000000003</v>
      </c>
      <c r="T230">
        <v>5.6139999999999999</v>
      </c>
      <c r="U230">
        <v>5.1159999999999997</v>
      </c>
      <c r="V230">
        <v>5.0339999999999998</v>
      </c>
      <c r="W230">
        <v>5.0759999999999996</v>
      </c>
      <c r="X230">
        <v>4.8739999999999997</v>
      </c>
    </row>
    <row r="231" spans="1:24">
      <c r="A231" s="95">
        <v>44603</v>
      </c>
      <c r="B231" s="63">
        <v>471582</v>
      </c>
      <c r="H231">
        <v>6.51</v>
      </c>
      <c r="I231">
        <v>6.5039999999999996</v>
      </c>
      <c r="J231">
        <v>6.452</v>
      </c>
      <c r="K231">
        <v>6.0739999999999998</v>
      </c>
      <c r="L231">
        <v>5.9459999999999997</v>
      </c>
      <c r="M231">
        <v>6.0140000000000002</v>
      </c>
      <c r="N231">
        <v>6.0439999999999996</v>
      </c>
      <c r="O231">
        <v>6.0460000000000003</v>
      </c>
      <c r="P231">
        <v>5.6440000000000001</v>
      </c>
      <c r="Q231">
        <v>5.5739999999999998</v>
      </c>
      <c r="R231">
        <v>5.6440000000000001</v>
      </c>
      <c r="S231">
        <v>5.64</v>
      </c>
      <c r="T231">
        <v>5.6539999999999999</v>
      </c>
      <c r="U231">
        <v>5.1559999999999997</v>
      </c>
      <c r="V231">
        <v>5.056</v>
      </c>
      <c r="W231">
        <v>5.0999999999999996</v>
      </c>
      <c r="X231">
        <v>4.9000000000000004</v>
      </c>
    </row>
    <row r="232" spans="1:24">
      <c r="A232" s="95">
        <v>44606</v>
      </c>
      <c r="B232" s="63">
        <v>314309</v>
      </c>
      <c r="H232">
        <v>6.556</v>
      </c>
      <c r="I232">
        <v>6.5519999999999996</v>
      </c>
      <c r="J232">
        <v>6.5039999999999996</v>
      </c>
      <c r="K232">
        <v>6.1120000000000001</v>
      </c>
      <c r="L232">
        <v>5.9820000000000002</v>
      </c>
      <c r="M232">
        <v>6.0519999999999996</v>
      </c>
      <c r="N232">
        <v>6.0819999999999999</v>
      </c>
      <c r="O232">
        <v>6.0960000000000001</v>
      </c>
      <c r="P232">
        <v>5.69</v>
      </c>
      <c r="Q232">
        <v>5.6139999999999999</v>
      </c>
      <c r="R232">
        <v>5.68</v>
      </c>
      <c r="S232">
        <v>5.6740000000000004</v>
      </c>
      <c r="T232">
        <v>5.6920000000000002</v>
      </c>
      <c r="U232">
        <v>5.194</v>
      </c>
      <c r="V232">
        <v>5.0759999999999996</v>
      </c>
      <c r="W232">
        <v>5.12</v>
      </c>
      <c r="X232">
        <v>4.9340000000000002</v>
      </c>
    </row>
    <row r="233" spans="1:24">
      <c r="A233" s="95">
        <v>44607</v>
      </c>
      <c r="B233" s="63">
        <v>375862</v>
      </c>
      <c r="H233">
        <v>6.38</v>
      </c>
      <c r="I233">
        <v>6.3739999999999997</v>
      </c>
      <c r="J233">
        <v>6.3360000000000003</v>
      </c>
      <c r="K233">
        <v>6.0039999999999996</v>
      </c>
      <c r="L233">
        <v>5.8959999999999999</v>
      </c>
      <c r="M233">
        <v>5.9640000000000004</v>
      </c>
      <c r="N233">
        <v>6</v>
      </c>
      <c r="O233">
        <v>6.0140000000000002</v>
      </c>
      <c r="P233">
        <v>5.6239999999999997</v>
      </c>
      <c r="Q233">
        <v>5.556</v>
      </c>
      <c r="R233">
        <v>5.6260000000000003</v>
      </c>
      <c r="S233">
        <v>5.6219999999999999</v>
      </c>
      <c r="T233">
        <v>5.64</v>
      </c>
      <c r="U233">
        <v>5.1420000000000003</v>
      </c>
      <c r="V233">
        <v>5.0620000000000003</v>
      </c>
      <c r="W233">
        <v>5.1040000000000001</v>
      </c>
      <c r="X233">
        <v>4.9219999999999997</v>
      </c>
    </row>
    <row r="234" spans="1:24">
      <c r="A234" s="95">
        <v>44608</v>
      </c>
      <c r="B234" s="63">
        <v>253025</v>
      </c>
      <c r="H234">
        <v>6.47</v>
      </c>
      <c r="I234">
        <v>6.4560000000000004</v>
      </c>
      <c r="J234">
        <v>6.4059999999999997</v>
      </c>
      <c r="K234">
        <v>6.0519999999999996</v>
      </c>
      <c r="L234">
        <v>5.9359999999999999</v>
      </c>
      <c r="M234">
        <v>6.0039999999999996</v>
      </c>
      <c r="N234">
        <v>6.04</v>
      </c>
      <c r="O234">
        <v>6.0519999999999996</v>
      </c>
      <c r="P234">
        <v>5.6459999999999999</v>
      </c>
      <c r="Q234">
        <v>5.5720000000000001</v>
      </c>
      <c r="R234">
        <v>5.6420000000000003</v>
      </c>
      <c r="S234">
        <v>5.6360000000000001</v>
      </c>
      <c r="T234">
        <v>5.6520000000000001</v>
      </c>
      <c r="U234">
        <v>5.1539999999999999</v>
      </c>
      <c r="V234">
        <v>5.07</v>
      </c>
      <c r="W234">
        <v>5.1120000000000001</v>
      </c>
      <c r="X234">
        <v>4.93</v>
      </c>
    </row>
    <row r="235" spans="1:24">
      <c r="A235" s="95">
        <v>44609</v>
      </c>
      <c r="B235" s="63">
        <v>263265</v>
      </c>
      <c r="H235">
        <v>6.5</v>
      </c>
      <c r="I235">
        <v>6.492</v>
      </c>
      <c r="J235">
        <v>6.45</v>
      </c>
      <c r="K235">
        <v>6.0759999999999996</v>
      </c>
      <c r="L235">
        <v>5.9640000000000004</v>
      </c>
      <c r="M235">
        <v>6.0339999999999998</v>
      </c>
      <c r="N235">
        <v>6.07</v>
      </c>
      <c r="O235">
        <v>6.0839999999999996</v>
      </c>
      <c r="P235">
        <v>5.6859999999999999</v>
      </c>
      <c r="Q235">
        <v>5.5960000000000001</v>
      </c>
      <c r="R235">
        <v>5.6660000000000004</v>
      </c>
      <c r="S235">
        <v>5.6619999999999999</v>
      </c>
      <c r="T235">
        <v>5.68</v>
      </c>
      <c r="U235">
        <v>5.1820000000000004</v>
      </c>
      <c r="V235">
        <v>5.0960000000000001</v>
      </c>
      <c r="W235">
        <v>5.14</v>
      </c>
      <c r="X235">
        <v>4.9539999999999997</v>
      </c>
    </row>
    <row r="236" spans="1:24">
      <c r="A236" s="95">
        <v>44610</v>
      </c>
      <c r="B236" s="63">
        <v>342595</v>
      </c>
      <c r="H236">
        <v>6.5419999999999998</v>
      </c>
      <c r="I236">
        <v>6.5259999999999998</v>
      </c>
      <c r="J236">
        <v>6.47</v>
      </c>
      <c r="K236">
        <v>6.0860000000000003</v>
      </c>
      <c r="L236">
        <v>5.976</v>
      </c>
      <c r="M236">
        <v>6.0460000000000003</v>
      </c>
      <c r="N236">
        <v>6.0819999999999999</v>
      </c>
      <c r="O236">
        <v>6.0960000000000001</v>
      </c>
      <c r="P236">
        <v>5.69</v>
      </c>
      <c r="Q236">
        <v>5.6020000000000003</v>
      </c>
      <c r="R236">
        <v>5.6719999999999997</v>
      </c>
      <c r="S236">
        <v>5.6660000000000004</v>
      </c>
      <c r="T236">
        <v>5.6820000000000004</v>
      </c>
      <c r="U236">
        <v>5.1840000000000002</v>
      </c>
      <c r="V236">
        <v>5.09</v>
      </c>
      <c r="W236">
        <v>5.15</v>
      </c>
      <c r="X236">
        <v>4.9459999999999997</v>
      </c>
    </row>
    <row r="237" spans="1:24">
      <c r="A237" s="95">
        <v>44613</v>
      </c>
      <c r="H237" s="189">
        <v>6.5419999999999998</v>
      </c>
      <c r="I237" s="189">
        <v>6.5259999999999998</v>
      </c>
      <c r="J237" s="189">
        <v>6.47</v>
      </c>
      <c r="K237" s="189">
        <v>6.0860000000000003</v>
      </c>
      <c r="L237" s="189">
        <v>5.976</v>
      </c>
      <c r="M237" s="189">
        <v>6.0460000000000003</v>
      </c>
      <c r="N237" s="189">
        <v>6.0819999999999999</v>
      </c>
      <c r="O237" s="189">
        <v>6.0960000000000001</v>
      </c>
      <c r="P237" s="189">
        <v>5.69</v>
      </c>
      <c r="Q237" s="189">
        <v>5.6020000000000003</v>
      </c>
      <c r="R237" s="189">
        <v>5.6719999999999997</v>
      </c>
      <c r="S237" s="189">
        <v>5.6660000000000004</v>
      </c>
      <c r="T237" s="189">
        <v>5.6820000000000004</v>
      </c>
      <c r="U237" s="189">
        <v>5.1840000000000002</v>
      </c>
      <c r="V237" s="189">
        <v>5.09</v>
      </c>
      <c r="W237" s="189">
        <v>5.15</v>
      </c>
      <c r="X237" s="189">
        <v>4.9459999999999997</v>
      </c>
    </row>
    <row r="238" spans="1:24">
      <c r="A238" s="95">
        <v>44614</v>
      </c>
      <c r="B238" s="63">
        <v>444168</v>
      </c>
      <c r="H238">
        <v>6.7460000000000004</v>
      </c>
      <c r="I238">
        <v>6.7240000000000002</v>
      </c>
      <c r="J238">
        <v>6.6520000000000001</v>
      </c>
      <c r="K238">
        <v>6.21</v>
      </c>
      <c r="L238">
        <v>6.056</v>
      </c>
      <c r="M238">
        <v>6.1260000000000003</v>
      </c>
      <c r="N238">
        <v>6.1619999999999999</v>
      </c>
      <c r="O238">
        <v>6.1760000000000002</v>
      </c>
      <c r="P238">
        <v>5.766</v>
      </c>
      <c r="Q238">
        <v>5.6760000000000002</v>
      </c>
      <c r="R238">
        <v>5.7439999999999998</v>
      </c>
      <c r="S238">
        <v>5.74</v>
      </c>
      <c r="T238">
        <v>5.7560000000000002</v>
      </c>
      <c r="U238">
        <v>5.2460000000000004</v>
      </c>
      <c r="V238">
        <v>5.1239999999999997</v>
      </c>
      <c r="W238">
        <v>5.1859999999999999</v>
      </c>
      <c r="X238">
        <v>4.97</v>
      </c>
    </row>
    <row r="239" spans="1:24">
      <c r="A239" s="95">
        <v>44615</v>
      </c>
      <c r="B239" s="63">
        <v>449852</v>
      </c>
      <c r="H239">
        <v>6.8360000000000003</v>
      </c>
      <c r="I239">
        <v>6.8120000000000003</v>
      </c>
      <c r="J239">
        <v>6.7439999999999998</v>
      </c>
      <c r="K239">
        <v>6.2859999999999996</v>
      </c>
      <c r="L239">
        <v>6.1120000000000001</v>
      </c>
      <c r="M239">
        <v>6.18</v>
      </c>
      <c r="N239">
        <v>6.2140000000000004</v>
      </c>
      <c r="O239">
        <v>6.226</v>
      </c>
      <c r="P239">
        <v>5.7919999999999998</v>
      </c>
      <c r="Q239">
        <v>5.7</v>
      </c>
      <c r="R239">
        <v>5.7640000000000002</v>
      </c>
      <c r="S239">
        <v>5.76</v>
      </c>
      <c r="T239">
        <v>5.78</v>
      </c>
      <c r="U239">
        <v>5.27</v>
      </c>
      <c r="V239">
        <v>5.14</v>
      </c>
      <c r="W239">
        <v>5.202</v>
      </c>
      <c r="X239">
        <v>4.99</v>
      </c>
    </row>
    <row r="240" spans="1:24">
      <c r="A240" s="95">
        <v>44616</v>
      </c>
      <c r="B240" s="63">
        <v>866454</v>
      </c>
      <c r="H240">
        <v>6.95</v>
      </c>
      <c r="I240">
        <v>6.9020000000000001</v>
      </c>
      <c r="J240">
        <v>6.7839999999999998</v>
      </c>
      <c r="K240">
        <v>6.2060000000000004</v>
      </c>
      <c r="L240">
        <v>6.0460000000000003</v>
      </c>
      <c r="M240">
        <v>6.11</v>
      </c>
      <c r="N240">
        <v>6.1420000000000003</v>
      </c>
      <c r="O240">
        <v>6.1539999999999999</v>
      </c>
      <c r="P240">
        <v>5.7160000000000002</v>
      </c>
      <c r="Q240">
        <v>5.6340000000000003</v>
      </c>
      <c r="R240">
        <v>5.7039999999999997</v>
      </c>
      <c r="S240">
        <v>5.7</v>
      </c>
      <c r="T240">
        <v>5.7160000000000002</v>
      </c>
      <c r="U240">
        <v>5.2060000000000004</v>
      </c>
      <c r="V240">
        <v>5.024</v>
      </c>
      <c r="W240">
        <v>5.0860000000000003</v>
      </c>
      <c r="X240">
        <v>4.8319999999999999</v>
      </c>
    </row>
    <row r="241" spans="1:24">
      <c r="A241" s="95">
        <v>44617</v>
      </c>
      <c r="B241" s="63">
        <v>541736</v>
      </c>
      <c r="H241">
        <v>6.5940000000000003</v>
      </c>
      <c r="I241">
        <v>6.556</v>
      </c>
      <c r="J241">
        <v>6.44</v>
      </c>
      <c r="K241">
        <v>5.9420000000000002</v>
      </c>
      <c r="L241">
        <v>5.7960000000000003</v>
      </c>
      <c r="M241">
        <v>5.8659999999999997</v>
      </c>
      <c r="N241">
        <v>5.9</v>
      </c>
      <c r="O241">
        <v>5.9139999999999997</v>
      </c>
      <c r="P241">
        <v>5.51</v>
      </c>
      <c r="Q241">
        <v>5.43</v>
      </c>
      <c r="R241">
        <v>5.5</v>
      </c>
      <c r="S241">
        <v>5.4939999999999998</v>
      </c>
      <c r="T241">
        <v>5.5119999999999996</v>
      </c>
      <c r="U241">
        <v>5.0019999999999998</v>
      </c>
      <c r="V241">
        <v>4.8959999999999999</v>
      </c>
      <c r="W241">
        <v>4.96</v>
      </c>
      <c r="X241">
        <v>4.7640000000000002</v>
      </c>
    </row>
    <row r="242" spans="1:24">
      <c r="A242" s="95">
        <v>44620</v>
      </c>
      <c r="B242" s="63">
        <v>396799</v>
      </c>
      <c r="H242">
        <v>6.9740000000000002</v>
      </c>
      <c r="I242">
        <v>6.9059999999999997</v>
      </c>
      <c r="J242">
        <v>6.77</v>
      </c>
      <c r="K242">
        <v>6.2220000000000004</v>
      </c>
      <c r="L242">
        <v>6.0720000000000001</v>
      </c>
      <c r="M242">
        <v>6.1219999999999999</v>
      </c>
      <c r="N242">
        <v>6.15</v>
      </c>
      <c r="O242">
        <v>6.1539999999999999</v>
      </c>
      <c r="P242">
        <v>5.7</v>
      </c>
      <c r="Q242">
        <v>5.5919999999999996</v>
      </c>
      <c r="R242">
        <v>5.66</v>
      </c>
      <c r="S242">
        <v>5.6539999999999999</v>
      </c>
      <c r="T242">
        <v>5.6719999999999997</v>
      </c>
      <c r="U242">
        <v>5.1619999999999999</v>
      </c>
      <c r="V242">
        <v>4.9800000000000004</v>
      </c>
      <c r="W242">
        <v>5.0419999999999998</v>
      </c>
      <c r="X242">
        <v>4.8360000000000003</v>
      </c>
    </row>
    <row r="243" spans="1:24">
      <c r="A243" s="95">
        <v>44621</v>
      </c>
      <c r="B243" s="63">
        <v>436413</v>
      </c>
      <c r="H243">
        <v>7.3959999999999999</v>
      </c>
      <c r="I243">
        <v>7.2560000000000002</v>
      </c>
      <c r="J243">
        <v>7.0759999999999996</v>
      </c>
      <c r="K243">
        <v>6.4420000000000002</v>
      </c>
      <c r="L243">
        <v>6.2460000000000004</v>
      </c>
      <c r="M243">
        <v>6.28</v>
      </c>
      <c r="N243">
        <v>6.306</v>
      </c>
      <c r="O243">
        <v>6.3120000000000003</v>
      </c>
      <c r="P243">
        <v>5.8419999999999996</v>
      </c>
      <c r="Q243">
        <v>5.7320000000000002</v>
      </c>
      <c r="R243">
        <v>5.8019999999999996</v>
      </c>
      <c r="S243">
        <v>5.7960000000000003</v>
      </c>
      <c r="T243">
        <v>5.81</v>
      </c>
      <c r="U243">
        <v>5.3</v>
      </c>
      <c r="V243">
        <v>5.016</v>
      </c>
      <c r="W243">
        <v>5.08</v>
      </c>
      <c r="X243">
        <v>4.8559999999999999</v>
      </c>
    </row>
    <row r="244" spans="1:24">
      <c r="A244" s="95">
        <v>44622</v>
      </c>
      <c r="B244" s="63">
        <v>527805</v>
      </c>
      <c r="H244">
        <v>7.39</v>
      </c>
      <c r="I244">
        <v>7.25</v>
      </c>
      <c r="J244">
        <v>6.9359999999999999</v>
      </c>
      <c r="K244">
        <v>6.274</v>
      </c>
      <c r="L244">
        <v>6.0919999999999996</v>
      </c>
      <c r="M244">
        <v>6.1219999999999999</v>
      </c>
      <c r="N244">
        <v>6.1440000000000001</v>
      </c>
      <c r="O244">
        <v>6.1459999999999999</v>
      </c>
      <c r="P244">
        <v>5.7560000000000002</v>
      </c>
      <c r="Q244">
        <v>5.6520000000000001</v>
      </c>
      <c r="R244">
        <v>5.7220000000000004</v>
      </c>
      <c r="S244">
        <v>5.7160000000000002</v>
      </c>
      <c r="T244">
        <v>5.726</v>
      </c>
      <c r="U244">
        <v>5.2160000000000002</v>
      </c>
      <c r="V244">
        <v>5.016</v>
      </c>
      <c r="W244">
        <v>5.08</v>
      </c>
      <c r="X244">
        <v>4.8419999999999996</v>
      </c>
    </row>
    <row r="245" spans="1:24">
      <c r="A245" s="95">
        <v>44623</v>
      </c>
      <c r="B245" s="63">
        <v>482146</v>
      </c>
      <c r="H245">
        <v>7.5119999999999996</v>
      </c>
      <c r="I245">
        <v>7.476</v>
      </c>
      <c r="J245">
        <v>7.0339999999999998</v>
      </c>
      <c r="K245">
        <v>6.3159999999999998</v>
      </c>
      <c r="L245">
        <v>6.12</v>
      </c>
      <c r="M245">
        <v>6.1120000000000001</v>
      </c>
      <c r="N245">
        <v>6.1020000000000003</v>
      </c>
      <c r="O245">
        <v>6.0640000000000001</v>
      </c>
      <c r="P245">
        <v>5.69</v>
      </c>
      <c r="Q245">
        <v>5.54</v>
      </c>
      <c r="R245">
        <v>5.6040000000000001</v>
      </c>
      <c r="S245">
        <v>5.6</v>
      </c>
      <c r="T245">
        <v>5.6139999999999999</v>
      </c>
      <c r="U245">
        <v>5.1040000000000001</v>
      </c>
      <c r="V245">
        <v>4.9640000000000004</v>
      </c>
      <c r="W245">
        <v>5.0259999999999998</v>
      </c>
      <c r="X245">
        <v>4.8360000000000003</v>
      </c>
    </row>
    <row r="246" spans="1:24">
      <c r="A246" s="95">
        <v>44624</v>
      </c>
      <c r="B246" s="63">
        <v>581509</v>
      </c>
      <c r="H246">
        <v>7.5640000000000001</v>
      </c>
      <c r="I246">
        <v>7.5419999999999998</v>
      </c>
      <c r="J246">
        <v>7.2119999999999997</v>
      </c>
      <c r="K246">
        <v>6.6139999999999999</v>
      </c>
      <c r="L246">
        <v>6.2939999999999996</v>
      </c>
      <c r="M246">
        <v>6.2140000000000004</v>
      </c>
      <c r="N246">
        <v>6.1760000000000002</v>
      </c>
      <c r="O246">
        <v>6.1319999999999997</v>
      </c>
      <c r="P246">
        <v>5.7519999999999998</v>
      </c>
      <c r="Q246">
        <v>5.6239999999999997</v>
      </c>
      <c r="R246">
        <v>5.6840000000000002</v>
      </c>
      <c r="S246">
        <v>5.68</v>
      </c>
      <c r="T246">
        <v>5.6520000000000001</v>
      </c>
      <c r="U246">
        <v>5.1420000000000003</v>
      </c>
      <c r="V246">
        <v>4.97</v>
      </c>
      <c r="W246">
        <v>5.032</v>
      </c>
      <c r="X246">
        <v>4.83</v>
      </c>
    </row>
    <row r="247" spans="1:24">
      <c r="A247" s="95">
        <v>44627</v>
      </c>
      <c r="B247" s="63">
        <v>325002</v>
      </c>
      <c r="H247">
        <v>7.492</v>
      </c>
      <c r="I247">
        <v>7.5060000000000002</v>
      </c>
      <c r="J247">
        <v>7.2720000000000002</v>
      </c>
      <c r="K247">
        <v>6.742</v>
      </c>
      <c r="L247">
        <v>6.4260000000000002</v>
      </c>
      <c r="M247">
        <v>6.3940000000000001</v>
      </c>
      <c r="N247">
        <v>6.3559999999999999</v>
      </c>
      <c r="O247">
        <v>6.3120000000000003</v>
      </c>
      <c r="P247">
        <v>5.8259999999999996</v>
      </c>
      <c r="Q247">
        <v>5.726</v>
      </c>
      <c r="R247">
        <v>5.782</v>
      </c>
      <c r="S247">
        <v>5.7759999999999998</v>
      </c>
      <c r="T247">
        <v>5.7539999999999996</v>
      </c>
      <c r="U247">
        <v>5.2439999999999998</v>
      </c>
      <c r="V247">
        <v>5.0039999999999996</v>
      </c>
      <c r="W247">
        <v>5.0659999999999998</v>
      </c>
      <c r="X247">
        <v>4.8499999999999996</v>
      </c>
    </row>
    <row r="248" spans="1:24">
      <c r="A248" s="95">
        <v>44628</v>
      </c>
      <c r="B248" s="63">
        <v>337581</v>
      </c>
      <c r="H248">
        <v>7.5439999999999996</v>
      </c>
      <c r="I248">
        <v>7.53</v>
      </c>
      <c r="J248">
        <v>7.26</v>
      </c>
      <c r="K248">
        <v>6.73</v>
      </c>
      <c r="L248">
        <v>6.4359999999999999</v>
      </c>
      <c r="M248">
        <v>6.3940000000000001</v>
      </c>
      <c r="N248">
        <v>6.3620000000000001</v>
      </c>
      <c r="O248">
        <v>6.3259999999999996</v>
      </c>
      <c r="P248">
        <v>5.84</v>
      </c>
      <c r="Q248">
        <v>5.7220000000000004</v>
      </c>
      <c r="R248">
        <v>5.78</v>
      </c>
      <c r="S248">
        <v>5.774</v>
      </c>
      <c r="T248">
        <v>5.7519999999999998</v>
      </c>
      <c r="U248">
        <v>5.242</v>
      </c>
      <c r="V248">
        <v>4.9960000000000004</v>
      </c>
      <c r="W248">
        <v>5.0599999999999996</v>
      </c>
      <c r="X248">
        <v>4.8440000000000003</v>
      </c>
    </row>
    <row r="249" spans="1:24">
      <c r="A249" s="95">
        <v>44629</v>
      </c>
      <c r="B249" s="63">
        <v>255929</v>
      </c>
      <c r="H249">
        <v>7.35</v>
      </c>
      <c r="I249">
        <v>7.33</v>
      </c>
      <c r="J249">
        <v>7.0819999999999999</v>
      </c>
      <c r="K249">
        <v>6.62</v>
      </c>
      <c r="L249">
        <v>6.3659999999999997</v>
      </c>
      <c r="M249">
        <v>6.34</v>
      </c>
      <c r="N249">
        <v>6.3140000000000001</v>
      </c>
      <c r="O249">
        <v>6.2839999999999998</v>
      </c>
      <c r="P249">
        <v>5.8419999999999996</v>
      </c>
      <c r="Q249">
        <v>5.7359999999999998</v>
      </c>
      <c r="R249">
        <v>5.7939999999999996</v>
      </c>
      <c r="S249">
        <v>5.79</v>
      </c>
      <c r="T249">
        <v>5.766</v>
      </c>
      <c r="U249">
        <v>5.2560000000000002</v>
      </c>
      <c r="V249">
        <v>5.0140000000000002</v>
      </c>
      <c r="W249">
        <v>5.0759999999999996</v>
      </c>
      <c r="X249">
        <v>4.8559999999999999</v>
      </c>
    </row>
    <row r="250" spans="1:24">
      <c r="A250" s="95">
        <v>44630</v>
      </c>
      <c r="B250" s="63">
        <v>282665</v>
      </c>
      <c r="H250">
        <v>7.5759999999999996</v>
      </c>
      <c r="I250">
        <v>7.556</v>
      </c>
      <c r="J250">
        <v>7.26</v>
      </c>
      <c r="K250">
        <v>6.774</v>
      </c>
      <c r="L250">
        <v>6.516</v>
      </c>
      <c r="M250">
        <v>6.49</v>
      </c>
      <c r="N250">
        <v>6.4660000000000002</v>
      </c>
      <c r="O250">
        <v>6.4340000000000002</v>
      </c>
      <c r="P250">
        <v>5.9340000000000002</v>
      </c>
      <c r="Q250">
        <v>5.81</v>
      </c>
      <c r="R250">
        <v>5.8620000000000001</v>
      </c>
      <c r="S250">
        <v>5.8559999999999999</v>
      </c>
      <c r="T250">
        <v>5.8339999999999996</v>
      </c>
      <c r="U250">
        <v>5.3239999999999998</v>
      </c>
      <c r="V250">
        <v>5.0419999999999998</v>
      </c>
      <c r="W250">
        <v>5.1040000000000001</v>
      </c>
      <c r="X250">
        <v>4.8860000000000001</v>
      </c>
    </row>
    <row r="251" spans="1:24">
      <c r="A251" s="95">
        <v>44631</v>
      </c>
      <c r="B251" s="63">
        <v>201246</v>
      </c>
      <c r="H251">
        <v>7.6440000000000001</v>
      </c>
      <c r="I251">
        <v>7.6239999999999997</v>
      </c>
      <c r="J251">
        <v>7.2859999999999996</v>
      </c>
      <c r="K251">
        <v>6.77</v>
      </c>
      <c r="L251">
        <v>6.5519999999999996</v>
      </c>
      <c r="M251">
        <v>6.5259999999999998</v>
      </c>
      <c r="N251">
        <v>6.5</v>
      </c>
      <c r="O251">
        <v>6.4619999999999997</v>
      </c>
      <c r="P251">
        <v>5.9560000000000004</v>
      </c>
      <c r="Q251">
        <v>5.8239999999999998</v>
      </c>
      <c r="R251">
        <v>5.88</v>
      </c>
      <c r="S251">
        <v>5.8739999999999997</v>
      </c>
      <c r="T251">
        <v>5.8520000000000003</v>
      </c>
      <c r="U251">
        <v>5.3419999999999996</v>
      </c>
      <c r="V251">
        <v>5.0659999999999998</v>
      </c>
      <c r="W251">
        <v>5.13</v>
      </c>
      <c r="X251">
        <v>4.9320000000000004</v>
      </c>
    </row>
    <row r="252" spans="1:24">
      <c r="A252" s="95">
        <v>44634</v>
      </c>
      <c r="B252" s="63">
        <v>186921</v>
      </c>
      <c r="H252">
        <v>7.282</v>
      </c>
      <c r="I252">
        <v>7.4820000000000002</v>
      </c>
      <c r="J252">
        <v>7.1840000000000002</v>
      </c>
      <c r="K252">
        <v>6.7060000000000004</v>
      </c>
      <c r="L252">
        <v>6.524</v>
      </c>
      <c r="M252">
        <v>6.5039999999999996</v>
      </c>
      <c r="N252">
        <v>6.49</v>
      </c>
      <c r="O252">
        <v>6.4640000000000004</v>
      </c>
      <c r="P252">
        <v>5.9420000000000002</v>
      </c>
      <c r="Q252">
        <v>5.81</v>
      </c>
      <c r="R252">
        <v>5.86</v>
      </c>
      <c r="S252">
        <v>5.8540000000000001</v>
      </c>
      <c r="T252">
        <v>5.8140000000000001</v>
      </c>
      <c r="U252">
        <v>5.3040000000000003</v>
      </c>
      <c r="V252">
        <v>5.1420000000000003</v>
      </c>
      <c r="W252">
        <v>5.2039999999999997</v>
      </c>
      <c r="X252">
        <v>4.9960000000000004</v>
      </c>
    </row>
    <row r="253" spans="1:24">
      <c r="A253" s="95">
        <v>44635</v>
      </c>
      <c r="B253" s="63">
        <v>170198</v>
      </c>
      <c r="I253">
        <v>7.58</v>
      </c>
      <c r="J253">
        <v>7.2320000000000002</v>
      </c>
      <c r="K253">
        <v>6.702</v>
      </c>
      <c r="L253">
        <v>6.5119999999999996</v>
      </c>
      <c r="M253">
        <v>6.5</v>
      </c>
      <c r="N253">
        <v>6.48</v>
      </c>
      <c r="O253">
        <v>6.45</v>
      </c>
      <c r="P253">
        <v>5.9119999999999999</v>
      </c>
      <c r="Q253">
        <v>5.782</v>
      </c>
      <c r="R253">
        <v>5.8360000000000003</v>
      </c>
      <c r="S253">
        <v>5.8319999999999999</v>
      </c>
      <c r="T253">
        <v>5.8040000000000003</v>
      </c>
      <c r="U253">
        <v>5.2939999999999996</v>
      </c>
      <c r="V253">
        <v>5.1319999999999997</v>
      </c>
      <c r="W253">
        <v>5.194</v>
      </c>
      <c r="X253">
        <v>4.99</v>
      </c>
    </row>
    <row r="254" spans="1:24">
      <c r="A254" s="95">
        <v>44636</v>
      </c>
      <c r="B254" s="63">
        <v>219176</v>
      </c>
      <c r="I254">
        <v>7.3</v>
      </c>
      <c r="J254">
        <v>6.97</v>
      </c>
      <c r="K254">
        <v>6.47</v>
      </c>
      <c r="L254">
        <v>6.2960000000000003</v>
      </c>
      <c r="M254">
        <v>6.3040000000000003</v>
      </c>
      <c r="N254">
        <v>6.31</v>
      </c>
      <c r="O254">
        <v>6.29</v>
      </c>
      <c r="P254">
        <v>5.7640000000000002</v>
      </c>
      <c r="Q254">
        <v>5.6360000000000001</v>
      </c>
      <c r="R254">
        <v>5.6959999999999997</v>
      </c>
      <c r="S254">
        <v>5.71</v>
      </c>
      <c r="T254">
        <v>5.7220000000000004</v>
      </c>
      <c r="U254">
        <v>5.2119999999999997</v>
      </c>
      <c r="V254">
        <v>5.1159999999999997</v>
      </c>
      <c r="W254">
        <v>5.18</v>
      </c>
      <c r="X254">
        <v>4.984</v>
      </c>
    </row>
    <row r="255" spans="1:24">
      <c r="A255" s="95">
        <v>44637</v>
      </c>
      <c r="B255" s="63">
        <v>168525</v>
      </c>
      <c r="I255">
        <v>7.5439999999999996</v>
      </c>
      <c r="J255">
        <v>7.1859999999999999</v>
      </c>
      <c r="K255">
        <v>6.6740000000000004</v>
      </c>
      <c r="L255">
        <v>6.45</v>
      </c>
      <c r="M255">
        <v>6.452</v>
      </c>
      <c r="N255">
        <v>6.4539999999999997</v>
      </c>
      <c r="O255">
        <v>6.4359999999999999</v>
      </c>
      <c r="P255">
        <v>5.9059999999999997</v>
      </c>
      <c r="Q255">
        <v>5.77</v>
      </c>
      <c r="R255">
        <v>5.8239999999999998</v>
      </c>
      <c r="S255">
        <v>5.8360000000000003</v>
      </c>
      <c r="T255">
        <v>5.8360000000000003</v>
      </c>
      <c r="U255">
        <v>5.3259999999999996</v>
      </c>
      <c r="V255">
        <v>5.1619999999999999</v>
      </c>
      <c r="W255">
        <v>5.2240000000000002</v>
      </c>
      <c r="X255">
        <v>5.0220000000000002</v>
      </c>
    </row>
    <row r="256" spans="1:24">
      <c r="A256" s="95">
        <v>44638</v>
      </c>
      <c r="B256" s="63">
        <v>157085</v>
      </c>
      <c r="I256">
        <v>7.4160000000000004</v>
      </c>
      <c r="J256">
        <v>7.1239999999999997</v>
      </c>
      <c r="K256">
        <v>6.6459999999999999</v>
      </c>
      <c r="L256">
        <v>6.4539999999999997</v>
      </c>
      <c r="M256">
        <v>6.4640000000000004</v>
      </c>
      <c r="N256">
        <v>6.4720000000000004</v>
      </c>
      <c r="O256">
        <v>6.4539999999999997</v>
      </c>
      <c r="P256">
        <v>5.9039999999999999</v>
      </c>
      <c r="Q256">
        <v>5.766</v>
      </c>
      <c r="R256">
        <v>5.8220000000000001</v>
      </c>
      <c r="S256">
        <v>5.8339999999999996</v>
      </c>
      <c r="T256">
        <v>5.8220000000000001</v>
      </c>
      <c r="U256">
        <v>5.3120000000000003</v>
      </c>
      <c r="V256">
        <v>5.1760000000000002</v>
      </c>
      <c r="W256">
        <v>5.24</v>
      </c>
      <c r="X256">
        <v>5.032</v>
      </c>
    </row>
    <row r="257" spans="1:24">
      <c r="A257" s="95">
        <v>44641</v>
      </c>
      <c r="B257" s="63">
        <v>215353</v>
      </c>
      <c r="I257">
        <v>7.5620000000000003</v>
      </c>
      <c r="J257">
        <v>7.282</v>
      </c>
      <c r="K257">
        <v>6.8159999999999998</v>
      </c>
      <c r="L257">
        <v>6.64</v>
      </c>
      <c r="M257">
        <v>6.6459999999999999</v>
      </c>
      <c r="N257">
        <v>6.6520000000000001</v>
      </c>
      <c r="O257">
        <v>6.6319999999999997</v>
      </c>
      <c r="P257">
        <v>6.024</v>
      </c>
      <c r="Q257">
        <v>5.8639999999999999</v>
      </c>
      <c r="R257">
        <v>5.91</v>
      </c>
      <c r="S257">
        <v>5.9219999999999997</v>
      </c>
      <c r="T257">
        <v>5.9059999999999997</v>
      </c>
      <c r="U257">
        <v>5.3959999999999999</v>
      </c>
      <c r="V257">
        <v>5.2359999999999998</v>
      </c>
      <c r="W257">
        <v>5.3019999999999996</v>
      </c>
      <c r="X257">
        <v>5.0659999999999998</v>
      </c>
    </row>
    <row r="258" spans="1:24">
      <c r="A258" s="95">
        <v>44642</v>
      </c>
      <c r="B258" s="63">
        <v>225455</v>
      </c>
      <c r="I258">
        <v>7.53</v>
      </c>
      <c r="J258">
        <v>7.2960000000000003</v>
      </c>
      <c r="K258">
        <v>6.8520000000000003</v>
      </c>
      <c r="L258">
        <v>6.7</v>
      </c>
      <c r="M258">
        <v>6.7060000000000004</v>
      </c>
      <c r="N258">
        <v>6.7119999999999997</v>
      </c>
      <c r="O258">
        <v>6.69</v>
      </c>
      <c r="P258">
        <v>6.0620000000000003</v>
      </c>
      <c r="Q258">
        <v>5.9160000000000004</v>
      </c>
      <c r="R258">
        <v>5.9619999999999997</v>
      </c>
      <c r="S258">
        <v>5.9740000000000002</v>
      </c>
      <c r="T258">
        <v>5.94</v>
      </c>
      <c r="U258">
        <v>5.43</v>
      </c>
      <c r="V258">
        <v>5.2640000000000002</v>
      </c>
      <c r="W258">
        <v>5.33</v>
      </c>
      <c r="X258">
        <v>5.1059999999999999</v>
      </c>
    </row>
    <row r="259" spans="1:24">
      <c r="A259" s="95">
        <v>44643</v>
      </c>
      <c r="B259" s="63">
        <v>232187</v>
      </c>
      <c r="I259">
        <v>7.5759999999999996</v>
      </c>
      <c r="J259">
        <v>7.3460000000000001</v>
      </c>
      <c r="K259">
        <v>6.8739999999999997</v>
      </c>
      <c r="L259">
        <v>6.7220000000000004</v>
      </c>
      <c r="M259">
        <v>6.73</v>
      </c>
      <c r="N259">
        <v>6.7359999999999998</v>
      </c>
      <c r="O259">
        <v>6.7119999999999997</v>
      </c>
      <c r="P259">
        <v>6.09</v>
      </c>
      <c r="Q259">
        <v>5.95</v>
      </c>
      <c r="R259">
        <v>5.992</v>
      </c>
      <c r="S259">
        <v>6.0039999999999996</v>
      </c>
      <c r="T259">
        <v>5.9820000000000002</v>
      </c>
      <c r="U259">
        <v>5.4720000000000004</v>
      </c>
      <c r="V259">
        <v>5.29</v>
      </c>
      <c r="W259">
        <v>5.3540000000000001</v>
      </c>
      <c r="X259">
        <v>5.12</v>
      </c>
    </row>
    <row r="260" spans="1:24">
      <c r="A260" s="95">
        <v>44644</v>
      </c>
      <c r="B260" s="63">
        <v>193879</v>
      </c>
      <c r="I260">
        <v>7.4820000000000002</v>
      </c>
      <c r="J260">
        <v>7.2839999999999998</v>
      </c>
      <c r="K260">
        <v>6.8239999999999998</v>
      </c>
      <c r="L260">
        <v>6.6740000000000004</v>
      </c>
      <c r="M260">
        <v>6.6820000000000004</v>
      </c>
      <c r="N260">
        <v>6.6859999999999999</v>
      </c>
      <c r="O260">
        <v>6.66</v>
      </c>
      <c r="P260">
        <v>6.0839999999999996</v>
      </c>
      <c r="Q260">
        <v>5.9640000000000004</v>
      </c>
      <c r="R260">
        <v>6.0060000000000002</v>
      </c>
      <c r="S260">
        <v>6.02</v>
      </c>
      <c r="T260">
        <v>5.9960000000000004</v>
      </c>
      <c r="U260">
        <v>5.4859999999999998</v>
      </c>
      <c r="V260">
        <v>5.34</v>
      </c>
      <c r="W260">
        <v>5.4039999999999999</v>
      </c>
      <c r="X260">
        <v>5.1740000000000004</v>
      </c>
    </row>
    <row r="261" spans="1:24">
      <c r="A261" s="95">
        <v>44645</v>
      </c>
      <c r="B261" s="63">
        <v>147204</v>
      </c>
      <c r="I261">
        <v>7.54</v>
      </c>
      <c r="J261">
        <v>7.3460000000000001</v>
      </c>
      <c r="K261">
        <v>6.8559999999999999</v>
      </c>
      <c r="L261">
        <v>6.69</v>
      </c>
      <c r="M261">
        <v>6.702</v>
      </c>
      <c r="N261">
        <v>6.71</v>
      </c>
      <c r="O261">
        <v>6.69</v>
      </c>
      <c r="P261">
        <v>6.1040000000000001</v>
      </c>
      <c r="Q261">
        <v>5.984</v>
      </c>
      <c r="R261">
        <v>6.0259999999999998</v>
      </c>
      <c r="S261">
        <v>6.04</v>
      </c>
      <c r="T261">
        <v>6.03</v>
      </c>
      <c r="U261">
        <v>5.52</v>
      </c>
      <c r="V261">
        <v>5.3620000000000001</v>
      </c>
      <c r="W261">
        <v>5.4260000000000002</v>
      </c>
      <c r="X261">
        <v>5.202</v>
      </c>
    </row>
    <row r="262" spans="1:24">
      <c r="A262" s="95">
        <v>44648</v>
      </c>
      <c r="B262" s="63">
        <v>182540</v>
      </c>
      <c r="I262">
        <v>7.484</v>
      </c>
      <c r="J262">
        <v>7.3040000000000003</v>
      </c>
      <c r="K262">
        <v>6.8159999999999998</v>
      </c>
      <c r="L262">
        <v>6.6440000000000001</v>
      </c>
      <c r="M262">
        <v>6.6619999999999999</v>
      </c>
      <c r="N262">
        <v>6.6760000000000002</v>
      </c>
      <c r="O262">
        <v>6.6619999999999999</v>
      </c>
      <c r="P262">
        <v>6.1340000000000003</v>
      </c>
      <c r="Q262">
        <v>6.0019999999999998</v>
      </c>
      <c r="R262">
        <v>6.0460000000000003</v>
      </c>
      <c r="S262">
        <v>6.06</v>
      </c>
      <c r="T262">
        <v>6.05</v>
      </c>
      <c r="U262">
        <v>5.54</v>
      </c>
      <c r="V262">
        <v>5.33</v>
      </c>
      <c r="W262">
        <v>5.3940000000000001</v>
      </c>
      <c r="X262">
        <v>5.1760000000000002</v>
      </c>
    </row>
    <row r="263" spans="1:24">
      <c r="A263" s="95">
        <v>44649</v>
      </c>
      <c r="B263" s="63">
        <v>431003</v>
      </c>
      <c r="I263">
        <v>7.2619999999999996</v>
      </c>
      <c r="J263">
        <v>7.0839999999999996</v>
      </c>
      <c r="K263">
        <v>6.6660000000000004</v>
      </c>
      <c r="L263">
        <v>6.5259999999999998</v>
      </c>
      <c r="M263">
        <v>6.5620000000000003</v>
      </c>
      <c r="N263">
        <v>6.59</v>
      </c>
      <c r="O263">
        <v>6.5839999999999996</v>
      </c>
      <c r="P263">
        <v>6.1760000000000002</v>
      </c>
      <c r="Q263">
        <v>6.024</v>
      </c>
      <c r="R263">
        <v>6.0860000000000003</v>
      </c>
      <c r="S263">
        <v>6.0919999999999996</v>
      </c>
      <c r="T263">
        <v>6.0720000000000001</v>
      </c>
      <c r="U263">
        <v>5.5620000000000003</v>
      </c>
      <c r="V263">
        <v>5.4</v>
      </c>
      <c r="W263">
        <v>5.4640000000000004</v>
      </c>
      <c r="X263">
        <v>5.2220000000000004</v>
      </c>
    </row>
    <row r="264" spans="1:24">
      <c r="A264" s="95">
        <v>44650</v>
      </c>
      <c r="B264" s="63">
        <v>215008</v>
      </c>
      <c r="I264">
        <v>7.38</v>
      </c>
      <c r="J264">
        <v>7.2</v>
      </c>
      <c r="K264">
        <v>6.734</v>
      </c>
      <c r="L264">
        <v>6.56</v>
      </c>
      <c r="M264">
        <v>6.5919999999999996</v>
      </c>
      <c r="N264">
        <v>6.62</v>
      </c>
      <c r="O264">
        <v>6.6159999999999997</v>
      </c>
      <c r="P264">
        <v>6.23</v>
      </c>
      <c r="Q264">
        <v>6.0739999999999998</v>
      </c>
      <c r="R264">
        <v>6.1420000000000003</v>
      </c>
      <c r="S264">
        <v>6.1459999999999999</v>
      </c>
      <c r="T264">
        <v>6.1260000000000003</v>
      </c>
      <c r="U264">
        <v>5.6159999999999997</v>
      </c>
      <c r="V264">
        <v>5.4340000000000002</v>
      </c>
      <c r="W264">
        <v>5.5</v>
      </c>
      <c r="X264">
        <v>5.2560000000000002</v>
      </c>
    </row>
    <row r="265" spans="1:24">
      <c r="A265" s="95">
        <v>44651</v>
      </c>
      <c r="B265" s="63">
        <v>493589</v>
      </c>
      <c r="I265">
        <v>7.4859999999999998</v>
      </c>
      <c r="J265">
        <v>7.33</v>
      </c>
      <c r="K265">
        <v>6.9619999999999997</v>
      </c>
      <c r="L265">
        <v>6.8360000000000003</v>
      </c>
      <c r="M265">
        <v>6.8440000000000003</v>
      </c>
      <c r="N265">
        <v>6.8520000000000003</v>
      </c>
      <c r="O265">
        <v>6.8239999999999998</v>
      </c>
      <c r="P265">
        <v>6.32</v>
      </c>
      <c r="Q265">
        <v>6.0960000000000001</v>
      </c>
      <c r="R265">
        <v>6.16</v>
      </c>
      <c r="S265">
        <v>6.1639999999999997</v>
      </c>
      <c r="T265">
        <v>6.16</v>
      </c>
      <c r="U265">
        <v>5.65</v>
      </c>
      <c r="V265">
        <v>5.524</v>
      </c>
      <c r="W265">
        <v>5.59</v>
      </c>
      <c r="X265">
        <v>5.3220000000000001</v>
      </c>
    </row>
    <row r="266" spans="1:24">
      <c r="A266" s="95">
        <v>44652</v>
      </c>
      <c r="B266" s="63">
        <v>384843</v>
      </c>
      <c r="I266">
        <v>7.35</v>
      </c>
      <c r="J266">
        <v>7.2160000000000002</v>
      </c>
      <c r="K266">
        <v>6.96</v>
      </c>
      <c r="L266">
        <v>6.88</v>
      </c>
      <c r="M266">
        <v>6.9039999999999999</v>
      </c>
      <c r="N266">
        <v>6.9119999999999999</v>
      </c>
      <c r="O266">
        <v>6.8719999999999999</v>
      </c>
      <c r="P266">
        <v>6.3719999999999999</v>
      </c>
      <c r="Q266">
        <v>6.1520000000000001</v>
      </c>
      <c r="R266">
        <v>6.2160000000000002</v>
      </c>
      <c r="S266">
        <v>6.2220000000000004</v>
      </c>
      <c r="T266">
        <v>6.2060000000000004</v>
      </c>
      <c r="U266">
        <v>5.6959999999999997</v>
      </c>
      <c r="V266">
        <v>5.5720000000000001</v>
      </c>
      <c r="W266">
        <v>5.6660000000000004</v>
      </c>
      <c r="X266">
        <v>5.3959999999999999</v>
      </c>
    </row>
    <row r="267" spans="1:24">
      <c r="A267" s="95">
        <v>44655</v>
      </c>
      <c r="B267" s="63">
        <v>285036</v>
      </c>
      <c r="I267">
        <v>7.5039999999999996</v>
      </c>
      <c r="J267">
        <v>7.3920000000000003</v>
      </c>
      <c r="K267">
        <v>7.1139999999999999</v>
      </c>
      <c r="L267">
        <v>6.99</v>
      </c>
      <c r="M267">
        <v>7.01</v>
      </c>
      <c r="N267">
        <v>7.0140000000000002</v>
      </c>
      <c r="O267">
        <v>6.97</v>
      </c>
      <c r="P267">
        <v>6.46</v>
      </c>
      <c r="Q267">
        <v>6.2320000000000002</v>
      </c>
      <c r="R267">
        <v>6.2919999999999998</v>
      </c>
      <c r="S267">
        <v>6.2960000000000003</v>
      </c>
      <c r="T267">
        <v>6.2839999999999998</v>
      </c>
      <c r="U267">
        <v>5.774</v>
      </c>
      <c r="V267">
        <v>5.6539999999999999</v>
      </c>
      <c r="W267">
        <v>5.75</v>
      </c>
      <c r="X267">
        <v>5.47</v>
      </c>
    </row>
    <row r="268" spans="1:24">
      <c r="A268" s="95">
        <v>44656</v>
      </c>
      <c r="B268" s="63">
        <v>307681</v>
      </c>
      <c r="I268">
        <v>7.5960000000000001</v>
      </c>
      <c r="J268">
        <v>7.4820000000000002</v>
      </c>
      <c r="K268">
        <v>7.1740000000000004</v>
      </c>
      <c r="L268">
        <v>7.0640000000000001</v>
      </c>
      <c r="M268">
        <v>7.08</v>
      </c>
      <c r="N268">
        <v>7.0759999999999996</v>
      </c>
      <c r="O268">
        <v>7.032</v>
      </c>
      <c r="P268">
        <v>6.51</v>
      </c>
      <c r="Q268">
        <v>6.27</v>
      </c>
      <c r="R268">
        <v>6.33</v>
      </c>
      <c r="S268">
        <v>6.3339999999999996</v>
      </c>
      <c r="T268">
        <v>6.3140000000000001</v>
      </c>
      <c r="U268">
        <v>5.8040000000000003</v>
      </c>
      <c r="V268">
        <v>5.7039999999999997</v>
      </c>
      <c r="W268">
        <v>5.7939999999999996</v>
      </c>
      <c r="X268">
        <v>5.51</v>
      </c>
    </row>
    <row r="269" spans="1:24">
      <c r="A269" s="95">
        <v>44657</v>
      </c>
      <c r="B269" s="63">
        <v>254781</v>
      </c>
      <c r="I269">
        <v>7.5640000000000001</v>
      </c>
      <c r="J269">
        <v>7.47</v>
      </c>
      <c r="K269">
        <v>7.1559999999999997</v>
      </c>
      <c r="L269">
        <v>7.0460000000000003</v>
      </c>
      <c r="M269">
        <v>7.0720000000000001</v>
      </c>
      <c r="N269">
        <v>7.0720000000000001</v>
      </c>
      <c r="O269">
        <v>7.032</v>
      </c>
      <c r="P269">
        <v>6.5119999999999996</v>
      </c>
      <c r="Q269">
        <v>6.2839999999999998</v>
      </c>
      <c r="R269">
        <v>6.3520000000000003</v>
      </c>
      <c r="S269">
        <v>6.3559999999999999</v>
      </c>
      <c r="T269">
        <v>6.33</v>
      </c>
      <c r="U269">
        <v>5.82</v>
      </c>
      <c r="V269">
        <v>5.74</v>
      </c>
      <c r="W269">
        <v>5.81</v>
      </c>
      <c r="X269">
        <v>5.532</v>
      </c>
    </row>
    <row r="270" spans="1:24">
      <c r="A270" s="95">
        <v>44658</v>
      </c>
      <c r="B270" s="63">
        <v>306246</v>
      </c>
      <c r="I270">
        <v>7.5759999999999996</v>
      </c>
      <c r="J270">
        <v>7.5019999999999998</v>
      </c>
      <c r="K270">
        <v>7.19</v>
      </c>
      <c r="L270">
        <v>7.09</v>
      </c>
      <c r="M270">
        <v>7.1059999999999999</v>
      </c>
      <c r="N270">
        <v>7.11</v>
      </c>
      <c r="O270">
        <v>7.0720000000000001</v>
      </c>
      <c r="P270">
        <v>6.5860000000000003</v>
      </c>
      <c r="Q270">
        <v>6.38</v>
      </c>
      <c r="R270">
        <v>6.444</v>
      </c>
      <c r="S270">
        <v>6.45</v>
      </c>
      <c r="T270">
        <v>6.4219999999999997</v>
      </c>
      <c r="U270">
        <v>5.9119999999999999</v>
      </c>
      <c r="V270">
        <v>5.7839999999999998</v>
      </c>
      <c r="W270">
        <v>5.8540000000000001</v>
      </c>
      <c r="X270">
        <v>5.5819999999999999</v>
      </c>
    </row>
    <row r="271" spans="1:24">
      <c r="A271" s="95">
        <v>44659</v>
      </c>
      <c r="B271" s="63">
        <v>357347</v>
      </c>
      <c r="I271">
        <v>7.6859999999999999</v>
      </c>
      <c r="J271">
        <v>7.6059999999999999</v>
      </c>
      <c r="K271">
        <v>7.274</v>
      </c>
      <c r="L271">
        <v>7.16</v>
      </c>
      <c r="M271">
        <v>7.1639999999999997</v>
      </c>
      <c r="N271">
        <v>7.1639999999999997</v>
      </c>
      <c r="O271">
        <v>7.1260000000000003</v>
      </c>
      <c r="P271">
        <v>6.6340000000000003</v>
      </c>
      <c r="Q271">
        <v>6.4240000000000004</v>
      </c>
      <c r="R271">
        <v>6.49</v>
      </c>
      <c r="S271">
        <v>6.5119999999999996</v>
      </c>
      <c r="T271">
        <v>6.48</v>
      </c>
      <c r="U271">
        <v>5.97</v>
      </c>
      <c r="V271">
        <v>5.8419999999999996</v>
      </c>
      <c r="W271">
        <v>5.9119999999999999</v>
      </c>
      <c r="X271">
        <v>5.64</v>
      </c>
    </row>
    <row r="272" spans="1:24">
      <c r="A272" s="95">
        <v>44662</v>
      </c>
      <c r="B272" s="63">
        <v>344100</v>
      </c>
      <c r="I272">
        <v>7.6440000000000001</v>
      </c>
      <c r="J272">
        <v>7.5860000000000003</v>
      </c>
      <c r="K272">
        <v>7.2960000000000003</v>
      </c>
      <c r="L272">
        <v>7.18</v>
      </c>
      <c r="M272">
        <v>7.194</v>
      </c>
      <c r="N272">
        <v>7.1959999999999997</v>
      </c>
      <c r="O272">
        <v>7.16</v>
      </c>
      <c r="P272">
        <v>6.67</v>
      </c>
      <c r="Q272">
        <v>6.4619999999999997</v>
      </c>
      <c r="R272">
        <v>6.524</v>
      </c>
      <c r="S272">
        <v>6.5439999999999996</v>
      </c>
      <c r="T272">
        <v>6.5220000000000002</v>
      </c>
      <c r="U272">
        <v>6.0119999999999996</v>
      </c>
      <c r="V272">
        <v>5.8620000000000001</v>
      </c>
      <c r="W272">
        <v>5.95</v>
      </c>
      <c r="X272">
        <v>5.6559999999999997</v>
      </c>
    </row>
    <row r="273" spans="1:24">
      <c r="A273" s="95">
        <v>44663</v>
      </c>
      <c r="B273" s="63">
        <v>339229</v>
      </c>
      <c r="I273">
        <v>7.7619999999999996</v>
      </c>
      <c r="J273">
        <v>7.7240000000000002</v>
      </c>
      <c r="K273">
        <v>7.4359999999999999</v>
      </c>
      <c r="L273">
        <v>7.31</v>
      </c>
      <c r="M273">
        <v>7.33</v>
      </c>
      <c r="N273">
        <v>7.3339999999999996</v>
      </c>
      <c r="O273">
        <v>7.29</v>
      </c>
      <c r="P273">
        <v>6.766</v>
      </c>
      <c r="Q273">
        <v>6.5439999999999996</v>
      </c>
      <c r="R273">
        <v>6.6059999999999999</v>
      </c>
      <c r="S273">
        <v>6.6239999999999997</v>
      </c>
      <c r="T273">
        <v>6.59</v>
      </c>
      <c r="U273">
        <v>6.08</v>
      </c>
      <c r="V273">
        <v>5.9</v>
      </c>
      <c r="W273">
        <v>5.9859999999999998</v>
      </c>
      <c r="X273">
        <v>5.694</v>
      </c>
    </row>
    <row r="274" spans="1:24">
      <c r="A274" s="95">
        <v>44664</v>
      </c>
      <c r="B274" s="63">
        <v>395446</v>
      </c>
      <c r="I274">
        <v>7.8339999999999996</v>
      </c>
      <c r="J274">
        <v>7.78</v>
      </c>
      <c r="K274">
        <v>7.47</v>
      </c>
      <c r="L274">
        <v>7.3559999999999999</v>
      </c>
      <c r="M274">
        <v>7.38</v>
      </c>
      <c r="N274">
        <v>7.3819999999999997</v>
      </c>
      <c r="O274">
        <v>7.34</v>
      </c>
      <c r="P274">
        <v>6.83</v>
      </c>
      <c r="Q274">
        <v>6.6040000000000001</v>
      </c>
      <c r="R274">
        <v>6.6660000000000004</v>
      </c>
      <c r="S274">
        <v>6.6840000000000002</v>
      </c>
      <c r="T274">
        <v>6.6440000000000001</v>
      </c>
      <c r="U274">
        <v>6.08</v>
      </c>
      <c r="V274">
        <v>5.9020000000000001</v>
      </c>
      <c r="W274">
        <v>5.99</v>
      </c>
      <c r="X274">
        <v>5.694</v>
      </c>
    </row>
    <row r="275" spans="1:24">
      <c r="A275" s="95">
        <v>44665</v>
      </c>
      <c r="B275" s="63">
        <v>286954</v>
      </c>
      <c r="I275">
        <v>7.9020000000000001</v>
      </c>
      <c r="J275">
        <v>7.8360000000000003</v>
      </c>
      <c r="K275">
        <v>7.4859999999999998</v>
      </c>
      <c r="L275">
        <v>7.3520000000000003</v>
      </c>
      <c r="M275">
        <v>7.3719999999999999</v>
      </c>
      <c r="N275">
        <v>7.3760000000000003</v>
      </c>
      <c r="O275">
        <v>7.3339999999999996</v>
      </c>
      <c r="P275">
        <v>6.8319999999999999</v>
      </c>
      <c r="Q275">
        <v>6.6139999999999999</v>
      </c>
      <c r="R275">
        <v>6.6760000000000002</v>
      </c>
      <c r="S275">
        <v>6.6920000000000002</v>
      </c>
      <c r="T275">
        <v>6.6559999999999997</v>
      </c>
      <c r="U275">
        <v>6.0919999999999996</v>
      </c>
      <c r="V275">
        <v>5.9359999999999999</v>
      </c>
      <c r="W275">
        <v>6.024</v>
      </c>
      <c r="X275">
        <v>5.7240000000000002</v>
      </c>
    </row>
    <row r="276" spans="1:24">
      <c r="A276" s="95">
        <v>44669</v>
      </c>
      <c r="B276" s="63">
        <v>309456</v>
      </c>
      <c r="I276">
        <v>8.1319999999999997</v>
      </c>
      <c r="J276">
        <v>8.07</v>
      </c>
      <c r="K276">
        <v>7.66</v>
      </c>
      <c r="L276">
        <v>7.4960000000000004</v>
      </c>
      <c r="M276">
        <v>7.5119999999999996</v>
      </c>
      <c r="N276">
        <v>7.5060000000000002</v>
      </c>
      <c r="O276">
        <v>7.4619999999999997</v>
      </c>
      <c r="P276">
        <v>6.92</v>
      </c>
      <c r="Q276">
        <v>6.69</v>
      </c>
      <c r="R276">
        <v>6.75</v>
      </c>
      <c r="S276">
        <v>6.766</v>
      </c>
      <c r="T276">
        <v>6.726</v>
      </c>
      <c r="U276">
        <v>6.15</v>
      </c>
      <c r="V276">
        <v>5.9560000000000004</v>
      </c>
      <c r="W276">
        <v>6.0439999999999996</v>
      </c>
      <c r="X276">
        <v>5.742</v>
      </c>
    </row>
    <row r="277" spans="1:24">
      <c r="A277" s="95">
        <v>44670</v>
      </c>
      <c r="B277" s="63">
        <v>359915</v>
      </c>
      <c r="I277">
        <v>8.0399999999999991</v>
      </c>
      <c r="J277">
        <v>7.9960000000000004</v>
      </c>
      <c r="K277">
        <v>7.6139999999999999</v>
      </c>
      <c r="L277">
        <v>7.47</v>
      </c>
      <c r="M277">
        <v>7.492</v>
      </c>
      <c r="N277">
        <v>7.4939999999999998</v>
      </c>
      <c r="O277">
        <v>7.444</v>
      </c>
      <c r="P277">
        <v>6.944</v>
      </c>
      <c r="Q277">
        <v>6.7439999999999998</v>
      </c>
      <c r="R277">
        <v>6.8040000000000003</v>
      </c>
      <c r="S277">
        <v>6.8140000000000001</v>
      </c>
      <c r="T277">
        <v>6.78</v>
      </c>
      <c r="U277">
        <v>6.1660000000000004</v>
      </c>
      <c r="V277">
        <v>5.984</v>
      </c>
      <c r="W277">
        <v>6.0720000000000001</v>
      </c>
      <c r="X277">
        <v>5.76</v>
      </c>
    </row>
    <row r="278" spans="1:24">
      <c r="A278" s="95">
        <v>44671</v>
      </c>
      <c r="B278" s="63">
        <v>322137</v>
      </c>
      <c r="I278">
        <v>8.1560000000000006</v>
      </c>
      <c r="J278">
        <v>8.1</v>
      </c>
      <c r="K278">
        <v>7.66</v>
      </c>
      <c r="L278">
        <v>7.484</v>
      </c>
      <c r="M278">
        <v>7.5060000000000002</v>
      </c>
      <c r="N278">
        <v>7.5060000000000002</v>
      </c>
      <c r="O278">
        <v>7.4539999999999997</v>
      </c>
      <c r="P278">
        <v>6.9539999999999997</v>
      </c>
      <c r="Q278">
        <v>6.7439999999999998</v>
      </c>
      <c r="R278">
        <v>6.8040000000000003</v>
      </c>
      <c r="S278">
        <v>6.8220000000000001</v>
      </c>
      <c r="T278">
        <v>6.782</v>
      </c>
      <c r="U278">
        <v>6.1660000000000004</v>
      </c>
      <c r="V278">
        <v>6</v>
      </c>
      <c r="W278">
        <v>6.0860000000000003</v>
      </c>
      <c r="X278">
        <v>5.7759999999999998</v>
      </c>
    </row>
    <row r="279" spans="1:24">
      <c r="A279" s="95">
        <v>44672</v>
      </c>
      <c r="B279" s="63">
        <v>289493</v>
      </c>
      <c r="I279">
        <v>7.992</v>
      </c>
      <c r="J279">
        <v>7.952</v>
      </c>
      <c r="K279">
        <v>7.5540000000000003</v>
      </c>
      <c r="L279">
        <v>7.3860000000000001</v>
      </c>
      <c r="M279">
        <v>7.4139999999999997</v>
      </c>
      <c r="N279">
        <v>7.4139999999999997</v>
      </c>
      <c r="O279">
        <v>7.37</v>
      </c>
      <c r="P279">
        <v>6.8639999999999999</v>
      </c>
      <c r="Q279">
        <v>6.6440000000000001</v>
      </c>
      <c r="R279">
        <v>6.71</v>
      </c>
      <c r="S279">
        <v>6.734</v>
      </c>
      <c r="T279">
        <v>6.6920000000000002</v>
      </c>
      <c r="U279">
        <v>6.0759999999999996</v>
      </c>
      <c r="V279">
        <v>5.9459999999999997</v>
      </c>
      <c r="W279">
        <v>6.0339999999999998</v>
      </c>
      <c r="X279">
        <v>5.72</v>
      </c>
    </row>
    <row r="280" spans="1:24">
      <c r="A280" s="95">
        <v>44673</v>
      </c>
      <c r="B280" s="63">
        <v>384735</v>
      </c>
      <c r="I280">
        <v>7.93</v>
      </c>
      <c r="J280">
        <v>7.89</v>
      </c>
      <c r="K280">
        <v>7.4539999999999997</v>
      </c>
      <c r="L280">
        <v>7.2439999999999998</v>
      </c>
      <c r="M280">
        <v>7.2759999999999998</v>
      </c>
      <c r="N280">
        <v>7.2839999999999998</v>
      </c>
      <c r="O280">
        <v>7.24</v>
      </c>
      <c r="P280">
        <v>6.7560000000000002</v>
      </c>
      <c r="Q280">
        <v>6.55</v>
      </c>
      <c r="R280">
        <v>6.6139999999999999</v>
      </c>
      <c r="S280">
        <v>6.6420000000000003</v>
      </c>
      <c r="T280">
        <v>6.6</v>
      </c>
      <c r="U280">
        <v>5.984</v>
      </c>
      <c r="V280">
        <v>5.89</v>
      </c>
      <c r="W280">
        <v>5.99</v>
      </c>
      <c r="X280">
        <v>5.6719999999999997</v>
      </c>
    </row>
    <row r="281" spans="1:24">
      <c r="A281" s="95">
        <v>44676</v>
      </c>
      <c r="B281" s="63">
        <v>357874</v>
      </c>
      <c r="I281">
        <v>8.0020000000000007</v>
      </c>
      <c r="J281">
        <v>7.98</v>
      </c>
      <c r="K281">
        <v>7.5140000000000002</v>
      </c>
      <c r="L281">
        <v>7.34</v>
      </c>
      <c r="M281">
        <v>7.3739999999999997</v>
      </c>
      <c r="N281">
        <v>7.39</v>
      </c>
      <c r="O281">
        <v>7.3620000000000001</v>
      </c>
      <c r="P281">
        <v>6.8940000000000001</v>
      </c>
      <c r="Q281">
        <v>6.6920000000000002</v>
      </c>
      <c r="R281">
        <v>6.7539999999999996</v>
      </c>
      <c r="S281">
        <v>6.782</v>
      </c>
      <c r="T281">
        <v>6.7320000000000002</v>
      </c>
      <c r="U281">
        <v>6.1159999999999997</v>
      </c>
      <c r="V281">
        <v>5.96</v>
      </c>
      <c r="W281">
        <v>6.06</v>
      </c>
      <c r="X281">
        <v>5.7060000000000004</v>
      </c>
    </row>
    <row r="282" spans="1:24">
      <c r="A282" s="95">
        <v>44677</v>
      </c>
      <c r="B282" s="63">
        <v>318161</v>
      </c>
      <c r="I282">
        <v>8.032</v>
      </c>
      <c r="J282">
        <v>8.0139999999999993</v>
      </c>
      <c r="K282">
        <v>7.6020000000000003</v>
      </c>
      <c r="L282">
        <v>7.4340000000000002</v>
      </c>
      <c r="M282">
        <v>7.47</v>
      </c>
      <c r="N282">
        <v>7.4859999999999998</v>
      </c>
      <c r="O282">
        <v>7.46</v>
      </c>
      <c r="P282">
        <v>6.96</v>
      </c>
      <c r="Q282">
        <v>6.75</v>
      </c>
      <c r="R282">
        <v>6.81</v>
      </c>
      <c r="S282">
        <v>6.8319999999999999</v>
      </c>
      <c r="T282">
        <v>6.7919999999999998</v>
      </c>
      <c r="U282">
        <v>6.1740000000000004</v>
      </c>
      <c r="V282">
        <v>6.0019999999999998</v>
      </c>
      <c r="W282">
        <v>6.1</v>
      </c>
      <c r="X282">
        <v>5.75</v>
      </c>
    </row>
    <row r="283" spans="1:24">
      <c r="A283" s="95">
        <v>44678</v>
      </c>
      <c r="B283" s="63">
        <v>332609</v>
      </c>
      <c r="I283">
        <v>8.1539999999999999</v>
      </c>
      <c r="J283">
        <v>8.1219999999999999</v>
      </c>
      <c r="K283">
        <v>7.6660000000000004</v>
      </c>
      <c r="L283">
        <v>7.4939999999999998</v>
      </c>
      <c r="M283">
        <v>7.5259999999999998</v>
      </c>
      <c r="N283">
        <v>7.54</v>
      </c>
      <c r="O283">
        <v>7.5060000000000002</v>
      </c>
      <c r="P283">
        <v>6.976</v>
      </c>
      <c r="Q283">
        <v>6.7539999999999996</v>
      </c>
      <c r="R283">
        <v>6.8140000000000001</v>
      </c>
      <c r="S283">
        <v>6.8339999999999996</v>
      </c>
      <c r="T283">
        <v>6.7939999999999996</v>
      </c>
      <c r="U283">
        <v>6.1420000000000003</v>
      </c>
      <c r="V283">
        <v>5.99</v>
      </c>
      <c r="W283">
        <v>6.0860000000000003</v>
      </c>
      <c r="X283">
        <v>5.75</v>
      </c>
    </row>
    <row r="284" spans="1:24">
      <c r="A284" s="95">
        <v>44679</v>
      </c>
      <c r="B284" s="63">
        <v>285652</v>
      </c>
      <c r="I284">
        <v>8.16</v>
      </c>
      <c r="J284">
        <v>8.1340000000000003</v>
      </c>
      <c r="K284">
        <v>7.6959999999999997</v>
      </c>
      <c r="L284">
        <v>7.516</v>
      </c>
      <c r="M284">
        <v>7.5439999999999996</v>
      </c>
      <c r="N284">
        <v>7.5540000000000003</v>
      </c>
      <c r="O284">
        <v>7.52</v>
      </c>
      <c r="P284">
        <v>6.9740000000000002</v>
      </c>
      <c r="Q284">
        <v>6.7460000000000004</v>
      </c>
      <c r="R284">
        <v>6.806</v>
      </c>
      <c r="S284">
        <v>6.83</v>
      </c>
      <c r="T284">
        <v>6.7839999999999998</v>
      </c>
      <c r="U284">
        <v>6.1319999999999997</v>
      </c>
      <c r="V284">
        <v>6.0060000000000002</v>
      </c>
      <c r="W284">
        <v>6.1040000000000001</v>
      </c>
      <c r="X284">
        <v>5.766</v>
      </c>
    </row>
    <row r="285" spans="1:24">
      <c r="A285" s="95">
        <v>44680</v>
      </c>
      <c r="B285" s="63">
        <v>230409</v>
      </c>
      <c r="I285">
        <v>8.1820000000000004</v>
      </c>
      <c r="J285">
        <v>8.1340000000000003</v>
      </c>
      <c r="K285">
        <v>7.68</v>
      </c>
      <c r="L285">
        <v>7.5119999999999996</v>
      </c>
      <c r="M285">
        <v>7.55</v>
      </c>
      <c r="N285">
        <v>7.56</v>
      </c>
      <c r="O285">
        <v>7.5259999999999998</v>
      </c>
      <c r="P285">
        <v>6.96</v>
      </c>
      <c r="Q285">
        <v>6.7359999999999998</v>
      </c>
      <c r="R285">
        <v>6.7960000000000003</v>
      </c>
      <c r="S285">
        <v>6.8220000000000001</v>
      </c>
      <c r="T285">
        <v>6.7759999999999998</v>
      </c>
      <c r="U285">
        <v>6.1239999999999997</v>
      </c>
      <c r="V285">
        <v>6</v>
      </c>
      <c r="W285">
        <v>6.0960000000000001</v>
      </c>
      <c r="X285">
        <v>5.76</v>
      </c>
    </row>
    <row r="286" spans="1:24">
      <c r="A286" s="95">
        <v>44683</v>
      </c>
      <c r="B286" s="63">
        <v>238274</v>
      </c>
      <c r="I286">
        <v>8.1300000000000008</v>
      </c>
      <c r="J286">
        <v>8.0340000000000007</v>
      </c>
      <c r="K286">
        <v>7.5759999999999996</v>
      </c>
      <c r="L286">
        <v>7.4219999999999997</v>
      </c>
      <c r="M286">
        <v>7.46</v>
      </c>
      <c r="N286">
        <v>7.4720000000000004</v>
      </c>
      <c r="O286">
        <v>7.444</v>
      </c>
      <c r="P286">
        <v>6.8860000000000001</v>
      </c>
      <c r="Q286">
        <v>6.6719999999999997</v>
      </c>
      <c r="R286">
        <v>6.726</v>
      </c>
      <c r="S286">
        <v>6.75</v>
      </c>
      <c r="T286">
        <v>6.7060000000000004</v>
      </c>
      <c r="U286">
        <v>6.0540000000000003</v>
      </c>
      <c r="V286">
        <v>5.9619999999999997</v>
      </c>
      <c r="W286">
        <v>6.0540000000000003</v>
      </c>
      <c r="X286">
        <v>5.726</v>
      </c>
    </row>
    <row r="287" spans="1:24">
      <c r="A287" s="95">
        <v>44684</v>
      </c>
      <c r="B287" s="63">
        <v>264988</v>
      </c>
      <c r="I287">
        <v>8.0060000000000002</v>
      </c>
      <c r="J287">
        <v>7.93</v>
      </c>
      <c r="K287">
        <v>7.5</v>
      </c>
      <c r="L287">
        <v>7.3520000000000003</v>
      </c>
      <c r="M287">
        <v>7.3920000000000003</v>
      </c>
      <c r="N287">
        <v>7.4039999999999999</v>
      </c>
      <c r="O287">
        <v>7.3719999999999999</v>
      </c>
      <c r="P287">
        <v>6.8140000000000001</v>
      </c>
      <c r="Q287">
        <v>6.6059999999999999</v>
      </c>
      <c r="R287">
        <v>6.6619999999999999</v>
      </c>
      <c r="S287">
        <v>6.6760000000000002</v>
      </c>
      <c r="T287">
        <v>6.64</v>
      </c>
      <c r="U287">
        <v>5.9859999999999998</v>
      </c>
      <c r="V287">
        <v>5.8860000000000001</v>
      </c>
      <c r="W287">
        <v>5.98</v>
      </c>
      <c r="X287">
        <v>5.67</v>
      </c>
    </row>
    <row r="288" spans="1:24">
      <c r="A288" s="95">
        <v>44685</v>
      </c>
      <c r="B288" s="63">
        <v>211343</v>
      </c>
      <c r="I288">
        <v>7.984</v>
      </c>
      <c r="J288">
        <v>7.9420000000000002</v>
      </c>
      <c r="K288">
        <v>7.5259999999999998</v>
      </c>
      <c r="L288">
        <v>7.3620000000000001</v>
      </c>
      <c r="M288">
        <v>7.4</v>
      </c>
      <c r="N288">
        <v>7.4119999999999999</v>
      </c>
      <c r="O288">
        <v>7.3819999999999997</v>
      </c>
      <c r="P288">
        <v>6.8220000000000001</v>
      </c>
      <c r="Q288">
        <v>6.6040000000000001</v>
      </c>
      <c r="R288">
        <v>6.6619999999999999</v>
      </c>
      <c r="S288">
        <v>6.6760000000000002</v>
      </c>
      <c r="T288">
        <v>6.65</v>
      </c>
      <c r="U288">
        <v>5.9960000000000004</v>
      </c>
      <c r="V288">
        <v>5.8920000000000003</v>
      </c>
      <c r="W288">
        <v>5.984</v>
      </c>
      <c r="X288">
        <v>5.6740000000000004</v>
      </c>
    </row>
    <row r="289" spans="1:24">
      <c r="A289" s="95">
        <v>44686</v>
      </c>
      <c r="B289" s="63">
        <v>179497</v>
      </c>
      <c r="I289">
        <v>8.0359999999999996</v>
      </c>
      <c r="J289">
        <v>7.9740000000000002</v>
      </c>
      <c r="K289">
        <v>7.5620000000000003</v>
      </c>
      <c r="L289">
        <v>7.3840000000000003</v>
      </c>
      <c r="M289">
        <v>7.4219999999999997</v>
      </c>
      <c r="N289">
        <v>7.4320000000000004</v>
      </c>
      <c r="O289">
        <v>7.3940000000000001</v>
      </c>
      <c r="P289">
        <v>6.8339999999999996</v>
      </c>
      <c r="Q289">
        <v>6.6219999999999999</v>
      </c>
      <c r="R289">
        <v>6.6820000000000004</v>
      </c>
      <c r="S289">
        <v>6.6959999999999997</v>
      </c>
      <c r="T289">
        <v>6.67</v>
      </c>
      <c r="U289">
        <v>6.016</v>
      </c>
      <c r="V289">
        <v>5.8920000000000003</v>
      </c>
      <c r="W289">
        <v>5.984</v>
      </c>
      <c r="X289">
        <v>5.6719999999999997</v>
      </c>
    </row>
    <row r="290" spans="1:24">
      <c r="A290" s="95">
        <v>44687</v>
      </c>
      <c r="B290" s="63">
        <v>293271</v>
      </c>
      <c r="I290">
        <v>7.9219999999999997</v>
      </c>
      <c r="J290">
        <v>7.8460000000000001</v>
      </c>
      <c r="K290">
        <v>7.42</v>
      </c>
      <c r="L290">
        <v>7.2060000000000004</v>
      </c>
      <c r="M290">
        <v>7.2439999999999998</v>
      </c>
      <c r="N290">
        <v>7.25</v>
      </c>
      <c r="O290">
        <v>7.2039999999999997</v>
      </c>
      <c r="P290">
        <v>6.6740000000000004</v>
      </c>
      <c r="Q290">
        <v>6.4740000000000002</v>
      </c>
      <c r="R290">
        <v>6.5339999999999998</v>
      </c>
      <c r="S290">
        <v>6.5460000000000003</v>
      </c>
      <c r="T290">
        <v>6.5140000000000002</v>
      </c>
      <c r="U290">
        <v>5.8620000000000001</v>
      </c>
      <c r="V290">
        <v>5.78</v>
      </c>
      <c r="W290">
        <v>5.8719999999999999</v>
      </c>
      <c r="X290">
        <v>5.5759999999999996</v>
      </c>
    </row>
    <row r="291" spans="1:24">
      <c r="A291" s="95">
        <v>44690</v>
      </c>
      <c r="B291" s="63">
        <v>276902</v>
      </c>
      <c r="I291">
        <v>7.8440000000000003</v>
      </c>
      <c r="J291">
        <v>7.72</v>
      </c>
      <c r="K291">
        <v>7.29</v>
      </c>
      <c r="L291">
        <v>7.1059999999999999</v>
      </c>
      <c r="M291">
        <v>7.1459999999999999</v>
      </c>
      <c r="N291">
        <v>7.1520000000000001</v>
      </c>
      <c r="O291">
        <v>7.1059999999999999</v>
      </c>
      <c r="P291">
        <v>6.5739999999999998</v>
      </c>
      <c r="Q291">
        <v>6.3739999999999997</v>
      </c>
      <c r="R291">
        <v>6.4340000000000002</v>
      </c>
      <c r="S291">
        <v>6.452</v>
      </c>
      <c r="T291">
        <v>6.4219999999999997</v>
      </c>
      <c r="U291">
        <v>5.7759999999999998</v>
      </c>
      <c r="V291">
        <v>5.65</v>
      </c>
      <c r="W291">
        <v>5.742</v>
      </c>
      <c r="X291">
        <v>5.444</v>
      </c>
    </row>
    <row r="292" spans="1:24">
      <c r="A292" s="95">
        <v>44691</v>
      </c>
      <c r="B292" s="63">
        <v>210848</v>
      </c>
      <c r="I292">
        <v>7.8639999999999999</v>
      </c>
      <c r="J292">
        <v>7.7519999999999998</v>
      </c>
      <c r="K292">
        <v>7.35</v>
      </c>
      <c r="L292">
        <v>7.19</v>
      </c>
      <c r="M292">
        <v>7.23</v>
      </c>
      <c r="N292">
        <v>7.234</v>
      </c>
      <c r="O292">
        <v>7.1859999999999999</v>
      </c>
      <c r="P292">
        <v>6.6239999999999997</v>
      </c>
      <c r="Q292">
        <v>6.4059999999999997</v>
      </c>
      <c r="R292">
        <v>6.4660000000000002</v>
      </c>
      <c r="S292">
        <v>6.4859999999999998</v>
      </c>
      <c r="T292">
        <v>6.46</v>
      </c>
      <c r="U292">
        <v>5.8140000000000001</v>
      </c>
      <c r="V292">
        <v>5.69</v>
      </c>
      <c r="W292">
        <v>5.782</v>
      </c>
      <c r="X292">
        <v>5.4640000000000004</v>
      </c>
    </row>
    <row r="293" spans="1:24">
      <c r="A293" s="95">
        <v>44692</v>
      </c>
      <c r="B293" s="63">
        <v>232491</v>
      </c>
      <c r="I293">
        <v>8.0220000000000002</v>
      </c>
      <c r="J293">
        <v>7.8840000000000003</v>
      </c>
      <c r="K293">
        <v>7.52</v>
      </c>
      <c r="L293">
        <v>7.3559999999999999</v>
      </c>
      <c r="M293">
        <v>7.3940000000000001</v>
      </c>
      <c r="N293">
        <v>7.39</v>
      </c>
      <c r="O293">
        <v>7.34</v>
      </c>
      <c r="P293">
        <v>6.72</v>
      </c>
      <c r="Q293">
        <v>6.4619999999999997</v>
      </c>
      <c r="R293">
        <v>6.5220000000000002</v>
      </c>
      <c r="S293">
        <v>6.5359999999999996</v>
      </c>
      <c r="T293">
        <v>6.5039999999999996</v>
      </c>
      <c r="U293">
        <v>5.86</v>
      </c>
      <c r="V293">
        <v>5.7359999999999998</v>
      </c>
      <c r="W293">
        <v>5.83</v>
      </c>
      <c r="X293">
        <v>5.49</v>
      </c>
    </row>
    <row r="294" spans="1:24">
      <c r="A294" s="95">
        <v>44693</v>
      </c>
      <c r="B294" s="63">
        <v>363149</v>
      </c>
      <c r="I294">
        <v>8.1340000000000003</v>
      </c>
      <c r="J294">
        <v>7.9139999999999997</v>
      </c>
      <c r="K294">
        <v>7.6360000000000001</v>
      </c>
      <c r="L294">
        <v>7.53</v>
      </c>
      <c r="M294">
        <v>7.5620000000000003</v>
      </c>
      <c r="N294">
        <v>7.5519999999999996</v>
      </c>
      <c r="O294">
        <v>7.49</v>
      </c>
      <c r="P294">
        <v>6.8319999999999999</v>
      </c>
      <c r="Q294">
        <v>6.5540000000000003</v>
      </c>
      <c r="R294">
        <v>6.6120000000000001</v>
      </c>
      <c r="S294">
        <v>6.6139999999999999</v>
      </c>
      <c r="T294">
        <v>6.5860000000000003</v>
      </c>
      <c r="U294">
        <v>5.9420000000000002</v>
      </c>
      <c r="V294">
        <v>5.7720000000000002</v>
      </c>
      <c r="W294">
        <v>5.8639999999999999</v>
      </c>
      <c r="X294">
        <v>5.51</v>
      </c>
    </row>
    <row r="295" spans="1:24">
      <c r="A295" s="95">
        <v>44694</v>
      </c>
      <c r="B295" s="63">
        <v>250452</v>
      </c>
      <c r="I295">
        <v>7.944</v>
      </c>
      <c r="J295">
        <v>7.8120000000000003</v>
      </c>
      <c r="K295">
        <v>7.5739999999999998</v>
      </c>
      <c r="L295">
        <v>7.4859999999999998</v>
      </c>
      <c r="M295">
        <v>7.516</v>
      </c>
      <c r="N295">
        <v>7.4960000000000004</v>
      </c>
      <c r="O295">
        <v>7.42</v>
      </c>
      <c r="P295">
        <v>6.7439999999999998</v>
      </c>
      <c r="Q295">
        <v>6.4539999999999997</v>
      </c>
      <c r="R295">
        <v>6.5119999999999996</v>
      </c>
      <c r="S295">
        <v>6.52</v>
      </c>
      <c r="T295">
        <v>6.48</v>
      </c>
      <c r="U295">
        <v>5.8339999999999996</v>
      </c>
      <c r="V295">
        <v>5.7039999999999997</v>
      </c>
      <c r="W295">
        <v>5.7960000000000003</v>
      </c>
      <c r="X295">
        <v>5.4539999999999997</v>
      </c>
    </row>
    <row r="296" spans="1:24">
      <c r="A296" s="95">
        <v>44697</v>
      </c>
      <c r="B296" s="63">
        <v>283146</v>
      </c>
      <c r="J296">
        <v>8.0939999999999994</v>
      </c>
      <c r="K296">
        <v>7.78</v>
      </c>
      <c r="L296">
        <v>7.6539999999999999</v>
      </c>
      <c r="M296">
        <v>7.68</v>
      </c>
      <c r="N296">
        <v>7.66</v>
      </c>
      <c r="O296">
        <v>7.5819999999999999</v>
      </c>
      <c r="P296">
        <v>6.8520000000000003</v>
      </c>
      <c r="Q296">
        <v>6.5439999999999996</v>
      </c>
      <c r="R296">
        <v>6.6</v>
      </c>
      <c r="S296">
        <v>6.61</v>
      </c>
      <c r="T296">
        <v>6.5739999999999998</v>
      </c>
      <c r="U296">
        <v>5.93</v>
      </c>
      <c r="V296">
        <v>5.782</v>
      </c>
      <c r="W296">
        <v>5.8739999999999997</v>
      </c>
      <c r="X296">
        <v>5.51</v>
      </c>
    </row>
    <row r="297" spans="1:24">
      <c r="A297" s="95">
        <v>44698</v>
      </c>
      <c r="B297" s="63">
        <v>203210</v>
      </c>
      <c r="J297">
        <v>8.0060000000000002</v>
      </c>
      <c r="K297">
        <v>7.726</v>
      </c>
      <c r="L297">
        <v>7.6059999999999999</v>
      </c>
      <c r="M297">
        <v>7.64</v>
      </c>
      <c r="N297">
        <v>7.6360000000000001</v>
      </c>
      <c r="O297">
        <v>7.5659999999999998</v>
      </c>
      <c r="P297">
        <v>6.86</v>
      </c>
      <c r="Q297">
        <v>6.5620000000000003</v>
      </c>
      <c r="R297">
        <v>6.62</v>
      </c>
      <c r="S297">
        <v>6.6360000000000001</v>
      </c>
      <c r="T297">
        <v>6.6020000000000003</v>
      </c>
      <c r="U297">
        <v>5.9320000000000004</v>
      </c>
      <c r="V297">
        <v>5.782</v>
      </c>
      <c r="W297">
        <v>5.8739999999999997</v>
      </c>
      <c r="X297">
        <v>5.516</v>
      </c>
    </row>
    <row r="298" spans="1:24">
      <c r="A298" s="95">
        <v>44699</v>
      </c>
      <c r="B298" s="63">
        <v>243546</v>
      </c>
      <c r="J298">
        <v>7.8140000000000001</v>
      </c>
      <c r="K298">
        <v>7.532</v>
      </c>
      <c r="L298">
        <v>7.4020000000000001</v>
      </c>
      <c r="M298">
        <v>7.4359999999999999</v>
      </c>
      <c r="N298">
        <v>7.4340000000000002</v>
      </c>
      <c r="O298">
        <v>7.38</v>
      </c>
      <c r="P298">
        <v>6.7240000000000002</v>
      </c>
      <c r="Q298">
        <v>6.452</v>
      </c>
      <c r="R298">
        <v>6.5119999999999996</v>
      </c>
      <c r="S298">
        <v>6.532</v>
      </c>
      <c r="T298">
        <v>6.4960000000000004</v>
      </c>
      <c r="U298">
        <v>5.8319999999999999</v>
      </c>
      <c r="V298">
        <v>5.694</v>
      </c>
      <c r="W298">
        <v>5.7859999999999996</v>
      </c>
      <c r="X298">
        <v>5.4340000000000002</v>
      </c>
    </row>
    <row r="299" spans="1:24">
      <c r="A299" s="95">
        <v>44700</v>
      </c>
      <c r="B299" s="63">
        <v>199730</v>
      </c>
      <c r="J299">
        <v>7.8319999999999999</v>
      </c>
      <c r="K299">
        <v>7.5039999999999996</v>
      </c>
      <c r="L299">
        <v>7.36</v>
      </c>
      <c r="M299">
        <v>7.3940000000000001</v>
      </c>
      <c r="N299">
        <v>7.3920000000000003</v>
      </c>
      <c r="O299">
        <v>7.3319999999999999</v>
      </c>
      <c r="P299">
        <v>6.726</v>
      </c>
      <c r="Q299">
        <v>6.476</v>
      </c>
      <c r="R299">
        <v>6.5359999999999996</v>
      </c>
      <c r="S299">
        <v>6.5519999999999996</v>
      </c>
      <c r="T299">
        <v>6.524</v>
      </c>
      <c r="U299">
        <v>5.86</v>
      </c>
      <c r="V299">
        <v>5.7220000000000004</v>
      </c>
      <c r="W299">
        <v>5.8140000000000001</v>
      </c>
      <c r="X299">
        <v>5.47</v>
      </c>
    </row>
    <row r="300" spans="1:24">
      <c r="A300" s="95">
        <v>44701</v>
      </c>
      <c r="B300" s="63">
        <v>164515</v>
      </c>
      <c r="J300">
        <v>7.7859999999999996</v>
      </c>
      <c r="K300">
        <v>7.47</v>
      </c>
      <c r="L300">
        <v>7.32</v>
      </c>
      <c r="M300">
        <v>7.3540000000000001</v>
      </c>
      <c r="N300">
        <v>7.35</v>
      </c>
      <c r="O300">
        <v>7.2939999999999996</v>
      </c>
      <c r="P300">
        <v>6.702</v>
      </c>
      <c r="Q300">
        <v>6.4619999999999997</v>
      </c>
      <c r="R300">
        <v>6.5220000000000002</v>
      </c>
      <c r="S300">
        <v>6.5419999999999998</v>
      </c>
      <c r="T300">
        <v>6.5119999999999996</v>
      </c>
      <c r="U300">
        <v>5.8460000000000001</v>
      </c>
      <c r="V300">
        <v>5.6920000000000002</v>
      </c>
      <c r="W300">
        <v>5.7839999999999998</v>
      </c>
      <c r="X300">
        <v>5.4420000000000002</v>
      </c>
    </row>
    <row r="301" spans="1:24">
      <c r="A301" s="95">
        <v>44704</v>
      </c>
      <c r="B301" s="63">
        <v>168645</v>
      </c>
      <c r="J301">
        <v>7.8620000000000001</v>
      </c>
      <c r="K301">
        <v>7.5460000000000003</v>
      </c>
      <c r="L301">
        <v>7.39</v>
      </c>
      <c r="M301">
        <v>7.42</v>
      </c>
      <c r="N301">
        <v>7.4059999999999997</v>
      </c>
      <c r="O301">
        <v>7.35</v>
      </c>
      <c r="P301">
        <v>6.7240000000000002</v>
      </c>
      <c r="Q301">
        <v>6.47</v>
      </c>
      <c r="R301">
        <v>6.5259999999999998</v>
      </c>
      <c r="S301">
        <v>6.5460000000000003</v>
      </c>
      <c r="T301">
        <v>6.516</v>
      </c>
      <c r="U301">
        <v>5.8520000000000003</v>
      </c>
      <c r="V301">
        <v>5.71</v>
      </c>
      <c r="W301">
        <v>5.8019999999999996</v>
      </c>
      <c r="X301">
        <v>5.4619999999999997</v>
      </c>
    </row>
    <row r="302" spans="1:24">
      <c r="A302" s="95">
        <v>44705</v>
      </c>
      <c r="B302" s="63">
        <v>281232</v>
      </c>
      <c r="J302">
        <v>7.7160000000000002</v>
      </c>
      <c r="K302">
        <v>7.41</v>
      </c>
      <c r="L302">
        <v>7.2519999999999998</v>
      </c>
      <c r="M302">
        <v>7.29</v>
      </c>
      <c r="N302">
        <v>7.2859999999999996</v>
      </c>
      <c r="O302">
        <v>7.23</v>
      </c>
      <c r="P302">
        <v>6.6660000000000004</v>
      </c>
      <c r="Q302">
        <v>6.4420000000000002</v>
      </c>
      <c r="R302">
        <v>6.5019999999999998</v>
      </c>
      <c r="S302">
        <v>6.5220000000000002</v>
      </c>
      <c r="T302">
        <v>6.49</v>
      </c>
      <c r="U302">
        <v>5.8239999999999998</v>
      </c>
      <c r="V302">
        <v>5.6820000000000004</v>
      </c>
      <c r="W302">
        <v>5.774</v>
      </c>
      <c r="X302">
        <v>5.4160000000000004</v>
      </c>
    </row>
    <row r="303" spans="1:24">
      <c r="A303" s="95">
        <v>44706</v>
      </c>
      <c r="B303" s="63">
        <v>250792</v>
      </c>
      <c r="J303">
        <v>7.7220000000000004</v>
      </c>
      <c r="K303">
        <v>7.3959999999999999</v>
      </c>
      <c r="L303">
        <v>7.2320000000000002</v>
      </c>
      <c r="M303">
        <v>7.27</v>
      </c>
      <c r="N303">
        <v>7.2640000000000002</v>
      </c>
      <c r="O303">
        <v>7.2060000000000004</v>
      </c>
      <c r="P303">
        <v>6.6159999999999997</v>
      </c>
      <c r="Q303">
        <v>6.37</v>
      </c>
      <c r="R303">
        <v>6.43</v>
      </c>
      <c r="S303">
        <v>6.45</v>
      </c>
      <c r="T303">
        <v>6.4119999999999999</v>
      </c>
      <c r="U303">
        <v>5.7460000000000004</v>
      </c>
      <c r="V303">
        <v>5.6159999999999997</v>
      </c>
      <c r="W303">
        <v>5.71</v>
      </c>
      <c r="X303">
        <v>5.3520000000000003</v>
      </c>
    </row>
    <row r="304" spans="1:24">
      <c r="A304" s="95">
        <v>44707</v>
      </c>
      <c r="B304" s="63">
        <v>213070</v>
      </c>
      <c r="J304">
        <v>7.65</v>
      </c>
      <c r="K304">
        <v>7.34</v>
      </c>
      <c r="L304">
        <v>7.1859999999999999</v>
      </c>
      <c r="M304">
        <v>7.226</v>
      </c>
      <c r="N304">
        <v>7.226</v>
      </c>
      <c r="O304">
        <v>7.1719999999999997</v>
      </c>
      <c r="P304">
        <v>6.6059999999999999</v>
      </c>
      <c r="Q304">
        <v>6.38</v>
      </c>
      <c r="R304">
        <v>6.4359999999999999</v>
      </c>
      <c r="S304">
        <v>6.4539999999999997</v>
      </c>
      <c r="T304">
        <v>6.42</v>
      </c>
      <c r="U304">
        <v>5.7539999999999996</v>
      </c>
      <c r="V304">
        <v>5.6319999999999997</v>
      </c>
      <c r="W304">
        <v>5.7240000000000002</v>
      </c>
      <c r="X304">
        <v>5.3559999999999999</v>
      </c>
    </row>
    <row r="305" spans="1:24">
      <c r="A305" s="95">
        <v>44708</v>
      </c>
      <c r="B305" s="63">
        <v>179164</v>
      </c>
      <c r="J305">
        <v>7.7720000000000002</v>
      </c>
      <c r="K305">
        <v>7.4459999999999997</v>
      </c>
      <c r="L305">
        <v>7.3</v>
      </c>
      <c r="M305">
        <v>7.3360000000000003</v>
      </c>
      <c r="N305">
        <v>7.33</v>
      </c>
      <c r="O305">
        <v>7.2720000000000002</v>
      </c>
      <c r="P305">
        <v>6.6760000000000002</v>
      </c>
      <c r="Q305">
        <v>6.4240000000000004</v>
      </c>
      <c r="R305">
        <v>6.4820000000000002</v>
      </c>
      <c r="S305">
        <v>6.5</v>
      </c>
      <c r="T305">
        <v>6.4640000000000004</v>
      </c>
      <c r="U305">
        <v>5.8</v>
      </c>
      <c r="V305">
        <v>5.64</v>
      </c>
      <c r="W305">
        <v>5.7320000000000002</v>
      </c>
      <c r="X305">
        <v>5.3620000000000001</v>
      </c>
    </row>
    <row r="306" spans="1:24">
      <c r="A306" s="95">
        <v>44711</v>
      </c>
      <c r="B306" s="63" t="s">
        <v>436</v>
      </c>
      <c r="J306" s="189">
        <v>7.7720000000000002</v>
      </c>
      <c r="K306" s="189">
        <v>7.4459999999999997</v>
      </c>
      <c r="L306" s="189">
        <v>7.3</v>
      </c>
      <c r="M306" s="189">
        <v>7.3360000000000003</v>
      </c>
      <c r="N306" s="189">
        <v>7.33</v>
      </c>
      <c r="O306" s="189">
        <v>7.2720000000000002</v>
      </c>
      <c r="P306" s="189">
        <v>6.6760000000000002</v>
      </c>
      <c r="Q306" s="189">
        <v>6.4240000000000004</v>
      </c>
      <c r="R306" s="189">
        <v>6.4820000000000002</v>
      </c>
      <c r="S306" s="189">
        <v>6.5</v>
      </c>
      <c r="T306" s="189">
        <v>6.4640000000000004</v>
      </c>
      <c r="U306" s="189">
        <v>5.8</v>
      </c>
      <c r="V306" s="189">
        <v>5.64</v>
      </c>
      <c r="W306" s="189">
        <v>5.7320000000000002</v>
      </c>
      <c r="X306" s="189">
        <v>5.3620000000000001</v>
      </c>
    </row>
    <row r="307" spans="1:24">
      <c r="A307" s="95">
        <v>44712</v>
      </c>
      <c r="B307" s="63">
        <v>319523</v>
      </c>
      <c r="J307">
        <v>7.5339999999999998</v>
      </c>
      <c r="K307">
        <v>7.25</v>
      </c>
      <c r="L307">
        <v>7.1139999999999999</v>
      </c>
      <c r="M307">
        <v>7.1639999999999997</v>
      </c>
      <c r="N307">
        <v>7.1660000000000004</v>
      </c>
      <c r="O307">
        <v>7.12</v>
      </c>
      <c r="P307">
        <v>6.5739999999999998</v>
      </c>
      <c r="Q307">
        <v>6.35</v>
      </c>
      <c r="R307">
        <v>6.41</v>
      </c>
      <c r="S307">
        <v>6.4240000000000004</v>
      </c>
      <c r="T307">
        <v>6.3940000000000001</v>
      </c>
      <c r="U307">
        <v>5.73</v>
      </c>
      <c r="V307">
        <v>5.6319999999999997</v>
      </c>
      <c r="W307">
        <v>5.7240000000000002</v>
      </c>
      <c r="X307">
        <v>5.3559999999999999</v>
      </c>
    </row>
    <row r="308" spans="1:24">
      <c r="A308" s="95">
        <v>44713</v>
      </c>
      <c r="B308" s="63">
        <v>454594</v>
      </c>
      <c r="J308">
        <v>7.3120000000000003</v>
      </c>
      <c r="K308">
        <v>7.0359999999999996</v>
      </c>
      <c r="L308">
        <v>6.9139999999999997</v>
      </c>
      <c r="M308">
        <v>6.9640000000000004</v>
      </c>
      <c r="N308">
        <v>6.976</v>
      </c>
      <c r="O308">
        <v>6.9420000000000002</v>
      </c>
      <c r="P308">
        <v>6.4359999999999999</v>
      </c>
      <c r="Q308">
        <v>6.2160000000000002</v>
      </c>
      <c r="R308">
        <v>6.28</v>
      </c>
      <c r="S308">
        <v>6.2960000000000003</v>
      </c>
      <c r="T308">
        <v>6.2720000000000002</v>
      </c>
      <c r="U308">
        <v>5.6059999999999999</v>
      </c>
      <c r="V308">
        <v>5.5140000000000002</v>
      </c>
      <c r="W308">
        <v>5.6059999999999999</v>
      </c>
      <c r="X308">
        <v>5.2539999999999996</v>
      </c>
    </row>
    <row r="309" spans="1:24">
      <c r="A309" s="95">
        <v>44714</v>
      </c>
      <c r="B309" s="63">
        <v>250170</v>
      </c>
      <c r="J309">
        <v>7.3019999999999996</v>
      </c>
      <c r="K309">
        <v>7.0460000000000003</v>
      </c>
      <c r="L309">
        <v>6.9420000000000002</v>
      </c>
      <c r="M309">
        <v>6.992</v>
      </c>
      <c r="N309">
        <v>7.0039999999999996</v>
      </c>
      <c r="O309">
        <v>6.97</v>
      </c>
      <c r="P309">
        <v>6.4640000000000004</v>
      </c>
      <c r="Q309">
        <v>6.2439999999999998</v>
      </c>
      <c r="R309">
        <v>6.3040000000000003</v>
      </c>
      <c r="S309">
        <v>6.3159999999999998</v>
      </c>
      <c r="T309">
        <v>6.2839999999999998</v>
      </c>
      <c r="U309">
        <v>5.62</v>
      </c>
      <c r="V309">
        <v>5.5439999999999996</v>
      </c>
      <c r="W309">
        <v>5.6360000000000001</v>
      </c>
      <c r="X309">
        <v>5.2839999999999998</v>
      </c>
    </row>
    <row r="310" spans="1:24">
      <c r="A310" s="95">
        <v>44715</v>
      </c>
      <c r="B310" s="63">
        <v>199523</v>
      </c>
      <c r="J310">
        <v>7.27</v>
      </c>
      <c r="K310">
        <v>7.0119999999999996</v>
      </c>
      <c r="L310">
        <v>6.9</v>
      </c>
      <c r="M310">
        <v>6.952</v>
      </c>
      <c r="N310">
        <v>6.9660000000000002</v>
      </c>
      <c r="O310">
        <v>6.9340000000000002</v>
      </c>
      <c r="P310">
        <v>6.4619999999999997</v>
      </c>
      <c r="Q310">
        <v>6.266</v>
      </c>
      <c r="R310">
        <v>6.3239999999999998</v>
      </c>
      <c r="S310">
        <v>6.3360000000000003</v>
      </c>
      <c r="T310">
        <v>6.3040000000000003</v>
      </c>
      <c r="U310">
        <v>5.71</v>
      </c>
      <c r="V310">
        <v>5.62</v>
      </c>
      <c r="W310">
        <v>5.7119999999999997</v>
      </c>
      <c r="X310">
        <v>5.3520000000000003</v>
      </c>
    </row>
    <row r="311" spans="1:24">
      <c r="A311" s="95">
        <v>44718</v>
      </c>
      <c r="B311" s="63">
        <v>238548</v>
      </c>
      <c r="J311">
        <v>7.4240000000000004</v>
      </c>
      <c r="K311">
        <v>7.1420000000000003</v>
      </c>
      <c r="L311">
        <v>7.024</v>
      </c>
      <c r="M311">
        <v>7.0720000000000001</v>
      </c>
      <c r="N311">
        <v>7.0839999999999996</v>
      </c>
      <c r="O311">
        <v>7.0439999999999996</v>
      </c>
      <c r="P311">
        <v>6.5140000000000002</v>
      </c>
      <c r="Q311">
        <v>6.2919999999999998</v>
      </c>
      <c r="R311">
        <v>6.35</v>
      </c>
      <c r="S311">
        <v>6.3639999999999999</v>
      </c>
      <c r="T311">
        <v>6.3339999999999996</v>
      </c>
      <c r="U311">
        <v>5.74</v>
      </c>
      <c r="V311">
        <v>5.6420000000000003</v>
      </c>
      <c r="W311">
        <v>5.734</v>
      </c>
      <c r="X311">
        <v>5.3659999999999997</v>
      </c>
    </row>
    <row r="312" spans="1:24">
      <c r="A312" s="95">
        <v>44719</v>
      </c>
      <c r="B312" s="63">
        <v>430599</v>
      </c>
      <c r="J312">
        <v>7.57</v>
      </c>
      <c r="K312">
        <v>7.2560000000000002</v>
      </c>
      <c r="L312">
        <v>7.14</v>
      </c>
      <c r="M312">
        <v>7.19</v>
      </c>
      <c r="N312">
        <v>7.2039999999999997</v>
      </c>
      <c r="O312">
        <v>7.1639999999999997</v>
      </c>
      <c r="P312">
        <v>6.6840000000000002</v>
      </c>
      <c r="Q312">
        <v>6.492</v>
      </c>
      <c r="R312">
        <v>6.55</v>
      </c>
      <c r="S312">
        <v>6.5620000000000003</v>
      </c>
      <c r="T312">
        <v>6.5220000000000002</v>
      </c>
      <c r="U312">
        <v>5.9260000000000002</v>
      </c>
      <c r="V312">
        <v>5.81</v>
      </c>
      <c r="W312">
        <v>5.9020000000000001</v>
      </c>
      <c r="X312">
        <v>5.532</v>
      </c>
    </row>
    <row r="313" spans="1:24">
      <c r="A313" s="95">
        <v>44720</v>
      </c>
      <c r="B313" s="63">
        <v>442710</v>
      </c>
      <c r="J313">
        <v>7.6440000000000001</v>
      </c>
      <c r="K313">
        <v>7.2759999999999998</v>
      </c>
      <c r="L313">
        <v>7.1760000000000002</v>
      </c>
      <c r="M313">
        <v>7.226</v>
      </c>
      <c r="N313">
        <v>7.24</v>
      </c>
      <c r="O313">
        <v>7.1959999999999997</v>
      </c>
      <c r="P313">
        <v>6.6719999999999997</v>
      </c>
      <c r="Q313">
        <v>6.4420000000000002</v>
      </c>
      <c r="R313">
        <v>6.5</v>
      </c>
      <c r="S313">
        <v>6.5119999999999996</v>
      </c>
      <c r="T313">
        <v>6.4740000000000002</v>
      </c>
      <c r="U313">
        <v>5.88</v>
      </c>
      <c r="V313">
        <v>5.7460000000000004</v>
      </c>
      <c r="W313">
        <v>5.84</v>
      </c>
      <c r="X313">
        <v>5.47</v>
      </c>
    </row>
    <row r="314" spans="1:24">
      <c r="A314" s="95">
        <v>44721</v>
      </c>
      <c r="B314" s="63">
        <v>465518</v>
      </c>
      <c r="J314">
        <v>7.73</v>
      </c>
      <c r="K314">
        <v>7.2919999999999998</v>
      </c>
      <c r="L314">
        <v>7.1660000000000004</v>
      </c>
      <c r="M314">
        <v>7.2119999999999997</v>
      </c>
      <c r="N314">
        <v>7.2240000000000002</v>
      </c>
      <c r="O314">
        <v>7.1840000000000002</v>
      </c>
      <c r="P314">
        <v>6.69</v>
      </c>
      <c r="Q314">
        <v>6.4740000000000002</v>
      </c>
      <c r="R314">
        <v>6.532</v>
      </c>
      <c r="S314">
        <v>6.54</v>
      </c>
      <c r="T314">
        <v>6.5119999999999996</v>
      </c>
      <c r="U314">
        <v>5.9160000000000004</v>
      </c>
      <c r="V314">
        <v>5.774</v>
      </c>
      <c r="W314">
        <v>5.8659999999999997</v>
      </c>
      <c r="X314">
        <v>5.4960000000000004</v>
      </c>
    </row>
    <row r="315" spans="1:24">
      <c r="A315" s="95">
        <v>44722</v>
      </c>
      <c r="B315" s="63">
        <v>317445</v>
      </c>
      <c r="J315">
        <v>7.7320000000000002</v>
      </c>
      <c r="K315">
        <v>7.3259999999999996</v>
      </c>
      <c r="L315">
        <v>7.2039999999999997</v>
      </c>
      <c r="M315">
        <v>7.2460000000000004</v>
      </c>
      <c r="N315">
        <v>7.2619999999999996</v>
      </c>
      <c r="O315">
        <v>7.2320000000000002</v>
      </c>
      <c r="P315">
        <v>6.7460000000000004</v>
      </c>
      <c r="Q315">
        <v>6.532</v>
      </c>
      <c r="R315">
        <v>6.59</v>
      </c>
      <c r="S315">
        <v>6.6</v>
      </c>
      <c r="T315">
        <v>6.5720000000000001</v>
      </c>
      <c r="U315">
        <v>5.976</v>
      </c>
      <c r="V315">
        <v>5.8339999999999996</v>
      </c>
      <c r="W315">
        <v>5.9260000000000002</v>
      </c>
      <c r="X315">
        <v>5.5620000000000003</v>
      </c>
    </row>
    <row r="316" spans="1:24">
      <c r="A316" s="95">
        <v>44725</v>
      </c>
      <c r="B316" s="63">
        <v>334693</v>
      </c>
      <c r="J316">
        <v>7.6920000000000002</v>
      </c>
      <c r="K316">
        <v>7.306</v>
      </c>
      <c r="L316">
        <v>7.2140000000000004</v>
      </c>
      <c r="M316">
        <v>7.2640000000000002</v>
      </c>
      <c r="N316">
        <v>7.28</v>
      </c>
      <c r="O316">
        <v>7.25</v>
      </c>
      <c r="P316">
        <v>6.74</v>
      </c>
      <c r="Q316">
        <v>6.5259999999999998</v>
      </c>
      <c r="R316">
        <v>6.5860000000000003</v>
      </c>
      <c r="S316">
        <v>6.6040000000000001</v>
      </c>
      <c r="T316">
        <v>6.59</v>
      </c>
      <c r="U316">
        <v>5.9939999999999998</v>
      </c>
      <c r="V316">
        <v>5.8460000000000001</v>
      </c>
      <c r="W316">
        <v>5.9260000000000002</v>
      </c>
      <c r="X316">
        <v>5.5720000000000001</v>
      </c>
    </row>
    <row r="317" spans="1:24">
      <c r="A317" s="95">
        <v>44726</v>
      </c>
      <c r="B317" s="63">
        <v>265981</v>
      </c>
      <c r="J317">
        <v>7.6820000000000004</v>
      </c>
      <c r="K317">
        <v>7.2939999999999996</v>
      </c>
      <c r="L317">
        <v>7.2119999999999997</v>
      </c>
      <c r="M317">
        <v>7.2619999999999996</v>
      </c>
      <c r="N317">
        <v>7.28</v>
      </c>
      <c r="O317">
        <v>7.2439999999999998</v>
      </c>
      <c r="P317">
        <v>6.7039999999999997</v>
      </c>
      <c r="Q317">
        <v>6.476</v>
      </c>
      <c r="R317">
        <v>6.5359999999999996</v>
      </c>
      <c r="S317">
        <v>6.556</v>
      </c>
      <c r="T317">
        <v>6.5359999999999996</v>
      </c>
      <c r="U317">
        <v>5.9420000000000002</v>
      </c>
      <c r="V317">
        <v>5.7919999999999998</v>
      </c>
      <c r="W317">
        <v>5.8719999999999999</v>
      </c>
      <c r="X317">
        <v>5.516</v>
      </c>
    </row>
    <row r="318" spans="1:24">
      <c r="A318" s="95">
        <v>44727</v>
      </c>
      <c r="B318" s="63">
        <v>228125</v>
      </c>
      <c r="J318">
        <v>7.74</v>
      </c>
      <c r="K318">
        <v>7.29</v>
      </c>
      <c r="L318">
        <v>7.21</v>
      </c>
      <c r="M318">
        <v>7.2619999999999996</v>
      </c>
      <c r="N318">
        <v>7.274</v>
      </c>
      <c r="O318">
        <v>7.24</v>
      </c>
      <c r="P318">
        <v>6.71</v>
      </c>
      <c r="Q318">
        <v>6.476</v>
      </c>
      <c r="R318">
        <v>6.54</v>
      </c>
      <c r="S318">
        <v>6.56</v>
      </c>
      <c r="T318">
        <v>6.5439999999999996</v>
      </c>
      <c r="U318">
        <v>5.95</v>
      </c>
      <c r="V318">
        <v>5.8040000000000003</v>
      </c>
      <c r="W318">
        <v>5.8840000000000003</v>
      </c>
      <c r="X318">
        <v>5.5419999999999998</v>
      </c>
    </row>
    <row r="319" spans="1:24">
      <c r="A319" s="95">
        <v>44728</v>
      </c>
      <c r="J319">
        <v>7.8819999999999997</v>
      </c>
      <c r="K319">
        <v>7.4160000000000004</v>
      </c>
      <c r="L319">
        <v>7.35</v>
      </c>
      <c r="M319">
        <v>7.3940000000000001</v>
      </c>
      <c r="N319">
        <v>7.4</v>
      </c>
      <c r="O319">
        <v>7.35</v>
      </c>
      <c r="P319">
        <v>6.774</v>
      </c>
      <c r="Q319">
        <v>6.5259999999999998</v>
      </c>
      <c r="R319">
        <v>6.5839999999999996</v>
      </c>
      <c r="S319">
        <v>6.6020000000000003</v>
      </c>
      <c r="T319">
        <v>6.5860000000000003</v>
      </c>
      <c r="U319">
        <v>6</v>
      </c>
      <c r="V319">
        <v>5.8360000000000003</v>
      </c>
      <c r="W319">
        <v>5.9160000000000004</v>
      </c>
      <c r="X319">
        <v>5.58</v>
      </c>
    </row>
    <row r="320" spans="1:24">
      <c r="A320" s="95">
        <v>44729</v>
      </c>
      <c r="B320" s="63">
        <v>292330</v>
      </c>
      <c r="J320">
        <v>7.8440000000000003</v>
      </c>
      <c r="K320">
        <v>7.3760000000000003</v>
      </c>
      <c r="L320">
        <v>7.31</v>
      </c>
      <c r="M320">
        <v>7.3520000000000003</v>
      </c>
      <c r="N320">
        <v>7.36</v>
      </c>
      <c r="O320">
        <v>7.3019999999999996</v>
      </c>
      <c r="P320">
        <v>6.6959999999999997</v>
      </c>
      <c r="Q320">
        <v>6.45</v>
      </c>
      <c r="R320">
        <v>6.5060000000000002</v>
      </c>
      <c r="S320">
        <v>6.5259999999999998</v>
      </c>
      <c r="T320">
        <v>6.5119999999999996</v>
      </c>
      <c r="U320">
        <v>5.9240000000000004</v>
      </c>
      <c r="V320">
        <v>5.7619999999999996</v>
      </c>
      <c r="W320">
        <v>5.8419999999999996</v>
      </c>
      <c r="X320">
        <v>5.4939999999999998</v>
      </c>
    </row>
    <row r="321" spans="1:24">
      <c r="A321" s="95">
        <v>44732</v>
      </c>
      <c r="J321" s="189">
        <v>7.8440000000000003</v>
      </c>
      <c r="K321" s="189">
        <v>7.3760000000000003</v>
      </c>
      <c r="L321" s="189">
        <v>7.31</v>
      </c>
      <c r="M321" s="189">
        <v>7.3520000000000003</v>
      </c>
      <c r="N321" s="189">
        <v>7.36</v>
      </c>
      <c r="O321" s="189">
        <v>7.3019999999999996</v>
      </c>
      <c r="P321" s="189">
        <v>6.6959999999999997</v>
      </c>
      <c r="Q321" s="189">
        <v>6.45</v>
      </c>
      <c r="R321" s="189">
        <v>6.5060000000000002</v>
      </c>
      <c r="S321" s="189">
        <v>6.5259999999999998</v>
      </c>
      <c r="T321" s="189">
        <v>6.5119999999999996</v>
      </c>
      <c r="U321" s="189">
        <v>5.9240000000000004</v>
      </c>
      <c r="V321" s="189">
        <v>5.7619999999999996</v>
      </c>
      <c r="W321" s="189">
        <v>5.8419999999999996</v>
      </c>
      <c r="X321" s="189">
        <v>5.4939999999999998</v>
      </c>
    </row>
    <row r="322" spans="1:24">
      <c r="A322" s="95">
        <v>44733</v>
      </c>
      <c r="B322" s="63">
        <v>444368</v>
      </c>
      <c r="J322">
        <v>7.6059999999999999</v>
      </c>
      <c r="K322">
        <v>7.0919999999999996</v>
      </c>
      <c r="L322">
        <v>7.0140000000000002</v>
      </c>
      <c r="M322">
        <v>7.0659999999999998</v>
      </c>
      <c r="N322">
        <v>7.0819999999999999</v>
      </c>
      <c r="O322">
        <v>7.04</v>
      </c>
      <c r="P322">
        <v>6.5119999999999996</v>
      </c>
      <c r="Q322">
        <v>6.28</v>
      </c>
      <c r="R322">
        <v>6.34</v>
      </c>
      <c r="S322">
        <v>6.36</v>
      </c>
      <c r="T322">
        <v>6.3440000000000003</v>
      </c>
      <c r="U322">
        <v>5.7560000000000002</v>
      </c>
      <c r="V322">
        <v>5.6459999999999999</v>
      </c>
      <c r="W322">
        <v>5.726</v>
      </c>
      <c r="X322">
        <v>5.3840000000000003</v>
      </c>
    </row>
    <row r="323" spans="1:24">
      <c r="A323" s="95">
        <v>44734</v>
      </c>
      <c r="B323" s="63">
        <v>387067</v>
      </c>
      <c r="J323">
        <v>7.68</v>
      </c>
      <c r="K323">
        <v>7.02</v>
      </c>
      <c r="L323">
        <v>6.9359999999999999</v>
      </c>
      <c r="M323">
        <v>6.99</v>
      </c>
      <c r="N323">
        <v>7.0039999999999996</v>
      </c>
      <c r="O323">
        <v>6.9640000000000004</v>
      </c>
      <c r="P323">
        <v>6.48</v>
      </c>
      <c r="Q323">
        <v>6.27</v>
      </c>
      <c r="R323">
        <v>6.33</v>
      </c>
      <c r="S323">
        <v>6.35</v>
      </c>
      <c r="T323">
        <v>6.33</v>
      </c>
      <c r="U323">
        <v>5.742</v>
      </c>
      <c r="V323">
        <v>5.6040000000000001</v>
      </c>
      <c r="W323">
        <v>5.6840000000000002</v>
      </c>
      <c r="X323">
        <v>5.3360000000000003</v>
      </c>
    </row>
    <row r="324" spans="1:24">
      <c r="A324" s="95">
        <v>44735</v>
      </c>
      <c r="B324" s="63">
        <v>600962</v>
      </c>
      <c r="J324">
        <v>7.4660000000000002</v>
      </c>
      <c r="K324">
        <v>6.6660000000000004</v>
      </c>
      <c r="L324">
        <v>6.5540000000000003</v>
      </c>
      <c r="M324">
        <v>6.61</v>
      </c>
      <c r="N324">
        <v>6.6340000000000003</v>
      </c>
      <c r="O324">
        <v>6.5960000000000001</v>
      </c>
      <c r="P324">
        <v>6.1740000000000004</v>
      </c>
      <c r="Q324">
        <v>6.0019999999999998</v>
      </c>
      <c r="R324">
        <v>6.0659999999999998</v>
      </c>
      <c r="S324">
        <v>6.0860000000000003</v>
      </c>
      <c r="T324">
        <v>6.0739999999999998</v>
      </c>
      <c r="U324">
        <v>5.524</v>
      </c>
      <c r="V324">
        <v>5.44</v>
      </c>
      <c r="W324">
        <v>5.52</v>
      </c>
      <c r="X324">
        <v>5.2</v>
      </c>
    </row>
    <row r="325" spans="1:24">
      <c r="A325" s="95">
        <v>44736</v>
      </c>
      <c r="B325" s="63">
        <v>406936</v>
      </c>
      <c r="J325">
        <v>7.5019999999999998</v>
      </c>
      <c r="K325">
        <v>6.8259999999999996</v>
      </c>
      <c r="L325">
        <v>6.74</v>
      </c>
      <c r="M325">
        <v>6.7919999999999998</v>
      </c>
      <c r="N325">
        <v>6.8159999999999998</v>
      </c>
      <c r="O325">
        <v>6.774</v>
      </c>
      <c r="P325">
        <v>6.2960000000000003</v>
      </c>
      <c r="Q325">
        <v>6.0940000000000003</v>
      </c>
      <c r="R325">
        <v>6.1559999999999997</v>
      </c>
      <c r="S325">
        <v>6.18</v>
      </c>
      <c r="T325">
        <v>6.1619999999999999</v>
      </c>
      <c r="U325">
        <v>5.6120000000000001</v>
      </c>
      <c r="V325">
        <v>5.4619999999999997</v>
      </c>
      <c r="W325">
        <v>5.5419999999999998</v>
      </c>
      <c r="X325">
        <v>5.2039999999999997</v>
      </c>
    </row>
    <row r="326" spans="1:24">
      <c r="A326" s="95">
        <v>44739</v>
      </c>
      <c r="B326" s="63">
        <v>408829</v>
      </c>
      <c r="J326">
        <v>7.4420000000000002</v>
      </c>
      <c r="K326">
        <v>6.6120000000000001</v>
      </c>
      <c r="L326">
        <v>6.53</v>
      </c>
      <c r="M326">
        <v>6.59</v>
      </c>
      <c r="N326">
        <v>6.6159999999999997</v>
      </c>
      <c r="O326">
        <v>6.5860000000000003</v>
      </c>
      <c r="P326">
        <v>6.194</v>
      </c>
      <c r="Q326">
        <v>6.032</v>
      </c>
      <c r="R326">
        <v>6.0960000000000001</v>
      </c>
      <c r="S326">
        <v>6.1219999999999999</v>
      </c>
      <c r="T326">
        <v>6.1040000000000001</v>
      </c>
      <c r="U326">
        <v>5.5540000000000003</v>
      </c>
      <c r="V326">
        <v>5.4459999999999997</v>
      </c>
      <c r="W326">
        <v>5.5259999999999998</v>
      </c>
      <c r="X326">
        <v>5.202</v>
      </c>
    </row>
    <row r="327" spans="1:24">
      <c r="A327" s="95">
        <v>44740</v>
      </c>
      <c r="B327" s="63">
        <v>308272</v>
      </c>
      <c r="J327">
        <v>7.5940000000000003</v>
      </c>
      <c r="K327">
        <v>6.6959999999999997</v>
      </c>
      <c r="L327">
        <v>6.5919999999999996</v>
      </c>
      <c r="M327">
        <v>6.65</v>
      </c>
      <c r="N327">
        <v>6.6719999999999997</v>
      </c>
      <c r="O327">
        <v>6.6340000000000003</v>
      </c>
      <c r="P327">
        <v>6.2160000000000002</v>
      </c>
      <c r="Q327">
        <v>6.0359999999999996</v>
      </c>
      <c r="R327">
        <v>6.1020000000000003</v>
      </c>
      <c r="S327">
        <v>6.1239999999999997</v>
      </c>
      <c r="T327">
        <v>6.1040000000000001</v>
      </c>
      <c r="U327">
        <v>5.5540000000000003</v>
      </c>
      <c r="V327">
        <v>5.4320000000000004</v>
      </c>
      <c r="W327">
        <v>5.5119999999999996</v>
      </c>
      <c r="X327">
        <v>5.1840000000000002</v>
      </c>
    </row>
    <row r="328" spans="1:24">
      <c r="A328" s="95">
        <v>44741</v>
      </c>
      <c r="B328" s="63">
        <v>279626</v>
      </c>
      <c r="J328">
        <v>7.702</v>
      </c>
      <c r="K328">
        <v>6.64</v>
      </c>
      <c r="L328">
        <v>6.5359999999999996</v>
      </c>
      <c r="M328">
        <v>6.5919999999999996</v>
      </c>
      <c r="N328">
        <v>6.61</v>
      </c>
      <c r="O328">
        <v>6.5739999999999998</v>
      </c>
      <c r="P328">
        <v>6.2119999999999997</v>
      </c>
      <c r="Q328">
        <v>6.0419999999999998</v>
      </c>
      <c r="R328">
        <v>6.1139999999999999</v>
      </c>
      <c r="S328">
        <v>6.1340000000000003</v>
      </c>
      <c r="T328">
        <v>6.11</v>
      </c>
      <c r="U328">
        <v>5.56</v>
      </c>
      <c r="V328">
        <v>5.45</v>
      </c>
      <c r="W328">
        <v>5.53</v>
      </c>
      <c r="X328">
        <v>5.2</v>
      </c>
    </row>
    <row r="329" spans="1:24">
      <c r="A329" s="95">
        <v>44742</v>
      </c>
      <c r="B329" s="63">
        <v>441794</v>
      </c>
      <c r="J329">
        <v>7.4359999999999999</v>
      </c>
      <c r="K329">
        <v>6.2859999999999996</v>
      </c>
      <c r="L329">
        <v>6.1959999999999997</v>
      </c>
      <c r="M329">
        <v>6.2619999999999996</v>
      </c>
      <c r="N329">
        <v>6.2960000000000003</v>
      </c>
      <c r="O329">
        <v>6.274</v>
      </c>
      <c r="P329">
        <v>5.9720000000000004</v>
      </c>
      <c r="Q329">
        <v>5.84</v>
      </c>
      <c r="R329">
        <v>5.9059999999999997</v>
      </c>
      <c r="S329">
        <v>5.9320000000000004</v>
      </c>
      <c r="T329">
        <v>5.9219999999999997</v>
      </c>
      <c r="U329">
        <v>5.4219999999999997</v>
      </c>
      <c r="V329">
        <v>5.34</v>
      </c>
      <c r="W329">
        <v>5.42</v>
      </c>
      <c r="X329">
        <v>5.13</v>
      </c>
    </row>
    <row r="330" spans="1:24">
      <c r="A330" s="95">
        <v>44743</v>
      </c>
      <c r="B330" s="63">
        <v>308728</v>
      </c>
      <c r="J330">
        <v>7.5439999999999996</v>
      </c>
      <c r="K330">
        <v>6.1959999999999997</v>
      </c>
      <c r="L330">
        <v>6.0739999999999998</v>
      </c>
      <c r="M330">
        <v>6.1360000000000001</v>
      </c>
      <c r="N330">
        <v>6.1760000000000002</v>
      </c>
      <c r="O330">
        <v>6.1639999999999997</v>
      </c>
      <c r="P330">
        <v>5.8760000000000003</v>
      </c>
      <c r="Q330">
        <v>5.766</v>
      </c>
      <c r="R330">
        <v>5.8360000000000003</v>
      </c>
      <c r="S330">
        <v>5.8620000000000001</v>
      </c>
      <c r="T330">
        <v>5.85</v>
      </c>
      <c r="U330">
        <v>5.4320000000000004</v>
      </c>
      <c r="V330">
        <v>5.32</v>
      </c>
      <c r="W330">
        <v>5.4</v>
      </c>
      <c r="X330">
        <v>5.0839999999999996</v>
      </c>
    </row>
    <row r="331" spans="1:24">
      <c r="A331" s="95">
        <v>44746</v>
      </c>
      <c r="J331" s="189">
        <v>7.5439999999999996</v>
      </c>
      <c r="K331" s="189">
        <v>6.1959999999999997</v>
      </c>
      <c r="L331" s="189">
        <v>6.0739999999999998</v>
      </c>
      <c r="M331" s="189">
        <v>6.1360000000000001</v>
      </c>
      <c r="N331" s="189">
        <v>6.1760000000000002</v>
      </c>
      <c r="O331" s="189">
        <v>6.1639999999999997</v>
      </c>
      <c r="P331" s="189">
        <v>5.8760000000000003</v>
      </c>
      <c r="Q331" s="189">
        <v>5.766</v>
      </c>
      <c r="R331" s="189">
        <v>5.8360000000000003</v>
      </c>
      <c r="S331" s="189">
        <v>5.8620000000000001</v>
      </c>
      <c r="T331" s="189">
        <v>5.85</v>
      </c>
      <c r="U331" s="189">
        <v>5.4320000000000004</v>
      </c>
      <c r="V331" s="189">
        <v>5.32</v>
      </c>
      <c r="W331" s="189">
        <v>5.4</v>
      </c>
      <c r="X331" s="189">
        <v>5.0839999999999996</v>
      </c>
    </row>
    <row r="332" spans="1:24">
      <c r="A332" s="95">
        <v>44747</v>
      </c>
      <c r="B332" s="63">
        <v>354215</v>
      </c>
      <c r="J332">
        <v>7.36</v>
      </c>
      <c r="K332">
        <v>5.9219999999999997</v>
      </c>
      <c r="L332">
        <v>5.7839999999999998</v>
      </c>
      <c r="M332">
        <v>5.85</v>
      </c>
      <c r="N332">
        <v>5.8920000000000003</v>
      </c>
      <c r="O332">
        <v>5.89</v>
      </c>
      <c r="P332">
        <v>5.6219999999999999</v>
      </c>
      <c r="Q332">
        <v>5.516</v>
      </c>
      <c r="R332">
        <v>5.5919999999999996</v>
      </c>
      <c r="S332">
        <v>5.6139999999999999</v>
      </c>
      <c r="T332">
        <v>5.61</v>
      </c>
      <c r="U332">
        <v>5.28</v>
      </c>
      <c r="V332">
        <v>5.1959999999999997</v>
      </c>
      <c r="W332">
        <v>5.2759999999999998</v>
      </c>
      <c r="X332">
        <v>4.9800000000000004</v>
      </c>
    </row>
    <row r="333" spans="1:24">
      <c r="A333" s="95">
        <v>44748</v>
      </c>
      <c r="B333" s="63">
        <v>291874</v>
      </c>
      <c r="J333">
        <v>7.4420000000000002</v>
      </c>
      <c r="K333">
        <v>5.9960000000000004</v>
      </c>
      <c r="L333">
        <v>5.85</v>
      </c>
      <c r="M333">
        <v>5.9119999999999999</v>
      </c>
      <c r="N333">
        <v>5.95</v>
      </c>
      <c r="O333">
        <v>5.944</v>
      </c>
      <c r="P333">
        <v>5.6520000000000001</v>
      </c>
      <c r="Q333">
        <v>5.5359999999999996</v>
      </c>
      <c r="R333">
        <v>5.6159999999999997</v>
      </c>
      <c r="S333">
        <v>5.6520000000000001</v>
      </c>
      <c r="T333">
        <v>5.6440000000000001</v>
      </c>
      <c r="U333">
        <v>5.3140000000000001</v>
      </c>
      <c r="V333">
        <v>5.2460000000000004</v>
      </c>
      <c r="W333">
        <v>5.3259999999999996</v>
      </c>
      <c r="X333">
        <v>5.0199999999999996</v>
      </c>
    </row>
    <row r="334" spans="1:24">
      <c r="A334" s="95">
        <v>44749</v>
      </c>
      <c r="B334" s="63">
        <v>259285</v>
      </c>
      <c r="J334">
        <v>7.47</v>
      </c>
      <c r="K334">
        <v>6.09</v>
      </c>
      <c r="L334">
        <v>5.9619999999999997</v>
      </c>
      <c r="M334">
        <v>6.02</v>
      </c>
      <c r="N334">
        <v>6.0540000000000003</v>
      </c>
      <c r="O334">
        <v>6.04</v>
      </c>
      <c r="P334">
        <v>5.7220000000000004</v>
      </c>
      <c r="Q334">
        <v>5.59</v>
      </c>
      <c r="R334">
        <v>5.67</v>
      </c>
      <c r="S334">
        <v>5.702</v>
      </c>
      <c r="T334">
        <v>5.694</v>
      </c>
      <c r="U334">
        <v>5.34</v>
      </c>
      <c r="V334">
        <v>5.242</v>
      </c>
      <c r="W334">
        <v>5.3220000000000001</v>
      </c>
      <c r="X334">
        <v>5.0460000000000003</v>
      </c>
    </row>
    <row r="335" spans="1:24">
      <c r="A335" s="95">
        <v>44750</v>
      </c>
      <c r="B335" s="63">
        <v>238533</v>
      </c>
      <c r="J335">
        <v>7.782</v>
      </c>
      <c r="K335">
        <v>6.3319999999999999</v>
      </c>
      <c r="L335">
        <v>6.234</v>
      </c>
      <c r="M335">
        <v>6.2859999999999996</v>
      </c>
      <c r="N335">
        <v>6.3159999999999998</v>
      </c>
      <c r="O335">
        <v>6.2919999999999998</v>
      </c>
      <c r="P335">
        <v>5.9340000000000002</v>
      </c>
      <c r="Q335">
        <v>5.7919999999999998</v>
      </c>
      <c r="R335">
        <v>5.87</v>
      </c>
      <c r="S335">
        <v>5.9</v>
      </c>
      <c r="T335">
        <v>5.8840000000000003</v>
      </c>
      <c r="U335">
        <v>5.48</v>
      </c>
      <c r="V335">
        <v>5.3840000000000003</v>
      </c>
      <c r="W335">
        <v>5.444</v>
      </c>
      <c r="X335">
        <v>5.16</v>
      </c>
    </row>
    <row r="336" spans="1:24">
      <c r="A336" s="95">
        <v>44753</v>
      </c>
      <c r="B336" s="63">
        <v>352425</v>
      </c>
      <c r="J336">
        <v>7.8120000000000003</v>
      </c>
      <c r="K336">
        <v>6.37</v>
      </c>
      <c r="L336">
        <v>6.29</v>
      </c>
      <c r="M336">
        <v>6.3339999999999996</v>
      </c>
      <c r="N336">
        <v>6.3520000000000003</v>
      </c>
      <c r="O336">
        <v>6.31</v>
      </c>
      <c r="P336">
        <v>5.9039999999999999</v>
      </c>
      <c r="Q336">
        <v>5.7320000000000002</v>
      </c>
      <c r="R336">
        <v>5.81</v>
      </c>
      <c r="S336">
        <v>5.8360000000000003</v>
      </c>
      <c r="T336">
        <v>5.8220000000000001</v>
      </c>
      <c r="U336">
        <v>5.4039999999999999</v>
      </c>
      <c r="V336">
        <v>5.3040000000000003</v>
      </c>
      <c r="W336">
        <v>5.3639999999999999</v>
      </c>
      <c r="X336">
        <v>5.0819999999999999</v>
      </c>
    </row>
    <row r="337" spans="1:24">
      <c r="A337" s="95">
        <v>44754</v>
      </c>
      <c r="B337" s="63">
        <v>403649</v>
      </c>
      <c r="J337">
        <v>7.3259999999999996</v>
      </c>
      <c r="K337">
        <v>5.94</v>
      </c>
      <c r="L337">
        <v>5.8639999999999999</v>
      </c>
      <c r="M337">
        <v>5.93</v>
      </c>
      <c r="N337">
        <v>5.9660000000000002</v>
      </c>
      <c r="O337">
        <v>5.95</v>
      </c>
      <c r="P337">
        <v>5.6559999999999997</v>
      </c>
      <c r="Q337">
        <v>5.5359999999999996</v>
      </c>
      <c r="R337">
        <v>5.6139999999999999</v>
      </c>
      <c r="S337">
        <v>5.6440000000000001</v>
      </c>
      <c r="T337">
        <v>5.6340000000000003</v>
      </c>
      <c r="U337">
        <v>5.2460000000000004</v>
      </c>
      <c r="V337">
        <v>5.15</v>
      </c>
      <c r="W337">
        <v>5.21</v>
      </c>
      <c r="X337">
        <v>4.95</v>
      </c>
    </row>
    <row r="338" spans="1:24">
      <c r="A338" s="95">
        <v>44755</v>
      </c>
      <c r="B338" s="63">
        <v>303779</v>
      </c>
      <c r="J338">
        <v>7.4</v>
      </c>
      <c r="K338">
        <v>6</v>
      </c>
      <c r="L338">
        <v>5.952</v>
      </c>
      <c r="M338">
        <v>6.0220000000000002</v>
      </c>
      <c r="N338">
        <v>6.056</v>
      </c>
      <c r="O338">
        <v>6.0359999999999996</v>
      </c>
      <c r="P338">
        <v>5.7359999999999998</v>
      </c>
      <c r="Q338">
        <v>5.6059999999999999</v>
      </c>
      <c r="R338">
        <v>5.6840000000000002</v>
      </c>
      <c r="S338">
        <v>5.72</v>
      </c>
      <c r="T338">
        <v>5.71</v>
      </c>
      <c r="U338">
        <v>5.3259999999999996</v>
      </c>
      <c r="V338">
        <v>5.23</v>
      </c>
      <c r="W338">
        <v>5.29</v>
      </c>
      <c r="X338">
        <v>5.0199999999999996</v>
      </c>
    </row>
    <row r="339" spans="1:24">
      <c r="A339" s="95">
        <v>44756</v>
      </c>
      <c r="B339" s="63">
        <v>263280</v>
      </c>
      <c r="J339">
        <v>6.95</v>
      </c>
      <c r="K339">
        <v>6.05</v>
      </c>
      <c r="L339">
        <v>6.01</v>
      </c>
      <c r="M339">
        <v>6.08</v>
      </c>
      <c r="N339">
        <v>6.1159999999999997</v>
      </c>
      <c r="O339">
        <v>6.0940000000000003</v>
      </c>
      <c r="P339">
        <v>5.8040000000000003</v>
      </c>
      <c r="Q339">
        <v>5.6859999999999999</v>
      </c>
      <c r="R339">
        <v>5.7640000000000002</v>
      </c>
      <c r="S339">
        <v>5.8</v>
      </c>
      <c r="T339">
        <v>5.7919999999999998</v>
      </c>
      <c r="U339">
        <v>5.4</v>
      </c>
      <c r="V339">
        <v>5.306</v>
      </c>
      <c r="W339">
        <v>5.3659999999999997</v>
      </c>
      <c r="X339">
        <v>5.09</v>
      </c>
    </row>
    <row r="340" spans="1:24">
      <c r="A340" s="95">
        <v>44757</v>
      </c>
      <c r="B340" s="63">
        <v>254162</v>
      </c>
      <c r="K340">
        <v>6.0419999999999998</v>
      </c>
      <c r="L340">
        <v>6.0359999999999996</v>
      </c>
      <c r="M340">
        <v>6.1</v>
      </c>
      <c r="N340">
        <v>6.1319999999999997</v>
      </c>
      <c r="O340">
        <v>6.11</v>
      </c>
      <c r="P340">
        <v>5.8019999999999996</v>
      </c>
      <c r="Q340">
        <v>5.6719999999999997</v>
      </c>
      <c r="R340">
        <v>5.75</v>
      </c>
      <c r="S340">
        <v>5.7839999999999998</v>
      </c>
      <c r="T340">
        <v>5.774</v>
      </c>
      <c r="U340">
        <v>5.3819999999999997</v>
      </c>
      <c r="V340">
        <v>5.2839999999999998</v>
      </c>
      <c r="W340">
        <v>5.3440000000000003</v>
      </c>
      <c r="X340">
        <v>5.0759999999999996</v>
      </c>
    </row>
    <row r="341" spans="1:24">
      <c r="A341" s="95">
        <v>44760</v>
      </c>
      <c r="B341" s="63">
        <v>223512</v>
      </c>
      <c r="K341">
        <v>6.1219999999999999</v>
      </c>
      <c r="L341">
        <v>6.1059999999999999</v>
      </c>
      <c r="M341">
        <v>6.1639999999999997</v>
      </c>
      <c r="N341">
        <v>6.1959999999999997</v>
      </c>
      <c r="O341">
        <v>6.1740000000000004</v>
      </c>
      <c r="P341">
        <v>5.87</v>
      </c>
      <c r="Q341">
        <v>5.734</v>
      </c>
      <c r="R341">
        <v>5.8120000000000003</v>
      </c>
      <c r="S341">
        <v>5.8440000000000003</v>
      </c>
      <c r="T341">
        <v>5.8319999999999999</v>
      </c>
      <c r="U341">
        <v>5.44</v>
      </c>
      <c r="V341">
        <v>5.3419999999999996</v>
      </c>
      <c r="W341">
        <v>5.4020000000000001</v>
      </c>
      <c r="X341">
        <v>5.13</v>
      </c>
    </row>
    <row r="342" spans="1:24">
      <c r="A342" s="95">
        <v>44761</v>
      </c>
      <c r="B342" s="63">
        <v>280539</v>
      </c>
      <c r="K342">
        <v>5.9660000000000002</v>
      </c>
      <c r="L342">
        <v>5.952</v>
      </c>
      <c r="M342">
        <v>6.0140000000000002</v>
      </c>
      <c r="N342">
        <v>6.0519999999999996</v>
      </c>
      <c r="O342">
        <v>6.04</v>
      </c>
      <c r="P342">
        <v>5.7720000000000002</v>
      </c>
      <c r="Q342">
        <v>5.6539999999999999</v>
      </c>
      <c r="R342">
        <v>5.7320000000000002</v>
      </c>
      <c r="S342">
        <v>5.7640000000000002</v>
      </c>
      <c r="T342">
        <v>5.75</v>
      </c>
      <c r="U342">
        <v>5.3659999999999997</v>
      </c>
      <c r="V342">
        <v>5.27</v>
      </c>
      <c r="W342">
        <v>5.33</v>
      </c>
      <c r="X342">
        <v>5.0599999999999996</v>
      </c>
    </row>
    <row r="343" spans="1:24">
      <c r="A343" s="95">
        <v>44762</v>
      </c>
      <c r="B343" s="63">
        <v>202168</v>
      </c>
      <c r="K343">
        <v>5.9219999999999997</v>
      </c>
      <c r="L343">
        <v>5.9</v>
      </c>
      <c r="M343">
        <v>5.9619999999999997</v>
      </c>
      <c r="N343">
        <v>6.0060000000000002</v>
      </c>
      <c r="O343">
        <v>6.0039999999999996</v>
      </c>
      <c r="P343">
        <v>5.7439999999999998</v>
      </c>
      <c r="Q343">
        <v>5.64</v>
      </c>
      <c r="R343">
        <v>5.72</v>
      </c>
      <c r="S343">
        <v>5.7519999999999998</v>
      </c>
      <c r="T343">
        <v>5.74</v>
      </c>
      <c r="U343">
        <v>5.3639999999999999</v>
      </c>
      <c r="V343">
        <v>5.2640000000000002</v>
      </c>
      <c r="W343">
        <v>5.3239999999999998</v>
      </c>
      <c r="X343">
        <v>5.0540000000000003</v>
      </c>
    </row>
    <row r="344" spans="1:24">
      <c r="A344" s="95">
        <v>44763</v>
      </c>
      <c r="B344" s="63">
        <v>250457</v>
      </c>
      <c r="K344">
        <v>5.7560000000000002</v>
      </c>
      <c r="L344">
        <v>5.734</v>
      </c>
      <c r="M344">
        <v>5.8019999999999996</v>
      </c>
      <c r="N344">
        <v>5.8460000000000001</v>
      </c>
      <c r="O344">
        <v>5.85</v>
      </c>
      <c r="P344">
        <v>5.61</v>
      </c>
      <c r="Q344">
        <v>5.5119999999999996</v>
      </c>
      <c r="R344">
        <v>5.5919999999999996</v>
      </c>
      <c r="S344">
        <v>5.6239999999999997</v>
      </c>
      <c r="T344">
        <v>5.6120000000000001</v>
      </c>
      <c r="U344">
        <v>5.2859999999999996</v>
      </c>
      <c r="V344">
        <v>5.2039999999999997</v>
      </c>
      <c r="W344">
        <v>5.2640000000000002</v>
      </c>
      <c r="X344">
        <v>4.9960000000000004</v>
      </c>
    </row>
    <row r="345" spans="1:24">
      <c r="A345" s="95">
        <v>44764</v>
      </c>
      <c r="B345" s="63">
        <v>287780</v>
      </c>
      <c r="K345">
        <v>5.6420000000000003</v>
      </c>
      <c r="L345">
        <v>5.6420000000000003</v>
      </c>
      <c r="M345">
        <v>5.71</v>
      </c>
      <c r="N345">
        <v>5.7539999999999996</v>
      </c>
      <c r="O345">
        <v>5.76</v>
      </c>
      <c r="P345">
        <v>5.54</v>
      </c>
      <c r="Q345">
        <v>5.46</v>
      </c>
      <c r="R345">
        <v>5.54</v>
      </c>
      <c r="S345">
        <v>5.5739999999999998</v>
      </c>
      <c r="T345">
        <v>5.5620000000000003</v>
      </c>
      <c r="U345">
        <v>5.2320000000000002</v>
      </c>
      <c r="V345">
        <v>5.16</v>
      </c>
      <c r="W345">
        <v>5.22</v>
      </c>
      <c r="X345">
        <v>4.9539999999999997</v>
      </c>
    </row>
    <row r="346" spans="1:24">
      <c r="A346" s="95">
        <v>44767</v>
      </c>
      <c r="B346" s="63">
        <v>287756</v>
      </c>
      <c r="K346">
        <v>5.8</v>
      </c>
      <c r="L346">
        <v>5.8360000000000003</v>
      </c>
      <c r="M346">
        <v>5.9059999999999997</v>
      </c>
      <c r="N346">
        <v>5.95</v>
      </c>
      <c r="O346">
        <v>5.95</v>
      </c>
      <c r="P346">
        <v>5.6639999999999997</v>
      </c>
      <c r="Q346">
        <v>5.5419999999999998</v>
      </c>
      <c r="R346">
        <v>5.62</v>
      </c>
      <c r="S346">
        <v>5.6520000000000001</v>
      </c>
      <c r="T346">
        <v>5.64</v>
      </c>
      <c r="U346">
        <v>5.29</v>
      </c>
      <c r="V346">
        <v>5.2119999999999997</v>
      </c>
      <c r="W346">
        <v>5.2720000000000002</v>
      </c>
      <c r="X346">
        <v>5.0039999999999996</v>
      </c>
    </row>
    <row r="347" spans="1:24">
      <c r="A347" s="95">
        <v>44768</v>
      </c>
      <c r="B347" s="63">
        <v>274661</v>
      </c>
      <c r="K347">
        <v>5.97</v>
      </c>
      <c r="L347">
        <v>6.0060000000000002</v>
      </c>
      <c r="M347">
        <v>6.0739999999999998</v>
      </c>
      <c r="N347">
        <v>6.1139999999999999</v>
      </c>
      <c r="O347">
        <v>6.1059999999999999</v>
      </c>
      <c r="P347">
        <v>5.7539999999999996</v>
      </c>
      <c r="Q347">
        <v>5.6059999999999999</v>
      </c>
      <c r="R347">
        <v>5.6840000000000002</v>
      </c>
      <c r="S347">
        <v>5.7140000000000004</v>
      </c>
      <c r="T347">
        <v>5.7039999999999997</v>
      </c>
      <c r="U347">
        <v>5.3259999999999996</v>
      </c>
      <c r="V347">
        <v>5.2439999999999998</v>
      </c>
      <c r="W347">
        <v>5.3040000000000003</v>
      </c>
      <c r="X347">
        <v>5.0419999999999998</v>
      </c>
    </row>
    <row r="348" spans="1:24">
      <c r="A348" s="95">
        <v>44769</v>
      </c>
      <c r="B348" s="63">
        <v>219714</v>
      </c>
      <c r="K348">
        <v>6.0019999999999998</v>
      </c>
      <c r="L348">
        <v>6.03</v>
      </c>
      <c r="M348">
        <v>6.1</v>
      </c>
      <c r="N348">
        <v>6.14</v>
      </c>
      <c r="O348">
        <v>6.1360000000000001</v>
      </c>
      <c r="P348">
        <v>5.7919999999999998</v>
      </c>
      <c r="Q348">
        <v>5.6440000000000001</v>
      </c>
      <c r="R348">
        <v>5.72</v>
      </c>
      <c r="S348">
        <v>5.7519999999999998</v>
      </c>
      <c r="T348">
        <v>5.742</v>
      </c>
      <c r="U348">
        <v>5.36</v>
      </c>
      <c r="V348">
        <v>5.274</v>
      </c>
      <c r="W348">
        <v>5.3339999999999996</v>
      </c>
      <c r="X348">
        <v>5.0640000000000001</v>
      </c>
    </row>
    <row r="349" spans="1:24">
      <c r="A349" s="95">
        <v>44770</v>
      </c>
      <c r="B349" s="63">
        <v>205358</v>
      </c>
      <c r="K349">
        <v>6.15</v>
      </c>
      <c r="L349">
        <v>6.19</v>
      </c>
      <c r="M349">
        <v>6.2519999999999998</v>
      </c>
      <c r="N349">
        <v>6.2859999999999996</v>
      </c>
      <c r="O349">
        <v>6.2839999999999998</v>
      </c>
      <c r="P349">
        <v>5.9139999999999997</v>
      </c>
      <c r="Q349">
        <v>5.7539999999999996</v>
      </c>
      <c r="R349">
        <v>5.83</v>
      </c>
      <c r="S349">
        <v>5.8620000000000001</v>
      </c>
      <c r="T349">
        <v>5.85</v>
      </c>
      <c r="U349">
        <v>5.4539999999999997</v>
      </c>
      <c r="V349">
        <v>5.37</v>
      </c>
      <c r="W349">
        <v>5.43</v>
      </c>
      <c r="X349">
        <v>5.1559999999999997</v>
      </c>
    </row>
    <row r="350" spans="1:24">
      <c r="A350" s="95">
        <v>44771</v>
      </c>
      <c r="B350" s="63">
        <v>313463</v>
      </c>
      <c r="K350">
        <v>6.1619999999999999</v>
      </c>
      <c r="L350">
        <v>6.2</v>
      </c>
      <c r="M350">
        <v>6.2619999999999996</v>
      </c>
      <c r="N350">
        <v>6.3</v>
      </c>
      <c r="O350">
        <v>6.3040000000000003</v>
      </c>
      <c r="P350">
        <v>5.9459999999999997</v>
      </c>
      <c r="Q350">
        <v>5.8019999999999996</v>
      </c>
      <c r="R350">
        <v>5.8760000000000003</v>
      </c>
      <c r="S350">
        <v>5.9119999999999999</v>
      </c>
      <c r="T350">
        <v>5.9</v>
      </c>
      <c r="U350">
        <v>5.492</v>
      </c>
      <c r="V350">
        <v>5.4059999999999997</v>
      </c>
      <c r="W350">
        <v>5.4660000000000002</v>
      </c>
      <c r="X350">
        <v>5.1959999999999997</v>
      </c>
    </row>
    <row r="351" spans="1:24">
      <c r="A351" s="95">
        <v>44774</v>
      </c>
      <c r="B351" s="63">
        <v>256579</v>
      </c>
      <c r="K351">
        <v>6.07</v>
      </c>
      <c r="L351">
        <v>6.0960000000000001</v>
      </c>
      <c r="M351">
        <v>6.1660000000000004</v>
      </c>
      <c r="N351">
        <v>6.2060000000000004</v>
      </c>
      <c r="O351">
        <v>6.2119999999999997</v>
      </c>
      <c r="P351">
        <v>5.9119999999999999</v>
      </c>
      <c r="Q351">
        <v>5.78</v>
      </c>
      <c r="R351">
        <v>5.8540000000000001</v>
      </c>
      <c r="S351">
        <v>5.89</v>
      </c>
      <c r="T351">
        <v>5.88</v>
      </c>
      <c r="U351">
        <v>5.48</v>
      </c>
      <c r="V351">
        <v>5.3940000000000001</v>
      </c>
      <c r="W351">
        <v>5.4539999999999997</v>
      </c>
      <c r="X351">
        <v>5.1859999999999999</v>
      </c>
    </row>
    <row r="352" spans="1:24">
      <c r="A352" s="95">
        <v>44775</v>
      </c>
      <c r="B352" s="63">
        <v>284319</v>
      </c>
      <c r="K352">
        <v>5.9119999999999999</v>
      </c>
      <c r="L352">
        <v>5.9420000000000002</v>
      </c>
      <c r="M352">
        <v>6.016</v>
      </c>
      <c r="N352">
        <v>6.0620000000000003</v>
      </c>
      <c r="O352">
        <v>6.0759999999999996</v>
      </c>
      <c r="P352">
        <v>5.8019999999999996</v>
      </c>
      <c r="Q352">
        <v>5.6959999999999997</v>
      </c>
      <c r="R352">
        <v>5.7720000000000002</v>
      </c>
      <c r="S352">
        <v>5.806</v>
      </c>
      <c r="T352">
        <v>5.7919999999999998</v>
      </c>
      <c r="U352">
        <v>5.4320000000000004</v>
      </c>
      <c r="V352">
        <v>5.3440000000000003</v>
      </c>
      <c r="W352">
        <v>5.4039999999999999</v>
      </c>
      <c r="X352">
        <v>5.1360000000000001</v>
      </c>
    </row>
    <row r="353" spans="1:24">
      <c r="A353" s="95">
        <v>44776</v>
      </c>
      <c r="B353" s="63">
        <v>291207</v>
      </c>
      <c r="K353">
        <v>5.9139999999999997</v>
      </c>
      <c r="L353">
        <v>5.9619999999999997</v>
      </c>
      <c r="M353">
        <v>6.0419999999999998</v>
      </c>
      <c r="N353">
        <v>6.0860000000000003</v>
      </c>
      <c r="O353">
        <v>6.0960000000000001</v>
      </c>
      <c r="P353">
        <v>5.8040000000000003</v>
      </c>
      <c r="Q353">
        <v>5.702</v>
      </c>
      <c r="R353">
        <v>5.7759999999999998</v>
      </c>
      <c r="S353">
        <v>5.8120000000000003</v>
      </c>
      <c r="T353">
        <v>5.8</v>
      </c>
      <c r="U353">
        <v>5.43</v>
      </c>
      <c r="V353">
        <v>5.3440000000000003</v>
      </c>
      <c r="W353">
        <v>5.4039999999999999</v>
      </c>
      <c r="X353">
        <v>5.1340000000000003</v>
      </c>
    </row>
    <row r="354" spans="1:24">
      <c r="A354" s="95">
        <v>44777</v>
      </c>
      <c r="B354" s="63">
        <v>238318</v>
      </c>
      <c r="K354">
        <v>6.0220000000000002</v>
      </c>
      <c r="L354">
        <v>6.0620000000000003</v>
      </c>
      <c r="M354">
        <v>6.1420000000000003</v>
      </c>
      <c r="N354">
        <v>6.1859999999999999</v>
      </c>
      <c r="O354">
        <v>6.194</v>
      </c>
      <c r="P354">
        <v>5.8739999999999997</v>
      </c>
      <c r="Q354">
        <v>5.7640000000000002</v>
      </c>
      <c r="R354">
        <v>5.84</v>
      </c>
      <c r="S354">
        <v>5.88</v>
      </c>
      <c r="T354">
        <v>5.87</v>
      </c>
      <c r="U354">
        <v>5.4720000000000004</v>
      </c>
      <c r="V354">
        <v>5.39</v>
      </c>
      <c r="W354">
        <v>5.45</v>
      </c>
      <c r="X354">
        <v>5.1760000000000002</v>
      </c>
    </row>
    <row r="355" spans="1:24">
      <c r="A355" s="95">
        <v>44778</v>
      </c>
      <c r="B355" s="63">
        <v>292173</v>
      </c>
      <c r="K355">
        <v>6.1020000000000003</v>
      </c>
      <c r="L355">
        <v>6.1</v>
      </c>
      <c r="M355">
        <v>6.18</v>
      </c>
      <c r="N355">
        <v>6.2240000000000002</v>
      </c>
      <c r="O355">
        <v>6.2320000000000002</v>
      </c>
      <c r="P355">
        <v>5.9219999999999997</v>
      </c>
      <c r="Q355">
        <v>5.8220000000000001</v>
      </c>
      <c r="R355">
        <v>5.9</v>
      </c>
      <c r="S355">
        <v>5.9320000000000004</v>
      </c>
      <c r="T355">
        <v>5.9260000000000002</v>
      </c>
      <c r="U355">
        <v>5.47</v>
      </c>
      <c r="V355">
        <v>5.3840000000000003</v>
      </c>
      <c r="W355">
        <v>5.444</v>
      </c>
      <c r="X355">
        <v>5.1719999999999997</v>
      </c>
    </row>
    <row r="356" spans="1:24">
      <c r="A356" s="95">
        <v>44781</v>
      </c>
      <c r="B356" s="63">
        <v>336071</v>
      </c>
      <c r="K356">
        <v>6.0839999999999996</v>
      </c>
      <c r="L356">
        <v>6.0720000000000001</v>
      </c>
      <c r="M356">
        <v>6.1520000000000001</v>
      </c>
      <c r="N356">
        <v>6.1959999999999997</v>
      </c>
      <c r="O356">
        <v>6.2060000000000004</v>
      </c>
      <c r="P356">
        <v>5.9059999999999997</v>
      </c>
      <c r="Q356">
        <v>5.8019999999999996</v>
      </c>
      <c r="R356">
        <v>5.88</v>
      </c>
      <c r="S356">
        <v>5.92</v>
      </c>
      <c r="T356">
        <v>5.9059999999999997</v>
      </c>
      <c r="U356">
        <v>5.47</v>
      </c>
      <c r="V356">
        <v>5.3840000000000003</v>
      </c>
      <c r="W356">
        <v>5.444</v>
      </c>
      <c r="X356">
        <v>5.1719999999999997</v>
      </c>
    </row>
    <row r="357" spans="1:24">
      <c r="A357" s="95">
        <v>44782</v>
      </c>
      <c r="B357" s="63">
        <v>320950</v>
      </c>
      <c r="K357">
        <v>6.1539999999999999</v>
      </c>
      <c r="L357">
        <v>6.14</v>
      </c>
      <c r="M357">
        <v>6.2140000000000004</v>
      </c>
      <c r="N357">
        <v>6.2519999999999998</v>
      </c>
      <c r="O357">
        <v>6.26</v>
      </c>
      <c r="P357">
        <v>5.94</v>
      </c>
      <c r="Q357">
        <v>5.8339999999999996</v>
      </c>
      <c r="R357">
        <v>5.91</v>
      </c>
      <c r="S357">
        <v>5.944</v>
      </c>
      <c r="T357">
        <v>5.9359999999999999</v>
      </c>
      <c r="U357">
        <v>5.49</v>
      </c>
      <c r="V357">
        <v>5.4039999999999999</v>
      </c>
      <c r="W357">
        <v>5.4640000000000004</v>
      </c>
      <c r="X357">
        <v>5.1660000000000004</v>
      </c>
    </row>
    <row r="358" spans="1:24">
      <c r="A358" s="95">
        <v>44783</v>
      </c>
      <c r="B358" s="63">
        <v>339343</v>
      </c>
      <c r="K358">
        <v>6.2119999999999997</v>
      </c>
      <c r="L358">
        <v>6.1840000000000002</v>
      </c>
      <c r="M358">
        <v>6.2560000000000002</v>
      </c>
      <c r="N358">
        <v>6.2919999999999998</v>
      </c>
      <c r="O358">
        <v>6.2919999999999998</v>
      </c>
      <c r="P358">
        <v>5.97</v>
      </c>
      <c r="Q358">
        <v>5.8739999999999997</v>
      </c>
      <c r="R358">
        <v>5.952</v>
      </c>
      <c r="S358">
        <v>5.9859999999999998</v>
      </c>
      <c r="T358">
        <v>5.976</v>
      </c>
      <c r="U358">
        <v>5.53</v>
      </c>
      <c r="V358">
        <v>5.4340000000000002</v>
      </c>
      <c r="W358">
        <v>5.4939999999999998</v>
      </c>
      <c r="X358">
        <v>5.2</v>
      </c>
    </row>
    <row r="359" spans="1:24">
      <c r="A359" s="95">
        <v>44784</v>
      </c>
      <c r="B359" s="63">
        <v>248310</v>
      </c>
      <c r="K359">
        <v>6.2919999999999998</v>
      </c>
      <c r="L359">
        <v>6.2759999999999998</v>
      </c>
      <c r="M359">
        <v>6.3440000000000003</v>
      </c>
      <c r="N359">
        <v>6.3739999999999997</v>
      </c>
      <c r="O359">
        <v>6.3620000000000001</v>
      </c>
      <c r="P359">
        <v>6.0259999999999998</v>
      </c>
      <c r="Q359">
        <v>5.9320000000000004</v>
      </c>
      <c r="R359">
        <v>6.0060000000000002</v>
      </c>
      <c r="S359">
        <v>6.0419999999999998</v>
      </c>
      <c r="T359">
        <v>6.0259999999999998</v>
      </c>
      <c r="U359">
        <v>5.57</v>
      </c>
      <c r="V359">
        <v>5.4740000000000002</v>
      </c>
      <c r="W359">
        <v>5.5339999999999998</v>
      </c>
      <c r="X359">
        <v>5.2359999999999998</v>
      </c>
    </row>
    <row r="360" spans="1:24">
      <c r="A360" s="95">
        <v>44785</v>
      </c>
      <c r="B360" s="63">
        <v>357220</v>
      </c>
      <c r="K360">
        <v>6.3959999999999999</v>
      </c>
      <c r="L360">
        <v>6.4219999999999997</v>
      </c>
      <c r="M360">
        <v>6.49</v>
      </c>
      <c r="N360">
        <v>6.5140000000000002</v>
      </c>
      <c r="O360">
        <v>6.49</v>
      </c>
      <c r="P360">
        <v>6.11</v>
      </c>
      <c r="Q360">
        <v>5.9939999999999998</v>
      </c>
      <c r="R360">
        <v>6.0659999999999998</v>
      </c>
      <c r="S360">
        <v>6.1020000000000003</v>
      </c>
      <c r="T360">
        <v>6.09</v>
      </c>
      <c r="U360">
        <v>5.5759999999999996</v>
      </c>
      <c r="V360">
        <v>5.4740000000000002</v>
      </c>
      <c r="W360">
        <v>5.5339999999999998</v>
      </c>
      <c r="X360">
        <v>5.234</v>
      </c>
    </row>
    <row r="361" spans="1:24">
      <c r="A361" s="95">
        <v>44788</v>
      </c>
      <c r="B361" s="63">
        <v>199121</v>
      </c>
      <c r="K361">
        <v>6.266</v>
      </c>
      <c r="L361">
        <v>6.282</v>
      </c>
      <c r="M361">
        <v>6.3559999999999999</v>
      </c>
      <c r="N361">
        <v>6.3860000000000001</v>
      </c>
      <c r="O361">
        <v>6.37</v>
      </c>
      <c r="P361">
        <v>6.056</v>
      </c>
      <c r="Q361">
        <v>5.9619999999999997</v>
      </c>
      <c r="R361">
        <v>6.0359999999999996</v>
      </c>
      <c r="S361">
        <v>6.0720000000000001</v>
      </c>
      <c r="T361">
        <v>6.06</v>
      </c>
      <c r="U361">
        <v>5.57</v>
      </c>
      <c r="V361">
        <v>5.4740000000000002</v>
      </c>
      <c r="W361">
        <v>5.5339999999999998</v>
      </c>
      <c r="X361">
        <v>5.2320000000000002</v>
      </c>
    </row>
    <row r="362" spans="1:24">
      <c r="A362" s="95">
        <v>44789</v>
      </c>
      <c r="B362" s="63">
        <v>205505</v>
      </c>
      <c r="K362">
        <v>6.11</v>
      </c>
      <c r="L362">
        <v>6.1020000000000003</v>
      </c>
      <c r="M362">
        <v>6.18</v>
      </c>
      <c r="N362">
        <v>6.2140000000000004</v>
      </c>
      <c r="O362">
        <v>6.202</v>
      </c>
      <c r="P362">
        <v>5.9119999999999999</v>
      </c>
      <c r="Q362">
        <v>5.8360000000000003</v>
      </c>
      <c r="R362">
        <v>5.9119999999999999</v>
      </c>
      <c r="S362">
        <v>5.95</v>
      </c>
      <c r="T362">
        <v>5.9359999999999999</v>
      </c>
      <c r="U362">
        <v>5.5019999999999998</v>
      </c>
      <c r="V362">
        <v>5.4059999999999997</v>
      </c>
      <c r="W362">
        <v>5.4660000000000002</v>
      </c>
      <c r="X362">
        <v>5.1619999999999999</v>
      </c>
    </row>
    <row r="363" spans="1:24">
      <c r="A363" s="95">
        <v>44790</v>
      </c>
      <c r="B363" s="63">
        <v>167144</v>
      </c>
      <c r="K363">
        <v>6.15</v>
      </c>
      <c r="L363">
        <v>6.12</v>
      </c>
      <c r="M363">
        <v>6.1920000000000002</v>
      </c>
      <c r="N363">
        <v>6.2220000000000004</v>
      </c>
      <c r="O363">
        <v>6.2060000000000004</v>
      </c>
      <c r="P363">
        <v>5.8840000000000003</v>
      </c>
      <c r="Q363">
        <v>5.8040000000000003</v>
      </c>
      <c r="R363">
        <v>5.88</v>
      </c>
      <c r="S363">
        <v>5.9139999999999997</v>
      </c>
      <c r="T363">
        <v>5.9020000000000001</v>
      </c>
      <c r="U363">
        <v>5.4740000000000002</v>
      </c>
      <c r="V363">
        <v>5.38</v>
      </c>
      <c r="W363">
        <v>5.44</v>
      </c>
      <c r="X363">
        <v>5.1420000000000003</v>
      </c>
    </row>
    <row r="364" spans="1:24">
      <c r="A364" s="95">
        <v>44791</v>
      </c>
      <c r="B364" s="63">
        <v>211163</v>
      </c>
      <c r="K364">
        <v>6.1959999999999997</v>
      </c>
      <c r="L364">
        <v>6.1559999999999997</v>
      </c>
      <c r="M364">
        <v>6.226</v>
      </c>
      <c r="N364">
        <v>6.2519999999999998</v>
      </c>
      <c r="O364">
        <v>6.23</v>
      </c>
      <c r="P364">
        <v>5.9219999999999997</v>
      </c>
      <c r="Q364">
        <v>5.8540000000000001</v>
      </c>
      <c r="R364">
        <v>5.93</v>
      </c>
      <c r="S364">
        <v>5.9640000000000004</v>
      </c>
      <c r="T364">
        <v>5.952</v>
      </c>
      <c r="U364">
        <v>5.5540000000000003</v>
      </c>
      <c r="V364">
        <v>5.4640000000000004</v>
      </c>
      <c r="W364">
        <v>5.524</v>
      </c>
      <c r="X364">
        <v>5.226</v>
      </c>
    </row>
    <row r="365" spans="1:24">
      <c r="A365" s="95">
        <v>44792</v>
      </c>
      <c r="B365" s="63">
        <v>151284</v>
      </c>
      <c r="K365">
        <v>6.26</v>
      </c>
      <c r="L365">
        <v>6.2320000000000002</v>
      </c>
      <c r="M365">
        <v>6.3040000000000003</v>
      </c>
      <c r="N365">
        <v>6.3319999999999999</v>
      </c>
      <c r="O365">
        <v>6.306</v>
      </c>
      <c r="P365">
        <v>5.992</v>
      </c>
      <c r="Q365">
        <v>5.9020000000000001</v>
      </c>
      <c r="R365">
        <v>5.976</v>
      </c>
      <c r="S365">
        <v>6.01</v>
      </c>
      <c r="T365">
        <v>6</v>
      </c>
      <c r="U365">
        <v>5.5720000000000001</v>
      </c>
      <c r="V365">
        <v>5.48</v>
      </c>
      <c r="W365">
        <v>5.54</v>
      </c>
      <c r="X365">
        <v>5.242</v>
      </c>
    </row>
    <row r="366" spans="1:24">
      <c r="A366" s="95">
        <v>44795</v>
      </c>
      <c r="B366" s="63">
        <v>221459</v>
      </c>
      <c r="K366">
        <v>6.3339999999999996</v>
      </c>
      <c r="L366">
        <v>6.29</v>
      </c>
      <c r="M366">
        <v>6.3620000000000001</v>
      </c>
      <c r="N366">
        <v>6.3860000000000001</v>
      </c>
      <c r="O366">
        <v>6.3559999999999999</v>
      </c>
      <c r="P366">
        <v>6.0460000000000003</v>
      </c>
      <c r="Q366">
        <v>5.9720000000000004</v>
      </c>
      <c r="R366">
        <v>6.0460000000000003</v>
      </c>
      <c r="S366">
        <v>6.0819999999999999</v>
      </c>
      <c r="T366">
        <v>6.07</v>
      </c>
      <c r="U366">
        <v>5.6219999999999999</v>
      </c>
      <c r="V366">
        <v>5.53</v>
      </c>
      <c r="W366">
        <v>5.5860000000000003</v>
      </c>
      <c r="X366">
        <v>5.282</v>
      </c>
    </row>
    <row r="367" spans="1:24">
      <c r="A367" s="95">
        <v>44796</v>
      </c>
      <c r="B367" s="63">
        <v>414821</v>
      </c>
      <c r="K367">
        <v>6.6</v>
      </c>
      <c r="L367">
        <v>6.5519999999999996</v>
      </c>
      <c r="M367">
        <v>6.6139999999999999</v>
      </c>
      <c r="N367">
        <v>6.6239999999999997</v>
      </c>
      <c r="O367">
        <v>6.5839999999999996</v>
      </c>
      <c r="P367">
        <v>6.2140000000000004</v>
      </c>
      <c r="Q367">
        <v>6.1159999999999997</v>
      </c>
      <c r="R367">
        <v>6.19</v>
      </c>
      <c r="S367">
        <v>6.2220000000000004</v>
      </c>
      <c r="T367">
        <v>6.2039999999999997</v>
      </c>
      <c r="U367">
        <v>5.702</v>
      </c>
      <c r="V367">
        <v>5.5960000000000001</v>
      </c>
      <c r="W367">
        <v>5.6539999999999999</v>
      </c>
      <c r="X367">
        <v>5.3120000000000003</v>
      </c>
    </row>
    <row r="368" spans="1:24">
      <c r="A368" s="95">
        <v>44797</v>
      </c>
      <c r="B368" s="63">
        <v>344997</v>
      </c>
      <c r="K368">
        <v>6.6559999999999997</v>
      </c>
      <c r="L368">
        <v>6.5720000000000001</v>
      </c>
      <c r="M368">
        <v>6.6260000000000003</v>
      </c>
      <c r="N368">
        <v>6.63</v>
      </c>
      <c r="O368">
        <v>6.5839999999999996</v>
      </c>
      <c r="P368">
        <v>6.194</v>
      </c>
      <c r="Q368">
        <v>6.1</v>
      </c>
      <c r="R368">
        <v>6.1719999999999997</v>
      </c>
      <c r="S368">
        <v>6.202</v>
      </c>
      <c r="T368">
        <v>6.1859999999999999</v>
      </c>
      <c r="U368">
        <v>5.6840000000000002</v>
      </c>
      <c r="V368">
        <v>5.5739999999999998</v>
      </c>
      <c r="W368">
        <v>5.6319999999999997</v>
      </c>
      <c r="X368">
        <v>5.31</v>
      </c>
    </row>
    <row r="369" spans="1:24">
      <c r="A369" s="95">
        <v>44798</v>
      </c>
      <c r="B369" s="63">
        <v>298672</v>
      </c>
      <c r="K369">
        <v>6.5739999999999998</v>
      </c>
      <c r="L369">
        <v>6.5</v>
      </c>
      <c r="M369">
        <v>6.56</v>
      </c>
      <c r="N369">
        <v>6.5659999999999998</v>
      </c>
      <c r="O369">
        <v>6.53</v>
      </c>
      <c r="P369">
        <v>6.15</v>
      </c>
      <c r="Q369">
        <v>6.06</v>
      </c>
      <c r="R369">
        <v>6.13</v>
      </c>
      <c r="S369">
        <v>6.1559999999999997</v>
      </c>
      <c r="T369">
        <v>6.1420000000000003</v>
      </c>
      <c r="U369">
        <v>5.67</v>
      </c>
      <c r="V369">
        <v>5.56</v>
      </c>
      <c r="W369">
        <v>5.6159999999999997</v>
      </c>
      <c r="X369">
        <v>5.29</v>
      </c>
    </row>
    <row r="370" spans="1:24">
      <c r="A370" s="95">
        <v>44799</v>
      </c>
      <c r="B370" s="63">
        <v>256704</v>
      </c>
      <c r="K370">
        <v>6.6859999999999999</v>
      </c>
      <c r="L370">
        <v>6.6420000000000003</v>
      </c>
      <c r="M370">
        <v>6.6959999999999997</v>
      </c>
      <c r="N370">
        <v>6.7039999999999997</v>
      </c>
      <c r="O370">
        <v>6.67</v>
      </c>
      <c r="P370">
        <v>6.2519999999999998</v>
      </c>
      <c r="Q370">
        <v>6.1619999999999999</v>
      </c>
      <c r="R370">
        <v>6.2320000000000002</v>
      </c>
      <c r="S370">
        <v>6.2619999999999996</v>
      </c>
      <c r="T370">
        <v>6.242</v>
      </c>
      <c r="U370">
        <v>5.76</v>
      </c>
      <c r="V370">
        <v>5.6520000000000001</v>
      </c>
      <c r="W370">
        <v>5.71</v>
      </c>
      <c r="X370">
        <v>5.3620000000000001</v>
      </c>
    </row>
    <row r="371" spans="1:24">
      <c r="A371" s="95">
        <v>44802</v>
      </c>
      <c r="B371" s="63">
        <v>356655</v>
      </c>
      <c r="K371">
        <v>6.8360000000000003</v>
      </c>
      <c r="L371">
        <v>6.83</v>
      </c>
      <c r="M371">
        <v>6.8760000000000003</v>
      </c>
      <c r="N371">
        <v>6.88</v>
      </c>
      <c r="O371">
        <v>6.83</v>
      </c>
      <c r="P371">
        <v>6.3659999999999997</v>
      </c>
      <c r="Q371">
        <v>6.2320000000000002</v>
      </c>
      <c r="R371">
        <v>6.3040000000000003</v>
      </c>
      <c r="S371">
        <v>6.33</v>
      </c>
      <c r="T371">
        <v>6.3140000000000001</v>
      </c>
      <c r="U371">
        <v>5.8</v>
      </c>
      <c r="V371">
        <v>5.68</v>
      </c>
      <c r="W371">
        <v>5.7359999999999998</v>
      </c>
      <c r="X371">
        <v>5.39</v>
      </c>
    </row>
    <row r="372" spans="1:24">
      <c r="A372" s="95">
        <v>44803</v>
      </c>
      <c r="B372" s="63">
        <v>288380</v>
      </c>
      <c r="K372">
        <v>6.7960000000000003</v>
      </c>
      <c r="L372">
        <v>6.7720000000000002</v>
      </c>
      <c r="M372">
        <v>6.8319999999999999</v>
      </c>
      <c r="N372">
        <v>6.8440000000000003</v>
      </c>
      <c r="O372">
        <v>6.7960000000000003</v>
      </c>
      <c r="P372">
        <v>6.3520000000000003</v>
      </c>
      <c r="Q372">
        <v>6.2240000000000002</v>
      </c>
      <c r="R372">
        <v>6.2960000000000003</v>
      </c>
      <c r="S372">
        <v>6.3239999999999998</v>
      </c>
      <c r="T372">
        <v>6.31</v>
      </c>
      <c r="U372">
        <v>5.7519999999999998</v>
      </c>
      <c r="V372">
        <v>5.6440000000000001</v>
      </c>
      <c r="W372">
        <v>5.702</v>
      </c>
      <c r="X372">
        <v>5.3540000000000001</v>
      </c>
    </row>
    <row r="373" spans="1:24">
      <c r="A373" s="95">
        <v>44804</v>
      </c>
      <c r="B373" s="63">
        <v>221420</v>
      </c>
      <c r="K373">
        <v>6.7359999999999998</v>
      </c>
      <c r="L373">
        <v>6.7039999999999997</v>
      </c>
      <c r="M373">
        <v>6.7640000000000002</v>
      </c>
      <c r="N373">
        <v>6.782</v>
      </c>
      <c r="O373">
        <v>6.742</v>
      </c>
      <c r="P373">
        <v>6.32</v>
      </c>
      <c r="Q373">
        <v>6.202</v>
      </c>
      <c r="R373">
        <v>6.274</v>
      </c>
      <c r="S373">
        <v>6.3019999999999996</v>
      </c>
      <c r="T373">
        <v>6.2839999999999998</v>
      </c>
      <c r="U373">
        <v>5.726</v>
      </c>
      <c r="V373">
        <v>5.6139999999999999</v>
      </c>
      <c r="W373">
        <v>5.6719999999999997</v>
      </c>
      <c r="X373">
        <v>5.3239999999999998</v>
      </c>
    </row>
    <row r="374" spans="1:24">
      <c r="A374" s="95">
        <v>44805</v>
      </c>
      <c r="B374" s="63">
        <v>219362</v>
      </c>
      <c r="K374">
        <v>6.5819999999999999</v>
      </c>
      <c r="L374">
        <v>6.58</v>
      </c>
      <c r="M374">
        <v>6.6360000000000001</v>
      </c>
      <c r="N374">
        <v>6.66</v>
      </c>
      <c r="O374">
        <v>6.6139999999999999</v>
      </c>
      <c r="P374">
        <v>6.1959999999999997</v>
      </c>
      <c r="Q374">
        <v>6.09</v>
      </c>
      <c r="R374">
        <v>6.16</v>
      </c>
      <c r="S374">
        <v>6.19</v>
      </c>
      <c r="T374">
        <v>6.1719999999999997</v>
      </c>
      <c r="U374">
        <v>5.6159999999999997</v>
      </c>
      <c r="V374">
        <v>5.5039999999999996</v>
      </c>
      <c r="W374">
        <v>5.5620000000000003</v>
      </c>
      <c r="X374">
        <v>5.2039999999999997</v>
      </c>
    </row>
    <row r="375" spans="1:24">
      <c r="A375" s="95">
        <v>44806</v>
      </c>
      <c r="B375" s="63">
        <v>132419</v>
      </c>
      <c r="K375">
        <v>6.69</v>
      </c>
      <c r="L375">
        <v>6.6559999999999997</v>
      </c>
      <c r="M375">
        <v>6.7119999999999997</v>
      </c>
      <c r="N375">
        <v>6.7240000000000002</v>
      </c>
      <c r="O375">
        <v>6.6719999999999997</v>
      </c>
      <c r="P375">
        <v>6.2759999999999998</v>
      </c>
      <c r="Q375">
        <v>6.15</v>
      </c>
      <c r="R375">
        <v>6.22</v>
      </c>
      <c r="S375">
        <v>6.2460000000000004</v>
      </c>
      <c r="T375">
        <v>6.2240000000000002</v>
      </c>
      <c r="U375">
        <v>5.7</v>
      </c>
      <c r="V375">
        <v>5.59</v>
      </c>
      <c r="W375">
        <v>5.6459999999999999</v>
      </c>
      <c r="X375">
        <v>5.27</v>
      </c>
    </row>
    <row r="376" spans="1:24">
      <c r="A376" s="103">
        <v>44809</v>
      </c>
      <c r="K376" s="189">
        <v>6.69</v>
      </c>
      <c r="L376" s="189">
        <v>6.6559999999999997</v>
      </c>
      <c r="M376" s="189">
        <v>6.7119999999999997</v>
      </c>
      <c r="N376" s="189">
        <v>6.7240000000000002</v>
      </c>
      <c r="O376" s="189">
        <v>6.6719999999999997</v>
      </c>
      <c r="P376" s="189">
        <v>6.2759999999999998</v>
      </c>
      <c r="Q376" s="189">
        <v>6.15</v>
      </c>
      <c r="R376" s="189">
        <v>6.22</v>
      </c>
      <c r="S376" s="189">
        <v>6.2460000000000004</v>
      </c>
      <c r="T376" s="189">
        <v>6.2240000000000002</v>
      </c>
      <c r="U376" s="189">
        <v>5.7</v>
      </c>
      <c r="V376" s="189">
        <v>5.59</v>
      </c>
      <c r="W376" s="189">
        <v>5.6459999999999999</v>
      </c>
      <c r="X376" s="189">
        <v>5.27</v>
      </c>
    </row>
    <row r="377" spans="1:24">
      <c r="A377" s="95">
        <v>44810</v>
      </c>
      <c r="B377" s="63">
        <v>179987</v>
      </c>
      <c r="K377">
        <v>6.806</v>
      </c>
      <c r="L377">
        <v>6.76</v>
      </c>
      <c r="M377">
        <v>6.8159999999999998</v>
      </c>
      <c r="N377">
        <v>6.8259999999999996</v>
      </c>
      <c r="O377">
        <v>6.782</v>
      </c>
      <c r="P377">
        <v>6.3659999999999997</v>
      </c>
      <c r="Q377">
        <v>6.2320000000000002</v>
      </c>
      <c r="R377">
        <v>6.3040000000000003</v>
      </c>
      <c r="S377">
        <v>6.33</v>
      </c>
      <c r="T377">
        <v>6.3</v>
      </c>
      <c r="U377">
        <v>5.77</v>
      </c>
      <c r="V377">
        <v>5.6559999999999997</v>
      </c>
      <c r="W377">
        <v>5.7140000000000004</v>
      </c>
      <c r="X377">
        <v>5.3259999999999996</v>
      </c>
    </row>
    <row r="378" spans="1:24">
      <c r="A378" s="95">
        <v>44811</v>
      </c>
      <c r="B378" s="63">
        <v>233771</v>
      </c>
      <c r="K378">
        <v>6.766</v>
      </c>
      <c r="L378">
        <v>6.71</v>
      </c>
      <c r="M378">
        <v>6.7560000000000002</v>
      </c>
      <c r="N378">
        <v>6.766</v>
      </c>
      <c r="O378">
        <v>6.7220000000000004</v>
      </c>
      <c r="P378">
        <v>6.3440000000000003</v>
      </c>
      <c r="Q378">
        <v>6.2</v>
      </c>
      <c r="R378">
        <v>6.27</v>
      </c>
      <c r="S378">
        <v>6.2939999999999996</v>
      </c>
      <c r="T378">
        <v>6.2619999999999996</v>
      </c>
      <c r="U378">
        <v>5.7539999999999996</v>
      </c>
      <c r="V378">
        <v>5.6420000000000003</v>
      </c>
      <c r="W378">
        <v>5.7</v>
      </c>
      <c r="X378">
        <v>5.3120000000000003</v>
      </c>
    </row>
    <row r="379" spans="1:24">
      <c r="A379" s="95">
        <v>44812</v>
      </c>
      <c r="B379" s="63">
        <v>176413</v>
      </c>
      <c r="K379">
        <v>6.7439999999999998</v>
      </c>
      <c r="L379">
        <v>6.6840000000000002</v>
      </c>
      <c r="M379">
        <v>6.7320000000000002</v>
      </c>
      <c r="N379">
        <v>6.7439999999999998</v>
      </c>
      <c r="O379">
        <v>6.6959999999999997</v>
      </c>
      <c r="P379">
        <v>6.3159999999999998</v>
      </c>
      <c r="Q379">
        <v>6.1740000000000004</v>
      </c>
      <c r="R379">
        <v>6.2460000000000004</v>
      </c>
      <c r="S379">
        <v>6.274</v>
      </c>
      <c r="T379">
        <v>6.2460000000000004</v>
      </c>
      <c r="U379">
        <v>5.7060000000000004</v>
      </c>
      <c r="V379">
        <v>5.6</v>
      </c>
      <c r="W379">
        <v>5.6559999999999997</v>
      </c>
      <c r="X379">
        <v>5.27</v>
      </c>
    </row>
    <row r="380" spans="1:24">
      <c r="A380" s="95">
        <v>44813</v>
      </c>
      <c r="B380" s="63">
        <v>178402</v>
      </c>
      <c r="K380">
        <v>6.984</v>
      </c>
      <c r="L380">
        <v>6.85</v>
      </c>
      <c r="M380">
        <v>6.8920000000000003</v>
      </c>
      <c r="N380">
        <v>6.8920000000000003</v>
      </c>
      <c r="O380">
        <v>6.8339999999999996</v>
      </c>
      <c r="P380">
        <v>6.43</v>
      </c>
      <c r="Q380">
        <v>6.2619999999999996</v>
      </c>
      <c r="R380">
        <v>6.33</v>
      </c>
      <c r="S380">
        <v>6.3559999999999999</v>
      </c>
      <c r="T380">
        <v>6.3239999999999998</v>
      </c>
      <c r="U380">
        <v>5.7859999999999996</v>
      </c>
      <c r="V380">
        <v>5.6740000000000004</v>
      </c>
      <c r="W380">
        <v>5.7320000000000002</v>
      </c>
      <c r="X380">
        <v>5.33</v>
      </c>
    </row>
    <row r="381" spans="1:24">
      <c r="A381" s="95">
        <v>44816</v>
      </c>
      <c r="B381" s="63">
        <v>325251</v>
      </c>
      <c r="K381">
        <v>7.1219999999999999</v>
      </c>
      <c r="L381">
        <v>6.96</v>
      </c>
      <c r="M381">
        <v>6.9939999999999998</v>
      </c>
      <c r="N381">
        <v>6.99</v>
      </c>
      <c r="O381">
        <v>6.9240000000000004</v>
      </c>
      <c r="P381">
        <v>6.4740000000000002</v>
      </c>
      <c r="Q381">
        <v>6.3220000000000001</v>
      </c>
      <c r="R381">
        <v>6.39</v>
      </c>
      <c r="S381">
        <v>6.4160000000000004</v>
      </c>
      <c r="T381">
        <v>6.38</v>
      </c>
      <c r="U381">
        <v>5.8319999999999999</v>
      </c>
      <c r="V381">
        <v>5.72</v>
      </c>
      <c r="W381">
        <v>5.7759999999999998</v>
      </c>
      <c r="X381">
        <v>5.3739999999999997</v>
      </c>
    </row>
    <row r="382" spans="1:24">
      <c r="A382" s="95">
        <v>44817</v>
      </c>
      <c r="B382" s="63">
        <v>220997</v>
      </c>
      <c r="K382">
        <v>7.09</v>
      </c>
      <c r="L382">
        <v>6.9260000000000002</v>
      </c>
      <c r="M382">
        <v>6.9720000000000004</v>
      </c>
      <c r="N382">
        <v>6.976</v>
      </c>
      <c r="O382">
        <v>6.9160000000000004</v>
      </c>
      <c r="P382">
        <v>6.4619999999999997</v>
      </c>
      <c r="Q382">
        <v>6.33</v>
      </c>
      <c r="R382">
        <v>6.3959999999999999</v>
      </c>
      <c r="S382">
        <v>6.4219999999999997</v>
      </c>
      <c r="T382">
        <v>6.39</v>
      </c>
      <c r="U382">
        <v>5.8360000000000003</v>
      </c>
      <c r="V382">
        <v>5.7240000000000002</v>
      </c>
      <c r="W382">
        <v>5.782</v>
      </c>
      <c r="X382">
        <v>5.38</v>
      </c>
    </row>
    <row r="383" spans="1:24">
      <c r="A383" s="95">
        <v>44818</v>
      </c>
      <c r="B383" s="63">
        <v>184161</v>
      </c>
      <c r="K383">
        <v>7.09</v>
      </c>
      <c r="L383">
        <v>6.8220000000000001</v>
      </c>
      <c r="M383">
        <v>6.8719999999999999</v>
      </c>
      <c r="N383">
        <v>6.8819999999999997</v>
      </c>
      <c r="O383">
        <v>6.83</v>
      </c>
      <c r="P383">
        <v>6.3959999999999999</v>
      </c>
      <c r="Q383">
        <v>6.28</v>
      </c>
      <c r="R383">
        <v>6.35</v>
      </c>
      <c r="S383">
        <v>6.3739999999999997</v>
      </c>
      <c r="T383">
        <v>6.3520000000000003</v>
      </c>
      <c r="U383">
        <v>5.8040000000000003</v>
      </c>
      <c r="V383">
        <v>5.6959999999999997</v>
      </c>
      <c r="W383">
        <v>5.7539999999999996</v>
      </c>
      <c r="X383">
        <v>5.3520000000000003</v>
      </c>
    </row>
    <row r="384" spans="1:24">
      <c r="A384" s="95">
        <v>44819</v>
      </c>
      <c r="B384" s="63">
        <v>161829</v>
      </c>
      <c r="L384">
        <v>6.774</v>
      </c>
      <c r="M384">
        <v>6.8259999999999996</v>
      </c>
      <c r="N384">
        <v>6.8259999999999996</v>
      </c>
      <c r="O384">
        <v>6.7619999999999996</v>
      </c>
      <c r="P384">
        <v>6.3259999999999996</v>
      </c>
      <c r="Q384">
        <v>6.2</v>
      </c>
      <c r="R384">
        <v>6.266</v>
      </c>
      <c r="S384">
        <v>6.2919999999999998</v>
      </c>
      <c r="T384">
        <v>6.266</v>
      </c>
      <c r="U384">
        <v>5.7220000000000004</v>
      </c>
      <c r="V384">
        <v>5.6120000000000001</v>
      </c>
      <c r="W384">
        <v>5.67</v>
      </c>
      <c r="X384">
        <v>5.266</v>
      </c>
    </row>
    <row r="385" spans="1:24">
      <c r="A385" s="95">
        <v>44820</v>
      </c>
      <c r="B385" s="63">
        <v>177160</v>
      </c>
      <c r="L385">
        <v>6.7720000000000002</v>
      </c>
      <c r="M385">
        <v>6.83</v>
      </c>
      <c r="N385">
        <v>6.8339999999999996</v>
      </c>
      <c r="O385">
        <v>6.774</v>
      </c>
      <c r="P385">
        <v>6.3339999999999996</v>
      </c>
      <c r="Q385">
        <v>6.2</v>
      </c>
      <c r="R385">
        <v>6.27</v>
      </c>
      <c r="S385">
        <v>6.2919999999999998</v>
      </c>
      <c r="T385">
        <v>6.2640000000000002</v>
      </c>
      <c r="U385">
        <v>5.7320000000000002</v>
      </c>
      <c r="V385">
        <v>5.62</v>
      </c>
      <c r="W385">
        <v>5.6760000000000002</v>
      </c>
      <c r="X385">
        <v>5.274</v>
      </c>
    </row>
    <row r="386" spans="1:24">
      <c r="A386" s="95">
        <v>44823</v>
      </c>
      <c r="B386" s="63">
        <v>146555</v>
      </c>
      <c r="L386">
        <v>6.782</v>
      </c>
      <c r="M386">
        <v>6.8339999999999996</v>
      </c>
      <c r="N386">
        <v>6.8419999999999996</v>
      </c>
      <c r="O386">
        <v>6.7839999999999998</v>
      </c>
      <c r="P386">
        <v>6.3520000000000003</v>
      </c>
      <c r="Q386">
        <v>6.22</v>
      </c>
      <c r="R386">
        <v>6.2859999999999996</v>
      </c>
      <c r="S386">
        <v>6.31</v>
      </c>
      <c r="T386">
        <v>6.28</v>
      </c>
      <c r="U386">
        <v>5.7539999999999996</v>
      </c>
      <c r="V386">
        <v>5.6440000000000001</v>
      </c>
      <c r="W386">
        <v>5.702</v>
      </c>
      <c r="X386">
        <v>5.3159999999999998</v>
      </c>
    </row>
    <row r="387" spans="1:24">
      <c r="A387" s="95">
        <v>44824</v>
      </c>
      <c r="B387" s="63">
        <v>183057</v>
      </c>
      <c r="L387">
        <v>6.92</v>
      </c>
      <c r="M387">
        <v>6.9660000000000002</v>
      </c>
      <c r="N387">
        <v>6.97</v>
      </c>
      <c r="O387">
        <v>6.9059999999999997</v>
      </c>
      <c r="P387">
        <v>6.4539999999999997</v>
      </c>
      <c r="Q387">
        <v>6.31</v>
      </c>
      <c r="R387">
        <v>6.3760000000000003</v>
      </c>
      <c r="S387">
        <v>6.4039999999999999</v>
      </c>
      <c r="T387">
        <v>6.3739999999999997</v>
      </c>
      <c r="U387">
        <v>5.8339999999999996</v>
      </c>
      <c r="V387">
        <v>5.7240000000000002</v>
      </c>
      <c r="W387">
        <v>5.782</v>
      </c>
      <c r="X387">
        <v>5.3959999999999999</v>
      </c>
    </row>
    <row r="388" spans="1:24">
      <c r="A388" s="95">
        <v>44825</v>
      </c>
      <c r="B388" s="63">
        <v>200584</v>
      </c>
      <c r="L388">
        <v>6.8540000000000001</v>
      </c>
      <c r="M388">
        <v>6.9020000000000001</v>
      </c>
      <c r="N388">
        <v>6.9059999999999997</v>
      </c>
      <c r="O388">
        <v>6.8440000000000003</v>
      </c>
      <c r="P388">
        <v>6.4039999999999999</v>
      </c>
      <c r="Q388">
        <v>6.2720000000000002</v>
      </c>
      <c r="R388">
        <v>6.3419999999999996</v>
      </c>
      <c r="S388">
        <v>6.3659999999999997</v>
      </c>
      <c r="T388">
        <v>6.34</v>
      </c>
      <c r="U388">
        <v>5.7919999999999998</v>
      </c>
      <c r="V388">
        <v>5.6820000000000004</v>
      </c>
      <c r="W388">
        <v>5.74</v>
      </c>
      <c r="X388">
        <v>5.3540000000000001</v>
      </c>
    </row>
    <row r="389" spans="1:24">
      <c r="A389" s="95">
        <v>44826</v>
      </c>
      <c r="B389" s="63">
        <v>149552</v>
      </c>
      <c r="L389">
        <v>6.8819999999999997</v>
      </c>
      <c r="M389">
        <v>6.9320000000000004</v>
      </c>
      <c r="N389">
        <v>6.9420000000000002</v>
      </c>
      <c r="O389">
        <v>6.8840000000000003</v>
      </c>
      <c r="P389">
        <v>6.4240000000000004</v>
      </c>
      <c r="Q389">
        <v>6.3</v>
      </c>
      <c r="R389">
        <v>6.3659999999999997</v>
      </c>
      <c r="S389">
        <v>6.39</v>
      </c>
      <c r="T389">
        <v>6.3620000000000001</v>
      </c>
      <c r="U389">
        <v>5.8040000000000003</v>
      </c>
      <c r="V389">
        <v>5.6859999999999999</v>
      </c>
      <c r="W389">
        <v>5.7439999999999998</v>
      </c>
      <c r="X389">
        <v>5.36</v>
      </c>
    </row>
    <row r="390" spans="1:24">
      <c r="A390" s="95">
        <v>44827</v>
      </c>
      <c r="B390" s="63">
        <v>247428</v>
      </c>
      <c r="L390">
        <v>6.766</v>
      </c>
      <c r="M390">
        <v>6.8159999999999998</v>
      </c>
      <c r="N390">
        <v>6.8220000000000001</v>
      </c>
      <c r="O390">
        <v>6.7560000000000002</v>
      </c>
      <c r="P390">
        <v>6.2960000000000003</v>
      </c>
      <c r="Q390">
        <v>6.1660000000000004</v>
      </c>
      <c r="R390">
        <v>6.234</v>
      </c>
      <c r="S390">
        <v>6.2560000000000002</v>
      </c>
      <c r="T390">
        <v>6.23</v>
      </c>
      <c r="U390">
        <v>5.7</v>
      </c>
      <c r="V390">
        <v>5.5860000000000003</v>
      </c>
      <c r="W390">
        <v>5.6440000000000001</v>
      </c>
      <c r="X390">
        <v>5.26</v>
      </c>
    </row>
    <row r="391" spans="1:24">
      <c r="A391" s="95">
        <v>44830</v>
      </c>
      <c r="B391" s="63">
        <v>209075</v>
      </c>
      <c r="L391">
        <v>6.6619999999999999</v>
      </c>
      <c r="M391">
        <v>6.7060000000000004</v>
      </c>
      <c r="N391">
        <v>6.7140000000000004</v>
      </c>
      <c r="O391">
        <v>6.6520000000000001</v>
      </c>
      <c r="P391">
        <v>6.2140000000000004</v>
      </c>
      <c r="Q391">
        <v>6.11</v>
      </c>
      <c r="R391">
        <v>6.1760000000000002</v>
      </c>
      <c r="S391">
        <v>6.2</v>
      </c>
      <c r="T391">
        <v>6.17</v>
      </c>
      <c r="U391">
        <v>5.6420000000000003</v>
      </c>
      <c r="V391">
        <v>5.53</v>
      </c>
      <c r="W391">
        <v>5.5860000000000003</v>
      </c>
      <c r="X391">
        <v>5.2060000000000004</v>
      </c>
    </row>
    <row r="392" spans="1:24">
      <c r="A392" s="95">
        <v>44831</v>
      </c>
      <c r="B392" s="63">
        <v>225840</v>
      </c>
      <c r="L392">
        <v>6.6740000000000004</v>
      </c>
      <c r="M392">
        <v>6.726</v>
      </c>
      <c r="N392">
        <v>6.734</v>
      </c>
      <c r="O392">
        <v>6.6760000000000002</v>
      </c>
      <c r="P392">
        <v>6.2119999999999997</v>
      </c>
      <c r="Q392">
        <v>6.1020000000000003</v>
      </c>
      <c r="R392">
        <v>6.17</v>
      </c>
      <c r="S392">
        <v>6.1920000000000002</v>
      </c>
      <c r="T392">
        <v>6.1559999999999997</v>
      </c>
      <c r="U392">
        <v>5.6420000000000003</v>
      </c>
      <c r="V392">
        <v>5.53</v>
      </c>
      <c r="W392">
        <v>5.5860000000000003</v>
      </c>
      <c r="X392">
        <v>5.1859999999999999</v>
      </c>
    </row>
    <row r="393" spans="1:24">
      <c r="A393" s="95">
        <v>44832</v>
      </c>
      <c r="B393" s="63">
        <v>214930</v>
      </c>
      <c r="L393">
        <v>6.7039999999999997</v>
      </c>
      <c r="M393">
        <v>6.7640000000000002</v>
      </c>
      <c r="N393">
        <v>6.7720000000000002</v>
      </c>
      <c r="O393">
        <v>6.7160000000000002</v>
      </c>
      <c r="P393">
        <v>6.2439999999999998</v>
      </c>
      <c r="Q393">
        <v>6.1360000000000001</v>
      </c>
      <c r="R393">
        <v>6.202</v>
      </c>
      <c r="S393">
        <v>6.2220000000000004</v>
      </c>
      <c r="T393">
        <v>6.19</v>
      </c>
      <c r="U393">
        <v>5.6559999999999997</v>
      </c>
      <c r="V393">
        <v>5.5460000000000003</v>
      </c>
      <c r="W393">
        <v>5.6040000000000001</v>
      </c>
      <c r="X393">
        <v>5.1920000000000002</v>
      </c>
    </row>
    <row r="394" spans="1:24">
      <c r="A394" s="95">
        <v>44833</v>
      </c>
      <c r="B394" s="63">
        <v>267553</v>
      </c>
      <c r="L394">
        <v>6.694</v>
      </c>
      <c r="M394">
        <v>6.76</v>
      </c>
      <c r="N394">
        <v>6.774</v>
      </c>
      <c r="O394">
        <v>6.7240000000000002</v>
      </c>
      <c r="P394">
        <v>6.26</v>
      </c>
      <c r="Q394">
        <v>6.14</v>
      </c>
      <c r="R394">
        <v>6.2039999999999997</v>
      </c>
      <c r="S394">
        <v>6.2240000000000002</v>
      </c>
      <c r="T394">
        <v>6.1920000000000002</v>
      </c>
      <c r="U394">
        <v>5.6859999999999999</v>
      </c>
      <c r="V394">
        <v>5.5720000000000001</v>
      </c>
      <c r="W394">
        <v>5.63</v>
      </c>
      <c r="X394">
        <v>5.2160000000000002</v>
      </c>
    </row>
    <row r="395" spans="1:24">
      <c r="A395" s="95">
        <v>44834</v>
      </c>
      <c r="B395" s="63">
        <v>394642</v>
      </c>
      <c r="L395">
        <v>6.774</v>
      </c>
      <c r="M395">
        <v>6.84</v>
      </c>
      <c r="N395">
        <v>6.8440000000000003</v>
      </c>
      <c r="O395">
        <v>6.782</v>
      </c>
      <c r="P395">
        <v>6.2919999999999998</v>
      </c>
      <c r="Q395">
        <v>6.1660000000000004</v>
      </c>
      <c r="R395">
        <v>6.2320000000000002</v>
      </c>
      <c r="S395">
        <v>6.2519999999999998</v>
      </c>
      <c r="T395">
        <v>6.22</v>
      </c>
      <c r="U395">
        <v>5.7140000000000004</v>
      </c>
      <c r="V395">
        <v>5.6040000000000001</v>
      </c>
      <c r="W395">
        <v>5.6619999999999999</v>
      </c>
      <c r="X395">
        <v>5.25</v>
      </c>
    </row>
    <row r="396" spans="1:24">
      <c r="A396" s="95">
        <v>44837</v>
      </c>
      <c r="B396" s="63">
        <v>201839</v>
      </c>
      <c r="L396">
        <v>6.806</v>
      </c>
      <c r="M396">
        <v>6.8739999999999997</v>
      </c>
      <c r="N396">
        <v>6.88</v>
      </c>
      <c r="O396">
        <v>6.8159999999999998</v>
      </c>
      <c r="P396">
        <v>6.2919999999999998</v>
      </c>
      <c r="Q396">
        <v>6.1520000000000001</v>
      </c>
      <c r="R396">
        <v>6.22</v>
      </c>
      <c r="S396">
        <v>6.24</v>
      </c>
      <c r="T396">
        <v>6.202</v>
      </c>
      <c r="U396">
        <v>5.6959999999999997</v>
      </c>
      <c r="V396">
        <v>5.58</v>
      </c>
      <c r="W396">
        <v>5.6360000000000001</v>
      </c>
      <c r="X396">
        <v>5.2240000000000002</v>
      </c>
    </row>
    <row r="397" spans="1:24">
      <c r="A397" s="95">
        <v>44838</v>
      </c>
      <c r="B397" s="63">
        <v>187556</v>
      </c>
      <c r="L397">
        <v>6.83</v>
      </c>
      <c r="M397">
        <v>6.9</v>
      </c>
      <c r="N397">
        <v>6.91</v>
      </c>
      <c r="O397">
        <v>6.8460000000000001</v>
      </c>
      <c r="P397">
        <v>6.3220000000000001</v>
      </c>
      <c r="Q397">
        <v>6.1920000000000002</v>
      </c>
      <c r="R397">
        <v>6.26</v>
      </c>
      <c r="S397">
        <v>6.28</v>
      </c>
      <c r="T397">
        <v>6.24</v>
      </c>
      <c r="U397">
        <v>5.7320000000000002</v>
      </c>
      <c r="V397">
        <v>5.6139999999999999</v>
      </c>
      <c r="W397">
        <v>5.6719999999999997</v>
      </c>
      <c r="X397">
        <v>5.26</v>
      </c>
    </row>
    <row r="398" spans="1:24">
      <c r="A398" s="95">
        <v>44839</v>
      </c>
      <c r="B398" s="63">
        <v>184866</v>
      </c>
      <c r="L398">
        <v>6.84</v>
      </c>
      <c r="M398">
        <v>6.9119999999999999</v>
      </c>
      <c r="N398">
        <v>6.9219999999999997</v>
      </c>
      <c r="O398">
        <v>6.8620000000000001</v>
      </c>
      <c r="P398">
        <v>6.3440000000000003</v>
      </c>
      <c r="Q398">
        <v>6.2140000000000004</v>
      </c>
      <c r="R398">
        <v>6.282</v>
      </c>
      <c r="S398">
        <v>6.3</v>
      </c>
      <c r="T398">
        <v>6.26</v>
      </c>
      <c r="U398">
        <v>5.7519999999999998</v>
      </c>
      <c r="V398">
        <v>5.6319999999999997</v>
      </c>
      <c r="W398">
        <v>5.69</v>
      </c>
      <c r="X398">
        <v>5.2759999999999998</v>
      </c>
    </row>
    <row r="399" spans="1:24">
      <c r="A399" s="95">
        <v>44840</v>
      </c>
      <c r="B399" s="63">
        <v>221083</v>
      </c>
      <c r="L399">
        <v>6.7539999999999996</v>
      </c>
      <c r="M399">
        <v>6.8319999999999999</v>
      </c>
      <c r="N399">
        <v>6.8460000000000001</v>
      </c>
      <c r="O399">
        <v>6.8</v>
      </c>
      <c r="P399">
        <v>6.33</v>
      </c>
      <c r="Q399">
        <v>6.2060000000000004</v>
      </c>
      <c r="R399">
        <v>6.27</v>
      </c>
      <c r="S399">
        <v>6.29</v>
      </c>
      <c r="T399">
        <v>6.2519999999999998</v>
      </c>
      <c r="U399">
        <v>5.7839999999999998</v>
      </c>
      <c r="V399">
        <v>5.6660000000000004</v>
      </c>
      <c r="W399">
        <v>5.7240000000000002</v>
      </c>
      <c r="X399">
        <v>5.3120000000000003</v>
      </c>
    </row>
    <row r="400" spans="1:24">
      <c r="A400" s="95">
        <v>44841</v>
      </c>
      <c r="B400" s="63">
        <v>187998</v>
      </c>
      <c r="L400">
        <v>6.8319999999999999</v>
      </c>
      <c r="M400">
        <v>6.91</v>
      </c>
      <c r="N400">
        <v>6.9240000000000004</v>
      </c>
      <c r="O400">
        <v>6.87</v>
      </c>
      <c r="P400">
        <v>6.3920000000000003</v>
      </c>
      <c r="Q400">
        <v>6.2439999999999998</v>
      </c>
      <c r="R400">
        <v>6.306</v>
      </c>
      <c r="S400">
        <v>6.33</v>
      </c>
      <c r="T400">
        <v>6.29</v>
      </c>
      <c r="U400">
        <v>5.766</v>
      </c>
      <c r="V400">
        <v>5.65</v>
      </c>
      <c r="W400">
        <v>5.7060000000000004</v>
      </c>
      <c r="X400">
        <v>5.2939999999999996</v>
      </c>
    </row>
    <row r="401" spans="1:24">
      <c r="A401" s="95">
        <v>44844</v>
      </c>
      <c r="B401" s="63">
        <v>331170</v>
      </c>
      <c r="L401">
        <v>6.9820000000000002</v>
      </c>
      <c r="M401">
        <v>7.0460000000000003</v>
      </c>
      <c r="N401">
        <v>7.056</v>
      </c>
      <c r="O401">
        <v>6.99</v>
      </c>
      <c r="P401">
        <v>6.492</v>
      </c>
      <c r="Q401">
        <v>6.3339999999999996</v>
      </c>
      <c r="R401">
        <v>6.3959999999999999</v>
      </c>
      <c r="S401">
        <v>6.4160000000000004</v>
      </c>
      <c r="T401">
        <v>6.3719999999999999</v>
      </c>
      <c r="U401">
        <v>5.85</v>
      </c>
      <c r="V401">
        <v>5.7320000000000002</v>
      </c>
      <c r="W401">
        <v>5.79</v>
      </c>
      <c r="X401">
        <v>5.2939999999999996</v>
      </c>
    </row>
    <row r="402" spans="1:24">
      <c r="A402" s="95">
        <v>44845</v>
      </c>
      <c r="B402" s="63">
        <v>219363</v>
      </c>
      <c r="L402">
        <v>6.93</v>
      </c>
      <c r="M402">
        <v>7.0019999999999998</v>
      </c>
      <c r="N402">
        <v>7.0140000000000002</v>
      </c>
      <c r="O402">
        <v>6.952</v>
      </c>
      <c r="P402">
        <v>6.4619999999999997</v>
      </c>
      <c r="Q402">
        <v>6.3159999999999998</v>
      </c>
      <c r="R402">
        <v>6.38</v>
      </c>
      <c r="S402">
        <v>6.4</v>
      </c>
      <c r="T402">
        <v>6.3520000000000003</v>
      </c>
      <c r="U402">
        <v>5.84</v>
      </c>
      <c r="V402">
        <v>5.7220000000000004</v>
      </c>
      <c r="W402">
        <v>5.78</v>
      </c>
      <c r="X402">
        <v>5.2919999999999998</v>
      </c>
    </row>
    <row r="403" spans="1:24">
      <c r="A403" s="95">
        <v>44846</v>
      </c>
      <c r="B403" s="63">
        <v>304846</v>
      </c>
      <c r="L403">
        <v>6.93</v>
      </c>
      <c r="M403">
        <v>7</v>
      </c>
      <c r="N403">
        <v>7.01</v>
      </c>
      <c r="O403">
        <v>6.9420000000000002</v>
      </c>
      <c r="P403">
        <v>6.46</v>
      </c>
      <c r="Q403">
        <v>6.3239999999999998</v>
      </c>
      <c r="R403">
        <v>6.39</v>
      </c>
      <c r="S403">
        <v>6.4059999999999997</v>
      </c>
      <c r="T403">
        <v>6.3620000000000001</v>
      </c>
      <c r="U403">
        <v>5.8659999999999997</v>
      </c>
      <c r="V403">
        <v>5.7519999999999998</v>
      </c>
      <c r="W403">
        <v>5.81</v>
      </c>
      <c r="X403">
        <v>5.3520000000000003</v>
      </c>
    </row>
    <row r="404" spans="1:24">
      <c r="A404" s="95">
        <v>44847</v>
      </c>
      <c r="B404" s="63">
        <v>276365</v>
      </c>
      <c r="L404">
        <v>6.976</v>
      </c>
      <c r="M404">
        <v>7.05</v>
      </c>
      <c r="N404">
        <v>7.056</v>
      </c>
      <c r="O404">
        <v>6.99</v>
      </c>
      <c r="P404">
        <v>6.5</v>
      </c>
      <c r="Q404">
        <v>6.36</v>
      </c>
      <c r="R404">
        <v>6.4260000000000002</v>
      </c>
      <c r="S404">
        <v>6.4459999999999997</v>
      </c>
      <c r="T404">
        <v>6.4020000000000001</v>
      </c>
      <c r="U404">
        <v>5.88</v>
      </c>
      <c r="V404">
        <v>5.766</v>
      </c>
      <c r="W404">
        <v>5.8239999999999998</v>
      </c>
      <c r="X404">
        <v>5.3639999999999999</v>
      </c>
    </row>
    <row r="405" spans="1:24">
      <c r="A405" s="95">
        <v>44848</v>
      </c>
      <c r="B405" s="63">
        <v>170187</v>
      </c>
      <c r="L405">
        <v>6.8959999999999999</v>
      </c>
      <c r="M405">
        <v>6.9619999999999997</v>
      </c>
      <c r="N405">
        <v>6.9720000000000004</v>
      </c>
      <c r="O405">
        <v>6.9059999999999997</v>
      </c>
      <c r="P405">
        <v>6.43</v>
      </c>
      <c r="Q405">
        <v>6.29</v>
      </c>
      <c r="R405">
        <v>6.36</v>
      </c>
      <c r="S405">
        <v>6.38</v>
      </c>
      <c r="T405">
        <v>6.34</v>
      </c>
      <c r="U405">
        <v>5.8259999999999996</v>
      </c>
      <c r="V405">
        <v>5.7119999999999997</v>
      </c>
      <c r="W405">
        <v>5.77</v>
      </c>
      <c r="X405">
        <v>5.3159999999999998</v>
      </c>
    </row>
    <row r="406" spans="1:24">
      <c r="A406" s="95">
        <v>44851</v>
      </c>
      <c r="B406" s="63">
        <v>155787</v>
      </c>
      <c r="L406">
        <v>6.8339999999999996</v>
      </c>
      <c r="M406">
        <v>6.8959999999999999</v>
      </c>
      <c r="N406">
        <v>6.91</v>
      </c>
      <c r="O406">
        <v>6.8520000000000003</v>
      </c>
      <c r="P406">
        <v>6.38</v>
      </c>
      <c r="Q406">
        <v>6.2439999999999998</v>
      </c>
      <c r="R406">
        <v>6.3120000000000003</v>
      </c>
      <c r="S406">
        <v>6.33</v>
      </c>
      <c r="T406">
        <v>6.2919999999999998</v>
      </c>
      <c r="U406">
        <v>5.7839999999999998</v>
      </c>
      <c r="V406">
        <v>5.6719999999999997</v>
      </c>
      <c r="W406">
        <v>5.73</v>
      </c>
      <c r="X406">
        <v>5.3639999999999999</v>
      </c>
    </row>
    <row r="407" spans="1:24">
      <c r="A407" s="95">
        <v>44852</v>
      </c>
      <c r="B407" s="63">
        <v>241120</v>
      </c>
      <c r="L407">
        <v>6.81</v>
      </c>
      <c r="M407">
        <v>6.87</v>
      </c>
      <c r="N407">
        <v>6.8760000000000003</v>
      </c>
      <c r="O407">
        <v>6.8159999999999998</v>
      </c>
      <c r="P407">
        <v>6.3460000000000001</v>
      </c>
      <c r="Q407">
        <v>6.2160000000000002</v>
      </c>
      <c r="R407">
        <v>6.2859999999999996</v>
      </c>
      <c r="S407">
        <v>6.306</v>
      </c>
      <c r="T407">
        <v>6.2640000000000002</v>
      </c>
      <c r="U407">
        <v>5.7519999999999998</v>
      </c>
      <c r="V407">
        <v>5.64</v>
      </c>
      <c r="W407">
        <v>5.6959999999999997</v>
      </c>
      <c r="X407">
        <v>5.34</v>
      </c>
    </row>
    <row r="408" spans="1:24">
      <c r="A408" s="95">
        <v>44853</v>
      </c>
      <c r="B408" s="63">
        <v>182271</v>
      </c>
      <c r="L408">
        <v>6.782</v>
      </c>
      <c r="M408">
        <v>6.8440000000000003</v>
      </c>
      <c r="N408">
        <v>6.85</v>
      </c>
      <c r="O408">
        <v>6.7939999999999996</v>
      </c>
      <c r="P408">
        <v>6.3339999999999996</v>
      </c>
      <c r="Q408">
        <v>6.2039999999999997</v>
      </c>
      <c r="R408">
        <v>6.274</v>
      </c>
      <c r="S408">
        <v>6.2960000000000003</v>
      </c>
      <c r="T408">
        <v>6.26</v>
      </c>
      <c r="U408">
        <v>5.7439999999999998</v>
      </c>
      <c r="V408">
        <v>5.6319999999999997</v>
      </c>
      <c r="W408">
        <v>5.69</v>
      </c>
      <c r="X408">
        <v>5.3419999999999996</v>
      </c>
    </row>
    <row r="409" spans="1:24">
      <c r="A409" s="95">
        <v>44854</v>
      </c>
      <c r="B409" s="63">
        <v>233054</v>
      </c>
      <c r="L409">
        <v>6.84</v>
      </c>
      <c r="M409">
        <v>6.9</v>
      </c>
      <c r="N409">
        <v>6.9</v>
      </c>
      <c r="O409">
        <v>6.8440000000000003</v>
      </c>
      <c r="P409">
        <v>6.38</v>
      </c>
      <c r="Q409">
        <v>6.25</v>
      </c>
      <c r="R409">
        <v>6.3159999999999998</v>
      </c>
      <c r="S409">
        <v>6.3339999999999996</v>
      </c>
      <c r="T409">
        <v>6.2960000000000003</v>
      </c>
      <c r="U409">
        <v>5.7720000000000002</v>
      </c>
      <c r="V409">
        <v>5.66</v>
      </c>
      <c r="W409">
        <v>5.7160000000000002</v>
      </c>
      <c r="X409">
        <v>5.3559999999999999</v>
      </c>
    </row>
    <row r="410" spans="1:24">
      <c r="A410" s="95">
        <v>44855</v>
      </c>
      <c r="B410" s="63">
        <v>178245</v>
      </c>
      <c r="L410">
        <v>6.8419999999999996</v>
      </c>
      <c r="M410">
        <v>6.9039999999999999</v>
      </c>
      <c r="N410">
        <v>6.8959999999999999</v>
      </c>
      <c r="O410">
        <v>6.8339999999999996</v>
      </c>
      <c r="P410">
        <v>6.37</v>
      </c>
      <c r="Q410">
        <v>6.2439999999999998</v>
      </c>
      <c r="R410">
        <v>6.3159999999999998</v>
      </c>
      <c r="S410">
        <v>6.3360000000000003</v>
      </c>
      <c r="T410">
        <v>6.3019999999999996</v>
      </c>
      <c r="U410">
        <v>5.7759999999999998</v>
      </c>
      <c r="V410">
        <v>5.6559999999999997</v>
      </c>
      <c r="W410">
        <v>5.7140000000000004</v>
      </c>
      <c r="X410">
        <v>5.3540000000000001</v>
      </c>
    </row>
    <row r="411" spans="1:24">
      <c r="A411" s="95">
        <v>44858</v>
      </c>
      <c r="B411" s="63">
        <v>185072</v>
      </c>
      <c r="L411">
        <v>6.8140000000000001</v>
      </c>
      <c r="M411">
        <v>6.8760000000000003</v>
      </c>
      <c r="N411">
        <v>6.8719999999999999</v>
      </c>
      <c r="O411">
        <v>6.8140000000000001</v>
      </c>
      <c r="P411">
        <v>6.3540000000000001</v>
      </c>
      <c r="Q411">
        <v>6.2240000000000002</v>
      </c>
      <c r="R411">
        <v>6.2939999999999996</v>
      </c>
      <c r="S411">
        <v>6.3159999999999998</v>
      </c>
      <c r="T411">
        <v>6.2839999999999998</v>
      </c>
      <c r="U411">
        <v>5.77</v>
      </c>
      <c r="V411">
        <v>5.65</v>
      </c>
      <c r="W411">
        <v>5.7060000000000004</v>
      </c>
      <c r="X411">
        <v>5.3319999999999999</v>
      </c>
    </row>
    <row r="412" spans="1:24">
      <c r="A412" s="95">
        <v>44859</v>
      </c>
      <c r="B412" s="63">
        <v>175210</v>
      </c>
      <c r="L412">
        <v>6.8620000000000001</v>
      </c>
      <c r="M412">
        <v>6.9219999999999997</v>
      </c>
      <c r="N412">
        <v>6.92</v>
      </c>
      <c r="O412">
        <v>6.8559999999999999</v>
      </c>
      <c r="P412">
        <v>6.39</v>
      </c>
      <c r="Q412">
        <v>6.2560000000000002</v>
      </c>
      <c r="R412">
        <v>6.3259999999999996</v>
      </c>
      <c r="S412">
        <v>6.3460000000000001</v>
      </c>
      <c r="T412">
        <v>6.3120000000000003</v>
      </c>
      <c r="U412">
        <v>5.7960000000000003</v>
      </c>
      <c r="V412">
        <v>5.6820000000000004</v>
      </c>
      <c r="W412">
        <v>5.74</v>
      </c>
      <c r="X412">
        <v>5.3540000000000001</v>
      </c>
    </row>
    <row r="413" spans="1:24">
      <c r="A413" s="95">
        <v>44860</v>
      </c>
      <c r="B413" s="63">
        <v>181965</v>
      </c>
      <c r="L413">
        <v>6.85</v>
      </c>
      <c r="M413">
        <v>6.9039999999999999</v>
      </c>
      <c r="N413">
        <v>6.9</v>
      </c>
      <c r="O413">
        <v>6.8339999999999996</v>
      </c>
      <c r="P413">
        <v>6.3719999999999999</v>
      </c>
      <c r="Q413">
        <v>6.234</v>
      </c>
      <c r="R413">
        <v>6.3019999999999996</v>
      </c>
      <c r="S413">
        <v>6.3220000000000001</v>
      </c>
      <c r="T413">
        <v>6.29</v>
      </c>
      <c r="U413">
        <v>5.78</v>
      </c>
      <c r="V413">
        <v>5.6559999999999997</v>
      </c>
      <c r="W413">
        <v>5.7140000000000004</v>
      </c>
      <c r="X413">
        <v>5.3339999999999996</v>
      </c>
    </row>
    <row r="414" spans="1:24">
      <c r="A414" s="95">
        <v>44861</v>
      </c>
      <c r="B414" s="63">
        <v>175423</v>
      </c>
      <c r="L414">
        <v>6.8220000000000001</v>
      </c>
      <c r="M414">
        <v>6.8760000000000003</v>
      </c>
      <c r="N414">
        <v>6.87</v>
      </c>
      <c r="O414">
        <v>6.81</v>
      </c>
      <c r="P414">
        <v>6.35</v>
      </c>
      <c r="Q414">
        <v>6.2160000000000002</v>
      </c>
      <c r="R414">
        <v>6.2839999999999998</v>
      </c>
      <c r="S414">
        <v>6.306</v>
      </c>
      <c r="T414">
        <v>6.2720000000000002</v>
      </c>
      <c r="U414">
        <v>5.76</v>
      </c>
      <c r="V414">
        <v>5.6319999999999997</v>
      </c>
      <c r="W414">
        <v>5.69</v>
      </c>
      <c r="X414">
        <v>5.3120000000000003</v>
      </c>
    </row>
    <row r="415" spans="1:24">
      <c r="A415" s="95">
        <v>44862</v>
      </c>
      <c r="B415" s="63">
        <v>178838</v>
      </c>
      <c r="L415">
        <v>6.806</v>
      </c>
      <c r="M415">
        <v>6.8659999999999997</v>
      </c>
      <c r="N415">
        <v>6.8620000000000001</v>
      </c>
      <c r="O415">
        <v>6.8040000000000003</v>
      </c>
      <c r="P415">
        <v>6.3440000000000003</v>
      </c>
      <c r="Q415">
        <v>6.21</v>
      </c>
      <c r="R415">
        <v>6.28</v>
      </c>
      <c r="S415">
        <v>6.2960000000000003</v>
      </c>
      <c r="T415">
        <v>6.2619999999999996</v>
      </c>
      <c r="U415">
        <v>5.7539999999999996</v>
      </c>
      <c r="V415">
        <v>5.64</v>
      </c>
      <c r="W415">
        <v>5.6959999999999997</v>
      </c>
      <c r="X415">
        <v>5.32</v>
      </c>
    </row>
    <row r="416" spans="1:24">
      <c r="A416" s="95">
        <v>44865</v>
      </c>
      <c r="B416" s="63">
        <v>416781</v>
      </c>
      <c r="L416">
        <v>6.9139999999999997</v>
      </c>
      <c r="M416">
        <v>6.9660000000000002</v>
      </c>
      <c r="N416">
        <v>6.9560000000000004</v>
      </c>
      <c r="O416">
        <v>6.8920000000000003</v>
      </c>
      <c r="P416">
        <v>6.4</v>
      </c>
      <c r="Q416">
        <v>6.2560000000000002</v>
      </c>
      <c r="R416">
        <v>6.3220000000000001</v>
      </c>
      <c r="S416">
        <v>6.3419999999999996</v>
      </c>
      <c r="T416">
        <v>6.3040000000000003</v>
      </c>
      <c r="U416">
        <v>5.766</v>
      </c>
      <c r="V416">
        <v>5.6520000000000001</v>
      </c>
      <c r="W416">
        <v>5.71</v>
      </c>
      <c r="X416">
        <v>5.3259999999999996</v>
      </c>
    </row>
    <row r="417" spans="1:24">
      <c r="A417" s="95">
        <v>44866</v>
      </c>
      <c r="B417" s="63">
        <v>260651</v>
      </c>
      <c r="L417">
        <v>6.976</v>
      </c>
      <c r="M417">
        <v>7.024</v>
      </c>
      <c r="N417">
        <v>7.016</v>
      </c>
      <c r="O417">
        <v>6.952</v>
      </c>
      <c r="P417">
        <v>6.4459999999999997</v>
      </c>
      <c r="Q417">
        <v>6.2939999999999996</v>
      </c>
      <c r="R417">
        <v>6.3620000000000001</v>
      </c>
      <c r="S417">
        <v>6.38</v>
      </c>
      <c r="T417">
        <v>6.34</v>
      </c>
      <c r="U417">
        <v>5.79</v>
      </c>
      <c r="V417">
        <v>5.66</v>
      </c>
      <c r="W417">
        <v>5.7160000000000002</v>
      </c>
      <c r="X417">
        <v>5.3419999999999996</v>
      </c>
    </row>
    <row r="418" spans="1:24">
      <c r="A418" s="95">
        <v>44867</v>
      </c>
      <c r="B418" s="63">
        <v>328686</v>
      </c>
      <c r="L418">
        <v>6.8739999999999997</v>
      </c>
      <c r="M418">
        <v>6.9260000000000002</v>
      </c>
      <c r="N418">
        <v>6.9240000000000004</v>
      </c>
      <c r="O418">
        <v>6.8659999999999997</v>
      </c>
      <c r="P418">
        <v>6.39</v>
      </c>
      <c r="Q418">
        <v>6.25</v>
      </c>
      <c r="R418">
        <v>6.3159999999999998</v>
      </c>
      <c r="S418">
        <v>6.3360000000000003</v>
      </c>
      <c r="T418">
        <v>6.3019999999999996</v>
      </c>
      <c r="U418">
        <v>5.78</v>
      </c>
      <c r="V418">
        <v>5.6559999999999997</v>
      </c>
      <c r="W418">
        <v>5.7140000000000004</v>
      </c>
      <c r="X418">
        <v>5.34</v>
      </c>
    </row>
    <row r="419" spans="1:24">
      <c r="A419" s="95">
        <v>44868</v>
      </c>
      <c r="B419" s="63">
        <v>246086</v>
      </c>
      <c r="L419">
        <v>6.7919999999999998</v>
      </c>
      <c r="M419">
        <v>6.8460000000000001</v>
      </c>
      <c r="N419">
        <v>6.8460000000000001</v>
      </c>
      <c r="O419">
        <v>6.7939999999999996</v>
      </c>
      <c r="P419">
        <v>6.3620000000000001</v>
      </c>
      <c r="Q419">
        <v>6.2359999999999998</v>
      </c>
      <c r="R419">
        <v>6.306</v>
      </c>
      <c r="S419">
        <v>6.33</v>
      </c>
      <c r="T419">
        <v>6.2960000000000003</v>
      </c>
      <c r="U419">
        <v>5.782</v>
      </c>
      <c r="V419">
        <v>5.66</v>
      </c>
      <c r="W419">
        <v>5.7160000000000002</v>
      </c>
      <c r="X419">
        <v>5.3419999999999996</v>
      </c>
    </row>
    <row r="420" spans="1:24">
      <c r="A420" s="95">
        <v>44869</v>
      </c>
      <c r="B420" s="63">
        <v>229100</v>
      </c>
      <c r="L420">
        <v>6.81</v>
      </c>
      <c r="M420">
        <v>6.8659999999999997</v>
      </c>
      <c r="N420">
        <v>6.8659999999999997</v>
      </c>
      <c r="O420">
        <v>6.82</v>
      </c>
      <c r="P420">
        <v>6.3940000000000001</v>
      </c>
      <c r="Q420">
        <v>6.2539999999999996</v>
      </c>
      <c r="R420">
        <v>6.3239999999999998</v>
      </c>
      <c r="S420">
        <v>6.3440000000000003</v>
      </c>
      <c r="T420">
        <v>6.3140000000000001</v>
      </c>
      <c r="U420">
        <v>5.8</v>
      </c>
      <c r="V420">
        <v>5.6760000000000002</v>
      </c>
      <c r="W420">
        <v>5.734</v>
      </c>
      <c r="X420">
        <v>5.3419999999999996</v>
      </c>
    </row>
    <row r="421" spans="1:24">
      <c r="A421" s="95">
        <v>44872</v>
      </c>
      <c r="B421" s="63">
        <v>259894</v>
      </c>
      <c r="L421">
        <v>6.7560000000000002</v>
      </c>
      <c r="M421">
        <v>6.8140000000000001</v>
      </c>
      <c r="N421">
        <v>6.82</v>
      </c>
      <c r="O421">
        <v>6.7720000000000002</v>
      </c>
      <c r="P421">
        <v>6.3659999999999997</v>
      </c>
      <c r="Q421">
        <v>6.234</v>
      </c>
      <c r="R421">
        <v>6.3019999999999996</v>
      </c>
      <c r="S421">
        <v>6.3239999999999998</v>
      </c>
      <c r="T421">
        <v>6.2960000000000003</v>
      </c>
      <c r="U421">
        <v>5.81</v>
      </c>
      <c r="V421">
        <v>5.6959999999999997</v>
      </c>
      <c r="W421">
        <v>5.7539999999999996</v>
      </c>
      <c r="X421">
        <v>5.3440000000000003</v>
      </c>
    </row>
    <row r="422" spans="1:24">
      <c r="A422" s="95">
        <v>44873</v>
      </c>
      <c r="B422" s="63">
        <v>415325</v>
      </c>
      <c r="L422">
        <v>6.6740000000000004</v>
      </c>
      <c r="M422">
        <v>6.7359999999999998</v>
      </c>
      <c r="N422">
        <v>6.7359999999999998</v>
      </c>
      <c r="O422">
        <v>6.6959999999999997</v>
      </c>
      <c r="P422">
        <v>6.3140000000000001</v>
      </c>
      <c r="Q422">
        <v>6.1920000000000002</v>
      </c>
      <c r="R422">
        <v>6.2640000000000002</v>
      </c>
      <c r="S422">
        <v>6.2859999999999996</v>
      </c>
      <c r="T422">
        <v>6.2560000000000002</v>
      </c>
      <c r="U422">
        <v>5.79</v>
      </c>
      <c r="V422">
        <v>5.68</v>
      </c>
      <c r="W422">
        <v>5.7359999999999998</v>
      </c>
      <c r="X422">
        <v>5.3259999999999996</v>
      </c>
    </row>
    <row r="423" spans="1:24">
      <c r="A423" s="95">
        <v>44874</v>
      </c>
      <c r="B423" s="63">
        <v>473319</v>
      </c>
      <c r="L423">
        <v>6.6440000000000001</v>
      </c>
      <c r="M423">
        <v>6.7039999999999997</v>
      </c>
      <c r="N423">
        <v>6.7039999999999997</v>
      </c>
      <c r="O423">
        <v>6.66</v>
      </c>
      <c r="P423">
        <v>6.266</v>
      </c>
      <c r="Q423">
        <v>6.1420000000000003</v>
      </c>
      <c r="R423">
        <v>6.2119999999999997</v>
      </c>
      <c r="S423">
        <v>6.234</v>
      </c>
      <c r="T423">
        <v>6.2039999999999997</v>
      </c>
      <c r="U423">
        <v>5.7560000000000002</v>
      </c>
      <c r="V423">
        <v>5.6539999999999999</v>
      </c>
      <c r="W423">
        <v>5.7119999999999997</v>
      </c>
      <c r="X423">
        <v>5.3019999999999996</v>
      </c>
    </row>
    <row r="424" spans="1:24">
      <c r="A424" s="95">
        <v>44875</v>
      </c>
      <c r="B424" s="63">
        <v>409307</v>
      </c>
      <c r="L424">
        <v>6.532</v>
      </c>
      <c r="M424">
        <v>6.5940000000000003</v>
      </c>
      <c r="N424">
        <v>6.5940000000000003</v>
      </c>
      <c r="O424">
        <v>6.5519999999999996</v>
      </c>
      <c r="P424">
        <v>6.1920000000000002</v>
      </c>
      <c r="Q424">
        <v>6.0759999999999996</v>
      </c>
      <c r="R424">
        <v>6.1440000000000001</v>
      </c>
      <c r="S424">
        <v>6.1639999999999997</v>
      </c>
      <c r="T424">
        <v>6.1420000000000003</v>
      </c>
      <c r="U424">
        <v>5.7439999999999998</v>
      </c>
      <c r="V424">
        <v>5.6440000000000001</v>
      </c>
      <c r="W424">
        <v>5.702</v>
      </c>
      <c r="X424">
        <v>5.3</v>
      </c>
    </row>
    <row r="425" spans="1:24">
      <c r="A425" s="95">
        <v>44876</v>
      </c>
      <c r="B425" s="63">
        <v>432986</v>
      </c>
      <c r="L425">
        <v>6.58</v>
      </c>
      <c r="M425">
        <v>6.63</v>
      </c>
      <c r="N425">
        <v>6.6260000000000003</v>
      </c>
      <c r="O425">
        <v>6.5819999999999999</v>
      </c>
      <c r="P425">
        <v>6.22</v>
      </c>
      <c r="Q425">
        <v>6.0960000000000001</v>
      </c>
      <c r="R425">
        <v>6.1639999999999997</v>
      </c>
      <c r="S425">
        <v>6.1859999999999999</v>
      </c>
      <c r="T425">
        <v>6.1660000000000004</v>
      </c>
      <c r="U425">
        <v>5.7460000000000004</v>
      </c>
      <c r="V425">
        <v>5.6459999999999999</v>
      </c>
      <c r="W425">
        <v>5.7039999999999997</v>
      </c>
      <c r="X425">
        <v>5.31</v>
      </c>
    </row>
    <row r="426" spans="1:24">
      <c r="A426" s="95">
        <v>44879</v>
      </c>
      <c r="B426" s="63">
        <v>384759</v>
      </c>
      <c r="L426">
        <v>6.5720000000000001</v>
      </c>
      <c r="M426">
        <v>6.5919999999999996</v>
      </c>
      <c r="N426">
        <v>6.5839999999999996</v>
      </c>
      <c r="O426">
        <v>6.5359999999999996</v>
      </c>
      <c r="P426">
        <v>6.19</v>
      </c>
      <c r="Q426">
        <v>6.0720000000000001</v>
      </c>
      <c r="R426">
        <v>6.14</v>
      </c>
      <c r="S426">
        <v>6.1619999999999999</v>
      </c>
      <c r="T426">
        <v>6.1340000000000003</v>
      </c>
      <c r="U426">
        <v>5.7359999999999998</v>
      </c>
      <c r="V426">
        <v>5.6360000000000001</v>
      </c>
      <c r="W426">
        <v>5.694</v>
      </c>
      <c r="X426">
        <v>5.306</v>
      </c>
    </row>
    <row r="427" spans="1:24">
      <c r="A427" s="95">
        <v>44880</v>
      </c>
      <c r="B427" s="63">
        <v>501618</v>
      </c>
      <c r="L427">
        <v>6.6660000000000004</v>
      </c>
      <c r="M427">
        <v>6.6920000000000002</v>
      </c>
      <c r="N427">
        <v>6.6760000000000002</v>
      </c>
      <c r="O427">
        <v>6.6139999999999999</v>
      </c>
      <c r="P427">
        <v>6.26</v>
      </c>
      <c r="Q427">
        <v>6.1420000000000003</v>
      </c>
      <c r="R427">
        <v>6.21</v>
      </c>
      <c r="S427">
        <v>6.23</v>
      </c>
      <c r="T427">
        <v>6.2</v>
      </c>
      <c r="U427">
        <v>5.8019999999999996</v>
      </c>
      <c r="V427">
        <v>5.6840000000000002</v>
      </c>
      <c r="W427">
        <v>5.742</v>
      </c>
      <c r="X427">
        <v>5.3239999999999998</v>
      </c>
    </row>
    <row r="428" spans="1:24">
      <c r="A428" s="95">
        <v>44881</v>
      </c>
      <c r="B428" s="63">
        <v>273100</v>
      </c>
      <c r="L428">
        <v>6.6520000000000001</v>
      </c>
      <c r="M428">
        <v>6.6740000000000004</v>
      </c>
      <c r="N428">
        <v>6.6619999999999999</v>
      </c>
      <c r="O428">
        <v>6.6059999999999999</v>
      </c>
      <c r="P428">
        <v>6.2519999999999998</v>
      </c>
      <c r="Q428">
        <v>6.1440000000000001</v>
      </c>
      <c r="R428">
        <v>6.2119999999999997</v>
      </c>
      <c r="S428">
        <v>6.234</v>
      </c>
      <c r="T428">
        <v>6.2119999999999997</v>
      </c>
      <c r="U428">
        <v>5.8140000000000001</v>
      </c>
      <c r="V428">
        <v>5.6920000000000002</v>
      </c>
      <c r="W428">
        <v>5.75</v>
      </c>
      <c r="X428">
        <v>5.3259999999999996</v>
      </c>
    </row>
    <row r="429" spans="1:24">
      <c r="A429" s="95">
        <v>44882</v>
      </c>
      <c r="B429" s="63">
        <v>286695</v>
      </c>
      <c r="L429">
        <v>6.6740000000000004</v>
      </c>
      <c r="M429">
        <v>6.69</v>
      </c>
      <c r="N429">
        <v>6.6719999999999997</v>
      </c>
      <c r="O429">
        <v>6.6139999999999999</v>
      </c>
      <c r="P429">
        <v>6.24</v>
      </c>
      <c r="Q429">
        <v>6.1139999999999999</v>
      </c>
      <c r="R429">
        <v>6.1820000000000004</v>
      </c>
      <c r="S429">
        <v>6.2060000000000004</v>
      </c>
      <c r="T429">
        <v>6.19</v>
      </c>
      <c r="U429">
        <v>5.7919999999999998</v>
      </c>
      <c r="V429">
        <v>5.6760000000000002</v>
      </c>
      <c r="W429">
        <v>5.734</v>
      </c>
      <c r="X429">
        <v>5.3120000000000003</v>
      </c>
    </row>
    <row r="430" spans="1:24">
      <c r="A430" s="95">
        <v>44883</v>
      </c>
      <c r="B430" s="63">
        <v>253479</v>
      </c>
      <c r="L430">
        <v>6.6760000000000002</v>
      </c>
      <c r="M430">
        <v>6.7</v>
      </c>
      <c r="N430">
        <v>6.68</v>
      </c>
      <c r="O430">
        <v>6.6239999999999997</v>
      </c>
      <c r="P430">
        <v>6.226</v>
      </c>
      <c r="Q430">
        <v>6.1040000000000001</v>
      </c>
      <c r="R430">
        <v>6.1719999999999997</v>
      </c>
      <c r="S430">
        <v>6.1959999999999997</v>
      </c>
      <c r="T430">
        <v>6.1760000000000002</v>
      </c>
      <c r="U430">
        <v>5.78</v>
      </c>
      <c r="V430">
        <v>5.67</v>
      </c>
      <c r="W430">
        <v>5.726</v>
      </c>
      <c r="X430">
        <v>5.3220000000000001</v>
      </c>
    </row>
    <row r="431" spans="1:24">
      <c r="A431" s="95">
        <v>44886</v>
      </c>
      <c r="B431" s="63">
        <v>263980</v>
      </c>
      <c r="L431">
        <v>6.5940000000000003</v>
      </c>
      <c r="M431">
        <v>6.6340000000000003</v>
      </c>
      <c r="N431">
        <v>6.6239999999999997</v>
      </c>
      <c r="O431">
        <v>6.5720000000000001</v>
      </c>
      <c r="P431">
        <v>6.1920000000000002</v>
      </c>
      <c r="Q431">
        <v>6.0720000000000001</v>
      </c>
      <c r="R431">
        <v>6.14</v>
      </c>
      <c r="S431">
        <v>6.1660000000000004</v>
      </c>
      <c r="T431">
        <v>6.1539999999999999</v>
      </c>
      <c r="U431">
        <v>5.7519999999999998</v>
      </c>
      <c r="V431">
        <v>5.66</v>
      </c>
      <c r="W431">
        <v>5.7140000000000004</v>
      </c>
      <c r="X431">
        <v>5.29</v>
      </c>
    </row>
    <row r="432" spans="1:24">
      <c r="A432" s="95">
        <v>44887</v>
      </c>
      <c r="B432" s="63">
        <v>247824</v>
      </c>
      <c r="L432">
        <v>6.5659999999999998</v>
      </c>
      <c r="M432">
        <v>6.5919999999999996</v>
      </c>
      <c r="N432">
        <v>6.5860000000000003</v>
      </c>
      <c r="O432">
        <v>6.5359999999999996</v>
      </c>
      <c r="P432">
        <v>6.16</v>
      </c>
      <c r="Q432">
        <v>6.0519999999999996</v>
      </c>
      <c r="R432">
        <v>6.12</v>
      </c>
      <c r="S432">
        <v>6.15</v>
      </c>
      <c r="T432">
        <v>6.1360000000000001</v>
      </c>
      <c r="U432">
        <v>5.742</v>
      </c>
      <c r="V432">
        <v>5.65</v>
      </c>
      <c r="W432">
        <v>5.7039999999999997</v>
      </c>
      <c r="X432">
        <v>5.2759999999999998</v>
      </c>
    </row>
    <row r="433" spans="1:24">
      <c r="A433" s="95">
        <v>44888</v>
      </c>
      <c r="B433" s="63">
        <v>245575</v>
      </c>
      <c r="L433">
        <v>6.6319999999999997</v>
      </c>
      <c r="M433">
        <v>6.6619999999999999</v>
      </c>
      <c r="N433">
        <v>6.6539999999999999</v>
      </c>
      <c r="O433">
        <v>6.6</v>
      </c>
      <c r="P433">
        <v>6.2039999999999997</v>
      </c>
      <c r="Q433">
        <v>6.0839999999999996</v>
      </c>
      <c r="R433">
        <v>6.1539999999999999</v>
      </c>
      <c r="S433">
        <v>6.18</v>
      </c>
      <c r="T433">
        <v>6.1660000000000004</v>
      </c>
      <c r="U433">
        <v>5.77</v>
      </c>
      <c r="V433">
        <v>5.67</v>
      </c>
      <c r="W433">
        <v>5.7240000000000002</v>
      </c>
      <c r="X433">
        <v>5.3019999999999996</v>
      </c>
    </row>
    <row r="434" spans="1:24">
      <c r="A434" s="95">
        <v>44889</v>
      </c>
      <c r="L434" s="189">
        <v>6.6319999999999997</v>
      </c>
      <c r="M434" s="189">
        <v>6.6619999999999999</v>
      </c>
      <c r="N434" s="189">
        <v>6.6539999999999999</v>
      </c>
      <c r="O434" s="189">
        <v>6.6</v>
      </c>
      <c r="P434" s="189">
        <v>6.2039999999999997</v>
      </c>
      <c r="Q434" s="189">
        <v>6.0839999999999996</v>
      </c>
      <c r="R434" s="189">
        <v>6.1539999999999999</v>
      </c>
      <c r="S434" s="189">
        <v>6.18</v>
      </c>
      <c r="T434" s="189">
        <v>6.1660000000000004</v>
      </c>
      <c r="U434" s="189">
        <v>5.77</v>
      </c>
      <c r="V434" s="189">
        <v>5.67</v>
      </c>
      <c r="W434" s="189">
        <v>5.7240000000000002</v>
      </c>
      <c r="X434" s="189">
        <v>5.3019999999999996</v>
      </c>
    </row>
    <row r="435" spans="1:24">
      <c r="A435" s="95">
        <v>44890</v>
      </c>
      <c r="B435" s="63">
        <v>179145</v>
      </c>
      <c r="L435">
        <v>6.68</v>
      </c>
      <c r="M435">
        <v>6.7119999999999997</v>
      </c>
      <c r="N435">
        <v>6.7</v>
      </c>
      <c r="O435">
        <v>6.6440000000000001</v>
      </c>
      <c r="P435">
        <v>6.2220000000000004</v>
      </c>
      <c r="Q435">
        <v>6.1059999999999999</v>
      </c>
      <c r="R435">
        <v>6.1740000000000004</v>
      </c>
      <c r="S435">
        <v>6.202</v>
      </c>
      <c r="T435">
        <v>6.1859999999999999</v>
      </c>
      <c r="U435">
        <v>5.79</v>
      </c>
      <c r="V435">
        <v>5.6820000000000004</v>
      </c>
      <c r="W435">
        <v>5.7359999999999998</v>
      </c>
      <c r="X435">
        <v>5.31</v>
      </c>
    </row>
    <row r="436" spans="1:24">
      <c r="A436" s="95">
        <v>44893</v>
      </c>
      <c r="B436" s="63">
        <v>358849</v>
      </c>
      <c r="L436">
        <v>6.6859999999999999</v>
      </c>
      <c r="M436">
        <v>6.7119999999999997</v>
      </c>
      <c r="N436">
        <v>6.6959999999999997</v>
      </c>
      <c r="O436">
        <v>6.6440000000000001</v>
      </c>
      <c r="P436">
        <v>6.2140000000000004</v>
      </c>
      <c r="Q436">
        <v>6.11</v>
      </c>
      <c r="R436">
        <v>6.1760000000000002</v>
      </c>
      <c r="S436">
        <v>6.2039999999999997</v>
      </c>
      <c r="T436">
        <v>6.19</v>
      </c>
      <c r="U436">
        <v>5.7919999999999998</v>
      </c>
      <c r="V436">
        <v>5.69</v>
      </c>
      <c r="W436">
        <v>5.7439999999999998</v>
      </c>
      <c r="X436">
        <v>5.32</v>
      </c>
    </row>
    <row r="437" spans="1:24">
      <c r="A437" s="95">
        <v>44894</v>
      </c>
      <c r="B437" s="63">
        <v>331969</v>
      </c>
      <c r="L437">
        <v>6.6559999999999997</v>
      </c>
      <c r="M437">
        <v>6.694</v>
      </c>
      <c r="N437">
        <v>6.68</v>
      </c>
      <c r="O437">
        <v>6.6260000000000003</v>
      </c>
      <c r="P437">
        <v>6.2220000000000004</v>
      </c>
      <c r="Q437">
        <v>6.1139999999999999</v>
      </c>
      <c r="R437">
        <v>6.1820000000000004</v>
      </c>
      <c r="S437">
        <v>6.2119999999999997</v>
      </c>
      <c r="T437">
        <v>6.1959999999999997</v>
      </c>
      <c r="U437">
        <v>5.8319999999999999</v>
      </c>
      <c r="V437">
        <v>5.6959999999999997</v>
      </c>
      <c r="W437">
        <v>5.7519999999999998</v>
      </c>
      <c r="X437">
        <v>5.3120000000000003</v>
      </c>
    </row>
    <row r="438" spans="1:24">
      <c r="A438" s="95">
        <v>44895</v>
      </c>
      <c r="B438" s="63">
        <v>199539</v>
      </c>
      <c r="L438">
        <v>6.62</v>
      </c>
      <c r="M438">
        <v>6.67</v>
      </c>
      <c r="N438">
        <v>6.6520000000000001</v>
      </c>
      <c r="O438">
        <v>6.5960000000000001</v>
      </c>
      <c r="P438">
        <v>6.1820000000000004</v>
      </c>
      <c r="Q438">
        <v>6.0640000000000001</v>
      </c>
      <c r="R438">
        <v>6.1340000000000003</v>
      </c>
      <c r="S438">
        <v>6.1639999999999997</v>
      </c>
      <c r="T438">
        <v>6.15</v>
      </c>
      <c r="U438">
        <v>5.7720000000000002</v>
      </c>
      <c r="V438">
        <v>5.6459999999999999</v>
      </c>
      <c r="W438">
        <v>5.702</v>
      </c>
      <c r="X438">
        <v>5.2759999999999998</v>
      </c>
    </row>
    <row r="439" spans="1:24">
      <c r="A439" s="95">
        <v>44896</v>
      </c>
      <c r="B439" s="63">
        <v>199745</v>
      </c>
      <c r="L439">
        <v>6.5</v>
      </c>
      <c r="M439">
        <v>6.6040000000000001</v>
      </c>
      <c r="N439">
        <v>6.5919999999999996</v>
      </c>
      <c r="O439">
        <v>6.54</v>
      </c>
      <c r="P439">
        <v>6.15</v>
      </c>
      <c r="Q439">
        <v>6.0119999999999996</v>
      </c>
      <c r="R439">
        <v>6.0839999999999996</v>
      </c>
      <c r="S439">
        <v>6.1159999999999997</v>
      </c>
      <c r="T439">
        <v>6.1040000000000001</v>
      </c>
      <c r="U439">
        <v>5.7460000000000004</v>
      </c>
      <c r="V439">
        <v>5.6340000000000003</v>
      </c>
      <c r="W439">
        <v>5.69</v>
      </c>
      <c r="X439">
        <v>5.2859999999999996</v>
      </c>
    </row>
    <row r="440" spans="1:24">
      <c r="A440" s="95">
        <v>44897</v>
      </c>
      <c r="B440" s="63">
        <v>388371</v>
      </c>
      <c r="L440">
        <v>6.35</v>
      </c>
      <c r="M440">
        <v>6.4619999999999997</v>
      </c>
      <c r="N440">
        <v>6.4720000000000004</v>
      </c>
      <c r="O440">
        <v>6.4420000000000002</v>
      </c>
      <c r="P440">
        <v>6.0839999999999996</v>
      </c>
      <c r="Q440">
        <v>5.98</v>
      </c>
      <c r="R440">
        <v>6.0540000000000003</v>
      </c>
      <c r="S440">
        <v>6.0860000000000003</v>
      </c>
      <c r="T440">
        <v>6.0759999999999996</v>
      </c>
      <c r="U440">
        <v>5.7320000000000002</v>
      </c>
      <c r="V440">
        <v>5.6159999999999997</v>
      </c>
      <c r="W440">
        <v>5.6719999999999997</v>
      </c>
      <c r="X440">
        <v>5.2560000000000002</v>
      </c>
    </row>
    <row r="441" spans="1:24">
      <c r="A441" s="95">
        <v>44900</v>
      </c>
      <c r="B441" s="63">
        <v>227177</v>
      </c>
      <c r="L441">
        <v>6.2859999999999996</v>
      </c>
      <c r="M441">
        <v>6.4039999999999999</v>
      </c>
      <c r="N441">
        <v>6.4219999999999997</v>
      </c>
      <c r="O441">
        <v>6.3940000000000001</v>
      </c>
      <c r="P441">
        <v>6.06</v>
      </c>
      <c r="Q441">
        <v>5.952</v>
      </c>
      <c r="R441">
        <v>6.03</v>
      </c>
      <c r="S441">
        <v>6.0620000000000003</v>
      </c>
      <c r="T441">
        <v>6.05</v>
      </c>
      <c r="U441">
        <v>5.7160000000000002</v>
      </c>
      <c r="V441">
        <v>5.6260000000000003</v>
      </c>
      <c r="W441">
        <v>5.6820000000000004</v>
      </c>
      <c r="X441">
        <v>5.266</v>
      </c>
    </row>
    <row r="442" spans="1:24">
      <c r="A442" s="95">
        <v>44901</v>
      </c>
      <c r="B442" s="63">
        <v>245124</v>
      </c>
      <c r="L442">
        <v>6.2539999999999996</v>
      </c>
      <c r="M442">
        <v>6.3719999999999999</v>
      </c>
      <c r="N442">
        <v>6.39</v>
      </c>
      <c r="O442">
        <v>6.36</v>
      </c>
      <c r="P442">
        <v>6.04</v>
      </c>
      <c r="Q442">
        <v>5.9320000000000004</v>
      </c>
      <c r="R442">
        <v>6.01</v>
      </c>
      <c r="S442">
        <v>6.0419999999999998</v>
      </c>
      <c r="T442">
        <v>6.0339999999999998</v>
      </c>
      <c r="U442">
        <v>5.71</v>
      </c>
      <c r="V442">
        <v>5.6120000000000001</v>
      </c>
      <c r="W442">
        <v>5.6660000000000004</v>
      </c>
      <c r="X442">
        <v>5.2640000000000002</v>
      </c>
    </row>
    <row r="443" spans="1:24">
      <c r="A443" s="95">
        <v>44902</v>
      </c>
      <c r="B443" s="63">
        <v>197508</v>
      </c>
      <c r="L443">
        <v>6.2759999999999998</v>
      </c>
      <c r="M443">
        <v>6.4119999999999999</v>
      </c>
      <c r="N443">
        <v>6.4260000000000002</v>
      </c>
      <c r="O443">
        <v>6.3959999999999999</v>
      </c>
      <c r="P443">
        <v>6.0720000000000001</v>
      </c>
      <c r="Q443">
        <v>5.9619999999999997</v>
      </c>
      <c r="R443">
        <v>6.04</v>
      </c>
      <c r="S443">
        <v>6.0720000000000001</v>
      </c>
      <c r="T443">
        <v>6.06</v>
      </c>
      <c r="U443">
        <v>5.726</v>
      </c>
      <c r="V443">
        <v>5.6239999999999997</v>
      </c>
      <c r="W443">
        <v>5.68</v>
      </c>
      <c r="X443">
        <v>5.26</v>
      </c>
    </row>
    <row r="444" spans="1:24">
      <c r="A444" s="95">
        <v>44903</v>
      </c>
      <c r="B444" s="63">
        <v>144054</v>
      </c>
      <c r="L444">
        <v>6.32</v>
      </c>
      <c r="M444">
        <v>6.4240000000000004</v>
      </c>
      <c r="N444">
        <v>6.4420000000000002</v>
      </c>
      <c r="O444">
        <v>6.4059999999999997</v>
      </c>
      <c r="P444">
        <v>6.0659999999999998</v>
      </c>
      <c r="Q444">
        <v>5.944</v>
      </c>
      <c r="R444">
        <v>6.0220000000000002</v>
      </c>
      <c r="S444">
        <v>6.0540000000000003</v>
      </c>
      <c r="T444">
        <v>6.0439999999999996</v>
      </c>
      <c r="U444">
        <v>5.7140000000000004</v>
      </c>
      <c r="V444">
        <v>5.6120000000000001</v>
      </c>
      <c r="W444">
        <v>5.6660000000000004</v>
      </c>
      <c r="X444">
        <v>5.242</v>
      </c>
    </row>
    <row r="445" spans="1:24">
      <c r="A445" s="95">
        <v>44904</v>
      </c>
      <c r="B445" s="63">
        <v>166028</v>
      </c>
      <c r="L445">
        <v>6.3460000000000001</v>
      </c>
      <c r="M445">
        <v>6.44</v>
      </c>
      <c r="N445">
        <v>6.452</v>
      </c>
      <c r="O445">
        <v>6.4059999999999997</v>
      </c>
      <c r="P445">
        <v>6.056</v>
      </c>
      <c r="Q445">
        <v>5.93</v>
      </c>
      <c r="R445">
        <v>6.0060000000000002</v>
      </c>
      <c r="S445">
        <v>6.04</v>
      </c>
      <c r="T445">
        <v>6.03</v>
      </c>
      <c r="U445">
        <v>5.69</v>
      </c>
      <c r="V445">
        <v>5.5839999999999996</v>
      </c>
      <c r="W445">
        <v>5.64</v>
      </c>
      <c r="X445">
        <v>5.2119999999999997</v>
      </c>
    </row>
    <row r="446" spans="1:24">
      <c r="A446" s="95">
        <v>44907</v>
      </c>
      <c r="B446" s="63">
        <v>203848</v>
      </c>
      <c r="L446">
        <v>6.4119999999999999</v>
      </c>
      <c r="M446">
        <v>6.54</v>
      </c>
      <c r="N446">
        <v>6.54</v>
      </c>
      <c r="O446">
        <v>6.4820000000000002</v>
      </c>
      <c r="P446">
        <v>6.1059999999999999</v>
      </c>
      <c r="Q446">
        <v>5.97</v>
      </c>
      <c r="R446">
        <v>6.0460000000000003</v>
      </c>
      <c r="S446">
        <v>6.0759999999999996</v>
      </c>
      <c r="T446">
        <v>6.07</v>
      </c>
      <c r="U446">
        <v>5.7220000000000004</v>
      </c>
      <c r="V446">
        <v>5.6219999999999999</v>
      </c>
      <c r="W446">
        <v>5.6760000000000002</v>
      </c>
      <c r="X446">
        <v>5.242</v>
      </c>
    </row>
    <row r="447" spans="1:24">
      <c r="A447" s="95">
        <v>44908</v>
      </c>
      <c r="B447" s="63">
        <v>196033</v>
      </c>
      <c r="L447">
        <v>6.4359999999999999</v>
      </c>
      <c r="M447">
        <v>6.5339999999999998</v>
      </c>
      <c r="N447">
        <v>6.5339999999999998</v>
      </c>
      <c r="O447">
        <v>6.4820000000000002</v>
      </c>
      <c r="P447">
        <v>6.0919999999999996</v>
      </c>
      <c r="Q447">
        <v>5.96</v>
      </c>
      <c r="R447">
        <v>6.0339999999999998</v>
      </c>
      <c r="S447">
        <v>6.0640000000000001</v>
      </c>
      <c r="T447">
        <v>6.0519999999999996</v>
      </c>
      <c r="U447">
        <v>5.702</v>
      </c>
      <c r="V447">
        <v>5.6020000000000003</v>
      </c>
      <c r="W447">
        <v>5.6559999999999997</v>
      </c>
      <c r="X447">
        <v>5.226</v>
      </c>
    </row>
    <row r="448" spans="1:24">
      <c r="A448" s="95">
        <v>44909</v>
      </c>
      <c r="B448" s="63">
        <v>132006</v>
      </c>
      <c r="L448">
        <v>6.39</v>
      </c>
      <c r="M448">
        <v>6.5039999999999996</v>
      </c>
      <c r="N448">
        <v>6.51</v>
      </c>
      <c r="O448">
        <v>6.4619999999999997</v>
      </c>
      <c r="P448">
        <v>6.0860000000000003</v>
      </c>
      <c r="Q448">
        <v>5.9619999999999997</v>
      </c>
      <c r="R448">
        <v>6.0359999999999996</v>
      </c>
      <c r="S448">
        <v>6.0659999999999998</v>
      </c>
      <c r="T448">
        <v>6.056</v>
      </c>
      <c r="U448">
        <v>5.7</v>
      </c>
      <c r="V448">
        <v>5.6020000000000003</v>
      </c>
      <c r="W448">
        <v>5.6559999999999997</v>
      </c>
      <c r="X448">
        <v>5.2220000000000004</v>
      </c>
    </row>
    <row r="449" spans="1:29">
      <c r="A449" s="95">
        <v>44910</v>
      </c>
      <c r="B449" s="63">
        <v>143391</v>
      </c>
      <c r="M449">
        <v>6.5339999999999998</v>
      </c>
      <c r="N449">
        <v>6.5359999999999996</v>
      </c>
      <c r="O449">
        <v>6.49</v>
      </c>
      <c r="P449">
        <v>6.1120000000000001</v>
      </c>
      <c r="Q449">
        <v>5.98</v>
      </c>
      <c r="R449">
        <v>6.06</v>
      </c>
      <c r="S449">
        <v>6.09</v>
      </c>
      <c r="T449">
        <v>6.08</v>
      </c>
      <c r="U449">
        <v>5.7140000000000004</v>
      </c>
      <c r="V449">
        <v>5.6159999999999997</v>
      </c>
      <c r="W449">
        <v>5.6920000000000002</v>
      </c>
      <c r="X449">
        <v>5.7220000000000004</v>
      </c>
      <c r="Y449">
        <v>5.6740000000000004</v>
      </c>
      <c r="Z449">
        <v>5.3159999999999998</v>
      </c>
      <c r="AA449">
        <v>5.226</v>
      </c>
      <c r="AB449">
        <v>5.282</v>
      </c>
      <c r="AC449">
        <v>4.8460000000000001</v>
      </c>
    </row>
    <row r="450" spans="1:29">
      <c r="A450" s="95">
        <v>44911</v>
      </c>
      <c r="B450" s="63">
        <v>97511</v>
      </c>
      <c r="M450">
        <v>6.53</v>
      </c>
      <c r="N450">
        <v>6.5339999999999998</v>
      </c>
      <c r="O450">
        <v>6.4820000000000002</v>
      </c>
      <c r="P450">
        <v>6.1020000000000003</v>
      </c>
      <c r="Q450">
        <v>5.9740000000000002</v>
      </c>
      <c r="R450">
        <v>6.0540000000000003</v>
      </c>
      <c r="S450">
        <v>6.09</v>
      </c>
      <c r="T450">
        <v>6.08</v>
      </c>
      <c r="U450">
        <v>5.7</v>
      </c>
      <c r="V450">
        <v>5.6</v>
      </c>
      <c r="W450">
        <v>5.6740000000000004</v>
      </c>
      <c r="X450">
        <v>5.7039999999999997</v>
      </c>
      <c r="Y450">
        <v>5.6559999999999997</v>
      </c>
      <c r="Z450">
        <v>5.3</v>
      </c>
      <c r="AA450">
        <v>5.2220000000000004</v>
      </c>
      <c r="AB450">
        <v>5.2759999999999998</v>
      </c>
      <c r="AC450">
        <v>4.8520000000000003</v>
      </c>
    </row>
    <row r="451" spans="1:29">
      <c r="A451" s="95">
        <v>44914</v>
      </c>
      <c r="B451" s="63">
        <v>126424</v>
      </c>
      <c r="M451">
        <v>6.4720000000000004</v>
      </c>
      <c r="N451">
        <v>6.48</v>
      </c>
      <c r="O451">
        <v>6.43</v>
      </c>
      <c r="P451">
        <v>6.0720000000000001</v>
      </c>
      <c r="Q451">
        <v>5.952</v>
      </c>
      <c r="R451">
        <v>6.0339999999999998</v>
      </c>
      <c r="S451">
        <v>6.07</v>
      </c>
      <c r="T451">
        <v>6.0620000000000003</v>
      </c>
      <c r="U451">
        <v>5.6959999999999997</v>
      </c>
      <c r="V451">
        <v>5.6</v>
      </c>
      <c r="W451">
        <v>5.6740000000000004</v>
      </c>
      <c r="X451">
        <v>5.7039999999999997</v>
      </c>
      <c r="Y451">
        <v>5.6619999999999999</v>
      </c>
      <c r="Z451">
        <v>5.3040000000000003</v>
      </c>
      <c r="AA451">
        <v>5.2160000000000002</v>
      </c>
      <c r="AB451">
        <v>5.2720000000000002</v>
      </c>
      <c r="AC451">
        <v>4.8499999999999996</v>
      </c>
    </row>
    <row r="452" spans="1:29">
      <c r="A452" s="95">
        <v>44915</v>
      </c>
      <c r="B452" s="63">
        <v>136473</v>
      </c>
      <c r="M452">
        <v>6.52</v>
      </c>
      <c r="N452">
        <v>6.52</v>
      </c>
      <c r="O452">
        <v>6.4619999999999997</v>
      </c>
      <c r="P452">
        <v>6.0919999999999996</v>
      </c>
      <c r="Q452">
        <v>5.9619999999999997</v>
      </c>
      <c r="R452">
        <v>6.0439999999999996</v>
      </c>
      <c r="S452">
        <v>6.08</v>
      </c>
      <c r="T452">
        <v>6.07</v>
      </c>
      <c r="U452">
        <v>5.6820000000000004</v>
      </c>
      <c r="V452">
        <v>5.58</v>
      </c>
      <c r="W452">
        <v>5.6539999999999999</v>
      </c>
      <c r="X452">
        <v>5.6840000000000002</v>
      </c>
      <c r="Y452">
        <v>5.6420000000000003</v>
      </c>
      <c r="Z452">
        <v>5.2839999999999998</v>
      </c>
      <c r="AA452">
        <v>5.2</v>
      </c>
      <c r="AB452">
        <v>5.2539999999999996</v>
      </c>
      <c r="AC452">
        <v>4.8520000000000003</v>
      </c>
    </row>
    <row r="453" spans="1:29">
      <c r="A453" s="95">
        <v>44916</v>
      </c>
      <c r="B453" s="63">
        <v>188406</v>
      </c>
      <c r="M453">
        <v>6.6219999999999999</v>
      </c>
      <c r="N453">
        <v>6.6159999999999997</v>
      </c>
      <c r="O453">
        <v>6.5540000000000003</v>
      </c>
      <c r="P453">
        <v>6.15</v>
      </c>
      <c r="Q453">
        <v>6.0220000000000002</v>
      </c>
      <c r="R453">
        <v>6.1040000000000001</v>
      </c>
      <c r="S453">
        <v>6.1420000000000003</v>
      </c>
      <c r="T453">
        <v>6.1319999999999997</v>
      </c>
      <c r="U453">
        <v>5.7060000000000004</v>
      </c>
      <c r="V453">
        <v>5.6020000000000003</v>
      </c>
      <c r="W453">
        <v>5.6760000000000002</v>
      </c>
      <c r="X453">
        <v>5.7060000000000004</v>
      </c>
      <c r="Y453">
        <v>5.6639999999999997</v>
      </c>
      <c r="Z453">
        <v>5.306</v>
      </c>
      <c r="AA453">
        <v>5.1959999999999997</v>
      </c>
      <c r="AB453">
        <v>5.2519999999999998</v>
      </c>
      <c r="AC453">
        <v>4.8540000000000001</v>
      </c>
    </row>
    <row r="454" spans="1:29">
      <c r="A454" s="95">
        <v>44917</v>
      </c>
      <c r="B454" s="63">
        <v>106774</v>
      </c>
      <c r="M454">
        <v>6.6040000000000001</v>
      </c>
      <c r="N454">
        <v>6.6020000000000003</v>
      </c>
      <c r="O454">
        <v>6.5419999999999998</v>
      </c>
      <c r="P454">
        <v>6.15</v>
      </c>
      <c r="Q454">
        <v>6.0119999999999996</v>
      </c>
      <c r="R454">
        <v>6.0940000000000003</v>
      </c>
      <c r="S454">
        <v>6.1319999999999997</v>
      </c>
      <c r="T454">
        <v>6.1260000000000003</v>
      </c>
      <c r="U454">
        <v>5.7039999999999997</v>
      </c>
      <c r="V454">
        <v>5.5919999999999996</v>
      </c>
      <c r="W454">
        <v>5.6660000000000004</v>
      </c>
      <c r="X454">
        <v>5.6959999999999997</v>
      </c>
      <c r="Y454">
        <v>5.6639999999999997</v>
      </c>
      <c r="Z454">
        <v>5.306</v>
      </c>
      <c r="AA454">
        <v>5.1859999999999999</v>
      </c>
      <c r="AB454">
        <v>5.242</v>
      </c>
      <c r="AC454">
        <v>4.8520000000000003</v>
      </c>
    </row>
    <row r="455" spans="1:29">
      <c r="A455" s="95">
        <v>44918</v>
      </c>
      <c r="B455" s="63">
        <v>167248</v>
      </c>
      <c r="M455">
        <v>6.6619999999999999</v>
      </c>
      <c r="N455">
        <v>6.65</v>
      </c>
      <c r="O455">
        <v>6.58</v>
      </c>
      <c r="P455">
        <v>6.1660000000000004</v>
      </c>
      <c r="Q455">
        <v>6.016</v>
      </c>
      <c r="R455">
        <v>6.1</v>
      </c>
      <c r="S455">
        <v>6.1360000000000001</v>
      </c>
      <c r="T455">
        <v>6.1260000000000003</v>
      </c>
      <c r="U455">
        <v>5.7039999999999997</v>
      </c>
      <c r="V455">
        <v>5.5940000000000003</v>
      </c>
      <c r="W455">
        <v>5.67</v>
      </c>
      <c r="X455">
        <v>5.7</v>
      </c>
      <c r="Y455">
        <v>5.6660000000000004</v>
      </c>
      <c r="Z455">
        <v>5.31</v>
      </c>
      <c r="AA455">
        <v>5.1859999999999999</v>
      </c>
      <c r="AB455">
        <v>5.242</v>
      </c>
      <c r="AC455">
        <v>4.97</v>
      </c>
    </row>
    <row r="456" spans="1:29">
      <c r="A456" s="95">
        <v>44921</v>
      </c>
      <c r="M456" s="189">
        <v>6.6619999999999999</v>
      </c>
      <c r="N456" s="189">
        <v>6.65</v>
      </c>
      <c r="O456" s="189">
        <v>6.58</v>
      </c>
      <c r="P456" s="189">
        <v>6.1660000000000004</v>
      </c>
      <c r="Q456" s="189">
        <v>6.016</v>
      </c>
      <c r="R456" s="189">
        <v>6.1</v>
      </c>
      <c r="S456" s="189">
        <v>6.1360000000000001</v>
      </c>
      <c r="T456" s="189">
        <v>6.1260000000000003</v>
      </c>
      <c r="U456" s="189">
        <v>5.7039999999999997</v>
      </c>
      <c r="V456" s="189">
        <v>5.5940000000000003</v>
      </c>
      <c r="W456" s="189">
        <v>5.67</v>
      </c>
      <c r="X456" s="189">
        <v>5.7</v>
      </c>
      <c r="Y456" s="189">
        <v>5.6660000000000004</v>
      </c>
      <c r="Z456" s="189">
        <v>5.31</v>
      </c>
      <c r="AA456" s="189">
        <v>5.1859999999999999</v>
      </c>
      <c r="AB456" s="189">
        <v>5.242</v>
      </c>
      <c r="AC456" s="189">
        <v>4.97</v>
      </c>
    </row>
    <row r="457" spans="1:29">
      <c r="A457" s="95">
        <v>44922</v>
      </c>
      <c r="B457" s="63">
        <v>175723</v>
      </c>
      <c r="M457">
        <v>6.7460000000000004</v>
      </c>
      <c r="N457">
        <v>6.7320000000000002</v>
      </c>
      <c r="O457">
        <v>6.6619999999999999</v>
      </c>
      <c r="P457">
        <v>6.226</v>
      </c>
      <c r="Q457">
        <v>6.07</v>
      </c>
      <c r="R457">
        <v>6.1459999999999999</v>
      </c>
      <c r="S457">
        <v>6.1820000000000004</v>
      </c>
      <c r="T457">
        <v>6.17</v>
      </c>
      <c r="U457">
        <v>5.7460000000000004</v>
      </c>
      <c r="V457">
        <v>5.6319999999999997</v>
      </c>
      <c r="W457">
        <v>5.7060000000000004</v>
      </c>
      <c r="X457">
        <v>5.7359999999999998</v>
      </c>
      <c r="Y457">
        <v>5.67</v>
      </c>
      <c r="Z457">
        <v>5.3120000000000003</v>
      </c>
      <c r="AA457">
        <v>5.1859999999999999</v>
      </c>
      <c r="AB457">
        <v>5.242</v>
      </c>
      <c r="AC457">
        <v>4.9720000000000004</v>
      </c>
    </row>
    <row r="458" spans="1:29">
      <c r="A458" s="95">
        <v>44923</v>
      </c>
      <c r="B458" s="63">
        <v>170191</v>
      </c>
      <c r="M458">
        <v>6.8259999999999996</v>
      </c>
      <c r="N458">
        <v>6.8140000000000001</v>
      </c>
      <c r="O458">
        <v>6.7460000000000004</v>
      </c>
      <c r="P458">
        <v>6.2859999999999996</v>
      </c>
      <c r="Q458">
        <v>6.1159999999999997</v>
      </c>
      <c r="R458">
        <v>6.194</v>
      </c>
      <c r="S458">
        <v>6.226</v>
      </c>
      <c r="T458">
        <v>6.2140000000000004</v>
      </c>
      <c r="U458">
        <v>5.7619999999999996</v>
      </c>
      <c r="V458">
        <v>5.6459999999999999</v>
      </c>
      <c r="W458">
        <v>5.7220000000000004</v>
      </c>
      <c r="X458">
        <v>5.7359999999999998</v>
      </c>
      <c r="Y458">
        <v>5.6760000000000002</v>
      </c>
      <c r="Z458">
        <v>5.32</v>
      </c>
      <c r="AA458">
        <v>5.1959999999999997</v>
      </c>
      <c r="AB458">
        <v>5.2519999999999998</v>
      </c>
      <c r="AC458">
        <v>4.9340000000000002</v>
      </c>
    </row>
    <row r="459" spans="1:29">
      <c r="A459" s="95">
        <v>44924</v>
      </c>
      <c r="B459" s="63">
        <v>156439</v>
      </c>
      <c r="M459">
        <v>6.7939999999999996</v>
      </c>
      <c r="N459">
        <v>6.79</v>
      </c>
      <c r="O459">
        <v>6.726</v>
      </c>
      <c r="P459">
        <v>6.2960000000000003</v>
      </c>
      <c r="Q459">
        <v>6.1239999999999997</v>
      </c>
      <c r="R459">
        <v>6.2</v>
      </c>
      <c r="S459">
        <v>6.2320000000000002</v>
      </c>
      <c r="T459">
        <v>6.22</v>
      </c>
      <c r="U459">
        <v>5.7460000000000004</v>
      </c>
      <c r="V459">
        <v>5.64</v>
      </c>
      <c r="W459">
        <v>5.7140000000000004</v>
      </c>
      <c r="X459">
        <v>5.73</v>
      </c>
      <c r="Y459">
        <v>5.67</v>
      </c>
      <c r="Z459">
        <v>5.3120000000000003</v>
      </c>
      <c r="AA459">
        <v>5.1859999999999999</v>
      </c>
      <c r="AB459">
        <v>5.242</v>
      </c>
      <c r="AC459">
        <v>4.9240000000000004</v>
      </c>
    </row>
    <row r="460" spans="1:29">
      <c r="A460" s="95">
        <v>44925</v>
      </c>
      <c r="B460" s="63">
        <v>128163</v>
      </c>
      <c r="M460">
        <v>6.7839999999999998</v>
      </c>
      <c r="N460">
        <v>6.78</v>
      </c>
      <c r="O460">
        <v>6.7160000000000002</v>
      </c>
      <c r="P460">
        <v>6.27</v>
      </c>
      <c r="Q460">
        <v>6.1059999999999999</v>
      </c>
      <c r="R460">
        <v>6.18</v>
      </c>
      <c r="S460">
        <v>6.2119999999999997</v>
      </c>
      <c r="T460">
        <v>6.202</v>
      </c>
      <c r="U460">
        <v>5.73</v>
      </c>
      <c r="V460">
        <v>5.62</v>
      </c>
      <c r="W460">
        <v>5.694</v>
      </c>
      <c r="X460">
        <v>5.71</v>
      </c>
      <c r="Y460">
        <v>5.65</v>
      </c>
      <c r="Z460">
        <v>5.2919999999999998</v>
      </c>
      <c r="AA460">
        <v>5.1859999999999999</v>
      </c>
      <c r="AB460">
        <v>5.242</v>
      </c>
      <c r="AC460">
        <v>4.9240000000000004</v>
      </c>
    </row>
    <row r="461" spans="1:29">
      <c r="A461" s="95">
        <v>44928</v>
      </c>
      <c r="M461" s="189">
        <v>6.7839999999999998</v>
      </c>
      <c r="N461" s="189">
        <v>6.78</v>
      </c>
      <c r="O461" s="189">
        <v>6.7160000000000002</v>
      </c>
      <c r="P461" s="189">
        <v>6.27</v>
      </c>
      <c r="Q461" s="189">
        <v>6.1059999999999999</v>
      </c>
      <c r="R461" s="189">
        <v>6.18</v>
      </c>
      <c r="S461" s="189">
        <v>6.2119999999999997</v>
      </c>
      <c r="T461" s="189">
        <v>6.202</v>
      </c>
      <c r="U461" s="189">
        <v>5.73</v>
      </c>
      <c r="V461" s="189">
        <v>5.62</v>
      </c>
      <c r="W461" s="189">
        <v>5.694</v>
      </c>
      <c r="X461" s="189">
        <v>5.71</v>
      </c>
      <c r="Y461" s="189">
        <v>5.65</v>
      </c>
      <c r="Z461" s="189">
        <v>5.2919999999999998</v>
      </c>
      <c r="AA461" s="189">
        <v>5.1859999999999999</v>
      </c>
      <c r="AB461" s="189">
        <v>5.242</v>
      </c>
      <c r="AC461" s="189">
        <v>4.9240000000000004</v>
      </c>
    </row>
    <row r="462" spans="1:29">
      <c r="A462" s="95">
        <v>44929</v>
      </c>
      <c r="B462" s="63">
        <v>242377</v>
      </c>
      <c r="M462">
        <v>6.7039999999999997</v>
      </c>
      <c r="N462">
        <v>6.702</v>
      </c>
      <c r="O462">
        <v>6.6459999999999999</v>
      </c>
      <c r="P462">
        <v>6.22</v>
      </c>
      <c r="Q462">
        <v>6.0659999999999998</v>
      </c>
      <c r="R462">
        <v>6.1440000000000001</v>
      </c>
      <c r="S462">
        <v>6.1760000000000002</v>
      </c>
      <c r="T462">
        <v>6.1660000000000004</v>
      </c>
      <c r="U462">
        <v>5.75</v>
      </c>
      <c r="V462">
        <v>5.6619999999999999</v>
      </c>
      <c r="W462">
        <v>5.7359999999999998</v>
      </c>
      <c r="X462">
        <v>5.7519999999999998</v>
      </c>
      <c r="Y462">
        <v>5.6719999999999997</v>
      </c>
      <c r="Z462">
        <v>5.3140000000000001</v>
      </c>
      <c r="AA462">
        <v>5.2320000000000002</v>
      </c>
      <c r="AB462">
        <v>5.2859999999999996</v>
      </c>
      <c r="AC462">
        <v>4.9240000000000004</v>
      </c>
    </row>
    <row r="463" spans="1:29">
      <c r="A463" s="95">
        <v>44930</v>
      </c>
      <c r="B463" s="63">
        <v>282057</v>
      </c>
      <c r="M463">
        <v>6.5359999999999996</v>
      </c>
      <c r="N463">
        <v>6.54</v>
      </c>
      <c r="O463">
        <v>6.492</v>
      </c>
      <c r="P463">
        <v>6.0919999999999996</v>
      </c>
      <c r="Q463">
        <v>5.9459999999999997</v>
      </c>
      <c r="R463">
        <v>6.024</v>
      </c>
      <c r="S463">
        <v>6.0620000000000003</v>
      </c>
      <c r="T463">
        <v>6.0519999999999996</v>
      </c>
      <c r="U463">
        <v>5.6840000000000002</v>
      </c>
      <c r="V463">
        <v>5.6020000000000003</v>
      </c>
      <c r="W463">
        <v>5.6760000000000002</v>
      </c>
      <c r="X463">
        <v>5.6920000000000002</v>
      </c>
      <c r="Y463">
        <v>5.6120000000000001</v>
      </c>
      <c r="Z463">
        <v>5.2539999999999996</v>
      </c>
      <c r="AA463">
        <v>5.202</v>
      </c>
      <c r="AB463">
        <v>5.2560000000000002</v>
      </c>
      <c r="AC463">
        <v>4.9240000000000004</v>
      </c>
    </row>
    <row r="464" spans="1:29">
      <c r="A464" s="95">
        <v>44931</v>
      </c>
      <c r="B464" s="63">
        <v>234804</v>
      </c>
      <c r="M464">
        <v>6.5259999999999998</v>
      </c>
      <c r="N464">
        <v>6.524</v>
      </c>
      <c r="O464">
        <v>6.4660000000000002</v>
      </c>
      <c r="P464">
        <v>6.0620000000000003</v>
      </c>
      <c r="Q464">
        <v>5.9119999999999999</v>
      </c>
      <c r="R464">
        <v>5.99</v>
      </c>
      <c r="S464">
        <v>6.0220000000000002</v>
      </c>
      <c r="T464">
        <v>6.0119999999999996</v>
      </c>
      <c r="U464">
        <v>5.6660000000000004</v>
      </c>
      <c r="V464">
        <v>5.5839999999999996</v>
      </c>
      <c r="W464">
        <v>5.66</v>
      </c>
      <c r="X464">
        <v>5.6740000000000004</v>
      </c>
      <c r="Y464">
        <v>5.6420000000000003</v>
      </c>
      <c r="Z464">
        <v>5.2839999999999998</v>
      </c>
      <c r="AA464">
        <v>5.2039999999999997</v>
      </c>
      <c r="AB464">
        <v>5.26</v>
      </c>
      <c r="AC464">
        <v>4.9240000000000004</v>
      </c>
    </row>
    <row r="465" spans="1:29">
      <c r="A465" s="95">
        <v>44932</v>
      </c>
      <c r="B465" s="63">
        <v>186256</v>
      </c>
      <c r="M465">
        <v>6.54</v>
      </c>
      <c r="N465">
        <v>6.54</v>
      </c>
      <c r="O465">
        <v>6.4820000000000002</v>
      </c>
      <c r="P465">
        <v>6.0620000000000003</v>
      </c>
      <c r="Q465">
        <v>5.91</v>
      </c>
      <c r="R465">
        <v>5.992</v>
      </c>
      <c r="S465">
        <v>6.0220000000000002</v>
      </c>
      <c r="T465">
        <v>6.01</v>
      </c>
      <c r="U465">
        <v>5.6639999999999997</v>
      </c>
      <c r="V465">
        <v>5.5739999999999998</v>
      </c>
      <c r="W465">
        <v>5.6360000000000001</v>
      </c>
      <c r="X465">
        <v>5.6459999999999999</v>
      </c>
      <c r="Y465">
        <v>5.6340000000000003</v>
      </c>
      <c r="Z465">
        <v>5.2759999999999998</v>
      </c>
      <c r="AA465">
        <v>5.1959999999999997</v>
      </c>
      <c r="AB465">
        <v>5.2519999999999998</v>
      </c>
      <c r="AC465">
        <v>4.9260000000000002</v>
      </c>
    </row>
    <row r="466" spans="1:29">
      <c r="A466" s="95">
        <v>44935</v>
      </c>
      <c r="B466" s="63">
        <v>177800</v>
      </c>
      <c r="M466">
        <v>6.5259999999999998</v>
      </c>
      <c r="N466">
        <v>6.53</v>
      </c>
      <c r="O466">
        <v>6.4720000000000004</v>
      </c>
      <c r="P466">
        <v>6.0540000000000003</v>
      </c>
      <c r="Q466">
        <v>5.9020000000000001</v>
      </c>
      <c r="R466">
        <v>5.98</v>
      </c>
      <c r="S466">
        <v>6.0119999999999996</v>
      </c>
      <c r="T466">
        <v>6</v>
      </c>
      <c r="U466">
        <v>5.65</v>
      </c>
      <c r="V466">
        <v>5.5620000000000003</v>
      </c>
      <c r="W466">
        <v>5.6239999999999997</v>
      </c>
      <c r="X466">
        <v>5.6340000000000003</v>
      </c>
      <c r="Y466">
        <v>5.6219999999999999</v>
      </c>
      <c r="Z466">
        <v>5.2640000000000002</v>
      </c>
      <c r="AA466">
        <v>5.1740000000000004</v>
      </c>
      <c r="AB466">
        <v>5.23</v>
      </c>
      <c r="AC466">
        <v>4.9260000000000002</v>
      </c>
    </row>
    <row r="467" spans="1:29">
      <c r="A467" s="95">
        <v>44936</v>
      </c>
      <c r="B467" s="63">
        <v>285529</v>
      </c>
      <c r="M467">
        <v>6.55</v>
      </c>
      <c r="N467">
        <v>6.5439999999999996</v>
      </c>
      <c r="O467">
        <v>6.48</v>
      </c>
      <c r="P467">
        <v>6.0519999999999996</v>
      </c>
      <c r="Q467">
        <v>5.8920000000000003</v>
      </c>
      <c r="R467">
        <v>5.9660000000000002</v>
      </c>
      <c r="S467">
        <v>6.0019999999999998</v>
      </c>
      <c r="T467">
        <v>5.9859999999999998</v>
      </c>
      <c r="U467">
        <v>5.6219999999999999</v>
      </c>
      <c r="V467">
        <v>5.53</v>
      </c>
      <c r="W467">
        <v>5.5919999999999996</v>
      </c>
      <c r="X467">
        <v>5.6020000000000003</v>
      </c>
      <c r="Y467">
        <v>5.59</v>
      </c>
      <c r="Z467">
        <v>5.2320000000000002</v>
      </c>
      <c r="AA467">
        <v>5.1120000000000001</v>
      </c>
      <c r="AB467">
        <v>5.1660000000000004</v>
      </c>
      <c r="AC467">
        <v>4.8639999999999999</v>
      </c>
    </row>
    <row r="468" spans="1:29">
      <c r="A468" s="95">
        <v>44937</v>
      </c>
      <c r="B468" s="63">
        <v>181611</v>
      </c>
      <c r="M468">
        <v>6.56</v>
      </c>
      <c r="N468">
        <v>6.5519999999999996</v>
      </c>
      <c r="O468">
        <v>6.484</v>
      </c>
      <c r="P468">
        <v>6.0540000000000003</v>
      </c>
      <c r="Q468">
        <v>5.8920000000000003</v>
      </c>
      <c r="R468">
        <v>5.9660000000000002</v>
      </c>
      <c r="S468">
        <v>6</v>
      </c>
      <c r="T468">
        <v>5.9859999999999998</v>
      </c>
      <c r="U468">
        <v>5.6</v>
      </c>
      <c r="V468">
        <v>5.5039999999999996</v>
      </c>
      <c r="W468">
        <v>5.5659999999999998</v>
      </c>
      <c r="X468">
        <v>5.5759999999999996</v>
      </c>
      <c r="Y468">
        <v>5.5640000000000001</v>
      </c>
      <c r="Z468">
        <v>5.2060000000000004</v>
      </c>
      <c r="AA468">
        <v>5.0839999999999996</v>
      </c>
      <c r="AB468">
        <v>5.14</v>
      </c>
      <c r="AC468">
        <v>4.82</v>
      </c>
    </row>
    <row r="469" spans="1:29">
      <c r="A469" s="95">
        <v>44938</v>
      </c>
      <c r="B469" s="63">
        <v>444658</v>
      </c>
      <c r="M469">
        <v>6.71</v>
      </c>
      <c r="N469">
        <v>6.694</v>
      </c>
      <c r="O469">
        <v>6.6139999999999999</v>
      </c>
      <c r="P469">
        <v>6.13</v>
      </c>
      <c r="Q469">
        <v>5.96</v>
      </c>
      <c r="R469">
        <v>6.03</v>
      </c>
      <c r="S469">
        <v>6.0540000000000003</v>
      </c>
      <c r="T469">
        <v>6.0359999999999996</v>
      </c>
      <c r="U469">
        <v>5.6139999999999999</v>
      </c>
      <c r="V469">
        <v>5.5119999999999996</v>
      </c>
      <c r="W469">
        <v>5.5739999999999998</v>
      </c>
      <c r="X469">
        <v>5.5839999999999996</v>
      </c>
      <c r="Y469">
        <v>5.5720000000000001</v>
      </c>
      <c r="Z469">
        <v>5.2140000000000004</v>
      </c>
      <c r="AA469">
        <v>5.0419999999999998</v>
      </c>
      <c r="AB469">
        <v>5.0960000000000001</v>
      </c>
      <c r="AC469">
        <v>4.8120000000000003</v>
      </c>
    </row>
    <row r="470" spans="1:29">
      <c r="A470" s="95">
        <v>44939</v>
      </c>
      <c r="B470" s="63">
        <v>281806</v>
      </c>
      <c r="M470">
        <v>6.75</v>
      </c>
      <c r="N470">
        <v>6.7359999999999998</v>
      </c>
      <c r="O470">
        <v>6.6360000000000001</v>
      </c>
      <c r="P470">
        <v>6.1420000000000003</v>
      </c>
      <c r="Q470">
        <v>5.984</v>
      </c>
      <c r="R470">
        <v>6.0519999999999996</v>
      </c>
      <c r="S470">
        <v>6.08</v>
      </c>
      <c r="T470">
        <v>6.056</v>
      </c>
      <c r="U470">
        <v>5.6319999999999997</v>
      </c>
      <c r="V470">
        <v>5.5259999999999998</v>
      </c>
      <c r="W470">
        <v>5.59</v>
      </c>
      <c r="X470">
        <v>5.6059999999999999</v>
      </c>
      <c r="Y470">
        <v>5.5919999999999996</v>
      </c>
      <c r="Z470">
        <v>5.234</v>
      </c>
      <c r="AA470">
        <v>5.0419999999999998</v>
      </c>
      <c r="AB470">
        <v>5.0960000000000001</v>
      </c>
      <c r="AC470">
        <v>4.8220000000000001</v>
      </c>
    </row>
    <row r="471" spans="1:29">
      <c r="A471" s="95">
        <v>44942</v>
      </c>
      <c r="M471" s="189">
        <v>6.75</v>
      </c>
      <c r="N471" s="189">
        <v>6.7359999999999998</v>
      </c>
      <c r="O471" s="189">
        <v>6.6360000000000001</v>
      </c>
      <c r="P471" s="189">
        <v>6.1420000000000003</v>
      </c>
      <c r="Q471" s="189">
        <v>5.984</v>
      </c>
      <c r="R471" s="189">
        <v>6.0519999999999996</v>
      </c>
      <c r="S471" s="189">
        <v>6.08</v>
      </c>
      <c r="T471" s="189">
        <v>6.056</v>
      </c>
      <c r="U471" s="189">
        <v>5.6319999999999997</v>
      </c>
      <c r="V471" s="189">
        <v>5.5259999999999998</v>
      </c>
      <c r="W471" s="189">
        <v>5.59</v>
      </c>
      <c r="X471" s="189">
        <v>5.6059999999999999</v>
      </c>
      <c r="Y471" s="189">
        <v>5.5919999999999996</v>
      </c>
      <c r="Z471" s="189">
        <v>5.234</v>
      </c>
      <c r="AA471" s="189">
        <v>5.0419999999999998</v>
      </c>
      <c r="AB471" s="189">
        <v>5.0960000000000001</v>
      </c>
      <c r="AC471" s="189">
        <v>4.8220000000000001</v>
      </c>
    </row>
    <row r="472" spans="1:29">
      <c r="A472" s="95">
        <v>44943</v>
      </c>
      <c r="B472" s="63">
        <v>303302</v>
      </c>
      <c r="M472">
        <v>6.8520000000000003</v>
      </c>
      <c r="N472">
        <v>6.8259999999999996</v>
      </c>
      <c r="O472">
        <v>6.7240000000000002</v>
      </c>
      <c r="P472">
        <v>6.1920000000000002</v>
      </c>
      <c r="Q472">
        <v>6.0359999999999996</v>
      </c>
      <c r="R472">
        <v>6.1040000000000001</v>
      </c>
      <c r="S472">
        <v>6.1260000000000003</v>
      </c>
      <c r="T472">
        <v>6.11</v>
      </c>
      <c r="U472">
        <v>5.68</v>
      </c>
      <c r="V472">
        <v>5.5659999999999998</v>
      </c>
      <c r="W472">
        <v>5.63</v>
      </c>
      <c r="X472">
        <v>5.6440000000000001</v>
      </c>
      <c r="Y472">
        <v>5.63</v>
      </c>
      <c r="Z472">
        <v>5.2720000000000002</v>
      </c>
      <c r="AA472">
        <v>5.0720000000000001</v>
      </c>
      <c r="AB472">
        <v>5.1260000000000003</v>
      </c>
      <c r="AC472">
        <v>4.8319999999999999</v>
      </c>
    </row>
    <row r="473" spans="1:29">
      <c r="A473" s="95">
        <v>44944</v>
      </c>
      <c r="B473" s="63">
        <v>288818</v>
      </c>
      <c r="M473">
        <v>6.8120000000000003</v>
      </c>
      <c r="N473">
        <v>6.7919999999999998</v>
      </c>
      <c r="O473">
        <v>6.68</v>
      </c>
      <c r="P473">
        <v>6.1639999999999997</v>
      </c>
      <c r="Q473">
        <v>6.01</v>
      </c>
      <c r="R473">
        <v>6.0759999999999996</v>
      </c>
      <c r="S473">
        <v>6.1040000000000001</v>
      </c>
      <c r="T473">
        <v>6.0839999999999996</v>
      </c>
      <c r="U473">
        <v>5.6559999999999997</v>
      </c>
      <c r="V473">
        <v>5.55</v>
      </c>
      <c r="W473">
        <v>5.6120000000000001</v>
      </c>
      <c r="X473">
        <v>5.6260000000000003</v>
      </c>
      <c r="Y473">
        <v>5.6120000000000001</v>
      </c>
      <c r="Z473">
        <v>5.2539999999999996</v>
      </c>
      <c r="AA473">
        <v>5.0720000000000001</v>
      </c>
      <c r="AB473">
        <v>5.1260000000000003</v>
      </c>
      <c r="AC473">
        <v>4.8319999999999999</v>
      </c>
    </row>
    <row r="474" spans="1:29">
      <c r="A474" s="95">
        <v>44945</v>
      </c>
      <c r="B474" s="63">
        <v>261146</v>
      </c>
      <c r="M474">
        <v>6.7720000000000002</v>
      </c>
      <c r="N474">
        <v>6.7460000000000004</v>
      </c>
      <c r="O474">
        <v>6.6319999999999997</v>
      </c>
      <c r="P474">
        <v>6.11</v>
      </c>
      <c r="Q474">
        <v>5.9619999999999997</v>
      </c>
      <c r="R474">
        <v>6.03</v>
      </c>
      <c r="S474">
        <v>6.056</v>
      </c>
      <c r="T474">
        <v>6.0359999999999996</v>
      </c>
      <c r="U474">
        <v>5.6059999999999999</v>
      </c>
      <c r="V474">
        <v>5.5019999999999998</v>
      </c>
      <c r="W474">
        <v>5.5640000000000001</v>
      </c>
      <c r="X474">
        <v>5.58</v>
      </c>
      <c r="Y474">
        <v>5.5640000000000001</v>
      </c>
      <c r="Z474">
        <v>5.2060000000000004</v>
      </c>
      <c r="AA474">
        <v>5.0359999999999996</v>
      </c>
      <c r="AB474">
        <v>5.0919999999999996</v>
      </c>
      <c r="AC474">
        <v>4.7960000000000003</v>
      </c>
    </row>
    <row r="475" spans="1:29">
      <c r="A475" s="95">
        <v>44946</v>
      </c>
      <c r="B475" s="63">
        <v>229770</v>
      </c>
      <c r="M475">
        <v>6.7619999999999996</v>
      </c>
      <c r="N475">
        <v>6.7439999999999998</v>
      </c>
      <c r="O475">
        <v>6.6340000000000003</v>
      </c>
      <c r="P475">
        <v>6.1040000000000001</v>
      </c>
      <c r="Q475">
        <v>5.9560000000000004</v>
      </c>
      <c r="R475">
        <v>6.024</v>
      </c>
      <c r="S475">
        <v>6.05</v>
      </c>
      <c r="T475">
        <v>6.032</v>
      </c>
      <c r="U475">
        <v>5.61</v>
      </c>
      <c r="V475">
        <v>5.5039999999999996</v>
      </c>
      <c r="W475">
        <v>5.556</v>
      </c>
      <c r="X475">
        <v>5.5720000000000001</v>
      </c>
      <c r="Y475">
        <v>5.556</v>
      </c>
      <c r="Z475">
        <v>5.2</v>
      </c>
      <c r="AA475">
        <v>5.04</v>
      </c>
      <c r="AB475">
        <v>5.0940000000000003</v>
      </c>
      <c r="AC475">
        <v>4.79</v>
      </c>
    </row>
    <row r="476" spans="1:29">
      <c r="A476" s="95">
        <v>44949</v>
      </c>
      <c r="B476" s="63">
        <v>281949</v>
      </c>
      <c r="M476">
        <v>6.6619999999999999</v>
      </c>
      <c r="N476">
        <v>6.65</v>
      </c>
      <c r="O476">
        <v>6.5419999999999998</v>
      </c>
      <c r="P476">
        <v>6.016</v>
      </c>
      <c r="Q476">
        <v>5.86</v>
      </c>
      <c r="R476">
        <v>5.93</v>
      </c>
      <c r="S476">
        <v>5.9619999999999997</v>
      </c>
      <c r="T476">
        <v>5.952</v>
      </c>
      <c r="U476">
        <v>5.56</v>
      </c>
      <c r="V476">
        <v>5.4560000000000004</v>
      </c>
      <c r="W476">
        <v>5.52</v>
      </c>
      <c r="X476">
        <v>5.5339999999999998</v>
      </c>
      <c r="Y476">
        <v>5.5339999999999998</v>
      </c>
      <c r="Z476">
        <v>5.1760000000000002</v>
      </c>
      <c r="AA476">
        <v>5.0259999999999998</v>
      </c>
      <c r="AB476">
        <v>5.0819999999999999</v>
      </c>
      <c r="AC476">
        <v>4.7960000000000003</v>
      </c>
    </row>
    <row r="477" spans="1:29">
      <c r="A477" s="95">
        <v>44950</v>
      </c>
      <c r="B477" s="63">
        <v>279706</v>
      </c>
      <c r="M477">
        <v>6.77</v>
      </c>
      <c r="N477">
        <v>6.7519999999999998</v>
      </c>
      <c r="O477">
        <v>6.6459999999999999</v>
      </c>
      <c r="P477">
        <v>6.08</v>
      </c>
      <c r="Q477">
        <v>5.9119999999999999</v>
      </c>
      <c r="R477">
        <v>5.9820000000000002</v>
      </c>
      <c r="S477">
        <v>6.0119999999999996</v>
      </c>
      <c r="T477">
        <v>6.0019999999999998</v>
      </c>
      <c r="U477">
        <v>5.59</v>
      </c>
      <c r="V477">
        <v>5.4820000000000002</v>
      </c>
      <c r="W477">
        <v>5.5439999999999996</v>
      </c>
      <c r="X477">
        <v>5.56</v>
      </c>
      <c r="Y477">
        <v>5.56</v>
      </c>
      <c r="Z477">
        <v>5.202</v>
      </c>
      <c r="AA477">
        <v>5.0460000000000003</v>
      </c>
      <c r="AB477">
        <v>5.1020000000000003</v>
      </c>
      <c r="AC477">
        <v>4.8159999999999998</v>
      </c>
    </row>
    <row r="478" spans="1:29">
      <c r="A478" s="95">
        <v>44951</v>
      </c>
      <c r="B478" s="63">
        <v>222255</v>
      </c>
      <c r="M478">
        <v>6.7460000000000004</v>
      </c>
      <c r="N478">
        <v>6.7320000000000002</v>
      </c>
      <c r="O478">
        <v>6.6319999999999997</v>
      </c>
      <c r="P478">
        <v>6.0439999999999996</v>
      </c>
      <c r="Q478">
        <v>5.88</v>
      </c>
      <c r="R478">
        <v>5.95</v>
      </c>
      <c r="S478">
        <v>5.9820000000000002</v>
      </c>
      <c r="T478">
        <v>5.97</v>
      </c>
      <c r="U478">
        <v>5.5540000000000003</v>
      </c>
      <c r="V478">
        <v>5.452</v>
      </c>
      <c r="W478">
        <v>5.5140000000000002</v>
      </c>
      <c r="X478">
        <v>5.53</v>
      </c>
      <c r="Y478">
        <v>5.5359999999999996</v>
      </c>
      <c r="Z478">
        <v>5.18</v>
      </c>
      <c r="AA478">
        <v>5.0119999999999996</v>
      </c>
      <c r="AB478">
        <v>5.0659999999999998</v>
      </c>
      <c r="AC478">
        <v>4.8019999999999996</v>
      </c>
    </row>
    <row r="479" spans="1:29">
      <c r="A479" s="95">
        <v>44952</v>
      </c>
      <c r="B479" s="63">
        <v>261153</v>
      </c>
      <c r="M479">
        <v>6.8239999999999998</v>
      </c>
      <c r="N479">
        <v>6.8</v>
      </c>
      <c r="O479">
        <v>6.68</v>
      </c>
      <c r="P479">
        <v>6.07</v>
      </c>
      <c r="Q479">
        <v>5.9</v>
      </c>
      <c r="R479">
        <v>5.9660000000000002</v>
      </c>
      <c r="S479">
        <v>5.9939999999999998</v>
      </c>
      <c r="T479">
        <v>5.98</v>
      </c>
      <c r="U479">
        <v>5.5739999999999998</v>
      </c>
      <c r="V479">
        <v>5.4740000000000002</v>
      </c>
      <c r="W479">
        <v>5.5359999999999996</v>
      </c>
      <c r="X479">
        <v>5.5519999999999996</v>
      </c>
      <c r="Y479">
        <v>5.56</v>
      </c>
      <c r="Z479">
        <v>5.202</v>
      </c>
      <c r="AA479">
        <v>5.024</v>
      </c>
      <c r="AB479">
        <v>5.08</v>
      </c>
      <c r="AC479">
        <v>4.806</v>
      </c>
    </row>
    <row r="480" spans="1:29">
      <c r="A480" s="95">
        <v>44953</v>
      </c>
      <c r="B480" s="63">
        <v>304223</v>
      </c>
      <c r="M480">
        <v>6.83</v>
      </c>
      <c r="N480">
        <v>6.8</v>
      </c>
      <c r="O480">
        <v>6.6559999999999997</v>
      </c>
      <c r="P480">
        <v>6.0339999999999998</v>
      </c>
      <c r="Q480">
        <v>5.8719999999999999</v>
      </c>
      <c r="R480">
        <v>5.9420000000000002</v>
      </c>
      <c r="S480">
        <v>5.97</v>
      </c>
      <c r="T480">
        <v>5.9560000000000004</v>
      </c>
      <c r="U480">
        <v>5.56</v>
      </c>
      <c r="V480">
        <v>5.4560000000000004</v>
      </c>
      <c r="W480">
        <v>5.52</v>
      </c>
      <c r="X480">
        <v>5.5339999999999998</v>
      </c>
      <c r="Y480">
        <v>5.5419999999999998</v>
      </c>
      <c r="Z480">
        <v>5.1840000000000002</v>
      </c>
      <c r="AA480">
        <v>5.0140000000000002</v>
      </c>
      <c r="AB480">
        <v>5.07</v>
      </c>
      <c r="AC480">
        <v>4.8</v>
      </c>
    </row>
    <row r="481" spans="1:29">
      <c r="A481" s="95">
        <v>44956</v>
      </c>
      <c r="B481" s="63">
        <v>225270</v>
      </c>
      <c r="M481">
        <v>6.8360000000000003</v>
      </c>
      <c r="N481">
        <v>6.8120000000000003</v>
      </c>
      <c r="O481">
        <v>6.6740000000000004</v>
      </c>
      <c r="P481">
        <v>6.0540000000000003</v>
      </c>
      <c r="Q481">
        <v>5.8959999999999999</v>
      </c>
      <c r="R481">
        <v>5.9660000000000002</v>
      </c>
      <c r="S481">
        <v>5.9960000000000004</v>
      </c>
      <c r="T481">
        <v>5.9859999999999998</v>
      </c>
      <c r="U481">
        <v>5.6120000000000001</v>
      </c>
      <c r="V481">
        <v>5.51</v>
      </c>
      <c r="W481">
        <v>5.5659999999999998</v>
      </c>
      <c r="X481">
        <v>5.5839999999999996</v>
      </c>
      <c r="Y481">
        <v>5.5919999999999996</v>
      </c>
      <c r="Z481">
        <v>5.234</v>
      </c>
      <c r="AA481">
        <v>5.0739999999999998</v>
      </c>
      <c r="AB481">
        <v>5.13</v>
      </c>
      <c r="AC481">
        <v>4.8040000000000003</v>
      </c>
    </row>
    <row r="482" spans="1:29">
      <c r="A482" s="95">
        <v>44957</v>
      </c>
      <c r="B482" s="63">
        <v>264218</v>
      </c>
      <c r="M482">
        <v>6.7960000000000003</v>
      </c>
      <c r="N482">
        <v>6.774</v>
      </c>
      <c r="O482">
        <v>6.6520000000000001</v>
      </c>
      <c r="P482">
        <v>6.0540000000000003</v>
      </c>
      <c r="Q482">
        <v>5.9059999999999997</v>
      </c>
      <c r="R482">
        <v>5.976</v>
      </c>
      <c r="S482">
        <v>6.01</v>
      </c>
      <c r="T482">
        <v>6</v>
      </c>
      <c r="U482">
        <v>5.6239999999999997</v>
      </c>
      <c r="V482">
        <v>5.5259999999999998</v>
      </c>
      <c r="W482">
        <v>5.5860000000000003</v>
      </c>
      <c r="X482">
        <v>5.6</v>
      </c>
      <c r="Y482">
        <v>5.6020000000000003</v>
      </c>
      <c r="Z482">
        <v>5.2439999999999998</v>
      </c>
      <c r="AA482">
        <v>5.1059999999999999</v>
      </c>
      <c r="AB482">
        <v>5.1619999999999999</v>
      </c>
      <c r="AC482">
        <v>4.8360000000000003</v>
      </c>
    </row>
    <row r="483" spans="1:29">
      <c r="A483" s="95">
        <v>44958</v>
      </c>
      <c r="B483" s="63">
        <v>304117</v>
      </c>
      <c r="M483">
        <v>6.81</v>
      </c>
      <c r="N483">
        <v>6.7939999999999996</v>
      </c>
      <c r="O483">
        <v>6.68</v>
      </c>
      <c r="P483">
        <v>6.1059999999999999</v>
      </c>
      <c r="Q483">
        <v>5.9619999999999997</v>
      </c>
      <c r="R483">
        <v>6.032</v>
      </c>
      <c r="S483">
        <v>6.0620000000000003</v>
      </c>
      <c r="T483">
        <v>6.0519999999999996</v>
      </c>
      <c r="U483">
        <v>5.6539999999999999</v>
      </c>
      <c r="V483">
        <v>5.5419999999999998</v>
      </c>
      <c r="W483">
        <v>5.6040000000000001</v>
      </c>
      <c r="X483">
        <v>5.62</v>
      </c>
      <c r="Y483">
        <v>5.6260000000000003</v>
      </c>
      <c r="Z483">
        <v>5.27</v>
      </c>
      <c r="AA483">
        <v>5.09</v>
      </c>
      <c r="AB483">
        <v>5.1440000000000001</v>
      </c>
      <c r="AC483">
        <v>4.82</v>
      </c>
    </row>
    <row r="484" spans="1:29">
      <c r="A484" s="95">
        <v>44959</v>
      </c>
      <c r="B484" s="63">
        <v>301033</v>
      </c>
      <c r="M484">
        <v>6.7519999999999998</v>
      </c>
      <c r="N484">
        <v>6.7359999999999998</v>
      </c>
      <c r="O484">
        <v>6.63</v>
      </c>
      <c r="P484">
        <v>6.09</v>
      </c>
      <c r="Q484">
        <v>5.95</v>
      </c>
      <c r="R484">
        <v>6.02</v>
      </c>
      <c r="S484">
        <v>6.0519999999999996</v>
      </c>
      <c r="T484">
        <v>6.04</v>
      </c>
      <c r="U484">
        <v>5.6520000000000001</v>
      </c>
      <c r="V484">
        <v>5.5419999999999998</v>
      </c>
      <c r="W484">
        <v>5.6040000000000001</v>
      </c>
      <c r="X484">
        <v>5.62</v>
      </c>
      <c r="Y484">
        <v>5.6260000000000003</v>
      </c>
      <c r="Z484">
        <v>5.27</v>
      </c>
      <c r="AA484">
        <v>5.0919999999999996</v>
      </c>
      <c r="AB484">
        <v>5.1459999999999999</v>
      </c>
      <c r="AC484">
        <v>4.8099999999999996</v>
      </c>
    </row>
    <row r="485" spans="1:29">
      <c r="A485" s="95">
        <v>44960</v>
      </c>
      <c r="B485" s="63">
        <v>239216</v>
      </c>
      <c r="M485">
        <v>6.774</v>
      </c>
      <c r="N485">
        <v>6.7539999999999996</v>
      </c>
      <c r="O485">
        <v>6.6459999999999999</v>
      </c>
      <c r="P485">
        <v>6.1040000000000001</v>
      </c>
      <c r="Q485">
        <v>5.96</v>
      </c>
      <c r="R485">
        <v>6.0259999999999998</v>
      </c>
      <c r="S485">
        <v>6.056</v>
      </c>
      <c r="T485">
        <v>6.0460000000000003</v>
      </c>
      <c r="U485">
        <v>5.6520000000000001</v>
      </c>
      <c r="V485">
        <v>5.54</v>
      </c>
      <c r="W485">
        <v>5.6020000000000003</v>
      </c>
      <c r="X485">
        <v>5.6159999999999997</v>
      </c>
      <c r="Y485">
        <v>5.62</v>
      </c>
      <c r="Z485">
        <v>5.2619999999999996</v>
      </c>
      <c r="AA485">
        <v>5.07</v>
      </c>
      <c r="AB485">
        <v>5.1239999999999997</v>
      </c>
      <c r="AC485">
        <v>4.7859999999999996</v>
      </c>
    </row>
    <row r="486" spans="1:29">
      <c r="A486" s="95">
        <v>44963</v>
      </c>
      <c r="B486" s="63">
        <v>240547</v>
      </c>
      <c r="M486">
        <v>6.79</v>
      </c>
      <c r="N486">
        <v>6.7759999999999998</v>
      </c>
      <c r="O486">
        <v>6.68</v>
      </c>
      <c r="P486">
        <v>6.13</v>
      </c>
      <c r="Q486">
        <v>5.976</v>
      </c>
      <c r="R486">
        <v>6.0439999999999996</v>
      </c>
      <c r="S486">
        <v>6.0739999999999998</v>
      </c>
      <c r="T486">
        <v>6.0659999999999998</v>
      </c>
      <c r="U486">
        <v>5.6440000000000001</v>
      </c>
      <c r="V486">
        <v>5.532</v>
      </c>
      <c r="W486">
        <v>5.5940000000000003</v>
      </c>
      <c r="X486">
        <v>5.61</v>
      </c>
      <c r="Y486">
        <v>5.6120000000000001</v>
      </c>
      <c r="Z486">
        <v>5.2539999999999996</v>
      </c>
      <c r="AA486">
        <v>5.05</v>
      </c>
      <c r="AB486">
        <v>5.1040000000000001</v>
      </c>
      <c r="AC486">
        <v>4.766</v>
      </c>
    </row>
    <row r="487" spans="1:29">
      <c r="A487" s="95">
        <v>44964</v>
      </c>
      <c r="B487" s="63">
        <v>248164</v>
      </c>
      <c r="M487">
        <v>6.74</v>
      </c>
      <c r="N487">
        <v>6.73</v>
      </c>
      <c r="O487">
        <v>6.6239999999999997</v>
      </c>
      <c r="P487">
        <v>6.08</v>
      </c>
      <c r="Q487">
        <v>5.9340000000000002</v>
      </c>
      <c r="R487">
        <v>6.0039999999999996</v>
      </c>
      <c r="S487">
        <v>6.0359999999999996</v>
      </c>
      <c r="T487">
        <v>6.0259999999999998</v>
      </c>
      <c r="U487">
        <v>5.6219999999999999</v>
      </c>
      <c r="V487">
        <v>5.5039999999999996</v>
      </c>
      <c r="W487">
        <v>5.5720000000000001</v>
      </c>
      <c r="X487">
        <v>5.5839999999999996</v>
      </c>
      <c r="Y487">
        <v>5.5860000000000003</v>
      </c>
      <c r="Z487">
        <v>5.23</v>
      </c>
      <c r="AA487">
        <v>5.0199999999999996</v>
      </c>
      <c r="AB487">
        <v>5.0739999999999998</v>
      </c>
      <c r="AC487">
        <v>4.7439999999999998</v>
      </c>
    </row>
    <row r="488" spans="1:29">
      <c r="A488" s="95">
        <v>44965</v>
      </c>
      <c r="B488" s="63">
        <v>420944</v>
      </c>
      <c r="M488">
        <v>6.7839999999999998</v>
      </c>
      <c r="N488">
        <v>6.7619999999999996</v>
      </c>
      <c r="O488">
        <v>6.6520000000000001</v>
      </c>
      <c r="P488">
        <v>6.1020000000000003</v>
      </c>
      <c r="Q488">
        <v>5.9539999999999997</v>
      </c>
      <c r="R488">
        <v>6.024</v>
      </c>
      <c r="S488">
        <v>6.056</v>
      </c>
      <c r="T488">
        <v>6.05</v>
      </c>
      <c r="U488">
        <v>5.6360000000000001</v>
      </c>
      <c r="V488">
        <v>5.5220000000000002</v>
      </c>
      <c r="W488">
        <v>5.5759999999999996</v>
      </c>
      <c r="X488">
        <v>5.5919999999999996</v>
      </c>
      <c r="Y488">
        <v>5.5860000000000003</v>
      </c>
      <c r="Z488">
        <v>5.23</v>
      </c>
      <c r="AA488">
        <v>5.0359999999999996</v>
      </c>
      <c r="AB488">
        <v>5.0919999999999996</v>
      </c>
      <c r="AC488">
        <v>4.7619999999999996</v>
      </c>
    </row>
    <row r="489" spans="1:29">
      <c r="A489" s="95">
        <v>44966</v>
      </c>
      <c r="B489" s="63">
        <v>409328</v>
      </c>
      <c r="M489">
        <v>6.7060000000000004</v>
      </c>
      <c r="N489">
        <v>6.69</v>
      </c>
      <c r="O489">
        <v>6.5860000000000003</v>
      </c>
      <c r="P489">
        <v>6.0419999999999998</v>
      </c>
      <c r="Q489">
        <v>5.9039999999999999</v>
      </c>
      <c r="R489">
        <v>5.976</v>
      </c>
      <c r="S489">
        <v>6.02</v>
      </c>
      <c r="T489">
        <v>6.0140000000000002</v>
      </c>
      <c r="U489">
        <v>5.6219999999999999</v>
      </c>
      <c r="V489">
        <v>5.5039999999999996</v>
      </c>
      <c r="W489">
        <v>5.5759999999999996</v>
      </c>
      <c r="X489">
        <v>5.5860000000000003</v>
      </c>
      <c r="Y489">
        <v>5.58</v>
      </c>
      <c r="Z489">
        <v>5.2220000000000004</v>
      </c>
      <c r="AA489">
        <v>5.0259999999999998</v>
      </c>
      <c r="AB489">
        <v>5.0819999999999999</v>
      </c>
      <c r="AC489">
        <v>4.7519999999999998</v>
      </c>
    </row>
    <row r="490" spans="1:29">
      <c r="A490" s="95">
        <v>44967</v>
      </c>
      <c r="B490" s="63">
        <v>425362</v>
      </c>
      <c r="M490">
        <v>6.8040000000000003</v>
      </c>
      <c r="N490">
        <v>6.782</v>
      </c>
      <c r="O490">
        <v>6.6639999999999997</v>
      </c>
      <c r="P490">
        <v>6.1</v>
      </c>
      <c r="Q490">
        <v>5.96</v>
      </c>
      <c r="R490">
        <v>6.032</v>
      </c>
      <c r="S490">
        <v>6.07</v>
      </c>
      <c r="T490">
        <v>6.0640000000000001</v>
      </c>
      <c r="U490">
        <v>5.6619999999999999</v>
      </c>
      <c r="V490">
        <v>5.5439999999999996</v>
      </c>
      <c r="W490">
        <v>5.6159999999999997</v>
      </c>
      <c r="X490">
        <v>5.6260000000000003</v>
      </c>
      <c r="Y490">
        <v>5.62</v>
      </c>
      <c r="Z490">
        <v>5.2619999999999996</v>
      </c>
      <c r="AA490">
        <v>5.0640000000000001</v>
      </c>
      <c r="AB490">
        <v>5.12</v>
      </c>
      <c r="AC490">
        <v>4.79</v>
      </c>
    </row>
    <row r="491" spans="1:29">
      <c r="A491" s="95">
        <v>44970</v>
      </c>
      <c r="B491" s="63">
        <v>374194</v>
      </c>
      <c r="M491">
        <v>6.85</v>
      </c>
      <c r="N491">
        <v>6.8220000000000001</v>
      </c>
      <c r="O491">
        <v>6.6920000000000002</v>
      </c>
      <c r="P491">
        <v>6.1159999999999997</v>
      </c>
      <c r="Q491">
        <v>5.9660000000000002</v>
      </c>
      <c r="R491">
        <v>6.0419999999999998</v>
      </c>
      <c r="S491">
        <v>6.08</v>
      </c>
      <c r="T491">
        <v>6.0739999999999998</v>
      </c>
      <c r="U491">
        <v>5.67</v>
      </c>
      <c r="V491">
        <v>5.55</v>
      </c>
      <c r="W491">
        <v>5.61</v>
      </c>
      <c r="X491">
        <v>5.6260000000000003</v>
      </c>
      <c r="Y491">
        <v>5.6219999999999999</v>
      </c>
      <c r="Z491">
        <v>5.2640000000000002</v>
      </c>
      <c r="AA491">
        <v>5.0640000000000001</v>
      </c>
      <c r="AB491">
        <v>5.12</v>
      </c>
      <c r="AC491">
        <v>4.79</v>
      </c>
    </row>
    <row r="492" spans="1:29">
      <c r="A492" s="95">
        <v>44971</v>
      </c>
      <c r="B492" s="63">
        <v>283907</v>
      </c>
      <c r="M492">
        <v>6.8220000000000001</v>
      </c>
      <c r="N492">
        <v>6.7960000000000003</v>
      </c>
      <c r="O492">
        <v>6.6760000000000002</v>
      </c>
      <c r="P492">
        <v>6.13</v>
      </c>
      <c r="Q492">
        <v>5.976</v>
      </c>
      <c r="R492">
        <v>6.0460000000000003</v>
      </c>
      <c r="S492">
        <v>6.0819999999999999</v>
      </c>
      <c r="T492">
        <v>6.0819999999999999</v>
      </c>
      <c r="U492">
        <v>5.6719999999999997</v>
      </c>
      <c r="V492">
        <v>5.55</v>
      </c>
      <c r="W492">
        <v>5.61</v>
      </c>
      <c r="X492">
        <v>5.6260000000000003</v>
      </c>
      <c r="Y492">
        <v>5.6219999999999999</v>
      </c>
      <c r="Z492">
        <v>5.2640000000000002</v>
      </c>
      <c r="AA492">
        <v>5.0640000000000001</v>
      </c>
      <c r="AB492">
        <v>5.12</v>
      </c>
      <c r="AC492">
        <v>4.79</v>
      </c>
    </row>
    <row r="493" spans="1:29">
      <c r="A493" s="95">
        <v>44972</v>
      </c>
      <c r="B493" s="63">
        <v>222365</v>
      </c>
      <c r="M493">
        <v>6.7619999999999996</v>
      </c>
      <c r="N493">
        <v>6.74</v>
      </c>
      <c r="O493">
        <v>6.6319999999999997</v>
      </c>
      <c r="P493">
        <v>6.1020000000000003</v>
      </c>
      <c r="Q493">
        <v>5.952</v>
      </c>
      <c r="R493">
        <v>6.0220000000000002</v>
      </c>
      <c r="S493">
        <v>6.06</v>
      </c>
      <c r="T493">
        <v>6.056</v>
      </c>
      <c r="U493">
        <v>5.6619999999999999</v>
      </c>
      <c r="V493">
        <v>5.5439999999999996</v>
      </c>
      <c r="W493">
        <v>5.6020000000000003</v>
      </c>
      <c r="X493">
        <v>5.62</v>
      </c>
      <c r="Y493">
        <v>5.6139999999999999</v>
      </c>
      <c r="Z493">
        <v>5.2560000000000002</v>
      </c>
      <c r="AA493">
        <v>5.0640000000000001</v>
      </c>
      <c r="AB493">
        <v>5.12</v>
      </c>
      <c r="AC493">
        <v>4.79</v>
      </c>
    </row>
    <row r="494" spans="1:29">
      <c r="A494" s="95">
        <v>44973</v>
      </c>
      <c r="B494" s="63">
        <v>291095</v>
      </c>
      <c r="M494">
        <v>6.76</v>
      </c>
      <c r="N494">
        <v>6.75</v>
      </c>
      <c r="O494">
        <v>6.64</v>
      </c>
      <c r="P494">
        <v>6.0860000000000003</v>
      </c>
      <c r="Q494">
        <v>5.9340000000000002</v>
      </c>
      <c r="R494">
        <v>6.0060000000000002</v>
      </c>
      <c r="S494">
        <v>6.0419999999999998</v>
      </c>
      <c r="T494">
        <v>6.04</v>
      </c>
      <c r="U494">
        <v>5.66</v>
      </c>
      <c r="V494">
        <v>5.5419999999999998</v>
      </c>
      <c r="W494">
        <v>5.6</v>
      </c>
      <c r="X494">
        <v>5.6159999999999997</v>
      </c>
      <c r="Y494">
        <v>5.6120000000000001</v>
      </c>
      <c r="Z494">
        <v>5.2539999999999996</v>
      </c>
      <c r="AA494">
        <v>5.0720000000000001</v>
      </c>
      <c r="AB494">
        <v>5.1260000000000003</v>
      </c>
      <c r="AC494">
        <v>4.7960000000000003</v>
      </c>
    </row>
    <row r="495" spans="1:29">
      <c r="A495" s="95">
        <v>44974</v>
      </c>
      <c r="B495" s="63">
        <v>306645</v>
      </c>
      <c r="M495">
        <v>6.7759999999999998</v>
      </c>
      <c r="N495">
        <v>6.774</v>
      </c>
      <c r="O495">
        <v>6.66</v>
      </c>
      <c r="P495">
        <v>6.1059999999999999</v>
      </c>
      <c r="Q495">
        <v>5.9560000000000004</v>
      </c>
      <c r="R495">
        <v>6.03</v>
      </c>
      <c r="S495">
        <v>6.0640000000000001</v>
      </c>
      <c r="T495">
        <v>6.0620000000000003</v>
      </c>
      <c r="U495">
        <v>5.6619999999999999</v>
      </c>
      <c r="V495">
        <v>5.5419999999999998</v>
      </c>
      <c r="W495">
        <v>5.6</v>
      </c>
      <c r="X495">
        <v>5.6159999999999997</v>
      </c>
      <c r="Y495">
        <v>5.6120000000000001</v>
      </c>
      <c r="Z495">
        <v>5.2539999999999996</v>
      </c>
      <c r="AA495">
        <v>5.0620000000000003</v>
      </c>
      <c r="AB495">
        <v>5.1159999999999997</v>
      </c>
      <c r="AC495">
        <v>4.79</v>
      </c>
    </row>
    <row r="496" spans="1:29">
      <c r="A496" s="95">
        <v>44977</v>
      </c>
      <c r="B496" s="63">
        <v>0</v>
      </c>
      <c r="M496" s="189">
        <v>6.7759999999999998</v>
      </c>
      <c r="N496" s="189">
        <v>6.774</v>
      </c>
      <c r="O496" s="189">
        <v>6.66</v>
      </c>
      <c r="P496" s="189">
        <v>6.1059999999999999</v>
      </c>
      <c r="Q496" s="189">
        <v>5.9560000000000004</v>
      </c>
      <c r="R496" s="189">
        <v>6.03</v>
      </c>
      <c r="S496" s="189">
        <v>6.0640000000000001</v>
      </c>
      <c r="T496" s="189">
        <v>6.0620000000000003</v>
      </c>
      <c r="U496" s="189">
        <v>5.6619999999999999</v>
      </c>
      <c r="V496" s="189">
        <v>5.5419999999999998</v>
      </c>
      <c r="W496" s="189">
        <v>5.6</v>
      </c>
      <c r="X496" s="189">
        <v>5.6159999999999997</v>
      </c>
      <c r="Y496" s="189">
        <v>5.6120000000000001</v>
      </c>
      <c r="Z496" s="189">
        <v>5.2539999999999996</v>
      </c>
      <c r="AA496" s="189">
        <v>5.0620000000000003</v>
      </c>
      <c r="AB496" s="189">
        <v>5.1159999999999997</v>
      </c>
      <c r="AC496" s="189">
        <v>4.79</v>
      </c>
    </row>
    <row r="497" spans="1:29">
      <c r="A497" s="95">
        <v>44978</v>
      </c>
      <c r="B497" s="63">
        <v>360185</v>
      </c>
      <c r="M497">
        <v>6.8040000000000003</v>
      </c>
      <c r="N497">
        <v>6.8040000000000003</v>
      </c>
      <c r="O497">
        <v>6.6920000000000002</v>
      </c>
      <c r="P497">
        <v>6.1260000000000003</v>
      </c>
      <c r="Q497">
        <v>5.9640000000000004</v>
      </c>
      <c r="R497">
        <v>6.04</v>
      </c>
      <c r="S497">
        <v>6.0759999999999996</v>
      </c>
      <c r="T497">
        <v>6.0739999999999998</v>
      </c>
      <c r="U497">
        <v>5.6740000000000004</v>
      </c>
      <c r="V497">
        <v>5.5540000000000003</v>
      </c>
      <c r="W497">
        <v>5.6120000000000001</v>
      </c>
      <c r="X497">
        <v>5.63</v>
      </c>
      <c r="Y497">
        <v>5.6239999999999997</v>
      </c>
      <c r="Z497">
        <v>5.266</v>
      </c>
      <c r="AA497">
        <v>5.0720000000000001</v>
      </c>
      <c r="AB497">
        <v>5.1260000000000003</v>
      </c>
      <c r="AC497">
        <v>4.8360000000000003</v>
      </c>
    </row>
    <row r="498" spans="1:29">
      <c r="A498" s="95">
        <v>44979</v>
      </c>
      <c r="B498" s="63">
        <v>278542</v>
      </c>
      <c r="M498">
        <v>6.74</v>
      </c>
      <c r="N498">
        <v>6.742</v>
      </c>
      <c r="O498">
        <v>6.64</v>
      </c>
      <c r="P498">
        <v>6.0759999999999996</v>
      </c>
      <c r="Q498">
        <v>5.92</v>
      </c>
      <c r="R498">
        <v>5.9960000000000004</v>
      </c>
      <c r="S498">
        <v>6.0359999999999996</v>
      </c>
      <c r="T498">
        <v>6.0359999999999996</v>
      </c>
      <c r="U498">
        <v>5.6559999999999997</v>
      </c>
      <c r="V498">
        <v>5.5439999999999996</v>
      </c>
      <c r="W498">
        <v>5.6020000000000003</v>
      </c>
      <c r="X498">
        <v>5.62</v>
      </c>
      <c r="Y498">
        <v>5.6239999999999997</v>
      </c>
      <c r="Z498">
        <v>5.266</v>
      </c>
      <c r="AA498">
        <v>5.0659999999999998</v>
      </c>
      <c r="AB498">
        <v>5.1219999999999999</v>
      </c>
      <c r="AC498">
        <v>4.8559999999999999</v>
      </c>
    </row>
    <row r="499" spans="1:29">
      <c r="A499" s="95">
        <v>44980</v>
      </c>
      <c r="B499" s="63">
        <v>550343</v>
      </c>
      <c r="M499">
        <v>6.6020000000000003</v>
      </c>
      <c r="N499">
        <v>6.5919999999999996</v>
      </c>
      <c r="O499">
        <v>6.5060000000000002</v>
      </c>
      <c r="P499">
        <v>6</v>
      </c>
      <c r="Q499">
        <v>5.8540000000000001</v>
      </c>
      <c r="R499">
        <v>5.9320000000000004</v>
      </c>
      <c r="S499">
        <v>5.98</v>
      </c>
      <c r="T499">
        <v>5.992</v>
      </c>
      <c r="U499">
        <v>5.6619999999999999</v>
      </c>
      <c r="V499">
        <v>5.5460000000000003</v>
      </c>
      <c r="W499">
        <v>5.6040000000000001</v>
      </c>
      <c r="X499">
        <v>5.6239999999999997</v>
      </c>
      <c r="Y499">
        <v>5.6239999999999997</v>
      </c>
      <c r="Z499">
        <v>5.266</v>
      </c>
      <c r="AA499">
        <v>5.0919999999999996</v>
      </c>
      <c r="AB499">
        <v>5.1459999999999999</v>
      </c>
      <c r="AC499">
        <v>4.8819999999999997</v>
      </c>
    </row>
    <row r="500" spans="1:29">
      <c r="A500" s="95">
        <v>44981</v>
      </c>
      <c r="B500" s="63">
        <v>545731</v>
      </c>
      <c r="M500">
        <v>6.5</v>
      </c>
      <c r="N500">
        <v>6.492</v>
      </c>
      <c r="O500">
        <v>6.3860000000000001</v>
      </c>
      <c r="P500">
        <v>5.9059999999999997</v>
      </c>
      <c r="Q500">
        <v>5.7619999999999996</v>
      </c>
      <c r="R500">
        <v>5.8440000000000003</v>
      </c>
      <c r="S500">
        <v>5.8920000000000003</v>
      </c>
      <c r="T500">
        <v>5.9119999999999999</v>
      </c>
      <c r="U500">
        <v>5.6120000000000001</v>
      </c>
      <c r="V500">
        <v>5.4960000000000004</v>
      </c>
      <c r="W500">
        <v>5.556</v>
      </c>
      <c r="X500">
        <v>5.58</v>
      </c>
      <c r="Y500">
        <v>5.5819999999999999</v>
      </c>
      <c r="Z500">
        <v>5.2240000000000002</v>
      </c>
      <c r="AA500">
        <v>5.056</v>
      </c>
      <c r="AB500">
        <v>5.1120000000000001</v>
      </c>
      <c r="AC500">
        <v>4.8460000000000001</v>
      </c>
    </row>
    <row r="501" spans="1:29">
      <c r="A501" s="95">
        <v>44984</v>
      </c>
      <c r="B501" s="63">
        <v>433522</v>
      </c>
      <c r="M501">
        <v>6.4260000000000002</v>
      </c>
      <c r="N501">
        <v>6.4340000000000002</v>
      </c>
      <c r="O501">
        <v>6.3360000000000003</v>
      </c>
      <c r="P501">
        <v>5.9</v>
      </c>
      <c r="Q501">
        <v>5.76</v>
      </c>
      <c r="R501">
        <v>5.8419999999999996</v>
      </c>
      <c r="S501">
        <v>5.89</v>
      </c>
      <c r="T501">
        <v>5.91</v>
      </c>
      <c r="U501">
        <v>5.6040000000000001</v>
      </c>
      <c r="V501">
        <v>5.4939999999999998</v>
      </c>
      <c r="W501">
        <v>5.5540000000000003</v>
      </c>
      <c r="X501">
        <v>5.5739999999999998</v>
      </c>
      <c r="Y501">
        <v>5.5819999999999999</v>
      </c>
      <c r="Z501">
        <v>5.2240000000000002</v>
      </c>
      <c r="AA501">
        <v>5.0460000000000003</v>
      </c>
      <c r="AB501">
        <v>5.1020000000000003</v>
      </c>
      <c r="AC501">
        <v>4.8360000000000003</v>
      </c>
    </row>
    <row r="502" spans="1:29">
      <c r="A502" s="95">
        <v>44985</v>
      </c>
      <c r="B502" s="63">
        <v>388708</v>
      </c>
      <c r="M502">
        <v>6.2939999999999996</v>
      </c>
      <c r="N502">
        <v>6.3019999999999996</v>
      </c>
      <c r="O502">
        <v>6.2220000000000004</v>
      </c>
      <c r="P502">
        <v>5.8239999999999998</v>
      </c>
      <c r="Q502">
        <v>5.6959999999999997</v>
      </c>
      <c r="R502">
        <v>5.7759999999999998</v>
      </c>
      <c r="S502">
        <v>5.8259999999999996</v>
      </c>
      <c r="T502">
        <v>5.8460000000000001</v>
      </c>
      <c r="U502">
        <v>5.5359999999999996</v>
      </c>
      <c r="V502">
        <v>5.43</v>
      </c>
      <c r="W502">
        <v>5.4859999999999998</v>
      </c>
      <c r="X502">
        <v>5.51</v>
      </c>
      <c r="Y502">
        <v>5.516</v>
      </c>
      <c r="Z502">
        <v>5.16</v>
      </c>
      <c r="AA502">
        <v>4.9960000000000004</v>
      </c>
      <c r="AB502">
        <v>5.0519999999999996</v>
      </c>
      <c r="AC502">
        <v>4.8</v>
      </c>
    </row>
    <row r="503" spans="1:29">
      <c r="A503" s="95">
        <v>44986</v>
      </c>
      <c r="B503" s="63">
        <v>435071</v>
      </c>
      <c r="M503">
        <v>6.4039999999999999</v>
      </c>
      <c r="N503">
        <v>6.3559999999999999</v>
      </c>
      <c r="O503">
        <v>6.2560000000000002</v>
      </c>
      <c r="P503">
        <v>5.8220000000000001</v>
      </c>
      <c r="Q503">
        <v>5.6920000000000002</v>
      </c>
      <c r="R503">
        <v>5.7720000000000002</v>
      </c>
      <c r="S503">
        <v>5.8220000000000001</v>
      </c>
      <c r="T503">
        <v>5.8339999999999996</v>
      </c>
      <c r="U503">
        <v>5.53</v>
      </c>
      <c r="V503">
        <v>5.4219999999999997</v>
      </c>
      <c r="W503">
        <v>5.48</v>
      </c>
      <c r="X503">
        <v>5.5</v>
      </c>
      <c r="Y503">
        <v>5.51</v>
      </c>
      <c r="Z503">
        <v>5.1520000000000001</v>
      </c>
      <c r="AA503">
        <v>4.9800000000000004</v>
      </c>
      <c r="AB503">
        <v>5.0339999999999998</v>
      </c>
      <c r="AC503">
        <v>4.782</v>
      </c>
    </row>
    <row r="504" spans="1:29">
      <c r="A504" s="95">
        <v>44987</v>
      </c>
      <c r="B504" s="63">
        <v>314778</v>
      </c>
      <c r="M504">
        <v>6.3760000000000003</v>
      </c>
      <c r="N504">
        <v>6.3360000000000003</v>
      </c>
      <c r="O504">
        <v>6.24</v>
      </c>
      <c r="P504">
        <v>5.8319999999999999</v>
      </c>
      <c r="Q504">
        <v>5.7039999999999997</v>
      </c>
      <c r="R504">
        <v>5.7839999999999998</v>
      </c>
      <c r="S504">
        <v>5.8319999999999999</v>
      </c>
      <c r="T504">
        <v>5.8440000000000003</v>
      </c>
      <c r="U504">
        <v>5.532</v>
      </c>
      <c r="V504">
        <v>5.4219999999999997</v>
      </c>
      <c r="W504">
        <v>5.48</v>
      </c>
      <c r="X504">
        <v>5.5</v>
      </c>
      <c r="Y504">
        <v>5.51</v>
      </c>
      <c r="Z504">
        <v>5.1520000000000001</v>
      </c>
      <c r="AA504">
        <v>4.97</v>
      </c>
      <c r="AB504">
        <v>5.024</v>
      </c>
      <c r="AC504">
        <v>4.7759999999999998</v>
      </c>
    </row>
    <row r="505" spans="1:29">
      <c r="A505" s="95">
        <v>44988</v>
      </c>
      <c r="B505" s="63">
        <v>238271</v>
      </c>
      <c r="M505">
        <v>6.452</v>
      </c>
      <c r="N505">
        <v>6.3959999999999999</v>
      </c>
      <c r="O505">
        <v>6.28</v>
      </c>
      <c r="P505">
        <v>5.8360000000000003</v>
      </c>
      <c r="Q505">
        <v>5.71</v>
      </c>
      <c r="R505">
        <v>5.79</v>
      </c>
      <c r="S505">
        <v>5.8360000000000003</v>
      </c>
      <c r="T505">
        <v>5.8520000000000003</v>
      </c>
      <c r="U505">
        <v>5.516</v>
      </c>
      <c r="V505">
        <v>5.4039999999999999</v>
      </c>
      <c r="W505">
        <v>5.4640000000000004</v>
      </c>
      <c r="X505">
        <v>5.484</v>
      </c>
      <c r="Y505">
        <v>5.492</v>
      </c>
      <c r="Z505">
        <v>5.1340000000000003</v>
      </c>
      <c r="AA505">
        <v>4.9400000000000004</v>
      </c>
      <c r="AB505">
        <v>4.9939999999999998</v>
      </c>
      <c r="AC505">
        <v>4.75</v>
      </c>
    </row>
    <row r="506" spans="1:29">
      <c r="A506" s="95">
        <v>44991</v>
      </c>
      <c r="B506" s="63">
        <v>201658</v>
      </c>
      <c r="M506">
        <v>6.444</v>
      </c>
      <c r="N506">
        <v>6.37</v>
      </c>
      <c r="O506">
        <v>6.2539999999999996</v>
      </c>
      <c r="P506">
        <v>5.8239999999999998</v>
      </c>
      <c r="Q506">
        <v>5.7</v>
      </c>
      <c r="R506">
        <v>5.782</v>
      </c>
      <c r="S506">
        <v>5.83</v>
      </c>
      <c r="T506">
        <v>5.8460000000000001</v>
      </c>
      <c r="U506">
        <v>5.5220000000000002</v>
      </c>
      <c r="V506">
        <v>5.4039999999999999</v>
      </c>
      <c r="W506">
        <v>5.4619999999999997</v>
      </c>
      <c r="X506">
        <v>5.4820000000000002</v>
      </c>
      <c r="Y506">
        <v>5.492</v>
      </c>
      <c r="Z506">
        <v>5.1340000000000003</v>
      </c>
      <c r="AA506">
        <v>4.95</v>
      </c>
      <c r="AB506">
        <v>5.0039999999999996</v>
      </c>
      <c r="AC506">
        <v>4.7619999999999996</v>
      </c>
    </row>
    <row r="507" spans="1:29">
      <c r="A507" s="95">
        <v>44992</v>
      </c>
      <c r="B507" s="63">
        <v>194152</v>
      </c>
      <c r="M507">
        <v>6.42</v>
      </c>
      <c r="N507">
        <v>6.3419999999999996</v>
      </c>
      <c r="O507">
        <v>6.2240000000000002</v>
      </c>
      <c r="P507">
        <v>5.774</v>
      </c>
      <c r="Q507">
        <v>5.67</v>
      </c>
      <c r="R507">
        <v>5.7560000000000002</v>
      </c>
      <c r="S507">
        <v>5.8040000000000003</v>
      </c>
      <c r="T507">
        <v>5.8220000000000001</v>
      </c>
      <c r="U507">
        <v>5.51</v>
      </c>
      <c r="V507">
        <v>5.3959999999999999</v>
      </c>
      <c r="W507">
        <v>5.4560000000000004</v>
      </c>
      <c r="X507">
        <v>5.476</v>
      </c>
      <c r="Y507">
        <v>5.484</v>
      </c>
      <c r="Z507">
        <v>5.1260000000000003</v>
      </c>
      <c r="AA507">
        <v>4.9459999999999997</v>
      </c>
      <c r="AB507">
        <v>5.0019999999999998</v>
      </c>
      <c r="AC507">
        <v>4.76</v>
      </c>
    </row>
    <row r="508" spans="1:29">
      <c r="A508" s="95">
        <v>44993</v>
      </c>
      <c r="B508" s="63">
        <v>333986</v>
      </c>
      <c r="M508">
        <v>6.3440000000000003</v>
      </c>
      <c r="N508">
        <v>6.2539999999999996</v>
      </c>
      <c r="O508">
        <v>6.14</v>
      </c>
      <c r="P508">
        <v>5.6840000000000002</v>
      </c>
      <c r="Q508">
        <v>5.58</v>
      </c>
      <c r="R508">
        <v>5.6639999999999997</v>
      </c>
      <c r="S508">
        <v>5.7119999999999997</v>
      </c>
      <c r="T508">
        <v>5.726</v>
      </c>
      <c r="U508">
        <v>5.4240000000000004</v>
      </c>
      <c r="V508">
        <v>5.3120000000000003</v>
      </c>
      <c r="W508">
        <v>5.3719999999999999</v>
      </c>
      <c r="X508">
        <v>5.3940000000000001</v>
      </c>
      <c r="Y508">
        <v>5.4</v>
      </c>
      <c r="Z508">
        <v>5.0419999999999998</v>
      </c>
      <c r="AA508">
        <v>4.8739999999999997</v>
      </c>
      <c r="AB508">
        <v>4.93</v>
      </c>
      <c r="AC508">
        <v>4.6920000000000002</v>
      </c>
    </row>
    <row r="509" spans="1:29">
      <c r="A509" s="95">
        <v>44994</v>
      </c>
      <c r="B509" s="63">
        <v>409308</v>
      </c>
      <c r="M509">
        <v>6.1840000000000002</v>
      </c>
      <c r="N509">
        <v>6.1139999999999999</v>
      </c>
      <c r="O509">
        <v>6.016</v>
      </c>
      <c r="P509">
        <v>5.6120000000000001</v>
      </c>
      <c r="Q509">
        <v>5.5339999999999998</v>
      </c>
      <c r="R509">
        <v>5.62</v>
      </c>
      <c r="S509">
        <v>5.67</v>
      </c>
      <c r="T509">
        <v>5.6859999999999999</v>
      </c>
      <c r="U509">
        <v>5.39</v>
      </c>
      <c r="V509">
        <v>5.282</v>
      </c>
      <c r="W509">
        <v>5.3460000000000001</v>
      </c>
      <c r="X509">
        <v>5.37</v>
      </c>
      <c r="Y509">
        <v>5.3639999999999999</v>
      </c>
      <c r="Z509">
        <v>5.0060000000000002</v>
      </c>
      <c r="AA509">
        <v>4.8440000000000003</v>
      </c>
      <c r="AB509">
        <v>4.9000000000000004</v>
      </c>
      <c r="AC509">
        <v>4.6859999999999999</v>
      </c>
    </row>
    <row r="510" spans="1:29">
      <c r="A510" s="95">
        <v>44995</v>
      </c>
      <c r="B510" s="63">
        <v>253726</v>
      </c>
      <c r="M510">
        <v>6.242</v>
      </c>
      <c r="N510">
        <v>6.1719999999999997</v>
      </c>
      <c r="O510">
        <v>6.0640000000000001</v>
      </c>
      <c r="P510">
        <v>5.6539999999999999</v>
      </c>
      <c r="Q510">
        <v>5.5759999999999996</v>
      </c>
      <c r="R510">
        <v>5.6619999999999999</v>
      </c>
      <c r="S510">
        <v>5.7119999999999997</v>
      </c>
      <c r="T510">
        <v>5.7320000000000002</v>
      </c>
      <c r="U510">
        <v>5.44</v>
      </c>
      <c r="V510">
        <v>5.3360000000000003</v>
      </c>
      <c r="W510">
        <v>5.4</v>
      </c>
      <c r="X510">
        <v>5.42</v>
      </c>
      <c r="Y510">
        <v>5.4219999999999997</v>
      </c>
      <c r="Z510">
        <v>5.0640000000000001</v>
      </c>
      <c r="AA510">
        <v>4.9039999999999999</v>
      </c>
      <c r="AB510">
        <v>4.96</v>
      </c>
      <c r="AC510">
        <v>4.7460000000000004</v>
      </c>
    </row>
    <row r="511" spans="1:29">
      <c r="A511" s="95">
        <v>44998</v>
      </c>
      <c r="B511" s="63">
        <v>267377</v>
      </c>
      <c r="M511">
        <v>6.2439999999999998</v>
      </c>
      <c r="N511">
        <v>6.1340000000000003</v>
      </c>
      <c r="O511">
        <v>6.03</v>
      </c>
      <c r="P511">
        <v>5.6360000000000001</v>
      </c>
      <c r="Q511">
        <v>5.5720000000000001</v>
      </c>
      <c r="R511">
        <v>5.6559999999999997</v>
      </c>
      <c r="S511">
        <v>5.71</v>
      </c>
      <c r="T511">
        <v>5.73</v>
      </c>
      <c r="U511">
        <v>5.4720000000000004</v>
      </c>
      <c r="V511">
        <v>5.3739999999999997</v>
      </c>
      <c r="W511">
        <v>5.4340000000000002</v>
      </c>
      <c r="X511">
        <v>5.452</v>
      </c>
      <c r="Y511">
        <v>5.46</v>
      </c>
      <c r="Z511">
        <v>5.1020000000000003</v>
      </c>
      <c r="AA511">
        <v>4.9420000000000002</v>
      </c>
      <c r="AB511">
        <v>4.9960000000000004</v>
      </c>
      <c r="AC511">
        <v>4.7839999999999998</v>
      </c>
    </row>
    <row r="512" spans="1:29">
      <c r="A512" s="95">
        <v>44999</v>
      </c>
      <c r="B512" s="63">
        <v>290608</v>
      </c>
      <c r="M512">
        <v>6.274</v>
      </c>
      <c r="N512">
        <v>6.2060000000000004</v>
      </c>
      <c r="O512">
        <v>6.0960000000000001</v>
      </c>
      <c r="P512">
        <v>5.6740000000000004</v>
      </c>
      <c r="Q512">
        <v>5.5919999999999996</v>
      </c>
      <c r="R512">
        <v>5.68</v>
      </c>
      <c r="S512">
        <v>5.73</v>
      </c>
      <c r="T512">
        <v>5.75</v>
      </c>
      <c r="U512">
        <v>5.48</v>
      </c>
      <c r="V512">
        <v>5.38</v>
      </c>
      <c r="W512">
        <v>5.444</v>
      </c>
      <c r="X512">
        <v>5.4619999999999997</v>
      </c>
      <c r="Y512">
        <v>5.4660000000000002</v>
      </c>
      <c r="Z512">
        <v>5.1100000000000003</v>
      </c>
      <c r="AA512">
        <v>4.952</v>
      </c>
      <c r="AB512">
        <v>5.0060000000000002</v>
      </c>
      <c r="AC512">
        <v>4.782</v>
      </c>
    </row>
    <row r="513" spans="1:29">
      <c r="A513" s="95">
        <v>45000</v>
      </c>
      <c r="B513" s="63">
        <v>279997</v>
      </c>
      <c r="N513">
        <v>6.2640000000000002</v>
      </c>
      <c r="O513">
        <v>6.1219999999999999</v>
      </c>
      <c r="P513">
        <v>5.66</v>
      </c>
      <c r="Q513">
        <v>5.57</v>
      </c>
      <c r="R513">
        <v>5.6539999999999999</v>
      </c>
      <c r="S513">
        <v>5.7060000000000004</v>
      </c>
      <c r="T513">
        <v>5.7240000000000002</v>
      </c>
      <c r="U513">
        <v>5.46</v>
      </c>
      <c r="V513">
        <v>5.3559999999999999</v>
      </c>
      <c r="W513">
        <v>5.4240000000000004</v>
      </c>
      <c r="X513">
        <v>5.4420000000000002</v>
      </c>
      <c r="Y513">
        <v>5.444</v>
      </c>
      <c r="Z513">
        <v>5.0860000000000003</v>
      </c>
      <c r="AA513">
        <v>4.9059999999999997</v>
      </c>
      <c r="AB513">
        <v>4.9619999999999997</v>
      </c>
      <c r="AC513">
        <v>4.7359999999999998</v>
      </c>
    </row>
    <row r="514" spans="1:29">
      <c r="A514" s="95">
        <v>45001</v>
      </c>
      <c r="B514" s="63">
        <v>311004</v>
      </c>
      <c r="N514">
        <v>6.3259999999999996</v>
      </c>
      <c r="O514">
        <v>6.1619999999999999</v>
      </c>
      <c r="P514">
        <v>5.6740000000000004</v>
      </c>
      <c r="Q514">
        <v>5.5839999999999996</v>
      </c>
      <c r="R514">
        <v>5.6740000000000004</v>
      </c>
      <c r="S514">
        <v>5.726</v>
      </c>
      <c r="T514">
        <v>5.75</v>
      </c>
      <c r="U514">
        <v>5.476</v>
      </c>
      <c r="V514">
        <v>5.37</v>
      </c>
      <c r="W514">
        <v>5.4340000000000002</v>
      </c>
      <c r="X514">
        <v>5.452</v>
      </c>
      <c r="Y514">
        <v>5.452</v>
      </c>
      <c r="Z514">
        <v>5.0940000000000003</v>
      </c>
      <c r="AA514">
        <v>4.93</v>
      </c>
      <c r="AB514">
        <v>4.984</v>
      </c>
      <c r="AC514">
        <v>4.76</v>
      </c>
    </row>
    <row r="515" spans="1:29">
      <c r="A515" s="95">
        <v>45002</v>
      </c>
      <c r="B515" s="63">
        <v>247476</v>
      </c>
      <c r="N515">
        <v>6.3419999999999996</v>
      </c>
      <c r="O515">
        <v>6.1760000000000002</v>
      </c>
      <c r="P515">
        <v>5.6859999999999999</v>
      </c>
      <c r="Q515">
        <v>5.6120000000000001</v>
      </c>
      <c r="R515">
        <v>5.7</v>
      </c>
      <c r="S515">
        <v>5.7519999999999998</v>
      </c>
      <c r="T515">
        <v>5.7720000000000002</v>
      </c>
      <c r="U515">
        <v>5.484</v>
      </c>
      <c r="V515">
        <v>5.3760000000000003</v>
      </c>
      <c r="W515">
        <v>5.4420000000000002</v>
      </c>
      <c r="X515">
        <v>5.46</v>
      </c>
      <c r="Y515">
        <v>5.4619999999999997</v>
      </c>
      <c r="Z515">
        <v>5.1040000000000001</v>
      </c>
      <c r="AA515">
        <v>4.9219999999999997</v>
      </c>
      <c r="AB515">
        <v>4.976</v>
      </c>
      <c r="AC515">
        <v>4.7519999999999998</v>
      </c>
    </row>
    <row r="516" spans="1:29">
      <c r="A516" s="95">
        <v>45005</v>
      </c>
      <c r="B516" s="63">
        <v>197374</v>
      </c>
      <c r="N516">
        <v>6.33</v>
      </c>
      <c r="O516">
        <v>6.1539999999999999</v>
      </c>
      <c r="P516">
        <v>5.6760000000000002</v>
      </c>
      <c r="Q516">
        <v>5.6</v>
      </c>
      <c r="R516">
        <v>5.6820000000000004</v>
      </c>
      <c r="S516">
        <v>5.7320000000000002</v>
      </c>
      <c r="T516">
        <v>5.75</v>
      </c>
      <c r="U516">
        <v>5.4859999999999998</v>
      </c>
      <c r="V516">
        <v>5.3860000000000001</v>
      </c>
      <c r="W516">
        <v>5.4560000000000004</v>
      </c>
      <c r="X516">
        <v>5.4740000000000002</v>
      </c>
      <c r="Y516">
        <v>5.4720000000000004</v>
      </c>
      <c r="Z516">
        <v>5.1020000000000003</v>
      </c>
      <c r="AA516">
        <v>4.9340000000000002</v>
      </c>
      <c r="AB516">
        <v>4.99</v>
      </c>
      <c r="AC516">
        <v>4.7640000000000002</v>
      </c>
    </row>
    <row r="517" spans="1:29">
      <c r="A517" s="95">
        <v>45006</v>
      </c>
      <c r="B517" s="63">
        <v>242479</v>
      </c>
      <c r="N517">
        <v>6.3</v>
      </c>
      <c r="O517">
        <v>6.1120000000000001</v>
      </c>
      <c r="P517">
        <v>5.6340000000000003</v>
      </c>
      <c r="Q517">
        <v>5.5659999999999998</v>
      </c>
      <c r="R517">
        <v>5.6520000000000001</v>
      </c>
      <c r="S517">
        <v>5.7039999999999997</v>
      </c>
      <c r="T517">
        <v>5.7240000000000002</v>
      </c>
      <c r="U517">
        <v>5.4560000000000004</v>
      </c>
      <c r="V517">
        <v>5.3540000000000001</v>
      </c>
      <c r="W517">
        <v>5.4260000000000002</v>
      </c>
      <c r="X517">
        <v>5.444</v>
      </c>
      <c r="Y517">
        <v>5.4420000000000002</v>
      </c>
      <c r="Z517">
        <v>5.0720000000000001</v>
      </c>
      <c r="AA517">
        <v>4.9160000000000004</v>
      </c>
      <c r="AB517">
        <v>4.9720000000000004</v>
      </c>
      <c r="AC517">
        <v>4.7460000000000004</v>
      </c>
    </row>
    <row r="518" spans="1:29">
      <c r="A518" s="95">
        <v>45007</v>
      </c>
      <c r="B518" s="63">
        <v>309458</v>
      </c>
      <c r="N518">
        <v>6.3339999999999996</v>
      </c>
      <c r="O518">
        <v>6.1159999999999997</v>
      </c>
      <c r="P518">
        <v>5.6159999999999997</v>
      </c>
      <c r="Q518">
        <v>5.5439999999999996</v>
      </c>
      <c r="R518">
        <v>5.6319999999999997</v>
      </c>
      <c r="S518">
        <v>5.6840000000000002</v>
      </c>
      <c r="T518">
        <v>5.7039999999999997</v>
      </c>
      <c r="U518">
        <v>5.4560000000000004</v>
      </c>
      <c r="V518">
        <v>5.36</v>
      </c>
      <c r="W518">
        <v>5.4320000000000004</v>
      </c>
      <c r="X518">
        <v>5.45</v>
      </c>
      <c r="Y518">
        <v>5.4560000000000004</v>
      </c>
      <c r="Z518">
        <v>5.0759999999999996</v>
      </c>
      <c r="AA518">
        <v>4.92</v>
      </c>
      <c r="AB518">
        <v>4.9340000000000002</v>
      </c>
      <c r="AC518">
        <v>4.7300000000000004</v>
      </c>
    </row>
    <row r="519" spans="1:29">
      <c r="A519" s="95">
        <v>45008</v>
      </c>
      <c r="B519" s="63">
        <v>342440</v>
      </c>
      <c r="N519">
        <v>6.3159999999999998</v>
      </c>
      <c r="O519">
        <v>6.1059999999999999</v>
      </c>
      <c r="P519">
        <v>5.6</v>
      </c>
      <c r="Q519">
        <v>5.5220000000000002</v>
      </c>
      <c r="R519">
        <v>5.61</v>
      </c>
      <c r="S519">
        <v>5.6660000000000004</v>
      </c>
      <c r="T519">
        <v>5.69</v>
      </c>
      <c r="U519">
        <v>5.4660000000000002</v>
      </c>
      <c r="V519">
        <v>5.3719999999999999</v>
      </c>
      <c r="W519">
        <v>5.444</v>
      </c>
      <c r="X519">
        <v>5.4619999999999997</v>
      </c>
      <c r="Y519">
        <v>5.4660000000000002</v>
      </c>
      <c r="Z519">
        <v>5.0860000000000003</v>
      </c>
      <c r="AA519">
        <v>4.9219999999999997</v>
      </c>
      <c r="AB519">
        <v>4.9359999999999999</v>
      </c>
      <c r="AC519">
        <v>4.72</v>
      </c>
    </row>
    <row r="520" spans="1:29">
      <c r="A520" s="95">
        <v>45009</v>
      </c>
      <c r="B520" s="63">
        <v>359910</v>
      </c>
      <c r="N520">
        <v>6.43</v>
      </c>
      <c r="O520">
        <v>6.23</v>
      </c>
      <c r="P520">
        <v>5.6920000000000002</v>
      </c>
      <c r="Q520">
        <v>5.6020000000000003</v>
      </c>
      <c r="R520">
        <v>5.69</v>
      </c>
      <c r="S520">
        <v>5.742</v>
      </c>
      <c r="T520">
        <v>5.76</v>
      </c>
      <c r="U520">
        <v>5.516</v>
      </c>
      <c r="V520">
        <v>5.4219999999999997</v>
      </c>
      <c r="W520">
        <v>5.4939999999999998</v>
      </c>
      <c r="X520">
        <v>5.5119999999999996</v>
      </c>
      <c r="Y520">
        <v>5.51</v>
      </c>
      <c r="Z520">
        <v>5.13</v>
      </c>
      <c r="AA520">
        <v>4.944</v>
      </c>
      <c r="AB520">
        <v>4.96</v>
      </c>
      <c r="AC520">
        <v>4.7140000000000004</v>
      </c>
    </row>
    <row r="521" spans="1:29">
      <c r="A521" s="95">
        <v>45012</v>
      </c>
      <c r="B521" s="63">
        <v>295711</v>
      </c>
      <c r="N521">
        <v>6.4820000000000002</v>
      </c>
      <c r="O521">
        <v>6.2960000000000003</v>
      </c>
      <c r="P521">
        <v>5.7839999999999998</v>
      </c>
      <c r="Q521">
        <v>5.6959999999999997</v>
      </c>
      <c r="R521">
        <v>5.782</v>
      </c>
      <c r="S521">
        <v>5.8319999999999999</v>
      </c>
      <c r="T521">
        <v>5.8440000000000003</v>
      </c>
      <c r="U521">
        <v>5.556</v>
      </c>
      <c r="V521">
        <v>5.452</v>
      </c>
      <c r="W521">
        <v>5.5140000000000002</v>
      </c>
      <c r="X521">
        <v>5.532</v>
      </c>
      <c r="Y521">
        <v>5.5339999999999998</v>
      </c>
      <c r="Z521">
        <v>5.1159999999999997</v>
      </c>
      <c r="AA521">
        <v>4.96</v>
      </c>
      <c r="AB521">
        <v>4.9740000000000002</v>
      </c>
      <c r="AC521">
        <v>4.7300000000000004</v>
      </c>
    </row>
    <row r="522" spans="1:29">
      <c r="A522" s="95">
        <v>45013</v>
      </c>
      <c r="B522" s="63">
        <v>270663</v>
      </c>
      <c r="N522">
        <v>6.4720000000000004</v>
      </c>
      <c r="O522">
        <v>6.2939999999999996</v>
      </c>
      <c r="P522">
        <v>5.8040000000000003</v>
      </c>
      <c r="Q522">
        <v>5.7220000000000004</v>
      </c>
      <c r="R522">
        <v>5.8040000000000003</v>
      </c>
      <c r="S522">
        <v>5.8520000000000003</v>
      </c>
      <c r="T522">
        <v>5.86</v>
      </c>
      <c r="U522">
        <v>5.5519999999999996</v>
      </c>
      <c r="V522">
        <v>5.44</v>
      </c>
      <c r="W522">
        <v>5.5039999999999996</v>
      </c>
      <c r="X522">
        <v>5.5220000000000002</v>
      </c>
      <c r="Y522">
        <v>5.53</v>
      </c>
      <c r="Z522">
        <v>5.1120000000000001</v>
      </c>
      <c r="AA522">
        <v>4.9340000000000002</v>
      </c>
      <c r="AB522">
        <v>4.95</v>
      </c>
      <c r="AC522">
        <v>4.7359999999999998</v>
      </c>
    </row>
    <row r="523" spans="1:29">
      <c r="A523" s="95">
        <v>45014</v>
      </c>
      <c r="B523" s="63">
        <v>314327</v>
      </c>
      <c r="N523">
        <v>6.5039999999999996</v>
      </c>
      <c r="O523">
        <v>6.3040000000000003</v>
      </c>
      <c r="P523">
        <v>5.7919999999999998</v>
      </c>
      <c r="Q523">
        <v>5.7039999999999997</v>
      </c>
      <c r="R523">
        <v>5.7839999999999998</v>
      </c>
      <c r="S523">
        <v>5.8319999999999999</v>
      </c>
      <c r="T523">
        <v>5.8419999999999996</v>
      </c>
      <c r="U523">
        <v>5.54</v>
      </c>
      <c r="V523">
        <v>5.4260000000000002</v>
      </c>
      <c r="W523">
        <v>5.492</v>
      </c>
      <c r="X523">
        <v>5.51</v>
      </c>
      <c r="Y523">
        <v>5.5140000000000002</v>
      </c>
      <c r="Z523">
        <v>5.0960000000000001</v>
      </c>
      <c r="AA523">
        <v>4.9320000000000004</v>
      </c>
      <c r="AB523">
        <v>4.9459999999999997</v>
      </c>
      <c r="AC523">
        <v>4.726</v>
      </c>
    </row>
    <row r="524" spans="1:29">
      <c r="A524" s="95">
        <v>45015</v>
      </c>
      <c r="B524" s="63">
        <v>241440</v>
      </c>
      <c r="N524">
        <v>6.4939999999999998</v>
      </c>
      <c r="O524">
        <v>6.2720000000000002</v>
      </c>
      <c r="P524">
        <v>5.766</v>
      </c>
      <c r="Q524">
        <v>5.67</v>
      </c>
      <c r="R524">
        <v>5.7439999999999998</v>
      </c>
      <c r="S524">
        <v>5.79</v>
      </c>
      <c r="T524">
        <v>5.7939999999999996</v>
      </c>
      <c r="U524">
        <v>5.5220000000000002</v>
      </c>
      <c r="V524">
        <v>5.4160000000000004</v>
      </c>
      <c r="W524">
        <v>5.4859999999999998</v>
      </c>
      <c r="X524">
        <v>5.5039999999999996</v>
      </c>
      <c r="Y524">
        <v>5.5039999999999996</v>
      </c>
      <c r="Z524">
        <v>5.0860000000000003</v>
      </c>
      <c r="AA524">
        <v>4.9320000000000004</v>
      </c>
      <c r="AB524">
        <v>4.9459999999999997</v>
      </c>
      <c r="AC524">
        <v>4.7240000000000002</v>
      </c>
    </row>
    <row r="525" spans="1:29">
      <c r="A525" s="95">
        <v>45016</v>
      </c>
      <c r="B525" s="63">
        <v>472916</v>
      </c>
      <c r="N525">
        <v>6.6040000000000001</v>
      </c>
      <c r="O525">
        <v>6.36</v>
      </c>
      <c r="P525">
        <v>5.7720000000000002</v>
      </c>
      <c r="Q525">
        <v>5.6639999999999997</v>
      </c>
      <c r="R525">
        <v>5.74</v>
      </c>
      <c r="S525">
        <v>5.7839999999999998</v>
      </c>
      <c r="T525">
        <v>5.7919999999999998</v>
      </c>
      <c r="U525">
        <v>5.492</v>
      </c>
      <c r="V525">
        <v>5.3819999999999997</v>
      </c>
      <c r="W525">
        <v>5.452</v>
      </c>
      <c r="X525">
        <v>5.47</v>
      </c>
      <c r="Y525">
        <v>5.4640000000000004</v>
      </c>
      <c r="Z525">
        <v>5.0460000000000003</v>
      </c>
      <c r="AA525">
        <v>4.8940000000000001</v>
      </c>
      <c r="AB525">
        <v>4.91</v>
      </c>
      <c r="AC525">
        <v>4.6859999999999999</v>
      </c>
    </row>
    <row r="526" spans="1:29">
      <c r="A526" s="95">
        <v>45019</v>
      </c>
      <c r="B526" s="63">
        <v>324516</v>
      </c>
      <c r="N526">
        <v>6.5759999999999996</v>
      </c>
      <c r="O526">
        <v>6.37</v>
      </c>
      <c r="P526">
        <v>5.782</v>
      </c>
      <c r="Q526">
        <v>5.6740000000000004</v>
      </c>
      <c r="R526">
        <v>5.75</v>
      </c>
      <c r="S526">
        <v>5.7919999999999998</v>
      </c>
      <c r="T526">
        <v>5.8019999999999996</v>
      </c>
      <c r="U526">
        <v>5.49</v>
      </c>
      <c r="V526">
        <v>5.3739999999999997</v>
      </c>
      <c r="W526">
        <v>5.444</v>
      </c>
      <c r="X526">
        <v>5.4619999999999997</v>
      </c>
      <c r="Y526">
        <v>5.45</v>
      </c>
      <c r="Z526">
        <v>5.032</v>
      </c>
      <c r="AA526">
        <v>4.8760000000000003</v>
      </c>
      <c r="AB526">
        <v>4.8920000000000003</v>
      </c>
      <c r="AC526">
        <v>4.67</v>
      </c>
    </row>
    <row r="527" spans="1:29">
      <c r="A527" s="95">
        <v>45020</v>
      </c>
      <c r="B527" s="63">
        <v>294619</v>
      </c>
      <c r="N527">
        <v>6.5359999999999996</v>
      </c>
      <c r="O527">
        <v>6.28</v>
      </c>
      <c r="P527">
        <v>5.6920000000000002</v>
      </c>
      <c r="Q527">
        <v>5.6</v>
      </c>
      <c r="R527">
        <v>5.6760000000000002</v>
      </c>
      <c r="S527">
        <v>5.7240000000000002</v>
      </c>
      <c r="T527">
        <v>5.7359999999999998</v>
      </c>
      <c r="U527">
        <v>5.4459999999999997</v>
      </c>
      <c r="V527">
        <v>5.3360000000000003</v>
      </c>
      <c r="W527">
        <v>5.4039999999999999</v>
      </c>
      <c r="X527">
        <v>5.4219999999999997</v>
      </c>
      <c r="Y527">
        <v>5.4119999999999999</v>
      </c>
      <c r="Z527">
        <v>4.9939999999999998</v>
      </c>
      <c r="AA527">
        <v>4.8440000000000003</v>
      </c>
      <c r="AB527">
        <v>4.8600000000000003</v>
      </c>
      <c r="AC527">
        <v>4.6360000000000001</v>
      </c>
    </row>
    <row r="528" spans="1:29">
      <c r="A528" s="95">
        <v>45021</v>
      </c>
      <c r="B528" s="63">
        <v>288521</v>
      </c>
      <c r="N528">
        <v>6.5259999999999998</v>
      </c>
      <c r="O528">
        <v>6.274</v>
      </c>
      <c r="P528">
        <v>5.6920000000000002</v>
      </c>
      <c r="Q528">
        <v>5.6059999999999999</v>
      </c>
      <c r="R528">
        <v>5.6820000000000004</v>
      </c>
      <c r="S528">
        <v>5.7320000000000002</v>
      </c>
      <c r="T528">
        <v>5.7460000000000004</v>
      </c>
      <c r="U528">
        <v>5.46</v>
      </c>
      <c r="V528">
        <v>5.35</v>
      </c>
      <c r="W528">
        <v>5.4160000000000004</v>
      </c>
      <c r="X528">
        <v>5.4320000000000004</v>
      </c>
      <c r="Y528">
        <v>5.4340000000000002</v>
      </c>
      <c r="Z528">
        <v>5.016</v>
      </c>
      <c r="AA528">
        <v>4.8620000000000001</v>
      </c>
      <c r="AB528">
        <v>4.8760000000000003</v>
      </c>
      <c r="AC528">
        <v>4.6539999999999999</v>
      </c>
    </row>
    <row r="529" spans="1:29">
      <c r="A529" s="95">
        <v>45022</v>
      </c>
      <c r="B529" s="63">
        <v>271649</v>
      </c>
      <c r="N529">
        <v>6.4340000000000002</v>
      </c>
      <c r="O529">
        <v>6.1959999999999997</v>
      </c>
      <c r="P529">
        <v>5.6420000000000003</v>
      </c>
      <c r="Q529">
        <v>5.5659999999999998</v>
      </c>
      <c r="R529">
        <v>5.6440000000000001</v>
      </c>
      <c r="S529">
        <v>5.6959999999999997</v>
      </c>
      <c r="T529">
        <v>5.7140000000000004</v>
      </c>
      <c r="U529">
        <v>5.45</v>
      </c>
      <c r="V529">
        <v>5.35</v>
      </c>
      <c r="W529">
        <v>5.4160000000000004</v>
      </c>
      <c r="X529">
        <v>5.4320000000000004</v>
      </c>
      <c r="Y529">
        <v>5.4420000000000002</v>
      </c>
      <c r="Z529">
        <v>5.024</v>
      </c>
      <c r="AA529">
        <v>4.87</v>
      </c>
      <c r="AB529">
        <v>4.8840000000000003</v>
      </c>
      <c r="AC529">
        <v>4.6619999999999999</v>
      </c>
    </row>
    <row r="530" spans="1:29">
      <c r="A530" s="95">
        <v>45026</v>
      </c>
      <c r="B530" s="63">
        <v>288795</v>
      </c>
      <c r="N530">
        <v>6.54</v>
      </c>
      <c r="O530">
        <v>6.3040000000000003</v>
      </c>
      <c r="P530">
        <v>5.702</v>
      </c>
      <c r="Q530">
        <v>5.6260000000000003</v>
      </c>
      <c r="R530">
        <v>5.702</v>
      </c>
      <c r="S530">
        <v>5.7519999999999998</v>
      </c>
      <c r="T530">
        <v>5.77</v>
      </c>
      <c r="U530">
        <v>5.49</v>
      </c>
      <c r="V530">
        <v>5.3760000000000003</v>
      </c>
      <c r="W530">
        <v>5.444</v>
      </c>
      <c r="X530">
        <v>5.46</v>
      </c>
      <c r="Y530">
        <v>5.47</v>
      </c>
      <c r="Z530">
        <v>5.0519999999999996</v>
      </c>
      <c r="AA530">
        <v>4.8959999999999999</v>
      </c>
      <c r="AB530">
        <v>4.9119999999999999</v>
      </c>
      <c r="AC530">
        <v>4.68</v>
      </c>
    </row>
    <row r="531" spans="1:29">
      <c r="A531" s="95">
        <v>45027</v>
      </c>
      <c r="B531" s="63">
        <v>385656</v>
      </c>
      <c r="N531">
        <v>6.51</v>
      </c>
      <c r="O531">
        <v>6.2759999999999998</v>
      </c>
      <c r="P531">
        <v>5.6719999999999997</v>
      </c>
      <c r="Q531">
        <v>5.5919999999999996</v>
      </c>
      <c r="R531">
        <v>5.67</v>
      </c>
      <c r="S531">
        <v>5.72</v>
      </c>
      <c r="T531">
        <v>5.734</v>
      </c>
      <c r="U531">
        <v>5.4640000000000004</v>
      </c>
      <c r="V531">
        <v>5.3659999999999997</v>
      </c>
      <c r="W531">
        <v>5.4340000000000002</v>
      </c>
      <c r="X531">
        <v>5.4539999999999997</v>
      </c>
      <c r="Y531">
        <v>5.4539999999999997</v>
      </c>
      <c r="Z531">
        <v>5.0359999999999996</v>
      </c>
      <c r="AA531">
        <v>4.8920000000000003</v>
      </c>
      <c r="AB531">
        <v>4.9059999999999997</v>
      </c>
      <c r="AC531">
        <v>4.6740000000000004</v>
      </c>
    </row>
    <row r="532" spans="1:29">
      <c r="A532" s="95">
        <v>45028</v>
      </c>
      <c r="B532" s="63">
        <v>310962</v>
      </c>
      <c r="N532">
        <v>6.56</v>
      </c>
      <c r="O532">
        <v>6.2759999999999998</v>
      </c>
      <c r="P532">
        <v>5.6239999999999997</v>
      </c>
      <c r="Q532">
        <v>5.5540000000000003</v>
      </c>
      <c r="R532">
        <v>5.64</v>
      </c>
      <c r="S532">
        <v>5.6920000000000002</v>
      </c>
      <c r="T532">
        <v>5.7060000000000004</v>
      </c>
      <c r="U532">
        <v>5.4459999999999997</v>
      </c>
      <c r="V532">
        <v>5.3520000000000003</v>
      </c>
      <c r="W532">
        <v>5.42</v>
      </c>
      <c r="X532">
        <v>5.4420000000000002</v>
      </c>
      <c r="Y532">
        <v>5.4420000000000002</v>
      </c>
      <c r="Z532">
        <v>5.024</v>
      </c>
      <c r="AA532">
        <v>4.8760000000000003</v>
      </c>
      <c r="AB532">
        <v>4.8920000000000003</v>
      </c>
      <c r="AC532">
        <v>4.66</v>
      </c>
    </row>
    <row r="533" spans="1:29">
      <c r="A533" s="95">
        <v>45029</v>
      </c>
      <c r="B533" s="63">
        <v>314921</v>
      </c>
      <c r="N533">
        <v>6.5220000000000002</v>
      </c>
      <c r="O533">
        <v>6.2539999999999996</v>
      </c>
      <c r="P533">
        <v>5.61</v>
      </c>
      <c r="Q533">
        <v>5.5359999999999996</v>
      </c>
      <c r="R533">
        <v>5.62</v>
      </c>
      <c r="S533">
        <v>5.6740000000000004</v>
      </c>
      <c r="T533">
        <v>5.694</v>
      </c>
      <c r="U533">
        <v>5.444</v>
      </c>
      <c r="V533">
        <v>5.3419999999999996</v>
      </c>
      <c r="W533">
        <v>5.41</v>
      </c>
      <c r="X533">
        <v>5.4320000000000004</v>
      </c>
      <c r="Y533">
        <v>5.4359999999999999</v>
      </c>
      <c r="Z533">
        <v>5.0199999999999996</v>
      </c>
      <c r="AA533">
        <v>4.87</v>
      </c>
      <c r="AB533">
        <v>4.8840000000000003</v>
      </c>
      <c r="AC533">
        <v>4.6520000000000001</v>
      </c>
    </row>
    <row r="534" spans="1:29">
      <c r="A534" s="95">
        <v>45030</v>
      </c>
      <c r="B534" s="63">
        <v>341414</v>
      </c>
      <c r="N534">
        <v>6.6619999999999999</v>
      </c>
      <c r="O534">
        <v>6.3559999999999999</v>
      </c>
      <c r="P534">
        <v>5.6760000000000002</v>
      </c>
      <c r="Q534">
        <v>5.6</v>
      </c>
      <c r="R534">
        <v>5.6820000000000004</v>
      </c>
      <c r="S534">
        <v>5.734</v>
      </c>
      <c r="T534">
        <v>5.75</v>
      </c>
      <c r="U534">
        <v>5.49</v>
      </c>
      <c r="V534">
        <v>5.3959999999999999</v>
      </c>
      <c r="W534">
        <v>5.4640000000000004</v>
      </c>
      <c r="X534">
        <v>5.484</v>
      </c>
      <c r="Y534">
        <v>5.4859999999999998</v>
      </c>
      <c r="Z534">
        <v>5.07</v>
      </c>
      <c r="AA534">
        <v>4.93</v>
      </c>
      <c r="AB534">
        <v>4.944</v>
      </c>
      <c r="AC534">
        <v>4.726</v>
      </c>
    </row>
    <row r="535" spans="1:29">
      <c r="A535" s="95">
        <v>45033</v>
      </c>
      <c r="B535" s="63">
        <v>342670</v>
      </c>
      <c r="N535">
        <v>6.7640000000000002</v>
      </c>
      <c r="O535">
        <v>6.4240000000000004</v>
      </c>
      <c r="P535">
        <v>5.7439999999999998</v>
      </c>
      <c r="Q535">
        <v>5.6660000000000004</v>
      </c>
      <c r="R535">
        <v>5.7460000000000004</v>
      </c>
      <c r="S535">
        <v>5.7960000000000003</v>
      </c>
      <c r="T535">
        <v>5.8120000000000003</v>
      </c>
      <c r="U535">
        <v>5.5419999999999998</v>
      </c>
      <c r="V535">
        <v>5.452</v>
      </c>
      <c r="W535">
        <v>5.52</v>
      </c>
      <c r="X535">
        <v>5.54</v>
      </c>
      <c r="Y535">
        <v>5.532</v>
      </c>
      <c r="Z535">
        <v>5.1139999999999999</v>
      </c>
      <c r="AA535">
        <v>4.9720000000000004</v>
      </c>
      <c r="AB535">
        <v>4.9859999999999998</v>
      </c>
      <c r="AC535">
        <v>4.7619999999999996</v>
      </c>
    </row>
    <row r="536" spans="1:29">
      <c r="A536" s="95">
        <v>45034</v>
      </c>
      <c r="B536" s="63">
        <v>327768</v>
      </c>
      <c r="N536">
        <v>6.774</v>
      </c>
      <c r="O536">
        <v>6.444</v>
      </c>
      <c r="P536">
        <v>5.7720000000000002</v>
      </c>
      <c r="Q536">
        <v>5.71</v>
      </c>
      <c r="R536">
        <v>5.79</v>
      </c>
      <c r="S536">
        <v>5.8360000000000003</v>
      </c>
      <c r="T536">
        <v>5.8520000000000003</v>
      </c>
      <c r="U536">
        <v>5.5739999999999998</v>
      </c>
      <c r="V536">
        <v>5.476</v>
      </c>
      <c r="W536">
        <v>5.5439999999999996</v>
      </c>
      <c r="X536">
        <v>5.5540000000000003</v>
      </c>
      <c r="Y536">
        <v>5.55</v>
      </c>
      <c r="Z536">
        <v>5.1319999999999997</v>
      </c>
      <c r="AA536">
        <v>4.9800000000000004</v>
      </c>
      <c r="AB536">
        <v>4.9939999999999998</v>
      </c>
      <c r="AC536">
        <v>4.7699999999999996</v>
      </c>
    </row>
    <row r="537" spans="1:29">
      <c r="A537" s="95">
        <v>45035</v>
      </c>
      <c r="B537" s="63">
        <v>307179</v>
      </c>
      <c r="N537">
        <v>6.7220000000000004</v>
      </c>
      <c r="O537">
        <v>6.3639999999999999</v>
      </c>
      <c r="P537">
        <v>5.6840000000000002</v>
      </c>
      <c r="Q537">
        <v>5.63</v>
      </c>
      <c r="R537">
        <v>5.7119999999999997</v>
      </c>
      <c r="S537">
        <v>5.7619999999999996</v>
      </c>
      <c r="T537">
        <v>5.78</v>
      </c>
      <c r="U537">
        <v>5.532</v>
      </c>
      <c r="V537">
        <v>5.4420000000000002</v>
      </c>
      <c r="W537">
        <v>5.5140000000000002</v>
      </c>
      <c r="X537">
        <v>5.5339999999999998</v>
      </c>
      <c r="Y537">
        <v>5.516</v>
      </c>
      <c r="Z537">
        <v>5.0999999999999996</v>
      </c>
      <c r="AA537">
        <v>4.9660000000000002</v>
      </c>
      <c r="AB537">
        <v>4.99</v>
      </c>
      <c r="AC537">
        <v>4.7720000000000002</v>
      </c>
    </row>
    <row r="538" spans="1:29">
      <c r="A538" s="95">
        <v>45036</v>
      </c>
      <c r="B538" s="63">
        <v>365600</v>
      </c>
      <c r="N538">
        <v>6.6360000000000001</v>
      </c>
      <c r="O538">
        <v>6.26</v>
      </c>
      <c r="P538">
        <v>5.6239999999999997</v>
      </c>
      <c r="Q538">
        <v>5.5739999999999998</v>
      </c>
      <c r="R538">
        <v>5.6619999999999999</v>
      </c>
      <c r="S538">
        <v>5.7160000000000002</v>
      </c>
      <c r="T538">
        <v>5.734</v>
      </c>
      <c r="U538">
        <v>5.48</v>
      </c>
      <c r="V538">
        <v>5.3840000000000003</v>
      </c>
      <c r="W538">
        <v>5.4560000000000004</v>
      </c>
      <c r="X538">
        <v>5.48</v>
      </c>
      <c r="Y538">
        <v>5.4660000000000002</v>
      </c>
      <c r="Z538">
        <v>5.05</v>
      </c>
      <c r="AA538">
        <v>4.944</v>
      </c>
      <c r="AB538">
        <v>5.0039999999999996</v>
      </c>
      <c r="AC538">
        <v>4.79</v>
      </c>
    </row>
    <row r="539" spans="1:29">
      <c r="A539" s="95">
        <v>45037</v>
      </c>
      <c r="B539" s="63">
        <v>418257</v>
      </c>
      <c r="N539">
        <v>6.6319999999999997</v>
      </c>
      <c r="O539">
        <v>6.1520000000000001</v>
      </c>
      <c r="P539">
        <v>5.5259999999999998</v>
      </c>
      <c r="Q539">
        <v>5.48</v>
      </c>
      <c r="R539">
        <v>5.5659999999999998</v>
      </c>
      <c r="S539">
        <v>5.6219999999999999</v>
      </c>
      <c r="T539">
        <v>5.64</v>
      </c>
      <c r="U539">
        <v>5.4020000000000001</v>
      </c>
      <c r="V539">
        <v>5.31</v>
      </c>
      <c r="W539">
        <v>5.3819999999999997</v>
      </c>
      <c r="X539">
        <v>5.4039999999999999</v>
      </c>
      <c r="Y539">
        <v>5.39</v>
      </c>
      <c r="Z539">
        <v>4.9720000000000004</v>
      </c>
      <c r="AA539">
        <v>4.8840000000000003</v>
      </c>
      <c r="AB539">
        <v>4.984</v>
      </c>
      <c r="AC539">
        <v>4.7560000000000002</v>
      </c>
    </row>
    <row r="540" spans="1:29">
      <c r="A540" s="95">
        <v>45040</v>
      </c>
      <c r="B540" s="63">
        <v>460822</v>
      </c>
      <c r="N540">
        <v>6.5119999999999996</v>
      </c>
      <c r="O540">
        <v>6.0739999999999998</v>
      </c>
      <c r="P540">
        <v>5.5060000000000002</v>
      </c>
      <c r="Q540">
        <v>5.4740000000000002</v>
      </c>
      <c r="R540">
        <v>5.57</v>
      </c>
      <c r="S540">
        <v>5.6340000000000003</v>
      </c>
      <c r="T540">
        <v>5.6559999999999997</v>
      </c>
      <c r="U540">
        <v>5.4260000000000002</v>
      </c>
      <c r="V540">
        <v>5.3360000000000003</v>
      </c>
      <c r="W540">
        <v>5.41</v>
      </c>
      <c r="X540">
        <v>5.4260000000000002</v>
      </c>
      <c r="Y540">
        <v>5.4219999999999997</v>
      </c>
      <c r="Z540">
        <v>5.0039999999999996</v>
      </c>
      <c r="AA540">
        <v>4.9160000000000004</v>
      </c>
      <c r="AB540">
        <v>5.016</v>
      </c>
      <c r="AC540">
        <v>4.79</v>
      </c>
    </row>
    <row r="541" spans="1:29">
      <c r="A541" s="95">
        <v>45041</v>
      </c>
      <c r="B541" s="63">
        <v>358515</v>
      </c>
      <c r="N541">
        <v>6.4640000000000004</v>
      </c>
      <c r="O541">
        <v>6.0759999999999996</v>
      </c>
      <c r="P541">
        <v>5.516</v>
      </c>
      <c r="Q541">
        <v>5.4820000000000002</v>
      </c>
      <c r="R541">
        <v>5.58</v>
      </c>
      <c r="S541">
        <v>5.6440000000000001</v>
      </c>
      <c r="T541">
        <v>5.6740000000000004</v>
      </c>
      <c r="U541">
        <v>5.4320000000000004</v>
      </c>
      <c r="V541">
        <v>5.34</v>
      </c>
      <c r="W541">
        <v>5.4119999999999999</v>
      </c>
      <c r="X541">
        <v>5.43</v>
      </c>
      <c r="Y541">
        <v>5.4240000000000004</v>
      </c>
      <c r="Z541">
        <v>5.0060000000000002</v>
      </c>
      <c r="AA541">
        <v>4.9059999999999997</v>
      </c>
      <c r="AB541">
        <v>5.0060000000000002</v>
      </c>
      <c r="AC541">
        <v>4.78</v>
      </c>
    </row>
    <row r="542" spans="1:29">
      <c r="A542" s="95">
        <v>45042</v>
      </c>
      <c r="B542" s="63">
        <v>274008</v>
      </c>
      <c r="N542">
        <v>6.4139999999999997</v>
      </c>
      <c r="O542">
        <v>6.01</v>
      </c>
      <c r="P542">
        <v>5.4640000000000004</v>
      </c>
      <c r="Q542">
        <v>5.4340000000000002</v>
      </c>
      <c r="R542">
        <v>5.53</v>
      </c>
      <c r="S542">
        <v>5.5940000000000003</v>
      </c>
      <c r="T542">
        <v>5.6319999999999997</v>
      </c>
      <c r="U542">
        <v>5.38</v>
      </c>
      <c r="V542">
        <v>5.2859999999999996</v>
      </c>
      <c r="W542">
        <v>5.3620000000000001</v>
      </c>
      <c r="X542">
        <v>5.3819999999999997</v>
      </c>
      <c r="Y542">
        <v>5.3819999999999997</v>
      </c>
      <c r="Z542">
        <v>4.9640000000000004</v>
      </c>
      <c r="AA542">
        <v>4.8639999999999999</v>
      </c>
      <c r="AB542">
        <v>4.9660000000000002</v>
      </c>
      <c r="AC542">
        <v>4.7320000000000002</v>
      </c>
    </row>
    <row r="543" spans="1:29">
      <c r="A543" s="95">
        <v>45043</v>
      </c>
      <c r="B543" s="63">
        <v>511415</v>
      </c>
      <c r="N543">
        <v>6.27</v>
      </c>
      <c r="O543">
        <v>5.8140000000000001</v>
      </c>
      <c r="P543">
        <v>5.306</v>
      </c>
      <c r="Q543">
        <v>5.306</v>
      </c>
      <c r="R543">
        <v>5.4059999999999997</v>
      </c>
      <c r="S543">
        <v>5.476</v>
      </c>
      <c r="T543">
        <v>5.516</v>
      </c>
      <c r="U543">
        <v>5.2939999999999996</v>
      </c>
      <c r="V543">
        <v>5.22</v>
      </c>
      <c r="W543">
        <v>5.29</v>
      </c>
      <c r="X543">
        <v>5.3040000000000003</v>
      </c>
      <c r="Y543">
        <v>5.3159999999999998</v>
      </c>
      <c r="Z543">
        <v>4.9000000000000004</v>
      </c>
      <c r="AA543">
        <v>4.8440000000000003</v>
      </c>
      <c r="AB543">
        <v>4.9459999999999997</v>
      </c>
      <c r="AC543">
        <v>4.7140000000000004</v>
      </c>
    </row>
    <row r="544" spans="1:29">
      <c r="A544" s="95">
        <v>45044</v>
      </c>
      <c r="B544" s="63">
        <v>413159</v>
      </c>
      <c r="N544">
        <v>6.36</v>
      </c>
      <c r="O544">
        <v>5.85</v>
      </c>
      <c r="P544">
        <v>5.2859999999999996</v>
      </c>
      <c r="Q544">
        <v>5.2759999999999998</v>
      </c>
      <c r="R544">
        <v>5.3819999999999997</v>
      </c>
      <c r="S544">
        <v>5.45</v>
      </c>
      <c r="T544">
        <v>5.49</v>
      </c>
      <c r="U544">
        <v>5.2859999999999996</v>
      </c>
      <c r="V544">
        <v>5.2320000000000002</v>
      </c>
      <c r="W544">
        <v>5.3019999999999996</v>
      </c>
      <c r="X544">
        <v>5.32</v>
      </c>
      <c r="Y544">
        <v>5.33</v>
      </c>
      <c r="Z544">
        <v>4.9119999999999999</v>
      </c>
      <c r="AA544">
        <v>4.87</v>
      </c>
      <c r="AB544">
        <v>4.9720000000000004</v>
      </c>
      <c r="AC544">
        <v>4.74</v>
      </c>
    </row>
    <row r="545" spans="1:29">
      <c r="A545" s="103">
        <v>45047</v>
      </c>
      <c r="B545" s="63">
        <v>283767</v>
      </c>
      <c r="N545">
        <v>6.3940000000000001</v>
      </c>
      <c r="O545">
        <v>5.8440000000000003</v>
      </c>
      <c r="P545">
        <v>5.2359999999999998</v>
      </c>
      <c r="Q545">
        <v>5.2519999999999998</v>
      </c>
      <c r="R545">
        <v>5.3520000000000003</v>
      </c>
      <c r="S545">
        <v>5.4160000000000004</v>
      </c>
      <c r="T545">
        <v>5.46</v>
      </c>
      <c r="U545">
        <v>5.2519999999999998</v>
      </c>
      <c r="V545">
        <v>5.2039999999999997</v>
      </c>
      <c r="W545">
        <v>5.274</v>
      </c>
      <c r="X545">
        <v>5.2919999999999998</v>
      </c>
      <c r="Y545">
        <v>5.306</v>
      </c>
      <c r="Z545">
        <v>4.8899999999999997</v>
      </c>
      <c r="AA545">
        <v>4.8499999999999996</v>
      </c>
      <c r="AB545">
        <v>4.9539999999999997</v>
      </c>
      <c r="AC545">
        <v>4.7220000000000004</v>
      </c>
    </row>
    <row r="546" spans="1:29">
      <c r="A546" s="95">
        <v>45048</v>
      </c>
      <c r="B546" s="63">
        <v>310874</v>
      </c>
      <c r="N546">
        <v>6.38</v>
      </c>
      <c r="O546">
        <v>5.8</v>
      </c>
      <c r="P546">
        <v>5.2060000000000004</v>
      </c>
      <c r="Q546">
        <v>5.1959999999999997</v>
      </c>
      <c r="R546">
        <v>5.3</v>
      </c>
      <c r="S546">
        <v>5.3639999999999999</v>
      </c>
      <c r="T546">
        <v>5.4020000000000001</v>
      </c>
      <c r="U546">
        <v>5.202</v>
      </c>
      <c r="V546">
        <v>5.1520000000000001</v>
      </c>
      <c r="W546">
        <v>5.2240000000000002</v>
      </c>
      <c r="X546">
        <v>5.2439999999999998</v>
      </c>
      <c r="Y546">
        <v>5.2519999999999998</v>
      </c>
      <c r="Z546">
        <v>4.84</v>
      </c>
      <c r="AA546">
        <v>4.8</v>
      </c>
      <c r="AB546">
        <v>4.9139999999999997</v>
      </c>
      <c r="AC546">
        <v>4.694</v>
      </c>
    </row>
    <row r="547" spans="1:29">
      <c r="A547" s="95">
        <v>45049</v>
      </c>
      <c r="B547" s="63">
        <v>335075</v>
      </c>
      <c r="N547">
        <v>6.452</v>
      </c>
      <c r="O547">
        <v>5.8840000000000003</v>
      </c>
      <c r="P547">
        <v>5.3159999999999998</v>
      </c>
      <c r="Q547">
        <v>5.3040000000000003</v>
      </c>
      <c r="R547">
        <v>5.4039999999999999</v>
      </c>
      <c r="S547">
        <v>5.4640000000000004</v>
      </c>
      <c r="T547">
        <v>5.5</v>
      </c>
      <c r="U547">
        <v>5.2759999999999998</v>
      </c>
      <c r="V547">
        <v>5.2039999999999997</v>
      </c>
      <c r="W547">
        <v>5.274</v>
      </c>
      <c r="X547">
        <v>5.2939999999999996</v>
      </c>
      <c r="Y547">
        <v>5.3019999999999996</v>
      </c>
      <c r="Z547">
        <v>4.8899999999999997</v>
      </c>
      <c r="AA547">
        <v>4.8239999999999998</v>
      </c>
      <c r="AB547">
        <v>4.9260000000000002</v>
      </c>
      <c r="AC547">
        <v>4.7</v>
      </c>
    </row>
    <row r="548" spans="1:29">
      <c r="A548" s="95">
        <v>45050</v>
      </c>
      <c r="B548" s="63">
        <v>281787</v>
      </c>
      <c r="N548">
        <v>6.4640000000000004</v>
      </c>
      <c r="O548">
        <v>5.89</v>
      </c>
      <c r="P548">
        <v>5.2939999999999996</v>
      </c>
      <c r="Q548">
        <v>5.2839999999999998</v>
      </c>
      <c r="R548">
        <v>5.3819999999999997</v>
      </c>
      <c r="S548">
        <v>5.4420000000000002</v>
      </c>
      <c r="T548">
        <v>5.4720000000000004</v>
      </c>
      <c r="U548">
        <v>5.2439999999999998</v>
      </c>
      <c r="V548">
        <v>5.1760000000000002</v>
      </c>
      <c r="W548">
        <v>5.2439999999999998</v>
      </c>
      <c r="X548">
        <v>5.2640000000000002</v>
      </c>
      <c r="Y548">
        <v>5.2759999999999998</v>
      </c>
      <c r="Z548">
        <v>4.8639999999999999</v>
      </c>
      <c r="AA548">
        <v>4.8120000000000003</v>
      </c>
      <c r="AB548">
        <v>4.8940000000000001</v>
      </c>
      <c r="AC548">
        <v>4.6719999999999997</v>
      </c>
    </row>
    <row r="549" spans="1:29">
      <c r="A549" s="95">
        <v>45051</v>
      </c>
      <c r="B549" s="63">
        <v>240929</v>
      </c>
      <c r="N549">
        <v>6.532</v>
      </c>
      <c r="O549">
        <v>5.9640000000000004</v>
      </c>
      <c r="P549">
        <v>5.37</v>
      </c>
      <c r="Q549">
        <v>5.3460000000000001</v>
      </c>
      <c r="R549">
        <v>5.4340000000000002</v>
      </c>
      <c r="S549">
        <v>5.492</v>
      </c>
      <c r="T549">
        <v>5.52</v>
      </c>
      <c r="U549">
        <v>5.274</v>
      </c>
      <c r="V549">
        <v>5.2060000000000004</v>
      </c>
      <c r="W549">
        <v>5.274</v>
      </c>
      <c r="X549">
        <v>5.2960000000000003</v>
      </c>
      <c r="Y549">
        <v>5.3120000000000003</v>
      </c>
      <c r="Z549">
        <v>4.9000000000000004</v>
      </c>
      <c r="AA549">
        <v>4.8140000000000001</v>
      </c>
      <c r="AB549">
        <v>4.8959999999999999</v>
      </c>
      <c r="AC549">
        <v>4.6740000000000004</v>
      </c>
    </row>
    <row r="550" spans="1:29">
      <c r="A550" s="95">
        <v>45054</v>
      </c>
      <c r="B550" s="63">
        <v>241518</v>
      </c>
      <c r="N550">
        <v>6.5640000000000001</v>
      </c>
      <c r="O550">
        <v>5.9640000000000004</v>
      </c>
      <c r="P550">
        <v>5.3259999999999996</v>
      </c>
      <c r="Q550">
        <v>5.2960000000000003</v>
      </c>
      <c r="R550">
        <v>5.39</v>
      </c>
      <c r="S550">
        <v>5.4459999999999997</v>
      </c>
      <c r="T550">
        <v>5.476</v>
      </c>
      <c r="U550">
        <v>5.2220000000000004</v>
      </c>
      <c r="V550">
        <v>5.1520000000000001</v>
      </c>
      <c r="W550">
        <v>5.2220000000000004</v>
      </c>
      <c r="X550">
        <v>5.242</v>
      </c>
      <c r="Y550">
        <v>5.2519999999999998</v>
      </c>
      <c r="Z550">
        <v>4.84</v>
      </c>
      <c r="AA550">
        <v>4.7720000000000002</v>
      </c>
      <c r="AB550">
        <v>4.8540000000000001</v>
      </c>
      <c r="AC550">
        <v>4.6340000000000003</v>
      </c>
    </row>
    <row r="551" spans="1:29">
      <c r="A551" s="95">
        <v>45055</v>
      </c>
      <c r="B551" s="63">
        <v>325024</v>
      </c>
      <c r="N551">
        <v>6.4219999999999997</v>
      </c>
      <c r="O551">
        <v>5.8460000000000001</v>
      </c>
      <c r="P551">
        <v>5.19</v>
      </c>
      <c r="Q551">
        <v>5.1820000000000004</v>
      </c>
      <c r="R551">
        <v>5.282</v>
      </c>
      <c r="S551">
        <v>5.3460000000000001</v>
      </c>
      <c r="T551">
        <v>5.3840000000000003</v>
      </c>
      <c r="U551">
        <v>5.1639999999999997</v>
      </c>
      <c r="V551">
        <v>5.1139999999999999</v>
      </c>
      <c r="W551">
        <v>5.1859999999999999</v>
      </c>
      <c r="X551">
        <v>5.2039999999999997</v>
      </c>
      <c r="Y551">
        <v>5.22</v>
      </c>
      <c r="Z551">
        <v>4.806</v>
      </c>
      <c r="AA551">
        <v>4.7619999999999996</v>
      </c>
      <c r="AB551">
        <v>4.8440000000000003</v>
      </c>
      <c r="AC551">
        <v>4.6260000000000003</v>
      </c>
    </row>
    <row r="552" spans="1:29">
      <c r="A552" s="95">
        <v>45056</v>
      </c>
      <c r="B552" s="63">
        <v>356403</v>
      </c>
      <c r="N552">
        <v>6.4539999999999997</v>
      </c>
      <c r="O552">
        <v>5.94</v>
      </c>
      <c r="P552">
        <v>5.226</v>
      </c>
      <c r="Q552">
        <v>5.2060000000000004</v>
      </c>
      <c r="R552">
        <v>5.3040000000000003</v>
      </c>
      <c r="S552">
        <v>5.3620000000000001</v>
      </c>
      <c r="T552">
        <v>5.3920000000000003</v>
      </c>
      <c r="U552">
        <v>5.1639999999999997</v>
      </c>
      <c r="V552">
        <v>5.1260000000000003</v>
      </c>
      <c r="W552">
        <v>5.2</v>
      </c>
      <c r="X552">
        <v>5.22</v>
      </c>
      <c r="Y552">
        <v>5.226</v>
      </c>
      <c r="Z552">
        <v>4.8140000000000001</v>
      </c>
      <c r="AA552">
        <v>4.7699999999999996</v>
      </c>
      <c r="AB552">
        <v>4.8520000000000003</v>
      </c>
      <c r="AC552">
        <v>4.6319999999999997</v>
      </c>
    </row>
    <row r="553" spans="1:29">
      <c r="A553" s="95">
        <v>45057</v>
      </c>
      <c r="B553" s="63">
        <v>284264</v>
      </c>
      <c r="N553">
        <v>6.3239999999999998</v>
      </c>
      <c r="O553">
        <v>5.8220000000000001</v>
      </c>
      <c r="P553">
        <v>5.15</v>
      </c>
      <c r="Q553">
        <v>5.1360000000000001</v>
      </c>
      <c r="R553">
        <v>5.2359999999999998</v>
      </c>
      <c r="S553">
        <v>5.3019999999999996</v>
      </c>
      <c r="T553">
        <v>5.3360000000000003</v>
      </c>
      <c r="U553">
        <v>5.1239999999999997</v>
      </c>
      <c r="V553">
        <v>5.0659999999999998</v>
      </c>
      <c r="W553">
        <v>5.1420000000000003</v>
      </c>
      <c r="X553">
        <v>5.1639999999999997</v>
      </c>
      <c r="Y553">
        <v>5.1719999999999997</v>
      </c>
      <c r="Z553">
        <v>4.76</v>
      </c>
      <c r="AA553">
        <v>4.7160000000000002</v>
      </c>
      <c r="AB553">
        <v>4.8239999999999998</v>
      </c>
      <c r="AC553">
        <v>4.6040000000000001</v>
      </c>
    </row>
    <row r="554" spans="1:29">
      <c r="A554" s="95">
        <v>45058</v>
      </c>
      <c r="B554" s="63">
        <v>347478</v>
      </c>
      <c r="N554">
        <v>6.3319999999999999</v>
      </c>
      <c r="O554">
        <v>5.8620000000000001</v>
      </c>
      <c r="P554">
        <v>5.1059999999999999</v>
      </c>
      <c r="Q554">
        <v>5.0860000000000003</v>
      </c>
      <c r="R554">
        <v>5.1920000000000002</v>
      </c>
      <c r="S554">
        <v>5.2560000000000002</v>
      </c>
      <c r="T554">
        <v>5.2960000000000003</v>
      </c>
      <c r="U554">
        <v>5.0860000000000003</v>
      </c>
      <c r="V554">
        <v>5.04</v>
      </c>
      <c r="W554">
        <v>5.1159999999999997</v>
      </c>
      <c r="X554">
        <v>5.1420000000000003</v>
      </c>
      <c r="Y554">
        <v>5.1459999999999999</v>
      </c>
      <c r="Z554">
        <v>4.734</v>
      </c>
      <c r="AA554">
        <v>4.68</v>
      </c>
      <c r="AB554">
        <v>4.78</v>
      </c>
      <c r="AC554">
        <v>4.6059999999999999</v>
      </c>
    </row>
    <row r="555" spans="1:29">
      <c r="A555" s="95">
        <v>45061</v>
      </c>
      <c r="B555" s="63">
        <v>317919</v>
      </c>
      <c r="O555">
        <v>5.9240000000000004</v>
      </c>
      <c r="P555">
        <v>5.18</v>
      </c>
      <c r="Q555">
        <v>5.15</v>
      </c>
      <c r="R555">
        <v>5.2519999999999998</v>
      </c>
      <c r="S555">
        <v>5.3120000000000003</v>
      </c>
      <c r="T555">
        <v>5.3460000000000001</v>
      </c>
      <c r="U555">
        <v>5.1219999999999999</v>
      </c>
      <c r="V555">
        <v>5.0659999999999998</v>
      </c>
      <c r="W555">
        <v>5.1420000000000003</v>
      </c>
      <c r="X555">
        <v>5.1660000000000004</v>
      </c>
      <c r="Y555">
        <v>5.1719999999999997</v>
      </c>
      <c r="Z555">
        <v>4.76</v>
      </c>
      <c r="AA555">
        <v>4.7140000000000004</v>
      </c>
      <c r="AB555">
        <v>4.8140000000000001</v>
      </c>
      <c r="AC555">
        <v>4.6420000000000003</v>
      </c>
    </row>
    <row r="556" spans="1:29">
      <c r="A556" s="95">
        <v>45062</v>
      </c>
      <c r="B556" s="63">
        <v>278747</v>
      </c>
      <c r="O556">
        <v>5.8120000000000003</v>
      </c>
      <c r="P556">
        <v>5.0640000000000001</v>
      </c>
      <c r="Q556">
        <v>5.0519999999999996</v>
      </c>
      <c r="R556">
        <v>5.1559999999999997</v>
      </c>
      <c r="S556">
        <v>5.22</v>
      </c>
      <c r="T556">
        <v>5.2539999999999996</v>
      </c>
      <c r="U556">
        <v>5.0419999999999998</v>
      </c>
      <c r="V556">
        <v>4.99</v>
      </c>
      <c r="W556">
        <v>5.0659999999999998</v>
      </c>
      <c r="X556">
        <v>5.0919999999999996</v>
      </c>
      <c r="Y556">
        <v>5.1020000000000003</v>
      </c>
      <c r="Z556">
        <v>4.6900000000000004</v>
      </c>
      <c r="AA556">
        <v>4.6760000000000002</v>
      </c>
      <c r="AB556">
        <v>4.7759999999999998</v>
      </c>
      <c r="AC556">
        <v>4.6059999999999999</v>
      </c>
    </row>
    <row r="557" spans="1:29">
      <c r="A557" s="95">
        <v>45063</v>
      </c>
      <c r="B557" s="63">
        <v>510799</v>
      </c>
      <c r="O557">
        <v>5.6139999999999999</v>
      </c>
      <c r="P557">
        <v>4.97</v>
      </c>
      <c r="Q557">
        <v>4.99</v>
      </c>
      <c r="R557">
        <v>5.0940000000000003</v>
      </c>
      <c r="S557">
        <v>5.1559999999999997</v>
      </c>
      <c r="T557">
        <v>5.19</v>
      </c>
      <c r="U557">
        <v>4.9660000000000002</v>
      </c>
      <c r="V557">
        <v>4.92</v>
      </c>
      <c r="W557">
        <v>5</v>
      </c>
      <c r="X557">
        <v>5.0259999999999998</v>
      </c>
      <c r="Y557">
        <v>5.0339999999999998</v>
      </c>
      <c r="Z557">
        <v>4.6619999999999999</v>
      </c>
      <c r="AA557">
        <v>4.6260000000000003</v>
      </c>
      <c r="AB557">
        <v>4.726</v>
      </c>
      <c r="AC557">
        <v>4.5620000000000003</v>
      </c>
    </row>
    <row r="558" spans="1:29">
      <c r="A558" s="95">
        <v>45064</v>
      </c>
      <c r="B558" s="63">
        <v>385203</v>
      </c>
      <c r="O558">
        <v>5.5519999999999996</v>
      </c>
      <c r="P558">
        <v>4.9539999999999997</v>
      </c>
      <c r="Q558">
        <v>5.0060000000000002</v>
      </c>
      <c r="R558">
        <v>5.1120000000000001</v>
      </c>
      <c r="S558">
        <v>5.1719999999999997</v>
      </c>
      <c r="T558">
        <v>5.202</v>
      </c>
      <c r="U558">
        <v>4.9740000000000002</v>
      </c>
      <c r="V558">
        <v>4.93</v>
      </c>
      <c r="W558">
        <v>5.0119999999999996</v>
      </c>
      <c r="X558">
        <v>5.0419999999999998</v>
      </c>
      <c r="Y558">
        <v>5.056</v>
      </c>
      <c r="Z558">
        <v>4.6840000000000002</v>
      </c>
      <c r="AA558">
        <v>4.6420000000000003</v>
      </c>
      <c r="AB558">
        <v>4.742</v>
      </c>
      <c r="AC558">
        <v>4.5759999999999996</v>
      </c>
    </row>
    <row r="559" spans="1:29">
      <c r="A559" s="95">
        <v>45065</v>
      </c>
      <c r="B559" s="63">
        <v>414397</v>
      </c>
      <c r="O559">
        <v>5.5439999999999996</v>
      </c>
      <c r="P559">
        <v>4.944</v>
      </c>
      <c r="Q559">
        <v>4.9960000000000004</v>
      </c>
      <c r="R559">
        <v>5.0999999999999996</v>
      </c>
      <c r="S559">
        <v>5.1559999999999997</v>
      </c>
      <c r="T559">
        <v>5.1840000000000002</v>
      </c>
      <c r="U559">
        <v>4.9640000000000004</v>
      </c>
      <c r="V559">
        <v>4.9260000000000002</v>
      </c>
      <c r="W559">
        <v>5.0119999999999996</v>
      </c>
      <c r="X559">
        <v>5.0419999999999998</v>
      </c>
      <c r="Y559">
        <v>5.0460000000000003</v>
      </c>
      <c r="Z559">
        <v>4.6740000000000004</v>
      </c>
      <c r="AA559">
        <v>4.6559999999999997</v>
      </c>
      <c r="AB559">
        <v>4.7560000000000002</v>
      </c>
      <c r="AC559">
        <v>4.5919999999999996</v>
      </c>
    </row>
    <row r="560" spans="1:29">
      <c r="A560" s="95">
        <v>45068</v>
      </c>
      <c r="B560" s="63">
        <v>284857</v>
      </c>
      <c r="O560">
        <v>5.71</v>
      </c>
      <c r="P560">
        <v>5.0460000000000003</v>
      </c>
      <c r="Q560">
        <v>5.09</v>
      </c>
      <c r="R560">
        <v>5.1840000000000002</v>
      </c>
      <c r="S560">
        <v>5.242</v>
      </c>
      <c r="T560">
        <v>5.266</v>
      </c>
      <c r="U560">
        <v>5.04</v>
      </c>
      <c r="V560">
        <v>5.0039999999999996</v>
      </c>
      <c r="W560">
        <v>5.09</v>
      </c>
      <c r="X560">
        <v>5.12</v>
      </c>
      <c r="Y560">
        <v>5.1239999999999997</v>
      </c>
      <c r="Z560">
        <v>4.7519999999999998</v>
      </c>
      <c r="AA560">
        <v>4.7060000000000004</v>
      </c>
      <c r="AB560">
        <v>4.806</v>
      </c>
      <c r="AC560">
        <v>4.6399999999999997</v>
      </c>
    </row>
    <row r="561" spans="1:29">
      <c r="A561" s="95">
        <v>45069</v>
      </c>
      <c r="B561" s="63">
        <v>267064</v>
      </c>
      <c r="O561">
        <v>5.774</v>
      </c>
      <c r="P561">
        <v>5.12</v>
      </c>
      <c r="Q561">
        <v>5.1660000000000004</v>
      </c>
      <c r="R561">
        <v>5.2619999999999996</v>
      </c>
      <c r="S561">
        <v>5.32</v>
      </c>
      <c r="T561">
        <v>5.34</v>
      </c>
      <c r="U561">
        <v>5.0919999999999996</v>
      </c>
      <c r="V561">
        <v>5.0439999999999996</v>
      </c>
      <c r="W561">
        <v>5.13</v>
      </c>
      <c r="X561">
        <v>5.16</v>
      </c>
      <c r="Y561">
        <v>5.1639999999999997</v>
      </c>
      <c r="Z561">
        <v>4.7919999999999998</v>
      </c>
      <c r="AA561">
        <v>4.7359999999999998</v>
      </c>
      <c r="AB561">
        <v>4.8360000000000003</v>
      </c>
      <c r="AC561">
        <v>4.6619999999999999</v>
      </c>
    </row>
    <row r="562" spans="1:29">
      <c r="A562" s="95">
        <v>45070</v>
      </c>
      <c r="B562" s="63">
        <v>339479</v>
      </c>
      <c r="O562">
        <v>5.8719999999999999</v>
      </c>
      <c r="P562">
        <v>5.1520000000000001</v>
      </c>
      <c r="Q562">
        <v>5.2</v>
      </c>
      <c r="R562">
        <v>5.2939999999999996</v>
      </c>
      <c r="S562">
        <v>5.35</v>
      </c>
      <c r="T562">
        <v>5.3659999999999997</v>
      </c>
      <c r="U562">
        <v>5.0819999999999999</v>
      </c>
      <c r="V562">
        <v>5.0519999999999996</v>
      </c>
      <c r="W562">
        <v>5.1360000000000001</v>
      </c>
      <c r="X562">
        <v>5.1660000000000004</v>
      </c>
      <c r="Y562">
        <v>5.1719999999999997</v>
      </c>
      <c r="Z562">
        <v>4.8</v>
      </c>
      <c r="AA562">
        <v>4.74</v>
      </c>
      <c r="AB562">
        <v>4.8440000000000003</v>
      </c>
      <c r="AC562">
        <v>4.6740000000000004</v>
      </c>
    </row>
    <row r="563" spans="1:29">
      <c r="A563" s="95">
        <v>45071</v>
      </c>
      <c r="B563" s="63">
        <v>275998</v>
      </c>
      <c r="O563">
        <v>5.9059999999999997</v>
      </c>
      <c r="P563">
        <v>5.1040000000000001</v>
      </c>
      <c r="Q563">
        <v>5.16</v>
      </c>
      <c r="R563">
        <v>5.2539999999999996</v>
      </c>
      <c r="S563">
        <v>5.3120000000000003</v>
      </c>
      <c r="T563">
        <v>5.33</v>
      </c>
      <c r="U563">
        <v>5.0640000000000001</v>
      </c>
      <c r="V563">
        <v>5.0199999999999996</v>
      </c>
      <c r="W563">
        <v>5.1059999999999999</v>
      </c>
      <c r="X563">
        <v>5.14</v>
      </c>
      <c r="Y563">
        <v>5.1440000000000001</v>
      </c>
      <c r="Z563">
        <v>4.7720000000000002</v>
      </c>
      <c r="AA563">
        <v>4.7140000000000004</v>
      </c>
      <c r="AB563">
        <v>4.82</v>
      </c>
      <c r="AC563">
        <v>4.6520000000000001</v>
      </c>
    </row>
    <row r="564" spans="1:29">
      <c r="A564" s="95">
        <v>45072</v>
      </c>
      <c r="B564" s="63">
        <v>381076</v>
      </c>
      <c r="O564">
        <v>6.04</v>
      </c>
      <c r="P564">
        <v>5.29</v>
      </c>
      <c r="Q564">
        <v>5.3440000000000003</v>
      </c>
      <c r="R564">
        <v>5.4320000000000004</v>
      </c>
      <c r="S564">
        <v>5.48</v>
      </c>
      <c r="T564">
        <v>5.484</v>
      </c>
      <c r="U564">
        <v>5.18</v>
      </c>
      <c r="V564">
        <v>5.1319999999999997</v>
      </c>
      <c r="W564">
        <v>5.2140000000000004</v>
      </c>
      <c r="X564">
        <v>5.242</v>
      </c>
      <c r="Y564">
        <v>5.2519999999999998</v>
      </c>
      <c r="Z564">
        <v>4.88</v>
      </c>
      <c r="AA564">
        <v>4.7939999999999996</v>
      </c>
      <c r="AB564">
        <v>4.8899999999999997</v>
      </c>
      <c r="AC564">
        <v>4.7240000000000002</v>
      </c>
    </row>
    <row r="565" spans="1:29">
      <c r="A565" s="103">
        <v>45075</v>
      </c>
      <c r="O565" s="189">
        <v>6.04</v>
      </c>
      <c r="P565" s="189">
        <v>5.29</v>
      </c>
      <c r="Q565" s="189">
        <v>5.3440000000000003</v>
      </c>
      <c r="R565" s="189">
        <v>5.4320000000000004</v>
      </c>
      <c r="S565" s="189">
        <v>5.48</v>
      </c>
      <c r="T565" s="189">
        <v>5.484</v>
      </c>
      <c r="U565" s="189">
        <v>5.18</v>
      </c>
      <c r="V565" s="189">
        <v>5.1319999999999997</v>
      </c>
      <c r="W565" s="189">
        <v>5.2140000000000004</v>
      </c>
      <c r="X565" s="189">
        <v>5.242</v>
      </c>
      <c r="Y565" s="189">
        <v>5.2519999999999998</v>
      </c>
      <c r="Z565" s="189">
        <v>4.88</v>
      </c>
      <c r="AA565" s="189">
        <v>4.7939999999999996</v>
      </c>
      <c r="AB565" s="189">
        <v>4.8899999999999997</v>
      </c>
      <c r="AC565" s="189">
        <v>4.7240000000000002</v>
      </c>
    </row>
    <row r="566" spans="1:29">
      <c r="A566" s="95">
        <v>45076</v>
      </c>
      <c r="B566" s="63">
        <v>361976</v>
      </c>
      <c r="O566">
        <v>5.94</v>
      </c>
      <c r="P566">
        <v>5.2</v>
      </c>
      <c r="Q566">
        <v>5.2519999999999998</v>
      </c>
      <c r="R566">
        <v>5.3440000000000003</v>
      </c>
      <c r="S566">
        <v>5.4</v>
      </c>
      <c r="T566">
        <v>5.4160000000000004</v>
      </c>
      <c r="U566">
        <v>5.1120000000000001</v>
      </c>
      <c r="V566">
        <v>5.0640000000000001</v>
      </c>
      <c r="W566">
        <v>5.1420000000000003</v>
      </c>
      <c r="X566">
        <v>5.17</v>
      </c>
      <c r="Y566">
        <v>5.1820000000000004</v>
      </c>
      <c r="Z566">
        <v>4.8099999999999996</v>
      </c>
      <c r="AA566">
        <v>4.75</v>
      </c>
      <c r="AB566">
        <v>4.8440000000000003</v>
      </c>
      <c r="AC566">
        <v>4.68</v>
      </c>
    </row>
    <row r="567" spans="1:29">
      <c r="A567" s="95">
        <v>45077</v>
      </c>
      <c r="B567" s="63">
        <v>311522</v>
      </c>
      <c r="O567">
        <v>5.94</v>
      </c>
      <c r="P567">
        <v>5.1619999999999999</v>
      </c>
      <c r="Q567">
        <v>5.2160000000000002</v>
      </c>
      <c r="R567">
        <v>5.3120000000000003</v>
      </c>
      <c r="S567">
        <v>5.3659999999999997</v>
      </c>
      <c r="T567">
        <v>5.38</v>
      </c>
      <c r="U567">
        <v>5.0999999999999996</v>
      </c>
      <c r="V567">
        <v>5.0460000000000003</v>
      </c>
      <c r="W567">
        <v>5.1260000000000003</v>
      </c>
      <c r="X567">
        <v>5.1559999999999997</v>
      </c>
      <c r="Y567">
        <v>5.1639999999999997</v>
      </c>
      <c r="Z567">
        <v>4.7919999999999998</v>
      </c>
      <c r="AA567">
        <v>4.7320000000000002</v>
      </c>
      <c r="AB567">
        <v>4.8259999999999996</v>
      </c>
      <c r="AC567">
        <v>4.6660000000000004</v>
      </c>
    </row>
    <row r="568" spans="1:29">
      <c r="A568" s="95">
        <v>45078</v>
      </c>
      <c r="B568" s="63">
        <v>315652</v>
      </c>
      <c r="O568">
        <v>5.9240000000000004</v>
      </c>
      <c r="P568">
        <v>5.242</v>
      </c>
      <c r="Q568">
        <v>5.3</v>
      </c>
      <c r="R568">
        <v>5.3940000000000001</v>
      </c>
      <c r="S568">
        <v>5.45</v>
      </c>
      <c r="T568">
        <v>5.4660000000000002</v>
      </c>
      <c r="U568">
        <v>5.1639999999999997</v>
      </c>
      <c r="V568">
        <v>5.1040000000000001</v>
      </c>
      <c r="W568">
        <v>5.1840000000000002</v>
      </c>
      <c r="X568">
        <v>5.2119999999999997</v>
      </c>
      <c r="Y568">
        <v>5.2220000000000004</v>
      </c>
      <c r="Z568">
        <v>4.8499999999999996</v>
      </c>
      <c r="AA568">
        <v>4.7919999999999998</v>
      </c>
      <c r="AB568">
        <v>4.8860000000000001</v>
      </c>
      <c r="AC568">
        <v>4.726</v>
      </c>
    </row>
    <row r="569" spans="1:29">
      <c r="A569" s="95">
        <v>45079</v>
      </c>
      <c r="B569" s="63">
        <v>396732</v>
      </c>
      <c r="O569">
        <v>6.09</v>
      </c>
      <c r="P569">
        <v>5.3540000000000001</v>
      </c>
      <c r="Q569">
        <v>5.4119999999999999</v>
      </c>
      <c r="R569">
        <v>5.5</v>
      </c>
      <c r="S569">
        <v>5.5540000000000003</v>
      </c>
      <c r="T569">
        <v>5.5720000000000001</v>
      </c>
      <c r="U569">
        <v>5.2220000000000004</v>
      </c>
      <c r="V569">
        <v>5.16</v>
      </c>
      <c r="W569">
        <v>5.2359999999999998</v>
      </c>
      <c r="X569">
        <v>5.2640000000000002</v>
      </c>
      <c r="Y569">
        <v>5.274</v>
      </c>
      <c r="Z569">
        <v>4.9020000000000001</v>
      </c>
      <c r="AA569">
        <v>4.8140000000000001</v>
      </c>
      <c r="AB569">
        <v>4.91</v>
      </c>
      <c r="AC569">
        <v>4.75</v>
      </c>
    </row>
    <row r="570" spans="1:29">
      <c r="A570" s="95">
        <v>45082</v>
      </c>
      <c r="B570" s="63">
        <v>330159</v>
      </c>
      <c r="O570">
        <v>5.9740000000000002</v>
      </c>
      <c r="P570">
        <v>5.3019999999999996</v>
      </c>
      <c r="Q570">
        <v>5.37</v>
      </c>
      <c r="R570">
        <v>5.4660000000000002</v>
      </c>
      <c r="S570">
        <v>5.5259999999999998</v>
      </c>
      <c r="T570">
        <v>5.5460000000000003</v>
      </c>
      <c r="U570">
        <v>5.19</v>
      </c>
      <c r="V570">
        <v>5.1159999999999997</v>
      </c>
      <c r="W570">
        <v>5.1959999999999997</v>
      </c>
      <c r="X570">
        <v>5.2240000000000002</v>
      </c>
      <c r="Y570">
        <v>5.2320000000000002</v>
      </c>
      <c r="Z570">
        <v>4.8600000000000003</v>
      </c>
      <c r="AA570">
        <v>4.8120000000000003</v>
      </c>
      <c r="AB570">
        <v>4.9059999999999997</v>
      </c>
      <c r="AC570">
        <v>4.7519999999999998</v>
      </c>
    </row>
    <row r="571" spans="1:29">
      <c r="A571" s="95">
        <v>45083</v>
      </c>
      <c r="B571" s="63">
        <v>397077</v>
      </c>
      <c r="O571">
        <v>6.08</v>
      </c>
      <c r="P571">
        <v>5.3440000000000003</v>
      </c>
      <c r="Q571">
        <v>5.41</v>
      </c>
      <c r="R571">
        <v>5.5060000000000002</v>
      </c>
      <c r="S571">
        <v>5.5620000000000003</v>
      </c>
      <c r="T571">
        <v>5.5759999999999996</v>
      </c>
      <c r="U571">
        <v>5.1859999999999999</v>
      </c>
      <c r="V571">
        <v>5.1120000000000001</v>
      </c>
      <c r="W571">
        <v>5.19</v>
      </c>
      <c r="X571">
        <v>5.2160000000000002</v>
      </c>
      <c r="Y571">
        <v>5.226</v>
      </c>
      <c r="Z571">
        <v>4.8540000000000001</v>
      </c>
      <c r="AA571">
        <v>4.8019999999999996</v>
      </c>
      <c r="AB571">
        <v>4.9139999999999997</v>
      </c>
      <c r="AC571">
        <v>4.75</v>
      </c>
    </row>
    <row r="572" spans="1:29">
      <c r="A572" s="95">
        <v>45084</v>
      </c>
      <c r="B572" s="63">
        <v>355666</v>
      </c>
      <c r="O572">
        <v>6.0419999999999998</v>
      </c>
      <c r="P572">
        <v>5.25</v>
      </c>
      <c r="Q572">
        <v>5.306</v>
      </c>
      <c r="R572">
        <v>5.4059999999999997</v>
      </c>
      <c r="S572">
        <v>5.4619999999999997</v>
      </c>
      <c r="T572">
        <v>5.48</v>
      </c>
      <c r="U572">
        <v>5.1159999999999997</v>
      </c>
      <c r="V572">
        <v>5.04</v>
      </c>
      <c r="W572">
        <v>5.1159999999999997</v>
      </c>
      <c r="X572">
        <v>5.1440000000000001</v>
      </c>
      <c r="Y572">
        <v>5.1520000000000001</v>
      </c>
      <c r="Z572">
        <v>4.782</v>
      </c>
      <c r="AA572">
        <v>4.76</v>
      </c>
      <c r="AB572">
        <v>4.8760000000000003</v>
      </c>
      <c r="AC572">
        <v>4.7060000000000004</v>
      </c>
    </row>
    <row r="573" spans="1:29">
      <c r="A573" s="95">
        <v>45085</v>
      </c>
      <c r="B573" s="63">
        <v>399686</v>
      </c>
      <c r="O573">
        <v>6.1020000000000003</v>
      </c>
      <c r="P573">
        <v>5.2839999999999998</v>
      </c>
      <c r="Q573">
        <v>5.33</v>
      </c>
      <c r="R573">
        <v>5.4320000000000004</v>
      </c>
      <c r="S573">
        <v>5.4820000000000002</v>
      </c>
      <c r="T573">
        <v>5.4939999999999998</v>
      </c>
      <c r="U573">
        <v>5.1619999999999999</v>
      </c>
      <c r="V573">
        <v>5.0919999999999996</v>
      </c>
      <c r="W573">
        <v>5.1740000000000004</v>
      </c>
      <c r="X573">
        <v>5.202</v>
      </c>
      <c r="Y573">
        <v>5.2060000000000004</v>
      </c>
      <c r="Z573">
        <v>4.8360000000000003</v>
      </c>
      <c r="AA573">
        <v>4.8040000000000003</v>
      </c>
      <c r="AB573">
        <v>4.9219999999999997</v>
      </c>
      <c r="AC573">
        <v>4.7519999999999998</v>
      </c>
    </row>
    <row r="574" spans="1:29">
      <c r="A574" s="95">
        <v>45086</v>
      </c>
      <c r="B574" s="63">
        <v>354461</v>
      </c>
      <c r="O574">
        <v>6.0419999999999998</v>
      </c>
      <c r="P574">
        <v>5.2439999999999998</v>
      </c>
      <c r="Q574">
        <v>5.3040000000000003</v>
      </c>
      <c r="R574">
        <v>5.4020000000000001</v>
      </c>
      <c r="S574">
        <v>5.452</v>
      </c>
      <c r="T574">
        <v>5.4640000000000004</v>
      </c>
      <c r="U574">
        <v>5.1139999999999999</v>
      </c>
      <c r="V574">
        <v>5.0439999999999996</v>
      </c>
      <c r="W574">
        <v>5.1219999999999999</v>
      </c>
      <c r="X574">
        <v>5.1520000000000001</v>
      </c>
      <c r="Y574">
        <v>5.1559999999999997</v>
      </c>
      <c r="Z574">
        <v>4.7859999999999996</v>
      </c>
      <c r="AA574">
        <v>4.75</v>
      </c>
      <c r="AB574">
        <v>4.8659999999999997</v>
      </c>
      <c r="AC574">
        <v>4.694</v>
      </c>
    </row>
    <row r="575" spans="1:29">
      <c r="A575" s="95">
        <v>45089</v>
      </c>
      <c r="B575" s="63">
        <v>464688</v>
      </c>
      <c r="O575">
        <v>6.1719999999999997</v>
      </c>
      <c r="P575">
        <v>5.4340000000000002</v>
      </c>
      <c r="Q575">
        <v>5.492</v>
      </c>
      <c r="R575">
        <v>5.5860000000000003</v>
      </c>
      <c r="S575">
        <v>5.63</v>
      </c>
      <c r="T575">
        <v>5.63</v>
      </c>
      <c r="U575">
        <v>5.2240000000000002</v>
      </c>
      <c r="V575">
        <v>5.1459999999999999</v>
      </c>
      <c r="W575">
        <v>5.2220000000000004</v>
      </c>
      <c r="X575">
        <v>5.25</v>
      </c>
      <c r="Y575">
        <v>5.2560000000000002</v>
      </c>
      <c r="Z575">
        <v>4.8860000000000001</v>
      </c>
      <c r="AA575">
        <v>4.8159999999999998</v>
      </c>
      <c r="AB575">
        <v>4.9340000000000002</v>
      </c>
      <c r="AC575">
        <v>4.7720000000000002</v>
      </c>
    </row>
    <row r="576" spans="1:29">
      <c r="A576" s="95">
        <v>45090</v>
      </c>
      <c r="B576" s="63">
        <v>488933</v>
      </c>
      <c r="O576">
        <v>6.1239999999999997</v>
      </c>
      <c r="P576">
        <v>5.46</v>
      </c>
      <c r="Q576">
        <v>5.5119999999999996</v>
      </c>
      <c r="R576">
        <v>5.6020000000000003</v>
      </c>
      <c r="S576">
        <v>5.6420000000000003</v>
      </c>
      <c r="T576">
        <v>5.6459999999999999</v>
      </c>
      <c r="U576">
        <v>5.2240000000000002</v>
      </c>
      <c r="V576">
        <v>5.16</v>
      </c>
      <c r="W576">
        <v>5.234</v>
      </c>
      <c r="X576">
        <v>5.2619999999999996</v>
      </c>
      <c r="Y576">
        <v>5.266</v>
      </c>
      <c r="Z576">
        <v>4.8959999999999999</v>
      </c>
      <c r="AA576">
        <v>4.8520000000000003</v>
      </c>
      <c r="AB576">
        <v>4.97</v>
      </c>
      <c r="AC576">
        <v>4.7859999999999996</v>
      </c>
    </row>
    <row r="577" spans="1:29">
      <c r="A577" s="95">
        <v>45091</v>
      </c>
      <c r="B577" s="63">
        <v>468358</v>
      </c>
      <c r="O577">
        <v>6.0759999999999996</v>
      </c>
      <c r="P577">
        <v>5.45</v>
      </c>
      <c r="Q577">
        <v>5.492</v>
      </c>
      <c r="R577">
        <v>5.5819999999999999</v>
      </c>
      <c r="S577">
        <v>5.6260000000000003</v>
      </c>
      <c r="T577">
        <v>5.6340000000000003</v>
      </c>
      <c r="U577">
        <v>5.24</v>
      </c>
      <c r="V577">
        <v>5.1719999999999997</v>
      </c>
      <c r="W577">
        <v>5.2460000000000004</v>
      </c>
      <c r="X577">
        <v>5.274</v>
      </c>
      <c r="Y577">
        <v>5.282</v>
      </c>
      <c r="Z577">
        <v>4.9119999999999999</v>
      </c>
      <c r="AA577">
        <v>4.87</v>
      </c>
      <c r="AB577">
        <v>4.9859999999999998</v>
      </c>
      <c r="AC577">
        <v>4.8159999999999998</v>
      </c>
    </row>
    <row r="578" spans="1:29">
      <c r="A578" s="95">
        <v>45092</v>
      </c>
      <c r="B578" s="63">
        <v>588253</v>
      </c>
      <c r="O578">
        <v>6.2320000000000002</v>
      </c>
      <c r="P578">
        <v>5.7</v>
      </c>
      <c r="Q578">
        <v>5.7439999999999998</v>
      </c>
      <c r="R578">
        <v>5.8220000000000001</v>
      </c>
      <c r="S578">
        <v>5.8540000000000001</v>
      </c>
      <c r="T578">
        <v>5.85</v>
      </c>
      <c r="U578">
        <v>5.3739999999999997</v>
      </c>
      <c r="V578">
        <v>5.3019999999999996</v>
      </c>
      <c r="W578">
        <v>5.3760000000000003</v>
      </c>
      <c r="X578">
        <v>5.4039999999999999</v>
      </c>
      <c r="Y578">
        <v>5.41</v>
      </c>
      <c r="Z578">
        <v>5.04</v>
      </c>
      <c r="AA578">
        <v>4.9640000000000004</v>
      </c>
      <c r="AB578">
        <v>5.0819999999999999</v>
      </c>
      <c r="AC578">
        <v>4.8659999999999997</v>
      </c>
    </row>
    <row r="579" spans="1:29">
      <c r="A579" s="95">
        <v>45093</v>
      </c>
      <c r="B579" s="63">
        <v>727522</v>
      </c>
      <c r="O579">
        <v>6.4020000000000001</v>
      </c>
      <c r="P579">
        <v>5.94</v>
      </c>
      <c r="Q579">
        <v>5.9740000000000002</v>
      </c>
      <c r="R579">
        <v>6.04</v>
      </c>
      <c r="S579">
        <v>6.056</v>
      </c>
      <c r="T579">
        <v>6.0339999999999998</v>
      </c>
      <c r="U579">
        <v>5.51</v>
      </c>
      <c r="V579">
        <v>5.4139999999999997</v>
      </c>
      <c r="W579">
        <v>5.4859999999999998</v>
      </c>
      <c r="X579">
        <v>5.5119999999999996</v>
      </c>
      <c r="Y579">
        <v>5.5140000000000002</v>
      </c>
      <c r="Z579">
        <v>5.1319999999999997</v>
      </c>
      <c r="AA579">
        <v>5.0140000000000002</v>
      </c>
      <c r="AB579">
        <v>5.1319999999999997</v>
      </c>
      <c r="AC579">
        <v>4.9359999999999999</v>
      </c>
    </row>
    <row r="580" spans="1:29">
      <c r="A580" s="95">
        <v>45096</v>
      </c>
      <c r="O580" s="189">
        <v>6.4020000000000001</v>
      </c>
      <c r="P580" s="189">
        <v>5.94</v>
      </c>
      <c r="Q580" s="189">
        <v>5.9740000000000002</v>
      </c>
      <c r="R580" s="189">
        <v>6.04</v>
      </c>
      <c r="S580" s="189">
        <v>6.056</v>
      </c>
      <c r="T580" s="189">
        <v>6.0339999999999998</v>
      </c>
      <c r="U580" s="189">
        <v>5.51</v>
      </c>
      <c r="V580" s="189">
        <v>5.4139999999999997</v>
      </c>
      <c r="W580" s="189">
        <v>5.4859999999999998</v>
      </c>
      <c r="X580" s="189">
        <v>5.5119999999999996</v>
      </c>
      <c r="Y580" s="189">
        <v>5.5140000000000002</v>
      </c>
      <c r="Z580" s="189">
        <v>5.1319999999999997</v>
      </c>
      <c r="AA580" s="189">
        <v>5.0140000000000002</v>
      </c>
      <c r="AB580" s="189">
        <v>5.1319999999999997</v>
      </c>
      <c r="AC580" s="189">
        <v>4.9359999999999999</v>
      </c>
    </row>
    <row r="581" spans="1:29">
      <c r="A581" s="95">
        <v>45097</v>
      </c>
      <c r="B581" s="63">
        <v>540137</v>
      </c>
      <c r="O581">
        <v>6.4359999999999999</v>
      </c>
      <c r="P581">
        <v>5.93</v>
      </c>
      <c r="Q581">
        <v>5.9740000000000002</v>
      </c>
      <c r="R581">
        <v>6.06</v>
      </c>
      <c r="S581">
        <v>6.0960000000000001</v>
      </c>
      <c r="T581">
        <v>6.0960000000000001</v>
      </c>
      <c r="U581">
        <v>5.5759999999999996</v>
      </c>
      <c r="V581">
        <v>5.4640000000000004</v>
      </c>
      <c r="W581">
        <v>5.5359999999999996</v>
      </c>
      <c r="X581">
        <v>5.56</v>
      </c>
      <c r="Y581">
        <v>5.5640000000000001</v>
      </c>
      <c r="Z581">
        <v>5.13</v>
      </c>
      <c r="AA581">
        <v>5.01</v>
      </c>
      <c r="AB581">
        <v>5.1260000000000003</v>
      </c>
      <c r="AC581">
        <v>4.9320000000000004</v>
      </c>
    </row>
    <row r="582" spans="1:29">
      <c r="A582" s="95">
        <v>45098</v>
      </c>
      <c r="B582" s="63">
        <v>584233</v>
      </c>
      <c r="O582">
        <v>6.71</v>
      </c>
      <c r="P582">
        <v>6.234</v>
      </c>
      <c r="Q582">
        <v>6.2859999999999996</v>
      </c>
      <c r="R582">
        <v>6.3559999999999999</v>
      </c>
      <c r="S582">
        <v>6.37</v>
      </c>
      <c r="T582">
        <v>6.3440000000000003</v>
      </c>
      <c r="U582">
        <v>5.7759999999999998</v>
      </c>
      <c r="V582">
        <v>5.6440000000000001</v>
      </c>
      <c r="W582">
        <v>5.7140000000000004</v>
      </c>
      <c r="X582">
        <v>5.7320000000000002</v>
      </c>
      <c r="Y582">
        <v>5.7460000000000004</v>
      </c>
      <c r="Z582">
        <v>5.2439999999999998</v>
      </c>
      <c r="AA582">
        <v>5.1120000000000001</v>
      </c>
      <c r="AB582">
        <v>5.23</v>
      </c>
      <c r="AC582">
        <v>4.9820000000000002</v>
      </c>
    </row>
    <row r="583" spans="1:29">
      <c r="A583" s="95">
        <v>45099</v>
      </c>
      <c r="B583" s="63">
        <v>440633</v>
      </c>
      <c r="O583">
        <v>6.6040000000000001</v>
      </c>
      <c r="P583">
        <v>6.17</v>
      </c>
      <c r="Q583">
        <v>6.2060000000000004</v>
      </c>
      <c r="R583">
        <v>6.28</v>
      </c>
      <c r="S583">
        <v>6.2960000000000003</v>
      </c>
      <c r="T583">
        <v>6.26</v>
      </c>
      <c r="U583">
        <v>5.6639999999999997</v>
      </c>
      <c r="V583">
        <v>5.556</v>
      </c>
      <c r="W583">
        <v>5.63</v>
      </c>
      <c r="X583">
        <v>5.6459999999999999</v>
      </c>
      <c r="Y583">
        <v>5.6639999999999997</v>
      </c>
      <c r="Z583">
        <v>5.1619999999999999</v>
      </c>
      <c r="AA583">
        <v>5.07</v>
      </c>
      <c r="AB583">
        <v>5.1859999999999999</v>
      </c>
      <c r="AC583">
        <v>4.9740000000000002</v>
      </c>
    </row>
    <row r="584" spans="1:29">
      <c r="A584" s="95">
        <v>45100</v>
      </c>
      <c r="B584" s="63">
        <v>558394</v>
      </c>
      <c r="O584">
        <v>6.306</v>
      </c>
      <c r="P584">
        <v>5.8460000000000001</v>
      </c>
      <c r="Q584">
        <v>5.88</v>
      </c>
      <c r="R584">
        <v>5.9619999999999997</v>
      </c>
      <c r="S584">
        <v>5.992</v>
      </c>
      <c r="T584">
        <v>5.9640000000000004</v>
      </c>
      <c r="U584">
        <v>5.42</v>
      </c>
      <c r="V584">
        <v>5.3319999999999999</v>
      </c>
      <c r="W584">
        <v>5.4059999999999997</v>
      </c>
      <c r="X584">
        <v>5.4260000000000002</v>
      </c>
      <c r="Y584">
        <v>5.44</v>
      </c>
      <c r="Z584">
        <v>4.944</v>
      </c>
      <c r="AA584">
        <v>4.9139999999999997</v>
      </c>
      <c r="AB584">
        <v>5.032</v>
      </c>
      <c r="AC584">
        <v>4.8019999999999996</v>
      </c>
    </row>
    <row r="585" spans="1:29">
      <c r="A585" s="95">
        <v>45103</v>
      </c>
      <c r="B585" s="63">
        <v>452217</v>
      </c>
      <c r="O585">
        <v>6.3719999999999999</v>
      </c>
      <c r="P585">
        <v>5.84</v>
      </c>
      <c r="Q585">
        <v>5.8819999999999997</v>
      </c>
      <c r="R585">
        <v>5.9660000000000002</v>
      </c>
      <c r="S585">
        <v>6</v>
      </c>
      <c r="T585">
        <v>5.98</v>
      </c>
      <c r="U585">
        <v>5.47</v>
      </c>
      <c r="V585">
        <v>5.3819999999999997</v>
      </c>
      <c r="W585">
        <v>5.4539999999999997</v>
      </c>
      <c r="X585">
        <v>5.4740000000000002</v>
      </c>
      <c r="Y585">
        <v>5.4859999999999998</v>
      </c>
      <c r="Z585">
        <v>4.992</v>
      </c>
      <c r="AA585">
        <v>4.93</v>
      </c>
      <c r="AB585">
        <v>5.0460000000000003</v>
      </c>
      <c r="AC585">
        <v>4.8220000000000001</v>
      </c>
    </row>
    <row r="586" spans="1:29">
      <c r="A586" s="95">
        <v>45104</v>
      </c>
      <c r="B586" s="63">
        <v>503319</v>
      </c>
      <c r="O586">
        <v>6.23</v>
      </c>
      <c r="P586">
        <v>5.5620000000000003</v>
      </c>
      <c r="Q586">
        <v>5.61</v>
      </c>
      <c r="R586">
        <v>5.702</v>
      </c>
      <c r="S586">
        <v>5.74</v>
      </c>
      <c r="T586">
        <v>5.73</v>
      </c>
      <c r="U586">
        <v>5.3</v>
      </c>
      <c r="V586">
        <v>5.2240000000000002</v>
      </c>
      <c r="W586">
        <v>5.3</v>
      </c>
      <c r="X586">
        <v>5.3220000000000001</v>
      </c>
      <c r="Y586">
        <v>5.3319999999999999</v>
      </c>
      <c r="Z586">
        <v>4.8460000000000001</v>
      </c>
      <c r="AA586">
        <v>4.83</v>
      </c>
      <c r="AB586">
        <v>4.9459999999999997</v>
      </c>
      <c r="AC586">
        <v>4.74</v>
      </c>
    </row>
    <row r="587" spans="1:29">
      <c r="A587" s="95">
        <v>45105</v>
      </c>
      <c r="B587" s="63">
        <v>563565</v>
      </c>
      <c r="O587">
        <v>5.9</v>
      </c>
      <c r="P587">
        <v>5.3120000000000003</v>
      </c>
      <c r="Q587">
        <v>5.3659999999999997</v>
      </c>
      <c r="R587">
        <v>5.4660000000000002</v>
      </c>
      <c r="S587">
        <v>5.516</v>
      </c>
      <c r="T587">
        <v>5.524</v>
      </c>
      <c r="U587">
        <v>5.2</v>
      </c>
      <c r="V587">
        <v>5.14</v>
      </c>
      <c r="W587">
        <v>5.2140000000000004</v>
      </c>
      <c r="X587">
        <v>5.242</v>
      </c>
      <c r="Y587">
        <v>5.25</v>
      </c>
      <c r="Z587">
        <v>4.8239999999999998</v>
      </c>
      <c r="AA587">
        <v>4.7919999999999998</v>
      </c>
      <c r="AB587">
        <v>4.91</v>
      </c>
      <c r="AC587">
        <v>4.7060000000000004</v>
      </c>
    </row>
    <row r="588" spans="1:29">
      <c r="A588" s="95">
        <v>45106</v>
      </c>
      <c r="B588" s="63">
        <v>392445</v>
      </c>
      <c r="O588">
        <v>5.81</v>
      </c>
      <c r="P588">
        <v>5.234</v>
      </c>
      <c r="Q588">
        <v>5.2839999999999998</v>
      </c>
      <c r="R588">
        <v>5.3860000000000001</v>
      </c>
      <c r="S588">
        <v>5.4359999999999999</v>
      </c>
      <c r="T588">
        <v>5.444</v>
      </c>
      <c r="U588">
        <v>5.1219999999999999</v>
      </c>
      <c r="V588">
        <v>5.07</v>
      </c>
      <c r="W588">
        <v>5.1459999999999999</v>
      </c>
      <c r="X588">
        <v>5.1760000000000002</v>
      </c>
      <c r="Y588">
        <v>5.1859999999999999</v>
      </c>
      <c r="Z588">
        <v>4.7859999999999996</v>
      </c>
      <c r="AA588">
        <v>4.75</v>
      </c>
      <c r="AB588">
        <v>4.8659999999999997</v>
      </c>
      <c r="AC588">
        <v>4.6900000000000004</v>
      </c>
    </row>
    <row r="589" spans="1:29">
      <c r="A589" s="95">
        <v>45107</v>
      </c>
      <c r="B589" s="63">
        <v>717839</v>
      </c>
      <c r="O589">
        <v>5.5439999999999996</v>
      </c>
      <c r="P589">
        <v>4.8840000000000003</v>
      </c>
      <c r="Q589">
        <v>4.9459999999999997</v>
      </c>
      <c r="R589">
        <v>5.0640000000000001</v>
      </c>
      <c r="S589">
        <v>5.1340000000000003</v>
      </c>
      <c r="T589">
        <v>5.1619999999999999</v>
      </c>
      <c r="U589">
        <v>4.9800000000000004</v>
      </c>
      <c r="V589">
        <v>4.9660000000000002</v>
      </c>
      <c r="W589">
        <v>5.0599999999999996</v>
      </c>
      <c r="X589">
        <v>5.0999999999999996</v>
      </c>
      <c r="Y589">
        <v>5.1059999999999999</v>
      </c>
      <c r="Z589">
        <v>4.7160000000000002</v>
      </c>
      <c r="AA589">
        <v>4.71</v>
      </c>
      <c r="AB589">
        <v>4.8600000000000003</v>
      </c>
      <c r="AC589">
        <v>4.6340000000000003</v>
      </c>
    </row>
    <row r="590" spans="1:29">
      <c r="A590" s="95">
        <v>45110</v>
      </c>
      <c r="B590" s="63">
        <v>340556</v>
      </c>
      <c r="O590">
        <v>5.5720000000000001</v>
      </c>
      <c r="P590">
        <v>4.88</v>
      </c>
      <c r="Q590">
        <v>4.9340000000000002</v>
      </c>
      <c r="R590">
        <v>5.0439999999999996</v>
      </c>
      <c r="S590">
        <v>5.1100000000000003</v>
      </c>
      <c r="T590">
        <v>5.14</v>
      </c>
      <c r="U590">
        <v>4.9859999999999998</v>
      </c>
      <c r="V590">
        <v>4.9800000000000004</v>
      </c>
      <c r="W590">
        <v>5.0720000000000001</v>
      </c>
      <c r="X590">
        <v>5.1120000000000001</v>
      </c>
      <c r="Y590">
        <v>5.1239999999999997</v>
      </c>
      <c r="Z590">
        <v>4.766</v>
      </c>
      <c r="AA590">
        <v>4.72</v>
      </c>
      <c r="AB590">
        <v>4.87</v>
      </c>
      <c r="AC590">
        <v>4.6500000000000004</v>
      </c>
    </row>
    <row r="591" spans="1:29">
      <c r="A591" s="103">
        <v>45111</v>
      </c>
      <c r="O591" s="189">
        <v>5.5720000000000001</v>
      </c>
      <c r="P591" s="189">
        <v>4.88</v>
      </c>
      <c r="Q591" s="189">
        <v>4.9340000000000002</v>
      </c>
      <c r="R591" s="189">
        <v>5.0439999999999996</v>
      </c>
      <c r="S591" s="189">
        <v>5.1100000000000003</v>
      </c>
      <c r="T591" s="189">
        <v>5.14</v>
      </c>
      <c r="U591" s="189">
        <v>4.9859999999999998</v>
      </c>
      <c r="V591" s="189">
        <v>4.9800000000000004</v>
      </c>
      <c r="W591" s="189">
        <v>5.0720000000000001</v>
      </c>
      <c r="X591" s="189">
        <v>5.1120000000000001</v>
      </c>
      <c r="Y591" s="189">
        <v>5.1239999999999997</v>
      </c>
      <c r="Z591" s="189">
        <v>4.766</v>
      </c>
      <c r="AA591" s="189">
        <v>4.72</v>
      </c>
      <c r="AB591" s="189">
        <v>4.87</v>
      </c>
      <c r="AC591" s="189">
        <v>4.6500000000000004</v>
      </c>
    </row>
    <row r="592" spans="1:29">
      <c r="A592" s="95">
        <v>45112</v>
      </c>
      <c r="B592" s="63">
        <v>367240</v>
      </c>
      <c r="O592">
        <v>5.4820000000000002</v>
      </c>
      <c r="P592">
        <v>4.8520000000000003</v>
      </c>
      <c r="Q592">
        <v>4.9340000000000002</v>
      </c>
      <c r="R592">
        <v>5.0519999999999996</v>
      </c>
      <c r="S592">
        <v>5.1239999999999997</v>
      </c>
      <c r="T592">
        <v>5.1559999999999997</v>
      </c>
      <c r="U592">
        <v>5.01</v>
      </c>
      <c r="V592">
        <v>4.99</v>
      </c>
      <c r="W592">
        <v>5.0839999999999996</v>
      </c>
      <c r="X592">
        <v>5.1260000000000003</v>
      </c>
      <c r="Y592">
        <v>5.1420000000000003</v>
      </c>
      <c r="Z592">
        <v>4.8</v>
      </c>
      <c r="AA592">
        <v>4.742</v>
      </c>
      <c r="AB592">
        <v>4.8920000000000003</v>
      </c>
      <c r="AC592">
        <v>4.6820000000000004</v>
      </c>
    </row>
    <row r="593" spans="1:29">
      <c r="A593" s="95">
        <v>45113</v>
      </c>
      <c r="B593" s="63">
        <v>265554</v>
      </c>
      <c r="O593">
        <v>5.6660000000000004</v>
      </c>
      <c r="P593">
        <v>4.99</v>
      </c>
      <c r="Q593">
        <v>5.0640000000000001</v>
      </c>
      <c r="R593">
        <v>5.1820000000000004</v>
      </c>
      <c r="S593">
        <v>5.2519999999999998</v>
      </c>
      <c r="T593">
        <v>5.28</v>
      </c>
      <c r="U593">
        <v>5.0860000000000003</v>
      </c>
      <c r="V593">
        <v>5.05</v>
      </c>
      <c r="W593">
        <v>5.1440000000000001</v>
      </c>
      <c r="X593">
        <v>5.1920000000000002</v>
      </c>
      <c r="Y593">
        <v>5.21</v>
      </c>
      <c r="Z593">
        <v>4.8659999999999997</v>
      </c>
      <c r="AA593">
        <v>4.8019999999999996</v>
      </c>
      <c r="AB593">
        <v>4.952</v>
      </c>
      <c r="AC593">
        <v>4.742</v>
      </c>
    </row>
    <row r="594" spans="1:29">
      <c r="A594" s="95">
        <v>45114</v>
      </c>
      <c r="B594" s="63">
        <v>209062</v>
      </c>
      <c r="O594">
        <v>5.6040000000000001</v>
      </c>
      <c r="P594">
        <v>4.8719999999999999</v>
      </c>
      <c r="Q594">
        <v>4.944</v>
      </c>
      <c r="R594">
        <v>5.0599999999999996</v>
      </c>
      <c r="S594">
        <v>5.1319999999999997</v>
      </c>
      <c r="T594">
        <v>5.1660000000000004</v>
      </c>
      <c r="U594">
        <v>5.0060000000000002</v>
      </c>
      <c r="V594">
        <v>4.976</v>
      </c>
      <c r="W594">
        <v>5.0720000000000001</v>
      </c>
      <c r="X594">
        <v>5.1239999999999997</v>
      </c>
      <c r="Y594">
        <v>5.1440000000000001</v>
      </c>
      <c r="Z594">
        <v>4.8019999999999996</v>
      </c>
      <c r="AA594">
        <v>4.7560000000000002</v>
      </c>
      <c r="AB594">
        <v>4.9059999999999997</v>
      </c>
      <c r="AC594">
        <v>4.702</v>
      </c>
    </row>
    <row r="595" spans="1:29">
      <c r="A595" s="95">
        <v>45117</v>
      </c>
      <c r="B595" s="63">
        <v>186107</v>
      </c>
      <c r="O595">
        <v>5.7060000000000004</v>
      </c>
      <c r="P595">
        <v>4.9219999999999997</v>
      </c>
      <c r="Q595">
        <v>4.9939999999999998</v>
      </c>
      <c r="R595">
        <v>5.1100000000000003</v>
      </c>
      <c r="S595">
        <v>5.18</v>
      </c>
      <c r="T595">
        <v>5.2119999999999997</v>
      </c>
      <c r="U595">
        <v>5.0620000000000003</v>
      </c>
      <c r="V595">
        <v>5.032</v>
      </c>
      <c r="W595">
        <v>5.1239999999999997</v>
      </c>
      <c r="X595">
        <v>5.1740000000000004</v>
      </c>
      <c r="Y595">
        <v>5.1959999999999997</v>
      </c>
      <c r="Z595">
        <v>4.8540000000000001</v>
      </c>
      <c r="AA595">
        <v>4.7960000000000003</v>
      </c>
      <c r="AB595">
        <v>4.9459999999999997</v>
      </c>
      <c r="AC595">
        <v>4.742</v>
      </c>
    </row>
    <row r="596" spans="1:29">
      <c r="A596" s="95">
        <v>45118</v>
      </c>
      <c r="B596" s="63">
        <v>233379</v>
      </c>
      <c r="O596">
        <v>5.7160000000000002</v>
      </c>
      <c r="P596">
        <v>4.944</v>
      </c>
      <c r="Q596">
        <v>5.0140000000000002</v>
      </c>
      <c r="R596">
        <v>5.1260000000000003</v>
      </c>
      <c r="S596">
        <v>5.194</v>
      </c>
      <c r="T596">
        <v>5.226</v>
      </c>
      <c r="U596">
        <v>5.0720000000000001</v>
      </c>
      <c r="V596">
        <v>5.0519999999999996</v>
      </c>
      <c r="W596">
        <v>5.1440000000000001</v>
      </c>
      <c r="X596">
        <v>5.1920000000000002</v>
      </c>
      <c r="Y596">
        <v>5.22</v>
      </c>
      <c r="Z596">
        <v>4.8760000000000003</v>
      </c>
      <c r="AA596">
        <v>4.8339999999999996</v>
      </c>
      <c r="AB596">
        <v>4.984</v>
      </c>
      <c r="AC596">
        <v>4.78</v>
      </c>
    </row>
    <row r="597" spans="1:29">
      <c r="A597" s="95">
        <v>45119</v>
      </c>
      <c r="B597" s="63">
        <v>441368</v>
      </c>
      <c r="O597">
        <v>5.4960000000000004</v>
      </c>
      <c r="P597">
        <v>4.7619999999999996</v>
      </c>
      <c r="Q597">
        <v>4.8360000000000003</v>
      </c>
      <c r="R597">
        <v>4.952</v>
      </c>
      <c r="S597">
        <v>5.024</v>
      </c>
      <c r="T597">
        <v>5.0620000000000003</v>
      </c>
      <c r="U597">
        <v>4.9459999999999997</v>
      </c>
      <c r="V597">
        <v>4.96</v>
      </c>
      <c r="W597">
        <v>5.0599999999999996</v>
      </c>
      <c r="X597">
        <v>5.1100000000000003</v>
      </c>
      <c r="Y597">
        <v>5.1319999999999997</v>
      </c>
      <c r="Z597">
        <v>4.8</v>
      </c>
      <c r="AA597">
        <v>4.76</v>
      </c>
      <c r="AB597">
        <v>4.91</v>
      </c>
      <c r="AC597">
        <v>4.72</v>
      </c>
    </row>
    <row r="598" spans="1:29">
      <c r="A598" s="95">
        <v>45120</v>
      </c>
      <c r="B598" s="63">
        <v>275064</v>
      </c>
      <c r="O598">
        <v>5.9340000000000002</v>
      </c>
      <c r="P598">
        <v>4.9340000000000002</v>
      </c>
      <c r="Q598">
        <v>5.0039999999999996</v>
      </c>
      <c r="R598">
        <v>5.12</v>
      </c>
      <c r="S598">
        <v>5.19</v>
      </c>
      <c r="T598">
        <v>5.2220000000000004</v>
      </c>
      <c r="U598">
        <v>5.0860000000000003</v>
      </c>
      <c r="V598">
        <v>5.0860000000000003</v>
      </c>
      <c r="W598">
        <v>5.19</v>
      </c>
      <c r="X598">
        <v>5.2439999999999998</v>
      </c>
      <c r="Y598">
        <v>5.2539999999999996</v>
      </c>
      <c r="Z598">
        <v>4.9219999999999997</v>
      </c>
      <c r="AA598">
        <v>4.8600000000000003</v>
      </c>
      <c r="AB598">
        <v>5.01</v>
      </c>
      <c r="AC598">
        <v>4.8140000000000001</v>
      </c>
    </row>
    <row r="599" spans="1:29">
      <c r="A599" s="95">
        <v>45121</v>
      </c>
      <c r="B599" s="63">
        <v>314288</v>
      </c>
      <c r="O599">
        <v>5.9960000000000004</v>
      </c>
      <c r="P599">
        <v>5.0640000000000001</v>
      </c>
      <c r="Q599">
        <v>5.1360000000000001</v>
      </c>
      <c r="R599">
        <v>5.2539999999999996</v>
      </c>
      <c r="S599">
        <v>5.3220000000000001</v>
      </c>
      <c r="T599">
        <v>5.3540000000000001</v>
      </c>
      <c r="U599">
        <v>5.18</v>
      </c>
      <c r="V599">
        <v>5.17</v>
      </c>
      <c r="W599">
        <v>5.266</v>
      </c>
      <c r="X599">
        <v>5.3140000000000001</v>
      </c>
      <c r="Y599">
        <v>5.33</v>
      </c>
      <c r="Z599">
        <v>4.9960000000000004</v>
      </c>
      <c r="AA599">
        <v>4.9359999999999999</v>
      </c>
      <c r="AB599">
        <v>5.0860000000000003</v>
      </c>
      <c r="AC599">
        <v>4.88</v>
      </c>
    </row>
    <row r="600" spans="1:29">
      <c r="A600" s="95">
        <v>45124</v>
      </c>
      <c r="B600" s="63">
        <v>282173</v>
      </c>
      <c r="P600">
        <v>4.992</v>
      </c>
      <c r="Q600">
        <v>5.0599999999999996</v>
      </c>
      <c r="R600">
        <v>5.1719999999999997</v>
      </c>
      <c r="S600">
        <v>5.242</v>
      </c>
      <c r="T600">
        <v>5.274</v>
      </c>
      <c r="U600">
        <v>5.1040000000000001</v>
      </c>
      <c r="V600">
        <v>5.1059999999999999</v>
      </c>
      <c r="W600">
        <v>5.2060000000000004</v>
      </c>
      <c r="X600">
        <v>5.2560000000000002</v>
      </c>
      <c r="Y600">
        <v>5.266</v>
      </c>
      <c r="Z600">
        <v>4.9340000000000002</v>
      </c>
      <c r="AA600">
        <v>4.8739999999999997</v>
      </c>
      <c r="AB600">
        <v>5.024</v>
      </c>
      <c r="AC600">
        <v>4.8239999999999998</v>
      </c>
    </row>
    <row r="601" spans="1:29">
      <c r="A601" s="95">
        <v>45125</v>
      </c>
      <c r="B601" s="63">
        <v>420125</v>
      </c>
      <c r="P601">
        <v>5.2859999999999996</v>
      </c>
      <c r="Q601">
        <v>5.3440000000000003</v>
      </c>
      <c r="R601">
        <v>5.444</v>
      </c>
      <c r="S601">
        <v>5.5019999999999998</v>
      </c>
      <c r="T601">
        <v>5.5220000000000002</v>
      </c>
      <c r="U601">
        <v>5.3239999999999998</v>
      </c>
      <c r="V601">
        <v>5.3</v>
      </c>
      <c r="W601">
        <v>5.3959999999999999</v>
      </c>
      <c r="X601">
        <v>5.4459999999999997</v>
      </c>
      <c r="Y601">
        <v>5.46</v>
      </c>
      <c r="Z601">
        <v>5.1159999999999997</v>
      </c>
      <c r="AA601">
        <v>4.99</v>
      </c>
      <c r="AB601">
        <v>5.14</v>
      </c>
      <c r="AC601">
        <v>4.9459999999999997</v>
      </c>
    </row>
    <row r="602" spans="1:29">
      <c r="A602" s="95">
        <v>45126</v>
      </c>
      <c r="B602" s="63">
        <v>625547</v>
      </c>
      <c r="P602">
        <v>5.4539999999999997</v>
      </c>
      <c r="Q602">
        <v>5.53</v>
      </c>
      <c r="R602">
        <v>5.6319999999999997</v>
      </c>
      <c r="S602">
        <v>5.69</v>
      </c>
      <c r="T602">
        <v>5.702</v>
      </c>
      <c r="U602">
        <v>5.45</v>
      </c>
      <c r="V602">
        <v>5.41</v>
      </c>
      <c r="W602">
        <v>5.5</v>
      </c>
      <c r="X602">
        <v>5.5439999999999996</v>
      </c>
      <c r="Y602">
        <v>5.5540000000000003</v>
      </c>
      <c r="Z602">
        <v>5.2</v>
      </c>
      <c r="AA602">
        <v>5.0540000000000003</v>
      </c>
      <c r="AB602">
        <v>5.2039999999999997</v>
      </c>
      <c r="AC602">
        <v>4.9720000000000004</v>
      </c>
    </row>
    <row r="603" spans="1:29">
      <c r="A603" s="95">
        <v>45127</v>
      </c>
      <c r="B603" s="63">
        <v>356005</v>
      </c>
      <c r="P603">
        <v>5.3719999999999999</v>
      </c>
      <c r="Q603">
        <v>5.4619999999999997</v>
      </c>
      <c r="R603">
        <v>5.5739999999999998</v>
      </c>
      <c r="S603">
        <v>5.6360000000000001</v>
      </c>
      <c r="T603">
        <v>5.6539999999999999</v>
      </c>
      <c r="U603">
        <v>5.4</v>
      </c>
      <c r="V603">
        <v>5.3540000000000001</v>
      </c>
      <c r="W603">
        <v>5.444</v>
      </c>
      <c r="X603">
        <v>5.4859999999999998</v>
      </c>
      <c r="Y603">
        <v>5.5019999999999998</v>
      </c>
      <c r="Z603">
        <v>5.1459999999999999</v>
      </c>
      <c r="AA603">
        <v>5.0060000000000002</v>
      </c>
      <c r="AB603">
        <v>5.1559999999999997</v>
      </c>
      <c r="AC603">
        <v>4.9240000000000004</v>
      </c>
    </row>
    <row r="604" spans="1:29">
      <c r="A604" s="95">
        <v>45128</v>
      </c>
      <c r="B604" s="63">
        <v>308826</v>
      </c>
      <c r="P604">
        <v>5.27</v>
      </c>
      <c r="Q604">
        <v>5.3620000000000001</v>
      </c>
      <c r="R604">
        <v>5.4740000000000002</v>
      </c>
      <c r="S604">
        <v>5.54</v>
      </c>
      <c r="T604">
        <v>5.5620000000000003</v>
      </c>
      <c r="U604">
        <v>5.3259999999999996</v>
      </c>
      <c r="V604">
        <v>5.2839999999999998</v>
      </c>
      <c r="W604">
        <v>5.3760000000000003</v>
      </c>
      <c r="X604">
        <v>5.4219999999999997</v>
      </c>
      <c r="Y604">
        <v>5.4359999999999999</v>
      </c>
      <c r="Z604">
        <v>5.0819999999999999</v>
      </c>
      <c r="AA604">
        <v>4.952</v>
      </c>
      <c r="AB604">
        <v>5.1020000000000003</v>
      </c>
      <c r="AC604">
        <v>4.8719999999999999</v>
      </c>
    </row>
    <row r="605" spans="1:29">
      <c r="A605" s="95">
        <v>45131</v>
      </c>
      <c r="B605" s="63">
        <v>380139</v>
      </c>
      <c r="P605">
        <v>5.6040000000000001</v>
      </c>
      <c r="Q605">
        <v>5.6820000000000004</v>
      </c>
      <c r="R605">
        <v>5.782</v>
      </c>
      <c r="S605">
        <v>5.8319999999999999</v>
      </c>
      <c r="T605">
        <v>5.8339999999999996</v>
      </c>
      <c r="U605">
        <v>5.5220000000000002</v>
      </c>
      <c r="V605">
        <v>5.45</v>
      </c>
      <c r="W605">
        <v>5.532</v>
      </c>
      <c r="X605">
        <v>5.5720000000000001</v>
      </c>
      <c r="Y605">
        <v>5.5860000000000003</v>
      </c>
      <c r="Z605">
        <v>5.2039999999999997</v>
      </c>
      <c r="AA605">
        <v>5.0620000000000003</v>
      </c>
      <c r="AB605">
        <v>5.2119999999999997</v>
      </c>
      <c r="AC605">
        <v>4.97</v>
      </c>
    </row>
    <row r="606" spans="1:29">
      <c r="A606" s="95">
        <v>45132</v>
      </c>
      <c r="B606" s="63">
        <v>297248</v>
      </c>
      <c r="P606">
        <v>5.5739999999999998</v>
      </c>
      <c r="Q606">
        <v>5.6520000000000001</v>
      </c>
      <c r="R606">
        <v>5.7539999999999996</v>
      </c>
      <c r="S606">
        <v>5.8040000000000003</v>
      </c>
      <c r="T606">
        <v>5.806</v>
      </c>
      <c r="U606">
        <v>5.492</v>
      </c>
      <c r="V606">
        <v>5.4139999999999997</v>
      </c>
      <c r="W606">
        <v>5.5</v>
      </c>
      <c r="X606">
        <v>5.54</v>
      </c>
      <c r="Y606">
        <v>5.556</v>
      </c>
      <c r="Z606">
        <v>5.1740000000000004</v>
      </c>
      <c r="AA606">
        <v>5.03</v>
      </c>
      <c r="AB606">
        <v>5.18</v>
      </c>
      <c r="AC606">
        <v>4.9560000000000004</v>
      </c>
    </row>
    <row r="607" spans="1:29">
      <c r="A607" s="95">
        <v>45133</v>
      </c>
      <c r="B607" s="63">
        <v>271953</v>
      </c>
      <c r="P607">
        <v>5.4020000000000001</v>
      </c>
      <c r="Q607">
        <v>5.4820000000000002</v>
      </c>
      <c r="R607">
        <v>5.59</v>
      </c>
      <c r="S607">
        <v>5.6520000000000001</v>
      </c>
      <c r="T607">
        <v>5.67</v>
      </c>
      <c r="U607">
        <v>5.3860000000000001</v>
      </c>
      <c r="V607">
        <v>5.32</v>
      </c>
      <c r="W607">
        <v>5.4020000000000001</v>
      </c>
      <c r="X607">
        <v>5.444</v>
      </c>
      <c r="Y607">
        <v>5.4640000000000004</v>
      </c>
      <c r="Z607">
        <v>5.0819999999999999</v>
      </c>
      <c r="AA607">
        <v>4.9859999999999998</v>
      </c>
      <c r="AB607">
        <v>5.1360000000000001</v>
      </c>
      <c r="AC607">
        <v>4.9139999999999997</v>
      </c>
    </row>
    <row r="608" spans="1:29">
      <c r="A608" s="95">
        <v>45134</v>
      </c>
      <c r="B608" s="63">
        <v>257851</v>
      </c>
      <c r="P608">
        <v>5.3319999999999999</v>
      </c>
      <c r="Q608">
        <v>5.4219999999999997</v>
      </c>
      <c r="R608">
        <v>5.5359999999999996</v>
      </c>
      <c r="S608">
        <v>5.6</v>
      </c>
      <c r="T608">
        <v>5.6219999999999999</v>
      </c>
      <c r="U608">
        <v>5.3940000000000001</v>
      </c>
      <c r="V608">
        <v>5.3440000000000003</v>
      </c>
      <c r="W608">
        <v>5.4260000000000002</v>
      </c>
      <c r="X608">
        <v>5.4660000000000002</v>
      </c>
      <c r="Y608">
        <v>5.4859999999999998</v>
      </c>
      <c r="Z608">
        <v>5.1040000000000001</v>
      </c>
      <c r="AA608">
        <v>5.0039999999999996</v>
      </c>
      <c r="AB608">
        <v>5.1539999999999999</v>
      </c>
      <c r="AC608">
        <v>4.9320000000000004</v>
      </c>
    </row>
    <row r="609" spans="1:29">
      <c r="A609" s="95">
        <v>45135</v>
      </c>
      <c r="B609" s="63">
        <v>277429</v>
      </c>
      <c r="P609">
        <v>5.21</v>
      </c>
      <c r="Q609">
        <v>5.3019999999999996</v>
      </c>
      <c r="R609">
        <v>5.4160000000000004</v>
      </c>
      <c r="S609">
        <v>5.4820000000000002</v>
      </c>
      <c r="T609">
        <v>5.5039999999999996</v>
      </c>
      <c r="U609">
        <v>5.3040000000000003</v>
      </c>
      <c r="V609">
        <v>5.27</v>
      </c>
      <c r="W609">
        <v>5.3520000000000003</v>
      </c>
      <c r="X609">
        <v>5.3920000000000003</v>
      </c>
      <c r="Y609">
        <v>5.4059999999999997</v>
      </c>
      <c r="Z609">
        <v>5.024</v>
      </c>
      <c r="AA609">
        <v>4.944</v>
      </c>
      <c r="AB609">
        <v>5.0940000000000003</v>
      </c>
      <c r="AC609">
        <v>4.8840000000000003</v>
      </c>
    </row>
    <row r="610" spans="1:29">
      <c r="A610" s="95">
        <v>45138</v>
      </c>
      <c r="B610" s="63">
        <v>314624</v>
      </c>
      <c r="P610">
        <v>5.04</v>
      </c>
      <c r="Q610">
        <v>5.13</v>
      </c>
      <c r="R610">
        <v>5.25</v>
      </c>
      <c r="S610">
        <v>5.32</v>
      </c>
      <c r="T610">
        <v>5.35</v>
      </c>
      <c r="U610">
        <v>5.1959999999999997</v>
      </c>
      <c r="V610">
        <v>5.1719999999999997</v>
      </c>
      <c r="W610">
        <v>5.2560000000000002</v>
      </c>
      <c r="X610">
        <v>5.3019999999999996</v>
      </c>
      <c r="Y610">
        <v>5.3239999999999998</v>
      </c>
      <c r="Z610">
        <v>4.9420000000000002</v>
      </c>
      <c r="AA610">
        <v>4.9039999999999999</v>
      </c>
      <c r="AB610">
        <v>5.0540000000000003</v>
      </c>
      <c r="AC610">
        <v>4.8600000000000003</v>
      </c>
    </row>
    <row r="611" spans="1:29">
      <c r="A611" s="95">
        <v>45139</v>
      </c>
      <c r="B611" s="63">
        <v>317436</v>
      </c>
      <c r="P611">
        <v>4.97</v>
      </c>
      <c r="Q611">
        <v>5.0720000000000001</v>
      </c>
      <c r="R611">
        <v>5.1959999999999997</v>
      </c>
      <c r="S611">
        <v>5.2720000000000002</v>
      </c>
      <c r="T611">
        <v>5.306</v>
      </c>
      <c r="U611">
        <v>5.1719999999999997</v>
      </c>
      <c r="V611">
        <v>5.1520000000000001</v>
      </c>
      <c r="W611">
        <v>5.24</v>
      </c>
      <c r="X611">
        <v>5.2839999999999998</v>
      </c>
      <c r="Y611">
        <v>5.3040000000000003</v>
      </c>
      <c r="Z611">
        <v>4.9240000000000004</v>
      </c>
      <c r="AA611">
        <v>4.9000000000000004</v>
      </c>
      <c r="AB611">
        <v>5.05</v>
      </c>
      <c r="AC611">
        <v>4.8440000000000003</v>
      </c>
    </row>
    <row r="612" spans="1:29">
      <c r="A612" s="95">
        <v>45140</v>
      </c>
      <c r="B612" s="63">
        <v>494884</v>
      </c>
      <c r="P612">
        <v>4.8819999999999997</v>
      </c>
      <c r="Q612">
        <v>5.0039999999999996</v>
      </c>
      <c r="R612">
        <v>5.14</v>
      </c>
      <c r="S612">
        <v>5.2220000000000004</v>
      </c>
      <c r="T612">
        <v>5.266</v>
      </c>
      <c r="U612">
        <v>5.1520000000000001</v>
      </c>
      <c r="V612">
        <v>5.1319999999999997</v>
      </c>
      <c r="W612">
        <v>5.2160000000000002</v>
      </c>
      <c r="X612">
        <v>5.2619999999999996</v>
      </c>
      <c r="Y612">
        <v>5.28</v>
      </c>
      <c r="Z612">
        <v>4.9000000000000004</v>
      </c>
      <c r="AA612">
        <v>4.8899999999999997</v>
      </c>
      <c r="AB612">
        <v>5.04</v>
      </c>
      <c r="AC612">
        <v>4.8440000000000003</v>
      </c>
    </row>
    <row r="613" spans="1:29">
      <c r="A613" s="95">
        <v>45141</v>
      </c>
      <c r="B613" s="63">
        <v>320839</v>
      </c>
      <c r="P613">
        <v>4.806</v>
      </c>
      <c r="Q613">
        <v>4.9340000000000002</v>
      </c>
      <c r="R613">
        <v>5.0720000000000001</v>
      </c>
      <c r="S613">
        <v>5.1539999999999999</v>
      </c>
      <c r="T613">
        <v>5.202</v>
      </c>
      <c r="U613">
        <v>5.1120000000000001</v>
      </c>
      <c r="V613">
        <v>5.0999999999999996</v>
      </c>
      <c r="W613">
        <v>5.19</v>
      </c>
      <c r="X613">
        <v>5.234</v>
      </c>
      <c r="Y613">
        <v>5.25</v>
      </c>
      <c r="Z613">
        <v>4.88</v>
      </c>
      <c r="AA613">
        <v>4.8860000000000001</v>
      </c>
      <c r="AB613">
        <v>5.0359999999999996</v>
      </c>
      <c r="AC613">
        <v>4.8360000000000003</v>
      </c>
    </row>
    <row r="614" spans="1:29">
      <c r="A614" s="95">
        <v>45142</v>
      </c>
      <c r="B614" s="63">
        <v>300805</v>
      </c>
      <c r="P614">
        <v>4.8419999999999996</v>
      </c>
      <c r="Q614">
        <v>4.9720000000000004</v>
      </c>
      <c r="R614">
        <v>5.1040000000000001</v>
      </c>
      <c r="S614">
        <v>5.1840000000000002</v>
      </c>
      <c r="T614">
        <v>5.23</v>
      </c>
      <c r="U614">
        <v>5.14</v>
      </c>
      <c r="V614">
        <v>5.13</v>
      </c>
      <c r="W614">
        <v>5.2220000000000004</v>
      </c>
      <c r="X614">
        <v>5.266</v>
      </c>
      <c r="Y614">
        <v>5.282</v>
      </c>
      <c r="Z614">
        <v>4.9119999999999999</v>
      </c>
      <c r="AA614">
        <v>4.9039999999999999</v>
      </c>
      <c r="AB614">
        <v>5.0540000000000003</v>
      </c>
      <c r="AC614">
        <v>4.8600000000000003</v>
      </c>
    </row>
    <row r="615" spans="1:29">
      <c r="A615" s="95">
        <v>45145</v>
      </c>
      <c r="B615" s="63">
        <v>387715</v>
      </c>
      <c r="P615">
        <v>4.8220000000000001</v>
      </c>
      <c r="Q615">
        <v>4.9560000000000004</v>
      </c>
      <c r="R615">
        <v>5.0919999999999996</v>
      </c>
      <c r="S615">
        <v>5.1740000000000004</v>
      </c>
      <c r="T615">
        <v>5.22</v>
      </c>
      <c r="U615">
        <v>5.1440000000000001</v>
      </c>
      <c r="V615">
        <v>5.14</v>
      </c>
      <c r="W615">
        <v>5.2359999999999998</v>
      </c>
      <c r="X615">
        <v>5.2859999999999996</v>
      </c>
      <c r="Y615">
        <v>5.2960000000000003</v>
      </c>
      <c r="Z615">
        <v>5.032</v>
      </c>
      <c r="AA615">
        <v>4.9320000000000004</v>
      </c>
      <c r="AB615">
        <v>5.0819999999999999</v>
      </c>
      <c r="AC615">
        <v>4.8899999999999997</v>
      </c>
    </row>
    <row r="616" spans="1:29">
      <c r="A616" s="95">
        <v>45146</v>
      </c>
      <c r="B616" s="63">
        <v>299218</v>
      </c>
      <c r="P616">
        <v>4.8559999999999999</v>
      </c>
      <c r="Q616">
        <v>4.9859999999999998</v>
      </c>
      <c r="R616">
        <v>5.1219999999999999</v>
      </c>
      <c r="S616">
        <v>5.202</v>
      </c>
      <c r="T616">
        <v>5.2460000000000004</v>
      </c>
      <c r="U616">
        <v>5.1459999999999999</v>
      </c>
      <c r="V616">
        <v>5.1539999999999999</v>
      </c>
      <c r="W616">
        <v>5.2519999999999998</v>
      </c>
      <c r="X616">
        <v>5.3040000000000003</v>
      </c>
      <c r="Y616">
        <v>5.3140000000000001</v>
      </c>
      <c r="Z616">
        <v>5.05</v>
      </c>
      <c r="AA616">
        <v>4.9139999999999997</v>
      </c>
      <c r="AB616">
        <v>5.0640000000000001</v>
      </c>
      <c r="AC616">
        <v>4.8659999999999997</v>
      </c>
    </row>
    <row r="617" spans="1:29">
      <c r="A617" s="95">
        <v>45147</v>
      </c>
      <c r="B617" s="63">
        <v>276591</v>
      </c>
      <c r="P617">
        <v>4.8099999999999996</v>
      </c>
      <c r="Q617">
        <v>4.9420000000000002</v>
      </c>
      <c r="R617">
        <v>5.0819999999999999</v>
      </c>
      <c r="S617">
        <v>5.1639999999999997</v>
      </c>
      <c r="T617">
        <v>5.21</v>
      </c>
      <c r="U617">
        <v>5.1260000000000003</v>
      </c>
      <c r="V617">
        <v>5.14</v>
      </c>
      <c r="W617">
        <v>5.2359999999999998</v>
      </c>
      <c r="X617">
        <v>5.2859999999999996</v>
      </c>
      <c r="Y617">
        <v>5.3</v>
      </c>
      <c r="Z617">
        <v>5.0339999999999998</v>
      </c>
      <c r="AA617">
        <v>4.9400000000000004</v>
      </c>
      <c r="AB617">
        <v>5.09</v>
      </c>
      <c r="AC617">
        <v>4.9000000000000004</v>
      </c>
    </row>
    <row r="618" spans="1:29">
      <c r="A618" s="95">
        <v>45148</v>
      </c>
      <c r="B618" s="63">
        <v>211898</v>
      </c>
      <c r="P618">
        <v>4.8319999999999999</v>
      </c>
      <c r="Q618">
        <v>4.9619999999999997</v>
      </c>
      <c r="R618">
        <v>5.0999999999999996</v>
      </c>
      <c r="S618">
        <v>5.1820000000000004</v>
      </c>
      <c r="T618">
        <v>5.226</v>
      </c>
      <c r="U618">
        <v>5.1360000000000001</v>
      </c>
      <c r="V618">
        <v>5.1440000000000001</v>
      </c>
      <c r="W618">
        <v>5.2460000000000004</v>
      </c>
      <c r="X618">
        <v>5.2939999999999996</v>
      </c>
      <c r="Y618">
        <v>5.3019999999999996</v>
      </c>
      <c r="Z618">
        <v>5.0019999999999998</v>
      </c>
      <c r="AA618">
        <v>4.944</v>
      </c>
      <c r="AB618">
        <v>5.09</v>
      </c>
      <c r="AC618">
        <v>4.9020000000000001</v>
      </c>
    </row>
    <row r="619" spans="1:29">
      <c r="A619" s="95">
        <v>45149</v>
      </c>
      <c r="B619" s="63">
        <v>504879</v>
      </c>
      <c r="P619">
        <v>4.7439999999999998</v>
      </c>
      <c r="Q619">
        <v>4.8719999999999999</v>
      </c>
      <c r="R619">
        <v>5.0119999999999996</v>
      </c>
      <c r="S619">
        <v>5.0999999999999996</v>
      </c>
      <c r="T619">
        <v>5.1459999999999999</v>
      </c>
      <c r="U619">
        <v>5.0759999999999996</v>
      </c>
      <c r="V619">
        <v>5.0919999999999996</v>
      </c>
      <c r="W619">
        <v>5.1920000000000002</v>
      </c>
      <c r="X619">
        <v>5.2439999999999998</v>
      </c>
      <c r="Y619">
        <v>5.2539999999999996</v>
      </c>
      <c r="Z619">
        <v>4.9539999999999997</v>
      </c>
      <c r="AA619">
        <v>4.9020000000000001</v>
      </c>
      <c r="AB619">
        <v>5.0460000000000003</v>
      </c>
      <c r="AC619">
        <v>4.8600000000000003</v>
      </c>
    </row>
    <row r="620" spans="1:29">
      <c r="A620" s="95">
        <v>45152</v>
      </c>
      <c r="B620" s="63">
        <v>217324</v>
      </c>
      <c r="P620">
        <v>4.7560000000000002</v>
      </c>
      <c r="Q620">
        <v>4.8760000000000003</v>
      </c>
      <c r="R620">
        <v>5.0140000000000002</v>
      </c>
      <c r="S620">
        <v>5.0999999999999996</v>
      </c>
      <c r="T620">
        <v>5.15</v>
      </c>
      <c r="U620">
        <v>5.0860000000000003</v>
      </c>
      <c r="V620">
        <v>5.1020000000000003</v>
      </c>
      <c r="W620">
        <v>5.2039999999999997</v>
      </c>
      <c r="X620">
        <v>5.2519999999999998</v>
      </c>
      <c r="Y620">
        <v>5.2560000000000002</v>
      </c>
      <c r="Z620">
        <v>4.9560000000000004</v>
      </c>
      <c r="AA620">
        <v>4.9400000000000004</v>
      </c>
      <c r="AB620">
        <v>5.0839999999999996</v>
      </c>
      <c r="AC620">
        <v>4.9020000000000001</v>
      </c>
    </row>
    <row r="621" spans="1:29">
      <c r="A621" s="95">
        <v>45153</v>
      </c>
      <c r="B621" s="63">
        <v>267222</v>
      </c>
      <c r="P621">
        <v>4.6399999999999997</v>
      </c>
      <c r="Q621">
        <v>4.7539999999999996</v>
      </c>
      <c r="R621">
        <v>4.8920000000000003</v>
      </c>
      <c r="S621">
        <v>4.9800000000000004</v>
      </c>
      <c r="T621">
        <v>5.032</v>
      </c>
      <c r="U621">
        <v>4.992</v>
      </c>
      <c r="V621">
        <v>5.0359999999999996</v>
      </c>
      <c r="W621">
        <v>5.1440000000000001</v>
      </c>
      <c r="X621">
        <v>5.1959999999999997</v>
      </c>
      <c r="Y621">
        <v>5.2039999999999997</v>
      </c>
      <c r="Z621">
        <v>4.9039999999999999</v>
      </c>
      <c r="AA621">
        <v>4.8899999999999997</v>
      </c>
      <c r="AB621">
        <v>5.0339999999999998</v>
      </c>
      <c r="AC621">
        <v>4.8639999999999999</v>
      </c>
    </row>
    <row r="622" spans="1:29">
      <c r="A622" s="95">
        <v>45154</v>
      </c>
      <c r="B622" s="63">
        <v>228005</v>
      </c>
      <c r="P622">
        <v>4.694</v>
      </c>
      <c r="Q622">
        <v>4.8140000000000001</v>
      </c>
      <c r="R622">
        <v>4.9539999999999997</v>
      </c>
      <c r="S622">
        <v>5.04</v>
      </c>
      <c r="T622">
        <v>5.09</v>
      </c>
      <c r="U622">
        <v>5.0359999999999996</v>
      </c>
      <c r="V622">
        <v>5.0759999999999996</v>
      </c>
      <c r="W622">
        <v>5.18</v>
      </c>
      <c r="X622">
        <v>5.23</v>
      </c>
      <c r="Y622">
        <v>5.2359999999999998</v>
      </c>
      <c r="Z622">
        <v>4.9359999999999999</v>
      </c>
      <c r="AA622">
        <v>4.9039999999999999</v>
      </c>
      <c r="AB622">
        <v>5.05</v>
      </c>
      <c r="AC622">
        <v>4.8860000000000001</v>
      </c>
    </row>
    <row r="623" spans="1:29">
      <c r="A623" s="95">
        <v>45155</v>
      </c>
      <c r="B623" s="63">
        <v>203063</v>
      </c>
      <c r="P623">
        <v>4.7300000000000004</v>
      </c>
      <c r="Q623">
        <v>4.8559999999999999</v>
      </c>
      <c r="R623">
        <v>4.9960000000000004</v>
      </c>
      <c r="S623">
        <v>5.08</v>
      </c>
      <c r="T623">
        <v>5.1260000000000003</v>
      </c>
      <c r="U623">
        <v>5.0599999999999996</v>
      </c>
      <c r="V623">
        <v>5.0819999999999999</v>
      </c>
      <c r="W623">
        <v>5.1859999999999999</v>
      </c>
      <c r="X623">
        <v>5.2359999999999998</v>
      </c>
      <c r="Y623">
        <v>5.2460000000000004</v>
      </c>
      <c r="Z623">
        <v>4.9459999999999997</v>
      </c>
      <c r="AA623">
        <v>4.9059999999999997</v>
      </c>
      <c r="AB623">
        <v>5.0519999999999996</v>
      </c>
      <c r="AC623">
        <v>4.8959999999999999</v>
      </c>
    </row>
    <row r="624" spans="1:29">
      <c r="A624" s="95">
        <v>45156</v>
      </c>
      <c r="B624" s="63">
        <v>211141</v>
      </c>
      <c r="P624">
        <v>4.7939999999999996</v>
      </c>
      <c r="Q624">
        <v>4.93</v>
      </c>
      <c r="R624">
        <v>5.0640000000000001</v>
      </c>
      <c r="S624">
        <v>5.1420000000000003</v>
      </c>
      <c r="T624">
        <v>5.1840000000000002</v>
      </c>
      <c r="U624">
        <v>5.0999999999999996</v>
      </c>
      <c r="V624">
        <v>5.1059999999999999</v>
      </c>
      <c r="W624">
        <v>5.21</v>
      </c>
      <c r="X624">
        <v>5.2560000000000002</v>
      </c>
      <c r="Y624">
        <v>5.266</v>
      </c>
      <c r="Z624">
        <v>4.9660000000000002</v>
      </c>
      <c r="AA624">
        <v>4.9320000000000004</v>
      </c>
      <c r="AB624">
        <v>5.0759999999999996</v>
      </c>
      <c r="AC624">
        <v>4.9340000000000002</v>
      </c>
    </row>
    <row r="625" spans="1:29">
      <c r="A625" s="95">
        <v>45159</v>
      </c>
      <c r="B625" s="63">
        <v>257021</v>
      </c>
      <c r="P625">
        <v>4.6920000000000002</v>
      </c>
      <c r="Q625">
        <v>4.8239999999999998</v>
      </c>
      <c r="R625">
        <v>4.9660000000000002</v>
      </c>
      <c r="S625">
        <v>5.0439999999999996</v>
      </c>
      <c r="T625">
        <v>5.0839999999999996</v>
      </c>
      <c r="U625">
        <v>5.0339999999999998</v>
      </c>
      <c r="V625">
        <v>5.07</v>
      </c>
      <c r="W625">
        <v>5.1740000000000004</v>
      </c>
      <c r="X625">
        <v>5.2220000000000004</v>
      </c>
      <c r="Y625">
        <v>5.23</v>
      </c>
      <c r="Z625">
        <v>4.97</v>
      </c>
      <c r="AA625">
        <v>4.93</v>
      </c>
      <c r="AB625">
        <v>5.0739999999999998</v>
      </c>
      <c r="AC625">
        <v>4.9340000000000002</v>
      </c>
    </row>
    <row r="626" spans="1:29">
      <c r="A626" s="95">
        <v>45160</v>
      </c>
      <c r="B626" s="63">
        <v>239845</v>
      </c>
      <c r="P626">
        <v>4.6639999999999997</v>
      </c>
      <c r="Q626">
        <v>4.7939999999999996</v>
      </c>
      <c r="R626">
        <v>4.9340000000000002</v>
      </c>
      <c r="S626">
        <v>5.0140000000000002</v>
      </c>
      <c r="T626">
        <v>5.0540000000000003</v>
      </c>
      <c r="U626">
        <v>4.9939999999999998</v>
      </c>
      <c r="V626">
        <v>5.0199999999999996</v>
      </c>
      <c r="W626">
        <v>5.1219999999999999</v>
      </c>
      <c r="X626">
        <v>5.1719999999999997</v>
      </c>
      <c r="Y626">
        <v>5.1820000000000004</v>
      </c>
      <c r="Z626">
        <v>4.93</v>
      </c>
      <c r="AA626">
        <v>4.8899999999999997</v>
      </c>
      <c r="AB626">
        <v>5.0339999999999998</v>
      </c>
      <c r="AC626">
        <v>4.9240000000000004</v>
      </c>
    </row>
    <row r="627" spans="1:29">
      <c r="A627" s="95">
        <v>45161</v>
      </c>
      <c r="B627" s="63">
        <v>267381</v>
      </c>
      <c r="P627">
        <v>4.7619999999999996</v>
      </c>
      <c r="Q627">
        <v>4.9039999999999999</v>
      </c>
      <c r="R627">
        <v>5.0359999999999996</v>
      </c>
      <c r="S627">
        <v>5.1120000000000001</v>
      </c>
      <c r="T627">
        <v>5.1459999999999999</v>
      </c>
      <c r="U627">
        <v>5.07</v>
      </c>
      <c r="V627">
        <v>5.0759999999999996</v>
      </c>
      <c r="W627">
        <v>5.1760000000000002</v>
      </c>
      <c r="X627">
        <v>5.2240000000000002</v>
      </c>
      <c r="Y627">
        <v>5.234</v>
      </c>
      <c r="Z627">
        <v>4.9560000000000004</v>
      </c>
      <c r="AA627">
        <v>4.92</v>
      </c>
      <c r="AB627">
        <v>5.0640000000000001</v>
      </c>
      <c r="AC627">
        <v>4.9240000000000004</v>
      </c>
    </row>
    <row r="628" spans="1:29">
      <c r="A628" s="95">
        <v>45162</v>
      </c>
      <c r="B628" s="63">
        <v>303726</v>
      </c>
      <c r="P628">
        <v>4.7220000000000004</v>
      </c>
      <c r="Q628">
        <v>4.8819999999999997</v>
      </c>
      <c r="R628">
        <v>5.03</v>
      </c>
      <c r="S628">
        <v>5.1059999999999999</v>
      </c>
      <c r="T628">
        <v>5.1440000000000001</v>
      </c>
      <c r="U628">
        <v>5.0720000000000001</v>
      </c>
      <c r="V628">
        <v>5.0860000000000003</v>
      </c>
      <c r="W628">
        <v>5.19</v>
      </c>
      <c r="X628">
        <v>5.242</v>
      </c>
      <c r="Y628">
        <v>5.2519999999999998</v>
      </c>
      <c r="Z628">
        <v>4.9660000000000002</v>
      </c>
      <c r="AA628">
        <v>4.93</v>
      </c>
      <c r="AB628">
        <v>5.0739999999999998</v>
      </c>
      <c r="AC628">
        <v>4.9359999999999999</v>
      </c>
    </row>
    <row r="629" spans="1:29">
      <c r="A629" s="95">
        <v>45163</v>
      </c>
      <c r="B629" s="63">
        <v>259175</v>
      </c>
      <c r="P629">
        <v>4.7060000000000004</v>
      </c>
      <c r="Q629">
        <v>4.88</v>
      </c>
      <c r="R629">
        <v>5.0259999999999998</v>
      </c>
      <c r="S629">
        <v>5.1100000000000003</v>
      </c>
      <c r="T629">
        <v>5.1459999999999999</v>
      </c>
      <c r="U629">
        <v>5.0720000000000001</v>
      </c>
      <c r="V629">
        <v>5.09</v>
      </c>
      <c r="W629">
        <v>5.19</v>
      </c>
      <c r="X629">
        <v>5.2359999999999998</v>
      </c>
      <c r="Y629">
        <v>5.2460000000000004</v>
      </c>
      <c r="Z629">
        <v>4.9640000000000004</v>
      </c>
      <c r="AA629">
        <v>4.9260000000000002</v>
      </c>
      <c r="AB629">
        <v>5.0720000000000001</v>
      </c>
      <c r="AC629">
        <v>4.9320000000000004</v>
      </c>
    </row>
    <row r="630" spans="1:29">
      <c r="A630" s="103">
        <v>45166</v>
      </c>
      <c r="B630" s="63">
        <v>242269</v>
      </c>
      <c r="P630">
        <v>4.7839999999999998</v>
      </c>
      <c r="Q630">
        <v>4.9619999999999997</v>
      </c>
      <c r="R630">
        <v>5.1100000000000003</v>
      </c>
      <c r="S630">
        <v>5.1920000000000002</v>
      </c>
      <c r="T630">
        <v>5.2240000000000002</v>
      </c>
      <c r="U630">
        <v>5.14</v>
      </c>
      <c r="V630">
        <v>5.1459999999999999</v>
      </c>
      <c r="W630">
        <v>5.2460000000000004</v>
      </c>
      <c r="X630">
        <v>5.2939999999999996</v>
      </c>
      <c r="Y630">
        <v>5.3040000000000003</v>
      </c>
      <c r="Z630">
        <v>5.01</v>
      </c>
      <c r="AA630">
        <v>4.9720000000000004</v>
      </c>
      <c r="AB630">
        <v>5.1100000000000003</v>
      </c>
      <c r="AC630">
        <v>4.9539999999999997</v>
      </c>
    </row>
    <row r="631" spans="1:29">
      <c r="A631" s="95">
        <v>45167</v>
      </c>
      <c r="B631" s="63">
        <v>324159</v>
      </c>
      <c r="P631">
        <v>4.694</v>
      </c>
      <c r="Q631">
        <v>4.8659999999999997</v>
      </c>
      <c r="R631">
        <v>5.016</v>
      </c>
      <c r="S631">
        <v>5.0999999999999996</v>
      </c>
      <c r="T631">
        <v>5.1340000000000003</v>
      </c>
      <c r="U631">
        <v>5.0620000000000003</v>
      </c>
      <c r="V631">
        <v>5.08</v>
      </c>
      <c r="W631">
        <v>5.1840000000000002</v>
      </c>
      <c r="X631">
        <v>5.2359999999999998</v>
      </c>
      <c r="Y631">
        <v>5.2460000000000004</v>
      </c>
      <c r="Z631">
        <v>4.96</v>
      </c>
      <c r="AA631">
        <v>4.9219999999999997</v>
      </c>
      <c r="AB631">
        <v>5.0599999999999996</v>
      </c>
      <c r="AC631">
        <v>4.9039999999999999</v>
      </c>
    </row>
    <row r="632" spans="1:29">
      <c r="A632" s="95">
        <v>45168</v>
      </c>
      <c r="B632" s="63">
        <v>335208</v>
      </c>
      <c r="P632">
        <v>4.6159999999999997</v>
      </c>
      <c r="Q632">
        <v>4.806</v>
      </c>
      <c r="R632">
        <v>4.97</v>
      </c>
      <c r="S632">
        <v>5.0540000000000003</v>
      </c>
      <c r="T632">
        <v>5.0919999999999996</v>
      </c>
      <c r="U632">
        <v>5.0519999999999996</v>
      </c>
      <c r="V632">
        <v>5.0999999999999996</v>
      </c>
      <c r="W632">
        <v>5.2060000000000004</v>
      </c>
      <c r="X632">
        <v>5.26</v>
      </c>
      <c r="Y632">
        <v>5.266</v>
      </c>
      <c r="Z632">
        <v>4.9820000000000002</v>
      </c>
      <c r="AA632">
        <v>4.944</v>
      </c>
      <c r="AB632">
        <v>5.0819999999999999</v>
      </c>
      <c r="AC632">
        <v>4.9260000000000002</v>
      </c>
    </row>
    <row r="633" spans="1:29">
      <c r="A633" s="95">
        <v>45169</v>
      </c>
      <c r="B633" s="63">
        <v>222616</v>
      </c>
      <c r="P633">
        <v>4.6100000000000003</v>
      </c>
      <c r="Q633">
        <v>4.782</v>
      </c>
      <c r="R633">
        <v>4.9400000000000004</v>
      </c>
      <c r="S633">
        <v>5.024</v>
      </c>
      <c r="T633">
        <v>5.0640000000000001</v>
      </c>
      <c r="U633">
        <v>5.032</v>
      </c>
      <c r="V633">
        <v>5.0739999999999998</v>
      </c>
      <c r="W633">
        <v>5.1859999999999999</v>
      </c>
      <c r="X633">
        <v>5.2359999999999998</v>
      </c>
      <c r="Y633">
        <v>5.2439999999999998</v>
      </c>
      <c r="Z633">
        <v>4.9560000000000004</v>
      </c>
      <c r="AA633">
        <v>4.92</v>
      </c>
      <c r="AB633">
        <v>5.056</v>
      </c>
      <c r="AC633">
        <v>4.9219999999999997</v>
      </c>
    </row>
    <row r="634" spans="1:29">
      <c r="A634" s="95">
        <v>45170</v>
      </c>
      <c r="B634" s="63">
        <v>175630</v>
      </c>
      <c r="P634">
        <v>4.6459999999999999</v>
      </c>
      <c r="Q634">
        <v>4.8140000000000001</v>
      </c>
      <c r="R634">
        <v>4.9640000000000004</v>
      </c>
      <c r="S634">
        <v>5.05</v>
      </c>
      <c r="T634">
        <v>5.0860000000000003</v>
      </c>
      <c r="U634">
        <v>5.0519999999999996</v>
      </c>
      <c r="V634">
        <v>5.0940000000000003</v>
      </c>
      <c r="W634">
        <v>5.2039999999999997</v>
      </c>
      <c r="X634">
        <v>5.2539999999999996</v>
      </c>
      <c r="Y634">
        <v>5.2619999999999996</v>
      </c>
      <c r="Z634">
        <v>4.97</v>
      </c>
      <c r="AA634">
        <v>4.944</v>
      </c>
      <c r="AB634">
        <v>5.0819999999999999</v>
      </c>
      <c r="AC634">
        <v>4.9420000000000002</v>
      </c>
    </row>
    <row r="635" spans="1:29">
      <c r="A635" s="103">
        <v>45173</v>
      </c>
      <c r="P635" s="189">
        <v>4.6459999999999999</v>
      </c>
      <c r="Q635" s="189">
        <v>4.8140000000000001</v>
      </c>
      <c r="R635" s="189">
        <v>4.9640000000000004</v>
      </c>
      <c r="S635" s="189">
        <v>5.05</v>
      </c>
      <c r="T635" s="189">
        <v>5.0860000000000003</v>
      </c>
      <c r="U635" s="189">
        <v>5.0519999999999996</v>
      </c>
      <c r="V635" s="189">
        <v>5.0940000000000003</v>
      </c>
      <c r="W635" s="189">
        <v>5.2039999999999997</v>
      </c>
      <c r="X635" s="189">
        <v>5.2539999999999996</v>
      </c>
      <c r="Y635" s="189">
        <v>5.2619999999999996</v>
      </c>
      <c r="Z635" s="189">
        <v>4.97</v>
      </c>
      <c r="AA635" s="189">
        <v>4.944</v>
      </c>
      <c r="AB635" s="189">
        <v>5.0819999999999999</v>
      </c>
      <c r="AC635" s="189">
        <v>4.9420000000000002</v>
      </c>
    </row>
    <row r="636" spans="1:29">
      <c r="A636" s="95">
        <v>45174</v>
      </c>
      <c r="B636" s="63">
        <v>199273</v>
      </c>
      <c r="P636">
        <v>4.71</v>
      </c>
      <c r="Q636">
        <v>4.8600000000000003</v>
      </c>
      <c r="R636">
        <v>5.01</v>
      </c>
      <c r="S636">
        <v>5.0919999999999996</v>
      </c>
      <c r="T636">
        <v>5.1260000000000003</v>
      </c>
      <c r="U636">
        <v>5.0839999999999996</v>
      </c>
      <c r="V636">
        <v>5.1219999999999999</v>
      </c>
      <c r="W636">
        <v>5.226</v>
      </c>
      <c r="X636">
        <v>5.282</v>
      </c>
      <c r="Y636">
        <v>5.29</v>
      </c>
      <c r="Z636">
        <v>4.9800000000000004</v>
      </c>
      <c r="AA636">
        <v>4.9539999999999997</v>
      </c>
      <c r="AB636">
        <v>5.0919999999999996</v>
      </c>
      <c r="AC636">
        <v>4.9420000000000002</v>
      </c>
    </row>
    <row r="637" spans="1:29">
      <c r="A637" s="95">
        <v>45175</v>
      </c>
      <c r="B637" s="63">
        <v>174295</v>
      </c>
      <c r="P637">
        <v>4.7140000000000004</v>
      </c>
      <c r="Q637">
        <v>4.8559999999999999</v>
      </c>
      <c r="R637">
        <v>5</v>
      </c>
      <c r="S637">
        <v>5.0819999999999999</v>
      </c>
      <c r="T637">
        <v>5.12</v>
      </c>
      <c r="U637">
        <v>5.0720000000000001</v>
      </c>
      <c r="V637">
        <v>5.1100000000000003</v>
      </c>
      <c r="W637">
        <v>5.2140000000000004</v>
      </c>
      <c r="X637">
        <v>5.27</v>
      </c>
      <c r="Y637">
        <v>5.2759999999999998</v>
      </c>
      <c r="Z637">
        <v>4.97</v>
      </c>
      <c r="AA637">
        <v>4.9400000000000004</v>
      </c>
      <c r="AB637">
        <v>5.0759999999999996</v>
      </c>
      <c r="AC637">
        <v>4.93</v>
      </c>
    </row>
    <row r="638" spans="1:29">
      <c r="A638" s="95">
        <v>45176</v>
      </c>
      <c r="B638" s="63">
        <v>182288</v>
      </c>
      <c r="P638">
        <v>4.7060000000000004</v>
      </c>
      <c r="Q638">
        <v>4.8620000000000001</v>
      </c>
      <c r="R638">
        <v>5</v>
      </c>
      <c r="S638">
        <v>5.0819999999999999</v>
      </c>
      <c r="T638">
        <v>5.1159999999999997</v>
      </c>
      <c r="U638">
        <v>5.0640000000000001</v>
      </c>
      <c r="V638">
        <v>5.0999999999999996</v>
      </c>
      <c r="W638">
        <v>5.2</v>
      </c>
      <c r="X638">
        <v>5.2539999999999996</v>
      </c>
      <c r="Y638">
        <v>5.2619999999999996</v>
      </c>
      <c r="Z638">
        <v>4.96</v>
      </c>
      <c r="AA638">
        <v>4.93</v>
      </c>
      <c r="AB638">
        <v>5.0659999999999998</v>
      </c>
      <c r="AC638">
        <v>4.93</v>
      </c>
    </row>
    <row r="639" spans="1:29">
      <c r="A639" s="95">
        <v>45177</v>
      </c>
      <c r="B639" s="63">
        <v>168956</v>
      </c>
      <c r="P639">
        <v>4.6840000000000002</v>
      </c>
      <c r="Q639">
        <v>4.8360000000000003</v>
      </c>
      <c r="R639">
        <v>4.9800000000000004</v>
      </c>
      <c r="S639">
        <v>5.0640000000000001</v>
      </c>
      <c r="T639">
        <v>5.0960000000000001</v>
      </c>
      <c r="U639">
        <v>5.0519999999999996</v>
      </c>
      <c r="V639">
        <v>5.0839999999999996</v>
      </c>
      <c r="W639">
        <v>5.1920000000000002</v>
      </c>
      <c r="X639">
        <v>5.2460000000000004</v>
      </c>
      <c r="Y639">
        <v>5.2519999999999998</v>
      </c>
      <c r="Z639">
        <v>4.9340000000000002</v>
      </c>
      <c r="AA639">
        <v>4.9039999999999999</v>
      </c>
      <c r="AB639">
        <v>5.0419999999999998</v>
      </c>
      <c r="AC639">
        <v>4.8940000000000001</v>
      </c>
    </row>
    <row r="640" spans="1:29">
      <c r="A640" s="95">
        <v>45180</v>
      </c>
      <c r="B640" s="63">
        <v>204755</v>
      </c>
      <c r="P640">
        <v>4.7119999999999997</v>
      </c>
      <c r="Q640">
        <v>4.8559999999999999</v>
      </c>
      <c r="R640">
        <v>5.0019999999999998</v>
      </c>
      <c r="S640">
        <v>5.0860000000000003</v>
      </c>
      <c r="T640">
        <v>5.1260000000000003</v>
      </c>
      <c r="U640">
        <v>5.0860000000000003</v>
      </c>
      <c r="V640">
        <v>5.12</v>
      </c>
      <c r="W640">
        <v>5.2220000000000004</v>
      </c>
      <c r="X640">
        <v>5.274</v>
      </c>
      <c r="Y640">
        <v>5.28</v>
      </c>
      <c r="Z640">
        <v>4.9560000000000004</v>
      </c>
      <c r="AA640">
        <v>4.9260000000000002</v>
      </c>
      <c r="AB640">
        <v>5.0640000000000001</v>
      </c>
      <c r="AC640">
        <v>4.9160000000000004</v>
      </c>
    </row>
    <row r="641" spans="1:29">
      <c r="A641" s="95">
        <v>45181</v>
      </c>
      <c r="B641" s="63">
        <v>277529</v>
      </c>
      <c r="P641">
        <v>4.6319999999999997</v>
      </c>
      <c r="Q641">
        <v>4.7640000000000002</v>
      </c>
      <c r="R641">
        <v>4.91</v>
      </c>
      <c r="S641">
        <v>4.992</v>
      </c>
      <c r="T641">
        <v>5.0339999999999998</v>
      </c>
      <c r="U641">
        <v>5.01</v>
      </c>
      <c r="V641">
        <v>5.0540000000000003</v>
      </c>
      <c r="W641">
        <v>5.16</v>
      </c>
      <c r="X641">
        <v>5.2119999999999997</v>
      </c>
      <c r="Y641">
        <v>5.2160000000000002</v>
      </c>
      <c r="Z641">
        <v>4.9000000000000004</v>
      </c>
      <c r="AA641">
        <v>4.87</v>
      </c>
      <c r="AB641">
        <v>5.0060000000000002</v>
      </c>
      <c r="AC641">
        <v>4.8719999999999999</v>
      </c>
    </row>
    <row r="642" spans="1:29">
      <c r="A642" s="95">
        <v>45182</v>
      </c>
      <c r="B642" s="63">
        <v>228486</v>
      </c>
      <c r="P642">
        <v>4.6399999999999997</v>
      </c>
      <c r="Q642">
        <v>4.8220000000000001</v>
      </c>
      <c r="R642">
        <v>4.9619999999999997</v>
      </c>
      <c r="S642">
        <v>5.0439999999999996</v>
      </c>
      <c r="T642">
        <v>5.0839999999999996</v>
      </c>
      <c r="U642">
        <v>5.056</v>
      </c>
      <c r="V642">
        <v>5.0999999999999996</v>
      </c>
      <c r="W642">
        <v>5.202</v>
      </c>
      <c r="X642">
        <v>5.2519999999999998</v>
      </c>
      <c r="Y642">
        <v>5.2539999999999996</v>
      </c>
      <c r="Z642">
        <v>4.9400000000000004</v>
      </c>
      <c r="AA642">
        <v>4.91</v>
      </c>
      <c r="AB642">
        <v>5.0460000000000003</v>
      </c>
      <c r="AC642">
        <v>4.8920000000000003</v>
      </c>
    </row>
    <row r="643" spans="1:29">
      <c r="A643" s="95">
        <v>45183</v>
      </c>
      <c r="B643" s="63">
        <v>172265</v>
      </c>
      <c r="P643">
        <v>4.6239999999999997</v>
      </c>
      <c r="Q643">
        <v>4.8040000000000003</v>
      </c>
      <c r="R643">
        <v>4.944</v>
      </c>
      <c r="S643">
        <v>5.0259999999999998</v>
      </c>
      <c r="T643">
        <v>5.0739999999999998</v>
      </c>
      <c r="U643">
        <v>5.05</v>
      </c>
      <c r="V643">
        <v>5.0940000000000003</v>
      </c>
      <c r="W643">
        <v>5.194</v>
      </c>
      <c r="X643">
        <v>5.2439999999999998</v>
      </c>
      <c r="Y643">
        <v>5.2460000000000004</v>
      </c>
      <c r="Z643">
        <v>4.9359999999999999</v>
      </c>
      <c r="AA643">
        <v>4.9059999999999997</v>
      </c>
      <c r="AB643">
        <v>5.0439999999999996</v>
      </c>
      <c r="AC643">
        <v>4.8959999999999999</v>
      </c>
    </row>
    <row r="644" spans="1:29">
      <c r="A644" s="95">
        <v>45184</v>
      </c>
      <c r="B644" s="63">
        <v>182342</v>
      </c>
      <c r="Q644">
        <v>4.7619999999999996</v>
      </c>
      <c r="R644">
        <v>4.9039999999999999</v>
      </c>
      <c r="S644">
        <v>4.99</v>
      </c>
      <c r="T644">
        <v>5.0359999999999996</v>
      </c>
      <c r="U644">
        <v>5.032</v>
      </c>
      <c r="V644">
        <v>5.0839999999999996</v>
      </c>
      <c r="W644">
        <v>5.1859999999999999</v>
      </c>
      <c r="X644">
        <v>5.2359999999999998</v>
      </c>
      <c r="Y644">
        <v>5.242</v>
      </c>
      <c r="Z644">
        <v>4.93</v>
      </c>
      <c r="AA644">
        <v>4.9000000000000004</v>
      </c>
      <c r="AB644">
        <v>5.0359999999999996</v>
      </c>
      <c r="AC644">
        <v>4.8959999999999999</v>
      </c>
    </row>
    <row r="645" spans="1:29">
      <c r="A645" s="95">
        <v>45187</v>
      </c>
      <c r="B645" s="63">
        <v>217843</v>
      </c>
      <c r="Q645">
        <v>4.7140000000000004</v>
      </c>
      <c r="R645">
        <v>4.8559999999999999</v>
      </c>
      <c r="S645">
        <v>4.944</v>
      </c>
      <c r="T645">
        <v>4.99</v>
      </c>
      <c r="U645">
        <v>4.99</v>
      </c>
      <c r="V645">
        <v>5.0419999999999998</v>
      </c>
      <c r="W645">
        <v>5.1420000000000003</v>
      </c>
      <c r="X645">
        <v>5.1920000000000002</v>
      </c>
      <c r="Y645">
        <v>5.1959999999999997</v>
      </c>
      <c r="Z645">
        <v>4.8940000000000001</v>
      </c>
      <c r="AA645">
        <v>4.8639999999999999</v>
      </c>
      <c r="AB645">
        <v>5.0060000000000002</v>
      </c>
      <c r="AC645">
        <v>4.8739999999999997</v>
      </c>
    </row>
    <row r="646" spans="1:29">
      <c r="A646" s="95">
        <v>45188</v>
      </c>
      <c r="B646" s="63">
        <v>223592</v>
      </c>
      <c r="Q646">
        <v>4.7619999999999996</v>
      </c>
      <c r="R646">
        <v>4.9039999999999999</v>
      </c>
      <c r="S646">
        <v>4.99</v>
      </c>
      <c r="T646">
        <v>5.0359999999999996</v>
      </c>
      <c r="U646">
        <v>5.024</v>
      </c>
      <c r="V646">
        <v>5.0659999999999998</v>
      </c>
      <c r="W646">
        <v>5.1639999999999997</v>
      </c>
      <c r="X646">
        <v>5.21</v>
      </c>
      <c r="Y646">
        <v>5.2160000000000002</v>
      </c>
      <c r="Z646">
        <v>4.8940000000000001</v>
      </c>
      <c r="AA646">
        <v>4.8719999999999999</v>
      </c>
      <c r="AB646">
        <v>5.0259999999999998</v>
      </c>
      <c r="AC646">
        <v>4.8760000000000003</v>
      </c>
    </row>
    <row r="647" spans="1:29">
      <c r="A647" s="95">
        <v>45189</v>
      </c>
      <c r="B647" s="63">
        <v>274404</v>
      </c>
      <c r="Q647">
        <v>4.8220000000000001</v>
      </c>
      <c r="R647">
        <v>4.9660000000000002</v>
      </c>
      <c r="S647">
        <v>5.0540000000000003</v>
      </c>
      <c r="T647">
        <v>5.0999999999999996</v>
      </c>
      <c r="U647">
        <v>5.08</v>
      </c>
      <c r="V647">
        <v>5.1120000000000001</v>
      </c>
      <c r="W647">
        <v>5.2119999999999997</v>
      </c>
      <c r="X647">
        <v>5.2619999999999996</v>
      </c>
      <c r="Y647">
        <v>5.2619999999999996</v>
      </c>
      <c r="Z647">
        <v>4.9359999999999999</v>
      </c>
      <c r="AA647">
        <v>4.9119999999999999</v>
      </c>
      <c r="AB647">
        <v>5.07</v>
      </c>
      <c r="AC647">
        <v>4.8959999999999999</v>
      </c>
    </row>
    <row r="648" spans="1:29">
      <c r="A648" s="95">
        <v>45190</v>
      </c>
      <c r="B648" s="63">
        <v>181097</v>
      </c>
      <c r="Q648">
        <v>4.7519999999999998</v>
      </c>
      <c r="R648">
        <v>4.9000000000000004</v>
      </c>
      <c r="S648">
        <v>4.984</v>
      </c>
      <c r="T648">
        <v>5.0259999999999998</v>
      </c>
      <c r="U648">
        <v>5.0060000000000002</v>
      </c>
      <c r="V648">
        <v>5.05</v>
      </c>
      <c r="W648">
        <v>5.1459999999999999</v>
      </c>
      <c r="X648">
        <v>5.194</v>
      </c>
      <c r="Y648">
        <v>5.2</v>
      </c>
      <c r="Z648">
        <v>4.8959999999999999</v>
      </c>
      <c r="AA648">
        <v>4.8659999999999997</v>
      </c>
      <c r="AB648">
        <v>5.0220000000000002</v>
      </c>
      <c r="AC648">
        <v>4.8760000000000003</v>
      </c>
    </row>
    <row r="649" spans="1:29">
      <c r="A649" s="95">
        <v>45191</v>
      </c>
      <c r="B649" s="63">
        <v>135626</v>
      </c>
      <c r="Q649">
        <v>4.7720000000000002</v>
      </c>
      <c r="R649">
        <v>4.9219999999999997</v>
      </c>
      <c r="S649">
        <v>5.01</v>
      </c>
      <c r="T649">
        <v>5.0540000000000003</v>
      </c>
      <c r="U649">
        <v>5.03</v>
      </c>
      <c r="V649">
        <v>5.07</v>
      </c>
      <c r="W649">
        <v>5.1660000000000004</v>
      </c>
      <c r="X649">
        <v>5.2140000000000004</v>
      </c>
      <c r="Y649">
        <v>5.2160000000000002</v>
      </c>
      <c r="Z649">
        <v>4.9320000000000004</v>
      </c>
      <c r="AA649">
        <v>4.9020000000000001</v>
      </c>
      <c r="AB649">
        <v>5.0620000000000003</v>
      </c>
      <c r="AC649">
        <v>4.9320000000000004</v>
      </c>
    </row>
    <row r="650" spans="1:29">
      <c r="A650" s="95">
        <v>45194</v>
      </c>
      <c r="B650" s="63">
        <v>148072</v>
      </c>
      <c r="Q650">
        <v>4.8120000000000003</v>
      </c>
      <c r="R650">
        <v>4.9560000000000004</v>
      </c>
      <c r="S650">
        <v>5.0419999999999998</v>
      </c>
      <c r="T650">
        <v>5.0839999999999996</v>
      </c>
      <c r="U650">
        <v>5.0599999999999996</v>
      </c>
      <c r="V650">
        <v>5.0940000000000003</v>
      </c>
      <c r="W650">
        <v>5.1920000000000002</v>
      </c>
      <c r="X650">
        <v>5.24</v>
      </c>
      <c r="Y650">
        <v>5.2460000000000004</v>
      </c>
      <c r="Z650">
        <v>4.9660000000000002</v>
      </c>
      <c r="AA650">
        <v>4.944</v>
      </c>
      <c r="AB650">
        <v>5.1040000000000001</v>
      </c>
      <c r="AC650">
        <v>4.9619999999999997</v>
      </c>
    </row>
    <row r="651" spans="1:29">
      <c r="A651" s="95">
        <v>45195</v>
      </c>
      <c r="B651" s="63">
        <v>164050</v>
      </c>
      <c r="Q651">
        <v>4.7960000000000003</v>
      </c>
      <c r="R651">
        <v>4.944</v>
      </c>
      <c r="S651">
        <v>5.0259999999999998</v>
      </c>
      <c r="T651">
        <v>5.0720000000000001</v>
      </c>
      <c r="U651">
        <v>5.05</v>
      </c>
      <c r="V651">
        <v>5.0860000000000003</v>
      </c>
      <c r="W651">
        <v>5.1859999999999999</v>
      </c>
      <c r="X651">
        <v>5.24</v>
      </c>
      <c r="Y651">
        <v>5.24</v>
      </c>
      <c r="Z651">
        <v>4.9720000000000004</v>
      </c>
      <c r="AA651">
        <v>4.944</v>
      </c>
      <c r="AB651">
        <v>5.1059999999999999</v>
      </c>
      <c r="AC651">
        <v>4.952</v>
      </c>
    </row>
    <row r="652" spans="1:29">
      <c r="A652" s="95">
        <v>45196</v>
      </c>
      <c r="B652" s="63">
        <v>190223</v>
      </c>
      <c r="Q652">
        <v>4.8319999999999999</v>
      </c>
      <c r="R652">
        <v>4.9820000000000002</v>
      </c>
      <c r="S652">
        <v>5.0659999999999998</v>
      </c>
      <c r="T652">
        <v>5.1139999999999999</v>
      </c>
      <c r="U652">
        <v>5.0860000000000003</v>
      </c>
      <c r="V652">
        <v>5.1219999999999999</v>
      </c>
      <c r="W652">
        <v>5.2220000000000004</v>
      </c>
      <c r="X652">
        <v>5.2720000000000002</v>
      </c>
      <c r="Y652">
        <v>5.266</v>
      </c>
      <c r="Z652">
        <v>4.9939999999999998</v>
      </c>
      <c r="AA652">
        <v>4.9619999999999997</v>
      </c>
      <c r="AB652">
        <v>5.1239999999999997</v>
      </c>
      <c r="AC652">
        <v>4.9660000000000002</v>
      </c>
    </row>
    <row r="653" spans="1:29">
      <c r="A653" s="95">
        <v>45197</v>
      </c>
      <c r="B653" s="63">
        <v>155128</v>
      </c>
      <c r="Q653">
        <v>4.8840000000000003</v>
      </c>
      <c r="R653">
        <v>5.032</v>
      </c>
      <c r="S653">
        <v>5.1159999999999997</v>
      </c>
      <c r="T653">
        <v>5.1619999999999999</v>
      </c>
      <c r="U653">
        <v>5.12</v>
      </c>
      <c r="V653">
        <v>5.1440000000000001</v>
      </c>
      <c r="W653">
        <v>5.2439999999999998</v>
      </c>
      <c r="X653">
        <v>5.2939999999999996</v>
      </c>
      <c r="Y653">
        <v>5.29</v>
      </c>
      <c r="Z653">
        <v>5.01</v>
      </c>
      <c r="AA653">
        <v>4.97</v>
      </c>
      <c r="AB653">
        <v>5.1440000000000001</v>
      </c>
      <c r="AC653">
        <v>4.9539999999999997</v>
      </c>
    </row>
    <row r="654" spans="1:29">
      <c r="A654" s="95">
        <v>45198</v>
      </c>
      <c r="B654" s="63">
        <v>305306</v>
      </c>
      <c r="Q654">
        <v>4.766</v>
      </c>
      <c r="R654">
        <v>4.9160000000000004</v>
      </c>
      <c r="S654">
        <v>5.0039999999999996</v>
      </c>
      <c r="T654">
        <v>5.0540000000000003</v>
      </c>
      <c r="U654">
        <v>5.032</v>
      </c>
      <c r="V654">
        <v>5.0720000000000001</v>
      </c>
      <c r="W654">
        <v>5.1740000000000004</v>
      </c>
      <c r="X654">
        <v>5.2240000000000002</v>
      </c>
      <c r="Y654">
        <v>5.2140000000000004</v>
      </c>
      <c r="Z654">
        <v>4.9720000000000004</v>
      </c>
      <c r="AA654">
        <v>4.9320000000000004</v>
      </c>
      <c r="AB654">
        <v>5.0940000000000003</v>
      </c>
      <c r="AC654">
        <v>4.9320000000000004</v>
      </c>
    </row>
    <row r="655" spans="1:29">
      <c r="A655" s="95">
        <v>45201</v>
      </c>
      <c r="B655" s="63">
        <v>216434</v>
      </c>
      <c r="Q655">
        <v>4.8860000000000001</v>
      </c>
      <c r="R655">
        <v>5.0359999999999996</v>
      </c>
      <c r="S655">
        <v>5.1219999999999999</v>
      </c>
      <c r="T655">
        <v>5.1719999999999997</v>
      </c>
      <c r="U655">
        <v>5.14</v>
      </c>
      <c r="V655">
        <v>5.1719999999999997</v>
      </c>
      <c r="W655">
        <v>5.274</v>
      </c>
      <c r="X655">
        <v>5.32</v>
      </c>
      <c r="Y655">
        <v>5.3140000000000001</v>
      </c>
      <c r="Z655">
        <v>5.03</v>
      </c>
      <c r="AA655">
        <v>4.9939999999999998</v>
      </c>
      <c r="AB655">
        <v>5.1559999999999997</v>
      </c>
      <c r="AC655">
        <v>4.9820000000000002</v>
      </c>
    </row>
    <row r="656" spans="1:29">
      <c r="A656" s="95">
        <v>45202</v>
      </c>
      <c r="B656" s="63">
        <v>200132</v>
      </c>
      <c r="Q656">
        <v>4.8739999999999997</v>
      </c>
      <c r="R656">
        <v>5.0220000000000002</v>
      </c>
      <c r="S656">
        <v>5.1040000000000001</v>
      </c>
      <c r="T656">
        <v>5.15</v>
      </c>
      <c r="U656">
        <v>5.1120000000000001</v>
      </c>
      <c r="V656">
        <v>5.1440000000000001</v>
      </c>
      <c r="W656">
        <v>5.2460000000000004</v>
      </c>
      <c r="X656">
        <v>5.2960000000000003</v>
      </c>
      <c r="Y656">
        <v>5.29</v>
      </c>
      <c r="Z656">
        <v>5.0140000000000002</v>
      </c>
      <c r="AA656">
        <v>4.9800000000000004</v>
      </c>
      <c r="AB656">
        <v>5.1360000000000001</v>
      </c>
      <c r="AC656">
        <v>4.9740000000000002</v>
      </c>
    </row>
    <row r="657" spans="1:29">
      <c r="A657" s="95">
        <v>45203</v>
      </c>
      <c r="B657" s="63">
        <v>201822</v>
      </c>
      <c r="Q657">
        <v>4.8600000000000003</v>
      </c>
      <c r="R657">
        <v>5.01</v>
      </c>
      <c r="S657">
        <v>5.0940000000000003</v>
      </c>
      <c r="T657">
        <v>5.1440000000000001</v>
      </c>
      <c r="U657">
        <v>5.1059999999999999</v>
      </c>
      <c r="V657">
        <v>5.1340000000000003</v>
      </c>
      <c r="W657">
        <v>5.24</v>
      </c>
      <c r="X657">
        <v>5.2939999999999996</v>
      </c>
      <c r="Y657">
        <v>5.2839999999999998</v>
      </c>
      <c r="Z657">
        <v>5.0060000000000002</v>
      </c>
      <c r="AA657">
        <v>4.9720000000000004</v>
      </c>
      <c r="AB657">
        <v>5.1340000000000003</v>
      </c>
      <c r="AC657">
        <v>4.97</v>
      </c>
    </row>
    <row r="658" spans="1:29">
      <c r="A658" s="95">
        <v>45204</v>
      </c>
      <c r="B658" s="63">
        <v>302255</v>
      </c>
      <c r="Q658">
        <v>4.9740000000000002</v>
      </c>
      <c r="R658">
        <v>5.1219999999999999</v>
      </c>
      <c r="S658">
        <v>5.2039999999999997</v>
      </c>
      <c r="T658">
        <v>5.2539999999999996</v>
      </c>
      <c r="U658">
        <v>5.1920000000000002</v>
      </c>
      <c r="V658">
        <v>5.2140000000000004</v>
      </c>
      <c r="W658">
        <v>5.3159999999999998</v>
      </c>
      <c r="X658">
        <v>5.37</v>
      </c>
      <c r="Y658">
        <v>5.36</v>
      </c>
      <c r="Z658">
        <v>5.0620000000000003</v>
      </c>
      <c r="AA658">
        <v>5.0259999999999998</v>
      </c>
      <c r="AB658">
        <v>5.1859999999999999</v>
      </c>
      <c r="AC658">
        <v>4.9859999999999998</v>
      </c>
    </row>
    <row r="659" spans="1:29">
      <c r="A659" s="95">
        <v>45205</v>
      </c>
      <c r="B659" s="63">
        <v>181741</v>
      </c>
      <c r="Q659">
        <v>4.92</v>
      </c>
      <c r="R659">
        <v>5.0720000000000001</v>
      </c>
      <c r="S659">
        <v>5.1520000000000001</v>
      </c>
      <c r="T659">
        <v>5.2</v>
      </c>
      <c r="U659">
        <v>5.1619999999999999</v>
      </c>
      <c r="V659">
        <v>5.194</v>
      </c>
      <c r="W659">
        <v>5.3</v>
      </c>
      <c r="X659">
        <v>5.35</v>
      </c>
      <c r="Y659">
        <v>5.34</v>
      </c>
      <c r="Z659">
        <v>5.0599999999999996</v>
      </c>
      <c r="AA659">
        <v>5.016</v>
      </c>
      <c r="AB659">
        <v>5.18</v>
      </c>
      <c r="AC659">
        <v>4.984</v>
      </c>
    </row>
    <row r="660" spans="1:29">
      <c r="A660" s="95">
        <v>45208</v>
      </c>
      <c r="B660" s="63">
        <v>174653</v>
      </c>
      <c r="Q660">
        <v>4.8819999999999997</v>
      </c>
      <c r="R660">
        <v>5.0359999999999996</v>
      </c>
      <c r="S660">
        <v>5.12</v>
      </c>
      <c r="T660">
        <v>5.17</v>
      </c>
      <c r="U660">
        <v>5.13</v>
      </c>
      <c r="V660">
        <v>5.1619999999999999</v>
      </c>
      <c r="W660">
        <v>5.2640000000000002</v>
      </c>
      <c r="X660">
        <v>5.3159999999999998</v>
      </c>
      <c r="Y660">
        <v>5.31</v>
      </c>
      <c r="Z660">
        <v>5.0419999999999998</v>
      </c>
      <c r="AA660">
        <v>5</v>
      </c>
      <c r="AB660">
        <v>5.1619999999999999</v>
      </c>
      <c r="AC660">
        <v>4.9619999999999997</v>
      </c>
    </row>
    <row r="661" spans="1:29">
      <c r="A661" s="95">
        <v>45209</v>
      </c>
      <c r="B661" s="63">
        <v>158800</v>
      </c>
      <c r="Q661">
        <v>4.8540000000000001</v>
      </c>
      <c r="R661">
        <v>5.0119999999999996</v>
      </c>
      <c r="S661">
        <v>5.0919999999999996</v>
      </c>
      <c r="T661">
        <v>5.1440000000000001</v>
      </c>
      <c r="U661">
        <v>5.1120000000000001</v>
      </c>
      <c r="V661">
        <v>5.1420000000000003</v>
      </c>
      <c r="W661">
        <v>5.2460000000000004</v>
      </c>
      <c r="X661">
        <v>5.3019999999999996</v>
      </c>
      <c r="Y661">
        <v>5.2919999999999998</v>
      </c>
      <c r="Z661">
        <v>5.05</v>
      </c>
      <c r="AA661">
        <v>5.0060000000000002</v>
      </c>
      <c r="AB661">
        <v>5.1859999999999999</v>
      </c>
      <c r="AC661">
        <v>4.9800000000000004</v>
      </c>
    </row>
    <row r="662" spans="1:29">
      <c r="A662" s="95">
        <v>45210</v>
      </c>
      <c r="B662" s="63">
        <v>151737</v>
      </c>
      <c r="Q662">
        <v>4.88</v>
      </c>
      <c r="R662">
        <v>5.0359999999999996</v>
      </c>
      <c r="S662">
        <v>5.1159999999999997</v>
      </c>
      <c r="T662">
        <v>5.1660000000000004</v>
      </c>
      <c r="U662">
        <v>5.1360000000000001</v>
      </c>
      <c r="V662">
        <v>5.1719999999999997</v>
      </c>
      <c r="W662">
        <v>5.2759999999999998</v>
      </c>
      <c r="X662">
        <v>5.3259999999999996</v>
      </c>
      <c r="Y662">
        <v>5.32</v>
      </c>
      <c r="Z662">
        <v>5.0819999999999999</v>
      </c>
      <c r="AA662">
        <v>5.03</v>
      </c>
      <c r="AB662">
        <v>5.1959999999999997</v>
      </c>
      <c r="AC662">
        <v>4.984</v>
      </c>
    </row>
    <row r="663" spans="1:29">
      <c r="A663" s="95">
        <v>45211</v>
      </c>
      <c r="B663" s="63">
        <v>309294</v>
      </c>
      <c r="Q663">
        <v>4.96</v>
      </c>
      <c r="R663">
        <v>5.1139999999999999</v>
      </c>
      <c r="S663">
        <v>5.194</v>
      </c>
      <c r="T663">
        <v>5.242</v>
      </c>
      <c r="U663">
        <v>5.1959999999999997</v>
      </c>
      <c r="V663">
        <v>5.226</v>
      </c>
      <c r="W663">
        <v>5.33</v>
      </c>
      <c r="X663">
        <v>5.3760000000000003</v>
      </c>
      <c r="Y663">
        <v>5.3659999999999997</v>
      </c>
      <c r="Z663">
        <v>5.1020000000000003</v>
      </c>
      <c r="AA663">
        <v>5.0540000000000003</v>
      </c>
      <c r="AB663">
        <v>5.22</v>
      </c>
      <c r="AC663">
        <v>4.9960000000000004</v>
      </c>
    </row>
    <row r="664" spans="1:29">
      <c r="A664" s="95">
        <v>45212</v>
      </c>
      <c r="B664" s="63">
        <v>202112</v>
      </c>
      <c r="Q664">
        <v>4.9320000000000004</v>
      </c>
      <c r="R664">
        <v>5.0839999999999996</v>
      </c>
      <c r="S664">
        <v>5.1639999999999997</v>
      </c>
      <c r="T664">
        <v>5.2160000000000002</v>
      </c>
      <c r="U664">
        <v>5.1760000000000002</v>
      </c>
      <c r="V664">
        <v>5.2119999999999997</v>
      </c>
      <c r="W664">
        <v>5.3159999999999998</v>
      </c>
      <c r="X664">
        <v>5.3639999999999999</v>
      </c>
      <c r="Y664">
        <v>5.3540000000000001</v>
      </c>
      <c r="Z664">
        <v>5.0819999999999999</v>
      </c>
      <c r="AA664">
        <v>5.032</v>
      </c>
      <c r="AB664">
        <v>5.2</v>
      </c>
      <c r="AC664">
        <v>4.9800000000000004</v>
      </c>
    </row>
    <row r="665" spans="1:29">
      <c r="A665" s="95">
        <v>45215</v>
      </c>
      <c r="B665" s="63">
        <v>163584</v>
      </c>
      <c r="Q665">
        <v>4.9000000000000004</v>
      </c>
      <c r="R665">
        <v>5.05</v>
      </c>
      <c r="S665">
        <v>5.1260000000000003</v>
      </c>
      <c r="T665">
        <v>5.1820000000000004</v>
      </c>
      <c r="U665">
        <v>5.1420000000000003</v>
      </c>
      <c r="V665">
        <v>5.1760000000000002</v>
      </c>
      <c r="W665">
        <v>5.282</v>
      </c>
      <c r="X665">
        <v>5.3339999999999996</v>
      </c>
      <c r="Y665">
        <v>5.3220000000000001</v>
      </c>
      <c r="Z665">
        <v>5.0819999999999999</v>
      </c>
      <c r="AA665">
        <v>5.0359999999999996</v>
      </c>
      <c r="AB665">
        <v>5.2060000000000004</v>
      </c>
      <c r="AC665">
        <v>4.9939999999999998</v>
      </c>
    </row>
    <row r="666" spans="1:29">
      <c r="A666" s="95">
        <v>45216</v>
      </c>
      <c r="B666" s="63">
        <v>148671</v>
      </c>
      <c r="Q666">
        <v>4.8899999999999997</v>
      </c>
      <c r="R666">
        <v>5.0359999999999996</v>
      </c>
      <c r="S666">
        <v>5.1120000000000001</v>
      </c>
      <c r="T666">
        <v>5.1639999999999997</v>
      </c>
      <c r="U666">
        <v>5.13</v>
      </c>
      <c r="V666">
        <v>5.1639999999999997</v>
      </c>
      <c r="W666">
        <v>5.27</v>
      </c>
      <c r="X666">
        <v>5.32</v>
      </c>
      <c r="Y666">
        <v>5.306</v>
      </c>
      <c r="Z666">
        <v>5.0819999999999999</v>
      </c>
      <c r="AA666">
        <v>5.04</v>
      </c>
      <c r="AB666">
        <v>5.2060000000000004</v>
      </c>
      <c r="AC666">
        <v>4.9939999999999998</v>
      </c>
    </row>
    <row r="667" spans="1:29">
      <c r="A667" s="95">
        <v>45217</v>
      </c>
      <c r="B667" s="63">
        <v>167115</v>
      </c>
      <c r="Q667">
        <v>4.92</v>
      </c>
      <c r="R667">
        <v>5.0640000000000001</v>
      </c>
      <c r="S667">
        <v>5.1440000000000001</v>
      </c>
      <c r="T667">
        <v>5.1959999999999997</v>
      </c>
      <c r="U667">
        <v>5.1539999999999999</v>
      </c>
      <c r="V667">
        <v>5.1820000000000004</v>
      </c>
      <c r="W667">
        <v>5.2839999999999998</v>
      </c>
      <c r="X667">
        <v>5.3319999999999999</v>
      </c>
      <c r="Y667">
        <v>5.3220000000000001</v>
      </c>
      <c r="Z667">
        <v>5.1059999999999999</v>
      </c>
      <c r="AA667">
        <v>5.0419999999999998</v>
      </c>
      <c r="AB667">
        <v>5.21</v>
      </c>
      <c r="AC667">
        <v>4.9960000000000004</v>
      </c>
    </row>
    <row r="668" spans="1:29">
      <c r="A668" s="95">
        <v>45218</v>
      </c>
      <c r="B668" s="63">
        <v>502094</v>
      </c>
      <c r="Q668">
        <v>5.05</v>
      </c>
      <c r="R668">
        <v>5.17</v>
      </c>
      <c r="S668">
        <v>5.24</v>
      </c>
      <c r="T668">
        <v>5.2859999999999996</v>
      </c>
      <c r="U668">
        <v>5.226</v>
      </c>
      <c r="V668">
        <v>5.25</v>
      </c>
      <c r="W668">
        <v>5.3559999999999999</v>
      </c>
      <c r="X668">
        <v>5.4059999999999997</v>
      </c>
      <c r="Y668">
        <v>5.39</v>
      </c>
      <c r="Z668">
        <v>5.17</v>
      </c>
      <c r="AA668">
        <v>5.0860000000000003</v>
      </c>
      <c r="AB668">
        <v>5.25</v>
      </c>
      <c r="AC668">
        <v>5.0019999999999998</v>
      </c>
    </row>
    <row r="669" spans="1:29">
      <c r="A669" s="95">
        <v>45219</v>
      </c>
      <c r="B669" s="63">
        <v>438972</v>
      </c>
      <c r="Q669">
        <v>4.9539999999999997</v>
      </c>
      <c r="R669">
        <v>5.09</v>
      </c>
      <c r="S669">
        <v>5.1639999999999997</v>
      </c>
      <c r="T669">
        <v>5.2160000000000002</v>
      </c>
      <c r="U669">
        <v>5.1719999999999997</v>
      </c>
      <c r="V669">
        <v>5.2</v>
      </c>
      <c r="W669">
        <v>5.306</v>
      </c>
      <c r="X669">
        <v>5.3559999999999999</v>
      </c>
      <c r="Y669">
        <v>5.3440000000000003</v>
      </c>
      <c r="Z669">
        <v>5.13</v>
      </c>
      <c r="AA669">
        <v>5.0599999999999996</v>
      </c>
      <c r="AB669">
        <v>5.2220000000000004</v>
      </c>
      <c r="AC669">
        <v>5.01</v>
      </c>
    </row>
    <row r="670" spans="1:29">
      <c r="A670" s="95">
        <v>45222</v>
      </c>
      <c r="B670" s="63">
        <v>181794</v>
      </c>
      <c r="Q670">
        <v>4.9020000000000001</v>
      </c>
      <c r="R670">
        <v>5.04</v>
      </c>
      <c r="S670">
        <v>5.12</v>
      </c>
      <c r="T670">
        <v>5.1719999999999997</v>
      </c>
      <c r="U670">
        <v>5.1440000000000001</v>
      </c>
      <c r="V670">
        <v>5.1820000000000004</v>
      </c>
      <c r="W670">
        <v>5.2859999999999996</v>
      </c>
      <c r="X670">
        <v>5.3360000000000003</v>
      </c>
      <c r="Y670">
        <v>5.3220000000000001</v>
      </c>
      <c r="Z670">
        <v>5.1139999999999999</v>
      </c>
      <c r="AA670">
        <v>5.05</v>
      </c>
      <c r="AB670">
        <v>5.21</v>
      </c>
      <c r="AC670">
        <v>5.0140000000000002</v>
      </c>
    </row>
    <row r="671" spans="1:29">
      <c r="A671" s="95">
        <v>45223</v>
      </c>
      <c r="B671" s="63">
        <v>228146</v>
      </c>
      <c r="Q671">
        <v>4.84</v>
      </c>
      <c r="R671">
        <v>4.9800000000000004</v>
      </c>
      <c r="S671">
        <v>5.0599999999999996</v>
      </c>
      <c r="T671">
        <v>5.1159999999999997</v>
      </c>
      <c r="U671">
        <v>5.0960000000000001</v>
      </c>
      <c r="V671">
        <v>5.1360000000000001</v>
      </c>
      <c r="W671">
        <v>5.242</v>
      </c>
      <c r="X671">
        <v>5.2919999999999998</v>
      </c>
      <c r="Y671">
        <v>5.28</v>
      </c>
      <c r="Z671">
        <v>5.1059999999999999</v>
      </c>
      <c r="AA671">
        <v>5.04</v>
      </c>
      <c r="AB671">
        <v>5.202</v>
      </c>
      <c r="AC671">
        <v>5.0220000000000002</v>
      </c>
    </row>
    <row r="672" spans="1:29">
      <c r="A672" s="95">
        <v>45224</v>
      </c>
      <c r="B672" s="63">
        <v>263057</v>
      </c>
      <c r="Q672">
        <v>4.8</v>
      </c>
      <c r="R672">
        <v>4.944</v>
      </c>
      <c r="S672">
        <v>5.03</v>
      </c>
      <c r="T672">
        <v>5.0860000000000003</v>
      </c>
      <c r="U672">
        <v>5.0640000000000001</v>
      </c>
      <c r="V672">
        <v>5.1059999999999999</v>
      </c>
      <c r="W672">
        <v>5.2160000000000002</v>
      </c>
      <c r="X672">
        <v>5.27</v>
      </c>
      <c r="Y672">
        <v>5.2640000000000002</v>
      </c>
      <c r="Z672">
        <v>5.0960000000000001</v>
      </c>
      <c r="AA672">
        <v>5.0460000000000003</v>
      </c>
      <c r="AB672">
        <v>5.2119999999999997</v>
      </c>
      <c r="AC672">
        <v>5.032</v>
      </c>
    </row>
    <row r="673" spans="1:29">
      <c r="A673" s="95">
        <v>45225</v>
      </c>
      <c r="B673" s="63">
        <v>315397</v>
      </c>
      <c r="Q673">
        <v>4.7919999999999998</v>
      </c>
      <c r="R673">
        <v>4.9320000000000004</v>
      </c>
      <c r="S673">
        <v>5.0119999999999996</v>
      </c>
      <c r="T673">
        <v>5.0720000000000001</v>
      </c>
      <c r="U673">
        <v>5.0519999999999996</v>
      </c>
      <c r="V673">
        <v>5.0940000000000003</v>
      </c>
      <c r="W673">
        <v>5.202</v>
      </c>
      <c r="X673">
        <v>5.2519999999999998</v>
      </c>
      <c r="Y673">
        <v>5.2439999999999998</v>
      </c>
      <c r="Z673">
        <v>5.0960000000000001</v>
      </c>
      <c r="AA673">
        <v>5.0439999999999996</v>
      </c>
      <c r="AB673">
        <v>5.2119999999999997</v>
      </c>
      <c r="AC673">
        <v>5.0339999999999998</v>
      </c>
    </row>
    <row r="674" spans="1:29">
      <c r="A674" s="95">
        <v>45226</v>
      </c>
      <c r="B674" s="63">
        <v>190996</v>
      </c>
      <c r="Q674">
        <v>4.806</v>
      </c>
      <c r="R674">
        <v>4.952</v>
      </c>
      <c r="S674">
        <v>5.0339999999999998</v>
      </c>
      <c r="T674">
        <v>5.0940000000000003</v>
      </c>
      <c r="U674">
        <v>5.0759999999999996</v>
      </c>
      <c r="V674">
        <v>5.1159999999999997</v>
      </c>
      <c r="W674">
        <v>5.22</v>
      </c>
      <c r="X674">
        <v>5.27</v>
      </c>
      <c r="Y674">
        <v>5.2619999999999996</v>
      </c>
      <c r="Z674">
        <v>5.1219999999999999</v>
      </c>
      <c r="AA674">
        <v>5.08</v>
      </c>
      <c r="AB674">
        <v>5.2439999999999998</v>
      </c>
      <c r="AC674">
        <v>5.0659999999999998</v>
      </c>
    </row>
    <row r="675" spans="1:29">
      <c r="A675" s="95">
        <v>45229</v>
      </c>
      <c r="B675" s="63">
        <v>221306</v>
      </c>
      <c r="Q675">
        <v>4.782</v>
      </c>
      <c r="R675">
        <v>4.9260000000000002</v>
      </c>
      <c r="S675">
        <v>5.01</v>
      </c>
      <c r="T675">
        <v>5.0739999999999998</v>
      </c>
      <c r="U675">
        <v>5.0720000000000001</v>
      </c>
      <c r="V675">
        <v>5.1120000000000001</v>
      </c>
      <c r="W675">
        <v>5.22</v>
      </c>
      <c r="X675">
        <v>5.274</v>
      </c>
      <c r="Y675">
        <v>5.27</v>
      </c>
      <c r="Z675">
        <v>5.12</v>
      </c>
      <c r="AA675">
        <v>5.1040000000000001</v>
      </c>
      <c r="AB675">
        <v>5.27</v>
      </c>
      <c r="AC675">
        <v>5.0720000000000001</v>
      </c>
    </row>
    <row r="676" spans="1:29">
      <c r="A676" s="95">
        <v>45230</v>
      </c>
      <c r="B676" s="63">
        <v>240919</v>
      </c>
      <c r="Q676">
        <v>4.7859999999999996</v>
      </c>
      <c r="R676">
        <v>4.93</v>
      </c>
      <c r="S676">
        <v>5.016</v>
      </c>
      <c r="T676">
        <v>5.0839999999999996</v>
      </c>
      <c r="U676">
        <v>5.0860000000000003</v>
      </c>
      <c r="V676">
        <v>5.13</v>
      </c>
      <c r="W676">
        <v>5.234</v>
      </c>
      <c r="X676">
        <v>5.2839999999999998</v>
      </c>
      <c r="Y676">
        <v>5.28</v>
      </c>
      <c r="Z676">
        <v>5.1219999999999999</v>
      </c>
      <c r="AA676">
        <v>5.0960000000000001</v>
      </c>
      <c r="AB676">
        <v>5.2619999999999996</v>
      </c>
      <c r="AC676">
        <v>5.0819999999999999</v>
      </c>
    </row>
    <row r="677" spans="1:29">
      <c r="A677" s="239">
        <v>45231</v>
      </c>
      <c r="B677" s="63">
        <v>293486</v>
      </c>
      <c r="Q677">
        <v>4.75</v>
      </c>
      <c r="R677">
        <v>4.8959999999999999</v>
      </c>
      <c r="S677">
        <v>4.984</v>
      </c>
      <c r="T677">
        <v>5.0599999999999996</v>
      </c>
      <c r="U677">
        <v>5.0720000000000001</v>
      </c>
      <c r="V677">
        <v>5.1120000000000001</v>
      </c>
      <c r="W677">
        <v>5.22</v>
      </c>
      <c r="X677">
        <v>5.27</v>
      </c>
      <c r="Y677">
        <v>5.2640000000000002</v>
      </c>
      <c r="Z677">
        <v>5.1120000000000001</v>
      </c>
      <c r="AA677">
        <v>5.08</v>
      </c>
      <c r="AB677">
        <v>5.2460000000000004</v>
      </c>
      <c r="AC677">
        <v>5.09</v>
      </c>
    </row>
    <row r="678" spans="1:29">
      <c r="A678" s="95">
        <v>45232</v>
      </c>
      <c r="B678" s="63">
        <v>381762</v>
      </c>
      <c r="Q678">
        <v>4.7</v>
      </c>
      <c r="R678">
        <v>4.8499999999999996</v>
      </c>
      <c r="S678">
        <v>4.9420000000000002</v>
      </c>
      <c r="T678">
        <v>5.0220000000000002</v>
      </c>
      <c r="U678">
        <v>5.0519999999999996</v>
      </c>
      <c r="V678">
        <v>5.1040000000000001</v>
      </c>
      <c r="W678">
        <v>5.2140000000000004</v>
      </c>
      <c r="X678">
        <v>5.2640000000000002</v>
      </c>
      <c r="Y678">
        <v>5.2619999999999996</v>
      </c>
      <c r="Z678">
        <v>5.1139999999999999</v>
      </c>
      <c r="AA678">
        <v>5.0739999999999998</v>
      </c>
      <c r="AB678">
        <v>5.2439999999999998</v>
      </c>
      <c r="AC678">
        <v>5.0940000000000003</v>
      </c>
    </row>
    <row r="679" spans="1:29">
      <c r="A679" s="95">
        <v>45233</v>
      </c>
      <c r="B679" s="63">
        <v>343914</v>
      </c>
      <c r="Q679">
        <v>4.7720000000000002</v>
      </c>
      <c r="R679">
        <v>4.9219999999999997</v>
      </c>
      <c r="S679">
        <v>5.0140000000000002</v>
      </c>
      <c r="T679">
        <v>5.0999999999999996</v>
      </c>
      <c r="U679">
        <v>5.1239999999999997</v>
      </c>
      <c r="V679">
        <v>5.1740000000000004</v>
      </c>
      <c r="W679">
        <v>5.282</v>
      </c>
      <c r="X679">
        <v>5.3319999999999999</v>
      </c>
      <c r="Y679">
        <v>5.3259999999999996</v>
      </c>
      <c r="Z679">
        <v>5.17</v>
      </c>
      <c r="AA679">
        <v>5.1260000000000003</v>
      </c>
      <c r="AB679">
        <v>5.2939999999999996</v>
      </c>
      <c r="AC679">
        <v>5.1219999999999999</v>
      </c>
    </row>
    <row r="680" spans="1:29">
      <c r="A680" s="95">
        <v>45236</v>
      </c>
      <c r="B680" s="63">
        <v>231516</v>
      </c>
      <c r="Q680">
        <v>4.7720000000000002</v>
      </c>
      <c r="R680">
        <v>4.9240000000000004</v>
      </c>
      <c r="S680">
        <v>5.0199999999999996</v>
      </c>
      <c r="T680">
        <v>5.1020000000000003</v>
      </c>
      <c r="U680">
        <v>5.1260000000000003</v>
      </c>
      <c r="V680">
        <v>5.1719999999999997</v>
      </c>
      <c r="W680">
        <v>5.282</v>
      </c>
      <c r="X680">
        <v>5.33</v>
      </c>
      <c r="Y680">
        <v>5.3259999999999996</v>
      </c>
      <c r="Z680">
        <v>5.17</v>
      </c>
      <c r="AA680">
        <v>5.13</v>
      </c>
      <c r="AB680">
        <v>5.2939999999999996</v>
      </c>
      <c r="AC680">
        <v>5.1239999999999997</v>
      </c>
    </row>
    <row r="681" spans="1:29">
      <c r="A681" s="95">
        <v>45237</v>
      </c>
      <c r="B681" s="63">
        <v>376357</v>
      </c>
      <c r="Q681">
        <v>4.6840000000000002</v>
      </c>
      <c r="R681">
        <v>4.8339999999999996</v>
      </c>
      <c r="S681">
        <v>4.9320000000000004</v>
      </c>
      <c r="T681">
        <v>5.024</v>
      </c>
      <c r="U681">
        <v>5.0519999999999996</v>
      </c>
      <c r="V681">
        <v>5.0999999999999996</v>
      </c>
      <c r="W681">
        <v>5.2060000000000004</v>
      </c>
      <c r="X681">
        <v>5.2560000000000002</v>
      </c>
      <c r="Y681">
        <v>5.2539999999999996</v>
      </c>
      <c r="Z681">
        <v>5.1100000000000003</v>
      </c>
      <c r="AA681">
        <v>5.0819999999999999</v>
      </c>
      <c r="AB681">
        <v>5.2460000000000004</v>
      </c>
      <c r="AC681">
        <v>5.0839999999999996</v>
      </c>
    </row>
    <row r="682" spans="1:29">
      <c r="A682" s="95">
        <v>45238</v>
      </c>
      <c r="B682" s="63">
        <v>626690</v>
      </c>
      <c r="Q682">
        <v>4.76</v>
      </c>
      <c r="R682">
        <v>4.9000000000000004</v>
      </c>
      <c r="S682">
        <v>4.992</v>
      </c>
      <c r="T682">
        <v>5.0759999999999996</v>
      </c>
      <c r="U682">
        <v>5.0960000000000001</v>
      </c>
      <c r="V682">
        <v>5.1440000000000001</v>
      </c>
      <c r="W682">
        <v>5.2519999999999998</v>
      </c>
      <c r="X682">
        <v>5.3</v>
      </c>
      <c r="Y682">
        <v>5.2939999999999996</v>
      </c>
      <c r="Z682">
        <v>5.13</v>
      </c>
      <c r="AA682">
        <v>5.09</v>
      </c>
      <c r="AB682">
        <v>5.2539999999999996</v>
      </c>
      <c r="AC682">
        <v>5.0839999999999996</v>
      </c>
    </row>
    <row r="683" spans="1:29">
      <c r="A683" s="95">
        <v>45239</v>
      </c>
      <c r="B683" s="63">
        <v>525837</v>
      </c>
      <c r="Q683">
        <v>4.68</v>
      </c>
      <c r="R683">
        <v>4.8259999999999996</v>
      </c>
      <c r="S683">
        <v>4.9139999999999997</v>
      </c>
      <c r="T683">
        <v>5.0039999999999996</v>
      </c>
      <c r="U683">
        <v>5.03</v>
      </c>
      <c r="V683">
        <v>5.0919999999999996</v>
      </c>
      <c r="W683">
        <v>5.2</v>
      </c>
      <c r="X683">
        <v>5.25</v>
      </c>
      <c r="Y683">
        <v>5.2439999999999998</v>
      </c>
      <c r="Z683">
        <v>5.1040000000000001</v>
      </c>
      <c r="AA683">
        <v>5.0819999999999999</v>
      </c>
      <c r="AB683">
        <v>5.2460000000000004</v>
      </c>
      <c r="AC683">
        <v>5.0940000000000003</v>
      </c>
    </row>
    <row r="684" spans="1:29">
      <c r="A684" s="95">
        <v>45240</v>
      </c>
      <c r="B684" s="63">
        <v>446523</v>
      </c>
      <c r="Q684">
        <v>4.6399999999999997</v>
      </c>
      <c r="R684">
        <v>4.79</v>
      </c>
      <c r="S684">
        <v>4.8840000000000003</v>
      </c>
      <c r="T684">
        <v>4.976</v>
      </c>
      <c r="U684">
        <v>5.0019999999999998</v>
      </c>
      <c r="V684">
        <v>5.0659999999999998</v>
      </c>
      <c r="W684">
        <v>5.1719999999999997</v>
      </c>
      <c r="X684">
        <v>5.2220000000000004</v>
      </c>
      <c r="Y684">
        <v>5.2160000000000002</v>
      </c>
      <c r="Z684">
        <v>5.0620000000000003</v>
      </c>
      <c r="AA684">
        <v>5.04</v>
      </c>
      <c r="AB684">
        <v>5.21</v>
      </c>
      <c r="AC684">
        <v>5.056</v>
      </c>
    </row>
    <row r="685" spans="1:29">
      <c r="A685" s="95">
        <v>45243</v>
      </c>
      <c r="B685" s="63">
        <v>468900</v>
      </c>
      <c r="Q685">
        <v>4.7720000000000002</v>
      </c>
      <c r="R685">
        <v>4.9260000000000002</v>
      </c>
      <c r="S685">
        <v>5.0199999999999996</v>
      </c>
      <c r="T685">
        <v>5.1059999999999999</v>
      </c>
      <c r="U685">
        <v>5.1159999999999997</v>
      </c>
      <c r="V685">
        <v>5.1740000000000004</v>
      </c>
      <c r="W685">
        <v>5.28</v>
      </c>
      <c r="X685">
        <v>5.3259999999999996</v>
      </c>
      <c r="Y685">
        <v>5.32</v>
      </c>
      <c r="Z685">
        <v>5.13</v>
      </c>
      <c r="AA685">
        <v>5.09</v>
      </c>
      <c r="AB685">
        <v>5.2539999999999996</v>
      </c>
      <c r="AC685">
        <v>5.07</v>
      </c>
    </row>
    <row r="686" spans="1:29">
      <c r="A686" s="95">
        <v>45244</v>
      </c>
      <c r="B686" s="63">
        <v>352325</v>
      </c>
      <c r="Q686">
        <v>4.782</v>
      </c>
      <c r="R686">
        <v>4.9420000000000002</v>
      </c>
      <c r="S686">
        <v>5.0359999999999996</v>
      </c>
      <c r="T686">
        <v>5.12</v>
      </c>
      <c r="U686">
        <v>5.1239999999999997</v>
      </c>
      <c r="V686">
        <v>5.18</v>
      </c>
      <c r="W686">
        <v>5.2839999999999998</v>
      </c>
      <c r="X686">
        <v>5.33</v>
      </c>
      <c r="Y686">
        <v>5.3220000000000001</v>
      </c>
      <c r="Z686">
        <v>5.1420000000000003</v>
      </c>
      <c r="AA686">
        <v>5.1040000000000001</v>
      </c>
      <c r="AB686">
        <v>5.27</v>
      </c>
      <c r="AC686">
        <v>5.0919999999999996</v>
      </c>
    </row>
    <row r="687" spans="1:29">
      <c r="A687" s="95">
        <v>45245</v>
      </c>
      <c r="B687" s="63">
        <v>505218</v>
      </c>
      <c r="Q687">
        <v>4.7060000000000004</v>
      </c>
      <c r="R687">
        <v>4.8840000000000003</v>
      </c>
      <c r="S687">
        <v>4.984</v>
      </c>
      <c r="T687">
        <v>5.07</v>
      </c>
      <c r="U687">
        <v>5.0739999999999998</v>
      </c>
      <c r="V687">
        <v>5.1219999999999999</v>
      </c>
      <c r="W687">
        <v>5.226</v>
      </c>
      <c r="X687">
        <v>5.274</v>
      </c>
      <c r="Y687">
        <v>5.27</v>
      </c>
      <c r="Z687">
        <v>5.12</v>
      </c>
      <c r="AA687">
        <v>5.0860000000000003</v>
      </c>
      <c r="AB687">
        <v>5.2539999999999996</v>
      </c>
      <c r="AC687">
        <v>5.0739999999999998</v>
      </c>
    </row>
    <row r="688" spans="1:29">
      <c r="A688" s="95">
        <v>45246</v>
      </c>
      <c r="B688" s="63">
        <v>371382</v>
      </c>
      <c r="Q688">
        <v>4.7460000000000004</v>
      </c>
      <c r="R688">
        <v>4.9320000000000004</v>
      </c>
      <c r="S688">
        <v>5.0339999999999998</v>
      </c>
      <c r="T688">
        <v>5.1139999999999999</v>
      </c>
      <c r="U688">
        <v>5.1139999999999999</v>
      </c>
      <c r="V688">
        <v>5.1559999999999997</v>
      </c>
      <c r="W688">
        <v>5.26</v>
      </c>
      <c r="X688">
        <v>5.3040000000000003</v>
      </c>
      <c r="Y688">
        <v>5.3</v>
      </c>
      <c r="Z688">
        <v>5.14</v>
      </c>
      <c r="AA688">
        <v>5.1059999999999999</v>
      </c>
      <c r="AB688">
        <v>5.2720000000000002</v>
      </c>
      <c r="AC688">
        <v>5.0919999999999996</v>
      </c>
    </row>
    <row r="689" spans="1:29">
      <c r="A689" s="95">
        <v>45247</v>
      </c>
      <c r="B689" s="63">
        <v>272620</v>
      </c>
      <c r="Q689">
        <v>4.67</v>
      </c>
      <c r="R689">
        <v>4.8520000000000003</v>
      </c>
      <c r="S689">
        <v>4.96</v>
      </c>
      <c r="T689">
        <v>5.0439999999999996</v>
      </c>
      <c r="U689">
        <v>5.0640000000000001</v>
      </c>
      <c r="V689">
        <v>5.1139999999999999</v>
      </c>
      <c r="W689">
        <v>5.2160000000000002</v>
      </c>
      <c r="X689">
        <v>5.2619999999999996</v>
      </c>
      <c r="Y689">
        <v>5.2539999999999996</v>
      </c>
      <c r="Z689">
        <v>5.1040000000000001</v>
      </c>
      <c r="AA689">
        <v>5.0759999999999996</v>
      </c>
      <c r="AB689">
        <v>5.2439999999999998</v>
      </c>
      <c r="AC689">
        <v>5.07</v>
      </c>
    </row>
    <row r="690" spans="1:29">
      <c r="A690" s="95">
        <v>45250</v>
      </c>
      <c r="B690" s="63">
        <v>262725</v>
      </c>
      <c r="Q690">
        <v>4.694</v>
      </c>
      <c r="R690">
        <v>4.8739999999999997</v>
      </c>
      <c r="S690">
        <v>4.976</v>
      </c>
      <c r="T690">
        <v>5.0599999999999996</v>
      </c>
      <c r="U690">
        <v>5.0739999999999998</v>
      </c>
      <c r="V690">
        <v>5.1239999999999997</v>
      </c>
      <c r="W690">
        <v>5.226</v>
      </c>
      <c r="X690">
        <v>5.2720000000000002</v>
      </c>
      <c r="Y690">
        <v>5.2640000000000002</v>
      </c>
      <c r="Z690">
        <v>5.0999999999999996</v>
      </c>
      <c r="AA690">
        <v>5.0759999999999996</v>
      </c>
      <c r="AB690">
        <v>5.2439999999999998</v>
      </c>
      <c r="AC690">
        <v>5.0759999999999996</v>
      </c>
    </row>
    <row r="691" spans="1:29">
      <c r="A691" s="95">
        <v>45251</v>
      </c>
      <c r="B691" s="63">
        <v>360829</v>
      </c>
      <c r="Q691">
        <v>4.7</v>
      </c>
      <c r="R691">
        <v>4.8899999999999997</v>
      </c>
      <c r="S691">
        <v>5</v>
      </c>
      <c r="T691">
        <v>5.09</v>
      </c>
      <c r="U691">
        <v>5.1020000000000003</v>
      </c>
      <c r="V691">
        <v>5.15</v>
      </c>
      <c r="W691">
        <v>5.2519999999999998</v>
      </c>
      <c r="X691">
        <v>5.2960000000000003</v>
      </c>
      <c r="Y691">
        <v>5.29</v>
      </c>
      <c r="Z691">
        <v>5.1159999999999997</v>
      </c>
      <c r="AA691">
        <v>5.0919999999999996</v>
      </c>
      <c r="AB691">
        <v>5.2560000000000002</v>
      </c>
      <c r="AC691">
        <v>5.0759999999999996</v>
      </c>
    </row>
    <row r="692" spans="1:29">
      <c r="A692" s="95">
        <v>45252</v>
      </c>
      <c r="B692" s="63">
        <v>286373</v>
      </c>
      <c r="Q692">
        <v>4.6859999999999999</v>
      </c>
      <c r="R692">
        <v>4.8760000000000003</v>
      </c>
      <c r="S692">
        <v>4.99</v>
      </c>
      <c r="T692">
        <v>5.08</v>
      </c>
      <c r="U692">
        <v>5.09</v>
      </c>
      <c r="V692">
        <v>5.1360000000000001</v>
      </c>
      <c r="W692">
        <v>5.2359999999999998</v>
      </c>
      <c r="X692">
        <v>5.28</v>
      </c>
      <c r="Y692">
        <v>5.274</v>
      </c>
      <c r="Z692">
        <v>5.12</v>
      </c>
      <c r="AA692">
        <v>5.1020000000000003</v>
      </c>
      <c r="AB692">
        <v>5.266</v>
      </c>
      <c r="AC692">
        <v>5.0960000000000001</v>
      </c>
    </row>
    <row r="693" spans="1:29">
      <c r="A693" s="103">
        <v>45253</v>
      </c>
      <c r="Q693" s="189">
        <v>4.6859999999999999</v>
      </c>
      <c r="R693" s="189">
        <v>4.8760000000000003</v>
      </c>
      <c r="S693" s="189">
        <v>4.99</v>
      </c>
      <c r="T693" s="189">
        <v>5.08</v>
      </c>
      <c r="U693" s="189">
        <v>5.09</v>
      </c>
      <c r="V693" s="189">
        <v>5.1360000000000001</v>
      </c>
      <c r="W693" s="189">
        <v>5.2359999999999998</v>
      </c>
      <c r="X693" s="189">
        <v>5.28</v>
      </c>
      <c r="Y693" s="189">
        <v>5.274</v>
      </c>
      <c r="Z693" s="189">
        <v>5.12</v>
      </c>
      <c r="AA693" s="189">
        <v>5.1020000000000003</v>
      </c>
      <c r="AB693" s="189">
        <v>5.266</v>
      </c>
      <c r="AC693" s="189">
        <v>5.0960000000000001</v>
      </c>
    </row>
    <row r="694" spans="1:29">
      <c r="A694" s="95">
        <v>45254</v>
      </c>
      <c r="B694" s="63">
        <v>245749</v>
      </c>
      <c r="Q694">
        <v>4.6319999999999997</v>
      </c>
      <c r="R694">
        <v>4.8239999999999998</v>
      </c>
      <c r="S694">
        <v>4.944</v>
      </c>
      <c r="T694">
        <v>5.0359999999999996</v>
      </c>
      <c r="U694">
        <v>5.0519999999999996</v>
      </c>
      <c r="V694">
        <v>5.1059999999999999</v>
      </c>
      <c r="W694">
        <v>5.2060000000000004</v>
      </c>
      <c r="X694">
        <v>5.2519999999999998</v>
      </c>
      <c r="Y694">
        <v>5.2460000000000004</v>
      </c>
      <c r="Z694">
        <v>5.1059999999999999</v>
      </c>
      <c r="AA694">
        <v>5.0940000000000003</v>
      </c>
      <c r="AB694">
        <v>5.2619999999999996</v>
      </c>
      <c r="AC694">
        <v>5.0940000000000003</v>
      </c>
    </row>
    <row r="695" spans="1:29">
      <c r="A695" s="95">
        <v>45257</v>
      </c>
      <c r="B695" s="63">
        <v>420182</v>
      </c>
      <c r="Q695">
        <v>4.5540000000000003</v>
      </c>
      <c r="R695">
        <v>4.7519999999999998</v>
      </c>
      <c r="S695">
        <v>4.8659999999999997</v>
      </c>
      <c r="T695">
        <v>4.96</v>
      </c>
      <c r="U695">
        <v>4.9820000000000002</v>
      </c>
      <c r="V695">
        <v>5.0419999999999998</v>
      </c>
      <c r="W695">
        <v>5.1440000000000001</v>
      </c>
      <c r="X695">
        <v>5.1920000000000002</v>
      </c>
      <c r="Y695">
        <v>5.1920000000000002</v>
      </c>
      <c r="Z695">
        <v>5.0759999999999996</v>
      </c>
      <c r="AA695">
        <v>5.0759999999999996</v>
      </c>
      <c r="AB695">
        <v>5.2439999999999998</v>
      </c>
      <c r="AC695">
        <v>5.0940000000000003</v>
      </c>
    </row>
    <row r="696" spans="1:29">
      <c r="A696" s="95">
        <v>45258</v>
      </c>
      <c r="B696" s="63">
        <v>532290</v>
      </c>
      <c r="Q696">
        <v>4.5140000000000002</v>
      </c>
      <c r="R696">
        <v>4.734</v>
      </c>
      <c r="S696">
        <v>4.8600000000000003</v>
      </c>
      <c r="T696">
        <v>4.9560000000000004</v>
      </c>
      <c r="U696">
        <v>4.984</v>
      </c>
      <c r="V696">
        <v>5.056</v>
      </c>
      <c r="W696">
        <v>5.1619999999999999</v>
      </c>
      <c r="X696">
        <v>5.21</v>
      </c>
      <c r="Y696">
        <v>5.2119999999999997</v>
      </c>
      <c r="Z696">
        <v>5.0860000000000003</v>
      </c>
      <c r="AA696">
        <v>5.0720000000000001</v>
      </c>
      <c r="AB696">
        <v>5.24</v>
      </c>
      <c r="AC696">
        <v>5.0819999999999999</v>
      </c>
    </row>
    <row r="697" spans="1:29">
      <c r="A697" s="95">
        <v>45259</v>
      </c>
      <c r="B697" s="63">
        <v>483289</v>
      </c>
      <c r="Q697">
        <v>4.4960000000000004</v>
      </c>
      <c r="R697">
        <v>4.7560000000000002</v>
      </c>
      <c r="S697">
        <v>4.8840000000000003</v>
      </c>
      <c r="T697">
        <v>4.9820000000000002</v>
      </c>
      <c r="U697">
        <v>5.01</v>
      </c>
      <c r="V697">
        <v>5.0759999999999996</v>
      </c>
      <c r="W697">
        <v>5.1840000000000002</v>
      </c>
      <c r="X697">
        <v>5.234</v>
      </c>
      <c r="Y697">
        <v>5.24</v>
      </c>
      <c r="Z697">
        <v>5.0940000000000003</v>
      </c>
      <c r="AA697">
        <v>5.0759999999999996</v>
      </c>
      <c r="AB697">
        <v>5.242</v>
      </c>
      <c r="AC697">
        <v>5.0720000000000001</v>
      </c>
    </row>
    <row r="698" spans="1:29">
      <c r="A698" s="95">
        <v>45260</v>
      </c>
      <c r="B698" s="63">
        <v>284272</v>
      </c>
      <c r="Q698">
        <v>4.6159999999999997</v>
      </c>
      <c r="R698">
        <v>4.8259999999999996</v>
      </c>
      <c r="S698">
        <v>4.95</v>
      </c>
      <c r="T698">
        <v>5.0419999999999998</v>
      </c>
      <c r="U698">
        <v>5.0640000000000001</v>
      </c>
      <c r="V698">
        <v>5.1219999999999999</v>
      </c>
      <c r="W698">
        <v>5.226</v>
      </c>
      <c r="X698">
        <v>5.2759999999999998</v>
      </c>
      <c r="Y698">
        <v>5.2839999999999998</v>
      </c>
      <c r="Z698">
        <v>5.12</v>
      </c>
      <c r="AA698">
        <v>5.0999999999999996</v>
      </c>
      <c r="AB698">
        <v>5.2640000000000002</v>
      </c>
      <c r="AC698">
        <v>5.0960000000000001</v>
      </c>
    </row>
    <row r="699" spans="1:29">
      <c r="A699" s="95">
        <v>45261</v>
      </c>
      <c r="B699" s="63">
        <v>234373</v>
      </c>
      <c r="Q699">
        <v>4.6440000000000001</v>
      </c>
      <c r="R699">
        <v>4.8460000000000001</v>
      </c>
      <c r="S699">
        <v>4.9660000000000002</v>
      </c>
      <c r="T699">
        <v>5.0599999999999996</v>
      </c>
      <c r="U699">
        <v>5.0819999999999999</v>
      </c>
      <c r="V699">
        <v>5.1360000000000001</v>
      </c>
      <c r="W699">
        <v>5.2439999999999998</v>
      </c>
      <c r="X699">
        <v>5.2919999999999998</v>
      </c>
      <c r="Y699">
        <v>5.2939999999999996</v>
      </c>
      <c r="Z699">
        <v>5.1260000000000003</v>
      </c>
      <c r="AA699">
        <v>5.1020000000000003</v>
      </c>
      <c r="AB699">
        <v>5.266</v>
      </c>
      <c r="AC699">
        <v>5.08</v>
      </c>
    </row>
    <row r="700" spans="1:29">
      <c r="A700" s="95">
        <v>45264</v>
      </c>
      <c r="B700" s="63">
        <v>201776</v>
      </c>
      <c r="Q700">
        <v>4.6020000000000003</v>
      </c>
      <c r="R700">
        <v>4.8540000000000001</v>
      </c>
      <c r="S700">
        <v>4.97</v>
      </c>
      <c r="T700">
        <v>5.056</v>
      </c>
      <c r="U700">
        <v>5.0739999999999998</v>
      </c>
      <c r="V700">
        <v>5.1319999999999997</v>
      </c>
      <c r="W700">
        <v>5.2359999999999998</v>
      </c>
      <c r="X700">
        <v>5.2859999999999996</v>
      </c>
      <c r="Y700">
        <v>5.29</v>
      </c>
      <c r="Z700">
        <v>5.1139999999999999</v>
      </c>
      <c r="AA700">
        <v>5.0839999999999996</v>
      </c>
      <c r="AB700">
        <v>5.2519999999999998</v>
      </c>
      <c r="AC700">
        <v>5.0620000000000003</v>
      </c>
    </row>
    <row r="701" spans="1:29">
      <c r="A701" s="95">
        <v>45265</v>
      </c>
      <c r="B701" s="63">
        <v>217560</v>
      </c>
      <c r="Q701">
        <v>4.6840000000000002</v>
      </c>
      <c r="R701">
        <v>4.9039999999999999</v>
      </c>
      <c r="S701">
        <v>5.0199999999999996</v>
      </c>
      <c r="T701">
        <v>5.1020000000000003</v>
      </c>
      <c r="U701">
        <v>5.1059999999999999</v>
      </c>
      <c r="V701">
        <v>5.1559999999999997</v>
      </c>
      <c r="W701">
        <v>5.2619999999999996</v>
      </c>
      <c r="X701">
        <v>5.306</v>
      </c>
      <c r="Y701">
        <v>5.3120000000000003</v>
      </c>
      <c r="Z701">
        <v>5.1319999999999997</v>
      </c>
      <c r="AA701">
        <v>5.0999999999999996</v>
      </c>
      <c r="AB701">
        <v>5.2640000000000002</v>
      </c>
      <c r="AC701">
        <v>5.0640000000000001</v>
      </c>
    </row>
    <row r="702" spans="1:29">
      <c r="A702" s="95">
        <v>45266</v>
      </c>
      <c r="B702" s="63">
        <v>228077</v>
      </c>
      <c r="Q702">
        <v>4.6459999999999999</v>
      </c>
      <c r="R702">
        <v>4.8419999999999996</v>
      </c>
      <c r="S702">
        <v>4.9560000000000004</v>
      </c>
      <c r="T702">
        <v>5.04</v>
      </c>
      <c r="U702">
        <v>5.0460000000000003</v>
      </c>
      <c r="V702">
        <v>5.0999999999999996</v>
      </c>
      <c r="W702">
        <v>5.202</v>
      </c>
      <c r="X702">
        <v>5.2539999999999996</v>
      </c>
      <c r="Y702">
        <v>5.2539999999999996</v>
      </c>
      <c r="Z702">
        <v>5.0940000000000003</v>
      </c>
      <c r="AA702">
        <v>5.0720000000000001</v>
      </c>
      <c r="AB702">
        <v>5.234</v>
      </c>
      <c r="AC702">
        <v>5.0039999999999996</v>
      </c>
    </row>
    <row r="703" spans="1:29">
      <c r="A703" s="95">
        <v>45267</v>
      </c>
      <c r="B703" s="63">
        <v>172851</v>
      </c>
      <c r="Q703">
        <v>4.6820000000000004</v>
      </c>
      <c r="R703">
        <v>4.88</v>
      </c>
      <c r="S703">
        <v>4.9939999999999998</v>
      </c>
      <c r="T703">
        <v>5.08</v>
      </c>
      <c r="U703">
        <v>5.0839999999999996</v>
      </c>
      <c r="V703">
        <v>5.1319999999999997</v>
      </c>
      <c r="W703">
        <v>5.2320000000000002</v>
      </c>
      <c r="X703">
        <v>5.282</v>
      </c>
      <c r="Y703">
        <v>5.2839999999999998</v>
      </c>
      <c r="Z703">
        <v>5.12</v>
      </c>
      <c r="AA703">
        <v>5.0919999999999996</v>
      </c>
      <c r="AB703">
        <v>5.2519999999999998</v>
      </c>
      <c r="AC703">
        <v>5.0119999999999996</v>
      </c>
    </row>
    <row r="704" spans="1:29">
      <c r="A704" s="95">
        <v>45268</v>
      </c>
      <c r="B704" s="63">
        <v>200254</v>
      </c>
      <c r="Q704">
        <v>4.6559999999999997</v>
      </c>
      <c r="R704">
        <v>4.8540000000000001</v>
      </c>
      <c r="S704">
        <v>4.9740000000000002</v>
      </c>
      <c r="T704">
        <v>5.0599999999999996</v>
      </c>
      <c r="U704">
        <v>5.0739999999999998</v>
      </c>
      <c r="V704">
        <v>5.1239999999999997</v>
      </c>
      <c r="W704">
        <v>5.226</v>
      </c>
      <c r="X704">
        <v>5.2759999999999998</v>
      </c>
      <c r="Y704">
        <v>5.28</v>
      </c>
      <c r="Z704">
        <v>5.1159999999999997</v>
      </c>
      <c r="AA704">
        <v>5.0919999999999996</v>
      </c>
      <c r="AB704">
        <v>5.2519999999999998</v>
      </c>
      <c r="AC704">
        <v>5.04</v>
      </c>
    </row>
    <row r="705" spans="1:34">
      <c r="A705" s="95">
        <v>45271</v>
      </c>
      <c r="B705" s="63">
        <v>178493</v>
      </c>
      <c r="Q705">
        <v>4.6040000000000001</v>
      </c>
      <c r="R705">
        <v>4.8140000000000001</v>
      </c>
      <c r="S705">
        <v>4.9400000000000004</v>
      </c>
      <c r="T705">
        <v>5.0339999999999998</v>
      </c>
      <c r="U705">
        <v>5.0460000000000003</v>
      </c>
      <c r="V705">
        <v>5.1059999999999999</v>
      </c>
      <c r="W705">
        <v>5.21</v>
      </c>
      <c r="X705">
        <v>5.26</v>
      </c>
      <c r="Y705">
        <v>5.2640000000000002</v>
      </c>
      <c r="Z705">
        <v>5.1139999999999999</v>
      </c>
      <c r="AA705">
        <v>5.0999999999999996</v>
      </c>
      <c r="AB705">
        <v>5.26</v>
      </c>
      <c r="AC705">
        <v>5.04</v>
      </c>
    </row>
    <row r="706" spans="1:34">
      <c r="A706" s="95">
        <v>45272</v>
      </c>
      <c r="B706" s="63">
        <v>156387</v>
      </c>
      <c r="Q706">
        <v>4.6239999999999997</v>
      </c>
      <c r="R706">
        <v>4.8520000000000003</v>
      </c>
      <c r="S706">
        <v>4.9720000000000004</v>
      </c>
      <c r="T706">
        <v>5.0599999999999996</v>
      </c>
      <c r="U706">
        <v>5.0599999999999996</v>
      </c>
      <c r="V706">
        <v>5.1139999999999999</v>
      </c>
      <c r="W706">
        <v>5.2160000000000002</v>
      </c>
      <c r="X706">
        <v>5.2640000000000002</v>
      </c>
      <c r="Y706">
        <v>5.27</v>
      </c>
      <c r="Z706">
        <v>5.1139999999999999</v>
      </c>
      <c r="AA706">
        <v>5.09</v>
      </c>
      <c r="AB706">
        <v>5.25</v>
      </c>
      <c r="AC706">
        <v>5.0119999999999996</v>
      </c>
    </row>
    <row r="707" spans="1:34">
      <c r="A707" s="95">
        <v>45273</v>
      </c>
      <c r="B707" s="63">
        <v>210275</v>
      </c>
      <c r="Q707">
        <v>4.5659999999999998</v>
      </c>
      <c r="R707">
        <v>4.7939999999999996</v>
      </c>
      <c r="S707">
        <v>4.9240000000000004</v>
      </c>
      <c r="T707">
        <v>5.016</v>
      </c>
      <c r="U707">
        <v>5.016</v>
      </c>
      <c r="V707">
        <v>5.0759999999999996</v>
      </c>
      <c r="W707">
        <v>5.1760000000000002</v>
      </c>
      <c r="X707">
        <v>5.23</v>
      </c>
      <c r="Y707">
        <v>5.234</v>
      </c>
      <c r="Z707">
        <v>5.0860000000000003</v>
      </c>
      <c r="AA707">
        <v>5.0720000000000001</v>
      </c>
      <c r="AB707">
        <v>5.2320000000000002</v>
      </c>
      <c r="AC707">
        <v>5.016</v>
      </c>
    </row>
    <row r="708" spans="1:34">
      <c r="A708" s="95">
        <v>45274</v>
      </c>
      <c r="B708" s="63">
        <v>157598</v>
      </c>
      <c r="Q708">
        <v>4.5659999999999998</v>
      </c>
      <c r="R708">
        <v>4.7919999999999998</v>
      </c>
      <c r="S708">
        <v>4.92</v>
      </c>
      <c r="T708">
        <v>5.0140000000000002</v>
      </c>
      <c r="U708">
        <v>5.016</v>
      </c>
      <c r="V708">
        <v>5.0839999999999996</v>
      </c>
      <c r="W708">
        <v>5.1859999999999999</v>
      </c>
      <c r="X708">
        <v>5.234</v>
      </c>
      <c r="Y708">
        <v>5.2359999999999998</v>
      </c>
      <c r="Z708">
        <v>5.0860000000000003</v>
      </c>
      <c r="AA708">
        <v>5.0720000000000001</v>
      </c>
      <c r="AB708">
        <v>5.1740000000000004</v>
      </c>
      <c r="AC708">
        <v>5.2220000000000004</v>
      </c>
      <c r="AD708">
        <v>5.2320000000000002</v>
      </c>
      <c r="AE708">
        <v>5.0819999999999999</v>
      </c>
      <c r="AF708">
        <v>5</v>
      </c>
      <c r="AG708">
        <v>5.16</v>
      </c>
      <c r="AH708">
        <v>4.9260000000000002</v>
      </c>
    </row>
    <row r="709" spans="1:34">
      <c r="A709" s="95">
        <v>45275</v>
      </c>
      <c r="B709" s="63">
        <v>178179</v>
      </c>
      <c r="Q709">
        <v>0</v>
      </c>
      <c r="R709">
        <v>4.83</v>
      </c>
      <c r="S709">
        <v>4.952</v>
      </c>
      <c r="T709">
        <v>5.0460000000000003</v>
      </c>
      <c r="U709">
        <v>5.0540000000000003</v>
      </c>
      <c r="V709">
        <v>5.1219999999999999</v>
      </c>
      <c r="W709">
        <v>5.2220000000000004</v>
      </c>
      <c r="X709">
        <v>5.27</v>
      </c>
      <c r="Y709">
        <v>5.2720000000000002</v>
      </c>
      <c r="Z709">
        <v>5.1059999999999999</v>
      </c>
      <c r="AA709">
        <v>5.0860000000000003</v>
      </c>
      <c r="AB709">
        <v>5.19</v>
      </c>
      <c r="AC709">
        <v>5.2359999999999998</v>
      </c>
      <c r="AD709">
        <v>5.2460000000000004</v>
      </c>
      <c r="AE709">
        <v>5.0960000000000001</v>
      </c>
      <c r="AF709">
        <v>5.0199999999999996</v>
      </c>
      <c r="AG709">
        <v>5.18</v>
      </c>
      <c r="AH709">
        <v>4.9459999999999997</v>
      </c>
    </row>
    <row r="710" spans="1:34">
      <c r="A710" s="95">
        <v>45278</v>
      </c>
      <c r="B710" s="63">
        <v>195832</v>
      </c>
      <c r="R710">
        <v>4.7699999999999996</v>
      </c>
      <c r="S710">
        <v>4.8940000000000001</v>
      </c>
      <c r="T710">
        <v>4.9939999999999998</v>
      </c>
      <c r="U710">
        <v>5.0140000000000002</v>
      </c>
      <c r="V710">
        <v>5.0839999999999996</v>
      </c>
      <c r="W710">
        <v>5.1820000000000004</v>
      </c>
      <c r="X710">
        <v>5.2320000000000002</v>
      </c>
      <c r="Y710">
        <v>5.2359999999999998</v>
      </c>
      <c r="Z710">
        <v>5.1159999999999997</v>
      </c>
      <c r="AA710">
        <v>5.1020000000000003</v>
      </c>
      <c r="AB710">
        <v>5.2039999999999997</v>
      </c>
      <c r="AC710">
        <v>5.2519999999999998</v>
      </c>
      <c r="AD710">
        <v>5.2619999999999996</v>
      </c>
      <c r="AE710">
        <v>5.1120000000000001</v>
      </c>
      <c r="AF710">
        <v>5.032</v>
      </c>
      <c r="AG710">
        <v>5.1920000000000002</v>
      </c>
      <c r="AH710">
        <v>4.96</v>
      </c>
    </row>
    <row r="711" spans="1:34">
      <c r="A711" s="95">
        <v>45279</v>
      </c>
      <c r="B711" s="63">
        <v>184268</v>
      </c>
      <c r="R711">
        <v>4.726</v>
      </c>
      <c r="S711">
        <v>4.8520000000000003</v>
      </c>
      <c r="T711">
        <v>4.9459999999999997</v>
      </c>
      <c r="U711">
        <v>4.9640000000000004</v>
      </c>
      <c r="V711">
        <v>5.032</v>
      </c>
      <c r="W711">
        <v>5.1360000000000001</v>
      </c>
      <c r="X711">
        <v>5.19</v>
      </c>
      <c r="Y711">
        <v>5.1920000000000002</v>
      </c>
      <c r="Z711">
        <v>5.0519999999999996</v>
      </c>
      <c r="AA711">
        <v>5.0359999999999996</v>
      </c>
      <c r="AB711">
        <v>5.14</v>
      </c>
      <c r="AC711">
        <v>5.1859999999999999</v>
      </c>
      <c r="AD711">
        <v>5.1959999999999997</v>
      </c>
      <c r="AE711">
        <v>5.0460000000000003</v>
      </c>
      <c r="AF711">
        <v>4.9720000000000004</v>
      </c>
      <c r="AG711">
        <v>5.1319999999999997</v>
      </c>
      <c r="AH711">
        <v>4.9000000000000004</v>
      </c>
    </row>
    <row r="712" spans="1:34">
      <c r="A712" s="95">
        <v>45280</v>
      </c>
      <c r="B712" s="63">
        <v>192069</v>
      </c>
      <c r="R712">
        <v>4.6959999999999997</v>
      </c>
      <c r="S712">
        <v>4.8239999999999998</v>
      </c>
      <c r="T712">
        <v>4.9240000000000004</v>
      </c>
      <c r="U712">
        <v>4.95</v>
      </c>
      <c r="V712">
        <v>5.016</v>
      </c>
      <c r="W712">
        <v>5.1239999999999997</v>
      </c>
      <c r="X712">
        <v>5.18</v>
      </c>
      <c r="Y712">
        <v>5.1820000000000004</v>
      </c>
      <c r="Z712">
        <v>5.0460000000000003</v>
      </c>
      <c r="AA712">
        <v>5.0339999999999998</v>
      </c>
      <c r="AB712">
        <v>5.1360000000000001</v>
      </c>
      <c r="AC712">
        <v>5.1840000000000002</v>
      </c>
      <c r="AD712">
        <v>5.194</v>
      </c>
      <c r="AE712">
        <v>5.0439999999999996</v>
      </c>
      <c r="AF712">
        <v>4.9740000000000002</v>
      </c>
      <c r="AG712">
        <v>5.1340000000000003</v>
      </c>
      <c r="AH712">
        <v>4.9020000000000001</v>
      </c>
    </row>
    <row r="713" spans="1:34">
      <c r="A713" s="95">
        <v>45281</v>
      </c>
      <c r="B713" s="63">
        <v>157173</v>
      </c>
      <c r="R713">
        <v>4.7240000000000002</v>
      </c>
      <c r="S713">
        <v>4.8520000000000003</v>
      </c>
      <c r="T713">
        <v>4.95</v>
      </c>
      <c r="U713">
        <v>4.9740000000000002</v>
      </c>
      <c r="V713">
        <v>5.0359999999999996</v>
      </c>
      <c r="W713">
        <v>5.1459999999999999</v>
      </c>
      <c r="X713">
        <v>5.2</v>
      </c>
      <c r="Y713">
        <v>5.2039999999999997</v>
      </c>
      <c r="Z713">
        <v>5.0540000000000003</v>
      </c>
      <c r="AA713">
        <v>5.0339999999999998</v>
      </c>
      <c r="AB713">
        <v>5.1360000000000001</v>
      </c>
      <c r="AC713">
        <v>5.1840000000000002</v>
      </c>
      <c r="AD713">
        <v>5.194</v>
      </c>
      <c r="AE713">
        <v>5.0439999999999996</v>
      </c>
      <c r="AF713">
        <v>4.9820000000000002</v>
      </c>
      <c r="AG713">
        <v>5.1420000000000003</v>
      </c>
      <c r="AH713">
        <v>4.91</v>
      </c>
    </row>
    <row r="714" spans="1:34">
      <c r="A714" s="95">
        <v>45282</v>
      </c>
      <c r="B714" s="63">
        <v>131141</v>
      </c>
      <c r="R714">
        <v>4.7300000000000004</v>
      </c>
      <c r="S714">
        <v>4.8559999999999999</v>
      </c>
      <c r="T714">
        <v>4.9539999999999997</v>
      </c>
      <c r="U714">
        <v>4.9820000000000002</v>
      </c>
      <c r="V714">
        <v>5.0439999999999996</v>
      </c>
      <c r="W714">
        <v>5.1539999999999999</v>
      </c>
      <c r="X714">
        <v>5.2060000000000004</v>
      </c>
      <c r="Y714">
        <v>5.2140000000000004</v>
      </c>
      <c r="Z714">
        <v>5.0640000000000001</v>
      </c>
      <c r="AA714">
        <v>5.0439999999999996</v>
      </c>
      <c r="AB714">
        <v>5.1459999999999999</v>
      </c>
      <c r="AC714">
        <v>5.194</v>
      </c>
      <c r="AD714">
        <v>5.2039999999999997</v>
      </c>
      <c r="AE714">
        <v>5.0540000000000003</v>
      </c>
      <c r="AF714">
        <v>4.9720000000000004</v>
      </c>
      <c r="AG714">
        <v>5.1319999999999997</v>
      </c>
      <c r="AH714">
        <v>4.9000000000000004</v>
      </c>
    </row>
    <row r="715" spans="1:34">
      <c r="A715" s="95">
        <v>45286</v>
      </c>
    </row>
    <row r="716" spans="1:34">
      <c r="A716" s="95">
        <v>45287</v>
      </c>
    </row>
    <row r="717" spans="1:34">
      <c r="A717" s="95">
        <v>45288</v>
      </c>
      <c r="B717" s="63">
        <v>127064</v>
      </c>
      <c r="R717">
        <v>4.742</v>
      </c>
      <c r="S717">
        <v>4.8639999999999999</v>
      </c>
      <c r="T717">
        <v>4.96</v>
      </c>
      <c r="U717">
        <v>4.984</v>
      </c>
      <c r="V717">
        <v>5.0460000000000003</v>
      </c>
      <c r="W717">
        <v>5.1539999999999999</v>
      </c>
      <c r="X717">
        <v>5.2060000000000004</v>
      </c>
      <c r="Y717">
        <v>5.2119999999999997</v>
      </c>
      <c r="Z717">
        <v>5.0599999999999996</v>
      </c>
      <c r="AA717">
        <v>5.0419999999999998</v>
      </c>
      <c r="AB717">
        <v>5.1440000000000001</v>
      </c>
      <c r="AC717">
        <v>5.1920000000000002</v>
      </c>
      <c r="AD717">
        <v>5.202</v>
      </c>
      <c r="AE717">
        <v>5.0519999999999996</v>
      </c>
      <c r="AF717">
        <v>4.97</v>
      </c>
      <c r="AG717">
        <v>5.13</v>
      </c>
      <c r="AH717">
        <v>4.8959999999999999</v>
      </c>
    </row>
    <row r="718" spans="1:34">
      <c r="A718" s="95">
        <v>45289</v>
      </c>
      <c r="B718" s="63">
        <v>156505</v>
      </c>
      <c r="R718">
        <v>4.7119999999999997</v>
      </c>
      <c r="S718">
        <v>4.84</v>
      </c>
      <c r="T718">
        <v>4.9400000000000004</v>
      </c>
      <c r="U718">
        <v>4.97</v>
      </c>
      <c r="V718">
        <v>5.0339999999999998</v>
      </c>
      <c r="W718">
        <v>5.1420000000000003</v>
      </c>
      <c r="X718">
        <v>5.1959999999999997</v>
      </c>
      <c r="Y718">
        <v>5.202</v>
      </c>
      <c r="Z718">
        <v>5.056</v>
      </c>
      <c r="AA718">
        <v>5.0419999999999998</v>
      </c>
      <c r="AB718">
        <v>5.1420000000000003</v>
      </c>
      <c r="AC718">
        <v>5.19</v>
      </c>
      <c r="AD718">
        <v>5.2</v>
      </c>
      <c r="AE718">
        <v>5.05</v>
      </c>
      <c r="AF718">
        <v>4.97</v>
      </c>
      <c r="AG718">
        <v>5.13</v>
      </c>
      <c r="AH718">
        <v>4.8959999999999999</v>
      </c>
    </row>
    <row r="719" spans="1:34">
      <c r="A719" s="95">
        <v>45293</v>
      </c>
      <c r="B719" s="63">
        <v>268428</v>
      </c>
      <c r="R719">
        <v>4.6360000000000001</v>
      </c>
      <c r="S719">
        <v>4.7699999999999996</v>
      </c>
      <c r="T719">
        <v>4.8760000000000003</v>
      </c>
      <c r="U719">
        <v>4.9139999999999997</v>
      </c>
      <c r="V719">
        <v>4.9820000000000002</v>
      </c>
      <c r="W719">
        <v>5.0919999999999996</v>
      </c>
      <c r="X719">
        <v>5.1440000000000001</v>
      </c>
      <c r="Y719">
        <v>5.15</v>
      </c>
      <c r="Z719">
        <v>4.9939999999999998</v>
      </c>
      <c r="AA719">
        <v>4.9720000000000004</v>
      </c>
      <c r="AB719">
        <v>5.0359999999999996</v>
      </c>
      <c r="AC719">
        <v>5.0839999999999996</v>
      </c>
      <c r="AD719">
        <v>5.0940000000000003</v>
      </c>
      <c r="AE719">
        <v>4.944</v>
      </c>
      <c r="AF719">
        <v>4.9219999999999997</v>
      </c>
      <c r="AG719">
        <v>5.0819999999999999</v>
      </c>
      <c r="AH719">
        <v>4.8499999999999996</v>
      </c>
    </row>
    <row r="720" spans="1:34">
      <c r="A720" s="95">
        <v>45294</v>
      </c>
      <c r="B720" s="63">
        <v>232903</v>
      </c>
      <c r="R720">
        <v>4.6520000000000001</v>
      </c>
      <c r="S720">
        <v>4.78</v>
      </c>
      <c r="T720">
        <v>4.8819999999999997</v>
      </c>
      <c r="U720">
        <v>4.9119999999999999</v>
      </c>
      <c r="V720">
        <v>4.984</v>
      </c>
      <c r="W720">
        <v>5.0940000000000003</v>
      </c>
      <c r="X720">
        <v>5.1459999999999999</v>
      </c>
      <c r="Y720">
        <v>5.1539999999999999</v>
      </c>
      <c r="Z720">
        <v>4.992</v>
      </c>
      <c r="AA720">
        <v>4.9720000000000004</v>
      </c>
      <c r="AB720">
        <v>5.0359999999999996</v>
      </c>
      <c r="AC720">
        <v>5.0720000000000001</v>
      </c>
      <c r="AD720">
        <v>5.0940000000000003</v>
      </c>
      <c r="AE720">
        <v>4.944</v>
      </c>
      <c r="AF720">
        <v>4.8819999999999997</v>
      </c>
      <c r="AG720">
        <v>5.0419999999999998</v>
      </c>
      <c r="AH720">
        <v>4.8099999999999996</v>
      </c>
    </row>
    <row r="721" spans="1:34">
      <c r="A721" s="95">
        <v>45295</v>
      </c>
      <c r="B721" s="63">
        <v>192265</v>
      </c>
      <c r="R721">
        <v>4.6639999999999997</v>
      </c>
      <c r="S721">
        <v>4.79</v>
      </c>
      <c r="T721">
        <v>4.8860000000000001</v>
      </c>
      <c r="U721">
        <v>4.9160000000000004</v>
      </c>
      <c r="V721">
        <v>4.9859999999999998</v>
      </c>
      <c r="W721">
        <v>5.0940000000000003</v>
      </c>
      <c r="X721">
        <v>5.1459999999999999</v>
      </c>
      <c r="Y721">
        <v>5.1520000000000001</v>
      </c>
      <c r="Z721">
        <v>4.992</v>
      </c>
      <c r="AA721">
        <v>4.9720000000000004</v>
      </c>
      <c r="AB721">
        <v>5.04</v>
      </c>
      <c r="AC721">
        <v>5.0739999999999998</v>
      </c>
      <c r="AD721">
        <v>5.0919999999999996</v>
      </c>
      <c r="AE721">
        <v>4.9359999999999999</v>
      </c>
      <c r="AF721">
        <v>4.8460000000000001</v>
      </c>
      <c r="AG721">
        <v>5.0060000000000002</v>
      </c>
      <c r="AH721">
        <v>4.774</v>
      </c>
    </row>
    <row r="722" spans="1:34">
      <c r="A722" s="95">
        <v>45296</v>
      </c>
      <c r="B722" s="63">
        <v>234011</v>
      </c>
      <c r="R722">
        <v>4.6059999999999999</v>
      </c>
      <c r="S722">
        <v>4.7320000000000002</v>
      </c>
      <c r="T722">
        <v>4.8360000000000003</v>
      </c>
      <c r="U722">
        <v>4.8659999999999997</v>
      </c>
      <c r="V722">
        <v>4.9400000000000004</v>
      </c>
      <c r="W722">
        <v>5.0460000000000003</v>
      </c>
      <c r="X722">
        <v>5.0999999999999996</v>
      </c>
      <c r="Y722">
        <v>5.1059999999999999</v>
      </c>
      <c r="Z722">
        <v>4.9459999999999997</v>
      </c>
      <c r="AA722">
        <v>4.9340000000000002</v>
      </c>
      <c r="AB722">
        <v>5.0060000000000002</v>
      </c>
      <c r="AC722">
        <v>5.0419999999999998</v>
      </c>
      <c r="AD722">
        <v>5.0599999999999996</v>
      </c>
      <c r="AE722">
        <v>4.8639999999999999</v>
      </c>
      <c r="AF722">
        <v>4.7919999999999998</v>
      </c>
      <c r="AG722">
        <v>4.952</v>
      </c>
      <c r="AH722">
        <v>4.72</v>
      </c>
    </row>
    <row r="723" spans="1:34">
      <c r="A723" s="95">
        <v>45299</v>
      </c>
      <c r="B723" s="63">
        <v>302018</v>
      </c>
      <c r="R723">
        <v>4.55</v>
      </c>
      <c r="S723">
        <v>4.6740000000000004</v>
      </c>
      <c r="T723">
        <v>4.78</v>
      </c>
      <c r="U723">
        <v>4.82</v>
      </c>
      <c r="V723">
        <v>4.8920000000000003</v>
      </c>
      <c r="W723">
        <v>5</v>
      </c>
      <c r="X723">
        <v>5.0540000000000003</v>
      </c>
      <c r="Y723">
        <v>5.0620000000000003</v>
      </c>
      <c r="Z723">
        <v>4.93</v>
      </c>
      <c r="AA723">
        <v>4.9119999999999999</v>
      </c>
      <c r="AB723">
        <v>4.9859999999999998</v>
      </c>
      <c r="AC723">
        <v>5.0220000000000002</v>
      </c>
      <c r="AD723">
        <v>5.0359999999999996</v>
      </c>
      <c r="AE723">
        <v>4.8419999999999996</v>
      </c>
      <c r="AF723">
        <v>4.7839999999999998</v>
      </c>
      <c r="AG723">
        <v>4.944</v>
      </c>
      <c r="AH723">
        <v>4.7119999999999997</v>
      </c>
    </row>
    <row r="724" spans="1:34">
      <c r="A724" s="95">
        <v>45300</v>
      </c>
      <c r="B724" s="63">
        <v>345469</v>
      </c>
      <c r="R724">
        <v>4.5919999999999996</v>
      </c>
      <c r="S724">
        <v>4.7140000000000004</v>
      </c>
      <c r="T724">
        <v>4.82</v>
      </c>
      <c r="U724">
        <v>4.8559999999999999</v>
      </c>
      <c r="V724">
        <v>4.9260000000000002</v>
      </c>
      <c r="W724">
        <v>5.0359999999999996</v>
      </c>
      <c r="X724">
        <v>5.09</v>
      </c>
      <c r="Y724">
        <v>5.0960000000000001</v>
      </c>
      <c r="Z724">
        <v>4.96</v>
      </c>
      <c r="AA724">
        <v>4.952</v>
      </c>
      <c r="AB724">
        <v>5.0259999999999998</v>
      </c>
      <c r="AC724">
        <v>5.0620000000000003</v>
      </c>
      <c r="AD724">
        <v>5.0759999999999996</v>
      </c>
      <c r="AE724">
        <v>4.8819999999999997</v>
      </c>
      <c r="AF724">
        <v>4.8239999999999998</v>
      </c>
      <c r="AG724">
        <v>4.984</v>
      </c>
      <c r="AH724">
        <v>4.7519999999999998</v>
      </c>
    </row>
    <row r="725" spans="1:34">
      <c r="A725" s="95">
        <v>45301</v>
      </c>
      <c r="B725" s="63">
        <v>294610</v>
      </c>
      <c r="R725">
        <v>4.5940000000000003</v>
      </c>
      <c r="S725">
        <v>4.7140000000000004</v>
      </c>
      <c r="T725">
        <v>4.8120000000000003</v>
      </c>
      <c r="U725">
        <v>4.8499999999999996</v>
      </c>
      <c r="V725">
        <v>4.92</v>
      </c>
      <c r="W725">
        <v>5.03</v>
      </c>
      <c r="X725">
        <v>5.0819999999999999</v>
      </c>
      <c r="Y725">
        <v>5.09</v>
      </c>
      <c r="Z725">
        <v>4.952</v>
      </c>
      <c r="AA725">
        <v>4.9420000000000002</v>
      </c>
      <c r="AB725">
        <v>5.0220000000000002</v>
      </c>
      <c r="AC725">
        <v>5.056</v>
      </c>
      <c r="AD725">
        <v>5.07</v>
      </c>
      <c r="AE725">
        <v>4.8739999999999997</v>
      </c>
      <c r="AF725">
        <v>4.8319999999999999</v>
      </c>
      <c r="AG725">
        <v>4.992</v>
      </c>
      <c r="AH725">
        <v>4.76</v>
      </c>
    </row>
    <row r="726" spans="1:34">
      <c r="A726" s="95">
        <v>45302</v>
      </c>
      <c r="B726" s="63">
        <v>266977</v>
      </c>
      <c r="R726">
        <v>4.5759999999999996</v>
      </c>
      <c r="S726">
        <v>4.6959999999999997</v>
      </c>
      <c r="T726">
        <v>4.79</v>
      </c>
      <c r="U726">
        <v>4.83</v>
      </c>
      <c r="V726">
        <v>4.8959999999999999</v>
      </c>
      <c r="W726">
        <v>5.0039999999999996</v>
      </c>
      <c r="X726">
        <v>5.0540000000000003</v>
      </c>
      <c r="Y726">
        <v>5.0640000000000001</v>
      </c>
      <c r="Z726">
        <v>4.9359999999999999</v>
      </c>
      <c r="AA726">
        <v>4.9240000000000004</v>
      </c>
      <c r="AB726">
        <v>5.0039999999999996</v>
      </c>
      <c r="AC726">
        <v>5.04</v>
      </c>
      <c r="AD726">
        <v>5.0519999999999996</v>
      </c>
      <c r="AE726">
        <v>4.8559999999999999</v>
      </c>
      <c r="AF726">
        <v>4.7960000000000003</v>
      </c>
      <c r="AG726">
        <v>4.9560000000000004</v>
      </c>
      <c r="AH726">
        <v>4.7240000000000002</v>
      </c>
    </row>
    <row r="727" spans="1:34">
      <c r="A727" s="95">
        <v>45303</v>
      </c>
      <c r="B727" s="63">
        <v>560201</v>
      </c>
      <c r="R727">
        <v>4.47</v>
      </c>
      <c r="S727">
        <v>4.59</v>
      </c>
      <c r="T727">
        <v>4.6820000000000004</v>
      </c>
      <c r="U727">
        <v>4.742</v>
      </c>
      <c r="V727">
        <v>4.8159999999999998</v>
      </c>
      <c r="W727">
        <v>4.9260000000000002</v>
      </c>
      <c r="X727">
        <v>4.9820000000000002</v>
      </c>
      <c r="Y727">
        <v>4.992</v>
      </c>
      <c r="Z727">
        <v>4.8819999999999997</v>
      </c>
      <c r="AA727">
        <v>4.8760000000000003</v>
      </c>
      <c r="AB727">
        <v>4.9619999999999997</v>
      </c>
      <c r="AC727">
        <v>5.0060000000000002</v>
      </c>
      <c r="AD727">
        <v>5.01</v>
      </c>
      <c r="AE727">
        <v>4.8140000000000001</v>
      </c>
      <c r="AF727">
        <v>4.7839999999999998</v>
      </c>
      <c r="AG727">
        <v>4.944</v>
      </c>
      <c r="AH727">
        <v>4.7119999999999997</v>
      </c>
    </row>
    <row r="728" spans="1:34">
      <c r="A728" s="103">
        <v>45306</v>
      </c>
      <c r="B728" s="63">
        <v>0</v>
      </c>
      <c r="R728" s="189">
        <v>4.47</v>
      </c>
      <c r="S728" s="189">
        <v>4.59</v>
      </c>
      <c r="T728" s="189">
        <v>4.6820000000000004</v>
      </c>
      <c r="U728" s="189">
        <v>4.742</v>
      </c>
      <c r="V728" s="189">
        <v>4.8159999999999998</v>
      </c>
      <c r="W728" s="189">
        <v>4.9260000000000002</v>
      </c>
      <c r="X728" s="189">
        <v>4.9820000000000002</v>
      </c>
      <c r="Y728" s="189">
        <v>4.992</v>
      </c>
      <c r="Z728" s="189">
        <v>4.8819999999999997</v>
      </c>
      <c r="AA728" s="189">
        <v>4.8760000000000003</v>
      </c>
      <c r="AB728" s="189">
        <v>4.9619999999999997</v>
      </c>
      <c r="AC728" s="189">
        <v>5.0060000000000002</v>
      </c>
      <c r="AD728" s="189">
        <v>5.01</v>
      </c>
      <c r="AE728" s="189">
        <v>4.8140000000000001</v>
      </c>
      <c r="AF728" s="189">
        <v>4.7839999999999998</v>
      </c>
      <c r="AG728" s="189">
        <v>4.944</v>
      </c>
      <c r="AH728" s="189">
        <v>4.7119999999999997</v>
      </c>
    </row>
    <row r="729" spans="1:34">
      <c r="A729" s="95">
        <v>45307</v>
      </c>
      <c r="B729" s="63">
        <v>292534</v>
      </c>
      <c r="R729">
        <v>4.4340000000000002</v>
      </c>
      <c r="S729">
        <v>4.5519999999999996</v>
      </c>
      <c r="T729">
        <v>4.6399999999999997</v>
      </c>
      <c r="U729">
        <v>4.6959999999999997</v>
      </c>
      <c r="V729">
        <v>4.7720000000000002</v>
      </c>
      <c r="W729">
        <v>4.8819999999999997</v>
      </c>
      <c r="X729">
        <v>4.9359999999999999</v>
      </c>
      <c r="Y729">
        <v>4.95</v>
      </c>
      <c r="Z729">
        <v>4.8360000000000003</v>
      </c>
      <c r="AA729">
        <v>4.8339999999999996</v>
      </c>
      <c r="AB729">
        <v>4.9139999999999997</v>
      </c>
      <c r="AC729">
        <v>4.9619999999999997</v>
      </c>
      <c r="AD729">
        <v>4.9660000000000002</v>
      </c>
      <c r="AE729">
        <v>4.7720000000000002</v>
      </c>
      <c r="AF729">
        <v>4.7039999999999997</v>
      </c>
      <c r="AG729">
        <v>4.8639999999999999</v>
      </c>
      <c r="AH729">
        <v>4.6319999999999997</v>
      </c>
    </row>
    <row r="730" spans="1:34">
      <c r="A730" s="95">
        <v>45308</v>
      </c>
      <c r="B730" s="63">
        <v>349494</v>
      </c>
      <c r="R730">
        <v>4.4219999999999997</v>
      </c>
      <c r="S730">
        <v>4.5359999999999996</v>
      </c>
      <c r="T730">
        <v>4.6239999999999997</v>
      </c>
      <c r="U730">
        <v>4.6760000000000002</v>
      </c>
      <c r="V730">
        <v>4.75</v>
      </c>
      <c r="W730">
        <v>4.8600000000000003</v>
      </c>
      <c r="X730">
        <v>4.9160000000000004</v>
      </c>
      <c r="Y730">
        <v>4.93</v>
      </c>
      <c r="Z730">
        <v>4.83</v>
      </c>
      <c r="AA730">
        <v>4.8319999999999999</v>
      </c>
      <c r="AB730">
        <v>4.92</v>
      </c>
      <c r="AC730">
        <v>4.9619999999999997</v>
      </c>
      <c r="AD730">
        <v>4.97</v>
      </c>
      <c r="AE730">
        <v>4.774</v>
      </c>
      <c r="AF730">
        <v>4.702</v>
      </c>
      <c r="AG730">
        <v>4.8620000000000001</v>
      </c>
      <c r="AH730">
        <v>4.63</v>
      </c>
    </row>
    <row r="731" spans="1:34">
      <c r="A731" s="95">
        <v>45309</v>
      </c>
      <c r="B731" s="63">
        <v>313422</v>
      </c>
      <c r="R731">
        <v>4.4400000000000004</v>
      </c>
      <c r="S731">
        <v>4.55</v>
      </c>
      <c r="T731">
        <v>4.6340000000000003</v>
      </c>
      <c r="U731">
        <v>4.6820000000000004</v>
      </c>
      <c r="V731">
        <v>4.7560000000000002</v>
      </c>
      <c r="W731">
        <v>4.87</v>
      </c>
      <c r="X731">
        <v>4.93</v>
      </c>
      <c r="Y731">
        <v>4.944</v>
      </c>
      <c r="Z731">
        <v>4.8120000000000003</v>
      </c>
      <c r="AA731">
        <v>4.82</v>
      </c>
      <c r="AB731">
        <v>4.9020000000000001</v>
      </c>
      <c r="AC731">
        <v>4.9340000000000002</v>
      </c>
      <c r="AD731">
        <v>4.9420000000000002</v>
      </c>
      <c r="AE731">
        <v>4.7460000000000004</v>
      </c>
      <c r="AF731">
        <v>4.6959999999999997</v>
      </c>
      <c r="AG731">
        <v>4.8559999999999999</v>
      </c>
      <c r="AH731">
        <v>4.6239999999999997</v>
      </c>
    </row>
    <row r="732" spans="1:34">
      <c r="A732" s="95">
        <v>45310</v>
      </c>
      <c r="B732" s="63">
        <v>259493</v>
      </c>
      <c r="R732">
        <v>4.4539999999999997</v>
      </c>
      <c r="S732">
        <v>4.5599999999999996</v>
      </c>
      <c r="T732">
        <v>4.6420000000000003</v>
      </c>
      <c r="U732">
        <v>4.6859999999999999</v>
      </c>
      <c r="V732">
        <v>4.76</v>
      </c>
      <c r="W732">
        <v>4.8719999999999999</v>
      </c>
      <c r="X732">
        <v>4.9260000000000002</v>
      </c>
      <c r="Y732">
        <v>4.9420000000000002</v>
      </c>
      <c r="Z732">
        <v>4.8099999999999996</v>
      </c>
      <c r="AA732">
        <v>4.8099999999999996</v>
      </c>
      <c r="AB732">
        <v>4.8920000000000003</v>
      </c>
      <c r="AC732">
        <v>4.9240000000000004</v>
      </c>
      <c r="AD732">
        <v>4.9320000000000004</v>
      </c>
      <c r="AE732">
        <v>4.7359999999999998</v>
      </c>
      <c r="AF732">
        <v>4.7039999999999997</v>
      </c>
      <c r="AG732">
        <v>4.8639999999999999</v>
      </c>
      <c r="AH732">
        <v>4.6319999999999997</v>
      </c>
    </row>
    <row r="733" spans="1:34">
      <c r="A733" s="95">
        <v>45313</v>
      </c>
      <c r="B733" s="63">
        <v>174858</v>
      </c>
      <c r="R733">
        <v>4.4560000000000004</v>
      </c>
      <c r="S733">
        <v>4.5620000000000003</v>
      </c>
      <c r="T733">
        <v>4.6459999999999999</v>
      </c>
      <c r="U733">
        <v>4.6920000000000002</v>
      </c>
      <c r="V733">
        <v>4.7619999999999996</v>
      </c>
      <c r="W733">
        <v>4.8760000000000003</v>
      </c>
      <c r="X733">
        <v>4.9320000000000004</v>
      </c>
      <c r="Y733">
        <v>4.944</v>
      </c>
      <c r="Z733">
        <v>4.8259999999999996</v>
      </c>
      <c r="AA733">
        <v>4.8239999999999998</v>
      </c>
      <c r="AB733">
        <v>4.9059999999999997</v>
      </c>
      <c r="AC733">
        <v>4.9359999999999999</v>
      </c>
      <c r="AD733">
        <v>4.9420000000000002</v>
      </c>
      <c r="AE733">
        <v>4.7460000000000004</v>
      </c>
      <c r="AF733">
        <v>4.71</v>
      </c>
      <c r="AG733">
        <v>4.87</v>
      </c>
      <c r="AH733">
        <v>4.6360000000000001</v>
      </c>
    </row>
    <row r="734" spans="1:34">
      <c r="A734" s="95">
        <v>45314</v>
      </c>
      <c r="B734" s="63">
        <v>262527</v>
      </c>
      <c r="R734">
        <v>4.4640000000000004</v>
      </c>
      <c r="S734">
        <v>4.5659999999999998</v>
      </c>
      <c r="T734">
        <v>4.66</v>
      </c>
      <c r="U734">
        <v>4.7039999999999997</v>
      </c>
      <c r="V734">
        <v>4.774</v>
      </c>
      <c r="W734">
        <v>4.8860000000000001</v>
      </c>
      <c r="X734">
        <v>4.9420000000000002</v>
      </c>
      <c r="Y734">
        <v>4.9560000000000004</v>
      </c>
      <c r="Z734">
        <v>4.8319999999999999</v>
      </c>
      <c r="AA734">
        <v>4.8319999999999999</v>
      </c>
      <c r="AB734">
        <v>4.9139999999999997</v>
      </c>
      <c r="AC734">
        <v>4.944</v>
      </c>
      <c r="AD734">
        <v>4.9459999999999997</v>
      </c>
      <c r="AE734">
        <v>4.7519999999999998</v>
      </c>
      <c r="AF734">
        <v>4.7220000000000004</v>
      </c>
      <c r="AG734">
        <v>4.8819999999999997</v>
      </c>
      <c r="AH734">
        <v>4.6500000000000004</v>
      </c>
    </row>
    <row r="735" spans="1:34">
      <c r="A735" s="95">
        <v>45315</v>
      </c>
      <c r="B735" s="63">
        <v>272525</v>
      </c>
      <c r="R735">
        <v>4.5220000000000002</v>
      </c>
      <c r="S735">
        <v>4.6239999999999997</v>
      </c>
      <c r="T735">
        <v>4.7060000000000004</v>
      </c>
      <c r="U735">
        <v>4.7519999999999998</v>
      </c>
      <c r="V735">
        <v>4.8220000000000001</v>
      </c>
      <c r="W735">
        <v>4.9320000000000004</v>
      </c>
      <c r="X735">
        <v>4.9859999999999998</v>
      </c>
      <c r="Y735">
        <v>5.0039999999999996</v>
      </c>
      <c r="Z735">
        <v>4.8719999999999999</v>
      </c>
      <c r="AA735">
        <v>4.8760000000000003</v>
      </c>
      <c r="AB735">
        <v>4.9619999999999997</v>
      </c>
      <c r="AC735">
        <v>4.9939999999999998</v>
      </c>
      <c r="AD735">
        <v>5.0019999999999998</v>
      </c>
      <c r="AE735">
        <v>4.806</v>
      </c>
      <c r="AF735">
        <v>4.7619999999999996</v>
      </c>
      <c r="AG735">
        <v>4.9219999999999997</v>
      </c>
      <c r="AH735">
        <v>4.6900000000000004</v>
      </c>
    </row>
    <row r="736" spans="1:34">
      <c r="A736" s="95">
        <v>45316</v>
      </c>
      <c r="B736" s="63">
        <v>296867</v>
      </c>
      <c r="R736">
        <v>4.516</v>
      </c>
      <c r="S736">
        <v>4.6120000000000001</v>
      </c>
      <c r="T736">
        <v>4.6920000000000002</v>
      </c>
      <c r="U736">
        <v>4.734</v>
      </c>
      <c r="V736">
        <v>4.806</v>
      </c>
      <c r="W736">
        <v>4.92</v>
      </c>
      <c r="X736">
        <v>4.9740000000000002</v>
      </c>
      <c r="Y736">
        <v>4.9939999999999998</v>
      </c>
      <c r="Z736">
        <v>4.8559999999999999</v>
      </c>
      <c r="AA736">
        <v>4.8600000000000003</v>
      </c>
      <c r="AB736">
        <v>4.9459999999999997</v>
      </c>
      <c r="AC736">
        <v>4.984</v>
      </c>
      <c r="AD736">
        <v>4.99</v>
      </c>
      <c r="AE736">
        <v>4.7939999999999996</v>
      </c>
      <c r="AF736">
        <v>4.7460000000000004</v>
      </c>
      <c r="AG736">
        <v>4.9059999999999997</v>
      </c>
      <c r="AH736">
        <v>4.6740000000000004</v>
      </c>
    </row>
    <row r="737" spans="1:34">
      <c r="A737" s="95">
        <v>45317</v>
      </c>
      <c r="B737" s="63">
        <v>227683</v>
      </c>
      <c r="R737">
        <v>4.4619999999999997</v>
      </c>
      <c r="S737">
        <v>4.556</v>
      </c>
      <c r="T737">
        <v>4.6340000000000003</v>
      </c>
      <c r="U737">
        <v>4.6840000000000002</v>
      </c>
      <c r="V737">
        <v>4.7619999999999996</v>
      </c>
      <c r="W737">
        <v>4.8739999999999997</v>
      </c>
      <c r="X737">
        <v>4.9320000000000004</v>
      </c>
      <c r="Y737">
        <v>4.952</v>
      </c>
      <c r="Z737">
        <v>4.8339999999999996</v>
      </c>
      <c r="AA737">
        <v>4.8360000000000003</v>
      </c>
      <c r="AB737">
        <v>4.9219999999999997</v>
      </c>
      <c r="AC737">
        <v>4.9640000000000004</v>
      </c>
      <c r="AD737">
        <v>4.9660000000000002</v>
      </c>
      <c r="AE737">
        <v>4.7720000000000002</v>
      </c>
      <c r="AF737">
        <v>4.7320000000000002</v>
      </c>
      <c r="AG737">
        <v>4.8920000000000003</v>
      </c>
      <c r="AH737">
        <v>4.66</v>
      </c>
    </row>
    <row r="738" spans="1:34">
      <c r="A738" s="95">
        <v>45320</v>
      </c>
      <c r="B738" s="63">
        <v>354672</v>
      </c>
      <c r="R738">
        <v>4.4020000000000001</v>
      </c>
      <c r="S738">
        <v>4.5039999999999996</v>
      </c>
      <c r="T738">
        <v>4.5919999999999996</v>
      </c>
      <c r="U738">
        <v>4.6559999999999997</v>
      </c>
      <c r="V738">
        <v>4.7439999999999998</v>
      </c>
      <c r="W738">
        <v>4.8600000000000003</v>
      </c>
      <c r="X738">
        <v>4.9139999999999997</v>
      </c>
      <c r="Y738">
        <v>4.9359999999999999</v>
      </c>
      <c r="Z738">
        <v>4.8339999999999996</v>
      </c>
      <c r="AA738">
        <v>4.8460000000000001</v>
      </c>
      <c r="AB738">
        <v>4.9400000000000004</v>
      </c>
      <c r="AC738">
        <v>4.99</v>
      </c>
      <c r="AD738">
        <v>5.0060000000000002</v>
      </c>
      <c r="AE738">
        <v>4.8120000000000003</v>
      </c>
      <c r="AF738">
        <v>4.74</v>
      </c>
      <c r="AG738">
        <v>4.9000000000000004</v>
      </c>
      <c r="AH738">
        <v>4.6660000000000004</v>
      </c>
    </row>
    <row r="739" spans="1:34">
      <c r="A739" s="95">
        <v>45321</v>
      </c>
      <c r="B739" s="63">
        <v>302279</v>
      </c>
      <c r="R739">
        <v>4.476</v>
      </c>
      <c r="S739">
        <v>4.5860000000000003</v>
      </c>
      <c r="T739">
        <v>4.6719999999999997</v>
      </c>
      <c r="U739">
        <v>4.72</v>
      </c>
      <c r="V739">
        <v>4.8019999999999996</v>
      </c>
      <c r="W739">
        <v>4.9160000000000004</v>
      </c>
      <c r="X739">
        <v>4.9740000000000002</v>
      </c>
      <c r="Y739">
        <v>4.9939999999999998</v>
      </c>
      <c r="Z739">
        <v>4.87</v>
      </c>
      <c r="AA739">
        <v>4.88</v>
      </c>
      <c r="AB739">
        <v>4.9660000000000002</v>
      </c>
      <c r="AC739">
        <v>4.9939999999999998</v>
      </c>
      <c r="AD739">
        <v>5.0039999999999996</v>
      </c>
      <c r="AE739">
        <v>4.8099999999999996</v>
      </c>
      <c r="AF739">
        <v>4.7839999999999998</v>
      </c>
      <c r="AG739">
        <v>4.944</v>
      </c>
      <c r="AH739">
        <v>4.7119999999999997</v>
      </c>
    </row>
    <row r="740" spans="1:34">
      <c r="A740" s="95">
        <v>45322</v>
      </c>
      <c r="B740" s="63">
        <v>221038</v>
      </c>
      <c r="R740">
        <v>4.4820000000000002</v>
      </c>
      <c r="S740">
        <v>4.5839999999999996</v>
      </c>
      <c r="T740">
        <v>4.6639999999999997</v>
      </c>
      <c r="U740">
        <v>4.7140000000000004</v>
      </c>
      <c r="V740">
        <v>4.8</v>
      </c>
      <c r="W740">
        <v>4.9139999999999997</v>
      </c>
      <c r="X740">
        <v>4.97</v>
      </c>
      <c r="Y740">
        <v>4.99</v>
      </c>
      <c r="Z740">
        <v>4.8719999999999999</v>
      </c>
      <c r="AA740">
        <v>4.8819999999999997</v>
      </c>
      <c r="AB740">
        <v>4.97</v>
      </c>
      <c r="AC740">
        <v>4.9939999999999998</v>
      </c>
      <c r="AD740">
        <v>5.0039999999999996</v>
      </c>
      <c r="AE740">
        <v>4.8099999999999996</v>
      </c>
      <c r="AF740">
        <v>4.774</v>
      </c>
      <c r="AG740">
        <v>4.9340000000000002</v>
      </c>
      <c r="AH740">
        <v>4.702</v>
      </c>
    </row>
    <row r="741" spans="1:34">
      <c r="A741" s="95">
        <v>45323</v>
      </c>
      <c r="B741" s="63">
        <v>303634</v>
      </c>
      <c r="R741">
        <v>4.4720000000000004</v>
      </c>
      <c r="S741">
        <v>4.5819999999999999</v>
      </c>
      <c r="T741">
        <v>4.66</v>
      </c>
      <c r="U741">
        <v>4.71</v>
      </c>
      <c r="V741">
        <v>4.79</v>
      </c>
      <c r="W741">
        <v>4.9000000000000004</v>
      </c>
      <c r="X741">
        <v>4.952</v>
      </c>
      <c r="Y741">
        <v>4.9720000000000004</v>
      </c>
      <c r="Z741">
        <v>4.8600000000000003</v>
      </c>
      <c r="AA741">
        <v>4.87</v>
      </c>
      <c r="AB741">
        <v>4.9560000000000004</v>
      </c>
      <c r="AC741">
        <v>4.9939999999999998</v>
      </c>
      <c r="AD741">
        <v>5.0039999999999996</v>
      </c>
      <c r="AE741">
        <v>4.8099999999999996</v>
      </c>
      <c r="AF741">
        <v>4.774</v>
      </c>
      <c r="AG741">
        <v>4.9340000000000002</v>
      </c>
      <c r="AH741">
        <v>4.702</v>
      </c>
    </row>
    <row r="742" spans="1:34">
      <c r="A742" s="95">
        <v>45324</v>
      </c>
      <c r="B742" s="63">
        <v>241478</v>
      </c>
      <c r="R742">
        <v>4.4260000000000002</v>
      </c>
      <c r="S742">
        <v>4.5339999999999998</v>
      </c>
      <c r="T742">
        <v>4.6239999999999997</v>
      </c>
      <c r="U742">
        <v>4.6840000000000002</v>
      </c>
      <c r="V742">
        <v>4.766</v>
      </c>
      <c r="W742">
        <v>4.8719999999999999</v>
      </c>
      <c r="X742">
        <v>4.9320000000000004</v>
      </c>
      <c r="Y742">
        <v>4.9539999999999997</v>
      </c>
      <c r="Z742">
        <v>4.8520000000000003</v>
      </c>
      <c r="AA742">
        <v>4.8540000000000001</v>
      </c>
      <c r="AB742">
        <v>4.952</v>
      </c>
      <c r="AC742">
        <v>4.992</v>
      </c>
      <c r="AD742">
        <v>5.0019999999999998</v>
      </c>
      <c r="AE742">
        <v>4.806</v>
      </c>
      <c r="AF742">
        <v>4.76</v>
      </c>
      <c r="AG742">
        <v>4.92</v>
      </c>
      <c r="AH742">
        <v>4.6859999999999999</v>
      </c>
    </row>
    <row r="743" spans="1:34">
      <c r="A743" s="95">
        <v>45327</v>
      </c>
      <c r="B743" s="63">
        <v>250461</v>
      </c>
      <c r="R743">
        <v>4.4260000000000002</v>
      </c>
      <c r="S743">
        <v>4.532</v>
      </c>
      <c r="T743">
        <v>4.62</v>
      </c>
      <c r="U743">
        <v>4.6840000000000002</v>
      </c>
      <c r="V743">
        <v>4.7759999999999998</v>
      </c>
      <c r="W743">
        <v>4.8840000000000003</v>
      </c>
      <c r="X743">
        <v>4.9420000000000002</v>
      </c>
      <c r="Y743">
        <v>4.9619999999999997</v>
      </c>
      <c r="Z743">
        <v>4.8520000000000003</v>
      </c>
      <c r="AA743">
        <v>4.8659999999999997</v>
      </c>
      <c r="AB743">
        <v>4.96</v>
      </c>
      <c r="AC743">
        <v>4.9939999999999998</v>
      </c>
      <c r="AD743">
        <v>5.0019999999999998</v>
      </c>
      <c r="AE743">
        <v>4.806</v>
      </c>
      <c r="AF743">
        <v>4.7720000000000002</v>
      </c>
      <c r="AG743">
        <v>4.9320000000000004</v>
      </c>
      <c r="AH743">
        <v>4.7</v>
      </c>
    </row>
    <row r="744" spans="1:34">
      <c r="A744" s="95">
        <v>45328</v>
      </c>
      <c r="B744" s="63">
        <v>382821</v>
      </c>
      <c r="R744">
        <v>4.3860000000000001</v>
      </c>
      <c r="S744">
        <v>4.5039999999999996</v>
      </c>
      <c r="T744">
        <v>4.6040000000000001</v>
      </c>
      <c r="U744">
        <v>4.6760000000000002</v>
      </c>
      <c r="V744">
        <v>4.7720000000000002</v>
      </c>
      <c r="W744">
        <v>4.8840000000000003</v>
      </c>
      <c r="X744">
        <v>4.944</v>
      </c>
      <c r="Y744">
        <v>4.9660000000000002</v>
      </c>
      <c r="Z744">
        <v>4.8559999999999999</v>
      </c>
      <c r="AA744">
        <v>4.8659999999999997</v>
      </c>
      <c r="AB744">
        <v>4.96</v>
      </c>
      <c r="AC744">
        <v>4.9960000000000004</v>
      </c>
      <c r="AD744">
        <v>5.0039999999999996</v>
      </c>
      <c r="AE744">
        <v>4.8099999999999996</v>
      </c>
      <c r="AF744">
        <v>4.7759999999999998</v>
      </c>
      <c r="AG744">
        <v>4.93</v>
      </c>
      <c r="AH744">
        <v>4.6959999999999997</v>
      </c>
    </row>
    <row r="745" spans="1:34">
      <c r="A745" s="95">
        <v>45329</v>
      </c>
      <c r="B745" s="63">
        <v>494403</v>
      </c>
      <c r="R745">
        <v>4.3419999999999996</v>
      </c>
      <c r="S745">
        <v>4.4640000000000004</v>
      </c>
      <c r="T745">
        <v>4.5540000000000003</v>
      </c>
      <c r="U745">
        <v>4.6319999999999997</v>
      </c>
      <c r="V745">
        <v>4.7359999999999998</v>
      </c>
      <c r="W745">
        <v>4.8499999999999996</v>
      </c>
      <c r="X745">
        <v>4.91</v>
      </c>
      <c r="Y745">
        <v>4.93</v>
      </c>
      <c r="Z745">
        <v>4.8239999999999998</v>
      </c>
      <c r="AA745">
        <v>4.8360000000000003</v>
      </c>
      <c r="AB745">
        <v>4.9320000000000004</v>
      </c>
      <c r="AC745">
        <v>4.97</v>
      </c>
      <c r="AD745">
        <v>4.9800000000000004</v>
      </c>
      <c r="AE745">
        <v>4.7839999999999998</v>
      </c>
      <c r="AF745">
        <v>4.7619999999999996</v>
      </c>
      <c r="AG745">
        <v>4.9139999999999997</v>
      </c>
      <c r="AH745">
        <v>4.6820000000000004</v>
      </c>
    </row>
    <row r="746" spans="1:34">
      <c r="A746" s="95">
        <v>45330</v>
      </c>
      <c r="B746" s="63">
        <v>416017</v>
      </c>
      <c r="R746">
        <v>4.3319999999999999</v>
      </c>
      <c r="S746">
        <v>4.45</v>
      </c>
      <c r="T746">
        <v>4.54</v>
      </c>
      <c r="U746">
        <v>4.6159999999999997</v>
      </c>
      <c r="V746">
        <v>4.7220000000000004</v>
      </c>
      <c r="W746">
        <v>4.8339999999999996</v>
      </c>
      <c r="X746">
        <v>4.8940000000000001</v>
      </c>
      <c r="Y746">
        <v>4.9119999999999999</v>
      </c>
      <c r="Z746">
        <v>4.8120000000000003</v>
      </c>
      <c r="AA746">
        <v>4.8239999999999998</v>
      </c>
      <c r="AB746">
        <v>4.9219999999999997</v>
      </c>
      <c r="AC746">
        <v>4.9560000000000004</v>
      </c>
      <c r="AD746">
        <v>4.9619999999999997</v>
      </c>
      <c r="AE746">
        <v>4.766</v>
      </c>
      <c r="AF746">
        <v>4.7519999999999998</v>
      </c>
      <c r="AG746">
        <v>4.9039999999999999</v>
      </c>
      <c r="AH746">
        <v>4.6719999999999997</v>
      </c>
    </row>
    <row r="747" spans="1:34">
      <c r="A747" s="95">
        <v>45331</v>
      </c>
      <c r="B747" s="63">
        <v>396246</v>
      </c>
      <c r="R747">
        <v>4.29</v>
      </c>
      <c r="S747">
        <v>4.4139999999999997</v>
      </c>
      <c r="T747">
        <v>4.5060000000000002</v>
      </c>
      <c r="U747">
        <v>4.5759999999999996</v>
      </c>
      <c r="V747">
        <v>4.6820000000000004</v>
      </c>
      <c r="W747">
        <v>4.7939999999999996</v>
      </c>
      <c r="X747">
        <v>4.8540000000000001</v>
      </c>
      <c r="Y747">
        <v>4.8739999999999997</v>
      </c>
      <c r="Z747">
        <v>4.7919999999999998</v>
      </c>
      <c r="AA747">
        <v>4.806</v>
      </c>
      <c r="AB747">
        <v>4.9020000000000001</v>
      </c>
      <c r="AC747">
        <v>4.9359999999999999</v>
      </c>
      <c r="AD747">
        <v>4.944</v>
      </c>
      <c r="AE747">
        <v>4.75</v>
      </c>
      <c r="AF747">
        <v>4.7439999999999998</v>
      </c>
      <c r="AG747">
        <v>4.8959999999999999</v>
      </c>
      <c r="AH747">
        <v>4.6639999999999997</v>
      </c>
    </row>
    <row r="748" spans="1:34">
      <c r="A748" s="95">
        <v>45334</v>
      </c>
      <c r="B748" s="63">
        <v>340841</v>
      </c>
      <c r="R748">
        <v>4.3040000000000003</v>
      </c>
      <c r="S748">
        <v>4.4240000000000004</v>
      </c>
      <c r="T748">
        <v>4.5220000000000002</v>
      </c>
      <c r="U748">
        <v>4.5860000000000003</v>
      </c>
      <c r="V748">
        <v>4.6920000000000002</v>
      </c>
      <c r="W748">
        <v>4.806</v>
      </c>
      <c r="X748">
        <v>4.87</v>
      </c>
      <c r="Y748">
        <v>4.8940000000000001</v>
      </c>
      <c r="Z748">
        <v>4.8120000000000003</v>
      </c>
      <c r="AA748">
        <v>4.8339999999999996</v>
      </c>
      <c r="AB748">
        <v>4.9260000000000002</v>
      </c>
      <c r="AC748">
        <v>4.96</v>
      </c>
      <c r="AD748">
        <v>4.9660000000000002</v>
      </c>
      <c r="AE748">
        <v>4.7720000000000002</v>
      </c>
      <c r="AF748">
        <v>4.766</v>
      </c>
      <c r="AG748">
        <v>4.92</v>
      </c>
      <c r="AH748">
        <v>4.6859999999999999</v>
      </c>
    </row>
    <row r="749" spans="1:34">
      <c r="A749" s="95">
        <v>45335</v>
      </c>
      <c r="B749" s="63">
        <v>332342</v>
      </c>
      <c r="R749">
        <v>4.306</v>
      </c>
      <c r="S749">
        <v>4.4320000000000004</v>
      </c>
      <c r="T749">
        <v>4.524</v>
      </c>
      <c r="U749">
        <v>4.5860000000000003</v>
      </c>
      <c r="V749">
        <v>4.6959999999999997</v>
      </c>
      <c r="W749">
        <v>4.8120000000000003</v>
      </c>
      <c r="X749">
        <v>4.8739999999999997</v>
      </c>
      <c r="Y749">
        <v>4.9020000000000001</v>
      </c>
      <c r="Z749">
        <v>4.8259999999999996</v>
      </c>
      <c r="AA749">
        <v>4.8499999999999996</v>
      </c>
      <c r="AB749">
        <v>4.9420000000000002</v>
      </c>
      <c r="AC749">
        <v>4.976</v>
      </c>
      <c r="AD749">
        <v>4.984</v>
      </c>
      <c r="AE749">
        <v>4.79</v>
      </c>
      <c r="AF749">
        <v>4.782</v>
      </c>
      <c r="AG749">
        <v>4.9000000000000004</v>
      </c>
      <c r="AH749">
        <v>4.6660000000000004</v>
      </c>
    </row>
    <row r="750" spans="1:34">
      <c r="A750" s="95">
        <v>45336</v>
      </c>
      <c r="B750" s="63">
        <v>452149</v>
      </c>
      <c r="R750">
        <v>4.242</v>
      </c>
      <c r="S750">
        <v>4.3719999999999999</v>
      </c>
      <c r="T750">
        <v>4.4720000000000004</v>
      </c>
      <c r="U750">
        <v>4.532</v>
      </c>
      <c r="V750">
        <v>4.6420000000000003</v>
      </c>
      <c r="W750">
        <v>4.7539999999999996</v>
      </c>
      <c r="X750">
        <v>4.8159999999999998</v>
      </c>
      <c r="Y750">
        <v>4.8499999999999996</v>
      </c>
      <c r="Z750">
        <v>4.7720000000000002</v>
      </c>
      <c r="AA750">
        <v>4.7960000000000003</v>
      </c>
      <c r="AB750">
        <v>4.8899999999999997</v>
      </c>
      <c r="AC750">
        <v>4.9240000000000004</v>
      </c>
      <c r="AD750">
        <v>4.9320000000000004</v>
      </c>
      <c r="AE750">
        <v>4.7359999999999998</v>
      </c>
      <c r="AF750">
        <v>4.742</v>
      </c>
      <c r="AG750">
        <v>4.8600000000000003</v>
      </c>
      <c r="AH750">
        <v>4.6520000000000001</v>
      </c>
    </row>
    <row r="751" spans="1:34">
      <c r="A751" s="95">
        <v>45337</v>
      </c>
      <c r="B751" s="63">
        <v>481638</v>
      </c>
      <c r="R751">
        <v>4.1760000000000002</v>
      </c>
      <c r="S751">
        <v>4.2960000000000003</v>
      </c>
      <c r="T751">
        <v>4.3959999999999999</v>
      </c>
      <c r="U751">
        <v>4.4539999999999997</v>
      </c>
      <c r="V751">
        <v>4.5659999999999998</v>
      </c>
      <c r="W751">
        <v>4.68</v>
      </c>
      <c r="X751">
        <v>4.7439999999999998</v>
      </c>
      <c r="Y751">
        <v>4.782</v>
      </c>
      <c r="Z751">
        <v>4.72</v>
      </c>
      <c r="AA751">
        <v>4.7460000000000004</v>
      </c>
      <c r="AB751">
        <v>4.84</v>
      </c>
      <c r="AC751">
        <v>4.8819999999999997</v>
      </c>
      <c r="AD751">
        <v>4.8940000000000001</v>
      </c>
      <c r="AE751">
        <v>4.7</v>
      </c>
      <c r="AF751">
        <v>4.6760000000000002</v>
      </c>
      <c r="AG751">
        <v>4.7939999999999996</v>
      </c>
      <c r="AH751">
        <v>4.6539999999999999</v>
      </c>
    </row>
    <row r="752" spans="1:34">
      <c r="A752" s="95">
        <v>45338</v>
      </c>
      <c r="B752" s="63">
        <v>421339</v>
      </c>
      <c r="R752">
        <v>4.1639999999999997</v>
      </c>
      <c r="S752">
        <v>4.2939999999999996</v>
      </c>
      <c r="T752">
        <v>4.4020000000000001</v>
      </c>
      <c r="U752">
        <v>4.47</v>
      </c>
      <c r="V752">
        <v>4.5860000000000003</v>
      </c>
      <c r="W752">
        <v>4.7039999999999997</v>
      </c>
      <c r="X752">
        <v>4.7699999999999996</v>
      </c>
      <c r="Y752">
        <v>4.8099999999999996</v>
      </c>
      <c r="Z752">
        <v>4.7460000000000004</v>
      </c>
      <c r="AA752">
        <v>4.774</v>
      </c>
      <c r="AB752">
        <v>4.8620000000000001</v>
      </c>
      <c r="AC752">
        <v>4.9000000000000004</v>
      </c>
      <c r="AD752">
        <v>4.9160000000000004</v>
      </c>
      <c r="AE752">
        <v>4.7220000000000004</v>
      </c>
      <c r="AF752">
        <v>4.6959999999999997</v>
      </c>
      <c r="AG752">
        <v>4.8140000000000001</v>
      </c>
      <c r="AH752">
        <v>4.6660000000000004</v>
      </c>
    </row>
    <row r="753" spans="1:34">
      <c r="A753" s="103">
        <v>45341</v>
      </c>
      <c r="R753" s="189">
        <v>4.1639999999999997</v>
      </c>
      <c r="S753" s="189">
        <v>4.2939999999999996</v>
      </c>
      <c r="T753" s="189">
        <v>4.4020000000000001</v>
      </c>
      <c r="U753" s="189">
        <v>4.47</v>
      </c>
      <c r="V753" s="189">
        <v>4.5860000000000003</v>
      </c>
      <c r="W753" s="189">
        <v>4.7039999999999997</v>
      </c>
      <c r="X753" s="189">
        <v>4.7699999999999996</v>
      </c>
      <c r="Y753" s="189">
        <v>4.8099999999999996</v>
      </c>
      <c r="Z753" s="189">
        <v>4.7460000000000004</v>
      </c>
      <c r="AA753" s="189">
        <v>4.774</v>
      </c>
      <c r="AB753" s="189">
        <v>4.8620000000000001</v>
      </c>
      <c r="AC753" s="189">
        <v>4.9000000000000004</v>
      </c>
      <c r="AD753" s="189">
        <v>4.9160000000000004</v>
      </c>
      <c r="AE753" s="189">
        <v>4.7220000000000004</v>
      </c>
      <c r="AF753" s="189">
        <v>4.6959999999999997</v>
      </c>
      <c r="AG753" s="189">
        <v>4.8140000000000001</v>
      </c>
      <c r="AH753" s="189">
        <v>4.6660000000000004</v>
      </c>
    </row>
    <row r="754" spans="1:34">
      <c r="A754" s="95">
        <v>45342</v>
      </c>
      <c r="B754" s="63">
        <v>421813</v>
      </c>
      <c r="R754">
        <v>4.1859999999999999</v>
      </c>
      <c r="S754">
        <v>4.3239999999999998</v>
      </c>
      <c r="T754">
        <v>4.4320000000000004</v>
      </c>
      <c r="U754">
        <v>4.5060000000000002</v>
      </c>
      <c r="V754">
        <v>4.63</v>
      </c>
      <c r="W754">
        <v>4.7460000000000004</v>
      </c>
      <c r="X754">
        <v>4.8099999999999996</v>
      </c>
      <c r="Y754">
        <v>4.8440000000000003</v>
      </c>
      <c r="Z754">
        <v>4.766</v>
      </c>
      <c r="AA754">
        <v>4.79</v>
      </c>
      <c r="AB754">
        <v>4.88</v>
      </c>
      <c r="AC754">
        <v>4.9119999999999999</v>
      </c>
      <c r="AD754">
        <v>4.9400000000000004</v>
      </c>
      <c r="AE754">
        <v>4.76</v>
      </c>
      <c r="AF754">
        <v>4.7140000000000004</v>
      </c>
      <c r="AG754">
        <v>4.8319999999999999</v>
      </c>
      <c r="AH754">
        <v>4.6840000000000002</v>
      </c>
    </row>
    <row r="755" spans="1:34">
      <c r="A755" s="95">
        <v>45343</v>
      </c>
      <c r="B755" s="63">
        <v>438868</v>
      </c>
      <c r="R755">
        <v>4.1100000000000003</v>
      </c>
      <c r="S755">
        <v>4.242</v>
      </c>
      <c r="T755">
        <v>4.3559999999999999</v>
      </c>
      <c r="U755">
        <v>4.4359999999999999</v>
      </c>
      <c r="V755">
        <v>4.5720000000000001</v>
      </c>
      <c r="W755">
        <v>4.7</v>
      </c>
      <c r="X755">
        <v>4.766</v>
      </c>
      <c r="Y755">
        <v>4.8019999999999996</v>
      </c>
      <c r="Z755">
        <v>4.7240000000000002</v>
      </c>
      <c r="AA755">
        <v>4.7460000000000004</v>
      </c>
      <c r="AB755">
        <v>4.8419999999999996</v>
      </c>
      <c r="AC755">
        <v>4.8760000000000003</v>
      </c>
      <c r="AD755">
        <v>4.8959999999999999</v>
      </c>
      <c r="AE755">
        <v>4.7160000000000002</v>
      </c>
      <c r="AF755">
        <v>4.6760000000000002</v>
      </c>
      <c r="AG755">
        <v>4.7939999999999996</v>
      </c>
      <c r="AH755">
        <v>4.66</v>
      </c>
    </row>
    <row r="756" spans="1:34">
      <c r="A756" s="95">
        <v>45344</v>
      </c>
      <c r="B756" s="63">
        <v>561556</v>
      </c>
      <c r="R756">
        <v>4.0599999999999996</v>
      </c>
      <c r="S756">
        <v>4.1840000000000002</v>
      </c>
      <c r="T756">
        <v>4.306</v>
      </c>
      <c r="U756">
        <v>4.3959999999999999</v>
      </c>
      <c r="V756">
        <v>4.532</v>
      </c>
      <c r="W756">
        <v>4.6719999999999997</v>
      </c>
      <c r="X756">
        <v>4.742</v>
      </c>
      <c r="Y756">
        <v>4.7759999999999998</v>
      </c>
      <c r="Z756">
        <v>4.6959999999999997</v>
      </c>
      <c r="AA756">
        <v>4.72</v>
      </c>
      <c r="AB756">
        <v>4.82</v>
      </c>
      <c r="AC756">
        <v>4.8620000000000001</v>
      </c>
      <c r="AD756">
        <v>4.8899999999999997</v>
      </c>
      <c r="AE756">
        <v>4.72</v>
      </c>
      <c r="AF756">
        <v>4.6520000000000001</v>
      </c>
      <c r="AG756">
        <v>4.7699999999999996</v>
      </c>
      <c r="AH756">
        <v>4.6340000000000003</v>
      </c>
    </row>
    <row r="757" spans="1:34">
      <c r="A757" s="95">
        <v>45345</v>
      </c>
      <c r="B757" s="63">
        <v>564395</v>
      </c>
      <c r="R757">
        <v>3.996</v>
      </c>
      <c r="S757">
        <v>4.1340000000000003</v>
      </c>
      <c r="T757">
        <v>4.2619999999999996</v>
      </c>
      <c r="U757">
        <v>4.3520000000000003</v>
      </c>
      <c r="V757">
        <v>4.4939999999999998</v>
      </c>
      <c r="W757">
        <v>4.6340000000000003</v>
      </c>
      <c r="X757">
        <v>4.702</v>
      </c>
      <c r="Y757">
        <v>4.7359999999999998</v>
      </c>
      <c r="Z757">
        <v>4.66</v>
      </c>
      <c r="AA757">
        <v>4.6840000000000002</v>
      </c>
      <c r="AB757">
        <v>4.78</v>
      </c>
      <c r="AC757">
        <v>4.8239999999999998</v>
      </c>
      <c r="AD757">
        <v>4.8559999999999999</v>
      </c>
      <c r="AE757">
        <v>4.6760000000000002</v>
      </c>
      <c r="AF757">
        <v>4.5999999999999996</v>
      </c>
      <c r="AG757">
        <v>4.7160000000000002</v>
      </c>
      <c r="AH757">
        <v>4.5819999999999999</v>
      </c>
    </row>
    <row r="758" spans="1:34">
      <c r="A758" s="95">
        <v>45348</v>
      </c>
      <c r="B758" s="63">
        <v>678347</v>
      </c>
      <c r="R758">
        <v>4.07</v>
      </c>
      <c r="S758">
        <v>4.2140000000000004</v>
      </c>
      <c r="T758">
        <v>4.3360000000000003</v>
      </c>
      <c r="U758">
        <v>4.4320000000000004</v>
      </c>
      <c r="V758">
        <v>4.57</v>
      </c>
      <c r="W758">
        <v>4.702</v>
      </c>
      <c r="X758">
        <v>4.766</v>
      </c>
      <c r="Y758">
        <v>4.8019999999999996</v>
      </c>
      <c r="Z758">
        <v>4.6959999999999997</v>
      </c>
      <c r="AA758">
        <v>4.72</v>
      </c>
      <c r="AB758">
        <v>4.8120000000000003</v>
      </c>
      <c r="AC758">
        <v>4.8499999999999996</v>
      </c>
      <c r="AD758">
        <v>4.8840000000000003</v>
      </c>
      <c r="AE758">
        <v>4.7039999999999997</v>
      </c>
      <c r="AF758">
        <v>4.6139999999999999</v>
      </c>
      <c r="AG758">
        <v>4.7320000000000002</v>
      </c>
      <c r="AH758">
        <v>4.5960000000000001</v>
      </c>
    </row>
    <row r="759" spans="1:34">
      <c r="A759" s="95">
        <v>45349</v>
      </c>
      <c r="B759" s="63">
        <v>475281</v>
      </c>
      <c r="R759">
        <v>4.0819999999999999</v>
      </c>
      <c r="S759">
        <v>4.234</v>
      </c>
      <c r="T759">
        <v>4.3600000000000003</v>
      </c>
      <c r="U759">
        <v>4.4640000000000004</v>
      </c>
      <c r="V759">
        <v>4.5999999999999996</v>
      </c>
      <c r="W759">
        <v>4.7320000000000002</v>
      </c>
      <c r="X759">
        <v>4.7960000000000003</v>
      </c>
      <c r="Y759">
        <v>4.83</v>
      </c>
      <c r="Z759">
        <v>4.7060000000000004</v>
      </c>
      <c r="AA759">
        <v>4.7220000000000004</v>
      </c>
      <c r="AB759">
        <v>4.8140000000000001</v>
      </c>
      <c r="AC759">
        <v>4.8520000000000003</v>
      </c>
      <c r="AD759">
        <v>4.8860000000000001</v>
      </c>
      <c r="AE759">
        <v>4.7060000000000004</v>
      </c>
      <c r="AF759">
        <v>4.6139999999999999</v>
      </c>
      <c r="AG759">
        <v>4.7320000000000002</v>
      </c>
      <c r="AH759">
        <v>4.5960000000000001</v>
      </c>
    </row>
    <row r="760" spans="1:34">
      <c r="A760" s="95">
        <v>45350</v>
      </c>
      <c r="B760" s="63">
        <v>435340</v>
      </c>
      <c r="R760">
        <v>4.1319999999999997</v>
      </c>
      <c r="S760">
        <v>4.2839999999999998</v>
      </c>
      <c r="T760">
        <v>4.4020000000000001</v>
      </c>
      <c r="U760">
        <v>4.5</v>
      </c>
      <c r="V760">
        <v>4.6319999999999997</v>
      </c>
      <c r="W760">
        <v>4.7560000000000002</v>
      </c>
      <c r="X760">
        <v>4.82</v>
      </c>
      <c r="Y760">
        <v>4.8460000000000001</v>
      </c>
      <c r="Z760">
        <v>4.726</v>
      </c>
      <c r="AA760">
        <v>4.7439999999999998</v>
      </c>
      <c r="AB760">
        <v>4.8360000000000003</v>
      </c>
      <c r="AC760">
        <v>4.8739999999999997</v>
      </c>
      <c r="AD760">
        <v>4.91</v>
      </c>
      <c r="AE760">
        <v>4.72</v>
      </c>
      <c r="AF760">
        <v>4.6260000000000003</v>
      </c>
      <c r="AG760">
        <v>4.7439999999999998</v>
      </c>
      <c r="AH760">
        <v>4.6100000000000003</v>
      </c>
    </row>
    <row r="761" spans="1:34">
      <c r="A761" s="95">
        <v>45351</v>
      </c>
      <c r="B761" s="63">
        <v>252365</v>
      </c>
      <c r="R761">
        <v>4.1559999999999997</v>
      </c>
      <c r="S761">
        <v>4.2939999999999996</v>
      </c>
      <c r="T761">
        <v>4.4119999999999999</v>
      </c>
      <c r="U761">
        <v>4.5019999999999998</v>
      </c>
      <c r="V761">
        <v>4.6319999999999997</v>
      </c>
      <c r="W761">
        <v>4.7560000000000002</v>
      </c>
      <c r="X761">
        <v>4.82</v>
      </c>
      <c r="Y761">
        <v>4.84</v>
      </c>
      <c r="Z761">
        <v>4.7320000000000002</v>
      </c>
      <c r="AA761">
        <v>4.7539999999999996</v>
      </c>
      <c r="AB761">
        <v>4.8460000000000001</v>
      </c>
      <c r="AC761">
        <v>4.8840000000000003</v>
      </c>
      <c r="AD761">
        <v>4.92</v>
      </c>
      <c r="AE761">
        <v>4.7140000000000004</v>
      </c>
      <c r="AF761">
        <v>4.6440000000000001</v>
      </c>
      <c r="AG761">
        <v>4.7619999999999996</v>
      </c>
      <c r="AH761">
        <v>4.6260000000000003</v>
      </c>
    </row>
    <row r="762" spans="1:34">
      <c r="A762" s="95">
        <v>45352</v>
      </c>
      <c r="B762" s="63">
        <v>288485</v>
      </c>
      <c r="R762">
        <v>4.1219999999999999</v>
      </c>
      <c r="S762">
        <v>4.2460000000000004</v>
      </c>
      <c r="T762">
        <v>4.3620000000000001</v>
      </c>
      <c r="U762">
        <v>4.452</v>
      </c>
      <c r="V762">
        <v>4.5919999999999996</v>
      </c>
      <c r="W762">
        <v>4.7300000000000004</v>
      </c>
      <c r="X762">
        <v>4.7960000000000003</v>
      </c>
      <c r="Y762">
        <v>4.8239999999999998</v>
      </c>
      <c r="Z762">
        <v>4.7119999999999997</v>
      </c>
      <c r="AA762">
        <v>4.734</v>
      </c>
      <c r="AB762">
        <v>4.8319999999999999</v>
      </c>
      <c r="AC762">
        <v>4.8719999999999999</v>
      </c>
      <c r="AD762">
        <v>4.9039999999999999</v>
      </c>
      <c r="AE762">
        <v>4.7</v>
      </c>
      <c r="AF762">
        <v>4.6319999999999997</v>
      </c>
      <c r="AG762">
        <v>4.75</v>
      </c>
      <c r="AH762">
        <v>4.6139999999999999</v>
      </c>
    </row>
    <row r="763" spans="1:34">
      <c r="A763" s="95">
        <v>45355</v>
      </c>
      <c r="B763" s="63">
        <v>263431</v>
      </c>
      <c r="R763">
        <v>4.1740000000000004</v>
      </c>
      <c r="S763">
        <v>4.3</v>
      </c>
      <c r="T763">
        <v>4.4119999999999999</v>
      </c>
      <c r="U763">
        <v>4.5019999999999998</v>
      </c>
      <c r="V763">
        <v>4.63</v>
      </c>
      <c r="W763">
        <v>4.7640000000000002</v>
      </c>
      <c r="X763">
        <v>4.8319999999999999</v>
      </c>
      <c r="Y763">
        <v>4.8620000000000001</v>
      </c>
      <c r="Z763">
        <v>4.7439999999999998</v>
      </c>
      <c r="AA763">
        <v>4.7699999999999996</v>
      </c>
      <c r="AB763">
        <v>4.8600000000000003</v>
      </c>
      <c r="AC763">
        <v>4.8959999999999999</v>
      </c>
      <c r="AD763">
        <v>4.9340000000000002</v>
      </c>
      <c r="AE763">
        <v>4.7300000000000004</v>
      </c>
      <c r="AF763">
        <v>4.6619999999999999</v>
      </c>
      <c r="AG763">
        <v>4.78</v>
      </c>
      <c r="AH763">
        <v>4.6440000000000001</v>
      </c>
    </row>
    <row r="764" spans="1:34">
      <c r="A764" s="95">
        <v>45356</v>
      </c>
      <c r="B764" s="63">
        <v>242470</v>
      </c>
      <c r="R764">
        <v>4.1340000000000003</v>
      </c>
      <c r="S764">
        <v>4.2619999999999996</v>
      </c>
      <c r="T764">
        <v>4.3739999999999997</v>
      </c>
      <c r="U764">
        <v>4.4619999999999997</v>
      </c>
      <c r="V764">
        <v>4.5919999999999996</v>
      </c>
      <c r="W764">
        <v>4.726</v>
      </c>
      <c r="X764">
        <v>4.7960000000000003</v>
      </c>
      <c r="Y764">
        <v>4.8259999999999996</v>
      </c>
      <c r="Z764">
        <v>4.71</v>
      </c>
      <c r="AA764">
        <v>4.7320000000000002</v>
      </c>
      <c r="AB764">
        <v>4.8239999999999998</v>
      </c>
      <c r="AC764">
        <v>4.8620000000000001</v>
      </c>
      <c r="AD764">
        <v>4.8940000000000001</v>
      </c>
      <c r="AE764">
        <v>4.6900000000000004</v>
      </c>
      <c r="AF764">
        <v>4.63</v>
      </c>
      <c r="AG764">
        <v>4.7460000000000004</v>
      </c>
      <c r="AH764">
        <v>4.6120000000000001</v>
      </c>
    </row>
    <row r="765" spans="1:34">
      <c r="A765" s="95">
        <v>45357</v>
      </c>
      <c r="B765" s="63">
        <v>241279</v>
      </c>
      <c r="R765">
        <v>4.18</v>
      </c>
      <c r="S765">
        <v>4.2859999999999996</v>
      </c>
      <c r="T765">
        <v>4.4000000000000004</v>
      </c>
      <c r="U765">
        <v>4.4800000000000004</v>
      </c>
      <c r="V765">
        <v>4.6100000000000003</v>
      </c>
      <c r="W765">
        <v>4.74</v>
      </c>
      <c r="X765">
        <v>4.8040000000000003</v>
      </c>
      <c r="Y765">
        <v>4.83</v>
      </c>
      <c r="Z765">
        <v>4.7220000000000004</v>
      </c>
      <c r="AA765">
        <v>4.742</v>
      </c>
      <c r="AB765">
        <v>4.8319999999999999</v>
      </c>
      <c r="AC765">
        <v>4.8659999999999997</v>
      </c>
      <c r="AD765">
        <v>4.9139999999999997</v>
      </c>
      <c r="AE765">
        <v>4.71</v>
      </c>
      <c r="AF765">
        <v>4.6420000000000003</v>
      </c>
      <c r="AG765">
        <v>4.76</v>
      </c>
      <c r="AH765">
        <v>4.6239999999999997</v>
      </c>
    </row>
    <row r="766" spans="1:34">
      <c r="A766" s="95">
        <v>45358</v>
      </c>
      <c r="B766" s="63">
        <v>369879</v>
      </c>
      <c r="R766">
        <v>4.26</v>
      </c>
      <c r="S766">
        <v>4.38</v>
      </c>
      <c r="T766">
        <v>4.4939999999999998</v>
      </c>
      <c r="U766">
        <v>4.5640000000000001</v>
      </c>
      <c r="V766">
        <v>4.6900000000000004</v>
      </c>
      <c r="W766">
        <v>4.8140000000000001</v>
      </c>
      <c r="X766">
        <v>4.8739999999999997</v>
      </c>
      <c r="Y766">
        <v>4.8920000000000003</v>
      </c>
      <c r="Z766">
        <v>4.78</v>
      </c>
      <c r="AA766">
        <v>4.8</v>
      </c>
      <c r="AB766">
        <v>4.8959999999999999</v>
      </c>
      <c r="AC766">
        <v>4.9359999999999999</v>
      </c>
      <c r="AD766">
        <v>4.9660000000000002</v>
      </c>
      <c r="AE766">
        <v>4.7539999999999996</v>
      </c>
      <c r="AF766">
        <v>4.6840000000000002</v>
      </c>
      <c r="AG766">
        <v>4.8019999999999996</v>
      </c>
      <c r="AH766">
        <v>4.6420000000000003</v>
      </c>
    </row>
    <row r="767" spans="1:34">
      <c r="A767" s="95">
        <v>45359</v>
      </c>
      <c r="B767" s="63">
        <v>372613</v>
      </c>
      <c r="R767">
        <v>4.2619999999999996</v>
      </c>
      <c r="S767">
        <v>4.3959999999999999</v>
      </c>
      <c r="T767">
        <v>4.516</v>
      </c>
      <c r="U767">
        <v>4.5919999999999996</v>
      </c>
      <c r="V767">
        <v>4.72</v>
      </c>
      <c r="W767">
        <v>4.8419999999999996</v>
      </c>
      <c r="X767">
        <v>4.9020000000000001</v>
      </c>
      <c r="Y767">
        <v>4.9219999999999997</v>
      </c>
      <c r="Z767">
        <v>4.806</v>
      </c>
      <c r="AA767">
        <v>4.8239999999999998</v>
      </c>
      <c r="AB767">
        <v>4.9240000000000004</v>
      </c>
      <c r="AC767">
        <v>4.9660000000000002</v>
      </c>
      <c r="AD767">
        <v>4.992</v>
      </c>
      <c r="AE767">
        <v>4.7539999999999996</v>
      </c>
      <c r="AF767">
        <v>4.7</v>
      </c>
      <c r="AG767">
        <v>4.8159999999999998</v>
      </c>
      <c r="AH767">
        <v>4.6500000000000004</v>
      </c>
    </row>
    <row r="768" spans="1:34">
      <c r="A768" s="95">
        <v>45362</v>
      </c>
      <c r="B768" s="63">
        <v>268842</v>
      </c>
      <c r="R768">
        <v>4.282</v>
      </c>
      <c r="S768">
        <v>4.4160000000000004</v>
      </c>
      <c r="T768">
        <v>4.5359999999999996</v>
      </c>
      <c r="U768">
        <v>4.6040000000000001</v>
      </c>
      <c r="V768">
        <v>4.726</v>
      </c>
      <c r="W768">
        <v>4.8520000000000003</v>
      </c>
      <c r="X768">
        <v>4.9139999999999997</v>
      </c>
      <c r="Y768">
        <v>4.9320000000000004</v>
      </c>
      <c r="Z768">
        <v>4.8140000000000001</v>
      </c>
      <c r="AA768">
        <v>4.8319999999999999</v>
      </c>
      <c r="AB768">
        <v>4.93</v>
      </c>
      <c r="AC768">
        <v>4.9720000000000004</v>
      </c>
      <c r="AD768">
        <v>4.9939999999999998</v>
      </c>
      <c r="AE768">
        <v>4.7560000000000002</v>
      </c>
      <c r="AF768">
        <v>4.72</v>
      </c>
      <c r="AG768">
        <v>4.8360000000000003</v>
      </c>
      <c r="AH768">
        <v>4.67</v>
      </c>
    </row>
    <row r="769" spans="1:34">
      <c r="A769" s="95">
        <v>45363</v>
      </c>
      <c r="B769" s="63">
        <v>243201</v>
      </c>
      <c r="R769">
        <v>4.29</v>
      </c>
      <c r="S769">
        <v>4.4160000000000004</v>
      </c>
      <c r="T769">
        <v>4.5359999999999996</v>
      </c>
      <c r="U769">
        <v>4.6040000000000001</v>
      </c>
      <c r="V769">
        <v>4.726</v>
      </c>
      <c r="W769">
        <v>4.8520000000000003</v>
      </c>
      <c r="X769">
        <v>4.9139999999999997</v>
      </c>
      <c r="Y769">
        <v>4.9320000000000004</v>
      </c>
      <c r="Z769">
        <v>4.8159999999999998</v>
      </c>
      <c r="AA769">
        <v>4.8319999999999999</v>
      </c>
      <c r="AB769">
        <v>4.9260000000000002</v>
      </c>
      <c r="AC769">
        <v>4.9660000000000002</v>
      </c>
      <c r="AD769">
        <v>4.992</v>
      </c>
      <c r="AE769">
        <v>4.7539999999999996</v>
      </c>
      <c r="AF769">
        <v>4.72</v>
      </c>
      <c r="AG769">
        <v>4.8360000000000003</v>
      </c>
      <c r="AH769">
        <v>4.67</v>
      </c>
    </row>
    <row r="770" spans="1:34">
      <c r="A770" s="95">
        <v>45364</v>
      </c>
      <c r="B770" s="63">
        <v>252369</v>
      </c>
      <c r="R770">
        <v>4.2640000000000002</v>
      </c>
      <c r="S770">
        <v>4.4119999999999999</v>
      </c>
      <c r="T770">
        <v>4.5339999999999998</v>
      </c>
      <c r="U770">
        <v>4.6100000000000003</v>
      </c>
      <c r="V770">
        <v>4.7300000000000004</v>
      </c>
      <c r="W770">
        <v>4.8559999999999999</v>
      </c>
      <c r="X770">
        <v>4.92</v>
      </c>
      <c r="Y770">
        <v>4.9400000000000004</v>
      </c>
      <c r="Z770">
        <v>4.8220000000000001</v>
      </c>
      <c r="AA770">
        <v>4.84</v>
      </c>
      <c r="AB770">
        <v>4.9320000000000004</v>
      </c>
      <c r="AC770">
        <v>4.97</v>
      </c>
      <c r="AD770">
        <v>4.9960000000000004</v>
      </c>
      <c r="AE770">
        <v>4.74</v>
      </c>
      <c r="AF770">
        <v>4.7240000000000002</v>
      </c>
      <c r="AG770">
        <v>4.8419999999999996</v>
      </c>
      <c r="AH770">
        <v>4.6740000000000004</v>
      </c>
    </row>
    <row r="771" spans="1:34">
      <c r="A771" s="95">
        <v>45365</v>
      </c>
      <c r="B771" s="63">
        <v>317087</v>
      </c>
      <c r="R771">
        <v>4.2240000000000002</v>
      </c>
      <c r="S771">
        <v>4.3360000000000003</v>
      </c>
      <c r="T771">
        <v>4.4619999999999997</v>
      </c>
      <c r="U771">
        <v>4.5519999999999996</v>
      </c>
      <c r="V771">
        <v>4.6760000000000002</v>
      </c>
      <c r="W771">
        <v>4.8040000000000003</v>
      </c>
      <c r="X771">
        <v>4.8659999999999997</v>
      </c>
      <c r="Y771">
        <v>4.8920000000000003</v>
      </c>
      <c r="Z771">
        <v>4.7960000000000003</v>
      </c>
      <c r="AA771">
        <v>4.8159999999999998</v>
      </c>
      <c r="AB771">
        <v>4.9119999999999999</v>
      </c>
      <c r="AC771">
        <v>4.952</v>
      </c>
      <c r="AD771">
        <v>4.976</v>
      </c>
      <c r="AE771">
        <v>4.72</v>
      </c>
      <c r="AF771">
        <v>4.7039999999999997</v>
      </c>
      <c r="AG771">
        <v>4.8220000000000001</v>
      </c>
      <c r="AH771">
        <v>4.6539999999999999</v>
      </c>
    </row>
    <row r="772" spans="1:34">
      <c r="A772" s="95">
        <v>45366</v>
      </c>
      <c r="B772" s="63">
        <v>258132</v>
      </c>
      <c r="S772">
        <v>4.3659999999999997</v>
      </c>
      <c r="T772">
        <v>4.49</v>
      </c>
      <c r="U772">
        <v>4.58</v>
      </c>
      <c r="V772">
        <v>4.7060000000000004</v>
      </c>
      <c r="W772">
        <v>4.8339999999999996</v>
      </c>
      <c r="X772">
        <v>4.9000000000000004</v>
      </c>
      <c r="Y772">
        <v>4.9219999999999997</v>
      </c>
      <c r="Z772">
        <v>4.8239999999999998</v>
      </c>
      <c r="AA772">
        <v>4.8419999999999996</v>
      </c>
      <c r="AB772">
        <v>4.9340000000000002</v>
      </c>
      <c r="AC772">
        <v>4.9720000000000004</v>
      </c>
      <c r="AD772">
        <v>5</v>
      </c>
      <c r="AE772">
        <v>4.742</v>
      </c>
      <c r="AF772">
        <v>4.7300000000000004</v>
      </c>
      <c r="AG772">
        <v>4.8460000000000001</v>
      </c>
      <c r="AH772">
        <v>4.68</v>
      </c>
    </row>
    <row r="773" spans="1:34">
      <c r="A773" s="95">
        <v>45369</v>
      </c>
      <c r="B773" s="63">
        <v>210097</v>
      </c>
      <c r="S773">
        <v>4.3600000000000003</v>
      </c>
      <c r="T773">
        <v>4.4859999999999998</v>
      </c>
      <c r="U773">
        <v>4.58</v>
      </c>
      <c r="V773">
        <v>4.7060000000000004</v>
      </c>
      <c r="W773">
        <v>4.8339999999999996</v>
      </c>
      <c r="X773">
        <v>4.9000000000000004</v>
      </c>
      <c r="Y773">
        <v>4.9219999999999997</v>
      </c>
      <c r="Z773">
        <v>4.8220000000000001</v>
      </c>
      <c r="AA773">
        <v>4.8419999999999996</v>
      </c>
      <c r="AB773">
        <v>4.9340000000000002</v>
      </c>
      <c r="AC773">
        <v>4.9720000000000004</v>
      </c>
      <c r="AD773">
        <v>5</v>
      </c>
      <c r="AE773">
        <v>4.742</v>
      </c>
      <c r="AF773">
        <v>4.734</v>
      </c>
      <c r="AG773">
        <v>4.8520000000000003</v>
      </c>
      <c r="AH773">
        <v>4.6840000000000002</v>
      </c>
    </row>
    <row r="774" spans="1:34">
      <c r="A774" s="95">
        <v>45370</v>
      </c>
      <c r="B774" s="63">
        <v>212434</v>
      </c>
      <c r="S774">
        <v>4.3940000000000001</v>
      </c>
      <c r="T774">
        <v>4.5220000000000002</v>
      </c>
      <c r="U774">
        <v>4.6100000000000003</v>
      </c>
      <c r="V774">
        <v>4.7320000000000002</v>
      </c>
      <c r="W774">
        <v>4.8639999999999999</v>
      </c>
      <c r="X774">
        <v>4.93</v>
      </c>
      <c r="Y774">
        <v>4.9539999999999997</v>
      </c>
      <c r="Z774">
        <v>4.84</v>
      </c>
      <c r="AA774">
        <v>4.8540000000000001</v>
      </c>
      <c r="AB774">
        <v>4.9459999999999997</v>
      </c>
      <c r="AC774">
        <v>4.984</v>
      </c>
      <c r="AD774">
        <v>5.0119999999999996</v>
      </c>
      <c r="AE774">
        <v>4.7539999999999996</v>
      </c>
      <c r="AF774">
        <v>4.7439999999999998</v>
      </c>
      <c r="AG774">
        <v>4.8620000000000001</v>
      </c>
      <c r="AH774">
        <v>4.694</v>
      </c>
    </row>
    <row r="775" spans="1:34">
      <c r="A775" s="95">
        <v>45371</v>
      </c>
      <c r="B775" s="63">
        <v>250465</v>
      </c>
      <c r="S775">
        <v>4.3899999999999997</v>
      </c>
      <c r="T775">
        <v>4.5220000000000002</v>
      </c>
      <c r="U775">
        <v>4.6139999999999999</v>
      </c>
      <c r="V775">
        <v>4.7460000000000004</v>
      </c>
      <c r="W775">
        <v>4.8860000000000001</v>
      </c>
      <c r="X775">
        <v>4.9560000000000004</v>
      </c>
      <c r="Y775">
        <v>4.9820000000000002</v>
      </c>
      <c r="Z775">
        <v>4.8659999999999997</v>
      </c>
      <c r="AA775">
        <v>4.8819999999999997</v>
      </c>
      <c r="AB775">
        <v>4.9740000000000002</v>
      </c>
      <c r="AC775">
        <v>5.0119999999999996</v>
      </c>
      <c r="AD775">
        <v>5.04</v>
      </c>
      <c r="AE775">
        <v>4.782</v>
      </c>
      <c r="AF775">
        <v>4.7699999999999996</v>
      </c>
      <c r="AG775">
        <v>4.8860000000000001</v>
      </c>
      <c r="AH775">
        <v>4.72</v>
      </c>
    </row>
    <row r="776" spans="1:34">
      <c r="A776" s="95">
        <v>45372</v>
      </c>
      <c r="B776" s="63">
        <v>283351</v>
      </c>
      <c r="S776">
        <v>4.4059999999999997</v>
      </c>
      <c r="T776">
        <v>4.54</v>
      </c>
      <c r="U776">
        <v>4.6319999999999997</v>
      </c>
      <c r="V776">
        <v>4.766</v>
      </c>
      <c r="W776">
        <v>4.9039999999999999</v>
      </c>
      <c r="X776">
        <v>4.9720000000000004</v>
      </c>
      <c r="Y776">
        <v>5</v>
      </c>
      <c r="Z776">
        <v>4.8899999999999997</v>
      </c>
      <c r="AA776">
        <v>4.9039999999999999</v>
      </c>
      <c r="AB776">
        <v>4.9939999999999998</v>
      </c>
      <c r="AC776">
        <v>5.03</v>
      </c>
      <c r="AD776">
        <v>5.0599999999999996</v>
      </c>
      <c r="AE776">
        <v>4.8019999999999996</v>
      </c>
      <c r="AF776">
        <v>4.7859999999999996</v>
      </c>
      <c r="AG776">
        <v>4.9039999999999999</v>
      </c>
      <c r="AH776">
        <v>4.734</v>
      </c>
    </row>
    <row r="777" spans="1:34">
      <c r="A777" s="95">
        <v>45373</v>
      </c>
      <c r="B777" s="63">
        <v>221430</v>
      </c>
      <c r="S777">
        <v>4.3920000000000003</v>
      </c>
      <c r="T777">
        <v>4.5199999999999996</v>
      </c>
      <c r="U777">
        <v>4.6159999999999997</v>
      </c>
      <c r="V777">
        <v>4.7519999999999998</v>
      </c>
      <c r="W777">
        <v>4.8899999999999997</v>
      </c>
      <c r="X777">
        <v>4.9560000000000004</v>
      </c>
      <c r="Y777">
        <v>4.9820000000000002</v>
      </c>
      <c r="Z777">
        <v>4.8739999999999997</v>
      </c>
      <c r="AA777">
        <v>4.8920000000000003</v>
      </c>
      <c r="AB777">
        <v>4.984</v>
      </c>
      <c r="AC777">
        <v>5.0220000000000002</v>
      </c>
      <c r="AD777">
        <v>5.05</v>
      </c>
      <c r="AE777">
        <v>4.7919999999999998</v>
      </c>
      <c r="AF777">
        <v>4.782</v>
      </c>
      <c r="AG777">
        <v>4.9000000000000004</v>
      </c>
      <c r="AH777">
        <v>4.7300000000000004</v>
      </c>
    </row>
    <row r="778" spans="1:34">
      <c r="A778" s="95">
        <v>45376</v>
      </c>
      <c r="B778" s="63">
        <v>196988</v>
      </c>
      <c r="S778">
        <v>4.3760000000000003</v>
      </c>
      <c r="T778">
        <v>4.5119999999999996</v>
      </c>
      <c r="U778">
        <v>4.6100000000000003</v>
      </c>
      <c r="V778">
        <v>4.7460000000000004</v>
      </c>
      <c r="W778">
        <v>4.8840000000000003</v>
      </c>
      <c r="X778">
        <v>4.952</v>
      </c>
      <c r="Y778">
        <v>4.9800000000000004</v>
      </c>
      <c r="Z778">
        <v>4.8739999999999997</v>
      </c>
      <c r="AA778">
        <v>4.8920000000000003</v>
      </c>
      <c r="AB778">
        <v>4.9820000000000002</v>
      </c>
      <c r="AC778">
        <v>5.0199999999999996</v>
      </c>
      <c r="AD778">
        <v>5.05</v>
      </c>
      <c r="AE778">
        <v>4.7919999999999998</v>
      </c>
      <c r="AF778">
        <v>4.782</v>
      </c>
      <c r="AG778">
        <v>4.9000000000000004</v>
      </c>
      <c r="AH778">
        <v>4.7359999999999998</v>
      </c>
    </row>
    <row r="779" spans="1:34">
      <c r="A779" s="95">
        <v>45377</v>
      </c>
      <c r="B779" s="63">
        <v>263884</v>
      </c>
      <c r="S779">
        <v>4.3239999999999998</v>
      </c>
      <c r="T779">
        <v>4.45</v>
      </c>
      <c r="U779">
        <v>4.5419999999999998</v>
      </c>
      <c r="V779">
        <v>4.68</v>
      </c>
      <c r="W779">
        <v>4.8159999999999998</v>
      </c>
      <c r="X779">
        <v>4.8840000000000003</v>
      </c>
      <c r="Y779">
        <v>4.9119999999999999</v>
      </c>
      <c r="Z779">
        <v>4.8220000000000001</v>
      </c>
      <c r="AA779">
        <v>4.84</v>
      </c>
      <c r="AB779">
        <v>4.93</v>
      </c>
      <c r="AC779">
        <v>4.9660000000000002</v>
      </c>
      <c r="AD779">
        <v>5.0060000000000002</v>
      </c>
      <c r="AE779">
        <v>4.75</v>
      </c>
      <c r="AF779">
        <v>4.734</v>
      </c>
      <c r="AG779">
        <v>4.8520000000000003</v>
      </c>
      <c r="AH779">
        <v>4.6900000000000004</v>
      </c>
    </row>
    <row r="780" spans="1:34">
      <c r="A780" s="95">
        <v>45378</v>
      </c>
      <c r="B780" s="63">
        <v>301967</v>
      </c>
      <c r="S780">
        <v>4.266</v>
      </c>
      <c r="T780">
        <v>4.3920000000000003</v>
      </c>
      <c r="U780">
        <v>4.484</v>
      </c>
      <c r="V780">
        <v>4.6219999999999999</v>
      </c>
      <c r="W780">
        <v>4.76</v>
      </c>
      <c r="X780">
        <v>4.8259999999999996</v>
      </c>
      <c r="Y780">
        <v>4.8540000000000001</v>
      </c>
      <c r="Z780">
        <v>4.7759999999999998</v>
      </c>
      <c r="AA780">
        <v>4.7939999999999996</v>
      </c>
      <c r="AB780">
        <v>4.8840000000000003</v>
      </c>
      <c r="AC780">
        <v>4.9219999999999997</v>
      </c>
      <c r="AD780">
        <v>4.9539999999999997</v>
      </c>
      <c r="AE780">
        <v>4.6959999999999997</v>
      </c>
      <c r="AF780">
        <v>4.6900000000000004</v>
      </c>
      <c r="AG780">
        <v>4.806</v>
      </c>
      <c r="AH780">
        <v>4644</v>
      </c>
    </row>
    <row r="781" spans="1:34">
      <c r="A781" s="95">
        <v>45379</v>
      </c>
      <c r="B781" s="63">
        <v>710186</v>
      </c>
      <c r="S781">
        <v>4.42</v>
      </c>
      <c r="T781">
        <v>4.5439999999999996</v>
      </c>
      <c r="U781">
        <v>4.6440000000000001</v>
      </c>
      <c r="V781">
        <v>4.7759999999999998</v>
      </c>
      <c r="W781">
        <v>4.9000000000000004</v>
      </c>
      <c r="X781">
        <v>4.9560000000000004</v>
      </c>
      <c r="Y781">
        <v>4.9740000000000002</v>
      </c>
      <c r="Z781">
        <v>4.8819999999999997</v>
      </c>
      <c r="AA781">
        <v>4.9000000000000004</v>
      </c>
      <c r="AB781">
        <v>4.9859999999999998</v>
      </c>
      <c r="AC781">
        <v>5.024</v>
      </c>
      <c r="AD781">
        <v>5.056</v>
      </c>
      <c r="AE781">
        <v>4.8</v>
      </c>
      <c r="AF781">
        <v>4.7839999999999998</v>
      </c>
      <c r="AG781">
        <v>4.9020000000000001</v>
      </c>
      <c r="AH781">
        <v>4.74</v>
      </c>
    </row>
    <row r="782" spans="1:34">
      <c r="A782" s="95">
        <v>45383</v>
      </c>
      <c r="B782" s="63">
        <v>376954</v>
      </c>
      <c r="S782">
        <v>4.3540000000000001</v>
      </c>
      <c r="T782">
        <v>4.492</v>
      </c>
      <c r="U782">
        <v>4.6059999999999999</v>
      </c>
      <c r="V782">
        <v>4.7460000000000004</v>
      </c>
      <c r="W782">
        <v>4.8719999999999999</v>
      </c>
      <c r="X782">
        <v>4.9320000000000004</v>
      </c>
      <c r="Y782">
        <v>4.9560000000000004</v>
      </c>
      <c r="Z782">
        <v>4.8719999999999999</v>
      </c>
      <c r="AA782">
        <v>4.8920000000000003</v>
      </c>
      <c r="AB782">
        <v>4.9820000000000002</v>
      </c>
      <c r="AC782">
        <v>5.016</v>
      </c>
      <c r="AD782">
        <v>5.0540000000000003</v>
      </c>
      <c r="AE782">
        <v>4.7939999999999996</v>
      </c>
      <c r="AF782">
        <v>4.7839999999999998</v>
      </c>
      <c r="AG782">
        <v>4.9020000000000001</v>
      </c>
      <c r="AH782">
        <v>4.74</v>
      </c>
    </row>
    <row r="783" spans="1:34">
      <c r="A783" s="95">
        <v>45384</v>
      </c>
      <c r="B783" s="63">
        <v>463792</v>
      </c>
      <c r="S783">
        <v>4.2640000000000002</v>
      </c>
      <c r="T783">
        <v>4.41</v>
      </c>
      <c r="U783">
        <v>4.5259999999999998</v>
      </c>
      <c r="V783">
        <v>4.68</v>
      </c>
      <c r="W783">
        <v>4.8099999999999996</v>
      </c>
      <c r="X783">
        <v>4.88</v>
      </c>
      <c r="Y783">
        <v>4.9139999999999997</v>
      </c>
      <c r="Z783">
        <v>4.8319999999999999</v>
      </c>
      <c r="AA783">
        <v>4.87</v>
      </c>
      <c r="AB783">
        <v>4.96</v>
      </c>
      <c r="AC783">
        <v>4.9960000000000004</v>
      </c>
      <c r="AD783">
        <v>5.032</v>
      </c>
      <c r="AE783">
        <v>4.79</v>
      </c>
      <c r="AF783">
        <v>4.7759999999999998</v>
      </c>
      <c r="AG783">
        <v>4.8940000000000001</v>
      </c>
      <c r="AH783">
        <v>4.7320000000000002</v>
      </c>
    </row>
    <row r="784" spans="1:34">
      <c r="A784" s="95">
        <v>45385</v>
      </c>
      <c r="B784" s="63">
        <v>355242</v>
      </c>
      <c r="S784">
        <v>4.3159999999999998</v>
      </c>
      <c r="T784">
        <v>4.45</v>
      </c>
      <c r="U784">
        <v>4.5640000000000001</v>
      </c>
      <c r="V784">
        <v>4.7119999999999997</v>
      </c>
      <c r="W784">
        <v>4.84</v>
      </c>
      <c r="X784">
        <v>4.9039999999999999</v>
      </c>
      <c r="Y784">
        <v>4.9340000000000002</v>
      </c>
      <c r="Z784">
        <v>4.8540000000000001</v>
      </c>
      <c r="AA784">
        <v>4.8860000000000001</v>
      </c>
      <c r="AB784">
        <v>4.9800000000000004</v>
      </c>
      <c r="AC784">
        <v>5.016</v>
      </c>
      <c r="AD784">
        <v>5.0519999999999996</v>
      </c>
      <c r="AE784">
        <v>4.7919999999999998</v>
      </c>
      <c r="AF784">
        <v>4.7859999999999996</v>
      </c>
      <c r="AG784">
        <v>4.9039999999999999</v>
      </c>
      <c r="AH784">
        <v>4.7320000000000002</v>
      </c>
    </row>
    <row r="785" spans="1:34">
      <c r="A785" s="95">
        <v>45386</v>
      </c>
      <c r="B785" s="63">
        <v>321754</v>
      </c>
      <c r="S785">
        <v>4.3520000000000003</v>
      </c>
      <c r="T785">
        <v>4.4740000000000002</v>
      </c>
      <c r="U785">
        <v>4.5819999999999999</v>
      </c>
      <c r="V785">
        <v>4.7320000000000002</v>
      </c>
      <c r="W785">
        <v>4.8540000000000001</v>
      </c>
      <c r="X785">
        <v>4.9160000000000004</v>
      </c>
      <c r="Y785">
        <v>4.9459999999999997</v>
      </c>
      <c r="Z785">
        <v>4.8620000000000001</v>
      </c>
      <c r="AA785">
        <v>4.8940000000000001</v>
      </c>
      <c r="AB785">
        <v>4.984</v>
      </c>
      <c r="AC785">
        <v>5.0220000000000002</v>
      </c>
      <c r="AD785">
        <v>5.056</v>
      </c>
      <c r="AE785">
        <v>4.7960000000000003</v>
      </c>
      <c r="AF785">
        <v>4.79</v>
      </c>
      <c r="AG785">
        <v>4.9059999999999997</v>
      </c>
      <c r="AH785">
        <v>4.734</v>
      </c>
    </row>
    <row r="786" spans="1:34">
      <c r="A786" s="95">
        <v>45387</v>
      </c>
      <c r="B786" s="63">
        <v>337094</v>
      </c>
      <c r="S786">
        <v>4.3419999999999996</v>
      </c>
      <c r="T786">
        <v>4.4660000000000002</v>
      </c>
      <c r="U786">
        <v>4.57</v>
      </c>
      <c r="V786">
        <v>4.7240000000000002</v>
      </c>
      <c r="W786">
        <v>4.8520000000000003</v>
      </c>
      <c r="X786">
        <v>4.9219999999999997</v>
      </c>
      <c r="Y786">
        <v>4.9560000000000004</v>
      </c>
      <c r="Z786">
        <v>4.87</v>
      </c>
      <c r="AA786">
        <v>4.9020000000000001</v>
      </c>
      <c r="AB786">
        <v>4.992</v>
      </c>
      <c r="AC786">
        <v>5.0259999999999998</v>
      </c>
      <c r="AD786">
        <v>5.0620000000000003</v>
      </c>
      <c r="AE786">
        <v>4.7960000000000003</v>
      </c>
      <c r="AF786">
        <v>4.79</v>
      </c>
      <c r="AG786">
        <v>4.9059999999999997</v>
      </c>
      <c r="AH786">
        <v>4.7220000000000004</v>
      </c>
    </row>
    <row r="787" spans="1:34">
      <c r="A787" s="95">
        <v>45390</v>
      </c>
      <c r="B787" s="63">
        <v>402477</v>
      </c>
      <c r="S787">
        <v>4.3540000000000001</v>
      </c>
      <c r="T787">
        <v>4.4740000000000002</v>
      </c>
      <c r="U787">
        <v>4.5720000000000001</v>
      </c>
      <c r="V787">
        <v>4.7300000000000004</v>
      </c>
      <c r="W787">
        <v>4.8600000000000003</v>
      </c>
      <c r="X787">
        <v>4.9320000000000004</v>
      </c>
      <c r="Y787">
        <v>4.9660000000000002</v>
      </c>
      <c r="Z787">
        <v>4.8860000000000001</v>
      </c>
      <c r="AA787">
        <v>4.9119999999999999</v>
      </c>
      <c r="AB787">
        <v>5.0019999999999998</v>
      </c>
      <c r="AC787">
        <v>5.0359999999999996</v>
      </c>
      <c r="AD787">
        <v>5.0739999999999998</v>
      </c>
      <c r="AE787">
        <v>4.8140000000000001</v>
      </c>
      <c r="AF787">
        <v>4.8040000000000003</v>
      </c>
      <c r="AG787">
        <v>4.9219999999999997</v>
      </c>
      <c r="AH787">
        <v>4.742</v>
      </c>
    </row>
    <row r="788" spans="1:34">
      <c r="A788" s="95">
        <v>45391</v>
      </c>
      <c r="B788" s="63">
        <v>441136</v>
      </c>
      <c r="S788">
        <v>4.3120000000000003</v>
      </c>
      <c r="T788">
        <v>4.4240000000000004</v>
      </c>
      <c r="U788">
        <v>4.5220000000000002</v>
      </c>
      <c r="V788">
        <v>4.6820000000000004</v>
      </c>
      <c r="W788">
        <v>4.8140000000000001</v>
      </c>
      <c r="X788">
        <v>4.8840000000000003</v>
      </c>
      <c r="Y788">
        <v>4.9139999999999997</v>
      </c>
      <c r="Z788">
        <v>4.8339999999999996</v>
      </c>
      <c r="AA788">
        <v>4.8659999999999997</v>
      </c>
      <c r="AB788">
        <v>4.9539999999999997</v>
      </c>
      <c r="AC788">
        <v>4.9960000000000004</v>
      </c>
      <c r="AD788">
        <v>5.0259999999999998</v>
      </c>
      <c r="AE788">
        <v>4.766</v>
      </c>
      <c r="AF788">
        <v>4.774</v>
      </c>
      <c r="AG788">
        <v>4.8920000000000003</v>
      </c>
      <c r="AH788">
        <v>4.7119999999999997</v>
      </c>
    </row>
    <row r="789" spans="1:34">
      <c r="A789" s="95">
        <v>45392</v>
      </c>
      <c r="B789" s="63">
        <v>451433</v>
      </c>
      <c r="S789">
        <v>4.3419999999999996</v>
      </c>
      <c r="T789">
        <v>4.4560000000000004</v>
      </c>
      <c r="U789">
        <v>4.5460000000000003</v>
      </c>
      <c r="V789">
        <v>4.702</v>
      </c>
      <c r="W789">
        <v>4.83</v>
      </c>
      <c r="X789">
        <v>4.9000000000000004</v>
      </c>
      <c r="Y789">
        <v>4.9320000000000004</v>
      </c>
      <c r="Z789">
        <v>4.8499999999999996</v>
      </c>
      <c r="AA789">
        <v>4.8840000000000003</v>
      </c>
      <c r="AB789">
        <v>4.9720000000000004</v>
      </c>
      <c r="AC789">
        <v>5.0140000000000002</v>
      </c>
      <c r="AD789">
        <v>5.0439999999999996</v>
      </c>
      <c r="AE789">
        <v>4.7839999999999998</v>
      </c>
      <c r="AF789">
        <v>4.78</v>
      </c>
      <c r="AG789">
        <v>4.8959999999999999</v>
      </c>
      <c r="AH789">
        <v>4.7160000000000002</v>
      </c>
    </row>
    <row r="790" spans="1:34">
      <c r="A790" s="95">
        <v>45393</v>
      </c>
      <c r="B790" s="63">
        <v>503452</v>
      </c>
      <c r="S790">
        <v>4.2859999999999996</v>
      </c>
      <c r="T790">
        <v>4.41</v>
      </c>
      <c r="U790">
        <v>4.5039999999999996</v>
      </c>
      <c r="V790">
        <v>4.66</v>
      </c>
      <c r="W790">
        <v>4.7919999999999998</v>
      </c>
      <c r="X790">
        <v>4.87</v>
      </c>
      <c r="Y790">
        <v>4.9139999999999997</v>
      </c>
      <c r="Z790">
        <v>4.8360000000000003</v>
      </c>
      <c r="AA790">
        <v>4.88</v>
      </c>
      <c r="AB790">
        <v>4.97</v>
      </c>
      <c r="AC790">
        <v>5.0119999999999996</v>
      </c>
      <c r="AD790">
        <v>5.04</v>
      </c>
      <c r="AE790">
        <v>4.78</v>
      </c>
      <c r="AF790">
        <v>4.7839999999999998</v>
      </c>
      <c r="AG790">
        <v>4.9020000000000001</v>
      </c>
      <c r="AH790">
        <v>4.7220000000000004</v>
      </c>
    </row>
    <row r="791" spans="1:34">
      <c r="A791" s="95">
        <v>45394</v>
      </c>
      <c r="B791" s="63">
        <v>380103</v>
      </c>
      <c r="S791">
        <v>4.3540000000000001</v>
      </c>
      <c r="T791">
        <v>4.4720000000000004</v>
      </c>
      <c r="U791">
        <v>4.5659999999999998</v>
      </c>
      <c r="V791">
        <v>4.72</v>
      </c>
      <c r="W791">
        <v>4.8499999999999996</v>
      </c>
      <c r="X791">
        <v>4.9240000000000004</v>
      </c>
      <c r="Y791">
        <v>4.9660000000000002</v>
      </c>
      <c r="Z791">
        <v>4.8659999999999997</v>
      </c>
      <c r="AA791">
        <v>4.91</v>
      </c>
      <c r="AB791">
        <v>4.9960000000000004</v>
      </c>
      <c r="AC791">
        <v>5.04</v>
      </c>
      <c r="AD791">
        <v>5.0720000000000001</v>
      </c>
      <c r="AE791">
        <v>4.8339999999999996</v>
      </c>
      <c r="AF791">
        <v>4.82</v>
      </c>
      <c r="AG791">
        <v>4.9359999999999999</v>
      </c>
      <c r="AH791">
        <v>4.7560000000000002</v>
      </c>
    </row>
    <row r="792" spans="1:34">
      <c r="A792" s="95">
        <v>45397</v>
      </c>
      <c r="B792" s="63">
        <v>273271</v>
      </c>
      <c r="S792">
        <v>4.3140000000000001</v>
      </c>
      <c r="T792">
        <v>4.4420000000000002</v>
      </c>
      <c r="U792">
        <v>4.5359999999999996</v>
      </c>
      <c r="V792">
        <v>4.6920000000000002</v>
      </c>
      <c r="W792">
        <v>4.8239999999999998</v>
      </c>
      <c r="X792">
        <v>4.9020000000000001</v>
      </c>
      <c r="Y792">
        <v>4.944</v>
      </c>
      <c r="Z792">
        <v>4.8499999999999996</v>
      </c>
      <c r="AA792">
        <v>4.8899999999999997</v>
      </c>
      <c r="AB792">
        <v>4.9800000000000004</v>
      </c>
      <c r="AC792">
        <v>5.024</v>
      </c>
      <c r="AD792">
        <v>5.0519999999999996</v>
      </c>
      <c r="AE792">
        <v>4.8140000000000001</v>
      </c>
      <c r="AF792">
        <v>4.8019999999999996</v>
      </c>
      <c r="AG792">
        <v>4.92</v>
      </c>
      <c r="AH792">
        <v>4.74</v>
      </c>
    </row>
    <row r="793" spans="1:34">
      <c r="A793" s="95">
        <v>45398</v>
      </c>
      <c r="B793" s="63">
        <v>313832</v>
      </c>
      <c r="S793">
        <v>4.3099999999999996</v>
      </c>
      <c r="T793">
        <v>4.4260000000000002</v>
      </c>
      <c r="U793">
        <v>4.516</v>
      </c>
      <c r="V793">
        <v>4.6719999999999997</v>
      </c>
      <c r="W793">
        <v>4.8019999999999996</v>
      </c>
      <c r="X793">
        <v>4.8760000000000003</v>
      </c>
      <c r="Y793">
        <v>4.9219999999999997</v>
      </c>
      <c r="Z793">
        <v>4.8239999999999998</v>
      </c>
      <c r="AA793">
        <v>4.8719999999999999</v>
      </c>
      <c r="AB793">
        <v>4.9640000000000004</v>
      </c>
      <c r="AC793">
        <v>5.01</v>
      </c>
      <c r="AD793">
        <v>5.0359999999999996</v>
      </c>
      <c r="AE793">
        <v>4.8</v>
      </c>
      <c r="AF793">
        <v>4.79</v>
      </c>
      <c r="AG793">
        <v>4.9059999999999997</v>
      </c>
      <c r="AH793">
        <v>4.726</v>
      </c>
    </row>
    <row r="794" spans="1:34">
      <c r="A794" s="95">
        <v>45399</v>
      </c>
      <c r="B794" s="63">
        <v>318054</v>
      </c>
      <c r="S794">
        <v>4.3019999999999996</v>
      </c>
      <c r="T794">
        <v>4.41</v>
      </c>
      <c r="U794">
        <v>4.4960000000000004</v>
      </c>
      <c r="V794">
        <v>4.6459999999999999</v>
      </c>
      <c r="W794">
        <v>4.7759999999999998</v>
      </c>
      <c r="X794">
        <v>4.8540000000000001</v>
      </c>
      <c r="Y794">
        <v>4.8959999999999999</v>
      </c>
      <c r="Z794">
        <v>4.8019999999999996</v>
      </c>
      <c r="AA794">
        <v>4.8499999999999996</v>
      </c>
      <c r="AB794">
        <v>4.9420000000000002</v>
      </c>
      <c r="AC794">
        <v>4.9859999999999998</v>
      </c>
      <c r="AD794">
        <v>5.0140000000000002</v>
      </c>
      <c r="AE794">
        <v>4.7759999999999998</v>
      </c>
      <c r="AF794">
        <v>4.76</v>
      </c>
      <c r="AG794">
        <v>4.8760000000000003</v>
      </c>
      <c r="AH794">
        <v>4.6959999999999997</v>
      </c>
    </row>
    <row r="795" spans="1:34">
      <c r="A795" s="95">
        <v>45400</v>
      </c>
      <c r="B795" s="63">
        <v>394192</v>
      </c>
      <c r="S795">
        <v>4.266</v>
      </c>
      <c r="T795">
        <v>4.3620000000000001</v>
      </c>
      <c r="U795">
        <v>4.45</v>
      </c>
      <c r="V795">
        <v>4.5999999999999996</v>
      </c>
      <c r="W795">
        <v>4.7300000000000004</v>
      </c>
      <c r="X795">
        <v>4.806</v>
      </c>
      <c r="Y795">
        <v>4.8520000000000003</v>
      </c>
      <c r="Z795">
        <v>4.7539999999999996</v>
      </c>
      <c r="AA795">
        <v>4.8019999999999996</v>
      </c>
      <c r="AB795">
        <v>4.8940000000000001</v>
      </c>
      <c r="AC795">
        <v>4.944</v>
      </c>
      <c r="AD795">
        <v>4.97</v>
      </c>
      <c r="AE795">
        <v>4.7320000000000002</v>
      </c>
      <c r="AF795">
        <v>4.7119999999999997</v>
      </c>
      <c r="AG795">
        <v>4.83</v>
      </c>
      <c r="AH795">
        <v>4.6500000000000004</v>
      </c>
    </row>
    <row r="796" spans="1:34">
      <c r="A796" s="95">
        <v>45401</v>
      </c>
      <c r="B796" s="63">
        <v>377931</v>
      </c>
      <c r="S796">
        <v>4.3339999999999996</v>
      </c>
      <c r="T796">
        <v>4.43</v>
      </c>
      <c r="U796">
        <v>4.5119999999999996</v>
      </c>
      <c r="V796">
        <v>4.6619999999999999</v>
      </c>
      <c r="W796">
        <v>4.79</v>
      </c>
      <c r="X796">
        <v>4.8659999999999997</v>
      </c>
      <c r="Y796">
        <v>4.9119999999999999</v>
      </c>
      <c r="Z796">
        <v>4.7939999999999996</v>
      </c>
      <c r="AA796">
        <v>4.8440000000000003</v>
      </c>
      <c r="AB796">
        <v>4.9340000000000002</v>
      </c>
      <c r="AC796">
        <v>4.9800000000000004</v>
      </c>
      <c r="AD796">
        <v>5.016</v>
      </c>
      <c r="AE796">
        <v>4.78</v>
      </c>
      <c r="AF796">
        <v>4.7699999999999996</v>
      </c>
      <c r="AG796">
        <v>4.8860000000000001</v>
      </c>
      <c r="AH796">
        <v>4.75</v>
      </c>
    </row>
    <row r="797" spans="1:34">
      <c r="A797" s="95">
        <v>45404</v>
      </c>
      <c r="B797" s="63">
        <v>450898</v>
      </c>
      <c r="S797">
        <v>4.3959999999999999</v>
      </c>
      <c r="T797">
        <v>4.4960000000000004</v>
      </c>
      <c r="U797">
        <v>4.58</v>
      </c>
      <c r="V797">
        <v>4.7240000000000002</v>
      </c>
      <c r="W797">
        <v>4.8520000000000003</v>
      </c>
      <c r="X797">
        <v>4.9260000000000002</v>
      </c>
      <c r="Y797">
        <v>4.9740000000000002</v>
      </c>
      <c r="Z797">
        <v>4.8440000000000003</v>
      </c>
      <c r="AA797">
        <v>4.8920000000000003</v>
      </c>
      <c r="AB797">
        <v>4.9820000000000002</v>
      </c>
      <c r="AC797">
        <v>5.03</v>
      </c>
      <c r="AD797">
        <v>5.0620000000000003</v>
      </c>
      <c r="AE797">
        <v>4.8239999999999998</v>
      </c>
      <c r="AF797">
        <v>4.8</v>
      </c>
      <c r="AG797">
        <v>4.9160000000000004</v>
      </c>
      <c r="AH797">
        <v>4.774</v>
      </c>
    </row>
    <row r="798" spans="1:34">
      <c r="A798" s="95">
        <v>45405</v>
      </c>
      <c r="B798" s="63">
        <v>369710</v>
      </c>
      <c r="S798">
        <v>4.43</v>
      </c>
      <c r="T798">
        <v>4.524</v>
      </c>
      <c r="U798">
        <v>4.6100000000000003</v>
      </c>
      <c r="V798">
        <v>4.7460000000000004</v>
      </c>
      <c r="W798">
        <v>4.87</v>
      </c>
      <c r="X798">
        <v>4.944</v>
      </c>
      <c r="Y798">
        <v>4.9859999999999998</v>
      </c>
      <c r="Z798">
        <v>4.8419999999999996</v>
      </c>
      <c r="AA798">
        <v>4.8819999999999997</v>
      </c>
      <c r="AB798">
        <v>4.9720000000000004</v>
      </c>
      <c r="AC798">
        <v>5.0220000000000002</v>
      </c>
      <c r="AD798">
        <v>5.05</v>
      </c>
      <c r="AE798">
        <v>4.806</v>
      </c>
      <c r="AF798">
        <v>4.79</v>
      </c>
      <c r="AG798">
        <v>4.9059999999999997</v>
      </c>
      <c r="AH798">
        <v>4.7640000000000002</v>
      </c>
    </row>
    <row r="799" spans="1:34">
      <c r="A799" s="95">
        <v>45406</v>
      </c>
      <c r="B799" s="63">
        <v>496694</v>
      </c>
      <c r="S799">
        <v>4.3760000000000003</v>
      </c>
      <c r="T799">
        <v>4.484</v>
      </c>
      <c r="U799">
        <v>4.5819999999999999</v>
      </c>
      <c r="V799">
        <v>4.726</v>
      </c>
      <c r="W799">
        <v>4.8600000000000003</v>
      </c>
      <c r="X799">
        <v>4.944</v>
      </c>
      <c r="Y799">
        <v>5.0039999999999996</v>
      </c>
      <c r="Z799">
        <v>4.8319999999999999</v>
      </c>
      <c r="AA799">
        <v>4.87</v>
      </c>
      <c r="AB799">
        <v>4.9560000000000004</v>
      </c>
      <c r="AC799">
        <v>5.0060000000000002</v>
      </c>
      <c r="AD799">
        <v>5.0339999999999998</v>
      </c>
      <c r="AE799">
        <v>4.8040000000000003</v>
      </c>
      <c r="AF799">
        <v>4.7859999999999996</v>
      </c>
      <c r="AG799">
        <v>4.9039999999999999</v>
      </c>
      <c r="AH799">
        <v>4.7619999999999996</v>
      </c>
    </row>
    <row r="800" spans="1:34">
      <c r="A800" s="95">
        <v>45407</v>
      </c>
      <c r="B800" s="63">
        <v>495558</v>
      </c>
      <c r="S800">
        <v>4.41</v>
      </c>
      <c r="T800">
        <v>4.5199999999999996</v>
      </c>
      <c r="U800">
        <v>4.6159999999999997</v>
      </c>
      <c r="V800">
        <v>4.7619999999999996</v>
      </c>
      <c r="W800">
        <v>4.8940000000000001</v>
      </c>
      <c r="X800">
        <v>4.9859999999999998</v>
      </c>
      <c r="Y800">
        <v>5.0540000000000003</v>
      </c>
      <c r="Z800">
        <v>4.8559999999999999</v>
      </c>
      <c r="AA800">
        <v>4.8959999999999999</v>
      </c>
      <c r="AB800">
        <v>4.984</v>
      </c>
      <c r="AC800">
        <v>5.0339999999999998</v>
      </c>
      <c r="AD800">
        <v>5.0620000000000003</v>
      </c>
      <c r="AE800">
        <v>4.82</v>
      </c>
      <c r="AF800">
        <v>4.8040000000000003</v>
      </c>
      <c r="AG800">
        <v>4.9219999999999997</v>
      </c>
      <c r="AH800">
        <v>4.78</v>
      </c>
    </row>
    <row r="801" spans="1:34">
      <c r="A801" s="95">
        <v>45408</v>
      </c>
      <c r="B801" s="63">
        <v>473462</v>
      </c>
      <c r="S801">
        <v>4.4000000000000004</v>
      </c>
      <c r="T801">
        <v>4.5</v>
      </c>
      <c r="U801">
        <v>4.59</v>
      </c>
      <c r="V801">
        <v>4.734</v>
      </c>
      <c r="W801">
        <v>4.8659999999999997</v>
      </c>
      <c r="X801">
        <v>4.9560000000000004</v>
      </c>
      <c r="Y801">
        <v>5.0220000000000002</v>
      </c>
      <c r="Z801">
        <v>4.8360000000000003</v>
      </c>
      <c r="AA801">
        <v>4.8760000000000003</v>
      </c>
      <c r="AB801">
        <v>4.9720000000000004</v>
      </c>
      <c r="AC801">
        <v>5.03</v>
      </c>
      <c r="AD801">
        <v>5.0739999999999998</v>
      </c>
      <c r="AE801">
        <v>4.8140000000000001</v>
      </c>
      <c r="AF801">
        <v>4.8040000000000003</v>
      </c>
      <c r="AG801">
        <v>4.9219999999999997</v>
      </c>
      <c r="AH801">
        <v>4.78</v>
      </c>
    </row>
    <row r="802" spans="1:34">
      <c r="A802" s="95">
        <v>45411</v>
      </c>
      <c r="B802" s="63">
        <v>391543</v>
      </c>
      <c r="S802">
        <v>4.3920000000000003</v>
      </c>
      <c r="T802">
        <v>4.492</v>
      </c>
      <c r="U802">
        <v>4.5839999999999996</v>
      </c>
      <c r="V802">
        <v>4.726</v>
      </c>
      <c r="W802">
        <v>4.8620000000000001</v>
      </c>
      <c r="X802">
        <v>4.95</v>
      </c>
      <c r="Y802">
        <v>5.0140000000000002</v>
      </c>
      <c r="Z802">
        <v>4.8239999999999998</v>
      </c>
      <c r="AA802">
        <v>4.8639999999999999</v>
      </c>
      <c r="AB802">
        <v>4.96</v>
      </c>
      <c r="AC802">
        <v>5.016</v>
      </c>
      <c r="AD802">
        <v>5.0519999999999996</v>
      </c>
      <c r="AE802">
        <v>4.7939999999999996</v>
      </c>
      <c r="AF802">
        <v>4.79</v>
      </c>
      <c r="AG802">
        <v>4.9059999999999997</v>
      </c>
      <c r="AH802">
        <v>4.7640000000000002</v>
      </c>
    </row>
    <row r="803" spans="1:34">
      <c r="A803" s="95">
        <v>45412</v>
      </c>
      <c r="B803" s="63">
        <v>257139</v>
      </c>
      <c r="S803">
        <v>4.3940000000000001</v>
      </c>
      <c r="T803">
        <v>4.4660000000000002</v>
      </c>
      <c r="U803">
        <v>4.556</v>
      </c>
      <c r="V803">
        <v>4.694</v>
      </c>
      <c r="W803">
        <v>4.8339999999999996</v>
      </c>
      <c r="X803">
        <v>4.9240000000000004</v>
      </c>
      <c r="Y803">
        <v>4.99</v>
      </c>
      <c r="Z803">
        <v>4.806</v>
      </c>
      <c r="AA803">
        <v>4.8460000000000001</v>
      </c>
      <c r="AB803">
        <v>4.9420000000000002</v>
      </c>
      <c r="AC803">
        <v>5</v>
      </c>
      <c r="AD803">
        <v>5.032</v>
      </c>
      <c r="AE803">
        <v>4.7859999999999996</v>
      </c>
      <c r="AF803">
        <v>4.78</v>
      </c>
      <c r="AG803">
        <v>4.8959999999999999</v>
      </c>
      <c r="AH803">
        <v>4.7539999999999996</v>
      </c>
    </row>
    <row r="804" spans="1:34">
      <c r="A804" s="103">
        <v>45413</v>
      </c>
      <c r="B804" s="63">
        <v>255425</v>
      </c>
      <c r="S804">
        <v>4.4320000000000004</v>
      </c>
      <c r="T804">
        <v>4.5060000000000002</v>
      </c>
      <c r="U804">
        <v>4.59</v>
      </c>
      <c r="V804">
        <v>4.726</v>
      </c>
      <c r="W804">
        <v>4.8639999999999999</v>
      </c>
      <c r="X804">
        <v>4.95</v>
      </c>
      <c r="Y804">
        <v>5.0119999999999996</v>
      </c>
      <c r="Z804">
        <v>4.8259999999999996</v>
      </c>
      <c r="AA804">
        <v>4.8639999999999999</v>
      </c>
      <c r="AB804">
        <v>4.96</v>
      </c>
      <c r="AC804">
        <v>5.0140000000000002</v>
      </c>
      <c r="AD804">
        <v>5.05</v>
      </c>
      <c r="AE804">
        <v>4.7919999999999998</v>
      </c>
      <c r="AF804">
        <v>4.782</v>
      </c>
      <c r="AG804">
        <v>4.9000000000000004</v>
      </c>
      <c r="AH804">
        <v>4.7560000000000002</v>
      </c>
    </row>
    <row r="805" spans="1:34">
      <c r="A805" s="95">
        <v>45414</v>
      </c>
      <c r="B805" s="63">
        <v>386842</v>
      </c>
      <c r="S805">
        <v>4.5199999999999996</v>
      </c>
      <c r="T805">
        <v>4.5960000000000001</v>
      </c>
      <c r="U805">
        <v>4.67</v>
      </c>
      <c r="V805">
        <v>4.7939999999999996</v>
      </c>
      <c r="W805">
        <v>4.9219999999999997</v>
      </c>
      <c r="X805">
        <v>5.0039999999999996</v>
      </c>
      <c r="Y805">
        <v>5.0640000000000001</v>
      </c>
      <c r="Z805">
        <v>4.8719999999999999</v>
      </c>
      <c r="AA805">
        <v>4.91</v>
      </c>
      <c r="AB805">
        <v>5.0119999999999996</v>
      </c>
      <c r="AC805">
        <v>5.0819999999999999</v>
      </c>
      <c r="AD805">
        <v>5.12</v>
      </c>
      <c r="AE805">
        <v>4.8460000000000001</v>
      </c>
      <c r="AF805">
        <v>4.82</v>
      </c>
      <c r="AG805">
        <v>4.9359999999999999</v>
      </c>
      <c r="AH805">
        <v>4.7640000000000002</v>
      </c>
    </row>
    <row r="806" spans="1:34">
      <c r="A806" s="95">
        <v>45415</v>
      </c>
      <c r="B806" s="63">
        <v>529074</v>
      </c>
      <c r="S806">
        <v>4.47</v>
      </c>
      <c r="T806">
        <v>4.6020000000000003</v>
      </c>
      <c r="U806">
        <v>4.6920000000000002</v>
      </c>
      <c r="V806">
        <v>4.8259999999999996</v>
      </c>
      <c r="W806">
        <v>4.952</v>
      </c>
      <c r="X806">
        <v>5.0339999999999998</v>
      </c>
      <c r="Y806">
        <v>5.0919999999999996</v>
      </c>
      <c r="Z806">
        <v>4.9020000000000001</v>
      </c>
      <c r="AA806">
        <v>4.9400000000000004</v>
      </c>
      <c r="AB806">
        <v>5.0419999999999998</v>
      </c>
      <c r="AC806">
        <v>5.1059999999999999</v>
      </c>
      <c r="AD806">
        <v>5.1520000000000001</v>
      </c>
      <c r="AE806">
        <v>4.88</v>
      </c>
      <c r="AF806">
        <v>4.8520000000000003</v>
      </c>
      <c r="AG806">
        <v>4.97</v>
      </c>
      <c r="AH806">
        <v>4.7960000000000003</v>
      </c>
    </row>
    <row r="807" spans="1:34">
      <c r="A807" s="103">
        <v>45418</v>
      </c>
      <c r="B807" s="63">
        <v>427550</v>
      </c>
      <c r="S807">
        <v>4.57</v>
      </c>
      <c r="T807">
        <v>4.6900000000000004</v>
      </c>
      <c r="U807">
        <v>4.766</v>
      </c>
      <c r="V807">
        <v>4.8840000000000003</v>
      </c>
      <c r="W807">
        <v>5</v>
      </c>
      <c r="X807">
        <v>5.0739999999999998</v>
      </c>
      <c r="Y807">
        <v>5.1260000000000003</v>
      </c>
      <c r="Z807">
        <v>4.93</v>
      </c>
      <c r="AA807">
        <v>4.9640000000000004</v>
      </c>
      <c r="AB807">
        <v>5.0659999999999998</v>
      </c>
      <c r="AC807">
        <v>5.1319999999999997</v>
      </c>
      <c r="AD807">
        <v>5.1820000000000004</v>
      </c>
      <c r="AE807">
        <v>4.91</v>
      </c>
      <c r="AF807">
        <v>4.8739999999999997</v>
      </c>
      <c r="AG807">
        <v>4.992</v>
      </c>
      <c r="AH807">
        <v>4.7839999999999998</v>
      </c>
    </row>
    <row r="808" spans="1:34">
      <c r="A808" s="95">
        <v>45419</v>
      </c>
      <c r="B808" s="63">
        <v>390700</v>
      </c>
      <c r="S808">
        <v>4.5359999999999996</v>
      </c>
      <c r="T808">
        <v>4.67</v>
      </c>
      <c r="U808">
        <v>4.7640000000000002</v>
      </c>
      <c r="V808">
        <v>4.8840000000000003</v>
      </c>
      <c r="W808">
        <v>5.0019999999999998</v>
      </c>
      <c r="X808">
        <v>5.08</v>
      </c>
      <c r="Y808">
        <v>5.1360000000000001</v>
      </c>
      <c r="Z808">
        <v>4.9340000000000002</v>
      </c>
      <c r="AA808">
        <v>4.9660000000000002</v>
      </c>
      <c r="AB808">
        <v>5.0720000000000001</v>
      </c>
      <c r="AC808">
        <v>5.1360000000000001</v>
      </c>
      <c r="AD808">
        <v>5.1820000000000004</v>
      </c>
      <c r="AE808">
        <v>4.9059999999999997</v>
      </c>
      <c r="AF808">
        <v>4.88</v>
      </c>
      <c r="AG808">
        <v>4.9960000000000004</v>
      </c>
      <c r="AH808">
        <v>4.79</v>
      </c>
    </row>
    <row r="809" spans="1:34">
      <c r="A809" s="95">
        <v>45420</v>
      </c>
      <c r="B809" s="63">
        <v>392287</v>
      </c>
      <c r="S809">
        <v>4.4539999999999997</v>
      </c>
      <c r="T809">
        <v>4.5839999999999996</v>
      </c>
      <c r="U809">
        <v>4.6840000000000002</v>
      </c>
      <c r="V809">
        <v>4.8120000000000003</v>
      </c>
      <c r="W809">
        <v>4.9400000000000004</v>
      </c>
      <c r="X809">
        <v>5.0220000000000002</v>
      </c>
      <c r="Y809">
        <v>5.0860000000000003</v>
      </c>
      <c r="Z809">
        <v>4.9000000000000004</v>
      </c>
      <c r="AA809">
        <v>4.9260000000000002</v>
      </c>
      <c r="AB809">
        <v>5.032</v>
      </c>
      <c r="AC809">
        <v>5.0999999999999996</v>
      </c>
      <c r="AD809">
        <v>5.1459999999999999</v>
      </c>
      <c r="AE809">
        <v>4.8659999999999997</v>
      </c>
      <c r="AF809">
        <v>4.84</v>
      </c>
      <c r="AG809">
        <v>4.9560000000000004</v>
      </c>
      <c r="AH809">
        <v>4.75</v>
      </c>
    </row>
    <row r="810" spans="1:34">
      <c r="A810" s="95">
        <v>45421</v>
      </c>
      <c r="B810" s="63">
        <v>329362</v>
      </c>
      <c r="S810">
        <v>4.4260000000000002</v>
      </c>
      <c r="T810">
        <v>4.5640000000000001</v>
      </c>
      <c r="U810">
        <v>4.67</v>
      </c>
      <c r="V810">
        <v>4.8</v>
      </c>
      <c r="W810">
        <v>4.93</v>
      </c>
      <c r="X810">
        <v>5.0119999999999996</v>
      </c>
      <c r="Y810">
        <v>5.0759999999999996</v>
      </c>
      <c r="Z810">
        <v>4.9039999999999999</v>
      </c>
      <c r="AA810">
        <v>4.9260000000000002</v>
      </c>
      <c r="AB810">
        <v>5.032</v>
      </c>
      <c r="AC810">
        <v>5.0999999999999996</v>
      </c>
      <c r="AD810">
        <v>5.1459999999999999</v>
      </c>
      <c r="AE810">
        <v>4.8659999999999997</v>
      </c>
      <c r="AF810">
        <v>4.8520000000000003</v>
      </c>
      <c r="AG810">
        <v>4.97</v>
      </c>
      <c r="AH810">
        <v>4.7619999999999996</v>
      </c>
    </row>
    <row r="811" spans="1:34">
      <c r="A811" s="95">
        <v>45422</v>
      </c>
      <c r="B811" s="63">
        <v>445481</v>
      </c>
      <c r="S811">
        <v>4.556</v>
      </c>
      <c r="T811">
        <v>4.6959999999999997</v>
      </c>
      <c r="U811">
        <v>4.8</v>
      </c>
      <c r="V811">
        <v>4.92</v>
      </c>
      <c r="W811">
        <v>5.0339999999999998</v>
      </c>
      <c r="X811">
        <v>5.1040000000000001</v>
      </c>
      <c r="Y811">
        <v>5.15</v>
      </c>
      <c r="Z811">
        <v>4.9619999999999997</v>
      </c>
      <c r="AA811">
        <v>4.9820000000000002</v>
      </c>
      <c r="AB811">
        <v>5.08</v>
      </c>
      <c r="AC811">
        <v>5.1440000000000001</v>
      </c>
      <c r="AD811">
        <v>5.19</v>
      </c>
      <c r="AE811">
        <v>4.91</v>
      </c>
      <c r="AF811">
        <v>4.8940000000000001</v>
      </c>
      <c r="AG811">
        <v>5.0119999999999996</v>
      </c>
      <c r="AH811">
        <v>4.8040000000000003</v>
      </c>
    </row>
    <row r="812" spans="1:34">
      <c r="A812" s="95">
        <v>45425</v>
      </c>
      <c r="B812" s="63">
        <v>507626</v>
      </c>
      <c r="S812">
        <v>4.5839999999999996</v>
      </c>
      <c r="T812">
        <v>4.7240000000000002</v>
      </c>
      <c r="U812">
        <v>4.8159999999999998</v>
      </c>
      <c r="V812">
        <v>4.93</v>
      </c>
      <c r="W812">
        <v>5.0419999999999998</v>
      </c>
      <c r="X812">
        <v>5.1139999999999999</v>
      </c>
      <c r="Y812">
        <v>5.1639999999999997</v>
      </c>
      <c r="Z812">
        <v>4.9560000000000004</v>
      </c>
      <c r="AA812">
        <v>4.9660000000000002</v>
      </c>
      <c r="AB812">
        <v>5.0640000000000001</v>
      </c>
      <c r="AC812">
        <v>5.1260000000000003</v>
      </c>
      <c r="AD812">
        <v>5.17</v>
      </c>
      <c r="AE812">
        <v>4.8899999999999997</v>
      </c>
      <c r="AF812">
        <v>4.8719999999999999</v>
      </c>
      <c r="AG812">
        <v>4.99</v>
      </c>
      <c r="AH812">
        <v>4.782</v>
      </c>
    </row>
    <row r="813" spans="1:34">
      <c r="A813" s="95">
        <v>45426</v>
      </c>
      <c r="B813" s="63">
        <v>494480</v>
      </c>
      <c r="S813">
        <v>4.5359999999999996</v>
      </c>
      <c r="T813">
        <v>4.6740000000000004</v>
      </c>
      <c r="U813">
        <v>4.78</v>
      </c>
      <c r="V813">
        <v>4.91</v>
      </c>
      <c r="W813">
        <v>5.03</v>
      </c>
      <c r="X813">
        <v>5.1040000000000001</v>
      </c>
      <c r="Y813">
        <v>5.1559999999999997</v>
      </c>
      <c r="Z813">
        <v>4.9560000000000004</v>
      </c>
      <c r="AA813">
        <v>4.97</v>
      </c>
      <c r="AB813">
        <v>5.0659999999999998</v>
      </c>
      <c r="AC813">
        <v>5.1319999999999997</v>
      </c>
      <c r="AD813">
        <v>5.1760000000000002</v>
      </c>
      <c r="AE813">
        <v>4.8959999999999999</v>
      </c>
      <c r="AF813">
        <v>4.8760000000000003</v>
      </c>
      <c r="AG813">
        <v>4.9939999999999998</v>
      </c>
      <c r="AH813">
        <v>4.7839999999999998</v>
      </c>
    </row>
    <row r="814" spans="1:34">
      <c r="A814" s="95">
        <v>45427</v>
      </c>
      <c r="B814" s="63">
        <v>416226</v>
      </c>
      <c r="T814">
        <v>4.6239999999999997</v>
      </c>
      <c r="U814">
        <v>4.7320000000000002</v>
      </c>
      <c r="V814">
        <v>4.87</v>
      </c>
      <c r="W814">
        <v>4.992</v>
      </c>
      <c r="X814">
        <v>5.0659999999999998</v>
      </c>
      <c r="Y814">
        <v>5.1219999999999999</v>
      </c>
      <c r="Z814">
        <v>4.9260000000000002</v>
      </c>
      <c r="AA814">
        <v>4.9459999999999997</v>
      </c>
      <c r="AB814">
        <v>5.0439999999999996</v>
      </c>
      <c r="AC814">
        <v>5.1059999999999999</v>
      </c>
      <c r="AD814">
        <v>5.1520000000000001</v>
      </c>
      <c r="AE814">
        <v>4.8540000000000001</v>
      </c>
      <c r="AF814">
        <v>4.8499999999999996</v>
      </c>
      <c r="AG814">
        <v>4.9660000000000002</v>
      </c>
      <c r="AH814">
        <v>4.7919999999999998</v>
      </c>
    </row>
    <row r="815" spans="1:34">
      <c r="A815" s="95">
        <v>45428</v>
      </c>
      <c r="B815" s="63">
        <v>347878</v>
      </c>
      <c r="T815">
        <v>4.57</v>
      </c>
      <c r="U815">
        <v>4.6760000000000002</v>
      </c>
      <c r="V815">
        <v>4.8159999999999998</v>
      </c>
      <c r="W815">
        <v>4.9459999999999997</v>
      </c>
      <c r="X815">
        <v>5.024</v>
      </c>
      <c r="Y815">
        <v>5.08</v>
      </c>
      <c r="Z815">
        <v>4.8920000000000003</v>
      </c>
      <c r="AA815">
        <v>4.9059999999999997</v>
      </c>
      <c r="AB815">
        <v>5.0060000000000002</v>
      </c>
      <c r="AC815">
        <v>5.07</v>
      </c>
      <c r="AD815">
        <v>5.1159999999999997</v>
      </c>
      <c r="AE815">
        <v>4.82</v>
      </c>
      <c r="AF815">
        <v>4.8140000000000001</v>
      </c>
      <c r="AG815">
        <v>4.9320000000000004</v>
      </c>
      <c r="AH815">
        <v>4.7560000000000002</v>
      </c>
    </row>
    <row r="816" spans="1:34">
      <c r="A816" s="95">
        <v>45429</v>
      </c>
      <c r="B816" s="63">
        <v>399303</v>
      </c>
      <c r="T816">
        <v>4.524</v>
      </c>
      <c r="U816">
        <v>4.6239999999999997</v>
      </c>
      <c r="V816">
        <v>4.7640000000000002</v>
      </c>
      <c r="W816">
        <v>4.8940000000000001</v>
      </c>
      <c r="X816">
        <v>4.9740000000000002</v>
      </c>
      <c r="Y816">
        <v>5.032</v>
      </c>
      <c r="Z816">
        <v>4.8620000000000001</v>
      </c>
      <c r="AA816">
        <v>4.8739999999999997</v>
      </c>
      <c r="AB816">
        <v>4.9740000000000002</v>
      </c>
      <c r="AC816">
        <v>5.0359999999999996</v>
      </c>
      <c r="AD816">
        <v>5.0839999999999996</v>
      </c>
      <c r="AE816">
        <v>4.8</v>
      </c>
      <c r="AF816">
        <v>4.7919999999999998</v>
      </c>
      <c r="AG816">
        <v>4.91</v>
      </c>
      <c r="AH816">
        <v>4.734</v>
      </c>
    </row>
    <row r="817" spans="1:34">
      <c r="A817" s="95">
        <v>45432</v>
      </c>
      <c r="B817" s="63">
        <v>316206</v>
      </c>
      <c r="T817">
        <v>4.6040000000000001</v>
      </c>
      <c r="U817">
        <v>4.71</v>
      </c>
      <c r="V817">
        <v>4.8419999999999996</v>
      </c>
      <c r="W817">
        <v>4.9660000000000002</v>
      </c>
      <c r="X817">
        <v>5.0439999999999996</v>
      </c>
      <c r="Y817">
        <v>5.0960000000000001</v>
      </c>
      <c r="Z817">
        <v>4.91</v>
      </c>
      <c r="AA817">
        <v>4.9160000000000004</v>
      </c>
      <c r="AB817">
        <v>5.0140000000000002</v>
      </c>
      <c r="AC817">
        <v>5.0739999999999998</v>
      </c>
      <c r="AD817">
        <v>5.12</v>
      </c>
      <c r="AE817">
        <v>4.82</v>
      </c>
      <c r="AF817">
        <v>4.8140000000000001</v>
      </c>
      <c r="AG817">
        <v>4.9320000000000004</v>
      </c>
      <c r="AH817">
        <v>4.7560000000000002</v>
      </c>
    </row>
    <row r="818" spans="1:34">
      <c r="A818" s="95">
        <v>45433</v>
      </c>
      <c r="B818" s="63">
        <v>284213</v>
      </c>
      <c r="T818">
        <v>4.58</v>
      </c>
      <c r="U818">
        <v>4.6840000000000002</v>
      </c>
      <c r="V818">
        <v>4.8220000000000001</v>
      </c>
      <c r="W818">
        <v>4.952</v>
      </c>
      <c r="X818">
        <v>5.03</v>
      </c>
      <c r="Y818">
        <v>5.0819999999999999</v>
      </c>
      <c r="Z818">
        <v>4.8940000000000001</v>
      </c>
      <c r="AA818">
        <v>4.9059999999999997</v>
      </c>
      <c r="AB818">
        <v>5.0060000000000002</v>
      </c>
      <c r="AC818">
        <v>5.0659999999999998</v>
      </c>
      <c r="AD818">
        <v>5.1120000000000001</v>
      </c>
      <c r="AE818">
        <v>4.8099999999999996</v>
      </c>
      <c r="AF818">
        <v>4.8040000000000003</v>
      </c>
      <c r="AG818">
        <v>4.9219999999999997</v>
      </c>
      <c r="AH818">
        <v>4.7460000000000004</v>
      </c>
    </row>
    <row r="819" spans="1:34">
      <c r="A819" s="95">
        <v>45434</v>
      </c>
      <c r="B819" s="63">
        <v>317590</v>
      </c>
      <c r="T819">
        <v>4.6120000000000001</v>
      </c>
      <c r="U819">
        <v>4.702</v>
      </c>
      <c r="V819">
        <v>4.84</v>
      </c>
      <c r="W819">
        <v>4.9660000000000002</v>
      </c>
      <c r="X819">
        <v>5.04</v>
      </c>
      <c r="Y819">
        <v>5.0839999999999996</v>
      </c>
      <c r="Z819">
        <v>4.8940000000000001</v>
      </c>
      <c r="AA819">
        <v>4.91</v>
      </c>
      <c r="AB819">
        <v>5.0060000000000002</v>
      </c>
      <c r="AC819">
        <v>5.0659999999999998</v>
      </c>
      <c r="AD819">
        <v>5.1120000000000001</v>
      </c>
      <c r="AE819">
        <v>4.8099999999999996</v>
      </c>
      <c r="AF819">
        <v>4.8</v>
      </c>
      <c r="AG819">
        <v>4.9160000000000004</v>
      </c>
      <c r="AH819">
        <v>4.742</v>
      </c>
    </row>
    <row r="820" spans="1:34">
      <c r="A820" s="95">
        <v>45435</v>
      </c>
      <c r="B820" s="63">
        <v>275944</v>
      </c>
      <c r="T820">
        <v>4.6399999999999997</v>
      </c>
      <c r="U820">
        <v>4.7320000000000002</v>
      </c>
      <c r="V820">
        <v>4.8639999999999999</v>
      </c>
      <c r="W820">
        <v>4.9859999999999998</v>
      </c>
      <c r="X820">
        <v>5.056</v>
      </c>
      <c r="Y820">
        <v>5.1020000000000003</v>
      </c>
      <c r="Z820">
        <v>4.9059999999999997</v>
      </c>
      <c r="AA820">
        <v>4.92</v>
      </c>
      <c r="AB820">
        <v>5.016</v>
      </c>
      <c r="AC820">
        <v>5.0759999999999996</v>
      </c>
      <c r="AD820">
        <v>5.1219999999999999</v>
      </c>
      <c r="AE820">
        <v>4.82</v>
      </c>
      <c r="AF820">
        <v>4.8099999999999996</v>
      </c>
      <c r="AG820">
        <v>4.9260000000000002</v>
      </c>
      <c r="AH820">
        <v>4.7720000000000002</v>
      </c>
    </row>
    <row r="821" spans="1:34">
      <c r="A821" s="95">
        <v>45436</v>
      </c>
      <c r="B821" s="63">
        <v>294428</v>
      </c>
      <c r="T821">
        <v>4.6459999999999999</v>
      </c>
      <c r="U821">
        <v>4.7439999999999998</v>
      </c>
      <c r="V821">
        <v>4.8819999999999997</v>
      </c>
      <c r="W821">
        <v>5.0019999999999998</v>
      </c>
      <c r="X821">
        <v>5.07</v>
      </c>
      <c r="Y821">
        <v>5.1139999999999999</v>
      </c>
      <c r="Z821">
        <v>4.9240000000000004</v>
      </c>
      <c r="AA821">
        <v>4.9400000000000004</v>
      </c>
      <c r="AB821">
        <v>5.0359999999999996</v>
      </c>
      <c r="AC821">
        <v>5.0960000000000001</v>
      </c>
      <c r="AD821">
        <v>5.14</v>
      </c>
      <c r="AE821">
        <v>4.8319999999999999</v>
      </c>
      <c r="AF821">
        <v>4.8259999999999996</v>
      </c>
      <c r="AG821">
        <v>4.944</v>
      </c>
      <c r="AH821">
        <v>4.7919999999999998</v>
      </c>
    </row>
    <row r="822" spans="1:34">
      <c r="A822" s="103">
        <v>45439</v>
      </c>
      <c r="B822" s="63">
        <v>0</v>
      </c>
      <c r="T822" s="189">
        <v>4.6459999999999999</v>
      </c>
      <c r="U822" s="189">
        <v>4.7439999999999998</v>
      </c>
      <c r="V822" s="189">
        <v>4.8819999999999997</v>
      </c>
      <c r="W822" s="189">
        <v>5.0019999999999998</v>
      </c>
      <c r="X822" s="189">
        <v>5.07</v>
      </c>
      <c r="Y822" s="189">
        <v>5.1139999999999999</v>
      </c>
      <c r="Z822" s="189">
        <v>4.9240000000000004</v>
      </c>
      <c r="AA822" s="189">
        <v>4.9400000000000004</v>
      </c>
      <c r="AB822" s="189">
        <v>5.0359999999999996</v>
      </c>
      <c r="AC822" s="189">
        <v>5.0960000000000001</v>
      </c>
      <c r="AD822" s="189">
        <v>5.14</v>
      </c>
      <c r="AE822" s="189">
        <v>4.8319999999999999</v>
      </c>
      <c r="AF822" s="189">
        <v>4.8259999999999996</v>
      </c>
      <c r="AG822" s="189">
        <v>4.944</v>
      </c>
      <c r="AH822" s="189">
        <v>4.7919999999999998</v>
      </c>
    </row>
    <row r="823" spans="1:34">
      <c r="A823" s="95">
        <v>45440</v>
      </c>
      <c r="B823" s="63">
        <v>255610</v>
      </c>
      <c r="T823">
        <v>4.6239999999999997</v>
      </c>
      <c r="U823">
        <v>4.7140000000000004</v>
      </c>
      <c r="V823">
        <v>4.8520000000000003</v>
      </c>
      <c r="W823">
        <v>4.976</v>
      </c>
      <c r="X823">
        <v>5.05</v>
      </c>
      <c r="Y823">
        <v>5.0960000000000001</v>
      </c>
      <c r="Z823">
        <v>4.9039999999999999</v>
      </c>
      <c r="AA823">
        <v>4.9119999999999999</v>
      </c>
      <c r="AB823">
        <v>5.0119999999999996</v>
      </c>
      <c r="AC823">
        <v>5.0720000000000001</v>
      </c>
      <c r="AD823">
        <v>5.1159999999999997</v>
      </c>
      <c r="AE823">
        <v>4.806</v>
      </c>
      <c r="AF823">
        <v>4.8</v>
      </c>
      <c r="AG823">
        <v>4.9160000000000004</v>
      </c>
      <c r="AH823">
        <v>4.7640000000000002</v>
      </c>
    </row>
    <row r="824" spans="1:34">
      <c r="A824" s="95">
        <v>45441</v>
      </c>
      <c r="B824" s="63">
        <v>280905</v>
      </c>
      <c r="T824">
        <v>4.5519999999999996</v>
      </c>
      <c r="U824">
        <v>4.6500000000000004</v>
      </c>
      <c r="V824">
        <v>4.7859999999999996</v>
      </c>
      <c r="W824">
        <v>4.9160000000000004</v>
      </c>
      <c r="X824">
        <v>4.9939999999999998</v>
      </c>
      <c r="Y824">
        <v>5.05</v>
      </c>
      <c r="Z824">
        <v>4.8899999999999997</v>
      </c>
      <c r="AA824">
        <v>4.92</v>
      </c>
      <c r="AB824">
        <v>5.016</v>
      </c>
      <c r="AC824">
        <v>5.0739999999999998</v>
      </c>
      <c r="AD824">
        <v>5.12</v>
      </c>
      <c r="AE824">
        <v>4.8159999999999998</v>
      </c>
      <c r="AF824">
        <v>4.806</v>
      </c>
      <c r="AG824">
        <v>4.9240000000000004</v>
      </c>
      <c r="AH824">
        <v>4.7720000000000002</v>
      </c>
    </row>
    <row r="825" spans="1:34">
      <c r="A825" s="95">
        <v>45442</v>
      </c>
      <c r="B825" s="63">
        <v>391956</v>
      </c>
      <c r="T825">
        <v>4.4859999999999998</v>
      </c>
      <c r="U825">
        <v>4.5759999999999996</v>
      </c>
      <c r="V825">
        <v>4.71</v>
      </c>
      <c r="W825">
        <v>4.84</v>
      </c>
      <c r="X825">
        <v>4.9160000000000004</v>
      </c>
      <c r="Y825">
        <v>4.9720000000000004</v>
      </c>
      <c r="Z825">
        <v>4.8239999999999998</v>
      </c>
      <c r="AA825">
        <v>4.8540000000000001</v>
      </c>
      <c r="AB825">
        <v>4.9539999999999997</v>
      </c>
      <c r="AC825">
        <v>5.016</v>
      </c>
      <c r="AD825">
        <v>5.0640000000000001</v>
      </c>
      <c r="AE825">
        <v>4.7640000000000002</v>
      </c>
      <c r="AF825">
        <v>4.7560000000000002</v>
      </c>
      <c r="AG825">
        <v>4.8739999999999997</v>
      </c>
      <c r="AH825">
        <v>4.7220000000000004</v>
      </c>
    </row>
    <row r="826" spans="1:34">
      <c r="A826" s="95">
        <v>45443</v>
      </c>
      <c r="B826" s="63">
        <v>317565</v>
      </c>
      <c r="T826">
        <v>4.4619999999999997</v>
      </c>
      <c r="U826">
        <v>4.54</v>
      </c>
      <c r="V826">
        <v>4.67</v>
      </c>
      <c r="W826">
        <v>4.7939999999999996</v>
      </c>
      <c r="X826">
        <v>4.87</v>
      </c>
      <c r="Y826">
        <v>4.92</v>
      </c>
      <c r="Z826">
        <v>4.7859999999999996</v>
      </c>
      <c r="AA826">
        <v>4.8099999999999996</v>
      </c>
      <c r="AB826">
        <v>4.91</v>
      </c>
      <c r="AC826">
        <v>4.9720000000000004</v>
      </c>
      <c r="AD826">
        <v>5.0199999999999996</v>
      </c>
      <c r="AE826">
        <v>4.72</v>
      </c>
      <c r="AF826">
        <v>4.7119999999999997</v>
      </c>
      <c r="AG826">
        <v>4.83</v>
      </c>
      <c r="AH826">
        <v>4.6760000000000002</v>
      </c>
    </row>
    <row r="827" spans="1:34">
      <c r="A827" s="95">
        <v>45446</v>
      </c>
      <c r="B827" s="63">
        <v>485711</v>
      </c>
      <c r="T827">
        <v>4.4340000000000002</v>
      </c>
      <c r="U827">
        <v>4.492</v>
      </c>
      <c r="V827">
        <v>4.6260000000000003</v>
      </c>
      <c r="W827">
        <v>4.7539999999999996</v>
      </c>
      <c r="X827">
        <v>4.8319999999999999</v>
      </c>
      <c r="Y827">
        <v>4.8860000000000001</v>
      </c>
      <c r="Z827">
        <v>4.7519999999999998</v>
      </c>
      <c r="AA827">
        <v>4.7720000000000002</v>
      </c>
      <c r="AB827">
        <v>4.8719999999999999</v>
      </c>
      <c r="AC827">
        <v>4.9340000000000002</v>
      </c>
      <c r="AD827">
        <v>4.9820000000000002</v>
      </c>
      <c r="AE827">
        <v>4.7039999999999997</v>
      </c>
      <c r="AF827">
        <v>4.6840000000000002</v>
      </c>
      <c r="AG827">
        <v>4.8019999999999996</v>
      </c>
      <c r="AH827">
        <v>4.6539999999999999</v>
      </c>
    </row>
    <row r="828" spans="1:34">
      <c r="A828" s="95">
        <v>45447</v>
      </c>
      <c r="B828" s="63">
        <v>400099</v>
      </c>
      <c r="T828">
        <v>4.4240000000000004</v>
      </c>
      <c r="U828">
        <v>4.4820000000000002</v>
      </c>
      <c r="V828">
        <v>4.62</v>
      </c>
      <c r="W828">
        <v>4.7460000000000004</v>
      </c>
      <c r="X828">
        <v>4.8239999999999998</v>
      </c>
      <c r="Y828">
        <v>4.8819999999999997</v>
      </c>
      <c r="Z828">
        <v>4.75</v>
      </c>
      <c r="AA828">
        <v>4.774</v>
      </c>
      <c r="AB828">
        <v>4.8739999999999997</v>
      </c>
      <c r="AC828">
        <v>4.9340000000000002</v>
      </c>
      <c r="AD828">
        <v>4.9820000000000002</v>
      </c>
      <c r="AE828">
        <v>4.7039999999999997</v>
      </c>
      <c r="AF828">
        <v>4.694</v>
      </c>
      <c r="AG828">
        <v>4.8120000000000003</v>
      </c>
      <c r="AH828">
        <v>4.6539999999999999</v>
      </c>
    </row>
    <row r="829" spans="1:34">
      <c r="A829" s="95">
        <v>45448</v>
      </c>
      <c r="B829" s="63">
        <v>357655</v>
      </c>
      <c r="T829">
        <v>4.3920000000000003</v>
      </c>
      <c r="U829">
        <v>4.4560000000000004</v>
      </c>
      <c r="V829">
        <v>4.59</v>
      </c>
      <c r="W829">
        <v>4.72</v>
      </c>
      <c r="X829">
        <v>4.7960000000000003</v>
      </c>
      <c r="Y829">
        <v>4.8520000000000003</v>
      </c>
      <c r="Z829">
        <v>4.72</v>
      </c>
      <c r="AA829">
        <v>4.7359999999999998</v>
      </c>
      <c r="AB829">
        <v>4.8360000000000003</v>
      </c>
      <c r="AC829">
        <v>4.9000000000000004</v>
      </c>
      <c r="AD829">
        <v>4.9459999999999997</v>
      </c>
      <c r="AE829">
        <v>4.68</v>
      </c>
      <c r="AF829">
        <v>4.67</v>
      </c>
      <c r="AG829">
        <v>4.7859999999999996</v>
      </c>
      <c r="AH829">
        <v>4.6360000000000001</v>
      </c>
    </row>
    <row r="830" spans="1:34">
      <c r="A830" s="95">
        <v>45449</v>
      </c>
      <c r="B830" s="63">
        <v>469139</v>
      </c>
      <c r="T830">
        <v>4.5199999999999996</v>
      </c>
      <c r="U830">
        <v>4.5759999999999996</v>
      </c>
      <c r="V830">
        <v>4.694</v>
      </c>
      <c r="W830">
        <v>4.8140000000000001</v>
      </c>
      <c r="X830">
        <v>4.8899999999999997</v>
      </c>
      <c r="Y830">
        <v>4.9420000000000002</v>
      </c>
      <c r="Z830">
        <v>4.7939999999999996</v>
      </c>
      <c r="AA830">
        <v>4.806</v>
      </c>
      <c r="AB830">
        <v>4.9039999999999999</v>
      </c>
      <c r="AC830">
        <v>4.9660000000000002</v>
      </c>
      <c r="AD830">
        <v>5.0119999999999996</v>
      </c>
      <c r="AE830">
        <v>4.7220000000000004</v>
      </c>
      <c r="AF830">
        <v>4.7119999999999997</v>
      </c>
      <c r="AG830">
        <v>4.83</v>
      </c>
      <c r="AH830">
        <v>4.6760000000000002</v>
      </c>
    </row>
    <row r="831" spans="1:34">
      <c r="A831" s="95">
        <v>45450</v>
      </c>
      <c r="B831" s="63">
        <v>431954</v>
      </c>
      <c r="T831">
        <v>4.4859999999999998</v>
      </c>
      <c r="U831">
        <v>4.5460000000000003</v>
      </c>
      <c r="V831">
        <v>4.6719999999999997</v>
      </c>
      <c r="W831">
        <v>4.7939999999999996</v>
      </c>
      <c r="X831">
        <v>4.8719999999999999</v>
      </c>
      <c r="Y831">
        <v>4.9260000000000002</v>
      </c>
      <c r="Z831">
        <v>4.78</v>
      </c>
      <c r="AA831">
        <v>4.7939999999999996</v>
      </c>
      <c r="AB831">
        <v>4.8940000000000001</v>
      </c>
      <c r="AC831">
        <v>4.9560000000000004</v>
      </c>
      <c r="AD831">
        <v>5.0039999999999996</v>
      </c>
      <c r="AE831">
        <v>4.7220000000000004</v>
      </c>
      <c r="AF831">
        <v>4.71</v>
      </c>
      <c r="AG831">
        <v>4.8259999999999996</v>
      </c>
      <c r="AH831">
        <v>4.6760000000000002</v>
      </c>
    </row>
    <row r="832" spans="1:34">
      <c r="A832" s="95">
        <v>45453</v>
      </c>
      <c r="B832" s="63">
        <v>431208</v>
      </c>
      <c r="T832">
        <v>4.516</v>
      </c>
      <c r="U832">
        <v>4.5620000000000003</v>
      </c>
      <c r="V832">
        <v>4.6820000000000004</v>
      </c>
      <c r="W832">
        <v>4.8019999999999996</v>
      </c>
      <c r="X832">
        <v>4.8819999999999997</v>
      </c>
      <c r="Y832">
        <v>4.944</v>
      </c>
      <c r="Z832">
        <v>4.7859999999999996</v>
      </c>
      <c r="AA832">
        <v>4.8</v>
      </c>
      <c r="AB832">
        <v>4.8959999999999999</v>
      </c>
      <c r="AC832">
        <v>4.96</v>
      </c>
      <c r="AD832">
        <v>5.0039999999999996</v>
      </c>
      <c r="AE832">
        <v>4.7220000000000004</v>
      </c>
      <c r="AF832">
        <v>4.71</v>
      </c>
      <c r="AG832">
        <v>4.8259999999999996</v>
      </c>
      <c r="AH832">
        <v>4.6760000000000002</v>
      </c>
    </row>
    <row r="833" spans="1:34">
      <c r="A833" s="95">
        <v>45454</v>
      </c>
      <c r="B833" s="63">
        <v>532299</v>
      </c>
      <c r="T833">
        <v>4.4939999999999998</v>
      </c>
      <c r="U833">
        <v>4.5359999999999996</v>
      </c>
      <c r="V833">
        <v>4.6520000000000001</v>
      </c>
      <c r="W833">
        <v>4.7720000000000002</v>
      </c>
      <c r="X833">
        <v>4.8499999999999996</v>
      </c>
      <c r="Y833">
        <v>4.9119999999999999</v>
      </c>
      <c r="Z833">
        <v>4.76</v>
      </c>
      <c r="AA833">
        <v>4.774</v>
      </c>
      <c r="AB833">
        <v>4.8739999999999997</v>
      </c>
      <c r="AC833">
        <v>4.9359999999999999</v>
      </c>
      <c r="AD833">
        <v>4.9820000000000002</v>
      </c>
      <c r="AE833">
        <v>4.6959999999999997</v>
      </c>
      <c r="AF833">
        <v>4.6840000000000002</v>
      </c>
      <c r="AG833">
        <v>4.8019999999999996</v>
      </c>
      <c r="AH833">
        <v>4.6520000000000001</v>
      </c>
    </row>
    <row r="834" spans="1:34">
      <c r="A834" s="95">
        <v>45455</v>
      </c>
      <c r="B834" s="63">
        <v>538327</v>
      </c>
      <c r="T834">
        <v>4.5419999999999998</v>
      </c>
      <c r="U834">
        <v>4.5659999999999998</v>
      </c>
      <c r="V834">
        <v>4.6859999999999999</v>
      </c>
      <c r="W834">
        <v>4.7960000000000003</v>
      </c>
      <c r="X834">
        <v>4.87</v>
      </c>
      <c r="Y834">
        <v>4.9240000000000004</v>
      </c>
      <c r="Z834">
        <v>4.766</v>
      </c>
      <c r="AA834">
        <v>4.7839999999999998</v>
      </c>
      <c r="AB834">
        <v>4.8819999999999997</v>
      </c>
      <c r="AC834">
        <v>4.944</v>
      </c>
      <c r="AD834">
        <v>4.99</v>
      </c>
      <c r="AE834">
        <v>4.7160000000000002</v>
      </c>
      <c r="AF834">
        <v>4.7060000000000004</v>
      </c>
      <c r="AG834">
        <v>4.8239999999999998</v>
      </c>
      <c r="AH834">
        <v>4.6760000000000002</v>
      </c>
    </row>
    <row r="835" spans="1:34">
      <c r="A835" s="95">
        <v>45456</v>
      </c>
      <c r="B835" s="63">
        <v>607585</v>
      </c>
      <c r="T835">
        <v>4.5839999999999996</v>
      </c>
      <c r="U835">
        <v>4.6340000000000003</v>
      </c>
      <c r="V835">
        <v>4.76</v>
      </c>
      <c r="W835">
        <v>4.8620000000000001</v>
      </c>
      <c r="X835">
        <v>4.9340000000000002</v>
      </c>
      <c r="Y835">
        <v>4.992</v>
      </c>
      <c r="Z835">
        <v>4.8220000000000001</v>
      </c>
      <c r="AA835">
        <v>4.8319999999999999</v>
      </c>
      <c r="AB835">
        <v>4.9260000000000002</v>
      </c>
      <c r="AC835">
        <v>4.9859999999999998</v>
      </c>
      <c r="AD835">
        <v>5.032</v>
      </c>
      <c r="AE835">
        <v>4.7560000000000002</v>
      </c>
      <c r="AF835">
        <v>4.7460000000000004</v>
      </c>
      <c r="AG835">
        <v>4.8639999999999999</v>
      </c>
      <c r="AH835">
        <v>4.7220000000000004</v>
      </c>
    </row>
    <row r="836" spans="1:34">
      <c r="A836" s="95">
        <v>45457</v>
      </c>
      <c r="B836" s="63">
        <v>494729</v>
      </c>
      <c r="T836">
        <v>4.5</v>
      </c>
      <c r="U836">
        <v>4.57</v>
      </c>
      <c r="V836">
        <v>4.702</v>
      </c>
      <c r="W836">
        <v>4.8120000000000003</v>
      </c>
      <c r="X836">
        <v>4.8819999999999997</v>
      </c>
      <c r="Y836">
        <v>4.9320000000000004</v>
      </c>
      <c r="Z836">
        <v>4.774</v>
      </c>
      <c r="AA836">
        <v>4.7859999999999996</v>
      </c>
      <c r="AB836">
        <v>4.8840000000000003</v>
      </c>
      <c r="AC836">
        <v>4.9459999999999997</v>
      </c>
      <c r="AD836">
        <v>4.992</v>
      </c>
      <c r="AE836">
        <v>4.7240000000000002</v>
      </c>
      <c r="AF836">
        <v>4.7119999999999997</v>
      </c>
      <c r="AG836">
        <v>4.83</v>
      </c>
      <c r="AH836">
        <v>4.6859999999999999</v>
      </c>
    </row>
    <row r="837" spans="1:34">
      <c r="A837" s="95">
        <v>45460</v>
      </c>
      <c r="B837" s="63">
        <v>364327</v>
      </c>
      <c r="T837">
        <v>4.4359999999999999</v>
      </c>
      <c r="U837">
        <v>4.5</v>
      </c>
      <c r="V837">
        <v>4.63</v>
      </c>
      <c r="W837">
        <v>4.7359999999999998</v>
      </c>
      <c r="X837">
        <v>4.8099999999999996</v>
      </c>
      <c r="Y837">
        <v>4.8639999999999999</v>
      </c>
      <c r="Z837">
        <v>4.7220000000000004</v>
      </c>
      <c r="AA837">
        <v>4.742</v>
      </c>
      <c r="AB837">
        <v>4.84</v>
      </c>
      <c r="AC837">
        <v>4.9020000000000001</v>
      </c>
      <c r="AD837">
        <v>4.9459999999999997</v>
      </c>
      <c r="AE837">
        <v>4.6660000000000004</v>
      </c>
      <c r="AF837">
        <v>4.6520000000000001</v>
      </c>
      <c r="AG837">
        <v>4.78</v>
      </c>
      <c r="AH837">
        <v>4.63</v>
      </c>
    </row>
    <row r="838" spans="1:34">
      <c r="A838" s="95">
        <v>45461</v>
      </c>
      <c r="B838" s="63">
        <v>414878</v>
      </c>
      <c r="T838">
        <v>4.5</v>
      </c>
      <c r="U838">
        <v>4.556</v>
      </c>
      <c r="V838">
        <v>4.6760000000000002</v>
      </c>
      <c r="W838">
        <v>4.782</v>
      </c>
      <c r="X838">
        <v>4.8520000000000003</v>
      </c>
      <c r="Y838">
        <v>4.9039999999999999</v>
      </c>
      <c r="Z838">
        <v>4.7519999999999998</v>
      </c>
      <c r="AA838">
        <v>4.76</v>
      </c>
      <c r="AB838">
        <v>4.8540000000000001</v>
      </c>
      <c r="AC838">
        <v>4.9139999999999997</v>
      </c>
      <c r="AD838">
        <v>4.96</v>
      </c>
      <c r="AE838">
        <v>4.6840000000000002</v>
      </c>
      <c r="AF838">
        <v>4.67</v>
      </c>
      <c r="AG838">
        <v>4.7960000000000003</v>
      </c>
      <c r="AH838">
        <v>4.6459999999999999</v>
      </c>
    </row>
    <row r="839" spans="1:34" s="189" customFormat="1">
      <c r="A839" s="103">
        <v>45462</v>
      </c>
      <c r="B839" s="476"/>
      <c r="T839" s="189">
        <v>4.5</v>
      </c>
      <c r="U839" s="189">
        <v>4.556</v>
      </c>
      <c r="V839" s="189">
        <v>4.6760000000000002</v>
      </c>
      <c r="W839" s="189">
        <v>4.782</v>
      </c>
      <c r="X839" s="189">
        <v>4.8520000000000003</v>
      </c>
      <c r="Y839" s="189">
        <v>4.9039999999999999</v>
      </c>
      <c r="Z839" s="189">
        <v>4.7519999999999998</v>
      </c>
      <c r="AA839" s="189">
        <v>4.76</v>
      </c>
      <c r="AB839" s="189">
        <v>4.8540000000000001</v>
      </c>
      <c r="AC839" s="189">
        <v>4.9139999999999997</v>
      </c>
      <c r="AD839" s="189">
        <v>4.96</v>
      </c>
      <c r="AE839" s="189">
        <v>4.6840000000000002</v>
      </c>
      <c r="AF839" s="189">
        <v>4.67</v>
      </c>
      <c r="AG839" s="189">
        <v>4.7960000000000003</v>
      </c>
      <c r="AH839" s="189">
        <v>4.6459999999999999</v>
      </c>
    </row>
    <row r="840" spans="1:34">
      <c r="A840" s="95">
        <v>45463</v>
      </c>
      <c r="B840" s="63">
        <v>557946</v>
      </c>
      <c r="T840">
        <v>4.3959999999999999</v>
      </c>
      <c r="U840">
        <v>4.4459999999999997</v>
      </c>
      <c r="V840">
        <v>4.5659999999999998</v>
      </c>
      <c r="W840">
        <v>4.6740000000000004</v>
      </c>
      <c r="X840">
        <v>4.75</v>
      </c>
      <c r="Y840">
        <v>4.806</v>
      </c>
      <c r="Z840">
        <v>4.6760000000000002</v>
      </c>
      <c r="AA840">
        <v>4.6920000000000002</v>
      </c>
      <c r="AB840">
        <v>4.79</v>
      </c>
      <c r="AC840">
        <v>4.8540000000000001</v>
      </c>
      <c r="AD840">
        <v>4.9000000000000004</v>
      </c>
      <c r="AE840">
        <v>4.6260000000000003</v>
      </c>
      <c r="AF840">
        <v>4.6120000000000001</v>
      </c>
      <c r="AG840">
        <v>4.74</v>
      </c>
      <c r="AH840">
        <v>4.6040000000000001</v>
      </c>
    </row>
    <row r="841" spans="1:34">
      <c r="A841" s="95">
        <v>45464</v>
      </c>
      <c r="B841" s="63">
        <v>538422</v>
      </c>
      <c r="T841">
        <v>4.3499999999999996</v>
      </c>
      <c r="U841">
        <v>4.4039999999999999</v>
      </c>
      <c r="V841">
        <v>4.532</v>
      </c>
      <c r="W841">
        <v>4.6399999999999997</v>
      </c>
      <c r="X841">
        <v>4.7160000000000002</v>
      </c>
      <c r="Y841">
        <v>4.774</v>
      </c>
      <c r="Z841">
        <v>4.6440000000000001</v>
      </c>
      <c r="AA841">
        <v>4.6520000000000001</v>
      </c>
      <c r="AB841">
        <v>4.7519999999999998</v>
      </c>
      <c r="AC841">
        <v>4.8159999999999998</v>
      </c>
      <c r="AD841">
        <v>4.8639999999999999</v>
      </c>
      <c r="AE841">
        <v>4.59</v>
      </c>
      <c r="AF841">
        <v>4.5759999999999996</v>
      </c>
      <c r="AG841">
        <v>4.7039999999999997</v>
      </c>
      <c r="AH841">
        <v>4.5640000000000001</v>
      </c>
    </row>
    <row r="842" spans="1:34">
      <c r="A842" s="95">
        <v>45467</v>
      </c>
      <c r="B842" s="63">
        <v>571860</v>
      </c>
      <c r="T842">
        <v>4.3339999999999996</v>
      </c>
      <c r="U842">
        <v>4.3940000000000001</v>
      </c>
      <c r="V842">
        <v>4.516</v>
      </c>
      <c r="W842">
        <v>4.6319999999999997</v>
      </c>
      <c r="X842">
        <v>4.7119999999999997</v>
      </c>
      <c r="Y842">
        <v>4.774</v>
      </c>
      <c r="Z842">
        <v>4.6539999999999999</v>
      </c>
      <c r="AA842">
        <v>4.67</v>
      </c>
      <c r="AB842">
        <v>4.7759999999999998</v>
      </c>
      <c r="AC842">
        <v>4.8440000000000003</v>
      </c>
      <c r="AD842">
        <v>4.8940000000000001</v>
      </c>
      <c r="AE842">
        <v>4.6319999999999997</v>
      </c>
      <c r="AF842">
        <v>4.6239999999999997</v>
      </c>
      <c r="AG842">
        <v>4.7539999999999996</v>
      </c>
      <c r="AH842">
        <v>4.6100000000000003</v>
      </c>
    </row>
    <row r="843" spans="1:34">
      <c r="A843" s="95">
        <v>45468</v>
      </c>
      <c r="B843" s="63">
        <v>532903</v>
      </c>
      <c r="T843">
        <v>4.2539999999999996</v>
      </c>
      <c r="U843">
        <v>4.3159999999999998</v>
      </c>
      <c r="V843">
        <v>4.43</v>
      </c>
      <c r="W843">
        <v>4.54</v>
      </c>
      <c r="X843">
        <v>4.6219999999999999</v>
      </c>
      <c r="Y843">
        <v>4.6840000000000002</v>
      </c>
      <c r="Z843">
        <v>4.5860000000000003</v>
      </c>
      <c r="AA843">
        <v>4.6100000000000003</v>
      </c>
      <c r="AB843">
        <v>4.72</v>
      </c>
      <c r="AC843">
        <v>4.7859999999999996</v>
      </c>
      <c r="AD843">
        <v>4.8360000000000003</v>
      </c>
      <c r="AE843">
        <v>4.5919999999999996</v>
      </c>
      <c r="AF843">
        <v>4.5759999999999996</v>
      </c>
      <c r="AG843">
        <v>4.7060000000000004</v>
      </c>
      <c r="AH843">
        <v>4.5999999999999996</v>
      </c>
    </row>
    <row r="844" spans="1:34">
      <c r="A844" s="95">
        <v>45469</v>
      </c>
      <c r="B844" s="63">
        <v>649938</v>
      </c>
      <c r="T844">
        <v>4.2</v>
      </c>
      <c r="U844">
        <v>4.2539999999999996</v>
      </c>
      <c r="V844">
        <v>4.3639999999999999</v>
      </c>
      <c r="W844">
        <v>4.4820000000000002</v>
      </c>
      <c r="X844">
        <v>4.57</v>
      </c>
      <c r="Y844">
        <v>4.6340000000000003</v>
      </c>
      <c r="Z844">
        <v>4.5439999999999996</v>
      </c>
      <c r="AA844">
        <v>4.5640000000000001</v>
      </c>
      <c r="AB844">
        <v>4.6760000000000002</v>
      </c>
      <c r="AC844">
        <v>4.7460000000000004</v>
      </c>
      <c r="AD844">
        <v>4.7960000000000003</v>
      </c>
      <c r="AE844">
        <v>4.556</v>
      </c>
      <c r="AF844">
        <v>4.5439999999999996</v>
      </c>
      <c r="AG844">
        <v>4.6760000000000002</v>
      </c>
      <c r="AH844">
        <v>4.5599999999999996</v>
      </c>
    </row>
    <row r="845" spans="1:34">
      <c r="A845" s="95">
        <v>45470</v>
      </c>
      <c r="B845" s="63">
        <v>653695</v>
      </c>
      <c r="T845">
        <v>4.1360000000000001</v>
      </c>
      <c r="U845">
        <v>4.2240000000000002</v>
      </c>
      <c r="V845">
        <v>4.3360000000000003</v>
      </c>
      <c r="W845">
        <v>4.4619999999999997</v>
      </c>
      <c r="X845">
        <v>4.5519999999999996</v>
      </c>
      <c r="Y845">
        <v>4.6159999999999997</v>
      </c>
      <c r="Z845">
        <v>4.5519999999999996</v>
      </c>
      <c r="AA845">
        <v>4.5839999999999996</v>
      </c>
      <c r="AB845">
        <v>4.694</v>
      </c>
      <c r="AC845">
        <v>4.7640000000000002</v>
      </c>
      <c r="AD845">
        <v>4.8120000000000003</v>
      </c>
      <c r="AE845">
        <v>4.58</v>
      </c>
      <c r="AF845">
        <v>4.5659999999999998</v>
      </c>
      <c r="AG845">
        <v>4.7</v>
      </c>
      <c r="AH845">
        <v>4.59</v>
      </c>
    </row>
    <row r="846" spans="1:34">
      <c r="A846" s="95">
        <v>45471</v>
      </c>
      <c r="B846" s="63">
        <v>810288</v>
      </c>
      <c r="T846">
        <v>3.972</v>
      </c>
      <c r="U846">
        <v>4.0739999999999998</v>
      </c>
      <c r="V846">
        <v>4.2060000000000004</v>
      </c>
      <c r="W846">
        <v>4.3460000000000001</v>
      </c>
      <c r="X846">
        <v>4.4420000000000002</v>
      </c>
      <c r="Y846">
        <v>4.516</v>
      </c>
      <c r="Z846">
        <v>4.5039999999999996</v>
      </c>
      <c r="AA846">
        <v>4.5540000000000003</v>
      </c>
      <c r="AB846">
        <v>4.6719999999999997</v>
      </c>
      <c r="AC846">
        <v>4.7460000000000004</v>
      </c>
      <c r="AD846">
        <v>4.7960000000000003</v>
      </c>
      <c r="AE846">
        <v>4.5720000000000001</v>
      </c>
      <c r="AF846">
        <v>4.5659999999999998</v>
      </c>
      <c r="AG846">
        <v>4.72</v>
      </c>
      <c r="AH846">
        <v>4.5640000000000001</v>
      </c>
    </row>
    <row r="847" spans="1:34">
      <c r="A847" s="95">
        <v>45474</v>
      </c>
      <c r="B847" s="63">
        <v>369867</v>
      </c>
      <c r="T847">
        <v>3.9820000000000002</v>
      </c>
      <c r="U847">
        <v>4.07</v>
      </c>
      <c r="V847">
        <v>4.2039999999999997</v>
      </c>
      <c r="W847">
        <v>4.3460000000000001</v>
      </c>
      <c r="X847">
        <v>4.444</v>
      </c>
      <c r="Y847">
        <v>4.524</v>
      </c>
      <c r="Z847">
        <v>4.532</v>
      </c>
      <c r="AA847">
        <v>4.5860000000000003</v>
      </c>
      <c r="AB847">
        <v>4.71</v>
      </c>
      <c r="AC847">
        <v>4.782</v>
      </c>
      <c r="AD847">
        <v>4.8259999999999996</v>
      </c>
      <c r="AE847">
        <v>4.5919999999999996</v>
      </c>
      <c r="AF847">
        <v>4.5839999999999996</v>
      </c>
      <c r="AG847">
        <v>4.7359999999999998</v>
      </c>
      <c r="AH847">
        <v>4.59</v>
      </c>
    </row>
    <row r="848" spans="1:34">
      <c r="A848" s="95">
        <v>45475</v>
      </c>
      <c r="B848" s="63">
        <v>302773</v>
      </c>
      <c r="T848">
        <v>4.0199999999999996</v>
      </c>
      <c r="U848">
        <v>4.08</v>
      </c>
      <c r="V848">
        <v>4.2119999999999997</v>
      </c>
      <c r="W848">
        <v>4.3499999999999996</v>
      </c>
      <c r="X848">
        <v>4.4459999999999997</v>
      </c>
      <c r="Y848">
        <v>4.524</v>
      </c>
      <c r="Z848">
        <v>4.5199999999999996</v>
      </c>
      <c r="AA848">
        <v>4.5640000000000001</v>
      </c>
      <c r="AB848">
        <v>4.6719999999999997</v>
      </c>
      <c r="AC848">
        <v>4.734</v>
      </c>
      <c r="AD848">
        <v>4.7720000000000002</v>
      </c>
      <c r="AE848">
        <v>4.5439999999999996</v>
      </c>
      <c r="AF848">
        <v>4.54</v>
      </c>
      <c r="AG848">
        <v>4.6920000000000002</v>
      </c>
      <c r="AH848">
        <v>4.5419999999999998</v>
      </c>
    </row>
    <row r="849" spans="1:34">
      <c r="A849" s="95">
        <v>45476</v>
      </c>
      <c r="B849" s="63">
        <v>247656</v>
      </c>
      <c r="T849">
        <v>4.0339999999999998</v>
      </c>
      <c r="U849">
        <v>4.0540000000000003</v>
      </c>
      <c r="V849">
        <v>4.194</v>
      </c>
      <c r="W849">
        <v>4.3339999999999996</v>
      </c>
      <c r="X849">
        <v>4.43</v>
      </c>
      <c r="Y849">
        <v>4.5060000000000002</v>
      </c>
      <c r="Z849">
        <v>4.5060000000000002</v>
      </c>
      <c r="AA849">
        <v>4.556</v>
      </c>
      <c r="AB849">
        <v>4.6639999999999997</v>
      </c>
      <c r="AC849">
        <v>4.7240000000000002</v>
      </c>
      <c r="AD849">
        <v>4.766</v>
      </c>
      <c r="AE849">
        <v>4.54</v>
      </c>
      <c r="AF849">
        <v>4.532</v>
      </c>
      <c r="AG849">
        <v>4.6840000000000002</v>
      </c>
      <c r="AH849">
        <v>4.532</v>
      </c>
    </row>
    <row r="850" spans="1:34">
      <c r="A850" s="103">
        <v>45477</v>
      </c>
      <c r="T850" s="189">
        <v>4.0339999999999998</v>
      </c>
      <c r="U850" s="189">
        <v>4.0540000000000003</v>
      </c>
      <c r="V850" s="189">
        <v>4.194</v>
      </c>
      <c r="W850" s="189">
        <v>4.3339999999999996</v>
      </c>
      <c r="X850" s="189">
        <v>4.43</v>
      </c>
      <c r="Y850" s="189">
        <v>4.5060000000000002</v>
      </c>
      <c r="Z850" s="189">
        <v>4.5060000000000002</v>
      </c>
      <c r="AA850" s="189">
        <v>4.556</v>
      </c>
      <c r="AB850" s="189">
        <v>4.6639999999999997</v>
      </c>
      <c r="AC850" s="189">
        <v>4.7240000000000002</v>
      </c>
      <c r="AD850" s="189">
        <v>4.766</v>
      </c>
      <c r="AE850" s="189">
        <v>4.54</v>
      </c>
      <c r="AF850" s="189">
        <v>4.532</v>
      </c>
      <c r="AG850" s="189">
        <v>4.6840000000000002</v>
      </c>
      <c r="AH850" s="189">
        <v>4.532</v>
      </c>
    </row>
    <row r="851" spans="1:34">
      <c r="A851" s="95">
        <v>45478</v>
      </c>
      <c r="B851" s="63">
        <v>210580</v>
      </c>
      <c r="T851">
        <v>4.1120000000000001</v>
      </c>
      <c r="U851">
        <v>4.1040000000000001</v>
      </c>
      <c r="V851">
        <v>4.24</v>
      </c>
      <c r="W851">
        <v>4.38</v>
      </c>
      <c r="X851">
        <v>4.4740000000000002</v>
      </c>
      <c r="Y851">
        <v>4.5519999999999996</v>
      </c>
      <c r="Z851">
        <v>4.5439999999999996</v>
      </c>
      <c r="AA851">
        <v>4.59</v>
      </c>
      <c r="AB851">
        <v>4.7</v>
      </c>
      <c r="AC851">
        <v>4.76</v>
      </c>
      <c r="AD851">
        <v>4.8</v>
      </c>
      <c r="AE851">
        <v>4.5720000000000001</v>
      </c>
      <c r="AF851">
        <v>4.5640000000000001</v>
      </c>
      <c r="AG851">
        <v>4.7160000000000002</v>
      </c>
      <c r="AH851">
        <v>4.5640000000000001</v>
      </c>
    </row>
    <row r="852" spans="1:34">
      <c r="A852" s="95">
        <v>45481</v>
      </c>
      <c r="B852" s="63">
        <v>440941</v>
      </c>
      <c r="T852">
        <v>3.956</v>
      </c>
      <c r="U852">
        <v>3.9319999999999999</v>
      </c>
      <c r="V852">
        <v>4.0759999999999996</v>
      </c>
      <c r="W852">
        <v>4.2240000000000002</v>
      </c>
      <c r="X852">
        <v>4.3339999999999996</v>
      </c>
      <c r="Y852">
        <v>4.4260000000000002</v>
      </c>
      <c r="Z852">
        <v>4.45</v>
      </c>
      <c r="AA852">
        <v>4.5119999999999996</v>
      </c>
      <c r="AB852">
        <v>4.6219999999999999</v>
      </c>
      <c r="AC852">
        <v>4.6840000000000002</v>
      </c>
      <c r="AD852">
        <v>4.7240000000000002</v>
      </c>
      <c r="AE852">
        <v>4.5220000000000002</v>
      </c>
      <c r="AF852">
        <v>4.5220000000000002</v>
      </c>
      <c r="AG852">
        <v>4.6740000000000004</v>
      </c>
      <c r="AH852">
        <v>4.5199999999999996</v>
      </c>
    </row>
    <row r="853" spans="1:34">
      <c r="A853" s="95">
        <v>45482</v>
      </c>
      <c r="B853" s="63">
        <v>375511</v>
      </c>
      <c r="T853">
        <v>4.0019999999999998</v>
      </c>
      <c r="U853">
        <v>3.94</v>
      </c>
      <c r="V853">
        <v>4.0839999999999996</v>
      </c>
      <c r="W853">
        <v>4.2320000000000002</v>
      </c>
      <c r="X853">
        <v>4.34</v>
      </c>
      <c r="Y853">
        <v>4.4260000000000002</v>
      </c>
      <c r="Z853">
        <v>4.4459999999999997</v>
      </c>
      <c r="AA853">
        <v>4.51</v>
      </c>
      <c r="AB853">
        <v>4.62</v>
      </c>
      <c r="AC853">
        <v>4.6820000000000004</v>
      </c>
      <c r="AD853">
        <v>4.7220000000000004</v>
      </c>
      <c r="AE853">
        <v>4.5140000000000002</v>
      </c>
      <c r="AF853">
        <v>4.5140000000000002</v>
      </c>
      <c r="AG853">
        <v>4.6660000000000004</v>
      </c>
      <c r="AH853">
        <v>4.5119999999999996</v>
      </c>
    </row>
    <row r="854" spans="1:34">
      <c r="A854" s="95">
        <v>45483</v>
      </c>
      <c r="B854" s="63">
        <v>504099</v>
      </c>
      <c r="T854">
        <v>4.032</v>
      </c>
      <c r="U854">
        <v>3.956</v>
      </c>
      <c r="V854">
        <v>4.0720000000000001</v>
      </c>
      <c r="W854">
        <v>4.21</v>
      </c>
      <c r="X854">
        <v>4.3099999999999996</v>
      </c>
      <c r="Y854">
        <v>4.3899999999999997</v>
      </c>
      <c r="Z854">
        <v>4.41</v>
      </c>
      <c r="AA854">
        <v>4.476</v>
      </c>
      <c r="AB854">
        <v>4.5839999999999996</v>
      </c>
      <c r="AC854">
        <v>4.6459999999999999</v>
      </c>
      <c r="AD854">
        <v>4.6859999999999999</v>
      </c>
      <c r="AE854">
        <v>4.476</v>
      </c>
      <c r="AF854">
        <v>4.47</v>
      </c>
      <c r="AG854">
        <v>4.6219999999999999</v>
      </c>
      <c r="AH854">
        <v>4.4740000000000002</v>
      </c>
    </row>
    <row r="855" spans="1:34">
      <c r="A855" s="95">
        <v>45484</v>
      </c>
      <c r="B855" s="63">
        <v>442127</v>
      </c>
      <c r="T855">
        <v>4.0659999999999998</v>
      </c>
      <c r="U855">
        <v>4.0019999999999998</v>
      </c>
      <c r="V855">
        <v>4.1059999999999999</v>
      </c>
      <c r="W855">
        <v>4.242</v>
      </c>
      <c r="X855">
        <v>4.3419999999999996</v>
      </c>
      <c r="Y855">
        <v>4.4219999999999997</v>
      </c>
      <c r="Z855">
        <v>4.4459999999999997</v>
      </c>
      <c r="AA855">
        <v>4.5140000000000002</v>
      </c>
      <c r="AB855">
        <v>4.6219999999999999</v>
      </c>
      <c r="AC855">
        <v>4.6840000000000002</v>
      </c>
      <c r="AD855">
        <v>4.7240000000000002</v>
      </c>
      <c r="AE855">
        <v>4.5039999999999996</v>
      </c>
      <c r="AF855">
        <v>4.4960000000000004</v>
      </c>
      <c r="AG855">
        <v>4.6500000000000004</v>
      </c>
      <c r="AH855">
        <v>4.5019999999999998</v>
      </c>
    </row>
    <row r="856" spans="1:34">
      <c r="A856" s="95">
        <v>45485</v>
      </c>
      <c r="B856" s="63">
        <v>528660</v>
      </c>
      <c r="T856">
        <v>4</v>
      </c>
      <c r="U856">
        <v>4.0199999999999996</v>
      </c>
      <c r="V856">
        <v>4.1459999999999999</v>
      </c>
      <c r="W856">
        <v>4.28</v>
      </c>
      <c r="X856">
        <v>4.38</v>
      </c>
      <c r="Y856">
        <v>4.4560000000000004</v>
      </c>
      <c r="Z856">
        <v>4.47</v>
      </c>
      <c r="AA856">
        <v>4.53</v>
      </c>
      <c r="AB856">
        <v>4.6319999999999997</v>
      </c>
      <c r="AC856">
        <v>4.6920000000000002</v>
      </c>
      <c r="AD856">
        <v>4.7320000000000002</v>
      </c>
      <c r="AE856">
        <v>4.5039999999999996</v>
      </c>
      <c r="AF856">
        <v>4.4960000000000004</v>
      </c>
      <c r="AG856">
        <v>4.6500000000000004</v>
      </c>
      <c r="AH856">
        <v>4.4820000000000002</v>
      </c>
    </row>
    <row r="857" spans="1:34">
      <c r="A857" s="95">
        <v>45488</v>
      </c>
      <c r="B857" s="63">
        <v>364934</v>
      </c>
      <c r="U857">
        <v>3.9039999999999999</v>
      </c>
      <c r="V857">
        <v>4.0419999999999998</v>
      </c>
      <c r="W857">
        <v>4.1760000000000002</v>
      </c>
      <c r="X857">
        <v>4.2759999999999998</v>
      </c>
      <c r="Y857">
        <v>4.3540000000000001</v>
      </c>
      <c r="Z857">
        <v>4.4000000000000004</v>
      </c>
      <c r="AA857">
        <v>4.4859999999999998</v>
      </c>
      <c r="AB857">
        <v>4.5919999999999996</v>
      </c>
      <c r="AC857">
        <v>4.6500000000000004</v>
      </c>
      <c r="AD857">
        <v>4.6859999999999999</v>
      </c>
      <c r="AE857">
        <v>4.47</v>
      </c>
      <c r="AF857">
        <v>4.4720000000000004</v>
      </c>
      <c r="AG857">
        <v>4.6239999999999997</v>
      </c>
      <c r="AH857">
        <v>4.4720000000000004</v>
      </c>
    </row>
    <row r="858" spans="1:34">
      <c r="A858" s="95">
        <v>45489</v>
      </c>
      <c r="B858" s="63">
        <v>316417</v>
      </c>
      <c r="U858">
        <v>3.956</v>
      </c>
      <c r="V858">
        <v>4.0860000000000003</v>
      </c>
      <c r="W858">
        <v>4.22</v>
      </c>
      <c r="X858">
        <v>4.3140000000000001</v>
      </c>
      <c r="Y858">
        <v>4.3899999999999997</v>
      </c>
      <c r="Z858">
        <v>4.4260000000000002</v>
      </c>
      <c r="AA858">
        <v>4.51</v>
      </c>
      <c r="AB858">
        <v>4.6159999999999997</v>
      </c>
      <c r="AC858">
        <v>4.6740000000000004</v>
      </c>
      <c r="AD858">
        <v>4.7140000000000004</v>
      </c>
      <c r="AE858">
        <v>4.5</v>
      </c>
      <c r="AF858">
        <v>4.492</v>
      </c>
      <c r="AG858">
        <v>4.6440000000000001</v>
      </c>
      <c r="AH858">
        <v>4.49</v>
      </c>
    </row>
    <row r="859" spans="1:34">
      <c r="A859" s="95">
        <v>45490</v>
      </c>
      <c r="B859" s="63">
        <v>282367</v>
      </c>
      <c r="U859">
        <v>3.98</v>
      </c>
      <c r="V859">
        <v>4.1159999999999997</v>
      </c>
      <c r="W859">
        <v>4.25</v>
      </c>
      <c r="X859">
        <v>4.3419999999999996</v>
      </c>
      <c r="Y859">
        <v>4.4139999999999997</v>
      </c>
      <c r="Z859">
        <v>4.4539999999999997</v>
      </c>
      <c r="AA859">
        <v>4.5359999999999996</v>
      </c>
      <c r="AB859">
        <v>4.6440000000000001</v>
      </c>
      <c r="AC859">
        <v>4.7039999999999997</v>
      </c>
      <c r="AD859">
        <v>4.742</v>
      </c>
      <c r="AE859">
        <v>4.5140000000000002</v>
      </c>
      <c r="AF859">
        <v>4.51</v>
      </c>
      <c r="AG859">
        <v>4.6619999999999999</v>
      </c>
      <c r="AH859">
        <v>4.4960000000000004</v>
      </c>
    </row>
    <row r="860" spans="1:34">
      <c r="A860" s="95">
        <v>45491</v>
      </c>
      <c r="B860" s="63">
        <v>269910</v>
      </c>
      <c r="U860">
        <v>3.9119999999999999</v>
      </c>
      <c r="V860">
        <v>4.05</v>
      </c>
      <c r="W860">
        <v>4.1859999999999999</v>
      </c>
      <c r="X860">
        <v>4.28</v>
      </c>
      <c r="Y860">
        <v>4.3520000000000003</v>
      </c>
      <c r="Z860">
        <v>4.3959999999999999</v>
      </c>
      <c r="AA860">
        <v>4.4820000000000002</v>
      </c>
      <c r="AB860">
        <v>4.59</v>
      </c>
      <c r="AC860">
        <v>4.6500000000000004</v>
      </c>
      <c r="AD860">
        <v>4.6920000000000002</v>
      </c>
      <c r="AE860">
        <v>4.4740000000000002</v>
      </c>
      <c r="AF860">
        <v>4.4660000000000002</v>
      </c>
      <c r="AG860">
        <v>4.62</v>
      </c>
      <c r="AH860">
        <v>4.476</v>
      </c>
    </row>
    <row r="861" spans="1:34">
      <c r="A861" s="95">
        <v>45492</v>
      </c>
      <c r="B861" s="63">
        <v>252080</v>
      </c>
      <c r="U861">
        <v>3.9039999999999999</v>
      </c>
      <c r="V861">
        <v>4.0460000000000003</v>
      </c>
      <c r="W861">
        <v>4.1840000000000002</v>
      </c>
      <c r="X861">
        <v>4.282</v>
      </c>
      <c r="Y861">
        <v>4.3559999999999999</v>
      </c>
      <c r="Z861">
        <v>4.3959999999999999</v>
      </c>
      <c r="AA861">
        <v>4.4820000000000002</v>
      </c>
      <c r="AB861">
        <v>4.5919999999999996</v>
      </c>
      <c r="AC861">
        <v>4.6500000000000004</v>
      </c>
      <c r="AD861">
        <v>4.6920000000000002</v>
      </c>
      <c r="AE861">
        <v>4.4820000000000002</v>
      </c>
      <c r="AF861">
        <v>4.4740000000000002</v>
      </c>
      <c r="AG861">
        <v>4.6260000000000003</v>
      </c>
      <c r="AH861">
        <v>4.476</v>
      </c>
    </row>
    <row r="862" spans="1:34">
      <c r="A862" s="95">
        <v>45495</v>
      </c>
      <c r="B862" s="63">
        <v>351655</v>
      </c>
      <c r="U862">
        <v>4.0019999999999998</v>
      </c>
      <c r="V862">
        <v>4.1500000000000004</v>
      </c>
      <c r="W862">
        <v>4.2919999999999998</v>
      </c>
      <c r="X862">
        <v>4.3940000000000001</v>
      </c>
      <c r="Y862">
        <v>4.4660000000000002</v>
      </c>
      <c r="Z862">
        <v>4.4960000000000004</v>
      </c>
      <c r="AA862">
        <v>4.57</v>
      </c>
      <c r="AB862">
        <v>4.6740000000000004</v>
      </c>
      <c r="AC862">
        <v>4.734</v>
      </c>
      <c r="AD862">
        <v>4.774</v>
      </c>
      <c r="AE862">
        <v>4.55</v>
      </c>
      <c r="AF862">
        <v>4.5419999999999998</v>
      </c>
      <c r="AG862">
        <v>4.694</v>
      </c>
      <c r="AH862">
        <v>4.5019999999999998</v>
      </c>
    </row>
    <row r="863" spans="1:34">
      <c r="A863" s="95">
        <v>45496</v>
      </c>
      <c r="B863" s="63">
        <v>367044</v>
      </c>
      <c r="U863">
        <v>4.024</v>
      </c>
      <c r="V863">
        <v>4.1719999999999997</v>
      </c>
      <c r="W863">
        <v>4.3120000000000003</v>
      </c>
      <c r="X863">
        <v>4.4119999999999999</v>
      </c>
      <c r="Y863">
        <v>4.4820000000000002</v>
      </c>
      <c r="Z863">
        <v>4.5019999999999998</v>
      </c>
      <c r="AA863">
        <v>4.5659999999999998</v>
      </c>
      <c r="AB863">
        <v>4.6740000000000004</v>
      </c>
      <c r="AC863">
        <v>4.734</v>
      </c>
      <c r="AD863">
        <v>4.7720000000000002</v>
      </c>
      <c r="AE863">
        <v>4.5739999999999998</v>
      </c>
      <c r="AF863">
        <v>4.5659999999999998</v>
      </c>
      <c r="AG863">
        <v>4.7460000000000004</v>
      </c>
      <c r="AH863">
        <v>4.4939999999999998</v>
      </c>
    </row>
    <row r="864" spans="1:34">
      <c r="A864" s="95">
        <v>45497</v>
      </c>
      <c r="B864" s="63">
        <v>355449</v>
      </c>
      <c r="U864">
        <v>4.0359999999999996</v>
      </c>
      <c r="V864">
        <v>4.18</v>
      </c>
      <c r="W864">
        <v>4.3220000000000001</v>
      </c>
      <c r="X864">
        <v>4.4219999999999997</v>
      </c>
      <c r="Y864">
        <v>4.49</v>
      </c>
      <c r="Z864">
        <v>4.5039999999999996</v>
      </c>
      <c r="AA864">
        <v>4.57</v>
      </c>
      <c r="AB864">
        <v>4.6760000000000002</v>
      </c>
      <c r="AC864">
        <v>4.7359999999999998</v>
      </c>
      <c r="AD864">
        <v>4.7720000000000002</v>
      </c>
      <c r="AE864">
        <v>4.57</v>
      </c>
      <c r="AF864">
        <v>4.5620000000000003</v>
      </c>
      <c r="AG864">
        <v>4.7460000000000004</v>
      </c>
      <c r="AH864">
        <v>4.484</v>
      </c>
    </row>
    <row r="865" spans="1:34">
      <c r="A865" s="95">
        <v>45498</v>
      </c>
      <c r="B865" s="63">
        <v>312182</v>
      </c>
      <c r="U865">
        <v>4.0599999999999996</v>
      </c>
      <c r="V865">
        <v>4.2060000000000004</v>
      </c>
      <c r="W865">
        <v>4.3520000000000003</v>
      </c>
      <c r="X865">
        <v>4.4539999999999997</v>
      </c>
      <c r="Y865">
        <v>4.524</v>
      </c>
      <c r="Z865">
        <v>4.54</v>
      </c>
      <c r="AA865">
        <v>4.5960000000000001</v>
      </c>
      <c r="AB865">
        <v>4.7060000000000004</v>
      </c>
      <c r="AC865">
        <v>4.7699999999999996</v>
      </c>
      <c r="AD865">
        <v>4.8040000000000003</v>
      </c>
      <c r="AE865">
        <v>4.5940000000000003</v>
      </c>
      <c r="AF865">
        <v>4.5839999999999996</v>
      </c>
      <c r="AG865">
        <v>4.7699999999999996</v>
      </c>
      <c r="AH865">
        <v>4.4960000000000004</v>
      </c>
    </row>
    <row r="866" spans="1:34">
      <c r="A866" s="95">
        <v>45499</v>
      </c>
      <c r="B866" s="63">
        <v>342194</v>
      </c>
      <c r="U866">
        <v>3.944</v>
      </c>
      <c r="V866">
        <v>4.0999999999999996</v>
      </c>
      <c r="W866">
        <v>4.2439999999999998</v>
      </c>
      <c r="X866">
        <v>4.3499999999999996</v>
      </c>
      <c r="Y866">
        <v>4.4260000000000002</v>
      </c>
      <c r="Z866">
        <v>4.452</v>
      </c>
      <c r="AA866">
        <v>4.5220000000000002</v>
      </c>
      <c r="AB866">
        <v>4.6340000000000003</v>
      </c>
      <c r="AC866">
        <v>4.7</v>
      </c>
      <c r="AD866">
        <v>4.7359999999999998</v>
      </c>
      <c r="AE866">
        <v>4.5339999999999998</v>
      </c>
      <c r="AF866">
        <v>4.524</v>
      </c>
      <c r="AG866">
        <v>4.71</v>
      </c>
      <c r="AH866">
        <v>4.444</v>
      </c>
    </row>
    <row r="867" spans="1:34">
      <c r="A867" s="95">
        <v>45502</v>
      </c>
      <c r="B867" s="63">
        <v>343921</v>
      </c>
      <c r="U867">
        <v>3.9620000000000002</v>
      </c>
      <c r="V867">
        <v>4.1219999999999999</v>
      </c>
      <c r="W867">
        <v>4.2699999999999996</v>
      </c>
      <c r="X867">
        <v>4.3719999999999999</v>
      </c>
      <c r="Y867">
        <v>4.444</v>
      </c>
      <c r="Z867">
        <v>4.4619999999999997</v>
      </c>
      <c r="AA867">
        <v>4.5199999999999996</v>
      </c>
      <c r="AB867">
        <v>4.63</v>
      </c>
      <c r="AC867">
        <v>4.6920000000000002</v>
      </c>
      <c r="AD867">
        <v>4.7300000000000004</v>
      </c>
      <c r="AE867">
        <v>4.54</v>
      </c>
      <c r="AF867">
        <v>4.532</v>
      </c>
      <c r="AG867">
        <v>4.7160000000000002</v>
      </c>
      <c r="AH867">
        <v>4.476</v>
      </c>
    </row>
    <row r="868" spans="1:34">
      <c r="A868" s="95">
        <v>45503</v>
      </c>
      <c r="B868" s="63">
        <v>289613</v>
      </c>
      <c r="U868">
        <v>3.8860000000000001</v>
      </c>
      <c r="V868">
        <v>4.05</v>
      </c>
      <c r="W868">
        <v>4.202</v>
      </c>
      <c r="X868">
        <v>4.3099999999999996</v>
      </c>
      <c r="Y868">
        <v>4.3819999999999997</v>
      </c>
      <c r="Z868">
        <v>4.4119999999999999</v>
      </c>
      <c r="AA868">
        <v>4.4800000000000004</v>
      </c>
      <c r="AB868">
        <v>4.59</v>
      </c>
      <c r="AC868">
        <v>4.6520000000000001</v>
      </c>
      <c r="AD868">
        <v>4.6920000000000002</v>
      </c>
      <c r="AE868">
        <v>4.5060000000000002</v>
      </c>
      <c r="AF868">
        <v>4.5019999999999998</v>
      </c>
      <c r="AG868">
        <v>4.6859999999999999</v>
      </c>
      <c r="AH868">
        <v>4.4459999999999997</v>
      </c>
    </row>
    <row r="869" spans="1:34">
      <c r="A869" s="95">
        <v>45504</v>
      </c>
      <c r="B869" s="63">
        <v>427269</v>
      </c>
      <c r="U869">
        <v>3.8260000000000001</v>
      </c>
      <c r="V869">
        <v>3.996</v>
      </c>
      <c r="W869">
        <v>4.1559999999999997</v>
      </c>
      <c r="X869">
        <v>4.2699999999999996</v>
      </c>
      <c r="Y869">
        <v>4.3460000000000001</v>
      </c>
      <c r="Z869">
        <v>4.3819999999999997</v>
      </c>
      <c r="AA869">
        <v>4.452</v>
      </c>
      <c r="AB869">
        <v>4.5640000000000001</v>
      </c>
      <c r="AC869">
        <v>4.63</v>
      </c>
      <c r="AD869">
        <v>4.67</v>
      </c>
      <c r="AE869">
        <v>4.4960000000000004</v>
      </c>
      <c r="AF869">
        <v>4.49</v>
      </c>
      <c r="AG869">
        <v>4.6740000000000004</v>
      </c>
      <c r="AH869">
        <v>4.4400000000000004</v>
      </c>
    </row>
    <row r="870" spans="1:34">
      <c r="A870" s="95">
        <v>45505</v>
      </c>
      <c r="B870" s="63">
        <v>332878</v>
      </c>
      <c r="U870">
        <v>3.82</v>
      </c>
      <c r="V870">
        <v>3.984</v>
      </c>
      <c r="W870">
        <v>4.1520000000000001</v>
      </c>
      <c r="X870">
        <v>4.2619999999999996</v>
      </c>
      <c r="Y870">
        <v>4.3360000000000003</v>
      </c>
      <c r="Z870">
        <v>4.3659999999999997</v>
      </c>
      <c r="AA870">
        <v>4.4320000000000004</v>
      </c>
      <c r="AB870">
        <v>4.5419999999999998</v>
      </c>
      <c r="AC870">
        <v>4.6059999999999999</v>
      </c>
      <c r="AD870">
        <v>4.6459999999999999</v>
      </c>
      <c r="AE870">
        <v>4.4740000000000002</v>
      </c>
      <c r="AF870">
        <v>4.4640000000000004</v>
      </c>
      <c r="AG870">
        <v>4.6500000000000004</v>
      </c>
      <c r="AH870">
        <v>4.4320000000000004</v>
      </c>
    </row>
    <row r="871" spans="1:34">
      <c r="A871" s="95">
        <v>45506</v>
      </c>
      <c r="B871" s="63">
        <v>324127</v>
      </c>
      <c r="U871">
        <v>3.8639999999999999</v>
      </c>
      <c r="V871">
        <v>4.032</v>
      </c>
      <c r="W871">
        <v>4.2060000000000004</v>
      </c>
      <c r="X871">
        <v>4.32</v>
      </c>
      <c r="Y871">
        <v>4.3920000000000003</v>
      </c>
      <c r="Z871">
        <v>4.4219999999999997</v>
      </c>
      <c r="AA871">
        <v>4.4820000000000002</v>
      </c>
      <c r="AB871">
        <v>4.59</v>
      </c>
      <c r="AC871">
        <v>4.6500000000000004</v>
      </c>
      <c r="AD871">
        <v>4.6920000000000002</v>
      </c>
      <c r="AE871">
        <v>4.516</v>
      </c>
      <c r="AF871">
        <v>4.51</v>
      </c>
      <c r="AG871">
        <v>4.694</v>
      </c>
      <c r="AH871">
        <v>4.4800000000000004</v>
      </c>
    </row>
    <row r="872" spans="1:34">
      <c r="A872" s="95">
        <v>45509</v>
      </c>
      <c r="B872" s="63">
        <v>371025</v>
      </c>
      <c r="U872">
        <v>3.9060000000000001</v>
      </c>
      <c r="V872">
        <v>4.07</v>
      </c>
      <c r="W872">
        <v>4.242</v>
      </c>
      <c r="X872">
        <v>4.3540000000000001</v>
      </c>
      <c r="Y872">
        <v>4.4240000000000004</v>
      </c>
      <c r="Z872">
        <v>4.4420000000000002</v>
      </c>
      <c r="AA872">
        <v>4.4939999999999998</v>
      </c>
      <c r="AB872">
        <v>4.6020000000000003</v>
      </c>
      <c r="AC872">
        <v>4.6639999999999997</v>
      </c>
      <c r="AD872">
        <v>4.7039999999999997</v>
      </c>
      <c r="AE872">
        <v>4.5259999999999998</v>
      </c>
      <c r="AF872">
        <v>4.5199999999999996</v>
      </c>
      <c r="AG872">
        <v>4.6740000000000004</v>
      </c>
      <c r="AH872">
        <v>4.45</v>
      </c>
    </row>
    <row r="873" spans="1:34">
      <c r="A873" s="95">
        <v>45510</v>
      </c>
      <c r="B873" s="969"/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</row>
    <row r="874" spans="1:34">
      <c r="A874" s="95">
        <v>45511</v>
      </c>
      <c r="B874" s="63">
        <v>428732</v>
      </c>
      <c r="U874">
        <v>3.8319999999999999</v>
      </c>
      <c r="V874">
        <v>4.0060000000000002</v>
      </c>
      <c r="W874">
        <v>4.18</v>
      </c>
      <c r="X874">
        <v>4.2919999999999998</v>
      </c>
      <c r="Y874">
        <v>4.3659999999999997</v>
      </c>
      <c r="Z874">
        <v>4.3940000000000001</v>
      </c>
      <c r="AA874">
        <v>4.4619999999999997</v>
      </c>
      <c r="AB874">
        <v>4.5739999999999998</v>
      </c>
      <c r="AC874">
        <v>4.6420000000000003</v>
      </c>
      <c r="AD874">
        <v>4.6820000000000004</v>
      </c>
      <c r="AE874">
        <v>4.4960000000000004</v>
      </c>
      <c r="AF874">
        <v>4.5</v>
      </c>
      <c r="AG874">
        <v>4.6639999999999997</v>
      </c>
      <c r="AH874">
        <v>4.4340000000000002</v>
      </c>
    </row>
    <row r="875" spans="1:34">
      <c r="A875" s="95">
        <v>45512</v>
      </c>
      <c r="B875" s="63">
        <v>369933</v>
      </c>
      <c r="U875">
        <v>3.7919999999999998</v>
      </c>
      <c r="V875">
        <v>3.97</v>
      </c>
      <c r="W875">
        <v>4.1440000000000001</v>
      </c>
      <c r="X875">
        <v>4.26</v>
      </c>
      <c r="Y875">
        <v>4.3419999999999996</v>
      </c>
      <c r="Z875">
        <v>4.3719999999999999</v>
      </c>
      <c r="AA875">
        <v>4.4400000000000004</v>
      </c>
      <c r="AB875">
        <v>4.5519999999999996</v>
      </c>
      <c r="AC875">
        <v>4.6159999999999997</v>
      </c>
      <c r="AD875">
        <v>4.66</v>
      </c>
      <c r="AE875">
        <v>4.4800000000000004</v>
      </c>
      <c r="AF875">
        <v>4.4820000000000002</v>
      </c>
      <c r="AG875">
        <v>4.6459999999999999</v>
      </c>
      <c r="AH875">
        <v>4.4160000000000004</v>
      </c>
    </row>
    <row r="876" spans="1:34">
      <c r="A876" s="95">
        <v>45513</v>
      </c>
      <c r="B876" s="63">
        <v>351538</v>
      </c>
      <c r="U876">
        <v>3.766</v>
      </c>
      <c r="V876">
        <v>3.95</v>
      </c>
      <c r="W876">
        <v>4.1239999999999997</v>
      </c>
      <c r="X876">
        <v>4.24</v>
      </c>
      <c r="Y876">
        <v>4.3159999999999998</v>
      </c>
      <c r="Z876">
        <v>4.34</v>
      </c>
      <c r="AA876">
        <v>4.4039999999999999</v>
      </c>
      <c r="AB876">
        <v>4.5140000000000002</v>
      </c>
      <c r="AC876">
        <v>4.5759999999999996</v>
      </c>
      <c r="AD876">
        <v>4.62</v>
      </c>
      <c r="AE876">
        <v>4.4800000000000004</v>
      </c>
      <c r="AF876">
        <v>4.4740000000000002</v>
      </c>
      <c r="AG876">
        <v>4.6399999999999997</v>
      </c>
      <c r="AH876">
        <v>4.4219999999999997</v>
      </c>
    </row>
    <row r="877" spans="1:34">
      <c r="A877" s="95">
        <v>45516</v>
      </c>
      <c r="B877" s="63">
        <v>583721</v>
      </c>
      <c r="U877">
        <v>3.8319999999999999</v>
      </c>
      <c r="V877">
        <v>4.0140000000000002</v>
      </c>
      <c r="W877">
        <v>4.1900000000000004</v>
      </c>
      <c r="X877">
        <v>4.3040000000000003</v>
      </c>
      <c r="Y877">
        <v>4.38</v>
      </c>
      <c r="Z877">
        <v>4.3959999999999999</v>
      </c>
      <c r="AA877">
        <v>4.4560000000000004</v>
      </c>
      <c r="AB877">
        <v>4.5640000000000001</v>
      </c>
      <c r="AC877">
        <v>4.6239999999999997</v>
      </c>
      <c r="AD877">
        <v>4.6660000000000004</v>
      </c>
      <c r="AE877">
        <v>4.5259999999999998</v>
      </c>
      <c r="AF877">
        <v>4.5220000000000002</v>
      </c>
      <c r="AG877">
        <v>4.6760000000000002</v>
      </c>
      <c r="AH877">
        <v>4.4740000000000002</v>
      </c>
    </row>
    <row r="878" spans="1:34">
      <c r="A878" s="95">
        <v>45517</v>
      </c>
      <c r="B878" s="63">
        <v>441496</v>
      </c>
      <c r="U878">
        <v>3.7759999999999998</v>
      </c>
      <c r="V878">
        <v>3.972</v>
      </c>
      <c r="W878">
        <v>4.1459999999999999</v>
      </c>
      <c r="X878">
        <v>4.2539999999999996</v>
      </c>
      <c r="Y878">
        <v>4.3259999999999996</v>
      </c>
      <c r="Z878">
        <v>4.3419999999999996</v>
      </c>
      <c r="AA878">
        <v>4.4020000000000001</v>
      </c>
      <c r="AB878">
        <v>4.5119999999999996</v>
      </c>
      <c r="AC878">
        <v>4.5739999999999998</v>
      </c>
      <c r="AD878">
        <v>4.6139999999999999</v>
      </c>
      <c r="AE878">
        <v>4.4560000000000004</v>
      </c>
      <c r="AF878">
        <v>4.46</v>
      </c>
      <c r="AG878">
        <v>4.6139999999999999</v>
      </c>
      <c r="AH878">
        <v>4.41</v>
      </c>
    </row>
    <row r="879" spans="1:34">
      <c r="A879" s="95">
        <v>45518</v>
      </c>
      <c r="B879" s="63">
        <v>341297</v>
      </c>
      <c r="U879">
        <v>3.81</v>
      </c>
      <c r="V879">
        <v>4.0060000000000002</v>
      </c>
      <c r="W879">
        <v>4.1820000000000004</v>
      </c>
      <c r="X879">
        <v>4.2859999999999996</v>
      </c>
      <c r="Y879">
        <v>4.3499999999999996</v>
      </c>
      <c r="Z879">
        <v>4.3520000000000003</v>
      </c>
      <c r="AA879">
        <v>4.4039999999999999</v>
      </c>
      <c r="AB879">
        <v>4.5119999999999996</v>
      </c>
      <c r="AC879">
        <v>4.5720000000000001</v>
      </c>
      <c r="AD879">
        <v>4.6059999999999999</v>
      </c>
      <c r="AE879">
        <v>4.4539999999999997</v>
      </c>
      <c r="AF879">
        <v>4.4619999999999997</v>
      </c>
      <c r="AG879">
        <v>4.6159999999999997</v>
      </c>
      <c r="AH879">
        <v>4.4119999999999999</v>
      </c>
    </row>
    <row r="880" spans="1:34">
      <c r="A880" s="95">
        <v>45519</v>
      </c>
      <c r="B880" s="63">
        <v>447059</v>
      </c>
      <c r="U880">
        <v>3.75</v>
      </c>
      <c r="V880">
        <v>3.97</v>
      </c>
      <c r="W880">
        <v>4.1559999999999997</v>
      </c>
      <c r="X880">
        <v>4.2640000000000002</v>
      </c>
      <c r="Y880">
        <v>4.3239999999999998</v>
      </c>
      <c r="Z880">
        <v>4.33</v>
      </c>
      <c r="AA880">
        <v>4.3860000000000001</v>
      </c>
      <c r="AB880">
        <v>4.4960000000000004</v>
      </c>
      <c r="AC880">
        <v>4.556</v>
      </c>
      <c r="AD880">
        <v>4.5940000000000003</v>
      </c>
      <c r="AE880">
        <v>4.4560000000000004</v>
      </c>
      <c r="AF880">
        <v>4.4640000000000004</v>
      </c>
      <c r="AG880">
        <v>4.6420000000000003</v>
      </c>
      <c r="AH880">
        <v>4.4240000000000004</v>
      </c>
    </row>
    <row r="881" spans="1:34">
      <c r="A881" s="95">
        <v>45520</v>
      </c>
      <c r="B881" s="63">
        <v>415391</v>
      </c>
      <c r="U881">
        <v>3.7040000000000002</v>
      </c>
      <c r="V881">
        <v>3.9239999999999999</v>
      </c>
      <c r="W881">
        <v>4.1100000000000003</v>
      </c>
      <c r="X881">
        <v>4.2160000000000002</v>
      </c>
      <c r="Y881">
        <v>4.274</v>
      </c>
      <c r="Z881">
        <v>4.2859999999999996</v>
      </c>
      <c r="AA881">
        <v>4.3499999999999996</v>
      </c>
      <c r="AB881">
        <v>4.46</v>
      </c>
      <c r="AC881">
        <v>4.5220000000000002</v>
      </c>
      <c r="AD881">
        <v>4.5599999999999996</v>
      </c>
      <c r="AE881">
        <v>4.4260000000000002</v>
      </c>
      <c r="AF881">
        <v>4.4359999999999999</v>
      </c>
      <c r="AG881">
        <v>4.6159999999999997</v>
      </c>
      <c r="AH881">
        <v>4.4000000000000004</v>
      </c>
    </row>
    <row r="882" spans="1:34">
      <c r="A882" s="95">
        <v>45523</v>
      </c>
      <c r="B882" s="63">
        <v>432913</v>
      </c>
      <c r="U882">
        <v>3.78</v>
      </c>
      <c r="V882">
        <v>4.0019999999999998</v>
      </c>
      <c r="W882">
        <v>4.1920000000000002</v>
      </c>
      <c r="X882">
        <v>4.2919999999999998</v>
      </c>
      <c r="Y882">
        <v>4.3499999999999996</v>
      </c>
      <c r="Z882">
        <v>4.3559999999999999</v>
      </c>
      <c r="AA882">
        <v>4.4119999999999999</v>
      </c>
      <c r="AB882">
        <v>4.5199999999999996</v>
      </c>
      <c r="AC882">
        <v>4.58</v>
      </c>
      <c r="AD882">
        <v>4.6139999999999999</v>
      </c>
      <c r="AE882">
        <v>4.4800000000000004</v>
      </c>
      <c r="AF882">
        <v>4.4859999999999998</v>
      </c>
      <c r="AG882">
        <v>4.6639999999999997</v>
      </c>
      <c r="AH882">
        <v>4.4539999999999997</v>
      </c>
    </row>
    <row r="883" spans="1:34">
      <c r="A883" s="95">
        <v>45524</v>
      </c>
      <c r="B883" s="63">
        <v>319901</v>
      </c>
      <c r="U883">
        <v>3.75</v>
      </c>
      <c r="V883">
        <v>3.98</v>
      </c>
      <c r="W883">
        <v>4.1760000000000002</v>
      </c>
      <c r="X883">
        <v>4.2759999999999998</v>
      </c>
      <c r="Y883">
        <v>4.3339999999999996</v>
      </c>
      <c r="Z883">
        <v>4.34</v>
      </c>
      <c r="AA883">
        <v>4.4000000000000004</v>
      </c>
      <c r="AB883">
        <v>4.51</v>
      </c>
      <c r="AC883">
        <v>4.57</v>
      </c>
      <c r="AD883">
        <v>4.6040000000000001</v>
      </c>
      <c r="AE883">
        <v>4.4660000000000002</v>
      </c>
      <c r="AF883">
        <v>4.476</v>
      </c>
      <c r="AG883">
        <v>4.6440000000000001</v>
      </c>
      <c r="AH883">
        <v>4.4420000000000002</v>
      </c>
    </row>
    <row r="884" spans="1:34">
      <c r="A884" s="95">
        <v>45525</v>
      </c>
      <c r="B884" s="63">
        <v>297631</v>
      </c>
      <c r="U884">
        <v>3.754</v>
      </c>
      <c r="V884">
        <v>3.9820000000000002</v>
      </c>
      <c r="W884">
        <v>4.17</v>
      </c>
      <c r="X884">
        <v>4.2640000000000002</v>
      </c>
      <c r="Y884">
        <v>4.32</v>
      </c>
      <c r="Z884">
        <v>4.3120000000000003</v>
      </c>
      <c r="AA884">
        <v>4.37</v>
      </c>
      <c r="AB884">
        <v>4.476</v>
      </c>
      <c r="AC884">
        <v>4.5359999999999996</v>
      </c>
      <c r="AD884">
        <v>4.5720000000000001</v>
      </c>
      <c r="AE884">
        <v>4.4400000000000004</v>
      </c>
      <c r="AF884">
        <v>4.4459999999999997</v>
      </c>
      <c r="AG884">
        <v>4.6239999999999997</v>
      </c>
      <c r="AH884">
        <v>4.4219999999999997</v>
      </c>
    </row>
    <row r="885" spans="1:34">
      <c r="A885" s="95">
        <v>45526</v>
      </c>
      <c r="B885" s="63">
        <v>375687</v>
      </c>
      <c r="U885">
        <v>3.714</v>
      </c>
      <c r="V885">
        <v>3.9340000000000002</v>
      </c>
      <c r="W885">
        <v>4.1139999999999999</v>
      </c>
      <c r="X885">
        <v>4.2140000000000004</v>
      </c>
      <c r="Y885">
        <v>4.2759999999999998</v>
      </c>
      <c r="Z885">
        <v>4.266</v>
      </c>
      <c r="AA885">
        <v>4.3259999999999996</v>
      </c>
      <c r="AB885">
        <v>4.4340000000000002</v>
      </c>
      <c r="AC885">
        <v>4.492</v>
      </c>
      <c r="AD885">
        <v>4.5259999999999998</v>
      </c>
      <c r="AE885">
        <v>4.4000000000000004</v>
      </c>
      <c r="AF885">
        <v>4.41</v>
      </c>
      <c r="AG885">
        <v>4.59</v>
      </c>
      <c r="AH885">
        <v>4.3860000000000001</v>
      </c>
    </row>
    <row r="886" spans="1:34">
      <c r="A886" s="95">
        <v>45527</v>
      </c>
      <c r="B886" s="63">
        <v>385469</v>
      </c>
      <c r="U886">
        <v>3.6760000000000002</v>
      </c>
      <c r="V886">
        <v>3.91</v>
      </c>
      <c r="W886">
        <v>4.0940000000000003</v>
      </c>
      <c r="X886">
        <v>4.2</v>
      </c>
      <c r="Y886">
        <v>4.2699999999999996</v>
      </c>
      <c r="Z886">
        <v>4.2640000000000002</v>
      </c>
      <c r="AA886">
        <v>4.3259999999999996</v>
      </c>
      <c r="AB886">
        <v>4.4340000000000002</v>
      </c>
      <c r="AC886">
        <v>4.492</v>
      </c>
      <c r="AD886">
        <v>4.5259999999999998</v>
      </c>
      <c r="AE886">
        <v>4.4039999999999999</v>
      </c>
      <c r="AF886">
        <v>4.4139999999999997</v>
      </c>
      <c r="AG886">
        <v>4.5919999999999996</v>
      </c>
      <c r="AH886">
        <v>4.4039999999999999</v>
      </c>
    </row>
    <row r="887" spans="1:34">
      <c r="A887" s="95">
        <v>45530</v>
      </c>
      <c r="B887" s="63">
        <v>456864</v>
      </c>
      <c r="U887">
        <v>3.62</v>
      </c>
      <c r="V887">
        <v>3.8639999999999999</v>
      </c>
      <c r="W887">
        <v>4.0519999999999996</v>
      </c>
      <c r="X887">
        <v>4.1619999999999999</v>
      </c>
      <c r="Y887">
        <v>4.234</v>
      </c>
      <c r="Z887">
        <v>4.24</v>
      </c>
      <c r="AA887">
        <v>4.3</v>
      </c>
      <c r="AB887">
        <v>4.41</v>
      </c>
      <c r="AC887">
        <v>4.4720000000000004</v>
      </c>
      <c r="AD887">
        <v>4.5119999999999996</v>
      </c>
      <c r="AE887">
        <v>4.3899999999999997</v>
      </c>
      <c r="AF887">
        <v>4.4000000000000004</v>
      </c>
      <c r="AG887">
        <v>4.58</v>
      </c>
      <c r="AH887">
        <v>4.3840000000000003</v>
      </c>
    </row>
    <row r="888" spans="1:34">
      <c r="A888" s="95">
        <v>45531</v>
      </c>
      <c r="B888" s="63">
        <v>531352</v>
      </c>
      <c r="U888">
        <v>3.6720000000000002</v>
      </c>
      <c r="V888">
        <v>3.9260000000000002</v>
      </c>
      <c r="W888">
        <v>4.1139999999999999</v>
      </c>
      <c r="X888">
        <v>4.2140000000000004</v>
      </c>
      <c r="Y888">
        <v>4.2839999999999998</v>
      </c>
      <c r="Z888">
        <v>4.2839999999999998</v>
      </c>
      <c r="AA888">
        <v>4.3419999999999996</v>
      </c>
      <c r="AB888">
        <v>4.45</v>
      </c>
      <c r="AC888">
        <v>4.51</v>
      </c>
      <c r="AD888">
        <v>4.55</v>
      </c>
      <c r="AE888">
        <v>4.4359999999999999</v>
      </c>
      <c r="AF888">
        <v>4.4459999999999997</v>
      </c>
      <c r="AG888">
        <v>4.6239999999999997</v>
      </c>
      <c r="AH888">
        <v>4.4320000000000004</v>
      </c>
    </row>
    <row r="889" spans="1:34">
      <c r="A889" s="95">
        <v>45532</v>
      </c>
      <c r="B889" s="63">
        <v>507589</v>
      </c>
      <c r="U889">
        <v>3.6520000000000001</v>
      </c>
      <c r="V889">
        <v>3.9060000000000001</v>
      </c>
      <c r="W889">
        <v>4.0960000000000001</v>
      </c>
      <c r="X889">
        <v>4.2</v>
      </c>
      <c r="Y889">
        <v>4.2699999999999996</v>
      </c>
      <c r="Z889">
        <v>4.2640000000000002</v>
      </c>
      <c r="AA889">
        <v>4.3259999999999996</v>
      </c>
      <c r="AB889">
        <v>4.4359999999999999</v>
      </c>
      <c r="AC889">
        <v>4.4960000000000004</v>
      </c>
      <c r="AD889">
        <v>4.5339999999999998</v>
      </c>
      <c r="AE889">
        <v>4.4160000000000004</v>
      </c>
      <c r="AF889">
        <v>4.4260000000000002</v>
      </c>
      <c r="AG889">
        <v>4.6059999999999999</v>
      </c>
      <c r="AH889">
        <v>4.4160000000000004</v>
      </c>
    </row>
    <row r="890" spans="1:34">
      <c r="A890" s="95">
        <v>45533</v>
      </c>
      <c r="B890" s="63">
        <v>415934</v>
      </c>
      <c r="U890">
        <v>3.7160000000000002</v>
      </c>
      <c r="V890">
        <v>3.96</v>
      </c>
      <c r="W890">
        <v>4.1399999999999997</v>
      </c>
      <c r="X890">
        <v>4.24</v>
      </c>
      <c r="Y890">
        <v>4.3040000000000003</v>
      </c>
      <c r="Z890">
        <v>4.2939999999999996</v>
      </c>
      <c r="AA890">
        <v>4.3540000000000001</v>
      </c>
      <c r="AB890">
        <v>4.4619999999999997</v>
      </c>
      <c r="AC890">
        <v>4.5220000000000002</v>
      </c>
      <c r="AD890">
        <v>4.5640000000000001</v>
      </c>
      <c r="AE890">
        <v>4.444</v>
      </c>
      <c r="AF890">
        <v>4.4560000000000004</v>
      </c>
      <c r="AG890">
        <v>4.6340000000000003</v>
      </c>
      <c r="AH890">
        <v>4.4459999999999997</v>
      </c>
    </row>
    <row r="891" spans="1:34">
      <c r="A891" s="95">
        <v>45534</v>
      </c>
      <c r="B891" s="63">
        <v>271590</v>
      </c>
      <c r="U891">
        <v>3.78</v>
      </c>
      <c r="V891">
        <v>4.01</v>
      </c>
      <c r="W891">
        <v>4.1900000000000004</v>
      </c>
      <c r="X891">
        <v>4.282</v>
      </c>
      <c r="Y891">
        <v>4.3419999999999996</v>
      </c>
      <c r="Z891">
        <v>4.33</v>
      </c>
      <c r="AA891">
        <v>4.3860000000000001</v>
      </c>
      <c r="AB891">
        <v>4.4960000000000004</v>
      </c>
      <c r="AC891">
        <v>4.556</v>
      </c>
      <c r="AD891">
        <v>4.5999999999999996</v>
      </c>
      <c r="AE891">
        <v>4.46</v>
      </c>
      <c r="AF891">
        <v>4.4720000000000004</v>
      </c>
      <c r="AG891">
        <v>4.6500000000000004</v>
      </c>
      <c r="AH891">
        <v>4.444</v>
      </c>
    </row>
    <row r="892" spans="1:34">
      <c r="A892" s="103">
        <v>45537</v>
      </c>
      <c r="B892" s="1028" t="s">
        <v>4236</v>
      </c>
      <c r="U892" s="189">
        <v>3.78</v>
      </c>
      <c r="V892" s="189">
        <v>4.01</v>
      </c>
      <c r="W892" s="189">
        <v>4.1900000000000004</v>
      </c>
      <c r="X892" s="189">
        <v>4.282</v>
      </c>
      <c r="Y892" s="189">
        <v>4.3419999999999996</v>
      </c>
      <c r="Z892" s="189">
        <v>4.33</v>
      </c>
      <c r="AA892" s="189">
        <v>4.3860000000000001</v>
      </c>
      <c r="AB892" s="189">
        <v>4.4960000000000004</v>
      </c>
      <c r="AC892" s="189">
        <v>4.556</v>
      </c>
      <c r="AD892" s="189">
        <v>4.5999999999999996</v>
      </c>
      <c r="AE892" s="189">
        <v>4.46</v>
      </c>
      <c r="AF892" s="189">
        <v>4.4720000000000004</v>
      </c>
      <c r="AG892" s="189">
        <v>4.6500000000000004</v>
      </c>
      <c r="AH892" s="189">
        <v>4.444</v>
      </c>
    </row>
    <row r="893" spans="1:34">
      <c r="A893" s="95">
        <v>45538</v>
      </c>
      <c r="B893" s="63">
        <v>345762</v>
      </c>
      <c r="U893">
        <v>3.8639999999999999</v>
      </c>
      <c r="V893">
        <v>4.0919999999999996</v>
      </c>
      <c r="W893">
        <v>4.2720000000000002</v>
      </c>
      <c r="X893">
        <v>4.37</v>
      </c>
      <c r="Y893">
        <v>4.4260000000000002</v>
      </c>
      <c r="Z893">
        <v>4.3959999999999999</v>
      </c>
      <c r="AA893">
        <v>4.45</v>
      </c>
      <c r="AB893">
        <v>4.556</v>
      </c>
      <c r="AC893">
        <v>4.6139999999999999</v>
      </c>
      <c r="AD893">
        <v>4.6539999999999999</v>
      </c>
      <c r="AE893">
        <v>4.4939999999999998</v>
      </c>
      <c r="AF893">
        <v>4.5140000000000002</v>
      </c>
      <c r="AG893">
        <v>4.68</v>
      </c>
      <c r="AH893">
        <v>4.476</v>
      </c>
    </row>
    <row r="894" spans="1:34">
      <c r="A894" s="95">
        <v>45539</v>
      </c>
      <c r="B894" s="63">
        <v>321184</v>
      </c>
      <c r="U894">
        <v>3.9039999999999999</v>
      </c>
      <c r="V894">
        <v>4.1260000000000003</v>
      </c>
      <c r="W894">
        <v>4.3099999999999996</v>
      </c>
      <c r="X894">
        <v>4.41</v>
      </c>
      <c r="Y894">
        <v>4.4720000000000004</v>
      </c>
      <c r="Z894">
        <v>4.43</v>
      </c>
      <c r="AA894">
        <v>4.476</v>
      </c>
      <c r="AB894">
        <v>4.5839999999999996</v>
      </c>
      <c r="AC894">
        <v>4.6440000000000001</v>
      </c>
      <c r="AD894">
        <v>4.6840000000000002</v>
      </c>
      <c r="AE894">
        <v>4.5199999999999996</v>
      </c>
      <c r="AF894">
        <v>4.524</v>
      </c>
      <c r="AG894">
        <v>4.6920000000000002</v>
      </c>
      <c r="AH894">
        <v>4.4740000000000002</v>
      </c>
    </row>
    <row r="895" spans="1:34">
      <c r="A895" s="95">
        <v>45540</v>
      </c>
      <c r="B895" s="63">
        <v>250859</v>
      </c>
      <c r="U895">
        <v>3.9</v>
      </c>
      <c r="V895">
        <v>4.1059999999999999</v>
      </c>
      <c r="W895">
        <v>4.2919999999999998</v>
      </c>
      <c r="X895">
        <v>4.3959999999999999</v>
      </c>
      <c r="Y895">
        <v>4.4619999999999997</v>
      </c>
      <c r="Z895">
        <v>4.4219999999999997</v>
      </c>
      <c r="AA895">
        <v>4.4720000000000004</v>
      </c>
      <c r="AB895">
        <v>4.58</v>
      </c>
      <c r="AC895">
        <v>4.6420000000000003</v>
      </c>
      <c r="AD895">
        <v>4.68</v>
      </c>
      <c r="AE895">
        <v>4.516</v>
      </c>
      <c r="AF895">
        <v>4.5259999999999998</v>
      </c>
      <c r="AG895">
        <v>4.694</v>
      </c>
      <c r="AH895">
        <v>4.49</v>
      </c>
    </row>
    <row r="896" spans="1:34">
      <c r="A896" s="95">
        <v>45541</v>
      </c>
      <c r="B896" s="63">
        <v>284793</v>
      </c>
      <c r="U896">
        <v>3.8359999999999999</v>
      </c>
      <c r="V896">
        <v>4.0620000000000003</v>
      </c>
      <c r="W896">
        <v>4.2439999999999998</v>
      </c>
      <c r="X896">
        <v>4.3540000000000001</v>
      </c>
      <c r="Y896">
        <v>4.4219999999999997</v>
      </c>
      <c r="Z896">
        <v>4.3899999999999997</v>
      </c>
      <c r="AA896">
        <v>4.4459999999999997</v>
      </c>
      <c r="AB896">
        <v>4.5519999999999996</v>
      </c>
      <c r="AC896">
        <v>4.6120000000000001</v>
      </c>
      <c r="AD896">
        <v>4.6500000000000004</v>
      </c>
      <c r="AE896">
        <v>4.492</v>
      </c>
      <c r="AF896">
        <v>4.5039999999999996</v>
      </c>
      <c r="AG896">
        <v>4.6719999999999997</v>
      </c>
      <c r="AH896">
        <v>4.45</v>
      </c>
    </row>
    <row r="897" spans="1:34">
      <c r="A897" s="95">
        <v>45544</v>
      </c>
      <c r="B897" s="63">
        <v>226580</v>
      </c>
      <c r="U897">
        <v>3.8420000000000001</v>
      </c>
      <c r="V897">
        <v>4.0720000000000001</v>
      </c>
      <c r="W897">
        <v>4.26</v>
      </c>
      <c r="X897">
        <v>4.37</v>
      </c>
      <c r="Y897">
        <v>4.4359999999999999</v>
      </c>
      <c r="Z897">
        <v>4.4000000000000004</v>
      </c>
      <c r="AA897">
        <v>4.45</v>
      </c>
      <c r="AB897">
        <v>4.5540000000000003</v>
      </c>
      <c r="AC897">
        <v>4.6139999999999999</v>
      </c>
      <c r="AD897">
        <v>4.6520000000000001</v>
      </c>
      <c r="AE897">
        <v>4.4939999999999998</v>
      </c>
      <c r="AF897">
        <v>4.5039999999999996</v>
      </c>
      <c r="AG897">
        <v>4.6719999999999997</v>
      </c>
      <c r="AH897">
        <v>4.4539999999999997</v>
      </c>
    </row>
    <row r="898" spans="1:34">
      <c r="A898" s="95">
        <v>45545</v>
      </c>
      <c r="B898" s="63">
        <v>208767</v>
      </c>
      <c r="U898">
        <v>3.794</v>
      </c>
      <c r="V898">
        <v>4.0419999999999998</v>
      </c>
      <c r="W898">
        <v>4.2320000000000002</v>
      </c>
      <c r="X898">
        <v>4.3440000000000003</v>
      </c>
      <c r="Y898">
        <v>4.4139999999999997</v>
      </c>
      <c r="Z898">
        <v>4.3819999999999997</v>
      </c>
      <c r="AA898">
        <v>4.4400000000000004</v>
      </c>
      <c r="AB898">
        <v>4.5439999999999996</v>
      </c>
      <c r="AC898">
        <v>4.6040000000000001</v>
      </c>
      <c r="AD898">
        <v>4.6399999999999997</v>
      </c>
      <c r="AE898">
        <v>4.4800000000000004</v>
      </c>
      <c r="AF898">
        <v>4.492</v>
      </c>
      <c r="AG898">
        <v>4.66</v>
      </c>
      <c r="AH898">
        <v>4.4459999999999997</v>
      </c>
    </row>
    <row r="899" spans="1:34">
      <c r="A899" s="95">
        <v>45546</v>
      </c>
      <c r="B899" s="63">
        <v>264866</v>
      </c>
      <c r="U899">
        <v>3.8039999999999998</v>
      </c>
      <c r="V899">
        <v>4.0460000000000003</v>
      </c>
      <c r="W899">
        <v>4.234</v>
      </c>
      <c r="X899">
        <v>4.3499999999999996</v>
      </c>
      <c r="Y899">
        <v>4.4219999999999997</v>
      </c>
      <c r="Z899">
        <v>4.3920000000000003</v>
      </c>
      <c r="AA899">
        <v>4.45</v>
      </c>
      <c r="AB899">
        <v>4.5599999999999996</v>
      </c>
      <c r="AC899">
        <v>4.6159999999999997</v>
      </c>
      <c r="AD899">
        <v>4.6520000000000001</v>
      </c>
      <c r="AE899">
        <v>4.484</v>
      </c>
      <c r="AF899">
        <v>4.5019999999999998</v>
      </c>
      <c r="AG899">
        <v>4.67</v>
      </c>
      <c r="AH899">
        <v>4.4459999999999997</v>
      </c>
    </row>
    <row r="900" spans="1:34">
      <c r="A900" s="95">
        <v>45547</v>
      </c>
      <c r="B900" s="63">
        <v>416475</v>
      </c>
      <c r="U900">
        <v>3.8620000000000001</v>
      </c>
      <c r="V900">
        <v>4.0599999999999996</v>
      </c>
      <c r="W900">
        <v>4.2439999999999998</v>
      </c>
      <c r="X900">
        <v>4.3540000000000001</v>
      </c>
      <c r="Y900">
        <v>4.4219999999999997</v>
      </c>
      <c r="Z900">
        <v>4.3920000000000003</v>
      </c>
      <c r="AA900">
        <v>4.452</v>
      </c>
      <c r="AB900">
        <v>4.5599999999999996</v>
      </c>
      <c r="AC900">
        <v>4.62</v>
      </c>
      <c r="AD900">
        <v>4.66</v>
      </c>
      <c r="AE900">
        <v>4.4939999999999998</v>
      </c>
      <c r="AF900">
        <v>4.51</v>
      </c>
      <c r="AG900">
        <v>4.6760000000000002</v>
      </c>
      <c r="AH900">
        <v>4.4560000000000004</v>
      </c>
    </row>
    <row r="901" spans="1:34">
      <c r="A901" s="95">
        <v>45548</v>
      </c>
      <c r="B901" s="63">
        <v>326132</v>
      </c>
      <c r="U901">
        <v>3.9060000000000001</v>
      </c>
      <c r="V901">
        <v>4.1319999999999997</v>
      </c>
      <c r="W901">
        <v>4.3099999999999996</v>
      </c>
      <c r="X901">
        <v>4.4139999999999997</v>
      </c>
      <c r="Y901">
        <v>4.476</v>
      </c>
      <c r="Z901">
        <v>4.43</v>
      </c>
      <c r="AA901">
        <v>4.484</v>
      </c>
      <c r="AB901">
        <v>4.5919999999999996</v>
      </c>
      <c r="AC901">
        <v>4.6520000000000001</v>
      </c>
      <c r="AD901">
        <v>4.6900000000000004</v>
      </c>
      <c r="AE901">
        <v>4.5199999999999996</v>
      </c>
      <c r="AF901">
        <v>4.5339999999999998</v>
      </c>
      <c r="AG901">
        <v>4.702</v>
      </c>
      <c r="AH901">
        <v>4.4859999999999998</v>
      </c>
    </row>
    <row r="902" spans="1:34">
      <c r="A902" s="95">
        <v>45551</v>
      </c>
      <c r="B902" s="63">
        <v>226331</v>
      </c>
      <c r="V902">
        <v>4.1059999999999999</v>
      </c>
      <c r="W902">
        <v>4.2919999999999998</v>
      </c>
      <c r="X902">
        <v>4.4020000000000001</v>
      </c>
      <c r="Y902">
        <v>4.4640000000000004</v>
      </c>
      <c r="Z902">
        <v>4.4240000000000004</v>
      </c>
      <c r="AA902">
        <v>4.4800000000000004</v>
      </c>
      <c r="AB902">
        <v>4.5860000000000003</v>
      </c>
      <c r="AC902">
        <v>4.6459999999999999</v>
      </c>
      <c r="AD902">
        <v>4.6840000000000002</v>
      </c>
      <c r="AE902">
        <v>4.5119999999999996</v>
      </c>
      <c r="AF902">
        <v>4.524</v>
      </c>
      <c r="AG902">
        <v>4.6920000000000002</v>
      </c>
      <c r="AH902">
        <v>4.47</v>
      </c>
    </row>
    <row r="903" spans="1:34">
      <c r="A903" s="95">
        <v>45552</v>
      </c>
      <c r="B903" s="63">
        <v>210606</v>
      </c>
      <c r="V903">
        <v>4.1239999999999997</v>
      </c>
      <c r="W903">
        <v>4.306</v>
      </c>
      <c r="X903">
        <v>4.4119999999999999</v>
      </c>
      <c r="Y903">
        <v>4.4800000000000004</v>
      </c>
      <c r="Z903">
        <v>4.4459999999999997</v>
      </c>
      <c r="AA903">
        <v>4.5</v>
      </c>
      <c r="AB903">
        <v>4.6100000000000003</v>
      </c>
      <c r="AC903">
        <v>4.6660000000000004</v>
      </c>
      <c r="AD903">
        <v>4.7039999999999997</v>
      </c>
      <c r="AE903">
        <v>4.5339999999999998</v>
      </c>
      <c r="AF903">
        <v>4.5460000000000003</v>
      </c>
      <c r="AG903">
        <v>4.7140000000000004</v>
      </c>
      <c r="AH903">
        <v>4.4939999999999998</v>
      </c>
    </row>
    <row r="904" spans="1:34">
      <c r="A904" s="95">
        <v>45553</v>
      </c>
      <c r="B904" s="63">
        <v>199164</v>
      </c>
      <c r="V904">
        <v>4.1260000000000003</v>
      </c>
      <c r="W904">
        <v>4.306</v>
      </c>
      <c r="X904">
        <v>4.4139999999999997</v>
      </c>
      <c r="Y904">
        <v>4.476</v>
      </c>
      <c r="Z904">
        <v>4.4420000000000002</v>
      </c>
      <c r="AA904">
        <v>4.4960000000000004</v>
      </c>
      <c r="AB904">
        <v>4.6040000000000001</v>
      </c>
      <c r="AC904">
        <v>4.6660000000000004</v>
      </c>
      <c r="AD904">
        <v>4.7039999999999997</v>
      </c>
      <c r="AE904">
        <v>4.5359999999999996</v>
      </c>
      <c r="AF904">
        <v>4.5519999999999996</v>
      </c>
      <c r="AG904">
        <v>4.72</v>
      </c>
      <c r="AH904">
        <v>4.4939999999999998</v>
      </c>
    </row>
    <row r="905" spans="1:34">
      <c r="A905" s="95">
        <v>45554</v>
      </c>
      <c r="B905" s="63">
        <v>260774</v>
      </c>
      <c r="V905">
        <v>4.056</v>
      </c>
      <c r="W905">
        <v>4.242</v>
      </c>
      <c r="X905">
        <v>4.3520000000000003</v>
      </c>
      <c r="Y905">
        <v>4.42</v>
      </c>
      <c r="Z905">
        <v>4.3959999999999999</v>
      </c>
      <c r="AA905">
        <v>4.4560000000000004</v>
      </c>
      <c r="AB905">
        <v>4.5659999999999998</v>
      </c>
      <c r="AC905">
        <v>4.63</v>
      </c>
      <c r="AD905">
        <v>4.6660000000000004</v>
      </c>
      <c r="AE905">
        <v>4.4960000000000004</v>
      </c>
      <c r="AF905">
        <v>4.5140000000000002</v>
      </c>
      <c r="AG905">
        <v>4.6820000000000004</v>
      </c>
      <c r="AH905">
        <v>4.4560000000000004</v>
      </c>
    </row>
    <row r="906" spans="1:34">
      <c r="A906" s="95">
        <v>45555</v>
      </c>
      <c r="B906" s="63">
        <v>267073</v>
      </c>
      <c r="V906">
        <v>4.016</v>
      </c>
      <c r="W906">
        <v>4.2</v>
      </c>
      <c r="X906">
        <v>4.3099999999999996</v>
      </c>
      <c r="Y906">
        <v>4.3760000000000003</v>
      </c>
      <c r="Z906">
        <v>4.3620000000000001</v>
      </c>
      <c r="AA906">
        <v>4.4260000000000002</v>
      </c>
      <c r="AB906">
        <v>4.5339999999999998</v>
      </c>
      <c r="AC906">
        <v>4.5960000000000001</v>
      </c>
      <c r="AD906">
        <v>4.6340000000000003</v>
      </c>
      <c r="AE906">
        <v>4.47</v>
      </c>
      <c r="AF906">
        <v>4.484</v>
      </c>
      <c r="AG906">
        <v>4.6520000000000001</v>
      </c>
      <c r="AH906">
        <v>4.4359999999999999</v>
      </c>
    </row>
    <row r="907" spans="1:34">
      <c r="A907" s="95">
        <v>45558</v>
      </c>
      <c r="B907" s="63">
        <v>316583</v>
      </c>
      <c r="V907">
        <v>4.1340000000000003</v>
      </c>
      <c r="W907">
        <v>4.3159999999999998</v>
      </c>
      <c r="X907">
        <v>4.4240000000000004</v>
      </c>
      <c r="Y907">
        <v>4.4859999999999998</v>
      </c>
      <c r="Z907">
        <v>4.452</v>
      </c>
      <c r="AA907">
        <v>4.5060000000000002</v>
      </c>
      <c r="AB907">
        <v>4.6139999999999999</v>
      </c>
      <c r="AC907">
        <v>4.6740000000000004</v>
      </c>
      <c r="AD907">
        <v>4.71</v>
      </c>
      <c r="AE907">
        <v>4.54</v>
      </c>
      <c r="AF907">
        <v>4.5540000000000003</v>
      </c>
      <c r="AG907">
        <v>4.7220000000000004</v>
      </c>
      <c r="AH907">
        <v>4.5039999999999996</v>
      </c>
    </row>
    <row r="908" spans="1:34">
      <c r="A908" s="95">
        <v>45559</v>
      </c>
      <c r="B908" s="63">
        <v>308949</v>
      </c>
      <c r="V908">
        <v>4.1159999999999997</v>
      </c>
      <c r="W908">
        <v>4.306</v>
      </c>
      <c r="X908">
        <v>4.4119999999999999</v>
      </c>
      <c r="Y908">
        <v>4.4740000000000002</v>
      </c>
      <c r="Z908">
        <v>4.4400000000000004</v>
      </c>
      <c r="AA908">
        <v>4.492</v>
      </c>
      <c r="AB908">
        <v>4.6020000000000003</v>
      </c>
      <c r="AC908">
        <v>4.6619999999999999</v>
      </c>
      <c r="AD908">
        <v>4.6959999999999997</v>
      </c>
      <c r="AE908">
        <v>4.5259999999999998</v>
      </c>
      <c r="AF908">
        <v>4.54</v>
      </c>
      <c r="AG908">
        <v>4.7060000000000004</v>
      </c>
      <c r="AH908">
        <v>4.49</v>
      </c>
    </row>
    <row r="909" spans="1:34">
      <c r="A909" s="95">
        <v>45560</v>
      </c>
      <c r="B909" s="63">
        <v>265412</v>
      </c>
      <c r="V909">
        <v>4.1520000000000001</v>
      </c>
      <c r="W909">
        <v>4.3319999999999999</v>
      </c>
      <c r="X909">
        <v>4.4340000000000002</v>
      </c>
      <c r="Y909">
        <v>4.492</v>
      </c>
      <c r="Z909">
        <v>4.4560000000000004</v>
      </c>
      <c r="AA909">
        <v>4.51</v>
      </c>
      <c r="AB909">
        <v>4.6159999999999997</v>
      </c>
      <c r="AC909">
        <v>4.6760000000000002</v>
      </c>
      <c r="AD909">
        <v>4.7119999999999997</v>
      </c>
      <c r="AE909">
        <v>4.54</v>
      </c>
      <c r="AF909">
        <v>4.5540000000000003</v>
      </c>
      <c r="AG909">
        <v>4.7220000000000004</v>
      </c>
      <c r="AH909">
        <v>4.5060000000000002</v>
      </c>
    </row>
    <row r="910" spans="1:34">
      <c r="A910" s="95">
        <v>45561</v>
      </c>
      <c r="B910" s="63">
        <v>314366</v>
      </c>
      <c r="V910">
        <v>4.1319999999999997</v>
      </c>
      <c r="W910">
        <v>4.3099999999999996</v>
      </c>
      <c r="X910">
        <v>4.41</v>
      </c>
      <c r="Y910">
        <v>4.4660000000000002</v>
      </c>
      <c r="Z910">
        <v>4.4420000000000002</v>
      </c>
      <c r="AA910">
        <v>4.492</v>
      </c>
      <c r="AB910">
        <v>4.6020000000000003</v>
      </c>
      <c r="AC910">
        <v>4.6639999999999997</v>
      </c>
      <c r="AD910">
        <v>4.7</v>
      </c>
      <c r="AE910">
        <v>4.54</v>
      </c>
      <c r="AF910">
        <v>4.5519999999999996</v>
      </c>
      <c r="AG910">
        <v>4.72</v>
      </c>
      <c r="AH910">
        <v>4.5019999999999998</v>
      </c>
    </row>
    <row r="911" spans="1:34">
      <c r="A911" s="95">
        <v>45562</v>
      </c>
      <c r="B911" s="63">
        <v>341541</v>
      </c>
      <c r="V911">
        <v>4.18</v>
      </c>
      <c r="W911">
        <v>4.3499999999999996</v>
      </c>
      <c r="X911">
        <v>4.4459999999999997</v>
      </c>
      <c r="Y911">
        <v>4.5039999999999996</v>
      </c>
      <c r="Z911">
        <v>4.4720000000000004</v>
      </c>
      <c r="AA911">
        <v>4.5259999999999998</v>
      </c>
      <c r="AB911">
        <v>4.6340000000000003</v>
      </c>
      <c r="AC911">
        <v>4.694</v>
      </c>
      <c r="AD911">
        <v>4.7300000000000004</v>
      </c>
      <c r="AE911">
        <v>4.5620000000000003</v>
      </c>
      <c r="AF911">
        <v>4.58</v>
      </c>
      <c r="AG911">
        <v>4.7460000000000004</v>
      </c>
      <c r="AH911">
        <v>4.532</v>
      </c>
    </row>
    <row r="912" spans="1:34">
      <c r="A912" s="95">
        <v>45565</v>
      </c>
      <c r="B912" s="63">
        <v>417083</v>
      </c>
      <c r="V912">
        <v>4.2460000000000004</v>
      </c>
      <c r="W912">
        <v>4.4119999999999999</v>
      </c>
      <c r="X912">
        <v>4.5060000000000002</v>
      </c>
      <c r="Y912">
        <v>4.556</v>
      </c>
      <c r="Z912">
        <v>4.4939999999999998</v>
      </c>
      <c r="AA912">
        <v>4.54</v>
      </c>
      <c r="AB912">
        <v>4.6440000000000001</v>
      </c>
      <c r="AC912">
        <v>4.702</v>
      </c>
      <c r="AD912">
        <v>4.74</v>
      </c>
      <c r="AE912">
        <v>4.5519999999999996</v>
      </c>
      <c r="AF912">
        <v>4.5659999999999998</v>
      </c>
      <c r="AG912">
        <v>4.734</v>
      </c>
      <c r="AH912">
        <v>4.5039999999999996</v>
      </c>
    </row>
    <row r="913" spans="1:34">
      <c r="A913" s="95">
        <v>45566</v>
      </c>
      <c r="B913" s="63">
        <v>436229</v>
      </c>
      <c r="V913">
        <v>4.29</v>
      </c>
      <c r="W913">
        <v>4.4640000000000004</v>
      </c>
      <c r="X913">
        <v>4.556</v>
      </c>
      <c r="Y913">
        <v>4.6100000000000003</v>
      </c>
      <c r="Z913">
        <v>4.532</v>
      </c>
      <c r="AA913">
        <v>4.5739999999999998</v>
      </c>
      <c r="AB913">
        <v>4.6760000000000002</v>
      </c>
      <c r="AC913">
        <v>4.734</v>
      </c>
      <c r="AD913">
        <v>4.7699999999999996</v>
      </c>
      <c r="AE913">
        <v>4.5999999999999996</v>
      </c>
      <c r="AF913">
        <v>4.5940000000000003</v>
      </c>
      <c r="AG913">
        <v>4.7619999999999996</v>
      </c>
      <c r="AH913">
        <v>4.532</v>
      </c>
    </row>
    <row r="914" spans="1:34">
      <c r="A914" s="95">
        <v>45567</v>
      </c>
      <c r="B914" s="63">
        <v>400350</v>
      </c>
      <c r="V914">
        <v>4.3239999999999998</v>
      </c>
      <c r="W914">
        <v>4.5</v>
      </c>
      <c r="X914">
        <v>4.5860000000000003</v>
      </c>
      <c r="Y914">
        <v>4.6360000000000001</v>
      </c>
      <c r="Z914">
        <v>4.5439999999999996</v>
      </c>
      <c r="AA914">
        <v>4.5819999999999999</v>
      </c>
      <c r="AB914">
        <v>4.6859999999999999</v>
      </c>
      <c r="AC914">
        <v>4.7439999999999998</v>
      </c>
      <c r="AD914">
        <v>4.7759999999999998</v>
      </c>
      <c r="AE914">
        <v>4.6040000000000001</v>
      </c>
      <c r="AF914">
        <v>4.6040000000000001</v>
      </c>
      <c r="AG914">
        <v>4.7720000000000002</v>
      </c>
      <c r="AH914">
        <v>4.5419999999999998</v>
      </c>
    </row>
    <row r="915" spans="1:34">
      <c r="A915" s="95">
        <v>45568</v>
      </c>
      <c r="B915" s="63">
        <v>274293</v>
      </c>
      <c r="V915">
        <v>4.282</v>
      </c>
      <c r="W915">
        <v>4.46</v>
      </c>
      <c r="X915">
        <v>4.55</v>
      </c>
      <c r="Y915">
        <v>4.5999999999999996</v>
      </c>
      <c r="Z915">
        <v>4.5220000000000002</v>
      </c>
      <c r="AA915">
        <v>4.5659999999999998</v>
      </c>
      <c r="AB915">
        <v>4.6740000000000004</v>
      </c>
      <c r="AC915">
        <v>4.7320000000000002</v>
      </c>
      <c r="AD915">
        <v>4.766</v>
      </c>
      <c r="AE915">
        <v>4.6059999999999999</v>
      </c>
      <c r="AF915">
        <v>4.6020000000000003</v>
      </c>
      <c r="AG915">
        <v>4.7699999999999996</v>
      </c>
      <c r="AH915">
        <v>4.5460000000000003</v>
      </c>
    </row>
    <row r="916" spans="1:34">
      <c r="A916" s="95">
        <v>45569</v>
      </c>
      <c r="B916" s="63">
        <v>239488</v>
      </c>
      <c r="V916">
        <v>4.2460000000000004</v>
      </c>
      <c r="W916">
        <v>4.4160000000000004</v>
      </c>
      <c r="X916">
        <v>4.5039999999999996</v>
      </c>
      <c r="Y916">
        <v>4.5519999999999996</v>
      </c>
      <c r="Z916">
        <v>4.4820000000000002</v>
      </c>
      <c r="AA916">
        <v>4.5359999999999996</v>
      </c>
      <c r="AB916">
        <v>4.6420000000000003</v>
      </c>
      <c r="AC916">
        <v>4.7</v>
      </c>
      <c r="AD916">
        <v>4.734</v>
      </c>
      <c r="AE916">
        <v>4.58</v>
      </c>
      <c r="AF916">
        <v>4.5739999999999998</v>
      </c>
      <c r="AG916">
        <v>4.742</v>
      </c>
      <c r="AH916">
        <v>4.5259999999999998</v>
      </c>
    </row>
    <row r="917" spans="1:34">
      <c r="A917" s="95">
        <v>45572</v>
      </c>
      <c r="B917" s="63">
        <v>257210</v>
      </c>
      <c r="V917">
        <v>4.26</v>
      </c>
      <c r="W917">
        <v>4.4260000000000002</v>
      </c>
      <c r="X917">
        <v>4.5140000000000002</v>
      </c>
      <c r="Y917">
        <v>4.5659999999999998</v>
      </c>
      <c r="Z917">
        <v>4.5019999999999998</v>
      </c>
      <c r="AA917">
        <v>4.5540000000000003</v>
      </c>
      <c r="AB917">
        <v>4.66</v>
      </c>
      <c r="AC917">
        <v>4.7160000000000002</v>
      </c>
      <c r="AD917">
        <v>4.75</v>
      </c>
      <c r="AE917">
        <v>4.5960000000000001</v>
      </c>
      <c r="AF917">
        <v>4.5919999999999996</v>
      </c>
      <c r="AG917">
        <v>4.76</v>
      </c>
      <c r="AH917">
        <v>4.54</v>
      </c>
    </row>
    <row r="918" spans="1:34">
      <c r="A918" s="95">
        <v>45573</v>
      </c>
      <c r="B918" s="63">
        <v>390899</v>
      </c>
      <c r="V918">
        <v>4.2060000000000004</v>
      </c>
      <c r="W918">
        <v>4.3819999999999997</v>
      </c>
      <c r="X918">
        <v>4.4740000000000002</v>
      </c>
      <c r="Y918">
        <v>4.532</v>
      </c>
      <c r="Z918">
        <v>4.484</v>
      </c>
      <c r="AA918">
        <v>4.54</v>
      </c>
      <c r="AB918">
        <v>4.6440000000000001</v>
      </c>
      <c r="AC918">
        <v>4.702</v>
      </c>
      <c r="AD918">
        <v>4.7359999999999998</v>
      </c>
      <c r="AE918">
        <v>4.5839999999999996</v>
      </c>
      <c r="AF918">
        <v>4.5839999999999996</v>
      </c>
      <c r="AG918">
        <v>4.7519999999999998</v>
      </c>
      <c r="AH918">
        <v>4.532</v>
      </c>
    </row>
    <row r="919" spans="1:34">
      <c r="A919" s="95">
        <v>45574</v>
      </c>
      <c r="B919" s="63">
        <v>249867</v>
      </c>
      <c r="V919">
        <v>4.21</v>
      </c>
      <c r="W919">
        <v>4.38</v>
      </c>
      <c r="X919">
        <v>4.4720000000000004</v>
      </c>
      <c r="Y919">
        <v>4.532</v>
      </c>
      <c r="Z919">
        <v>4.4820000000000002</v>
      </c>
      <c r="AA919">
        <v>4.5339999999999998</v>
      </c>
      <c r="AB919">
        <v>4.6399999999999997</v>
      </c>
      <c r="AC919">
        <v>4.6959999999999997</v>
      </c>
      <c r="AD919">
        <v>4.734</v>
      </c>
      <c r="AE919">
        <v>4.5999999999999996</v>
      </c>
      <c r="AF919">
        <v>4.6020000000000003</v>
      </c>
      <c r="AG919">
        <v>4.7699999999999996</v>
      </c>
      <c r="AH919">
        <v>4.5540000000000003</v>
      </c>
    </row>
    <row r="920" spans="1:34">
      <c r="A920" s="95">
        <v>45575</v>
      </c>
      <c r="B920" s="63">
        <v>266579</v>
      </c>
      <c r="V920">
        <v>4.1840000000000002</v>
      </c>
      <c r="W920">
        <v>4.3620000000000001</v>
      </c>
      <c r="X920">
        <v>4.45</v>
      </c>
      <c r="Y920">
        <v>4.51</v>
      </c>
      <c r="Z920">
        <v>4.4619999999999997</v>
      </c>
      <c r="AA920">
        <v>4.5140000000000002</v>
      </c>
      <c r="AB920">
        <v>4.6219999999999999</v>
      </c>
      <c r="AC920">
        <v>4.6840000000000002</v>
      </c>
      <c r="AD920">
        <v>4.72</v>
      </c>
      <c r="AE920">
        <v>4.6020000000000003</v>
      </c>
      <c r="AF920">
        <v>4.6020000000000003</v>
      </c>
      <c r="AG920">
        <v>4.7699999999999996</v>
      </c>
      <c r="AH920">
        <v>4.5540000000000003</v>
      </c>
    </row>
    <row r="921" spans="1:34">
      <c r="A921" s="95">
        <v>45576</v>
      </c>
      <c r="B921" s="63">
        <v>370113</v>
      </c>
      <c r="V921">
        <v>4.1559999999999997</v>
      </c>
      <c r="W921">
        <v>4.33</v>
      </c>
      <c r="X921">
        <v>4.4160000000000004</v>
      </c>
      <c r="Y921">
        <v>4.4720000000000004</v>
      </c>
      <c r="Z921">
        <v>4.4400000000000004</v>
      </c>
      <c r="AA921">
        <v>4.5</v>
      </c>
      <c r="AB921">
        <v>4.6059999999999999</v>
      </c>
      <c r="AC921">
        <v>4.6660000000000004</v>
      </c>
      <c r="AD921">
        <v>4.7039999999999997</v>
      </c>
      <c r="AE921">
        <v>4.58</v>
      </c>
      <c r="AF921">
        <v>4.5720000000000001</v>
      </c>
      <c r="AG921">
        <v>4.74</v>
      </c>
      <c r="AH921">
        <v>4.55</v>
      </c>
    </row>
    <row r="922" spans="1:34">
      <c r="A922" s="95">
        <v>45579</v>
      </c>
      <c r="B922" s="63">
        <v>446208</v>
      </c>
      <c r="V922">
        <v>4.0819999999999999</v>
      </c>
      <c r="W922">
        <v>4.2460000000000004</v>
      </c>
      <c r="X922">
        <v>4.33</v>
      </c>
      <c r="Y922">
        <v>4.3760000000000003</v>
      </c>
      <c r="Z922">
        <v>4.3559999999999999</v>
      </c>
      <c r="AA922">
        <v>4.4240000000000004</v>
      </c>
      <c r="AB922">
        <v>4.532</v>
      </c>
      <c r="AC922">
        <v>4.5919999999999996</v>
      </c>
      <c r="AD922">
        <v>4.6260000000000003</v>
      </c>
      <c r="AE922">
        <v>4.516</v>
      </c>
      <c r="AF922">
        <v>4.516</v>
      </c>
      <c r="AG922">
        <v>4.6840000000000002</v>
      </c>
      <c r="AH922">
        <v>4.4859999999999998</v>
      </c>
    </row>
    <row r="923" spans="1:34">
      <c r="A923" s="95">
        <v>45580</v>
      </c>
      <c r="B923" s="63">
        <v>522165</v>
      </c>
      <c r="V923">
        <v>4.0119999999999996</v>
      </c>
      <c r="W923">
        <v>4.1740000000000004</v>
      </c>
      <c r="X923">
        <v>4.26</v>
      </c>
      <c r="Y923">
        <v>4.3140000000000001</v>
      </c>
      <c r="Z923">
        <v>4.3</v>
      </c>
      <c r="AA923">
        <v>4.37</v>
      </c>
      <c r="AB923">
        <v>4.4800000000000004</v>
      </c>
      <c r="AC923">
        <v>4.54</v>
      </c>
      <c r="AD923">
        <v>4.5739999999999998</v>
      </c>
      <c r="AE923">
        <v>4.46</v>
      </c>
      <c r="AF923">
        <v>4.46</v>
      </c>
      <c r="AG923">
        <v>4.6260000000000003</v>
      </c>
      <c r="AH923">
        <v>4.4400000000000004</v>
      </c>
    </row>
    <row r="924" spans="1:34">
      <c r="A924" s="95">
        <v>45581</v>
      </c>
      <c r="B924" s="63">
        <v>369515</v>
      </c>
      <c r="V924">
        <v>4.0460000000000003</v>
      </c>
      <c r="W924">
        <v>4.2039999999999997</v>
      </c>
      <c r="X924">
        <v>4.2859999999999996</v>
      </c>
      <c r="Y924">
        <v>4.34</v>
      </c>
      <c r="Z924">
        <v>4.3140000000000001</v>
      </c>
      <c r="AA924">
        <v>4.3840000000000003</v>
      </c>
      <c r="AB924">
        <v>4.4939999999999998</v>
      </c>
      <c r="AC924">
        <v>4.5519999999999996</v>
      </c>
      <c r="AD924">
        <v>4.59</v>
      </c>
      <c r="AE924">
        <v>4.4660000000000002</v>
      </c>
      <c r="AF924">
        <v>4.4660000000000002</v>
      </c>
      <c r="AG924">
        <v>4.6340000000000003</v>
      </c>
      <c r="AH924">
        <v>4.4400000000000004</v>
      </c>
    </row>
    <row r="925" spans="1:34">
      <c r="A925" s="95">
        <v>45582</v>
      </c>
      <c r="B925" s="63">
        <v>447572</v>
      </c>
      <c r="V925">
        <v>4.0659999999999998</v>
      </c>
      <c r="W925">
        <v>4.2119999999999997</v>
      </c>
      <c r="X925">
        <v>4.2859999999999996</v>
      </c>
      <c r="Y925">
        <v>4.3319999999999999</v>
      </c>
      <c r="Z925">
        <v>4.3040000000000003</v>
      </c>
      <c r="AA925">
        <v>4.3739999999999997</v>
      </c>
      <c r="AB925">
        <v>4.484</v>
      </c>
      <c r="AC925">
        <v>4.5439999999999996</v>
      </c>
      <c r="AD925">
        <v>4.5819999999999999</v>
      </c>
      <c r="AE925">
        <v>4.47</v>
      </c>
      <c r="AF925">
        <v>4.4740000000000002</v>
      </c>
      <c r="AG925">
        <v>4.6420000000000003</v>
      </c>
      <c r="AH925">
        <v>4.4459999999999997</v>
      </c>
    </row>
    <row r="926" spans="1:34">
      <c r="A926" s="95">
        <v>45583</v>
      </c>
      <c r="B926" s="63">
        <v>301941</v>
      </c>
      <c r="V926">
        <v>4.0460000000000003</v>
      </c>
      <c r="W926">
        <v>4.1900000000000004</v>
      </c>
      <c r="X926">
        <v>4.2640000000000002</v>
      </c>
      <c r="Y926">
        <v>4.3120000000000003</v>
      </c>
      <c r="Z926">
        <v>4.2839999999999998</v>
      </c>
      <c r="AA926">
        <v>4.3520000000000003</v>
      </c>
      <c r="AB926">
        <v>4.46</v>
      </c>
      <c r="AC926">
        <v>4.5220000000000002</v>
      </c>
      <c r="AD926">
        <v>4.5599999999999996</v>
      </c>
      <c r="AE926">
        <v>4.452</v>
      </c>
      <c r="AF926">
        <v>4.4619999999999997</v>
      </c>
      <c r="AG926">
        <v>4.63</v>
      </c>
      <c r="AH926">
        <v>4.444</v>
      </c>
    </row>
    <row r="927" spans="1:34">
      <c r="A927" s="95">
        <v>45586</v>
      </c>
      <c r="B927" s="63">
        <v>394310</v>
      </c>
      <c r="V927">
        <v>4.0940000000000003</v>
      </c>
      <c r="W927">
        <v>4.2320000000000002</v>
      </c>
      <c r="X927">
        <v>4.3040000000000003</v>
      </c>
      <c r="Y927">
        <v>4.3460000000000001</v>
      </c>
      <c r="Z927">
        <v>4.3040000000000003</v>
      </c>
      <c r="AA927">
        <v>4.3719999999999999</v>
      </c>
      <c r="AB927">
        <v>4.4800000000000004</v>
      </c>
      <c r="AC927">
        <v>4.54</v>
      </c>
      <c r="AD927">
        <v>4.5759999999999996</v>
      </c>
      <c r="AE927">
        <v>4.4539999999999997</v>
      </c>
      <c r="AF927">
        <v>4.4619999999999997</v>
      </c>
      <c r="AG927">
        <v>4.63</v>
      </c>
      <c r="AH927">
        <v>4.4459999999999997</v>
      </c>
    </row>
    <row r="928" spans="1:34">
      <c r="A928" s="95">
        <v>45587</v>
      </c>
      <c r="B928" s="63">
        <v>488826</v>
      </c>
      <c r="V928">
        <v>4.1639999999999997</v>
      </c>
      <c r="W928">
        <v>4.2919999999999998</v>
      </c>
      <c r="X928">
        <v>4.3659999999999997</v>
      </c>
      <c r="Y928">
        <v>4.4059999999999997</v>
      </c>
      <c r="Z928">
        <v>4.3499999999999996</v>
      </c>
      <c r="AA928">
        <v>4.4160000000000004</v>
      </c>
      <c r="AB928">
        <v>4.524</v>
      </c>
      <c r="AC928">
        <v>4.5839999999999996</v>
      </c>
      <c r="AD928">
        <v>4.62</v>
      </c>
      <c r="AE928">
        <v>4.4960000000000004</v>
      </c>
      <c r="AF928">
        <v>4.4960000000000004</v>
      </c>
      <c r="AG928">
        <v>4.6639999999999997</v>
      </c>
      <c r="AH928">
        <v>4.476</v>
      </c>
    </row>
    <row r="929" spans="1:34">
      <c r="A929" s="95">
        <v>45588</v>
      </c>
      <c r="B929" s="63">
        <v>421538</v>
      </c>
      <c r="V929">
        <v>4.1900000000000004</v>
      </c>
      <c r="W929">
        <v>4.32</v>
      </c>
      <c r="X929">
        <v>4.3959999999999999</v>
      </c>
      <c r="Y929">
        <v>4.4359999999999999</v>
      </c>
      <c r="Z929">
        <v>4.3540000000000001</v>
      </c>
      <c r="AA929">
        <v>4.4160000000000004</v>
      </c>
      <c r="AB929">
        <v>4.5220000000000002</v>
      </c>
      <c r="AC929">
        <v>4.5819999999999999</v>
      </c>
      <c r="AD929">
        <v>4.62</v>
      </c>
      <c r="AE929">
        <v>4.4960000000000004</v>
      </c>
      <c r="AF929">
        <v>4.5019999999999998</v>
      </c>
      <c r="AG929">
        <v>4.67</v>
      </c>
      <c r="AH929">
        <v>4.4640000000000004</v>
      </c>
    </row>
    <row r="930" spans="1:34">
      <c r="A930" s="95">
        <v>45589</v>
      </c>
      <c r="B930" s="63">
        <v>513150</v>
      </c>
      <c r="V930">
        <v>4.2140000000000004</v>
      </c>
      <c r="W930">
        <v>4.3499999999999996</v>
      </c>
      <c r="X930">
        <v>4.4160000000000004</v>
      </c>
      <c r="Y930">
        <v>4.452</v>
      </c>
      <c r="Z930">
        <v>4.38</v>
      </c>
      <c r="AA930">
        <v>4.4340000000000002</v>
      </c>
      <c r="AB930">
        <v>4.5419999999999998</v>
      </c>
      <c r="AC930">
        <v>4.6020000000000003</v>
      </c>
      <c r="AD930">
        <v>4.6399999999999997</v>
      </c>
      <c r="AE930">
        <v>4.5</v>
      </c>
      <c r="AF930">
        <v>4.5019999999999998</v>
      </c>
      <c r="AG930">
        <v>4.67</v>
      </c>
      <c r="AH930">
        <v>4.4820000000000002</v>
      </c>
    </row>
    <row r="931" spans="1:34">
      <c r="A931" s="95">
        <v>45590</v>
      </c>
      <c r="B931" s="63">
        <v>461191</v>
      </c>
      <c r="V931">
        <v>4.1520000000000001</v>
      </c>
      <c r="W931">
        <v>4.2939999999999996</v>
      </c>
      <c r="X931">
        <v>4.3719999999999999</v>
      </c>
      <c r="Y931">
        <v>4.4139999999999997</v>
      </c>
      <c r="Z931">
        <v>4.3540000000000001</v>
      </c>
      <c r="AA931">
        <v>4.4059999999999997</v>
      </c>
      <c r="AB931">
        <v>4.516</v>
      </c>
      <c r="AC931">
        <v>4.58</v>
      </c>
      <c r="AD931">
        <v>4.6159999999999997</v>
      </c>
      <c r="AE931">
        <v>4.49</v>
      </c>
      <c r="AF931">
        <v>4.492</v>
      </c>
      <c r="AG931">
        <v>4.66</v>
      </c>
      <c r="AH931">
        <v>4.4720000000000004</v>
      </c>
    </row>
    <row r="932" spans="1:34">
      <c r="A932" s="95">
        <v>45593</v>
      </c>
      <c r="B932" s="63">
        <v>487302</v>
      </c>
      <c r="V932">
        <v>4.1059999999999999</v>
      </c>
      <c r="W932">
        <v>4.2460000000000004</v>
      </c>
      <c r="X932">
        <v>4.3319999999999999</v>
      </c>
      <c r="Y932">
        <v>4.3760000000000003</v>
      </c>
      <c r="Z932">
        <v>4.3319999999999999</v>
      </c>
      <c r="AA932">
        <v>4.3940000000000001</v>
      </c>
      <c r="AB932">
        <v>4.5019999999999998</v>
      </c>
      <c r="AC932">
        <v>4.5640000000000001</v>
      </c>
      <c r="AD932">
        <v>4.6020000000000003</v>
      </c>
      <c r="AE932">
        <v>4.484</v>
      </c>
      <c r="AF932">
        <v>4.4859999999999998</v>
      </c>
      <c r="AG932">
        <v>4.6539999999999999</v>
      </c>
      <c r="AH932">
        <v>4.4660000000000002</v>
      </c>
    </row>
    <row r="933" spans="1:34">
      <c r="A933" s="95">
        <v>45594</v>
      </c>
      <c r="B933" s="63">
        <v>339885</v>
      </c>
      <c r="V933">
        <v>4.1360000000000001</v>
      </c>
      <c r="W933">
        <v>4.2699999999999996</v>
      </c>
      <c r="X933">
        <v>4.3499999999999996</v>
      </c>
      <c r="Y933">
        <v>4.3899999999999997</v>
      </c>
      <c r="Z933">
        <v>4.3419999999999996</v>
      </c>
      <c r="AA933">
        <v>4.3959999999999999</v>
      </c>
      <c r="AB933">
        <v>4.5039999999999996</v>
      </c>
      <c r="AC933">
        <v>4.5659999999999998</v>
      </c>
      <c r="AD933">
        <v>4.6040000000000001</v>
      </c>
      <c r="AE933">
        <v>4.484</v>
      </c>
      <c r="AF933">
        <v>4.4859999999999998</v>
      </c>
      <c r="AG933">
        <v>4.6539999999999999</v>
      </c>
      <c r="AH933">
        <v>4.4660000000000002</v>
      </c>
    </row>
    <row r="934" spans="1:34">
      <c r="A934" s="95">
        <v>45595</v>
      </c>
      <c r="B934" s="63">
        <v>287279</v>
      </c>
      <c r="V934">
        <v>4.1139999999999999</v>
      </c>
      <c r="W934">
        <v>4.2539999999999996</v>
      </c>
      <c r="X934">
        <v>4.3360000000000003</v>
      </c>
      <c r="Y934">
        <v>4.3840000000000003</v>
      </c>
      <c r="Z934">
        <v>4.3460000000000001</v>
      </c>
      <c r="AA934">
        <v>4.4039999999999999</v>
      </c>
      <c r="AB934">
        <v>4.5119999999999996</v>
      </c>
      <c r="AC934">
        <v>4.5720000000000001</v>
      </c>
      <c r="AD934">
        <v>4.6100000000000003</v>
      </c>
      <c r="AE934">
        <v>4.4800000000000004</v>
      </c>
      <c r="AF934">
        <v>4.484</v>
      </c>
      <c r="AG934">
        <v>4.6520000000000001</v>
      </c>
      <c r="AH934">
        <v>4.46</v>
      </c>
    </row>
    <row r="935" spans="1:34">
      <c r="A935" s="95">
        <v>45596</v>
      </c>
      <c r="B935" s="63">
        <v>437546</v>
      </c>
      <c r="V935">
        <v>4.1059999999999999</v>
      </c>
      <c r="W935">
        <v>4.26</v>
      </c>
      <c r="X935">
        <v>4.3440000000000003</v>
      </c>
      <c r="Y935">
        <v>4.3959999999999999</v>
      </c>
      <c r="Z935">
        <v>4.3520000000000003</v>
      </c>
      <c r="AA935">
        <v>4.4059999999999997</v>
      </c>
      <c r="AB935">
        <v>4.5140000000000002</v>
      </c>
      <c r="AC935">
        <v>4.5739999999999998</v>
      </c>
      <c r="AD935">
        <v>4.6100000000000003</v>
      </c>
      <c r="AE935">
        <v>4.4939999999999998</v>
      </c>
      <c r="AF935">
        <v>4.5019999999999998</v>
      </c>
      <c r="AG935">
        <v>4.67</v>
      </c>
      <c r="AH935">
        <v>4.4859999999999998</v>
      </c>
    </row>
    <row r="936" spans="1:34">
      <c r="A936" s="95">
        <v>45597</v>
      </c>
      <c r="B936" s="63">
        <v>368162</v>
      </c>
      <c r="V936">
        <v>4.1440000000000001</v>
      </c>
      <c r="W936">
        <v>4.2919999999999998</v>
      </c>
      <c r="X936">
        <v>4.3719999999999999</v>
      </c>
      <c r="Y936">
        <v>4.4219999999999997</v>
      </c>
      <c r="Z936">
        <v>4.3600000000000003</v>
      </c>
      <c r="AA936">
        <v>4.41</v>
      </c>
      <c r="AB936">
        <v>4.5119999999999996</v>
      </c>
      <c r="AC936">
        <v>4.5739999999999998</v>
      </c>
      <c r="AD936">
        <v>4.6120000000000001</v>
      </c>
      <c r="AE936">
        <v>4.4939999999999998</v>
      </c>
      <c r="AF936">
        <v>4.5019999999999998</v>
      </c>
      <c r="AG936">
        <v>4.67</v>
      </c>
      <c r="AH936">
        <v>4.5140000000000002</v>
      </c>
    </row>
    <row r="937" spans="1:34">
      <c r="A937" s="95">
        <v>45600</v>
      </c>
      <c r="B937" s="63">
        <v>382148</v>
      </c>
      <c r="V937">
        <v>4.1639999999999997</v>
      </c>
      <c r="W937">
        <v>4.3</v>
      </c>
      <c r="X937">
        <v>4.3719999999999999</v>
      </c>
      <c r="Y937">
        <v>4.4219999999999997</v>
      </c>
      <c r="Z937">
        <v>4.3620000000000001</v>
      </c>
      <c r="AA937">
        <v>4.4059999999999997</v>
      </c>
      <c r="AB937">
        <v>4.5140000000000002</v>
      </c>
      <c r="AC937">
        <v>4.5739999999999998</v>
      </c>
      <c r="AD937">
        <v>4.6100000000000003</v>
      </c>
      <c r="AE937">
        <v>4.4859999999999998</v>
      </c>
      <c r="AF937">
        <v>4.5</v>
      </c>
      <c r="AG937">
        <v>4.66</v>
      </c>
      <c r="AH937">
        <v>4.492</v>
      </c>
    </row>
    <row r="938" spans="1:34">
      <c r="A938" s="95">
        <v>45601</v>
      </c>
      <c r="B938" s="63">
        <v>298205</v>
      </c>
      <c r="V938">
        <v>4.1840000000000002</v>
      </c>
      <c r="W938">
        <v>4.32</v>
      </c>
      <c r="X938">
        <v>4.3899999999999997</v>
      </c>
      <c r="Y938">
        <v>4.4340000000000002</v>
      </c>
      <c r="Z938">
        <v>4.3739999999999997</v>
      </c>
      <c r="AA938">
        <v>4.4219999999999997</v>
      </c>
      <c r="AB938">
        <v>4.5259999999999998</v>
      </c>
      <c r="AC938">
        <v>4.59</v>
      </c>
      <c r="AD938">
        <v>4.6239999999999997</v>
      </c>
      <c r="AE938">
        <v>4.4960000000000004</v>
      </c>
      <c r="AF938">
        <v>4.5060000000000002</v>
      </c>
      <c r="AG938">
        <v>4.6660000000000004</v>
      </c>
      <c r="AH938">
        <v>4.5039999999999996</v>
      </c>
    </row>
    <row r="939" spans="1:34">
      <c r="A939" s="95">
        <v>45602</v>
      </c>
      <c r="B939" s="63">
        <v>489988</v>
      </c>
      <c r="V939">
        <v>4.2619999999999996</v>
      </c>
      <c r="W939">
        <v>4.3899999999999997</v>
      </c>
      <c r="X939">
        <v>4.4560000000000004</v>
      </c>
      <c r="Y939">
        <v>4.4939999999999998</v>
      </c>
      <c r="Z939">
        <v>4.4160000000000004</v>
      </c>
      <c r="AA939">
        <v>4.4560000000000004</v>
      </c>
      <c r="AB939">
        <v>4.5620000000000003</v>
      </c>
      <c r="AC939">
        <v>4.6239999999999997</v>
      </c>
      <c r="AD939">
        <v>4.66</v>
      </c>
      <c r="AE939">
        <v>4.53</v>
      </c>
      <c r="AF939">
        <v>4.5339999999999998</v>
      </c>
      <c r="AG939">
        <v>4.694</v>
      </c>
      <c r="AH939">
        <v>4.524</v>
      </c>
    </row>
    <row r="940" spans="1:34">
      <c r="A940" s="95">
        <v>45603</v>
      </c>
      <c r="B940" s="63">
        <v>554450</v>
      </c>
      <c r="V940">
        <v>4.274</v>
      </c>
      <c r="W940">
        <v>4.4039999999999999</v>
      </c>
      <c r="X940">
        <v>4.476</v>
      </c>
      <c r="Y940">
        <v>4.5140000000000002</v>
      </c>
      <c r="Z940">
        <v>4.43</v>
      </c>
      <c r="AA940">
        <v>4.47</v>
      </c>
      <c r="AB940">
        <v>4.5720000000000001</v>
      </c>
      <c r="AC940">
        <v>4.6319999999999997</v>
      </c>
      <c r="AD940">
        <v>4.6719999999999997</v>
      </c>
      <c r="AE940">
        <v>4.5339999999999998</v>
      </c>
      <c r="AF940">
        <v>4.54</v>
      </c>
      <c r="AG940">
        <v>4.7</v>
      </c>
      <c r="AH940">
        <v>4.5220000000000002</v>
      </c>
    </row>
    <row r="941" spans="1:34">
      <c r="A941" s="95">
        <v>45604</v>
      </c>
      <c r="B941" s="63">
        <v>686461</v>
      </c>
      <c r="V941">
        <v>4.3099999999999996</v>
      </c>
      <c r="W941">
        <v>4.4420000000000002</v>
      </c>
      <c r="X941">
        <v>4.5140000000000002</v>
      </c>
      <c r="Y941">
        <v>4.55</v>
      </c>
      <c r="Z941">
        <v>4.4560000000000004</v>
      </c>
      <c r="AA941">
        <v>4.49</v>
      </c>
      <c r="AB941">
        <v>4.5940000000000003</v>
      </c>
      <c r="AC941">
        <v>4.6539999999999999</v>
      </c>
      <c r="AD941">
        <v>4.6900000000000004</v>
      </c>
      <c r="AE941">
        <v>4.5419999999999998</v>
      </c>
      <c r="AF941">
        <v>4.55</v>
      </c>
      <c r="AG941">
        <v>4.71</v>
      </c>
      <c r="AH941">
        <v>4.5339999999999998</v>
      </c>
    </row>
    <row r="942" spans="1:34">
      <c r="A942" s="95">
        <v>45607</v>
      </c>
      <c r="B942" s="63">
        <v>464941</v>
      </c>
      <c r="V942">
        <v>4.3</v>
      </c>
      <c r="W942">
        <v>4.4260000000000002</v>
      </c>
      <c r="X942">
        <v>4.4960000000000004</v>
      </c>
      <c r="Y942">
        <v>4.53</v>
      </c>
      <c r="Z942">
        <v>4.4219999999999997</v>
      </c>
      <c r="AA942">
        <v>4.4560000000000004</v>
      </c>
      <c r="AB942">
        <v>4.5640000000000001</v>
      </c>
      <c r="AC942">
        <v>4.6260000000000003</v>
      </c>
      <c r="AD942">
        <v>4.66</v>
      </c>
      <c r="AE942">
        <v>4.5199999999999996</v>
      </c>
      <c r="AF942">
        <v>4.524</v>
      </c>
      <c r="AG942">
        <v>4.6840000000000002</v>
      </c>
      <c r="AH942">
        <v>4.5119999999999996</v>
      </c>
    </row>
    <row r="943" spans="1:34">
      <c r="A943" s="95">
        <v>45608</v>
      </c>
      <c r="B943" s="63">
        <v>499423</v>
      </c>
      <c r="V943">
        <v>4.2839999999999998</v>
      </c>
      <c r="W943">
        <v>4.4020000000000001</v>
      </c>
      <c r="X943">
        <v>4.4720000000000004</v>
      </c>
      <c r="Y943">
        <v>4.5060000000000002</v>
      </c>
      <c r="Z943">
        <v>4.3940000000000001</v>
      </c>
      <c r="AA943">
        <v>4.4260000000000002</v>
      </c>
      <c r="AB943">
        <v>4.5339999999999998</v>
      </c>
      <c r="AC943">
        <v>4.5940000000000003</v>
      </c>
      <c r="AD943">
        <v>4.63</v>
      </c>
      <c r="AE943">
        <v>4.5</v>
      </c>
      <c r="AF943">
        <v>4.5039999999999996</v>
      </c>
      <c r="AG943">
        <v>4.6639999999999997</v>
      </c>
      <c r="AH943">
        <v>4.492</v>
      </c>
    </row>
    <row r="944" spans="1:34">
      <c r="A944" s="95">
        <v>45609</v>
      </c>
      <c r="B944" s="63">
        <v>465812</v>
      </c>
      <c r="V944">
        <v>4.2640000000000002</v>
      </c>
      <c r="W944">
        <v>4.3739999999999997</v>
      </c>
      <c r="X944">
        <v>4.4420000000000002</v>
      </c>
      <c r="Y944">
        <v>4.4740000000000002</v>
      </c>
      <c r="Z944">
        <v>4.3639999999999999</v>
      </c>
      <c r="AA944">
        <v>4.4020000000000001</v>
      </c>
      <c r="AB944">
        <v>4.5119999999999996</v>
      </c>
      <c r="AC944">
        <v>4.5739999999999998</v>
      </c>
      <c r="AD944">
        <v>4.6100000000000003</v>
      </c>
      <c r="AE944">
        <v>4.484</v>
      </c>
      <c r="AF944">
        <v>4.49</v>
      </c>
      <c r="AG944">
        <v>4.6399999999999997</v>
      </c>
      <c r="AH944">
        <v>4.476</v>
      </c>
    </row>
    <row r="945" spans="1:34">
      <c r="A945" s="95">
        <v>45610</v>
      </c>
      <c r="B945" s="63">
        <v>571364</v>
      </c>
      <c r="V945">
        <v>4.1900000000000004</v>
      </c>
      <c r="W945">
        <v>4.306</v>
      </c>
      <c r="X945">
        <v>4.3819999999999997</v>
      </c>
      <c r="Y945">
        <v>4.4240000000000004</v>
      </c>
      <c r="Z945">
        <v>4.3319999999999999</v>
      </c>
      <c r="AA945">
        <v>4.3719999999999999</v>
      </c>
      <c r="AB945">
        <v>4.4800000000000004</v>
      </c>
      <c r="AC945">
        <v>4.5419999999999998</v>
      </c>
      <c r="AD945">
        <v>4.5759999999999996</v>
      </c>
      <c r="AE945">
        <v>4.4640000000000004</v>
      </c>
      <c r="AF945">
        <v>4.47</v>
      </c>
      <c r="AG945">
        <v>4.62</v>
      </c>
      <c r="AH945">
        <v>4.4539999999999997</v>
      </c>
    </row>
    <row r="946" spans="1:34">
      <c r="A946" s="95">
        <v>45611</v>
      </c>
      <c r="B946" s="63">
        <v>445589</v>
      </c>
      <c r="V946">
        <v>4.24</v>
      </c>
      <c r="W946">
        <v>4.3520000000000003</v>
      </c>
      <c r="X946">
        <v>4.4260000000000002</v>
      </c>
      <c r="Y946">
        <v>4.47</v>
      </c>
      <c r="Z946">
        <v>4.3559999999999999</v>
      </c>
      <c r="AA946">
        <v>4.4020000000000001</v>
      </c>
      <c r="AB946">
        <v>4.5119999999999996</v>
      </c>
      <c r="AC946">
        <v>4.5720000000000001</v>
      </c>
      <c r="AD946">
        <v>4.6059999999999999</v>
      </c>
      <c r="AE946">
        <v>4.49</v>
      </c>
      <c r="AF946">
        <v>4.4939999999999998</v>
      </c>
      <c r="AG946">
        <v>4.6440000000000001</v>
      </c>
      <c r="AH946">
        <v>4.4800000000000004</v>
      </c>
    </row>
    <row r="947" spans="1:34">
      <c r="A947" s="95">
        <v>45614</v>
      </c>
      <c r="B947" s="63">
        <v>394274</v>
      </c>
      <c r="V947">
        <v>4.2919999999999998</v>
      </c>
      <c r="W947">
        <v>4.3959999999999999</v>
      </c>
      <c r="X947">
        <v>4.4660000000000002</v>
      </c>
      <c r="Y947">
        <v>4.5</v>
      </c>
      <c r="Z947">
        <v>4.3639999999999999</v>
      </c>
      <c r="AA947">
        <v>4.41</v>
      </c>
      <c r="AB947">
        <v>4.516</v>
      </c>
      <c r="AC947">
        <v>4.58</v>
      </c>
      <c r="AD947">
        <v>4.6139999999999999</v>
      </c>
      <c r="AE947">
        <v>4.4859999999999998</v>
      </c>
      <c r="AF947">
        <v>4.492</v>
      </c>
      <c r="AG947">
        <v>4.6420000000000003</v>
      </c>
      <c r="AH947">
        <v>4.4820000000000002</v>
      </c>
    </row>
    <row r="948" spans="1:34">
      <c r="A948" s="95">
        <v>45615</v>
      </c>
      <c r="B948" s="63">
        <v>454354</v>
      </c>
      <c r="V948">
        <v>4.2720000000000002</v>
      </c>
      <c r="W948">
        <v>4.3760000000000003</v>
      </c>
      <c r="X948">
        <v>4.452</v>
      </c>
      <c r="Y948">
        <v>4.484</v>
      </c>
      <c r="Z948">
        <v>4.3520000000000003</v>
      </c>
      <c r="AA948">
        <v>4.3940000000000001</v>
      </c>
      <c r="AB948">
        <v>4.5039999999999996</v>
      </c>
      <c r="AC948">
        <v>4.5659999999999998</v>
      </c>
      <c r="AD948">
        <v>4.6020000000000003</v>
      </c>
      <c r="AE948">
        <v>4.4720000000000004</v>
      </c>
      <c r="AF948">
        <v>4.4740000000000002</v>
      </c>
      <c r="AG948">
        <v>4.6239999999999997</v>
      </c>
      <c r="AH948">
        <v>4.4640000000000004</v>
      </c>
    </row>
    <row r="949" spans="1:34">
      <c r="A949" s="95">
        <v>45616</v>
      </c>
      <c r="B949" s="63">
        <v>446564</v>
      </c>
      <c r="V949">
        <v>4.3019999999999996</v>
      </c>
      <c r="W949">
        <v>4.4000000000000004</v>
      </c>
      <c r="X949">
        <v>4.47</v>
      </c>
      <c r="Y949">
        <v>4.5</v>
      </c>
      <c r="Z949">
        <v>4.3659999999999997</v>
      </c>
      <c r="AA949">
        <v>4.41</v>
      </c>
      <c r="AB949">
        <v>4.5199999999999996</v>
      </c>
      <c r="AC949">
        <v>4.58</v>
      </c>
      <c r="AD949">
        <v>4.6139999999999999</v>
      </c>
      <c r="AE949">
        <v>4.4859999999999998</v>
      </c>
      <c r="AF949">
        <v>4.492</v>
      </c>
      <c r="AG949">
        <v>4.6420000000000003</v>
      </c>
      <c r="AH949">
        <v>4.484</v>
      </c>
    </row>
    <row r="950" spans="1:34">
      <c r="A950" s="95">
        <v>45617</v>
      </c>
      <c r="B950" s="63">
        <v>406750</v>
      </c>
      <c r="V950">
        <v>4.266</v>
      </c>
      <c r="W950">
        <v>4.3620000000000001</v>
      </c>
      <c r="X950">
        <v>4.4320000000000004</v>
      </c>
      <c r="Y950">
        <v>4.4640000000000004</v>
      </c>
      <c r="Z950">
        <v>4.33</v>
      </c>
      <c r="AA950">
        <v>4.3659999999999997</v>
      </c>
      <c r="AB950">
        <v>4.476</v>
      </c>
      <c r="AC950">
        <v>4.54</v>
      </c>
      <c r="AD950">
        <v>4.5759999999999996</v>
      </c>
      <c r="AE950">
        <v>4.4420000000000002</v>
      </c>
      <c r="AF950">
        <v>4.4459999999999997</v>
      </c>
      <c r="AG950">
        <v>4.5960000000000001</v>
      </c>
      <c r="AH950">
        <v>4.444</v>
      </c>
    </row>
    <row r="951" spans="1:34">
      <c r="A951" s="95">
        <v>45618</v>
      </c>
      <c r="B951" s="63">
        <v>399794</v>
      </c>
      <c r="V951">
        <v>4.2539999999999996</v>
      </c>
      <c r="W951">
        <v>4.3520000000000003</v>
      </c>
      <c r="X951">
        <v>4.4240000000000004</v>
      </c>
      <c r="Y951">
        <v>4.46</v>
      </c>
      <c r="Z951">
        <v>4.3259999999999996</v>
      </c>
      <c r="AA951">
        <v>4.3620000000000001</v>
      </c>
      <c r="AB951">
        <v>4.4720000000000004</v>
      </c>
      <c r="AC951">
        <v>4.5339999999999998</v>
      </c>
      <c r="AD951">
        <v>4.57</v>
      </c>
      <c r="AE951">
        <v>4.444</v>
      </c>
      <c r="AF951">
        <v>4.45</v>
      </c>
      <c r="AG951">
        <v>4.5999999999999996</v>
      </c>
      <c r="AH951">
        <v>4.4459999999999997</v>
      </c>
    </row>
    <row r="952" spans="1:34">
      <c r="A952" s="95">
        <v>45621</v>
      </c>
      <c r="B952" s="63">
        <v>555333</v>
      </c>
      <c r="V952">
        <v>4.2460000000000004</v>
      </c>
      <c r="W952">
        <v>4.33</v>
      </c>
      <c r="X952">
        <v>4.3959999999999999</v>
      </c>
      <c r="Y952">
        <v>4.43</v>
      </c>
      <c r="Z952">
        <v>4.2939999999999996</v>
      </c>
      <c r="AA952">
        <v>4.3239999999999998</v>
      </c>
      <c r="AB952">
        <v>4.4400000000000004</v>
      </c>
      <c r="AC952">
        <v>4.5039999999999996</v>
      </c>
      <c r="AD952">
        <v>4.5419999999999998</v>
      </c>
      <c r="AE952">
        <v>4.4260000000000002</v>
      </c>
      <c r="AF952">
        <v>4.4359999999999999</v>
      </c>
      <c r="AG952">
        <v>4.5860000000000003</v>
      </c>
      <c r="AH952">
        <v>4.4400000000000004</v>
      </c>
    </row>
    <row r="953" spans="1:34">
      <c r="A953" s="95">
        <v>45622</v>
      </c>
      <c r="B953" s="63">
        <v>637406</v>
      </c>
      <c r="V953">
        <v>4.2</v>
      </c>
      <c r="W953">
        <v>4.28</v>
      </c>
      <c r="X953">
        <v>4.3520000000000003</v>
      </c>
      <c r="Y953">
        <v>4.3860000000000001</v>
      </c>
      <c r="Z953">
        <v>4.266</v>
      </c>
      <c r="AA953">
        <v>4.3019999999999996</v>
      </c>
      <c r="AB953">
        <v>4.42</v>
      </c>
      <c r="AC953">
        <v>4.4820000000000002</v>
      </c>
      <c r="AD953">
        <v>4.5199999999999996</v>
      </c>
      <c r="AE953">
        <v>4.4139999999999997</v>
      </c>
      <c r="AF953">
        <v>4.42</v>
      </c>
      <c r="AG953">
        <v>4.57</v>
      </c>
      <c r="AH953">
        <v>4.4119999999999999</v>
      </c>
    </row>
    <row r="954" spans="1:34">
      <c r="A954" s="95">
        <v>45623</v>
      </c>
      <c r="B954" s="63">
        <v>470439</v>
      </c>
      <c r="V954">
        <v>4.1559999999999997</v>
      </c>
      <c r="W954">
        <v>4.28</v>
      </c>
      <c r="X954">
        <v>4.3520000000000003</v>
      </c>
      <c r="Y954">
        <v>4.3840000000000003</v>
      </c>
      <c r="Z954">
        <v>4.2560000000000002</v>
      </c>
      <c r="AA954">
        <v>4.2960000000000003</v>
      </c>
      <c r="AB954">
        <v>4.4119999999999999</v>
      </c>
      <c r="AC954">
        <v>4.4740000000000002</v>
      </c>
      <c r="AD954">
        <v>4.5119999999999996</v>
      </c>
      <c r="AE954">
        <v>4.4039999999999999</v>
      </c>
      <c r="AF954">
        <v>4.4139999999999997</v>
      </c>
      <c r="AG954">
        <v>4.5640000000000001</v>
      </c>
      <c r="AH954">
        <v>4.4059999999999997</v>
      </c>
    </row>
    <row r="955" spans="1:34">
      <c r="A955" s="103">
        <v>45624</v>
      </c>
      <c r="V955" s="189">
        <v>4.1559999999999997</v>
      </c>
      <c r="W955" s="189">
        <v>4.28</v>
      </c>
      <c r="X955" s="189">
        <v>4.3520000000000003</v>
      </c>
      <c r="Y955" s="189">
        <v>4.3840000000000003</v>
      </c>
      <c r="Z955" s="189">
        <v>4.2560000000000002</v>
      </c>
      <c r="AA955" s="189">
        <v>4.2960000000000003</v>
      </c>
      <c r="AB955" s="189">
        <v>4.4119999999999999</v>
      </c>
      <c r="AC955" s="189">
        <v>4.4740000000000002</v>
      </c>
      <c r="AD955" s="189">
        <v>4.5119999999999996</v>
      </c>
      <c r="AE955" s="189">
        <v>4.4039999999999999</v>
      </c>
      <c r="AF955" s="189">
        <v>4.4139999999999997</v>
      </c>
      <c r="AG955" s="189">
        <v>4.5640000000000001</v>
      </c>
      <c r="AH955" s="189">
        <v>4.4059999999999997</v>
      </c>
    </row>
    <row r="956" spans="1:34">
      <c r="A956" s="95">
        <v>45625</v>
      </c>
      <c r="B956" s="63">
        <v>198807</v>
      </c>
      <c r="V956">
        <v>4.2300000000000004</v>
      </c>
      <c r="W956">
        <v>4.33</v>
      </c>
      <c r="X956">
        <v>4.3959999999999999</v>
      </c>
      <c r="Y956">
        <v>4.4219999999999997</v>
      </c>
      <c r="Z956">
        <v>4.28</v>
      </c>
      <c r="AA956">
        <v>4.3140000000000001</v>
      </c>
      <c r="AB956">
        <v>4.4260000000000002</v>
      </c>
      <c r="AC956">
        <v>4.49</v>
      </c>
      <c r="AD956">
        <v>4.5259999999999998</v>
      </c>
      <c r="AE956">
        <v>4.4160000000000004</v>
      </c>
      <c r="AF956">
        <v>4.4219999999999997</v>
      </c>
      <c r="AG956">
        <v>4.5720000000000001</v>
      </c>
      <c r="AH956">
        <v>4.4139999999999997</v>
      </c>
    </row>
    <row r="957" spans="1:34">
      <c r="A957" s="95">
        <v>45628</v>
      </c>
      <c r="B957" s="63">
        <v>267501</v>
      </c>
      <c r="V957">
        <v>4.2439999999999998</v>
      </c>
      <c r="W957">
        <v>4.3239999999999998</v>
      </c>
      <c r="X957">
        <v>4.3899999999999997</v>
      </c>
      <c r="Y957">
        <v>4.42</v>
      </c>
      <c r="Z957">
        <v>4.282</v>
      </c>
      <c r="AA957">
        <v>4.3159999999999998</v>
      </c>
      <c r="AB957">
        <v>4.4260000000000002</v>
      </c>
      <c r="AC957">
        <v>4.49</v>
      </c>
      <c r="AD957">
        <v>4.5259999999999998</v>
      </c>
      <c r="AE957">
        <v>4.4160000000000004</v>
      </c>
      <c r="AF957">
        <v>4.43</v>
      </c>
      <c r="AG957">
        <v>4.58</v>
      </c>
      <c r="AH957">
        <v>4.43</v>
      </c>
    </row>
    <row r="958" spans="1:34">
      <c r="A958" s="95">
        <v>45629</v>
      </c>
      <c r="B958" s="63">
        <v>251818</v>
      </c>
      <c r="V958">
        <v>4.2320000000000002</v>
      </c>
      <c r="W958">
        <v>4.3220000000000001</v>
      </c>
      <c r="X958">
        <v>4.38</v>
      </c>
      <c r="Y958">
        <v>4.4059999999999997</v>
      </c>
      <c r="Z958">
        <v>4.2699999999999996</v>
      </c>
      <c r="AA958">
        <v>4.306</v>
      </c>
      <c r="AB958">
        <v>4.4219999999999997</v>
      </c>
      <c r="AC958">
        <v>4.4859999999999998</v>
      </c>
      <c r="AD958">
        <v>4.5199999999999996</v>
      </c>
      <c r="AE958">
        <v>4.41</v>
      </c>
      <c r="AF958">
        <v>4.4160000000000004</v>
      </c>
      <c r="AG958">
        <v>4.5659999999999998</v>
      </c>
      <c r="AH958">
        <v>4.42</v>
      </c>
    </row>
    <row r="959" spans="1:34">
      <c r="A959" s="95">
        <v>45630</v>
      </c>
      <c r="B959" s="63">
        <v>226732</v>
      </c>
      <c r="V959">
        <v>4.22</v>
      </c>
      <c r="W959">
        <v>4.3</v>
      </c>
      <c r="X959">
        <v>4.3540000000000001</v>
      </c>
      <c r="Y959">
        <v>4.3819999999999997</v>
      </c>
      <c r="Z959">
        <v>4.2539999999999996</v>
      </c>
      <c r="AA959">
        <v>4.29</v>
      </c>
      <c r="AB959">
        <v>4.4039999999999999</v>
      </c>
      <c r="AC959">
        <v>4.47</v>
      </c>
      <c r="AD959">
        <v>4.5019999999999998</v>
      </c>
      <c r="AE959">
        <v>4.4039999999999999</v>
      </c>
      <c r="AF959">
        <v>4.4139999999999997</v>
      </c>
      <c r="AG959">
        <v>4.5640000000000001</v>
      </c>
      <c r="AH959">
        <v>4.43</v>
      </c>
    </row>
    <row r="960" spans="1:34">
      <c r="A960" s="95">
        <v>45631</v>
      </c>
      <c r="B960" s="63">
        <v>265110</v>
      </c>
      <c r="V960">
        <v>4.2640000000000002</v>
      </c>
      <c r="W960">
        <v>4.3499999999999996</v>
      </c>
      <c r="X960">
        <v>4.4039999999999999</v>
      </c>
      <c r="Y960">
        <v>4.43</v>
      </c>
      <c r="Z960">
        <v>4.3040000000000003</v>
      </c>
      <c r="AA960">
        <v>4.34</v>
      </c>
      <c r="AB960">
        <v>4.45</v>
      </c>
      <c r="AC960">
        <v>4.5119999999999996</v>
      </c>
      <c r="AD960">
        <v>4.5439999999999996</v>
      </c>
      <c r="AE960">
        <v>4.4420000000000002</v>
      </c>
      <c r="AF960">
        <v>4.452</v>
      </c>
      <c r="AG960">
        <v>4.6020000000000003</v>
      </c>
      <c r="AH960">
        <v>4.47</v>
      </c>
    </row>
    <row r="961" spans="1:39">
      <c r="A961" s="95">
        <v>45632</v>
      </c>
      <c r="B961" s="63">
        <v>334122</v>
      </c>
      <c r="V961">
        <v>4.306</v>
      </c>
      <c r="W961">
        <v>4.4000000000000004</v>
      </c>
      <c r="X961">
        <v>4.452</v>
      </c>
      <c r="Y961">
        <v>4.476</v>
      </c>
      <c r="Z961">
        <v>4.3360000000000003</v>
      </c>
      <c r="AA961">
        <v>4.3719999999999999</v>
      </c>
      <c r="AB961">
        <v>4.4820000000000002</v>
      </c>
      <c r="AC961">
        <v>4.5419999999999998</v>
      </c>
      <c r="AD961">
        <v>4.5720000000000001</v>
      </c>
      <c r="AE961">
        <v>4.4660000000000002</v>
      </c>
      <c r="AF961">
        <v>4.476</v>
      </c>
      <c r="AG961">
        <v>4.6399999999999997</v>
      </c>
      <c r="AH961">
        <v>4.5</v>
      </c>
    </row>
    <row r="962" spans="1:39">
      <c r="A962" s="95">
        <v>45635</v>
      </c>
      <c r="B962" s="63">
        <v>353541</v>
      </c>
      <c r="V962">
        <v>4.34</v>
      </c>
      <c r="W962">
        <v>4.4160000000000004</v>
      </c>
      <c r="X962">
        <v>4.476</v>
      </c>
      <c r="Y962">
        <v>4.5039999999999996</v>
      </c>
      <c r="Z962">
        <v>4.3540000000000001</v>
      </c>
      <c r="AA962">
        <v>4.3920000000000003</v>
      </c>
      <c r="AB962">
        <v>4.5039999999999996</v>
      </c>
      <c r="AC962">
        <v>4.5640000000000001</v>
      </c>
      <c r="AD962">
        <v>4.5940000000000003</v>
      </c>
      <c r="AE962">
        <v>4.4800000000000004</v>
      </c>
      <c r="AF962">
        <v>4.4859999999999998</v>
      </c>
      <c r="AG962">
        <v>4.6500000000000004</v>
      </c>
      <c r="AH962">
        <v>4.5119999999999996</v>
      </c>
    </row>
    <row r="963" spans="1:39">
      <c r="A963" s="95">
        <v>45636</v>
      </c>
      <c r="B963" s="63">
        <v>493670</v>
      </c>
      <c r="V963">
        <v>4.4039999999999999</v>
      </c>
      <c r="W963">
        <v>4.49</v>
      </c>
      <c r="X963">
        <v>4.5519999999999996</v>
      </c>
      <c r="Y963">
        <v>4.5720000000000001</v>
      </c>
      <c r="Z963">
        <v>4.38</v>
      </c>
      <c r="AA963">
        <v>4.4160000000000004</v>
      </c>
      <c r="AB963">
        <v>4.5220000000000002</v>
      </c>
      <c r="AC963">
        <v>4.5819999999999999</v>
      </c>
      <c r="AD963">
        <v>4.6120000000000001</v>
      </c>
      <c r="AE963">
        <v>4.4820000000000002</v>
      </c>
      <c r="AF963">
        <v>4.484</v>
      </c>
      <c r="AG963">
        <v>4.6459999999999999</v>
      </c>
      <c r="AH963">
        <v>4.5119999999999996</v>
      </c>
    </row>
    <row r="964" spans="1:39">
      <c r="A964" s="95">
        <v>45637</v>
      </c>
      <c r="B964" s="63">
        <v>469314</v>
      </c>
      <c r="V964">
        <v>4.38</v>
      </c>
      <c r="W964">
        <v>4.4820000000000002</v>
      </c>
      <c r="X964">
        <v>4.5540000000000003</v>
      </c>
      <c r="Y964">
        <v>4.5819999999999999</v>
      </c>
      <c r="Z964">
        <v>4.3959999999999999</v>
      </c>
      <c r="AA964">
        <v>4.4400000000000004</v>
      </c>
      <c r="AB964">
        <v>4.55</v>
      </c>
      <c r="AC964">
        <v>4.6059999999999999</v>
      </c>
      <c r="AD964">
        <v>4.6399999999999997</v>
      </c>
      <c r="AE964">
        <v>4.51</v>
      </c>
      <c r="AF964">
        <v>4.51</v>
      </c>
      <c r="AG964">
        <v>4.6740000000000004</v>
      </c>
      <c r="AH964">
        <v>4.5419999999999998</v>
      </c>
    </row>
    <row r="965" spans="1:39">
      <c r="A965" s="95">
        <v>45638</v>
      </c>
      <c r="B965" s="63">
        <v>389311</v>
      </c>
      <c r="V965">
        <v>4.3159999999999998</v>
      </c>
      <c r="W965">
        <v>4.4340000000000002</v>
      </c>
      <c r="X965">
        <v>4.51</v>
      </c>
      <c r="Y965">
        <v>4.55</v>
      </c>
      <c r="Z965">
        <v>4.37</v>
      </c>
      <c r="AA965">
        <v>4.4160000000000004</v>
      </c>
      <c r="AB965">
        <v>4.524</v>
      </c>
      <c r="AC965">
        <v>4.5860000000000003</v>
      </c>
      <c r="AD965">
        <v>4.6219999999999999</v>
      </c>
      <c r="AE965">
        <v>4.5</v>
      </c>
      <c r="AF965">
        <v>4.5039999999999996</v>
      </c>
      <c r="AG965">
        <v>4.6740000000000004</v>
      </c>
      <c r="AH965">
        <v>4.54</v>
      </c>
    </row>
    <row r="966" spans="1:39">
      <c r="A966" s="95">
        <v>45639</v>
      </c>
      <c r="B966" s="63">
        <v>316312</v>
      </c>
      <c r="V966">
        <v>4.3</v>
      </c>
      <c r="W966">
        <v>4.42</v>
      </c>
      <c r="X966">
        <v>4.492</v>
      </c>
      <c r="Y966">
        <v>4.53</v>
      </c>
      <c r="Z966">
        <v>4.3460000000000001</v>
      </c>
      <c r="AA966">
        <v>4.3899999999999997</v>
      </c>
      <c r="AB966">
        <v>4.5019999999999998</v>
      </c>
      <c r="AC966">
        <v>4.5620000000000003</v>
      </c>
      <c r="AD966">
        <v>4.5940000000000003</v>
      </c>
      <c r="AE966">
        <v>4.4820000000000002</v>
      </c>
      <c r="AF966">
        <v>4.4859999999999998</v>
      </c>
      <c r="AG966">
        <v>4.5999999999999996</v>
      </c>
      <c r="AH966">
        <v>4.66</v>
      </c>
      <c r="AI966">
        <v>4.6559999999999997</v>
      </c>
      <c r="AJ966">
        <v>4.5439999999999996</v>
      </c>
      <c r="AK966">
        <v>4.524</v>
      </c>
      <c r="AL966">
        <v>4.694</v>
      </c>
      <c r="AM966">
        <v>4.5620000000000003</v>
      </c>
    </row>
    <row r="967" spans="1:39">
      <c r="A967" s="95">
        <v>45642</v>
      </c>
      <c r="B967" s="63">
        <v>263995</v>
      </c>
      <c r="W967">
        <v>4.45</v>
      </c>
      <c r="X967">
        <v>4.516</v>
      </c>
      <c r="Y967">
        <v>4.55</v>
      </c>
      <c r="Z967">
        <v>4.3639999999999999</v>
      </c>
      <c r="AA967">
        <v>4.4020000000000001</v>
      </c>
      <c r="AB967">
        <v>4.5140000000000002</v>
      </c>
      <c r="AC967">
        <v>4.5739999999999998</v>
      </c>
      <c r="AD967">
        <v>4.6100000000000003</v>
      </c>
      <c r="AE967">
        <v>4.49</v>
      </c>
      <c r="AF967">
        <v>4.4939999999999998</v>
      </c>
      <c r="AG967">
        <v>4.6059999999999999</v>
      </c>
      <c r="AH967">
        <v>4.6660000000000004</v>
      </c>
      <c r="AI967">
        <v>4.6619999999999999</v>
      </c>
      <c r="AJ967">
        <v>4.55</v>
      </c>
      <c r="AK967">
        <v>4.5359999999999996</v>
      </c>
      <c r="AL967">
        <v>4.7060000000000004</v>
      </c>
      <c r="AM967">
        <v>4.5739999999999998</v>
      </c>
    </row>
    <row r="968" spans="1:39">
      <c r="A968" s="95">
        <v>45643</v>
      </c>
      <c r="B968" s="63">
        <v>286810</v>
      </c>
      <c r="W968">
        <v>4.4340000000000002</v>
      </c>
      <c r="X968">
        <v>4.5</v>
      </c>
      <c r="Y968">
        <v>4.532</v>
      </c>
      <c r="Z968">
        <v>4.3460000000000001</v>
      </c>
      <c r="AA968">
        <v>4.3840000000000003</v>
      </c>
      <c r="AB968">
        <v>4.5</v>
      </c>
      <c r="AC968">
        <v>4.5599999999999996</v>
      </c>
      <c r="AD968">
        <v>4.5919999999999996</v>
      </c>
      <c r="AE968">
        <v>4.4720000000000004</v>
      </c>
      <c r="AF968">
        <v>4.4800000000000004</v>
      </c>
      <c r="AG968">
        <v>4.5739999999999998</v>
      </c>
      <c r="AH968">
        <v>4.6340000000000003</v>
      </c>
      <c r="AI968">
        <v>4.6500000000000004</v>
      </c>
      <c r="AJ968">
        <v>4.5359999999999996</v>
      </c>
      <c r="AK968">
        <v>4.524</v>
      </c>
      <c r="AL968">
        <v>4.694</v>
      </c>
      <c r="AM968">
        <v>4.5620000000000003</v>
      </c>
    </row>
    <row r="969" spans="1:39">
      <c r="A969" s="95">
        <v>45644</v>
      </c>
      <c r="B969" s="63">
        <v>286900</v>
      </c>
      <c r="W969">
        <v>4.3719999999999999</v>
      </c>
      <c r="X969">
        <v>4.4359999999999999</v>
      </c>
      <c r="Y969">
        <v>4.4720000000000004</v>
      </c>
      <c r="Z969">
        <v>4.2919999999999998</v>
      </c>
      <c r="AA969">
        <v>4.33</v>
      </c>
      <c r="AB969">
        <v>4.444</v>
      </c>
      <c r="AC969">
        <v>4.5039999999999996</v>
      </c>
      <c r="AD969">
        <v>4.532</v>
      </c>
      <c r="AE969">
        <v>4.4219999999999997</v>
      </c>
      <c r="AF969">
        <v>4.4260000000000002</v>
      </c>
      <c r="AG969">
        <v>4.5220000000000002</v>
      </c>
      <c r="AH969">
        <v>4.5819999999999999</v>
      </c>
      <c r="AI969">
        <v>4.5960000000000001</v>
      </c>
      <c r="AJ969">
        <v>4.484</v>
      </c>
      <c r="AK969">
        <v>4.49</v>
      </c>
      <c r="AL969">
        <v>4.66</v>
      </c>
      <c r="AM969">
        <v>4.5259999999999998</v>
      </c>
    </row>
    <row r="970" spans="1:39">
      <c r="A970" s="95">
        <v>45645</v>
      </c>
      <c r="B970" s="63">
        <v>299264</v>
      </c>
      <c r="W970">
        <v>4.4059999999999997</v>
      </c>
      <c r="X970">
        <v>4.4619999999999997</v>
      </c>
      <c r="Y970">
        <v>4.492</v>
      </c>
      <c r="Z970">
        <v>4.3099999999999996</v>
      </c>
      <c r="AA970">
        <v>4.3460000000000001</v>
      </c>
      <c r="AB970">
        <v>4.4640000000000004</v>
      </c>
      <c r="AC970">
        <v>4.5259999999999998</v>
      </c>
      <c r="AD970">
        <v>4.5540000000000003</v>
      </c>
      <c r="AE970">
        <v>4.4219999999999997</v>
      </c>
      <c r="AF970">
        <v>4.43</v>
      </c>
      <c r="AG970">
        <v>4.5220000000000002</v>
      </c>
      <c r="AH970">
        <v>4.5819999999999999</v>
      </c>
      <c r="AI970">
        <v>4.5960000000000001</v>
      </c>
      <c r="AJ970">
        <v>4.484</v>
      </c>
      <c r="AK970">
        <v>4.4720000000000004</v>
      </c>
      <c r="AL970">
        <v>4.6420000000000003</v>
      </c>
      <c r="AM970">
        <v>4.51</v>
      </c>
    </row>
    <row r="971" spans="1:39">
      <c r="A971" s="95">
        <v>45646</v>
      </c>
      <c r="B971" s="63">
        <v>273972</v>
      </c>
      <c r="W971">
        <v>4.4619999999999997</v>
      </c>
      <c r="X971">
        <v>4.516</v>
      </c>
      <c r="Y971">
        <v>4.5439999999999996</v>
      </c>
      <c r="Z971">
        <v>4.3499999999999996</v>
      </c>
      <c r="AA971">
        <v>4.3760000000000003</v>
      </c>
      <c r="AB971">
        <v>4.492</v>
      </c>
      <c r="AC971">
        <v>4.5540000000000003</v>
      </c>
      <c r="AD971">
        <v>4.5839999999999996</v>
      </c>
      <c r="AE971">
        <v>4.452</v>
      </c>
      <c r="AF971">
        <v>4.4539999999999997</v>
      </c>
      <c r="AG971">
        <v>4.5540000000000003</v>
      </c>
      <c r="AH971">
        <v>4.5919999999999996</v>
      </c>
      <c r="AI971">
        <v>4.6159999999999997</v>
      </c>
      <c r="AJ971">
        <v>4.5039999999999996</v>
      </c>
      <c r="AK971">
        <v>4.5019999999999998</v>
      </c>
      <c r="AL971">
        <v>4.6719999999999997</v>
      </c>
      <c r="AM971">
        <v>4.5</v>
      </c>
    </row>
    <row r="972" spans="1:39">
      <c r="A972" s="95">
        <v>45649</v>
      </c>
      <c r="B972" s="63">
        <v>202880</v>
      </c>
      <c r="W972">
        <v>4.476</v>
      </c>
      <c r="X972">
        <v>4.5339999999999998</v>
      </c>
      <c r="Y972">
        <v>4.556</v>
      </c>
      <c r="Z972">
        <v>4.3520000000000003</v>
      </c>
      <c r="AA972">
        <v>4.3719999999999999</v>
      </c>
      <c r="AB972">
        <v>4.49</v>
      </c>
      <c r="AC972">
        <v>4.556</v>
      </c>
      <c r="AD972">
        <v>4.5839999999999996</v>
      </c>
      <c r="AE972">
        <v>4.4560000000000004</v>
      </c>
      <c r="AF972">
        <v>4.4619999999999997</v>
      </c>
      <c r="AG972">
        <v>4.5620000000000003</v>
      </c>
      <c r="AH972">
        <v>4.5999999999999996</v>
      </c>
      <c r="AI972">
        <v>4.6219999999999999</v>
      </c>
      <c r="AJ972">
        <v>4.51</v>
      </c>
      <c r="AK972">
        <v>4.5119999999999996</v>
      </c>
      <c r="AL972">
        <v>4.6820000000000004</v>
      </c>
      <c r="AM972">
        <v>4.51</v>
      </c>
    </row>
    <row r="973" spans="1:39">
      <c r="A973" s="95">
        <v>45650</v>
      </c>
      <c r="B973" s="63">
        <v>184379</v>
      </c>
      <c r="W973">
        <v>4.484</v>
      </c>
      <c r="X973">
        <v>4.55</v>
      </c>
      <c r="Y973">
        <v>4.5720000000000001</v>
      </c>
      <c r="Z973">
        <v>4.3600000000000003</v>
      </c>
      <c r="AA973">
        <v>4.3719999999999999</v>
      </c>
      <c r="AB973">
        <v>4.492</v>
      </c>
      <c r="AC973">
        <v>4.556</v>
      </c>
      <c r="AD973">
        <v>4.5839999999999996</v>
      </c>
      <c r="AE973">
        <v>4.46</v>
      </c>
      <c r="AF973">
        <v>4.4640000000000004</v>
      </c>
      <c r="AG973">
        <v>4.5640000000000001</v>
      </c>
      <c r="AH973">
        <v>4.6020000000000003</v>
      </c>
      <c r="AI973">
        <v>4.6239999999999997</v>
      </c>
      <c r="AJ973">
        <v>4.5119999999999996</v>
      </c>
      <c r="AK973">
        <v>4.5140000000000002</v>
      </c>
      <c r="AL973">
        <v>4.6840000000000002</v>
      </c>
      <c r="AM973">
        <v>4.5119999999999996</v>
      </c>
    </row>
    <row r="974" spans="1:39">
      <c r="A974" s="95">
        <v>45652</v>
      </c>
      <c r="B974" s="63">
        <v>271764</v>
      </c>
      <c r="W974">
        <v>4.5359999999999996</v>
      </c>
      <c r="X974">
        <v>4.6040000000000001</v>
      </c>
      <c r="Y974">
        <v>4.6360000000000001</v>
      </c>
      <c r="Z974">
        <v>4.4039999999999999</v>
      </c>
      <c r="AA974">
        <v>4.4160000000000004</v>
      </c>
      <c r="AB974">
        <v>4.5339999999999998</v>
      </c>
      <c r="AC974">
        <v>4.5999999999999996</v>
      </c>
      <c r="AD974">
        <v>4.6260000000000003</v>
      </c>
      <c r="AE974">
        <v>4.4939999999999998</v>
      </c>
      <c r="AF974">
        <v>4.4960000000000004</v>
      </c>
      <c r="AG974">
        <v>4.5940000000000003</v>
      </c>
      <c r="AH974">
        <v>4.6319999999999997</v>
      </c>
      <c r="AI974">
        <v>4.6559999999999997</v>
      </c>
      <c r="AJ974">
        <v>4.5439999999999996</v>
      </c>
      <c r="AK974">
        <v>4.5419999999999998</v>
      </c>
      <c r="AL974">
        <v>4.7119999999999997</v>
      </c>
      <c r="AM974">
        <v>4.54</v>
      </c>
    </row>
    <row r="975" spans="1:39">
      <c r="A975" s="95">
        <v>45653</v>
      </c>
      <c r="B975" s="63">
        <v>277897</v>
      </c>
      <c r="W975">
        <v>4.54</v>
      </c>
      <c r="X975">
        <v>4.6139999999999999</v>
      </c>
      <c r="Y975">
        <v>4.6440000000000001</v>
      </c>
      <c r="Z975">
        <v>4.3920000000000003</v>
      </c>
      <c r="AA975">
        <v>4.4059999999999997</v>
      </c>
      <c r="AB975">
        <v>4.524</v>
      </c>
      <c r="AC975">
        <v>4.5860000000000003</v>
      </c>
      <c r="AD975">
        <v>4.6139999999999999</v>
      </c>
      <c r="AE975">
        <v>4.492</v>
      </c>
      <c r="AF975">
        <v>4.4939999999999998</v>
      </c>
      <c r="AG975">
        <v>4.5940000000000003</v>
      </c>
      <c r="AH975">
        <v>4.6319999999999997</v>
      </c>
      <c r="AI975">
        <v>4.6559999999999997</v>
      </c>
      <c r="AJ975">
        <v>4.5439999999999996</v>
      </c>
      <c r="AK975">
        <v>4.5359999999999996</v>
      </c>
      <c r="AL975">
        <v>4.7060000000000004</v>
      </c>
      <c r="AM975">
        <v>4.5339999999999998</v>
      </c>
    </row>
    <row r="976" spans="1:39">
      <c r="A976" s="95">
        <v>45656</v>
      </c>
      <c r="B976" s="63">
        <v>342309</v>
      </c>
      <c r="W976">
        <v>4.5220000000000002</v>
      </c>
      <c r="X976">
        <v>4.5999999999999996</v>
      </c>
      <c r="Y976">
        <v>4.6319999999999997</v>
      </c>
      <c r="Z976">
        <v>4.38</v>
      </c>
      <c r="AA976">
        <v>4.3899999999999997</v>
      </c>
      <c r="AB976">
        <v>4.5039999999999996</v>
      </c>
      <c r="AC976">
        <v>4.5659999999999998</v>
      </c>
      <c r="AD976">
        <v>4.5940000000000003</v>
      </c>
      <c r="AE976">
        <v>4.46</v>
      </c>
      <c r="AF976">
        <v>4.4640000000000004</v>
      </c>
      <c r="AG976">
        <v>4.5599999999999996</v>
      </c>
      <c r="AH976">
        <v>4.5960000000000001</v>
      </c>
      <c r="AI976">
        <v>4.6239999999999997</v>
      </c>
      <c r="AJ976">
        <v>4.5119999999999996</v>
      </c>
      <c r="AK976">
        <v>4.5039999999999996</v>
      </c>
      <c r="AL976">
        <v>4.6740000000000004</v>
      </c>
      <c r="AM976">
        <v>4.5140000000000002</v>
      </c>
    </row>
    <row r="977" spans="1:39">
      <c r="A977" s="95">
        <v>45657</v>
      </c>
      <c r="B977" s="63">
        <v>267682</v>
      </c>
      <c r="W977">
        <v>4.5839999999999996</v>
      </c>
      <c r="X977">
        <v>4.6559999999999997</v>
      </c>
      <c r="Y977">
        <v>4.6859999999999999</v>
      </c>
      <c r="Z977">
        <v>4.4240000000000004</v>
      </c>
      <c r="AA977">
        <v>4.4359999999999999</v>
      </c>
      <c r="AB977">
        <v>4.5519999999999996</v>
      </c>
      <c r="AC977">
        <v>4.6139999999999999</v>
      </c>
      <c r="AD977">
        <v>4.6399999999999997</v>
      </c>
      <c r="AE977">
        <v>4.5019999999999998</v>
      </c>
      <c r="AF977">
        <v>4.5019999999999998</v>
      </c>
      <c r="AG977">
        <v>4.6040000000000001</v>
      </c>
      <c r="AH977">
        <v>4.6420000000000003</v>
      </c>
      <c r="AI977">
        <v>4.6639999999999997</v>
      </c>
      <c r="AJ977">
        <v>4.5519999999999996</v>
      </c>
      <c r="AK977">
        <v>4.5439999999999996</v>
      </c>
      <c r="AL977">
        <v>4.7140000000000004</v>
      </c>
      <c r="AM977">
        <v>4.5540000000000003</v>
      </c>
    </row>
    <row r="978" spans="1:39">
      <c r="A978" s="95">
        <v>45659</v>
      </c>
      <c r="B978" s="63">
        <v>270824</v>
      </c>
      <c r="W978">
        <v>4.5940000000000003</v>
      </c>
      <c r="X978">
        <v>4.6719999999999997</v>
      </c>
      <c r="Y978">
        <v>4.702</v>
      </c>
      <c r="Z978">
        <v>4.452</v>
      </c>
      <c r="AA978">
        <v>4.4640000000000004</v>
      </c>
      <c r="AB978">
        <v>4.5759999999999996</v>
      </c>
      <c r="AC978">
        <v>4.6399999999999997</v>
      </c>
      <c r="AD978">
        <v>4.6660000000000004</v>
      </c>
      <c r="AE978">
        <v>4.524</v>
      </c>
      <c r="AF978">
        <v>4.524</v>
      </c>
      <c r="AG978">
        <v>4.6260000000000003</v>
      </c>
      <c r="AH978">
        <v>4.6639999999999997</v>
      </c>
      <c r="AI978">
        <v>4.6859999999999999</v>
      </c>
      <c r="AJ978">
        <v>4.5739999999999998</v>
      </c>
      <c r="AK978">
        <v>4.5339999999999998</v>
      </c>
      <c r="AL978">
        <v>4.7039999999999997</v>
      </c>
      <c r="AM978">
        <v>4.5439999999999996</v>
      </c>
    </row>
    <row r="979" spans="1:39">
      <c r="A979" s="95">
        <v>45660</v>
      </c>
      <c r="B979" s="63">
        <v>301189</v>
      </c>
      <c r="W979">
        <v>4.5060000000000002</v>
      </c>
      <c r="X979">
        <v>4.5819999999999999</v>
      </c>
      <c r="Y979">
        <v>4.6120000000000001</v>
      </c>
      <c r="Z979">
        <v>4.3819999999999997</v>
      </c>
      <c r="AA979">
        <v>4.4059999999999997</v>
      </c>
      <c r="AB979">
        <v>4.524</v>
      </c>
      <c r="AC979">
        <v>4.5860000000000003</v>
      </c>
      <c r="AD979">
        <v>4.6139999999999999</v>
      </c>
      <c r="AE979">
        <v>4.4740000000000002</v>
      </c>
      <c r="AF979">
        <v>4.4720000000000004</v>
      </c>
      <c r="AG979">
        <v>4.5759999999999996</v>
      </c>
      <c r="AH979">
        <v>4.6219999999999999</v>
      </c>
      <c r="AI979">
        <v>4.6360000000000001</v>
      </c>
      <c r="AJ979">
        <v>4.524</v>
      </c>
      <c r="AK979">
        <v>4.484</v>
      </c>
      <c r="AL979">
        <v>4.6539999999999999</v>
      </c>
      <c r="AM979">
        <v>4.5119999999999996</v>
      </c>
    </row>
    <row r="980" spans="1:39">
      <c r="A980" s="95">
        <v>45663</v>
      </c>
      <c r="B980" s="63">
        <v>374709</v>
      </c>
      <c r="W980">
        <v>4.5759999999999996</v>
      </c>
      <c r="X980">
        <v>4.6520000000000001</v>
      </c>
      <c r="Y980">
        <v>4.68</v>
      </c>
      <c r="Z980">
        <v>4.4320000000000004</v>
      </c>
      <c r="AA980">
        <v>4.4539999999999997</v>
      </c>
      <c r="AB980">
        <v>4.57</v>
      </c>
      <c r="AC980">
        <v>4.6319999999999997</v>
      </c>
      <c r="AD980">
        <v>4.6559999999999997</v>
      </c>
      <c r="AE980">
        <v>4.51</v>
      </c>
      <c r="AF980">
        <v>4.5039999999999996</v>
      </c>
      <c r="AG980">
        <v>4.6100000000000003</v>
      </c>
      <c r="AH980">
        <v>4.6660000000000004</v>
      </c>
      <c r="AI980">
        <v>4.6820000000000004</v>
      </c>
      <c r="AJ980">
        <v>4.57</v>
      </c>
      <c r="AK980">
        <v>4.5119999999999996</v>
      </c>
      <c r="AL980">
        <v>4.6820000000000004</v>
      </c>
      <c r="AM980">
        <v>4.54</v>
      </c>
    </row>
    <row r="981" spans="1:39">
      <c r="A981" s="95">
        <v>45664</v>
      </c>
      <c r="B981" s="63">
        <v>337740</v>
      </c>
      <c r="W981">
        <v>4.58</v>
      </c>
      <c r="X981">
        <v>4.6559999999999997</v>
      </c>
      <c r="Y981">
        <v>4.6820000000000004</v>
      </c>
      <c r="Z981">
        <v>4.4359999999999999</v>
      </c>
      <c r="AA981">
        <v>4.4619999999999997</v>
      </c>
      <c r="AB981">
        <v>4.5759999999999996</v>
      </c>
      <c r="AC981">
        <v>4.6399999999999997</v>
      </c>
      <c r="AD981">
        <v>4.6639999999999997</v>
      </c>
      <c r="AE981">
        <v>4.5119999999999996</v>
      </c>
      <c r="AF981">
        <v>4.51</v>
      </c>
      <c r="AG981">
        <v>4.6139999999999999</v>
      </c>
      <c r="AH981">
        <v>4.6760000000000002</v>
      </c>
      <c r="AI981">
        <v>4.6920000000000002</v>
      </c>
      <c r="AJ981">
        <v>4.58</v>
      </c>
      <c r="AK981">
        <v>4.5019999999999998</v>
      </c>
      <c r="AL981">
        <v>4.6719999999999997</v>
      </c>
      <c r="AM981">
        <v>4.55</v>
      </c>
    </row>
    <row r="982" spans="1:39">
      <c r="A982" s="95">
        <v>45665</v>
      </c>
      <c r="B982" s="63">
        <v>342918</v>
      </c>
      <c r="W982">
        <v>4.54</v>
      </c>
      <c r="X982">
        <v>4.6239999999999997</v>
      </c>
      <c r="Y982">
        <v>4.6559999999999997</v>
      </c>
      <c r="Z982">
        <v>4.4240000000000004</v>
      </c>
      <c r="AA982">
        <v>4.45</v>
      </c>
      <c r="AB982">
        <v>4.5640000000000001</v>
      </c>
      <c r="AC982">
        <v>4.6260000000000003</v>
      </c>
      <c r="AD982">
        <v>4.6539999999999999</v>
      </c>
      <c r="AE982">
        <v>4.5060000000000002</v>
      </c>
      <c r="AF982">
        <v>4.5039999999999996</v>
      </c>
      <c r="AG982">
        <v>4.6100000000000003</v>
      </c>
      <c r="AH982">
        <v>4.6719999999999997</v>
      </c>
      <c r="AI982">
        <v>4.6859999999999999</v>
      </c>
      <c r="AJ982">
        <v>4.5739999999999998</v>
      </c>
      <c r="AK982">
        <v>4.49</v>
      </c>
      <c r="AL982">
        <v>4.66</v>
      </c>
      <c r="AM982">
        <v>4.5540000000000003</v>
      </c>
    </row>
    <row r="983" spans="1:39">
      <c r="A983" s="95">
        <v>45666</v>
      </c>
      <c r="B983" s="63">
        <v>279051</v>
      </c>
      <c r="W983">
        <v>4.5599999999999996</v>
      </c>
      <c r="X983">
        <v>4.6440000000000001</v>
      </c>
      <c r="Y983">
        <v>4.68</v>
      </c>
      <c r="Z983">
        <v>4.444</v>
      </c>
      <c r="AA983">
        <v>4.47</v>
      </c>
      <c r="AB983">
        <v>4.58</v>
      </c>
      <c r="AC983">
        <v>4.6420000000000003</v>
      </c>
      <c r="AD983">
        <v>4.67</v>
      </c>
      <c r="AE983">
        <v>4.5140000000000002</v>
      </c>
      <c r="AF983">
        <v>4.516</v>
      </c>
      <c r="AG983">
        <v>4.6159999999999997</v>
      </c>
      <c r="AH983">
        <v>4.66</v>
      </c>
      <c r="AI983">
        <v>4.6859999999999999</v>
      </c>
      <c r="AJ983">
        <v>4.5739999999999998</v>
      </c>
      <c r="AK983">
        <v>4.5</v>
      </c>
      <c r="AL983">
        <v>4.67</v>
      </c>
      <c r="AM983">
        <v>4.5640000000000001</v>
      </c>
    </row>
    <row r="984" spans="1:39">
      <c r="A984" s="95">
        <v>45667</v>
      </c>
      <c r="B984" s="63">
        <v>916009</v>
      </c>
      <c r="W984">
        <v>4.7039999999999997</v>
      </c>
      <c r="X984">
        <v>4.7939999999999996</v>
      </c>
      <c r="Y984">
        <v>4.82</v>
      </c>
      <c r="Z984">
        <v>4.4859999999999998</v>
      </c>
      <c r="AA984">
        <v>4.5019999999999998</v>
      </c>
      <c r="AB984">
        <v>4.6100000000000003</v>
      </c>
      <c r="AC984">
        <v>4.6660000000000004</v>
      </c>
      <c r="AD984">
        <v>4.6920000000000002</v>
      </c>
      <c r="AE984">
        <v>4.532</v>
      </c>
      <c r="AF984">
        <v>4.532</v>
      </c>
      <c r="AG984">
        <v>4.6340000000000003</v>
      </c>
      <c r="AH984">
        <v>4.6859999999999999</v>
      </c>
      <c r="AI984">
        <v>4.702</v>
      </c>
      <c r="AJ984">
        <v>4.59</v>
      </c>
      <c r="AK984">
        <v>4.5060000000000002</v>
      </c>
      <c r="AL984">
        <v>4.6760000000000002</v>
      </c>
      <c r="AM984">
        <v>4.5720000000000001</v>
      </c>
    </row>
    <row r="985" spans="1:39">
      <c r="A985" s="95">
        <v>45670</v>
      </c>
      <c r="B985" s="63">
        <v>750461</v>
      </c>
      <c r="W985">
        <v>4.7640000000000002</v>
      </c>
      <c r="X985">
        <v>4.8659999999999997</v>
      </c>
      <c r="Y985">
        <v>4.9000000000000004</v>
      </c>
      <c r="Z985">
        <v>4.5659999999999998</v>
      </c>
      <c r="AA985">
        <v>4.5720000000000001</v>
      </c>
      <c r="AB985">
        <v>4.68</v>
      </c>
      <c r="AC985">
        <v>4.74</v>
      </c>
      <c r="AD985">
        <v>4.7640000000000002</v>
      </c>
      <c r="AE985">
        <v>4.59</v>
      </c>
      <c r="AF985">
        <v>4.5819999999999999</v>
      </c>
      <c r="AG985">
        <v>4.6859999999999999</v>
      </c>
      <c r="AH985">
        <v>4.74</v>
      </c>
      <c r="AI985">
        <v>4.7519999999999998</v>
      </c>
      <c r="AJ985">
        <v>4.6399999999999997</v>
      </c>
      <c r="AK985">
        <v>4.524</v>
      </c>
      <c r="AL985">
        <v>4.694</v>
      </c>
      <c r="AM985">
        <v>4.59</v>
      </c>
    </row>
    <row r="986" spans="1:39">
      <c r="A986" s="95">
        <v>45671</v>
      </c>
      <c r="B986" s="63">
        <v>533676</v>
      </c>
      <c r="W986">
        <v>4.7439999999999998</v>
      </c>
      <c r="X986">
        <v>4.8460000000000001</v>
      </c>
      <c r="Y986">
        <v>4.8899999999999997</v>
      </c>
      <c r="Z986">
        <v>4.5759999999999996</v>
      </c>
      <c r="AA986">
        <v>4.5659999999999998</v>
      </c>
      <c r="AB986">
        <v>4.6760000000000002</v>
      </c>
      <c r="AC986">
        <v>4.74</v>
      </c>
      <c r="AD986">
        <v>4.7640000000000002</v>
      </c>
      <c r="AE986">
        <v>4.59</v>
      </c>
      <c r="AF986">
        <v>4.5819999999999999</v>
      </c>
      <c r="AG986">
        <v>4.6859999999999999</v>
      </c>
      <c r="AH986">
        <v>4.74</v>
      </c>
      <c r="AI986">
        <v>4.7519999999999998</v>
      </c>
      <c r="AJ986">
        <v>4.6399999999999997</v>
      </c>
      <c r="AK986">
        <v>4.5460000000000003</v>
      </c>
      <c r="AL986">
        <v>4.7160000000000002</v>
      </c>
      <c r="AM986">
        <v>4.59</v>
      </c>
    </row>
    <row r="987" spans="1:39">
      <c r="A987" s="95">
        <v>45672</v>
      </c>
      <c r="B987" s="63">
        <v>432602</v>
      </c>
      <c r="W987">
        <v>4.7859999999999996</v>
      </c>
      <c r="X987">
        <v>4.88</v>
      </c>
      <c r="Y987">
        <v>4.92</v>
      </c>
      <c r="Z987">
        <v>4.5919999999999996</v>
      </c>
      <c r="AA987">
        <v>4.57</v>
      </c>
      <c r="AB987">
        <v>4.68</v>
      </c>
      <c r="AC987">
        <v>4.74</v>
      </c>
      <c r="AD987">
        <v>4.7640000000000002</v>
      </c>
      <c r="AE987">
        <v>4.5860000000000003</v>
      </c>
      <c r="AF987">
        <v>4.58</v>
      </c>
      <c r="AG987">
        <v>4.6840000000000002</v>
      </c>
      <c r="AH987">
        <v>4.7359999999999998</v>
      </c>
      <c r="AI987">
        <v>4.7560000000000002</v>
      </c>
      <c r="AJ987">
        <v>4.6440000000000001</v>
      </c>
      <c r="AK987">
        <v>4.5439999999999996</v>
      </c>
      <c r="AL987">
        <v>4.7140000000000004</v>
      </c>
      <c r="AM987">
        <v>4.5860000000000003</v>
      </c>
    </row>
    <row r="988" spans="1:39">
      <c r="A988" s="95">
        <v>45673</v>
      </c>
      <c r="B988" s="63">
        <v>403187</v>
      </c>
      <c r="W988">
        <v>4.7439999999999998</v>
      </c>
      <c r="X988">
        <v>4.83</v>
      </c>
      <c r="Y988">
        <v>4.8600000000000003</v>
      </c>
      <c r="Z988">
        <v>4.55</v>
      </c>
      <c r="AA988">
        <v>4.5259999999999998</v>
      </c>
      <c r="AB988">
        <v>4.6360000000000001</v>
      </c>
      <c r="AC988">
        <v>4.7</v>
      </c>
      <c r="AD988">
        <v>4.726</v>
      </c>
      <c r="AE988">
        <v>4.55</v>
      </c>
      <c r="AF988">
        <v>4.5460000000000003</v>
      </c>
      <c r="AG988">
        <v>4.6559999999999997</v>
      </c>
      <c r="AH988">
        <v>4.71</v>
      </c>
      <c r="AI988">
        <v>4.7300000000000004</v>
      </c>
      <c r="AJ988">
        <v>4.6159999999999997</v>
      </c>
      <c r="AK988">
        <v>4.5140000000000002</v>
      </c>
      <c r="AL988">
        <v>4.6840000000000002</v>
      </c>
      <c r="AM988">
        <v>4.556</v>
      </c>
    </row>
    <row r="989" spans="1:39">
      <c r="A989" s="95">
        <v>45674</v>
      </c>
      <c r="B989" s="63">
        <v>632104</v>
      </c>
      <c r="W989">
        <v>4.8419999999999996</v>
      </c>
      <c r="X989">
        <v>4.93</v>
      </c>
      <c r="Y989">
        <v>4.9420000000000002</v>
      </c>
      <c r="Z989">
        <v>4.5860000000000003</v>
      </c>
      <c r="AA989">
        <v>4.5599999999999996</v>
      </c>
      <c r="AB989">
        <v>4.6660000000000004</v>
      </c>
      <c r="AC989">
        <v>4.7300000000000004</v>
      </c>
      <c r="AD989">
        <v>4.7539999999999996</v>
      </c>
      <c r="AE989">
        <v>4.5739999999999998</v>
      </c>
      <c r="AF989">
        <v>4.57</v>
      </c>
      <c r="AG989">
        <v>4.6820000000000004</v>
      </c>
      <c r="AH989">
        <v>4.734</v>
      </c>
      <c r="AI989">
        <v>4.7539999999999996</v>
      </c>
      <c r="AJ989">
        <v>4.6420000000000003</v>
      </c>
      <c r="AK989">
        <v>4.5259999999999998</v>
      </c>
      <c r="AL989">
        <v>4.6959999999999997</v>
      </c>
      <c r="AM989">
        <v>4.57</v>
      </c>
    </row>
    <row r="990" spans="1:39">
      <c r="A990" s="103">
        <v>45677</v>
      </c>
      <c r="W990" s="189">
        <v>4.8419999999999996</v>
      </c>
      <c r="X990" s="189">
        <v>4.93</v>
      </c>
      <c r="Y990" s="189">
        <v>4.9420000000000002</v>
      </c>
      <c r="Z990" s="189">
        <v>4.5860000000000003</v>
      </c>
      <c r="AA990" s="189">
        <v>4.5599999999999996</v>
      </c>
      <c r="AB990" s="189">
        <v>4.6660000000000004</v>
      </c>
      <c r="AC990" s="189">
        <v>4.7300000000000004</v>
      </c>
      <c r="AD990" s="189">
        <v>4.7539999999999996</v>
      </c>
      <c r="AE990" s="189">
        <v>4.5739999999999998</v>
      </c>
      <c r="AF990" s="189">
        <v>4.57</v>
      </c>
      <c r="AG990" s="189">
        <v>4.6820000000000004</v>
      </c>
      <c r="AH990" s="189">
        <v>4.734</v>
      </c>
      <c r="AI990" s="189">
        <v>4.7539999999999996</v>
      </c>
      <c r="AJ990" s="189">
        <v>4.6420000000000003</v>
      </c>
      <c r="AK990" s="189">
        <v>4.5259999999999998</v>
      </c>
      <c r="AL990" s="189">
        <v>4.6959999999999997</v>
      </c>
      <c r="AM990" s="189">
        <v>4.57</v>
      </c>
    </row>
    <row r="991" spans="1:39">
      <c r="A991" s="95">
        <v>45678</v>
      </c>
      <c r="B991" s="63">
        <v>528487</v>
      </c>
      <c r="W991">
        <v>4.9000000000000004</v>
      </c>
      <c r="X991">
        <v>4.9960000000000004</v>
      </c>
      <c r="Y991">
        <v>5.01</v>
      </c>
      <c r="Z991">
        <v>4.6219999999999999</v>
      </c>
      <c r="AA991">
        <v>4.5960000000000001</v>
      </c>
      <c r="AB991">
        <v>4.7060000000000004</v>
      </c>
      <c r="AC991">
        <v>4.766</v>
      </c>
      <c r="AD991">
        <v>4.79</v>
      </c>
      <c r="AE991">
        <v>4.5919999999999996</v>
      </c>
      <c r="AF991">
        <v>4.5839999999999996</v>
      </c>
      <c r="AG991">
        <v>4.6920000000000002</v>
      </c>
      <c r="AH991">
        <v>4.7519999999999998</v>
      </c>
      <c r="AI991">
        <v>4.766</v>
      </c>
      <c r="AJ991">
        <v>4.6539999999999999</v>
      </c>
      <c r="AK991">
        <v>4.53</v>
      </c>
      <c r="AL991">
        <v>4.7</v>
      </c>
      <c r="AM991">
        <v>4.5720000000000001</v>
      </c>
    </row>
    <row r="992" spans="1:39">
      <c r="A992" s="95">
        <v>45679</v>
      </c>
      <c r="B992" s="63">
        <v>503060</v>
      </c>
      <c r="W992">
        <v>4.8419999999999996</v>
      </c>
      <c r="X992">
        <v>4.9400000000000004</v>
      </c>
      <c r="Y992">
        <v>4.9560000000000004</v>
      </c>
      <c r="Z992">
        <v>4.6100000000000003</v>
      </c>
      <c r="AA992">
        <v>4.5940000000000003</v>
      </c>
      <c r="AB992">
        <v>4.71</v>
      </c>
      <c r="AC992">
        <v>4.7720000000000002</v>
      </c>
      <c r="AD992">
        <v>4.7960000000000003</v>
      </c>
      <c r="AE992">
        <v>4.6120000000000001</v>
      </c>
      <c r="AF992">
        <v>4.5960000000000001</v>
      </c>
      <c r="AG992">
        <v>4.7039999999999997</v>
      </c>
      <c r="AH992">
        <v>4.7640000000000002</v>
      </c>
      <c r="AI992">
        <v>4.78</v>
      </c>
      <c r="AJ992">
        <v>4.6660000000000004</v>
      </c>
      <c r="AK992">
        <v>4.5419999999999998</v>
      </c>
      <c r="AL992">
        <v>4.7119999999999997</v>
      </c>
      <c r="AM992">
        <v>4.5839999999999996</v>
      </c>
    </row>
    <row r="993" spans="1:39">
      <c r="A993" s="95">
        <v>45680</v>
      </c>
      <c r="B993" s="63">
        <v>506884</v>
      </c>
      <c r="W993">
        <v>4.8959999999999999</v>
      </c>
      <c r="X993">
        <v>4.992</v>
      </c>
      <c r="Y993">
        <v>5.0060000000000002</v>
      </c>
      <c r="Z993">
        <v>4.67</v>
      </c>
      <c r="AA993">
        <v>4.6420000000000003</v>
      </c>
      <c r="AB993">
        <v>4.7519999999999998</v>
      </c>
      <c r="AC993">
        <v>4.8140000000000001</v>
      </c>
      <c r="AD993">
        <v>4.8440000000000003</v>
      </c>
      <c r="AE993">
        <v>4.6440000000000001</v>
      </c>
      <c r="AF993">
        <v>4.6319999999999997</v>
      </c>
      <c r="AG993">
        <v>4.7439999999999998</v>
      </c>
      <c r="AH993">
        <v>4.8019999999999996</v>
      </c>
      <c r="AI993">
        <v>4.8140000000000001</v>
      </c>
      <c r="AJ993">
        <v>4.702</v>
      </c>
      <c r="AK993">
        <v>4.5960000000000001</v>
      </c>
      <c r="AL993">
        <v>4.766</v>
      </c>
      <c r="AM993">
        <v>4.59</v>
      </c>
    </row>
    <row r="994" spans="1:39">
      <c r="A994" s="95">
        <v>45681</v>
      </c>
      <c r="B994" s="63">
        <v>396336</v>
      </c>
      <c r="W994">
        <v>4.8639999999999999</v>
      </c>
      <c r="X994">
        <v>4.9640000000000004</v>
      </c>
      <c r="Y994">
        <v>4.9740000000000002</v>
      </c>
      <c r="Z994">
        <v>4.6420000000000003</v>
      </c>
      <c r="AA994">
        <v>4.6100000000000003</v>
      </c>
      <c r="AB994">
        <v>4.72</v>
      </c>
      <c r="AC994">
        <v>4.7839999999999998</v>
      </c>
      <c r="AD994">
        <v>4.8140000000000001</v>
      </c>
      <c r="AE994">
        <v>4.6260000000000003</v>
      </c>
      <c r="AF994">
        <v>4.6159999999999997</v>
      </c>
      <c r="AG994">
        <v>4.7320000000000002</v>
      </c>
      <c r="AH994">
        <v>4.79</v>
      </c>
      <c r="AI994">
        <v>4.8019999999999996</v>
      </c>
      <c r="AJ994">
        <v>4.6900000000000004</v>
      </c>
      <c r="AK994">
        <v>4.5839999999999996</v>
      </c>
      <c r="AL994">
        <v>4.7539999999999996</v>
      </c>
      <c r="AM994">
        <v>4.5759999999999996</v>
      </c>
    </row>
    <row r="995" spans="1:39">
      <c r="A995" s="95">
        <v>45684</v>
      </c>
      <c r="B995" s="63">
        <v>373003</v>
      </c>
      <c r="W995">
        <v>4.82</v>
      </c>
      <c r="X995">
        <v>4.9219999999999997</v>
      </c>
      <c r="Y995">
        <v>4.9359999999999999</v>
      </c>
      <c r="Z995">
        <v>4.6040000000000001</v>
      </c>
      <c r="AA995">
        <v>4.5819999999999999</v>
      </c>
      <c r="AB995">
        <v>4.6959999999999997</v>
      </c>
      <c r="AC995">
        <v>4.7619999999999996</v>
      </c>
      <c r="AD995">
        <v>4.7919999999999998</v>
      </c>
      <c r="AE995">
        <v>4.6139999999999999</v>
      </c>
      <c r="AF995">
        <v>4.5999999999999996</v>
      </c>
      <c r="AG995">
        <v>4.7140000000000004</v>
      </c>
      <c r="AH995">
        <v>4.7720000000000002</v>
      </c>
      <c r="AI995">
        <v>4.7839999999999998</v>
      </c>
      <c r="AJ995">
        <v>4.6719999999999997</v>
      </c>
      <c r="AK995">
        <v>4.5659999999999998</v>
      </c>
      <c r="AL995">
        <v>4.7359999999999998</v>
      </c>
      <c r="AM995">
        <v>4.5599999999999996</v>
      </c>
    </row>
    <row r="996" spans="1:39">
      <c r="A996" s="95">
        <v>45685</v>
      </c>
      <c r="B996" s="63">
        <v>409091</v>
      </c>
      <c r="W996">
        <v>4.8520000000000003</v>
      </c>
      <c r="X996">
        <v>4.96</v>
      </c>
      <c r="Y996">
        <v>4.9820000000000002</v>
      </c>
      <c r="Z996">
        <v>4.6260000000000003</v>
      </c>
      <c r="AA996">
        <v>4.6100000000000003</v>
      </c>
      <c r="AB996">
        <v>4.7220000000000004</v>
      </c>
      <c r="AC996">
        <v>4.79</v>
      </c>
      <c r="AD996">
        <v>4.82</v>
      </c>
      <c r="AE996">
        <v>4.6360000000000001</v>
      </c>
      <c r="AF996">
        <v>4.62</v>
      </c>
      <c r="AG996">
        <v>4.7320000000000002</v>
      </c>
      <c r="AH996">
        <v>4.79</v>
      </c>
      <c r="AI996">
        <v>4.8040000000000003</v>
      </c>
      <c r="AJ996">
        <v>4.6920000000000002</v>
      </c>
      <c r="AK996">
        <v>4.5860000000000003</v>
      </c>
      <c r="AL996">
        <v>4.7560000000000002</v>
      </c>
      <c r="AM996">
        <v>4.58</v>
      </c>
    </row>
    <row r="997" spans="1:39">
      <c r="A997" s="95">
        <v>45686</v>
      </c>
      <c r="B997" s="63">
        <v>514860</v>
      </c>
      <c r="W997">
        <v>4.97</v>
      </c>
      <c r="X997">
        <v>5.0739999999999998</v>
      </c>
      <c r="Y997">
        <v>5.09</v>
      </c>
      <c r="Z997">
        <v>4.7</v>
      </c>
      <c r="AA997">
        <v>4.6660000000000004</v>
      </c>
      <c r="AB997">
        <v>4.7759999999999998</v>
      </c>
      <c r="AC997">
        <v>4.8419999999999996</v>
      </c>
      <c r="AD997">
        <v>4.87</v>
      </c>
      <c r="AE997">
        <v>4.6740000000000004</v>
      </c>
      <c r="AF997">
        <v>4.6539999999999999</v>
      </c>
      <c r="AG997">
        <v>4.76</v>
      </c>
      <c r="AH997">
        <v>4.82</v>
      </c>
      <c r="AI997">
        <v>4.8360000000000003</v>
      </c>
      <c r="AJ997">
        <v>4.7240000000000002</v>
      </c>
      <c r="AK997">
        <v>4.6020000000000003</v>
      </c>
      <c r="AL997">
        <v>4.7720000000000002</v>
      </c>
      <c r="AM997">
        <v>4.59</v>
      </c>
    </row>
    <row r="998" spans="1:39">
      <c r="A998" s="95">
        <v>45687</v>
      </c>
      <c r="B998" s="63">
        <v>409227</v>
      </c>
      <c r="W998">
        <v>4.9020000000000001</v>
      </c>
      <c r="X998">
        <v>5.0140000000000002</v>
      </c>
      <c r="Y998">
        <v>5.0419999999999998</v>
      </c>
      <c r="Z998">
        <v>4.6619999999999999</v>
      </c>
      <c r="AA998">
        <v>4.6420000000000003</v>
      </c>
      <c r="AB998">
        <v>4.7539999999999996</v>
      </c>
      <c r="AC998">
        <v>4.8159999999999998</v>
      </c>
      <c r="AD998">
        <v>4.8419999999999996</v>
      </c>
      <c r="AE998">
        <v>4.6619999999999999</v>
      </c>
      <c r="AF998">
        <v>4.6440000000000001</v>
      </c>
      <c r="AG998">
        <v>4.7519999999999998</v>
      </c>
      <c r="AH998">
        <v>4.8140000000000001</v>
      </c>
      <c r="AI998">
        <v>4.8319999999999999</v>
      </c>
      <c r="AJ998">
        <v>4.72</v>
      </c>
      <c r="AK998">
        <v>4.5839999999999996</v>
      </c>
      <c r="AL998">
        <v>4.7539999999999996</v>
      </c>
      <c r="AM998">
        <v>4.5720000000000001</v>
      </c>
    </row>
    <row r="999" spans="1:39">
      <c r="A999" s="95">
        <v>45688</v>
      </c>
      <c r="B999" s="63">
        <v>597914</v>
      </c>
      <c r="W999">
        <v>4.82</v>
      </c>
      <c r="X999">
        <v>4.93</v>
      </c>
      <c r="Y999">
        <v>4.9660000000000002</v>
      </c>
      <c r="Z999">
        <v>4.6020000000000003</v>
      </c>
      <c r="AA999">
        <v>4.6020000000000003</v>
      </c>
      <c r="AB999">
        <v>4.7160000000000002</v>
      </c>
      <c r="AC999">
        <v>4.78</v>
      </c>
      <c r="AD999">
        <v>4.8040000000000003</v>
      </c>
      <c r="AE999">
        <v>4.6360000000000001</v>
      </c>
      <c r="AF999">
        <v>4.6239999999999997</v>
      </c>
      <c r="AG999">
        <v>4.734</v>
      </c>
      <c r="AH999">
        <v>4.79</v>
      </c>
      <c r="AI999">
        <v>4.8099999999999996</v>
      </c>
      <c r="AJ999">
        <v>4.694</v>
      </c>
      <c r="AK999">
        <v>4.5659999999999998</v>
      </c>
      <c r="AL999">
        <v>4.7359999999999998</v>
      </c>
      <c r="AM999">
        <v>4.5540000000000003</v>
      </c>
    </row>
    <row r="1000" spans="1:39">
      <c r="A1000" s="95">
        <v>45691</v>
      </c>
      <c r="B1000" s="63">
        <v>630683</v>
      </c>
      <c r="W1000">
        <v>4.8860000000000001</v>
      </c>
      <c r="X1000">
        <v>4.9960000000000004</v>
      </c>
      <c r="Y1000">
        <v>5.0339999999999998</v>
      </c>
      <c r="Z1000">
        <v>4.6619999999999999</v>
      </c>
      <c r="AA1000">
        <v>4.6520000000000001</v>
      </c>
      <c r="AB1000">
        <v>4.766</v>
      </c>
      <c r="AC1000">
        <v>4.83</v>
      </c>
      <c r="AD1000">
        <v>4.8540000000000001</v>
      </c>
      <c r="AE1000">
        <v>4.6719999999999997</v>
      </c>
      <c r="AF1000">
        <v>4.6539999999999999</v>
      </c>
      <c r="AG1000">
        <v>4.7619999999999996</v>
      </c>
      <c r="AH1000">
        <v>4.8159999999999998</v>
      </c>
      <c r="AI1000">
        <v>4.8419999999999996</v>
      </c>
      <c r="AJ1000">
        <v>4.726</v>
      </c>
      <c r="AK1000">
        <v>4.5999999999999996</v>
      </c>
      <c r="AL1000">
        <v>4.7699999999999996</v>
      </c>
      <c r="AM1000">
        <v>4.5860000000000003</v>
      </c>
    </row>
    <row r="1001" spans="1:39">
      <c r="A1001" s="95">
        <v>45692</v>
      </c>
      <c r="B1001" s="63">
        <v>561410</v>
      </c>
      <c r="W1001">
        <v>4.944</v>
      </c>
      <c r="X1001">
        <v>5.0460000000000003</v>
      </c>
      <c r="Y1001">
        <v>5.0659999999999998</v>
      </c>
      <c r="Z1001">
        <v>4.6959999999999997</v>
      </c>
      <c r="AA1001">
        <v>4.68</v>
      </c>
      <c r="AB1001">
        <v>4.7939999999999996</v>
      </c>
      <c r="AC1001">
        <v>4.8559999999999999</v>
      </c>
      <c r="AD1001">
        <v>4.8819999999999997</v>
      </c>
      <c r="AE1001">
        <v>4.6840000000000002</v>
      </c>
      <c r="AF1001">
        <v>4.67</v>
      </c>
      <c r="AG1001">
        <v>4.7759999999999998</v>
      </c>
      <c r="AH1001">
        <v>4.8319999999999999</v>
      </c>
      <c r="AI1001">
        <v>4.8559999999999999</v>
      </c>
      <c r="AJ1001">
        <v>4.742</v>
      </c>
      <c r="AK1001">
        <v>4.6159999999999997</v>
      </c>
      <c r="AL1001">
        <v>4.7859999999999996</v>
      </c>
      <c r="AM1001">
        <v>4.58</v>
      </c>
    </row>
    <row r="1002" spans="1:39">
      <c r="A1002" s="95">
        <v>45693</v>
      </c>
      <c r="B1002" s="63">
        <v>448653</v>
      </c>
      <c r="W1002">
        <v>4.9320000000000004</v>
      </c>
      <c r="X1002">
        <v>5.0460000000000003</v>
      </c>
      <c r="Y1002">
        <v>5.0739999999999998</v>
      </c>
      <c r="Z1002">
        <v>4.7039999999999997</v>
      </c>
      <c r="AA1002">
        <v>4.6840000000000002</v>
      </c>
      <c r="AB1002">
        <v>4.7939999999999996</v>
      </c>
      <c r="AC1002">
        <v>4.8600000000000003</v>
      </c>
      <c r="AD1002">
        <v>4.8840000000000003</v>
      </c>
      <c r="AE1002">
        <v>4.6859999999999999</v>
      </c>
      <c r="AF1002">
        <v>4.6660000000000004</v>
      </c>
      <c r="AG1002">
        <v>4.774</v>
      </c>
      <c r="AH1002">
        <v>4.8319999999999999</v>
      </c>
      <c r="AI1002">
        <v>4.8520000000000003</v>
      </c>
      <c r="AJ1002">
        <v>4.7359999999999998</v>
      </c>
      <c r="AK1002">
        <v>4.6139999999999999</v>
      </c>
      <c r="AL1002">
        <v>4.7839999999999998</v>
      </c>
      <c r="AM1002">
        <v>4.5759999999999996</v>
      </c>
    </row>
    <row r="1003" spans="1:39">
      <c r="A1003" s="95">
        <v>45694</v>
      </c>
      <c r="B1003" s="63">
        <v>646595</v>
      </c>
      <c r="W1003">
        <v>4.952</v>
      </c>
      <c r="X1003">
        <v>5.0739999999999998</v>
      </c>
      <c r="Y1003">
        <v>5.1059999999999999</v>
      </c>
      <c r="Z1003">
        <v>4.72</v>
      </c>
      <c r="AA1003">
        <v>4.6959999999999997</v>
      </c>
      <c r="AB1003">
        <v>4.8040000000000003</v>
      </c>
      <c r="AC1003">
        <v>4.87</v>
      </c>
      <c r="AD1003">
        <v>4.8920000000000003</v>
      </c>
      <c r="AE1003">
        <v>4.6920000000000002</v>
      </c>
      <c r="AF1003">
        <v>4.67</v>
      </c>
      <c r="AG1003">
        <v>4.7759999999999998</v>
      </c>
      <c r="AH1003">
        <v>4.8339999999999996</v>
      </c>
      <c r="AI1003">
        <v>4.8520000000000003</v>
      </c>
      <c r="AJ1003">
        <v>4.7359999999999998</v>
      </c>
      <c r="AK1003">
        <v>4.6239999999999997</v>
      </c>
      <c r="AL1003">
        <v>4.7939999999999996</v>
      </c>
      <c r="AM1003">
        <v>4.5819999999999999</v>
      </c>
    </row>
    <row r="1004" spans="1:39">
      <c r="A1004" s="95">
        <v>45695</v>
      </c>
      <c r="B1004" s="63">
        <v>542574</v>
      </c>
      <c r="W1004">
        <v>4.8739999999999997</v>
      </c>
      <c r="X1004">
        <v>5.0039999999999996</v>
      </c>
      <c r="Y1004">
        <v>5.0439999999999996</v>
      </c>
      <c r="Z1004">
        <v>4.67</v>
      </c>
      <c r="AA1004">
        <v>4.66</v>
      </c>
      <c r="AB1004">
        <v>4.766</v>
      </c>
      <c r="AC1004">
        <v>4.8259999999999996</v>
      </c>
      <c r="AD1004">
        <v>4.8520000000000003</v>
      </c>
      <c r="AE1004">
        <v>4.6639999999999997</v>
      </c>
      <c r="AF1004">
        <v>4.6459999999999999</v>
      </c>
      <c r="AG1004">
        <v>4.7539999999999996</v>
      </c>
      <c r="AH1004">
        <v>4.8099999999999996</v>
      </c>
      <c r="AI1004">
        <v>4.8319999999999999</v>
      </c>
      <c r="AJ1004">
        <v>4.71</v>
      </c>
      <c r="AK1004">
        <v>4.5960000000000001</v>
      </c>
      <c r="AL1004">
        <v>4.766</v>
      </c>
      <c r="AM1004">
        <v>4.5540000000000003</v>
      </c>
    </row>
    <row r="1005" spans="1:39">
      <c r="A1005" s="95">
        <v>45698</v>
      </c>
      <c r="B1005" s="63">
        <v>495463</v>
      </c>
      <c r="W1005">
        <v>4.9139999999999997</v>
      </c>
      <c r="X1005">
        <v>5.0439999999999996</v>
      </c>
      <c r="Y1005">
        <v>5.0739999999999998</v>
      </c>
      <c r="Z1005">
        <v>4.726</v>
      </c>
      <c r="AA1005">
        <v>4.7119999999999997</v>
      </c>
      <c r="AB1005">
        <v>4.82</v>
      </c>
      <c r="AC1005">
        <v>4.88</v>
      </c>
      <c r="AD1005">
        <v>4.9020000000000001</v>
      </c>
      <c r="AE1005">
        <v>4.7039999999999997</v>
      </c>
      <c r="AF1005">
        <v>4.6820000000000004</v>
      </c>
      <c r="AG1005">
        <v>4.7859999999999996</v>
      </c>
      <c r="AH1005">
        <v>4.84</v>
      </c>
      <c r="AI1005">
        <v>4.8639999999999999</v>
      </c>
      <c r="AJ1005">
        <v>4.726</v>
      </c>
      <c r="AK1005">
        <v>4.6260000000000003</v>
      </c>
      <c r="AL1005">
        <v>4.7960000000000003</v>
      </c>
      <c r="AM1005">
        <v>4.5819999999999999</v>
      </c>
    </row>
    <row r="1006" spans="1:39">
      <c r="A1006" s="95">
        <v>45699</v>
      </c>
      <c r="B1006" s="63">
        <v>647005</v>
      </c>
      <c r="W1006">
        <v>4.84</v>
      </c>
      <c r="X1006">
        <v>4.9800000000000004</v>
      </c>
      <c r="Y1006">
        <v>5.0119999999999996</v>
      </c>
      <c r="Z1006">
        <v>4.71</v>
      </c>
      <c r="AA1006">
        <v>4.702</v>
      </c>
      <c r="AB1006">
        <v>4.8120000000000003</v>
      </c>
      <c r="AC1006">
        <v>4.8719999999999999</v>
      </c>
      <c r="AD1006">
        <v>4.8940000000000001</v>
      </c>
      <c r="AE1006">
        <v>4.7</v>
      </c>
      <c r="AF1006">
        <v>4.68</v>
      </c>
      <c r="AG1006">
        <v>4.7859999999999996</v>
      </c>
      <c r="AH1006">
        <v>4.84</v>
      </c>
      <c r="AI1006">
        <v>4.8639999999999999</v>
      </c>
      <c r="AJ1006">
        <v>4.726</v>
      </c>
      <c r="AK1006">
        <v>4.6260000000000003</v>
      </c>
      <c r="AL1006">
        <v>4.7960000000000003</v>
      </c>
      <c r="AM1006">
        <v>4.5819999999999999</v>
      </c>
    </row>
    <row r="1007" spans="1:39">
      <c r="A1007" s="95">
        <v>45700</v>
      </c>
      <c r="B1007" s="63">
        <v>542757</v>
      </c>
      <c r="W1007">
        <v>4.9020000000000001</v>
      </c>
      <c r="X1007">
        <v>5.04</v>
      </c>
      <c r="Y1007">
        <v>5.0720000000000001</v>
      </c>
      <c r="Z1007">
        <v>4.7359999999999998</v>
      </c>
      <c r="AA1007">
        <v>4.734</v>
      </c>
      <c r="AB1007">
        <v>4.8419999999999996</v>
      </c>
      <c r="AC1007">
        <v>4.9000000000000004</v>
      </c>
      <c r="AD1007">
        <v>4.92</v>
      </c>
      <c r="AE1007">
        <v>4.6900000000000004</v>
      </c>
      <c r="AF1007">
        <v>4.66</v>
      </c>
      <c r="AG1007">
        <v>4.766</v>
      </c>
      <c r="AH1007">
        <v>4.8220000000000001</v>
      </c>
      <c r="AI1007">
        <v>4.8460000000000001</v>
      </c>
      <c r="AJ1007">
        <v>4.71</v>
      </c>
      <c r="AK1007">
        <v>4.5940000000000003</v>
      </c>
      <c r="AL1007">
        <v>4.7640000000000002</v>
      </c>
      <c r="AM1007">
        <v>4.55</v>
      </c>
    </row>
    <row r="1008" spans="1:39">
      <c r="A1008" s="95">
        <v>45701</v>
      </c>
      <c r="B1008" s="63">
        <v>574079</v>
      </c>
      <c r="W1008">
        <v>4.9340000000000002</v>
      </c>
      <c r="X1008">
        <v>5.0599999999999996</v>
      </c>
      <c r="Y1008">
        <v>5.09</v>
      </c>
      <c r="Z1008">
        <v>4.7460000000000004</v>
      </c>
      <c r="AA1008">
        <v>4.726</v>
      </c>
      <c r="AB1008">
        <v>4.8339999999999996</v>
      </c>
      <c r="AC1008">
        <v>4.8920000000000003</v>
      </c>
      <c r="AD1008">
        <v>4.9139999999999997</v>
      </c>
      <c r="AE1008">
        <v>4.6760000000000002</v>
      </c>
      <c r="AF1008">
        <v>4.6500000000000004</v>
      </c>
      <c r="AG1008">
        <v>4.7539999999999996</v>
      </c>
      <c r="AH1008">
        <v>4.8099999999999996</v>
      </c>
      <c r="AI1008">
        <v>4.8360000000000003</v>
      </c>
      <c r="AJ1008">
        <v>4.7</v>
      </c>
      <c r="AK1008">
        <v>4.5839999999999996</v>
      </c>
      <c r="AL1008">
        <v>4.7539999999999996</v>
      </c>
      <c r="AM1008">
        <v>4.5519999999999996</v>
      </c>
    </row>
    <row r="1009" spans="1:39">
      <c r="A1009" s="95">
        <v>45702</v>
      </c>
      <c r="B1009" s="63">
        <v>439953</v>
      </c>
      <c r="W1009">
        <v>4.9619999999999997</v>
      </c>
      <c r="X1009">
        <v>5.0860000000000003</v>
      </c>
      <c r="Y1009">
        <v>5.1120000000000001</v>
      </c>
      <c r="Z1009">
        <v>4.7519999999999998</v>
      </c>
      <c r="AA1009">
        <v>4.7300000000000004</v>
      </c>
      <c r="AB1009">
        <v>4.8360000000000003</v>
      </c>
      <c r="AC1009">
        <v>4.8959999999999999</v>
      </c>
      <c r="AD1009">
        <v>4.9139999999999997</v>
      </c>
      <c r="AE1009">
        <v>4.6920000000000002</v>
      </c>
      <c r="AF1009">
        <v>4.67</v>
      </c>
      <c r="AG1009">
        <v>4.774</v>
      </c>
      <c r="AH1009">
        <v>4.8239999999999998</v>
      </c>
      <c r="AI1009">
        <v>4.8440000000000003</v>
      </c>
      <c r="AJ1009">
        <v>4.7060000000000004</v>
      </c>
      <c r="AK1009">
        <v>4.6020000000000003</v>
      </c>
      <c r="AL1009">
        <v>4.7720000000000002</v>
      </c>
      <c r="AM1009">
        <v>4.57</v>
      </c>
    </row>
    <row r="1010" spans="1:39">
      <c r="A1010" s="103">
        <v>45705</v>
      </c>
      <c r="W1010" s="189">
        <v>4.9619999999999997</v>
      </c>
      <c r="X1010" s="189">
        <v>5.0860000000000003</v>
      </c>
      <c r="Y1010" s="189">
        <v>5.1120000000000001</v>
      </c>
      <c r="Z1010" s="189">
        <v>4.7519999999999998</v>
      </c>
      <c r="AA1010" s="189">
        <v>4.7300000000000004</v>
      </c>
      <c r="AB1010" s="189">
        <v>4.8360000000000003</v>
      </c>
      <c r="AC1010" s="189">
        <v>4.8959999999999999</v>
      </c>
      <c r="AD1010" s="189">
        <v>4.9139999999999997</v>
      </c>
      <c r="AE1010" s="189">
        <v>4.6920000000000002</v>
      </c>
      <c r="AF1010" s="189">
        <v>4.67</v>
      </c>
      <c r="AG1010" s="189">
        <v>4.774</v>
      </c>
      <c r="AH1010" s="189">
        <v>4.8239999999999998</v>
      </c>
      <c r="AI1010" s="189">
        <v>4.8440000000000003</v>
      </c>
      <c r="AJ1010" s="189">
        <v>4.7060000000000004</v>
      </c>
      <c r="AK1010" s="189">
        <v>4.6020000000000003</v>
      </c>
      <c r="AL1010" s="189">
        <v>4.7720000000000002</v>
      </c>
      <c r="AM1010" s="189">
        <v>4.57</v>
      </c>
    </row>
    <row r="1011" spans="1:39">
      <c r="A1011" s="95">
        <v>45706</v>
      </c>
      <c r="B1011" s="63">
        <v>535297</v>
      </c>
      <c r="W1011">
        <v>5.0199999999999996</v>
      </c>
      <c r="X1011">
        <v>5.1559999999999997</v>
      </c>
      <c r="Y1011">
        <v>5.1840000000000002</v>
      </c>
      <c r="Z1011">
        <v>4.8040000000000003</v>
      </c>
      <c r="AA1011">
        <v>4.774</v>
      </c>
      <c r="AB1011">
        <v>4.88</v>
      </c>
      <c r="AC1011">
        <v>4.9359999999999999</v>
      </c>
      <c r="AD1011">
        <v>4.9539999999999997</v>
      </c>
      <c r="AE1011">
        <v>4.7220000000000004</v>
      </c>
      <c r="AF1011">
        <v>4.7</v>
      </c>
      <c r="AG1011">
        <v>4.8040000000000003</v>
      </c>
      <c r="AH1011">
        <v>4.8540000000000001</v>
      </c>
      <c r="AI1011">
        <v>4.8760000000000003</v>
      </c>
      <c r="AJ1011">
        <v>4.74</v>
      </c>
      <c r="AK1011">
        <v>4.6340000000000003</v>
      </c>
      <c r="AL1011">
        <v>4.8040000000000003</v>
      </c>
      <c r="AM1011">
        <v>4.5860000000000003</v>
      </c>
    </row>
    <row r="1012" spans="1:39">
      <c r="A1012" s="95">
        <v>45707</v>
      </c>
      <c r="B1012" s="63">
        <v>477356</v>
      </c>
      <c r="W1012">
        <v>4.9740000000000002</v>
      </c>
      <c r="X1012">
        <v>5.1219999999999999</v>
      </c>
      <c r="Y1012">
        <v>5.1520000000000001</v>
      </c>
      <c r="Z1012">
        <v>4.79</v>
      </c>
      <c r="AA1012">
        <v>4.7640000000000002</v>
      </c>
      <c r="AB1012">
        <v>4.8739999999999997</v>
      </c>
      <c r="AC1012">
        <v>4.9340000000000002</v>
      </c>
      <c r="AD1012">
        <v>4.9539999999999997</v>
      </c>
      <c r="AE1012">
        <v>4.72</v>
      </c>
      <c r="AF1012">
        <v>4.7</v>
      </c>
      <c r="AG1012">
        <v>4.8040000000000003</v>
      </c>
      <c r="AH1012">
        <v>4.8540000000000001</v>
      </c>
      <c r="AI1012">
        <v>4.8760000000000003</v>
      </c>
      <c r="AJ1012">
        <v>4.7240000000000002</v>
      </c>
      <c r="AK1012">
        <v>4.6340000000000003</v>
      </c>
      <c r="AL1012">
        <v>4.8040000000000003</v>
      </c>
      <c r="AM1012">
        <v>4.5919999999999996</v>
      </c>
    </row>
    <row r="1013" spans="1:39">
      <c r="A1013" s="95">
        <v>45708</v>
      </c>
      <c r="B1013" s="63">
        <v>415140</v>
      </c>
      <c r="W1013">
        <v>4.9800000000000004</v>
      </c>
      <c r="X1013">
        <v>5.1260000000000003</v>
      </c>
      <c r="Y1013">
        <v>5.1660000000000004</v>
      </c>
      <c r="Z1013">
        <v>4.8239999999999998</v>
      </c>
      <c r="AA1013">
        <v>4.7939999999999996</v>
      </c>
      <c r="AB1013">
        <v>4.9020000000000001</v>
      </c>
      <c r="AC1013">
        <v>4.9619999999999997</v>
      </c>
      <c r="AD1013">
        <v>4.9820000000000002</v>
      </c>
      <c r="AE1013">
        <v>4.7439999999999998</v>
      </c>
      <c r="AF1013">
        <v>4.7240000000000002</v>
      </c>
      <c r="AG1013">
        <v>4.8259999999999996</v>
      </c>
      <c r="AH1013">
        <v>4.88</v>
      </c>
      <c r="AI1013">
        <v>4.9039999999999999</v>
      </c>
      <c r="AJ1013">
        <v>4.7220000000000004</v>
      </c>
      <c r="AK1013">
        <v>4.66</v>
      </c>
      <c r="AL1013">
        <v>4.83</v>
      </c>
      <c r="AM1013">
        <v>4.6120000000000001</v>
      </c>
    </row>
    <row r="1014" spans="1:39">
      <c r="A1014" s="95">
        <v>45709</v>
      </c>
      <c r="B1014" s="63">
        <v>549509</v>
      </c>
      <c r="W1014">
        <v>4.9119999999999999</v>
      </c>
      <c r="X1014">
        <v>5.05</v>
      </c>
      <c r="Y1014">
        <v>5.0940000000000003</v>
      </c>
      <c r="Z1014">
        <v>4.774</v>
      </c>
      <c r="AA1014">
        <v>4.75</v>
      </c>
      <c r="AB1014">
        <v>4.8600000000000003</v>
      </c>
      <c r="AC1014">
        <v>4.9160000000000004</v>
      </c>
      <c r="AD1014">
        <v>4.9359999999999999</v>
      </c>
      <c r="AE1014">
        <v>4.7060000000000004</v>
      </c>
      <c r="AF1014">
        <v>4.694</v>
      </c>
      <c r="AG1014">
        <v>4.8</v>
      </c>
      <c r="AH1014">
        <v>4.8540000000000001</v>
      </c>
      <c r="AI1014">
        <v>4.88</v>
      </c>
      <c r="AJ1014">
        <v>4.6959999999999997</v>
      </c>
      <c r="AK1014">
        <v>4.6500000000000004</v>
      </c>
      <c r="AL1014">
        <v>4.82</v>
      </c>
      <c r="AM1014">
        <v>4.6100000000000003</v>
      </c>
    </row>
    <row r="1015" spans="1:39">
      <c r="A1015" s="95">
        <v>45712</v>
      </c>
      <c r="B1015" s="63">
        <v>596748</v>
      </c>
      <c r="W1015">
        <v>4.8239999999999998</v>
      </c>
      <c r="X1015">
        <v>4.97</v>
      </c>
      <c r="Y1015">
        <v>5.0199999999999996</v>
      </c>
      <c r="Z1015">
        <v>4.7240000000000002</v>
      </c>
      <c r="AA1015">
        <v>4.7060000000000004</v>
      </c>
      <c r="AB1015">
        <v>4.8159999999999998</v>
      </c>
      <c r="AC1015">
        <v>4.88</v>
      </c>
      <c r="AD1015">
        <v>4.9039999999999999</v>
      </c>
      <c r="AE1015">
        <v>4.6740000000000004</v>
      </c>
      <c r="AF1015">
        <v>4.6619999999999999</v>
      </c>
      <c r="AG1015">
        <v>4.766</v>
      </c>
      <c r="AH1015">
        <v>4.82</v>
      </c>
      <c r="AI1015">
        <v>4.8440000000000003</v>
      </c>
      <c r="AJ1015">
        <v>4.6619999999999999</v>
      </c>
      <c r="AK1015">
        <v>4.62</v>
      </c>
      <c r="AL1015">
        <v>4.79</v>
      </c>
      <c r="AM1015">
        <v>4.5919999999999996</v>
      </c>
    </row>
    <row r="1016" spans="1:39">
      <c r="A1016" s="95">
        <v>45713</v>
      </c>
      <c r="B1016" s="63">
        <v>508443</v>
      </c>
      <c r="W1016">
        <v>4.7960000000000003</v>
      </c>
      <c r="X1016">
        <v>4.9420000000000002</v>
      </c>
      <c r="Y1016">
        <v>4.992</v>
      </c>
      <c r="Z1016">
        <v>4.71</v>
      </c>
      <c r="AA1016">
        <v>4.7</v>
      </c>
      <c r="AB1016">
        <v>4.8099999999999996</v>
      </c>
      <c r="AC1016">
        <v>4.8719999999999999</v>
      </c>
      <c r="AD1016">
        <v>4.9000000000000004</v>
      </c>
      <c r="AE1016">
        <v>4.6740000000000004</v>
      </c>
      <c r="AF1016">
        <v>4.66</v>
      </c>
      <c r="AG1016">
        <v>4.7640000000000002</v>
      </c>
      <c r="AH1016">
        <v>4.8159999999999998</v>
      </c>
      <c r="AI1016">
        <v>4.8419999999999996</v>
      </c>
      <c r="AJ1016">
        <v>4.66</v>
      </c>
      <c r="AK1016">
        <v>4.6139999999999999</v>
      </c>
      <c r="AL1016">
        <v>4.7839999999999998</v>
      </c>
      <c r="AM1016">
        <v>4.5919999999999996</v>
      </c>
    </row>
    <row r="1017" spans="1:39">
      <c r="A1017" s="95">
        <v>45714</v>
      </c>
      <c r="B1017" s="63">
        <v>470353</v>
      </c>
      <c r="W1017">
        <v>4.782</v>
      </c>
      <c r="X1017">
        <v>4.9340000000000002</v>
      </c>
      <c r="Y1017">
        <v>4.984</v>
      </c>
      <c r="Z1017">
        <v>4.6719999999999997</v>
      </c>
      <c r="AA1017">
        <v>4.67</v>
      </c>
      <c r="AB1017">
        <v>4.78</v>
      </c>
      <c r="AC1017">
        <v>4.8440000000000003</v>
      </c>
      <c r="AD1017">
        <v>4.87</v>
      </c>
      <c r="AE1017">
        <v>4.6520000000000001</v>
      </c>
      <c r="AF1017">
        <v>4.6360000000000001</v>
      </c>
      <c r="AG1017">
        <v>4.742</v>
      </c>
      <c r="AH1017">
        <v>4.8</v>
      </c>
      <c r="AI1017">
        <v>4.8220000000000001</v>
      </c>
      <c r="AJ1017">
        <v>4.6399999999999997</v>
      </c>
      <c r="AK1017">
        <v>4.5960000000000001</v>
      </c>
      <c r="AL1017">
        <v>4.766</v>
      </c>
      <c r="AM1017">
        <v>4.59</v>
      </c>
    </row>
    <row r="1018" spans="1:39">
      <c r="A1018" s="95">
        <v>45715</v>
      </c>
      <c r="B1018" s="63">
        <v>641797</v>
      </c>
      <c r="W1018">
        <v>4.6459999999999999</v>
      </c>
      <c r="X1018">
        <v>4.8099999999999996</v>
      </c>
      <c r="Y1018">
        <v>4.8659999999999997</v>
      </c>
      <c r="Z1018">
        <v>4.5960000000000001</v>
      </c>
      <c r="AA1018">
        <v>4.6159999999999997</v>
      </c>
      <c r="AB1018">
        <v>4.7320000000000002</v>
      </c>
      <c r="AC1018">
        <v>4.7960000000000003</v>
      </c>
      <c r="AD1018">
        <v>4.8259999999999996</v>
      </c>
      <c r="AE1018">
        <v>4.6120000000000001</v>
      </c>
      <c r="AF1018">
        <v>4.6020000000000003</v>
      </c>
      <c r="AG1018">
        <v>4.71</v>
      </c>
      <c r="AH1018">
        <v>4.7699999999999996</v>
      </c>
      <c r="AI1018">
        <v>4.7919999999999998</v>
      </c>
      <c r="AJ1018">
        <v>4.6100000000000003</v>
      </c>
      <c r="AK1018">
        <v>4.5720000000000001</v>
      </c>
      <c r="AL1018">
        <v>4.742</v>
      </c>
      <c r="AM1018">
        <v>4.5819999999999999</v>
      </c>
    </row>
    <row r="1019" spans="1:39">
      <c r="A1019" s="95">
        <v>45716</v>
      </c>
      <c r="B1019" s="63">
        <v>517599</v>
      </c>
      <c r="W1019">
        <v>4.5339999999999998</v>
      </c>
      <c r="X1019">
        <v>4.694</v>
      </c>
      <c r="Y1019">
        <v>4.7560000000000002</v>
      </c>
      <c r="Z1019">
        <v>4.5019999999999998</v>
      </c>
      <c r="AA1019">
        <v>4.55</v>
      </c>
      <c r="AB1019">
        <v>4.6660000000000004</v>
      </c>
      <c r="AC1019">
        <v>4.7359999999999998</v>
      </c>
      <c r="AD1019">
        <v>4.7699999999999996</v>
      </c>
      <c r="AE1019">
        <v>4.58</v>
      </c>
      <c r="AF1019">
        <v>4.5620000000000003</v>
      </c>
      <c r="AG1019">
        <v>4.67</v>
      </c>
      <c r="AH1019">
        <v>4.7300000000000004</v>
      </c>
      <c r="AI1019">
        <v>4.7519999999999998</v>
      </c>
      <c r="AJ1019">
        <v>4.57</v>
      </c>
      <c r="AK1019">
        <v>4.5439999999999996</v>
      </c>
      <c r="AL1019">
        <v>4.7140000000000004</v>
      </c>
      <c r="AM1019">
        <v>4.58</v>
      </c>
    </row>
    <row r="1020" spans="1:39">
      <c r="A1020" s="95">
        <v>45719</v>
      </c>
      <c r="B1020" s="63">
        <v>682681</v>
      </c>
      <c r="W1020">
        <v>4.4020000000000001</v>
      </c>
      <c r="X1020">
        <v>4.5620000000000003</v>
      </c>
      <c r="Y1020">
        <v>4.6360000000000001</v>
      </c>
      <c r="Z1020">
        <v>4.45</v>
      </c>
      <c r="AA1020">
        <v>4.5119999999999996</v>
      </c>
      <c r="AB1020">
        <v>4.6340000000000003</v>
      </c>
      <c r="AC1020">
        <v>4.71</v>
      </c>
      <c r="AD1020">
        <v>4.7439999999999998</v>
      </c>
      <c r="AE1020">
        <v>4.5640000000000001</v>
      </c>
      <c r="AF1020">
        <v>4.5540000000000003</v>
      </c>
      <c r="AG1020">
        <v>4.6619999999999999</v>
      </c>
      <c r="AH1020">
        <v>4.7220000000000004</v>
      </c>
      <c r="AI1020">
        <v>4.7439999999999998</v>
      </c>
      <c r="AJ1020">
        <v>4.5620000000000003</v>
      </c>
      <c r="AK1020">
        <v>4.5620000000000003</v>
      </c>
      <c r="AL1020">
        <v>4.7320000000000002</v>
      </c>
      <c r="AM1020">
        <v>4.5919999999999996</v>
      </c>
    </row>
    <row r="1021" spans="1:39">
      <c r="A1021" s="95">
        <v>45720</v>
      </c>
      <c r="B1021" s="63">
        <v>798964</v>
      </c>
      <c r="W1021">
        <v>4.3600000000000003</v>
      </c>
      <c r="X1021">
        <v>4.5140000000000002</v>
      </c>
      <c r="Y1021">
        <v>4.5919999999999996</v>
      </c>
      <c r="Z1021">
        <v>4.41</v>
      </c>
      <c r="AA1021">
        <v>4.4660000000000002</v>
      </c>
      <c r="AB1021">
        <v>4.5940000000000003</v>
      </c>
      <c r="AC1021">
        <v>4.6719999999999997</v>
      </c>
      <c r="AD1021">
        <v>4.7119999999999997</v>
      </c>
      <c r="AE1021">
        <v>4.532</v>
      </c>
      <c r="AF1021">
        <v>4.524</v>
      </c>
      <c r="AG1021">
        <v>4.6319999999999997</v>
      </c>
      <c r="AH1021">
        <v>4.6900000000000004</v>
      </c>
      <c r="AI1021">
        <v>4.7119999999999997</v>
      </c>
      <c r="AJ1021">
        <v>4.53</v>
      </c>
      <c r="AK1021">
        <v>4.5339999999999998</v>
      </c>
      <c r="AL1021">
        <v>4.7039999999999997</v>
      </c>
      <c r="AM1021">
        <v>4.5640000000000001</v>
      </c>
    </row>
    <row r="1022" spans="1:39">
      <c r="A1022" s="95">
        <v>45721</v>
      </c>
      <c r="B1022" s="63">
        <v>524902</v>
      </c>
      <c r="W1022">
        <v>4.4020000000000001</v>
      </c>
      <c r="X1022">
        <v>4.556</v>
      </c>
      <c r="Y1022">
        <v>4.6319999999999997</v>
      </c>
      <c r="Z1022">
        <v>4.41</v>
      </c>
      <c r="AA1022">
        <v>4.4660000000000002</v>
      </c>
      <c r="AB1022">
        <v>4.59</v>
      </c>
      <c r="AC1022">
        <v>4.6639999999999997</v>
      </c>
      <c r="AD1022">
        <v>4.702</v>
      </c>
      <c r="AE1022">
        <v>4.53</v>
      </c>
      <c r="AF1022">
        <v>4.5199999999999996</v>
      </c>
      <c r="AG1022">
        <v>4.6260000000000003</v>
      </c>
      <c r="AH1022">
        <v>4.6840000000000002</v>
      </c>
      <c r="AI1022">
        <v>4.7060000000000004</v>
      </c>
      <c r="AJ1022">
        <v>4.516</v>
      </c>
      <c r="AK1022">
        <v>4.5259999999999998</v>
      </c>
      <c r="AL1022">
        <v>4.6959999999999997</v>
      </c>
      <c r="AM1022">
        <v>4.556</v>
      </c>
    </row>
    <row r="1023" spans="1:39">
      <c r="A1023" s="95">
        <v>45722</v>
      </c>
      <c r="B1023" s="63">
        <v>616412</v>
      </c>
      <c r="W1023">
        <v>4.4939999999999998</v>
      </c>
      <c r="X1023">
        <v>4.6399999999999997</v>
      </c>
      <c r="Y1023">
        <v>4.7060000000000004</v>
      </c>
      <c r="Z1023">
        <v>4.4560000000000004</v>
      </c>
      <c r="AA1023">
        <v>4.51</v>
      </c>
      <c r="AB1023">
        <v>4.63</v>
      </c>
      <c r="AC1023">
        <v>4.702</v>
      </c>
      <c r="AD1023">
        <v>4.7359999999999998</v>
      </c>
      <c r="AE1023">
        <v>4.5519999999999996</v>
      </c>
      <c r="AF1023">
        <v>4.54</v>
      </c>
      <c r="AG1023">
        <v>4.6440000000000001</v>
      </c>
      <c r="AH1023">
        <v>4.702</v>
      </c>
      <c r="AI1023">
        <v>4.7240000000000002</v>
      </c>
      <c r="AJ1023">
        <v>4.5339999999999998</v>
      </c>
      <c r="AK1023">
        <v>4.53</v>
      </c>
      <c r="AL1023">
        <v>4.7</v>
      </c>
      <c r="AM1023">
        <v>4.5599999999999996</v>
      </c>
    </row>
    <row r="1024" spans="1:39">
      <c r="A1024" s="95">
        <v>45723</v>
      </c>
      <c r="B1024" s="63">
        <v>383417</v>
      </c>
      <c r="W1024">
        <v>4.5519999999999996</v>
      </c>
      <c r="X1024">
        <v>4.6920000000000002</v>
      </c>
      <c r="Y1024">
        <v>4.7560000000000002</v>
      </c>
      <c r="Z1024">
        <v>4.5019999999999998</v>
      </c>
      <c r="AA1024">
        <v>4.5419999999999998</v>
      </c>
      <c r="AB1024">
        <v>4.66</v>
      </c>
      <c r="AC1024">
        <v>4.7300000000000004</v>
      </c>
      <c r="AD1024">
        <v>4.7640000000000002</v>
      </c>
      <c r="AE1024">
        <v>4.5759999999999996</v>
      </c>
      <c r="AF1024">
        <v>4.5599999999999996</v>
      </c>
      <c r="AG1024">
        <v>4.6639999999999997</v>
      </c>
      <c r="AH1024">
        <v>4.7220000000000004</v>
      </c>
      <c r="AI1024">
        <v>4.7439999999999998</v>
      </c>
      <c r="AJ1024">
        <v>4.5540000000000003</v>
      </c>
      <c r="AK1024">
        <v>4.55</v>
      </c>
      <c r="AL1024">
        <v>4.72</v>
      </c>
      <c r="AM1024">
        <v>4.58</v>
      </c>
    </row>
    <row r="1025" spans="1:39">
      <c r="A1025" s="95">
        <v>45726</v>
      </c>
      <c r="B1025" s="63">
        <v>291414</v>
      </c>
      <c r="W1025">
        <v>4.5860000000000003</v>
      </c>
      <c r="X1025">
        <v>4.72</v>
      </c>
      <c r="Y1025">
        <v>4.7839999999999998</v>
      </c>
      <c r="Z1025">
        <v>4.5119999999999996</v>
      </c>
      <c r="AA1025">
        <v>4.55</v>
      </c>
      <c r="AB1025">
        <v>4.6639999999999997</v>
      </c>
      <c r="AC1025">
        <v>4.7359999999999998</v>
      </c>
      <c r="AD1025">
        <v>4.7720000000000002</v>
      </c>
      <c r="AE1025">
        <v>4.5819999999999999</v>
      </c>
      <c r="AF1025">
        <v>4.5640000000000001</v>
      </c>
      <c r="AG1025">
        <v>4.67</v>
      </c>
      <c r="AH1025">
        <v>4.7240000000000002</v>
      </c>
      <c r="AI1025">
        <v>4.7460000000000004</v>
      </c>
      <c r="AJ1025">
        <v>4.556</v>
      </c>
      <c r="AK1025">
        <v>4.556</v>
      </c>
      <c r="AL1025">
        <v>4.726</v>
      </c>
      <c r="AM1025">
        <v>4.5860000000000003</v>
      </c>
    </row>
    <row r="1026" spans="1:39">
      <c r="A1026" s="95">
        <v>45727</v>
      </c>
      <c r="B1026" s="63">
        <v>381871</v>
      </c>
      <c r="W1026">
        <v>4.5640000000000001</v>
      </c>
      <c r="X1026">
        <v>4.702</v>
      </c>
      <c r="Y1026">
        <v>4.7699999999999996</v>
      </c>
      <c r="Z1026">
        <v>4.4960000000000004</v>
      </c>
      <c r="AA1026">
        <v>4.5439999999999996</v>
      </c>
      <c r="AB1026">
        <v>4.6619999999999999</v>
      </c>
      <c r="AC1026">
        <v>4.734</v>
      </c>
      <c r="AD1026">
        <v>4.7699999999999996</v>
      </c>
      <c r="AE1026">
        <v>4.5759999999999996</v>
      </c>
      <c r="AF1026">
        <v>4.556</v>
      </c>
      <c r="AG1026">
        <v>4.6639999999999997</v>
      </c>
      <c r="AH1026">
        <v>4.7220000000000004</v>
      </c>
      <c r="AI1026">
        <v>4.7439999999999998</v>
      </c>
      <c r="AJ1026">
        <v>4.5540000000000003</v>
      </c>
      <c r="AK1026">
        <v>4.5540000000000003</v>
      </c>
      <c r="AL1026">
        <v>4.7240000000000002</v>
      </c>
      <c r="AM1026">
        <v>4.5839999999999996</v>
      </c>
    </row>
    <row r="1027" spans="1:39">
      <c r="A1027" s="95">
        <v>45728</v>
      </c>
      <c r="B1027" s="63">
        <v>493701</v>
      </c>
      <c r="W1027">
        <v>4.4859999999999998</v>
      </c>
      <c r="X1027">
        <v>4.6059999999999999</v>
      </c>
      <c r="Y1027">
        <v>4.6740000000000004</v>
      </c>
      <c r="Z1027">
        <v>4.4240000000000004</v>
      </c>
      <c r="AA1027">
        <v>4.4820000000000002</v>
      </c>
      <c r="AB1027">
        <v>4.6040000000000001</v>
      </c>
      <c r="AC1027">
        <v>4.6760000000000002</v>
      </c>
      <c r="AD1027">
        <v>4.7140000000000004</v>
      </c>
      <c r="AE1027">
        <v>4.5359999999999996</v>
      </c>
      <c r="AF1027">
        <v>4.524</v>
      </c>
      <c r="AG1027">
        <v>4.6319999999999997</v>
      </c>
      <c r="AH1027">
        <v>4.6900000000000004</v>
      </c>
      <c r="AI1027">
        <v>4.7119999999999997</v>
      </c>
      <c r="AJ1027">
        <v>4.5220000000000002</v>
      </c>
      <c r="AK1027">
        <v>4.5199999999999996</v>
      </c>
      <c r="AL1027">
        <v>4.6900000000000004</v>
      </c>
      <c r="AM1027">
        <v>4.55</v>
      </c>
    </row>
    <row r="1028" spans="1:39">
      <c r="A1028" s="95">
        <v>45729</v>
      </c>
      <c r="B1028" s="63">
        <v>383727</v>
      </c>
      <c r="W1028">
        <v>4.5339999999999998</v>
      </c>
      <c r="X1028">
        <v>4.6520000000000001</v>
      </c>
      <c r="Y1028">
        <v>4.7220000000000004</v>
      </c>
      <c r="Z1028">
        <v>4.4640000000000004</v>
      </c>
      <c r="AA1028">
        <v>4.5220000000000002</v>
      </c>
      <c r="AB1028">
        <v>4.6420000000000003</v>
      </c>
      <c r="AC1028">
        <v>4.7160000000000002</v>
      </c>
      <c r="AD1028">
        <v>4.7519999999999998</v>
      </c>
      <c r="AE1028">
        <v>4.5640000000000001</v>
      </c>
      <c r="AF1028">
        <v>4.5519999999999996</v>
      </c>
      <c r="AG1028">
        <v>4.66</v>
      </c>
      <c r="AH1028">
        <v>4.7160000000000002</v>
      </c>
      <c r="AI1028">
        <v>4.74</v>
      </c>
      <c r="AJ1028">
        <v>4.55</v>
      </c>
      <c r="AK1028">
        <v>4.5460000000000003</v>
      </c>
      <c r="AL1028">
        <v>4.7160000000000002</v>
      </c>
      <c r="AM1028">
        <v>4.5759999999999996</v>
      </c>
    </row>
    <row r="1029" spans="1:39">
      <c r="A1029" s="95">
        <v>45730</v>
      </c>
      <c r="B1029" s="63">
        <v>513792</v>
      </c>
      <c r="W1029">
        <v>4.4539999999999997</v>
      </c>
      <c r="X1029">
        <v>4.5839999999999996</v>
      </c>
      <c r="Y1029">
        <v>4.6740000000000004</v>
      </c>
      <c r="Z1029">
        <v>4.444</v>
      </c>
      <c r="AA1029">
        <v>4.51</v>
      </c>
      <c r="AB1029">
        <v>4.6340000000000003</v>
      </c>
      <c r="AC1029">
        <v>4.71</v>
      </c>
      <c r="AD1029">
        <v>4.7460000000000004</v>
      </c>
      <c r="AE1029">
        <v>4.5640000000000001</v>
      </c>
      <c r="AF1029">
        <v>4.5519999999999996</v>
      </c>
      <c r="AG1029">
        <v>4.66</v>
      </c>
      <c r="AH1029">
        <v>4.7160000000000002</v>
      </c>
      <c r="AI1029">
        <v>4.74</v>
      </c>
      <c r="AJ1029">
        <v>4.55</v>
      </c>
      <c r="AK1029">
        <v>4.5419999999999998</v>
      </c>
      <c r="AL1029">
        <v>4.7119999999999997</v>
      </c>
      <c r="AM1029">
        <v>4.5720000000000001</v>
      </c>
    </row>
    <row r="1030" spans="1:39">
      <c r="A1030" s="95">
        <v>45733</v>
      </c>
      <c r="B1030" s="63">
        <v>350245</v>
      </c>
      <c r="X1030">
        <v>4.6100000000000003</v>
      </c>
      <c r="Y1030">
        <v>4.7</v>
      </c>
      <c r="Z1030">
        <v>4.476</v>
      </c>
      <c r="AA1030">
        <v>4.54</v>
      </c>
      <c r="AB1030">
        <v>4.6619999999999999</v>
      </c>
      <c r="AC1030">
        <v>4.74</v>
      </c>
      <c r="AD1030">
        <v>4.7759999999999998</v>
      </c>
      <c r="AE1030">
        <v>4.59</v>
      </c>
      <c r="AF1030">
        <v>4.5759999999999996</v>
      </c>
      <c r="AG1030">
        <v>4.6840000000000002</v>
      </c>
      <c r="AH1030">
        <v>4.742</v>
      </c>
      <c r="AI1030">
        <v>4.7640000000000002</v>
      </c>
      <c r="AJ1030">
        <v>4.5739999999999998</v>
      </c>
      <c r="AK1030">
        <v>4.5659999999999998</v>
      </c>
      <c r="AL1030">
        <v>4.7359999999999998</v>
      </c>
      <c r="AM1030">
        <v>4.5960000000000001</v>
      </c>
    </row>
    <row r="1031" spans="1:39">
      <c r="A1031" s="95">
        <v>45734</v>
      </c>
      <c r="B1031" s="63">
        <v>367613</v>
      </c>
      <c r="X1031">
        <v>4.5860000000000003</v>
      </c>
      <c r="Y1031">
        <v>4.68</v>
      </c>
      <c r="Z1031">
        <v>4.4720000000000004</v>
      </c>
      <c r="AA1031">
        <v>4.5419999999999998</v>
      </c>
      <c r="AB1031">
        <v>4.6660000000000004</v>
      </c>
      <c r="AC1031">
        <v>4.742</v>
      </c>
      <c r="AD1031">
        <v>4.782</v>
      </c>
      <c r="AE1031">
        <v>4.5960000000000001</v>
      </c>
      <c r="AF1031">
        <v>4.59</v>
      </c>
      <c r="AG1031">
        <v>4.6959999999999997</v>
      </c>
      <c r="AH1031">
        <v>4.7539999999999996</v>
      </c>
      <c r="AI1031">
        <v>4.7759999999999998</v>
      </c>
      <c r="AJ1031">
        <v>4.5860000000000003</v>
      </c>
      <c r="AK1031">
        <v>4.5659999999999998</v>
      </c>
      <c r="AL1031">
        <v>4.7359999999999998</v>
      </c>
      <c r="AM1031">
        <v>4.5960000000000001</v>
      </c>
    </row>
    <row r="1032" spans="1:39">
      <c r="A1032" s="95">
        <v>45735</v>
      </c>
      <c r="B1032" s="63">
        <v>350007</v>
      </c>
      <c r="X1032">
        <v>4.62</v>
      </c>
      <c r="Y1032">
        <v>4.6920000000000002</v>
      </c>
      <c r="Z1032">
        <v>4.452</v>
      </c>
      <c r="AA1032">
        <v>4.5140000000000002</v>
      </c>
      <c r="AB1032">
        <v>4.6420000000000003</v>
      </c>
      <c r="AC1032">
        <v>4.72</v>
      </c>
      <c r="AD1032">
        <v>4.76</v>
      </c>
      <c r="AE1032">
        <v>4.5839999999999996</v>
      </c>
      <c r="AF1032">
        <v>4.5739999999999998</v>
      </c>
      <c r="AG1032">
        <v>4.6840000000000002</v>
      </c>
      <c r="AH1032">
        <v>4.742</v>
      </c>
      <c r="AI1032">
        <v>4.7640000000000002</v>
      </c>
      <c r="AJ1032">
        <v>4.5739999999999998</v>
      </c>
      <c r="AK1032">
        <v>4.5439999999999996</v>
      </c>
      <c r="AL1032">
        <v>4.7140000000000004</v>
      </c>
      <c r="AM1032">
        <v>4.5739999999999998</v>
      </c>
    </row>
    <row r="1033" spans="1:39">
      <c r="A1033" s="95">
        <v>45736</v>
      </c>
      <c r="B1033" s="63">
        <v>437614</v>
      </c>
      <c r="X1033">
        <v>4.6900000000000004</v>
      </c>
      <c r="Y1033">
        <v>4.7539999999999996</v>
      </c>
      <c r="Z1033">
        <v>4.4740000000000002</v>
      </c>
      <c r="AA1033">
        <v>4.53</v>
      </c>
      <c r="AB1033">
        <v>4.6559999999999997</v>
      </c>
      <c r="AC1033">
        <v>4.7320000000000002</v>
      </c>
      <c r="AD1033">
        <v>4.7720000000000002</v>
      </c>
      <c r="AE1033">
        <v>4.58</v>
      </c>
      <c r="AF1033">
        <v>4.57</v>
      </c>
      <c r="AG1033">
        <v>4.6760000000000002</v>
      </c>
      <c r="AH1033">
        <v>4.734</v>
      </c>
      <c r="AI1033">
        <v>4.7560000000000002</v>
      </c>
      <c r="AJ1033">
        <v>4.5659999999999998</v>
      </c>
      <c r="AK1033">
        <v>4.5519999999999996</v>
      </c>
      <c r="AL1033">
        <v>4.7220000000000004</v>
      </c>
      <c r="AM1033">
        <v>4.5819999999999999</v>
      </c>
    </row>
    <row r="1034" spans="1:39">
      <c r="A1034" s="95">
        <v>45737</v>
      </c>
      <c r="B1034" s="63">
        <v>355131</v>
      </c>
      <c r="X1034">
        <v>4.6420000000000003</v>
      </c>
      <c r="Y1034">
        <v>4.7140000000000004</v>
      </c>
      <c r="Z1034">
        <v>4.4459999999999997</v>
      </c>
      <c r="AA1034">
        <v>4.51</v>
      </c>
      <c r="AB1034">
        <v>4.6340000000000003</v>
      </c>
      <c r="AC1034">
        <v>4.71</v>
      </c>
      <c r="AD1034">
        <v>4.75</v>
      </c>
      <c r="AE1034">
        <v>4.556</v>
      </c>
      <c r="AF1034">
        <v>4.55</v>
      </c>
      <c r="AG1034">
        <v>4.6559999999999997</v>
      </c>
      <c r="AH1034">
        <v>4.7140000000000004</v>
      </c>
      <c r="AI1034">
        <v>4.7359999999999998</v>
      </c>
      <c r="AJ1034">
        <v>4.5460000000000003</v>
      </c>
      <c r="AK1034">
        <v>4.5519999999999996</v>
      </c>
      <c r="AL1034">
        <v>4.7220000000000004</v>
      </c>
      <c r="AM1034">
        <v>4.5819999999999999</v>
      </c>
    </row>
    <row r="1035" spans="1:39">
      <c r="A1035" s="95">
        <v>45740</v>
      </c>
      <c r="B1035" s="63">
        <v>235160</v>
      </c>
      <c r="X1035">
        <v>4.6440000000000001</v>
      </c>
      <c r="Y1035">
        <v>4.72</v>
      </c>
      <c r="Z1035">
        <v>4.45</v>
      </c>
      <c r="AA1035">
        <v>4.5140000000000002</v>
      </c>
      <c r="AB1035">
        <v>4.6399999999999997</v>
      </c>
      <c r="AC1035">
        <v>4.7160000000000002</v>
      </c>
      <c r="AD1035">
        <v>4.7539999999999996</v>
      </c>
      <c r="AE1035">
        <v>4.5540000000000003</v>
      </c>
      <c r="AF1035">
        <v>4.5439999999999996</v>
      </c>
      <c r="AG1035">
        <v>4.6539999999999999</v>
      </c>
      <c r="AH1035">
        <v>4.7119999999999997</v>
      </c>
      <c r="AI1035">
        <v>4.7320000000000002</v>
      </c>
      <c r="AJ1035">
        <v>4.55</v>
      </c>
      <c r="AK1035">
        <v>4.5540000000000003</v>
      </c>
      <c r="AL1035">
        <v>4.7240000000000002</v>
      </c>
      <c r="AM1035">
        <v>4.5839999999999996</v>
      </c>
    </row>
    <row r="1036" spans="1:39">
      <c r="A1036" s="95">
        <v>45741</v>
      </c>
      <c r="B1036" s="63">
        <v>310857</v>
      </c>
      <c r="X1036">
        <v>4.5759999999999996</v>
      </c>
      <c r="Y1036">
        <v>4.6520000000000001</v>
      </c>
      <c r="Z1036">
        <v>4.42</v>
      </c>
      <c r="AA1036">
        <v>4.49</v>
      </c>
      <c r="AB1036">
        <v>4.62</v>
      </c>
      <c r="AC1036">
        <v>4.6959999999999997</v>
      </c>
      <c r="AD1036">
        <v>4.7359999999999998</v>
      </c>
      <c r="AE1036">
        <v>4.5460000000000003</v>
      </c>
      <c r="AF1036">
        <v>4.54</v>
      </c>
      <c r="AG1036">
        <v>4.6459999999999999</v>
      </c>
      <c r="AH1036">
        <v>4.7039999999999997</v>
      </c>
      <c r="AI1036">
        <v>4.726</v>
      </c>
      <c r="AJ1036">
        <v>4.5439999999999996</v>
      </c>
      <c r="AK1036">
        <v>4.5439999999999996</v>
      </c>
      <c r="AL1036">
        <v>4.7140000000000004</v>
      </c>
      <c r="AM1036">
        <v>4.5739999999999998</v>
      </c>
    </row>
    <row r="1037" spans="1:39">
      <c r="A1037" s="95">
        <v>45742</v>
      </c>
      <c r="B1037" s="63">
        <v>309023</v>
      </c>
      <c r="X1037">
        <v>4.5119999999999996</v>
      </c>
      <c r="Y1037">
        <v>4.59</v>
      </c>
      <c r="Z1037">
        <v>4.37</v>
      </c>
      <c r="AA1037">
        <v>4.444</v>
      </c>
      <c r="AB1037">
        <v>4.58</v>
      </c>
      <c r="AC1037">
        <v>4.66</v>
      </c>
      <c r="AD1037">
        <v>4.6959999999999997</v>
      </c>
      <c r="AE1037">
        <v>4.5119999999999996</v>
      </c>
      <c r="AF1037">
        <v>4.5019999999999998</v>
      </c>
      <c r="AG1037">
        <v>4.6120000000000001</v>
      </c>
      <c r="AH1037">
        <v>4.6719999999999997</v>
      </c>
      <c r="AI1037">
        <v>4.6920000000000002</v>
      </c>
      <c r="AJ1037">
        <v>4.51</v>
      </c>
      <c r="AK1037">
        <v>4.5119999999999996</v>
      </c>
      <c r="AL1037">
        <v>4.6820000000000004</v>
      </c>
      <c r="AM1037">
        <v>4.55</v>
      </c>
    </row>
    <row r="1038" spans="1:39">
      <c r="A1038" s="95">
        <v>45743</v>
      </c>
      <c r="B1038" s="63">
        <v>401930</v>
      </c>
      <c r="X1038">
        <v>4.5</v>
      </c>
      <c r="Y1038">
        <v>4.58</v>
      </c>
      <c r="Z1038">
        <v>4.3620000000000001</v>
      </c>
      <c r="AA1038">
        <v>4.4359999999999999</v>
      </c>
      <c r="AB1038">
        <v>4.57</v>
      </c>
      <c r="AC1038">
        <v>4.6500000000000004</v>
      </c>
      <c r="AD1038">
        <v>4.6900000000000004</v>
      </c>
      <c r="AE1038">
        <v>4.5019999999999998</v>
      </c>
      <c r="AF1038">
        <v>4.492</v>
      </c>
      <c r="AG1038">
        <v>4.6040000000000001</v>
      </c>
      <c r="AH1038">
        <v>4.6639999999999997</v>
      </c>
      <c r="AI1038">
        <v>4.6840000000000002</v>
      </c>
      <c r="AJ1038">
        <v>4.5019999999999998</v>
      </c>
      <c r="AK1038">
        <v>4.5119999999999996</v>
      </c>
      <c r="AL1038">
        <v>4.6820000000000004</v>
      </c>
      <c r="AM1038">
        <v>4.5519999999999996</v>
      </c>
    </row>
    <row r="1039" spans="1:39">
      <c r="A1039" s="95">
        <v>45744</v>
      </c>
      <c r="B1039" s="63">
        <v>454518</v>
      </c>
      <c r="X1039">
        <v>4.532</v>
      </c>
      <c r="Y1039">
        <v>4.5999999999999996</v>
      </c>
      <c r="Z1039">
        <v>4.3520000000000003</v>
      </c>
      <c r="AA1039">
        <v>4.4240000000000004</v>
      </c>
      <c r="AB1039">
        <v>4.556</v>
      </c>
      <c r="AC1039">
        <v>4.6340000000000003</v>
      </c>
      <c r="AD1039">
        <v>4.6719999999999997</v>
      </c>
      <c r="AE1039">
        <v>4.476</v>
      </c>
      <c r="AF1039">
        <v>4.4800000000000004</v>
      </c>
      <c r="AG1039">
        <v>4.5919999999999996</v>
      </c>
      <c r="AH1039">
        <v>4.6520000000000001</v>
      </c>
      <c r="AI1039">
        <v>4.67</v>
      </c>
      <c r="AJ1039">
        <v>4.4859999999999998</v>
      </c>
      <c r="AK1039">
        <v>4.5060000000000002</v>
      </c>
      <c r="AL1039">
        <v>4.6760000000000002</v>
      </c>
      <c r="AM1039">
        <v>4.5640000000000001</v>
      </c>
    </row>
    <row r="1040" spans="1:39">
      <c r="A1040" s="95">
        <v>45747</v>
      </c>
      <c r="B1040" s="63">
        <v>650045</v>
      </c>
      <c r="X1040">
        <v>4.5720000000000001</v>
      </c>
      <c r="Y1040">
        <v>4.6319999999999997</v>
      </c>
      <c r="Z1040">
        <v>4.3460000000000001</v>
      </c>
      <c r="AA1040">
        <v>4.42</v>
      </c>
      <c r="AB1040">
        <v>4.55</v>
      </c>
      <c r="AC1040">
        <v>4.6260000000000003</v>
      </c>
      <c r="AD1040">
        <v>4.6660000000000004</v>
      </c>
      <c r="AE1040">
        <v>4.47</v>
      </c>
      <c r="AF1040">
        <v>4.476</v>
      </c>
      <c r="AG1040">
        <v>4.59</v>
      </c>
      <c r="AH1040">
        <v>4.6500000000000004</v>
      </c>
      <c r="AI1040">
        <v>4.67</v>
      </c>
      <c r="AJ1040">
        <v>4.4859999999999998</v>
      </c>
      <c r="AK1040">
        <v>4.524</v>
      </c>
      <c r="AL1040">
        <v>4.694</v>
      </c>
      <c r="AM1040">
        <v>4.5819999999999999</v>
      </c>
    </row>
    <row r="1041" spans="1:39">
      <c r="A1041" s="95">
        <v>45748</v>
      </c>
      <c r="B1041" s="63">
        <v>405001</v>
      </c>
      <c r="X1041">
        <v>4.6159999999999997</v>
      </c>
      <c r="Y1041">
        <v>4.6820000000000004</v>
      </c>
      <c r="Z1041">
        <v>4.42</v>
      </c>
      <c r="AA1041">
        <v>4.4939999999999998</v>
      </c>
      <c r="AB1041">
        <v>4.6260000000000003</v>
      </c>
      <c r="AC1041">
        <v>4.702</v>
      </c>
      <c r="AD1041">
        <v>4.7439999999999998</v>
      </c>
      <c r="AE1041">
        <v>4.5359999999999996</v>
      </c>
      <c r="AF1041">
        <v>4.5419999999999998</v>
      </c>
      <c r="AG1041">
        <v>4.6520000000000001</v>
      </c>
      <c r="AH1041">
        <v>4.71</v>
      </c>
      <c r="AI1041">
        <v>4.7300000000000004</v>
      </c>
      <c r="AJ1041">
        <v>4.5460000000000003</v>
      </c>
      <c r="AK1041">
        <v>4.5739999999999998</v>
      </c>
      <c r="AL1041">
        <v>4.7439999999999998</v>
      </c>
      <c r="AM1041">
        <v>4.62</v>
      </c>
    </row>
    <row r="1042" spans="1:39">
      <c r="A1042" s="95">
        <v>45749</v>
      </c>
      <c r="B1042" s="63">
        <v>321367</v>
      </c>
      <c r="X1042">
        <v>4.5759999999999996</v>
      </c>
      <c r="Y1042">
        <v>4.6520000000000001</v>
      </c>
      <c r="Z1042">
        <v>4.4059999999999997</v>
      </c>
      <c r="AA1042">
        <v>4.4859999999999998</v>
      </c>
      <c r="AB1042">
        <v>4.6239999999999997</v>
      </c>
      <c r="AC1042">
        <v>4.7039999999999997</v>
      </c>
      <c r="AD1042">
        <v>4.7460000000000004</v>
      </c>
      <c r="AE1042">
        <v>4.5460000000000003</v>
      </c>
      <c r="AF1042">
        <v>4.5540000000000003</v>
      </c>
      <c r="AG1042">
        <v>4.6639999999999997</v>
      </c>
      <c r="AH1042">
        <v>4.7220000000000004</v>
      </c>
      <c r="AI1042">
        <v>4.7439999999999998</v>
      </c>
      <c r="AJ1042">
        <v>4.5620000000000003</v>
      </c>
      <c r="AK1042">
        <v>4.5720000000000001</v>
      </c>
      <c r="AL1042">
        <v>4.742</v>
      </c>
      <c r="AM1042">
        <v>4.6159999999999997</v>
      </c>
    </row>
    <row r="1043" spans="1:39">
      <c r="A1043" s="95">
        <v>45750</v>
      </c>
      <c r="B1043" s="63">
        <v>474685</v>
      </c>
      <c r="X1043">
        <v>4.5739999999999998</v>
      </c>
      <c r="Y1043">
        <v>4.6539999999999999</v>
      </c>
      <c r="Z1043">
        <v>4.3899999999999997</v>
      </c>
      <c r="AA1043">
        <v>4.4740000000000002</v>
      </c>
      <c r="AB1043">
        <v>4.6139999999999999</v>
      </c>
      <c r="AC1043">
        <v>4.6959999999999997</v>
      </c>
      <c r="AD1043">
        <v>4.742</v>
      </c>
      <c r="AE1043">
        <v>4.5359999999999996</v>
      </c>
      <c r="AF1043">
        <v>4.5439999999999996</v>
      </c>
      <c r="AG1043">
        <v>4.6520000000000001</v>
      </c>
      <c r="AH1043">
        <v>4.71</v>
      </c>
      <c r="AI1043">
        <v>4.7320000000000002</v>
      </c>
      <c r="AJ1043">
        <v>4.5640000000000001</v>
      </c>
      <c r="AK1043">
        <v>4.57</v>
      </c>
      <c r="AL1043">
        <v>4.74</v>
      </c>
      <c r="AM1043">
        <v>4.6139999999999999</v>
      </c>
    </row>
    <row r="1044" spans="1:39">
      <c r="A1044" s="95">
        <v>45751</v>
      </c>
      <c r="B1044" s="63">
        <v>460457</v>
      </c>
      <c r="X1044">
        <v>4.6020000000000003</v>
      </c>
      <c r="Y1044">
        <v>4.6719999999999997</v>
      </c>
      <c r="Z1044">
        <v>4.3920000000000003</v>
      </c>
      <c r="AA1044">
        <v>4.4660000000000002</v>
      </c>
      <c r="AB1044">
        <v>4.6040000000000001</v>
      </c>
      <c r="AC1044">
        <v>4.6859999999999999</v>
      </c>
      <c r="AD1044">
        <v>4.726</v>
      </c>
      <c r="AE1044">
        <v>4.516</v>
      </c>
      <c r="AF1044">
        <v>4.5259999999999998</v>
      </c>
      <c r="AG1044">
        <v>4.6399999999999997</v>
      </c>
      <c r="AH1044">
        <v>4.6959999999999997</v>
      </c>
      <c r="AI1044">
        <v>4.7160000000000002</v>
      </c>
      <c r="AJ1044">
        <v>4.55</v>
      </c>
      <c r="AK1044">
        <v>4.5540000000000003</v>
      </c>
      <c r="AL1044">
        <v>4.7240000000000002</v>
      </c>
      <c r="AM1044">
        <v>4.5999999999999996</v>
      </c>
    </row>
    <row r="1045" spans="1:39">
      <c r="A1045" s="95">
        <v>45754</v>
      </c>
      <c r="B1045" s="63">
        <v>413697</v>
      </c>
      <c r="X1045">
        <v>4.6440000000000001</v>
      </c>
      <c r="Y1045">
        <v>4.7060000000000004</v>
      </c>
      <c r="Z1045">
        <v>4.3899999999999997</v>
      </c>
      <c r="AA1045">
        <v>4.46</v>
      </c>
      <c r="AB1045">
        <v>4.5940000000000003</v>
      </c>
      <c r="AC1045">
        <v>4.6719999999999997</v>
      </c>
      <c r="AD1045">
        <v>4.7119999999999997</v>
      </c>
      <c r="AE1045">
        <v>4.5039999999999996</v>
      </c>
      <c r="AF1045">
        <v>4.5140000000000002</v>
      </c>
      <c r="AG1045">
        <v>4.6260000000000003</v>
      </c>
      <c r="AH1045">
        <v>4.6840000000000002</v>
      </c>
      <c r="AI1045">
        <v>4.7060000000000004</v>
      </c>
      <c r="AJ1045">
        <v>4.54</v>
      </c>
      <c r="AK1045">
        <v>4.5460000000000003</v>
      </c>
      <c r="AL1045">
        <v>4.7160000000000002</v>
      </c>
      <c r="AM1045">
        <v>4.5919999999999996</v>
      </c>
    </row>
    <row r="1046" spans="1:39">
      <c r="A1046" s="95">
        <v>45755</v>
      </c>
      <c r="B1046" s="63">
        <v>532464</v>
      </c>
      <c r="X1046">
        <v>4.6900000000000004</v>
      </c>
      <c r="Y1046">
        <v>4.7460000000000004</v>
      </c>
      <c r="Z1046">
        <v>4.3860000000000001</v>
      </c>
      <c r="AA1046">
        <v>4.4560000000000004</v>
      </c>
      <c r="AB1046">
        <v>4.58</v>
      </c>
      <c r="AC1046">
        <v>4.6539999999999999</v>
      </c>
      <c r="AD1046">
        <v>4.6920000000000002</v>
      </c>
      <c r="AE1046">
        <v>4.49</v>
      </c>
      <c r="AF1046">
        <v>4.5</v>
      </c>
      <c r="AG1046">
        <v>4.6120000000000001</v>
      </c>
      <c r="AH1046">
        <v>4.67</v>
      </c>
      <c r="AI1046">
        <v>4.6920000000000002</v>
      </c>
      <c r="AJ1046">
        <v>4.524</v>
      </c>
      <c r="AK1046">
        <v>4.532</v>
      </c>
      <c r="AL1046">
        <v>4.702</v>
      </c>
      <c r="AM1046">
        <v>4.5759999999999996</v>
      </c>
    </row>
    <row r="1047" spans="1:39">
      <c r="A1047" s="95">
        <v>45756</v>
      </c>
      <c r="B1047" s="63">
        <v>575996</v>
      </c>
      <c r="X1047">
        <v>4.74</v>
      </c>
      <c r="Y1047">
        <v>4.8040000000000003</v>
      </c>
      <c r="Z1047">
        <v>4.4240000000000004</v>
      </c>
      <c r="AA1047">
        <v>4.5060000000000002</v>
      </c>
      <c r="AB1047">
        <v>4.63</v>
      </c>
      <c r="AC1047">
        <v>4.702</v>
      </c>
      <c r="AD1047">
        <v>4.7359999999999998</v>
      </c>
      <c r="AE1047">
        <v>4.5439999999999996</v>
      </c>
      <c r="AF1047">
        <v>4.5599999999999996</v>
      </c>
      <c r="AG1047">
        <v>4.67</v>
      </c>
      <c r="AH1047">
        <v>4.726</v>
      </c>
      <c r="AI1047">
        <v>4.75</v>
      </c>
      <c r="AJ1047">
        <v>4.5720000000000001</v>
      </c>
      <c r="AK1047">
        <v>4.58</v>
      </c>
      <c r="AL1047">
        <v>4.75</v>
      </c>
      <c r="AM1047">
        <v>4.5999999999999996</v>
      </c>
    </row>
    <row r="1048" spans="1:39">
      <c r="A1048" s="95">
        <v>45757</v>
      </c>
      <c r="B1048" s="63">
        <v>741703</v>
      </c>
      <c r="X1048">
        <v>4.83</v>
      </c>
      <c r="Y1048">
        <v>4.8860000000000001</v>
      </c>
      <c r="Z1048">
        <v>4.4640000000000004</v>
      </c>
      <c r="AA1048">
        <v>4.5419999999999998</v>
      </c>
      <c r="AB1048">
        <v>4.6539999999999999</v>
      </c>
      <c r="AC1048">
        <v>4.726</v>
      </c>
      <c r="AD1048">
        <v>4.766</v>
      </c>
      <c r="AE1048">
        <v>4.6059999999999999</v>
      </c>
      <c r="AF1048">
        <v>4.62</v>
      </c>
      <c r="AG1048">
        <v>4.7300000000000004</v>
      </c>
      <c r="AH1048">
        <v>4.7839999999999998</v>
      </c>
      <c r="AI1048">
        <v>4.8040000000000003</v>
      </c>
      <c r="AJ1048">
        <v>4.5739999999999998</v>
      </c>
      <c r="AK1048">
        <v>4.5759999999999996</v>
      </c>
      <c r="AL1048">
        <v>4.7460000000000004</v>
      </c>
      <c r="AM1048">
        <v>4.5960000000000001</v>
      </c>
    </row>
    <row r="1049" spans="1:39">
      <c r="A1049" s="95">
        <v>45758</v>
      </c>
      <c r="B1049" s="63">
        <v>684456</v>
      </c>
      <c r="X1049">
        <v>4.9020000000000001</v>
      </c>
      <c r="Y1049">
        <v>4.97</v>
      </c>
      <c r="Z1049">
        <v>4.5620000000000003</v>
      </c>
      <c r="AA1049">
        <v>4.6340000000000003</v>
      </c>
      <c r="AB1049">
        <v>4.7519999999999998</v>
      </c>
      <c r="AC1049">
        <v>4.8220000000000001</v>
      </c>
      <c r="AD1049">
        <v>4.8600000000000003</v>
      </c>
      <c r="AE1049">
        <v>4.702</v>
      </c>
      <c r="AF1049">
        <v>4.7039999999999997</v>
      </c>
      <c r="AG1049">
        <v>4.8120000000000003</v>
      </c>
      <c r="AH1049">
        <v>4.8659999999999997</v>
      </c>
      <c r="AI1049">
        <v>4.8860000000000001</v>
      </c>
      <c r="AJ1049">
        <v>4.6159999999999997</v>
      </c>
      <c r="AK1049">
        <v>4.6139999999999999</v>
      </c>
      <c r="AL1049">
        <v>4.7839999999999998</v>
      </c>
      <c r="AM1049">
        <v>4.6139999999999999</v>
      </c>
    </row>
    <row r="1050" spans="1:39">
      <c r="A1050" s="95">
        <v>45761</v>
      </c>
      <c r="B1050" s="63">
        <v>480573</v>
      </c>
      <c r="X1050">
        <v>4.8499999999999996</v>
      </c>
      <c r="Y1050">
        <v>4.9260000000000002</v>
      </c>
      <c r="Z1050">
        <v>4.5519999999999996</v>
      </c>
      <c r="AA1050">
        <v>4.62</v>
      </c>
      <c r="AB1050">
        <v>4.74</v>
      </c>
      <c r="AC1050">
        <v>4.8120000000000003</v>
      </c>
      <c r="AD1050">
        <v>4.8440000000000003</v>
      </c>
      <c r="AE1050">
        <v>4.6820000000000004</v>
      </c>
      <c r="AF1050">
        <v>4.694</v>
      </c>
      <c r="AG1050">
        <v>4.8040000000000003</v>
      </c>
      <c r="AH1050">
        <v>4.8620000000000001</v>
      </c>
      <c r="AI1050">
        <v>4.8860000000000001</v>
      </c>
      <c r="AJ1050">
        <v>4.6219999999999999</v>
      </c>
      <c r="AK1050">
        <v>4.6219999999999999</v>
      </c>
      <c r="AL1050">
        <v>4.7919999999999998</v>
      </c>
      <c r="AM1050">
        <v>4.6219999999999999</v>
      </c>
    </row>
    <row r="1051" spans="1:39">
      <c r="A1051" s="95">
        <v>45762</v>
      </c>
      <c r="B1051" s="63">
        <v>497518</v>
      </c>
      <c r="X1051">
        <v>4.8120000000000003</v>
      </c>
      <c r="Y1051">
        <v>4.8940000000000001</v>
      </c>
      <c r="Z1051">
        <v>4.5620000000000003</v>
      </c>
      <c r="AA1051">
        <v>4.6420000000000003</v>
      </c>
      <c r="AB1051">
        <v>4.7619999999999996</v>
      </c>
      <c r="AC1051">
        <v>4.8360000000000003</v>
      </c>
      <c r="AD1051">
        <v>4.8739999999999997</v>
      </c>
      <c r="AE1051">
        <v>4.7039999999999997</v>
      </c>
      <c r="AF1051">
        <v>4.72</v>
      </c>
      <c r="AG1051">
        <v>4.83</v>
      </c>
      <c r="AH1051">
        <v>4.8860000000000001</v>
      </c>
      <c r="AI1051">
        <v>4.91</v>
      </c>
      <c r="AJ1051">
        <v>4.6399999999999997</v>
      </c>
      <c r="AK1051">
        <v>4.6360000000000001</v>
      </c>
      <c r="AL1051">
        <v>4.806</v>
      </c>
      <c r="AM1051">
        <v>4.6360000000000001</v>
      </c>
    </row>
    <row r="1052" spans="1:39">
      <c r="A1052" s="95">
        <v>45763</v>
      </c>
      <c r="B1052" s="63">
        <v>389659</v>
      </c>
      <c r="X1052">
        <v>4.8419999999999996</v>
      </c>
      <c r="Y1052">
        <v>4.9160000000000004</v>
      </c>
      <c r="Z1052">
        <v>4.59</v>
      </c>
      <c r="AA1052">
        <v>4.6660000000000004</v>
      </c>
      <c r="AB1052">
        <v>4.7859999999999996</v>
      </c>
      <c r="AC1052">
        <v>4.8600000000000003</v>
      </c>
      <c r="AD1052">
        <v>4.8959999999999999</v>
      </c>
      <c r="AE1052">
        <v>4.7160000000000002</v>
      </c>
      <c r="AF1052">
        <v>4.7320000000000002</v>
      </c>
      <c r="AG1052">
        <v>4.8419999999999996</v>
      </c>
      <c r="AH1052">
        <v>4.8959999999999999</v>
      </c>
      <c r="AI1052">
        <v>4.92</v>
      </c>
      <c r="AJ1052">
        <v>4.6539999999999999</v>
      </c>
      <c r="AK1052">
        <v>4.6559999999999997</v>
      </c>
      <c r="AL1052">
        <v>4.8259999999999996</v>
      </c>
      <c r="AM1052">
        <v>4.6459999999999999</v>
      </c>
    </row>
    <row r="1053" spans="1:39">
      <c r="A1053" s="95">
        <v>45764</v>
      </c>
      <c r="B1053" s="63">
        <v>305406</v>
      </c>
      <c r="X1053">
        <v>4.8220000000000001</v>
      </c>
      <c r="Y1053">
        <v>4.9020000000000001</v>
      </c>
      <c r="Z1053">
        <v>4.5839999999999996</v>
      </c>
      <c r="AA1053">
        <v>4.66</v>
      </c>
      <c r="AB1053">
        <v>4.782</v>
      </c>
      <c r="AC1053">
        <v>4.8520000000000003</v>
      </c>
      <c r="AD1053">
        <v>4.8840000000000003</v>
      </c>
      <c r="AE1053">
        <v>4.6959999999999997</v>
      </c>
      <c r="AF1053">
        <v>4.7060000000000004</v>
      </c>
      <c r="AG1053">
        <v>4.82</v>
      </c>
      <c r="AH1053">
        <v>4.8760000000000003</v>
      </c>
      <c r="AI1053">
        <v>4.9000000000000004</v>
      </c>
      <c r="AJ1053">
        <v>4.6340000000000003</v>
      </c>
      <c r="AK1053">
        <v>4.6260000000000003</v>
      </c>
      <c r="AL1053">
        <v>4.7960000000000003</v>
      </c>
      <c r="AM1053">
        <v>4.6159999999999997</v>
      </c>
    </row>
    <row r="1054" spans="1:39">
      <c r="A1054" s="95">
        <v>45768</v>
      </c>
      <c r="B1054" s="63">
        <v>312325</v>
      </c>
      <c r="X1054">
        <v>4.8159999999999998</v>
      </c>
      <c r="Y1054">
        <v>4.9000000000000004</v>
      </c>
      <c r="Z1054">
        <v>4.5659999999999998</v>
      </c>
      <c r="AA1054">
        <v>4.6440000000000001</v>
      </c>
      <c r="AB1054">
        <v>4.7699999999999996</v>
      </c>
      <c r="AC1054">
        <v>4.8419999999999996</v>
      </c>
      <c r="AD1054">
        <v>4.8760000000000003</v>
      </c>
      <c r="AE1054">
        <v>4.6920000000000002</v>
      </c>
      <c r="AF1054">
        <v>4.702</v>
      </c>
      <c r="AG1054">
        <v>4.8120000000000003</v>
      </c>
      <c r="AH1054">
        <v>4.87</v>
      </c>
      <c r="AI1054">
        <v>4.8920000000000003</v>
      </c>
      <c r="AJ1054">
        <v>4.6319999999999997</v>
      </c>
      <c r="AK1054">
        <v>4.6260000000000003</v>
      </c>
      <c r="AL1054">
        <v>4.7960000000000003</v>
      </c>
      <c r="AM1054">
        <v>4.6159999999999997</v>
      </c>
    </row>
    <row r="1055" spans="1:39">
      <c r="A1055" s="95">
        <v>45769</v>
      </c>
      <c r="B1055" s="63">
        <v>409481</v>
      </c>
      <c r="X1055">
        <v>4.7560000000000002</v>
      </c>
      <c r="Y1055">
        <v>4.8319999999999999</v>
      </c>
      <c r="Z1055">
        <v>4.5</v>
      </c>
      <c r="AA1055">
        <v>4.58</v>
      </c>
      <c r="AB1055">
        <v>4.7160000000000002</v>
      </c>
      <c r="AC1055">
        <v>4.7960000000000003</v>
      </c>
      <c r="AD1055">
        <v>4.8339999999999996</v>
      </c>
      <c r="AE1055">
        <v>4.6619999999999999</v>
      </c>
      <c r="AF1055">
        <v>4.6760000000000002</v>
      </c>
      <c r="AG1055">
        <v>4.7859999999999996</v>
      </c>
      <c r="AH1055">
        <v>4.8440000000000003</v>
      </c>
      <c r="AI1055">
        <v>4.8659999999999997</v>
      </c>
      <c r="AJ1055">
        <v>4.6100000000000003</v>
      </c>
      <c r="AK1055">
        <v>4.6120000000000001</v>
      </c>
      <c r="AL1055">
        <v>4.782</v>
      </c>
      <c r="AM1055">
        <v>4.6020000000000003</v>
      </c>
    </row>
    <row r="1056" spans="1:39">
      <c r="A1056" s="95">
        <v>45770</v>
      </c>
      <c r="B1056" s="63">
        <v>395982</v>
      </c>
      <c r="X1056">
        <v>4.72</v>
      </c>
      <c r="Y1056">
        <v>4.7919999999999998</v>
      </c>
      <c r="Z1056">
        <v>4.4539999999999997</v>
      </c>
      <c r="AA1056">
        <v>4.5439999999999996</v>
      </c>
      <c r="AB1056">
        <v>4.6840000000000002</v>
      </c>
      <c r="AC1056">
        <v>4.7720000000000002</v>
      </c>
      <c r="AD1056">
        <v>4.8140000000000001</v>
      </c>
      <c r="AE1056">
        <v>4.6340000000000003</v>
      </c>
      <c r="AF1056">
        <v>4.6520000000000001</v>
      </c>
      <c r="AG1056">
        <v>4.7640000000000002</v>
      </c>
      <c r="AH1056">
        <v>4.8239999999999998</v>
      </c>
      <c r="AI1056">
        <v>4.8440000000000003</v>
      </c>
      <c r="AJ1056">
        <v>4.5860000000000003</v>
      </c>
      <c r="AK1056">
        <v>4.59</v>
      </c>
      <c r="AL1056">
        <v>4.76</v>
      </c>
      <c r="AM1056">
        <v>4.58</v>
      </c>
    </row>
    <row r="1057" spans="1:39">
      <c r="A1057" s="95">
        <v>45771</v>
      </c>
      <c r="B1057" s="63">
        <v>432253</v>
      </c>
      <c r="X1057">
        <v>4.7720000000000002</v>
      </c>
      <c r="Y1057">
        <v>4.84</v>
      </c>
      <c r="Z1057">
        <v>4.4640000000000004</v>
      </c>
      <c r="AA1057">
        <v>4.5640000000000001</v>
      </c>
      <c r="AB1057">
        <v>4.71</v>
      </c>
      <c r="AC1057">
        <v>4.8</v>
      </c>
      <c r="AD1057">
        <v>4.8520000000000003</v>
      </c>
      <c r="AE1057">
        <v>4.6719999999999997</v>
      </c>
      <c r="AF1057">
        <v>4.6920000000000002</v>
      </c>
      <c r="AG1057">
        <v>4.8019999999999996</v>
      </c>
      <c r="AH1057">
        <v>4.8600000000000003</v>
      </c>
      <c r="AI1057">
        <v>4.8819999999999997</v>
      </c>
      <c r="AJ1057">
        <v>4.62</v>
      </c>
      <c r="AK1057">
        <v>4.6219999999999999</v>
      </c>
      <c r="AL1057">
        <v>4.7919999999999998</v>
      </c>
      <c r="AM1057">
        <v>4.6120000000000001</v>
      </c>
    </row>
    <row r="1058" spans="1:39">
      <c r="A1058" s="95">
        <v>45772</v>
      </c>
      <c r="B1058" s="63">
        <v>385427</v>
      </c>
      <c r="X1058">
        <v>4.7859999999999996</v>
      </c>
      <c r="Y1058">
        <v>4.8540000000000001</v>
      </c>
      <c r="Z1058">
        <v>4.4560000000000004</v>
      </c>
      <c r="AA1058">
        <v>4.556</v>
      </c>
      <c r="AB1058">
        <v>4.7</v>
      </c>
      <c r="AC1058">
        <v>4.79</v>
      </c>
      <c r="AD1058">
        <v>4.84</v>
      </c>
      <c r="AE1058">
        <v>4.6559999999999997</v>
      </c>
      <c r="AF1058">
        <v>4.6760000000000002</v>
      </c>
      <c r="AG1058">
        <v>4.7919999999999998</v>
      </c>
      <c r="AH1058">
        <v>4.8499999999999996</v>
      </c>
      <c r="AI1058">
        <v>4.8719999999999999</v>
      </c>
      <c r="AJ1058">
        <v>4.6100000000000003</v>
      </c>
      <c r="AK1058">
        <v>4.6100000000000003</v>
      </c>
      <c r="AL1058">
        <v>4.78</v>
      </c>
      <c r="AM1058">
        <v>4.5999999999999996</v>
      </c>
    </row>
    <row r="1059" spans="1:39">
      <c r="A1059" s="95">
        <v>45775</v>
      </c>
      <c r="B1059" s="63">
        <v>610306</v>
      </c>
      <c r="X1059">
        <v>4.7539999999999996</v>
      </c>
      <c r="Y1059">
        <v>4.8319999999999999</v>
      </c>
      <c r="Z1059">
        <v>4.4139999999999997</v>
      </c>
      <c r="AA1059">
        <v>4.5019999999999998</v>
      </c>
      <c r="AB1059">
        <v>4.6500000000000004</v>
      </c>
      <c r="AC1059">
        <v>4.74</v>
      </c>
      <c r="AD1059">
        <v>4.7919999999999998</v>
      </c>
      <c r="AE1059">
        <v>4.6319999999999997</v>
      </c>
      <c r="AF1059">
        <v>4.6619999999999999</v>
      </c>
      <c r="AG1059">
        <v>4.7759999999999998</v>
      </c>
      <c r="AH1059">
        <v>4.8339999999999996</v>
      </c>
      <c r="AI1059">
        <v>4.8559999999999999</v>
      </c>
      <c r="AJ1059">
        <v>4.5940000000000003</v>
      </c>
      <c r="AK1059">
        <v>4.6020000000000003</v>
      </c>
      <c r="AL1059">
        <v>4.7720000000000002</v>
      </c>
      <c r="AM1059">
        <v>4.5919999999999996</v>
      </c>
    </row>
    <row r="1060" spans="1:39">
      <c r="A1060" s="95">
        <v>45776</v>
      </c>
      <c r="B1060" s="63">
        <v>609726</v>
      </c>
      <c r="X1060">
        <v>4.6040000000000001</v>
      </c>
      <c r="Y1060">
        <v>4.702</v>
      </c>
      <c r="Z1060">
        <v>4.3460000000000001</v>
      </c>
      <c r="AA1060">
        <v>4.444</v>
      </c>
      <c r="AB1060">
        <v>4.5940000000000003</v>
      </c>
      <c r="AC1060">
        <v>4.6859999999999999</v>
      </c>
      <c r="AD1060">
        <v>4.7460000000000004</v>
      </c>
      <c r="AE1060">
        <v>4.6020000000000003</v>
      </c>
      <c r="AF1060">
        <v>4.6239999999999997</v>
      </c>
      <c r="AG1060">
        <v>4.74</v>
      </c>
      <c r="AH1060">
        <v>4.8</v>
      </c>
      <c r="AI1060">
        <v>4.8239999999999998</v>
      </c>
      <c r="AJ1060">
        <v>4.5640000000000001</v>
      </c>
      <c r="AK1060">
        <v>4.5720000000000001</v>
      </c>
      <c r="AL1060">
        <v>4.742</v>
      </c>
      <c r="AM1060">
        <v>4.5620000000000003</v>
      </c>
    </row>
    <row r="1061" spans="1:39">
      <c r="A1061" s="95">
        <v>45777</v>
      </c>
      <c r="B1061" s="63">
        <v>365011</v>
      </c>
      <c r="X1061">
        <v>4.6719999999999997</v>
      </c>
      <c r="Y1061">
        <v>4.7539999999999996</v>
      </c>
      <c r="Z1061">
        <v>4.37</v>
      </c>
      <c r="AA1061">
        <v>4.4619999999999997</v>
      </c>
      <c r="AB1061">
        <v>4.6059999999999999</v>
      </c>
      <c r="AC1061">
        <v>4.7</v>
      </c>
      <c r="AD1061">
        <v>4.7560000000000002</v>
      </c>
      <c r="AE1061">
        <v>4.5940000000000003</v>
      </c>
      <c r="AF1061">
        <v>4.6159999999999997</v>
      </c>
      <c r="AG1061">
        <v>4.7320000000000002</v>
      </c>
      <c r="AH1061">
        <v>4.79</v>
      </c>
      <c r="AI1061">
        <v>4.8140000000000001</v>
      </c>
      <c r="AJ1061">
        <v>4.5599999999999996</v>
      </c>
      <c r="AK1061">
        <v>4.5659999999999998</v>
      </c>
      <c r="AL1061">
        <v>4.7359999999999998</v>
      </c>
      <c r="AM1061">
        <v>4.556</v>
      </c>
    </row>
    <row r="1062" spans="1:39">
      <c r="A1062" s="103">
        <v>45778</v>
      </c>
      <c r="B1062" s="63">
        <v>331457</v>
      </c>
      <c r="X1062">
        <v>4.6420000000000003</v>
      </c>
      <c r="Y1062">
        <v>4.7220000000000004</v>
      </c>
      <c r="Z1062">
        <v>4.3719999999999999</v>
      </c>
      <c r="AA1062">
        <v>4.4720000000000004</v>
      </c>
      <c r="AB1062">
        <v>4.6159999999999997</v>
      </c>
      <c r="AC1062">
        <v>4.71</v>
      </c>
      <c r="AD1062">
        <v>4.766</v>
      </c>
      <c r="AE1062">
        <v>4.6059999999999999</v>
      </c>
      <c r="AF1062">
        <v>4.6360000000000001</v>
      </c>
      <c r="AG1062">
        <v>4.75</v>
      </c>
      <c r="AH1062">
        <v>4.806</v>
      </c>
      <c r="AI1062">
        <v>4.8319999999999999</v>
      </c>
      <c r="AJ1062">
        <v>4.59</v>
      </c>
      <c r="AK1062">
        <v>4.5919999999999996</v>
      </c>
      <c r="AL1062">
        <v>4.7619999999999996</v>
      </c>
      <c r="AM1062">
        <v>4.5819999999999999</v>
      </c>
    </row>
    <row r="1063" spans="1:39">
      <c r="A1063" s="95">
        <v>45779</v>
      </c>
      <c r="B1063" s="63">
        <v>312110</v>
      </c>
      <c r="X1063">
        <v>4.6120000000000001</v>
      </c>
      <c r="Y1063">
        <v>4.6900000000000004</v>
      </c>
      <c r="Z1063">
        <v>4.4000000000000004</v>
      </c>
      <c r="AA1063">
        <v>4.5019999999999998</v>
      </c>
      <c r="AB1063">
        <v>4.6440000000000001</v>
      </c>
      <c r="AC1063">
        <v>4.734</v>
      </c>
      <c r="AD1063">
        <v>4.7919999999999998</v>
      </c>
      <c r="AE1063">
        <v>4.6319999999999997</v>
      </c>
      <c r="AF1063">
        <v>4.6539999999999999</v>
      </c>
      <c r="AG1063">
        <v>4.766</v>
      </c>
      <c r="AH1063">
        <v>4.8239999999999998</v>
      </c>
      <c r="AI1063">
        <v>4.8499999999999996</v>
      </c>
      <c r="AJ1063">
        <v>4.6059999999999999</v>
      </c>
      <c r="AK1063">
        <v>4.6100000000000003</v>
      </c>
      <c r="AL1063">
        <v>4.78</v>
      </c>
      <c r="AM1063">
        <v>4.6139999999999999</v>
      </c>
    </row>
    <row r="1064" spans="1:39">
      <c r="A1064" s="103">
        <v>45782</v>
      </c>
      <c r="B1064" s="63">
        <v>507439</v>
      </c>
      <c r="X1064">
        <v>4.4640000000000004</v>
      </c>
      <c r="Y1064">
        <v>4.5419999999999998</v>
      </c>
      <c r="Z1064">
        <v>4.3259999999999996</v>
      </c>
      <c r="AA1064">
        <v>4.43</v>
      </c>
      <c r="AB1064">
        <v>4.5739999999999998</v>
      </c>
      <c r="AC1064">
        <v>4.6639999999999997</v>
      </c>
      <c r="AD1064">
        <v>4.7240000000000002</v>
      </c>
      <c r="AE1064">
        <v>4.5759999999999996</v>
      </c>
      <c r="AF1064">
        <v>4.6040000000000001</v>
      </c>
      <c r="AG1064">
        <v>4.72</v>
      </c>
      <c r="AH1064">
        <v>4.7759999999999998</v>
      </c>
      <c r="AI1064">
        <v>4.8019999999999996</v>
      </c>
      <c r="AJ1064">
        <v>4.5940000000000003</v>
      </c>
      <c r="AK1064">
        <v>4.6020000000000003</v>
      </c>
      <c r="AL1064">
        <v>4.7720000000000002</v>
      </c>
      <c r="AM1064">
        <v>4.6059999999999999</v>
      </c>
    </row>
    <row r="1065" spans="1:39">
      <c r="A1065" s="95">
        <v>45783</v>
      </c>
      <c r="B1065" s="63">
        <v>384178</v>
      </c>
      <c r="X1065">
        <v>4.4740000000000002</v>
      </c>
      <c r="Y1065">
        <v>4.5540000000000003</v>
      </c>
      <c r="Z1065">
        <v>4.3019999999999996</v>
      </c>
      <c r="AA1065">
        <v>4.4119999999999999</v>
      </c>
      <c r="AB1065">
        <v>4.55</v>
      </c>
      <c r="AC1065">
        <v>4.6360000000000001</v>
      </c>
      <c r="AD1065">
        <v>4.694</v>
      </c>
      <c r="AE1065">
        <v>4.5519999999999996</v>
      </c>
      <c r="AF1065">
        <v>4.5839999999999996</v>
      </c>
      <c r="AG1065">
        <v>4.7</v>
      </c>
      <c r="AH1065">
        <v>4.76</v>
      </c>
      <c r="AI1065">
        <v>4.7839999999999998</v>
      </c>
      <c r="AJ1065">
        <v>4.5759999999999996</v>
      </c>
      <c r="AK1065">
        <v>4.5839999999999996</v>
      </c>
      <c r="AL1065">
        <v>4.7619999999999996</v>
      </c>
      <c r="AM1065">
        <v>4.5960000000000001</v>
      </c>
    </row>
    <row r="1066" spans="1:39">
      <c r="A1066" s="95">
        <v>45784</v>
      </c>
      <c r="B1066" s="63">
        <v>443748</v>
      </c>
      <c r="X1066">
        <v>4.41</v>
      </c>
      <c r="Y1066">
        <v>4.492</v>
      </c>
      <c r="Z1066">
        <v>4.2939999999999996</v>
      </c>
      <c r="AA1066">
        <v>4.4059999999999997</v>
      </c>
      <c r="AB1066">
        <v>4.5460000000000003</v>
      </c>
      <c r="AC1066">
        <v>4.6360000000000001</v>
      </c>
      <c r="AD1066">
        <v>4.694</v>
      </c>
      <c r="AE1066">
        <v>4.5519999999999996</v>
      </c>
      <c r="AF1066">
        <v>4.5839999999999996</v>
      </c>
      <c r="AG1066">
        <v>4.7</v>
      </c>
      <c r="AH1066">
        <v>4.76</v>
      </c>
      <c r="AI1066">
        <v>4.7859999999999996</v>
      </c>
      <c r="AJ1066">
        <v>4.57</v>
      </c>
      <c r="AK1066">
        <v>4.5739999999999998</v>
      </c>
      <c r="AL1066">
        <v>4.7519999999999998</v>
      </c>
      <c r="AM1066">
        <v>4.5860000000000003</v>
      </c>
    </row>
    <row r="1067" spans="1:39">
      <c r="A1067" s="95">
        <v>45785</v>
      </c>
      <c r="B1067" s="63">
        <v>530389</v>
      </c>
      <c r="X1067">
        <v>4.3899999999999997</v>
      </c>
      <c r="Y1067">
        <v>4.4740000000000002</v>
      </c>
      <c r="Z1067">
        <v>4.2640000000000002</v>
      </c>
      <c r="AA1067">
        <v>4.3860000000000001</v>
      </c>
      <c r="AB1067">
        <v>4.532</v>
      </c>
      <c r="AC1067">
        <v>4.6260000000000003</v>
      </c>
      <c r="AD1067">
        <v>4.6859999999999999</v>
      </c>
      <c r="AE1067">
        <v>4.5419999999999998</v>
      </c>
      <c r="AF1067">
        <v>4.5720000000000001</v>
      </c>
      <c r="AG1067">
        <v>4.6840000000000002</v>
      </c>
      <c r="AH1067">
        <v>4.7439999999999998</v>
      </c>
      <c r="AI1067">
        <v>4.774</v>
      </c>
      <c r="AJ1067">
        <v>4.5640000000000001</v>
      </c>
      <c r="AK1067">
        <v>4.5720000000000001</v>
      </c>
      <c r="AL1067">
        <v>4.75</v>
      </c>
      <c r="AM1067">
        <v>4.5839999999999996</v>
      </c>
    </row>
    <row r="1068" spans="1:39">
      <c r="A1068" s="95">
        <v>45786</v>
      </c>
      <c r="B1068" s="63">
        <v>356454</v>
      </c>
      <c r="X1068">
        <v>4.4139999999999997</v>
      </c>
      <c r="Y1068">
        <v>4.4960000000000004</v>
      </c>
      <c r="Z1068">
        <v>4.2919999999999998</v>
      </c>
      <c r="AA1068">
        <v>4.42</v>
      </c>
      <c r="AB1068">
        <v>4.57</v>
      </c>
      <c r="AC1068">
        <v>4.6559999999999997</v>
      </c>
      <c r="AD1068">
        <v>4.71</v>
      </c>
      <c r="AE1068">
        <v>4.5640000000000001</v>
      </c>
      <c r="AF1068">
        <v>4.5960000000000001</v>
      </c>
      <c r="AG1068">
        <v>4.71</v>
      </c>
      <c r="AH1068">
        <v>4.766</v>
      </c>
      <c r="AI1068">
        <v>4.7939999999999996</v>
      </c>
      <c r="AJ1068">
        <v>4.5819999999999999</v>
      </c>
      <c r="AK1068">
        <v>4.59</v>
      </c>
      <c r="AL1068">
        <v>4.7640000000000002</v>
      </c>
      <c r="AM1068">
        <v>4.5999999999999996</v>
      </c>
    </row>
    <row r="1069" spans="1:39">
      <c r="A1069" s="95">
        <v>45789</v>
      </c>
      <c r="B1069" s="63">
        <v>495384</v>
      </c>
      <c r="X1069">
        <v>4.4020000000000001</v>
      </c>
      <c r="Y1069">
        <v>4.4800000000000004</v>
      </c>
      <c r="Z1069">
        <v>4.3259999999999996</v>
      </c>
      <c r="AA1069">
        <v>4.4539999999999997</v>
      </c>
      <c r="AB1069">
        <v>4.5960000000000001</v>
      </c>
      <c r="AC1069">
        <v>4.6840000000000002</v>
      </c>
      <c r="AD1069">
        <v>4.7359999999999998</v>
      </c>
      <c r="AE1069">
        <v>4.5759999999999996</v>
      </c>
      <c r="AF1069">
        <v>4.6120000000000001</v>
      </c>
      <c r="AG1069">
        <v>4.7240000000000002</v>
      </c>
      <c r="AH1069">
        <v>4.782</v>
      </c>
      <c r="AI1069">
        <v>4.8099999999999996</v>
      </c>
      <c r="AJ1069">
        <v>4.5940000000000003</v>
      </c>
      <c r="AK1069">
        <v>4.6020000000000003</v>
      </c>
      <c r="AL1069">
        <v>4.7759999999999998</v>
      </c>
      <c r="AM1069">
        <v>4.6120000000000001</v>
      </c>
    </row>
    <row r="1070" spans="1:39">
      <c r="A1070" s="95">
        <v>45790</v>
      </c>
      <c r="B1070" s="63">
        <v>473835</v>
      </c>
      <c r="X1070">
        <v>4.3600000000000003</v>
      </c>
      <c r="Y1070">
        <v>4.4240000000000004</v>
      </c>
      <c r="Z1070">
        <v>4.2759999999999998</v>
      </c>
      <c r="AA1070">
        <v>4.41</v>
      </c>
      <c r="AB1070">
        <v>4.556</v>
      </c>
      <c r="AC1070">
        <v>4.6440000000000001</v>
      </c>
      <c r="AD1070">
        <v>4.694</v>
      </c>
      <c r="AE1070">
        <v>4.5599999999999996</v>
      </c>
      <c r="AF1070">
        <v>4.5960000000000001</v>
      </c>
      <c r="AG1070">
        <v>4.7119999999999997</v>
      </c>
      <c r="AH1070">
        <v>4.7720000000000002</v>
      </c>
      <c r="AI1070">
        <v>4.8019999999999996</v>
      </c>
      <c r="AJ1070">
        <v>4.58</v>
      </c>
      <c r="AK1070">
        <v>4.5860000000000003</v>
      </c>
      <c r="AL1070">
        <v>4.7759999999999998</v>
      </c>
      <c r="AM1070">
        <v>4.6120000000000001</v>
      </c>
    </row>
    <row r="1071" spans="1:39">
      <c r="A1071" s="95">
        <v>45791</v>
      </c>
      <c r="B1071" s="63">
        <v>316762</v>
      </c>
      <c r="X1071">
        <v>4.3840000000000003</v>
      </c>
      <c r="Y1071">
        <v>4.4539999999999997</v>
      </c>
      <c r="Z1071">
        <v>4.2720000000000002</v>
      </c>
      <c r="AA1071">
        <v>4.4039999999999999</v>
      </c>
      <c r="AB1071">
        <v>4.5519999999999996</v>
      </c>
      <c r="AC1071">
        <v>4.6399999999999997</v>
      </c>
      <c r="AD1071">
        <v>4.6900000000000004</v>
      </c>
      <c r="AE1071">
        <v>4.5540000000000003</v>
      </c>
      <c r="AF1071">
        <v>4.5940000000000003</v>
      </c>
      <c r="AG1071">
        <v>4.7060000000000004</v>
      </c>
      <c r="AH1071">
        <v>4.766</v>
      </c>
      <c r="AI1071">
        <v>4.7960000000000003</v>
      </c>
      <c r="AJ1071">
        <v>4.5739999999999998</v>
      </c>
      <c r="AK1071">
        <v>4.5819999999999999</v>
      </c>
      <c r="AL1071">
        <v>4.7720000000000002</v>
      </c>
      <c r="AM1071">
        <v>4.6059999999999999</v>
      </c>
    </row>
    <row r="1072" spans="1:39">
      <c r="A1072" s="95">
        <v>45792</v>
      </c>
      <c r="B1072" s="63">
        <v>369765</v>
      </c>
      <c r="Y1072">
        <v>4.484</v>
      </c>
      <c r="Z1072">
        <v>4.25</v>
      </c>
      <c r="AA1072">
        <v>4.3860000000000001</v>
      </c>
      <c r="AB1072">
        <v>4.5339999999999998</v>
      </c>
      <c r="AC1072">
        <v>4.62</v>
      </c>
      <c r="AD1072">
        <v>4.6639999999999997</v>
      </c>
      <c r="AE1072">
        <v>4.5359999999999996</v>
      </c>
      <c r="AF1072">
        <v>4.58</v>
      </c>
      <c r="AG1072">
        <v>4.6920000000000002</v>
      </c>
      <c r="AH1072">
        <v>4.7519999999999998</v>
      </c>
      <c r="AI1072">
        <v>4.782</v>
      </c>
      <c r="AJ1072">
        <v>4.5599999999999996</v>
      </c>
      <c r="AK1072">
        <v>4.5759999999999996</v>
      </c>
      <c r="AL1072">
        <v>4.766</v>
      </c>
      <c r="AM1072">
        <v>4.6020000000000003</v>
      </c>
    </row>
    <row r="1073" spans="1:39">
      <c r="A1073" s="95">
        <v>45793</v>
      </c>
      <c r="B1073" s="63">
        <v>345359</v>
      </c>
      <c r="Y1073">
        <v>4.4340000000000002</v>
      </c>
      <c r="Z1073">
        <v>4.2140000000000004</v>
      </c>
      <c r="AA1073">
        <v>4.3540000000000001</v>
      </c>
      <c r="AB1073">
        <v>4.5039999999999996</v>
      </c>
      <c r="AC1073">
        <v>4.59</v>
      </c>
      <c r="AD1073">
        <v>4.6360000000000001</v>
      </c>
      <c r="AE1073">
        <v>4.5039999999999996</v>
      </c>
      <c r="AF1073">
        <v>4.5460000000000003</v>
      </c>
      <c r="AG1073">
        <v>4.66</v>
      </c>
      <c r="AH1073">
        <v>4.72</v>
      </c>
      <c r="AI1073">
        <v>4.7519999999999998</v>
      </c>
      <c r="AJ1073">
        <v>4.5359999999999996</v>
      </c>
      <c r="AK1073">
        <v>4.5540000000000003</v>
      </c>
      <c r="AL1073">
        <v>4.7439999999999998</v>
      </c>
      <c r="AM1073">
        <v>4.58</v>
      </c>
    </row>
    <row r="1074" spans="1:39">
      <c r="A1074" s="95">
        <v>45796</v>
      </c>
      <c r="B1074" s="63">
        <v>368212</v>
      </c>
      <c r="Y1074">
        <v>4.4740000000000002</v>
      </c>
      <c r="Z1074">
        <v>4.282</v>
      </c>
      <c r="AA1074">
        <v>4.4160000000000004</v>
      </c>
      <c r="AB1074">
        <v>4.5640000000000001</v>
      </c>
      <c r="AC1074">
        <v>4.6500000000000004</v>
      </c>
      <c r="AD1074">
        <v>4.694</v>
      </c>
      <c r="AE1074">
        <v>4.5620000000000003</v>
      </c>
      <c r="AF1074">
        <v>4.6020000000000003</v>
      </c>
      <c r="AG1074">
        <v>4.7160000000000002</v>
      </c>
      <c r="AH1074">
        <v>4.7759999999999998</v>
      </c>
      <c r="AI1074">
        <v>4.806</v>
      </c>
      <c r="AJ1074">
        <v>4.59</v>
      </c>
      <c r="AK1074">
        <v>4.6059999999999999</v>
      </c>
      <c r="AL1074">
        <v>4.7960000000000003</v>
      </c>
      <c r="AM1074">
        <v>4.6319999999999997</v>
      </c>
    </row>
    <row r="1075" spans="1:39">
      <c r="A1075" s="95">
        <v>45797</v>
      </c>
      <c r="B1075" s="63">
        <v>411392</v>
      </c>
      <c r="Y1075">
        <v>4.5439999999999996</v>
      </c>
      <c r="Z1075">
        <v>4.3520000000000003</v>
      </c>
      <c r="AA1075">
        <v>4.484</v>
      </c>
      <c r="AB1075">
        <v>4.63</v>
      </c>
      <c r="AC1075">
        <v>4.7119999999999997</v>
      </c>
      <c r="AD1075">
        <v>4.7539999999999996</v>
      </c>
      <c r="AE1075">
        <v>4.6059999999999999</v>
      </c>
      <c r="AF1075">
        <v>4.6420000000000003</v>
      </c>
      <c r="AG1075">
        <v>4.76</v>
      </c>
      <c r="AH1075">
        <v>4.82</v>
      </c>
      <c r="AI1075">
        <v>4.8460000000000001</v>
      </c>
      <c r="AJ1075">
        <v>4.5999999999999996</v>
      </c>
      <c r="AK1075">
        <v>4.6139999999999999</v>
      </c>
      <c r="AL1075">
        <v>4.8040000000000003</v>
      </c>
      <c r="AM1075">
        <v>4.6399999999999997</v>
      </c>
    </row>
    <row r="1076" spans="1:39">
      <c r="A1076" s="95">
        <v>45798</v>
      </c>
      <c r="B1076" s="63">
        <v>375418</v>
      </c>
      <c r="Y1076">
        <v>4.6100000000000003</v>
      </c>
      <c r="Z1076">
        <v>4.4260000000000002</v>
      </c>
      <c r="AA1076">
        <v>4.5540000000000003</v>
      </c>
      <c r="AB1076">
        <v>4.7</v>
      </c>
      <c r="AC1076">
        <v>4.782</v>
      </c>
      <c r="AD1076">
        <v>4.8239999999999998</v>
      </c>
      <c r="AE1076">
        <v>4.6559999999999997</v>
      </c>
      <c r="AF1076">
        <v>4.6820000000000004</v>
      </c>
      <c r="AG1076">
        <v>4.7960000000000003</v>
      </c>
      <c r="AH1076">
        <v>4.8559999999999999</v>
      </c>
      <c r="AI1076">
        <v>4.8819999999999997</v>
      </c>
      <c r="AJ1076">
        <v>4.6159999999999997</v>
      </c>
      <c r="AK1076">
        <v>4.6319999999999997</v>
      </c>
      <c r="AL1076">
        <v>4.8220000000000001</v>
      </c>
      <c r="AM1076">
        <v>4.6559999999999997</v>
      </c>
    </row>
    <row r="1077" spans="1:39">
      <c r="A1077" s="95">
        <v>45799</v>
      </c>
      <c r="B1077" s="63">
        <v>377580</v>
      </c>
      <c r="Y1077">
        <v>4.63</v>
      </c>
      <c r="Z1077">
        <v>4.41</v>
      </c>
      <c r="AA1077">
        <v>4.532</v>
      </c>
      <c r="AB1077">
        <v>4.68</v>
      </c>
      <c r="AC1077">
        <v>4.7640000000000002</v>
      </c>
      <c r="AD1077">
        <v>4.806</v>
      </c>
      <c r="AE1077">
        <v>4.6520000000000001</v>
      </c>
      <c r="AF1077">
        <v>4.6760000000000002</v>
      </c>
      <c r="AG1077">
        <v>4.79</v>
      </c>
      <c r="AH1077">
        <v>4.8499999999999996</v>
      </c>
      <c r="AI1077">
        <v>4.8760000000000003</v>
      </c>
      <c r="AJ1077">
        <v>4.6159999999999997</v>
      </c>
      <c r="AK1077">
        <v>4.63</v>
      </c>
      <c r="AL1077">
        <v>4.8220000000000001</v>
      </c>
      <c r="AM1077">
        <v>4.6559999999999997</v>
      </c>
    </row>
    <row r="1078" spans="1:39">
      <c r="A1078" s="95">
        <v>45800</v>
      </c>
      <c r="B1078" s="63">
        <v>324001</v>
      </c>
      <c r="Y1078">
        <v>4.5940000000000003</v>
      </c>
      <c r="Z1078">
        <v>4.3760000000000003</v>
      </c>
      <c r="AA1078">
        <v>4.5060000000000002</v>
      </c>
      <c r="AB1078">
        <v>4.6559999999999997</v>
      </c>
      <c r="AC1078">
        <v>4.742</v>
      </c>
      <c r="AD1078">
        <v>4.79</v>
      </c>
      <c r="AE1078">
        <v>4.63</v>
      </c>
      <c r="AF1078">
        <v>4.6660000000000004</v>
      </c>
      <c r="AG1078">
        <v>4.782</v>
      </c>
      <c r="AH1078">
        <v>4.8419999999999996</v>
      </c>
      <c r="AI1078">
        <v>4.87</v>
      </c>
      <c r="AJ1078">
        <v>4.6139999999999999</v>
      </c>
      <c r="AK1078">
        <v>4.6260000000000003</v>
      </c>
      <c r="AL1078">
        <v>4.82</v>
      </c>
      <c r="AM1078">
        <v>4.6539999999999999</v>
      </c>
    </row>
    <row r="1079" spans="1:39">
      <c r="A1079" s="103">
        <v>45803</v>
      </c>
      <c r="Y1079" s="189">
        <v>4.5940000000000003</v>
      </c>
      <c r="Z1079" s="189">
        <v>4.3760000000000003</v>
      </c>
      <c r="AA1079" s="189">
        <v>4.5060000000000002</v>
      </c>
      <c r="AB1079" s="189">
        <v>4.6559999999999997</v>
      </c>
      <c r="AC1079" s="189">
        <v>4.742</v>
      </c>
      <c r="AD1079" s="189">
        <v>4.79</v>
      </c>
      <c r="AE1079" s="189">
        <v>4.63</v>
      </c>
      <c r="AF1079" s="189">
        <v>4.6660000000000004</v>
      </c>
      <c r="AG1079" s="189">
        <v>4.782</v>
      </c>
      <c r="AH1079" s="189">
        <v>4.8419999999999996</v>
      </c>
      <c r="AI1079" s="189">
        <v>4.87</v>
      </c>
      <c r="AJ1079" s="189">
        <v>4.6139999999999999</v>
      </c>
      <c r="AK1079" s="189">
        <v>4.6260000000000003</v>
      </c>
      <c r="AL1079" s="189">
        <v>4.82</v>
      </c>
      <c r="AM1079" s="189">
        <v>4.6539999999999999</v>
      </c>
    </row>
    <row r="1080" spans="1:39">
      <c r="A1080" s="95">
        <v>45804</v>
      </c>
      <c r="B1080" s="63">
        <v>284494</v>
      </c>
      <c r="Y1080">
        <v>4.5940000000000003</v>
      </c>
      <c r="Z1080">
        <v>4.3360000000000003</v>
      </c>
      <c r="AA1080">
        <v>4.4640000000000004</v>
      </c>
      <c r="AB1080">
        <v>4.6120000000000001</v>
      </c>
      <c r="AC1080">
        <v>4.702</v>
      </c>
      <c r="AD1080">
        <v>4.7539999999999996</v>
      </c>
      <c r="AE1080">
        <v>4.5999999999999996</v>
      </c>
      <c r="AF1080">
        <v>4.6360000000000001</v>
      </c>
      <c r="AG1080">
        <v>4.7519999999999998</v>
      </c>
      <c r="AH1080">
        <v>4.8120000000000003</v>
      </c>
      <c r="AI1080">
        <v>4.8419999999999996</v>
      </c>
      <c r="AJ1080">
        <v>4.59</v>
      </c>
      <c r="AK1080">
        <v>4.6020000000000003</v>
      </c>
      <c r="AL1080">
        <v>4.7939999999999996</v>
      </c>
      <c r="AM1080">
        <v>4.63</v>
      </c>
    </row>
    <row r="1081" spans="1:39">
      <c r="A1081" s="95">
        <v>45805</v>
      </c>
      <c r="B1081" s="63">
        <v>383610</v>
      </c>
      <c r="Y1081">
        <v>4.51</v>
      </c>
      <c r="Z1081">
        <v>4.2960000000000003</v>
      </c>
      <c r="AA1081">
        <v>4.4340000000000002</v>
      </c>
      <c r="AB1081">
        <v>4.5819999999999999</v>
      </c>
      <c r="AC1081">
        <v>4.6740000000000004</v>
      </c>
      <c r="AD1081">
        <v>4.726</v>
      </c>
      <c r="AE1081">
        <v>4.5839999999999996</v>
      </c>
      <c r="AF1081">
        <v>4.6219999999999999</v>
      </c>
      <c r="AG1081">
        <v>4.7359999999999998</v>
      </c>
      <c r="AH1081">
        <v>4.7960000000000003</v>
      </c>
      <c r="AI1081">
        <v>4.8259999999999996</v>
      </c>
      <c r="AJ1081">
        <v>4.6100000000000003</v>
      </c>
      <c r="AK1081">
        <v>4.6239999999999997</v>
      </c>
      <c r="AL1081">
        <v>4.8140000000000001</v>
      </c>
      <c r="AM1081">
        <v>4.6440000000000001</v>
      </c>
    </row>
    <row r="1082" spans="1:39">
      <c r="A1082" s="95">
        <v>45806</v>
      </c>
      <c r="B1082" s="63">
        <v>280884</v>
      </c>
      <c r="Y1082">
        <v>4.47</v>
      </c>
      <c r="Z1082">
        <v>4.2720000000000002</v>
      </c>
      <c r="AA1082">
        <v>4.4119999999999999</v>
      </c>
      <c r="AB1082">
        <v>4.5620000000000003</v>
      </c>
      <c r="AC1082">
        <v>4.6500000000000004</v>
      </c>
      <c r="AD1082">
        <v>4.7</v>
      </c>
      <c r="AE1082">
        <v>4.556</v>
      </c>
      <c r="AF1082">
        <v>4.5940000000000003</v>
      </c>
      <c r="AG1082">
        <v>4.7119999999999997</v>
      </c>
      <c r="AH1082">
        <v>4.774</v>
      </c>
      <c r="AI1082">
        <v>4.8019999999999996</v>
      </c>
      <c r="AJ1082">
        <v>4.5819999999999999</v>
      </c>
      <c r="AK1082">
        <v>4.5999999999999996</v>
      </c>
      <c r="AL1082">
        <v>4.7919999999999998</v>
      </c>
      <c r="AM1082">
        <v>4.6219999999999999</v>
      </c>
    </row>
    <row r="1083" spans="1:39">
      <c r="A1083" s="95">
        <v>45807</v>
      </c>
      <c r="B1083" s="63">
        <v>308326</v>
      </c>
      <c r="Y1083">
        <v>4.4400000000000004</v>
      </c>
      <c r="Z1083">
        <v>4.2320000000000002</v>
      </c>
      <c r="AA1083">
        <v>4.3840000000000003</v>
      </c>
      <c r="AB1083">
        <v>4.54</v>
      </c>
      <c r="AC1083">
        <v>4.63</v>
      </c>
      <c r="AD1083">
        <v>4.6840000000000002</v>
      </c>
      <c r="AE1083">
        <v>4.556</v>
      </c>
      <c r="AF1083">
        <v>4.6040000000000001</v>
      </c>
      <c r="AG1083">
        <v>4.72</v>
      </c>
      <c r="AH1083">
        <v>4.782</v>
      </c>
      <c r="AI1083">
        <v>4.8120000000000003</v>
      </c>
      <c r="AJ1083">
        <v>4.6040000000000001</v>
      </c>
      <c r="AK1083">
        <v>4.63</v>
      </c>
      <c r="AL1083">
        <v>4.82</v>
      </c>
      <c r="AM1083">
        <v>4.6500000000000004</v>
      </c>
    </row>
    <row r="1084" spans="1:39">
      <c r="A1084" s="95">
        <v>45810</v>
      </c>
      <c r="B1084" s="63">
        <v>410285</v>
      </c>
      <c r="Y1084">
        <v>4.3819999999999997</v>
      </c>
      <c r="Z1084">
        <v>4.2060000000000004</v>
      </c>
      <c r="AA1084">
        <v>4.3559999999999999</v>
      </c>
      <c r="AB1084">
        <v>4.516</v>
      </c>
      <c r="AC1084">
        <v>4.6100000000000003</v>
      </c>
      <c r="AD1084">
        <v>4.6619999999999999</v>
      </c>
      <c r="AE1084">
        <v>4.5659999999999998</v>
      </c>
      <c r="AF1084">
        <v>4.62</v>
      </c>
      <c r="AG1084">
        <v>4.742</v>
      </c>
      <c r="AH1084">
        <v>4.806</v>
      </c>
      <c r="AI1084">
        <v>4.8419999999999996</v>
      </c>
      <c r="AJ1084">
        <v>4.6159999999999997</v>
      </c>
      <c r="AK1084">
        <v>4.6360000000000001</v>
      </c>
      <c r="AL1084">
        <v>4.8259999999999996</v>
      </c>
      <c r="AM1084">
        <v>4.6440000000000001</v>
      </c>
    </row>
    <row r="1085" spans="1:39">
      <c r="A1085" s="95">
        <v>45811</v>
      </c>
      <c r="B1085" s="63">
        <v>399451</v>
      </c>
      <c r="Y1085">
        <v>4.3840000000000003</v>
      </c>
      <c r="Z1085">
        <v>4.234</v>
      </c>
      <c r="AA1085">
        <v>4.3840000000000003</v>
      </c>
      <c r="AB1085">
        <v>4.5419999999999998</v>
      </c>
      <c r="AC1085">
        <v>4.6319999999999997</v>
      </c>
      <c r="AD1085">
        <v>4.6840000000000002</v>
      </c>
      <c r="AE1085">
        <v>4.59</v>
      </c>
      <c r="AF1085">
        <v>4.6459999999999999</v>
      </c>
      <c r="AG1085">
        <v>4.766</v>
      </c>
      <c r="AH1085">
        <v>4.8319999999999999</v>
      </c>
      <c r="AI1085">
        <v>4.8639999999999999</v>
      </c>
      <c r="AJ1085">
        <v>4.6399999999999997</v>
      </c>
      <c r="AK1085">
        <v>4.66</v>
      </c>
      <c r="AL1085">
        <v>4.8499999999999996</v>
      </c>
      <c r="AM1085">
        <v>4.6539999999999999</v>
      </c>
    </row>
    <row r="1086" spans="1:39">
      <c r="A1086" s="95">
        <v>45812</v>
      </c>
      <c r="B1086" s="63">
        <v>448454</v>
      </c>
      <c r="Y1086">
        <v>4.3860000000000001</v>
      </c>
      <c r="Z1086">
        <v>4.28</v>
      </c>
      <c r="AA1086">
        <v>4.4359999999999999</v>
      </c>
      <c r="AB1086">
        <v>4.5919999999999996</v>
      </c>
      <c r="AC1086">
        <v>4.6820000000000004</v>
      </c>
      <c r="AD1086">
        <v>4.734</v>
      </c>
      <c r="AE1086">
        <v>4.6520000000000001</v>
      </c>
      <c r="AF1086">
        <v>4.7140000000000004</v>
      </c>
      <c r="AG1086">
        <v>4.8360000000000003</v>
      </c>
      <c r="AH1086">
        <v>4.9020000000000001</v>
      </c>
      <c r="AI1086">
        <v>4.9359999999999999</v>
      </c>
      <c r="AJ1086">
        <v>4.6900000000000004</v>
      </c>
      <c r="AK1086">
        <v>4.7039999999999997</v>
      </c>
      <c r="AL1086">
        <v>4.8940000000000001</v>
      </c>
      <c r="AM1086">
        <v>4.7039999999999997</v>
      </c>
    </row>
    <row r="1087" spans="1:39">
      <c r="A1087" s="95">
        <v>45813</v>
      </c>
      <c r="B1087" s="63">
        <v>512974</v>
      </c>
      <c r="Y1087">
        <v>4.3940000000000001</v>
      </c>
      <c r="Z1087">
        <v>4.3140000000000001</v>
      </c>
      <c r="AA1087">
        <v>4.4820000000000002</v>
      </c>
      <c r="AB1087">
        <v>4.6399999999999997</v>
      </c>
      <c r="AC1087">
        <v>4.726</v>
      </c>
      <c r="AD1087">
        <v>4.78</v>
      </c>
      <c r="AE1087">
        <v>4.6859999999999999</v>
      </c>
      <c r="AF1087">
        <v>4.75</v>
      </c>
      <c r="AG1087">
        <v>4.8659999999999997</v>
      </c>
      <c r="AH1087">
        <v>4.9260000000000002</v>
      </c>
      <c r="AI1087">
        <v>4.9560000000000004</v>
      </c>
      <c r="AJ1087">
        <v>4.71</v>
      </c>
      <c r="AK1087">
        <v>4.7240000000000002</v>
      </c>
      <c r="AL1087">
        <v>4.9139999999999997</v>
      </c>
      <c r="AM1087">
        <v>4.694</v>
      </c>
    </row>
    <row r="1088" spans="1:39">
      <c r="A1088" s="95">
        <v>45814</v>
      </c>
      <c r="B1088" s="63">
        <v>484410</v>
      </c>
      <c r="Y1088">
        <v>4.4240000000000004</v>
      </c>
      <c r="Z1088">
        <v>4.3319999999999999</v>
      </c>
      <c r="AA1088">
        <v>4.492</v>
      </c>
      <c r="AB1088">
        <v>4.6420000000000003</v>
      </c>
      <c r="AC1088">
        <v>4.7320000000000002</v>
      </c>
      <c r="AD1088">
        <v>4.7859999999999996</v>
      </c>
      <c r="AE1088">
        <v>4.694</v>
      </c>
      <c r="AF1088">
        <v>4.7619999999999996</v>
      </c>
      <c r="AG1088">
        <v>4.8819999999999997</v>
      </c>
      <c r="AH1088">
        <v>4.9420000000000002</v>
      </c>
      <c r="AI1088">
        <v>4.9720000000000004</v>
      </c>
      <c r="AJ1088">
        <v>4.702</v>
      </c>
      <c r="AK1088">
        <v>4.7119999999999997</v>
      </c>
      <c r="AL1088">
        <v>4.9039999999999999</v>
      </c>
      <c r="AM1088">
        <v>4.6840000000000002</v>
      </c>
    </row>
    <row r="1089" spans="1:39">
      <c r="A1089" s="95">
        <v>45817</v>
      </c>
      <c r="B1089" s="63">
        <v>483287</v>
      </c>
      <c r="Y1089">
        <v>4.3339999999999996</v>
      </c>
      <c r="Z1089">
        <v>4.2220000000000004</v>
      </c>
      <c r="AA1089">
        <v>4.38</v>
      </c>
      <c r="AB1089">
        <v>4.5359999999999996</v>
      </c>
      <c r="AC1089">
        <v>4.6360000000000001</v>
      </c>
      <c r="AD1089">
        <v>4.7</v>
      </c>
      <c r="AE1089">
        <v>4.6340000000000003</v>
      </c>
      <c r="AF1089">
        <v>4.7119999999999997</v>
      </c>
      <c r="AG1089">
        <v>4.8319999999999999</v>
      </c>
      <c r="AH1089">
        <v>4.8959999999999999</v>
      </c>
      <c r="AI1089">
        <v>4.9260000000000002</v>
      </c>
      <c r="AJ1089">
        <v>4.6760000000000002</v>
      </c>
      <c r="AK1089">
        <v>4.6859999999999999</v>
      </c>
      <c r="AL1089">
        <v>4.88</v>
      </c>
      <c r="AM1089">
        <v>4.66</v>
      </c>
    </row>
    <row r="1090" spans="1:39">
      <c r="A1090" s="95">
        <v>45818</v>
      </c>
      <c r="B1090" s="63">
        <v>497635</v>
      </c>
      <c r="Y1090">
        <v>4.3860000000000001</v>
      </c>
      <c r="Z1090">
        <v>4.2539999999999996</v>
      </c>
      <c r="AA1090">
        <v>4.4000000000000004</v>
      </c>
      <c r="AB1090">
        <v>4.5540000000000003</v>
      </c>
      <c r="AC1090">
        <v>4.6520000000000001</v>
      </c>
      <c r="AD1090">
        <v>4.7119999999999997</v>
      </c>
      <c r="AE1090">
        <v>4.6360000000000001</v>
      </c>
      <c r="AF1090">
        <v>4.7039999999999997</v>
      </c>
      <c r="AG1090">
        <v>4.8220000000000001</v>
      </c>
      <c r="AH1090">
        <v>4.8860000000000001</v>
      </c>
      <c r="AI1090">
        <v>4.9139999999999997</v>
      </c>
      <c r="AJ1090">
        <v>4.6740000000000004</v>
      </c>
      <c r="AK1090">
        <v>4.6840000000000002</v>
      </c>
      <c r="AL1090">
        <v>4.8760000000000003</v>
      </c>
      <c r="AM1090">
        <v>4.6559999999999997</v>
      </c>
    </row>
    <row r="1091" spans="1:39">
      <c r="A1091" s="95">
        <v>45819</v>
      </c>
      <c r="B1091" s="63">
        <v>376889</v>
      </c>
      <c r="Y1091">
        <v>4.37</v>
      </c>
      <c r="Z1091">
        <v>4.2519999999999998</v>
      </c>
      <c r="AA1091">
        <v>4.3959999999999999</v>
      </c>
      <c r="AB1091">
        <v>4.5519999999999996</v>
      </c>
      <c r="AC1091">
        <v>4.6500000000000004</v>
      </c>
      <c r="AD1091">
        <v>4.71</v>
      </c>
      <c r="AE1091">
        <v>4.63</v>
      </c>
      <c r="AF1091">
        <v>4.694</v>
      </c>
      <c r="AG1091">
        <v>4.8140000000000001</v>
      </c>
      <c r="AH1091">
        <v>4.88</v>
      </c>
      <c r="AI1091">
        <v>4.9059999999999997</v>
      </c>
      <c r="AJ1091">
        <v>4.66</v>
      </c>
      <c r="AK1091">
        <v>4.67</v>
      </c>
      <c r="AL1091">
        <v>4.8620000000000001</v>
      </c>
      <c r="AM1091">
        <v>4.6420000000000003</v>
      </c>
    </row>
    <row r="1092" spans="1:39">
      <c r="A1092" s="95">
        <v>45820</v>
      </c>
      <c r="B1092" s="63">
        <v>373506</v>
      </c>
      <c r="Y1092">
        <v>4.3840000000000003</v>
      </c>
      <c r="Z1092">
        <v>4.2619999999999996</v>
      </c>
      <c r="AA1092">
        <v>4.4039999999999999</v>
      </c>
      <c r="AB1092">
        <v>4.556</v>
      </c>
      <c r="AC1092">
        <v>4.6520000000000001</v>
      </c>
      <c r="AD1092">
        <v>4.7140000000000004</v>
      </c>
      <c r="AE1092">
        <v>4.6340000000000003</v>
      </c>
      <c r="AF1092">
        <v>4.7039999999999997</v>
      </c>
      <c r="AG1092">
        <v>4.8220000000000001</v>
      </c>
      <c r="AH1092">
        <v>4.8840000000000003</v>
      </c>
      <c r="AI1092">
        <v>4.9119999999999999</v>
      </c>
      <c r="AJ1092">
        <v>4.66</v>
      </c>
      <c r="AK1092">
        <v>4.6740000000000004</v>
      </c>
      <c r="AL1092">
        <v>4.8639999999999999</v>
      </c>
      <c r="AM1092">
        <v>4.6440000000000001</v>
      </c>
    </row>
    <row r="1093" spans="1:39">
      <c r="A1093" s="95">
        <v>45821</v>
      </c>
      <c r="B1093" s="63">
        <v>393053</v>
      </c>
      <c r="Y1093">
        <v>4.444</v>
      </c>
      <c r="Z1093">
        <v>4.2839999999999998</v>
      </c>
      <c r="AA1093">
        <v>4.43</v>
      </c>
      <c r="AB1093">
        <v>4.5759999999999996</v>
      </c>
      <c r="AC1093">
        <v>4.67</v>
      </c>
      <c r="AD1093">
        <v>4.7300000000000004</v>
      </c>
      <c r="AE1093">
        <v>4.6459999999999999</v>
      </c>
      <c r="AF1093">
        <v>4.7140000000000004</v>
      </c>
      <c r="AG1093">
        <v>4.8339999999999996</v>
      </c>
      <c r="AH1093">
        <v>4.8940000000000001</v>
      </c>
      <c r="AI1093">
        <v>4.9219999999999997</v>
      </c>
      <c r="AJ1093">
        <v>4.67</v>
      </c>
      <c r="AK1093">
        <v>4.6859999999999999</v>
      </c>
      <c r="AL1093">
        <v>4.8760000000000003</v>
      </c>
      <c r="AM1093">
        <v>4.6559999999999997</v>
      </c>
    </row>
    <row r="1094" spans="1:39">
      <c r="A1094" s="95">
        <v>45824</v>
      </c>
      <c r="B1094" s="63">
        <v>410674</v>
      </c>
      <c r="Y1094">
        <v>4.3460000000000001</v>
      </c>
      <c r="Z1094">
        <v>4.1959999999999997</v>
      </c>
      <c r="AA1094">
        <v>4.3499999999999996</v>
      </c>
      <c r="AB1094">
        <v>4.5019999999999998</v>
      </c>
      <c r="AC1094">
        <v>4.6020000000000003</v>
      </c>
      <c r="AD1094">
        <v>4.67</v>
      </c>
      <c r="AE1094">
        <v>4.5940000000000003</v>
      </c>
      <c r="AF1094">
        <v>4.6660000000000004</v>
      </c>
      <c r="AG1094">
        <v>4.79</v>
      </c>
      <c r="AH1094">
        <v>4.8540000000000001</v>
      </c>
      <c r="AI1094">
        <v>4.8819999999999997</v>
      </c>
      <c r="AJ1094">
        <v>4.6440000000000001</v>
      </c>
      <c r="AK1094">
        <v>4.6539999999999999</v>
      </c>
      <c r="AL1094">
        <v>4.8460000000000001</v>
      </c>
      <c r="AM1094">
        <v>4.6260000000000003</v>
      </c>
    </row>
    <row r="1095" spans="1:39">
      <c r="A1095" s="95">
        <v>45825</v>
      </c>
      <c r="B1095" s="63">
        <v>521929</v>
      </c>
      <c r="Y1095">
        <v>4.3140000000000001</v>
      </c>
      <c r="Z1095">
        <v>4.2359999999999998</v>
      </c>
      <c r="AA1095">
        <v>4.3860000000000001</v>
      </c>
      <c r="AB1095">
        <v>4.5359999999999996</v>
      </c>
      <c r="AC1095">
        <v>4.6340000000000003</v>
      </c>
      <c r="AD1095">
        <v>4.702</v>
      </c>
      <c r="AE1095">
        <v>4.6239999999999997</v>
      </c>
      <c r="AF1095">
        <v>4.7</v>
      </c>
      <c r="AG1095">
        <v>4.8220000000000001</v>
      </c>
      <c r="AH1095">
        <v>4.8819999999999997</v>
      </c>
      <c r="AI1095">
        <v>4.9039999999999999</v>
      </c>
      <c r="AJ1095">
        <v>4.6639999999999997</v>
      </c>
      <c r="AK1095">
        <v>4.68</v>
      </c>
      <c r="AL1095">
        <v>4.87</v>
      </c>
      <c r="AM1095">
        <v>4.6500000000000004</v>
      </c>
    </row>
    <row r="1096" spans="1:39">
      <c r="A1096" s="95">
        <v>45826</v>
      </c>
      <c r="B1096" s="63">
        <v>522580</v>
      </c>
      <c r="Y1096">
        <v>4.3339999999999996</v>
      </c>
      <c r="Z1096">
        <v>4.29</v>
      </c>
      <c r="AA1096">
        <v>4.4400000000000004</v>
      </c>
      <c r="AB1096">
        <v>4.5919999999999996</v>
      </c>
      <c r="AC1096">
        <v>4.6859999999999999</v>
      </c>
      <c r="AD1096">
        <v>4.7460000000000004</v>
      </c>
      <c r="AE1096">
        <v>4.6520000000000001</v>
      </c>
      <c r="AF1096">
        <v>4.7160000000000002</v>
      </c>
      <c r="AG1096">
        <v>4.8360000000000003</v>
      </c>
      <c r="AH1096">
        <v>4.8959999999999999</v>
      </c>
      <c r="AI1096">
        <v>4.92</v>
      </c>
      <c r="AJ1096">
        <v>4.68</v>
      </c>
      <c r="AK1096">
        <v>4.694</v>
      </c>
      <c r="AL1096">
        <v>4.8840000000000003</v>
      </c>
      <c r="AM1096">
        <v>4.6639999999999997</v>
      </c>
    </row>
    <row r="1097" spans="1:39">
      <c r="A1097" s="103">
        <v>45827</v>
      </c>
      <c r="Y1097" s="189">
        <v>4.3339999999999996</v>
      </c>
      <c r="Z1097" s="189">
        <v>4.29</v>
      </c>
      <c r="AA1097" s="189">
        <v>4.4400000000000004</v>
      </c>
      <c r="AB1097" s="189">
        <v>4.5919999999999996</v>
      </c>
      <c r="AC1097" s="189">
        <v>4.6859999999999999</v>
      </c>
      <c r="AD1097" s="189">
        <v>4.7460000000000004</v>
      </c>
      <c r="AE1097" s="189">
        <v>4.6520000000000001</v>
      </c>
      <c r="AF1097" s="189">
        <v>4.7160000000000002</v>
      </c>
      <c r="AG1097" s="189">
        <v>4.8360000000000003</v>
      </c>
      <c r="AH1097" s="189">
        <v>4.8959999999999999</v>
      </c>
      <c r="AI1097" s="189">
        <v>4.92</v>
      </c>
      <c r="AJ1097" s="189">
        <v>4.68</v>
      </c>
      <c r="AK1097" s="189">
        <v>4.694</v>
      </c>
      <c r="AL1097" s="189">
        <v>4.8840000000000003</v>
      </c>
      <c r="AM1097" s="189">
        <v>4.6639999999999997</v>
      </c>
    </row>
    <row r="1098" spans="1:39">
      <c r="A1098" s="95">
        <v>45828</v>
      </c>
      <c r="B1098" s="63">
        <v>409120</v>
      </c>
      <c r="Y1098">
        <v>4.2859999999999996</v>
      </c>
      <c r="Z1098">
        <v>4.2539999999999996</v>
      </c>
      <c r="AA1098">
        <v>4.4119999999999999</v>
      </c>
      <c r="AB1098">
        <v>4.5659999999999998</v>
      </c>
      <c r="AC1098">
        <v>4.6639999999999997</v>
      </c>
      <c r="AD1098">
        <v>4.726</v>
      </c>
      <c r="AE1098">
        <v>4.6219999999999999</v>
      </c>
      <c r="AF1098">
        <v>4.6820000000000004</v>
      </c>
      <c r="AG1098">
        <v>4.8040000000000003</v>
      </c>
      <c r="AH1098">
        <v>4.8659999999999997</v>
      </c>
      <c r="AI1098">
        <v>4.8899999999999997</v>
      </c>
      <c r="AJ1098">
        <v>4.6520000000000001</v>
      </c>
      <c r="AK1098">
        <v>4.6660000000000004</v>
      </c>
      <c r="AL1098">
        <v>4.8600000000000003</v>
      </c>
      <c r="AM1098">
        <v>4.6399999999999997</v>
      </c>
    </row>
    <row r="1099" spans="1:39">
      <c r="A1099" s="95">
        <v>45831</v>
      </c>
      <c r="B1099" s="63">
        <v>487077</v>
      </c>
      <c r="Y1099">
        <v>4.1920000000000002</v>
      </c>
      <c r="Z1099">
        <v>4.1740000000000004</v>
      </c>
      <c r="AA1099">
        <v>4.3360000000000003</v>
      </c>
      <c r="AB1099">
        <v>4.492</v>
      </c>
      <c r="AC1099">
        <v>4.5919999999999996</v>
      </c>
      <c r="AD1099">
        <v>4.6559999999999997</v>
      </c>
      <c r="AE1099">
        <v>4.5519999999999996</v>
      </c>
      <c r="AF1099">
        <v>4.6120000000000001</v>
      </c>
      <c r="AG1099">
        <v>4.734</v>
      </c>
      <c r="AH1099">
        <v>4.7960000000000003</v>
      </c>
      <c r="AI1099">
        <v>4.8220000000000001</v>
      </c>
      <c r="AJ1099">
        <v>4.5860000000000003</v>
      </c>
      <c r="AK1099">
        <v>4.5960000000000001</v>
      </c>
      <c r="AL1099">
        <v>4.79</v>
      </c>
      <c r="AM1099">
        <v>4.57</v>
      </c>
    </row>
    <row r="1100" spans="1:39">
      <c r="A1100" s="95">
        <v>45832</v>
      </c>
      <c r="B1100" s="63">
        <v>526102</v>
      </c>
      <c r="Y1100">
        <v>4.1619999999999999</v>
      </c>
      <c r="Z1100">
        <v>4.1219999999999999</v>
      </c>
      <c r="AA1100">
        <v>4.29</v>
      </c>
      <c r="AB1100">
        <v>4.444</v>
      </c>
      <c r="AC1100">
        <v>4.5460000000000003</v>
      </c>
      <c r="AD1100">
        <v>4.6139999999999999</v>
      </c>
      <c r="AE1100">
        <v>4.53</v>
      </c>
      <c r="AF1100">
        <v>4.59</v>
      </c>
      <c r="AG1100">
        <v>4.71</v>
      </c>
      <c r="AH1100">
        <v>4.7699999999999996</v>
      </c>
      <c r="AI1100">
        <v>4.7960000000000003</v>
      </c>
      <c r="AJ1100">
        <v>4.556</v>
      </c>
      <c r="AK1100">
        <v>4.5739999999999998</v>
      </c>
      <c r="AL1100">
        <v>4.766</v>
      </c>
      <c r="AM1100">
        <v>4.5460000000000003</v>
      </c>
    </row>
    <row r="1101" spans="1:39">
      <c r="A1101" s="95">
        <v>45833</v>
      </c>
      <c r="B1101" s="63">
        <v>522586</v>
      </c>
      <c r="Y1101">
        <v>4.1020000000000003</v>
      </c>
      <c r="Z1101">
        <v>4.05</v>
      </c>
      <c r="AA1101">
        <v>4.2240000000000002</v>
      </c>
      <c r="AB1101">
        <v>4.3819999999999997</v>
      </c>
      <c r="AC1101">
        <v>4.4859999999999998</v>
      </c>
      <c r="AD1101">
        <v>4.5620000000000003</v>
      </c>
      <c r="AE1101">
        <v>4.484</v>
      </c>
      <c r="AF1101">
        <v>4.5519999999999996</v>
      </c>
      <c r="AG1101">
        <v>4.6740000000000004</v>
      </c>
      <c r="AH1101">
        <v>4.74</v>
      </c>
      <c r="AI1101">
        <v>4.7640000000000002</v>
      </c>
      <c r="AJ1101">
        <v>4.55</v>
      </c>
      <c r="AK1101">
        <v>4.5640000000000001</v>
      </c>
      <c r="AL1101">
        <v>4.7560000000000002</v>
      </c>
      <c r="AM1101">
        <v>4.5359999999999996</v>
      </c>
    </row>
    <row r="1102" spans="1:39">
      <c r="A1102" s="95">
        <v>45834</v>
      </c>
      <c r="B1102" s="63">
        <v>539538</v>
      </c>
      <c r="Y1102">
        <v>4.0940000000000003</v>
      </c>
      <c r="Z1102">
        <v>4.04</v>
      </c>
      <c r="AA1102">
        <v>4.21</v>
      </c>
      <c r="AB1102">
        <v>4.3639999999999999</v>
      </c>
      <c r="AC1102">
        <v>4.47</v>
      </c>
      <c r="AD1102">
        <v>4.5419999999999998</v>
      </c>
      <c r="AE1102">
        <v>4.4640000000000004</v>
      </c>
      <c r="AF1102">
        <v>4.5339999999999998</v>
      </c>
      <c r="AG1102">
        <v>4.6559999999999997</v>
      </c>
      <c r="AH1102">
        <v>4.7220000000000004</v>
      </c>
      <c r="AI1102">
        <v>4.7460000000000004</v>
      </c>
      <c r="AJ1102">
        <v>4.5359999999999996</v>
      </c>
      <c r="AK1102">
        <v>4.5540000000000003</v>
      </c>
      <c r="AL1102">
        <v>4.7460000000000004</v>
      </c>
      <c r="AM1102">
        <v>4.5720000000000001</v>
      </c>
    </row>
    <row r="1103" spans="1:39">
      <c r="A1103" s="95">
        <v>45835</v>
      </c>
      <c r="B1103" s="63">
        <v>473560</v>
      </c>
      <c r="Y1103">
        <v>4.1740000000000004</v>
      </c>
      <c r="Z1103">
        <v>4.1139999999999999</v>
      </c>
      <c r="AA1103">
        <v>4.2699999999999996</v>
      </c>
      <c r="AB1103">
        <v>4.4219999999999997</v>
      </c>
      <c r="AC1103">
        <v>4.5199999999999996</v>
      </c>
      <c r="AD1103">
        <v>4.5839999999999996</v>
      </c>
      <c r="AE1103">
        <v>4.4960000000000004</v>
      </c>
      <c r="AF1103">
        <v>4.5620000000000003</v>
      </c>
      <c r="AG1103">
        <v>4.6820000000000004</v>
      </c>
      <c r="AH1103">
        <v>4.7439999999999998</v>
      </c>
      <c r="AI1103">
        <v>4.7699999999999996</v>
      </c>
      <c r="AJ1103">
        <v>4.5540000000000003</v>
      </c>
      <c r="AK1103">
        <v>4.57</v>
      </c>
      <c r="AL1103">
        <v>4.7619999999999996</v>
      </c>
      <c r="AM1103">
        <v>4.5860000000000003</v>
      </c>
    </row>
    <row r="1104" spans="1:39">
      <c r="A1104" s="95">
        <v>45838</v>
      </c>
      <c r="B1104" s="63">
        <v>435015</v>
      </c>
      <c r="Y1104">
        <v>4.2039999999999997</v>
      </c>
      <c r="Z1104">
        <v>4.0919999999999996</v>
      </c>
      <c r="AA1104">
        <v>4.2539999999999996</v>
      </c>
      <c r="AB1104">
        <v>4.41</v>
      </c>
      <c r="AC1104">
        <v>4.51</v>
      </c>
      <c r="AD1104">
        <v>4.5759999999999996</v>
      </c>
      <c r="AE1104">
        <v>4.5060000000000002</v>
      </c>
      <c r="AF1104">
        <v>4.57</v>
      </c>
      <c r="AG1104">
        <v>4.6920000000000002</v>
      </c>
      <c r="AH1104">
        <v>4.7539999999999996</v>
      </c>
      <c r="AI1104">
        <v>4.7859999999999996</v>
      </c>
      <c r="AJ1104">
        <v>4.5839999999999996</v>
      </c>
      <c r="AK1104">
        <v>4.5999999999999996</v>
      </c>
      <c r="AL1104">
        <v>4.7919999999999998</v>
      </c>
      <c r="AM1104">
        <v>4.59</v>
      </c>
    </row>
    <row r="1105" spans="1:39">
      <c r="A1105" s="95">
        <v>45839</v>
      </c>
      <c r="B1105" s="63">
        <v>385730</v>
      </c>
      <c r="Y1105">
        <v>4.2</v>
      </c>
      <c r="Z1105">
        <v>4.0599999999999996</v>
      </c>
      <c r="AA1105">
        <v>4.22</v>
      </c>
      <c r="AB1105">
        <v>4.38</v>
      </c>
      <c r="AC1105">
        <v>4.4859999999999998</v>
      </c>
      <c r="AD1105">
        <v>4.57</v>
      </c>
      <c r="AE1105">
        <v>4.51</v>
      </c>
      <c r="AF1105">
        <v>4.5739999999999998</v>
      </c>
      <c r="AG1105">
        <v>4.6959999999999997</v>
      </c>
      <c r="AH1105">
        <v>4.76</v>
      </c>
      <c r="AI1105">
        <v>4.7859999999999996</v>
      </c>
      <c r="AJ1105">
        <v>4.5999999999999996</v>
      </c>
      <c r="AK1105">
        <v>4.6139999999999999</v>
      </c>
      <c r="AL1105">
        <v>4.806</v>
      </c>
      <c r="AM1105">
        <v>4.6040000000000001</v>
      </c>
    </row>
    <row r="1106" spans="1:39">
      <c r="A1106" s="95">
        <v>45840</v>
      </c>
      <c r="B1106" s="63">
        <v>417330</v>
      </c>
      <c r="Y1106">
        <v>4.2919999999999998</v>
      </c>
      <c r="Z1106">
        <v>4.18</v>
      </c>
      <c r="AA1106">
        <v>4.3339999999999996</v>
      </c>
      <c r="AB1106">
        <v>4.4859999999999998</v>
      </c>
      <c r="AC1106">
        <v>4.5919999999999996</v>
      </c>
      <c r="AD1106">
        <v>4.67</v>
      </c>
      <c r="AE1106">
        <v>4.5739999999999998</v>
      </c>
      <c r="AF1106">
        <v>4.63</v>
      </c>
      <c r="AG1106">
        <v>4.75</v>
      </c>
      <c r="AH1106">
        <v>4.8120000000000003</v>
      </c>
      <c r="AI1106">
        <v>4.8360000000000003</v>
      </c>
      <c r="AJ1106">
        <v>4.62</v>
      </c>
      <c r="AK1106">
        <v>4.6360000000000001</v>
      </c>
      <c r="AL1106">
        <v>4.83</v>
      </c>
      <c r="AM1106">
        <v>4.6260000000000003</v>
      </c>
    </row>
    <row r="1107" spans="1:39">
      <c r="A1107" s="95">
        <v>45841</v>
      </c>
      <c r="B1107" s="63">
        <v>401231</v>
      </c>
      <c r="Y1107">
        <v>4.3140000000000001</v>
      </c>
      <c r="Z1107">
        <v>4.202</v>
      </c>
      <c r="AA1107">
        <v>4.37</v>
      </c>
      <c r="AB1107">
        <v>4.5259999999999998</v>
      </c>
      <c r="AC1107">
        <v>4.63</v>
      </c>
      <c r="AD1107">
        <v>4.7039999999999997</v>
      </c>
      <c r="AE1107">
        <v>4.5940000000000003</v>
      </c>
      <c r="AF1107">
        <v>4.6440000000000001</v>
      </c>
      <c r="AG1107">
        <v>4.7640000000000002</v>
      </c>
      <c r="AH1107">
        <v>4.8259999999999996</v>
      </c>
      <c r="AI1107">
        <v>4.8499999999999996</v>
      </c>
      <c r="AJ1107">
        <v>4.6340000000000003</v>
      </c>
      <c r="AK1107">
        <v>4.6500000000000004</v>
      </c>
      <c r="AL1107">
        <v>4.8419999999999996</v>
      </c>
      <c r="AM1107">
        <v>4.6260000000000003</v>
      </c>
    </row>
    <row r="1108" spans="1:39">
      <c r="A1108" s="103">
        <v>45842</v>
      </c>
      <c r="Y1108" s="189">
        <v>4.3140000000000001</v>
      </c>
      <c r="Z1108" s="189">
        <v>4.202</v>
      </c>
      <c r="AA1108" s="189">
        <v>4.37</v>
      </c>
      <c r="AB1108" s="189">
        <v>4.5259999999999998</v>
      </c>
      <c r="AC1108" s="189">
        <v>4.63</v>
      </c>
      <c r="AD1108" s="189">
        <v>4.7039999999999997</v>
      </c>
      <c r="AE1108" s="189">
        <v>4.5940000000000003</v>
      </c>
      <c r="AF1108" s="189">
        <v>4.6440000000000001</v>
      </c>
      <c r="AG1108" s="189">
        <v>4.7640000000000002</v>
      </c>
      <c r="AH1108" s="189">
        <v>4.8259999999999996</v>
      </c>
      <c r="AI1108" s="189">
        <v>4.8499999999999996</v>
      </c>
      <c r="AJ1108" s="189">
        <v>4.6340000000000003</v>
      </c>
      <c r="AK1108" s="189">
        <v>4.6500000000000004</v>
      </c>
      <c r="AL1108" s="189">
        <v>4.8419999999999996</v>
      </c>
      <c r="AM1108" s="189">
        <v>4.6260000000000003</v>
      </c>
    </row>
    <row r="1109" spans="1:39">
      <c r="A1109" s="95">
        <v>45845</v>
      </c>
      <c r="B1109" s="63">
        <v>424921</v>
      </c>
      <c r="Y1109">
        <v>4.18</v>
      </c>
      <c r="Z1109">
        <v>4.0339999999999998</v>
      </c>
      <c r="AA1109">
        <v>4.2060000000000004</v>
      </c>
      <c r="AB1109">
        <v>4.3719999999999999</v>
      </c>
      <c r="AC1109">
        <v>4.4820000000000002</v>
      </c>
      <c r="AD1109">
        <v>4.5640000000000001</v>
      </c>
      <c r="AE1109">
        <v>4.5</v>
      </c>
      <c r="AF1109">
        <v>4.5599999999999996</v>
      </c>
      <c r="AG1109">
        <v>4.6820000000000004</v>
      </c>
      <c r="AH1109">
        <v>4.7460000000000004</v>
      </c>
      <c r="AI1109">
        <v>4.7759999999999998</v>
      </c>
      <c r="AJ1109">
        <v>4.5839999999999996</v>
      </c>
      <c r="AK1109">
        <v>4.6040000000000001</v>
      </c>
      <c r="AL1109">
        <v>4.7960000000000003</v>
      </c>
      <c r="AM1109">
        <v>4.5819999999999999</v>
      </c>
    </row>
    <row r="1110" spans="1:39">
      <c r="A1110" s="95">
        <v>45846</v>
      </c>
      <c r="B1110" s="63">
        <v>489873</v>
      </c>
      <c r="Y1110">
        <v>4.1100000000000003</v>
      </c>
      <c r="Z1110">
        <v>3.98</v>
      </c>
      <c r="AA1110">
        <v>4.1420000000000003</v>
      </c>
      <c r="AB1110">
        <v>4.306</v>
      </c>
      <c r="AC1110">
        <v>4.4160000000000004</v>
      </c>
      <c r="AD1110">
        <v>4.5019999999999998</v>
      </c>
      <c r="AE1110">
        <v>4.45</v>
      </c>
      <c r="AF1110">
        <v>4.5119999999999996</v>
      </c>
      <c r="AG1110">
        <v>4.6360000000000001</v>
      </c>
      <c r="AH1110">
        <v>4.702</v>
      </c>
      <c r="AI1110">
        <v>4.7320000000000002</v>
      </c>
      <c r="AJ1110">
        <v>4.5640000000000001</v>
      </c>
      <c r="AK1110">
        <v>4.5759999999999996</v>
      </c>
      <c r="AL1110">
        <v>4.7699999999999996</v>
      </c>
      <c r="AM1110">
        <v>4.5659999999999998</v>
      </c>
    </row>
    <row r="1111" spans="1:39">
      <c r="A1111" s="103">
        <v>45847</v>
      </c>
      <c r="B1111" s="63">
        <v>418837</v>
      </c>
      <c r="Y1111">
        <v>4.1239999999999997</v>
      </c>
      <c r="Z1111">
        <v>3.992</v>
      </c>
      <c r="AA1111">
        <v>4.1539999999999999</v>
      </c>
      <c r="AB1111">
        <v>4.3220000000000001</v>
      </c>
      <c r="AC1111">
        <v>4.43</v>
      </c>
      <c r="AD1111">
        <v>4.5119999999999996</v>
      </c>
      <c r="AE1111">
        <v>4.4539999999999997</v>
      </c>
      <c r="AF1111">
        <v>4.524</v>
      </c>
      <c r="AG1111">
        <v>4.6500000000000004</v>
      </c>
      <c r="AH1111">
        <v>4.7140000000000004</v>
      </c>
      <c r="AI1111">
        <v>4.742</v>
      </c>
      <c r="AJ1111">
        <v>4.5839999999999996</v>
      </c>
      <c r="AK1111">
        <v>4.5999999999999996</v>
      </c>
      <c r="AL1111">
        <v>4.7919999999999998</v>
      </c>
      <c r="AM1111">
        <v>4.5919999999999996</v>
      </c>
    </row>
    <row r="1112" spans="1:39">
      <c r="A1112" s="95">
        <v>45848</v>
      </c>
      <c r="B1112" s="63">
        <v>321584</v>
      </c>
      <c r="Y1112">
        <v>4.0720000000000001</v>
      </c>
      <c r="Z1112">
        <v>3.992</v>
      </c>
      <c r="AA1112">
        <v>4.1639999999999997</v>
      </c>
      <c r="AB1112">
        <v>4.3360000000000003</v>
      </c>
      <c r="AC1112">
        <v>4.444</v>
      </c>
      <c r="AD1112">
        <v>4.5119999999999996</v>
      </c>
      <c r="AE1112">
        <v>4.4539999999999997</v>
      </c>
      <c r="AF1112">
        <v>4.53</v>
      </c>
      <c r="AG1112">
        <v>4.6559999999999997</v>
      </c>
      <c r="AH1112">
        <v>4.7220000000000004</v>
      </c>
      <c r="AI1112">
        <v>4.75</v>
      </c>
      <c r="AJ1112">
        <v>4.58</v>
      </c>
      <c r="AK1112">
        <v>4.5940000000000003</v>
      </c>
      <c r="AL1112">
        <v>4.7859999999999996</v>
      </c>
      <c r="AM1112">
        <v>4.5839999999999996</v>
      </c>
    </row>
    <row r="1113" spans="1:39">
      <c r="A1113" s="95">
        <v>45849</v>
      </c>
      <c r="B1113" s="63">
        <v>339159</v>
      </c>
      <c r="Y1113">
        <v>4.03</v>
      </c>
      <c r="Z1113">
        <v>3.96</v>
      </c>
      <c r="AA1113">
        <v>4.1219999999999999</v>
      </c>
      <c r="AB1113">
        <v>4.29</v>
      </c>
      <c r="AC1113">
        <v>4.3959999999999999</v>
      </c>
      <c r="AD1113">
        <v>4.47</v>
      </c>
      <c r="AE1113">
        <v>4.4260000000000002</v>
      </c>
      <c r="AF1113">
        <v>4.5039999999999996</v>
      </c>
      <c r="AG1113">
        <v>4.6319999999999997</v>
      </c>
      <c r="AH1113">
        <v>4.7</v>
      </c>
      <c r="AI1113">
        <v>4.726</v>
      </c>
      <c r="AJ1113">
        <v>4.5720000000000001</v>
      </c>
      <c r="AK1113">
        <v>4.5860000000000003</v>
      </c>
      <c r="AL1113">
        <v>4.78</v>
      </c>
      <c r="AM1113">
        <v>4.5759999999999996</v>
      </c>
    </row>
    <row r="1114" spans="1:39">
      <c r="A1114" s="95">
        <v>45852</v>
      </c>
      <c r="B1114" s="63">
        <v>443263</v>
      </c>
      <c r="Y1114">
        <v>4.1260000000000003</v>
      </c>
      <c r="Z1114">
        <v>4</v>
      </c>
      <c r="AA1114">
        <v>4.18</v>
      </c>
      <c r="AB1114">
        <v>4.3460000000000001</v>
      </c>
      <c r="AC1114">
        <v>4.45</v>
      </c>
      <c r="AD1114">
        <v>4.516</v>
      </c>
      <c r="AE1114">
        <v>4.46</v>
      </c>
      <c r="AF1114">
        <v>4.5419999999999998</v>
      </c>
      <c r="AG1114">
        <v>4.6660000000000004</v>
      </c>
      <c r="AH1114">
        <v>4.734</v>
      </c>
      <c r="AI1114">
        <v>4.7640000000000002</v>
      </c>
      <c r="AJ1114">
        <v>4.6100000000000003</v>
      </c>
      <c r="AK1114">
        <v>4.6260000000000003</v>
      </c>
      <c r="AL1114">
        <v>4.82</v>
      </c>
      <c r="AM1114">
        <v>4.6159999999999997</v>
      </c>
    </row>
    <row r="1115" spans="1:39">
      <c r="A1115" s="95">
        <v>45853</v>
      </c>
      <c r="B1115" s="63">
        <v>441055</v>
      </c>
      <c r="Z1115">
        <v>4.0119999999999996</v>
      </c>
      <c r="AA1115">
        <v>4.1959999999999997</v>
      </c>
      <c r="AB1115">
        <v>4.3659999999999997</v>
      </c>
      <c r="AC1115">
        <v>4.4660000000000002</v>
      </c>
      <c r="AD1115">
        <v>4.53</v>
      </c>
      <c r="AE1115">
        <v>4.4660000000000002</v>
      </c>
      <c r="AF1115">
        <v>4.5460000000000003</v>
      </c>
      <c r="AG1115">
        <v>4.67</v>
      </c>
      <c r="AH1115">
        <v>4.734</v>
      </c>
      <c r="AI1115">
        <v>4.766</v>
      </c>
      <c r="AJ1115">
        <v>4.6219999999999999</v>
      </c>
      <c r="AK1115">
        <v>4.6340000000000003</v>
      </c>
      <c r="AL1115">
        <v>4.8259999999999996</v>
      </c>
      <c r="AM1115">
        <v>4.6260000000000003</v>
      </c>
    </row>
    <row r="1116" spans="1:39">
      <c r="A1116" s="95">
        <v>45854</v>
      </c>
      <c r="B1116" s="63">
        <v>402905</v>
      </c>
      <c r="Z1116">
        <v>4.0519999999999996</v>
      </c>
      <c r="AA1116">
        <v>4.24</v>
      </c>
      <c r="AB1116">
        <v>4.41</v>
      </c>
      <c r="AC1116">
        <v>4.51</v>
      </c>
      <c r="AD1116">
        <v>4.5659999999999998</v>
      </c>
      <c r="AE1116">
        <v>4.4859999999999998</v>
      </c>
      <c r="AF1116">
        <v>4.5620000000000003</v>
      </c>
      <c r="AG1116">
        <v>4.6859999999999999</v>
      </c>
      <c r="AH1116">
        <v>4.7519999999999998</v>
      </c>
      <c r="AI1116">
        <v>4.78</v>
      </c>
      <c r="AJ1116">
        <v>4.62</v>
      </c>
      <c r="AK1116">
        <v>4.6420000000000003</v>
      </c>
      <c r="AL1116">
        <v>4.8339999999999996</v>
      </c>
      <c r="AM1116">
        <v>4.6459999999999999</v>
      </c>
    </row>
    <row r="1117" spans="1:39">
      <c r="A1117" s="95">
        <v>45855</v>
      </c>
      <c r="B1117" s="63">
        <v>271086</v>
      </c>
      <c r="Z1117">
        <v>4.0199999999999996</v>
      </c>
      <c r="AA1117">
        <v>4.21</v>
      </c>
      <c r="AB1117">
        <v>4.3819999999999997</v>
      </c>
      <c r="AC1117">
        <v>4.484</v>
      </c>
      <c r="AD1117">
        <v>4.5519999999999996</v>
      </c>
      <c r="AE1117">
        <v>4.484</v>
      </c>
      <c r="AF1117">
        <v>4.5620000000000003</v>
      </c>
      <c r="AG1117">
        <v>4.6859999999999999</v>
      </c>
      <c r="AH1117">
        <v>4.7539999999999996</v>
      </c>
      <c r="AI1117">
        <v>4.782</v>
      </c>
      <c r="AJ1117">
        <v>4.6219999999999999</v>
      </c>
      <c r="AK1117">
        <v>4.6500000000000004</v>
      </c>
      <c r="AL1117">
        <v>4.8319999999999999</v>
      </c>
      <c r="AM1117">
        <v>4.6459999999999999</v>
      </c>
    </row>
    <row r="1118" spans="1:39">
      <c r="A1118" s="95">
        <v>45856</v>
      </c>
      <c r="B1118" s="63">
        <v>326387</v>
      </c>
      <c r="Z1118">
        <v>4.0839999999999996</v>
      </c>
      <c r="AA1118">
        <v>4.2759999999999998</v>
      </c>
      <c r="AB1118">
        <v>4.4459999999999997</v>
      </c>
      <c r="AC1118">
        <v>4.55</v>
      </c>
      <c r="AD1118">
        <v>4.6139999999999999</v>
      </c>
      <c r="AE1118">
        <v>4.532</v>
      </c>
      <c r="AF1118">
        <v>4.5999999999999996</v>
      </c>
      <c r="AG1118">
        <v>4.7220000000000004</v>
      </c>
      <c r="AH1118">
        <v>4.7859999999999996</v>
      </c>
      <c r="AI1118">
        <v>4.8120000000000003</v>
      </c>
      <c r="AJ1118">
        <v>4.6399999999999997</v>
      </c>
      <c r="AK1118">
        <v>4.6559999999999997</v>
      </c>
      <c r="AL1118">
        <v>4.84</v>
      </c>
      <c r="AM1118">
        <v>4.6520000000000001</v>
      </c>
    </row>
    <row r="1119" spans="1:39">
      <c r="A1119" s="95">
        <v>45859</v>
      </c>
      <c r="B1119" s="63">
        <v>286310</v>
      </c>
      <c r="Z1119">
        <v>4.0359999999999996</v>
      </c>
      <c r="AA1119">
        <v>4.2220000000000004</v>
      </c>
      <c r="AB1119">
        <v>4.3959999999999999</v>
      </c>
      <c r="AC1119">
        <v>4.5019999999999998</v>
      </c>
      <c r="AD1119">
        <v>4.5720000000000001</v>
      </c>
      <c r="AE1119">
        <v>4.5039999999999996</v>
      </c>
      <c r="AF1119">
        <v>4.5720000000000001</v>
      </c>
      <c r="AG1119">
        <v>4.6959999999999997</v>
      </c>
      <c r="AH1119">
        <v>4.7640000000000002</v>
      </c>
      <c r="AI1119">
        <v>4.79</v>
      </c>
      <c r="AJ1119">
        <v>4.62</v>
      </c>
      <c r="AK1119">
        <v>4.6399999999999997</v>
      </c>
      <c r="AL1119">
        <v>4.8239999999999998</v>
      </c>
      <c r="AM1119">
        <v>4.6340000000000003</v>
      </c>
    </row>
    <row r="1120" spans="1:39">
      <c r="A1120" s="95">
        <v>45860</v>
      </c>
      <c r="B1120" s="63">
        <v>262251</v>
      </c>
      <c r="Z1120">
        <v>3.992</v>
      </c>
      <c r="AA1120">
        <v>4.18</v>
      </c>
      <c r="AB1120">
        <v>4.3559999999999999</v>
      </c>
      <c r="AC1120">
        <v>4.4640000000000004</v>
      </c>
      <c r="AD1120">
        <v>4.5339999999999998</v>
      </c>
      <c r="AE1120">
        <v>4.492</v>
      </c>
      <c r="AF1120">
        <v>4.5659999999999998</v>
      </c>
      <c r="AG1120">
        <v>4.6920000000000002</v>
      </c>
      <c r="AH1120">
        <v>4.76</v>
      </c>
      <c r="AI1120">
        <v>4.79</v>
      </c>
      <c r="AJ1120">
        <v>4.62</v>
      </c>
      <c r="AK1120">
        <v>4.6399999999999997</v>
      </c>
      <c r="AL1120">
        <v>4.8239999999999998</v>
      </c>
      <c r="AM1120">
        <v>4.6340000000000003</v>
      </c>
    </row>
    <row r="1121" spans="1:39">
      <c r="A1121" s="95">
        <v>45861</v>
      </c>
      <c r="B1121" s="63">
        <v>205572</v>
      </c>
      <c r="Z1121">
        <v>3.984</v>
      </c>
      <c r="AA1121">
        <v>4.1740000000000004</v>
      </c>
      <c r="AB1121">
        <v>4.3460000000000001</v>
      </c>
      <c r="AC1121">
        <v>4.452</v>
      </c>
      <c r="AD1121">
        <v>4.5199999999999996</v>
      </c>
      <c r="AE1121">
        <v>4.4820000000000002</v>
      </c>
      <c r="AF1121">
        <v>4.5540000000000003</v>
      </c>
      <c r="AG1121">
        <v>4.68</v>
      </c>
      <c r="AH1121">
        <v>4.75</v>
      </c>
      <c r="AI1121">
        <v>4.782</v>
      </c>
      <c r="AJ1121">
        <v>4.6219999999999999</v>
      </c>
      <c r="AK1121">
        <v>4.6399999999999997</v>
      </c>
      <c r="AL1121">
        <v>4.8239999999999998</v>
      </c>
      <c r="AM1121">
        <v>4.6340000000000003</v>
      </c>
    </row>
    <row r="1122" spans="1:39">
      <c r="A1122" s="95">
        <v>45862</v>
      </c>
      <c r="B1122" s="63">
        <v>270147</v>
      </c>
      <c r="Z1122">
        <v>4.016</v>
      </c>
      <c r="AA1122">
        <v>4.2060000000000004</v>
      </c>
      <c r="AB1122">
        <v>4.3819999999999997</v>
      </c>
      <c r="AC1122">
        <v>4.484</v>
      </c>
      <c r="AD1122">
        <v>4.5519999999999996</v>
      </c>
      <c r="AE1122">
        <v>4.5119999999999996</v>
      </c>
      <c r="AF1122">
        <v>4.5839999999999996</v>
      </c>
      <c r="AG1122">
        <v>4.7060000000000004</v>
      </c>
      <c r="AH1122">
        <v>4.774</v>
      </c>
      <c r="AI1122">
        <v>4.8019999999999996</v>
      </c>
      <c r="AJ1122">
        <v>4.6340000000000003</v>
      </c>
      <c r="AK1122">
        <v>4.6520000000000001</v>
      </c>
      <c r="AL1122">
        <v>4.8339999999999996</v>
      </c>
      <c r="AM1122">
        <v>4.6420000000000003</v>
      </c>
    </row>
    <row r="1123" spans="1:39">
      <c r="A1123" s="95">
        <v>45863</v>
      </c>
      <c r="B1123" s="63">
        <v>217430</v>
      </c>
      <c r="Z1123">
        <v>3.9940000000000002</v>
      </c>
      <c r="AA1123">
        <v>4.1900000000000004</v>
      </c>
      <c r="AB1123">
        <v>4.3639999999999999</v>
      </c>
      <c r="AC1123">
        <v>4.4660000000000002</v>
      </c>
      <c r="AD1123">
        <v>4.53</v>
      </c>
      <c r="AE1123">
        <v>4.4960000000000004</v>
      </c>
      <c r="AF1123">
        <v>4.5659999999999998</v>
      </c>
      <c r="AG1123">
        <v>4.6900000000000004</v>
      </c>
      <c r="AH1123">
        <v>4.7560000000000002</v>
      </c>
      <c r="AI1123">
        <v>4.79</v>
      </c>
      <c r="AJ1123">
        <v>4.6139999999999999</v>
      </c>
      <c r="AK1123">
        <v>4.6340000000000003</v>
      </c>
      <c r="AL1123">
        <v>4.82</v>
      </c>
      <c r="AM1123">
        <v>4.6319999999999997</v>
      </c>
    </row>
    <row r="1124" spans="1:39">
      <c r="A1124" s="95">
        <v>45866</v>
      </c>
      <c r="B1124" s="63">
        <v>352493</v>
      </c>
      <c r="Z1124">
        <v>3.9359999999999999</v>
      </c>
      <c r="AA1124">
        <v>4.1399999999999997</v>
      </c>
      <c r="AB1124">
        <v>4.3120000000000003</v>
      </c>
      <c r="AC1124">
        <v>4.4139999999999997</v>
      </c>
      <c r="AD1124">
        <v>4.476</v>
      </c>
      <c r="AE1124">
        <v>4.4560000000000004</v>
      </c>
      <c r="AF1124">
        <v>4.5339999999999998</v>
      </c>
      <c r="AG1124">
        <v>4.66</v>
      </c>
      <c r="AH1124">
        <v>4.7300000000000004</v>
      </c>
      <c r="AI1124">
        <v>4.76</v>
      </c>
      <c r="AJ1124">
        <v>4.5999999999999996</v>
      </c>
      <c r="AK1124">
        <v>4.6159999999999997</v>
      </c>
      <c r="AL1124">
        <v>4.8019999999999996</v>
      </c>
      <c r="AM1124">
        <v>4.6159999999999997</v>
      </c>
    </row>
    <row r="1125" spans="1:39">
      <c r="A1125" s="95">
        <v>45867</v>
      </c>
      <c r="B1125" s="63">
        <v>418816</v>
      </c>
      <c r="Z1125">
        <v>3.8919999999999999</v>
      </c>
      <c r="AA1125">
        <v>4.1100000000000003</v>
      </c>
      <c r="AB1125">
        <v>4.2859999999999996</v>
      </c>
      <c r="AC1125">
        <v>4.3899999999999997</v>
      </c>
      <c r="AD1125">
        <v>4.4539999999999997</v>
      </c>
      <c r="AE1125">
        <v>4.4420000000000002</v>
      </c>
      <c r="AF1125">
        <v>4.5119999999999996</v>
      </c>
      <c r="AG1125">
        <v>4.6420000000000003</v>
      </c>
      <c r="AH1125">
        <v>4.71</v>
      </c>
      <c r="AI1125">
        <v>4.742</v>
      </c>
      <c r="AJ1125">
        <v>4.5819999999999999</v>
      </c>
      <c r="AK1125">
        <v>4.5999999999999996</v>
      </c>
      <c r="AL1125">
        <v>4.79</v>
      </c>
      <c r="AM1125">
        <v>4.6020000000000003</v>
      </c>
    </row>
    <row r="1126" spans="1:39">
      <c r="A1126" s="95">
        <v>45868</v>
      </c>
      <c r="B1126" s="63">
        <v>309688</v>
      </c>
      <c r="Z1126">
        <v>3.9159999999999999</v>
      </c>
      <c r="AA1126">
        <v>4.1219999999999999</v>
      </c>
      <c r="AB1126">
        <v>4.2939999999999996</v>
      </c>
      <c r="AC1126">
        <v>4.3959999999999999</v>
      </c>
      <c r="AD1126">
        <v>4.4640000000000004</v>
      </c>
      <c r="AE1126">
        <v>4.4459999999999997</v>
      </c>
      <c r="AF1126">
        <v>4.5140000000000002</v>
      </c>
      <c r="AG1126">
        <v>4.6420000000000003</v>
      </c>
      <c r="AH1126">
        <v>4.7119999999999997</v>
      </c>
      <c r="AI1126">
        <v>4.7439999999999998</v>
      </c>
      <c r="AJ1126">
        <v>4.59</v>
      </c>
      <c r="AK1126">
        <v>4.6059999999999999</v>
      </c>
      <c r="AL1126">
        <v>4.7939999999999996</v>
      </c>
      <c r="AM1126">
        <v>4.6059999999999999</v>
      </c>
    </row>
    <row r="1127" spans="1:39">
      <c r="A1127" s="95">
        <v>45869</v>
      </c>
      <c r="B1127" s="63">
        <v>336979</v>
      </c>
      <c r="Z1127">
        <v>3.94</v>
      </c>
      <c r="AA1127">
        <v>4.1360000000000001</v>
      </c>
      <c r="AB1127">
        <v>4.3040000000000003</v>
      </c>
      <c r="AC1127">
        <v>4.4059999999999997</v>
      </c>
      <c r="AD1127">
        <v>4.47</v>
      </c>
      <c r="AE1127">
        <v>4.4400000000000004</v>
      </c>
      <c r="AF1127">
        <v>4.5019999999999998</v>
      </c>
      <c r="AG1127">
        <v>4.63</v>
      </c>
      <c r="AH1127">
        <v>4.7</v>
      </c>
      <c r="AI1127">
        <v>4.734</v>
      </c>
      <c r="AJ1127">
        <v>4.5839999999999996</v>
      </c>
      <c r="AK1127">
        <v>4.6059999999999999</v>
      </c>
      <c r="AL1127">
        <v>4.7939999999999996</v>
      </c>
      <c r="AM1127">
        <v>4.6059999999999999</v>
      </c>
    </row>
    <row r="1128" spans="1:39">
      <c r="A1128" s="95">
        <v>45870</v>
      </c>
      <c r="B1128" s="63">
        <v>282166</v>
      </c>
      <c r="Z1128">
        <v>3.8940000000000001</v>
      </c>
      <c r="AA1128">
        <v>4.1059999999999999</v>
      </c>
      <c r="AB1128">
        <v>4.282</v>
      </c>
      <c r="AC1128">
        <v>4.3840000000000003</v>
      </c>
      <c r="AD1128">
        <v>4.45</v>
      </c>
      <c r="AE1128">
        <v>4.4359999999999999</v>
      </c>
      <c r="AF1128">
        <v>4.5039999999999996</v>
      </c>
      <c r="AG1128">
        <v>4.6319999999999997</v>
      </c>
      <c r="AH1128">
        <v>4.7</v>
      </c>
      <c r="AI1128">
        <v>4.7300000000000004</v>
      </c>
      <c r="AJ1128">
        <v>4.5819999999999999</v>
      </c>
      <c r="AK1128">
        <v>4.6040000000000001</v>
      </c>
      <c r="AL1128">
        <v>4.7939999999999996</v>
      </c>
      <c r="AM1128">
        <v>4.6059999999999999</v>
      </c>
    </row>
    <row r="1129" spans="1:39">
      <c r="A1129" s="95">
        <v>45873</v>
      </c>
      <c r="B1129" s="63">
        <v>317308</v>
      </c>
      <c r="Z1129">
        <v>3.87</v>
      </c>
      <c r="AA1129">
        <v>4.07</v>
      </c>
      <c r="AB1129">
        <v>4.2460000000000004</v>
      </c>
      <c r="AC1129">
        <v>4.3520000000000003</v>
      </c>
      <c r="AD1129">
        <v>4.4219999999999997</v>
      </c>
      <c r="AE1129">
        <v>4.41</v>
      </c>
      <c r="AF1129">
        <v>4.4800000000000004</v>
      </c>
      <c r="AG1129">
        <v>4.6059999999999999</v>
      </c>
      <c r="AH1129">
        <v>4.6760000000000002</v>
      </c>
      <c r="AI1129">
        <v>4.7060000000000004</v>
      </c>
      <c r="AJ1129">
        <v>4.5640000000000001</v>
      </c>
      <c r="AK1129">
        <v>4.5919999999999996</v>
      </c>
      <c r="AL1129">
        <v>4.782</v>
      </c>
      <c r="AM1129">
        <v>4.5960000000000001</v>
      </c>
    </row>
    <row r="1130" spans="1:39">
      <c r="A1130" s="95">
        <v>45874</v>
      </c>
      <c r="B1130" s="63">
        <v>429741</v>
      </c>
      <c r="Z1130">
        <v>3.8140000000000001</v>
      </c>
      <c r="AA1130">
        <v>4.0199999999999996</v>
      </c>
      <c r="AB1130">
        <v>4.2</v>
      </c>
      <c r="AC1130">
        <v>4.306</v>
      </c>
      <c r="AD1130">
        <v>4.3760000000000003</v>
      </c>
      <c r="AE1130">
        <v>4.3739999999999997</v>
      </c>
      <c r="AF1130">
        <v>4.45</v>
      </c>
      <c r="AG1130">
        <v>4.5720000000000001</v>
      </c>
      <c r="AH1130">
        <v>4.6399999999999997</v>
      </c>
      <c r="AI1130">
        <v>4.67</v>
      </c>
      <c r="AJ1130">
        <v>4.53</v>
      </c>
      <c r="AK1130">
        <v>4.5620000000000003</v>
      </c>
      <c r="AL1130">
        <v>4.7519999999999998</v>
      </c>
      <c r="AM1130">
        <v>4.5659999999999998</v>
      </c>
    </row>
    <row r="1131" spans="1:39">
      <c r="A1131" s="95">
        <v>45875</v>
      </c>
      <c r="B1131" s="63">
        <v>394308</v>
      </c>
      <c r="Z1131">
        <v>3.7959999999999998</v>
      </c>
      <c r="AA1131">
        <v>4.0119999999999996</v>
      </c>
      <c r="AB1131">
        <v>4.1920000000000002</v>
      </c>
      <c r="AC1131">
        <v>4.2960000000000003</v>
      </c>
      <c r="AD1131">
        <v>4.37</v>
      </c>
      <c r="AE1131">
        <v>4.3620000000000001</v>
      </c>
      <c r="AF1131">
        <v>4.4420000000000002</v>
      </c>
      <c r="AG1131">
        <v>4.57</v>
      </c>
      <c r="AH1131">
        <v>4.6399999999999997</v>
      </c>
      <c r="AI1131">
        <v>4.67</v>
      </c>
      <c r="AJ1131">
        <v>4.53</v>
      </c>
      <c r="AK1131">
        <v>4.55</v>
      </c>
      <c r="AL1131">
        <v>4.742</v>
      </c>
      <c r="AM1131">
        <v>4.5739999999999998</v>
      </c>
    </row>
    <row r="1132" spans="1:39">
      <c r="A1132" s="95">
        <v>45876</v>
      </c>
      <c r="B1132" s="63">
        <v>417790</v>
      </c>
      <c r="Z1132">
        <v>3.8439999999999999</v>
      </c>
      <c r="AA1132">
        <v>4.07</v>
      </c>
      <c r="AB1132">
        <v>4.2439999999999998</v>
      </c>
      <c r="AC1132">
        <v>4.3460000000000001</v>
      </c>
      <c r="AD1132">
        <v>4.42</v>
      </c>
      <c r="AE1132">
        <v>4.3959999999999999</v>
      </c>
      <c r="AF1132">
        <v>4.4740000000000002</v>
      </c>
      <c r="AG1132">
        <v>4.5960000000000001</v>
      </c>
      <c r="AH1132">
        <v>4.66</v>
      </c>
      <c r="AI1132">
        <v>4.6859999999999999</v>
      </c>
      <c r="AJ1132">
        <v>4.5460000000000003</v>
      </c>
      <c r="AK1132">
        <v>4.5739999999999998</v>
      </c>
      <c r="AL1132">
        <v>4.766</v>
      </c>
      <c r="AM1132">
        <v>4.5999999999999996</v>
      </c>
    </row>
    <row r="1133" spans="1:39">
      <c r="A1133" s="95">
        <v>45877</v>
      </c>
      <c r="B1133" s="63">
        <v>429009</v>
      </c>
      <c r="Z1133">
        <v>3.8260000000000001</v>
      </c>
      <c r="AA1133">
        <v>4.0540000000000003</v>
      </c>
      <c r="AB1133">
        <v>4.2300000000000004</v>
      </c>
      <c r="AC1133">
        <v>4.33</v>
      </c>
      <c r="AD1133">
        <v>4.3959999999999999</v>
      </c>
      <c r="AE1133">
        <v>4.3840000000000003</v>
      </c>
      <c r="AF1133">
        <v>4.4660000000000002</v>
      </c>
      <c r="AG1133">
        <v>4.59</v>
      </c>
      <c r="AH1133">
        <v>4.6520000000000001</v>
      </c>
      <c r="AI1133">
        <v>4.68</v>
      </c>
      <c r="AJ1133">
        <v>4.5419999999999998</v>
      </c>
      <c r="AK1133">
        <v>4.5659999999999998</v>
      </c>
      <c r="AL1133">
        <v>4.7619999999999996</v>
      </c>
      <c r="AM1133">
        <v>4.5940000000000003</v>
      </c>
    </row>
    <row r="1134" spans="1:39">
      <c r="A1134" s="95">
        <v>45880</v>
      </c>
      <c r="B1134" s="63">
        <v>436936</v>
      </c>
      <c r="Z1134">
        <v>3.85</v>
      </c>
      <c r="AA1134">
        <v>4.0759999999999996</v>
      </c>
      <c r="AB1134">
        <v>4.2519999999999998</v>
      </c>
      <c r="AC1134">
        <v>4.3499999999999996</v>
      </c>
      <c r="AD1134">
        <v>4.42</v>
      </c>
      <c r="AE1134">
        <v>4.4139999999999997</v>
      </c>
      <c r="AF1134">
        <v>4.5</v>
      </c>
      <c r="AG1134">
        <v>4.62</v>
      </c>
      <c r="AH1134">
        <v>4.68</v>
      </c>
      <c r="AI1134">
        <v>4.7119999999999997</v>
      </c>
      <c r="AJ1134">
        <v>4.57</v>
      </c>
      <c r="AK1134">
        <v>4.5919999999999996</v>
      </c>
      <c r="AL1134">
        <v>4.7839999999999998</v>
      </c>
      <c r="AM1134">
        <v>4.6159999999999997</v>
      </c>
    </row>
    <row r="1135" spans="1:39">
      <c r="A1135" s="95">
        <v>45881</v>
      </c>
      <c r="B1135" s="63">
        <v>817831</v>
      </c>
      <c r="Z1135">
        <v>3.714</v>
      </c>
      <c r="AA1135">
        <v>3.944</v>
      </c>
      <c r="AB1135">
        <v>4.1219999999999999</v>
      </c>
      <c r="AC1135">
        <v>4.2320000000000002</v>
      </c>
      <c r="AD1135">
        <v>4.3120000000000003</v>
      </c>
      <c r="AE1135">
        <v>4.3319999999999999</v>
      </c>
      <c r="AF1135">
        <v>4.4400000000000004</v>
      </c>
      <c r="AG1135">
        <v>4.5640000000000001</v>
      </c>
      <c r="AH1135">
        <v>4.6319999999999997</v>
      </c>
      <c r="AI1135">
        <v>4.6660000000000004</v>
      </c>
      <c r="AJ1135">
        <v>4.53</v>
      </c>
      <c r="AK1135">
        <v>4.5519999999999996</v>
      </c>
      <c r="AL1135">
        <v>4.7320000000000002</v>
      </c>
      <c r="AM1135">
        <v>4.58</v>
      </c>
    </row>
    <row r="1136" spans="1:39">
      <c r="A1136" s="95">
        <v>45882</v>
      </c>
      <c r="B1136" s="63">
        <v>481519</v>
      </c>
      <c r="Z1136">
        <v>3.74</v>
      </c>
      <c r="AA1136">
        <v>3.972</v>
      </c>
      <c r="AB1136">
        <v>4.1500000000000004</v>
      </c>
      <c r="AC1136">
        <v>4.2560000000000002</v>
      </c>
      <c r="AD1136">
        <v>4.3339999999999996</v>
      </c>
      <c r="AE1136">
        <v>4.3540000000000001</v>
      </c>
      <c r="AF1136">
        <v>4.4539999999999997</v>
      </c>
      <c r="AG1136">
        <v>4.58</v>
      </c>
      <c r="AH1136">
        <v>4.6440000000000001</v>
      </c>
      <c r="AI1136">
        <v>4.68</v>
      </c>
      <c r="AJ1136">
        <v>4.5359999999999996</v>
      </c>
      <c r="AK1136">
        <v>4.556</v>
      </c>
      <c r="AL1136">
        <v>4.7359999999999998</v>
      </c>
      <c r="AM1136">
        <v>4.5839999999999996</v>
      </c>
    </row>
    <row r="1137" spans="1:39">
      <c r="A1137" s="95">
        <v>45883</v>
      </c>
      <c r="B1137" s="63">
        <v>354943</v>
      </c>
      <c r="Z1137">
        <v>3.75</v>
      </c>
      <c r="AA1137">
        <v>3.972</v>
      </c>
      <c r="AB1137">
        <v>4.1399999999999997</v>
      </c>
      <c r="AC1137">
        <v>4.2439999999999998</v>
      </c>
      <c r="AD1137">
        <v>4.32</v>
      </c>
      <c r="AE1137">
        <v>4.3460000000000001</v>
      </c>
      <c r="AF1137">
        <v>4.4400000000000004</v>
      </c>
      <c r="AG1137">
        <v>4.5659999999999998</v>
      </c>
      <c r="AH1137">
        <v>4.6340000000000003</v>
      </c>
      <c r="AI1137">
        <v>4.6719999999999997</v>
      </c>
      <c r="AJ1137">
        <v>4.5359999999999996</v>
      </c>
      <c r="AK1137">
        <v>4.5599999999999996</v>
      </c>
      <c r="AL1137">
        <v>4.74</v>
      </c>
      <c r="AM1137">
        <v>4.5839999999999996</v>
      </c>
    </row>
    <row r="1138" spans="1:39">
      <c r="A1138" s="95">
        <v>45884</v>
      </c>
      <c r="B1138" s="63">
        <v>375746</v>
      </c>
      <c r="Z1138">
        <v>3.8359999999999999</v>
      </c>
      <c r="AA1138">
        <v>4.0519999999999996</v>
      </c>
      <c r="AB1138">
        <v>4.2240000000000002</v>
      </c>
      <c r="AC1138">
        <v>4.3259999999999996</v>
      </c>
      <c r="AD1138">
        <v>4.3959999999999999</v>
      </c>
      <c r="AE1138">
        <v>4.4059999999999997</v>
      </c>
      <c r="AF1138">
        <v>4.5</v>
      </c>
      <c r="AG1138">
        <v>4.6219999999999999</v>
      </c>
      <c r="AH1138">
        <v>4.6859999999999999</v>
      </c>
      <c r="AI1138">
        <v>4.72</v>
      </c>
      <c r="AJ1138">
        <v>4.5860000000000003</v>
      </c>
      <c r="AK1138">
        <v>4.6100000000000003</v>
      </c>
      <c r="AL1138">
        <v>4.79</v>
      </c>
      <c r="AM1138">
        <v>4.6340000000000003</v>
      </c>
    </row>
    <row r="1139" spans="1:39">
      <c r="A1139" s="95">
        <v>45887</v>
      </c>
      <c r="B1139" s="63">
        <v>319979</v>
      </c>
      <c r="Z1139">
        <v>3.83</v>
      </c>
      <c r="AA1139">
        <v>4.0640000000000001</v>
      </c>
      <c r="AB1139">
        <v>4.242</v>
      </c>
      <c r="AC1139">
        <v>4.3460000000000001</v>
      </c>
      <c r="AD1139">
        <v>4.4119999999999999</v>
      </c>
      <c r="AE1139">
        <v>4.42</v>
      </c>
      <c r="AF1139">
        <v>4.5060000000000002</v>
      </c>
      <c r="AG1139">
        <v>4.6319999999999997</v>
      </c>
      <c r="AH1139">
        <v>4.6959999999999997</v>
      </c>
      <c r="AI1139">
        <v>4.7300000000000004</v>
      </c>
      <c r="AJ1139">
        <v>4.5919999999999996</v>
      </c>
      <c r="AK1139">
        <v>4.6100000000000003</v>
      </c>
      <c r="AL1139">
        <v>4.79</v>
      </c>
      <c r="AM1139">
        <v>4.6340000000000003</v>
      </c>
    </row>
    <row r="1140" spans="1:39">
      <c r="A1140" s="95">
        <v>45888</v>
      </c>
      <c r="B1140" s="63">
        <v>271152</v>
      </c>
      <c r="Z1140">
        <v>3.794</v>
      </c>
      <c r="AA1140">
        <v>4.032</v>
      </c>
      <c r="AB1140">
        <v>4.2060000000000004</v>
      </c>
      <c r="AC1140">
        <v>4.3120000000000003</v>
      </c>
      <c r="AD1140">
        <v>4.3840000000000003</v>
      </c>
      <c r="AE1140">
        <v>4.4020000000000001</v>
      </c>
      <c r="AF1140">
        <v>4.4939999999999998</v>
      </c>
      <c r="AG1140">
        <v>4.6159999999999997</v>
      </c>
      <c r="AH1140">
        <v>4.6820000000000004</v>
      </c>
      <c r="AI1140">
        <v>4.7119999999999997</v>
      </c>
      <c r="AJ1140">
        <v>4.5720000000000001</v>
      </c>
      <c r="AK1140">
        <v>4.5940000000000003</v>
      </c>
      <c r="AL1140">
        <v>4.774</v>
      </c>
      <c r="AM1140">
        <v>4.62</v>
      </c>
    </row>
    <row r="1141" spans="1:39">
      <c r="A1141" s="95">
        <v>45889</v>
      </c>
      <c r="B1141" s="63">
        <v>289250</v>
      </c>
      <c r="Z1141">
        <v>3.8</v>
      </c>
      <c r="AA1141">
        <v>4.04</v>
      </c>
      <c r="AB1141">
        <v>4.22</v>
      </c>
      <c r="AC1141">
        <v>4.3259999999999996</v>
      </c>
      <c r="AD1141">
        <v>4.3959999999999999</v>
      </c>
      <c r="AE1141">
        <v>4.41</v>
      </c>
      <c r="AF1141">
        <v>4.5019999999999998</v>
      </c>
      <c r="AG1141">
        <v>4.6239999999999997</v>
      </c>
      <c r="AH1141">
        <v>4.6900000000000004</v>
      </c>
      <c r="AI1141">
        <v>4.7220000000000004</v>
      </c>
      <c r="AJ1141">
        <v>4.5819999999999999</v>
      </c>
      <c r="AK1141">
        <v>4.6020000000000003</v>
      </c>
      <c r="AL1141">
        <v>4.782</v>
      </c>
      <c r="AM1141">
        <v>4.6260000000000003</v>
      </c>
    </row>
    <row r="1142" spans="1:39">
      <c r="A1142" s="95">
        <v>45890</v>
      </c>
      <c r="B1142" s="63">
        <v>477880</v>
      </c>
      <c r="Z1142">
        <v>3.8719999999999999</v>
      </c>
      <c r="AA1142">
        <v>4.1159999999999997</v>
      </c>
      <c r="AB1142">
        <v>4.2960000000000003</v>
      </c>
      <c r="AC1142">
        <v>4.4000000000000004</v>
      </c>
      <c r="AD1142">
        <v>4.4660000000000002</v>
      </c>
      <c r="AE1142">
        <v>4.46</v>
      </c>
      <c r="AF1142">
        <v>4.5419999999999998</v>
      </c>
      <c r="AG1142">
        <v>4.6639999999999997</v>
      </c>
      <c r="AH1142">
        <v>4.726</v>
      </c>
      <c r="AI1142">
        <v>4.76</v>
      </c>
      <c r="AJ1142">
        <v>4.5999999999999996</v>
      </c>
      <c r="AK1142">
        <v>4.62</v>
      </c>
      <c r="AL1142">
        <v>4.8</v>
      </c>
      <c r="AM1142">
        <v>4.6360000000000001</v>
      </c>
    </row>
    <row r="1143" spans="1:39">
      <c r="A1143" s="95">
        <v>45891</v>
      </c>
      <c r="B1143" s="63">
        <v>324914</v>
      </c>
      <c r="Z1143">
        <v>3.8820000000000001</v>
      </c>
      <c r="AA1143">
        <v>4.1139999999999999</v>
      </c>
      <c r="AB1143">
        <v>4.2859999999999996</v>
      </c>
      <c r="AC1143">
        <v>4.3860000000000001</v>
      </c>
      <c r="AD1143">
        <v>4.4560000000000004</v>
      </c>
      <c r="AE1143">
        <v>4.452</v>
      </c>
      <c r="AF1143">
        <v>4.5359999999999996</v>
      </c>
      <c r="AG1143">
        <v>4.6619999999999999</v>
      </c>
      <c r="AH1143">
        <v>4.726</v>
      </c>
      <c r="AI1143">
        <v>4.76</v>
      </c>
      <c r="AJ1143">
        <v>4.6040000000000001</v>
      </c>
      <c r="AK1143">
        <v>4.6239999999999997</v>
      </c>
      <c r="AL1143">
        <v>4.8040000000000003</v>
      </c>
      <c r="AM1143">
        <v>4.6360000000000001</v>
      </c>
    </row>
    <row r="1144" spans="1:39">
      <c r="A1144" s="103">
        <v>45894</v>
      </c>
      <c r="B1144" s="63">
        <v>352394</v>
      </c>
      <c r="Z1144">
        <v>3.8919999999999999</v>
      </c>
      <c r="AA1144">
        <v>4.1219999999999999</v>
      </c>
      <c r="AB1144">
        <v>4.2960000000000003</v>
      </c>
      <c r="AC1144">
        <v>4.4020000000000001</v>
      </c>
      <c r="AD1144">
        <v>4.47</v>
      </c>
      <c r="AE1144">
        <v>4.4640000000000004</v>
      </c>
      <c r="AF1144">
        <v>4.5519999999999996</v>
      </c>
      <c r="AG1144">
        <v>4.6740000000000004</v>
      </c>
      <c r="AH1144">
        <v>4.7359999999999998</v>
      </c>
      <c r="AI1144">
        <v>4.766</v>
      </c>
      <c r="AJ1144">
        <v>4.6040000000000001</v>
      </c>
      <c r="AK1144">
        <v>4.6260000000000003</v>
      </c>
      <c r="AL1144">
        <v>4.806</v>
      </c>
      <c r="AM1144">
        <v>4.6360000000000001</v>
      </c>
    </row>
    <row r="1145" spans="1:39">
      <c r="A1145" s="95">
        <v>45895</v>
      </c>
      <c r="B1145" s="63">
        <v>503553</v>
      </c>
      <c r="Z1145">
        <v>3.8740000000000001</v>
      </c>
      <c r="AA1145">
        <v>4.0940000000000003</v>
      </c>
      <c r="AB1145">
        <v>4.2640000000000002</v>
      </c>
      <c r="AC1145">
        <v>4.3639999999999999</v>
      </c>
      <c r="AD1145">
        <v>4.4359999999999999</v>
      </c>
      <c r="AE1145">
        <v>4.4400000000000004</v>
      </c>
      <c r="AF1145">
        <v>4.5259999999999998</v>
      </c>
      <c r="AG1145">
        <v>4.6539999999999999</v>
      </c>
      <c r="AH1145">
        <v>4.72</v>
      </c>
      <c r="AI1145">
        <v>4.75</v>
      </c>
      <c r="AJ1145">
        <v>4.5919999999999996</v>
      </c>
      <c r="AK1145">
        <v>4.6120000000000001</v>
      </c>
      <c r="AL1145">
        <v>4.7919999999999998</v>
      </c>
      <c r="AM1145">
        <v>4.6239999999999997</v>
      </c>
    </row>
    <row r="1146" spans="1:39">
      <c r="A1146" s="95">
        <v>45896</v>
      </c>
      <c r="B1146" s="63">
        <v>375186</v>
      </c>
      <c r="Z1146">
        <v>3.8239999999999998</v>
      </c>
      <c r="AA1146">
        <v>4.0599999999999996</v>
      </c>
      <c r="AB1146">
        <v>4.2320000000000002</v>
      </c>
      <c r="AC1146">
        <v>4.3339999999999996</v>
      </c>
      <c r="AD1146">
        <v>4.41</v>
      </c>
      <c r="AE1146">
        <v>4.4139999999999997</v>
      </c>
      <c r="AF1146">
        <v>4.51</v>
      </c>
      <c r="AG1146">
        <v>4.6340000000000003</v>
      </c>
      <c r="AH1146">
        <v>4.702</v>
      </c>
      <c r="AI1146">
        <v>4.734</v>
      </c>
      <c r="AJ1146">
        <v>4.5720000000000001</v>
      </c>
      <c r="AK1146">
        <v>4.5960000000000001</v>
      </c>
      <c r="AL1146">
        <v>4.7759999999999998</v>
      </c>
      <c r="AM1146">
        <v>4.6100000000000003</v>
      </c>
    </row>
    <row r="1147" spans="1:39">
      <c r="A1147" s="95">
        <v>45897</v>
      </c>
      <c r="B1147" s="63">
        <v>350499</v>
      </c>
      <c r="Z1147">
        <v>3.8540000000000001</v>
      </c>
      <c r="AA1147">
        <v>4.0999999999999996</v>
      </c>
      <c r="AB1147">
        <v>4.274</v>
      </c>
      <c r="AC1147">
        <v>4.3760000000000003</v>
      </c>
      <c r="AD1147">
        <v>4.45</v>
      </c>
      <c r="AE1147">
        <v>4.4459999999999997</v>
      </c>
      <c r="AF1147">
        <v>4.5359999999999996</v>
      </c>
      <c r="AG1147">
        <v>4.6619999999999999</v>
      </c>
      <c r="AH1147">
        <v>4.7300000000000004</v>
      </c>
      <c r="AI1147">
        <v>4.7619999999999996</v>
      </c>
      <c r="AJ1147">
        <v>4.6020000000000003</v>
      </c>
      <c r="AK1147">
        <v>4.6239999999999997</v>
      </c>
      <c r="AL1147">
        <v>4.8040000000000003</v>
      </c>
      <c r="AM1147">
        <v>4.6340000000000003</v>
      </c>
    </row>
    <row r="1148" spans="1:39">
      <c r="A1148" s="95">
        <v>45898</v>
      </c>
      <c r="B1148" s="63">
        <v>428852</v>
      </c>
      <c r="Z1148">
        <v>3.98</v>
      </c>
      <c r="AA1148">
        <v>4.202</v>
      </c>
      <c r="AB1148">
        <v>4.3760000000000003</v>
      </c>
      <c r="AC1148">
        <v>4.476</v>
      </c>
      <c r="AD1148">
        <v>4.5359999999999996</v>
      </c>
      <c r="AE1148">
        <v>4.5140000000000002</v>
      </c>
      <c r="AF1148">
        <v>4.5919999999999996</v>
      </c>
      <c r="AG1148">
        <v>4.7140000000000004</v>
      </c>
      <c r="AH1148">
        <v>4.78</v>
      </c>
      <c r="AI1148">
        <v>4.8120000000000003</v>
      </c>
      <c r="AJ1148">
        <v>4.6340000000000003</v>
      </c>
      <c r="AK1148">
        <v>4.6520000000000001</v>
      </c>
      <c r="AL1148">
        <v>4.8319999999999999</v>
      </c>
      <c r="AM1148">
        <v>4.6440000000000001</v>
      </c>
    </row>
    <row r="1149" spans="1:39">
      <c r="A1149" s="103">
        <v>45901</v>
      </c>
      <c r="Z1149">
        <v>3.98</v>
      </c>
      <c r="AA1149">
        <v>4.202</v>
      </c>
      <c r="AB1149">
        <v>4.3760000000000003</v>
      </c>
      <c r="AC1149">
        <v>4.476</v>
      </c>
      <c r="AD1149">
        <v>4.5359999999999996</v>
      </c>
      <c r="AE1149">
        <v>4.5140000000000002</v>
      </c>
      <c r="AF1149">
        <v>4.5919999999999996</v>
      </c>
      <c r="AG1149">
        <v>4.7140000000000004</v>
      </c>
      <c r="AH1149">
        <v>4.78</v>
      </c>
      <c r="AI1149">
        <v>4.8120000000000003</v>
      </c>
      <c r="AJ1149">
        <v>4.6340000000000003</v>
      </c>
      <c r="AK1149">
        <v>4.6520000000000001</v>
      </c>
      <c r="AL1149">
        <v>4.8319999999999999</v>
      </c>
      <c r="AM1149">
        <v>4.6440000000000001</v>
      </c>
    </row>
    <row r="1150" spans="1:39">
      <c r="A1150" s="95">
        <v>45902</v>
      </c>
      <c r="B1150" s="63">
        <v>384167</v>
      </c>
      <c r="Z1150">
        <v>4.03</v>
      </c>
      <c r="AA1150">
        <v>4.2300000000000004</v>
      </c>
      <c r="AB1150">
        <v>4.4059999999999997</v>
      </c>
      <c r="AC1150">
        <v>4.5060000000000002</v>
      </c>
      <c r="AD1150">
        <v>4.5659999999999998</v>
      </c>
      <c r="AE1150">
        <v>4.5419999999999998</v>
      </c>
      <c r="AF1150">
        <v>4.6219999999999999</v>
      </c>
      <c r="AG1150">
        <v>4.7460000000000004</v>
      </c>
      <c r="AH1150">
        <v>4.8099999999999996</v>
      </c>
      <c r="AI1150">
        <v>4.84</v>
      </c>
      <c r="AJ1150">
        <v>4.66</v>
      </c>
      <c r="AK1150">
        <v>4.6760000000000002</v>
      </c>
      <c r="AL1150">
        <v>4.8499999999999996</v>
      </c>
      <c r="AM1150">
        <v>4.6500000000000004</v>
      </c>
    </row>
    <row r="1151" spans="1:39">
      <c r="A1151" s="95">
        <v>45903</v>
      </c>
      <c r="B1151" s="63">
        <v>296433</v>
      </c>
      <c r="Z1151">
        <v>3.976</v>
      </c>
      <c r="AA1151">
        <v>4.18</v>
      </c>
      <c r="AB1151">
        <v>4.3600000000000003</v>
      </c>
      <c r="AC1151">
        <v>4.46</v>
      </c>
      <c r="AD1151">
        <v>4.524</v>
      </c>
      <c r="AE1151">
        <v>4.5</v>
      </c>
      <c r="AF1151">
        <v>4.5839999999999996</v>
      </c>
      <c r="AG1151">
        <v>4.71</v>
      </c>
      <c r="AH1151">
        <v>4.774</v>
      </c>
      <c r="AI1151">
        <v>4.806</v>
      </c>
      <c r="AJ1151">
        <v>4.6319999999999997</v>
      </c>
      <c r="AK1151">
        <v>4.6539999999999999</v>
      </c>
      <c r="AL1151">
        <v>4.8339999999999996</v>
      </c>
      <c r="AM1151">
        <v>4.6340000000000003</v>
      </c>
    </row>
    <row r="1152" spans="1:39">
      <c r="A1152" s="95">
        <v>45904</v>
      </c>
      <c r="B1152" s="63">
        <v>245800</v>
      </c>
      <c r="Z1152">
        <v>3.996</v>
      </c>
      <c r="AA1152">
        <v>4.1959999999999997</v>
      </c>
      <c r="AB1152">
        <v>4.3739999999999997</v>
      </c>
      <c r="AC1152">
        <v>4.4740000000000002</v>
      </c>
      <c r="AD1152">
        <v>4.54</v>
      </c>
      <c r="AE1152">
        <v>4.5</v>
      </c>
      <c r="AF1152">
        <v>4.5860000000000003</v>
      </c>
      <c r="AG1152">
        <v>4.71</v>
      </c>
      <c r="AH1152">
        <v>4.774</v>
      </c>
      <c r="AI1152">
        <v>4.806</v>
      </c>
      <c r="AJ1152">
        <v>4.6239999999999997</v>
      </c>
      <c r="AK1152">
        <v>4.6459999999999999</v>
      </c>
      <c r="AL1152">
        <v>4.8259999999999996</v>
      </c>
      <c r="AM1152">
        <v>4.6260000000000003</v>
      </c>
    </row>
    <row r="1153" spans="1:39">
      <c r="A1153" s="95">
        <v>45905</v>
      </c>
      <c r="B1153" s="63">
        <v>274849</v>
      </c>
      <c r="Z1153">
        <v>3.99</v>
      </c>
      <c r="AA1153">
        <v>4.18</v>
      </c>
      <c r="AB1153">
        <v>4.3639999999999999</v>
      </c>
      <c r="AC1153">
        <v>4.4720000000000004</v>
      </c>
      <c r="AD1153">
        <v>4.5339999999999998</v>
      </c>
      <c r="AE1153">
        <v>4.4960000000000004</v>
      </c>
      <c r="AF1153">
        <v>4.5860000000000003</v>
      </c>
      <c r="AG1153">
        <v>4.71</v>
      </c>
      <c r="AH1153">
        <v>4.774</v>
      </c>
      <c r="AI1153">
        <v>4.806</v>
      </c>
      <c r="AJ1153">
        <v>4.6239999999999997</v>
      </c>
      <c r="AK1153">
        <v>4.6459999999999999</v>
      </c>
      <c r="AL1153">
        <v>4.8259999999999996</v>
      </c>
      <c r="AM1153">
        <v>4.6340000000000003</v>
      </c>
    </row>
    <row r="1154" spans="1:39">
      <c r="A1154" s="95">
        <v>45908</v>
      </c>
      <c r="B1154" s="63">
        <v>194421</v>
      </c>
      <c r="Z1154">
        <v>4.03</v>
      </c>
      <c r="AA1154">
        <v>4.2160000000000002</v>
      </c>
      <c r="AB1154">
        <v>4.3940000000000001</v>
      </c>
      <c r="AC1154">
        <v>4.4960000000000004</v>
      </c>
      <c r="AD1154">
        <v>4.5599999999999996</v>
      </c>
      <c r="AE1154">
        <v>4.5119999999999996</v>
      </c>
      <c r="AF1154">
        <v>4.6020000000000003</v>
      </c>
      <c r="AG1154">
        <v>4.7240000000000002</v>
      </c>
      <c r="AH1154">
        <v>4.7919999999999998</v>
      </c>
      <c r="AI1154">
        <v>4.8220000000000001</v>
      </c>
      <c r="AJ1154">
        <v>4.6399999999999997</v>
      </c>
      <c r="AK1154">
        <v>4.6619999999999999</v>
      </c>
      <c r="AL1154">
        <v>4.8419999999999996</v>
      </c>
      <c r="AM1154">
        <v>4.6340000000000003</v>
      </c>
    </row>
    <row r="1155" spans="1:39">
      <c r="A1155" s="95">
        <v>45909</v>
      </c>
      <c r="B1155" s="63">
        <v>168147</v>
      </c>
      <c r="Z1155">
        <v>4.0119999999999996</v>
      </c>
      <c r="AA1155">
        <v>4.1959999999999997</v>
      </c>
      <c r="AB1155">
        <v>4.3739999999999997</v>
      </c>
      <c r="AC1155">
        <v>4.476</v>
      </c>
      <c r="AD1155">
        <v>4.5439999999999996</v>
      </c>
      <c r="AE1155">
        <v>4.5039999999999996</v>
      </c>
      <c r="AF1155">
        <v>4.5940000000000003</v>
      </c>
      <c r="AG1155">
        <v>4.72</v>
      </c>
      <c r="AH1155">
        <v>4.7859999999999996</v>
      </c>
      <c r="AI1155">
        <v>4.8159999999999998</v>
      </c>
      <c r="AJ1155">
        <v>4.6399999999999997</v>
      </c>
      <c r="AK1155">
        <v>4.6619999999999999</v>
      </c>
      <c r="AL1155">
        <v>4.8419999999999996</v>
      </c>
      <c r="AM1155">
        <v>4.6319999999999997</v>
      </c>
    </row>
    <row r="1156" spans="1:39">
      <c r="A1156" s="95">
        <v>45910</v>
      </c>
      <c r="B1156" s="63">
        <v>143468</v>
      </c>
      <c r="Z1156">
        <v>3.972</v>
      </c>
      <c r="AA1156">
        <v>4.17</v>
      </c>
      <c r="AB1156">
        <v>4.3440000000000003</v>
      </c>
      <c r="AC1156">
        <v>4.45</v>
      </c>
      <c r="AD1156">
        <v>4.516</v>
      </c>
      <c r="AE1156">
        <v>4.484</v>
      </c>
      <c r="AF1156">
        <v>4.5819999999999999</v>
      </c>
      <c r="AG1156">
        <v>4.71</v>
      </c>
      <c r="AH1156">
        <v>4.7759999999999998</v>
      </c>
      <c r="AI1156">
        <v>4.8099999999999996</v>
      </c>
      <c r="AJ1156">
        <v>4.6319999999999997</v>
      </c>
      <c r="AK1156">
        <v>4.6539999999999999</v>
      </c>
      <c r="AL1156">
        <v>4.8339999999999996</v>
      </c>
      <c r="AM1156">
        <v>4.6319999999999997</v>
      </c>
    </row>
    <row r="1157" spans="1:39">
      <c r="A1157" s="95">
        <v>45911</v>
      </c>
      <c r="B1157" s="63">
        <v>207674</v>
      </c>
      <c r="Z1157">
        <v>3.99</v>
      </c>
      <c r="AA1157">
        <v>4.1959999999999997</v>
      </c>
      <c r="AB1157">
        <v>4.3719999999999999</v>
      </c>
      <c r="AC1157">
        <v>4.4740000000000002</v>
      </c>
      <c r="AD1157">
        <v>4.5439999999999996</v>
      </c>
      <c r="AE1157">
        <v>4.51</v>
      </c>
      <c r="AF1157">
        <v>4.6040000000000001</v>
      </c>
      <c r="AG1157">
        <v>4.7300000000000004</v>
      </c>
      <c r="AH1157">
        <v>4.8</v>
      </c>
      <c r="AI1157">
        <v>4.83</v>
      </c>
      <c r="AJ1157">
        <v>4.6440000000000001</v>
      </c>
      <c r="AK1157">
        <v>4.6660000000000004</v>
      </c>
      <c r="AL1157">
        <v>4.8460000000000001</v>
      </c>
      <c r="AM1157">
        <v>4.6340000000000003</v>
      </c>
    </row>
    <row r="1158" spans="1:39">
      <c r="A1158" s="95">
        <v>45912</v>
      </c>
      <c r="B1158" s="63">
        <v>597724</v>
      </c>
      <c r="AA1158">
        <v>4.3</v>
      </c>
      <c r="AB1158">
        <v>4.4720000000000004</v>
      </c>
      <c r="AC1158">
        <v>4.57</v>
      </c>
      <c r="AD1158">
        <v>4.6340000000000003</v>
      </c>
      <c r="AE1158">
        <v>4.5960000000000001</v>
      </c>
      <c r="AF1158">
        <v>4.6900000000000004</v>
      </c>
      <c r="AG1158">
        <v>4.8159999999999998</v>
      </c>
      <c r="AH1158">
        <v>4.8860000000000001</v>
      </c>
      <c r="AI1158">
        <v>4.92</v>
      </c>
      <c r="AJ1158">
        <v>4.7060000000000004</v>
      </c>
      <c r="AK1158">
        <v>4.734</v>
      </c>
      <c r="AL1158">
        <v>4.9139999999999997</v>
      </c>
      <c r="AM1158">
        <v>4.6840000000000002</v>
      </c>
    </row>
    <row r="1159" spans="1:39">
      <c r="A1159" s="95">
        <v>45915</v>
      </c>
      <c r="B1159" s="63">
        <v>268729</v>
      </c>
      <c r="AA1159">
        <v>4.2320000000000002</v>
      </c>
      <c r="AB1159">
        <v>4.41</v>
      </c>
      <c r="AC1159">
        <v>4.5119999999999996</v>
      </c>
      <c r="AD1159">
        <v>4.5739999999999998</v>
      </c>
      <c r="AE1159">
        <v>4.5620000000000003</v>
      </c>
      <c r="AF1159">
        <v>4.6619999999999999</v>
      </c>
      <c r="AG1159">
        <v>4.7919999999999998</v>
      </c>
      <c r="AH1159">
        <v>4.8620000000000001</v>
      </c>
      <c r="AI1159">
        <v>4.8940000000000001</v>
      </c>
      <c r="AJ1159">
        <v>4.6959999999999997</v>
      </c>
      <c r="AK1159">
        <v>4.7140000000000004</v>
      </c>
      <c r="AL1159">
        <v>4.8940000000000001</v>
      </c>
      <c r="AM1159">
        <v>4.6719999999999997</v>
      </c>
    </row>
    <row r="1160" spans="1:39">
      <c r="A1160" s="95">
        <v>45916</v>
      </c>
      <c r="B1160" s="63">
        <v>272976</v>
      </c>
      <c r="AA1160">
        <v>4.2939999999999996</v>
      </c>
      <c r="AB1160">
        <v>4.47</v>
      </c>
      <c r="AC1160">
        <v>4.5659999999999998</v>
      </c>
      <c r="AD1160">
        <v>4.6260000000000003</v>
      </c>
      <c r="AE1160">
        <v>4.5960000000000001</v>
      </c>
      <c r="AF1160">
        <v>4.694</v>
      </c>
      <c r="AG1160">
        <v>4.82</v>
      </c>
      <c r="AH1160">
        <v>4.8860000000000001</v>
      </c>
      <c r="AI1160">
        <v>4.9160000000000004</v>
      </c>
      <c r="AJ1160">
        <v>4.72</v>
      </c>
      <c r="AK1160">
        <v>4.74</v>
      </c>
      <c r="AL1160">
        <v>4.9160000000000004</v>
      </c>
      <c r="AM1160">
        <v>4.6920000000000002</v>
      </c>
    </row>
    <row r="1161" spans="1:39">
      <c r="A1161" s="95">
        <v>45917</v>
      </c>
      <c r="B1161" s="63">
        <v>243000</v>
      </c>
      <c r="AA1161">
        <v>4.266</v>
      </c>
      <c r="AB1161">
        <v>4.444</v>
      </c>
      <c r="AC1161">
        <v>4.5419999999999998</v>
      </c>
      <c r="AD1161">
        <v>4.5999999999999996</v>
      </c>
      <c r="AE1161">
        <v>4.5620000000000003</v>
      </c>
      <c r="AF1161">
        <v>4.6539999999999999</v>
      </c>
      <c r="AG1161">
        <v>4.782</v>
      </c>
      <c r="AH1161">
        <v>4.8520000000000003</v>
      </c>
      <c r="AI1161">
        <v>4.8860000000000001</v>
      </c>
      <c r="AJ1161">
        <v>4.6920000000000002</v>
      </c>
      <c r="AK1161">
        <v>4.7039999999999997</v>
      </c>
      <c r="AL1161">
        <v>4.8860000000000001</v>
      </c>
      <c r="AM1161">
        <v>4.6619999999999999</v>
      </c>
    </row>
    <row r="1162" spans="1:39">
      <c r="A1162" s="95">
        <v>45918</v>
      </c>
      <c r="B1162" s="63">
        <v>171045</v>
      </c>
      <c r="AA1162">
        <v>4.2359999999999998</v>
      </c>
      <c r="AB1162">
        <v>4.4139999999999997</v>
      </c>
      <c r="AC1162">
        <v>4.5140000000000002</v>
      </c>
      <c r="AD1162">
        <v>4.5720000000000001</v>
      </c>
      <c r="AE1162">
        <v>4.5339999999999998</v>
      </c>
      <c r="AF1162">
        <v>4.6260000000000003</v>
      </c>
      <c r="AG1162">
        <v>4.7560000000000002</v>
      </c>
      <c r="AH1162">
        <v>4.8239999999999998</v>
      </c>
      <c r="AI1162">
        <v>4.8559999999999999</v>
      </c>
      <c r="AJ1162">
        <v>4.6660000000000004</v>
      </c>
      <c r="AK1162">
        <v>4.6840000000000002</v>
      </c>
      <c r="AL1162">
        <v>4.8639999999999999</v>
      </c>
      <c r="AM1162">
        <v>4.6459999999999999</v>
      </c>
    </row>
    <row r="1163" spans="1:39">
      <c r="A1163" s="95">
        <v>45919</v>
      </c>
      <c r="B1163" s="63">
        <v>255412</v>
      </c>
      <c r="AA1163">
        <v>4.24</v>
      </c>
      <c r="AB1163">
        <v>4.4119999999999999</v>
      </c>
      <c r="AC1163">
        <v>4.51</v>
      </c>
      <c r="AD1163">
        <v>4.57</v>
      </c>
      <c r="AE1163">
        <v>4.5259999999999998</v>
      </c>
      <c r="AF1163">
        <v>4.62</v>
      </c>
      <c r="AG1163">
        <v>4.75</v>
      </c>
      <c r="AH1163">
        <v>4.8159999999999998</v>
      </c>
      <c r="AI1163">
        <v>4.8499999999999996</v>
      </c>
      <c r="AJ1163">
        <v>4.66</v>
      </c>
      <c r="AK1163">
        <v>4.6760000000000002</v>
      </c>
      <c r="AL1163">
        <v>4.8559999999999999</v>
      </c>
      <c r="AM1163">
        <v>4.6440000000000001</v>
      </c>
    </row>
    <row r="1164" spans="1:39">
      <c r="A1164" s="95">
        <v>45922</v>
      </c>
      <c r="B1164" s="63">
        <v>279710</v>
      </c>
      <c r="AA1164">
        <v>4.2160000000000002</v>
      </c>
      <c r="AB1164">
        <v>4.3860000000000001</v>
      </c>
      <c r="AC1164">
        <v>4.484</v>
      </c>
      <c r="AD1164">
        <v>4.5439999999999996</v>
      </c>
      <c r="AE1164">
        <v>4.5019999999999998</v>
      </c>
      <c r="AF1164">
        <v>4.5960000000000001</v>
      </c>
      <c r="AG1164">
        <v>4.726</v>
      </c>
      <c r="AH1164">
        <v>4.7960000000000003</v>
      </c>
      <c r="AI1164">
        <v>4.83</v>
      </c>
      <c r="AJ1164">
        <v>4.6399999999999997</v>
      </c>
      <c r="AK1164">
        <v>4.6559999999999997</v>
      </c>
      <c r="AL1164">
        <v>4.8360000000000003</v>
      </c>
      <c r="AM1164">
        <v>4.6260000000000003</v>
      </c>
    </row>
    <row r="1165" spans="1:39">
      <c r="A1165" s="95">
        <v>45923</v>
      </c>
      <c r="B1165" s="63">
        <v>230306</v>
      </c>
      <c r="AA1165">
        <v>4.2619999999999996</v>
      </c>
      <c r="AB1165">
        <v>4.43</v>
      </c>
      <c r="AC1165">
        <v>4.5220000000000002</v>
      </c>
      <c r="AD1165">
        <v>4.58</v>
      </c>
      <c r="AE1165">
        <v>4.5339999999999998</v>
      </c>
      <c r="AF1165">
        <v>4.6260000000000003</v>
      </c>
      <c r="AG1165">
        <v>4.7539999999999996</v>
      </c>
      <c r="AH1165">
        <v>4.8220000000000001</v>
      </c>
      <c r="AI1165">
        <v>4.8540000000000001</v>
      </c>
      <c r="AJ1165">
        <v>4.6660000000000004</v>
      </c>
      <c r="AK1165">
        <v>4.6859999999999999</v>
      </c>
      <c r="AL1165">
        <v>4.8659999999999997</v>
      </c>
      <c r="AM1165">
        <v>4.6559999999999997</v>
      </c>
    </row>
    <row r="1166" spans="1:39">
      <c r="A1166" s="95">
        <v>45924</v>
      </c>
      <c r="B1166" s="63">
        <v>182812</v>
      </c>
      <c r="AA1166">
        <v>4.242</v>
      </c>
      <c r="AB1166">
        <v>4.41</v>
      </c>
      <c r="AC1166">
        <v>4.5019999999999998</v>
      </c>
      <c r="AD1166">
        <v>4.5599999999999996</v>
      </c>
      <c r="AE1166">
        <v>4.5199999999999996</v>
      </c>
      <c r="AF1166">
        <v>4.6139999999999999</v>
      </c>
      <c r="AG1166">
        <v>4.7439999999999998</v>
      </c>
      <c r="AH1166">
        <v>4.8120000000000003</v>
      </c>
      <c r="AI1166">
        <v>4.8440000000000003</v>
      </c>
      <c r="AJ1166">
        <v>4.6559999999999997</v>
      </c>
      <c r="AK1166">
        <v>4.6740000000000004</v>
      </c>
      <c r="AL1166">
        <v>4.8540000000000001</v>
      </c>
      <c r="AM1166">
        <v>4.6520000000000001</v>
      </c>
    </row>
    <row r="1167" spans="1:39">
      <c r="A1167" s="95">
        <v>45925</v>
      </c>
      <c r="B1167" s="63">
        <v>223617</v>
      </c>
      <c r="AA1167">
        <v>4.2560000000000002</v>
      </c>
      <c r="AB1167">
        <v>4.4219999999999997</v>
      </c>
      <c r="AC1167">
        <v>4.5119999999999996</v>
      </c>
      <c r="AD1167">
        <v>4.5659999999999998</v>
      </c>
      <c r="AE1167">
        <v>4.5259999999999998</v>
      </c>
      <c r="AF1167">
        <v>4.6219999999999999</v>
      </c>
      <c r="AG1167">
        <v>4.75</v>
      </c>
      <c r="AH1167">
        <v>4.8159999999999998</v>
      </c>
      <c r="AI1167">
        <v>4.8460000000000001</v>
      </c>
      <c r="AJ1167">
        <v>4.66</v>
      </c>
      <c r="AK1167">
        <v>4.68</v>
      </c>
      <c r="AL1167">
        <v>4.8600000000000003</v>
      </c>
      <c r="AM1167">
        <v>4.6539999999999999</v>
      </c>
    </row>
    <row r="1168" spans="1:39">
      <c r="A1168" s="95">
        <v>45926</v>
      </c>
      <c r="B1168" s="63">
        <v>188490</v>
      </c>
      <c r="AA1168">
        <v>4.22</v>
      </c>
      <c r="AB1168">
        <v>4.3860000000000001</v>
      </c>
      <c r="AC1168">
        <v>4.4800000000000004</v>
      </c>
      <c r="AD1168">
        <v>4.5419999999999998</v>
      </c>
      <c r="AE1168">
        <v>4.5019999999999998</v>
      </c>
      <c r="AF1168">
        <v>4.5999999999999996</v>
      </c>
      <c r="AG1168">
        <v>4.726</v>
      </c>
      <c r="AH1168">
        <v>4.7960000000000003</v>
      </c>
      <c r="AI1168">
        <v>4.83</v>
      </c>
      <c r="AJ1168">
        <v>4.6420000000000003</v>
      </c>
      <c r="AK1168">
        <v>4.6619999999999999</v>
      </c>
      <c r="AL1168">
        <v>4.8419999999999996</v>
      </c>
      <c r="AM1168">
        <v>4.6459999999999999</v>
      </c>
    </row>
    <row r="1169" spans="1:39">
      <c r="A1169" s="95">
        <v>45929</v>
      </c>
      <c r="B1169" s="63">
        <v>207270</v>
      </c>
      <c r="AA1169">
        <v>4.2140000000000004</v>
      </c>
      <c r="AB1169">
        <v>4.3840000000000003</v>
      </c>
      <c r="AC1169">
        <v>4.476</v>
      </c>
      <c r="AD1169">
        <v>4.5419999999999998</v>
      </c>
      <c r="AE1169">
        <v>4.51</v>
      </c>
      <c r="AF1169">
        <v>4.6120000000000001</v>
      </c>
      <c r="AG1169">
        <v>4.74</v>
      </c>
      <c r="AH1169">
        <v>4.8099999999999996</v>
      </c>
      <c r="AI1169">
        <v>4.8419999999999996</v>
      </c>
      <c r="AJ1169">
        <v>4.6539999999999999</v>
      </c>
      <c r="AK1169">
        <v>4.6740000000000004</v>
      </c>
      <c r="AL1169">
        <v>4.8540000000000001</v>
      </c>
      <c r="AM1169">
        <v>4.6639999999999997</v>
      </c>
    </row>
    <row r="1170" spans="1:39">
      <c r="A1170" s="95">
        <v>45930</v>
      </c>
      <c r="B1170" s="63">
        <v>450181</v>
      </c>
      <c r="AA1170">
        <v>4.1539999999999999</v>
      </c>
      <c r="AB1170">
        <v>4.32</v>
      </c>
      <c r="AC1170">
        <v>4.4160000000000004</v>
      </c>
      <c r="AD1170">
        <v>4.49</v>
      </c>
      <c r="AE1170">
        <v>4.484</v>
      </c>
      <c r="AF1170">
        <v>4.59</v>
      </c>
      <c r="AG1170">
        <v>4.7220000000000004</v>
      </c>
      <c r="AH1170">
        <v>4.7939999999999996</v>
      </c>
      <c r="AI1170">
        <v>4.83</v>
      </c>
      <c r="AJ1170">
        <v>4.6520000000000001</v>
      </c>
      <c r="AK1170">
        <v>4.6719999999999997</v>
      </c>
      <c r="AL1170">
        <v>4.8520000000000003</v>
      </c>
      <c r="AM1170">
        <v>4.6619999999999999</v>
      </c>
    </row>
    <row r="1171" spans="1:39">
      <c r="A1171" s="95">
        <v>45931</v>
      </c>
      <c r="B1171" s="63">
        <v>446685</v>
      </c>
      <c r="AA1171">
        <v>4.1639999999999997</v>
      </c>
      <c r="AB1171">
        <v>4.3259999999999996</v>
      </c>
      <c r="AC1171">
        <v>4.4260000000000002</v>
      </c>
      <c r="AD1171">
        <v>4.5</v>
      </c>
      <c r="AE1171">
        <v>4.4960000000000004</v>
      </c>
      <c r="AF1171">
        <v>4.6139999999999999</v>
      </c>
      <c r="AG1171">
        <v>4.7460000000000004</v>
      </c>
      <c r="AH1171">
        <v>4.82</v>
      </c>
      <c r="AI1171">
        <v>4.8559999999999999</v>
      </c>
      <c r="AJ1171">
        <v>4.68</v>
      </c>
      <c r="AK1171">
        <v>4.7</v>
      </c>
      <c r="AL1171">
        <v>4.88</v>
      </c>
      <c r="AM1171">
        <v>4.68</v>
      </c>
    </row>
    <row r="1172" spans="1:39">
      <c r="A1172" s="95">
        <v>45932</v>
      </c>
      <c r="B1172" s="63">
        <v>297796</v>
      </c>
      <c r="AA1172">
        <v>4.2160000000000002</v>
      </c>
      <c r="AB1172">
        <v>4.38</v>
      </c>
      <c r="AC1172">
        <v>4.476</v>
      </c>
      <c r="AD1172">
        <v>4.5460000000000003</v>
      </c>
      <c r="AE1172">
        <v>4.532</v>
      </c>
      <c r="AF1172">
        <v>4.6440000000000001</v>
      </c>
      <c r="AG1172">
        <v>4.7759999999999998</v>
      </c>
      <c r="AH1172">
        <v>4.8460000000000001</v>
      </c>
      <c r="AI1172">
        <v>4.8840000000000003</v>
      </c>
      <c r="AJ1172">
        <v>4.694</v>
      </c>
      <c r="AK1172">
        <v>4.7160000000000002</v>
      </c>
      <c r="AL1172">
        <v>4.8959999999999999</v>
      </c>
      <c r="AM1172">
        <v>4.702</v>
      </c>
    </row>
    <row r="1173" spans="1:39">
      <c r="A1173" s="95">
        <v>45933</v>
      </c>
      <c r="B1173" s="63">
        <v>274534</v>
      </c>
      <c r="AA1173">
        <v>4.1900000000000004</v>
      </c>
      <c r="AB1173">
        <v>4.3559999999999999</v>
      </c>
      <c r="AC1173">
        <v>4.452</v>
      </c>
      <c r="AD1173">
        <v>4.5220000000000002</v>
      </c>
      <c r="AE1173">
        <v>4.5039999999999996</v>
      </c>
      <c r="AF1173">
        <v>4.6159999999999997</v>
      </c>
      <c r="AG1173">
        <v>4.75</v>
      </c>
      <c r="AH1173">
        <v>4.8220000000000001</v>
      </c>
      <c r="AI1173">
        <v>4.8600000000000003</v>
      </c>
      <c r="AJ1173">
        <v>4.6820000000000004</v>
      </c>
      <c r="AK1173">
        <v>4.7039999999999997</v>
      </c>
      <c r="AL1173">
        <v>4.8840000000000003</v>
      </c>
      <c r="AM1173">
        <v>4.6900000000000004</v>
      </c>
    </row>
    <row r="1174" spans="1:39">
      <c r="A1174" s="95">
        <v>45936</v>
      </c>
      <c r="B1174" s="63">
        <v>216011</v>
      </c>
      <c r="AA1174">
        <v>4.2160000000000002</v>
      </c>
      <c r="AB1174">
        <v>4.3819999999999997</v>
      </c>
      <c r="AC1174">
        <v>4.4720000000000004</v>
      </c>
      <c r="AD1174">
        <v>4.5359999999999996</v>
      </c>
      <c r="AE1174">
        <v>4.5019999999999998</v>
      </c>
      <c r="AF1174">
        <v>4.6100000000000003</v>
      </c>
      <c r="AG1174">
        <v>4.742</v>
      </c>
      <c r="AH1174">
        <v>4.8140000000000001</v>
      </c>
      <c r="AI1174">
        <v>4.8499999999999996</v>
      </c>
      <c r="AJ1174">
        <v>4.6840000000000002</v>
      </c>
      <c r="AK1174">
        <v>4.7039999999999997</v>
      </c>
      <c r="AL1174">
        <v>4.8840000000000003</v>
      </c>
      <c r="AM1174">
        <v>4.6900000000000004</v>
      </c>
    </row>
    <row r="1175" spans="1:39">
      <c r="A1175" s="95">
        <v>45937</v>
      </c>
      <c r="B1175" s="63">
        <v>382482</v>
      </c>
      <c r="AA1175">
        <v>4.1959999999999997</v>
      </c>
      <c r="AB1175">
        <v>4.3620000000000001</v>
      </c>
      <c r="AC1175">
        <v>4.452</v>
      </c>
      <c r="AD1175">
        <v>4.5119999999999996</v>
      </c>
      <c r="AE1175">
        <v>4.4740000000000002</v>
      </c>
      <c r="AF1175">
        <v>4.58</v>
      </c>
      <c r="AG1175">
        <v>4.7119999999999997</v>
      </c>
      <c r="AH1175">
        <v>4.7839999999999998</v>
      </c>
      <c r="AI1175">
        <v>4.82</v>
      </c>
      <c r="AJ1175">
        <v>4.6520000000000001</v>
      </c>
      <c r="AK1175">
        <v>4.6719999999999997</v>
      </c>
      <c r="AL1175">
        <v>4.8540000000000001</v>
      </c>
      <c r="AM1175">
        <v>4.6660000000000004</v>
      </c>
    </row>
    <row r="1176" spans="1:39">
      <c r="A1176" s="95">
        <v>45938</v>
      </c>
      <c r="B1176" s="63">
        <v>276477</v>
      </c>
      <c r="AA1176">
        <v>4.22</v>
      </c>
      <c r="AB1176">
        <v>4.3760000000000003</v>
      </c>
      <c r="AC1176">
        <v>4.4619999999999997</v>
      </c>
      <c r="AD1176">
        <v>4.5199999999999996</v>
      </c>
      <c r="AE1176">
        <v>4.4800000000000004</v>
      </c>
      <c r="AF1176">
        <v>4.5839999999999996</v>
      </c>
      <c r="AG1176">
        <v>4.7140000000000004</v>
      </c>
      <c r="AH1176">
        <v>4.7859999999999996</v>
      </c>
      <c r="AI1176">
        <v>4.8220000000000001</v>
      </c>
      <c r="AJ1176">
        <v>4.6539999999999999</v>
      </c>
      <c r="AK1176">
        <v>4.6760000000000002</v>
      </c>
      <c r="AL1176">
        <v>4.8559999999999999</v>
      </c>
      <c r="AM1176">
        <v>4.6719999999999997</v>
      </c>
    </row>
    <row r="1177" spans="1:39">
      <c r="A1177" s="95">
        <v>45939</v>
      </c>
      <c r="B1177" s="63">
        <v>364756</v>
      </c>
      <c r="AA1177">
        <v>4.1820000000000004</v>
      </c>
      <c r="AB1177">
        <v>4.34</v>
      </c>
      <c r="AC1177">
        <v>4.4260000000000002</v>
      </c>
      <c r="AD1177">
        <v>4.484</v>
      </c>
      <c r="AE1177">
        <v>4.4459999999999997</v>
      </c>
      <c r="AF1177">
        <v>4.5540000000000003</v>
      </c>
      <c r="AG1177">
        <v>4.6859999999999999</v>
      </c>
      <c r="AH1177">
        <v>4.76</v>
      </c>
      <c r="AI1177">
        <v>4.7939999999999996</v>
      </c>
      <c r="AJ1177">
        <v>4.6319999999999997</v>
      </c>
      <c r="AK1177">
        <v>4.6539999999999999</v>
      </c>
      <c r="AL1177">
        <v>4.8339999999999996</v>
      </c>
      <c r="AM1177">
        <v>4.6660000000000004</v>
      </c>
    </row>
    <row r="1178" spans="1:39">
      <c r="A1178" s="95">
        <v>45940</v>
      </c>
      <c r="B1178" s="63">
        <v>338634</v>
      </c>
      <c r="AA1178">
        <v>4.13</v>
      </c>
      <c r="AB1178">
        <v>4.29</v>
      </c>
      <c r="AC1178">
        <v>4.38</v>
      </c>
      <c r="AD1178">
        <v>4.4420000000000002</v>
      </c>
      <c r="AE1178">
        <v>4.42</v>
      </c>
      <c r="AF1178">
        <v>4.532</v>
      </c>
      <c r="AG1178">
        <v>4.6639999999999997</v>
      </c>
      <c r="AH1178">
        <v>4.7359999999999998</v>
      </c>
      <c r="AI1178">
        <v>4.7720000000000002</v>
      </c>
      <c r="AJ1178">
        <v>4.6120000000000001</v>
      </c>
      <c r="AK1178">
        <v>4.6399999999999997</v>
      </c>
      <c r="AL1178">
        <v>4.82</v>
      </c>
      <c r="AM1178">
        <v>4.6740000000000004</v>
      </c>
    </row>
    <row r="1179" spans="1:39">
      <c r="A1179" s="95">
        <v>45943</v>
      </c>
      <c r="B1179" s="63">
        <v>266115</v>
      </c>
      <c r="AA1179">
        <v>4.1059999999999999</v>
      </c>
      <c r="AB1179">
        <v>4.2720000000000002</v>
      </c>
      <c r="AC1179">
        <v>4.3639999999999999</v>
      </c>
      <c r="AD1179">
        <v>4.43</v>
      </c>
      <c r="AE1179">
        <v>4.4039999999999999</v>
      </c>
      <c r="AF1179">
        <v>4.5220000000000002</v>
      </c>
      <c r="AG1179">
        <v>4.6559999999999997</v>
      </c>
      <c r="AH1179">
        <v>4.7300000000000004</v>
      </c>
      <c r="AI1179">
        <v>4.7640000000000002</v>
      </c>
      <c r="AJ1179">
        <v>4.6059999999999999</v>
      </c>
      <c r="AK1179">
        <v>4.6319999999999997</v>
      </c>
      <c r="AL1179">
        <v>4.8120000000000003</v>
      </c>
      <c r="AM1179">
        <v>4.6719999999999997</v>
      </c>
    </row>
    <row r="1180" spans="1:39">
      <c r="A1180" s="95">
        <v>45944</v>
      </c>
      <c r="B1180" s="63">
        <v>316044</v>
      </c>
      <c r="AA1180">
        <v>4.13</v>
      </c>
      <c r="AB1180">
        <v>4.2919999999999998</v>
      </c>
      <c r="AC1180">
        <v>4.38</v>
      </c>
      <c r="AD1180">
        <v>4.444</v>
      </c>
      <c r="AE1180">
        <v>4.4119999999999999</v>
      </c>
      <c r="AF1180">
        <v>4.524</v>
      </c>
      <c r="AG1180">
        <v>4.6559999999999997</v>
      </c>
      <c r="AH1180">
        <v>4.7300000000000004</v>
      </c>
      <c r="AI1180">
        <v>4.7640000000000002</v>
      </c>
      <c r="AJ1180">
        <v>4.5999999999999996</v>
      </c>
      <c r="AK1180">
        <v>4.6239999999999997</v>
      </c>
      <c r="AL1180">
        <v>4.8040000000000003</v>
      </c>
      <c r="AM1180">
        <v>4.6559999999999997</v>
      </c>
    </row>
    <row r="1181" spans="1:39">
      <c r="A1181" s="95">
        <v>45945</v>
      </c>
      <c r="B1181" s="63">
        <v>307430</v>
      </c>
      <c r="AA1181">
        <v>4.1660000000000004</v>
      </c>
      <c r="AB1181">
        <v>4.3220000000000001</v>
      </c>
      <c r="AC1181">
        <v>4.41</v>
      </c>
      <c r="AD1181">
        <v>4.47</v>
      </c>
      <c r="AE1181">
        <v>4.4340000000000002</v>
      </c>
      <c r="AF1181">
        <v>4.5460000000000003</v>
      </c>
      <c r="AG1181">
        <v>4.6760000000000002</v>
      </c>
      <c r="AH1181">
        <v>4.7460000000000004</v>
      </c>
      <c r="AI1181">
        <v>4.78</v>
      </c>
      <c r="AJ1181">
        <v>4.6040000000000001</v>
      </c>
      <c r="AK1181">
        <v>4.63</v>
      </c>
      <c r="AL1181">
        <v>4.8099999999999996</v>
      </c>
      <c r="AM1181">
        <v>4.6660000000000004</v>
      </c>
    </row>
    <row r="1182" spans="1:39">
      <c r="A1182" s="95">
        <v>45946</v>
      </c>
      <c r="B1182" s="63">
        <v>517162</v>
      </c>
      <c r="AA1182">
        <v>4.2160000000000002</v>
      </c>
      <c r="AB1182">
        <v>4.3540000000000001</v>
      </c>
      <c r="AC1182">
        <v>4.4359999999999999</v>
      </c>
      <c r="AD1182">
        <v>4.4939999999999998</v>
      </c>
      <c r="AE1182">
        <v>4.4619999999999997</v>
      </c>
      <c r="AF1182">
        <v>4.5720000000000001</v>
      </c>
      <c r="AG1182">
        <v>4.702</v>
      </c>
      <c r="AH1182">
        <v>4.766</v>
      </c>
      <c r="AI1182">
        <v>4.7960000000000003</v>
      </c>
      <c r="AJ1182">
        <v>4.6219999999999999</v>
      </c>
      <c r="AK1182">
        <v>4.6500000000000004</v>
      </c>
      <c r="AL1182">
        <v>4.83</v>
      </c>
      <c r="AM1182">
        <v>4.67</v>
      </c>
    </row>
    <row r="1183" spans="1:39">
      <c r="A1183" s="95">
        <v>45947</v>
      </c>
      <c r="B1183">
        <v>308136</v>
      </c>
      <c r="AA1183">
        <v>422.4</v>
      </c>
      <c r="AB1183">
        <v>436.4</v>
      </c>
      <c r="AC1183">
        <v>445</v>
      </c>
      <c r="AD1183">
        <v>450.6</v>
      </c>
      <c r="AE1183">
        <v>447</v>
      </c>
      <c r="AF1183">
        <v>457.4</v>
      </c>
      <c r="AG1183">
        <v>470.4</v>
      </c>
      <c r="AH1183">
        <v>477.2</v>
      </c>
      <c r="AI1183">
        <v>480</v>
      </c>
      <c r="AJ1183">
        <v>463.4</v>
      </c>
      <c r="AK1183">
        <v>466</v>
      </c>
      <c r="AL1183">
        <v>484</v>
      </c>
      <c r="AM1183">
        <v>467.4</v>
      </c>
    </row>
    <row r="1184" spans="1:39">
      <c r="A1184" s="95">
        <v>45950</v>
      </c>
      <c r="B1184">
        <v>279978</v>
      </c>
      <c r="AA1184">
        <v>423.2</v>
      </c>
      <c r="AB1184">
        <v>437</v>
      </c>
      <c r="AC1184">
        <v>445.2</v>
      </c>
      <c r="AD1184">
        <v>451.4</v>
      </c>
      <c r="AE1184">
        <v>447.2</v>
      </c>
      <c r="AF1184">
        <v>458</v>
      </c>
      <c r="AG1184">
        <v>471</v>
      </c>
      <c r="AH1184">
        <v>477.4</v>
      </c>
      <c r="AI1184">
        <v>480.4</v>
      </c>
      <c r="AJ1184">
        <v>464</v>
      </c>
      <c r="AK1184">
        <v>466.6</v>
      </c>
      <c r="AL1184">
        <v>484.6</v>
      </c>
      <c r="AM1184">
        <v>467.4</v>
      </c>
    </row>
    <row r="1185" spans="1:39">
      <c r="A1185" s="95">
        <v>45951</v>
      </c>
      <c r="B1185">
        <v>271872</v>
      </c>
      <c r="AA1185">
        <v>419.6</v>
      </c>
      <c r="AB1185">
        <v>433.6</v>
      </c>
      <c r="AC1185">
        <v>441.6</v>
      </c>
      <c r="AD1185">
        <v>448.2</v>
      </c>
      <c r="AE1185">
        <v>444.2</v>
      </c>
      <c r="AF1185">
        <v>455</v>
      </c>
      <c r="AG1185">
        <v>468.2</v>
      </c>
      <c r="AH1185">
        <v>475</v>
      </c>
      <c r="AI1185">
        <v>478</v>
      </c>
      <c r="AJ1185">
        <v>461.4</v>
      </c>
      <c r="AK1185">
        <v>464.2</v>
      </c>
      <c r="AL1185">
        <v>482.2</v>
      </c>
      <c r="AM1185">
        <v>465.2</v>
      </c>
    </row>
    <row r="1186" spans="1:39">
      <c r="A1186" s="95">
        <v>45952</v>
      </c>
      <c r="B1186">
        <v>291525</v>
      </c>
      <c r="AA1186">
        <v>423</v>
      </c>
      <c r="AB1186">
        <v>435.6</v>
      </c>
      <c r="AC1186">
        <v>443.4</v>
      </c>
      <c r="AD1186">
        <v>450</v>
      </c>
      <c r="AE1186">
        <v>446</v>
      </c>
      <c r="AF1186">
        <v>456.6</v>
      </c>
      <c r="AG1186">
        <v>469.4</v>
      </c>
      <c r="AH1186">
        <v>476</v>
      </c>
      <c r="AI1186">
        <v>479</v>
      </c>
      <c r="AJ1186">
        <v>462.2</v>
      </c>
      <c r="AK1186">
        <v>465</v>
      </c>
      <c r="AL1186">
        <v>483</v>
      </c>
      <c r="AM1186">
        <v>465.4</v>
      </c>
    </row>
    <row r="1187" spans="1:39">
      <c r="A1187" s="95">
        <v>45953</v>
      </c>
      <c r="B1187">
        <v>341129</v>
      </c>
      <c r="AA1187">
        <v>428</v>
      </c>
      <c r="AB1187">
        <v>441.2</v>
      </c>
      <c r="AC1187">
        <v>449.2</v>
      </c>
      <c r="AD1187">
        <v>455.2</v>
      </c>
      <c r="AE1187">
        <v>450.4</v>
      </c>
      <c r="AF1187">
        <v>461</v>
      </c>
      <c r="AG1187">
        <v>473.6</v>
      </c>
      <c r="AH1187">
        <v>480.2</v>
      </c>
      <c r="AI1187">
        <v>483.2</v>
      </c>
      <c r="AJ1187">
        <v>465.6</v>
      </c>
      <c r="AK1187">
        <v>468.2</v>
      </c>
      <c r="AL1187">
        <v>486.2</v>
      </c>
      <c r="AM1187">
        <v>468.6</v>
      </c>
    </row>
    <row r="1188" spans="1:39">
      <c r="A1188" s="95">
        <v>45954</v>
      </c>
      <c r="B1188">
        <v>347468</v>
      </c>
      <c r="AA1188">
        <v>423.2</v>
      </c>
      <c r="AB1188">
        <v>437</v>
      </c>
      <c r="AC1188">
        <v>445.6</v>
      </c>
      <c r="AD1188">
        <v>452.2</v>
      </c>
      <c r="AE1188">
        <v>448.6</v>
      </c>
      <c r="AF1188">
        <v>459.4</v>
      </c>
      <c r="AG1188">
        <v>472</v>
      </c>
      <c r="AH1188">
        <v>478.2</v>
      </c>
      <c r="AI1188">
        <v>480.4</v>
      </c>
      <c r="AJ1188">
        <v>464</v>
      </c>
      <c r="AK1188">
        <v>467</v>
      </c>
      <c r="AL1188">
        <v>485</v>
      </c>
      <c r="AM1188">
        <v>467.4</v>
      </c>
    </row>
    <row r="1189" spans="1:39">
      <c r="A1189" s="95">
        <v>45957</v>
      </c>
      <c r="B1189">
        <v>497696</v>
      </c>
      <c r="AA1189">
        <v>428.6</v>
      </c>
      <c r="AB1189">
        <v>444.2</v>
      </c>
      <c r="AC1189">
        <v>453.6</v>
      </c>
      <c r="AD1189">
        <v>460.2</v>
      </c>
      <c r="AE1189">
        <v>455.6</v>
      </c>
      <c r="AF1189">
        <v>466</v>
      </c>
      <c r="AG1189">
        <v>478.2</v>
      </c>
      <c r="AH1189">
        <v>484.2</v>
      </c>
      <c r="AI1189">
        <v>486.4</v>
      </c>
      <c r="AJ1189">
        <v>468.2</v>
      </c>
      <c r="AK1189">
        <v>471.2</v>
      </c>
      <c r="AL1189">
        <v>489.2</v>
      </c>
      <c r="AM1189">
        <v>471</v>
      </c>
    </row>
    <row r="1190" spans="1:39">
      <c r="A1190" s="95" t="s">
        <v>4603</v>
      </c>
      <c r="B1190" t="s">
        <v>4604</v>
      </c>
      <c r="AA1190" t="s">
        <v>4605</v>
      </c>
      <c r="AB1190" t="s">
        <v>4606</v>
      </c>
      <c r="AC1190" t="s">
        <v>4607</v>
      </c>
      <c r="AD1190" t="s">
        <v>4608</v>
      </c>
      <c r="AE1190" t="s">
        <v>4609</v>
      </c>
      <c r="AF1190" t="s">
        <v>4610</v>
      </c>
      <c r="AG1190" t="s">
        <v>4611</v>
      </c>
      <c r="AH1190" t="s">
        <v>4612</v>
      </c>
      <c r="AI1190" t="s">
        <v>4613</v>
      </c>
      <c r="AJ1190" t="s">
        <v>4614</v>
      </c>
      <c r="AK1190" t="s">
        <v>4615</v>
      </c>
      <c r="AL1190" t="s">
        <v>4616</v>
      </c>
      <c r="AM1190" t="s">
        <v>4617</v>
      </c>
    </row>
    <row r="1191" spans="1:39">
      <c r="A1191" s="95">
        <v>45951</v>
      </c>
    </row>
    <row r="1192" spans="1:39">
      <c r="A1192" s="95">
        <v>45952</v>
      </c>
    </row>
    <row r="1193" spans="1:39">
      <c r="A1193" s="95">
        <v>45953</v>
      </c>
      <c r="AC1193" s="1178">
        <v>517162</v>
      </c>
    </row>
    <row r="1194" spans="1:39" ht="51" thickBot="1">
      <c r="A1194" s="95">
        <v>45954</v>
      </c>
      <c r="AC1194" s="1179" t="s">
        <v>4478</v>
      </c>
    </row>
    <row r="1195" spans="1:39" ht="27.4" thickBot="1">
      <c r="A1195" s="95">
        <v>45957</v>
      </c>
      <c r="AC1195" s="858" t="s">
        <v>4210</v>
      </c>
      <c r="AD1195" s="858" t="s">
        <v>4211</v>
      </c>
      <c r="AE1195" s="858" t="s">
        <v>4212</v>
      </c>
      <c r="AF1195" s="858" t="s">
        <v>4213</v>
      </c>
      <c r="AG1195" s="858" t="s">
        <v>369</v>
      </c>
      <c r="AH1195" s="858" t="s">
        <v>4214</v>
      </c>
      <c r="AI1195" s="858" t="s">
        <v>4215</v>
      </c>
      <c r="AJ1195" s="858" t="s">
        <v>4216</v>
      </c>
      <c r="AK1195" s="859" t="s">
        <v>4217</v>
      </c>
    </row>
    <row r="1196" spans="1:39" ht="14.65" thickBot="1">
      <c r="A1196" s="95">
        <v>45958</v>
      </c>
      <c r="AC1196" s="860">
        <v>45992</v>
      </c>
      <c r="AD1196" s="861" t="s">
        <v>4453</v>
      </c>
      <c r="AE1196" s="861" t="s">
        <v>4479</v>
      </c>
      <c r="AF1196" s="861" t="s">
        <v>4480</v>
      </c>
      <c r="AG1196" s="861" t="s">
        <v>4481</v>
      </c>
      <c r="AH1196" s="861" t="s">
        <v>4482</v>
      </c>
      <c r="AI1196" s="861" t="s">
        <v>4483</v>
      </c>
      <c r="AJ1196" s="862">
        <v>283975</v>
      </c>
      <c r="AK1196" s="872">
        <v>789452</v>
      </c>
    </row>
    <row r="1197" spans="1:39" ht="14.65" thickBot="1">
      <c r="A1197" s="95">
        <v>45959</v>
      </c>
      <c r="AC1197" s="865">
        <v>46082</v>
      </c>
      <c r="AD1197" s="863" t="s">
        <v>4454</v>
      </c>
      <c r="AE1197" s="863" t="s">
        <v>4484</v>
      </c>
      <c r="AF1197" s="863" t="s">
        <v>4485</v>
      </c>
      <c r="AG1197" s="863" t="s">
        <v>4486</v>
      </c>
      <c r="AH1197" s="863" t="s">
        <v>4487</v>
      </c>
      <c r="AI1197" s="863" t="s">
        <v>4488</v>
      </c>
      <c r="AJ1197" s="864">
        <v>147338</v>
      </c>
      <c r="AK1197" s="873">
        <v>388722</v>
      </c>
    </row>
    <row r="1198" spans="1:39" ht="14.65" thickBot="1">
      <c r="A1198" s="95">
        <v>45960</v>
      </c>
      <c r="AC1198" s="860">
        <v>46143</v>
      </c>
      <c r="AD1198" s="861" t="s">
        <v>4451</v>
      </c>
      <c r="AE1198" s="861" t="s">
        <v>4489</v>
      </c>
      <c r="AF1198" s="861" t="s">
        <v>4490</v>
      </c>
      <c r="AG1198" s="861" t="s">
        <v>4491</v>
      </c>
      <c r="AH1198" s="861" t="s">
        <v>4492</v>
      </c>
      <c r="AI1198" s="861" t="s">
        <v>4493</v>
      </c>
      <c r="AJ1198" s="862">
        <v>37233</v>
      </c>
      <c r="AK1198" s="872">
        <v>133906</v>
      </c>
    </row>
    <row r="1199" spans="1:39" ht="14.65" thickBot="1">
      <c r="A1199" s="95">
        <v>45961</v>
      </c>
      <c r="AC1199" s="863" t="s">
        <v>444</v>
      </c>
      <c r="AD1199" s="863" t="s">
        <v>4494</v>
      </c>
      <c r="AE1199" s="863" t="s">
        <v>4495</v>
      </c>
      <c r="AF1199" s="863" t="s">
        <v>4496</v>
      </c>
      <c r="AG1199" s="863" t="s">
        <v>4497</v>
      </c>
      <c r="AH1199" s="863" t="s">
        <v>4456</v>
      </c>
      <c r="AI1199" s="863" t="s">
        <v>4498</v>
      </c>
      <c r="AJ1199" s="864">
        <v>29577</v>
      </c>
      <c r="AK1199" s="873">
        <v>154740</v>
      </c>
    </row>
    <row r="1200" spans="1:39" ht="14.65" thickBot="1">
      <c r="A1200" s="95">
        <v>45964</v>
      </c>
      <c r="AC1200" s="860">
        <v>46266</v>
      </c>
      <c r="AD1200" s="861" t="s">
        <v>4445</v>
      </c>
      <c r="AE1200" s="861" t="s">
        <v>4499</v>
      </c>
      <c r="AF1200" s="861" t="s">
        <v>4455</v>
      </c>
      <c r="AG1200" s="861" t="s">
        <v>4500</v>
      </c>
      <c r="AH1200" s="861" t="s">
        <v>4492</v>
      </c>
      <c r="AI1200" s="861" t="s">
        <v>4501</v>
      </c>
      <c r="AJ1200" s="862">
        <v>8054</v>
      </c>
      <c r="AK1200" s="872">
        <v>63290</v>
      </c>
    </row>
    <row r="1201" spans="1:37" ht="14.65" thickBot="1">
      <c r="A1201" s="95">
        <v>45965</v>
      </c>
      <c r="AC1201" s="865">
        <v>46357</v>
      </c>
      <c r="AD1201" s="863" t="s">
        <v>4502</v>
      </c>
      <c r="AE1201" s="863" t="s">
        <v>4503</v>
      </c>
      <c r="AF1201" s="863" t="s">
        <v>4504</v>
      </c>
      <c r="AG1201" s="863" t="s">
        <v>4505</v>
      </c>
      <c r="AH1201" s="863" t="s">
        <v>4456</v>
      </c>
      <c r="AI1201" s="863" t="s">
        <v>4506</v>
      </c>
      <c r="AJ1201" s="864">
        <v>9397</v>
      </c>
      <c r="AK1201" s="873">
        <v>108366</v>
      </c>
    </row>
    <row r="1202" spans="1:37" ht="14.65" thickBot="1">
      <c r="A1202" s="95">
        <v>45966</v>
      </c>
      <c r="AC1202" s="860">
        <v>46447</v>
      </c>
      <c r="AD1202" s="861" t="s">
        <v>4462</v>
      </c>
      <c r="AE1202" s="861" t="s">
        <v>4507</v>
      </c>
      <c r="AF1202" s="861" t="s">
        <v>4462</v>
      </c>
      <c r="AG1202" s="861" t="s">
        <v>4508</v>
      </c>
      <c r="AH1202" s="861" t="s">
        <v>4456</v>
      </c>
      <c r="AI1202" s="861" t="s">
        <v>4509</v>
      </c>
      <c r="AJ1202" s="861">
        <v>765</v>
      </c>
      <c r="AK1202" s="872">
        <v>6491</v>
      </c>
    </row>
    <row r="1203" spans="1:37" ht="14.65" thickBot="1">
      <c r="A1203" s="95">
        <v>45967</v>
      </c>
      <c r="AC1203" s="865">
        <v>46508</v>
      </c>
      <c r="AD1203" s="863" t="s">
        <v>4459</v>
      </c>
      <c r="AE1203" s="863" t="s">
        <v>4460</v>
      </c>
      <c r="AF1203" s="863" t="s">
        <v>4510</v>
      </c>
      <c r="AG1203" s="863" t="s">
        <v>4511</v>
      </c>
      <c r="AH1203" s="863" t="s">
        <v>4450</v>
      </c>
      <c r="AI1203" s="863" t="s">
        <v>4512</v>
      </c>
      <c r="AJ1203" s="863">
        <v>293</v>
      </c>
      <c r="AK1203" s="873">
        <v>1352</v>
      </c>
    </row>
    <row r="1204" spans="1:37" ht="14.65" thickBot="1">
      <c r="A1204" s="95">
        <v>45968</v>
      </c>
      <c r="AC1204" s="861" t="s">
        <v>445</v>
      </c>
      <c r="AD1204" s="861" t="s">
        <v>4513</v>
      </c>
      <c r="AE1204" s="861" t="s">
        <v>4514</v>
      </c>
      <c r="AF1204" s="861" t="s">
        <v>4515</v>
      </c>
      <c r="AG1204" s="861" t="s">
        <v>4513</v>
      </c>
      <c r="AH1204" s="861" t="s">
        <v>4458</v>
      </c>
      <c r="AI1204" s="861" t="s">
        <v>4516</v>
      </c>
      <c r="AJ1204" s="861">
        <v>469</v>
      </c>
      <c r="AK1204" s="874">
        <v>574</v>
      </c>
    </row>
    <row r="1205" spans="1:37" ht="14.65" thickBot="1">
      <c r="A1205" s="95">
        <v>45971</v>
      </c>
      <c r="AC1205" s="865">
        <v>46631</v>
      </c>
      <c r="AD1205" s="863" t="s">
        <v>436</v>
      </c>
      <c r="AE1205" s="863" t="s">
        <v>436</v>
      </c>
      <c r="AF1205" s="863" t="s">
        <v>436</v>
      </c>
      <c r="AG1205" s="863" t="s">
        <v>4517</v>
      </c>
      <c r="AH1205" s="863" t="s">
        <v>4458</v>
      </c>
      <c r="AI1205" s="863" t="s">
        <v>4452</v>
      </c>
      <c r="AJ1205" s="863">
        <v>5</v>
      </c>
      <c r="AK1205" s="875">
        <v>83</v>
      </c>
    </row>
    <row r="1206" spans="1:37" ht="14.65" thickBot="1">
      <c r="A1206" s="95">
        <v>45972</v>
      </c>
      <c r="AC1206" s="860">
        <v>46722</v>
      </c>
      <c r="AD1206" s="861" t="s">
        <v>4461</v>
      </c>
      <c r="AE1206" s="861" t="s">
        <v>4518</v>
      </c>
      <c r="AF1206" s="861" t="s">
        <v>4519</v>
      </c>
      <c r="AG1206" s="861" t="s">
        <v>4520</v>
      </c>
      <c r="AH1206" s="861" t="s">
        <v>4450</v>
      </c>
      <c r="AI1206" s="861" t="s">
        <v>4457</v>
      </c>
      <c r="AJ1206" s="861">
        <v>55</v>
      </c>
      <c r="AK1206" s="872">
        <v>2429</v>
      </c>
    </row>
    <row r="1207" spans="1:37" ht="14.65" thickBot="1">
      <c r="A1207" s="95">
        <v>45973</v>
      </c>
      <c r="AC1207" s="863" t="s">
        <v>4277</v>
      </c>
      <c r="AD1207" s="863" t="s">
        <v>436</v>
      </c>
      <c r="AE1207" s="863" t="s">
        <v>4521</v>
      </c>
      <c r="AF1207" s="863" t="s">
        <v>436</v>
      </c>
      <c r="AG1207" s="863" t="s">
        <v>4522</v>
      </c>
      <c r="AH1207" s="863" t="s">
        <v>4450</v>
      </c>
      <c r="AI1207" s="863" t="s">
        <v>4523</v>
      </c>
      <c r="AJ1207" s="863">
        <v>0</v>
      </c>
      <c r="AK1207" s="875">
        <v>21</v>
      </c>
    </row>
    <row r="1208" spans="1:37" ht="14.65" thickBot="1">
      <c r="A1208" s="95">
        <v>45974</v>
      </c>
      <c r="AC1208" s="866">
        <v>47088</v>
      </c>
      <c r="AD1208" s="867" t="s">
        <v>4524</v>
      </c>
      <c r="AE1208" s="867" t="s">
        <v>4524</v>
      </c>
      <c r="AF1208" s="867" t="s">
        <v>4524</v>
      </c>
      <c r="AG1208" s="867" t="s">
        <v>4524</v>
      </c>
      <c r="AH1208" s="867" t="s">
        <v>4525</v>
      </c>
      <c r="AI1208" s="867" t="s">
        <v>4462</v>
      </c>
      <c r="AJ1208" s="867">
        <v>1</v>
      </c>
      <c r="AK1208" s="876">
        <v>42</v>
      </c>
    </row>
    <row r="1209" spans="1:37">
      <c r="A1209" s="95">
        <v>45975</v>
      </c>
    </row>
    <row r="1210" spans="1:37">
      <c r="A1210" s="95">
        <v>45978</v>
      </c>
    </row>
    <row r="1211" spans="1:37">
      <c r="A1211" s="95">
        <v>45979</v>
      </c>
    </row>
    <row r="1212" spans="1:37">
      <c r="A1212" s="95">
        <v>45980</v>
      </c>
    </row>
    <row r="1213" spans="1:37">
      <c r="A1213" s="95">
        <v>45981</v>
      </c>
    </row>
    <row r="1214" spans="1:37">
      <c r="A1214" s="95">
        <v>45982</v>
      </c>
    </row>
    <row r="1215" spans="1:37">
      <c r="A1215" s="95">
        <v>45985</v>
      </c>
    </row>
    <row r="1216" spans="1:37">
      <c r="A1216" s="95">
        <v>45986</v>
      </c>
    </row>
    <row r="1217" spans="1:1">
      <c r="A1217" s="95">
        <v>45987</v>
      </c>
    </row>
    <row r="1218" spans="1:1">
      <c r="A1218" s="95">
        <v>45988</v>
      </c>
    </row>
    <row r="1219" spans="1:1">
      <c r="A1219" s="95">
        <v>45989</v>
      </c>
    </row>
    <row r="1220" spans="1:1">
      <c r="A1220" s="95">
        <v>45992</v>
      </c>
    </row>
    <row r="1221" spans="1:1">
      <c r="A1221" s="95">
        <v>45993</v>
      </c>
    </row>
    <row r="1222" spans="1:1">
      <c r="A1222" s="95">
        <v>45994</v>
      </c>
    </row>
    <row r="1223" spans="1:1">
      <c r="A1223" s="95">
        <v>45995</v>
      </c>
    </row>
    <row r="1224" spans="1:1">
      <c r="A1224" s="95">
        <v>45996</v>
      </c>
    </row>
    <row r="1225" spans="1:1">
      <c r="A1225" s="95">
        <v>45999</v>
      </c>
    </row>
  </sheetData>
  <hyperlinks>
    <hyperlink ref="A1" r:id="rId1" location="tradeDate=04%2F01%2F2021" xr:uid="{4FA012A4-7AB4-49D3-A6FF-84E15188915F}"/>
  </hyperlinks>
  <pageMargins left="0.7" right="0.7" top="0.75" bottom="0.75" header="0.3" footer="0.3"/>
  <pageSetup orientation="portrait"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DEBD2-1D20-4C45-B47B-485542C9E987}">
  <sheetPr>
    <tabColor rgb="FFBAFF75"/>
  </sheetPr>
  <dimension ref="A1:CU1235"/>
  <sheetViews>
    <sheetView zoomScaleNormal="100" workbookViewId="0">
      <pane xSplit="5" ySplit="4" topLeftCell="BF1180" activePane="bottomRight" state="frozen"/>
      <selection pane="topRight" activeCell="F1" sqref="F1"/>
      <selection pane="bottomLeft" activeCell="A5" sqref="A5"/>
      <selection pane="bottomRight" activeCell="A1190" sqref="A1190:XFD1190"/>
    </sheetView>
  </sheetViews>
  <sheetFormatPr baseColWidth="10" defaultColWidth="9.06640625" defaultRowHeight="14.25"/>
  <cols>
    <col min="1" max="1" width="11.9296875" customWidth="1"/>
    <col min="2" max="2" width="11.46484375" style="63" bestFit="1" customWidth="1"/>
    <col min="3" max="5" width="8.53125" hidden="1" customWidth="1"/>
    <col min="6" max="16" width="8.9296875" hidden="1" customWidth="1"/>
    <col min="17" max="26" width="0" hidden="1" customWidth="1"/>
    <col min="27" max="27" width="9.06640625" hidden="1" customWidth="1"/>
    <col min="28" max="59" width="0" hidden="1" customWidth="1"/>
  </cols>
  <sheetData>
    <row r="1" spans="1:87">
      <c r="A1" s="56" t="s">
        <v>446</v>
      </c>
    </row>
    <row r="3" spans="1:87" ht="14.65" thickBot="1"/>
    <row r="4" spans="1:87" s="109" customFormat="1" ht="14.65" thickBot="1">
      <c r="A4" s="109" t="s">
        <v>433</v>
      </c>
      <c r="B4" s="480" t="s">
        <v>434</v>
      </c>
      <c r="C4" s="108">
        <v>44197</v>
      </c>
      <c r="D4" s="108">
        <v>44228</v>
      </c>
      <c r="E4" s="108">
        <v>44256</v>
      </c>
      <c r="F4" s="108">
        <v>44287</v>
      </c>
      <c r="G4" s="108">
        <v>44317</v>
      </c>
      <c r="H4" s="108">
        <v>44348</v>
      </c>
      <c r="I4" s="109" t="s">
        <v>435</v>
      </c>
      <c r="J4" s="108">
        <v>44409</v>
      </c>
      <c r="K4" s="108">
        <v>44440</v>
      </c>
      <c r="L4" s="108">
        <v>44470</v>
      </c>
      <c r="M4" s="108">
        <v>44501</v>
      </c>
      <c r="N4" s="108">
        <v>44531</v>
      </c>
      <c r="O4" s="108">
        <v>44562</v>
      </c>
      <c r="P4" s="108">
        <v>44593</v>
      </c>
      <c r="Q4" s="108">
        <v>44621</v>
      </c>
      <c r="R4" s="108">
        <v>44652</v>
      </c>
      <c r="S4" s="108">
        <v>44682</v>
      </c>
      <c r="T4" s="108">
        <v>44713</v>
      </c>
      <c r="U4" s="122">
        <v>44743</v>
      </c>
      <c r="V4" s="108">
        <v>44774</v>
      </c>
      <c r="W4" s="108">
        <v>44805</v>
      </c>
      <c r="X4" s="108">
        <v>44835</v>
      </c>
      <c r="Y4" s="108">
        <v>44866</v>
      </c>
      <c r="Z4" s="108">
        <v>44896</v>
      </c>
      <c r="AA4" s="108">
        <v>44927</v>
      </c>
      <c r="AB4" s="108">
        <v>44958</v>
      </c>
      <c r="AC4" s="108">
        <v>44986</v>
      </c>
      <c r="AD4" s="108">
        <v>45017</v>
      </c>
      <c r="AE4" s="108">
        <v>45047</v>
      </c>
      <c r="AF4" s="122">
        <v>45078</v>
      </c>
      <c r="AG4" s="122">
        <v>45108</v>
      </c>
      <c r="AH4" s="122">
        <v>45139</v>
      </c>
      <c r="AI4" s="122">
        <v>45170</v>
      </c>
      <c r="AJ4" s="122">
        <v>45200</v>
      </c>
      <c r="AK4" s="122">
        <v>45231</v>
      </c>
      <c r="AL4" s="122">
        <v>45261</v>
      </c>
      <c r="AM4" s="122">
        <v>45292</v>
      </c>
      <c r="AN4" s="122">
        <v>45323</v>
      </c>
      <c r="AO4" s="122">
        <v>45352</v>
      </c>
      <c r="AP4" s="122">
        <v>45383</v>
      </c>
      <c r="AQ4" s="122">
        <v>45413</v>
      </c>
      <c r="AR4" s="122">
        <v>45444</v>
      </c>
      <c r="AS4" s="122">
        <v>45474</v>
      </c>
      <c r="AT4" s="122">
        <v>45505</v>
      </c>
      <c r="AU4" s="122">
        <v>45536</v>
      </c>
      <c r="AV4" s="122">
        <v>45566</v>
      </c>
      <c r="AW4" s="122">
        <v>45597</v>
      </c>
      <c r="AX4" s="122">
        <v>45627</v>
      </c>
      <c r="AY4" s="122">
        <v>45658</v>
      </c>
      <c r="AZ4" s="122">
        <v>45689</v>
      </c>
      <c r="BA4" s="122">
        <v>45717</v>
      </c>
      <c r="BB4" s="122">
        <v>45748</v>
      </c>
      <c r="BC4" s="122">
        <v>45778</v>
      </c>
      <c r="BD4" s="122">
        <v>45809</v>
      </c>
      <c r="BE4" s="122">
        <v>45839</v>
      </c>
      <c r="BF4" s="122">
        <v>45870</v>
      </c>
      <c r="BG4" s="122">
        <v>45901</v>
      </c>
      <c r="BH4" s="122">
        <v>45931</v>
      </c>
      <c r="BI4" s="122">
        <v>45962</v>
      </c>
      <c r="BJ4" s="122">
        <v>45992</v>
      </c>
      <c r="BK4" s="1064">
        <v>46023</v>
      </c>
      <c r="BL4" s="122">
        <v>46054</v>
      </c>
      <c r="BM4" s="122">
        <v>46082</v>
      </c>
      <c r="BN4" s="122">
        <v>46113</v>
      </c>
      <c r="BO4" s="122">
        <v>46143</v>
      </c>
      <c r="BP4" s="122">
        <v>46174</v>
      </c>
      <c r="BQ4" s="122">
        <v>46204</v>
      </c>
      <c r="BR4" s="122">
        <v>46235</v>
      </c>
      <c r="BS4" s="122">
        <v>46266</v>
      </c>
      <c r="BT4" s="122">
        <v>46296</v>
      </c>
      <c r="BU4" s="122">
        <v>46327</v>
      </c>
      <c r="BV4" s="122">
        <v>46357</v>
      </c>
      <c r="BW4" s="860">
        <v>46388</v>
      </c>
      <c r="BX4" s="865">
        <v>46419</v>
      </c>
      <c r="BY4" s="860">
        <v>46447</v>
      </c>
      <c r="BZ4" s="865">
        <v>46478</v>
      </c>
      <c r="CA4" s="860">
        <v>46508</v>
      </c>
      <c r="CB4" s="865">
        <v>46539</v>
      </c>
      <c r="CC4" s="861" t="s">
        <v>445</v>
      </c>
      <c r="CD4" s="865">
        <v>46600</v>
      </c>
      <c r="CE4" s="860">
        <v>46631</v>
      </c>
      <c r="CF4" s="865">
        <v>46661</v>
      </c>
      <c r="CG4" s="860">
        <v>46692</v>
      </c>
      <c r="CH4" s="865">
        <v>46722</v>
      </c>
      <c r="CI4" s="866">
        <v>46753</v>
      </c>
    </row>
    <row r="5" spans="1:87">
      <c r="A5" s="95">
        <v>44286</v>
      </c>
      <c r="B5" s="481">
        <v>160124</v>
      </c>
      <c r="C5" s="110"/>
      <c r="D5" s="110"/>
      <c r="E5" s="110"/>
      <c r="F5" s="30">
        <v>1.9533</v>
      </c>
      <c r="G5" s="30">
        <v>1.9597</v>
      </c>
      <c r="H5" s="30">
        <v>1.9536</v>
      </c>
      <c r="I5" s="30">
        <v>1.9375</v>
      </c>
      <c r="J5" s="30">
        <v>1.9148000000000001</v>
      </c>
      <c r="K5" s="30">
        <v>1.8844000000000001</v>
      </c>
      <c r="L5" s="30">
        <v>1.7565999999999999</v>
      </c>
      <c r="M5" s="30">
        <v>1.7208000000000001</v>
      </c>
      <c r="N5" s="30">
        <v>1.6948000000000001</v>
      </c>
      <c r="O5" s="30">
        <v>1.6870000000000001</v>
      </c>
      <c r="P5" s="30">
        <v>1.6909000000000001</v>
      </c>
      <c r="Q5" s="30">
        <v>1.7043999999999999</v>
      </c>
      <c r="R5" s="30">
        <v>1.8435999999999999</v>
      </c>
      <c r="S5" s="30">
        <v>1.8460000000000001</v>
      </c>
      <c r="T5" s="30">
        <v>1.8378000000000001</v>
      </c>
      <c r="U5" s="30">
        <v>1.8193999999999999</v>
      </c>
      <c r="V5" s="30">
        <v>1.7950999999999999</v>
      </c>
      <c r="W5" s="30">
        <v>1.7655000000000001</v>
      </c>
      <c r="X5" s="30">
        <v>1.6445000000000001</v>
      </c>
      <c r="Y5" s="30">
        <v>1.6146</v>
      </c>
      <c r="Z5" s="30">
        <v>1.5946</v>
      </c>
      <c r="AA5" s="112">
        <v>1.5884</v>
      </c>
      <c r="AB5" s="112">
        <v>1.5964</v>
      </c>
      <c r="AC5" s="112">
        <v>1.61</v>
      </c>
      <c r="AD5" s="112">
        <v>1.7847</v>
      </c>
      <c r="AE5" s="112">
        <v>1.8028999999999999</v>
      </c>
      <c r="AF5" s="112">
        <v>1.7907999999999999</v>
      </c>
      <c r="AG5" s="112">
        <v>1.7778</v>
      </c>
      <c r="AH5" s="112">
        <v>1.7571000000000001</v>
      </c>
      <c r="AI5" s="112">
        <v>1.7170000000000001</v>
      </c>
      <c r="AJ5" s="112">
        <v>1.5851999999999999</v>
      </c>
      <c r="AK5" s="112">
        <v>1.5496000000000001</v>
      </c>
      <c r="AL5" s="112">
        <v>1.5351999999999999</v>
      </c>
      <c r="AM5" s="112">
        <v>1.5334000000000001</v>
      </c>
      <c r="AN5" s="112">
        <v>1.5437000000000001</v>
      </c>
      <c r="AO5" s="112">
        <v>1.5654999999999999</v>
      </c>
      <c r="AP5" s="112">
        <v>1.7521</v>
      </c>
      <c r="AQ5" s="112">
        <v>1.7747999999999999</v>
      </c>
      <c r="AR5" s="112">
        <v>1.7716000000000001</v>
      </c>
      <c r="AS5" s="112">
        <v>1.7613000000000001</v>
      </c>
      <c r="AT5" s="112">
        <v>1.7432000000000001</v>
      </c>
      <c r="AU5" s="112">
        <v>1.7059</v>
      </c>
      <c r="AV5" s="112">
        <v>1.5768</v>
      </c>
      <c r="AW5" s="112">
        <v>1.544</v>
      </c>
      <c r="AX5" s="112">
        <v>1.532</v>
      </c>
      <c r="AY5" s="112">
        <v>1.5119</v>
      </c>
    </row>
    <row r="6" spans="1:87">
      <c r="A6" s="95">
        <v>44287</v>
      </c>
      <c r="B6" s="482">
        <v>156315</v>
      </c>
      <c r="C6" s="104"/>
      <c r="D6" s="104"/>
      <c r="E6" s="104"/>
      <c r="F6" s="107"/>
      <c r="G6" s="73">
        <v>2.0223</v>
      </c>
      <c r="H6" s="73">
        <v>2.0158</v>
      </c>
      <c r="I6" s="73">
        <v>1.9984999999999999</v>
      </c>
      <c r="J6" s="73">
        <v>1.9744999999999999</v>
      </c>
      <c r="K6" s="73">
        <v>1.9432</v>
      </c>
      <c r="L6" s="73">
        <v>1.8121</v>
      </c>
      <c r="M6" s="73">
        <v>1.7747999999999999</v>
      </c>
      <c r="N6" s="73">
        <v>1.7476</v>
      </c>
      <c r="O6" s="73">
        <v>1.7394000000000001</v>
      </c>
      <c r="P6" s="73">
        <v>1.7431000000000001</v>
      </c>
      <c r="Q6" s="73">
        <v>1.7566999999999999</v>
      </c>
      <c r="R6" s="73">
        <v>1.8955</v>
      </c>
      <c r="S6" s="73">
        <v>1.8980999999999999</v>
      </c>
      <c r="T6" s="73">
        <v>1.8900999999999999</v>
      </c>
      <c r="U6" s="73">
        <v>1.8726</v>
      </c>
      <c r="V6" s="73">
        <v>1.8482000000000001</v>
      </c>
      <c r="W6" s="73">
        <v>1.8185</v>
      </c>
      <c r="X6" s="73">
        <v>1.6974</v>
      </c>
      <c r="Y6" s="73">
        <v>1.6674</v>
      </c>
      <c r="Z6" s="73">
        <v>1.6473</v>
      </c>
      <c r="AA6" s="73">
        <v>1.6409</v>
      </c>
      <c r="AB6" s="73">
        <v>1.6486000000000001</v>
      </c>
      <c r="AC6" s="73">
        <v>1.6619999999999999</v>
      </c>
      <c r="AD6" s="178">
        <v>1.8365</v>
      </c>
      <c r="AE6" s="178">
        <v>1.8545</v>
      </c>
      <c r="AF6" s="178">
        <v>1.8421000000000001</v>
      </c>
      <c r="AG6" s="178">
        <v>1.8289</v>
      </c>
      <c r="AH6" s="178">
        <v>1.8080000000000001</v>
      </c>
      <c r="AI6" s="178">
        <v>1.7676000000000001</v>
      </c>
      <c r="AJ6" s="178">
        <v>1.6355999999999999</v>
      </c>
      <c r="AK6" s="178">
        <v>1.5998000000000001</v>
      </c>
      <c r="AL6" s="178">
        <v>1.5851999999999999</v>
      </c>
      <c r="AM6" s="178">
        <v>1.5831</v>
      </c>
      <c r="AN6" s="178">
        <v>1.5931999999999999</v>
      </c>
      <c r="AO6" s="178">
        <v>1.6148</v>
      </c>
      <c r="AP6" s="178">
        <v>1.8010999999999999</v>
      </c>
      <c r="AQ6" s="178">
        <v>1.8236000000000001</v>
      </c>
      <c r="AR6" s="178">
        <v>1.8202</v>
      </c>
      <c r="AS6" s="178">
        <v>1.8096000000000001</v>
      </c>
      <c r="AT6" s="178">
        <v>1.7912999999999999</v>
      </c>
      <c r="AU6" s="178">
        <v>1.7538</v>
      </c>
      <c r="AV6" s="178">
        <v>1.6245000000000001</v>
      </c>
      <c r="AW6" s="178">
        <v>1.5913999999999999</v>
      </c>
      <c r="AX6" s="178">
        <v>1.5765</v>
      </c>
      <c r="AY6" s="178">
        <v>1.5564</v>
      </c>
    </row>
    <row r="7" spans="1:87" s="176" customFormat="1">
      <c r="A7" s="239">
        <v>44291</v>
      </c>
      <c r="B7" s="482">
        <v>120795</v>
      </c>
      <c r="F7" s="65"/>
      <c r="G7" s="73">
        <v>1.9611000000000001</v>
      </c>
      <c r="H7" s="73">
        <v>1.9556</v>
      </c>
      <c r="I7" s="73">
        <v>1.9394</v>
      </c>
      <c r="J7" s="73">
        <v>1.9158999999999999</v>
      </c>
      <c r="K7" s="73">
        <v>1.8848</v>
      </c>
      <c r="L7" s="73">
        <v>1.7537</v>
      </c>
      <c r="M7" s="73">
        <v>1.7163999999999999</v>
      </c>
      <c r="N7" s="73">
        <v>1.6894</v>
      </c>
      <c r="O7" s="73">
        <v>1.6816</v>
      </c>
      <c r="P7" s="73">
        <v>1.6859999999999999</v>
      </c>
      <c r="Q7" s="73">
        <v>1.7005999999999999</v>
      </c>
      <c r="R7" s="73">
        <v>1.8405</v>
      </c>
      <c r="S7" s="73">
        <v>1.8434999999999999</v>
      </c>
      <c r="T7" s="73">
        <v>1.8371</v>
      </c>
      <c r="U7" s="73">
        <v>1.8221000000000001</v>
      </c>
      <c r="V7" s="73">
        <v>1.8002</v>
      </c>
      <c r="W7" s="73">
        <v>1.7729999999999999</v>
      </c>
      <c r="X7" s="73">
        <v>1.6544000000000001</v>
      </c>
      <c r="Y7" s="73">
        <v>1.6269</v>
      </c>
      <c r="Z7" s="73">
        <v>1.6076999999999999</v>
      </c>
      <c r="AA7" s="73">
        <v>1.6012999999999999</v>
      </c>
      <c r="AB7" s="73">
        <v>1.609</v>
      </c>
      <c r="AC7" s="73">
        <v>1.6225000000000001</v>
      </c>
      <c r="AD7" s="178">
        <v>1.7969999999999999</v>
      </c>
      <c r="AE7" s="178">
        <v>1.8149999999999999</v>
      </c>
      <c r="AF7" s="178">
        <v>1.8026</v>
      </c>
      <c r="AG7" s="178">
        <v>1.7895000000000001</v>
      </c>
      <c r="AH7" s="178">
        <v>1.7685999999999999</v>
      </c>
      <c r="AI7" s="178">
        <v>1.7282</v>
      </c>
      <c r="AJ7" s="178">
        <v>1.5962000000000001</v>
      </c>
      <c r="AK7" s="178">
        <v>1.5605</v>
      </c>
      <c r="AL7" s="178">
        <v>1.5459000000000001</v>
      </c>
      <c r="AM7" s="178">
        <v>1.5438000000000001</v>
      </c>
      <c r="AN7" s="178">
        <v>1.5539000000000001</v>
      </c>
      <c r="AO7" s="178">
        <v>1.5754999999999999</v>
      </c>
      <c r="AP7" s="178">
        <v>1.7618</v>
      </c>
      <c r="AQ7" s="178">
        <v>1.7843</v>
      </c>
      <c r="AR7" s="178">
        <v>1.7808999999999999</v>
      </c>
      <c r="AS7" s="178">
        <v>1.7703</v>
      </c>
      <c r="AT7" s="178">
        <v>1.752</v>
      </c>
      <c r="AU7" s="178">
        <v>1.7144999999999999</v>
      </c>
      <c r="AV7" s="178">
        <v>1.5851999999999999</v>
      </c>
      <c r="AW7" s="178">
        <v>1.5521</v>
      </c>
      <c r="AX7" s="178">
        <v>1.5371999999999999</v>
      </c>
      <c r="AY7" s="178">
        <v>1.5170999999999999</v>
      </c>
    </row>
    <row r="8" spans="1:87" s="176" customFormat="1">
      <c r="A8" s="239">
        <v>44292</v>
      </c>
      <c r="B8" s="482">
        <v>186827</v>
      </c>
      <c r="F8" s="65"/>
      <c r="G8" s="73">
        <v>1.9662999999999999</v>
      </c>
      <c r="H8" s="73">
        <v>1.9629000000000001</v>
      </c>
      <c r="I8" s="73">
        <v>1.9492</v>
      </c>
      <c r="J8" s="73">
        <v>1.9275</v>
      </c>
      <c r="K8" s="73">
        <v>1.8975</v>
      </c>
      <c r="L8" s="73">
        <v>1.7678</v>
      </c>
      <c r="M8" s="73">
        <v>1.7312000000000001</v>
      </c>
      <c r="N8" s="73">
        <v>1.7045999999999999</v>
      </c>
      <c r="O8" s="73">
        <v>1.6971000000000001</v>
      </c>
      <c r="P8" s="73">
        <v>1.7015</v>
      </c>
      <c r="Q8" s="73">
        <v>1.716</v>
      </c>
      <c r="R8" s="73">
        <v>1.8561000000000001</v>
      </c>
      <c r="S8" s="73">
        <v>1.8593</v>
      </c>
      <c r="T8" s="73">
        <v>1.8519000000000001</v>
      </c>
      <c r="U8" s="73">
        <v>1.8369</v>
      </c>
      <c r="V8" s="73">
        <v>1.8149</v>
      </c>
      <c r="W8" s="73">
        <v>1.7877000000000001</v>
      </c>
      <c r="X8" s="73">
        <v>1.669</v>
      </c>
      <c r="Y8" s="73">
        <v>1.6415</v>
      </c>
      <c r="Z8" s="73">
        <v>1.6220000000000001</v>
      </c>
      <c r="AA8" s="73">
        <v>1.6155999999999999</v>
      </c>
      <c r="AB8" s="73">
        <v>1.6233</v>
      </c>
      <c r="AC8" s="73">
        <v>1.6368</v>
      </c>
      <c r="AD8" s="178">
        <v>1.8112999999999999</v>
      </c>
      <c r="AE8" s="178">
        <v>1.8292999999999999</v>
      </c>
      <c r="AF8" s="178">
        <v>1.8169</v>
      </c>
      <c r="AG8" s="178">
        <v>1.8038000000000001</v>
      </c>
      <c r="AH8" s="178">
        <v>1.7828999999999999</v>
      </c>
      <c r="AI8" s="178">
        <v>1.7424999999999999</v>
      </c>
      <c r="AJ8" s="178">
        <v>1.6105</v>
      </c>
      <c r="AK8" s="178">
        <v>1.5748</v>
      </c>
      <c r="AL8" s="178">
        <v>1.5602</v>
      </c>
      <c r="AM8" s="178">
        <v>1.5581</v>
      </c>
      <c r="AN8" s="178">
        <v>1.5682</v>
      </c>
      <c r="AO8" s="178">
        <v>1.5898000000000001</v>
      </c>
      <c r="AP8" s="178">
        <v>1.7761</v>
      </c>
      <c r="AQ8" s="178">
        <v>1.7986</v>
      </c>
      <c r="AR8" s="178">
        <v>1.7951999999999999</v>
      </c>
      <c r="AS8" s="178">
        <v>1.7846</v>
      </c>
      <c r="AT8" s="178">
        <v>1.7663</v>
      </c>
      <c r="AU8" s="178">
        <v>1.7287999999999999</v>
      </c>
      <c r="AV8" s="178">
        <v>1.5994999999999999</v>
      </c>
      <c r="AW8" s="178">
        <v>1.5664</v>
      </c>
      <c r="AX8" s="178">
        <v>1.5515000000000001</v>
      </c>
      <c r="AY8" s="178">
        <v>1.5314000000000001</v>
      </c>
    </row>
    <row r="9" spans="1:87" s="176" customFormat="1">
      <c r="A9" s="239">
        <v>44293</v>
      </c>
      <c r="B9" s="482">
        <v>189189</v>
      </c>
      <c r="F9" s="65"/>
      <c r="G9" s="73">
        <v>1.9518</v>
      </c>
      <c r="H9" s="73">
        <v>1.9513</v>
      </c>
      <c r="I9" s="73">
        <v>1.9413</v>
      </c>
      <c r="J9" s="73">
        <v>1.9218999999999999</v>
      </c>
      <c r="K9" s="73">
        <v>1.8928</v>
      </c>
      <c r="L9" s="73">
        <v>1.7641</v>
      </c>
      <c r="M9" s="73">
        <v>1.7271000000000001</v>
      </c>
      <c r="N9" s="73">
        <v>1.6999</v>
      </c>
      <c r="O9" s="73">
        <v>1.6919999999999999</v>
      </c>
      <c r="P9" s="73">
        <v>1.6964999999999999</v>
      </c>
      <c r="Q9" s="73">
        <v>1.7111000000000001</v>
      </c>
      <c r="R9" s="73">
        <v>1.8525</v>
      </c>
      <c r="S9" s="73">
        <v>1.8560000000000001</v>
      </c>
      <c r="T9" s="73">
        <v>1.8493999999999999</v>
      </c>
      <c r="U9" s="73">
        <v>1.8342000000000001</v>
      </c>
      <c r="V9" s="73">
        <v>1.8122</v>
      </c>
      <c r="W9" s="73">
        <v>1.7846</v>
      </c>
      <c r="X9" s="73">
        <v>1.6657</v>
      </c>
      <c r="Y9" s="73">
        <v>1.6378999999999999</v>
      </c>
      <c r="Z9" s="73">
        <v>1.6182000000000001</v>
      </c>
      <c r="AA9" s="73">
        <v>1.6115999999999999</v>
      </c>
      <c r="AB9" s="73">
        <v>1.6191</v>
      </c>
      <c r="AC9" s="73">
        <v>1.6324000000000001</v>
      </c>
      <c r="AD9" s="178">
        <v>1.8067</v>
      </c>
      <c r="AE9" s="178">
        <v>1.8245</v>
      </c>
      <c r="AF9" s="178">
        <v>1.8119000000000001</v>
      </c>
      <c r="AG9" s="178">
        <v>1.7986</v>
      </c>
      <c r="AH9" s="178">
        <v>1.7775000000000001</v>
      </c>
      <c r="AI9" s="178">
        <v>1.7367999999999999</v>
      </c>
      <c r="AJ9" s="178">
        <v>1.6046</v>
      </c>
      <c r="AK9" s="178">
        <v>1.5687</v>
      </c>
      <c r="AL9" s="178">
        <v>1.5539000000000001</v>
      </c>
      <c r="AM9" s="178">
        <v>1.5516000000000001</v>
      </c>
      <c r="AN9" s="178">
        <v>1.5615000000000001</v>
      </c>
      <c r="AO9" s="178">
        <v>1.5829</v>
      </c>
      <c r="AP9" s="178">
        <v>1.7689999999999999</v>
      </c>
      <c r="AQ9" s="178">
        <v>1.7912999999999999</v>
      </c>
      <c r="AR9" s="178">
        <v>1.7877000000000001</v>
      </c>
      <c r="AS9" s="178">
        <v>1.7767999999999999</v>
      </c>
      <c r="AT9" s="178">
        <v>1.7583</v>
      </c>
      <c r="AU9" s="178">
        <v>1.7205999999999999</v>
      </c>
      <c r="AV9" s="178">
        <v>1.5911</v>
      </c>
      <c r="AW9" s="178">
        <v>1.5578000000000001</v>
      </c>
      <c r="AX9" s="178">
        <v>1.5388999999999999</v>
      </c>
      <c r="AY9" s="178">
        <v>1.5187999999999999</v>
      </c>
    </row>
    <row r="10" spans="1:87" s="176" customFormat="1">
      <c r="A10" s="239">
        <v>44294</v>
      </c>
      <c r="B10" s="482">
        <v>207533</v>
      </c>
      <c r="F10" s="65"/>
      <c r="G10" s="73">
        <v>1.9593</v>
      </c>
      <c r="H10" s="73">
        <v>1.9597</v>
      </c>
      <c r="I10" s="73">
        <v>1.9491000000000001</v>
      </c>
      <c r="J10" s="73">
        <v>1.9283999999999999</v>
      </c>
      <c r="K10" s="73">
        <v>1.8980999999999999</v>
      </c>
      <c r="L10" s="73">
        <v>1.7677</v>
      </c>
      <c r="M10" s="73">
        <v>1.7286999999999999</v>
      </c>
      <c r="N10" s="73">
        <v>1.6997</v>
      </c>
      <c r="O10" s="73">
        <v>1.6904999999999999</v>
      </c>
      <c r="P10" s="73">
        <v>1.6941999999999999</v>
      </c>
      <c r="Q10" s="73">
        <v>1.7083999999999999</v>
      </c>
      <c r="R10" s="73">
        <v>1.8537999999999999</v>
      </c>
      <c r="S10" s="73">
        <v>1.8562000000000001</v>
      </c>
      <c r="T10" s="73">
        <v>1.8492</v>
      </c>
      <c r="U10" s="73">
        <v>1.8339000000000001</v>
      </c>
      <c r="V10" s="73">
        <v>1.8117000000000001</v>
      </c>
      <c r="W10" s="73">
        <v>1.784</v>
      </c>
      <c r="X10" s="73">
        <v>1.665</v>
      </c>
      <c r="Y10" s="73">
        <v>1.637</v>
      </c>
      <c r="Z10" s="73">
        <v>1.6172</v>
      </c>
      <c r="AA10" s="73">
        <v>1.6106</v>
      </c>
      <c r="AB10" s="73">
        <v>1.6181000000000001</v>
      </c>
      <c r="AC10" s="73">
        <v>1.6314</v>
      </c>
      <c r="AD10" s="178">
        <v>1.8057000000000001</v>
      </c>
      <c r="AE10" s="178">
        <v>1.8234999999999999</v>
      </c>
      <c r="AF10" s="178">
        <v>1.8109</v>
      </c>
      <c r="AG10" s="178">
        <v>1.7976000000000001</v>
      </c>
      <c r="AH10" s="178">
        <v>1.7765</v>
      </c>
      <c r="AI10" s="178">
        <v>1.7358</v>
      </c>
      <c r="AJ10" s="178">
        <v>1.6035999999999999</v>
      </c>
      <c r="AK10" s="178">
        <v>1.5677000000000001</v>
      </c>
      <c r="AL10" s="178">
        <v>1.5528999999999999</v>
      </c>
      <c r="AM10" s="178">
        <v>1.5506</v>
      </c>
      <c r="AN10" s="178">
        <v>1.5605</v>
      </c>
      <c r="AO10" s="178">
        <v>1.5819000000000001</v>
      </c>
      <c r="AP10" s="178">
        <v>1.768</v>
      </c>
      <c r="AQ10" s="178">
        <v>1.7903</v>
      </c>
      <c r="AR10" s="178">
        <v>1.7867</v>
      </c>
      <c r="AS10" s="178">
        <v>1.7758</v>
      </c>
      <c r="AT10" s="178">
        <v>1.7573000000000001</v>
      </c>
      <c r="AU10" s="178">
        <v>1.7196</v>
      </c>
      <c r="AV10" s="178">
        <v>1.5901000000000001</v>
      </c>
      <c r="AW10" s="178">
        <v>1.5568</v>
      </c>
      <c r="AX10" s="178">
        <v>1.5379</v>
      </c>
      <c r="AY10" s="178">
        <v>1.5178</v>
      </c>
    </row>
    <row r="11" spans="1:87" s="176" customFormat="1">
      <c r="A11" s="239">
        <v>44295</v>
      </c>
      <c r="B11" s="482">
        <v>212996</v>
      </c>
      <c r="F11" s="65"/>
      <c r="G11" s="73">
        <v>1.9621</v>
      </c>
      <c r="H11" s="73">
        <v>1.9633</v>
      </c>
      <c r="I11" s="73">
        <v>1.9521999999999999</v>
      </c>
      <c r="J11" s="73">
        <v>1.9306000000000001</v>
      </c>
      <c r="K11" s="73">
        <v>1.8993</v>
      </c>
      <c r="L11" s="73">
        <v>1.768</v>
      </c>
      <c r="M11" s="73">
        <v>1.7277</v>
      </c>
      <c r="N11" s="73">
        <v>1.6976</v>
      </c>
      <c r="O11" s="73">
        <v>1.6880999999999999</v>
      </c>
      <c r="P11" s="73">
        <v>1.6919</v>
      </c>
      <c r="Q11" s="73">
        <v>1.7068000000000001</v>
      </c>
      <c r="R11" s="73">
        <v>1.8608</v>
      </c>
      <c r="S11" s="73">
        <v>1.8626</v>
      </c>
      <c r="T11" s="73">
        <v>1.8535999999999999</v>
      </c>
      <c r="U11" s="73">
        <v>1.8376999999999999</v>
      </c>
      <c r="V11" s="73">
        <v>1.8149</v>
      </c>
      <c r="W11" s="73">
        <v>1.7866</v>
      </c>
      <c r="X11" s="73">
        <v>1.667</v>
      </c>
      <c r="Y11" s="73">
        <v>1.6384000000000001</v>
      </c>
      <c r="Z11" s="73">
        <v>1.6181000000000001</v>
      </c>
      <c r="AA11" s="73">
        <v>1.6113</v>
      </c>
      <c r="AB11" s="73">
        <v>1.619</v>
      </c>
      <c r="AC11" s="73">
        <v>1.6323000000000001</v>
      </c>
      <c r="AD11" s="178">
        <v>1.8066</v>
      </c>
      <c r="AE11" s="178">
        <v>1.8212999999999999</v>
      </c>
      <c r="AF11" s="178">
        <v>1.8133999999999999</v>
      </c>
      <c r="AG11" s="178">
        <v>1.8001</v>
      </c>
      <c r="AH11" s="178">
        <v>1.7790999999999999</v>
      </c>
      <c r="AI11" s="178">
        <v>1.7383999999999999</v>
      </c>
      <c r="AJ11" s="178">
        <v>1.6062000000000001</v>
      </c>
      <c r="AK11" s="178">
        <v>1.5703</v>
      </c>
      <c r="AL11" s="178">
        <v>1.5555000000000001</v>
      </c>
      <c r="AM11" s="178">
        <v>1.5531999999999999</v>
      </c>
      <c r="AN11" s="178">
        <v>1.5630999999999999</v>
      </c>
      <c r="AO11" s="178">
        <v>1.5845</v>
      </c>
      <c r="AP11" s="178">
        <v>1.7706</v>
      </c>
      <c r="AQ11" s="178">
        <v>1.7928999999999999</v>
      </c>
      <c r="AR11" s="178">
        <v>1.7892999999999999</v>
      </c>
      <c r="AS11" s="178">
        <v>1.7784</v>
      </c>
      <c r="AT11" s="178">
        <v>1.7599</v>
      </c>
      <c r="AU11" s="178">
        <v>1.7222</v>
      </c>
      <c r="AV11" s="178">
        <v>1.5927</v>
      </c>
      <c r="AW11" s="178">
        <v>1.5593999999999999</v>
      </c>
      <c r="AX11" s="178">
        <v>1.5405</v>
      </c>
      <c r="AY11" s="178">
        <v>1.5204</v>
      </c>
    </row>
    <row r="12" spans="1:87" s="176" customFormat="1">
      <c r="A12" s="239">
        <v>44298</v>
      </c>
      <c r="B12" s="482">
        <v>198809</v>
      </c>
      <c r="F12" s="65"/>
      <c r="G12" s="73">
        <v>1.97</v>
      </c>
      <c r="H12" s="73">
        <v>1.9712000000000001</v>
      </c>
      <c r="I12" s="73">
        <v>1.9595</v>
      </c>
      <c r="J12" s="73">
        <v>1.9376</v>
      </c>
      <c r="K12" s="73">
        <v>1.9072</v>
      </c>
      <c r="L12" s="73">
        <v>1.7768999999999999</v>
      </c>
      <c r="M12" s="73">
        <v>1.7382</v>
      </c>
      <c r="N12" s="73">
        <v>1.7095</v>
      </c>
      <c r="O12" s="73">
        <v>1.7000999999999999</v>
      </c>
      <c r="P12" s="73">
        <v>1.7040999999999999</v>
      </c>
      <c r="Q12" s="73">
        <v>1.7192000000000001</v>
      </c>
      <c r="R12" s="73">
        <v>1.8697999999999999</v>
      </c>
      <c r="S12" s="73">
        <v>1.8724000000000001</v>
      </c>
      <c r="T12" s="73">
        <v>1.8627</v>
      </c>
      <c r="U12" s="73">
        <v>1.8462000000000001</v>
      </c>
      <c r="V12" s="73">
        <v>1.8228</v>
      </c>
      <c r="W12" s="73">
        <v>1.7938000000000001</v>
      </c>
      <c r="X12" s="73">
        <v>1.6741999999999999</v>
      </c>
      <c r="Y12" s="73">
        <v>1.6455</v>
      </c>
      <c r="Z12" s="73">
        <v>1.6252</v>
      </c>
      <c r="AA12" s="73">
        <v>1.6182000000000001</v>
      </c>
      <c r="AB12" s="73">
        <v>1.6262000000000001</v>
      </c>
      <c r="AC12" s="73">
        <v>1.6394</v>
      </c>
      <c r="AD12" s="178">
        <v>1.8137000000000001</v>
      </c>
      <c r="AE12" s="178">
        <v>1.8282</v>
      </c>
      <c r="AF12" s="178">
        <v>1.8203</v>
      </c>
      <c r="AG12" s="178">
        <v>1.8069999999999999</v>
      </c>
      <c r="AH12" s="178">
        <v>1.786</v>
      </c>
      <c r="AI12" s="178">
        <v>1.7453000000000001</v>
      </c>
      <c r="AJ12" s="178">
        <v>1.6131</v>
      </c>
      <c r="AK12" s="178">
        <v>1.5771999999999999</v>
      </c>
      <c r="AL12" s="178">
        <v>1.5624</v>
      </c>
      <c r="AM12" s="178">
        <v>1.5601</v>
      </c>
      <c r="AN12" s="178">
        <v>1.57</v>
      </c>
      <c r="AO12" s="178">
        <v>1.5913999999999999</v>
      </c>
      <c r="AP12" s="178">
        <v>1.7775000000000001</v>
      </c>
      <c r="AQ12" s="178">
        <v>1.7998000000000001</v>
      </c>
      <c r="AR12" s="178">
        <v>1.7962</v>
      </c>
      <c r="AS12" s="178">
        <v>1.7853000000000001</v>
      </c>
      <c r="AT12" s="178">
        <v>1.7667999999999999</v>
      </c>
      <c r="AU12" s="178">
        <v>1.7291000000000001</v>
      </c>
      <c r="AV12" s="178">
        <v>1.5995999999999999</v>
      </c>
      <c r="AW12" s="178">
        <v>1.5663</v>
      </c>
      <c r="AX12" s="178">
        <v>1.5474000000000001</v>
      </c>
      <c r="AY12" s="178">
        <v>1.5273000000000001</v>
      </c>
    </row>
    <row r="13" spans="1:87" s="176" customFormat="1">
      <c r="A13" s="239">
        <v>44299</v>
      </c>
      <c r="B13" s="482">
        <v>210515</v>
      </c>
      <c r="F13" s="65"/>
      <c r="G13" s="73">
        <v>1.9757</v>
      </c>
      <c r="H13" s="73">
        <v>1.9797</v>
      </c>
      <c r="I13" s="73">
        <v>1.9693000000000001</v>
      </c>
      <c r="J13" s="73">
        <v>1.9471000000000001</v>
      </c>
      <c r="K13" s="73">
        <v>1.9160999999999999</v>
      </c>
      <c r="L13" s="73">
        <v>1.7862</v>
      </c>
      <c r="M13" s="73">
        <v>1.7478</v>
      </c>
      <c r="N13" s="73">
        <v>1.7190000000000001</v>
      </c>
      <c r="O13" s="73">
        <v>1.7094</v>
      </c>
      <c r="P13" s="73">
        <v>1.7129000000000001</v>
      </c>
      <c r="Q13" s="73">
        <v>1.7274</v>
      </c>
      <c r="R13" s="73">
        <v>1.8748</v>
      </c>
      <c r="S13" s="73">
        <v>1.8782000000000001</v>
      </c>
      <c r="T13" s="73">
        <v>1.8714999999999999</v>
      </c>
      <c r="U13" s="73">
        <v>1.8552999999999999</v>
      </c>
      <c r="V13" s="73">
        <v>1.8319000000000001</v>
      </c>
      <c r="W13" s="73">
        <v>1.8028999999999999</v>
      </c>
      <c r="X13" s="73">
        <v>1.6831</v>
      </c>
      <c r="Y13" s="73">
        <v>1.6544000000000001</v>
      </c>
      <c r="Z13" s="73">
        <v>1.6338999999999999</v>
      </c>
      <c r="AA13" s="73">
        <v>1.627</v>
      </c>
      <c r="AB13" s="73">
        <v>1.6351</v>
      </c>
      <c r="AC13" s="73">
        <v>1.6483000000000001</v>
      </c>
      <c r="AD13" s="178">
        <v>1.8226</v>
      </c>
      <c r="AE13" s="178">
        <v>1.837</v>
      </c>
      <c r="AF13" s="178">
        <v>1.8292999999999999</v>
      </c>
      <c r="AG13" s="178">
        <v>1.8160000000000001</v>
      </c>
      <c r="AH13" s="178">
        <v>1.7949999999999999</v>
      </c>
      <c r="AI13" s="178">
        <v>1.7543</v>
      </c>
      <c r="AJ13" s="178">
        <v>1.6221000000000001</v>
      </c>
      <c r="AK13" s="178">
        <v>1.5862000000000001</v>
      </c>
      <c r="AL13" s="178">
        <v>1.5713999999999999</v>
      </c>
      <c r="AM13" s="178">
        <v>1.5690999999999999</v>
      </c>
      <c r="AN13" s="178">
        <v>1.579</v>
      </c>
      <c r="AO13" s="178">
        <v>1.6004</v>
      </c>
      <c r="AP13" s="178">
        <v>1.7865</v>
      </c>
      <c r="AQ13" s="178">
        <v>1.8088</v>
      </c>
      <c r="AR13" s="178">
        <v>1.8051999999999999</v>
      </c>
      <c r="AS13" s="178">
        <v>1.7943</v>
      </c>
      <c r="AT13" s="178">
        <v>1.7758</v>
      </c>
      <c r="AU13" s="178">
        <v>1.7381</v>
      </c>
      <c r="AV13" s="178">
        <v>1.6086</v>
      </c>
      <c r="AW13" s="178">
        <v>1.5752999999999999</v>
      </c>
      <c r="AX13" s="178">
        <v>1.5564</v>
      </c>
      <c r="AY13" s="178">
        <v>1.5363</v>
      </c>
    </row>
    <row r="14" spans="1:87" s="176" customFormat="1">
      <c r="A14" s="239">
        <v>44300</v>
      </c>
      <c r="B14" s="482">
        <v>272593</v>
      </c>
      <c r="F14" s="65"/>
      <c r="G14" s="73">
        <v>2.0354999999999999</v>
      </c>
      <c r="H14" s="73">
        <v>2.0409000000000002</v>
      </c>
      <c r="I14" s="73">
        <v>2.0323000000000002</v>
      </c>
      <c r="J14" s="73">
        <v>2.0114999999999998</v>
      </c>
      <c r="K14" s="73">
        <v>1.9813000000000001</v>
      </c>
      <c r="L14" s="73">
        <v>1.8503000000000001</v>
      </c>
      <c r="M14" s="73">
        <v>1.8115000000000001</v>
      </c>
      <c r="N14" s="73">
        <v>1.7818000000000001</v>
      </c>
      <c r="O14" s="73">
        <v>1.7706</v>
      </c>
      <c r="P14" s="73">
        <v>1.7724</v>
      </c>
      <c r="Q14" s="73">
        <v>1.7850999999999999</v>
      </c>
      <c r="R14" s="73">
        <v>1.9278999999999999</v>
      </c>
      <c r="S14" s="73">
        <v>1.93</v>
      </c>
      <c r="T14" s="73">
        <v>1.9207000000000001</v>
      </c>
      <c r="U14" s="73">
        <v>1.9027000000000001</v>
      </c>
      <c r="V14" s="73">
        <v>1.8781000000000001</v>
      </c>
      <c r="W14" s="73">
        <v>1.8461000000000001</v>
      </c>
      <c r="X14" s="73">
        <v>1.7242</v>
      </c>
      <c r="Y14" s="73">
        <v>1.6931</v>
      </c>
      <c r="Z14" s="73">
        <v>1.6680999999999999</v>
      </c>
      <c r="AA14" s="73">
        <v>1.6574</v>
      </c>
      <c r="AB14" s="73">
        <v>1.6635</v>
      </c>
      <c r="AC14" s="73">
        <v>1.6747000000000001</v>
      </c>
      <c r="AD14" s="178">
        <v>1.8472</v>
      </c>
      <c r="AE14" s="178">
        <v>1.8596999999999999</v>
      </c>
      <c r="AF14" s="178">
        <v>1.8517999999999999</v>
      </c>
      <c r="AG14" s="178">
        <v>1.8383</v>
      </c>
      <c r="AH14" s="178">
        <v>1.8170999999999999</v>
      </c>
      <c r="AI14" s="178">
        <v>1.7762</v>
      </c>
      <c r="AJ14" s="178">
        <v>1.6437999999999999</v>
      </c>
      <c r="AK14" s="178">
        <v>1.6076999999999999</v>
      </c>
      <c r="AL14" s="178">
        <v>1.5927</v>
      </c>
      <c r="AM14" s="178">
        <v>1.5904</v>
      </c>
      <c r="AN14" s="178">
        <v>1.5998000000000001</v>
      </c>
      <c r="AO14" s="178">
        <v>1.621</v>
      </c>
      <c r="AP14" s="178">
        <v>1.8068</v>
      </c>
      <c r="AQ14" s="178">
        <v>1.8289</v>
      </c>
      <c r="AR14" s="178">
        <v>1.8250999999999999</v>
      </c>
      <c r="AS14" s="178">
        <v>1.8139000000000001</v>
      </c>
      <c r="AT14" s="178">
        <v>1.7951999999999999</v>
      </c>
      <c r="AU14" s="178">
        <v>1.7572000000000001</v>
      </c>
      <c r="AV14" s="178">
        <v>1.6274999999999999</v>
      </c>
      <c r="AW14" s="178">
        <v>1.5939000000000001</v>
      </c>
      <c r="AX14" s="178">
        <v>1.5748</v>
      </c>
      <c r="AY14" s="178">
        <v>1.5547</v>
      </c>
    </row>
    <row r="15" spans="1:87" s="176" customFormat="1">
      <c r="A15" s="239">
        <v>44301</v>
      </c>
      <c r="B15" s="482">
        <v>202754</v>
      </c>
      <c r="F15" s="65"/>
      <c r="G15" s="73">
        <v>2.0518000000000001</v>
      </c>
      <c r="H15" s="73">
        <v>2.0526</v>
      </c>
      <c r="I15" s="73">
        <v>2.0409000000000002</v>
      </c>
      <c r="J15" s="73">
        <v>2.0184000000000002</v>
      </c>
      <c r="K15" s="73">
        <v>1.9870000000000001</v>
      </c>
      <c r="L15" s="73">
        <v>1.8528</v>
      </c>
      <c r="M15" s="73">
        <v>1.8117000000000001</v>
      </c>
      <c r="N15" s="73">
        <v>1.78</v>
      </c>
      <c r="O15" s="73">
        <v>1.7676000000000001</v>
      </c>
      <c r="P15" s="73">
        <v>1.7683</v>
      </c>
      <c r="Q15" s="73">
        <v>1.7802</v>
      </c>
      <c r="R15" s="73">
        <v>1.9231</v>
      </c>
      <c r="S15" s="73">
        <v>1.9242999999999999</v>
      </c>
      <c r="T15" s="73">
        <v>1.9149</v>
      </c>
      <c r="U15" s="73">
        <v>1.8960999999999999</v>
      </c>
      <c r="V15" s="73">
        <v>1.8716999999999999</v>
      </c>
      <c r="W15" s="73">
        <v>1.8399000000000001</v>
      </c>
      <c r="X15" s="73">
        <v>1.7181999999999999</v>
      </c>
      <c r="Y15" s="73">
        <v>1.6873</v>
      </c>
      <c r="Z15" s="73">
        <v>1.6625000000000001</v>
      </c>
      <c r="AA15" s="73">
        <v>1.6516</v>
      </c>
      <c r="AB15" s="73">
        <v>1.6574</v>
      </c>
      <c r="AC15" s="73">
        <v>1.6684000000000001</v>
      </c>
      <c r="AD15" s="178">
        <v>1.8407</v>
      </c>
      <c r="AE15" s="178">
        <v>1.8529</v>
      </c>
      <c r="AF15" s="178">
        <v>1.8448</v>
      </c>
      <c r="AG15" s="178">
        <v>1.8310999999999999</v>
      </c>
      <c r="AH15" s="178">
        <v>1.8096000000000001</v>
      </c>
      <c r="AI15" s="178">
        <v>1.7685</v>
      </c>
      <c r="AJ15" s="178">
        <v>1.6358999999999999</v>
      </c>
      <c r="AK15" s="178">
        <v>1.5994999999999999</v>
      </c>
      <c r="AL15" s="178">
        <v>1.5843</v>
      </c>
      <c r="AM15" s="178">
        <v>1.5820000000000001</v>
      </c>
      <c r="AN15" s="178">
        <v>1.5909</v>
      </c>
      <c r="AO15" s="178">
        <v>1.6119000000000001</v>
      </c>
      <c r="AP15" s="178">
        <v>1.7975000000000001</v>
      </c>
      <c r="AQ15" s="178">
        <v>1.8192999999999999</v>
      </c>
      <c r="AR15" s="178">
        <v>1.8152999999999999</v>
      </c>
      <c r="AS15" s="178">
        <v>1.8039000000000001</v>
      </c>
      <c r="AT15" s="178">
        <v>1.7848999999999999</v>
      </c>
      <c r="AU15" s="178">
        <v>1.7466999999999999</v>
      </c>
      <c r="AV15" s="178">
        <v>1.6168</v>
      </c>
      <c r="AW15" s="178">
        <v>1.5829</v>
      </c>
      <c r="AX15" s="178">
        <v>1.5608</v>
      </c>
      <c r="AY15" s="178">
        <v>1.5407</v>
      </c>
    </row>
    <row r="16" spans="1:87" s="176" customFormat="1">
      <c r="A16" s="239">
        <v>44302</v>
      </c>
      <c r="B16" s="482">
        <v>193828</v>
      </c>
      <c r="F16" s="65"/>
      <c r="G16" s="73">
        <v>2.0398999999999998</v>
      </c>
      <c r="H16" s="73">
        <v>2.0426000000000002</v>
      </c>
      <c r="I16" s="73">
        <v>2.032</v>
      </c>
      <c r="J16" s="73">
        <v>2.0097999999999998</v>
      </c>
      <c r="K16" s="73">
        <v>1.9782</v>
      </c>
      <c r="L16" s="73">
        <v>1.8439000000000001</v>
      </c>
      <c r="M16" s="73">
        <v>1.8035000000000001</v>
      </c>
      <c r="N16" s="73">
        <v>1.7726</v>
      </c>
      <c r="O16" s="73">
        <v>1.7606999999999999</v>
      </c>
      <c r="P16" s="73">
        <v>1.7615000000000001</v>
      </c>
      <c r="Q16" s="73">
        <v>1.7735000000000001</v>
      </c>
      <c r="R16" s="73">
        <v>1.9168000000000001</v>
      </c>
      <c r="S16" s="73">
        <v>1.9187000000000001</v>
      </c>
      <c r="T16" s="73">
        <v>1.9091</v>
      </c>
      <c r="U16" s="73">
        <v>1.8895</v>
      </c>
      <c r="V16" s="73">
        <v>1.8656999999999999</v>
      </c>
      <c r="W16" s="73">
        <v>1.8342000000000001</v>
      </c>
      <c r="X16" s="73">
        <v>1.7141999999999999</v>
      </c>
      <c r="Y16" s="73">
        <v>1.6834</v>
      </c>
      <c r="Z16" s="73">
        <v>1.6594</v>
      </c>
      <c r="AA16" s="73">
        <v>1.6486000000000001</v>
      </c>
      <c r="AB16" s="73">
        <v>1.6544000000000001</v>
      </c>
      <c r="AC16" s="73">
        <v>1.6654</v>
      </c>
      <c r="AD16" s="178">
        <v>1.8383</v>
      </c>
      <c r="AE16" s="178">
        <v>1.8507</v>
      </c>
      <c r="AF16" s="178">
        <v>1.8424</v>
      </c>
      <c r="AG16" s="178">
        <v>1.8287</v>
      </c>
      <c r="AH16" s="178">
        <v>1.8071999999999999</v>
      </c>
      <c r="AI16" s="178">
        <v>1.7661</v>
      </c>
      <c r="AJ16" s="178">
        <v>1.6335</v>
      </c>
      <c r="AK16" s="178">
        <v>1.5971</v>
      </c>
      <c r="AL16" s="178">
        <v>1.5819000000000001</v>
      </c>
      <c r="AM16" s="178">
        <v>1.5795999999999999</v>
      </c>
      <c r="AN16" s="178">
        <v>1.5885</v>
      </c>
      <c r="AO16" s="178">
        <v>1.6094999999999999</v>
      </c>
      <c r="AP16" s="178">
        <v>1.7950999999999999</v>
      </c>
      <c r="AQ16" s="178">
        <v>1.8169</v>
      </c>
      <c r="AR16" s="178">
        <v>1.8129</v>
      </c>
      <c r="AS16" s="178">
        <v>1.8015000000000001</v>
      </c>
      <c r="AT16" s="178">
        <v>1.7825</v>
      </c>
      <c r="AU16" s="178">
        <v>1.7443</v>
      </c>
      <c r="AV16" s="178">
        <v>1.6144000000000001</v>
      </c>
      <c r="AW16" s="178">
        <v>1.5805</v>
      </c>
      <c r="AX16" s="178">
        <v>1.5584</v>
      </c>
      <c r="AY16" s="178">
        <v>1.5383</v>
      </c>
    </row>
    <row r="17" spans="1:51" s="176" customFormat="1">
      <c r="A17" s="239">
        <v>44305</v>
      </c>
      <c r="B17" s="482">
        <v>129700</v>
      </c>
      <c r="F17" s="65"/>
      <c r="G17" s="73">
        <v>2.0445000000000002</v>
      </c>
      <c r="H17" s="73">
        <v>2.0463</v>
      </c>
      <c r="I17" s="73">
        <v>2.0366</v>
      </c>
      <c r="J17" s="73">
        <v>2.0144000000000002</v>
      </c>
      <c r="K17" s="73">
        <v>1.9823</v>
      </c>
      <c r="L17" s="73">
        <v>1.8474999999999999</v>
      </c>
      <c r="M17" s="73">
        <v>1.8071999999999999</v>
      </c>
      <c r="N17" s="73">
        <v>1.7763</v>
      </c>
      <c r="O17" s="73">
        <v>1.7649999999999999</v>
      </c>
      <c r="P17" s="73">
        <v>1.7662</v>
      </c>
      <c r="Q17" s="73">
        <v>1.7785</v>
      </c>
      <c r="R17" s="73">
        <v>1.9219999999999999</v>
      </c>
      <c r="S17" s="73">
        <v>1.9236</v>
      </c>
      <c r="T17" s="73">
        <v>1.9127000000000001</v>
      </c>
      <c r="U17" s="73">
        <v>1.8923000000000001</v>
      </c>
      <c r="V17" s="73">
        <v>1.8678999999999999</v>
      </c>
      <c r="W17" s="73">
        <v>1.8364</v>
      </c>
      <c r="X17" s="73">
        <v>1.7163999999999999</v>
      </c>
      <c r="Y17" s="73">
        <v>1.6856</v>
      </c>
      <c r="Z17" s="73">
        <v>1.6616</v>
      </c>
      <c r="AA17" s="73">
        <v>1.6508</v>
      </c>
      <c r="AB17" s="73">
        <v>1.6566000000000001</v>
      </c>
      <c r="AC17" s="73">
        <v>1.6676</v>
      </c>
      <c r="AD17" s="178">
        <v>1.8405</v>
      </c>
      <c r="AE17" s="178">
        <v>1.8529</v>
      </c>
      <c r="AF17" s="178">
        <v>1.8446</v>
      </c>
      <c r="AG17" s="178">
        <v>1.8309</v>
      </c>
      <c r="AH17" s="178">
        <v>1.8093999999999999</v>
      </c>
      <c r="AI17" s="178">
        <v>1.7683</v>
      </c>
      <c r="AJ17" s="178">
        <v>1.6356999999999999</v>
      </c>
      <c r="AK17" s="178">
        <v>1.5992999999999999</v>
      </c>
      <c r="AL17" s="178">
        <v>1.5841000000000001</v>
      </c>
      <c r="AM17" s="178">
        <v>1.5818000000000001</v>
      </c>
      <c r="AN17" s="178">
        <v>1.5907</v>
      </c>
      <c r="AO17" s="178">
        <v>1.6116999999999999</v>
      </c>
      <c r="AP17" s="178">
        <v>1.7972999999999999</v>
      </c>
      <c r="AQ17" s="178">
        <v>1.8190999999999999</v>
      </c>
      <c r="AR17" s="178">
        <v>1.8150999999999999</v>
      </c>
      <c r="AS17" s="178">
        <v>1.8037000000000001</v>
      </c>
      <c r="AT17" s="178">
        <v>1.7847</v>
      </c>
      <c r="AU17" s="178">
        <v>1.7464999999999999</v>
      </c>
      <c r="AV17" s="178">
        <v>1.6166</v>
      </c>
      <c r="AW17" s="178">
        <v>1.5827</v>
      </c>
      <c r="AX17" s="178">
        <v>1.5606</v>
      </c>
      <c r="AY17" s="178">
        <v>1.5405</v>
      </c>
    </row>
    <row r="18" spans="1:51" s="176" customFormat="1">
      <c r="A18" s="239">
        <v>44306</v>
      </c>
      <c r="B18" s="482">
        <v>183907</v>
      </c>
      <c r="F18" s="65"/>
      <c r="G18" s="73">
        <v>2.0173999999999999</v>
      </c>
      <c r="H18" s="73">
        <v>2.0209000000000001</v>
      </c>
      <c r="I18" s="73">
        <v>2.0135999999999998</v>
      </c>
      <c r="J18" s="73">
        <v>1.9944999999999999</v>
      </c>
      <c r="K18" s="73">
        <v>1.9650000000000001</v>
      </c>
      <c r="L18" s="73">
        <v>1.8324</v>
      </c>
      <c r="M18" s="73">
        <v>1.7927</v>
      </c>
      <c r="N18" s="73">
        <v>1.7621</v>
      </c>
      <c r="O18" s="73">
        <v>1.7504999999999999</v>
      </c>
      <c r="P18" s="73">
        <v>1.7512000000000001</v>
      </c>
      <c r="Q18" s="73">
        <v>1.7626999999999999</v>
      </c>
      <c r="R18" s="73">
        <v>1.9040999999999999</v>
      </c>
      <c r="S18" s="73">
        <v>1.9048</v>
      </c>
      <c r="T18" s="73">
        <v>1.8937999999999999</v>
      </c>
      <c r="U18" s="73">
        <v>1.8726</v>
      </c>
      <c r="V18" s="73">
        <v>1.8485</v>
      </c>
      <c r="W18" s="73">
        <v>1.8177000000000001</v>
      </c>
      <c r="X18" s="73">
        <v>1.6995</v>
      </c>
      <c r="Y18" s="73">
        <v>1.6693</v>
      </c>
      <c r="Z18" s="73">
        <v>1.6477999999999999</v>
      </c>
      <c r="AA18" s="73">
        <v>1.6369</v>
      </c>
      <c r="AB18" s="73">
        <v>1.6425000000000001</v>
      </c>
      <c r="AC18" s="73">
        <v>1.6534</v>
      </c>
      <c r="AD18" s="178">
        <v>1.8262</v>
      </c>
      <c r="AE18" s="178">
        <v>1.8385</v>
      </c>
      <c r="AF18" s="178">
        <v>1.83</v>
      </c>
      <c r="AG18" s="178">
        <v>1.8162</v>
      </c>
      <c r="AH18" s="178">
        <v>1.7946</v>
      </c>
      <c r="AI18" s="178">
        <v>1.7533000000000001</v>
      </c>
      <c r="AJ18" s="178">
        <v>1.6206</v>
      </c>
      <c r="AK18" s="178">
        <v>1.5841000000000001</v>
      </c>
      <c r="AL18" s="178">
        <v>1.5687</v>
      </c>
      <c r="AM18" s="178">
        <v>1.5664</v>
      </c>
      <c r="AN18" s="178">
        <v>1.5750999999999999</v>
      </c>
      <c r="AO18" s="178">
        <v>1.5960000000000001</v>
      </c>
      <c r="AP18" s="178">
        <v>1.7814000000000001</v>
      </c>
      <c r="AQ18" s="178">
        <v>1.8030999999999999</v>
      </c>
      <c r="AR18" s="178">
        <v>1.7989999999999999</v>
      </c>
      <c r="AS18" s="178">
        <v>1.7874000000000001</v>
      </c>
      <c r="AT18" s="178">
        <v>1.7683</v>
      </c>
      <c r="AU18" s="178">
        <v>1.73</v>
      </c>
      <c r="AV18" s="178">
        <v>1.6</v>
      </c>
      <c r="AW18" s="178">
        <v>1.5659000000000001</v>
      </c>
      <c r="AX18" s="178">
        <v>1.5421</v>
      </c>
      <c r="AY18" s="178">
        <v>1.522</v>
      </c>
    </row>
    <row r="19" spans="1:51" s="176" customFormat="1">
      <c r="A19" s="239">
        <v>44307</v>
      </c>
      <c r="B19" s="482">
        <v>192683</v>
      </c>
      <c r="F19" s="65"/>
      <c r="G19" s="73">
        <v>1.9834000000000001</v>
      </c>
      <c r="H19" s="73">
        <v>1.9881</v>
      </c>
      <c r="I19" s="73">
        <v>1.9832000000000001</v>
      </c>
      <c r="J19" s="73">
        <v>1.9664999999999999</v>
      </c>
      <c r="K19" s="73">
        <v>1.9388000000000001</v>
      </c>
      <c r="L19" s="73">
        <v>1.8075000000000001</v>
      </c>
      <c r="M19" s="73">
        <v>1.7685</v>
      </c>
      <c r="N19" s="73">
        <v>1.7390000000000001</v>
      </c>
      <c r="O19" s="73">
        <v>1.7291000000000001</v>
      </c>
      <c r="P19" s="73">
        <v>1.7312000000000001</v>
      </c>
      <c r="Q19" s="73">
        <v>1.7444</v>
      </c>
      <c r="R19" s="73">
        <v>1.8846000000000001</v>
      </c>
      <c r="S19" s="73">
        <v>1.8847</v>
      </c>
      <c r="T19" s="73">
        <v>1.8726</v>
      </c>
      <c r="U19" s="73">
        <v>1.8521000000000001</v>
      </c>
      <c r="V19" s="73">
        <v>1.8288</v>
      </c>
      <c r="W19" s="73">
        <v>1.7996000000000001</v>
      </c>
      <c r="X19" s="73">
        <v>1.6826000000000001</v>
      </c>
      <c r="Y19" s="73">
        <v>1.6541999999999999</v>
      </c>
      <c r="Z19" s="73">
        <v>1.6336999999999999</v>
      </c>
      <c r="AA19" s="73">
        <v>1.6227</v>
      </c>
      <c r="AB19" s="73">
        <v>1.6283000000000001</v>
      </c>
      <c r="AC19" s="73">
        <v>1.6392</v>
      </c>
      <c r="AD19" s="178">
        <v>1.8120000000000001</v>
      </c>
      <c r="AE19" s="178">
        <v>1.8243</v>
      </c>
      <c r="AF19" s="178">
        <v>1.8158000000000001</v>
      </c>
      <c r="AG19" s="178">
        <v>1.802</v>
      </c>
      <c r="AH19" s="178">
        <v>1.7804</v>
      </c>
      <c r="AI19" s="178">
        <v>1.7391000000000001</v>
      </c>
      <c r="AJ19" s="178">
        <v>1.6064000000000001</v>
      </c>
      <c r="AK19" s="178">
        <v>1.5699000000000001</v>
      </c>
      <c r="AL19" s="178">
        <v>1.5545</v>
      </c>
      <c r="AM19" s="178">
        <v>1.5522</v>
      </c>
      <c r="AN19" s="178">
        <v>1.5609</v>
      </c>
      <c r="AO19" s="178">
        <v>1.5818000000000001</v>
      </c>
      <c r="AP19" s="178">
        <v>1.7672000000000001</v>
      </c>
      <c r="AQ19" s="178">
        <v>1.7888999999999999</v>
      </c>
      <c r="AR19" s="178">
        <v>1.7847999999999999</v>
      </c>
      <c r="AS19" s="178">
        <v>1.7732000000000001</v>
      </c>
      <c r="AT19" s="178">
        <v>1.7541</v>
      </c>
      <c r="AU19" s="178">
        <v>1.7158</v>
      </c>
      <c r="AV19" s="178">
        <v>1.5858000000000001</v>
      </c>
      <c r="AW19" s="178">
        <v>1.5517000000000001</v>
      </c>
      <c r="AX19" s="178">
        <v>1.5279</v>
      </c>
      <c r="AY19" s="178">
        <v>1.5078</v>
      </c>
    </row>
    <row r="20" spans="1:51" s="176" customFormat="1">
      <c r="A20" s="239">
        <v>44308</v>
      </c>
      <c r="B20" s="482">
        <v>163687</v>
      </c>
      <c r="F20" s="65"/>
      <c r="G20" s="73">
        <v>1.9746999999999999</v>
      </c>
      <c r="H20" s="73">
        <v>1.9811000000000001</v>
      </c>
      <c r="I20" s="73">
        <v>1.9774</v>
      </c>
      <c r="J20" s="73">
        <v>1.9616</v>
      </c>
      <c r="K20" s="73">
        <v>1.9348000000000001</v>
      </c>
      <c r="L20" s="73">
        <v>1.8036000000000001</v>
      </c>
      <c r="M20" s="73">
        <v>1.7655000000000001</v>
      </c>
      <c r="N20" s="73">
        <v>1.7367999999999999</v>
      </c>
      <c r="O20" s="73">
        <v>1.7279</v>
      </c>
      <c r="P20" s="73">
        <v>1.7306999999999999</v>
      </c>
      <c r="Q20" s="73">
        <v>1.744</v>
      </c>
      <c r="R20" s="73">
        <v>1.8855</v>
      </c>
      <c r="S20" s="73">
        <v>1.8835</v>
      </c>
      <c r="T20" s="73">
        <v>1.8723000000000001</v>
      </c>
      <c r="U20" s="73">
        <v>1.8520000000000001</v>
      </c>
      <c r="V20" s="73">
        <v>1.8281000000000001</v>
      </c>
      <c r="W20" s="73">
        <v>1.7990999999999999</v>
      </c>
      <c r="X20" s="73">
        <v>1.6836</v>
      </c>
      <c r="Y20" s="73">
        <v>1.6552</v>
      </c>
      <c r="Z20" s="73">
        <v>1.6351</v>
      </c>
      <c r="AA20" s="73">
        <v>1.6232</v>
      </c>
      <c r="AB20" s="73">
        <v>1.6268</v>
      </c>
      <c r="AC20" s="73">
        <v>1.6376999999999999</v>
      </c>
      <c r="AD20" s="178">
        <v>1.8105</v>
      </c>
      <c r="AE20" s="178">
        <v>1.8228</v>
      </c>
      <c r="AF20" s="178">
        <v>1.8143</v>
      </c>
      <c r="AG20" s="178">
        <v>1.8005</v>
      </c>
      <c r="AH20" s="178">
        <v>1.7788999999999999</v>
      </c>
      <c r="AI20" s="178">
        <v>1.7376</v>
      </c>
      <c r="AJ20" s="178">
        <v>1.6049</v>
      </c>
      <c r="AK20" s="178">
        <v>1.5684</v>
      </c>
      <c r="AL20" s="178">
        <v>1.5529999999999999</v>
      </c>
      <c r="AM20" s="178">
        <v>1.5507</v>
      </c>
      <c r="AN20" s="178">
        <v>1.5593999999999999</v>
      </c>
      <c r="AO20" s="178">
        <v>1.5803</v>
      </c>
      <c r="AP20" s="178">
        <v>1.7657</v>
      </c>
      <c r="AQ20" s="178">
        <v>1.7874000000000001</v>
      </c>
      <c r="AR20" s="178">
        <v>1.7833000000000001</v>
      </c>
      <c r="AS20" s="178">
        <v>1.7717000000000001</v>
      </c>
      <c r="AT20" s="178">
        <v>1.7525999999999999</v>
      </c>
      <c r="AU20" s="178">
        <v>1.7142999999999999</v>
      </c>
      <c r="AV20" s="178">
        <v>1.5843</v>
      </c>
      <c r="AW20" s="178">
        <v>1.5502</v>
      </c>
      <c r="AX20" s="178">
        <v>1.5264</v>
      </c>
      <c r="AY20" s="178">
        <v>1.5063</v>
      </c>
    </row>
    <row r="21" spans="1:51" s="176" customFormat="1">
      <c r="A21" s="239">
        <v>44309</v>
      </c>
      <c r="B21" s="482">
        <v>222334</v>
      </c>
      <c r="F21" s="65"/>
      <c r="G21" s="73">
        <v>1.9957</v>
      </c>
      <c r="H21" s="73">
        <v>2.0051000000000001</v>
      </c>
      <c r="I21" s="73">
        <v>2.0021</v>
      </c>
      <c r="J21" s="73">
        <v>1.9862</v>
      </c>
      <c r="K21" s="73">
        <v>1.9591000000000001</v>
      </c>
      <c r="L21" s="73">
        <v>1.8278000000000001</v>
      </c>
      <c r="M21" s="73">
        <v>1.7891999999999999</v>
      </c>
      <c r="N21" s="73">
        <v>1.7601</v>
      </c>
      <c r="O21" s="73">
        <v>1.7506999999999999</v>
      </c>
      <c r="P21" s="73">
        <v>1.7528999999999999</v>
      </c>
      <c r="Q21" s="73">
        <v>1.7654000000000001</v>
      </c>
      <c r="R21" s="73">
        <v>1.9086000000000001</v>
      </c>
      <c r="S21" s="73">
        <v>1.9068000000000001</v>
      </c>
      <c r="T21" s="73">
        <v>1.8969</v>
      </c>
      <c r="U21" s="73">
        <v>1.8772</v>
      </c>
      <c r="V21" s="73">
        <v>1.8532999999999999</v>
      </c>
      <c r="W21" s="73">
        <v>1.8242</v>
      </c>
      <c r="X21" s="73">
        <v>1.7087000000000001</v>
      </c>
      <c r="Y21" s="73">
        <v>1.6801999999999999</v>
      </c>
      <c r="Z21" s="73">
        <v>1.6600999999999999</v>
      </c>
      <c r="AA21" s="73">
        <v>1.6482000000000001</v>
      </c>
      <c r="AB21" s="73">
        <v>1.6517999999999999</v>
      </c>
      <c r="AC21" s="73">
        <v>1.6627000000000001</v>
      </c>
      <c r="AD21" s="178">
        <v>1.8354999999999999</v>
      </c>
      <c r="AE21" s="178">
        <v>1.8478000000000001</v>
      </c>
      <c r="AF21" s="178">
        <v>1.8392999999999999</v>
      </c>
      <c r="AG21" s="178">
        <v>1.8254999999999999</v>
      </c>
      <c r="AH21" s="178">
        <v>1.8039000000000001</v>
      </c>
      <c r="AI21" s="178">
        <v>1.7625999999999999</v>
      </c>
      <c r="AJ21" s="178">
        <v>1.6298999999999999</v>
      </c>
      <c r="AK21" s="178">
        <v>1.5933999999999999</v>
      </c>
      <c r="AL21" s="178">
        <v>1.5780000000000001</v>
      </c>
      <c r="AM21" s="178">
        <v>1.5757000000000001</v>
      </c>
      <c r="AN21" s="178">
        <v>1.5844</v>
      </c>
      <c r="AO21" s="178">
        <v>1.6052999999999999</v>
      </c>
      <c r="AP21" s="178">
        <v>1.7907</v>
      </c>
      <c r="AQ21" s="178">
        <v>1.8124</v>
      </c>
      <c r="AR21" s="178">
        <v>1.8083</v>
      </c>
      <c r="AS21" s="178">
        <v>1.7967</v>
      </c>
      <c r="AT21" s="178">
        <v>1.7776000000000001</v>
      </c>
      <c r="AU21" s="178">
        <v>1.7393000000000001</v>
      </c>
      <c r="AV21" s="178">
        <v>1.6093</v>
      </c>
      <c r="AW21" s="178">
        <v>1.5751999999999999</v>
      </c>
      <c r="AX21" s="178">
        <v>1.5513999999999999</v>
      </c>
      <c r="AY21" s="178">
        <v>1.5313000000000001</v>
      </c>
    </row>
    <row r="22" spans="1:51" s="176" customFormat="1">
      <c r="A22" s="239">
        <v>44312</v>
      </c>
      <c r="B22" s="482">
        <v>183409</v>
      </c>
      <c r="F22" s="65"/>
      <c r="G22" s="73">
        <v>1.9785999999999999</v>
      </c>
      <c r="H22" s="73">
        <v>1.9902</v>
      </c>
      <c r="I22" s="73">
        <v>1.9891000000000001</v>
      </c>
      <c r="J22" s="73">
        <v>1.9754</v>
      </c>
      <c r="K22" s="73">
        <v>1.9501999999999999</v>
      </c>
      <c r="L22" s="73">
        <v>1.8201000000000001</v>
      </c>
      <c r="M22" s="73">
        <v>1.7826</v>
      </c>
      <c r="N22" s="73">
        <v>1.7544999999999999</v>
      </c>
      <c r="O22" s="73">
        <v>1.7455000000000001</v>
      </c>
      <c r="P22" s="73">
        <v>1.7479</v>
      </c>
      <c r="Q22" s="73">
        <v>1.7605999999999999</v>
      </c>
      <c r="R22" s="73">
        <v>1.9058999999999999</v>
      </c>
      <c r="S22" s="73">
        <v>1.9038999999999999</v>
      </c>
      <c r="T22" s="73">
        <v>1.8944000000000001</v>
      </c>
      <c r="U22" s="73">
        <v>1.875</v>
      </c>
      <c r="V22" s="73">
        <v>1.8511</v>
      </c>
      <c r="W22" s="73">
        <v>1.8221000000000001</v>
      </c>
      <c r="X22" s="73">
        <v>1.7065999999999999</v>
      </c>
      <c r="Y22" s="73">
        <v>1.6780999999999999</v>
      </c>
      <c r="Z22" s="73">
        <v>1.6579999999999999</v>
      </c>
      <c r="AA22" s="73">
        <v>1.6460999999999999</v>
      </c>
      <c r="AB22" s="73">
        <v>1.6496999999999999</v>
      </c>
      <c r="AC22" s="73">
        <v>1.6606000000000001</v>
      </c>
      <c r="AD22" s="178">
        <v>1.8333999999999999</v>
      </c>
      <c r="AE22" s="178">
        <v>1.8456999999999999</v>
      </c>
      <c r="AF22" s="178">
        <v>1.8371999999999999</v>
      </c>
      <c r="AG22" s="178">
        <v>1.8233999999999999</v>
      </c>
      <c r="AH22" s="178">
        <v>1.8018000000000001</v>
      </c>
      <c r="AI22" s="178">
        <v>1.7605</v>
      </c>
      <c r="AJ22" s="178">
        <v>1.6277999999999999</v>
      </c>
      <c r="AK22" s="178">
        <v>1.5912999999999999</v>
      </c>
      <c r="AL22" s="178">
        <v>1.5759000000000001</v>
      </c>
      <c r="AM22" s="178">
        <v>1.5736000000000001</v>
      </c>
      <c r="AN22" s="178">
        <v>1.5823</v>
      </c>
      <c r="AO22" s="178">
        <v>1.6032</v>
      </c>
      <c r="AP22" s="178">
        <v>1.7886</v>
      </c>
      <c r="AQ22" s="178">
        <v>1.8103</v>
      </c>
      <c r="AR22" s="178">
        <v>1.8062</v>
      </c>
      <c r="AS22" s="178">
        <v>1.7946</v>
      </c>
      <c r="AT22" s="178">
        <v>1.7755000000000001</v>
      </c>
      <c r="AU22" s="178">
        <v>1.7372000000000001</v>
      </c>
      <c r="AV22" s="178">
        <v>1.6072</v>
      </c>
      <c r="AW22" s="178">
        <v>1.5730999999999999</v>
      </c>
      <c r="AX22" s="178">
        <v>1.5492999999999999</v>
      </c>
      <c r="AY22" s="178">
        <v>1.5291999999999999</v>
      </c>
    </row>
    <row r="23" spans="1:51" s="176" customFormat="1">
      <c r="A23" s="239">
        <v>44313</v>
      </c>
      <c r="B23" s="482">
        <v>178480</v>
      </c>
      <c r="F23" s="65"/>
      <c r="G23" s="73">
        <v>2.0204</v>
      </c>
      <c r="H23" s="73">
        <v>2.0287999999999999</v>
      </c>
      <c r="I23" s="73">
        <v>2.0246</v>
      </c>
      <c r="J23" s="73">
        <v>2.0081000000000002</v>
      </c>
      <c r="K23" s="73">
        <v>1.9803999999999999</v>
      </c>
      <c r="L23" s="73">
        <v>1.8493999999999999</v>
      </c>
      <c r="M23" s="73">
        <v>1.8116000000000001</v>
      </c>
      <c r="N23" s="73">
        <v>1.7833000000000001</v>
      </c>
      <c r="O23" s="73">
        <v>1.7736000000000001</v>
      </c>
      <c r="P23" s="73">
        <v>1.7751999999999999</v>
      </c>
      <c r="Q23" s="73">
        <v>1.7869999999999999</v>
      </c>
      <c r="R23" s="73">
        <v>1.9325000000000001</v>
      </c>
      <c r="S23" s="73">
        <v>1.9301999999999999</v>
      </c>
      <c r="T23" s="73">
        <v>1.9202999999999999</v>
      </c>
      <c r="U23" s="73">
        <v>1.9009</v>
      </c>
      <c r="V23" s="73">
        <v>1.877</v>
      </c>
      <c r="W23" s="73">
        <v>1.8480000000000001</v>
      </c>
      <c r="X23" s="73">
        <v>1.7324999999999999</v>
      </c>
      <c r="Y23" s="73">
        <v>1.704</v>
      </c>
      <c r="Z23" s="73">
        <v>1.6839</v>
      </c>
      <c r="AA23" s="73">
        <v>1.6719999999999999</v>
      </c>
      <c r="AB23" s="73">
        <v>1.6756</v>
      </c>
      <c r="AC23" s="73">
        <v>1.6865000000000001</v>
      </c>
      <c r="AD23" s="178">
        <v>1.8593</v>
      </c>
      <c r="AE23" s="178">
        <v>1.8715999999999999</v>
      </c>
      <c r="AF23" s="178">
        <v>1.8631</v>
      </c>
      <c r="AG23" s="178">
        <v>1.8492999999999999</v>
      </c>
      <c r="AH23" s="178">
        <v>1.8277000000000001</v>
      </c>
      <c r="AI23" s="178">
        <v>1.7864</v>
      </c>
      <c r="AJ23" s="178">
        <v>1.6536999999999999</v>
      </c>
      <c r="AK23" s="178">
        <v>1.6172</v>
      </c>
      <c r="AL23" s="178">
        <v>1.6017999999999999</v>
      </c>
      <c r="AM23" s="178">
        <v>1.5994999999999999</v>
      </c>
      <c r="AN23" s="178">
        <v>1.6082000000000001</v>
      </c>
      <c r="AO23" s="178">
        <v>1.6291</v>
      </c>
      <c r="AP23" s="178">
        <v>1.8145</v>
      </c>
      <c r="AQ23" s="178">
        <v>1.8362000000000001</v>
      </c>
      <c r="AR23" s="178">
        <v>1.8321000000000001</v>
      </c>
      <c r="AS23" s="178">
        <v>1.8205</v>
      </c>
      <c r="AT23" s="178">
        <v>1.8013999999999999</v>
      </c>
      <c r="AU23" s="178">
        <v>1.7630999999999999</v>
      </c>
      <c r="AV23" s="178">
        <v>1.6331</v>
      </c>
      <c r="AW23" s="178">
        <v>1.599</v>
      </c>
      <c r="AX23" s="178">
        <v>1.5751999999999999</v>
      </c>
      <c r="AY23" s="178">
        <v>1.5550999999999999</v>
      </c>
    </row>
    <row r="24" spans="1:51" s="176" customFormat="1">
      <c r="A24" s="239">
        <v>44314</v>
      </c>
      <c r="B24" s="482">
        <v>203341</v>
      </c>
      <c r="F24" s="65"/>
      <c r="G24" s="73">
        <v>2.0722</v>
      </c>
      <c r="H24" s="73">
        <v>2.0743</v>
      </c>
      <c r="I24" s="73">
        <v>2.0655000000000001</v>
      </c>
      <c r="J24" s="73">
        <v>2.0447000000000002</v>
      </c>
      <c r="K24" s="73">
        <v>2.0139</v>
      </c>
      <c r="L24" s="73">
        <v>1.8801000000000001</v>
      </c>
      <c r="M24" s="73">
        <v>1.8409</v>
      </c>
      <c r="N24" s="73">
        <v>1.8115000000000001</v>
      </c>
      <c r="O24" s="73">
        <v>1.8008999999999999</v>
      </c>
      <c r="P24" s="73">
        <v>1.8016000000000001</v>
      </c>
      <c r="Q24" s="73">
        <v>1.8125</v>
      </c>
      <c r="R24" s="73">
        <v>1.9581999999999999</v>
      </c>
      <c r="S24" s="73">
        <v>1.9569000000000001</v>
      </c>
      <c r="T24" s="73">
        <v>1.9476</v>
      </c>
      <c r="U24" s="73">
        <v>1.9275</v>
      </c>
      <c r="V24" s="73">
        <v>1.9024000000000001</v>
      </c>
      <c r="W24" s="73">
        <v>1.8734</v>
      </c>
      <c r="X24" s="73">
        <v>1.7579</v>
      </c>
      <c r="Y24" s="73">
        <v>1.7294</v>
      </c>
      <c r="Z24" s="73">
        <v>1.7093</v>
      </c>
      <c r="AA24" s="73">
        <v>1.6974</v>
      </c>
      <c r="AB24" s="73">
        <v>1.7010000000000001</v>
      </c>
      <c r="AC24" s="73">
        <v>1.7119</v>
      </c>
      <c r="AD24" s="178">
        <v>1.8847</v>
      </c>
      <c r="AE24" s="178">
        <v>1.897</v>
      </c>
      <c r="AF24" s="178">
        <v>1.8885000000000001</v>
      </c>
      <c r="AG24" s="178">
        <v>1.8747</v>
      </c>
      <c r="AH24" s="178">
        <v>1.8531</v>
      </c>
      <c r="AI24" s="178">
        <v>1.8118000000000001</v>
      </c>
      <c r="AJ24" s="178">
        <v>1.6791</v>
      </c>
      <c r="AK24" s="178">
        <v>1.6426000000000001</v>
      </c>
      <c r="AL24" s="178">
        <v>1.6272</v>
      </c>
      <c r="AM24" s="178">
        <v>1.6249</v>
      </c>
      <c r="AN24" s="178">
        <v>1.6335999999999999</v>
      </c>
      <c r="AO24" s="178">
        <v>1.6545000000000001</v>
      </c>
      <c r="AP24" s="178">
        <v>1.8399000000000001</v>
      </c>
      <c r="AQ24" s="178">
        <v>1.8615999999999999</v>
      </c>
      <c r="AR24" s="178">
        <v>1.8574999999999999</v>
      </c>
      <c r="AS24" s="178">
        <v>1.8459000000000001</v>
      </c>
      <c r="AT24" s="178">
        <v>1.8268</v>
      </c>
      <c r="AU24" s="178">
        <v>1.7885</v>
      </c>
      <c r="AV24" s="178">
        <v>1.6585000000000001</v>
      </c>
      <c r="AW24" s="178">
        <v>1.6244000000000001</v>
      </c>
      <c r="AX24" s="178">
        <v>1.6006</v>
      </c>
      <c r="AY24" s="178">
        <v>1.5805</v>
      </c>
    </row>
    <row r="25" spans="1:51" s="176" customFormat="1">
      <c r="A25" s="239">
        <v>44315</v>
      </c>
      <c r="B25" s="482">
        <v>188847</v>
      </c>
      <c r="F25" s="65"/>
      <c r="G25" s="73">
        <v>2.0998999999999999</v>
      </c>
      <c r="H25" s="73">
        <v>2.1038000000000001</v>
      </c>
      <c r="I25" s="73">
        <v>2.0951</v>
      </c>
      <c r="J25" s="73">
        <v>2.0735999999999999</v>
      </c>
      <c r="K25" s="73">
        <v>2.0417999999999998</v>
      </c>
      <c r="L25" s="73">
        <v>1.9068000000000001</v>
      </c>
      <c r="M25" s="73">
        <v>1.8661000000000001</v>
      </c>
      <c r="N25" s="73">
        <v>1.8352999999999999</v>
      </c>
      <c r="O25" s="73">
        <v>1.8240000000000001</v>
      </c>
      <c r="P25" s="73">
        <v>1.8241000000000001</v>
      </c>
      <c r="Q25" s="73">
        <v>1.8345</v>
      </c>
      <c r="R25" s="73">
        <v>1.9799</v>
      </c>
      <c r="S25" s="73">
        <v>1.9797</v>
      </c>
      <c r="T25" s="73">
        <v>1.9699</v>
      </c>
      <c r="U25" s="73">
        <v>1.9483999999999999</v>
      </c>
      <c r="V25" s="73">
        <v>1.9212</v>
      </c>
      <c r="W25" s="73">
        <v>1.8897999999999999</v>
      </c>
      <c r="X25" s="73">
        <v>1.7721</v>
      </c>
      <c r="Y25" s="73">
        <v>1.7438</v>
      </c>
      <c r="Z25" s="73">
        <v>1.7239</v>
      </c>
      <c r="AA25" s="73">
        <v>1.7103999999999999</v>
      </c>
      <c r="AB25" s="73">
        <v>1.7139</v>
      </c>
      <c r="AC25" s="73">
        <v>1.7246999999999999</v>
      </c>
      <c r="AD25" s="178">
        <v>1.8975</v>
      </c>
      <c r="AE25" s="178">
        <v>1.9097999999999999</v>
      </c>
      <c r="AF25" s="178">
        <v>1.9013</v>
      </c>
      <c r="AG25" s="178">
        <v>1.8875</v>
      </c>
      <c r="AH25" s="178">
        <v>1.8658999999999999</v>
      </c>
      <c r="AI25" s="178">
        <v>1.8246</v>
      </c>
      <c r="AJ25" s="178">
        <v>1.6919</v>
      </c>
      <c r="AK25" s="178">
        <v>1.6554</v>
      </c>
      <c r="AL25" s="178">
        <v>1.64</v>
      </c>
      <c r="AM25" s="178">
        <v>1.6376999999999999</v>
      </c>
      <c r="AN25" s="178">
        <v>1.6464000000000001</v>
      </c>
      <c r="AO25" s="178">
        <v>1.6673</v>
      </c>
      <c r="AP25" s="178">
        <v>1.8527</v>
      </c>
      <c r="AQ25" s="178">
        <v>1.8744000000000001</v>
      </c>
      <c r="AR25" s="178">
        <v>1.8703000000000001</v>
      </c>
      <c r="AS25" s="178">
        <v>1.8587</v>
      </c>
      <c r="AT25" s="178">
        <v>1.8395999999999999</v>
      </c>
      <c r="AU25" s="178">
        <v>1.8012999999999999</v>
      </c>
      <c r="AV25" s="178">
        <v>1.6713</v>
      </c>
      <c r="AW25" s="178">
        <v>1.6372</v>
      </c>
      <c r="AX25" s="178">
        <v>1.6133999999999999</v>
      </c>
      <c r="AY25" s="178">
        <v>1.5932999999999999</v>
      </c>
    </row>
    <row r="26" spans="1:51" s="176" customFormat="1">
      <c r="A26" s="239">
        <v>44316</v>
      </c>
      <c r="B26" s="482">
        <v>171317</v>
      </c>
      <c r="F26" s="65"/>
      <c r="G26" s="73">
        <v>2.0697999999999999</v>
      </c>
      <c r="H26" s="73">
        <v>2.0762999999999998</v>
      </c>
      <c r="I26" s="73">
        <v>2.0667</v>
      </c>
      <c r="J26" s="73">
        <v>2.0445000000000002</v>
      </c>
      <c r="K26" s="73">
        <v>2.0129999999999999</v>
      </c>
      <c r="L26" s="73">
        <v>1.8748</v>
      </c>
      <c r="M26" s="73">
        <v>1.8342000000000001</v>
      </c>
      <c r="N26" s="73">
        <v>1.8041</v>
      </c>
      <c r="O26" s="73">
        <v>1.7936000000000001</v>
      </c>
      <c r="P26" s="73">
        <v>1.7945</v>
      </c>
      <c r="Q26" s="73">
        <v>1.8057000000000001</v>
      </c>
      <c r="R26" s="73">
        <v>1.9504999999999999</v>
      </c>
      <c r="S26" s="73">
        <v>1.9509000000000001</v>
      </c>
      <c r="T26" s="73">
        <v>1.9415</v>
      </c>
      <c r="U26" s="73">
        <v>1.9200999999999999</v>
      </c>
      <c r="V26" s="73">
        <v>1.8929</v>
      </c>
      <c r="W26" s="73">
        <v>1.8614999999999999</v>
      </c>
      <c r="X26" s="73">
        <v>1.7438</v>
      </c>
      <c r="Y26" s="73">
        <v>1.7155</v>
      </c>
      <c r="Z26" s="73">
        <v>1.6956</v>
      </c>
      <c r="AA26" s="73">
        <v>1.6820999999999999</v>
      </c>
      <c r="AB26" s="73">
        <v>1.6856</v>
      </c>
      <c r="AC26" s="73">
        <v>1.6963999999999999</v>
      </c>
      <c r="AD26" s="178">
        <v>1.8692</v>
      </c>
      <c r="AE26" s="178">
        <v>1.8815</v>
      </c>
      <c r="AF26" s="178">
        <v>1.873</v>
      </c>
      <c r="AG26" s="178">
        <v>1.8592</v>
      </c>
      <c r="AH26" s="178">
        <v>1.8375999999999999</v>
      </c>
      <c r="AI26" s="178">
        <v>1.7963</v>
      </c>
      <c r="AJ26" s="178">
        <v>1.6636</v>
      </c>
      <c r="AK26" s="178">
        <v>1.6271</v>
      </c>
      <c r="AL26" s="178">
        <v>1.6116999999999999</v>
      </c>
      <c r="AM26" s="178">
        <v>1.6093999999999999</v>
      </c>
      <c r="AN26" s="178">
        <v>1.6181000000000001</v>
      </c>
      <c r="AO26" s="178">
        <v>1.639</v>
      </c>
      <c r="AP26" s="178">
        <v>1.8244</v>
      </c>
      <c r="AQ26" s="178">
        <v>1.8461000000000001</v>
      </c>
      <c r="AR26" s="178">
        <v>1.8420000000000001</v>
      </c>
      <c r="AS26" s="178">
        <v>1.8304</v>
      </c>
      <c r="AT26" s="178">
        <v>1.8112999999999999</v>
      </c>
      <c r="AU26" s="178">
        <v>1.7729999999999999</v>
      </c>
      <c r="AV26" s="178">
        <v>1.643</v>
      </c>
      <c r="AW26" s="178">
        <v>1.6089</v>
      </c>
      <c r="AX26" s="178">
        <v>1.5851</v>
      </c>
      <c r="AY26" s="178">
        <v>1.5649999999999999</v>
      </c>
    </row>
    <row r="27" spans="1:51" s="176" customFormat="1">
      <c r="A27" s="239">
        <v>44319</v>
      </c>
      <c r="B27" s="482">
        <v>152195</v>
      </c>
      <c r="F27" s="65"/>
      <c r="G27" s="73"/>
      <c r="H27" s="73">
        <v>2.1015000000000001</v>
      </c>
      <c r="I27" s="73">
        <v>2.0920999999999998</v>
      </c>
      <c r="J27" s="73">
        <v>2.0697000000000001</v>
      </c>
      <c r="K27" s="73">
        <v>2.0379</v>
      </c>
      <c r="L27" s="73">
        <v>1.8998999999999999</v>
      </c>
      <c r="M27" s="73">
        <v>1.86</v>
      </c>
      <c r="N27" s="73">
        <v>1.8305</v>
      </c>
      <c r="O27" s="73">
        <v>1.8204</v>
      </c>
      <c r="P27" s="73">
        <v>1.8213999999999999</v>
      </c>
      <c r="Q27" s="73">
        <v>1.8324</v>
      </c>
      <c r="R27" s="73">
        <v>1.9766999999999999</v>
      </c>
      <c r="S27" s="73">
        <v>1.9773000000000001</v>
      </c>
      <c r="T27" s="73">
        <v>1.9675</v>
      </c>
      <c r="U27" s="73">
        <v>1.9457</v>
      </c>
      <c r="V27" s="73">
        <v>1.9177</v>
      </c>
      <c r="W27" s="73">
        <v>1.8856999999999999</v>
      </c>
      <c r="X27" s="73">
        <v>1.7665</v>
      </c>
      <c r="Y27" s="73">
        <v>1.7370000000000001</v>
      </c>
      <c r="Z27" s="73">
        <v>1.7177</v>
      </c>
      <c r="AA27" s="73">
        <v>1.7041999999999999</v>
      </c>
      <c r="AB27" s="73">
        <v>1.7077</v>
      </c>
      <c r="AC27" s="73">
        <v>1.7184999999999999</v>
      </c>
      <c r="AD27" s="178">
        <v>1.8913</v>
      </c>
      <c r="AE27" s="178">
        <v>1.9036</v>
      </c>
      <c r="AF27" s="178">
        <v>1.8951</v>
      </c>
      <c r="AG27" s="178">
        <v>1.8813</v>
      </c>
      <c r="AH27" s="178">
        <v>1.8596999999999999</v>
      </c>
      <c r="AI27" s="178">
        <v>1.8184</v>
      </c>
      <c r="AJ27" s="178">
        <v>1.6857</v>
      </c>
      <c r="AK27" s="178">
        <v>1.6492</v>
      </c>
      <c r="AL27" s="178">
        <v>1.6337999999999999</v>
      </c>
      <c r="AM27" s="178">
        <v>1.6315</v>
      </c>
      <c r="AN27" s="178">
        <v>1.6402000000000001</v>
      </c>
      <c r="AO27" s="178">
        <v>1.6611</v>
      </c>
      <c r="AP27" s="178">
        <v>1.8465</v>
      </c>
      <c r="AQ27" s="178">
        <v>1.8682000000000001</v>
      </c>
      <c r="AR27" s="178">
        <v>1.8641000000000001</v>
      </c>
      <c r="AS27" s="178">
        <v>1.8525</v>
      </c>
      <c r="AT27" s="178">
        <v>1.8333999999999999</v>
      </c>
      <c r="AU27" s="178">
        <v>1.7950999999999999</v>
      </c>
      <c r="AV27" s="178">
        <v>1.6651</v>
      </c>
      <c r="AW27" s="178">
        <v>1.631</v>
      </c>
      <c r="AX27" s="178">
        <v>1.6072</v>
      </c>
      <c r="AY27" s="178">
        <v>1.5871</v>
      </c>
    </row>
    <row r="28" spans="1:51" s="176" customFormat="1">
      <c r="A28" s="239">
        <v>44320</v>
      </c>
      <c r="B28" s="482">
        <v>241354</v>
      </c>
      <c r="F28" s="65"/>
      <c r="G28" s="73"/>
      <c r="H28" s="73">
        <v>2.1511999999999998</v>
      </c>
      <c r="I28" s="73">
        <v>2.1393</v>
      </c>
      <c r="J28" s="73">
        <v>2.1160000000000001</v>
      </c>
      <c r="K28" s="73">
        <v>2.0829</v>
      </c>
      <c r="L28" s="73">
        <v>1.9454</v>
      </c>
      <c r="M28" s="73">
        <v>1.9054</v>
      </c>
      <c r="N28" s="73">
        <v>1.8757999999999999</v>
      </c>
      <c r="O28" s="73">
        <v>1.8653</v>
      </c>
      <c r="P28" s="73">
        <v>1.8655999999999999</v>
      </c>
      <c r="Q28" s="73">
        <v>1.8756999999999999</v>
      </c>
      <c r="R28" s="73">
        <v>2.0188999999999999</v>
      </c>
      <c r="S28" s="73">
        <v>2.0184000000000002</v>
      </c>
      <c r="T28" s="73">
        <v>2.0068999999999999</v>
      </c>
      <c r="U28" s="73">
        <v>1.9843</v>
      </c>
      <c r="V28" s="73">
        <v>1.9561999999999999</v>
      </c>
      <c r="W28" s="73">
        <v>1.9232</v>
      </c>
      <c r="X28" s="73">
        <v>1.8019000000000001</v>
      </c>
      <c r="Y28" s="73">
        <v>1.7726</v>
      </c>
      <c r="Z28" s="73">
        <v>1.7523</v>
      </c>
      <c r="AA28" s="73">
        <v>1.7385999999999999</v>
      </c>
      <c r="AB28" s="73">
        <v>1.7383</v>
      </c>
      <c r="AC28" s="73">
        <v>1.7484</v>
      </c>
      <c r="AD28" s="178">
        <v>1.9197</v>
      </c>
      <c r="AE28" s="178">
        <v>1.9303999999999999</v>
      </c>
      <c r="AF28" s="178">
        <v>1.9202999999999999</v>
      </c>
      <c r="AG28" s="178">
        <v>1.905</v>
      </c>
      <c r="AH28" s="178">
        <v>1.8817999999999999</v>
      </c>
      <c r="AI28" s="178">
        <v>1.8389</v>
      </c>
      <c r="AJ28" s="178">
        <v>1.7045999999999999</v>
      </c>
      <c r="AK28" s="178">
        <v>1.6666000000000001</v>
      </c>
      <c r="AL28" s="178">
        <v>1.6496</v>
      </c>
      <c r="AM28" s="178">
        <v>1.6473</v>
      </c>
      <c r="AN28" s="178">
        <v>1.6559999999999999</v>
      </c>
      <c r="AO28" s="178">
        <v>1.6769000000000001</v>
      </c>
      <c r="AP28" s="178">
        <v>1.8623000000000001</v>
      </c>
      <c r="AQ28" s="178">
        <v>1.8839999999999999</v>
      </c>
      <c r="AR28" s="178">
        <v>1.8798999999999999</v>
      </c>
      <c r="AS28" s="178">
        <v>1.8683000000000001</v>
      </c>
      <c r="AT28" s="178">
        <v>1.8492</v>
      </c>
      <c r="AU28" s="178">
        <v>1.8109</v>
      </c>
      <c r="AV28" s="178">
        <v>1.6809000000000001</v>
      </c>
      <c r="AW28" s="178">
        <v>1.6468</v>
      </c>
      <c r="AX28" s="178">
        <v>1.623</v>
      </c>
      <c r="AY28" s="178">
        <v>1.6029</v>
      </c>
    </row>
    <row r="29" spans="1:51" s="176" customFormat="1">
      <c r="A29" s="239">
        <v>44321</v>
      </c>
      <c r="B29" s="482">
        <v>215835</v>
      </c>
      <c r="F29" s="65"/>
      <c r="G29" s="73"/>
      <c r="H29" s="73">
        <v>2.1513</v>
      </c>
      <c r="I29" s="73">
        <v>2.1415999999999999</v>
      </c>
      <c r="J29" s="73">
        <v>2.1193</v>
      </c>
      <c r="K29" s="73">
        <v>2.0865999999999998</v>
      </c>
      <c r="L29" s="73">
        <v>1.9495</v>
      </c>
      <c r="M29" s="73">
        <v>1.9095</v>
      </c>
      <c r="N29" s="73">
        <v>1.8798999999999999</v>
      </c>
      <c r="O29" s="73">
        <v>1.8696999999999999</v>
      </c>
      <c r="P29" s="73">
        <v>1.8703000000000001</v>
      </c>
      <c r="Q29" s="73">
        <v>1.8801000000000001</v>
      </c>
      <c r="R29" s="73">
        <v>2.0226000000000002</v>
      </c>
      <c r="S29" s="73">
        <v>2.0219999999999998</v>
      </c>
      <c r="T29" s="73">
        <v>2.0105</v>
      </c>
      <c r="U29" s="73">
        <v>1.9885999999999999</v>
      </c>
      <c r="V29" s="73">
        <v>1.9602999999999999</v>
      </c>
      <c r="W29" s="73">
        <v>1.927</v>
      </c>
      <c r="X29" s="73">
        <v>1.8055000000000001</v>
      </c>
      <c r="Y29" s="73">
        <v>1.7758</v>
      </c>
      <c r="Z29" s="73">
        <v>1.7548999999999999</v>
      </c>
      <c r="AA29" s="73">
        <v>1.7417</v>
      </c>
      <c r="AB29" s="73">
        <v>1.7416</v>
      </c>
      <c r="AC29" s="73">
        <v>1.752</v>
      </c>
      <c r="AD29" s="178">
        <v>1.9238</v>
      </c>
      <c r="AE29" s="178">
        <v>1.9349000000000001</v>
      </c>
      <c r="AF29" s="178">
        <v>1.9255</v>
      </c>
      <c r="AG29" s="178">
        <v>1.9109</v>
      </c>
      <c r="AH29" s="178">
        <v>1.8876999999999999</v>
      </c>
      <c r="AI29" s="178">
        <v>1.8448</v>
      </c>
      <c r="AJ29" s="178">
        <v>1.7104999999999999</v>
      </c>
      <c r="AK29" s="178">
        <v>1.6725000000000001</v>
      </c>
      <c r="AL29" s="178">
        <v>1.6555</v>
      </c>
      <c r="AM29" s="178">
        <v>1.6532</v>
      </c>
      <c r="AN29" s="178">
        <v>1.6618999999999999</v>
      </c>
      <c r="AO29" s="178">
        <v>1.6827000000000001</v>
      </c>
      <c r="AP29" s="178">
        <v>1.8681000000000001</v>
      </c>
      <c r="AQ29" s="178">
        <v>1.8897999999999999</v>
      </c>
      <c r="AR29" s="178">
        <v>1.8856999999999999</v>
      </c>
      <c r="AS29" s="178">
        <v>1.8740000000000001</v>
      </c>
      <c r="AT29" s="178">
        <v>1.8549</v>
      </c>
      <c r="AU29" s="178">
        <v>1.8166</v>
      </c>
      <c r="AV29" s="178">
        <v>1.6866000000000001</v>
      </c>
      <c r="AW29" s="178">
        <v>1.6524000000000001</v>
      </c>
      <c r="AX29" s="178">
        <v>1.6286</v>
      </c>
      <c r="AY29" s="178">
        <v>1.6085</v>
      </c>
    </row>
    <row r="30" spans="1:51" s="176" customFormat="1">
      <c r="A30" s="239">
        <v>44322</v>
      </c>
      <c r="B30" s="482">
        <v>187478</v>
      </c>
      <c r="F30" s="65"/>
      <c r="G30" s="73"/>
      <c r="H30" s="73">
        <v>2.1137000000000001</v>
      </c>
      <c r="I30" s="73">
        <v>2.109</v>
      </c>
      <c r="J30" s="73">
        <v>2.0911</v>
      </c>
      <c r="K30" s="73">
        <v>2.0615000000000001</v>
      </c>
      <c r="L30" s="73">
        <v>1.9263999999999999</v>
      </c>
      <c r="M30" s="73">
        <v>1.8874</v>
      </c>
      <c r="N30" s="73">
        <v>1.8588</v>
      </c>
      <c r="O30" s="73">
        <v>1.8493999999999999</v>
      </c>
      <c r="P30" s="73">
        <v>1.8505</v>
      </c>
      <c r="Q30" s="73">
        <v>1.8607</v>
      </c>
      <c r="R30" s="73">
        <v>2.0038</v>
      </c>
      <c r="S30" s="73">
        <v>2.0043000000000002</v>
      </c>
      <c r="T30" s="73">
        <v>1.9939</v>
      </c>
      <c r="U30" s="73">
        <v>1.9724999999999999</v>
      </c>
      <c r="V30" s="73">
        <v>1.9454</v>
      </c>
      <c r="W30" s="73">
        <v>1.9121999999999999</v>
      </c>
      <c r="X30" s="73">
        <v>1.7907999999999999</v>
      </c>
      <c r="Y30" s="73">
        <v>1.7616000000000001</v>
      </c>
      <c r="Z30" s="73">
        <v>1.7408999999999999</v>
      </c>
      <c r="AA30" s="73">
        <v>1.7281</v>
      </c>
      <c r="AB30" s="73">
        <v>1.7275</v>
      </c>
      <c r="AC30" s="73">
        <v>1.7377</v>
      </c>
      <c r="AD30" s="178">
        <v>1.9092</v>
      </c>
      <c r="AE30" s="178">
        <v>1.9200999999999999</v>
      </c>
      <c r="AF30" s="178">
        <v>1.9097999999999999</v>
      </c>
      <c r="AG30" s="178">
        <v>1.8952</v>
      </c>
      <c r="AH30" s="178">
        <v>1.8720000000000001</v>
      </c>
      <c r="AI30" s="178">
        <v>1.8290999999999999</v>
      </c>
      <c r="AJ30" s="178">
        <v>1.6948000000000001</v>
      </c>
      <c r="AK30" s="178">
        <v>1.6568000000000001</v>
      </c>
      <c r="AL30" s="178">
        <v>1.6397999999999999</v>
      </c>
      <c r="AM30" s="178">
        <v>1.6375</v>
      </c>
      <c r="AN30" s="178">
        <v>1.6462000000000001</v>
      </c>
      <c r="AO30" s="178">
        <v>1.667</v>
      </c>
      <c r="AP30" s="178">
        <v>1.8524</v>
      </c>
      <c r="AQ30" s="178">
        <v>1.8741000000000001</v>
      </c>
      <c r="AR30" s="178">
        <v>1.87</v>
      </c>
      <c r="AS30" s="178">
        <v>1.8583000000000001</v>
      </c>
      <c r="AT30" s="178">
        <v>1.8391999999999999</v>
      </c>
      <c r="AU30" s="178">
        <v>1.8008999999999999</v>
      </c>
      <c r="AV30" s="178">
        <v>1.6709000000000001</v>
      </c>
      <c r="AW30" s="178">
        <v>1.6367</v>
      </c>
      <c r="AX30" s="178">
        <v>1.6129</v>
      </c>
      <c r="AY30" s="178">
        <v>1.5928</v>
      </c>
    </row>
    <row r="31" spans="1:51" s="176" customFormat="1">
      <c r="A31" s="239">
        <v>44323</v>
      </c>
      <c r="B31" s="482">
        <v>273577</v>
      </c>
      <c r="F31" s="65"/>
      <c r="G31" s="73"/>
      <c r="H31" s="73">
        <v>2.1269</v>
      </c>
      <c r="I31" s="73">
        <v>2.1223999999999998</v>
      </c>
      <c r="J31" s="73">
        <v>2.1053999999999999</v>
      </c>
      <c r="K31" s="73">
        <v>2.0775999999999999</v>
      </c>
      <c r="L31" s="73">
        <v>1.9473</v>
      </c>
      <c r="M31" s="73">
        <v>1.9093</v>
      </c>
      <c r="N31" s="73">
        <v>1.8808</v>
      </c>
      <c r="O31" s="73">
        <v>1.8705000000000001</v>
      </c>
      <c r="P31" s="73">
        <v>1.87</v>
      </c>
      <c r="Q31" s="73">
        <v>1.8782000000000001</v>
      </c>
      <c r="R31" s="73">
        <v>2.0224000000000002</v>
      </c>
      <c r="S31" s="73">
        <v>2.0234999999999999</v>
      </c>
      <c r="T31" s="73">
        <v>2.0125999999999999</v>
      </c>
      <c r="U31" s="73">
        <v>1.9908999999999999</v>
      </c>
      <c r="V31" s="73">
        <v>1.9642999999999999</v>
      </c>
      <c r="W31" s="73">
        <v>1.9315</v>
      </c>
      <c r="X31" s="73">
        <v>1.8107</v>
      </c>
      <c r="Y31" s="73">
        <v>1.782</v>
      </c>
      <c r="Z31" s="73">
        <v>1.7613000000000001</v>
      </c>
      <c r="AA31" s="73">
        <v>1.7493000000000001</v>
      </c>
      <c r="AB31" s="73">
        <v>1.7486999999999999</v>
      </c>
      <c r="AC31" s="73">
        <v>1.7588999999999999</v>
      </c>
      <c r="AD31" s="178">
        <v>1.9303999999999999</v>
      </c>
      <c r="AE31" s="178">
        <v>1.9413</v>
      </c>
      <c r="AF31" s="178">
        <v>1.931</v>
      </c>
      <c r="AG31" s="178">
        <v>1.9164000000000001</v>
      </c>
      <c r="AH31" s="178">
        <v>1.8932</v>
      </c>
      <c r="AI31" s="178">
        <v>1.8503000000000001</v>
      </c>
      <c r="AJ31" s="178">
        <v>1.716</v>
      </c>
      <c r="AK31" s="178">
        <v>1.6779999999999999</v>
      </c>
      <c r="AL31" s="178">
        <v>1.661</v>
      </c>
      <c r="AM31" s="178">
        <v>1.6587000000000001</v>
      </c>
      <c r="AN31" s="178">
        <v>1.6674</v>
      </c>
      <c r="AO31" s="178">
        <v>1.6881999999999999</v>
      </c>
      <c r="AP31" s="178">
        <v>1.8735999999999999</v>
      </c>
      <c r="AQ31" s="178">
        <v>1.8953</v>
      </c>
      <c r="AR31" s="178">
        <v>1.8912</v>
      </c>
      <c r="AS31" s="178">
        <v>1.8794999999999999</v>
      </c>
      <c r="AT31" s="178">
        <v>1.8604000000000001</v>
      </c>
      <c r="AU31" s="178">
        <v>1.8221000000000001</v>
      </c>
      <c r="AV31" s="178">
        <v>1.6920999999999999</v>
      </c>
      <c r="AW31" s="178">
        <v>1.6578999999999999</v>
      </c>
      <c r="AX31" s="178">
        <v>1.6341000000000001</v>
      </c>
      <c r="AY31" s="178">
        <v>1.6140000000000001</v>
      </c>
    </row>
    <row r="32" spans="1:51" s="176" customFormat="1">
      <c r="A32" s="239">
        <v>44326</v>
      </c>
      <c r="B32" s="482">
        <v>311474</v>
      </c>
      <c r="F32" s="65"/>
      <c r="G32" s="73"/>
      <c r="H32" s="73">
        <v>2.1334</v>
      </c>
      <c r="I32" s="73">
        <v>2.1273</v>
      </c>
      <c r="J32" s="73">
        <v>2.1103000000000001</v>
      </c>
      <c r="K32" s="73">
        <v>2.0823999999999998</v>
      </c>
      <c r="L32" s="73">
        <v>1.9545999999999999</v>
      </c>
      <c r="M32" s="73">
        <v>1.9176</v>
      </c>
      <c r="N32" s="73">
        <v>1.889</v>
      </c>
      <c r="O32" s="73">
        <v>1.8777999999999999</v>
      </c>
      <c r="P32" s="73">
        <v>1.8767</v>
      </c>
      <c r="Q32" s="73">
        <v>1.8841000000000001</v>
      </c>
      <c r="R32" s="73">
        <v>2.0268999999999999</v>
      </c>
      <c r="S32" s="73">
        <v>2.0289999999999999</v>
      </c>
      <c r="T32" s="73">
        <v>2.0175999999999998</v>
      </c>
      <c r="U32" s="73">
        <v>1.9961</v>
      </c>
      <c r="V32" s="73">
        <v>1.9697</v>
      </c>
      <c r="W32" s="73">
        <v>1.9375</v>
      </c>
      <c r="X32" s="73">
        <v>1.8165</v>
      </c>
      <c r="Y32" s="73">
        <v>1.7883</v>
      </c>
      <c r="Z32" s="73">
        <v>1.7692000000000001</v>
      </c>
      <c r="AA32" s="73">
        <v>1.7586999999999999</v>
      </c>
      <c r="AB32" s="73">
        <v>1.7585</v>
      </c>
      <c r="AC32" s="73">
        <v>1.7686999999999999</v>
      </c>
      <c r="AD32" s="178">
        <v>1.9401999999999999</v>
      </c>
      <c r="AE32" s="178">
        <v>1.9511000000000001</v>
      </c>
      <c r="AF32" s="178">
        <v>1.9408000000000001</v>
      </c>
      <c r="AG32" s="178">
        <v>1.9261999999999999</v>
      </c>
      <c r="AH32" s="178">
        <v>1.903</v>
      </c>
      <c r="AI32" s="178">
        <v>1.8601000000000001</v>
      </c>
      <c r="AJ32" s="178">
        <v>1.7258</v>
      </c>
      <c r="AK32" s="178">
        <v>1.6878</v>
      </c>
      <c r="AL32" s="178">
        <v>1.6708000000000001</v>
      </c>
      <c r="AM32" s="178">
        <v>1.6685000000000001</v>
      </c>
      <c r="AN32" s="178">
        <v>1.6772</v>
      </c>
      <c r="AO32" s="178">
        <v>1.698</v>
      </c>
      <c r="AP32" s="178">
        <v>1.8834</v>
      </c>
      <c r="AQ32" s="178">
        <v>1.9051</v>
      </c>
      <c r="AR32" s="178">
        <v>1.901</v>
      </c>
      <c r="AS32" s="178">
        <v>1.8893</v>
      </c>
      <c r="AT32" s="178">
        <v>1.8702000000000001</v>
      </c>
      <c r="AU32" s="178">
        <v>1.8319000000000001</v>
      </c>
      <c r="AV32" s="178">
        <v>1.7019</v>
      </c>
      <c r="AW32" s="178">
        <v>1.6677</v>
      </c>
      <c r="AX32" s="178">
        <v>1.6438999999999999</v>
      </c>
      <c r="AY32" s="178">
        <v>1.6237999999999999</v>
      </c>
    </row>
    <row r="33" spans="1:51" s="176" customFormat="1">
      <c r="A33" s="239">
        <v>44327</v>
      </c>
      <c r="B33" s="482">
        <v>204020</v>
      </c>
      <c r="F33" s="65"/>
      <c r="G33" s="73"/>
      <c r="H33" s="73">
        <v>2.1398999999999999</v>
      </c>
      <c r="I33" s="73">
        <v>2.1347999999999998</v>
      </c>
      <c r="J33" s="73">
        <v>2.1179999999999999</v>
      </c>
      <c r="K33" s="73">
        <v>2.0905999999999998</v>
      </c>
      <c r="L33" s="73">
        <v>1.9645999999999999</v>
      </c>
      <c r="M33" s="73">
        <v>1.927</v>
      </c>
      <c r="N33" s="73">
        <v>1.8977999999999999</v>
      </c>
      <c r="O33" s="73">
        <v>1.8864000000000001</v>
      </c>
      <c r="P33" s="73">
        <v>1.8852</v>
      </c>
      <c r="Q33" s="73">
        <v>1.8929</v>
      </c>
      <c r="R33" s="73">
        <v>2.0356999999999998</v>
      </c>
      <c r="S33" s="73">
        <v>2.0381999999999998</v>
      </c>
      <c r="T33" s="73">
        <v>2.0266999999999999</v>
      </c>
      <c r="U33" s="73">
        <v>2.0059</v>
      </c>
      <c r="V33" s="73">
        <v>1.9801</v>
      </c>
      <c r="W33" s="73">
        <v>1.9482999999999999</v>
      </c>
      <c r="X33" s="73">
        <v>1.8243</v>
      </c>
      <c r="Y33" s="73">
        <v>1.7974000000000001</v>
      </c>
      <c r="Z33" s="73">
        <v>1.7797000000000001</v>
      </c>
      <c r="AA33" s="73">
        <v>1.7698</v>
      </c>
      <c r="AB33" s="73">
        <v>1.7696000000000001</v>
      </c>
      <c r="AC33" s="73">
        <v>1.7798</v>
      </c>
      <c r="AD33" s="178">
        <v>1.9513</v>
      </c>
      <c r="AE33" s="178">
        <v>1.9621999999999999</v>
      </c>
      <c r="AF33" s="178">
        <v>1.9519</v>
      </c>
      <c r="AG33" s="178">
        <v>1.9373</v>
      </c>
      <c r="AH33" s="178">
        <v>1.9140999999999999</v>
      </c>
      <c r="AI33" s="178">
        <v>1.8712</v>
      </c>
      <c r="AJ33" s="178">
        <v>1.7369000000000001</v>
      </c>
      <c r="AK33" s="178">
        <v>1.6989000000000001</v>
      </c>
      <c r="AL33" s="178">
        <v>1.6819</v>
      </c>
      <c r="AM33" s="178">
        <v>1.6796</v>
      </c>
      <c r="AN33" s="178">
        <v>1.6882999999999999</v>
      </c>
      <c r="AO33" s="178">
        <v>1.7091000000000001</v>
      </c>
      <c r="AP33" s="178">
        <v>1.8945000000000001</v>
      </c>
      <c r="AQ33" s="178">
        <v>1.9161999999999999</v>
      </c>
      <c r="AR33" s="178">
        <v>1.9120999999999999</v>
      </c>
      <c r="AS33" s="178">
        <v>1.9004000000000001</v>
      </c>
      <c r="AT33" s="178">
        <v>1.8813</v>
      </c>
      <c r="AU33" s="178">
        <v>1.843</v>
      </c>
      <c r="AV33" s="178">
        <v>1.7130000000000001</v>
      </c>
      <c r="AW33" s="178">
        <v>1.6788000000000001</v>
      </c>
      <c r="AX33" s="178">
        <v>1.655</v>
      </c>
      <c r="AY33" s="178">
        <v>1.6349</v>
      </c>
    </row>
    <row r="34" spans="1:51" s="176" customFormat="1">
      <c r="A34" s="239">
        <v>44328</v>
      </c>
      <c r="B34" s="482">
        <v>270926</v>
      </c>
      <c r="F34" s="65"/>
      <c r="G34" s="73"/>
      <c r="H34" s="73">
        <v>2.161</v>
      </c>
      <c r="I34" s="73">
        <v>2.1555</v>
      </c>
      <c r="J34" s="73">
        <v>2.1385000000000001</v>
      </c>
      <c r="K34" s="73">
        <v>2.1107</v>
      </c>
      <c r="L34" s="73">
        <v>1.9843</v>
      </c>
      <c r="M34" s="73">
        <v>1.9462999999999999</v>
      </c>
      <c r="N34" s="73">
        <v>1.9167000000000001</v>
      </c>
      <c r="O34" s="73">
        <v>1.9046000000000001</v>
      </c>
      <c r="P34" s="73">
        <v>1.903</v>
      </c>
      <c r="Q34" s="73">
        <v>1.9094</v>
      </c>
      <c r="R34" s="73">
        <v>2.0524</v>
      </c>
      <c r="S34" s="73">
        <v>2.0552000000000001</v>
      </c>
      <c r="T34" s="73">
        <v>2.0436999999999999</v>
      </c>
      <c r="U34" s="73">
        <v>2.0228999999999999</v>
      </c>
      <c r="V34" s="73">
        <v>1.9970000000000001</v>
      </c>
      <c r="W34" s="73">
        <v>1.9648000000000001</v>
      </c>
      <c r="X34" s="73">
        <v>1.8403</v>
      </c>
      <c r="Y34" s="73">
        <v>1.8129</v>
      </c>
      <c r="Z34" s="73">
        <v>1.7950999999999999</v>
      </c>
      <c r="AA34" s="73">
        <v>1.7855000000000001</v>
      </c>
      <c r="AB34" s="73">
        <v>1.7853000000000001</v>
      </c>
      <c r="AC34" s="73">
        <v>1.7954000000000001</v>
      </c>
      <c r="AD34" s="178">
        <v>1.9669000000000001</v>
      </c>
      <c r="AE34" s="178">
        <v>1.9778</v>
      </c>
      <c r="AF34" s="178">
        <v>1.9675</v>
      </c>
      <c r="AG34" s="178">
        <v>1.9528000000000001</v>
      </c>
      <c r="AH34" s="178">
        <v>1.9296</v>
      </c>
      <c r="AI34" s="178">
        <v>1.8867</v>
      </c>
      <c r="AJ34" s="178">
        <v>1.7524</v>
      </c>
      <c r="AK34" s="178">
        <v>1.7142999999999999</v>
      </c>
      <c r="AL34" s="178">
        <v>1.6973</v>
      </c>
      <c r="AM34" s="178">
        <v>1.6950000000000001</v>
      </c>
      <c r="AN34" s="178">
        <v>1.7037</v>
      </c>
      <c r="AO34" s="178">
        <v>1.7244999999999999</v>
      </c>
      <c r="AP34" s="178">
        <v>1.9098999999999999</v>
      </c>
      <c r="AQ34" s="178">
        <v>1.9316</v>
      </c>
      <c r="AR34" s="178">
        <v>1.9275</v>
      </c>
      <c r="AS34" s="178">
        <v>1.9157999999999999</v>
      </c>
      <c r="AT34" s="178">
        <v>1.8967000000000001</v>
      </c>
      <c r="AU34" s="178">
        <v>1.8584000000000001</v>
      </c>
      <c r="AV34" s="178">
        <v>1.7283999999999999</v>
      </c>
      <c r="AW34" s="178">
        <v>1.6941999999999999</v>
      </c>
      <c r="AX34" s="178">
        <v>1.6704000000000001</v>
      </c>
      <c r="AY34" s="178">
        <v>1.6503000000000001</v>
      </c>
    </row>
    <row r="35" spans="1:51" s="176" customFormat="1" ht="12.7" customHeight="1">
      <c r="A35" s="239">
        <v>44329</v>
      </c>
      <c r="B35" s="482">
        <v>224771</v>
      </c>
      <c r="F35" s="65"/>
      <c r="G35" s="73"/>
      <c r="H35" s="73">
        <v>2.0952999999999999</v>
      </c>
      <c r="I35" s="73">
        <v>2.093</v>
      </c>
      <c r="J35" s="73">
        <v>2.0783</v>
      </c>
      <c r="K35" s="73">
        <v>2.0516000000000001</v>
      </c>
      <c r="L35" s="73">
        <v>1.9268000000000001</v>
      </c>
      <c r="M35" s="73">
        <v>1.8903000000000001</v>
      </c>
      <c r="N35" s="73">
        <v>1.8615999999999999</v>
      </c>
      <c r="O35" s="73">
        <v>1.8503000000000001</v>
      </c>
      <c r="P35" s="73">
        <v>1.8491</v>
      </c>
      <c r="Q35" s="73">
        <v>1.8569</v>
      </c>
      <c r="R35" s="73">
        <v>2.0003000000000002</v>
      </c>
      <c r="S35" s="73">
        <v>2.0026999999999999</v>
      </c>
      <c r="T35" s="73">
        <v>1.9908999999999999</v>
      </c>
      <c r="U35" s="73">
        <v>1.9710000000000001</v>
      </c>
      <c r="V35" s="73">
        <v>1.9459</v>
      </c>
      <c r="W35" s="73">
        <v>1.9149</v>
      </c>
      <c r="X35" s="73">
        <v>1.7904</v>
      </c>
      <c r="Y35" s="73">
        <v>1.7633000000000001</v>
      </c>
      <c r="Z35" s="73">
        <v>1.7464</v>
      </c>
      <c r="AA35" s="73">
        <v>1.7381</v>
      </c>
      <c r="AB35" s="73">
        <v>1.7379</v>
      </c>
      <c r="AC35" s="73">
        <v>1.748</v>
      </c>
      <c r="AD35" s="178">
        <v>1.9195</v>
      </c>
      <c r="AE35" s="178">
        <v>1.9303999999999999</v>
      </c>
      <c r="AF35" s="178">
        <v>1.9200999999999999</v>
      </c>
      <c r="AG35" s="178">
        <v>1.9054</v>
      </c>
      <c r="AH35" s="178">
        <v>1.8822000000000001</v>
      </c>
      <c r="AI35" s="178">
        <v>1.8392999999999999</v>
      </c>
      <c r="AJ35" s="178">
        <v>1.7050000000000001</v>
      </c>
      <c r="AK35" s="178">
        <v>1.6669</v>
      </c>
      <c r="AL35" s="178">
        <v>1.6498999999999999</v>
      </c>
      <c r="AM35" s="178">
        <v>1.6476</v>
      </c>
      <c r="AN35" s="178">
        <v>1.6563000000000001</v>
      </c>
      <c r="AO35" s="178">
        <v>1.6771</v>
      </c>
      <c r="AP35" s="178">
        <v>1.8625</v>
      </c>
      <c r="AQ35" s="178">
        <v>1.8842000000000001</v>
      </c>
      <c r="AR35" s="178">
        <v>1.8801000000000001</v>
      </c>
      <c r="AS35" s="178">
        <v>1.8684000000000001</v>
      </c>
      <c r="AT35" s="178">
        <v>1.8492999999999999</v>
      </c>
      <c r="AU35" s="178">
        <v>1.8109999999999999</v>
      </c>
      <c r="AV35" s="178">
        <v>1.681</v>
      </c>
      <c r="AW35" s="178">
        <v>1.6468</v>
      </c>
      <c r="AX35" s="178">
        <v>1.623</v>
      </c>
      <c r="AY35" s="178">
        <v>1.6029</v>
      </c>
    </row>
    <row r="36" spans="1:51" s="176" customFormat="1">
      <c r="A36" s="239">
        <v>44330</v>
      </c>
      <c r="B36" s="482">
        <v>196469</v>
      </c>
      <c r="F36" s="65"/>
      <c r="G36" s="73"/>
      <c r="H36" s="73">
        <v>2.1265999999999998</v>
      </c>
      <c r="I36" s="73">
        <v>2.1223999999999998</v>
      </c>
      <c r="J36" s="73">
        <v>2.1076999999999999</v>
      </c>
      <c r="K36" s="73">
        <v>2.0817999999999999</v>
      </c>
      <c r="L36" s="73">
        <v>1.9579</v>
      </c>
      <c r="M36" s="73">
        <v>1.921</v>
      </c>
      <c r="N36" s="73">
        <v>1.8923000000000001</v>
      </c>
      <c r="O36" s="73">
        <v>1.8807</v>
      </c>
      <c r="P36" s="73">
        <v>1.8792</v>
      </c>
      <c r="Q36" s="73">
        <v>1.8863000000000001</v>
      </c>
      <c r="R36" s="73">
        <v>2.0268000000000002</v>
      </c>
      <c r="S36" s="73">
        <v>2.0278999999999998</v>
      </c>
      <c r="T36" s="73">
        <v>2.0152000000000001</v>
      </c>
      <c r="U36" s="73">
        <v>1.9945999999999999</v>
      </c>
      <c r="V36" s="73">
        <v>1.9699</v>
      </c>
      <c r="W36" s="73">
        <v>1.9393</v>
      </c>
      <c r="X36" s="73">
        <v>1.8146</v>
      </c>
      <c r="Y36" s="73">
        <v>1.7871999999999999</v>
      </c>
      <c r="Z36" s="73">
        <v>1.7701</v>
      </c>
      <c r="AA36" s="73">
        <v>1.7618</v>
      </c>
      <c r="AB36" s="73">
        <v>1.7616000000000001</v>
      </c>
      <c r="AC36" s="73">
        <v>1.7717000000000001</v>
      </c>
      <c r="AD36" s="178">
        <v>1.9432</v>
      </c>
      <c r="AE36" s="178">
        <v>1.9540999999999999</v>
      </c>
      <c r="AF36" s="178">
        <v>1.9438</v>
      </c>
      <c r="AG36" s="178">
        <v>1.9291</v>
      </c>
      <c r="AH36" s="178">
        <v>1.9058999999999999</v>
      </c>
      <c r="AI36" s="178">
        <v>1.863</v>
      </c>
      <c r="AJ36" s="178">
        <v>1.7286999999999999</v>
      </c>
      <c r="AK36" s="178">
        <v>1.6906000000000001</v>
      </c>
      <c r="AL36" s="178">
        <v>1.6736</v>
      </c>
      <c r="AM36" s="178">
        <v>1.6713</v>
      </c>
      <c r="AN36" s="178">
        <v>1.68</v>
      </c>
      <c r="AO36" s="178">
        <v>1.7008000000000001</v>
      </c>
      <c r="AP36" s="178">
        <v>1.8862000000000001</v>
      </c>
      <c r="AQ36" s="178">
        <v>1.9078999999999999</v>
      </c>
      <c r="AR36" s="178">
        <v>1.9037999999999999</v>
      </c>
      <c r="AS36" s="178">
        <v>1.8920999999999999</v>
      </c>
      <c r="AT36" s="178">
        <v>1.873</v>
      </c>
      <c r="AU36" s="178">
        <v>1.8347</v>
      </c>
      <c r="AV36" s="178">
        <v>1.7047000000000001</v>
      </c>
      <c r="AW36" s="178">
        <v>1.6705000000000001</v>
      </c>
      <c r="AX36" s="178">
        <v>1.6467000000000001</v>
      </c>
      <c r="AY36" s="178">
        <v>1.6266</v>
      </c>
    </row>
    <row r="37" spans="1:51" s="176" customFormat="1">
      <c r="A37" s="239">
        <v>44333</v>
      </c>
      <c r="B37" s="482">
        <v>160044</v>
      </c>
      <c r="F37" s="65"/>
      <c r="G37" s="73"/>
      <c r="H37" s="73">
        <v>2.1583000000000001</v>
      </c>
      <c r="I37" s="73">
        <v>2.1536</v>
      </c>
      <c r="J37" s="73">
        <v>2.1377000000000002</v>
      </c>
      <c r="K37" s="73">
        <v>2.1105999999999998</v>
      </c>
      <c r="L37" s="73">
        <v>1.9866999999999999</v>
      </c>
      <c r="M37" s="73">
        <v>1.9491000000000001</v>
      </c>
      <c r="N37" s="73">
        <v>1.92</v>
      </c>
      <c r="O37" s="73">
        <v>1.9076</v>
      </c>
      <c r="P37" s="73">
        <v>1.9054</v>
      </c>
      <c r="Q37" s="73">
        <v>1.9123000000000001</v>
      </c>
      <c r="R37" s="73">
        <v>2.0528</v>
      </c>
      <c r="S37" s="73">
        <v>2.0524</v>
      </c>
      <c r="T37" s="73">
        <v>2.0387</v>
      </c>
      <c r="U37" s="73">
        <v>2.016</v>
      </c>
      <c r="V37" s="73">
        <v>1.9894000000000001</v>
      </c>
      <c r="W37" s="73">
        <v>1.9582999999999999</v>
      </c>
      <c r="X37" s="73">
        <v>1.8303</v>
      </c>
      <c r="Y37" s="73">
        <v>1.8023</v>
      </c>
      <c r="Z37" s="73">
        <v>1.7845</v>
      </c>
      <c r="AA37" s="73">
        <v>1.7751999999999999</v>
      </c>
      <c r="AB37" s="73">
        <v>1.7749999999999999</v>
      </c>
      <c r="AC37" s="73">
        <v>1.7850999999999999</v>
      </c>
      <c r="AD37" s="178">
        <v>1.9565999999999999</v>
      </c>
      <c r="AE37" s="178">
        <v>1.9675</v>
      </c>
      <c r="AF37" s="178">
        <v>1.9572000000000001</v>
      </c>
      <c r="AG37" s="178">
        <v>1.9424999999999999</v>
      </c>
      <c r="AH37" s="178">
        <v>1.9193</v>
      </c>
      <c r="AI37" s="178">
        <v>1.8764000000000001</v>
      </c>
      <c r="AJ37" s="178">
        <v>1.7421</v>
      </c>
      <c r="AK37" s="178">
        <v>1.704</v>
      </c>
      <c r="AL37" s="178">
        <v>1.6870000000000001</v>
      </c>
      <c r="AM37" s="178">
        <v>1.6847000000000001</v>
      </c>
      <c r="AN37" s="178">
        <v>1.6934</v>
      </c>
      <c r="AO37" s="178">
        <v>1.7141999999999999</v>
      </c>
      <c r="AP37" s="178">
        <v>1.8996</v>
      </c>
      <c r="AQ37" s="178">
        <v>1.9213</v>
      </c>
      <c r="AR37" s="178">
        <v>1.9172</v>
      </c>
      <c r="AS37" s="178">
        <v>1.9055</v>
      </c>
      <c r="AT37" s="178">
        <v>1.8864000000000001</v>
      </c>
      <c r="AU37" s="178">
        <v>1.8481000000000001</v>
      </c>
      <c r="AV37" s="178">
        <v>1.7181</v>
      </c>
      <c r="AW37" s="178">
        <v>1.6839</v>
      </c>
      <c r="AX37" s="178">
        <v>1.6600999999999999</v>
      </c>
      <c r="AY37" s="178">
        <v>1.64</v>
      </c>
    </row>
    <row r="38" spans="1:51" s="176" customFormat="1">
      <c r="A38" s="239">
        <v>44334</v>
      </c>
      <c r="B38" s="482">
        <v>196607</v>
      </c>
      <c r="F38" s="65"/>
      <c r="G38" s="73"/>
      <c r="H38" s="73">
        <v>2.1608999999999998</v>
      </c>
      <c r="I38" s="73">
        <v>2.1554000000000002</v>
      </c>
      <c r="J38" s="73">
        <v>2.1385000000000001</v>
      </c>
      <c r="K38" s="73">
        <v>2.1101999999999999</v>
      </c>
      <c r="L38" s="73">
        <v>1.9861</v>
      </c>
      <c r="M38" s="73">
        <v>1.9483999999999999</v>
      </c>
      <c r="N38" s="73">
        <v>1.9196</v>
      </c>
      <c r="O38" s="73">
        <v>1.9073</v>
      </c>
      <c r="P38" s="73">
        <v>1.9056999999999999</v>
      </c>
      <c r="Q38" s="73">
        <v>1.9131</v>
      </c>
      <c r="R38" s="73">
        <v>2.0527000000000002</v>
      </c>
      <c r="S38" s="73">
        <v>2.0514000000000001</v>
      </c>
      <c r="T38" s="73">
        <v>2.0366</v>
      </c>
      <c r="U38" s="73">
        <v>2.0145</v>
      </c>
      <c r="V38" s="73">
        <v>1.9876</v>
      </c>
      <c r="W38" s="73">
        <v>1.9558</v>
      </c>
      <c r="X38" s="73">
        <v>1.827</v>
      </c>
      <c r="Y38" s="73">
        <v>1.7983</v>
      </c>
      <c r="Z38" s="73">
        <v>1.7803</v>
      </c>
      <c r="AA38" s="73">
        <v>1.7713000000000001</v>
      </c>
      <c r="AB38" s="73">
        <v>1.7710999999999999</v>
      </c>
      <c r="AC38" s="73">
        <v>1.7811999999999999</v>
      </c>
      <c r="AD38" s="178">
        <v>1.9527000000000001</v>
      </c>
      <c r="AE38" s="178">
        <v>1.9636</v>
      </c>
      <c r="AF38" s="178">
        <v>1.9533</v>
      </c>
      <c r="AG38" s="178">
        <v>1.9386000000000001</v>
      </c>
      <c r="AH38" s="178">
        <v>1.9154</v>
      </c>
      <c r="AI38" s="178">
        <v>1.8725000000000001</v>
      </c>
      <c r="AJ38" s="178">
        <v>1.7382</v>
      </c>
      <c r="AK38" s="178">
        <v>1.7000999999999999</v>
      </c>
      <c r="AL38" s="178">
        <v>1.6831</v>
      </c>
      <c r="AM38" s="178">
        <v>1.6808000000000001</v>
      </c>
      <c r="AN38" s="178">
        <v>1.6895</v>
      </c>
      <c r="AO38" s="178">
        <v>1.7102999999999999</v>
      </c>
      <c r="AP38" s="178">
        <v>1.8956999999999999</v>
      </c>
      <c r="AQ38" s="178">
        <v>1.9174</v>
      </c>
      <c r="AR38" s="178">
        <v>1.9133</v>
      </c>
      <c r="AS38" s="178">
        <v>1.9016</v>
      </c>
      <c r="AT38" s="178">
        <v>1.8825000000000001</v>
      </c>
      <c r="AU38" s="178">
        <v>1.8442000000000001</v>
      </c>
      <c r="AV38" s="178">
        <v>1.7141999999999999</v>
      </c>
      <c r="AW38" s="178">
        <v>1.68</v>
      </c>
      <c r="AX38" s="178">
        <v>1.6561999999999999</v>
      </c>
      <c r="AY38" s="178">
        <v>1.6361000000000001</v>
      </c>
    </row>
    <row r="39" spans="1:51" s="176" customFormat="1">
      <c r="A39" s="239">
        <v>44335</v>
      </c>
      <c r="B39" s="482">
        <v>175759</v>
      </c>
      <c r="F39" s="65"/>
      <c r="G39" s="73"/>
      <c r="H39" s="73">
        <v>2.1019999999999999</v>
      </c>
      <c r="I39" s="73">
        <v>2.0979000000000001</v>
      </c>
      <c r="J39" s="73">
        <v>2.0823999999999998</v>
      </c>
      <c r="K39" s="73">
        <v>2.0550000000000002</v>
      </c>
      <c r="L39" s="73">
        <v>1.9326000000000001</v>
      </c>
      <c r="M39" s="73">
        <v>1.8955</v>
      </c>
      <c r="N39" s="73">
        <v>1.8672</v>
      </c>
      <c r="O39" s="73">
        <v>1.8551</v>
      </c>
      <c r="P39" s="73">
        <v>1.8542000000000001</v>
      </c>
      <c r="Q39" s="73">
        <v>1.8624000000000001</v>
      </c>
      <c r="R39" s="73">
        <v>2.0019</v>
      </c>
      <c r="S39" s="73">
        <v>2.0005000000000002</v>
      </c>
      <c r="T39" s="73">
        <v>1.9866999999999999</v>
      </c>
      <c r="U39" s="73">
        <v>1.9658</v>
      </c>
      <c r="V39" s="73">
        <v>1.9399</v>
      </c>
      <c r="W39" s="73">
        <v>1.9094</v>
      </c>
      <c r="X39" s="73">
        <v>1.7806999999999999</v>
      </c>
      <c r="Y39" s="73">
        <v>1.7522</v>
      </c>
      <c r="Z39" s="73">
        <v>1.7347999999999999</v>
      </c>
      <c r="AA39" s="73">
        <v>1.7265999999999999</v>
      </c>
      <c r="AB39" s="73">
        <v>1.7263999999999999</v>
      </c>
      <c r="AC39" s="73">
        <v>1.7364999999999999</v>
      </c>
      <c r="AD39" s="178">
        <v>1.9079999999999999</v>
      </c>
      <c r="AE39" s="178">
        <v>1.9189000000000001</v>
      </c>
      <c r="AF39" s="178">
        <v>1.9086000000000001</v>
      </c>
      <c r="AG39" s="178">
        <v>1.8938999999999999</v>
      </c>
      <c r="AH39" s="178">
        <v>1.8707</v>
      </c>
      <c r="AI39" s="178">
        <v>1.8278000000000001</v>
      </c>
      <c r="AJ39" s="178">
        <v>1.6935</v>
      </c>
      <c r="AK39" s="178">
        <v>1.6554</v>
      </c>
      <c r="AL39" s="178">
        <v>1.6384000000000001</v>
      </c>
      <c r="AM39" s="178">
        <v>1.6361000000000001</v>
      </c>
      <c r="AN39" s="178">
        <v>1.6448</v>
      </c>
      <c r="AO39" s="178">
        <v>1.6656</v>
      </c>
      <c r="AP39" s="178">
        <v>1.851</v>
      </c>
      <c r="AQ39" s="178">
        <v>1.8727</v>
      </c>
      <c r="AR39" s="178">
        <v>1.8686</v>
      </c>
      <c r="AS39" s="178">
        <v>1.8569</v>
      </c>
      <c r="AT39" s="178">
        <v>1.8378000000000001</v>
      </c>
      <c r="AU39" s="178">
        <v>1.7995000000000001</v>
      </c>
      <c r="AV39" s="178">
        <v>1.6695</v>
      </c>
      <c r="AW39" s="178">
        <v>1.6353</v>
      </c>
      <c r="AX39" s="178">
        <v>1.6114999999999999</v>
      </c>
      <c r="AY39" s="178">
        <v>1.5913999999999999</v>
      </c>
    </row>
    <row r="40" spans="1:51" s="176" customFormat="1">
      <c r="A40" s="239">
        <v>44336</v>
      </c>
      <c r="B40" s="482">
        <v>200139</v>
      </c>
      <c r="F40" s="65"/>
      <c r="G40" s="73"/>
      <c r="H40" s="73">
        <v>2.0472000000000001</v>
      </c>
      <c r="I40" s="73">
        <v>2.0461999999999998</v>
      </c>
      <c r="J40" s="73">
        <v>2.0331000000000001</v>
      </c>
      <c r="K40" s="73">
        <v>2.0085999999999999</v>
      </c>
      <c r="L40" s="73">
        <v>1.8863000000000001</v>
      </c>
      <c r="M40" s="73">
        <v>1.85</v>
      </c>
      <c r="N40" s="73">
        <v>1.8224</v>
      </c>
      <c r="O40" s="73">
        <v>1.8113999999999999</v>
      </c>
      <c r="P40" s="73">
        <v>1.8121</v>
      </c>
      <c r="Q40" s="73">
        <v>1.8223</v>
      </c>
      <c r="R40" s="73">
        <v>1.9631000000000001</v>
      </c>
      <c r="S40" s="73">
        <v>1.9631000000000001</v>
      </c>
      <c r="T40" s="73">
        <v>1.9534</v>
      </c>
      <c r="U40" s="73">
        <v>1.9340999999999999</v>
      </c>
      <c r="V40" s="73">
        <v>1.9095</v>
      </c>
      <c r="W40" s="73">
        <v>1.8804000000000001</v>
      </c>
      <c r="X40" s="73">
        <v>1.7516</v>
      </c>
      <c r="Y40" s="73">
        <v>1.7235</v>
      </c>
      <c r="Z40" s="73">
        <v>1.7063999999999999</v>
      </c>
      <c r="AA40" s="73">
        <v>1.6986000000000001</v>
      </c>
      <c r="AB40" s="73">
        <v>1.6987000000000001</v>
      </c>
      <c r="AC40" s="73">
        <v>1.7092000000000001</v>
      </c>
      <c r="AD40" s="178">
        <v>1.881</v>
      </c>
      <c r="AE40" s="178">
        <v>1.8923000000000001</v>
      </c>
      <c r="AF40" s="178">
        <v>1.8824000000000001</v>
      </c>
      <c r="AG40" s="178">
        <v>1.8680000000000001</v>
      </c>
      <c r="AH40" s="178">
        <v>1.8452</v>
      </c>
      <c r="AI40" s="178">
        <v>1.8026</v>
      </c>
      <c r="AJ40" s="178">
        <v>1.6687000000000001</v>
      </c>
      <c r="AK40" s="178">
        <v>1.6309</v>
      </c>
      <c r="AL40" s="178">
        <v>1.6172</v>
      </c>
      <c r="AM40" s="178">
        <v>1.6149</v>
      </c>
      <c r="AN40" s="178">
        <v>1.6235999999999999</v>
      </c>
      <c r="AO40" s="178">
        <v>1.6444000000000001</v>
      </c>
      <c r="AP40" s="178">
        <v>1.8298000000000001</v>
      </c>
      <c r="AQ40" s="178">
        <v>1.8514999999999999</v>
      </c>
      <c r="AR40" s="178">
        <v>1.8473999999999999</v>
      </c>
      <c r="AS40" s="178">
        <v>1.8357000000000001</v>
      </c>
      <c r="AT40" s="178">
        <v>1.8166</v>
      </c>
      <c r="AU40" s="178">
        <v>1.7783</v>
      </c>
      <c r="AV40" s="178">
        <v>1.6483000000000001</v>
      </c>
      <c r="AW40" s="178">
        <v>1.6141000000000001</v>
      </c>
      <c r="AX40" s="178">
        <v>1.5903</v>
      </c>
      <c r="AY40" s="178">
        <v>1.5702</v>
      </c>
    </row>
    <row r="41" spans="1:51" s="176" customFormat="1">
      <c r="A41" s="239">
        <v>44337</v>
      </c>
      <c r="B41" s="482">
        <v>179393</v>
      </c>
      <c r="F41" s="65"/>
      <c r="G41" s="73"/>
      <c r="H41" s="73">
        <v>2.0684999999999998</v>
      </c>
      <c r="I41" s="73">
        <v>2.0709</v>
      </c>
      <c r="J41" s="73">
        <v>2.0613999999999999</v>
      </c>
      <c r="K41" s="73">
        <v>2.0398999999999998</v>
      </c>
      <c r="L41" s="73">
        <v>1.9182999999999999</v>
      </c>
      <c r="M41" s="73">
        <v>1.8819999999999999</v>
      </c>
      <c r="N41" s="73">
        <v>1.8542000000000001</v>
      </c>
      <c r="O41" s="73">
        <v>1.8439000000000001</v>
      </c>
      <c r="P41" s="73">
        <v>1.8458000000000001</v>
      </c>
      <c r="Q41" s="73">
        <v>1.8569</v>
      </c>
      <c r="R41" s="73">
        <v>1.9975000000000001</v>
      </c>
      <c r="S41" s="73">
        <v>1.9993000000000001</v>
      </c>
      <c r="T41" s="73">
        <v>1.9898</v>
      </c>
      <c r="U41" s="73">
        <v>1.9716</v>
      </c>
      <c r="V41" s="73">
        <v>1.9468000000000001</v>
      </c>
      <c r="W41" s="73">
        <v>1.9175</v>
      </c>
      <c r="X41" s="73">
        <v>1.7878000000000001</v>
      </c>
      <c r="Y41" s="73">
        <v>1.7587999999999999</v>
      </c>
      <c r="Z41" s="73">
        <v>1.7392000000000001</v>
      </c>
      <c r="AA41" s="73">
        <v>1.7314000000000001</v>
      </c>
      <c r="AB41" s="73">
        <v>1.7315</v>
      </c>
      <c r="AC41" s="73">
        <v>1.7419</v>
      </c>
      <c r="AD41" s="178">
        <v>1.9136</v>
      </c>
      <c r="AE41" s="178">
        <v>1.9248000000000001</v>
      </c>
      <c r="AF41" s="178">
        <v>1.9148000000000001</v>
      </c>
      <c r="AG41" s="178">
        <v>1.9003000000000001</v>
      </c>
      <c r="AH41" s="178">
        <v>1.8774999999999999</v>
      </c>
      <c r="AI41" s="178">
        <v>1.8349</v>
      </c>
      <c r="AJ41" s="178">
        <v>1.7009000000000001</v>
      </c>
      <c r="AK41" s="178">
        <v>1.663</v>
      </c>
      <c r="AL41" s="178">
        <v>1.6493</v>
      </c>
      <c r="AM41" s="178">
        <v>1.647</v>
      </c>
      <c r="AN41" s="178">
        <v>1.6556999999999999</v>
      </c>
      <c r="AO41" s="178">
        <v>1.6765000000000001</v>
      </c>
      <c r="AP41" s="178">
        <v>1.8619000000000001</v>
      </c>
      <c r="AQ41" s="178">
        <v>1.8835999999999999</v>
      </c>
      <c r="AR41" s="178">
        <v>1.8794999999999999</v>
      </c>
      <c r="AS41" s="178">
        <v>1.8677999999999999</v>
      </c>
      <c r="AT41" s="178">
        <v>1.8487</v>
      </c>
      <c r="AU41" s="178">
        <v>1.8104</v>
      </c>
      <c r="AV41" s="178">
        <v>1.6803999999999999</v>
      </c>
      <c r="AW41" s="178">
        <v>1.6462000000000001</v>
      </c>
      <c r="AX41" s="178">
        <v>1.6224000000000001</v>
      </c>
      <c r="AY41" s="178">
        <v>1.5702</v>
      </c>
    </row>
    <row r="42" spans="1:51" s="176" customFormat="1">
      <c r="A42" s="239">
        <v>44340</v>
      </c>
      <c r="B42" s="482">
        <v>210405</v>
      </c>
      <c r="F42" s="65"/>
      <c r="G42" s="73"/>
      <c r="H42" s="73">
        <v>2.1177000000000001</v>
      </c>
      <c r="I42" s="73">
        <v>2.1217000000000001</v>
      </c>
      <c r="J42" s="73">
        <v>2.1137999999999999</v>
      </c>
      <c r="K42" s="73">
        <v>2.0918000000000001</v>
      </c>
      <c r="L42" s="73">
        <v>1.9698</v>
      </c>
      <c r="M42" s="73">
        <v>1.9335</v>
      </c>
      <c r="N42" s="73">
        <v>1.9056</v>
      </c>
      <c r="O42" s="73">
        <v>1.8956</v>
      </c>
      <c r="P42" s="73">
        <v>1.8977999999999999</v>
      </c>
      <c r="Q42" s="73">
        <v>1.9095</v>
      </c>
      <c r="R42" s="73">
        <v>2.0497000000000001</v>
      </c>
      <c r="S42" s="73">
        <v>2.0508999999999999</v>
      </c>
      <c r="T42" s="73">
        <v>2.0407000000000002</v>
      </c>
      <c r="U42" s="73">
        <v>2.0219999999999998</v>
      </c>
      <c r="V42" s="73">
        <v>1.9963</v>
      </c>
      <c r="W42" s="73">
        <v>1.9654</v>
      </c>
      <c r="X42" s="73">
        <v>1.8351999999999999</v>
      </c>
      <c r="Y42" s="73">
        <v>1.8057000000000001</v>
      </c>
      <c r="Z42" s="73">
        <v>1.7856000000000001</v>
      </c>
      <c r="AA42" s="73">
        <v>1.7770999999999999</v>
      </c>
      <c r="AB42" s="73">
        <v>1.7770999999999999</v>
      </c>
      <c r="AC42" s="73">
        <v>1.7869999999999999</v>
      </c>
      <c r="AD42" s="178">
        <v>1.9581</v>
      </c>
      <c r="AE42" s="178">
        <v>1.9686999999999999</v>
      </c>
      <c r="AF42" s="178">
        <v>1.9581999999999999</v>
      </c>
      <c r="AG42" s="178">
        <v>1.9431</v>
      </c>
      <c r="AH42" s="178">
        <v>1.9198</v>
      </c>
      <c r="AI42" s="178">
        <v>1.8766</v>
      </c>
      <c r="AJ42" s="178">
        <v>1.742</v>
      </c>
      <c r="AK42" s="178">
        <v>1.7036</v>
      </c>
      <c r="AL42" s="178">
        <v>1.6893</v>
      </c>
      <c r="AM42" s="178">
        <v>1.6868000000000001</v>
      </c>
      <c r="AN42" s="178">
        <v>1.6952</v>
      </c>
      <c r="AO42" s="178">
        <v>1.7158</v>
      </c>
      <c r="AP42" s="178">
        <v>1.9009</v>
      </c>
      <c r="AQ42" s="178">
        <v>1.9224000000000001</v>
      </c>
      <c r="AR42" s="178">
        <v>1.9179999999999999</v>
      </c>
      <c r="AS42" s="178">
        <v>1.9060999999999999</v>
      </c>
      <c r="AT42" s="178">
        <v>1.8867</v>
      </c>
      <c r="AU42" s="178">
        <v>1.8482000000000001</v>
      </c>
      <c r="AV42" s="178">
        <v>1.7179</v>
      </c>
      <c r="AW42" s="178">
        <v>1.6835</v>
      </c>
      <c r="AX42" s="178">
        <v>1.6594</v>
      </c>
      <c r="AY42" s="178">
        <v>1.6393</v>
      </c>
    </row>
    <row r="43" spans="1:51" s="176" customFormat="1">
      <c r="A43" s="239">
        <v>44341</v>
      </c>
      <c r="B43" s="482">
        <v>182361</v>
      </c>
      <c r="F43" s="65"/>
      <c r="G43" s="73"/>
      <c r="H43" s="73">
        <v>2.1173000000000002</v>
      </c>
      <c r="I43" s="73">
        <v>2.1229</v>
      </c>
      <c r="J43" s="73">
        <v>2.1154000000000002</v>
      </c>
      <c r="K43" s="73">
        <v>2.0948000000000002</v>
      </c>
      <c r="L43" s="73">
        <v>1.9737</v>
      </c>
      <c r="M43" s="73">
        <v>1.9372</v>
      </c>
      <c r="N43" s="73">
        <v>1.9083000000000001</v>
      </c>
      <c r="O43" s="73">
        <v>1.8980999999999999</v>
      </c>
      <c r="P43" s="73">
        <v>1.9003000000000001</v>
      </c>
      <c r="Q43" s="73">
        <v>1.9123000000000001</v>
      </c>
      <c r="R43" s="73">
        <v>2.0541999999999998</v>
      </c>
      <c r="S43" s="73">
        <v>2.0552000000000001</v>
      </c>
      <c r="T43" s="73">
        <v>2.0444</v>
      </c>
      <c r="U43" s="73">
        <v>2.0249000000000001</v>
      </c>
      <c r="V43" s="73">
        <v>1.9994000000000001</v>
      </c>
      <c r="W43" s="73">
        <v>1.9686999999999999</v>
      </c>
      <c r="X43" s="73">
        <v>1.8388</v>
      </c>
      <c r="Y43" s="73">
        <v>1.8095000000000001</v>
      </c>
      <c r="Z43" s="73">
        <v>1.7898000000000001</v>
      </c>
      <c r="AA43" s="73">
        <v>1.7809999999999999</v>
      </c>
      <c r="AB43" s="73">
        <v>1.7809999999999999</v>
      </c>
      <c r="AC43" s="73">
        <v>1.7907999999999999</v>
      </c>
      <c r="AD43" s="178">
        <v>1.9618</v>
      </c>
      <c r="AE43" s="178">
        <v>1.9722999999999999</v>
      </c>
      <c r="AF43" s="178">
        <v>1.9618</v>
      </c>
      <c r="AG43" s="178">
        <v>1.9466000000000001</v>
      </c>
      <c r="AH43" s="178">
        <v>1.9232</v>
      </c>
      <c r="AI43" s="178">
        <v>1.8798999999999999</v>
      </c>
      <c r="AJ43" s="178">
        <v>1.7453000000000001</v>
      </c>
      <c r="AK43" s="178">
        <v>1.7068000000000001</v>
      </c>
      <c r="AL43" s="178">
        <v>1.6923999999999999</v>
      </c>
      <c r="AM43" s="178">
        <v>1.6899</v>
      </c>
      <c r="AN43" s="178">
        <v>1.6982999999999999</v>
      </c>
      <c r="AO43" s="178">
        <v>1.7189000000000001</v>
      </c>
      <c r="AP43" s="178">
        <v>1.9039999999999999</v>
      </c>
      <c r="AQ43" s="178">
        <v>1.9255</v>
      </c>
      <c r="AR43" s="178">
        <v>1.9211</v>
      </c>
      <c r="AS43" s="178">
        <v>1.9092</v>
      </c>
      <c r="AT43" s="178">
        <v>1.8897999999999999</v>
      </c>
      <c r="AU43" s="178">
        <v>1.8512999999999999</v>
      </c>
      <c r="AV43" s="178">
        <v>1.7210000000000001</v>
      </c>
      <c r="AW43" s="178">
        <v>1.6866000000000001</v>
      </c>
      <c r="AX43" s="178">
        <v>1.6625000000000001</v>
      </c>
      <c r="AY43" s="178">
        <v>1.6424000000000001</v>
      </c>
    </row>
    <row r="44" spans="1:51" s="176" customFormat="1">
      <c r="A44" s="239">
        <v>44342</v>
      </c>
      <c r="B44" s="482">
        <v>212035</v>
      </c>
      <c r="F44" s="65"/>
      <c r="G44" s="73"/>
      <c r="H44" s="73">
        <v>2.1501000000000001</v>
      </c>
      <c r="I44" s="73">
        <v>2.1511999999999998</v>
      </c>
      <c r="J44" s="73">
        <v>2.1408999999999998</v>
      </c>
      <c r="K44" s="73">
        <v>2.1164000000000001</v>
      </c>
      <c r="L44" s="73">
        <v>1.9923999999999999</v>
      </c>
      <c r="M44" s="73">
        <v>1.9544999999999999</v>
      </c>
      <c r="N44" s="73">
        <v>1.9245000000000001</v>
      </c>
      <c r="O44" s="73">
        <v>1.9137</v>
      </c>
      <c r="P44" s="73">
        <v>1.9158999999999999</v>
      </c>
      <c r="Q44" s="73">
        <v>1.9279999999999999</v>
      </c>
      <c r="R44" s="73">
        <v>2.0703999999999998</v>
      </c>
      <c r="S44" s="73">
        <v>2.0714000000000001</v>
      </c>
      <c r="T44" s="73">
        <v>2.0604</v>
      </c>
      <c r="U44" s="73">
        <v>2.0409999999999999</v>
      </c>
      <c r="V44" s="73">
        <v>2.0152999999999999</v>
      </c>
      <c r="W44" s="73">
        <v>1.9843999999999999</v>
      </c>
      <c r="X44" s="73">
        <v>1.8539000000000001</v>
      </c>
      <c r="Y44" s="73">
        <v>1.8246</v>
      </c>
      <c r="Z44" s="73">
        <v>1.8048999999999999</v>
      </c>
      <c r="AA44" s="73">
        <v>1.7958000000000001</v>
      </c>
      <c r="AB44" s="73">
        <v>1.7954000000000001</v>
      </c>
      <c r="AC44" s="73">
        <v>1.8048999999999999</v>
      </c>
      <c r="AD44" s="178">
        <v>1.9756</v>
      </c>
      <c r="AE44" s="178">
        <v>1.9857</v>
      </c>
      <c r="AF44" s="178">
        <v>1.9749000000000001</v>
      </c>
      <c r="AG44" s="178">
        <v>1.9594</v>
      </c>
      <c r="AH44" s="178">
        <v>1.9356</v>
      </c>
      <c r="AI44" s="178">
        <v>1.8919999999999999</v>
      </c>
      <c r="AJ44" s="178">
        <v>1.7571000000000001</v>
      </c>
      <c r="AK44" s="178">
        <v>1.7181999999999999</v>
      </c>
      <c r="AL44" s="178">
        <v>1.7035</v>
      </c>
      <c r="AM44" s="178">
        <v>1.7010000000000001</v>
      </c>
      <c r="AN44" s="178">
        <v>1.7094</v>
      </c>
      <c r="AO44" s="178">
        <v>1.73</v>
      </c>
      <c r="AP44" s="178">
        <v>1.9151</v>
      </c>
      <c r="AQ44" s="178">
        <v>1.9366000000000001</v>
      </c>
      <c r="AR44" s="178">
        <v>1.9321999999999999</v>
      </c>
      <c r="AS44" s="178">
        <v>1.9202999999999999</v>
      </c>
      <c r="AT44" s="178">
        <v>1.9009</v>
      </c>
      <c r="AU44" s="178">
        <v>1.8624000000000001</v>
      </c>
      <c r="AV44" s="178">
        <v>1.7321</v>
      </c>
      <c r="AW44" s="178">
        <v>1.6977</v>
      </c>
      <c r="AX44" s="178">
        <v>1.6736</v>
      </c>
      <c r="AY44" s="178">
        <v>1.6535</v>
      </c>
    </row>
    <row r="45" spans="1:51" s="176" customFormat="1">
      <c r="A45" s="239">
        <v>44343</v>
      </c>
      <c r="B45" s="482">
        <v>181682</v>
      </c>
      <c r="F45" s="65"/>
      <c r="G45" s="73"/>
      <c r="H45" s="73">
        <v>2.1518000000000002</v>
      </c>
      <c r="I45" s="73">
        <v>2.1551999999999998</v>
      </c>
      <c r="J45" s="73">
        <v>2.1467999999999998</v>
      </c>
      <c r="K45" s="73">
        <v>2.1231</v>
      </c>
      <c r="L45" s="73">
        <v>1.9998</v>
      </c>
      <c r="M45" s="73">
        <v>1.962</v>
      </c>
      <c r="N45" s="73">
        <v>1.9319</v>
      </c>
      <c r="O45" s="73">
        <v>1.921</v>
      </c>
      <c r="P45" s="73">
        <v>1.9234</v>
      </c>
      <c r="Q45" s="73">
        <v>1.9357</v>
      </c>
      <c r="R45" s="73">
        <v>2.0779999999999998</v>
      </c>
      <c r="S45" s="73">
        <v>2.0785999999999998</v>
      </c>
      <c r="T45" s="73">
        <v>2.0672000000000001</v>
      </c>
      <c r="U45" s="73">
        <v>2.0478000000000001</v>
      </c>
      <c r="V45" s="73">
        <v>2.0221</v>
      </c>
      <c r="W45" s="73">
        <v>1.9912000000000001</v>
      </c>
      <c r="X45" s="73">
        <v>1.8606</v>
      </c>
      <c r="Y45" s="73">
        <v>1.8312999999999999</v>
      </c>
      <c r="Z45" s="73">
        <v>1.8116000000000001</v>
      </c>
      <c r="AA45" s="73">
        <v>1.8025</v>
      </c>
      <c r="AB45" s="73">
        <v>1.8021</v>
      </c>
      <c r="AC45" s="73">
        <v>1.8116000000000001</v>
      </c>
      <c r="AD45" s="178">
        <v>1.9822</v>
      </c>
      <c r="AE45" s="178">
        <v>1.9923</v>
      </c>
      <c r="AF45" s="178">
        <v>1.9815</v>
      </c>
      <c r="AG45" s="178">
        <v>1.966</v>
      </c>
      <c r="AH45" s="178">
        <v>1.9421999999999999</v>
      </c>
      <c r="AI45" s="178">
        <v>1.8986000000000001</v>
      </c>
      <c r="AJ45" s="178">
        <v>1.7636000000000001</v>
      </c>
      <c r="AK45" s="178">
        <v>1.7246999999999999</v>
      </c>
      <c r="AL45" s="178">
        <v>1.71</v>
      </c>
      <c r="AM45" s="178">
        <v>1.7075</v>
      </c>
      <c r="AN45" s="178">
        <v>1.7159</v>
      </c>
      <c r="AO45" s="178">
        <v>1.7364999999999999</v>
      </c>
      <c r="AP45" s="178">
        <v>1.9216</v>
      </c>
      <c r="AQ45" s="178">
        <v>1.9431</v>
      </c>
      <c r="AR45" s="178">
        <v>1.9387000000000001</v>
      </c>
      <c r="AS45" s="178">
        <v>1.9268000000000001</v>
      </c>
      <c r="AT45" s="178">
        <v>1.9074</v>
      </c>
      <c r="AU45" s="178">
        <v>1.8689</v>
      </c>
      <c r="AV45" s="178">
        <v>1.7385999999999999</v>
      </c>
      <c r="AW45" s="178">
        <v>1.7041999999999999</v>
      </c>
      <c r="AX45" s="178">
        <v>1.6800999999999999</v>
      </c>
      <c r="AY45" s="178">
        <v>1.66</v>
      </c>
    </row>
    <row r="46" spans="1:51" s="176" customFormat="1">
      <c r="A46" s="239">
        <v>44344</v>
      </c>
      <c r="B46" s="482">
        <v>160161</v>
      </c>
      <c r="F46" s="65"/>
      <c r="G46" s="73"/>
      <c r="H46" s="73">
        <v>2.1402000000000001</v>
      </c>
      <c r="I46" s="73">
        <v>2.1368999999999998</v>
      </c>
      <c r="J46" s="73">
        <v>2.1288999999999998</v>
      </c>
      <c r="K46" s="73">
        <v>2.1061000000000001</v>
      </c>
      <c r="L46" s="73">
        <v>1.9841</v>
      </c>
      <c r="M46" s="73">
        <v>1.9459</v>
      </c>
      <c r="N46" s="73">
        <v>1.9153</v>
      </c>
      <c r="O46" s="73">
        <v>1.9036</v>
      </c>
      <c r="P46" s="73">
        <v>1.9058999999999999</v>
      </c>
      <c r="Q46" s="73">
        <v>1.9181999999999999</v>
      </c>
      <c r="R46" s="73">
        <v>2.0609999999999999</v>
      </c>
      <c r="S46" s="73">
        <v>2.0613000000000001</v>
      </c>
      <c r="T46" s="73">
        <v>2.0499000000000001</v>
      </c>
      <c r="U46" s="73">
        <v>2.0303</v>
      </c>
      <c r="V46" s="73">
        <v>2.0045000000000002</v>
      </c>
      <c r="W46" s="73">
        <v>1.9735</v>
      </c>
      <c r="X46" s="73">
        <v>1.8429</v>
      </c>
      <c r="Y46" s="73">
        <v>1.8134999999999999</v>
      </c>
      <c r="Z46" s="73">
        <v>1.7939000000000001</v>
      </c>
      <c r="AA46" s="73">
        <v>1.7845</v>
      </c>
      <c r="AB46" s="73">
        <v>1.784</v>
      </c>
      <c r="AC46" s="73">
        <v>1.7934000000000001</v>
      </c>
      <c r="AD46" s="178">
        <v>1.9639</v>
      </c>
      <c r="AE46" s="178">
        <v>1.9739</v>
      </c>
      <c r="AF46" s="178">
        <v>1.9630000000000001</v>
      </c>
      <c r="AG46" s="178">
        <v>1.9474</v>
      </c>
      <c r="AH46" s="178">
        <v>1.9235</v>
      </c>
      <c r="AI46" s="178">
        <v>1.8797999999999999</v>
      </c>
      <c r="AJ46" s="178">
        <v>1.7446999999999999</v>
      </c>
      <c r="AK46" s="178">
        <v>1.7058</v>
      </c>
      <c r="AL46" s="178">
        <v>1.6910000000000001</v>
      </c>
      <c r="AM46" s="178">
        <v>1.6883999999999999</v>
      </c>
      <c r="AN46" s="178">
        <v>1.6967000000000001</v>
      </c>
      <c r="AO46" s="178">
        <v>1.7172000000000001</v>
      </c>
      <c r="AP46" s="178">
        <v>1.9021999999999999</v>
      </c>
      <c r="AQ46" s="178">
        <v>1.9236</v>
      </c>
      <c r="AR46" s="178">
        <v>1.9191</v>
      </c>
      <c r="AS46" s="178">
        <v>1.9071</v>
      </c>
      <c r="AT46" s="178">
        <v>1.8875999999999999</v>
      </c>
      <c r="AU46" s="178">
        <v>1.849</v>
      </c>
      <c r="AV46" s="178">
        <v>1.7185999999999999</v>
      </c>
      <c r="AW46" s="178">
        <v>1.6840999999999999</v>
      </c>
      <c r="AX46" s="178">
        <v>1.6585000000000001</v>
      </c>
      <c r="AY46" s="178">
        <v>1.6384000000000001</v>
      </c>
    </row>
    <row r="47" spans="1:51" s="176" customFormat="1">
      <c r="A47" s="239">
        <v>44347</v>
      </c>
      <c r="B47" s="482">
        <v>0</v>
      </c>
      <c r="F47" s="65"/>
      <c r="G47" s="73"/>
      <c r="H47" s="371">
        <v>2.1402000000000001</v>
      </c>
      <c r="I47" s="371">
        <v>2.1368999999999998</v>
      </c>
      <c r="J47" s="371">
        <v>2.1288999999999998</v>
      </c>
      <c r="K47" s="371">
        <v>2.1061000000000001</v>
      </c>
      <c r="L47" s="371">
        <v>1.9841</v>
      </c>
      <c r="M47" s="371">
        <v>1.9459</v>
      </c>
      <c r="N47" s="371">
        <v>1.9153</v>
      </c>
      <c r="O47" s="371">
        <v>1.9036</v>
      </c>
      <c r="P47" s="371">
        <v>1.9058999999999999</v>
      </c>
      <c r="Q47" s="371">
        <v>1.9181999999999999</v>
      </c>
      <c r="R47" s="371">
        <v>2.0609999999999999</v>
      </c>
      <c r="S47" s="371">
        <v>2.0613000000000001</v>
      </c>
      <c r="T47" s="371">
        <v>2.0499000000000001</v>
      </c>
      <c r="U47" s="371">
        <v>2.0303</v>
      </c>
      <c r="V47" s="371">
        <v>2.0045000000000002</v>
      </c>
      <c r="W47" s="371">
        <v>1.9735</v>
      </c>
      <c r="X47" s="371">
        <v>1.8429</v>
      </c>
      <c r="Y47" s="371">
        <v>1.8134999999999999</v>
      </c>
      <c r="Z47" s="371">
        <v>1.7939000000000001</v>
      </c>
      <c r="AA47" s="371">
        <v>1.7845</v>
      </c>
      <c r="AB47" s="371">
        <v>1.784</v>
      </c>
      <c r="AC47" s="371">
        <v>1.7934000000000001</v>
      </c>
      <c r="AD47" s="372">
        <v>1.9639</v>
      </c>
      <c r="AE47" s="372">
        <v>1.9739</v>
      </c>
      <c r="AF47" s="372">
        <v>1.9630000000000001</v>
      </c>
      <c r="AG47" s="372">
        <v>1.9474</v>
      </c>
      <c r="AH47" s="372">
        <v>1.9235</v>
      </c>
      <c r="AI47" s="372">
        <v>1.8797999999999999</v>
      </c>
      <c r="AJ47" s="372">
        <v>1.7446999999999999</v>
      </c>
      <c r="AK47" s="372">
        <v>1.7058</v>
      </c>
      <c r="AL47" s="372">
        <v>1.6910000000000001</v>
      </c>
      <c r="AM47" s="372">
        <v>1.6883999999999999</v>
      </c>
      <c r="AN47" s="372">
        <v>1.6967000000000001</v>
      </c>
      <c r="AO47" s="372">
        <v>1.7172000000000001</v>
      </c>
      <c r="AP47" s="372">
        <v>1.9021999999999999</v>
      </c>
      <c r="AQ47" s="372">
        <v>1.9236</v>
      </c>
      <c r="AR47" s="372">
        <v>1.9191</v>
      </c>
      <c r="AS47" s="372">
        <v>1.9071</v>
      </c>
      <c r="AT47" s="372">
        <v>1.8875999999999999</v>
      </c>
      <c r="AU47" s="372">
        <v>1.849</v>
      </c>
      <c r="AV47" s="372">
        <v>1.7185999999999999</v>
      </c>
      <c r="AW47" s="372">
        <v>1.6840999999999999</v>
      </c>
      <c r="AX47" s="372">
        <v>1.6585000000000001</v>
      </c>
      <c r="AY47" s="372">
        <v>1.6384000000000001</v>
      </c>
    </row>
    <row r="48" spans="1:51" s="176" customFormat="1">
      <c r="A48" s="239">
        <v>44348</v>
      </c>
      <c r="B48" s="482">
        <v>176811</v>
      </c>
      <c r="F48" s="65"/>
      <c r="G48" s="73"/>
      <c r="H48" s="73"/>
      <c r="I48" s="73">
        <v>2.1703999999999999</v>
      </c>
      <c r="J48" s="73">
        <v>2.1648999999999998</v>
      </c>
      <c r="K48" s="73">
        <v>2.1436000000000002</v>
      </c>
      <c r="L48" s="73">
        <v>2.0228999999999999</v>
      </c>
      <c r="M48" s="73">
        <v>1.9853000000000001</v>
      </c>
      <c r="N48" s="73">
        <v>1.9552</v>
      </c>
      <c r="O48" s="73">
        <v>1.9436</v>
      </c>
      <c r="P48" s="73">
        <v>1.9456</v>
      </c>
      <c r="Q48" s="73">
        <v>1.9576</v>
      </c>
      <c r="R48" s="73">
        <v>2.0991</v>
      </c>
      <c r="S48" s="73">
        <v>2.0988000000000002</v>
      </c>
      <c r="T48" s="73">
        <v>2.0871</v>
      </c>
      <c r="U48" s="73">
        <v>2.0668000000000002</v>
      </c>
      <c r="V48" s="73">
        <v>2.0396000000000001</v>
      </c>
      <c r="W48" s="73">
        <v>2.0070999999999999</v>
      </c>
      <c r="X48" s="73">
        <v>1.8738999999999999</v>
      </c>
      <c r="Y48" s="73">
        <v>1.8429</v>
      </c>
      <c r="Z48" s="73">
        <v>1.8223</v>
      </c>
      <c r="AA48" s="73">
        <v>1.8125</v>
      </c>
      <c r="AB48" s="73">
        <v>1.8116000000000001</v>
      </c>
      <c r="AC48" s="73">
        <v>1.8206</v>
      </c>
      <c r="AD48" s="178">
        <v>1.9906999999999999</v>
      </c>
      <c r="AE48" s="178">
        <v>2.0003000000000002</v>
      </c>
      <c r="AF48" s="178">
        <v>1.9891000000000001</v>
      </c>
      <c r="AG48" s="178">
        <v>1.9731000000000001</v>
      </c>
      <c r="AH48" s="178">
        <v>1.9488000000000001</v>
      </c>
      <c r="AI48" s="178">
        <v>1.9047000000000001</v>
      </c>
      <c r="AJ48" s="178">
        <v>1.7692000000000001</v>
      </c>
      <c r="AK48" s="178">
        <v>1.7299</v>
      </c>
      <c r="AL48" s="178">
        <v>1.7146999999999999</v>
      </c>
      <c r="AM48" s="178">
        <v>1.7121</v>
      </c>
      <c r="AN48" s="178">
        <v>1.7203999999999999</v>
      </c>
      <c r="AO48" s="178">
        <v>1.7408999999999999</v>
      </c>
      <c r="AP48" s="178">
        <v>1.9258999999999999</v>
      </c>
      <c r="AQ48" s="178">
        <v>1.9473</v>
      </c>
      <c r="AR48" s="178">
        <v>1.9428000000000001</v>
      </c>
      <c r="AS48" s="178">
        <v>1.9308000000000001</v>
      </c>
      <c r="AT48" s="178">
        <v>1.9113</v>
      </c>
      <c r="AU48" s="178">
        <v>1.8727</v>
      </c>
      <c r="AV48" s="178">
        <v>1.7423</v>
      </c>
      <c r="AW48" s="178">
        <v>1.7078</v>
      </c>
      <c r="AX48" s="178">
        <v>1.6821999999999999</v>
      </c>
      <c r="AY48" s="178">
        <v>1.6620999999999999</v>
      </c>
    </row>
    <row r="49" spans="1:51">
      <c r="A49" s="95">
        <v>44349</v>
      </c>
      <c r="B49" s="482">
        <v>160108</v>
      </c>
      <c r="I49">
        <v>2.1941000000000002</v>
      </c>
      <c r="J49">
        <v>2.1898</v>
      </c>
      <c r="K49">
        <v>2.1699000000000002</v>
      </c>
      <c r="L49">
        <v>2.0506000000000002</v>
      </c>
      <c r="M49">
        <v>2.0122</v>
      </c>
      <c r="N49">
        <v>1.9810000000000001</v>
      </c>
      <c r="O49">
        <v>1.9694</v>
      </c>
      <c r="P49">
        <v>1.9718</v>
      </c>
      <c r="Q49">
        <v>1.9837</v>
      </c>
      <c r="R49">
        <v>2.1240999999999999</v>
      </c>
      <c r="S49">
        <v>2.1236999999999999</v>
      </c>
      <c r="T49">
        <v>2.1122999999999998</v>
      </c>
      <c r="U49">
        <v>2.0914999999999999</v>
      </c>
      <c r="V49">
        <v>2.0644999999999998</v>
      </c>
      <c r="W49">
        <v>2.0318999999999998</v>
      </c>
      <c r="X49">
        <v>1.8983000000000001</v>
      </c>
      <c r="Y49">
        <v>1.867</v>
      </c>
      <c r="Z49">
        <v>1.8462000000000001</v>
      </c>
      <c r="AA49">
        <v>1.8363</v>
      </c>
      <c r="AB49">
        <v>1.8351</v>
      </c>
      <c r="AC49">
        <v>1.8439000000000001</v>
      </c>
      <c r="AD49">
        <v>2.0137999999999998</v>
      </c>
      <c r="AE49">
        <v>2.0230999999999999</v>
      </c>
      <c r="AF49">
        <v>2.0123000000000002</v>
      </c>
      <c r="AG49">
        <v>1.996</v>
      </c>
      <c r="AH49">
        <v>1.9714</v>
      </c>
      <c r="AI49">
        <v>1.9271</v>
      </c>
      <c r="AJ49">
        <v>1.7914000000000001</v>
      </c>
      <c r="AK49">
        <v>1.7518</v>
      </c>
      <c r="AL49">
        <v>1.7363999999999999</v>
      </c>
      <c r="AM49">
        <v>1.7338</v>
      </c>
      <c r="AN49">
        <v>1.742</v>
      </c>
      <c r="AO49">
        <v>1.7625</v>
      </c>
      <c r="AP49">
        <v>1.9474</v>
      </c>
      <c r="AQ49">
        <v>1.9688000000000001</v>
      </c>
      <c r="AR49">
        <v>1.9642999999999999</v>
      </c>
      <c r="AS49">
        <v>1.9521999999999999</v>
      </c>
      <c r="AT49">
        <v>1.9327000000000001</v>
      </c>
      <c r="AU49">
        <v>1.8939999999999999</v>
      </c>
      <c r="AV49">
        <v>1.7636000000000001</v>
      </c>
      <c r="AW49">
        <v>1.7290000000000001</v>
      </c>
      <c r="AX49">
        <v>1.7034</v>
      </c>
      <c r="AY49">
        <v>1.6833</v>
      </c>
    </row>
    <row r="50" spans="1:51">
      <c r="A50" s="95">
        <v>44350</v>
      </c>
      <c r="B50" s="482">
        <v>140698</v>
      </c>
      <c r="I50">
        <v>2.2018</v>
      </c>
      <c r="J50">
        <v>2.1953999999999998</v>
      </c>
      <c r="K50">
        <v>2.1739999999999999</v>
      </c>
      <c r="L50">
        <v>2.0516000000000001</v>
      </c>
      <c r="M50">
        <v>2.0139</v>
      </c>
      <c r="N50">
        <v>1.9824999999999999</v>
      </c>
      <c r="O50">
        <v>1.9708000000000001</v>
      </c>
      <c r="P50">
        <v>1.9731000000000001</v>
      </c>
      <c r="Q50">
        <v>1.9846999999999999</v>
      </c>
      <c r="R50">
        <v>2.1265999999999998</v>
      </c>
      <c r="S50">
        <v>2.1261999999999999</v>
      </c>
      <c r="T50">
        <v>2.1149</v>
      </c>
      <c r="U50">
        <v>2.0943000000000001</v>
      </c>
      <c r="V50">
        <v>2.0678999999999998</v>
      </c>
      <c r="W50">
        <v>2.0352000000000001</v>
      </c>
      <c r="X50">
        <v>1.8991</v>
      </c>
      <c r="Y50">
        <v>1.8680000000000001</v>
      </c>
      <c r="Z50">
        <v>1.8474999999999999</v>
      </c>
      <c r="AA50">
        <v>1.8378000000000001</v>
      </c>
      <c r="AB50">
        <v>1.8368</v>
      </c>
      <c r="AC50">
        <v>1.8458000000000001</v>
      </c>
      <c r="AD50">
        <v>2.016</v>
      </c>
      <c r="AE50">
        <v>2.0255000000000001</v>
      </c>
      <c r="AF50">
        <v>2.0148999999999999</v>
      </c>
      <c r="AG50">
        <v>1.9985999999999999</v>
      </c>
      <c r="AH50">
        <v>1.974</v>
      </c>
      <c r="AI50">
        <v>1.9297</v>
      </c>
      <c r="AJ50">
        <v>1.794</v>
      </c>
      <c r="AK50">
        <v>1.7544</v>
      </c>
      <c r="AL50">
        <v>1.7390000000000001</v>
      </c>
      <c r="AM50">
        <v>1.7363999999999999</v>
      </c>
      <c r="AN50">
        <v>1.7445999999999999</v>
      </c>
      <c r="AO50">
        <v>1.7650999999999999</v>
      </c>
      <c r="AP50">
        <v>1.95</v>
      </c>
      <c r="AQ50">
        <v>1.9714</v>
      </c>
      <c r="AR50">
        <v>1.9669000000000001</v>
      </c>
      <c r="AS50">
        <v>1.9548000000000001</v>
      </c>
      <c r="AT50">
        <v>1.9353</v>
      </c>
      <c r="AU50">
        <v>1.8966000000000001</v>
      </c>
      <c r="AV50">
        <v>1.7662</v>
      </c>
      <c r="AW50">
        <v>1.7316</v>
      </c>
      <c r="AX50">
        <v>1.706</v>
      </c>
      <c r="AY50">
        <v>1.6859</v>
      </c>
    </row>
    <row r="51" spans="1:51">
      <c r="A51" s="95">
        <v>44351</v>
      </c>
      <c r="B51" s="482">
        <v>107973</v>
      </c>
      <c r="I51">
        <v>2.2115</v>
      </c>
      <c r="J51">
        <v>2.2071000000000001</v>
      </c>
      <c r="K51">
        <v>2.1871</v>
      </c>
      <c r="L51">
        <v>2.0659000000000001</v>
      </c>
      <c r="M51">
        <v>2.0289000000000001</v>
      </c>
      <c r="N51">
        <v>1.9983</v>
      </c>
      <c r="O51">
        <v>1.9864999999999999</v>
      </c>
      <c r="P51">
        <v>1.9884999999999999</v>
      </c>
      <c r="Q51">
        <v>2.0001000000000002</v>
      </c>
      <c r="R51">
        <v>2.1396000000000002</v>
      </c>
      <c r="S51">
        <v>2.1387</v>
      </c>
      <c r="T51">
        <v>2.1265999999999998</v>
      </c>
      <c r="U51">
        <v>2.1059000000000001</v>
      </c>
      <c r="V51">
        <v>2.0783999999999998</v>
      </c>
      <c r="W51">
        <v>2.0444</v>
      </c>
      <c r="X51">
        <v>1.9078999999999999</v>
      </c>
      <c r="Y51">
        <v>1.8761000000000001</v>
      </c>
      <c r="Z51">
        <v>1.8560000000000001</v>
      </c>
      <c r="AA51">
        <v>1.8452</v>
      </c>
      <c r="AB51">
        <v>1.8452</v>
      </c>
      <c r="AC51">
        <v>1.8552</v>
      </c>
      <c r="AD51">
        <v>2.0261999999999998</v>
      </c>
      <c r="AE51">
        <v>2.0365000000000002</v>
      </c>
      <c r="AF51">
        <v>2.0266000000000002</v>
      </c>
      <c r="AG51">
        <v>2.0095999999999998</v>
      </c>
      <c r="AH51">
        <v>1.9842</v>
      </c>
      <c r="AI51">
        <v>1.9392</v>
      </c>
      <c r="AJ51">
        <v>1.8028</v>
      </c>
      <c r="AK51">
        <v>1.7625</v>
      </c>
      <c r="AL51">
        <v>1.7464999999999999</v>
      </c>
      <c r="AM51">
        <v>1.7435</v>
      </c>
      <c r="AN51">
        <v>1.7515000000000001</v>
      </c>
      <c r="AO51">
        <v>1.7718</v>
      </c>
      <c r="AP51">
        <v>1.9564999999999999</v>
      </c>
      <c r="AQ51">
        <v>1.9777</v>
      </c>
      <c r="AR51">
        <v>1.9730000000000001</v>
      </c>
      <c r="AS51">
        <v>1.9605999999999999</v>
      </c>
      <c r="AT51">
        <v>1.9409000000000001</v>
      </c>
      <c r="AU51">
        <v>1.9019999999999999</v>
      </c>
      <c r="AV51">
        <v>1.7714000000000001</v>
      </c>
      <c r="AW51">
        <v>1.7365999999999999</v>
      </c>
      <c r="AX51">
        <v>1.7108000000000001</v>
      </c>
      <c r="AY51">
        <v>1.6907000000000001</v>
      </c>
    </row>
    <row r="52" spans="1:51">
      <c r="A52" s="95">
        <v>44354</v>
      </c>
      <c r="B52" s="482">
        <v>184371</v>
      </c>
      <c r="I52">
        <v>2.1930999999999998</v>
      </c>
      <c r="J52">
        <v>2.1907000000000001</v>
      </c>
      <c r="K52">
        <v>2.1739000000000002</v>
      </c>
      <c r="L52">
        <v>2.0558999999999998</v>
      </c>
      <c r="M52">
        <v>2.0215000000000001</v>
      </c>
      <c r="N52">
        <v>1.9930000000000001</v>
      </c>
      <c r="O52">
        <v>1.9824999999999999</v>
      </c>
      <c r="P52">
        <v>1.9847999999999999</v>
      </c>
      <c r="Q52">
        <v>1.9959</v>
      </c>
      <c r="R52">
        <v>2.1328</v>
      </c>
      <c r="S52">
        <v>2.1320999999999999</v>
      </c>
      <c r="T52">
        <v>2.1196999999999999</v>
      </c>
      <c r="U52">
        <v>2.0987</v>
      </c>
      <c r="V52">
        <v>2.0714999999999999</v>
      </c>
      <c r="W52">
        <v>2.0383</v>
      </c>
      <c r="X52">
        <v>1.9019999999999999</v>
      </c>
      <c r="Y52">
        <v>1.8714999999999999</v>
      </c>
      <c r="Z52">
        <v>1.8521000000000001</v>
      </c>
      <c r="AA52">
        <v>1.8419000000000001</v>
      </c>
      <c r="AB52">
        <v>1.8419000000000001</v>
      </c>
      <c r="AC52">
        <v>1.8519000000000001</v>
      </c>
      <c r="AD52">
        <v>2.0228999999999999</v>
      </c>
      <c r="AE52">
        <v>2.0331999999999999</v>
      </c>
      <c r="AF52">
        <v>2.0232999999999999</v>
      </c>
      <c r="AG52">
        <v>2.0063</v>
      </c>
      <c r="AH52">
        <v>1.9809000000000001</v>
      </c>
      <c r="AI52">
        <v>1.9359</v>
      </c>
      <c r="AJ52">
        <v>1.7995000000000001</v>
      </c>
      <c r="AK52">
        <v>1.7592000000000001</v>
      </c>
      <c r="AL52">
        <v>1.7432000000000001</v>
      </c>
      <c r="AM52">
        <v>1.7402</v>
      </c>
      <c r="AN52">
        <v>1.7482</v>
      </c>
      <c r="AO52">
        <v>1.7685</v>
      </c>
      <c r="AP52">
        <v>1.9532</v>
      </c>
      <c r="AQ52">
        <v>1.9743999999999999</v>
      </c>
      <c r="AR52">
        <v>1.9697</v>
      </c>
      <c r="AS52">
        <v>1.9573</v>
      </c>
      <c r="AT52">
        <v>1.9376</v>
      </c>
      <c r="AU52">
        <v>1.8987000000000001</v>
      </c>
      <c r="AV52">
        <v>1.7681</v>
      </c>
      <c r="AW52">
        <v>1.7333000000000001</v>
      </c>
      <c r="AX52">
        <v>1.7075</v>
      </c>
      <c r="AY52">
        <v>1.6874</v>
      </c>
    </row>
    <row r="53" spans="1:51">
      <c r="A53" s="95">
        <v>44355</v>
      </c>
      <c r="B53" s="482">
        <v>222681</v>
      </c>
      <c r="I53">
        <v>2.2189999999999999</v>
      </c>
      <c r="J53">
        <v>2.2158000000000002</v>
      </c>
      <c r="K53">
        <v>2.1981000000000002</v>
      </c>
      <c r="L53">
        <v>2.0788000000000002</v>
      </c>
      <c r="M53">
        <v>2.0442</v>
      </c>
      <c r="N53">
        <v>2.016</v>
      </c>
      <c r="O53">
        <v>2.0057999999999998</v>
      </c>
      <c r="P53">
        <v>2.0076999999999998</v>
      </c>
      <c r="Q53">
        <v>2.0182000000000002</v>
      </c>
      <c r="R53">
        <v>2.1545000000000001</v>
      </c>
      <c r="S53">
        <v>2.1541000000000001</v>
      </c>
      <c r="T53">
        <v>2.1414</v>
      </c>
      <c r="U53">
        <v>2.1208</v>
      </c>
      <c r="V53">
        <v>2.0941999999999998</v>
      </c>
      <c r="W53">
        <v>2.0611000000000002</v>
      </c>
      <c r="X53">
        <v>1.9260999999999999</v>
      </c>
      <c r="Y53">
        <v>1.8956</v>
      </c>
      <c r="Z53">
        <v>1.8762000000000001</v>
      </c>
      <c r="AA53">
        <v>1.8662000000000001</v>
      </c>
      <c r="AB53">
        <v>1.8661000000000001</v>
      </c>
      <c r="AC53">
        <v>1.8759999999999999</v>
      </c>
      <c r="AD53">
        <v>2.0468999999999999</v>
      </c>
      <c r="AE53">
        <v>2.0571000000000002</v>
      </c>
      <c r="AF53">
        <v>2.0470999999999999</v>
      </c>
      <c r="AG53">
        <v>2.0299</v>
      </c>
      <c r="AH53">
        <v>2.0044</v>
      </c>
      <c r="AI53">
        <v>1.9593</v>
      </c>
      <c r="AJ53">
        <v>1.8228</v>
      </c>
      <c r="AK53">
        <v>1.7824</v>
      </c>
      <c r="AL53">
        <v>1.7663</v>
      </c>
      <c r="AM53">
        <v>1.7633000000000001</v>
      </c>
      <c r="AN53">
        <v>1.7713000000000001</v>
      </c>
      <c r="AO53">
        <v>1.7916000000000001</v>
      </c>
      <c r="AP53">
        <v>1.9762999999999999</v>
      </c>
      <c r="AQ53">
        <v>1.9975000000000001</v>
      </c>
      <c r="AR53">
        <v>1.9927999999999999</v>
      </c>
      <c r="AS53">
        <v>1.9803999999999999</v>
      </c>
      <c r="AT53">
        <v>1.9607000000000001</v>
      </c>
      <c r="AU53">
        <v>1.9218</v>
      </c>
      <c r="AV53">
        <v>1.7911999999999999</v>
      </c>
      <c r="AW53">
        <v>1.7564</v>
      </c>
      <c r="AX53">
        <v>1.7305999999999999</v>
      </c>
      <c r="AY53">
        <v>1.7104999999999999</v>
      </c>
    </row>
    <row r="54" spans="1:51">
      <c r="A54" s="95">
        <v>44356</v>
      </c>
      <c r="B54" s="482">
        <v>239406</v>
      </c>
      <c r="I54">
        <v>2.2025000000000001</v>
      </c>
      <c r="J54">
        <v>2.2010000000000001</v>
      </c>
      <c r="K54">
        <v>2.1848999999999998</v>
      </c>
      <c r="L54">
        <v>2.0668000000000002</v>
      </c>
      <c r="M54">
        <v>2.0329999999999999</v>
      </c>
      <c r="N54">
        <v>2.0053000000000001</v>
      </c>
      <c r="O54">
        <v>1.9952000000000001</v>
      </c>
      <c r="P54">
        <v>1.9970000000000001</v>
      </c>
      <c r="Q54">
        <v>2.0068000000000001</v>
      </c>
      <c r="R54">
        <v>2.1417999999999999</v>
      </c>
      <c r="S54">
        <v>2.141</v>
      </c>
      <c r="T54">
        <v>2.1288</v>
      </c>
      <c r="U54">
        <v>2.1071</v>
      </c>
      <c r="V54">
        <v>2.0808</v>
      </c>
      <c r="W54">
        <v>2.0480999999999998</v>
      </c>
      <c r="X54">
        <v>1.9154</v>
      </c>
      <c r="Y54">
        <v>1.8855999999999999</v>
      </c>
      <c r="Z54">
        <v>1.8663000000000001</v>
      </c>
      <c r="AA54">
        <v>1.8563000000000001</v>
      </c>
      <c r="AB54">
        <v>1.8562000000000001</v>
      </c>
      <c r="AC54">
        <v>1.8661000000000001</v>
      </c>
      <c r="AD54">
        <v>2.0369999999999999</v>
      </c>
      <c r="AE54">
        <v>2.0472000000000001</v>
      </c>
      <c r="AF54">
        <v>2.0371999999999999</v>
      </c>
      <c r="AG54">
        <v>2.02</v>
      </c>
      <c r="AH54">
        <v>1.9944999999999999</v>
      </c>
      <c r="AI54">
        <v>1.9494</v>
      </c>
      <c r="AJ54">
        <v>1.8129</v>
      </c>
      <c r="AK54">
        <v>1.7725</v>
      </c>
      <c r="AL54">
        <v>1.7564</v>
      </c>
      <c r="AM54">
        <v>1.7534000000000001</v>
      </c>
      <c r="AN54">
        <v>1.7614000000000001</v>
      </c>
      <c r="AO54">
        <v>1.7817000000000001</v>
      </c>
      <c r="AP54">
        <v>1.9663999999999999</v>
      </c>
      <c r="AQ54">
        <v>1.9876</v>
      </c>
      <c r="AR54">
        <v>1.9829000000000001</v>
      </c>
      <c r="AS54">
        <v>1.9704999999999999</v>
      </c>
      <c r="AT54">
        <v>1.9508000000000001</v>
      </c>
      <c r="AU54">
        <v>1.9118999999999999</v>
      </c>
      <c r="AV54">
        <v>1.7813000000000001</v>
      </c>
      <c r="AW54">
        <v>1.7464999999999999</v>
      </c>
      <c r="AX54">
        <v>1.7206999999999999</v>
      </c>
      <c r="AY54">
        <v>1.7005999999999999</v>
      </c>
    </row>
    <row r="55" spans="1:51">
      <c r="A55" s="95">
        <v>44357</v>
      </c>
      <c r="B55" s="482">
        <v>189997</v>
      </c>
      <c r="I55">
        <v>2.2122000000000002</v>
      </c>
      <c r="J55">
        <v>2.2115</v>
      </c>
      <c r="K55">
        <v>2.1951000000000001</v>
      </c>
      <c r="L55">
        <v>2.0756999999999999</v>
      </c>
      <c r="M55">
        <v>2.0409999999999999</v>
      </c>
      <c r="N55">
        <v>2.0123000000000002</v>
      </c>
      <c r="O55">
        <v>2.0015999999999998</v>
      </c>
      <c r="P55">
        <v>2.0032000000000001</v>
      </c>
      <c r="Q55">
        <v>2.0125999999999999</v>
      </c>
      <c r="R55">
        <v>2.1471</v>
      </c>
      <c r="S55">
        <v>2.1461999999999999</v>
      </c>
      <c r="T55">
        <v>2.1343000000000001</v>
      </c>
      <c r="U55">
        <v>2.1131000000000002</v>
      </c>
      <c r="V55">
        <v>2.0868000000000002</v>
      </c>
      <c r="W55">
        <v>2.0541</v>
      </c>
      <c r="X55">
        <v>1.9214</v>
      </c>
      <c r="Y55">
        <v>1.8915999999999999</v>
      </c>
      <c r="Z55">
        <v>1.8723000000000001</v>
      </c>
      <c r="AA55">
        <v>1.8623000000000001</v>
      </c>
      <c r="AB55">
        <v>1.8622000000000001</v>
      </c>
      <c r="AC55">
        <v>1.8721000000000001</v>
      </c>
      <c r="AD55">
        <v>2.0430000000000001</v>
      </c>
      <c r="AE55">
        <v>2.0531999999999999</v>
      </c>
      <c r="AF55">
        <v>2.0432000000000001</v>
      </c>
      <c r="AG55">
        <v>2.0259999999999998</v>
      </c>
      <c r="AH55">
        <v>2.0005000000000002</v>
      </c>
      <c r="AI55">
        <v>1.9554</v>
      </c>
      <c r="AJ55">
        <v>1.8189</v>
      </c>
      <c r="AK55">
        <v>1.7785</v>
      </c>
      <c r="AL55">
        <v>1.7624</v>
      </c>
      <c r="AM55">
        <v>1.7594000000000001</v>
      </c>
      <c r="AN55">
        <v>1.7674000000000001</v>
      </c>
      <c r="AO55">
        <v>1.7877000000000001</v>
      </c>
      <c r="AP55">
        <v>1.9723999999999999</v>
      </c>
      <c r="AQ55">
        <v>1.9936</v>
      </c>
      <c r="AR55">
        <v>1.9888999999999999</v>
      </c>
      <c r="AS55">
        <v>1.9764999999999999</v>
      </c>
      <c r="AT55">
        <v>1.9568000000000001</v>
      </c>
      <c r="AU55">
        <v>1.9178999999999999</v>
      </c>
      <c r="AV55">
        <v>1.7873000000000001</v>
      </c>
      <c r="AW55">
        <v>1.7524999999999999</v>
      </c>
      <c r="AX55">
        <v>1.7266999999999999</v>
      </c>
      <c r="AY55">
        <v>1.7065999999999999</v>
      </c>
    </row>
    <row r="56" spans="1:51">
      <c r="A56" s="95">
        <v>44358</v>
      </c>
      <c r="B56" s="482">
        <v>209066</v>
      </c>
      <c r="I56">
        <v>2.1861000000000002</v>
      </c>
      <c r="J56">
        <v>2.1863999999999999</v>
      </c>
      <c r="K56">
        <v>2.1709000000000001</v>
      </c>
      <c r="L56">
        <v>2.0533000000000001</v>
      </c>
      <c r="M56">
        <v>2.0186000000000002</v>
      </c>
      <c r="N56">
        <v>1.9895</v>
      </c>
      <c r="O56">
        <v>1.9792000000000001</v>
      </c>
      <c r="P56">
        <v>1.9809000000000001</v>
      </c>
      <c r="Q56">
        <v>1.9901</v>
      </c>
      <c r="R56">
        <v>2.1263000000000001</v>
      </c>
      <c r="S56">
        <v>2.1259999999999999</v>
      </c>
      <c r="T56">
        <v>2.1145999999999998</v>
      </c>
      <c r="U56">
        <v>2.0937999999999999</v>
      </c>
      <c r="V56">
        <v>2.0678999999999998</v>
      </c>
      <c r="W56">
        <v>2.0352000000000001</v>
      </c>
      <c r="X56">
        <v>1.9025000000000001</v>
      </c>
      <c r="Y56">
        <v>1.8727</v>
      </c>
      <c r="Z56">
        <v>1.8533999999999999</v>
      </c>
      <c r="AA56">
        <v>1.8444</v>
      </c>
      <c r="AB56">
        <v>1.8443000000000001</v>
      </c>
      <c r="AC56">
        <v>1.8542000000000001</v>
      </c>
      <c r="AD56">
        <v>2.0251000000000001</v>
      </c>
      <c r="AE56">
        <v>2.0352999999999999</v>
      </c>
      <c r="AF56">
        <v>2.0253000000000001</v>
      </c>
      <c r="AG56">
        <v>2.0081000000000002</v>
      </c>
      <c r="AH56">
        <v>1.9825999999999999</v>
      </c>
      <c r="AI56">
        <v>1.9375</v>
      </c>
      <c r="AJ56">
        <v>1.8009999999999999</v>
      </c>
      <c r="AK56">
        <v>1.7605999999999999</v>
      </c>
      <c r="AL56">
        <v>1.7444999999999999</v>
      </c>
      <c r="AM56">
        <v>1.7415</v>
      </c>
      <c r="AN56">
        <v>1.7495000000000001</v>
      </c>
      <c r="AO56">
        <v>1.7698</v>
      </c>
      <c r="AP56">
        <v>1.9544999999999999</v>
      </c>
      <c r="AQ56">
        <v>1.9757</v>
      </c>
      <c r="AR56">
        <v>1.9710000000000001</v>
      </c>
      <c r="AS56">
        <v>1.9585999999999999</v>
      </c>
      <c r="AT56">
        <v>1.9389000000000001</v>
      </c>
      <c r="AU56">
        <v>1.9</v>
      </c>
      <c r="AV56">
        <v>1.7694000000000001</v>
      </c>
      <c r="AW56">
        <v>1.7345999999999999</v>
      </c>
      <c r="AX56">
        <v>1.7088000000000001</v>
      </c>
      <c r="AY56">
        <v>1.6887000000000001</v>
      </c>
    </row>
    <row r="57" spans="1:51">
      <c r="A57" s="95">
        <v>44361</v>
      </c>
      <c r="B57" s="482">
        <v>163329</v>
      </c>
      <c r="I57">
        <v>2.1711999999999998</v>
      </c>
      <c r="J57">
        <v>2.173</v>
      </c>
      <c r="K57">
        <v>2.1589</v>
      </c>
      <c r="L57">
        <v>2.0442</v>
      </c>
      <c r="M57">
        <v>2.0102000000000002</v>
      </c>
      <c r="N57">
        <v>1.982</v>
      </c>
      <c r="O57">
        <v>1.9717</v>
      </c>
      <c r="P57">
        <v>1.9734</v>
      </c>
      <c r="Q57">
        <v>1.9825999999999999</v>
      </c>
      <c r="R57">
        <v>2.1183000000000001</v>
      </c>
      <c r="S57">
        <v>2.1183000000000001</v>
      </c>
      <c r="T57">
        <v>2.1071</v>
      </c>
      <c r="U57">
        <v>2.0870000000000002</v>
      </c>
      <c r="V57">
        <v>2.0617999999999999</v>
      </c>
      <c r="W57">
        <v>2.0301999999999998</v>
      </c>
      <c r="X57">
        <v>1.8976</v>
      </c>
      <c r="Y57">
        <v>1.8683000000000001</v>
      </c>
      <c r="Z57">
        <v>1.8502000000000001</v>
      </c>
      <c r="AA57">
        <v>1.8414999999999999</v>
      </c>
      <c r="AB57">
        <v>1.8413999999999999</v>
      </c>
      <c r="AC57">
        <v>1.8512999999999999</v>
      </c>
      <c r="AD57">
        <v>2.0222000000000002</v>
      </c>
      <c r="AE57">
        <v>2.0324</v>
      </c>
      <c r="AF57">
        <v>2.0224000000000002</v>
      </c>
      <c r="AG57">
        <v>2.0051999999999999</v>
      </c>
      <c r="AH57">
        <v>1.9797</v>
      </c>
      <c r="AI57">
        <v>1.9346000000000001</v>
      </c>
      <c r="AJ57">
        <v>1.7981</v>
      </c>
      <c r="AK57">
        <v>1.7577</v>
      </c>
      <c r="AL57">
        <v>1.7416</v>
      </c>
      <c r="AM57">
        <v>1.7385999999999999</v>
      </c>
      <c r="AN57">
        <v>1.7465999999999999</v>
      </c>
      <c r="AO57">
        <v>1.7668999999999999</v>
      </c>
      <c r="AP57">
        <v>1.9516</v>
      </c>
      <c r="AQ57">
        <v>1.9728000000000001</v>
      </c>
      <c r="AR57">
        <v>1.9681</v>
      </c>
      <c r="AS57">
        <v>1.9557</v>
      </c>
      <c r="AT57">
        <v>1.9359999999999999</v>
      </c>
      <c r="AU57">
        <v>1.8971</v>
      </c>
      <c r="AV57">
        <v>1.7665</v>
      </c>
      <c r="AW57">
        <v>1.7317</v>
      </c>
      <c r="AX57">
        <v>1.7059</v>
      </c>
      <c r="AY57">
        <v>1.6858</v>
      </c>
    </row>
    <row r="58" spans="1:51">
      <c r="A58" s="95">
        <v>44362</v>
      </c>
      <c r="B58" s="482">
        <v>171893</v>
      </c>
      <c r="I58">
        <v>2.1705000000000001</v>
      </c>
      <c r="J58">
        <v>2.1728999999999998</v>
      </c>
      <c r="K58">
        <v>2.1589999999999998</v>
      </c>
      <c r="L58">
        <v>2.0459999999999998</v>
      </c>
      <c r="M58">
        <v>2.0123000000000002</v>
      </c>
      <c r="N58">
        <v>1.9843</v>
      </c>
      <c r="O58">
        <v>1.9732000000000001</v>
      </c>
      <c r="P58">
        <v>1.9742999999999999</v>
      </c>
      <c r="Q58">
        <v>1.9831000000000001</v>
      </c>
      <c r="R58">
        <v>2.1181000000000001</v>
      </c>
      <c r="S58">
        <v>2.1179999999999999</v>
      </c>
      <c r="T58">
        <v>2.1065</v>
      </c>
      <c r="U58">
        <v>2.0859000000000001</v>
      </c>
      <c r="V58">
        <v>2.0606</v>
      </c>
      <c r="W58">
        <v>2.0297000000000001</v>
      </c>
      <c r="X58">
        <v>1.8972</v>
      </c>
      <c r="Y58">
        <v>1.8678999999999999</v>
      </c>
      <c r="Z58">
        <v>1.8499000000000001</v>
      </c>
      <c r="AA58">
        <v>1.8413999999999999</v>
      </c>
      <c r="AB58">
        <v>1.8412999999999999</v>
      </c>
      <c r="AC58">
        <v>1.8512</v>
      </c>
      <c r="AD58">
        <v>2.0221</v>
      </c>
      <c r="AE58">
        <v>2.0323000000000002</v>
      </c>
      <c r="AF58">
        <v>2.0223</v>
      </c>
      <c r="AG58">
        <v>2.0051000000000001</v>
      </c>
      <c r="AH58">
        <v>1.9796</v>
      </c>
      <c r="AI58">
        <v>1.9345000000000001</v>
      </c>
      <c r="AJ58">
        <v>1.798</v>
      </c>
      <c r="AK58">
        <v>1.7576000000000001</v>
      </c>
      <c r="AL58">
        <v>1.7415</v>
      </c>
      <c r="AM58">
        <v>1.7384999999999999</v>
      </c>
      <c r="AN58">
        <v>1.7464999999999999</v>
      </c>
      <c r="AO58">
        <v>1.7667999999999999</v>
      </c>
      <c r="AP58">
        <v>1.9515</v>
      </c>
      <c r="AQ58">
        <v>1.9726999999999999</v>
      </c>
      <c r="AR58">
        <v>1.968</v>
      </c>
      <c r="AS58">
        <v>1.9556</v>
      </c>
      <c r="AT58">
        <v>1.9359</v>
      </c>
      <c r="AU58">
        <v>1.897</v>
      </c>
      <c r="AV58">
        <v>1.7664</v>
      </c>
      <c r="AW58">
        <v>1.7316</v>
      </c>
      <c r="AX58">
        <v>1.7058</v>
      </c>
      <c r="AY58">
        <v>1.6857</v>
      </c>
    </row>
    <row r="59" spans="1:51">
      <c r="A59" s="95">
        <v>44363</v>
      </c>
      <c r="B59" s="482">
        <v>197404</v>
      </c>
      <c r="I59">
        <v>2.1562000000000001</v>
      </c>
      <c r="J59">
        <v>2.16</v>
      </c>
      <c r="K59">
        <v>2.1473</v>
      </c>
      <c r="L59">
        <v>2.0358000000000001</v>
      </c>
      <c r="M59">
        <v>2.0019</v>
      </c>
      <c r="N59">
        <v>1.9736</v>
      </c>
      <c r="O59">
        <v>1.9622999999999999</v>
      </c>
      <c r="P59">
        <v>1.9631000000000001</v>
      </c>
      <c r="Q59">
        <v>1.9717</v>
      </c>
      <c r="R59">
        <v>2.1065999999999998</v>
      </c>
      <c r="S59">
        <v>2.1059000000000001</v>
      </c>
      <c r="T59">
        <v>2.0941999999999998</v>
      </c>
      <c r="U59">
        <v>2.0735999999999999</v>
      </c>
      <c r="V59">
        <v>2.0482999999999998</v>
      </c>
      <c r="W59">
        <v>2.0175000000000001</v>
      </c>
      <c r="X59">
        <v>1.885</v>
      </c>
      <c r="Y59">
        <v>1.8555999999999999</v>
      </c>
      <c r="Z59">
        <v>1.8374999999999999</v>
      </c>
      <c r="AA59">
        <v>1.8289</v>
      </c>
      <c r="AB59">
        <v>1.8287</v>
      </c>
      <c r="AC59">
        <v>1.8385</v>
      </c>
      <c r="AD59">
        <v>2.0093999999999999</v>
      </c>
      <c r="AE59">
        <v>2.0194999999999999</v>
      </c>
      <c r="AF59">
        <v>2.0093999999999999</v>
      </c>
      <c r="AG59">
        <v>1.9921</v>
      </c>
      <c r="AH59">
        <v>1.9665999999999999</v>
      </c>
      <c r="AI59">
        <v>1.9214</v>
      </c>
      <c r="AJ59">
        <v>1.7847999999999999</v>
      </c>
      <c r="AK59">
        <v>1.7443</v>
      </c>
      <c r="AL59">
        <v>1.7281</v>
      </c>
      <c r="AM59">
        <v>1.7251000000000001</v>
      </c>
      <c r="AN59">
        <v>1.7330000000000001</v>
      </c>
      <c r="AO59">
        <v>1.7532000000000001</v>
      </c>
      <c r="AP59">
        <v>1.9378</v>
      </c>
      <c r="AQ59">
        <v>1.9589000000000001</v>
      </c>
      <c r="AR59">
        <v>1.9541999999999999</v>
      </c>
      <c r="AS59">
        <v>1.9417</v>
      </c>
      <c r="AT59">
        <v>1.9218999999999999</v>
      </c>
      <c r="AU59">
        <v>1.8829</v>
      </c>
      <c r="AV59">
        <v>1.7523</v>
      </c>
      <c r="AW59">
        <v>1.7174</v>
      </c>
      <c r="AX59">
        <v>1.6906000000000001</v>
      </c>
      <c r="AY59">
        <v>1.6705000000000001</v>
      </c>
    </row>
    <row r="60" spans="1:51">
      <c r="A60" s="95">
        <v>44364</v>
      </c>
      <c r="B60" s="482">
        <v>198080</v>
      </c>
      <c r="I60">
        <v>2.1341999999999999</v>
      </c>
      <c r="J60">
        <v>2.1387999999999998</v>
      </c>
      <c r="K60">
        <v>2.1253000000000002</v>
      </c>
      <c r="L60">
        <v>2.0127999999999999</v>
      </c>
      <c r="M60">
        <v>1.9771000000000001</v>
      </c>
      <c r="N60">
        <v>1.9475</v>
      </c>
      <c r="O60">
        <v>1.9352</v>
      </c>
      <c r="P60">
        <v>1.9350000000000001</v>
      </c>
      <c r="Q60">
        <v>1.9422999999999999</v>
      </c>
      <c r="R60">
        <v>2.0729000000000002</v>
      </c>
      <c r="S60">
        <v>2.0710000000000002</v>
      </c>
      <c r="T60">
        <v>2.0583</v>
      </c>
      <c r="U60">
        <v>2.0375000000000001</v>
      </c>
      <c r="V60">
        <v>2.0116000000000001</v>
      </c>
      <c r="W60">
        <v>1.9798</v>
      </c>
      <c r="X60">
        <v>1.8493999999999999</v>
      </c>
      <c r="Y60">
        <v>1.8196000000000001</v>
      </c>
      <c r="Z60">
        <v>1.8016000000000001</v>
      </c>
      <c r="AA60">
        <v>1.7930999999999999</v>
      </c>
      <c r="AB60">
        <v>1.7929999999999999</v>
      </c>
      <c r="AC60">
        <v>1.8028</v>
      </c>
      <c r="AD60">
        <v>1.9736</v>
      </c>
      <c r="AE60">
        <v>1.9837</v>
      </c>
      <c r="AF60">
        <v>1.9736</v>
      </c>
      <c r="AG60">
        <v>1.9561999999999999</v>
      </c>
      <c r="AH60">
        <v>1.9307000000000001</v>
      </c>
      <c r="AI60">
        <v>1.8855</v>
      </c>
      <c r="AJ60">
        <v>1.7488999999999999</v>
      </c>
      <c r="AK60">
        <v>1.7082999999999999</v>
      </c>
      <c r="AL60">
        <v>1.6920999999999999</v>
      </c>
      <c r="AM60">
        <v>1.6891</v>
      </c>
      <c r="AN60">
        <v>1.6970000000000001</v>
      </c>
      <c r="AO60">
        <v>1.7172000000000001</v>
      </c>
      <c r="AP60">
        <v>1.9017999999999999</v>
      </c>
      <c r="AQ60">
        <v>1.9229000000000001</v>
      </c>
      <c r="AR60">
        <v>1.9181999999999999</v>
      </c>
      <c r="AS60">
        <v>1.9056999999999999</v>
      </c>
      <c r="AT60">
        <v>1.8858999999999999</v>
      </c>
      <c r="AU60">
        <v>1.8469</v>
      </c>
      <c r="AV60">
        <v>1.7162999999999999</v>
      </c>
      <c r="AW60">
        <v>1.6814</v>
      </c>
      <c r="AX60">
        <v>1.6546000000000001</v>
      </c>
      <c r="AY60">
        <v>1.6345000000000001</v>
      </c>
    </row>
    <row r="61" spans="1:51">
      <c r="A61" s="95">
        <v>44365</v>
      </c>
      <c r="B61" s="482">
        <v>178518</v>
      </c>
      <c r="I61">
        <v>2.1682999999999999</v>
      </c>
      <c r="J61">
        <v>2.1739999999999999</v>
      </c>
      <c r="K61">
        <v>2.1612</v>
      </c>
      <c r="L61">
        <v>2.0486</v>
      </c>
      <c r="M61">
        <v>2.0127999999999999</v>
      </c>
      <c r="N61">
        <v>1.9833000000000001</v>
      </c>
      <c r="O61">
        <v>1.9711000000000001</v>
      </c>
      <c r="P61">
        <v>1.9709000000000001</v>
      </c>
      <c r="Q61">
        <v>1.9782</v>
      </c>
      <c r="R61">
        <v>2.1080999999999999</v>
      </c>
      <c r="S61">
        <v>2.1057999999999999</v>
      </c>
      <c r="T61">
        <v>2.0920999999999998</v>
      </c>
      <c r="U61">
        <v>2.0707</v>
      </c>
      <c r="V61">
        <v>2.0451999999999999</v>
      </c>
      <c r="W61">
        <v>2.0139999999999998</v>
      </c>
      <c r="X61">
        <v>1.8835</v>
      </c>
      <c r="Y61">
        <v>1.8534999999999999</v>
      </c>
      <c r="Z61">
        <v>1.8349</v>
      </c>
      <c r="AA61">
        <v>1.8264</v>
      </c>
      <c r="AB61">
        <v>1.8262</v>
      </c>
      <c r="AC61">
        <v>1.8360000000000001</v>
      </c>
      <c r="AD61">
        <v>2.0068000000000001</v>
      </c>
      <c r="AE61">
        <v>2.0169000000000001</v>
      </c>
      <c r="AF61">
        <v>2.0066999999999999</v>
      </c>
      <c r="AG61">
        <v>1.9893000000000001</v>
      </c>
      <c r="AH61">
        <v>1.9638</v>
      </c>
      <c r="AI61">
        <v>1.9185000000000001</v>
      </c>
      <c r="AJ61">
        <v>1.7819</v>
      </c>
      <c r="AK61">
        <v>1.7413000000000001</v>
      </c>
      <c r="AL61">
        <v>1.7251000000000001</v>
      </c>
      <c r="AM61">
        <v>1.722</v>
      </c>
      <c r="AN61">
        <v>1.7299</v>
      </c>
      <c r="AO61">
        <v>1.7501</v>
      </c>
      <c r="AP61">
        <v>1.9346000000000001</v>
      </c>
      <c r="AQ61">
        <v>1.9557</v>
      </c>
      <c r="AR61">
        <v>1.9510000000000001</v>
      </c>
      <c r="AS61">
        <v>1.9383999999999999</v>
      </c>
      <c r="AT61">
        <v>1.9186000000000001</v>
      </c>
      <c r="AU61">
        <v>1.8795999999999999</v>
      </c>
      <c r="AV61">
        <v>1.7490000000000001</v>
      </c>
      <c r="AW61">
        <v>1.714</v>
      </c>
      <c r="AX61">
        <v>1.6869000000000001</v>
      </c>
      <c r="AY61">
        <v>1.6668000000000001</v>
      </c>
    </row>
    <row r="62" spans="1:51">
      <c r="A62" s="95">
        <v>44368</v>
      </c>
      <c r="B62" s="482">
        <v>152316</v>
      </c>
      <c r="I62">
        <v>2.1968999999999999</v>
      </c>
      <c r="J62">
        <v>2.2031000000000001</v>
      </c>
      <c r="K62">
        <v>2.1905999999999999</v>
      </c>
      <c r="L62">
        <v>2.0781000000000001</v>
      </c>
      <c r="M62">
        <v>2.0415000000000001</v>
      </c>
      <c r="N62">
        <v>2.0118</v>
      </c>
      <c r="O62">
        <v>1.9994000000000001</v>
      </c>
      <c r="P62">
        <v>1.9991000000000001</v>
      </c>
      <c r="Q62">
        <v>2.0063</v>
      </c>
      <c r="R62">
        <v>2.1358999999999999</v>
      </c>
      <c r="S62">
        <v>2.1320999999999999</v>
      </c>
      <c r="T62">
        <v>2.1181999999999999</v>
      </c>
      <c r="U62">
        <v>2.0972</v>
      </c>
      <c r="V62">
        <v>2.0710999999999999</v>
      </c>
      <c r="W62">
        <v>2.0387</v>
      </c>
      <c r="X62">
        <v>1.9081999999999999</v>
      </c>
      <c r="Y62">
        <v>1.8778999999999999</v>
      </c>
      <c r="Z62">
        <v>1.8593</v>
      </c>
      <c r="AA62">
        <v>1.8501000000000001</v>
      </c>
      <c r="AB62">
        <v>1.8503000000000001</v>
      </c>
      <c r="AC62">
        <v>1.8601000000000001</v>
      </c>
      <c r="AD62">
        <v>2.0308999999999999</v>
      </c>
      <c r="AE62">
        <v>2.0409999999999999</v>
      </c>
      <c r="AF62">
        <v>2.0308000000000002</v>
      </c>
      <c r="AG62">
        <v>2.0133999999999999</v>
      </c>
      <c r="AH62">
        <v>1.9879</v>
      </c>
      <c r="AI62">
        <v>1.9426000000000001</v>
      </c>
      <c r="AJ62">
        <v>1.806</v>
      </c>
      <c r="AK62">
        <v>1.7654000000000001</v>
      </c>
      <c r="AL62">
        <v>1.7492000000000001</v>
      </c>
      <c r="AM62">
        <v>1.7461</v>
      </c>
      <c r="AN62">
        <v>1.754</v>
      </c>
      <c r="AO62">
        <v>1.7742</v>
      </c>
      <c r="AP62">
        <v>1.9587000000000001</v>
      </c>
      <c r="AQ62">
        <v>1.9798</v>
      </c>
      <c r="AR62">
        <v>1.9751000000000001</v>
      </c>
      <c r="AS62">
        <v>1.9624999999999999</v>
      </c>
      <c r="AT62">
        <v>1.9427000000000001</v>
      </c>
      <c r="AU62">
        <v>1.9036999999999999</v>
      </c>
      <c r="AV62">
        <v>1.7730999999999999</v>
      </c>
      <c r="AW62">
        <v>1.7381</v>
      </c>
      <c r="AX62">
        <v>1.7110000000000001</v>
      </c>
      <c r="AY62">
        <v>1.6909000000000001</v>
      </c>
    </row>
    <row r="63" spans="1:51">
      <c r="A63" s="95">
        <v>44369</v>
      </c>
      <c r="B63" s="482">
        <v>196317</v>
      </c>
      <c r="I63">
        <v>2.2242999999999999</v>
      </c>
      <c r="J63">
        <v>2.2301000000000002</v>
      </c>
      <c r="K63">
        <v>2.2147999999999999</v>
      </c>
      <c r="L63">
        <v>2.0998999999999999</v>
      </c>
      <c r="M63">
        <v>2.0619999999999998</v>
      </c>
      <c r="N63">
        <v>2.0310999999999999</v>
      </c>
      <c r="O63">
        <v>2.0177999999999998</v>
      </c>
      <c r="P63">
        <v>2.0167000000000002</v>
      </c>
      <c r="Q63">
        <v>2.0234000000000001</v>
      </c>
      <c r="R63">
        <v>2.15</v>
      </c>
      <c r="S63">
        <v>2.1459999999999999</v>
      </c>
      <c r="T63">
        <v>2.1318999999999999</v>
      </c>
      <c r="U63">
        <v>2.1105999999999998</v>
      </c>
      <c r="V63">
        <v>2.0842999999999998</v>
      </c>
      <c r="W63">
        <v>2.0526</v>
      </c>
      <c r="X63">
        <v>1.9219999999999999</v>
      </c>
      <c r="Y63">
        <v>1.8916999999999999</v>
      </c>
      <c r="Z63">
        <v>1.873</v>
      </c>
      <c r="AA63">
        <v>1.8634999999999999</v>
      </c>
      <c r="AB63">
        <v>1.8636999999999999</v>
      </c>
      <c r="AC63">
        <v>1.8734</v>
      </c>
      <c r="AD63">
        <v>2.0442</v>
      </c>
      <c r="AE63">
        <v>2.0543</v>
      </c>
      <c r="AF63">
        <v>2.044</v>
      </c>
      <c r="AG63">
        <v>2.0266000000000002</v>
      </c>
      <c r="AH63">
        <v>2.0011000000000001</v>
      </c>
      <c r="AI63">
        <v>1.9557</v>
      </c>
      <c r="AJ63">
        <v>1.8190999999999999</v>
      </c>
      <c r="AK63">
        <v>1.7785</v>
      </c>
      <c r="AL63">
        <v>1.7622</v>
      </c>
      <c r="AM63">
        <v>1.7591000000000001</v>
      </c>
      <c r="AN63">
        <v>1.7668999999999999</v>
      </c>
      <c r="AO63">
        <v>1.7870999999999999</v>
      </c>
      <c r="AP63">
        <v>1.9716</v>
      </c>
      <c r="AQ63">
        <v>1.9925999999999999</v>
      </c>
      <c r="AR63">
        <v>1.9879</v>
      </c>
      <c r="AS63">
        <v>1.9753000000000001</v>
      </c>
      <c r="AT63">
        <v>1.9554</v>
      </c>
      <c r="AU63">
        <v>1.9164000000000001</v>
      </c>
      <c r="AV63">
        <v>1.7858000000000001</v>
      </c>
      <c r="AW63">
        <v>1.7506999999999999</v>
      </c>
      <c r="AX63">
        <v>1.7232000000000001</v>
      </c>
      <c r="AY63">
        <v>1.7031000000000001</v>
      </c>
    </row>
    <row r="64" spans="1:51">
      <c r="A64" s="95">
        <v>44370</v>
      </c>
      <c r="B64" s="482">
        <v>293218</v>
      </c>
      <c r="I64">
        <v>2.2669000000000001</v>
      </c>
      <c r="J64">
        <v>2.2698999999999998</v>
      </c>
      <c r="K64">
        <v>2.2502</v>
      </c>
      <c r="L64">
        <v>2.1305000000000001</v>
      </c>
      <c r="M64">
        <v>2.0911</v>
      </c>
      <c r="N64">
        <v>2.0586000000000002</v>
      </c>
      <c r="O64">
        <v>2.0442</v>
      </c>
      <c r="P64">
        <v>2.0428999999999999</v>
      </c>
      <c r="Q64">
        <v>2.0499999999999998</v>
      </c>
      <c r="R64">
        <v>2.1753999999999998</v>
      </c>
      <c r="S64">
        <v>2.1724999999999999</v>
      </c>
      <c r="T64">
        <v>2.1591999999999998</v>
      </c>
      <c r="U64">
        <v>2.1377999999999999</v>
      </c>
      <c r="V64">
        <v>2.1111</v>
      </c>
      <c r="W64">
        <v>2.0794999999999999</v>
      </c>
      <c r="X64">
        <v>1.948</v>
      </c>
      <c r="Y64">
        <v>1.9177999999999999</v>
      </c>
      <c r="Z64">
        <v>1.8986000000000001</v>
      </c>
      <c r="AA64">
        <v>1.8888</v>
      </c>
      <c r="AB64">
        <v>1.889</v>
      </c>
      <c r="AC64">
        <v>1.8987000000000001</v>
      </c>
      <c r="AD64">
        <v>2.0695000000000001</v>
      </c>
      <c r="AE64">
        <v>2.0796000000000001</v>
      </c>
      <c r="AF64">
        <v>2.0693000000000001</v>
      </c>
      <c r="AG64">
        <v>2.0518999999999998</v>
      </c>
      <c r="AH64">
        <v>2.0264000000000002</v>
      </c>
      <c r="AI64">
        <v>1.9810000000000001</v>
      </c>
      <c r="AJ64">
        <v>1.8444</v>
      </c>
      <c r="AK64">
        <v>1.8038000000000001</v>
      </c>
      <c r="AL64">
        <v>1.7875000000000001</v>
      </c>
      <c r="AM64">
        <v>1.7844</v>
      </c>
      <c r="AN64">
        <v>1.7922</v>
      </c>
      <c r="AO64">
        <v>1.8124</v>
      </c>
      <c r="AP64">
        <v>1.9968999999999999</v>
      </c>
      <c r="AQ64">
        <v>2.0179</v>
      </c>
      <c r="AR64">
        <v>2.0131999999999999</v>
      </c>
      <c r="AS64">
        <v>2.0005999999999999</v>
      </c>
      <c r="AT64">
        <v>1.9806999999999999</v>
      </c>
      <c r="AU64">
        <v>1.9417</v>
      </c>
      <c r="AV64">
        <v>1.8110999999999999</v>
      </c>
      <c r="AW64">
        <v>1.776</v>
      </c>
      <c r="AX64">
        <v>1.7484999999999999</v>
      </c>
      <c r="AY64">
        <v>1.7283999999999999</v>
      </c>
    </row>
    <row r="65" spans="1:51">
      <c r="A65" s="95">
        <v>44371</v>
      </c>
      <c r="B65" s="482">
        <v>251820</v>
      </c>
      <c r="I65">
        <v>2.2808999999999999</v>
      </c>
      <c r="J65">
        <v>2.2799999999999998</v>
      </c>
      <c r="K65">
        <v>2.2587000000000002</v>
      </c>
      <c r="L65">
        <v>2.1345999999999998</v>
      </c>
      <c r="M65">
        <v>2.0939999999999999</v>
      </c>
      <c r="N65">
        <v>2.0600999999999998</v>
      </c>
      <c r="O65">
        <v>2.0451000000000001</v>
      </c>
      <c r="P65">
        <v>2.0438000000000001</v>
      </c>
      <c r="Q65">
        <v>2.0514000000000001</v>
      </c>
      <c r="R65">
        <v>2.1783999999999999</v>
      </c>
      <c r="S65">
        <v>2.1760999999999999</v>
      </c>
      <c r="T65">
        <v>2.1627999999999998</v>
      </c>
      <c r="U65">
        <v>2.1413000000000002</v>
      </c>
      <c r="V65">
        <v>2.1145</v>
      </c>
      <c r="W65">
        <v>2.0827</v>
      </c>
      <c r="X65">
        <v>1.9508000000000001</v>
      </c>
      <c r="Y65">
        <v>1.9205000000000001</v>
      </c>
      <c r="Z65">
        <v>1.9009</v>
      </c>
      <c r="AA65">
        <v>1.8912</v>
      </c>
      <c r="AB65">
        <v>1.8914</v>
      </c>
      <c r="AC65">
        <v>1.9011</v>
      </c>
      <c r="AD65">
        <v>2.0718999999999999</v>
      </c>
      <c r="AE65">
        <v>2.0819999999999999</v>
      </c>
      <c r="AF65">
        <v>2.0716999999999999</v>
      </c>
      <c r="AG65">
        <v>2.0543</v>
      </c>
      <c r="AH65">
        <v>2.0287999999999999</v>
      </c>
      <c r="AI65">
        <v>1.9834000000000001</v>
      </c>
      <c r="AJ65">
        <v>1.8468</v>
      </c>
      <c r="AK65">
        <v>1.8062</v>
      </c>
      <c r="AL65">
        <v>1.7899</v>
      </c>
      <c r="AM65">
        <v>1.7867999999999999</v>
      </c>
      <c r="AN65">
        <v>1.7946</v>
      </c>
      <c r="AO65">
        <v>1.8148</v>
      </c>
      <c r="AP65">
        <v>1.9993000000000001</v>
      </c>
      <c r="AQ65">
        <v>2.0203000000000002</v>
      </c>
      <c r="AR65">
        <v>2.0156000000000001</v>
      </c>
      <c r="AS65">
        <v>2.0030000000000001</v>
      </c>
      <c r="AT65">
        <v>1.9831000000000001</v>
      </c>
      <c r="AU65">
        <v>1.9440999999999999</v>
      </c>
      <c r="AV65">
        <v>1.8134999999999999</v>
      </c>
      <c r="AW65">
        <v>1.7784</v>
      </c>
      <c r="AX65">
        <v>1.7508999999999999</v>
      </c>
      <c r="AY65">
        <v>1.7307999999999999</v>
      </c>
    </row>
    <row r="66" spans="1:51">
      <c r="A66" s="95">
        <v>44372</v>
      </c>
      <c r="B66" s="482">
        <v>238650</v>
      </c>
      <c r="I66">
        <v>2.2639</v>
      </c>
      <c r="J66">
        <v>2.2612000000000001</v>
      </c>
      <c r="K66">
        <v>2.2378</v>
      </c>
      <c r="L66">
        <v>2.1126</v>
      </c>
      <c r="M66">
        <v>2.0716000000000001</v>
      </c>
      <c r="N66">
        <v>2.0375000000000001</v>
      </c>
      <c r="O66">
        <v>2.0224000000000002</v>
      </c>
      <c r="P66">
        <v>2.0211999999999999</v>
      </c>
      <c r="Q66">
        <v>2.0293000000000001</v>
      </c>
      <c r="R66">
        <v>2.1572</v>
      </c>
      <c r="S66">
        <v>2.1549999999999998</v>
      </c>
      <c r="T66">
        <v>2.1417999999999999</v>
      </c>
      <c r="U66">
        <v>2.1206</v>
      </c>
      <c r="V66">
        <v>2.0941000000000001</v>
      </c>
      <c r="W66">
        <v>2.0627</v>
      </c>
      <c r="X66">
        <v>1.9311</v>
      </c>
      <c r="Y66">
        <v>1.9011</v>
      </c>
      <c r="Z66">
        <v>1.8824000000000001</v>
      </c>
      <c r="AA66">
        <v>1.8729</v>
      </c>
      <c r="AB66">
        <v>1.8728</v>
      </c>
      <c r="AC66">
        <v>1.8827</v>
      </c>
      <c r="AD66">
        <v>2.0537999999999998</v>
      </c>
      <c r="AE66">
        <v>2.0642</v>
      </c>
      <c r="AF66">
        <v>2.0541</v>
      </c>
      <c r="AG66">
        <v>2.0369999999999999</v>
      </c>
      <c r="AH66">
        <v>2.0116999999999998</v>
      </c>
      <c r="AI66">
        <v>1.9665999999999999</v>
      </c>
      <c r="AJ66">
        <v>1.8303</v>
      </c>
      <c r="AK66">
        <v>1.7899</v>
      </c>
      <c r="AL66">
        <v>1.7739</v>
      </c>
      <c r="AM66">
        <v>1.7707999999999999</v>
      </c>
      <c r="AN66">
        <v>1.7786</v>
      </c>
      <c r="AO66">
        <v>1.7988</v>
      </c>
      <c r="AP66">
        <v>1.9833000000000001</v>
      </c>
      <c r="AQ66">
        <v>2.0043000000000002</v>
      </c>
      <c r="AR66">
        <v>1.9996</v>
      </c>
      <c r="AS66">
        <v>1.9870000000000001</v>
      </c>
      <c r="AT66">
        <v>1.9671000000000001</v>
      </c>
      <c r="AU66">
        <v>1.9280999999999999</v>
      </c>
      <c r="AV66">
        <v>1.7975000000000001</v>
      </c>
      <c r="AW66">
        <v>1.7624</v>
      </c>
      <c r="AX66">
        <v>1.7349000000000001</v>
      </c>
      <c r="AY66">
        <v>1.7148000000000001</v>
      </c>
    </row>
    <row r="67" spans="1:51">
      <c r="A67" s="95">
        <v>44375</v>
      </c>
      <c r="B67" s="482">
        <v>156931</v>
      </c>
      <c r="I67">
        <v>2.2166000000000001</v>
      </c>
      <c r="J67">
        <v>2.2176999999999998</v>
      </c>
      <c r="K67">
        <v>2.1991999999999998</v>
      </c>
      <c r="L67">
        <v>2.0773999999999999</v>
      </c>
      <c r="M67">
        <v>2.0390000000000001</v>
      </c>
      <c r="N67">
        <v>2.0066999999999999</v>
      </c>
      <c r="O67">
        <v>1.9932000000000001</v>
      </c>
      <c r="P67">
        <v>1.9932000000000001</v>
      </c>
      <c r="Q67">
        <v>2.0021</v>
      </c>
      <c r="R67">
        <v>2.1305000000000001</v>
      </c>
      <c r="S67">
        <v>2.1301000000000001</v>
      </c>
      <c r="T67">
        <v>2.1181999999999999</v>
      </c>
      <c r="U67">
        <v>2.0972</v>
      </c>
      <c r="V67">
        <v>2.0714000000000001</v>
      </c>
      <c r="W67">
        <v>2.0409000000000002</v>
      </c>
      <c r="X67">
        <v>1.9077</v>
      </c>
      <c r="Y67">
        <v>1.8774</v>
      </c>
      <c r="Z67">
        <v>1.8566</v>
      </c>
      <c r="AA67">
        <v>1.8472</v>
      </c>
      <c r="AB67">
        <v>1.8471</v>
      </c>
      <c r="AC67">
        <v>1.857</v>
      </c>
      <c r="AD67">
        <v>2.0280999999999998</v>
      </c>
      <c r="AE67">
        <v>2.0385</v>
      </c>
      <c r="AF67">
        <v>2.0284</v>
      </c>
      <c r="AG67">
        <v>2.0112999999999999</v>
      </c>
      <c r="AH67">
        <v>1.986</v>
      </c>
      <c r="AI67">
        <v>1.9409000000000001</v>
      </c>
      <c r="AJ67">
        <v>1.8046</v>
      </c>
      <c r="AK67">
        <v>1.7642</v>
      </c>
      <c r="AL67">
        <v>1.7482</v>
      </c>
      <c r="AM67">
        <v>1.7451000000000001</v>
      </c>
      <c r="AN67">
        <v>1.7528999999999999</v>
      </c>
      <c r="AO67">
        <v>1.7730999999999999</v>
      </c>
      <c r="AP67">
        <v>1.9576</v>
      </c>
      <c r="AQ67">
        <v>1.9785999999999999</v>
      </c>
      <c r="AR67">
        <v>1.9739</v>
      </c>
      <c r="AS67">
        <v>1.9613</v>
      </c>
      <c r="AT67">
        <v>1.9414</v>
      </c>
      <c r="AU67">
        <v>1.9024000000000001</v>
      </c>
      <c r="AV67">
        <v>1.7718</v>
      </c>
      <c r="AW67">
        <v>1.7366999999999999</v>
      </c>
      <c r="AX67">
        <v>1.7092000000000001</v>
      </c>
      <c r="AY67">
        <v>1.6891</v>
      </c>
    </row>
    <row r="68" spans="1:51">
      <c r="A68" s="95">
        <v>44376</v>
      </c>
      <c r="B68" s="482">
        <v>163814</v>
      </c>
      <c r="I68">
        <v>2.2389999999999999</v>
      </c>
      <c r="J68">
        <v>2.2414999999999998</v>
      </c>
      <c r="K68">
        <v>2.2219000000000002</v>
      </c>
      <c r="L68">
        <v>2.0981999999999998</v>
      </c>
      <c r="M68">
        <v>2.0586000000000002</v>
      </c>
      <c r="N68">
        <v>2.0255000000000001</v>
      </c>
      <c r="O68">
        <v>2.0112999999999999</v>
      </c>
      <c r="P68">
        <v>2.0105</v>
      </c>
      <c r="Q68">
        <v>2.0192000000000001</v>
      </c>
      <c r="R68">
        <v>2.1456</v>
      </c>
      <c r="S68">
        <v>2.1444999999999999</v>
      </c>
      <c r="T68">
        <v>2.1318999999999999</v>
      </c>
      <c r="U68">
        <v>2.1111</v>
      </c>
      <c r="V68">
        <v>2.0855000000000001</v>
      </c>
      <c r="W68">
        <v>2.0550000000000002</v>
      </c>
      <c r="X68">
        <v>1.9218</v>
      </c>
      <c r="Y68">
        <v>1.8914</v>
      </c>
      <c r="Z68">
        <v>1.8706</v>
      </c>
      <c r="AA68">
        <v>1.8616999999999999</v>
      </c>
      <c r="AB68">
        <v>1.8613</v>
      </c>
      <c r="AC68">
        <v>1.8709</v>
      </c>
      <c r="AD68">
        <v>2.0417999999999998</v>
      </c>
      <c r="AE68">
        <v>2.0518999999999998</v>
      </c>
      <c r="AF68">
        <v>2.0415000000000001</v>
      </c>
      <c r="AG68">
        <v>2.0240999999999998</v>
      </c>
      <c r="AH68">
        <v>1.9984999999999999</v>
      </c>
      <c r="AI68">
        <v>1.9531000000000001</v>
      </c>
      <c r="AJ68">
        <v>1.8166</v>
      </c>
      <c r="AK68">
        <v>1.7759</v>
      </c>
      <c r="AL68">
        <v>1.7596000000000001</v>
      </c>
      <c r="AM68">
        <v>1.7565</v>
      </c>
      <c r="AN68">
        <v>1.7643</v>
      </c>
      <c r="AO68">
        <v>1.7845</v>
      </c>
      <c r="AP68">
        <v>1.9690000000000001</v>
      </c>
      <c r="AQ68">
        <v>1.99</v>
      </c>
      <c r="AR68">
        <v>1.9853000000000001</v>
      </c>
      <c r="AS68">
        <v>1.9726999999999999</v>
      </c>
      <c r="AT68">
        <v>1.9528000000000001</v>
      </c>
      <c r="AU68">
        <v>1.9137999999999999</v>
      </c>
      <c r="AV68">
        <v>1.7831999999999999</v>
      </c>
      <c r="AW68">
        <v>1.7481</v>
      </c>
      <c r="AX68">
        <v>1.7205999999999999</v>
      </c>
      <c r="AY68">
        <v>1.7004999999999999</v>
      </c>
    </row>
    <row r="69" spans="1:51">
      <c r="A69" s="95">
        <v>44377</v>
      </c>
      <c r="B69" s="482">
        <v>153943</v>
      </c>
      <c r="I69">
        <v>2.2444000000000002</v>
      </c>
      <c r="J69">
        <v>2.2418</v>
      </c>
      <c r="K69">
        <v>2.2233999999999998</v>
      </c>
      <c r="L69">
        <v>2.0992000000000002</v>
      </c>
      <c r="M69">
        <v>2.0587</v>
      </c>
      <c r="N69">
        <v>2.0253000000000001</v>
      </c>
      <c r="O69">
        <v>2.012</v>
      </c>
      <c r="P69">
        <v>2.012</v>
      </c>
      <c r="Q69">
        <v>2.0207000000000002</v>
      </c>
      <c r="R69">
        <v>2.1461999999999999</v>
      </c>
      <c r="S69">
        <v>2.1448999999999998</v>
      </c>
      <c r="T69">
        <v>2.1322000000000001</v>
      </c>
      <c r="U69">
        <v>2.1114000000000002</v>
      </c>
      <c r="V69">
        <v>2.0857000000000001</v>
      </c>
      <c r="W69">
        <v>2.0550000000000002</v>
      </c>
      <c r="X69">
        <v>1.9221999999999999</v>
      </c>
      <c r="Y69">
        <v>1.8909</v>
      </c>
      <c r="Z69">
        <v>1.8692</v>
      </c>
      <c r="AA69">
        <v>1.8603000000000001</v>
      </c>
      <c r="AB69">
        <v>1.8599000000000001</v>
      </c>
      <c r="AC69">
        <v>1.8694999999999999</v>
      </c>
      <c r="AD69">
        <v>2.0404</v>
      </c>
      <c r="AE69">
        <v>2.0505</v>
      </c>
      <c r="AF69">
        <v>2.0400999999999998</v>
      </c>
      <c r="AG69">
        <v>2.0226999999999999</v>
      </c>
      <c r="AH69">
        <v>1.9971000000000001</v>
      </c>
      <c r="AI69">
        <v>1.9517</v>
      </c>
      <c r="AJ69">
        <v>1.8151999999999999</v>
      </c>
      <c r="AK69">
        <v>1.7745</v>
      </c>
      <c r="AL69">
        <v>1.7582</v>
      </c>
      <c r="AM69">
        <v>1.7551000000000001</v>
      </c>
      <c r="AN69">
        <v>1.7628999999999999</v>
      </c>
      <c r="AO69">
        <v>1.7830999999999999</v>
      </c>
      <c r="AP69">
        <v>1.9676</v>
      </c>
      <c r="AQ69">
        <v>1.9885999999999999</v>
      </c>
      <c r="AR69">
        <v>1.9839</v>
      </c>
      <c r="AS69">
        <v>1.9713000000000001</v>
      </c>
      <c r="AT69">
        <v>1.9514</v>
      </c>
      <c r="AU69">
        <v>1.9124000000000001</v>
      </c>
      <c r="AV69">
        <v>1.7818000000000001</v>
      </c>
      <c r="AW69">
        <v>1.7466999999999999</v>
      </c>
      <c r="AX69">
        <v>1.7192000000000001</v>
      </c>
      <c r="AY69">
        <v>1.6991000000000001</v>
      </c>
    </row>
    <row r="70" spans="1:51">
      <c r="A70" s="95">
        <v>44378</v>
      </c>
      <c r="B70" s="482">
        <v>203245</v>
      </c>
      <c r="J70">
        <v>2.2675999999999998</v>
      </c>
      <c r="K70">
        <v>2.2523</v>
      </c>
      <c r="L70">
        <v>2.1295000000000002</v>
      </c>
      <c r="M70">
        <v>2.0878000000000001</v>
      </c>
      <c r="N70">
        <v>2.0533000000000001</v>
      </c>
      <c r="O70">
        <v>2.0400999999999998</v>
      </c>
      <c r="P70">
        <v>2.0400999999999998</v>
      </c>
      <c r="Q70">
        <v>2.0486</v>
      </c>
      <c r="R70">
        <v>2.1694</v>
      </c>
      <c r="S70">
        <v>2.1659000000000002</v>
      </c>
      <c r="T70">
        <v>2.1518999999999999</v>
      </c>
      <c r="U70">
        <v>2.1305000000000001</v>
      </c>
      <c r="V70">
        <v>2.1040999999999999</v>
      </c>
      <c r="W70">
        <v>2.0731999999999999</v>
      </c>
      <c r="X70">
        <v>1.9401999999999999</v>
      </c>
      <c r="Y70">
        <v>1.9086000000000001</v>
      </c>
      <c r="Z70">
        <v>1.8867</v>
      </c>
      <c r="AA70">
        <v>1.8772</v>
      </c>
      <c r="AB70">
        <v>1.8768</v>
      </c>
      <c r="AC70">
        <v>1.8864000000000001</v>
      </c>
      <c r="AD70">
        <v>2.0573000000000001</v>
      </c>
      <c r="AE70">
        <v>2.0674000000000001</v>
      </c>
      <c r="AF70">
        <v>2.0569999999999999</v>
      </c>
      <c r="AG70">
        <v>2.0396000000000001</v>
      </c>
      <c r="AH70">
        <v>2.0139999999999998</v>
      </c>
      <c r="AI70">
        <v>1.9685999999999999</v>
      </c>
      <c r="AJ70">
        <v>1.8321000000000001</v>
      </c>
      <c r="AK70">
        <v>1.7914000000000001</v>
      </c>
      <c r="AL70">
        <v>1.7750999999999999</v>
      </c>
      <c r="AM70">
        <v>1.772</v>
      </c>
      <c r="AN70">
        <v>1.7798</v>
      </c>
      <c r="AO70">
        <v>1.8</v>
      </c>
      <c r="AP70">
        <v>1.9844999999999999</v>
      </c>
      <c r="AQ70">
        <v>2.0055000000000001</v>
      </c>
      <c r="AR70">
        <v>2.0007999999999999</v>
      </c>
      <c r="AS70">
        <v>1.9882</v>
      </c>
      <c r="AT70">
        <v>1.9682999999999999</v>
      </c>
      <c r="AU70">
        <v>1.9293</v>
      </c>
      <c r="AV70">
        <v>1.7987</v>
      </c>
      <c r="AW70">
        <v>1.7636000000000001</v>
      </c>
      <c r="AX70">
        <v>1.7361</v>
      </c>
      <c r="AY70">
        <v>1.716</v>
      </c>
    </row>
    <row r="71" spans="1:51">
      <c r="A71" s="95">
        <v>44379</v>
      </c>
      <c r="B71" s="482">
        <v>163153</v>
      </c>
      <c r="J71">
        <v>2.2997999999999998</v>
      </c>
      <c r="K71">
        <v>2.2839999999999998</v>
      </c>
      <c r="L71">
        <v>2.1589</v>
      </c>
      <c r="M71">
        <v>2.1156999999999999</v>
      </c>
      <c r="N71">
        <v>2.0798000000000001</v>
      </c>
      <c r="O71">
        <v>2.0659999999999998</v>
      </c>
      <c r="P71">
        <v>2.0655999999999999</v>
      </c>
      <c r="Q71">
        <v>2.0739000000000001</v>
      </c>
      <c r="R71">
        <v>2.1943999999999999</v>
      </c>
      <c r="S71">
        <v>2.1909999999999998</v>
      </c>
      <c r="T71">
        <v>2.1770999999999998</v>
      </c>
      <c r="U71">
        <v>2.1556000000000002</v>
      </c>
      <c r="V71">
        <v>2.129</v>
      </c>
      <c r="W71">
        <v>2.0975000000000001</v>
      </c>
      <c r="X71">
        <v>1.9644999999999999</v>
      </c>
      <c r="Y71">
        <v>1.9319999999999999</v>
      </c>
      <c r="Z71">
        <v>1.9103000000000001</v>
      </c>
      <c r="AA71">
        <v>1.9008</v>
      </c>
      <c r="AB71">
        <v>1.9004000000000001</v>
      </c>
      <c r="AC71">
        <v>1.91</v>
      </c>
      <c r="AD71">
        <v>2.0809000000000002</v>
      </c>
      <c r="AE71">
        <v>2.0910000000000002</v>
      </c>
      <c r="AF71">
        <v>2.0806</v>
      </c>
      <c r="AG71">
        <v>2.0632000000000001</v>
      </c>
      <c r="AH71">
        <v>2.0375999999999999</v>
      </c>
      <c r="AI71">
        <v>1.9922</v>
      </c>
      <c r="AJ71">
        <v>1.8556999999999999</v>
      </c>
      <c r="AK71">
        <v>1.8149999999999999</v>
      </c>
      <c r="AL71">
        <v>1.7987</v>
      </c>
      <c r="AM71">
        <v>1.7956000000000001</v>
      </c>
      <c r="AN71">
        <v>1.8033999999999999</v>
      </c>
      <c r="AO71">
        <v>1.8236000000000001</v>
      </c>
      <c r="AP71">
        <v>2.0081000000000002</v>
      </c>
      <c r="AQ71">
        <v>2.0291000000000001</v>
      </c>
      <c r="AR71">
        <v>2.0244</v>
      </c>
      <c r="AS71">
        <v>2.0118</v>
      </c>
      <c r="AT71">
        <v>1.9919</v>
      </c>
      <c r="AU71">
        <v>1.9529000000000001</v>
      </c>
      <c r="AV71">
        <v>1.8223</v>
      </c>
      <c r="AW71">
        <v>1.7871999999999999</v>
      </c>
      <c r="AX71">
        <v>1.7597</v>
      </c>
      <c r="AY71">
        <v>1.7396</v>
      </c>
    </row>
    <row r="72" spans="1:51" s="189" customFormat="1">
      <c r="A72" s="103">
        <v>44382</v>
      </c>
      <c r="B72" s="483"/>
      <c r="J72" s="189">
        <v>2.2997999999999998</v>
      </c>
      <c r="K72" s="189">
        <v>2.2839999999999998</v>
      </c>
      <c r="L72" s="189">
        <v>2.1589</v>
      </c>
      <c r="M72" s="189">
        <v>2.1156999999999999</v>
      </c>
      <c r="N72" s="189">
        <v>2.0798000000000001</v>
      </c>
      <c r="O72" s="189">
        <v>2.0659999999999998</v>
      </c>
      <c r="P72" s="189">
        <v>2.0655999999999999</v>
      </c>
      <c r="Q72" s="189">
        <v>2.0739000000000001</v>
      </c>
      <c r="R72" s="189">
        <v>2.1943999999999999</v>
      </c>
      <c r="S72" s="189">
        <v>2.1909999999999998</v>
      </c>
      <c r="T72" s="189">
        <v>2.1770999999999998</v>
      </c>
      <c r="U72" s="189">
        <v>2.1556000000000002</v>
      </c>
      <c r="V72" s="189">
        <v>2.129</v>
      </c>
      <c r="W72" s="189">
        <v>2.0975000000000001</v>
      </c>
      <c r="X72" s="189">
        <v>1.9644999999999999</v>
      </c>
      <c r="Y72" s="189">
        <v>1.9319999999999999</v>
      </c>
      <c r="Z72" s="189">
        <v>1.9103000000000001</v>
      </c>
      <c r="AA72" s="189">
        <v>1.9008</v>
      </c>
      <c r="AB72" s="189">
        <v>1.9004000000000001</v>
      </c>
      <c r="AC72" s="189">
        <v>1.91</v>
      </c>
      <c r="AD72" s="189">
        <v>2.0809000000000002</v>
      </c>
      <c r="AE72" s="189">
        <v>2.0910000000000002</v>
      </c>
      <c r="AF72" s="189">
        <v>2.0806</v>
      </c>
      <c r="AG72" s="189">
        <v>2.0632000000000001</v>
      </c>
      <c r="AH72" s="189">
        <v>2.0375999999999999</v>
      </c>
      <c r="AI72" s="189">
        <v>1.9922</v>
      </c>
      <c r="AJ72" s="189">
        <v>1.8556999999999999</v>
      </c>
      <c r="AK72" s="189">
        <v>1.8149999999999999</v>
      </c>
      <c r="AL72" s="189">
        <v>1.7987</v>
      </c>
      <c r="AM72" s="189">
        <v>1.7956000000000001</v>
      </c>
      <c r="AN72" s="189">
        <v>1.8033999999999999</v>
      </c>
      <c r="AO72" s="189">
        <v>1.8236000000000001</v>
      </c>
      <c r="AP72" s="189">
        <v>2.0081000000000002</v>
      </c>
      <c r="AQ72" s="189">
        <v>2.0291000000000001</v>
      </c>
      <c r="AR72" s="189">
        <v>2.0244</v>
      </c>
      <c r="AS72" s="189">
        <v>2.0118</v>
      </c>
      <c r="AT72" s="189">
        <v>1.9919</v>
      </c>
      <c r="AU72" s="189">
        <v>1.9529000000000001</v>
      </c>
      <c r="AV72" s="189">
        <v>1.8223</v>
      </c>
      <c r="AW72" s="189">
        <v>1.7871999999999999</v>
      </c>
      <c r="AX72" s="189">
        <v>1.7597</v>
      </c>
      <c r="AY72" s="189">
        <v>1.7396</v>
      </c>
    </row>
    <row r="73" spans="1:51">
      <c r="A73" s="95">
        <v>44383</v>
      </c>
      <c r="B73" s="482">
        <v>174551</v>
      </c>
      <c r="J73">
        <v>2.2282000000000002</v>
      </c>
      <c r="K73">
        <v>2.214</v>
      </c>
      <c r="L73">
        <v>2.0914000000000001</v>
      </c>
      <c r="M73">
        <v>2.0495999999999999</v>
      </c>
      <c r="N73">
        <v>2.0146000000000002</v>
      </c>
      <c r="O73">
        <v>2.0011000000000001</v>
      </c>
      <c r="P73">
        <v>1.9997</v>
      </c>
      <c r="Q73">
        <v>2.0061</v>
      </c>
      <c r="R73">
        <v>2.1248999999999998</v>
      </c>
      <c r="S73">
        <v>2.1206</v>
      </c>
      <c r="T73">
        <v>2.1061999999999999</v>
      </c>
      <c r="U73">
        <v>2.0848</v>
      </c>
      <c r="V73">
        <v>2.0579000000000001</v>
      </c>
      <c r="W73">
        <v>2.0257999999999998</v>
      </c>
      <c r="X73">
        <v>1.8935</v>
      </c>
      <c r="Y73">
        <v>1.8625</v>
      </c>
      <c r="Z73">
        <v>1.8415999999999999</v>
      </c>
      <c r="AA73">
        <v>1.8321000000000001</v>
      </c>
      <c r="AB73">
        <v>1.8317000000000001</v>
      </c>
      <c r="AC73">
        <v>1.8412999999999999</v>
      </c>
      <c r="AD73">
        <v>2.0122</v>
      </c>
      <c r="AE73">
        <v>2.0223</v>
      </c>
      <c r="AF73">
        <v>2.0118999999999998</v>
      </c>
      <c r="AG73">
        <v>1.9944999999999999</v>
      </c>
      <c r="AH73">
        <v>1.9689000000000001</v>
      </c>
      <c r="AI73">
        <v>1.9235</v>
      </c>
      <c r="AJ73">
        <v>1.7869999999999999</v>
      </c>
      <c r="AK73">
        <v>1.7463</v>
      </c>
      <c r="AL73">
        <v>1.73</v>
      </c>
      <c r="AM73">
        <v>1.7269000000000001</v>
      </c>
      <c r="AN73">
        <v>1.7346999999999999</v>
      </c>
      <c r="AO73">
        <v>1.7548999999999999</v>
      </c>
      <c r="AP73">
        <v>1.9394</v>
      </c>
      <c r="AQ73">
        <v>1.9603999999999999</v>
      </c>
      <c r="AR73">
        <v>1.9557</v>
      </c>
      <c r="AS73">
        <v>1.9431</v>
      </c>
      <c r="AT73">
        <v>1.9232</v>
      </c>
      <c r="AU73">
        <v>1.8842000000000001</v>
      </c>
      <c r="AV73">
        <v>1.7536</v>
      </c>
      <c r="AW73">
        <v>1.7184999999999999</v>
      </c>
      <c r="AX73">
        <v>1.6910000000000001</v>
      </c>
      <c r="AY73">
        <v>1.6709000000000001</v>
      </c>
    </row>
    <row r="74" spans="1:51">
      <c r="A74" s="95">
        <v>44384</v>
      </c>
      <c r="B74" s="482">
        <v>179318</v>
      </c>
      <c r="J74">
        <v>2.206</v>
      </c>
      <c r="K74">
        <v>2.1926000000000001</v>
      </c>
      <c r="L74">
        <v>2.0699000000000001</v>
      </c>
      <c r="M74">
        <v>2.0291000000000001</v>
      </c>
      <c r="N74">
        <v>1.9954000000000001</v>
      </c>
      <c r="O74">
        <v>1.9827999999999999</v>
      </c>
      <c r="P74">
        <v>1.9821</v>
      </c>
      <c r="Q74">
        <v>1.9887999999999999</v>
      </c>
      <c r="R74">
        <v>2.1099000000000001</v>
      </c>
      <c r="S74">
        <v>2.1059000000000001</v>
      </c>
      <c r="T74">
        <v>2.0926</v>
      </c>
      <c r="U74">
        <v>2.0724999999999998</v>
      </c>
      <c r="V74">
        <v>2.0464000000000002</v>
      </c>
      <c r="W74">
        <v>2.0137</v>
      </c>
      <c r="X74">
        <v>1.8818999999999999</v>
      </c>
      <c r="Y74">
        <v>1.8507</v>
      </c>
      <c r="Z74">
        <v>1.8295999999999999</v>
      </c>
      <c r="AA74">
        <v>1.8201000000000001</v>
      </c>
      <c r="AB74">
        <v>1.8197000000000001</v>
      </c>
      <c r="AC74">
        <v>1.8292999999999999</v>
      </c>
      <c r="AD74">
        <v>2.0002</v>
      </c>
      <c r="AE74">
        <v>2.0103</v>
      </c>
      <c r="AF74">
        <v>1.9999</v>
      </c>
      <c r="AG74">
        <v>1.9824999999999999</v>
      </c>
      <c r="AH74">
        <v>1.9569000000000001</v>
      </c>
      <c r="AI74">
        <v>1.9115</v>
      </c>
      <c r="AJ74">
        <v>1.7749999999999999</v>
      </c>
      <c r="AK74">
        <v>1.7343</v>
      </c>
      <c r="AL74">
        <v>1.718</v>
      </c>
      <c r="AM74">
        <v>1.7149000000000001</v>
      </c>
      <c r="AN74">
        <v>1.7226999999999999</v>
      </c>
      <c r="AO74">
        <v>1.7428999999999999</v>
      </c>
      <c r="AP74">
        <v>1.9274</v>
      </c>
      <c r="AQ74">
        <v>1.9483999999999999</v>
      </c>
      <c r="AR74">
        <v>1.9437</v>
      </c>
      <c r="AS74">
        <v>1.9311</v>
      </c>
      <c r="AT74">
        <v>1.9112</v>
      </c>
      <c r="AU74">
        <v>1.8722000000000001</v>
      </c>
      <c r="AV74">
        <v>1.7416</v>
      </c>
      <c r="AW74">
        <v>1.7064999999999999</v>
      </c>
      <c r="AX74">
        <v>1.679</v>
      </c>
      <c r="AY74">
        <v>1.6589</v>
      </c>
    </row>
    <row r="75" spans="1:51">
      <c r="A75" s="95">
        <v>44385</v>
      </c>
      <c r="B75" s="482">
        <v>228888</v>
      </c>
      <c r="J75">
        <v>2.2551999999999999</v>
      </c>
      <c r="K75">
        <v>2.2366000000000001</v>
      </c>
      <c r="L75">
        <v>2.1078999999999999</v>
      </c>
      <c r="M75">
        <v>2.0640999999999998</v>
      </c>
      <c r="N75">
        <v>2.0286</v>
      </c>
      <c r="O75">
        <v>2.0146000000000002</v>
      </c>
      <c r="P75">
        <v>2.0127999999999999</v>
      </c>
      <c r="Q75">
        <v>2.0186999999999999</v>
      </c>
      <c r="R75">
        <v>2.1375999999999999</v>
      </c>
      <c r="S75">
        <v>2.1337000000000002</v>
      </c>
      <c r="T75">
        <v>2.1206</v>
      </c>
      <c r="U75">
        <v>2.0998999999999999</v>
      </c>
      <c r="V75">
        <v>2.0737999999999999</v>
      </c>
      <c r="W75">
        <v>2.0411999999999999</v>
      </c>
      <c r="X75">
        <v>1.9094</v>
      </c>
      <c r="Y75">
        <v>1.8781000000000001</v>
      </c>
      <c r="Z75">
        <v>1.8565</v>
      </c>
      <c r="AA75">
        <v>1.847</v>
      </c>
      <c r="AB75">
        <v>1.8466</v>
      </c>
      <c r="AC75">
        <v>1.8562000000000001</v>
      </c>
      <c r="AD75">
        <v>2.0270999999999999</v>
      </c>
      <c r="AE75">
        <v>2.0371999999999999</v>
      </c>
      <c r="AF75">
        <v>2.0268000000000002</v>
      </c>
      <c r="AG75">
        <v>2.0093999999999999</v>
      </c>
      <c r="AH75">
        <v>1.9838</v>
      </c>
      <c r="AI75">
        <v>1.9383999999999999</v>
      </c>
      <c r="AJ75">
        <v>1.8019000000000001</v>
      </c>
      <c r="AK75">
        <v>1.7612000000000001</v>
      </c>
      <c r="AL75">
        <v>1.7448999999999999</v>
      </c>
      <c r="AM75">
        <v>1.7418</v>
      </c>
      <c r="AN75">
        <v>1.7496</v>
      </c>
      <c r="AO75">
        <v>1.7698</v>
      </c>
      <c r="AP75">
        <v>1.9542999999999999</v>
      </c>
      <c r="AQ75">
        <v>1.9753000000000001</v>
      </c>
      <c r="AR75">
        <v>1.9705999999999999</v>
      </c>
      <c r="AS75">
        <v>1.958</v>
      </c>
      <c r="AT75">
        <v>1.9380999999999999</v>
      </c>
      <c r="AU75">
        <v>1.8991</v>
      </c>
      <c r="AV75">
        <v>1.7685</v>
      </c>
      <c r="AW75">
        <v>1.7334000000000001</v>
      </c>
      <c r="AX75">
        <v>1.7059</v>
      </c>
      <c r="AY75">
        <v>1.6858</v>
      </c>
    </row>
    <row r="76" spans="1:51">
      <c r="A76" s="95">
        <v>44386</v>
      </c>
      <c r="B76" s="482">
        <v>197712</v>
      </c>
      <c r="J76">
        <v>2.2919999999999998</v>
      </c>
      <c r="K76">
        <v>2.2738</v>
      </c>
      <c r="L76">
        <v>2.1442999999999999</v>
      </c>
      <c r="M76">
        <v>2.1004999999999998</v>
      </c>
      <c r="N76">
        <v>2.0647000000000002</v>
      </c>
      <c r="O76">
        <v>2.0497000000000001</v>
      </c>
      <c r="P76">
        <v>2.0472000000000001</v>
      </c>
      <c r="Q76">
        <v>2.0531999999999999</v>
      </c>
      <c r="R76">
        <v>2.1697000000000002</v>
      </c>
      <c r="S76">
        <v>2.1644000000000001</v>
      </c>
      <c r="T76">
        <v>2.1503999999999999</v>
      </c>
      <c r="U76">
        <v>2.1293000000000002</v>
      </c>
      <c r="V76">
        <v>2.1025999999999998</v>
      </c>
      <c r="W76">
        <v>2.0697999999999999</v>
      </c>
      <c r="X76">
        <v>1.9378</v>
      </c>
      <c r="Y76">
        <v>1.9059999999999999</v>
      </c>
      <c r="Z76">
        <v>1.8844000000000001</v>
      </c>
      <c r="AA76">
        <v>1.8747</v>
      </c>
      <c r="AB76">
        <v>1.8742000000000001</v>
      </c>
      <c r="AC76">
        <v>1.8835999999999999</v>
      </c>
      <c r="AD76">
        <v>2.0535999999999999</v>
      </c>
      <c r="AE76">
        <v>2.0636999999999999</v>
      </c>
      <c r="AF76">
        <v>2.0533000000000001</v>
      </c>
      <c r="AG76">
        <v>2.0358999999999998</v>
      </c>
      <c r="AH76">
        <v>2.0103</v>
      </c>
      <c r="AI76">
        <v>1.9649000000000001</v>
      </c>
      <c r="AJ76">
        <v>1.8284</v>
      </c>
      <c r="AK76">
        <v>1.7877000000000001</v>
      </c>
      <c r="AL76">
        <v>1.7714000000000001</v>
      </c>
      <c r="AM76">
        <v>1.7683</v>
      </c>
      <c r="AN76">
        <v>1.7761</v>
      </c>
      <c r="AO76">
        <v>1.7963</v>
      </c>
      <c r="AP76">
        <v>1.9807999999999999</v>
      </c>
      <c r="AQ76">
        <v>2.0017999999999998</v>
      </c>
      <c r="AR76">
        <v>1.9971000000000001</v>
      </c>
      <c r="AS76">
        <v>1.9844999999999999</v>
      </c>
      <c r="AT76">
        <v>1.9645999999999999</v>
      </c>
      <c r="AU76">
        <v>1.9256</v>
      </c>
      <c r="AV76">
        <v>1.7949999999999999</v>
      </c>
      <c r="AW76">
        <v>1.7599</v>
      </c>
      <c r="AX76">
        <v>1.7323999999999999</v>
      </c>
      <c r="AY76">
        <v>1.7122999999999999</v>
      </c>
    </row>
    <row r="77" spans="1:51">
      <c r="A77" s="95">
        <v>44389</v>
      </c>
      <c r="B77" s="482">
        <v>170990</v>
      </c>
      <c r="J77">
        <v>2.2772000000000001</v>
      </c>
      <c r="K77">
        <v>2.262</v>
      </c>
      <c r="L77">
        <v>2.1331000000000002</v>
      </c>
      <c r="M77">
        <v>2.09</v>
      </c>
      <c r="N77">
        <v>2.0543999999999998</v>
      </c>
      <c r="O77">
        <v>2.0400999999999998</v>
      </c>
      <c r="P77">
        <v>2.0387</v>
      </c>
      <c r="Q77">
        <v>2.0457999999999998</v>
      </c>
      <c r="R77">
        <v>2.1629</v>
      </c>
      <c r="S77">
        <v>2.1581999999999999</v>
      </c>
      <c r="T77">
        <v>2.1448</v>
      </c>
      <c r="U77">
        <v>2.1242000000000001</v>
      </c>
      <c r="V77">
        <v>2.0977000000000001</v>
      </c>
      <c r="W77">
        <v>2.0651000000000002</v>
      </c>
      <c r="X77">
        <v>1.9322999999999999</v>
      </c>
      <c r="Y77">
        <v>1.899</v>
      </c>
      <c r="Z77">
        <v>1.8775999999999999</v>
      </c>
      <c r="AA77">
        <v>1.8675999999999999</v>
      </c>
      <c r="AB77">
        <v>1.8668</v>
      </c>
      <c r="AC77">
        <v>1.8757999999999999</v>
      </c>
      <c r="AD77">
        <v>2.0448</v>
      </c>
      <c r="AE77">
        <v>2.0548999999999999</v>
      </c>
      <c r="AF77">
        <v>2.0445000000000002</v>
      </c>
      <c r="AG77">
        <v>2.0270999999999999</v>
      </c>
      <c r="AH77">
        <v>2.0015000000000001</v>
      </c>
      <c r="AI77">
        <v>1.9560999999999999</v>
      </c>
      <c r="AJ77">
        <v>1.8196000000000001</v>
      </c>
      <c r="AK77">
        <v>1.7788999999999999</v>
      </c>
      <c r="AL77">
        <v>1.7625999999999999</v>
      </c>
      <c r="AM77">
        <v>1.7595000000000001</v>
      </c>
      <c r="AN77">
        <v>1.7673000000000001</v>
      </c>
      <c r="AO77">
        <v>1.7875000000000001</v>
      </c>
      <c r="AP77">
        <v>1.972</v>
      </c>
      <c r="AQ77">
        <v>1.9930000000000001</v>
      </c>
      <c r="AR77">
        <v>1.9883</v>
      </c>
      <c r="AS77">
        <v>1.9757</v>
      </c>
      <c r="AT77">
        <v>1.9558</v>
      </c>
      <c r="AU77">
        <v>1.9168000000000001</v>
      </c>
      <c r="AV77">
        <v>1.7862</v>
      </c>
      <c r="AW77">
        <v>1.7511000000000001</v>
      </c>
      <c r="AX77">
        <v>1.7236</v>
      </c>
      <c r="AY77">
        <v>1.7035</v>
      </c>
    </row>
    <row r="78" spans="1:51">
      <c r="A78" s="95">
        <v>44390</v>
      </c>
      <c r="B78" s="482">
        <v>162599</v>
      </c>
      <c r="J78">
        <v>2.3182999999999998</v>
      </c>
      <c r="K78">
        <v>2.3016999999999999</v>
      </c>
      <c r="L78">
        <v>2.1732</v>
      </c>
      <c r="M78">
        <v>2.1294</v>
      </c>
      <c r="N78">
        <v>2.0941000000000001</v>
      </c>
      <c r="O78">
        <v>2.0796000000000001</v>
      </c>
      <c r="P78">
        <v>2.0777999999999999</v>
      </c>
      <c r="Q78">
        <v>2.0846</v>
      </c>
      <c r="R78">
        <v>2.2006999999999999</v>
      </c>
      <c r="S78">
        <v>2.1949999999999998</v>
      </c>
      <c r="T78">
        <v>2.181</v>
      </c>
      <c r="U78">
        <v>2.1600999999999999</v>
      </c>
      <c r="V78">
        <v>2.1337999999999999</v>
      </c>
      <c r="W78">
        <v>2.1017000000000001</v>
      </c>
      <c r="X78">
        <v>1.9686999999999999</v>
      </c>
      <c r="Y78">
        <v>1.9353</v>
      </c>
      <c r="Z78">
        <v>1.9137</v>
      </c>
      <c r="AA78">
        <v>1.9034</v>
      </c>
      <c r="AB78">
        <v>1.9024000000000001</v>
      </c>
      <c r="AC78">
        <v>1.9107000000000001</v>
      </c>
      <c r="AD78">
        <v>2.0781999999999998</v>
      </c>
      <c r="AE78">
        <v>2.0876999999999999</v>
      </c>
      <c r="AF78">
        <v>2.0773000000000001</v>
      </c>
      <c r="AG78">
        <v>2.0598999999999998</v>
      </c>
      <c r="AH78">
        <v>2.0343</v>
      </c>
      <c r="AI78">
        <v>1.9888999999999999</v>
      </c>
      <c r="AJ78">
        <v>1.8524</v>
      </c>
      <c r="AK78">
        <v>1.8117000000000001</v>
      </c>
      <c r="AL78">
        <v>1.7954000000000001</v>
      </c>
      <c r="AM78">
        <v>1.7923</v>
      </c>
      <c r="AN78">
        <v>1.8001</v>
      </c>
      <c r="AO78">
        <v>1.8203</v>
      </c>
      <c r="AP78">
        <v>2.0047999999999999</v>
      </c>
      <c r="AQ78">
        <v>2.0257999999999998</v>
      </c>
      <c r="AR78">
        <v>2.0211000000000001</v>
      </c>
      <c r="AS78">
        <v>2.0085000000000002</v>
      </c>
      <c r="AT78">
        <v>1.9885999999999999</v>
      </c>
      <c r="AU78">
        <v>1.9496</v>
      </c>
      <c r="AV78">
        <v>1.819</v>
      </c>
      <c r="AW78">
        <v>1.7839</v>
      </c>
      <c r="AX78">
        <v>1.7564</v>
      </c>
      <c r="AY78">
        <v>1.7363</v>
      </c>
    </row>
    <row r="79" spans="1:51">
      <c r="A79" s="95">
        <v>44391</v>
      </c>
      <c r="B79" s="482">
        <v>243724</v>
      </c>
      <c r="J79">
        <v>2.2934999999999999</v>
      </c>
      <c r="K79">
        <v>2.2722000000000002</v>
      </c>
      <c r="L79">
        <v>2.1404000000000001</v>
      </c>
      <c r="M79">
        <v>2.0956000000000001</v>
      </c>
      <c r="N79">
        <v>2.0598999999999998</v>
      </c>
      <c r="O79">
        <v>2.0455999999999999</v>
      </c>
      <c r="P79">
        <v>2.0442</v>
      </c>
      <c r="Q79">
        <v>2.0508999999999999</v>
      </c>
      <c r="R79">
        <v>2.1669</v>
      </c>
      <c r="S79">
        <v>2.1606999999999998</v>
      </c>
      <c r="T79">
        <v>2.1463000000000001</v>
      </c>
      <c r="U79">
        <v>2.1248</v>
      </c>
      <c r="V79">
        <v>2.0977999999999999</v>
      </c>
      <c r="W79">
        <v>2.0653999999999999</v>
      </c>
      <c r="X79">
        <v>1.9329000000000001</v>
      </c>
      <c r="Y79">
        <v>1.8996</v>
      </c>
      <c r="Z79">
        <v>1.8777999999999999</v>
      </c>
      <c r="AA79">
        <v>1.8668</v>
      </c>
      <c r="AB79">
        <v>1.8657999999999999</v>
      </c>
      <c r="AC79">
        <v>1.8741000000000001</v>
      </c>
      <c r="AD79">
        <v>2.0415999999999999</v>
      </c>
      <c r="AE79">
        <v>2.0510999999999999</v>
      </c>
      <c r="AF79">
        <v>2.0407000000000002</v>
      </c>
      <c r="AG79">
        <v>2.0232999999999999</v>
      </c>
      <c r="AH79">
        <v>1.9977</v>
      </c>
      <c r="AI79">
        <v>1.9522999999999999</v>
      </c>
      <c r="AJ79">
        <v>1.8158000000000001</v>
      </c>
      <c r="AK79">
        <v>1.7750999999999999</v>
      </c>
      <c r="AL79">
        <v>1.7587999999999999</v>
      </c>
      <c r="AM79">
        <v>1.7557</v>
      </c>
      <c r="AN79">
        <v>1.7635000000000001</v>
      </c>
      <c r="AO79">
        <v>1.7837000000000001</v>
      </c>
      <c r="AP79">
        <v>1.9681999999999999</v>
      </c>
      <c r="AQ79">
        <v>1.9892000000000001</v>
      </c>
      <c r="AR79">
        <v>1.9844999999999999</v>
      </c>
      <c r="AS79">
        <v>1.9719</v>
      </c>
      <c r="AT79">
        <v>1.952</v>
      </c>
      <c r="AU79">
        <v>1.913</v>
      </c>
      <c r="AV79">
        <v>1.7824</v>
      </c>
      <c r="AW79">
        <v>1.7473000000000001</v>
      </c>
      <c r="AX79">
        <v>1.7198</v>
      </c>
      <c r="AY79">
        <v>1.6997</v>
      </c>
    </row>
    <row r="80" spans="1:51">
      <c r="A80" s="95">
        <v>44392</v>
      </c>
      <c r="B80" s="482">
        <v>146179</v>
      </c>
      <c r="J80">
        <v>2.2503000000000002</v>
      </c>
      <c r="K80">
        <v>2.2317999999999998</v>
      </c>
      <c r="L80">
        <v>2.1027</v>
      </c>
      <c r="M80">
        <v>2.0585</v>
      </c>
      <c r="N80">
        <v>2.0238</v>
      </c>
      <c r="O80">
        <v>2.0097999999999998</v>
      </c>
      <c r="P80">
        <v>2.0087999999999999</v>
      </c>
      <c r="Q80">
        <v>2.0164</v>
      </c>
      <c r="R80">
        <v>2.1343999999999999</v>
      </c>
      <c r="S80">
        <v>2.1305000000000001</v>
      </c>
      <c r="T80">
        <v>2.1175000000000002</v>
      </c>
      <c r="U80">
        <v>2.0966999999999998</v>
      </c>
      <c r="V80">
        <v>2.0699000000000001</v>
      </c>
      <c r="W80">
        <v>2.0366</v>
      </c>
      <c r="X80">
        <v>1.9048</v>
      </c>
      <c r="Y80">
        <v>1.8704000000000001</v>
      </c>
      <c r="Z80">
        <v>1.8476999999999999</v>
      </c>
      <c r="AA80">
        <v>1.8369</v>
      </c>
      <c r="AB80">
        <v>1.8351</v>
      </c>
      <c r="AC80">
        <v>1.8425</v>
      </c>
      <c r="AD80">
        <v>2.0074999999999998</v>
      </c>
      <c r="AE80">
        <v>2.0169999999999999</v>
      </c>
      <c r="AF80">
        <v>2.0066000000000002</v>
      </c>
      <c r="AG80">
        <v>1.9892000000000001</v>
      </c>
      <c r="AH80">
        <v>1.9636</v>
      </c>
      <c r="AI80">
        <v>1.9181999999999999</v>
      </c>
      <c r="AJ80">
        <v>1.7817000000000001</v>
      </c>
      <c r="AK80">
        <v>1.7410000000000001</v>
      </c>
      <c r="AL80">
        <v>1.7246999999999999</v>
      </c>
      <c r="AM80">
        <v>1.7216</v>
      </c>
      <c r="AN80">
        <v>1.7294</v>
      </c>
      <c r="AO80">
        <v>1.7496</v>
      </c>
      <c r="AP80">
        <v>1.9340999999999999</v>
      </c>
      <c r="AQ80">
        <v>1.9551000000000001</v>
      </c>
      <c r="AR80">
        <v>1.9503999999999999</v>
      </c>
      <c r="AS80">
        <v>1.9378</v>
      </c>
      <c r="AT80">
        <v>1.9178999999999999</v>
      </c>
      <c r="AU80">
        <v>1.8789</v>
      </c>
      <c r="AV80">
        <v>1.7483</v>
      </c>
      <c r="AW80">
        <v>1.7132000000000001</v>
      </c>
      <c r="AX80">
        <v>1.6857</v>
      </c>
      <c r="AY80">
        <v>1.6656</v>
      </c>
    </row>
    <row r="81" spans="1:51">
      <c r="A81" s="95">
        <v>44393</v>
      </c>
      <c r="B81" s="482">
        <v>143666</v>
      </c>
      <c r="J81">
        <v>2.2536</v>
      </c>
      <c r="K81">
        <v>2.2345000000000002</v>
      </c>
      <c r="L81">
        <v>2.1055999999999999</v>
      </c>
      <c r="M81">
        <v>2.0611000000000002</v>
      </c>
      <c r="N81">
        <v>2.0257999999999998</v>
      </c>
      <c r="O81">
        <v>2.0110999999999999</v>
      </c>
      <c r="P81">
        <v>2.0097999999999998</v>
      </c>
      <c r="Q81">
        <v>2.0175999999999998</v>
      </c>
      <c r="R81">
        <v>2.1381999999999999</v>
      </c>
      <c r="S81">
        <v>2.1358999999999999</v>
      </c>
      <c r="T81">
        <v>2.1240999999999999</v>
      </c>
      <c r="U81">
        <v>2.1048</v>
      </c>
      <c r="V81">
        <v>2.0787</v>
      </c>
      <c r="W81">
        <v>2.0455000000000001</v>
      </c>
      <c r="X81">
        <v>1.9134</v>
      </c>
      <c r="Y81">
        <v>1.8787</v>
      </c>
      <c r="Z81">
        <v>1.8555999999999999</v>
      </c>
      <c r="AA81">
        <v>1.8451</v>
      </c>
      <c r="AB81">
        <v>1.8432999999999999</v>
      </c>
      <c r="AC81">
        <v>1.8507</v>
      </c>
      <c r="AD81">
        <v>2.0156999999999998</v>
      </c>
      <c r="AE81">
        <v>2.0251999999999999</v>
      </c>
      <c r="AF81">
        <v>2.0148000000000001</v>
      </c>
      <c r="AG81">
        <v>1.9974000000000001</v>
      </c>
      <c r="AH81">
        <v>1.9718</v>
      </c>
      <c r="AI81">
        <v>1.9263999999999999</v>
      </c>
      <c r="AJ81">
        <v>1.7899</v>
      </c>
      <c r="AK81">
        <v>1.7492000000000001</v>
      </c>
      <c r="AL81">
        <v>1.7329000000000001</v>
      </c>
      <c r="AM81">
        <v>1.7298</v>
      </c>
      <c r="AN81">
        <v>1.7376</v>
      </c>
      <c r="AO81">
        <v>1.7578</v>
      </c>
      <c r="AP81">
        <v>1.9422999999999999</v>
      </c>
      <c r="AQ81">
        <v>1.9633</v>
      </c>
      <c r="AR81">
        <v>1.9585999999999999</v>
      </c>
      <c r="AS81">
        <v>1.946</v>
      </c>
      <c r="AT81">
        <v>1.9260999999999999</v>
      </c>
      <c r="AU81">
        <v>1.8871</v>
      </c>
      <c r="AV81">
        <v>1.7565</v>
      </c>
      <c r="AW81">
        <v>1.7214</v>
      </c>
      <c r="AX81">
        <v>1.6939</v>
      </c>
      <c r="AY81">
        <v>1.6738</v>
      </c>
    </row>
    <row r="82" spans="1:51">
      <c r="A82" s="95">
        <v>44396</v>
      </c>
      <c r="B82" s="63">
        <v>190303</v>
      </c>
      <c r="J82">
        <v>2.1103999999999998</v>
      </c>
      <c r="K82">
        <v>2.0903</v>
      </c>
      <c r="L82">
        <v>1.9625999999999999</v>
      </c>
      <c r="M82">
        <v>1.92</v>
      </c>
      <c r="N82">
        <v>1.8873</v>
      </c>
      <c r="O82">
        <v>1.8743000000000001</v>
      </c>
      <c r="P82">
        <v>1.8745000000000001</v>
      </c>
      <c r="Q82">
        <v>1.8832</v>
      </c>
      <c r="R82">
        <v>2.0041000000000002</v>
      </c>
      <c r="S82">
        <v>2.0034999999999998</v>
      </c>
      <c r="T82">
        <v>1.9934000000000001</v>
      </c>
      <c r="U82">
        <v>1.9761</v>
      </c>
      <c r="V82">
        <v>1.9514</v>
      </c>
      <c r="W82">
        <v>1.9198</v>
      </c>
      <c r="X82">
        <v>1.7975000000000001</v>
      </c>
      <c r="Y82">
        <v>1.7657</v>
      </c>
      <c r="Z82">
        <v>1.7423999999999999</v>
      </c>
      <c r="AA82">
        <v>1.7321</v>
      </c>
      <c r="AB82">
        <v>1.7307999999999999</v>
      </c>
      <c r="AC82">
        <v>1.7385999999999999</v>
      </c>
      <c r="AD82">
        <v>1.9036</v>
      </c>
      <c r="AE82">
        <v>1.9139999999999999</v>
      </c>
      <c r="AF82">
        <v>1.9040999999999999</v>
      </c>
      <c r="AG82">
        <v>1.8871</v>
      </c>
      <c r="AH82">
        <v>1.8620000000000001</v>
      </c>
      <c r="AI82">
        <v>1.8169999999999999</v>
      </c>
      <c r="AJ82">
        <v>1.681</v>
      </c>
      <c r="AK82">
        <v>1.6407</v>
      </c>
      <c r="AL82">
        <v>1.6272</v>
      </c>
      <c r="AM82">
        <v>1.6241000000000001</v>
      </c>
      <c r="AN82">
        <v>1.6318999999999999</v>
      </c>
      <c r="AO82">
        <v>1.6520999999999999</v>
      </c>
      <c r="AP82">
        <v>1.8366</v>
      </c>
      <c r="AQ82">
        <v>1.8575999999999999</v>
      </c>
      <c r="AR82">
        <v>1.8529</v>
      </c>
      <c r="AS82">
        <v>1.8403</v>
      </c>
      <c r="AT82">
        <v>1.8204</v>
      </c>
      <c r="AU82">
        <v>1.7814000000000001</v>
      </c>
      <c r="AV82">
        <v>1.6508</v>
      </c>
      <c r="AW82">
        <v>1.6156999999999999</v>
      </c>
      <c r="AX82">
        <v>1.5882000000000001</v>
      </c>
      <c r="AY82">
        <v>1.5681</v>
      </c>
    </row>
    <row r="83" spans="1:51">
      <c r="A83" s="95">
        <v>44397</v>
      </c>
      <c r="B83" s="63">
        <v>156628</v>
      </c>
      <c r="J83">
        <v>2.1315</v>
      </c>
      <c r="K83">
        <v>2.1103999999999998</v>
      </c>
      <c r="L83">
        <v>1.9802999999999999</v>
      </c>
      <c r="M83">
        <v>1.9379999999999999</v>
      </c>
      <c r="N83">
        <v>1.9067000000000001</v>
      </c>
      <c r="O83">
        <v>1.8946000000000001</v>
      </c>
      <c r="P83">
        <v>1.8945000000000001</v>
      </c>
      <c r="Q83">
        <v>1.9024000000000001</v>
      </c>
      <c r="R83">
        <v>2.0223</v>
      </c>
      <c r="S83">
        <v>2.0215999999999998</v>
      </c>
      <c r="T83">
        <v>2.0116000000000001</v>
      </c>
      <c r="U83">
        <v>1.9943</v>
      </c>
      <c r="V83">
        <v>1.97</v>
      </c>
      <c r="W83">
        <v>1.9383999999999999</v>
      </c>
      <c r="X83">
        <v>1.8157000000000001</v>
      </c>
      <c r="Y83">
        <v>1.7833000000000001</v>
      </c>
      <c r="Z83">
        <v>1.7592000000000001</v>
      </c>
      <c r="AA83">
        <v>1.7487999999999999</v>
      </c>
      <c r="AB83">
        <v>1.7472000000000001</v>
      </c>
      <c r="AC83">
        <v>1.7545999999999999</v>
      </c>
      <c r="AD83">
        <v>1.9186000000000001</v>
      </c>
      <c r="AE83">
        <v>1.93</v>
      </c>
      <c r="AF83">
        <v>1.9204000000000001</v>
      </c>
      <c r="AG83">
        <v>1.9036999999999999</v>
      </c>
      <c r="AH83">
        <v>1.8789</v>
      </c>
      <c r="AI83">
        <v>1.8353999999999999</v>
      </c>
      <c r="AJ83">
        <v>1.7003999999999999</v>
      </c>
      <c r="AK83">
        <v>1.6609</v>
      </c>
      <c r="AL83">
        <v>1.6474</v>
      </c>
      <c r="AM83">
        <v>1.6443000000000001</v>
      </c>
      <c r="AN83">
        <v>1.6520999999999999</v>
      </c>
      <c r="AO83">
        <v>1.6722999999999999</v>
      </c>
      <c r="AP83">
        <v>1.8568</v>
      </c>
      <c r="AQ83">
        <v>1.8777999999999999</v>
      </c>
      <c r="AR83">
        <v>1.8731</v>
      </c>
      <c r="AS83">
        <v>1.8605</v>
      </c>
      <c r="AT83">
        <v>1.8406</v>
      </c>
      <c r="AU83">
        <v>1.8016000000000001</v>
      </c>
      <c r="AV83">
        <v>1.671</v>
      </c>
      <c r="AW83">
        <v>1.6358999999999999</v>
      </c>
      <c r="AX83">
        <v>1.6084000000000001</v>
      </c>
      <c r="AY83">
        <v>1.5883</v>
      </c>
    </row>
    <row r="84" spans="1:51">
      <c r="A84" s="95">
        <v>44398</v>
      </c>
      <c r="B84" s="63">
        <v>191667</v>
      </c>
      <c r="J84">
        <v>2.2166999999999999</v>
      </c>
      <c r="K84">
        <v>2.1941000000000002</v>
      </c>
      <c r="L84">
        <v>2.0606</v>
      </c>
      <c r="M84">
        <v>2.0171000000000001</v>
      </c>
      <c r="N84">
        <v>1.9843999999999999</v>
      </c>
      <c r="O84">
        <v>1.9711000000000001</v>
      </c>
      <c r="P84">
        <v>1.9699</v>
      </c>
      <c r="Q84">
        <v>1.9765999999999999</v>
      </c>
      <c r="R84">
        <v>2.0952999999999999</v>
      </c>
      <c r="S84">
        <v>2.0926999999999998</v>
      </c>
      <c r="T84">
        <v>2.0809000000000002</v>
      </c>
      <c r="U84">
        <v>2.0619999999999998</v>
      </c>
      <c r="V84">
        <v>2.0369000000000002</v>
      </c>
      <c r="W84">
        <v>2.0045000000000002</v>
      </c>
      <c r="X84">
        <v>1.8794</v>
      </c>
      <c r="Y84">
        <v>1.8464</v>
      </c>
      <c r="Z84">
        <v>1.8221000000000001</v>
      </c>
      <c r="AA84">
        <v>1.8116000000000001</v>
      </c>
      <c r="AB84">
        <v>1.8076000000000001</v>
      </c>
      <c r="AC84">
        <v>1.8126</v>
      </c>
      <c r="AD84">
        <v>1.9636</v>
      </c>
      <c r="AE84">
        <v>1.9749000000000001</v>
      </c>
      <c r="AF84">
        <v>1.9653</v>
      </c>
      <c r="AG84">
        <v>1.9486000000000001</v>
      </c>
      <c r="AH84">
        <v>1.9238</v>
      </c>
      <c r="AI84">
        <v>1.8803000000000001</v>
      </c>
      <c r="AJ84">
        <v>1.7453000000000001</v>
      </c>
      <c r="AK84">
        <v>1.7058</v>
      </c>
      <c r="AL84">
        <v>1.6922999999999999</v>
      </c>
      <c r="AM84">
        <v>1.6892</v>
      </c>
      <c r="AN84">
        <v>1.6970000000000001</v>
      </c>
      <c r="AO84">
        <v>1.7172000000000001</v>
      </c>
      <c r="AP84">
        <v>1.9016999999999999</v>
      </c>
      <c r="AQ84">
        <v>1.9227000000000001</v>
      </c>
      <c r="AR84">
        <v>1.9179999999999999</v>
      </c>
      <c r="AS84">
        <v>1.9054</v>
      </c>
      <c r="AT84">
        <v>1.8855</v>
      </c>
      <c r="AU84">
        <v>1.8465</v>
      </c>
      <c r="AV84">
        <v>1.7159</v>
      </c>
      <c r="AW84">
        <v>1.6808000000000001</v>
      </c>
      <c r="AX84">
        <v>1.6533</v>
      </c>
      <c r="AY84">
        <v>1.6332</v>
      </c>
    </row>
    <row r="85" spans="1:51">
      <c r="A85" s="95">
        <v>44399</v>
      </c>
      <c r="B85" s="63">
        <v>192128</v>
      </c>
      <c r="J85">
        <v>2.2732000000000001</v>
      </c>
      <c r="K85">
        <v>2.2473999999999998</v>
      </c>
      <c r="L85">
        <v>2.1097999999999999</v>
      </c>
      <c r="M85">
        <v>2.0632000000000001</v>
      </c>
      <c r="N85">
        <v>2.0280999999999998</v>
      </c>
      <c r="O85">
        <v>2.0125999999999999</v>
      </c>
      <c r="P85">
        <v>2.0095999999999998</v>
      </c>
      <c r="Q85">
        <v>2.0150999999999999</v>
      </c>
      <c r="R85">
        <v>2.1326000000000001</v>
      </c>
      <c r="S85">
        <v>2.1282000000000001</v>
      </c>
      <c r="T85">
        <v>2.1147999999999998</v>
      </c>
      <c r="U85">
        <v>2.0945</v>
      </c>
      <c r="V85">
        <v>2.0686</v>
      </c>
      <c r="W85">
        <v>2.0358000000000001</v>
      </c>
      <c r="X85">
        <v>1.9080999999999999</v>
      </c>
      <c r="Y85">
        <v>1.8741000000000001</v>
      </c>
      <c r="Z85">
        <v>1.8495999999999999</v>
      </c>
      <c r="AA85">
        <v>1.8388</v>
      </c>
      <c r="AB85">
        <v>1.8348</v>
      </c>
      <c r="AC85">
        <v>1.8398000000000001</v>
      </c>
      <c r="AD85">
        <v>1.9907999999999999</v>
      </c>
      <c r="AE85">
        <v>2.0021</v>
      </c>
      <c r="AF85">
        <v>1.9924999999999999</v>
      </c>
      <c r="AG85">
        <v>1.9758</v>
      </c>
      <c r="AH85">
        <v>1.9510000000000001</v>
      </c>
      <c r="AI85">
        <v>1.9075</v>
      </c>
      <c r="AJ85">
        <v>1.7725</v>
      </c>
      <c r="AK85">
        <v>1.7330000000000001</v>
      </c>
      <c r="AL85">
        <v>1.7195</v>
      </c>
      <c r="AM85">
        <v>1.7163999999999999</v>
      </c>
      <c r="AN85">
        <v>1.7242</v>
      </c>
      <c r="AO85">
        <v>1.7444</v>
      </c>
      <c r="AP85">
        <v>1.9289000000000001</v>
      </c>
      <c r="AQ85">
        <v>1.9499</v>
      </c>
      <c r="AR85">
        <v>1.9452</v>
      </c>
      <c r="AS85">
        <v>1.9326000000000001</v>
      </c>
      <c r="AT85">
        <v>1.9127000000000001</v>
      </c>
      <c r="AU85">
        <v>1.8736999999999999</v>
      </c>
      <c r="AV85">
        <v>1.7431000000000001</v>
      </c>
      <c r="AW85">
        <v>1.708</v>
      </c>
      <c r="AX85">
        <v>1.6805000000000001</v>
      </c>
      <c r="AY85">
        <v>1.6604000000000001</v>
      </c>
    </row>
    <row r="86" spans="1:51">
      <c r="A86" s="95">
        <v>44400</v>
      </c>
      <c r="B86" s="63">
        <v>180406</v>
      </c>
      <c r="J86">
        <v>2.2913000000000001</v>
      </c>
      <c r="K86">
        <v>2.2612000000000001</v>
      </c>
      <c r="L86" s="388">
        <v>2.1232000000000002</v>
      </c>
      <c r="M86">
        <v>2.0739999999999998</v>
      </c>
      <c r="N86">
        <v>2.0379999999999998</v>
      </c>
      <c r="O86">
        <v>2.0219</v>
      </c>
      <c r="P86">
        <v>2.0188999999999999</v>
      </c>
      <c r="Q86">
        <v>2.0247999999999999</v>
      </c>
      <c r="R86">
        <v>2.1414</v>
      </c>
      <c r="S86">
        <v>2.1366999999999998</v>
      </c>
      <c r="T86">
        <v>2.1232000000000002</v>
      </c>
      <c r="U86">
        <v>2.1027</v>
      </c>
      <c r="V86">
        <v>2.0769000000000002</v>
      </c>
      <c r="W86">
        <v>2.0442999999999998</v>
      </c>
      <c r="X86">
        <v>1.9165000000000001</v>
      </c>
      <c r="Y86">
        <v>1.8823000000000001</v>
      </c>
      <c r="Z86">
        <v>1.8579000000000001</v>
      </c>
      <c r="AA86">
        <v>1.8471</v>
      </c>
      <c r="AB86">
        <v>1.8431</v>
      </c>
      <c r="AC86">
        <v>1.8481000000000001</v>
      </c>
      <c r="AD86">
        <v>1.9991000000000001</v>
      </c>
      <c r="AE86">
        <v>2.0104000000000002</v>
      </c>
      <c r="AF86">
        <v>2.0007999999999999</v>
      </c>
      <c r="AG86">
        <v>1.9841</v>
      </c>
      <c r="AH86">
        <v>1.9593</v>
      </c>
      <c r="AI86">
        <v>1.9157999999999999</v>
      </c>
      <c r="AJ86">
        <v>1.7807999999999999</v>
      </c>
      <c r="AK86">
        <v>1.7413000000000001</v>
      </c>
      <c r="AL86">
        <v>1.7278</v>
      </c>
      <c r="AM86">
        <v>1.7246999999999999</v>
      </c>
      <c r="AN86">
        <v>1.7324999999999999</v>
      </c>
      <c r="AO86">
        <v>1.7526999999999999</v>
      </c>
      <c r="AP86">
        <v>1.9372</v>
      </c>
      <c r="AQ86">
        <v>1.9581999999999999</v>
      </c>
      <c r="AR86">
        <v>1.9535</v>
      </c>
      <c r="AS86">
        <v>1.9409000000000001</v>
      </c>
      <c r="AT86">
        <v>1.921</v>
      </c>
      <c r="AU86">
        <v>1.8819999999999999</v>
      </c>
      <c r="AV86">
        <v>1.7514000000000001</v>
      </c>
      <c r="AW86">
        <v>1.7162999999999999</v>
      </c>
      <c r="AX86">
        <v>1.6888000000000001</v>
      </c>
      <c r="AY86">
        <v>1.6687000000000001</v>
      </c>
    </row>
    <row r="87" spans="1:51">
      <c r="A87" s="95">
        <v>44403</v>
      </c>
      <c r="B87" s="63">
        <v>155393</v>
      </c>
      <c r="J87">
        <v>2.3083</v>
      </c>
      <c r="K87">
        <v>2.2753999999999999</v>
      </c>
      <c r="L87">
        <v>2.1366999999999998</v>
      </c>
      <c r="M87">
        <v>2.0857000000000001</v>
      </c>
      <c r="N87">
        <v>2.0478000000000001</v>
      </c>
      <c r="O87">
        <v>2.0299</v>
      </c>
      <c r="P87">
        <v>2.0263</v>
      </c>
      <c r="Q87">
        <v>2.0318999999999998</v>
      </c>
      <c r="R87">
        <v>2.1484999999999999</v>
      </c>
      <c r="S87">
        <v>2.1431</v>
      </c>
      <c r="T87">
        <v>2.1291000000000002</v>
      </c>
      <c r="U87">
        <v>2.1084999999999998</v>
      </c>
      <c r="V87">
        <v>2.0823999999999998</v>
      </c>
      <c r="W87">
        <v>2.0493999999999999</v>
      </c>
      <c r="X87">
        <v>1.9207000000000001</v>
      </c>
      <c r="Y87">
        <v>1.8865000000000001</v>
      </c>
      <c r="Z87">
        <v>1.8621000000000001</v>
      </c>
      <c r="AA87">
        <v>1.8512999999999999</v>
      </c>
      <c r="AB87">
        <v>1.8472999999999999</v>
      </c>
      <c r="AC87">
        <v>1.8522000000000001</v>
      </c>
      <c r="AD87">
        <v>2.0032000000000001</v>
      </c>
      <c r="AE87">
        <v>2.0144000000000002</v>
      </c>
      <c r="AF87">
        <v>2.0047999999999999</v>
      </c>
      <c r="AG87">
        <v>1.988</v>
      </c>
      <c r="AH87">
        <v>1.9632000000000001</v>
      </c>
      <c r="AI87">
        <v>1.9197</v>
      </c>
      <c r="AJ87">
        <v>1.7846</v>
      </c>
      <c r="AK87">
        <v>1.7451000000000001</v>
      </c>
      <c r="AL87">
        <v>1.7315</v>
      </c>
      <c r="AM87">
        <v>1.7283999999999999</v>
      </c>
      <c r="AN87">
        <v>1.7361</v>
      </c>
      <c r="AO87">
        <v>1.7563</v>
      </c>
      <c r="AP87">
        <v>1.9407000000000001</v>
      </c>
      <c r="AQ87">
        <v>1.9617</v>
      </c>
      <c r="AR87">
        <v>1.9570000000000001</v>
      </c>
      <c r="AS87">
        <v>1.9442999999999999</v>
      </c>
      <c r="AT87">
        <v>1.9244000000000001</v>
      </c>
      <c r="AU87">
        <v>1.8853</v>
      </c>
      <c r="AV87">
        <v>1.7546999999999999</v>
      </c>
      <c r="AW87">
        <v>1.7195</v>
      </c>
      <c r="AX87">
        <v>1.6915</v>
      </c>
      <c r="AY87">
        <v>1.6714</v>
      </c>
    </row>
    <row r="88" spans="1:51">
      <c r="A88" s="95">
        <v>44404</v>
      </c>
      <c r="B88" s="63">
        <v>245297</v>
      </c>
      <c r="J88">
        <v>2.3140999999999998</v>
      </c>
      <c r="K88">
        <v>2.2812999999999999</v>
      </c>
      <c r="L88">
        <v>2.1435</v>
      </c>
      <c r="M88">
        <v>2.0908000000000002</v>
      </c>
      <c r="N88">
        <v>2.0514999999999999</v>
      </c>
      <c r="O88">
        <v>2.0314999999999999</v>
      </c>
      <c r="P88">
        <v>2.0263</v>
      </c>
      <c r="Q88">
        <v>2.0318999999999998</v>
      </c>
      <c r="R88">
        <v>2.15</v>
      </c>
      <c r="S88">
        <v>2.1459000000000001</v>
      </c>
      <c r="T88">
        <v>2.1320999999999999</v>
      </c>
      <c r="U88">
        <v>2.1120000000000001</v>
      </c>
      <c r="V88">
        <v>2.0861999999999998</v>
      </c>
      <c r="W88">
        <v>2.0535000000000001</v>
      </c>
      <c r="X88">
        <v>1.9231</v>
      </c>
      <c r="Y88">
        <v>1.8885000000000001</v>
      </c>
      <c r="Z88">
        <v>1.8635999999999999</v>
      </c>
      <c r="AA88">
        <v>1.8528</v>
      </c>
      <c r="AB88">
        <v>1.8488</v>
      </c>
      <c r="AC88">
        <v>1.8536999999999999</v>
      </c>
      <c r="AD88">
        <v>2.0047000000000001</v>
      </c>
      <c r="AE88">
        <v>2.0158999999999998</v>
      </c>
      <c r="AF88">
        <v>2.0063</v>
      </c>
      <c r="AG88">
        <v>1.9895</v>
      </c>
      <c r="AH88">
        <v>1.9646999999999999</v>
      </c>
      <c r="AI88">
        <v>1.9212</v>
      </c>
      <c r="AJ88">
        <v>1.7861</v>
      </c>
      <c r="AK88">
        <v>1.7465999999999999</v>
      </c>
      <c r="AL88">
        <v>1.7330000000000001</v>
      </c>
      <c r="AM88">
        <v>1.7299</v>
      </c>
      <c r="AN88">
        <v>1.7376</v>
      </c>
      <c r="AO88">
        <v>1.7578</v>
      </c>
      <c r="AP88">
        <v>1.9421999999999999</v>
      </c>
      <c r="AQ88">
        <v>1.9632000000000001</v>
      </c>
      <c r="AR88">
        <v>1.9584999999999999</v>
      </c>
      <c r="AS88">
        <v>1.9458</v>
      </c>
      <c r="AT88">
        <v>1.9258999999999999</v>
      </c>
      <c r="AU88">
        <v>1.8868</v>
      </c>
      <c r="AV88">
        <v>1.7562</v>
      </c>
      <c r="AW88">
        <v>1.7210000000000001</v>
      </c>
      <c r="AX88">
        <v>1.6930000000000001</v>
      </c>
      <c r="AY88">
        <v>1.6729000000000001</v>
      </c>
    </row>
    <row r="89" spans="1:51">
      <c r="A89" s="95">
        <v>44405</v>
      </c>
      <c r="B89" s="63">
        <v>209836</v>
      </c>
      <c r="J89">
        <v>2.3081999999999998</v>
      </c>
      <c r="K89">
        <v>2.282</v>
      </c>
      <c r="L89">
        <v>2.1475</v>
      </c>
      <c r="M89">
        <v>2.0977999999999999</v>
      </c>
      <c r="N89">
        <v>2.0611000000000002</v>
      </c>
      <c r="O89">
        <v>2.0428999999999999</v>
      </c>
      <c r="P89">
        <v>2.0383</v>
      </c>
      <c r="Q89">
        <v>2.0444</v>
      </c>
      <c r="R89">
        <v>2.1621000000000001</v>
      </c>
      <c r="S89">
        <v>2.1581999999999999</v>
      </c>
      <c r="T89">
        <v>2.1446000000000001</v>
      </c>
      <c r="U89">
        <v>2.1248</v>
      </c>
      <c r="V89">
        <v>2.0985</v>
      </c>
      <c r="W89">
        <v>2.0657000000000001</v>
      </c>
      <c r="X89">
        <v>1.9314</v>
      </c>
      <c r="Y89">
        <v>1.8967000000000001</v>
      </c>
      <c r="Z89">
        <v>1.8713</v>
      </c>
      <c r="AA89">
        <v>1.8604000000000001</v>
      </c>
      <c r="AB89">
        <v>1.8564000000000001</v>
      </c>
      <c r="AC89">
        <v>1.8613</v>
      </c>
      <c r="AD89">
        <v>2.0123000000000002</v>
      </c>
      <c r="AE89">
        <v>2.0234999999999999</v>
      </c>
      <c r="AF89">
        <v>2.0139</v>
      </c>
      <c r="AG89">
        <v>1.9971000000000001</v>
      </c>
      <c r="AH89">
        <v>1.9722999999999999</v>
      </c>
      <c r="AI89">
        <v>1.9288000000000001</v>
      </c>
      <c r="AJ89">
        <v>1.7937000000000001</v>
      </c>
      <c r="AK89">
        <v>1.7542</v>
      </c>
      <c r="AL89">
        <v>1.7405999999999999</v>
      </c>
      <c r="AM89">
        <v>1.7375</v>
      </c>
      <c r="AN89">
        <v>1.7452000000000001</v>
      </c>
      <c r="AO89">
        <v>1.7654000000000001</v>
      </c>
      <c r="AP89">
        <v>1.9498</v>
      </c>
      <c r="AQ89">
        <v>1.9708000000000001</v>
      </c>
      <c r="AR89">
        <v>1.9661</v>
      </c>
      <c r="AS89">
        <v>1.9534</v>
      </c>
      <c r="AT89">
        <v>1.9335</v>
      </c>
      <c r="AU89">
        <v>1.8944000000000001</v>
      </c>
      <c r="AV89">
        <v>1.7638</v>
      </c>
      <c r="AW89">
        <v>1.7285999999999999</v>
      </c>
      <c r="AX89">
        <v>1.7005999999999999</v>
      </c>
      <c r="AY89">
        <v>1.6805000000000001</v>
      </c>
    </row>
    <row r="90" spans="1:51">
      <c r="A90" s="95">
        <v>44406</v>
      </c>
      <c r="B90" s="63">
        <v>193847</v>
      </c>
      <c r="J90">
        <v>2.3513999999999999</v>
      </c>
      <c r="K90">
        <v>2.3250999999999999</v>
      </c>
      <c r="L90">
        <v>2.1865999999999999</v>
      </c>
      <c r="M90">
        <v>2.1337999999999999</v>
      </c>
      <c r="N90">
        <v>2.0951</v>
      </c>
      <c r="O90">
        <v>2.0760000000000001</v>
      </c>
      <c r="P90">
        <v>2.0712999999999999</v>
      </c>
      <c r="Q90">
        <v>2.0781999999999998</v>
      </c>
      <c r="R90">
        <v>2.1960999999999999</v>
      </c>
      <c r="S90">
        <v>2.1920000000000002</v>
      </c>
      <c r="T90">
        <v>2.1774</v>
      </c>
      <c r="U90">
        <v>2.1566999999999998</v>
      </c>
      <c r="V90">
        <v>2.1303999999999998</v>
      </c>
      <c r="W90">
        <v>2.0975000000000001</v>
      </c>
      <c r="X90">
        <v>1.9616</v>
      </c>
      <c r="Y90">
        <v>1.9268000000000001</v>
      </c>
      <c r="Z90">
        <v>1.9014</v>
      </c>
      <c r="AA90">
        <v>1.8905000000000001</v>
      </c>
      <c r="AB90">
        <v>1.8865000000000001</v>
      </c>
      <c r="AC90">
        <v>1.8914</v>
      </c>
      <c r="AD90">
        <v>2.0424000000000002</v>
      </c>
      <c r="AE90">
        <v>2.0535999999999999</v>
      </c>
      <c r="AF90">
        <v>2.044</v>
      </c>
      <c r="AG90">
        <v>2.0272000000000001</v>
      </c>
      <c r="AH90">
        <v>2.0024000000000002</v>
      </c>
      <c r="AI90">
        <v>1.9589000000000001</v>
      </c>
      <c r="AJ90">
        <v>1.8238000000000001</v>
      </c>
      <c r="AK90">
        <v>1.7843</v>
      </c>
      <c r="AL90">
        <v>1.7706999999999999</v>
      </c>
      <c r="AM90">
        <v>1.7676000000000001</v>
      </c>
      <c r="AN90">
        <v>1.7753000000000001</v>
      </c>
      <c r="AO90">
        <v>1.7955000000000001</v>
      </c>
      <c r="AP90">
        <v>1.9799</v>
      </c>
      <c r="AQ90">
        <v>2.0009000000000001</v>
      </c>
      <c r="AR90">
        <v>1.9962</v>
      </c>
      <c r="AS90">
        <v>1.9835</v>
      </c>
      <c r="AT90">
        <v>1.9636</v>
      </c>
      <c r="AU90">
        <v>1.9245000000000001</v>
      </c>
      <c r="AV90">
        <v>1.7939000000000001</v>
      </c>
      <c r="AW90">
        <v>1.7586999999999999</v>
      </c>
      <c r="AX90">
        <v>1.7306999999999999</v>
      </c>
      <c r="AY90">
        <v>1.7105999999999999</v>
      </c>
    </row>
    <row r="91" spans="1:51">
      <c r="A91" s="95">
        <v>44407</v>
      </c>
      <c r="B91" s="63">
        <v>139928</v>
      </c>
      <c r="J91">
        <v>2.3658999999999999</v>
      </c>
      <c r="K91">
        <v>2.3347000000000002</v>
      </c>
      <c r="L91">
        <v>2.1958000000000002</v>
      </c>
      <c r="M91">
        <v>2.1415999999999999</v>
      </c>
      <c r="N91">
        <v>2.1027999999999998</v>
      </c>
      <c r="O91">
        <v>2.0834000000000001</v>
      </c>
      <c r="P91">
        <v>2.0785</v>
      </c>
      <c r="Q91">
        <v>2.0849000000000002</v>
      </c>
      <c r="R91">
        <v>2.2029999999999998</v>
      </c>
      <c r="S91">
        <v>2.1993</v>
      </c>
      <c r="T91">
        <v>2.1842000000000001</v>
      </c>
      <c r="U91">
        <v>2.1629</v>
      </c>
      <c r="V91">
        <v>2.1360000000000001</v>
      </c>
      <c r="W91">
        <v>2.1029</v>
      </c>
      <c r="X91">
        <v>1.9654</v>
      </c>
      <c r="Y91">
        <v>1.929</v>
      </c>
      <c r="Z91">
        <v>1.9023000000000001</v>
      </c>
      <c r="AA91">
        <v>1.891</v>
      </c>
      <c r="AB91">
        <v>1.887</v>
      </c>
      <c r="AC91">
        <v>1.8918999999999999</v>
      </c>
      <c r="AD91">
        <v>2.0428999999999999</v>
      </c>
      <c r="AE91">
        <v>2.0541</v>
      </c>
      <c r="AF91">
        <v>2.0445000000000002</v>
      </c>
      <c r="AG91">
        <v>2.0276999999999998</v>
      </c>
      <c r="AH91">
        <v>2.0028999999999999</v>
      </c>
      <c r="AI91">
        <v>1.9594</v>
      </c>
      <c r="AJ91">
        <v>1.8243</v>
      </c>
      <c r="AK91">
        <v>1.7847999999999999</v>
      </c>
      <c r="AL91">
        <v>1.7712000000000001</v>
      </c>
      <c r="AM91">
        <v>1.7681</v>
      </c>
      <c r="AN91">
        <v>1.7758</v>
      </c>
      <c r="AO91">
        <v>1.796</v>
      </c>
      <c r="AP91">
        <v>1.9803999999999999</v>
      </c>
      <c r="AQ91">
        <v>2.0013999999999998</v>
      </c>
      <c r="AR91">
        <v>1.9966999999999999</v>
      </c>
      <c r="AS91">
        <v>1.984</v>
      </c>
      <c r="AT91">
        <v>1.9641</v>
      </c>
      <c r="AU91">
        <v>1.925</v>
      </c>
      <c r="AV91">
        <v>1.7944</v>
      </c>
      <c r="AW91">
        <v>1.7592000000000001</v>
      </c>
      <c r="AX91">
        <v>1.7312000000000001</v>
      </c>
      <c r="AY91">
        <v>1.7111000000000001</v>
      </c>
    </row>
    <row r="92" spans="1:51">
      <c r="A92" s="95">
        <v>44410</v>
      </c>
      <c r="B92" s="63">
        <v>165497</v>
      </c>
      <c r="K92">
        <v>2.2747000000000002</v>
      </c>
      <c r="L92">
        <v>2.1371000000000002</v>
      </c>
      <c r="M92">
        <v>2.0815999999999999</v>
      </c>
      <c r="N92">
        <v>2.0432999999999999</v>
      </c>
      <c r="O92">
        <v>2.0246</v>
      </c>
      <c r="P92">
        <v>2.0203000000000002</v>
      </c>
      <c r="Q92">
        <v>2.0264000000000002</v>
      </c>
      <c r="R92">
        <v>2.1453000000000002</v>
      </c>
      <c r="S92">
        <v>2.1413000000000002</v>
      </c>
      <c r="T92">
        <v>2.1263000000000001</v>
      </c>
      <c r="U92">
        <v>2.1055000000000001</v>
      </c>
      <c r="V92">
        <v>2.0794000000000001</v>
      </c>
      <c r="W92">
        <v>2.0470000000000002</v>
      </c>
      <c r="X92">
        <v>1.9104000000000001</v>
      </c>
      <c r="Y92">
        <v>1.8755999999999999</v>
      </c>
      <c r="Z92">
        <v>1.8509</v>
      </c>
      <c r="AA92">
        <v>1.8392999999999999</v>
      </c>
      <c r="AB92">
        <v>1.8352999999999999</v>
      </c>
      <c r="AC92">
        <v>1.8402000000000001</v>
      </c>
      <c r="AD92">
        <v>1.9912000000000001</v>
      </c>
      <c r="AE92">
        <v>2.0024000000000002</v>
      </c>
      <c r="AF92">
        <v>1.9927999999999999</v>
      </c>
      <c r="AG92">
        <v>1.976</v>
      </c>
      <c r="AH92">
        <v>1.9512</v>
      </c>
      <c r="AI92">
        <v>1.9077</v>
      </c>
      <c r="AJ92">
        <v>1.7726</v>
      </c>
      <c r="AK92">
        <v>1.7331000000000001</v>
      </c>
      <c r="AL92">
        <v>1.7195</v>
      </c>
      <c r="AM92">
        <v>1.7163999999999999</v>
      </c>
      <c r="AN92">
        <v>1.7241</v>
      </c>
      <c r="AO92">
        <v>1.7443</v>
      </c>
      <c r="AP92">
        <v>1.9287000000000001</v>
      </c>
      <c r="AQ92">
        <v>1.9497</v>
      </c>
      <c r="AR92">
        <v>1.9450000000000001</v>
      </c>
      <c r="AS92">
        <v>1.9322999999999999</v>
      </c>
      <c r="AT92">
        <v>1.9124000000000001</v>
      </c>
      <c r="AU92">
        <v>1.8733</v>
      </c>
      <c r="AV92">
        <v>1.7426999999999999</v>
      </c>
      <c r="AW92">
        <v>1.7075</v>
      </c>
      <c r="AX92">
        <v>1.6795</v>
      </c>
      <c r="AY92">
        <v>1.6594</v>
      </c>
    </row>
    <row r="93" spans="1:51">
      <c r="A93" s="95">
        <v>44411</v>
      </c>
      <c r="B93" s="63">
        <v>145554</v>
      </c>
      <c r="K93">
        <v>2.2707999999999999</v>
      </c>
      <c r="L93">
        <v>2.1328</v>
      </c>
      <c r="M93">
        <v>2.0783999999999998</v>
      </c>
      <c r="N93">
        <v>2.0402999999999998</v>
      </c>
      <c r="O93">
        <v>2.0217000000000001</v>
      </c>
      <c r="P93">
        <v>2.0171999999999999</v>
      </c>
      <c r="Q93">
        <v>2.0232999999999999</v>
      </c>
      <c r="R93">
        <v>2.1429</v>
      </c>
      <c r="S93">
        <v>2.1393</v>
      </c>
      <c r="T93">
        <v>2.1248999999999998</v>
      </c>
      <c r="U93">
        <v>2.1048</v>
      </c>
      <c r="V93">
        <v>2.0794999999999999</v>
      </c>
      <c r="W93">
        <v>2.0474999999999999</v>
      </c>
      <c r="X93">
        <v>1.9142999999999999</v>
      </c>
      <c r="Y93">
        <v>1.8794</v>
      </c>
      <c r="Z93">
        <v>1.8547</v>
      </c>
      <c r="AA93">
        <v>1.843</v>
      </c>
      <c r="AB93">
        <v>1.839</v>
      </c>
      <c r="AC93">
        <v>1.8439000000000001</v>
      </c>
      <c r="AD93">
        <v>1.9948999999999999</v>
      </c>
      <c r="AE93">
        <v>2.0061</v>
      </c>
      <c r="AF93">
        <v>1.9964999999999999</v>
      </c>
      <c r="AG93">
        <v>1.9797</v>
      </c>
      <c r="AH93">
        <v>1.9549000000000001</v>
      </c>
      <c r="AI93">
        <v>1.9114</v>
      </c>
      <c r="AJ93">
        <v>1.7763</v>
      </c>
      <c r="AK93">
        <v>1.7367999999999999</v>
      </c>
      <c r="AL93">
        <v>1.7232000000000001</v>
      </c>
      <c r="AM93">
        <v>1.7201</v>
      </c>
      <c r="AN93">
        <v>1.7278</v>
      </c>
      <c r="AO93">
        <v>1.748</v>
      </c>
      <c r="AP93">
        <v>1.9323999999999999</v>
      </c>
      <c r="AQ93">
        <v>1.9534</v>
      </c>
      <c r="AR93">
        <v>1.9487000000000001</v>
      </c>
      <c r="AS93">
        <v>1.9359999999999999</v>
      </c>
      <c r="AT93">
        <v>1.9160999999999999</v>
      </c>
      <c r="AU93">
        <v>1.877</v>
      </c>
      <c r="AV93">
        <v>1.7464</v>
      </c>
      <c r="AW93">
        <v>1.7112000000000001</v>
      </c>
      <c r="AX93">
        <v>1.6832</v>
      </c>
      <c r="AY93">
        <v>1.6631</v>
      </c>
    </row>
    <row r="94" spans="1:51">
      <c r="A94" s="95">
        <v>44412</v>
      </c>
      <c r="B94" s="63">
        <v>192057</v>
      </c>
      <c r="K94">
        <v>2.25</v>
      </c>
      <c r="L94">
        <v>2.1025</v>
      </c>
      <c r="M94">
        <v>2.0457999999999998</v>
      </c>
      <c r="N94">
        <v>2.0068000000000001</v>
      </c>
      <c r="O94">
        <v>1.9879</v>
      </c>
      <c r="P94">
        <v>1.984</v>
      </c>
      <c r="Q94">
        <v>1.9905999999999999</v>
      </c>
      <c r="R94">
        <v>2.109</v>
      </c>
      <c r="S94">
        <v>2.1057000000000001</v>
      </c>
      <c r="T94">
        <v>2.0922000000000001</v>
      </c>
      <c r="U94">
        <v>2.073</v>
      </c>
      <c r="V94">
        <v>2.0482999999999998</v>
      </c>
      <c r="W94">
        <v>2.0169000000000001</v>
      </c>
      <c r="X94">
        <v>1.8859999999999999</v>
      </c>
      <c r="Y94">
        <v>1.8521000000000001</v>
      </c>
      <c r="Z94">
        <v>1.8279000000000001</v>
      </c>
      <c r="AA94">
        <v>1.8161</v>
      </c>
      <c r="AB94">
        <v>1.8112999999999999</v>
      </c>
      <c r="AC94">
        <v>1.8152999999999999</v>
      </c>
      <c r="AD94">
        <v>1.9638</v>
      </c>
      <c r="AE94">
        <v>1.9770000000000001</v>
      </c>
      <c r="AF94">
        <v>1.9677</v>
      </c>
      <c r="AG94">
        <v>1.9512</v>
      </c>
      <c r="AH94">
        <v>1.9267000000000001</v>
      </c>
      <c r="AI94">
        <v>1.8847</v>
      </c>
      <c r="AJ94">
        <v>1.7502</v>
      </c>
      <c r="AK94">
        <v>1.7121999999999999</v>
      </c>
      <c r="AL94">
        <v>1.6986000000000001</v>
      </c>
      <c r="AM94">
        <v>1.6955</v>
      </c>
      <c r="AN94">
        <v>1.7032</v>
      </c>
      <c r="AO94">
        <v>1.7234</v>
      </c>
      <c r="AP94">
        <v>1.9077999999999999</v>
      </c>
      <c r="AQ94">
        <v>1.9288000000000001</v>
      </c>
      <c r="AR94">
        <v>1.9240999999999999</v>
      </c>
      <c r="AS94">
        <v>1.9114</v>
      </c>
      <c r="AT94">
        <v>1.8915</v>
      </c>
      <c r="AU94">
        <v>1.8524</v>
      </c>
      <c r="AV94">
        <v>1.7218</v>
      </c>
      <c r="AW94">
        <v>1.6866000000000001</v>
      </c>
      <c r="AX94">
        <v>1.6586000000000001</v>
      </c>
      <c r="AY94">
        <v>1.6385000000000001</v>
      </c>
    </row>
    <row r="95" spans="1:51">
      <c r="A95" s="95">
        <v>44413</v>
      </c>
      <c r="B95" s="63">
        <v>183232</v>
      </c>
      <c r="K95">
        <v>2.294</v>
      </c>
      <c r="L95">
        <v>2.1374</v>
      </c>
      <c r="M95">
        <v>2.0771999999999999</v>
      </c>
      <c r="N95">
        <v>2.0373999999999999</v>
      </c>
      <c r="O95">
        <v>2.0173999999999999</v>
      </c>
      <c r="P95">
        <v>2.0129000000000001</v>
      </c>
      <c r="Q95">
        <v>2.0196999999999998</v>
      </c>
      <c r="R95">
        <v>2.1368</v>
      </c>
      <c r="S95">
        <v>2.1332</v>
      </c>
      <c r="T95">
        <v>2.1189</v>
      </c>
      <c r="U95">
        <v>2.0991</v>
      </c>
      <c r="V95">
        <v>2.0739999999999998</v>
      </c>
      <c r="W95">
        <v>2.0421999999999998</v>
      </c>
      <c r="X95">
        <v>1.9112</v>
      </c>
      <c r="Y95">
        <v>1.8771</v>
      </c>
      <c r="Z95">
        <v>1.8527</v>
      </c>
      <c r="AA95">
        <v>1.841</v>
      </c>
      <c r="AB95">
        <v>1.8361000000000001</v>
      </c>
      <c r="AC95">
        <v>1.84</v>
      </c>
      <c r="AD95">
        <v>1.9883999999999999</v>
      </c>
      <c r="AE95">
        <v>2.0015000000000001</v>
      </c>
      <c r="AF95">
        <v>1.9921</v>
      </c>
      <c r="AG95">
        <v>1.9755</v>
      </c>
      <c r="AH95">
        <v>1.9509000000000001</v>
      </c>
      <c r="AI95">
        <v>1.9088000000000001</v>
      </c>
      <c r="AJ95">
        <v>1.7742</v>
      </c>
      <c r="AK95">
        <v>1.7361</v>
      </c>
      <c r="AL95">
        <v>1.7223999999999999</v>
      </c>
      <c r="AM95">
        <v>1.7193000000000001</v>
      </c>
      <c r="AN95">
        <v>1.7270000000000001</v>
      </c>
      <c r="AO95">
        <v>1.7472000000000001</v>
      </c>
      <c r="AP95">
        <v>1.9316</v>
      </c>
      <c r="AQ95">
        <v>1.9525999999999999</v>
      </c>
      <c r="AR95">
        <v>1.9479</v>
      </c>
      <c r="AS95">
        <v>1.9352</v>
      </c>
      <c r="AT95">
        <v>1.9153</v>
      </c>
      <c r="AU95">
        <v>1.8762000000000001</v>
      </c>
      <c r="AV95">
        <v>1.7456</v>
      </c>
      <c r="AW95">
        <v>1.7103999999999999</v>
      </c>
      <c r="AX95">
        <v>1.6823999999999999</v>
      </c>
      <c r="AY95">
        <v>1.6623000000000001</v>
      </c>
    </row>
    <row r="96" spans="1:51">
      <c r="A96" s="95">
        <v>44414</v>
      </c>
      <c r="B96" s="63">
        <v>255595</v>
      </c>
      <c r="K96">
        <v>2.2568999999999999</v>
      </c>
      <c r="L96">
        <v>2.1128999999999998</v>
      </c>
      <c r="M96">
        <v>2.0556999999999999</v>
      </c>
      <c r="N96">
        <v>2.0179</v>
      </c>
      <c r="O96">
        <v>1.9996</v>
      </c>
      <c r="P96">
        <v>1.9958</v>
      </c>
      <c r="Q96">
        <v>2.0028000000000001</v>
      </c>
      <c r="R96">
        <v>2.1200999999999999</v>
      </c>
      <c r="S96">
        <v>2.117</v>
      </c>
      <c r="T96">
        <v>2.1036999999999999</v>
      </c>
      <c r="U96">
        <v>2.0849000000000002</v>
      </c>
      <c r="V96">
        <v>2.0605000000000002</v>
      </c>
      <c r="W96">
        <v>2.0293000000000001</v>
      </c>
      <c r="X96">
        <v>1.8969</v>
      </c>
      <c r="Y96">
        <v>1.8633</v>
      </c>
      <c r="Z96">
        <v>1.8395999999999999</v>
      </c>
      <c r="AA96">
        <v>1.8278000000000001</v>
      </c>
      <c r="AB96">
        <v>1.8232999999999999</v>
      </c>
      <c r="AC96">
        <v>1.8278000000000001</v>
      </c>
      <c r="AD96">
        <v>1.9761</v>
      </c>
      <c r="AE96">
        <v>1.9892000000000001</v>
      </c>
      <c r="AF96">
        <v>1.9799</v>
      </c>
      <c r="AG96">
        <v>1.9633</v>
      </c>
      <c r="AH96">
        <v>1.9387000000000001</v>
      </c>
      <c r="AI96">
        <v>1.8966000000000001</v>
      </c>
      <c r="AJ96">
        <v>1.7621</v>
      </c>
      <c r="AK96">
        <v>1.724</v>
      </c>
      <c r="AL96">
        <v>1.7102999999999999</v>
      </c>
      <c r="AM96">
        <v>1.7072000000000001</v>
      </c>
      <c r="AN96">
        <v>1.7149000000000001</v>
      </c>
      <c r="AO96">
        <v>1.7351000000000001</v>
      </c>
      <c r="AP96">
        <v>1.9195</v>
      </c>
      <c r="AQ96">
        <v>1.9404999999999999</v>
      </c>
      <c r="AR96">
        <v>1.9358</v>
      </c>
      <c r="AS96">
        <v>1.9231</v>
      </c>
      <c r="AT96">
        <v>1.9032</v>
      </c>
      <c r="AU96">
        <v>1.8641000000000001</v>
      </c>
      <c r="AV96">
        <v>1.7335</v>
      </c>
      <c r="AW96">
        <v>1.6982999999999999</v>
      </c>
      <c r="AX96">
        <v>1.6702999999999999</v>
      </c>
      <c r="AY96">
        <v>1.6501999999999999</v>
      </c>
    </row>
    <row r="97" spans="1:51">
      <c r="A97" s="95">
        <v>44417</v>
      </c>
      <c r="B97" s="63">
        <v>244199</v>
      </c>
      <c r="K97">
        <v>2.2347999999999999</v>
      </c>
      <c r="L97">
        <v>2.0815000000000001</v>
      </c>
      <c r="M97">
        <v>2.0219999999999998</v>
      </c>
      <c r="N97">
        <v>1.9825999999999999</v>
      </c>
      <c r="O97">
        <v>1.9636</v>
      </c>
      <c r="P97">
        <v>1.9595</v>
      </c>
      <c r="Q97">
        <v>1.9659</v>
      </c>
      <c r="R97">
        <v>2.0811000000000002</v>
      </c>
      <c r="S97">
        <v>2.0773000000000001</v>
      </c>
      <c r="T97">
        <v>2.0634000000000001</v>
      </c>
      <c r="U97">
        <v>2.0442999999999998</v>
      </c>
      <c r="V97">
        <v>2.0198999999999998</v>
      </c>
      <c r="W97">
        <v>1.9888999999999999</v>
      </c>
      <c r="X97">
        <v>1.8588</v>
      </c>
      <c r="Y97">
        <v>1.8260000000000001</v>
      </c>
      <c r="Z97">
        <v>1.8027</v>
      </c>
      <c r="AA97">
        <v>1.7909999999999999</v>
      </c>
      <c r="AB97">
        <v>1.7865</v>
      </c>
      <c r="AC97">
        <v>1.7909999999999999</v>
      </c>
      <c r="AD97">
        <v>1.9393</v>
      </c>
      <c r="AE97">
        <v>1.9523999999999999</v>
      </c>
      <c r="AF97">
        <v>1.9431</v>
      </c>
      <c r="AG97">
        <v>1.9265000000000001</v>
      </c>
      <c r="AH97">
        <v>1.9018999999999999</v>
      </c>
      <c r="AI97">
        <v>1.8597999999999999</v>
      </c>
      <c r="AJ97">
        <v>1.7253000000000001</v>
      </c>
      <c r="AK97">
        <v>1.6872</v>
      </c>
      <c r="AL97">
        <v>1.6735</v>
      </c>
      <c r="AM97">
        <v>1.6704000000000001</v>
      </c>
      <c r="AN97">
        <v>1.6780999999999999</v>
      </c>
      <c r="AO97">
        <v>1.6982999999999999</v>
      </c>
      <c r="AP97">
        <v>1.8827</v>
      </c>
      <c r="AQ97">
        <v>1.9036999999999999</v>
      </c>
      <c r="AR97">
        <v>1.899</v>
      </c>
      <c r="AS97">
        <v>1.8863000000000001</v>
      </c>
      <c r="AT97">
        <v>1.8664000000000001</v>
      </c>
      <c r="AU97">
        <v>1.8272999999999999</v>
      </c>
      <c r="AV97">
        <v>1.6967000000000001</v>
      </c>
      <c r="AW97">
        <v>1.6615</v>
      </c>
      <c r="AX97">
        <v>1.6335</v>
      </c>
      <c r="AY97">
        <v>1.6133999999999999</v>
      </c>
    </row>
    <row r="98" spans="1:51">
      <c r="A98" s="95">
        <v>44418</v>
      </c>
      <c r="B98" s="63">
        <v>183441</v>
      </c>
      <c r="K98">
        <v>2.2679</v>
      </c>
      <c r="L98">
        <v>2.1173999999999999</v>
      </c>
      <c r="M98">
        <v>2.0573000000000001</v>
      </c>
      <c r="N98">
        <v>2.0175000000000001</v>
      </c>
      <c r="O98">
        <v>1.9983</v>
      </c>
      <c r="P98">
        <v>1.9944</v>
      </c>
      <c r="Q98">
        <v>2.0011999999999999</v>
      </c>
      <c r="R98">
        <v>2.1160999999999999</v>
      </c>
      <c r="S98">
        <v>2.1120000000000001</v>
      </c>
      <c r="T98">
        <v>2.0979999999999999</v>
      </c>
      <c r="U98">
        <v>2.0785999999999998</v>
      </c>
      <c r="V98">
        <v>2.0535999999999999</v>
      </c>
      <c r="W98">
        <v>2.0221</v>
      </c>
      <c r="X98">
        <v>1.8938999999999999</v>
      </c>
      <c r="Y98">
        <v>1.8609</v>
      </c>
      <c r="Z98">
        <v>1.8375999999999999</v>
      </c>
      <c r="AA98">
        <v>1.8262</v>
      </c>
      <c r="AB98">
        <v>1.8220000000000001</v>
      </c>
      <c r="AC98">
        <v>1.8270999999999999</v>
      </c>
      <c r="AD98">
        <v>1.9736</v>
      </c>
      <c r="AE98">
        <v>1.9836</v>
      </c>
      <c r="AF98">
        <v>1.9742999999999999</v>
      </c>
      <c r="AG98">
        <v>1.9577</v>
      </c>
      <c r="AH98">
        <v>1.9331</v>
      </c>
      <c r="AI98">
        <v>1.891</v>
      </c>
      <c r="AJ98">
        <v>1.7565</v>
      </c>
      <c r="AK98">
        <v>1.7183999999999999</v>
      </c>
      <c r="AL98">
        <v>1.7047000000000001</v>
      </c>
      <c r="AM98">
        <v>1.7016</v>
      </c>
      <c r="AN98">
        <v>1.7093</v>
      </c>
      <c r="AO98">
        <v>1.7295</v>
      </c>
      <c r="AP98">
        <v>1.9138999999999999</v>
      </c>
      <c r="AQ98">
        <v>1.9349000000000001</v>
      </c>
      <c r="AR98">
        <v>1.9301999999999999</v>
      </c>
      <c r="AS98">
        <v>1.9175</v>
      </c>
      <c r="AT98">
        <v>1.8976</v>
      </c>
      <c r="AU98">
        <v>1.8585</v>
      </c>
      <c r="AV98">
        <v>1.7279</v>
      </c>
      <c r="AW98">
        <v>1.6927000000000001</v>
      </c>
      <c r="AX98">
        <v>1.6647000000000001</v>
      </c>
      <c r="AY98">
        <v>1.6446000000000001</v>
      </c>
    </row>
    <row r="99" spans="1:51">
      <c r="A99" s="95">
        <v>44419</v>
      </c>
      <c r="B99" s="63">
        <v>208382</v>
      </c>
      <c r="K99">
        <v>2.3022</v>
      </c>
      <c r="L99">
        <v>2.1488999999999998</v>
      </c>
      <c r="M99">
        <v>2.0886</v>
      </c>
      <c r="N99">
        <v>2.0470000000000002</v>
      </c>
      <c r="O99">
        <v>2.0263</v>
      </c>
      <c r="P99">
        <v>2.0217000000000001</v>
      </c>
      <c r="Q99">
        <v>2.0283000000000002</v>
      </c>
      <c r="R99">
        <v>2.1433</v>
      </c>
      <c r="S99">
        <v>2.1393</v>
      </c>
      <c r="T99">
        <v>2.1251000000000002</v>
      </c>
      <c r="U99">
        <v>2.1052</v>
      </c>
      <c r="V99">
        <v>2.0796000000000001</v>
      </c>
      <c r="W99">
        <v>2.0474999999999999</v>
      </c>
      <c r="X99">
        <v>1.9193</v>
      </c>
      <c r="Y99">
        <v>1.8862000000000001</v>
      </c>
      <c r="Z99">
        <v>1.8628</v>
      </c>
      <c r="AA99">
        <v>1.8512</v>
      </c>
      <c r="AB99">
        <v>1.8473999999999999</v>
      </c>
      <c r="AC99">
        <v>1.8528</v>
      </c>
      <c r="AD99">
        <v>1.9992000000000001</v>
      </c>
      <c r="AE99">
        <v>2.0091000000000001</v>
      </c>
      <c r="AF99">
        <v>1.9998</v>
      </c>
      <c r="AG99">
        <v>1.9831000000000001</v>
      </c>
      <c r="AH99">
        <v>1.9583999999999999</v>
      </c>
      <c r="AI99">
        <v>1.9161999999999999</v>
      </c>
      <c r="AJ99">
        <v>1.7817000000000001</v>
      </c>
      <c r="AK99">
        <v>1.7435</v>
      </c>
      <c r="AL99">
        <v>1.7297</v>
      </c>
      <c r="AM99">
        <v>1.7265999999999999</v>
      </c>
      <c r="AN99">
        <v>1.7343</v>
      </c>
      <c r="AO99">
        <v>1.7544999999999999</v>
      </c>
      <c r="AP99">
        <v>1.9389000000000001</v>
      </c>
      <c r="AQ99">
        <v>1.9599</v>
      </c>
      <c r="AR99">
        <v>1.9552</v>
      </c>
      <c r="AS99">
        <v>1.9424999999999999</v>
      </c>
      <c r="AT99">
        <v>1.9226000000000001</v>
      </c>
      <c r="AU99">
        <v>1.8835</v>
      </c>
      <c r="AV99">
        <v>1.7528999999999999</v>
      </c>
      <c r="AW99">
        <v>1.7177</v>
      </c>
      <c r="AX99">
        <v>1.6897</v>
      </c>
      <c r="AY99">
        <v>1.6696</v>
      </c>
    </row>
    <row r="100" spans="1:51">
      <c r="A100" s="95">
        <v>44420</v>
      </c>
      <c r="B100" s="63">
        <v>218531</v>
      </c>
      <c r="K100">
        <v>2.2753999999999999</v>
      </c>
      <c r="L100">
        <v>2.13</v>
      </c>
      <c r="M100">
        <v>2.0743999999999998</v>
      </c>
      <c r="N100">
        <v>2.0350999999999999</v>
      </c>
      <c r="O100">
        <v>2.0148999999999999</v>
      </c>
      <c r="P100">
        <v>2.0106999999999999</v>
      </c>
      <c r="Q100">
        <v>2.0175999999999998</v>
      </c>
      <c r="R100">
        <v>2.1337000000000002</v>
      </c>
      <c r="S100">
        <v>2.1305000000000001</v>
      </c>
      <c r="T100">
        <v>2.1168999999999998</v>
      </c>
      <c r="U100">
        <v>2.0971000000000002</v>
      </c>
      <c r="V100">
        <v>2.0716999999999999</v>
      </c>
      <c r="W100">
        <v>2.0402</v>
      </c>
      <c r="X100">
        <v>1.9120999999999999</v>
      </c>
      <c r="Y100">
        <v>1.8794</v>
      </c>
      <c r="Z100">
        <v>1.8567</v>
      </c>
      <c r="AA100">
        <v>1.8449</v>
      </c>
      <c r="AB100">
        <v>1.8412999999999999</v>
      </c>
      <c r="AC100">
        <v>1.8473999999999999</v>
      </c>
      <c r="AD100">
        <v>1.9938</v>
      </c>
      <c r="AE100">
        <v>2.0036999999999998</v>
      </c>
      <c r="AF100">
        <v>1.9944</v>
      </c>
      <c r="AG100">
        <v>1.9777</v>
      </c>
      <c r="AH100">
        <v>1.9530000000000001</v>
      </c>
      <c r="AI100">
        <v>1.9108000000000001</v>
      </c>
      <c r="AJ100">
        <v>1.7763</v>
      </c>
      <c r="AK100">
        <v>1.7381</v>
      </c>
      <c r="AL100">
        <v>1.7242999999999999</v>
      </c>
      <c r="AM100">
        <v>1.7212000000000001</v>
      </c>
      <c r="AN100">
        <v>1.7289000000000001</v>
      </c>
      <c r="AO100">
        <v>1.7491000000000001</v>
      </c>
      <c r="AP100">
        <v>1.9335</v>
      </c>
      <c r="AQ100">
        <v>1.9544999999999999</v>
      </c>
      <c r="AR100">
        <v>1.9498</v>
      </c>
      <c r="AS100">
        <v>1.9371</v>
      </c>
      <c r="AT100">
        <v>1.9172</v>
      </c>
      <c r="AU100">
        <v>1.8781000000000001</v>
      </c>
      <c r="AV100">
        <v>1.7475000000000001</v>
      </c>
      <c r="AW100">
        <v>1.7122999999999999</v>
      </c>
      <c r="AX100">
        <v>1.6842999999999999</v>
      </c>
      <c r="AY100">
        <v>1.6641999999999999</v>
      </c>
    </row>
    <row r="101" spans="1:51">
      <c r="A101" s="95">
        <v>44421</v>
      </c>
      <c r="B101" s="63">
        <v>234955</v>
      </c>
      <c r="K101">
        <v>2.2625999999999999</v>
      </c>
      <c r="L101">
        <v>2.1128999999999998</v>
      </c>
      <c r="M101">
        <v>2.0564</v>
      </c>
      <c r="N101">
        <v>2.0171999999999999</v>
      </c>
      <c r="O101">
        <v>1.9986999999999999</v>
      </c>
      <c r="P101">
        <v>1.9951000000000001</v>
      </c>
      <c r="Q101">
        <v>2.0024000000000002</v>
      </c>
      <c r="R101">
        <v>2.1190000000000002</v>
      </c>
      <c r="S101">
        <v>2.1164000000000001</v>
      </c>
      <c r="T101">
        <v>2.1030000000000002</v>
      </c>
      <c r="U101">
        <v>2.0832999999999999</v>
      </c>
      <c r="V101">
        <v>2.0583</v>
      </c>
      <c r="W101">
        <v>2.0274000000000001</v>
      </c>
      <c r="X101">
        <v>1.8989</v>
      </c>
      <c r="Y101">
        <v>1.8658999999999999</v>
      </c>
      <c r="Z101">
        <v>1.843</v>
      </c>
      <c r="AA101">
        <v>1.8318000000000001</v>
      </c>
      <c r="AB101">
        <v>1.8282</v>
      </c>
      <c r="AC101">
        <v>1.8344</v>
      </c>
      <c r="AD101">
        <v>1.9794</v>
      </c>
      <c r="AE101">
        <v>1.9893000000000001</v>
      </c>
      <c r="AF101">
        <v>1.98</v>
      </c>
      <c r="AG101">
        <v>1.9633</v>
      </c>
      <c r="AH101">
        <v>1.9386000000000001</v>
      </c>
      <c r="AI101">
        <v>1.8964000000000001</v>
      </c>
      <c r="AJ101">
        <v>1.7619</v>
      </c>
      <c r="AK101">
        <v>1.7237</v>
      </c>
      <c r="AL101">
        <v>1.7099</v>
      </c>
      <c r="AM101">
        <v>1.7068000000000001</v>
      </c>
      <c r="AN101">
        <v>1.7144999999999999</v>
      </c>
      <c r="AO101">
        <v>1.7346999999999999</v>
      </c>
      <c r="AP101">
        <v>1.9191</v>
      </c>
      <c r="AQ101">
        <v>1.9400999999999999</v>
      </c>
      <c r="AR101">
        <v>1.9354</v>
      </c>
      <c r="AS101">
        <v>1.9227000000000001</v>
      </c>
      <c r="AT101">
        <v>1.9028</v>
      </c>
      <c r="AU101">
        <v>1.8636999999999999</v>
      </c>
      <c r="AV101">
        <v>1.7331000000000001</v>
      </c>
      <c r="AW101">
        <v>1.6979</v>
      </c>
      <c r="AX101">
        <v>1.6698999999999999</v>
      </c>
      <c r="AY101">
        <v>1.6497999999999999</v>
      </c>
    </row>
    <row r="102" spans="1:51">
      <c r="A102" s="95">
        <v>44424</v>
      </c>
      <c r="B102" s="63">
        <v>236535</v>
      </c>
      <c r="K102">
        <v>2.2008999999999999</v>
      </c>
      <c r="L102">
        <v>2.0668000000000002</v>
      </c>
      <c r="M102">
        <v>2.0135999999999998</v>
      </c>
      <c r="N102">
        <v>1.9771000000000001</v>
      </c>
      <c r="O102">
        <v>1.9599</v>
      </c>
      <c r="P102">
        <v>1.9574</v>
      </c>
      <c r="Q102">
        <v>1.9656</v>
      </c>
      <c r="R102">
        <v>2.0821000000000001</v>
      </c>
      <c r="S102">
        <v>2.0804</v>
      </c>
      <c r="T102">
        <v>2.0676000000000001</v>
      </c>
      <c r="U102">
        <v>2.0486</v>
      </c>
      <c r="V102">
        <v>2.0243000000000002</v>
      </c>
      <c r="W102">
        <v>1.9938</v>
      </c>
      <c r="X102">
        <v>1.8664000000000001</v>
      </c>
      <c r="Y102">
        <v>1.8341000000000001</v>
      </c>
      <c r="Z102">
        <v>1.8113999999999999</v>
      </c>
      <c r="AA102">
        <v>1.7999000000000001</v>
      </c>
      <c r="AB102">
        <v>1.7963</v>
      </c>
      <c r="AC102">
        <v>1.8025</v>
      </c>
      <c r="AD102">
        <v>1.9475</v>
      </c>
      <c r="AE102">
        <v>1.9574</v>
      </c>
      <c r="AF102">
        <v>1.9480999999999999</v>
      </c>
      <c r="AG102">
        <v>1.9314</v>
      </c>
      <c r="AH102">
        <v>1.9067000000000001</v>
      </c>
      <c r="AI102">
        <v>1.8645</v>
      </c>
      <c r="AJ102">
        <v>1.73</v>
      </c>
      <c r="AK102">
        <v>1.6918</v>
      </c>
      <c r="AL102">
        <v>1.6779999999999999</v>
      </c>
      <c r="AM102">
        <v>1.6749000000000001</v>
      </c>
      <c r="AN102">
        <v>1.6826000000000001</v>
      </c>
      <c r="AO102">
        <v>1.7028000000000001</v>
      </c>
      <c r="AP102">
        <v>1.8872</v>
      </c>
      <c r="AQ102">
        <v>1.9081999999999999</v>
      </c>
      <c r="AR102">
        <v>1.9035</v>
      </c>
      <c r="AS102">
        <v>1.8908</v>
      </c>
      <c r="AT102">
        <v>1.8709</v>
      </c>
      <c r="AU102">
        <v>1.8318000000000001</v>
      </c>
      <c r="AV102">
        <v>1.7012</v>
      </c>
      <c r="AW102">
        <v>1.6659999999999999</v>
      </c>
      <c r="AX102">
        <v>1.6379999999999999</v>
      </c>
      <c r="AY102">
        <v>1.6178999999999999</v>
      </c>
    </row>
    <row r="103" spans="1:51">
      <c r="A103" s="95">
        <v>44425</v>
      </c>
      <c r="B103" s="63">
        <v>244887</v>
      </c>
      <c r="K103">
        <v>2.1656</v>
      </c>
      <c r="L103">
        <v>2.0396999999999998</v>
      </c>
      <c r="M103">
        <v>1.9913000000000001</v>
      </c>
      <c r="N103">
        <v>1.9569000000000001</v>
      </c>
      <c r="O103">
        <v>1.9410000000000001</v>
      </c>
      <c r="P103">
        <v>1.9393</v>
      </c>
      <c r="Q103">
        <v>1.9479</v>
      </c>
      <c r="R103">
        <v>2.0649999999999999</v>
      </c>
      <c r="S103">
        <v>2.0640000000000001</v>
      </c>
      <c r="T103">
        <v>2.0512999999999999</v>
      </c>
      <c r="U103">
        <v>2.0322</v>
      </c>
      <c r="V103">
        <v>2.0078999999999998</v>
      </c>
      <c r="W103">
        <v>1.9775</v>
      </c>
      <c r="X103">
        <v>1.8502000000000001</v>
      </c>
      <c r="Y103">
        <v>1.8181</v>
      </c>
      <c r="Z103">
        <v>1.7951999999999999</v>
      </c>
      <c r="AA103">
        <v>1.7836000000000001</v>
      </c>
      <c r="AB103">
        <v>1.7799</v>
      </c>
      <c r="AC103">
        <v>1.7861</v>
      </c>
      <c r="AD103">
        <v>1.9311</v>
      </c>
      <c r="AE103">
        <v>1.9410000000000001</v>
      </c>
      <c r="AF103">
        <v>1.9317</v>
      </c>
      <c r="AG103">
        <v>1.915</v>
      </c>
      <c r="AH103">
        <v>1.8903000000000001</v>
      </c>
      <c r="AI103">
        <v>1.8481000000000001</v>
      </c>
      <c r="AJ103">
        <v>1.7136</v>
      </c>
      <c r="AK103">
        <v>1.6754</v>
      </c>
      <c r="AL103">
        <v>1.6616</v>
      </c>
      <c r="AM103">
        <v>1.6585000000000001</v>
      </c>
      <c r="AN103">
        <v>1.6661999999999999</v>
      </c>
      <c r="AO103">
        <v>1.6863999999999999</v>
      </c>
      <c r="AP103">
        <v>1.8708</v>
      </c>
      <c r="AQ103">
        <v>1.8917999999999999</v>
      </c>
      <c r="AR103">
        <v>1.8871</v>
      </c>
      <c r="AS103">
        <v>1.8744000000000001</v>
      </c>
      <c r="AT103">
        <v>1.8545</v>
      </c>
      <c r="AU103">
        <v>1.8153999999999999</v>
      </c>
      <c r="AV103">
        <v>1.6848000000000001</v>
      </c>
      <c r="AW103">
        <v>1.6496</v>
      </c>
      <c r="AX103">
        <v>1.6215999999999999</v>
      </c>
      <c r="AY103">
        <v>1.6014999999999999</v>
      </c>
    </row>
    <row r="104" spans="1:51">
      <c r="A104" s="95">
        <v>44426</v>
      </c>
      <c r="B104" s="63">
        <v>270935</v>
      </c>
      <c r="K104">
        <v>2.1476999999999999</v>
      </c>
      <c r="L104">
        <v>2.0162</v>
      </c>
      <c r="M104">
        <v>1.9681</v>
      </c>
      <c r="N104">
        <v>1.9339999999999999</v>
      </c>
      <c r="O104">
        <v>1.9185000000000001</v>
      </c>
      <c r="P104">
        <v>1.9171</v>
      </c>
      <c r="Q104">
        <v>1.9259999999999999</v>
      </c>
      <c r="R104">
        <v>2.0442999999999998</v>
      </c>
      <c r="S104">
        <v>2.0438000000000001</v>
      </c>
      <c r="T104">
        <v>2.0316999999999998</v>
      </c>
      <c r="U104">
        <v>2.0133000000000001</v>
      </c>
      <c r="V104">
        <v>1.9897</v>
      </c>
      <c r="W104">
        <v>1.96</v>
      </c>
      <c r="X104">
        <v>1.8340000000000001</v>
      </c>
      <c r="Y104">
        <v>1.8023</v>
      </c>
      <c r="Z104">
        <v>1.7802</v>
      </c>
      <c r="AA104">
        <v>1.7685999999999999</v>
      </c>
      <c r="AB104">
        <v>1.7648999999999999</v>
      </c>
      <c r="AC104">
        <v>1.7710999999999999</v>
      </c>
      <c r="AD104">
        <v>1.9159999999999999</v>
      </c>
      <c r="AE104">
        <v>1.9258999999999999</v>
      </c>
      <c r="AF104">
        <v>1.9166000000000001</v>
      </c>
      <c r="AG104">
        <v>1.8998999999999999</v>
      </c>
      <c r="AH104">
        <v>1.8752</v>
      </c>
      <c r="AI104">
        <v>1.833</v>
      </c>
      <c r="AJ104">
        <v>1.6984999999999999</v>
      </c>
      <c r="AK104">
        <v>1.6603000000000001</v>
      </c>
      <c r="AL104">
        <v>1.6465000000000001</v>
      </c>
      <c r="AM104">
        <v>1.6434</v>
      </c>
      <c r="AN104">
        <v>1.6511</v>
      </c>
      <c r="AO104">
        <v>1.6713</v>
      </c>
      <c r="AP104">
        <v>1.8556999999999999</v>
      </c>
      <c r="AQ104">
        <v>1.8767</v>
      </c>
      <c r="AR104">
        <v>1.8720000000000001</v>
      </c>
      <c r="AS104">
        <v>1.8593</v>
      </c>
      <c r="AT104">
        <v>1.8393999999999999</v>
      </c>
      <c r="AU104">
        <v>1.8003</v>
      </c>
      <c r="AV104">
        <v>1.6697</v>
      </c>
      <c r="AW104">
        <v>1.6345000000000001</v>
      </c>
      <c r="AX104">
        <v>1.6065</v>
      </c>
      <c r="AY104">
        <v>1.5864</v>
      </c>
    </row>
    <row r="105" spans="1:51">
      <c r="A105" s="95">
        <v>44427</v>
      </c>
      <c r="B105" s="63">
        <v>233711</v>
      </c>
      <c r="K105">
        <v>2.0815000000000001</v>
      </c>
      <c r="L105">
        <v>1.9524999999999999</v>
      </c>
      <c r="M105">
        <v>1.9074</v>
      </c>
      <c r="N105">
        <v>1.8752</v>
      </c>
      <c r="O105">
        <v>1.8606</v>
      </c>
      <c r="P105">
        <v>1.8596999999999999</v>
      </c>
      <c r="Q105">
        <v>1.8698999999999999</v>
      </c>
      <c r="R105">
        <v>1.9902</v>
      </c>
      <c r="S105">
        <v>1.9918</v>
      </c>
      <c r="T105">
        <v>1.9812000000000001</v>
      </c>
      <c r="U105">
        <v>1.9639</v>
      </c>
      <c r="V105">
        <v>1.9413</v>
      </c>
      <c r="W105">
        <v>1.9134</v>
      </c>
      <c r="X105">
        <v>1.7885</v>
      </c>
      <c r="Y105">
        <v>1.7598</v>
      </c>
      <c r="Z105">
        <v>1.7416</v>
      </c>
      <c r="AA105">
        <v>1.7339</v>
      </c>
      <c r="AB105">
        <v>1.7337</v>
      </c>
      <c r="AC105">
        <v>1.7417</v>
      </c>
      <c r="AD105">
        <v>1.8872</v>
      </c>
      <c r="AE105">
        <v>1.8976999999999999</v>
      </c>
      <c r="AF105">
        <v>1.889</v>
      </c>
      <c r="AG105">
        <v>1.873</v>
      </c>
      <c r="AH105">
        <v>1.8489</v>
      </c>
      <c r="AI105">
        <v>1.8104</v>
      </c>
      <c r="AJ105">
        <v>1.6798</v>
      </c>
      <c r="AK105">
        <v>1.6415999999999999</v>
      </c>
      <c r="AL105">
        <v>1.6277999999999999</v>
      </c>
      <c r="AM105">
        <v>1.6247</v>
      </c>
      <c r="AN105">
        <v>1.6324000000000001</v>
      </c>
      <c r="AO105">
        <v>1.6526000000000001</v>
      </c>
      <c r="AP105">
        <v>1.837</v>
      </c>
      <c r="AQ105">
        <v>1.8580000000000001</v>
      </c>
      <c r="AR105">
        <v>1.8532999999999999</v>
      </c>
      <c r="AS105">
        <v>1.8406</v>
      </c>
      <c r="AT105">
        <v>1.8207</v>
      </c>
      <c r="AU105">
        <v>1.7816000000000001</v>
      </c>
      <c r="AV105">
        <v>1.651</v>
      </c>
      <c r="AW105">
        <v>1.6157999999999999</v>
      </c>
      <c r="AX105">
        <v>1.5878000000000001</v>
      </c>
      <c r="AY105">
        <v>1.5677000000000001</v>
      </c>
    </row>
    <row r="106" spans="1:51">
      <c r="A106" s="95">
        <v>44428</v>
      </c>
      <c r="B106" s="63">
        <v>240513</v>
      </c>
      <c r="K106">
        <v>2.0236000000000001</v>
      </c>
      <c r="L106">
        <v>1.8902000000000001</v>
      </c>
      <c r="M106">
        <v>1.8425</v>
      </c>
      <c r="N106">
        <v>1.8097000000000001</v>
      </c>
      <c r="O106">
        <v>1.7955000000000001</v>
      </c>
      <c r="P106">
        <v>1.7954000000000001</v>
      </c>
      <c r="Q106">
        <v>1.8063</v>
      </c>
      <c r="R106">
        <v>1.9262999999999999</v>
      </c>
      <c r="S106">
        <v>1.9281999999999999</v>
      </c>
      <c r="T106">
        <v>1.9179999999999999</v>
      </c>
      <c r="U106">
        <v>1.9015</v>
      </c>
      <c r="V106">
        <v>1.8795999999999999</v>
      </c>
      <c r="W106">
        <v>1.8526</v>
      </c>
      <c r="X106">
        <v>1.7290000000000001</v>
      </c>
      <c r="Y106">
        <v>1.7012</v>
      </c>
      <c r="Z106">
        <v>1.6839999999999999</v>
      </c>
      <c r="AA106">
        <v>1.6781999999999999</v>
      </c>
      <c r="AB106">
        <v>1.6797</v>
      </c>
      <c r="AC106">
        <v>1.6896</v>
      </c>
      <c r="AD106">
        <v>1.8395999999999999</v>
      </c>
      <c r="AE106">
        <v>1.8546</v>
      </c>
      <c r="AF106">
        <v>1.8480000000000001</v>
      </c>
      <c r="AG106">
        <v>1.8341000000000001</v>
      </c>
      <c r="AH106">
        <v>1.8122</v>
      </c>
      <c r="AI106">
        <v>1.7758</v>
      </c>
      <c r="AJ106">
        <v>1.6473</v>
      </c>
      <c r="AK106">
        <v>1.6112</v>
      </c>
      <c r="AL106">
        <v>1.5994999999999999</v>
      </c>
      <c r="AM106">
        <v>1.5964</v>
      </c>
      <c r="AN106">
        <v>1.6041000000000001</v>
      </c>
      <c r="AO106">
        <v>1.6243000000000001</v>
      </c>
      <c r="AP106">
        <v>1.8087</v>
      </c>
      <c r="AQ106">
        <v>1.8297000000000001</v>
      </c>
      <c r="AR106">
        <v>1.825</v>
      </c>
      <c r="AS106">
        <v>1.8123</v>
      </c>
      <c r="AT106">
        <v>1.7924</v>
      </c>
      <c r="AU106">
        <v>1.7533000000000001</v>
      </c>
      <c r="AV106">
        <v>1.6227</v>
      </c>
      <c r="AW106">
        <v>1.5874999999999999</v>
      </c>
      <c r="AX106">
        <v>1.5595000000000001</v>
      </c>
      <c r="AY106">
        <v>1.5394000000000001</v>
      </c>
    </row>
    <row r="107" spans="1:51">
      <c r="A107" s="95">
        <v>44431</v>
      </c>
      <c r="B107" s="63">
        <v>173288</v>
      </c>
      <c r="K107">
        <v>2.1232000000000002</v>
      </c>
      <c r="L107">
        <v>1.9865999999999999</v>
      </c>
      <c r="M107">
        <v>1.9361999999999999</v>
      </c>
      <c r="N107">
        <v>1.9013</v>
      </c>
      <c r="O107">
        <v>1.8855999999999999</v>
      </c>
      <c r="P107">
        <v>1.8846000000000001</v>
      </c>
      <c r="Q107">
        <v>1.8952</v>
      </c>
      <c r="R107">
        <v>2.0133999999999999</v>
      </c>
      <c r="S107">
        <v>2.0143</v>
      </c>
      <c r="T107">
        <v>2.0030000000000001</v>
      </c>
      <c r="U107">
        <v>1.9853000000000001</v>
      </c>
      <c r="V107">
        <v>1.9625999999999999</v>
      </c>
      <c r="W107">
        <v>1.9351</v>
      </c>
      <c r="X107">
        <v>1.8115000000000001</v>
      </c>
      <c r="Y107">
        <v>1.7838000000000001</v>
      </c>
      <c r="Z107">
        <v>1.7659</v>
      </c>
      <c r="AA107">
        <v>1.7595000000000001</v>
      </c>
      <c r="AB107">
        <v>1.7604</v>
      </c>
      <c r="AC107">
        <v>1.7696000000000001</v>
      </c>
      <c r="AD107">
        <v>1.9171</v>
      </c>
      <c r="AE107">
        <v>1.9320999999999999</v>
      </c>
      <c r="AF107">
        <v>1.9267000000000001</v>
      </c>
      <c r="AG107">
        <v>1.9124000000000001</v>
      </c>
      <c r="AH107">
        <v>1.8900999999999999</v>
      </c>
      <c r="AI107">
        <v>1.8532999999999999</v>
      </c>
      <c r="AJ107">
        <v>1.7244999999999999</v>
      </c>
      <c r="AK107">
        <v>1.6879999999999999</v>
      </c>
      <c r="AL107">
        <v>1.6758999999999999</v>
      </c>
      <c r="AM107">
        <v>1.6728000000000001</v>
      </c>
      <c r="AN107">
        <v>1.6805000000000001</v>
      </c>
      <c r="AO107">
        <v>1.7007000000000001</v>
      </c>
      <c r="AP107">
        <v>1.8851</v>
      </c>
      <c r="AQ107">
        <v>1.9060999999999999</v>
      </c>
      <c r="AR107">
        <v>1.9014</v>
      </c>
      <c r="AS107">
        <v>1.8887</v>
      </c>
      <c r="AT107">
        <v>1.8688</v>
      </c>
      <c r="AU107">
        <v>1.8297000000000001</v>
      </c>
      <c r="AV107">
        <v>1.6991000000000001</v>
      </c>
      <c r="AW107">
        <v>1.6638999999999999</v>
      </c>
      <c r="AX107">
        <v>1.6358999999999999</v>
      </c>
      <c r="AY107">
        <v>1.6157999999999999</v>
      </c>
    </row>
    <row r="108" spans="1:51">
      <c r="A108" s="95">
        <v>44432</v>
      </c>
      <c r="B108" s="63">
        <v>216483</v>
      </c>
      <c r="K108">
        <v>2.1808000000000001</v>
      </c>
      <c r="L108">
        <v>2.0575999999999999</v>
      </c>
      <c r="M108">
        <v>2.0059999999999998</v>
      </c>
      <c r="N108">
        <v>1.9693000000000001</v>
      </c>
      <c r="O108">
        <v>1.9522999999999999</v>
      </c>
      <c r="P108">
        <v>1.9503999999999999</v>
      </c>
      <c r="Q108">
        <v>1.9601</v>
      </c>
      <c r="R108">
        <v>2.0775000000000001</v>
      </c>
      <c r="S108">
        <v>2.0771000000000002</v>
      </c>
      <c r="T108">
        <v>2.0647000000000002</v>
      </c>
      <c r="U108">
        <v>2.0463</v>
      </c>
      <c r="V108">
        <v>2.0228000000000002</v>
      </c>
      <c r="W108">
        <v>1.9943</v>
      </c>
      <c r="X108">
        <v>1.8661000000000001</v>
      </c>
      <c r="Y108">
        <v>1.8369</v>
      </c>
      <c r="Z108">
        <v>1.8179000000000001</v>
      </c>
      <c r="AA108">
        <v>1.8109</v>
      </c>
      <c r="AB108">
        <v>1.8111999999999999</v>
      </c>
      <c r="AC108">
        <v>1.8197000000000001</v>
      </c>
      <c r="AD108">
        <v>1.9646999999999999</v>
      </c>
      <c r="AE108">
        <v>1.9797</v>
      </c>
      <c r="AF108">
        <v>1.9750000000000001</v>
      </c>
      <c r="AG108">
        <v>1.96</v>
      </c>
      <c r="AH108">
        <v>1.9371</v>
      </c>
      <c r="AI108">
        <v>1.8996999999999999</v>
      </c>
      <c r="AJ108">
        <v>1.7703</v>
      </c>
      <c r="AK108">
        <v>1.7331000000000001</v>
      </c>
      <c r="AL108">
        <v>1.7203999999999999</v>
      </c>
      <c r="AM108">
        <v>1.7173</v>
      </c>
      <c r="AN108">
        <v>1.7250000000000001</v>
      </c>
      <c r="AO108">
        <v>1.7452000000000001</v>
      </c>
      <c r="AP108">
        <v>1.9296</v>
      </c>
      <c r="AQ108">
        <v>1.9505999999999999</v>
      </c>
      <c r="AR108">
        <v>1.9459</v>
      </c>
      <c r="AS108">
        <v>1.9332</v>
      </c>
      <c r="AT108">
        <v>1.9133</v>
      </c>
      <c r="AU108">
        <v>1.8742000000000001</v>
      </c>
      <c r="AV108">
        <v>1.7436</v>
      </c>
      <c r="AW108">
        <v>1.7083999999999999</v>
      </c>
      <c r="AX108">
        <v>1.6803999999999999</v>
      </c>
      <c r="AY108">
        <v>1.6603000000000001</v>
      </c>
    </row>
    <row r="109" spans="1:51">
      <c r="A109" s="95">
        <v>44433</v>
      </c>
      <c r="B109" s="63">
        <v>320241</v>
      </c>
      <c r="K109">
        <v>2.3008000000000002</v>
      </c>
      <c r="L109">
        <v>2.145</v>
      </c>
      <c r="M109">
        <v>2.0720000000000001</v>
      </c>
      <c r="N109">
        <v>2.0261</v>
      </c>
      <c r="O109">
        <v>2.0057</v>
      </c>
      <c r="P109">
        <v>2.0023</v>
      </c>
      <c r="Q109">
        <v>2.0104000000000002</v>
      </c>
      <c r="R109">
        <v>2.1271</v>
      </c>
      <c r="S109">
        <v>2.1246</v>
      </c>
      <c r="T109">
        <v>2.1111</v>
      </c>
      <c r="U109">
        <v>2.0916000000000001</v>
      </c>
      <c r="V109">
        <v>2.0672999999999999</v>
      </c>
      <c r="W109">
        <v>2.0384000000000002</v>
      </c>
      <c r="X109">
        <v>1.9115</v>
      </c>
      <c r="Y109">
        <v>1.8822000000000001</v>
      </c>
      <c r="Z109">
        <v>1.8636999999999999</v>
      </c>
      <c r="AA109">
        <v>1.8562000000000001</v>
      </c>
      <c r="AB109">
        <v>1.8561000000000001</v>
      </c>
      <c r="AC109">
        <v>1.8643000000000001</v>
      </c>
      <c r="AD109">
        <v>2.0081000000000002</v>
      </c>
      <c r="AE109">
        <v>2.0225</v>
      </c>
      <c r="AF109">
        <v>2.0171999999999999</v>
      </c>
      <c r="AG109">
        <v>2.0015999999999998</v>
      </c>
      <c r="AH109">
        <v>1.9781</v>
      </c>
      <c r="AI109">
        <v>1.9400999999999999</v>
      </c>
      <c r="AJ109">
        <v>1.81</v>
      </c>
      <c r="AK109">
        <v>1.7722</v>
      </c>
      <c r="AL109">
        <v>1.7588999999999999</v>
      </c>
      <c r="AM109">
        <v>1.7558</v>
      </c>
      <c r="AN109">
        <v>1.7635000000000001</v>
      </c>
      <c r="AO109">
        <v>1.7837000000000001</v>
      </c>
      <c r="AP109">
        <v>1.9681</v>
      </c>
      <c r="AQ109">
        <v>1.9891000000000001</v>
      </c>
      <c r="AR109">
        <v>1.9843999999999999</v>
      </c>
      <c r="AS109">
        <v>1.9717</v>
      </c>
      <c r="AT109">
        <v>1.9518</v>
      </c>
      <c r="AU109">
        <v>1.9127000000000001</v>
      </c>
      <c r="AV109">
        <v>1.7821</v>
      </c>
      <c r="AW109">
        <v>1.7468999999999999</v>
      </c>
      <c r="AX109">
        <v>1.7189000000000001</v>
      </c>
      <c r="AY109">
        <v>1.6988000000000001</v>
      </c>
    </row>
    <row r="110" spans="1:51">
      <c r="A110" s="95">
        <v>44434</v>
      </c>
      <c r="B110" s="63">
        <v>358746</v>
      </c>
      <c r="K110">
        <v>2.2553999999999998</v>
      </c>
      <c r="L110">
        <v>2.0922999999999998</v>
      </c>
      <c r="M110">
        <v>2.0209999999999999</v>
      </c>
      <c r="N110">
        <v>1.9787999999999999</v>
      </c>
      <c r="O110">
        <v>1.9608000000000001</v>
      </c>
      <c r="P110">
        <v>1.9583999999999999</v>
      </c>
      <c r="Q110">
        <v>1.9661999999999999</v>
      </c>
      <c r="R110">
        <v>2.0827</v>
      </c>
      <c r="S110">
        <v>2.0811000000000002</v>
      </c>
      <c r="T110">
        <v>2.0688</v>
      </c>
      <c r="U110">
        <v>2.0501999999999998</v>
      </c>
      <c r="V110">
        <v>2.0266999999999999</v>
      </c>
      <c r="W110">
        <v>1.9985999999999999</v>
      </c>
      <c r="X110">
        <v>1.8738999999999999</v>
      </c>
      <c r="Y110">
        <v>1.8442000000000001</v>
      </c>
      <c r="Z110">
        <v>1.8254999999999999</v>
      </c>
      <c r="AA110">
        <v>1.8176000000000001</v>
      </c>
      <c r="AB110">
        <v>1.8176000000000001</v>
      </c>
      <c r="AC110">
        <v>1.8261000000000001</v>
      </c>
      <c r="AD110">
        <v>1.9699</v>
      </c>
      <c r="AE110">
        <v>1.9843</v>
      </c>
      <c r="AF110">
        <v>1.9790000000000001</v>
      </c>
      <c r="AG110">
        <v>1.9634</v>
      </c>
      <c r="AH110">
        <v>1.9399</v>
      </c>
      <c r="AI110">
        <v>1.9018999999999999</v>
      </c>
      <c r="AJ110">
        <v>1.7718</v>
      </c>
      <c r="AK110">
        <v>1.734</v>
      </c>
      <c r="AL110">
        <v>1.7206999999999999</v>
      </c>
      <c r="AM110">
        <v>1.7176</v>
      </c>
      <c r="AN110">
        <v>1.7253000000000001</v>
      </c>
      <c r="AO110">
        <v>1.7455000000000001</v>
      </c>
      <c r="AP110">
        <v>1.9298999999999999</v>
      </c>
      <c r="AQ110">
        <v>1.9509000000000001</v>
      </c>
      <c r="AR110">
        <v>1.9461999999999999</v>
      </c>
      <c r="AS110">
        <v>1.9335</v>
      </c>
      <c r="AT110">
        <v>1.9136</v>
      </c>
      <c r="AU110">
        <v>1.8745000000000001</v>
      </c>
      <c r="AV110">
        <v>1.7439</v>
      </c>
      <c r="AW110">
        <v>1.7087000000000001</v>
      </c>
      <c r="AX110">
        <v>1.6807000000000001</v>
      </c>
      <c r="AY110">
        <v>1.6606000000000001</v>
      </c>
    </row>
    <row r="111" spans="1:51">
      <c r="A111" s="95">
        <v>44435</v>
      </c>
      <c r="B111" s="63">
        <v>287254</v>
      </c>
      <c r="K111">
        <v>2.2742</v>
      </c>
      <c r="L111">
        <v>2.1196000000000002</v>
      </c>
      <c r="M111">
        <v>2.0472000000000001</v>
      </c>
      <c r="N111">
        <v>2.0061</v>
      </c>
      <c r="O111">
        <v>1.9883999999999999</v>
      </c>
      <c r="P111">
        <v>1.9859</v>
      </c>
      <c r="Q111">
        <v>1.9937</v>
      </c>
      <c r="R111">
        <v>2.1114000000000002</v>
      </c>
      <c r="S111">
        <v>2.1109</v>
      </c>
      <c r="T111">
        <v>2.0989</v>
      </c>
      <c r="U111">
        <v>2.0802999999999998</v>
      </c>
      <c r="V111">
        <v>2.0568</v>
      </c>
      <c r="W111">
        <v>2.0285000000000002</v>
      </c>
      <c r="X111">
        <v>1.9034</v>
      </c>
      <c r="Y111">
        <v>1.8743000000000001</v>
      </c>
      <c r="Z111">
        <v>1.8542000000000001</v>
      </c>
      <c r="AA111">
        <v>1.8458000000000001</v>
      </c>
      <c r="AB111">
        <v>1.8452999999999999</v>
      </c>
      <c r="AC111">
        <v>1.8532</v>
      </c>
      <c r="AD111">
        <v>1.9957</v>
      </c>
      <c r="AE111">
        <v>2.0101</v>
      </c>
      <c r="AF111">
        <v>2.0047999999999999</v>
      </c>
      <c r="AG111">
        <v>1.9892000000000001</v>
      </c>
      <c r="AH111">
        <v>1.9657</v>
      </c>
      <c r="AI111">
        <v>1.9277</v>
      </c>
      <c r="AJ111">
        <v>1.7976000000000001</v>
      </c>
      <c r="AK111">
        <v>1.7598</v>
      </c>
      <c r="AL111">
        <v>1.7464999999999999</v>
      </c>
      <c r="AM111">
        <v>1.7434000000000001</v>
      </c>
      <c r="AN111">
        <v>1.7511000000000001</v>
      </c>
      <c r="AO111">
        <v>1.7713000000000001</v>
      </c>
      <c r="AP111">
        <v>1.9557</v>
      </c>
      <c r="AQ111">
        <v>1.9766999999999999</v>
      </c>
      <c r="AR111">
        <v>1.972</v>
      </c>
      <c r="AS111">
        <v>1.9593</v>
      </c>
      <c r="AT111">
        <v>1.9394</v>
      </c>
      <c r="AU111">
        <v>1.9003000000000001</v>
      </c>
      <c r="AV111">
        <v>1.7697000000000001</v>
      </c>
      <c r="AW111">
        <v>1.7344999999999999</v>
      </c>
      <c r="AX111">
        <v>1.7064999999999999</v>
      </c>
      <c r="AY111">
        <v>1.6863999999999999</v>
      </c>
    </row>
    <row r="112" spans="1:51">
      <c r="A112" s="95">
        <v>44438</v>
      </c>
      <c r="B112" s="63">
        <v>262107</v>
      </c>
      <c r="K112">
        <v>2.3127</v>
      </c>
      <c r="L112">
        <v>2.1537999999999999</v>
      </c>
      <c r="M112">
        <v>2.0737000000000001</v>
      </c>
      <c r="N112">
        <v>2.0297000000000001</v>
      </c>
      <c r="O112">
        <v>2.0112000000000001</v>
      </c>
      <c r="P112">
        <v>2.0076999999999998</v>
      </c>
      <c r="Q112">
        <v>2.0143</v>
      </c>
      <c r="R112">
        <v>2.1293000000000002</v>
      </c>
      <c r="S112">
        <v>2.1274000000000002</v>
      </c>
      <c r="T112">
        <v>2.1135999999999999</v>
      </c>
      <c r="U112">
        <v>2.0943999999999998</v>
      </c>
      <c r="V112">
        <v>2.0705</v>
      </c>
      <c r="W112">
        <v>2.0421</v>
      </c>
      <c r="X112">
        <v>1.917</v>
      </c>
      <c r="Y112">
        <v>1.8878999999999999</v>
      </c>
      <c r="Z112">
        <v>1.8676999999999999</v>
      </c>
      <c r="AA112">
        <v>1.8592</v>
      </c>
      <c r="AB112">
        <v>1.8587</v>
      </c>
      <c r="AC112">
        <v>1.8666</v>
      </c>
      <c r="AD112">
        <v>2.0091000000000001</v>
      </c>
      <c r="AE112">
        <v>2.0234999999999999</v>
      </c>
      <c r="AF112">
        <v>2.0182000000000002</v>
      </c>
      <c r="AG112">
        <v>2.0026000000000002</v>
      </c>
      <c r="AH112">
        <v>1.9791000000000001</v>
      </c>
      <c r="AI112">
        <v>1.9411</v>
      </c>
      <c r="AJ112">
        <v>1.8109999999999999</v>
      </c>
      <c r="AK112">
        <v>1.7732000000000001</v>
      </c>
      <c r="AL112">
        <v>1.7599</v>
      </c>
      <c r="AM112">
        <v>1.7567999999999999</v>
      </c>
      <c r="AN112">
        <v>1.7645</v>
      </c>
      <c r="AO112">
        <v>1.7847</v>
      </c>
      <c r="AP112">
        <v>1.9691000000000001</v>
      </c>
      <c r="AQ112">
        <v>1.9901</v>
      </c>
      <c r="AR112">
        <v>1.9854000000000001</v>
      </c>
      <c r="AS112">
        <v>1.9726999999999999</v>
      </c>
      <c r="AT112">
        <v>1.9528000000000001</v>
      </c>
      <c r="AU112">
        <v>1.9137</v>
      </c>
      <c r="AV112">
        <v>1.7830999999999999</v>
      </c>
      <c r="AW112">
        <v>1.7479</v>
      </c>
      <c r="AX112">
        <v>1.7199</v>
      </c>
      <c r="AY112">
        <v>1.6998</v>
      </c>
    </row>
    <row r="113" spans="1:51">
      <c r="A113" s="95">
        <v>44439</v>
      </c>
      <c r="B113" s="63">
        <v>256399</v>
      </c>
      <c r="K113">
        <v>2.2826</v>
      </c>
      <c r="L113">
        <v>2.1419000000000001</v>
      </c>
      <c r="M113">
        <v>2.0663999999999998</v>
      </c>
      <c r="N113">
        <v>2.0223</v>
      </c>
      <c r="O113">
        <v>2.0051000000000001</v>
      </c>
      <c r="P113">
        <v>2.0028000000000001</v>
      </c>
      <c r="Q113">
        <v>2.0099999999999998</v>
      </c>
      <c r="R113">
        <v>2.1263000000000001</v>
      </c>
      <c r="S113">
        <v>2.1238999999999999</v>
      </c>
      <c r="T113">
        <v>2.1093000000000002</v>
      </c>
      <c r="U113">
        <v>2.0895999999999999</v>
      </c>
      <c r="V113">
        <v>2.0653000000000001</v>
      </c>
      <c r="W113">
        <v>2.0365000000000002</v>
      </c>
      <c r="X113">
        <v>1.9109</v>
      </c>
      <c r="Y113">
        <v>1.8808</v>
      </c>
      <c r="Z113">
        <v>1.8597999999999999</v>
      </c>
      <c r="AA113">
        <v>1.8511</v>
      </c>
      <c r="AB113">
        <v>1.8501000000000001</v>
      </c>
      <c r="AC113">
        <v>1.8580000000000001</v>
      </c>
      <c r="AD113">
        <v>1.9973000000000001</v>
      </c>
      <c r="AE113">
        <v>2.0118999999999998</v>
      </c>
      <c r="AF113">
        <v>2.0068000000000001</v>
      </c>
      <c r="AG113">
        <v>1.9912000000000001</v>
      </c>
      <c r="AH113">
        <v>1.9677</v>
      </c>
      <c r="AI113">
        <v>1.9297</v>
      </c>
      <c r="AJ113">
        <v>1.7996000000000001</v>
      </c>
      <c r="AK113">
        <v>1.7618</v>
      </c>
      <c r="AL113">
        <v>1.7484999999999999</v>
      </c>
      <c r="AM113">
        <v>1.7454000000000001</v>
      </c>
      <c r="AN113">
        <v>1.7531000000000001</v>
      </c>
      <c r="AO113">
        <v>1.7733000000000001</v>
      </c>
      <c r="AP113">
        <v>1.9577</v>
      </c>
      <c r="AQ113">
        <v>1.9786999999999999</v>
      </c>
      <c r="AR113">
        <v>1.974</v>
      </c>
      <c r="AS113">
        <v>1.9613</v>
      </c>
      <c r="AT113">
        <v>1.9414</v>
      </c>
      <c r="AU113">
        <v>1.9023000000000001</v>
      </c>
      <c r="AV113">
        <v>1.7717000000000001</v>
      </c>
      <c r="AW113">
        <v>1.7364999999999999</v>
      </c>
      <c r="AX113">
        <v>1.7084999999999999</v>
      </c>
      <c r="AY113">
        <v>1.6883999999999999</v>
      </c>
    </row>
    <row r="114" spans="1:51">
      <c r="A114" s="95">
        <v>44440</v>
      </c>
      <c r="B114" s="63">
        <v>238790</v>
      </c>
      <c r="L114">
        <v>2.1109</v>
      </c>
      <c r="M114">
        <v>2.0516999999999999</v>
      </c>
      <c r="N114">
        <v>2.0121000000000002</v>
      </c>
      <c r="O114">
        <v>1.9967999999999999</v>
      </c>
      <c r="P114">
        <v>1.996</v>
      </c>
      <c r="Q114">
        <v>2.0051000000000001</v>
      </c>
      <c r="R114">
        <v>2.1246</v>
      </c>
      <c r="S114">
        <v>2.1240000000000001</v>
      </c>
      <c r="T114">
        <v>2.1112000000000002</v>
      </c>
      <c r="U114">
        <v>2.0926</v>
      </c>
      <c r="V114">
        <v>2.0693000000000001</v>
      </c>
      <c r="W114">
        <v>2.0411999999999999</v>
      </c>
      <c r="X114">
        <v>1.9157</v>
      </c>
      <c r="Y114">
        <v>1.8856999999999999</v>
      </c>
      <c r="Z114">
        <v>1.8654999999999999</v>
      </c>
      <c r="AA114">
        <v>1.8563000000000001</v>
      </c>
      <c r="AB114">
        <v>1.8548</v>
      </c>
      <c r="AC114">
        <v>1.8621000000000001</v>
      </c>
      <c r="AD114">
        <v>2.0009000000000001</v>
      </c>
      <c r="AE114">
        <v>2.0129000000000001</v>
      </c>
      <c r="AF114">
        <v>2.0087000000000002</v>
      </c>
      <c r="AG114">
        <v>1.9931000000000001</v>
      </c>
      <c r="AH114">
        <v>1.9696</v>
      </c>
      <c r="AI114">
        <v>1.9316</v>
      </c>
      <c r="AJ114">
        <v>1.8015000000000001</v>
      </c>
      <c r="AK114">
        <v>1.7637</v>
      </c>
      <c r="AL114">
        <v>1.7504</v>
      </c>
      <c r="AM114">
        <v>1.7473000000000001</v>
      </c>
      <c r="AN114">
        <v>1.7549999999999999</v>
      </c>
      <c r="AO114">
        <v>1.7751999999999999</v>
      </c>
      <c r="AP114">
        <v>1.9596</v>
      </c>
      <c r="AQ114">
        <v>1.9805999999999999</v>
      </c>
      <c r="AR114">
        <v>1.9759</v>
      </c>
      <c r="AS114">
        <v>1.9632000000000001</v>
      </c>
      <c r="AT114">
        <v>1.9433</v>
      </c>
      <c r="AU114" s="391">
        <v>1.9041999999999999</v>
      </c>
      <c r="AV114">
        <v>1.7736000000000001</v>
      </c>
      <c r="AW114">
        <v>1.7383999999999999</v>
      </c>
      <c r="AX114">
        <v>1.7103999999999999</v>
      </c>
      <c r="AY114">
        <v>1.6902999999999999</v>
      </c>
    </row>
    <row r="115" spans="1:51">
      <c r="A115" s="95">
        <v>44441</v>
      </c>
      <c r="B115" s="63">
        <v>226666</v>
      </c>
      <c r="L115">
        <v>2.1635</v>
      </c>
      <c r="M115">
        <v>2.0939999999999999</v>
      </c>
      <c r="N115">
        <v>2.0505</v>
      </c>
      <c r="O115">
        <v>2.0327999999999999</v>
      </c>
      <c r="P115">
        <v>2.0305</v>
      </c>
      <c r="Q115">
        <v>2.0385</v>
      </c>
      <c r="R115">
        <v>2.157</v>
      </c>
      <c r="S115">
        <v>2.1545000000000001</v>
      </c>
      <c r="T115">
        <v>2.1404999999999998</v>
      </c>
      <c r="U115">
        <v>2.1211000000000002</v>
      </c>
      <c r="V115">
        <v>2.0969000000000002</v>
      </c>
      <c r="W115">
        <v>2.0674999999999999</v>
      </c>
      <c r="X115">
        <v>1.9414</v>
      </c>
      <c r="Y115">
        <v>1.9112</v>
      </c>
      <c r="Z115">
        <v>1.8907</v>
      </c>
      <c r="AA115">
        <v>1.8809</v>
      </c>
      <c r="AB115">
        <v>1.8791</v>
      </c>
      <c r="AC115">
        <v>1.8862000000000001</v>
      </c>
      <c r="AD115">
        <v>2.0247000000000002</v>
      </c>
      <c r="AE115">
        <v>2.0364</v>
      </c>
      <c r="AF115">
        <v>2.032</v>
      </c>
      <c r="AG115">
        <v>2.0160999999999998</v>
      </c>
      <c r="AH115">
        <v>1.9923999999999999</v>
      </c>
      <c r="AI115">
        <v>1.9540999999999999</v>
      </c>
      <c r="AJ115">
        <v>1.8237000000000001</v>
      </c>
      <c r="AK115">
        <v>1.7857000000000001</v>
      </c>
      <c r="AL115">
        <v>1.7721</v>
      </c>
      <c r="AM115">
        <v>1.7689999999999999</v>
      </c>
      <c r="AN115">
        <v>1.7766999999999999</v>
      </c>
      <c r="AO115">
        <v>1.7968999999999999</v>
      </c>
      <c r="AP115">
        <v>1.9813000000000001</v>
      </c>
      <c r="AQ115">
        <v>2.0023</v>
      </c>
      <c r="AR115">
        <v>1.9976</v>
      </c>
      <c r="AS115">
        <v>1.9849000000000001</v>
      </c>
      <c r="AT115">
        <v>1.9650000000000001</v>
      </c>
      <c r="AU115">
        <v>1.9258999999999999</v>
      </c>
      <c r="AV115">
        <v>1.7952999999999999</v>
      </c>
      <c r="AW115">
        <v>1.7601</v>
      </c>
      <c r="AX115">
        <v>1.7321</v>
      </c>
      <c r="AY115">
        <v>1.712</v>
      </c>
    </row>
    <row r="116" spans="1:51">
      <c r="A116" s="95">
        <v>44442</v>
      </c>
      <c r="B116" s="63">
        <v>186844</v>
      </c>
      <c r="L116">
        <v>2.1539999999999999</v>
      </c>
      <c r="M116">
        <v>2.0870000000000002</v>
      </c>
      <c r="N116">
        <v>2.0451000000000001</v>
      </c>
      <c r="O116">
        <v>2.0276999999999998</v>
      </c>
      <c r="P116">
        <v>2.0257999999999998</v>
      </c>
      <c r="Q116">
        <v>2.0339</v>
      </c>
      <c r="R116">
        <v>2.1501999999999999</v>
      </c>
      <c r="S116">
        <v>2.1480000000000001</v>
      </c>
      <c r="T116">
        <v>2.1337999999999999</v>
      </c>
      <c r="U116">
        <v>2.1145</v>
      </c>
      <c r="V116">
        <v>2.0903</v>
      </c>
      <c r="W116">
        <v>2.0609000000000002</v>
      </c>
      <c r="X116">
        <v>1.9343999999999999</v>
      </c>
      <c r="Y116">
        <v>1.9038999999999999</v>
      </c>
      <c r="Z116">
        <v>1.8826000000000001</v>
      </c>
      <c r="AA116">
        <v>1.8723000000000001</v>
      </c>
      <c r="AB116">
        <v>1.87</v>
      </c>
      <c r="AC116">
        <v>1.8771</v>
      </c>
      <c r="AD116">
        <v>2.0156000000000001</v>
      </c>
      <c r="AE116">
        <v>2.0272999999999999</v>
      </c>
      <c r="AF116">
        <v>2.0228999999999999</v>
      </c>
      <c r="AG116">
        <v>2.0070000000000001</v>
      </c>
      <c r="AH116">
        <v>1.9833000000000001</v>
      </c>
      <c r="AI116">
        <v>1.9450000000000001</v>
      </c>
      <c r="AJ116">
        <v>1.8146</v>
      </c>
      <c r="AK116">
        <v>1.7766</v>
      </c>
      <c r="AL116">
        <v>1.7629999999999999</v>
      </c>
      <c r="AM116">
        <v>1.7599</v>
      </c>
      <c r="AN116">
        <v>1.7676000000000001</v>
      </c>
      <c r="AO116">
        <v>1.7878000000000001</v>
      </c>
      <c r="AP116">
        <v>1.9722</v>
      </c>
      <c r="AQ116">
        <v>1.9932000000000001</v>
      </c>
      <c r="AR116">
        <v>1.9884999999999999</v>
      </c>
      <c r="AS116">
        <v>1.9758</v>
      </c>
      <c r="AT116">
        <v>1.9559</v>
      </c>
      <c r="AU116">
        <v>1.9168000000000001</v>
      </c>
      <c r="AV116">
        <v>1.7862</v>
      </c>
      <c r="AW116">
        <v>1.7509999999999999</v>
      </c>
      <c r="AX116">
        <v>1.7230000000000001</v>
      </c>
      <c r="AY116">
        <v>1.7029000000000001</v>
      </c>
    </row>
    <row r="117" spans="1:51">
      <c r="A117" s="103">
        <v>44445</v>
      </c>
      <c r="L117" s="189">
        <v>2.1539999999999999</v>
      </c>
      <c r="M117" s="189">
        <v>2.0870000000000002</v>
      </c>
      <c r="N117" s="189">
        <v>2.0451000000000001</v>
      </c>
      <c r="O117" s="189">
        <v>2.0276999999999998</v>
      </c>
      <c r="P117" s="189">
        <v>2.0257999999999998</v>
      </c>
      <c r="Q117" s="189">
        <v>2.0339</v>
      </c>
      <c r="R117" s="189">
        <v>2.1501999999999999</v>
      </c>
      <c r="S117" s="189">
        <v>2.1480000000000001</v>
      </c>
      <c r="T117" s="189">
        <v>2.1337999999999999</v>
      </c>
      <c r="U117" s="189">
        <v>2.1145</v>
      </c>
      <c r="V117" s="189">
        <v>2.0903</v>
      </c>
      <c r="W117" s="189">
        <v>2.0609000000000002</v>
      </c>
      <c r="X117" s="189">
        <v>1.9343999999999999</v>
      </c>
      <c r="Y117" s="189">
        <v>1.9038999999999999</v>
      </c>
      <c r="Z117" s="189">
        <v>1.8826000000000001</v>
      </c>
      <c r="AA117" s="189">
        <v>1.8723000000000001</v>
      </c>
      <c r="AB117" s="189">
        <v>1.87</v>
      </c>
      <c r="AC117" s="189">
        <v>1.8771</v>
      </c>
      <c r="AD117" s="189">
        <v>2.0156000000000001</v>
      </c>
      <c r="AE117" s="189">
        <v>2.0272999999999999</v>
      </c>
      <c r="AF117" s="189">
        <v>2.0228999999999999</v>
      </c>
      <c r="AG117" s="189">
        <v>2.0070000000000001</v>
      </c>
      <c r="AH117" s="189">
        <v>1.9833000000000001</v>
      </c>
      <c r="AI117" s="189">
        <v>1.9450000000000001</v>
      </c>
      <c r="AJ117" s="189">
        <v>1.8146</v>
      </c>
      <c r="AK117" s="189">
        <v>1.7766</v>
      </c>
      <c r="AL117">
        <v>1.7629999999999999</v>
      </c>
      <c r="AM117">
        <v>1.7599</v>
      </c>
      <c r="AN117">
        <v>1.7676000000000001</v>
      </c>
      <c r="AO117">
        <v>1.7878000000000001</v>
      </c>
      <c r="AP117">
        <v>1.9722</v>
      </c>
      <c r="AQ117">
        <v>1.9932000000000001</v>
      </c>
      <c r="AR117">
        <v>1.9884999999999999</v>
      </c>
      <c r="AS117">
        <v>1.9758</v>
      </c>
      <c r="AT117">
        <v>1.9559</v>
      </c>
      <c r="AU117" s="189">
        <v>1.9168000000000001</v>
      </c>
      <c r="AV117" s="189">
        <v>1.7862</v>
      </c>
      <c r="AW117" s="189">
        <v>1.7509999999999999</v>
      </c>
      <c r="AX117" s="189">
        <v>1.7230000000000001</v>
      </c>
      <c r="AY117" s="189">
        <v>1.7029000000000001</v>
      </c>
    </row>
    <row r="118" spans="1:51">
      <c r="A118" s="95">
        <v>44446</v>
      </c>
      <c r="B118" s="63">
        <v>150396</v>
      </c>
      <c r="L118">
        <v>2.13</v>
      </c>
      <c r="M118">
        <v>2.0621999999999998</v>
      </c>
      <c r="N118">
        <v>2.0194000000000001</v>
      </c>
      <c r="O118">
        <v>2.0022000000000002</v>
      </c>
      <c r="P118">
        <v>2.0009999999999999</v>
      </c>
      <c r="Q118">
        <v>2.0099</v>
      </c>
      <c r="R118">
        <v>2.1274999999999999</v>
      </c>
      <c r="S118">
        <v>2.1255000000000002</v>
      </c>
      <c r="T118">
        <v>2.1118000000000001</v>
      </c>
      <c r="U118">
        <v>2.0931000000000002</v>
      </c>
      <c r="V118">
        <v>2.0693000000000001</v>
      </c>
      <c r="W118">
        <v>2.0402999999999998</v>
      </c>
      <c r="X118">
        <v>1.9137999999999999</v>
      </c>
      <c r="Y118">
        <v>1.8829</v>
      </c>
      <c r="Z118">
        <v>1.8614999999999999</v>
      </c>
      <c r="AA118">
        <v>1.8512999999999999</v>
      </c>
      <c r="AB118">
        <v>1.8491</v>
      </c>
      <c r="AC118">
        <v>1.8559000000000001</v>
      </c>
      <c r="AD118">
        <v>1.9928999999999999</v>
      </c>
      <c r="AE118">
        <v>2.0019</v>
      </c>
      <c r="AF118">
        <v>2.0011999999999999</v>
      </c>
      <c r="AG118">
        <v>1.9853000000000001</v>
      </c>
      <c r="AH118">
        <v>1.9616</v>
      </c>
      <c r="AI118">
        <v>1.9233</v>
      </c>
      <c r="AJ118">
        <v>1.7928999999999999</v>
      </c>
      <c r="AK118">
        <v>1.7548999999999999</v>
      </c>
      <c r="AL118">
        <v>1.7413000000000001</v>
      </c>
      <c r="AM118">
        <v>1.7382</v>
      </c>
      <c r="AN118">
        <v>1.7459</v>
      </c>
      <c r="AO118">
        <v>1.7661</v>
      </c>
      <c r="AP118">
        <v>1.9504999999999999</v>
      </c>
      <c r="AQ118">
        <v>1.9715</v>
      </c>
      <c r="AR118">
        <v>1.9668000000000001</v>
      </c>
      <c r="AS118">
        <v>1.9540999999999999</v>
      </c>
      <c r="AT118">
        <v>1.9341999999999999</v>
      </c>
      <c r="AU118">
        <v>1.8951</v>
      </c>
      <c r="AV118">
        <v>1.7645</v>
      </c>
      <c r="AW118">
        <v>1.7293000000000001</v>
      </c>
      <c r="AX118">
        <v>1.7013</v>
      </c>
      <c r="AY118">
        <v>1.6812</v>
      </c>
    </row>
    <row r="119" spans="1:51">
      <c r="A119" s="95">
        <v>44447</v>
      </c>
      <c r="B119" s="63">
        <v>218221</v>
      </c>
      <c r="L119">
        <v>2.1320999999999999</v>
      </c>
      <c r="M119">
        <v>2.0749</v>
      </c>
      <c r="N119">
        <v>2.0341</v>
      </c>
      <c r="O119">
        <v>2.0169000000000001</v>
      </c>
      <c r="P119">
        <v>2.0156999999999998</v>
      </c>
      <c r="Q119">
        <v>2.0249000000000001</v>
      </c>
      <c r="R119">
        <v>2.1433</v>
      </c>
      <c r="S119">
        <v>2.1425999999999998</v>
      </c>
      <c r="T119">
        <v>2.1297000000000001</v>
      </c>
      <c r="U119">
        <v>2.1113</v>
      </c>
      <c r="V119">
        <v>2.0878000000000001</v>
      </c>
      <c r="W119">
        <v>2.0590000000000002</v>
      </c>
      <c r="X119">
        <v>1.9317</v>
      </c>
      <c r="Y119">
        <v>1.9009</v>
      </c>
      <c r="Z119">
        <v>1.8794999999999999</v>
      </c>
      <c r="AA119">
        <v>1.8692</v>
      </c>
      <c r="AB119">
        <v>1.8673999999999999</v>
      </c>
      <c r="AC119">
        <v>1.8732</v>
      </c>
      <c r="AD119">
        <v>2.0066999999999999</v>
      </c>
      <c r="AE119">
        <v>2.0133999999999999</v>
      </c>
      <c r="AF119">
        <v>2.0104000000000002</v>
      </c>
      <c r="AG119">
        <v>1.9944999999999999</v>
      </c>
      <c r="AH119">
        <v>1.9708000000000001</v>
      </c>
      <c r="AI119">
        <v>1.9325000000000001</v>
      </c>
      <c r="AJ119">
        <v>1.8021</v>
      </c>
      <c r="AK119">
        <v>1.7641</v>
      </c>
      <c r="AL119">
        <v>1.7504999999999999</v>
      </c>
      <c r="AM119">
        <v>1.7474000000000001</v>
      </c>
      <c r="AN119">
        <v>1.7551000000000001</v>
      </c>
      <c r="AO119">
        <v>1.7753000000000001</v>
      </c>
      <c r="AP119">
        <v>1.9597</v>
      </c>
      <c r="AQ119">
        <v>1.9806999999999999</v>
      </c>
      <c r="AR119">
        <v>1.976</v>
      </c>
      <c r="AS119">
        <v>1.9633</v>
      </c>
      <c r="AT119">
        <v>1.9434</v>
      </c>
      <c r="AU119">
        <v>1.9043000000000001</v>
      </c>
      <c r="AV119">
        <v>1.7737000000000001</v>
      </c>
      <c r="AW119">
        <v>1.7384999999999999</v>
      </c>
      <c r="AX119">
        <v>1.7104999999999999</v>
      </c>
      <c r="AY119">
        <v>1.6903999999999999</v>
      </c>
    </row>
    <row r="120" spans="1:51">
      <c r="A120" s="95">
        <v>44448</v>
      </c>
      <c r="B120" s="63">
        <v>227003</v>
      </c>
      <c r="L120">
        <v>2.0996999999999999</v>
      </c>
      <c r="M120">
        <v>2.0442</v>
      </c>
      <c r="N120">
        <v>2.0041000000000002</v>
      </c>
      <c r="O120">
        <v>1.9870000000000001</v>
      </c>
      <c r="P120">
        <v>1.9855</v>
      </c>
      <c r="Q120">
        <v>1.9946999999999999</v>
      </c>
      <c r="R120">
        <v>2.1139000000000001</v>
      </c>
      <c r="S120">
        <v>2.1147</v>
      </c>
      <c r="T120">
        <v>2.1027999999999998</v>
      </c>
      <c r="U120">
        <v>2.085</v>
      </c>
      <c r="V120">
        <v>2.0619000000000001</v>
      </c>
      <c r="W120">
        <v>2.0329999999999999</v>
      </c>
      <c r="X120">
        <v>1.9056</v>
      </c>
      <c r="Y120">
        <v>1.8745000000000001</v>
      </c>
      <c r="Z120">
        <v>1.8526</v>
      </c>
      <c r="AA120">
        <v>1.8418000000000001</v>
      </c>
      <c r="AB120">
        <v>1.84</v>
      </c>
      <c r="AC120">
        <v>1.8458000000000001</v>
      </c>
      <c r="AD120">
        <v>1.9793000000000001</v>
      </c>
      <c r="AE120">
        <v>1.986</v>
      </c>
      <c r="AF120">
        <v>1.9830000000000001</v>
      </c>
      <c r="AG120">
        <v>1.9671000000000001</v>
      </c>
      <c r="AH120">
        <v>1.9434</v>
      </c>
      <c r="AI120">
        <v>1.9051</v>
      </c>
      <c r="AJ120">
        <v>1.7746999999999999</v>
      </c>
      <c r="AK120">
        <v>1.7366999999999999</v>
      </c>
      <c r="AL120">
        <v>1.7231000000000001</v>
      </c>
      <c r="AM120">
        <v>1.72</v>
      </c>
      <c r="AN120">
        <v>1.7277</v>
      </c>
      <c r="AO120">
        <v>1.7479</v>
      </c>
      <c r="AP120">
        <v>1.9322999999999999</v>
      </c>
      <c r="AQ120">
        <v>1.9533</v>
      </c>
      <c r="AR120">
        <v>1.9486000000000001</v>
      </c>
      <c r="AS120">
        <v>1.9359</v>
      </c>
      <c r="AT120">
        <v>1.9159999999999999</v>
      </c>
      <c r="AU120">
        <v>1.8769</v>
      </c>
      <c r="AV120">
        <v>1.7463</v>
      </c>
      <c r="AW120">
        <v>1.7111000000000001</v>
      </c>
      <c r="AX120">
        <v>1.6831</v>
      </c>
      <c r="AY120">
        <v>1.663</v>
      </c>
    </row>
    <row r="121" spans="1:51">
      <c r="A121" s="95">
        <v>44449</v>
      </c>
      <c r="B121" s="63">
        <v>203625</v>
      </c>
      <c r="L121">
        <v>2.1539999999999999</v>
      </c>
      <c r="M121">
        <v>2.0926999999999998</v>
      </c>
      <c r="N121">
        <v>2.0488</v>
      </c>
      <c r="O121">
        <v>2.0297000000000001</v>
      </c>
      <c r="P121">
        <v>2.0270999999999999</v>
      </c>
      <c r="Q121">
        <v>2.0358000000000001</v>
      </c>
      <c r="R121">
        <v>2.1536</v>
      </c>
      <c r="S121">
        <v>2.1545999999999998</v>
      </c>
      <c r="T121">
        <v>2.1425000000000001</v>
      </c>
      <c r="U121">
        <v>2.1246999999999998</v>
      </c>
      <c r="V121">
        <v>2.1021000000000001</v>
      </c>
      <c r="W121">
        <v>2.0739999999999998</v>
      </c>
      <c r="X121">
        <v>1.9468000000000001</v>
      </c>
      <c r="Y121">
        <v>1.9155</v>
      </c>
      <c r="Z121">
        <v>1.8945000000000001</v>
      </c>
      <c r="AA121">
        <v>1.8841000000000001</v>
      </c>
      <c r="AB121">
        <v>1.8823000000000001</v>
      </c>
      <c r="AC121">
        <v>1.8880999999999999</v>
      </c>
      <c r="AD121">
        <v>2.0215999999999998</v>
      </c>
      <c r="AE121">
        <v>2.0283000000000002</v>
      </c>
      <c r="AF121">
        <v>2.0253000000000001</v>
      </c>
      <c r="AG121">
        <v>2.0093999999999999</v>
      </c>
      <c r="AH121">
        <v>1.9857</v>
      </c>
      <c r="AI121">
        <v>1.9474</v>
      </c>
      <c r="AJ121">
        <v>1.8169999999999999</v>
      </c>
      <c r="AK121">
        <v>1.7789999999999999</v>
      </c>
      <c r="AL121">
        <v>1.7654000000000001</v>
      </c>
      <c r="AM121">
        <v>1.7623</v>
      </c>
      <c r="AN121">
        <v>1.77</v>
      </c>
      <c r="AO121">
        <v>1.7902</v>
      </c>
      <c r="AP121">
        <v>1.9745999999999999</v>
      </c>
      <c r="AQ121">
        <v>1.9956</v>
      </c>
      <c r="AR121">
        <v>1.9908999999999999</v>
      </c>
      <c r="AS121">
        <v>1.9782</v>
      </c>
      <c r="AT121">
        <v>1.9582999999999999</v>
      </c>
      <c r="AU121">
        <v>1.9192</v>
      </c>
      <c r="AV121">
        <v>1.7886</v>
      </c>
      <c r="AW121">
        <v>1.7534000000000001</v>
      </c>
      <c r="AX121">
        <v>1.7254</v>
      </c>
      <c r="AY121">
        <v>1.7053</v>
      </c>
    </row>
    <row r="122" spans="1:51">
      <c r="A122" s="95">
        <v>44452</v>
      </c>
      <c r="B122" s="63">
        <v>156013</v>
      </c>
      <c r="L122">
        <v>2.1608999999999998</v>
      </c>
      <c r="M122">
        <v>2.1025999999999998</v>
      </c>
      <c r="N122">
        <v>2.0586000000000002</v>
      </c>
      <c r="O122">
        <v>2.0398000000000001</v>
      </c>
      <c r="P122">
        <v>2.0371999999999999</v>
      </c>
      <c r="Q122">
        <v>2.0457000000000001</v>
      </c>
      <c r="R122">
        <v>2.1617000000000002</v>
      </c>
      <c r="S122">
        <v>2.1621000000000001</v>
      </c>
      <c r="T122">
        <v>2.1495000000000002</v>
      </c>
      <c r="U122">
        <v>2.1312000000000002</v>
      </c>
      <c r="V122">
        <v>2.1080000000000001</v>
      </c>
      <c r="W122">
        <v>2.0796000000000001</v>
      </c>
      <c r="X122">
        <v>1.9522999999999999</v>
      </c>
      <c r="Y122">
        <v>1.921</v>
      </c>
      <c r="Z122">
        <v>1.8998999999999999</v>
      </c>
      <c r="AA122">
        <v>1.8894</v>
      </c>
      <c r="AB122">
        <v>1.8875999999999999</v>
      </c>
      <c r="AC122">
        <v>1.8934</v>
      </c>
      <c r="AD122">
        <v>2.0268999999999999</v>
      </c>
      <c r="AE122">
        <v>2.0335999999999999</v>
      </c>
      <c r="AF122">
        <v>2.0306000000000002</v>
      </c>
      <c r="AG122">
        <v>2.0146999999999999</v>
      </c>
      <c r="AH122">
        <v>1.9910000000000001</v>
      </c>
      <c r="AI122">
        <v>1.9527000000000001</v>
      </c>
      <c r="AJ122">
        <v>1.8223</v>
      </c>
      <c r="AK122">
        <v>1.7843</v>
      </c>
      <c r="AL122">
        <v>1.7706999999999999</v>
      </c>
      <c r="AM122">
        <v>1.7676000000000001</v>
      </c>
      <c r="AN122">
        <v>1.7753000000000001</v>
      </c>
      <c r="AO122">
        <v>1.7955000000000001</v>
      </c>
      <c r="AP122">
        <v>1.9799</v>
      </c>
      <c r="AQ122">
        <v>2.0009000000000001</v>
      </c>
      <c r="AR122">
        <v>1.9962</v>
      </c>
      <c r="AS122">
        <v>1.9835</v>
      </c>
      <c r="AT122">
        <v>1.9636</v>
      </c>
      <c r="AU122">
        <v>1.9245000000000001</v>
      </c>
      <c r="AV122">
        <v>1.7939000000000001</v>
      </c>
      <c r="AW122">
        <v>1.7586999999999999</v>
      </c>
      <c r="AX122">
        <v>1.7306999999999999</v>
      </c>
      <c r="AY122">
        <v>1.7105999999999999</v>
      </c>
    </row>
    <row r="123" spans="1:51">
      <c r="A123" s="95">
        <v>44453</v>
      </c>
      <c r="B123" s="63">
        <v>190665</v>
      </c>
      <c r="L123">
        <v>2.1724000000000001</v>
      </c>
      <c r="M123">
        <v>2.1118999999999999</v>
      </c>
      <c r="N123">
        <v>2.0663</v>
      </c>
      <c r="O123">
        <v>2.0457999999999998</v>
      </c>
      <c r="P123">
        <v>2.0424000000000002</v>
      </c>
      <c r="Q123">
        <v>2.0501</v>
      </c>
      <c r="R123">
        <v>2.1661999999999999</v>
      </c>
      <c r="S123">
        <v>2.1659000000000002</v>
      </c>
      <c r="T123">
        <v>2.1522999999999999</v>
      </c>
      <c r="U123">
        <v>2.133</v>
      </c>
      <c r="V123">
        <v>2.1089000000000002</v>
      </c>
      <c r="W123">
        <v>2.0796999999999999</v>
      </c>
      <c r="X123">
        <v>1.9525999999999999</v>
      </c>
      <c r="Y123">
        <v>1.9209000000000001</v>
      </c>
      <c r="Z123">
        <v>1.8995</v>
      </c>
      <c r="AA123">
        <v>1.8889</v>
      </c>
      <c r="AB123">
        <v>1.8875999999999999</v>
      </c>
      <c r="AC123">
        <v>1.8933</v>
      </c>
      <c r="AD123">
        <v>2.0266999999999999</v>
      </c>
      <c r="AE123">
        <v>2.0331999999999999</v>
      </c>
      <c r="AF123">
        <v>2.0301</v>
      </c>
      <c r="AG123">
        <v>2.0141</v>
      </c>
      <c r="AH123">
        <v>1.9903</v>
      </c>
      <c r="AI123">
        <v>1.9519</v>
      </c>
      <c r="AJ123">
        <v>1.8212999999999999</v>
      </c>
      <c r="AK123">
        <v>1.7831999999999999</v>
      </c>
      <c r="AL123">
        <v>1.7695000000000001</v>
      </c>
      <c r="AM123">
        <v>1.7664</v>
      </c>
      <c r="AN123">
        <v>1.7741</v>
      </c>
      <c r="AO123">
        <v>1.7943</v>
      </c>
      <c r="AP123">
        <v>1.9786999999999999</v>
      </c>
      <c r="AQ123">
        <v>1.9997</v>
      </c>
      <c r="AR123">
        <v>1.9950000000000001</v>
      </c>
      <c r="AS123">
        <v>1.9823</v>
      </c>
      <c r="AT123">
        <v>1.9623999999999999</v>
      </c>
      <c r="AU123">
        <v>1.9233</v>
      </c>
      <c r="AV123">
        <v>1.7927</v>
      </c>
      <c r="AW123">
        <v>1.7575000000000001</v>
      </c>
      <c r="AX123">
        <v>1.7295</v>
      </c>
      <c r="AY123">
        <v>1.7094</v>
      </c>
    </row>
    <row r="124" spans="1:51">
      <c r="A124" s="95">
        <v>44454</v>
      </c>
      <c r="B124" s="63">
        <v>221858</v>
      </c>
      <c r="L124">
        <v>2.2065999999999999</v>
      </c>
      <c r="M124">
        <v>2.1438000000000001</v>
      </c>
      <c r="N124">
        <v>2.0985999999999998</v>
      </c>
      <c r="O124">
        <v>2.0775999999999999</v>
      </c>
      <c r="P124">
        <v>2.0733999999999999</v>
      </c>
      <c r="Q124">
        <v>2.0806</v>
      </c>
      <c r="R124">
        <v>2.1943999999999999</v>
      </c>
      <c r="S124">
        <v>2.1924999999999999</v>
      </c>
      <c r="T124">
        <v>2.1770999999999998</v>
      </c>
      <c r="U124">
        <v>2.1551999999999998</v>
      </c>
      <c r="V124">
        <v>2.1288999999999998</v>
      </c>
      <c r="W124">
        <v>2.0979000000000001</v>
      </c>
      <c r="X124">
        <v>1.9703999999999999</v>
      </c>
      <c r="Y124">
        <v>1.9387000000000001</v>
      </c>
      <c r="Z124">
        <v>1.9166000000000001</v>
      </c>
      <c r="AA124">
        <v>1.9054</v>
      </c>
      <c r="AB124">
        <v>1.9037999999999999</v>
      </c>
      <c r="AC124">
        <v>1.9095</v>
      </c>
      <c r="AD124">
        <v>2.0428000000000002</v>
      </c>
      <c r="AE124">
        <v>2.0488</v>
      </c>
      <c r="AF124">
        <v>2.0451999999999999</v>
      </c>
      <c r="AG124">
        <v>2.0287000000000002</v>
      </c>
      <c r="AH124">
        <v>2.0044</v>
      </c>
      <c r="AI124">
        <v>1.9655</v>
      </c>
      <c r="AJ124">
        <v>1.8344</v>
      </c>
      <c r="AK124">
        <v>1.7958000000000001</v>
      </c>
      <c r="AL124">
        <v>1.7816000000000001</v>
      </c>
      <c r="AM124">
        <v>1.7785</v>
      </c>
      <c r="AN124">
        <v>1.7862</v>
      </c>
      <c r="AO124">
        <v>1.8064</v>
      </c>
      <c r="AP124">
        <v>1.9907999999999999</v>
      </c>
      <c r="AQ124">
        <v>2.0118</v>
      </c>
      <c r="AR124">
        <v>2.0070999999999999</v>
      </c>
      <c r="AS124">
        <v>1.9944</v>
      </c>
      <c r="AT124">
        <v>1.9744999999999999</v>
      </c>
      <c r="AU124">
        <v>1.9354</v>
      </c>
      <c r="AV124">
        <v>1.8048</v>
      </c>
      <c r="AW124">
        <v>1.7696000000000001</v>
      </c>
      <c r="AX124">
        <v>1.7416</v>
      </c>
      <c r="AY124">
        <v>1.7215</v>
      </c>
    </row>
    <row r="125" spans="1:51">
      <c r="A125" s="95">
        <v>44455</v>
      </c>
      <c r="B125" s="63">
        <v>181356</v>
      </c>
      <c r="L125">
        <v>2.1812</v>
      </c>
      <c r="M125">
        <v>2.1269</v>
      </c>
      <c r="N125">
        <v>2.0859999999999999</v>
      </c>
      <c r="O125">
        <v>2.0670999999999999</v>
      </c>
      <c r="P125">
        <v>2.0642</v>
      </c>
      <c r="Q125">
        <v>2.0716999999999999</v>
      </c>
      <c r="R125">
        <v>2.1861000000000002</v>
      </c>
      <c r="S125">
        <v>2.1850000000000001</v>
      </c>
      <c r="T125">
        <v>2.1701000000000001</v>
      </c>
      <c r="U125">
        <v>2.1486999999999998</v>
      </c>
      <c r="V125">
        <v>2.1223999999999998</v>
      </c>
      <c r="W125">
        <v>2.0912000000000002</v>
      </c>
      <c r="X125">
        <v>1.9634</v>
      </c>
      <c r="Y125">
        <v>1.9311</v>
      </c>
      <c r="Z125">
        <v>1.9081999999999999</v>
      </c>
      <c r="AA125">
        <v>1.8967000000000001</v>
      </c>
      <c r="AB125">
        <v>1.8954</v>
      </c>
      <c r="AC125">
        <v>1.9013</v>
      </c>
      <c r="AD125">
        <v>2.0346000000000002</v>
      </c>
      <c r="AE125">
        <v>2.0406</v>
      </c>
      <c r="AF125">
        <v>2.0369999999999999</v>
      </c>
      <c r="AG125">
        <v>2.0205000000000002</v>
      </c>
      <c r="AH125">
        <v>1.9962</v>
      </c>
      <c r="AI125">
        <v>1.9573</v>
      </c>
      <c r="AJ125">
        <v>1.8262</v>
      </c>
      <c r="AK125">
        <v>1.7876000000000001</v>
      </c>
      <c r="AL125">
        <v>1.7734000000000001</v>
      </c>
      <c r="AM125">
        <v>1.7703</v>
      </c>
      <c r="AN125">
        <v>1.778</v>
      </c>
      <c r="AO125">
        <v>1.7982</v>
      </c>
      <c r="AP125">
        <v>1.9825999999999999</v>
      </c>
      <c r="AQ125">
        <v>2.0036</v>
      </c>
      <c r="AR125">
        <v>1.9988999999999999</v>
      </c>
      <c r="AS125">
        <v>1.9862</v>
      </c>
      <c r="AT125">
        <v>1.9662999999999999</v>
      </c>
      <c r="AU125">
        <v>1.9272</v>
      </c>
      <c r="AV125">
        <v>1.7966</v>
      </c>
      <c r="AW125">
        <v>1.7614000000000001</v>
      </c>
      <c r="AX125">
        <v>1.7334000000000001</v>
      </c>
      <c r="AY125">
        <v>1.7133</v>
      </c>
    </row>
    <row r="126" spans="1:51">
      <c r="A126" s="95">
        <v>44456</v>
      </c>
      <c r="B126" s="63">
        <v>206504</v>
      </c>
      <c r="L126">
        <v>2.1713</v>
      </c>
      <c r="M126">
        <v>2.1156999999999999</v>
      </c>
      <c r="N126">
        <v>2.0733000000000001</v>
      </c>
      <c r="O126">
        <v>2.0533999999999999</v>
      </c>
      <c r="P126">
        <v>2.0503</v>
      </c>
      <c r="Q126">
        <v>2.0579999999999998</v>
      </c>
      <c r="R126">
        <v>2.1711</v>
      </c>
      <c r="S126">
        <v>2.1699000000000002</v>
      </c>
      <c r="T126">
        <v>2.1545999999999998</v>
      </c>
      <c r="U126">
        <v>2.1326999999999998</v>
      </c>
      <c r="V126">
        <v>2.1059999999999999</v>
      </c>
      <c r="W126">
        <v>2.0748000000000002</v>
      </c>
      <c r="X126">
        <v>1.9473</v>
      </c>
      <c r="Y126">
        <v>1.9146000000000001</v>
      </c>
      <c r="Z126">
        <v>1.8912</v>
      </c>
      <c r="AA126">
        <v>1.8794</v>
      </c>
      <c r="AB126">
        <v>1.8777999999999999</v>
      </c>
      <c r="AC126">
        <v>1.8836999999999999</v>
      </c>
      <c r="AD126">
        <v>2.0169999999999999</v>
      </c>
      <c r="AE126">
        <v>2.0230000000000001</v>
      </c>
      <c r="AF126">
        <v>2.0194000000000001</v>
      </c>
      <c r="AG126">
        <v>2.0028999999999999</v>
      </c>
      <c r="AH126">
        <v>1.9785999999999999</v>
      </c>
      <c r="AI126">
        <v>1.9397</v>
      </c>
      <c r="AJ126">
        <v>1.8086</v>
      </c>
      <c r="AK126">
        <v>1.77</v>
      </c>
      <c r="AL126">
        <v>1.7558</v>
      </c>
      <c r="AM126">
        <v>1.7526999999999999</v>
      </c>
      <c r="AN126">
        <v>1.7604</v>
      </c>
      <c r="AO126">
        <v>1.7806</v>
      </c>
      <c r="AP126">
        <v>1.9650000000000001</v>
      </c>
      <c r="AQ126">
        <v>1.986</v>
      </c>
      <c r="AR126">
        <v>1.9813000000000001</v>
      </c>
      <c r="AS126">
        <v>1.9685999999999999</v>
      </c>
      <c r="AT126">
        <v>1.9487000000000001</v>
      </c>
      <c r="AU126">
        <v>1.9096</v>
      </c>
      <c r="AV126">
        <v>1.7789999999999999</v>
      </c>
      <c r="AW126">
        <v>1.7438</v>
      </c>
      <c r="AX126">
        <v>1.7158</v>
      </c>
      <c r="AY126">
        <v>1.6957</v>
      </c>
    </row>
    <row r="127" spans="1:51">
      <c r="A127" s="95">
        <v>44459</v>
      </c>
      <c r="B127" s="63">
        <v>179773</v>
      </c>
      <c r="L127">
        <v>2.1152000000000002</v>
      </c>
      <c r="M127">
        <v>2.0602999999999998</v>
      </c>
      <c r="N127">
        <v>2.0198</v>
      </c>
      <c r="O127">
        <v>2.0007000000000001</v>
      </c>
      <c r="P127">
        <v>1.9978</v>
      </c>
      <c r="Q127">
        <v>2.0059999999999998</v>
      </c>
      <c r="R127">
        <v>2.12</v>
      </c>
      <c r="S127">
        <v>2.1198000000000001</v>
      </c>
      <c r="T127">
        <v>2.1057000000000001</v>
      </c>
      <c r="U127">
        <v>2.0853000000000002</v>
      </c>
      <c r="V127">
        <v>2.0592999999999999</v>
      </c>
      <c r="W127">
        <v>2.0283000000000002</v>
      </c>
      <c r="X127">
        <v>1.9009</v>
      </c>
      <c r="Y127">
        <v>1.8681000000000001</v>
      </c>
      <c r="Z127">
        <v>1.8449</v>
      </c>
      <c r="AA127">
        <v>1.8331999999999999</v>
      </c>
      <c r="AB127">
        <v>1.8311999999999999</v>
      </c>
      <c r="AC127">
        <v>1.8371</v>
      </c>
      <c r="AD127">
        <v>1.9703999999999999</v>
      </c>
      <c r="AE127">
        <v>1.9763999999999999</v>
      </c>
      <c r="AF127">
        <v>1.9728000000000001</v>
      </c>
      <c r="AG127">
        <v>1.9562999999999999</v>
      </c>
      <c r="AH127">
        <v>1.9319999999999999</v>
      </c>
      <c r="AI127">
        <v>1.8931</v>
      </c>
      <c r="AJ127">
        <v>1.762</v>
      </c>
      <c r="AK127">
        <v>1.7234</v>
      </c>
      <c r="AL127">
        <v>1.7092000000000001</v>
      </c>
      <c r="AM127">
        <v>1.7060999999999999</v>
      </c>
      <c r="AN127">
        <v>1.7138</v>
      </c>
      <c r="AO127">
        <v>1.734</v>
      </c>
      <c r="AP127">
        <v>1.9184000000000001</v>
      </c>
      <c r="AQ127">
        <v>1.9394</v>
      </c>
      <c r="AR127">
        <v>1.9347000000000001</v>
      </c>
      <c r="AS127">
        <v>1.9219999999999999</v>
      </c>
      <c r="AT127">
        <v>1.9020999999999999</v>
      </c>
      <c r="AU127">
        <v>1.863</v>
      </c>
      <c r="AV127">
        <v>1.7323999999999999</v>
      </c>
      <c r="AW127">
        <v>1.6972</v>
      </c>
      <c r="AX127">
        <v>1.6692</v>
      </c>
      <c r="AY127">
        <v>1.6491</v>
      </c>
    </row>
    <row r="128" spans="1:51">
      <c r="A128" s="95">
        <v>44460</v>
      </c>
      <c r="B128" s="63">
        <v>219744</v>
      </c>
      <c r="L128">
        <v>2.1052</v>
      </c>
      <c r="M128">
        <v>2.0598000000000001</v>
      </c>
      <c r="N128">
        <v>2.024</v>
      </c>
      <c r="O128">
        <v>2.0076999999999998</v>
      </c>
      <c r="P128">
        <v>2.0061</v>
      </c>
      <c r="Q128">
        <v>2.0148999999999999</v>
      </c>
      <c r="R128">
        <v>2.1291000000000002</v>
      </c>
      <c r="S128">
        <v>2.1301999999999999</v>
      </c>
      <c r="T128">
        <v>2.1172</v>
      </c>
      <c r="U128">
        <v>2.0975000000000001</v>
      </c>
      <c r="V128">
        <v>2.0720999999999998</v>
      </c>
      <c r="W128">
        <v>2.0413000000000001</v>
      </c>
      <c r="X128">
        <v>1.9133</v>
      </c>
      <c r="Y128">
        <v>1.88</v>
      </c>
      <c r="Z128">
        <v>1.8567</v>
      </c>
      <c r="AA128">
        <v>1.8448</v>
      </c>
      <c r="AB128">
        <v>1.8428</v>
      </c>
      <c r="AC128">
        <v>1.8487</v>
      </c>
      <c r="AD128">
        <v>1.982</v>
      </c>
      <c r="AE128">
        <v>1.988</v>
      </c>
      <c r="AF128">
        <v>1.9843999999999999</v>
      </c>
      <c r="AG128">
        <v>1.9679</v>
      </c>
      <c r="AH128">
        <v>1.9436</v>
      </c>
      <c r="AI128">
        <v>1.9047000000000001</v>
      </c>
      <c r="AJ128">
        <v>1.7736000000000001</v>
      </c>
      <c r="AK128">
        <v>1.7350000000000001</v>
      </c>
      <c r="AL128">
        <v>1.7208000000000001</v>
      </c>
      <c r="AM128">
        <v>1.7177</v>
      </c>
      <c r="AN128">
        <v>1.7254</v>
      </c>
      <c r="AO128">
        <v>1.7456</v>
      </c>
      <c r="AP128">
        <v>1.93</v>
      </c>
      <c r="AQ128">
        <v>1.9510000000000001</v>
      </c>
      <c r="AR128">
        <v>1.9462999999999999</v>
      </c>
      <c r="AS128">
        <v>1.9336</v>
      </c>
      <c r="AT128">
        <v>1.9137</v>
      </c>
      <c r="AU128">
        <v>1.8746</v>
      </c>
      <c r="AV128">
        <v>1.744</v>
      </c>
      <c r="AW128">
        <v>1.7088000000000001</v>
      </c>
      <c r="AX128">
        <v>1.6808000000000001</v>
      </c>
      <c r="AY128">
        <v>1.6607000000000001</v>
      </c>
    </row>
    <row r="129" spans="1:51">
      <c r="A129" s="95">
        <v>44461</v>
      </c>
      <c r="B129" s="63">
        <v>221653</v>
      </c>
      <c r="L129">
        <v>2.1238999999999999</v>
      </c>
      <c r="M129">
        <v>2.0836999999999999</v>
      </c>
      <c r="N129">
        <v>2.0507</v>
      </c>
      <c r="O129">
        <v>2.0348999999999999</v>
      </c>
      <c r="P129">
        <v>2.0333000000000001</v>
      </c>
      <c r="Q129">
        <v>2.0425</v>
      </c>
      <c r="R129">
        <v>2.1568000000000001</v>
      </c>
      <c r="S129">
        <v>2.1583999999999999</v>
      </c>
      <c r="T129">
        <v>2.1457000000000002</v>
      </c>
      <c r="U129">
        <v>2.1255999999999999</v>
      </c>
      <c r="V129">
        <v>2.0996000000000001</v>
      </c>
      <c r="W129">
        <v>2.0680999999999998</v>
      </c>
      <c r="X129">
        <v>1.9395</v>
      </c>
      <c r="Y129">
        <v>1.9051</v>
      </c>
      <c r="Z129">
        <v>1.8802000000000001</v>
      </c>
      <c r="AA129">
        <v>1.8682000000000001</v>
      </c>
      <c r="AB129">
        <v>1.8660000000000001</v>
      </c>
      <c r="AC129">
        <v>1.8716999999999999</v>
      </c>
      <c r="AD129">
        <v>2.0047999999999999</v>
      </c>
      <c r="AE129">
        <v>2.0099999999999998</v>
      </c>
      <c r="AF129">
        <v>2.0064000000000002</v>
      </c>
      <c r="AG129">
        <v>1.9899</v>
      </c>
      <c r="AH129">
        <v>1.9656</v>
      </c>
      <c r="AI129">
        <v>1.9267000000000001</v>
      </c>
      <c r="AJ129">
        <v>1.7956000000000001</v>
      </c>
      <c r="AK129">
        <v>1.7569999999999999</v>
      </c>
      <c r="AL129">
        <v>1.7427999999999999</v>
      </c>
      <c r="AM129">
        <v>1.7397</v>
      </c>
      <c r="AN129">
        <v>1.7474000000000001</v>
      </c>
      <c r="AO129">
        <v>1.7676000000000001</v>
      </c>
      <c r="AP129">
        <v>1.952</v>
      </c>
      <c r="AQ129">
        <v>1.9730000000000001</v>
      </c>
      <c r="AR129">
        <v>1.9682999999999999</v>
      </c>
      <c r="AS129">
        <v>1.9556</v>
      </c>
      <c r="AT129">
        <v>1.9357</v>
      </c>
      <c r="AU129">
        <v>1.8966000000000001</v>
      </c>
      <c r="AV129">
        <v>1.766</v>
      </c>
      <c r="AW129">
        <v>1.7307999999999999</v>
      </c>
      <c r="AX129">
        <v>1.7028000000000001</v>
      </c>
      <c r="AY129">
        <v>1.6827000000000001</v>
      </c>
    </row>
    <row r="130" spans="1:51">
      <c r="A130" s="95">
        <v>44462</v>
      </c>
      <c r="B130" s="63">
        <v>260481</v>
      </c>
      <c r="L130">
        <v>2.1715</v>
      </c>
      <c r="M130">
        <v>2.1261000000000001</v>
      </c>
      <c r="N130">
        <v>2.0880000000000001</v>
      </c>
      <c r="O130">
        <v>2.0701000000000001</v>
      </c>
      <c r="P130">
        <v>2.0667</v>
      </c>
      <c r="Q130">
        <v>2.0743999999999998</v>
      </c>
      <c r="R130">
        <v>2.1867000000000001</v>
      </c>
      <c r="S130">
        <v>2.1867000000000001</v>
      </c>
      <c r="T130">
        <v>2.1724000000000001</v>
      </c>
      <c r="U130">
        <v>2.1509999999999998</v>
      </c>
      <c r="V130">
        <v>2.1238000000000001</v>
      </c>
      <c r="W130">
        <v>2.0909</v>
      </c>
      <c r="X130">
        <v>1.9612000000000001</v>
      </c>
      <c r="Y130">
        <v>1.9256</v>
      </c>
      <c r="Z130">
        <v>1.8996</v>
      </c>
      <c r="AA130">
        <v>1.8865000000000001</v>
      </c>
      <c r="AB130">
        <v>1.8839999999999999</v>
      </c>
      <c r="AC130">
        <v>1.8896999999999999</v>
      </c>
      <c r="AD130">
        <v>2.0228000000000002</v>
      </c>
      <c r="AE130">
        <v>2.028</v>
      </c>
      <c r="AF130">
        <v>2.0244</v>
      </c>
      <c r="AG130">
        <v>2.0078999999999998</v>
      </c>
      <c r="AH130">
        <v>1.9836</v>
      </c>
      <c r="AI130">
        <v>1.9447000000000001</v>
      </c>
      <c r="AJ130">
        <v>1.8136000000000001</v>
      </c>
      <c r="AK130">
        <v>1.7749999999999999</v>
      </c>
      <c r="AL130">
        <v>1.7607999999999999</v>
      </c>
      <c r="AM130">
        <v>1.7577</v>
      </c>
      <c r="AN130">
        <v>1.7654000000000001</v>
      </c>
      <c r="AO130">
        <v>1.7856000000000001</v>
      </c>
      <c r="AP130">
        <v>1.97</v>
      </c>
      <c r="AQ130">
        <v>1.9910000000000001</v>
      </c>
      <c r="AR130">
        <v>1.9863</v>
      </c>
      <c r="AS130">
        <v>1.9736</v>
      </c>
      <c r="AT130">
        <v>1.9537</v>
      </c>
      <c r="AU130">
        <v>1.9146000000000001</v>
      </c>
      <c r="AV130">
        <v>1.784</v>
      </c>
      <c r="AW130">
        <v>1.7487999999999999</v>
      </c>
      <c r="AX130">
        <v>1.7208000000000001</v>
      </c>
      <c r="AY130">
        <v>1.7007000000000001</v>
      </c>
    </row>
    <row r="131" spans="1:51">
      <c r="A131" s="95">
        <v>44463</v>
      </c>
      <c r="B131" s="63">
        <v>188442</v>
      </c>
      <c r="L131">
        <v>2.1875</v>
      </c>
      <c r="M131">
        <v>2.1377000000000002</v>
      </c>
      <c r="N131">
        <v>2.0996000000000001</v>
      </c>
      <c r="O131">
        <v>2.0821999999999998</v>
      </c>
      <c r="P131">
        <v>2.0787</v>
      </c>
      <c r="Q131">
        <v>2.0853999999999999</v>
      </c>
      <c r="R131">
        <v>2.1960000000000002</v>
      </c>
      <c r="S131">
        <v>2.1953</v>
      </c>
      <c r="T131">
        <v>2.1806999999999999</v>
      </c>
      <c r="U131">
        <v>2.1593</v>
      </c>
      <c r="V131">
        <v>2.1320999999999999</v>
      </c>
      <c r="W131">
        <v>2.0990000000000002</v>
      </c>
      <c r="X131">
        <v>1.9683999999999999</v>
      </c>
      <c r="Y131">
        <v>1.9311</v>
      </c>
      <c r="Z131">
        <v>1.9035</v>
      </c>
      <c r="AA131">
        <v>1.8897999999999999</v>
      </c>
      <c r="AB131">
        <v>1.8868</v>
      </c>
      <c r="AC131">
        <v>1.8926000000000001</v>
      </c>
      <c r="AD131">
        <v>2.0257999999999998</v>
      </c>
      <c r="AE131">
        <v>2.0310999999999999</v>
      </c>
      <c r="AF131">
        <v>2.0276000000000001</v>
      </c>
      <c r="AG131">
        <v>2.0112999999999999</v>
      </c>
      <c r="AH131">
        <v>1.9871000000000001</v>
      </c>
      <c r="AI131">
        <v>1.9482999999999999</v>
      </c>
      <c r="AJ131">
        <v>1.8172999999999999</v>
      </c>
      <c r="AK131">
        <v>1.7787999999999999</v>
      </c>
      <c r="AL131">
        <v>1.7646999999999999</v>
      </c>
      <c r="AM131">
        <v>1.7616000000000001</v>
      </c>
      <c r="AN131">
        <v>1.7693000000000001</v>
      </c>
      <c r="AO131">
        <v>1.7895000000000001</v>
      </c>
      <c r="AP131">
        <v>1.9739</v>
      </c>
      <c r="AQ131">
        <v>1.9948999999999999</v>
      </c>
      <c r="AR131">
        <v>1.9902</v>
      </c>
      <c r="AS131">
        <v>1.9775</v>
      </c>
      <c r="AT131">
        <v>1.9576</v>
      </c>
      <c r="AU131">
        <v>1.9185000000000001</v>
      </c>
      <c r="AV131">
        <v>1.7879</v>
      </c>
      <c r="AW131">
        <v>1.7526999999999999</v>
      </c>
      <c r="AX131">
        <v>1.7246999999999999</v>
      </c>
      <c r="AY131">
        <v>1.7045999999999999</v>
      </c>
    </row>
    <row r="132" spans="1:51">
      <c r="A132" s="95">
        <v>44466</v>
      </c>
      <c r="B132" s="63">
        <v>195717</v>
      </c>
      <c r="L132">
        <v>2.2237</v>
      </c>
      <c r="M132">
        <v>2.17</v>
      </c>
      <c r="N132">
        <v>2.1334</v>
      </c>
      <c r="O132">
        <v>2.1164999999999998</v>
      </c>
      <c r="P132">
        <v>2.1126</v>
      </c>
      <c r="Q132">
        <v>2.1192000000000002</v>
      </c>
      <c r="R132">
        <v>2.2313999999999998</v>
      </c>
      <c r="S132">
        <v>2.2317</v>
      </c>
      <c r="T132">
        <v>2.2178</v>
      </c>
      <c r="U132">
        <v>2.1968000000000001</v>
      </c>
      <c r="V132">
        <v>2.1699000000000002</v>
      </c>
      <c r="W132">
        <v>2.1364999999999998</v>
      </c>
      <c r="X132">
        <v>2.0047000000000001</v>
      </c>
      <c r="Y132">
        <v>1.9670000000000001</v>
      </c>
      <c r="Z132">
        <v>1.9389000000000001</v>
      </c>
      <c r="AA132">
        <v>1.9242999999999999</v>
      </c>
      <c r="AB132">
        <v>1.9215</v>
      </c>
      <c r="AC132">
        <v>1.9278</v>
      </c>
      <c r="AD132">
        <v>2.0608</v>
      </c>
      <c r="AE132">
        <v>2.0661</v>
      </c>
      <c r="AF132">
        <v>2.0627</v>
      </c>
      <c r="AG132">
        <v>2.0464000000000002</v>
      </c>
      <c r="AH132">
        <v>2.0222000000000002</v>
      </c>
      <c r="AI132">
        <v>1.9834000000000001</v>
      </c>
      <c r="AJ132">
        <v>1.8525</v>
      </c>
      <c r="AK132">
        <v>1.8140000000000001</v>
      </c>
      <c r="AL132">
        <v>1.8001</v>
      </c>
      <c r="AM132">
        <v>1.7968</v>
      </c>
      <c r="AN132">
        <v>1.8045</v>
      </c>
      <c r="AO132">
        <v>1.8247</v>
      </c>
      <c r="AP132">
        <v>2.0091000000000001</v>
      </c>
      <c r="AQ132">
        <v>2.0301</v>
      </c>
      <c r="AR132">
        <v>2.0253999999999999</v>
      </c>
      <c r="AS132">
        <v>2.0127000000000002</v>
      </c>
      <c r="AT132">
        <v>1.9927999999999999</v>
      </c>
      <c r="AU132">
        <v>1.9537</v>
      </c>
      <c r="AV132">
        <v>1.8230999999999999</v>
      </c>
      <c r="AW132">
        <v>1.7879</v>
      </c>
      <c r="AX132">
        <v>1.7599</v>
      </c>
      <c r="AY132">
        <v>1.7398</v>
      </c>
    </row>
    <row r="133" spans="1:51">
      <c r="A133" s="95">
        <v>44467</v>
      </c>
      <c r="B133" s="63">
        <v>188780</v>
      </c>
      <c r="L133">
        <v>2.2019000000000002</v>
      </c>
      <c r="M133">
        <v>2.1475</v>
      </c>
      <c r="N133">
        <v>2.1147999999999998</v>
      </c>
      <c r="O133">
        <v>2.1002000000000001</v>
      </c>
      <c r="P133">
        <v>2.0983000000000001</v>
      </c>
      <c r="Q133">
        <v>2.1061000000000001</v>
      </c>
      <c r="R133">
        <v>2.2195999999999998</v>
      </c>
      <c r="S133">
        <v>2.2208999999999999</v>
      </c>
      <c r="T133">
        <v>2.2078000000000002</v>
      </c>
      <c r="U133">
        <v>2.1875</v>
      </c>
      <c r="V133">
        <v>2.1617000000000002</v>
      </c>
      <c r="W133">
        <v>2.1291000000000002</v>
      </c>
      <c r="X133">
        <v>1.9974000000000001</v>
      </c>
      <c r="Y133">
        <v>1.96</v>
      </c>
      <c r="Z133">
        <v>1.9319</v>
      </c>
      <c r="AA133">
        <v>1.9173</v>
      </c>
      <c r="AB133">
        <v>1.9145000000000001</v>
      </c>
      <c r="AC133">
        <v>1.9208000000000001</v>
      </c>
      <c r="AD133">
        <v>2.0537999999999998</v>
      </c>
      <c r="AE133">
        <v>2.0590999999999999</v>
      </c>
      <c r="AF133">
        <v>2.0556999999999999</v>
      </c>
      <c r="AG133">
        <v>2.0394000000000001</v>
      </c>
      <c r="AH133">
        <v>2.0152000000000001</v>
      </c>
      <c r="AI133">
        <v>1.9763999999999999</v>
      </c>
      <c r="AJ133">
        <v>1.8454999999999999</v>
      </c>
      <c r="AK133">
        <v>1.8069999999999999</v>
      </c>
      <c r="AL133">
        <v>1.7930999999999999</v>
      </c>
      <c r="AM133">
        <v>1.7898000000000001</v>
      </c>
      <c r="AN133">
        <v>1.7975000000000001</v>
      </c>
      <c r="AO133">
        <v>1.8177000000000001</v>
      </c>
      <c r="AP133">
        <v>2.0021</v>
      </c>
      <c r="AQ133">
        <v>2.0230999999999999</v>
      </c>
      <c r="AR133">
        <v>2.0184000000000002</v>
      </c>
      <c r="AS133">
        <v>2.0057</v>
      </c>
      <c r="AT133">
        <v>1.9858</v>
      </c>
      <c r="AU133">
        <v>1.9467000000000001</v>
      </c>
      <c r="AV133">
        <v>1.8161</v>
      </c>
      <c r="AW133">
        <v>1.7808999999999999</v>
      </c>
      <c r="AX133">
        <v>1.7528999999999999</v>
      </c>
      <c r="AY133">
        <v>1.7327999999999999</v>
      </c>
    </row>
    <row r="134" spans="1:51">
      <c r="A134" s="95">
        <v>44468</v>
      </c>
      <c r="B134" s="63">
        <v>214674</v>
      </c>
      <c r="L134">
        <v>2.2292999999999998</v>
      </c>
      <c r="M134">
        <v>2.1749999999999998</v>
      </c>
      <c r="N134">
        <v>2.1377000000000002</v>
      </c>
      <c r="O134">
        <v>2.121</v>
      </c>
      <c r="P134">
        <v>2.1181000000000001</v>
      </c>
      <c r="Q134">
        <v>2.1257000000000001</v>
      </c>
      <c r="R134">
        <v>2.238</v>
      </c>
      <c r="S134">
        <v>2.2382</v>
      </c>
      <c r="T134">
        <v>2.2240000000000002</v>
      </c>
      <c r="U134">
        <v>2.2033</v>
      </c>
      <c r="V134">
        <v>2.1768000000000001</v>
      </c>
      <c r="W134">
        <v>2.1436999999999999</v>
      </c>
      <c r="X134">
        <v>2.0118999999999998</v>
      </c>
      <c r="Y134">
        <v>1.9752000000000001</v>
      </c>
      <c r="Z134">
        <v>1.9480999999999999</v>
      </c>
      <c r="AA134">
        <v>1.9332</v>
      </c>
      <c r="AB134">
        <v>1.9302999999999999</v>
      </c>
      <c r="AC134">
        <v>1.9370000000000001</v>
      </c>
      <c r="AD134">
        <v>2.0699999999999998</v>
      </c>
      <c r="AE134">
        <v>2.0752999999999999</v>
      </c>
      <c r="AF134">
        <v>2.0718999999999999</v>
      </c>
      <c r="AG134">
        <v>2.0556000000000001</v>
      </c>
      <c r="AH134">
        <v>2.0314000000000001</v>
      </c>
      <c r="AI134">
        <v>1.9925999999999999</v>
      </c>
      <c r="AJ134">
        <v>1.8616999999999999</v>
      </c>
      <c r="AK134">
        <v>1.8231999999999999</v>
      </c>
      <c r="AL134">
        <v>1.8092999999999999</v>
      </c>
      <c r="AM134">
        <v>1.806</v>
      </c>
      <c r="AN134">
        <v>1.8137000000000001</v>
      </c>
      <c r="AO134">
        <v>1.8339000000000001</v>
      </c>
      <c r="AP134">
        <v>2.0183</v>
      </c>
      <c r="AQ134">
        <v>2.0392999999999999</v>
      </c>
      <c r="AR134">
        <v>2.0346000000000002</v>
      </c>
      <c r="AS134">
        <v>2.0219</v>
      </c>
      <c r="AT134">
        <v>2.0019999999999998</v>
      </c>
      <c r="AU134">
        <v>1.9629000000000001</v>
      </c>
      <c r="AV134">
        <v>1.8323</v>
      </c>
      <c r="AW134">
        <v>1.7970999999999999</v>
      </c>
      <c r="AX134">
        <v>1.7690999999999999</v>
      </c>
      <c r="AY134">
        <v>1.7490000000000001</v>
      </c>
    </row>
    <row r="135" spans="1:51">
      <c r="A135" s="95">
        <v>44469</v>
      </c>
      <c r="B135" s="63">
        <v>215454</v>
      </c>
      <c r="L135">
        <v>2.2536</v>
      </c>
      <c r="M135">
        <v>2.194</v>
      </c>
      <c r="N135">
        <v>2.1560999999999999</v>
      </c>
      <c r="O135">
        <v>2.1383000000000001</v>
      </c>
      <c r="P135">
        <v>2.1349999999999998</v>
      </c>
      <c r="Q135">
        <v>2.1423999999999999</v>
      </c>
      <c r="R135">
        <v>2.2547000000000001</v>
      </c>
      <c r="S135">
        <v>2.2541000000000002</v>
      </c>
      <c r="T135">
        <v>2.2393000000000001</v>
      </c>
      <c r="U135">
        <v>2.2176999999999998</v>
      </c>
      <c r="V135">
        <v>2.1897000000000002</v>
      </c>
      <c r="W135">
        <v>2.1556000000000002</v>
      </c>
      <c r="X135">
        <v>2.0234000000000001</v>
      </c>
      <c r="Y135">
        <v>1.9861</v>
      </c>
      <c r="Z135">
        <v>1.9590000000000001</v>
      </c>
      <c r="AA135">
        <v>1.944</v>
      </c>
      <c r="AB135">
        <v>1.9409000000000001</v>
      </c>
      <c r="AC135">
        <v>1.9479</v>
      </c>
      <c r="AD135">
        <v>2.0808</v>
      </c>
      <c r="AE135">
        <v>2.0857999999999999</v>
      </c>
      <c r="AF135">
        <v>2.0823999999999998</v>
      </c>
      <c r="AG135">
        <v>2.0659999999999998</v>
      </c>
      <c r="AH135">
        <v>2.0415999999999999</v>
      </c>
      <c r="AI135">
        <v>2.0026999999999999</v>
      </c>
      <c r="AJ135">
        <v>1.8716999999999999</v>
      </c>
      <c r="AK135">
        <v>1.8331</v>
      </c>
      <c r="AL135">
        <v>1.819</v>
      </c>
      <c r="AM135">
        <v>1.8147</v>
      </c>
      <c r="AN135">
        <v>1.8213999999999999</v>
      </c>
      <c r="AO135">
        <v>1.8406</v>
      </c>
      <c r="AP135">
        <v>2.0249999999999999</v>
      </c>
      <c r="AQ135">
        <v>2.0459999999999998</v>
      </c>
      <c r="AR135">
        <v>2.0413000000000001</v>
      </c>
      <c r="AS135">
        <v>2.0286</v>
      </c>
      <c r="AT135">
        <v>2.0087000000000002</v>
      </c>
      <c r="AU135">
        <v>1.9696</v>
      </c>
      <c r="AV135">
        <v>1.839</v>
      </c>
      <c r="AW135">
        <v>1.8038000000000001</v>
      </c>
      <c r="AX135">
        <v>1.7758</v>
      </c>
      <c r="AY135">
        <v>1.7557</v>
      </c>
    </row>
    <row r="136" spans="1:51">
      <c r="A136" s="95">
        <v>44470</v>
      </c>
      <c r="B136" s="63">
        <v>200934</v>
      </c>
      <c r="M136">
        <v>2.25</v>
      </c>
      <c r="N136">
        <v>2.2082999999999999</v>
      </c>
      <c r="O136">
        <v>2.1890000000000001</v>
      </c>
      <c r="P136">
        <v>2.1852999999999998</v>
      </c>
      <c r="Q136">
        <v>2.1922000000000001</v>
      </c>
      <c r="R136">
        <v>2.3037999999999998</v>
      </c>
      <c r="S136">
        <v>2.3016999999999999</v>
      </c>
      <c r="T136">
        <v>2.2856999999999998</v>
      </c>
      <c r="U136">
        <v>2.2635999999999998</v>
      </c>
      <c r="V136">
        <v>2.2355999999999998</v>
      </c>
      <c r="W136">
        <v>2.2017000000000002</v>
      </c>
      <c r="X136">
        <v>2.0733999999999999</v>
      </c>
      <c r="Y136">
        <v>2.0358999999999998</v>
      </c>
      <c r="Z136">
        <v>2.0087999999999999</v>
      </c>
      <c r="AA136">
        <v>1.9948999999999999</v>
      </c>
      <c r="AB136">
        <v>1.9914000000000001</v>
      </c>
      <c r="AC136">
        <v>1.9981</v>
      </c>
      <c r="AD136">
        <v>2.1305999999999998</v>
      </c>
      <c r="AE136">
        <v>2.1352000000000002</v>
      </c>
      <c r="AF136">
        <v>2.1315</v>
      </c>
      <c r="AG136">
        <v>2.1147</v>
      </c>
      <c r="AH136">
        <v>2.0899000000000001</v>
      </c>
      <c r="AI136">
        <v>2.0506000000000002</v>
      </c>
      <c r="AJ136">
        <v>1.9193</v>
      </c>
      <c r="AK136">
        <v>1.8803000000000001</v>
      </c>
      <c r="AL136">
        <v>1.8657999999999999</v>
      </c>
      <c r="AM136">
        <v>1.861</v>
      </c>
      <c r="AN136">
        <v>1.8667</v>
      </c>
      <c r="AO136">
        <v>1.8849</v>
      </c>
      <c r="AP136">
        <v>2.0682999999999998</v>
      </c>
      <c r="AQ136">
        <v>2.0893000000000002</v>
      </c>
      <c r="AR136">
        <v>2.0846</v>
      </c>
      <c r="AS136">
        <v>2.0718999999999999</v>
      </c>
      <c r="AT136">
        <v>2.052</v>
      </c>
      <c r="AU136">
        <v>2.0129000000000001</v>
      </c>
      <c r="AV136">
        <v>1.8823000000000001</v>
      </c>
      <c r="AW136">
        <v>1.8471</v>
      </c>
      <c r="AX136">
        <v>1.8190999999999999</v>
      </c>
      <c r="AY136">
        <v>1.7989999999999999</v>
      </c>
    </row>
    <row r="137" spans="1:51">
      <c r="A137" s="95">
        <v>44473</v>
      </c>
      <c r="B137" s="63">
        <v>172123</v>
      </c>
      <c r="M137">
        <v>2.3085</v>
      </c>
      <c r="N137">
        <v>2.2637</v>
      </c>
      <c r="O137">
        <v>2.2429999999999999</v>
      </c>
      <c r="P137">
        <v>2.2383999999999999</v>
      </c>
      <c r="Q137">
        <v>2.2444999999999999</v>
      </c>
      <c r="R137">
        <v>2.3551000000000002</v>
      </c>
      <c r="S137">
        <v>2.3523999999999998</v>
      </c>
      <c r="T137">
        <v>2.3359000000000001</v>
      </c>
      <c r="U137">
        <v>2.3130999999999999</v>
      </c>
      <c r="V137">
        <v>2.2845</v>
      </c>
      <c r="W137">
        <v>2.25</v>
      </c>
      <c r="X137">
        <v>2.1246</v>
      </c>
      <c r="Y137">
        <v>2.0853999999999999</v>
      </c>
      <c r="Z137">
        <v>2.0565000000000002</v>
      </c>
      <c r="AA137">
        <v>2.0428000000000002</v>
      </c>
      <c r="AB137">
        <v>2.0394000000000001</v>
      </c>
      <c r="AC137">
        <v>2.0451000000000001</v>
      </c>
      <c r="AD137">
        <v>2.1756000000000002</v>
      </c>
      <c r="AE137">
        <v>2.1802000000000001</v>
      </c>
      <c r="AF137">
        <v>2.1749000000000001</v>
      </c>
      <c r="AG137">
        <v>2.1577000000000002</v>
      </c>
      <c r="AH137">
        <v>2.1315</v>
      </c>
      <c r="AI137">
        <v>2.0908000000000002</v>
      </c>
      <c r="AJ137">
        <v>1.958</v>
      </c>
      <c r="AK137">
        <v>1.9176</v>
      </c>
      <c r="AL137">
        <v>1.9016999999999999</v>
      </c>
      <c r="AM137">
        <v>1.8966000000000001</v>
      </c>
      <c r="AN137">
        <v>1.9020999999999999</v>
      </c>
      <c r="AO137">
        <v>1.92</v>
      </c>
      <c r="AP137">
        <v>2.1031</v>
      </c>
      <c r="AQ137">
        <v>2.1238000000000001</v>
      </c>
      <c r="AR137">
        <v>2.1189</v>
      </c>
      <c r="AS137">
        <v>2.1059000000000001</v>
      </c>
      <c r="AT137">
        <v>2.0857000000000001</v>
      </c>
      <c r="AU137">
        <v>2.0463</v>
      </c>
      <c r="AV137">
        <v>1.9155</v>
      </c>
      <c r="AW137">
        <v>1.88</v>
      </c>
      <c r="AX137">
        <v>1.8516999999999999</v>
      </c>
      <c r="AY137">
        <v>1.8315999999999999</v>
      </c>
    </row>
    <row r="138" spans="1:51">
      <c r="A138" s="95">
        <v>44474</v>
      </c>
      <c r="B138" s="63">
        <v>196526</v>
      </c>
      <c r="M138">
        <v>2.3578999999999999</v>
      </c>
      <c r="N138">
        <v>2.3083</v>
      </c>
      <c r="O138">
        <v>2.2856999999999998</v>
      </c>
      <c r="P138">
        <v>2.2797000000000001</v>
      </c>
      <c r="Q138">
        <v>2.2848999999999999</v>
      </c>
      <c r="R138">
        <v>2.3948</v>
      </c>
      <c r="S138">
        <v>2.3917000000000002</v>
      </c>
      <c r="T138">
        <v>2.375</v>
      </c>
      <c r="U138">
        <v>2.3517999999999999</v>
      </c>
      <c r="V138">
        <v>2.323</v>
      </c>
      <c r="W138">
        <v>2.2879</v>
      </c>
      <c r="X138">
        <v>2.1575000000000002</v>
      </c>
      <c r="Y138">
        <v>2.1162999999999998</v>
      </c>
      <c r="Z138">
        <v>2.0859000000000001</v>
      </c>
      <c r="AA138">
        <v>2.0707</v>
      </c>
      <c r="AB138">
        <v>2.0670000000000002</v>
      </c>
      <c r="AC138">
        <v>2.0720000000000001</v>
      </c>
      <c r="AD138">
        <v>2.202</v>
      </c>
      <c r="AE138">
        <v>2.2050000000000001</v>
      </c>
      <c r="AF138">
        <v>2.1966999999999999</v>
      </c>
      <c r="AG138">
        <v>2.1787000000000001</v>
      </c>
      <c r="AH138">
        <v>2.1511</v>
      </c>
      <c r="AI138">
        <v>2.1088</v>
      </c>
      <c r="AJ138">
        <v>1.9742999999999999</v>
      </c>
      <c r="AK138">
        <v>1.9322999999999999</v>
      </c>
      <c r="AL138">
        <v>1.9147000000000001</v>
      </c>
      <c r="AM138">
        <v>1.9096</v>
      </c>
      <c r="AN138">
        <v>1.9151</v>
      </c>
      <c r="AO138">
        <v>1.9330000000000001</v>
      </c>
      <c r="AP138">
        <v>2.1160999999999999</v>
      </c>
      <c r="AQ138">
        <v>2.1368</v>
      </c>
      <c r="AR138">
        <v>2.1318999999999999</v>
      </c>
      <c r="AS138">
        <v>2.1189</v>
      </c>
      <c r="AT138">
        <v>2.0987</v>
      </c>
      <c r="AU138">
        <v>2.0592999999999999</v>
      </c>
      <c r="AV138">
        <v>1.9285000000000001</v>
      </c>
      <c r="AW138">
        <v>1.893</v>
      </c>
      <c r="AX138">
        <v>1.8647</v>
      </c>
      <c r="AY138">
        <v>1.8446</v>
      </c>
    </row>
    <row r="139" spans="1:51">
      <c r="A139" s="95">
        <v>44475</v>
      </c>
      <c r="B139" s="63">
        <v>208190</v>
      </c>
      <c r="M139">
        <v>2.3081999999999998</v>
      </c>
      <c r="N139">
        <v>2.2622</v>
      </c>
      <c r="O139">
        <v>2.2416</v>
      </c>
      <c r="P139">
        <v>2.2364000000000002</v>
      </c>
      <c r="Q139">
        <v>2.2418999999999998</v>
      </c>
      <c r="R139">
        <v>2.3515999999999999</v>
      </c>
      <c r="S139">
        <v>2.3492999999999999</v>
      </c>
      <c r="T139">
        <v>2.3334000000000001</v>
      </c>
      <c r="U139">
        <v>2.3109999999999999</v>
      </c>
      <c r="V139">
        <v>2.2825000000000002</v>
      </c>
      <c r="W139">
        <v>2.2475000000000001</v>
      </c>
      <c r="X139">
        <v>2.1183000000000001</v>
      </c>
      <c r="Y139">
        <v>2.0764999999999998</v>
      </c>
      <c r="Z139">
        <v>2.0464000000000002</v>
      </c>
      <c r="AA139">
        <v>2.0308999999999999</v>
      </c>
      <c r="AB139">
        <v>2.0276000000000001</v>
      </c>
      <c r="AC139">
        <v>2.0326</v>
      </c>
      <c r="AD139">
        <v>2.1625999999999999</v>
      </c>
      <c r="AE139">
        <v>2.1656</v>
      </c>
      <c r="AF139">
        <v>2.1573000000000002</v>
      </c>
      <c r="AG139">
        <v>2.1393</v>
      </c>
      <c r="AH139">
        <v>2.1116999999999999</v>
      </c>
      <c r="AI139">
        <v>2.0693999999999999</v>
      </c>
      <c r="AJ139">
        <v>1.9349000000000001</v>
      </c>
      <c r="AK139">
        <v>1.8929</v>
      </c>
      <c r="AL139">
        <v>1.8753</v>
      </c>
      <c r="AM139">
        <v>1.8702000000000001</v>
      </c>
      <c r="AN139">
        <v>1.8756999999999999</v>
      </c>
      <c r="AO139">
        <v>1.8935999999999999</v>
      </c>
      <c r="AP139">
        <v>2.0767000000000002</v>
      </c>
      <c r="AQ139">
        <v>2.0973999999999999</v>
      </c>
      <c r="AR139">
        <v>2.0924999999999998</v>
      </c>
      <c r="AS139">
        <v>2.0794999999999999</v>
      </c>
      <c r="AT139">
        <v>2.0592999999999999</v>
      </c>
      <c r="AU139">
        <v>2.0198999999999998</v>
      </c>
      <c r="AV139">
        <v>1.8891</v>
      </c>
      <c r="AW139">
        <v>1.8535999999999999</v>
      </c>
      <c r="AX139">
        <v>1.8252999999999999</v>
      </c>
      <c r="AY139">
        <v>1.8051999999999999</v>
      </c>
    </row>
    <row r="140" spans="1:51">
      <c r="A140" s="95">
        <v>44476</v>
      </c>
      <c r="B140" s="63">
        <v>202975</v>
      </c>
      <c r="M140">
        <v>2.3344</v>
      </c>
      <c r="N140">
        <v>2.2865000000000002</v>
      </c>
      <c r="O140">
        <v>2.2648000000000001</v>
      </c>
      <c r="P140">
        <v>2.2583000000000002</v>
      </c>
      <c r="Q140">
        <v>2.2627999999999999</v>
      </c>
      <c r="R140">
        <v>2.3696000000000002</v>
      </c>
      <c r="S140">
        <v>2.3673999999999999</v>
      </c>
      <c r="T140">
        <v>2.3515999999999999</v>
      </c>
      <c r="U140">
        <v>2.3294000000000001</v>
      </c>
      <c r="V140">
        <v>2.3008000000000002</v>
      </c>
      <c r="W140">
        <v>2.2654999999999998</v>
      </c>
      <c r="X140">
        <v>2.1360000000000001</v>
      </c>
      <c r="Y140">
        <v>2.0952999999999999</v>
      </c>
      <c r="Z140">
        <v>2.0667</v>
      </c>
      <c r="AA140">
        <v>2.0514999999999999</v>
      </c>
      <c r="AB140">
        <v>2.0474999999999999</v>
      </c>
      <c r="AC140">
        <v>2.0516000000000001</v>
      </c>
      <c r="AD140">
        <v>2.1815000000000002</v>
      </c>
      <c r="AE140">
        <v>2.1842999999999999</v>
      </c>
      <c r="AF140">
        <v>2.1762999999999999</v>
      </c>
      <c r="AG140">
        <v>2.1583000000000001</v>
      </c>
      <c r="AH140">
        <v>2.1311</v>
      </c>
      <c r="AI140">
        <v>2.089</v>
      </c>
      <c r="AJ140">
        <v>1.9547000000000001</v>
      </c>
      <c r="AK140">
        <v>1.9129</v>
      </c>
      <c r="AL140">
        <v>1.8955</v>
      </c>
      <c r="AM140">
        <v>1.8904000000000001</v>
      </c>
      <c r="AN140">
        <v>1.8958999999999999</v>
      </c>
      <c r="AO140">
        <v>1.9137999999999999</v>
      </c>
      <c r="AP140">
        <v>2.0969000000000002</v>
      </c>
      <c r="AQ140">
        <v>2.1175999999999999</v>
      </c>
      <c r="AR140">
        <v>2.1126999999999998</v>
      </c>
      <c r="AS140">
        <v>2.0996999999999999</v>
      </c>
      <c r="AT140">
        <v>2.0794999999999999</v>
      </c>
      <c r="AU140">
        <v>2.0400999999999998</v>
      </c>
      <c r="AV140">
        <v>1.9093</v>
      </c>
      <c r="AW140">
        <v>1.8737999999999999</v>
      </c>
      <c r="AX140">
        <v>1.8454999999999999</v>
      </c>
      <c r="AY140">
        <v>1.8253999999999999</v>
      </c>
    </row>
    <row r="141" spans="1:51">
      <c r="A141" s="95">
        <v>44477</v>
      </c>
      <c r="B141" s="63">
        <v>251969</v>
      </c>
      <c r="M141">
        <v>2.3662000000000001</v>
      </c>
      <c r="N141">
        <v>2.3108</v>
      </c>
      <c r="O141">
        <v>2.2863000000000002</v>
      </c>
      <c r="P141">
        <v>2.2772000000000001</v>
      </c>
      <c r="Q141">
        <v>2.2801</v>
      </c>
      <c r="R141">
        <v>2.3835000000000002</v>
      </c>
      <c r="S141">
        <v>2.3794</v>
      </c>
      <c r="T141">
        <v>2.3618000000000001</v>
      </c>
      <c r="U141">
        <v>2.3382000000000001</v>
      </c>
      <c r="V141">
        <v>2.3090000000000002</v>
      </c>
      <c r="W141">
        <v>2.2732999999999999</v>
      </c>
      <c r="X141">
        <v>2.1415999999999999</v>
      </c>
      <c r="Y141">
        <v>2.1006999999999998</v>
      </c>
      <c r="Z141">
        <v>2.0712000000000002</v>
      </c>
      <c r="AA141">
        <v>2.0558000000000001</v>
      </c>
      <c r="AB141">
        <v>2.0512000000000001</v>
      </c>
      <c r="AC141">
        <v>2.0537000000000001</v>
      </c>
      <c r="AD141">
        <v>2.1829999999999998</v>
      </c>
      <c r="AE141">
        <v>2.1844999999999999</v>
      </c>
      <c r="AF141">
        <v>2.1787999999999998</v>
      </c>
      <c r="AG141">
        <v>2.1608000000000001</v>
      </c>
      <c r="AH141">
        <v>2.1343000000000001</v>
      </c>
      <c r="AI141">
        <v>2.0926</v>
      </c>
      <c r="AJ141">
        <v>1.9585999999999999</v>
      </c>
      <c r="AK141">
        <v>1.9171</v>
      </c>
      <c r="AL141">
        <v>1.9</v>
      </c>
      <c r="AM141">
        <v>1.8947000000000001</v>
      </c>
      <c r="AN141">
        <v>1.9</v>
      </c>
      <c r="AO141">
        <v>1.9177</v>
      </c>
      <c r="AP141">
        <v>2.1006</v>
      </c>
      <c r="AQ141">
        <v>2.1211000000000002</v>
      </c>
      <c r="AR141">
        <v>2.1160000000000001</v>
      </c>
      <c r="AS141">
        <v>2.1027</v>
      </c>
      <c r="AT141">
        <v>2.0827</v>
      </c>
      <c r="AU141">
        <v>2.0427</v>
      </c>
      <c r="AV141">
        <v>1.9117</v>
      </c>
      <c r="AW141">
        <v>1.8759999999999999</v>
      </c>
      <c r="AX141">
        <v>1.8474999999999999</v>
      </c>
      <c r="AY141">
        <v>1.8273999999999999</v>
      </c>
    </row>
    <row r="142" spans="1:51">
      <c r="A142" s="95">
        <v>44480</v>
      </c>
      <c r="B142" s="63">
        <v>193473</v>
      </c>
      <c r="M142">
        <v>2.3778999999999999</v>
      </c>
      <c r="N142">
        <v>2.3290999999999999</v>
      </c>
      <c r="O142">
        <v>2.3048000000000002</v>
      </c>
      <c r="P142">
        <v>2.2951999999999999</v>
      </c>
      <c r="Q142">
        <v>2.2970000000000002</v>
      </c>
      <c r="R142">
        <v>2.4011999999999998</v>
      </c>
      <c r="S142">
        <v>2.3982000000000001</v>
      </c>
      <c r="T142">
        <v>2.3816000000000002</v>
      </c>
      <c r="U142">
        <v>2.3586</v>
      </c>
      <c r="V142">
        <v>2.3296000000000001</v>
      </c>
      <c r="W142">
        <v>2.2938000000000001</v>
      </c>
      <c r="X142">
        <v>2.1613000000000002</v>
      </c>
      <c r="Y142">
        <v>2.1198999999999999</v>
      </c>
      <c r="Z142">
        <v>2.0893000000000002</v>
      </c>
      <c r="AA142">
        <v>2.0727000000000002</v>
      </c>
      <c r="AB142">
        <v>2.0678999999999998</v>
      </c>
      <c r="AC142">
        <v>2.0701999999999998</v>
      </c>
      <c r="AD142">
        <v>2.1989999999999998</v>
      </c>
      <c r="AE142">
        <v>2.2008999999999999</v>
      </c>
      <c r="AF142">
        <v>2.1955</v>
      </c>
      <c r="AG142">
        <v>2.1777000000000002</v>
      </c>
      <c r="AH142">
        <v>2.1515</v>
      </c>
      <c r="AI142">
        <v>2.11</v>
      </c>
      <c r="AJ142">
        <v>1.9762</v>
      </c>
      <c r="AK142">
        <v>1.9350000000000001</v>
      </c>
      <c r="AL142">
        <v>1.9180999999999999</v>
      </c>
      <c r="AM142">
        <v>1.9128000000000001</v>
      </c>
      <c r="AN142">
        <v>1.9180999999999999</v>
      </c>
      <c r="AO142">
        <v>1.9358</v>
      </c>
      <c r="AP142">
        <v>2.1187</v>
      </c>
      <c r="AQ142">
        <v>2.1392000000000002</v>
      </c>
      <c r="AR142">
        <v>2.1341000000000001</v>
      </c>
      <c r="AS142">
        <v>2.1208</v>
      </c>
      <c r="AT142">
        <v>2.1008</v>
      </c>
      <c r="AU142">
        <v>2.0608</v>
      </c>
      <c r="AV142">
        <v>1.9298</v>
      </c>
      <c r="AW142">
        <v>1.8940999999999999</v>
      </c>
      <c r="AX142">
        <v>1.8655999999999999</v>
      </c>
      <c r="AY142">
        <v>1.8454999999999999</v>
      </c>
    </row>
    <row r="143" spans="1:51">
      <c r="A143" s="95">
        <v>44481</v>
      </c>
      <c r="B143" s="63">
        <v>181595</v>
      </c>
      <c r="M143">
        <v>2.3828999999999998</v>
      </c>
      <c r="N143">
        <v>2.3330000000000002</v>
      </c>
      <c r="O143">
        <v>2.3069999999999999</v>
      </c>
      <c r="P143">
        <v>2.2966000000000002</v>
      </c>
      <c r="Q143">
        <v>2.2989000000000002</v>
      </c>
      <c r="R143">
        <v>2.4022999999999999</v>
      </c>
      <c r="S143">
        <v>2.3999000000000001</v>
      </c>
      <c r="T143">
        <v>2.3841000000000001</v>
      </c>
      <c r="U143">
        <v>2.3609</v>
      </c>
      <c r="V143">
        <v>2.3315999999999999</v>
      </c>
      <c r="W143">
        <v>2.2957000000000001</v>
      </c>
      <c r="X143">
        <v>2.161</v>
      </c>
      <c r="Y143">
        <v>2.1190000000000002</v>
      </c>
      <c r="Z143">
        <v>2.0891000000000002</v>
      </c>
      <c r="AA143">
        <v>2.0722</v>
      </c>
      <c r="AB143">
        <v>2.0668000000000002</v>
      </c>
      <c r="AC143">
        <v>2.0684</v>
      </c>
      <c r="AD143">
        <v>2.1962000000000002</v>
      </c>
      <c r="AE143">
        <v>2.1962000000000002</v>
      </c>
      <c r="AF143">
        <v>2.1930000000000001</v>
      </c>
      <c r="AG143">
        <v>2.1756000000000002</v>
      </c>
      <c r="AH143">
        <v>2.1497999999999999</v>
      </c>
      <c r="AI143">
        <v>2.1086</v>
      </c>
      <c r="AJ143">
        <v>1.9752000000000001</v>
      </c>
      <c r="AK143">
        <v>1.9343999999999999</v>
      </c>
      <c r="AL143">
        <v>1.9178999999999999</v>
      </c>
      <c r="AM143">
        <v>1.9126000000000001</v>
      </c>
      <c r="AN143">
        <v>1.9178999999999999</v>
      </c>
      <c r="AO143">
        <v>1.9356</v>
      </c>
      <c r="AP143">
        <v>2.1185</v>
      </c>
      <c r="AQ143">
        <v>2.1389999999999998</v>
      </c>
      <c r="AR143">
        <v>2.1339000000000001</v>
      </c>
      <c r="AS143">
        <v>2.1206</v>
      </c>
      <c r="AT143">
        <v>2.1006</v>
      </c>
      <c r="AU143">
        <v>2.0606</v>
      </c>
      <c r="AV143">
        <v>1.9296</v>
      </c>
      <c r="AW143">
        <v>1.8938999999999999</v>
      </c>
      <c r="AX143">
        <v>1.8653999999999999</v>
      </c>
      <c r="AY143">
        <v>1.8452999999999999</v>
      </c>
    </row>
    <row r="144" spans="1:51">
      <c r="A144" s="95">
        <v>44482</v>
      </c>
      <c r="B144" s="63">
        <v>231111</v>
      </c>
      <c r="M144">
        <v>2.4055</v>
      </c>
      <c r="N144">
        <v>2.3491</v>
      </c>
      <c r="O144">
        <v>2.3216999999999999</v>
      </c>
      <c r="P144">
        <v>2.3111000000000002</v>
      </c>
      <c r="Q144">
        <v>2.3123</v>
      </c>
      <c r="R144">
        <v>2.4148999999999998</v>
      </c>
      <c r="S144">
        <v>2.4117999999999999</v>
      </c>
      <c r="T144">
        <v>2.3956</v>
      </c>
      <c r="U144">
        <v>2.3721999999999999</v>
      </c>
      <c r="V144">
        <v>2.3428</v>
      </c>
      <c r="W144">
        <v>2.3064</v>
      </c>
      <c r="X144">
        <v>2.1707000000000001</v>
      </c>
      <c r="Y144">
        <v>2.1282999999999999</v>
      </c>
      <c r="Z144">
        <v>2.0981000000000001</v>
      </c>
      <c r="AA144">
        <v>2.0811000000000002</v>
      </c>
      <c r="AB144">
        <v>2.0764</v>
      </c>
      <c r="AC144">
        <v>2.0779999999999998</v>
      </c>
      <c r="AD144">
        <v>2.2058</v>
      </c>
      <c r="AE144">
        <v>2.2058</v>
      </c>
      <c r="AF144">
        <v>2.2025999999999999</v>
      </c>
      <c r="AG144">
        <v>2.1852</v>
      </c>
      <c r="AH144">
        <v>2.1594000000000002</v>
      </c>
      <c r="AI144">
        <v>2.1181999999999999</v>
      </c>
      <c r="AJ144">
        <v>1.9847999999999999</v>
      </c>
      <c r="AK144">
        <v>1.944</v>
      </c>
      <c r="AL144">
        <v>1.9275</v>
      </c>
      <c r="AM144">
        <v>1.9221999999999999</v>
      </c>
      <c r="AN144">
        <v>1.9275</v>
      </c>
      <c r="AO144">
        <v>1.9452</v>
      </c>
      <c r="AP144">
        <v>2.1280999999999999</v>
      </c>
      <c r="AQ144">
        <v>2.1486000000000001</v>
      </c>
      <c r="AR144">
        <v>2.1435</v>
      </c>
      <c r="AS144">
        <v>2.1301999999999999</v>
      </c>
      <c r="AT144">
        <v>2.1101999999999999</v>
      </c>
      <c r="AU144">
        <v>2.0701999999999998</v>
      </c>
      <c r="AV144">
        <v>1.9392</v>
      </c>
      <c r="AW144">
        <v>1.9035</v>
      </c>
      <c r="AX144">
        <v>1.875</v>
      </c>
      <c r="AY144">
        <v>1.8549</v>
      </c>
    </row>
    <row r="145" spans="1:51">
      <c r="A145" s="95">
        <v>44483</v>
      </c>
      <c r="B145" s="63">
        <v>230819</v>
      </c>
      <c r="M145">
        <v>2.4350000000000001</v>
      </c>
      <c r="N145">
        <v>2.3824000000000001</v>
      </c>
      <c r="O145">
        <v>2.3529</v>
      </c>
      <c r="P145">
        <v>2.34</v>
      </c>
      <c r="Q145">
        <v>2.3393000000000002</v>
      </c>
      <c r="R145">
        <v>2.4376000000000002</v>
      </c>
      <c r="S145">
        <v>2.4321000000000002</v>
      </c>
      <c r="T145">
        <v>2.4138999999999999</v>
      </c>
      <c r="U145">
        <v>2.3883000000000001</v>
      </c>
      <c r="V145">
        <v>2.3574000000000002</v>
      </c>
      <c r="W145">
        <v>2.3203999999999998</v>
      </c>
      <c r="X145">
        <v>2.1846999999999999</v>
      </c>
      <c r="Y145">
        <v>2.1429999999999998</v>
      </c>
      <c r="Z145">
        <v>2.1133999999999999</v>
      </c>
      <c r="AA145">
        <v>2.0958000000000001</v>
      </c>
      <c r="AB145">
        <v>2.0910000000000002</v>
      </c>
      <c r="AC145">
        <v>2.0924999999999998</v>
      </c>
      <c r="AD145">
        <v>2.2202000000000002</v>
      </c>
      <c r="AE145">
        <v>2.2199</v>
      </c>
      <c r="AF145">
        <v>2.2170000000000001</v>
      </c>
      <c r="AG145">
        <v>2.1996000000000002</v>
      </c>
      <c r="AH145">
        <v>2.1739000000000002</v>
      </c>
      <c r="AI145">
        <v>2.1326999999999998</v>
      </c>
      <c r="AJ145">
        <v>1.9994000000000001</v>
      </c>
      <c r="AK145">
        <v>1.9585999999999999</v>
      </c>
      <c r="AL145">
        <v>1.9421999999999999</v>
      </c>
      <c r="AM145">
        <v>1.9368000000000001</v>
      </c>
      <c r="AN145">
        <v>1.9419999999999999</v>
      </c>
      <c r="AO145">
        <v>1.9595</v>
      </c>
      <c r="AP145">
        <v>2.1423000000000001</v>
      </c>
      <c r="AQ145">
        <v>2.1627000000000001</v>
      </c>
      <c r="AR145">
        <v>2.1575000000000002</v>
      </c>
      <c r="AS145">
        <v>2.1440000000000001</v>
      </c>
      <c r="AT145">
        <v>2.1238999999999999</v>
      </c>
      <c r="AU145">
        <v>2.0838000000000001</v>
      </c>
      <c r="AV145">
        <v>1.9527000000000001</v>
      </c>
      <c r="AW145">
        <v>1.9168000000000001</v>
      </c>
      <c r="AX145">
        <v>1.8882000000000001</v>
      </c>
      <c r="AY145">
        <v>1.8681000000000001</v>
      </c>
    </row>
    <row r="146" spans="1:51">
      <c r="A146" s="95">
        <v>44484</v>
      </c>
      <c r="B146" s="63">
        <v>246390</v>
      </c>
      <c r="M146">
        <v>2.4864000000000002</v>
      </c>
      <c r="N146">
        <v>2.4251</v>
      </c>
      <c r="O146">
        <v>2.3904999999999998</v>
      </c>
      <c r="P146">
        <v>2.3744999999999998</v>
      </c>
      <c r="Q146">
        <v>2.3714</v>
      </c>
      <c r="R146">
        <v>2.4659</v>
      </c>
      <c r="S146">
        <v>2.4569000000000001</v>
      </c>
      <c r="T146">
        <v>2.4350999999999998</v>
      </c>
      <c r="U146">
        <v>2.407</v>
      </c>
      <c r="V146">
        <v>2.3746999999999998</v>
      </c>
      <c r="W146">
        <v>2.3372999999999999</v>
      </c>
      <c r="X146">
        <v>2.1985999999999999</v>
      </c>
      <c r="Y146">
        <v>2.157</v>
      </c>
      <c r="Z146">
        <v>2.1282999999999999</v>
      </c>
      <c r="AA146">
        <v>2.1111</v>
      </c>
      <c r="AB146">
        <v>2.1063000000000001</v>
      </c>
      <c r="AC146">
        <v>2.1078000000000001</v>
      </c>
      <c r="AD146">
        <v>2.2355</v>
      </c>
      <c r="AE146">
        <v>2.2351999999999999</v>
      </c>
      <c r="AF146">
        <v>2.2323</v>
      </c>
      <c r="AG146">
        <v>2.2149000000000001</v>
      </c>
      <c r="AH146">
        <v>2.1892</v>
      </c>
      <c r="AI146">
        <v>2.1480000000000001</v>
      </c>
      <c r="AJ146">
        <v>2.0146999999999999</v>
      </c>
      <c r="AK146">
        <v>1.9739</v>
      </c>
      <c r="AL146">
        <v>1.9575</v>
      </c>
      <c r="AM146">
        <v>1.9520999999999999</v>
      </c>
      <c r="AN146">
        <v>1.9573</v>
      </c>
      <c r="AO146">
        <v>1.9748000000000001</v>
      </c>
      <c r="AP146">
        <v>2.1576</v>
      </c>
      <c r="AQ146">
        <v>2.1779999999999999</v>
      </c>
      <c r="AR146">
        <v>2.1728000000000001</v>
      </c>
      <c r="AS146">
        <v>2.1593</v>
      </c>
      <c r="AT146">
        <v>2.1392000000000002</v>
      </c>
      <c r="AU146">
        <v>2.0991</v>
      </c>
      <c r="AV146">
        <v>1.968</v>
      </c>
      <c r="AW146">
        <v>1.9320999999999999</v>
      </c>
      <c r="AX146">
        <v>1.9035</v>
      </c>
      <c r="AY146">
        <v>1.8834</v>
      </c>
    </row>
    <row r="147" spans="1:51">
      <c r="A147" s="95">
        <v>44487</v>
      </c>
      <c r="B147" s="63">
        <v>187133</v>
      </c>
      <c r="M147">
        <v>2.4866000000000001</v>
      </c>
      <c r="N147">
        <v>2.4222999999999999</v>
      </c>
      <c r="O147">
        <v>2.3837999999999999</v>
      </c>
      <c r="P147">
        <v>2.3647999999999998</v>
      </c>
      <c r="Q147">
        <v>2.3607999999999998</v>
      </c>
      <c r="R147">
        <v>2.4535</v>
      </c>
      <c r="S147">
        <v>2.4441000000000002</v>
      </c>
      <c r="T147">
        <v>2.4220999999999999</v>
      </c>
      <c r="U147">
        <v>2.3942999999999999</v>
      </c>
      <c r="V147">
        <v>2.3632</v>
      </c>
      <c r="W147">
        <v>2.327</v>
      </c>
      <c r="X147">
        <v>2.1875</v>
      </c>
      <c r="Y147">
        <v>2.1469</v>
      </c>
      <c r="Z147">
        <v>2.1177000000000001</v>
      </c>
      <c r="AA147">
        <v>2.1004999999999998</v>
      </c>
      <c r="AB147">
        <v>2.0956999999999999</v>
      </c>
      <c r="AC147">
        <v>2.0972</v>
      </c>
      <c r="AD147">
        <v>2.2248999999999999</v>
      </c>
      <c r="AE147">
        <v>2.2246000000000001</v>
      </c>
      <c r="AF147">
        <v>2.2216999999999998</v>
      </c>
      <c r="AG147">
        <v>2.2042999999999999</v>
      </c>
      <c r="AH147">
        <v>2.1785999999999999</v>
      </c>
      <c r="AI147">
        <v>2.1374</v>
      </c>
      <c r="AJ147">
        <v>2.0041000000000002</v>
      </c>
      <c r="AK147">
        <v>1.9633</v>
      </c>
      <c r="AL147">
        <v>1.9469000000000001</v>
      </c>
      <c r="AM147">
        <v>1.9415</v>
      </c>
      <c r="AN147">
        <v>1.9467000000000001</v>
      </c>
      <c r="AO147">
        <v>1.9641999999999999</v>
      </c>
      <c r="AP147">
        <v>2.1469999999999998</v>
      </c>
      <c r="AQ147">
        <v>2.1674000000000002</v>
      </c>
      <c r="AR147">
        <v>2.1621999999999999</v>
      </c>
      <c r="AS147">
        <v>2.1486999999999998</v>
      </c>
      <c r="AT147">
        <v>2.1286</v>
      </c>
      <c r="AU147">
        <v>2.0884999999999998</v>
      </c>
      <c r="AV147">
        <v>1.9574</v>
      </c>
      <c r="AW147">
        <v>1.9215</v>
      </c>
      <c r="AX147">
        <v>1.8929</v>
      </c>
      <c r="AY147">
        <v>1.8728</v>
      </c>
    </row>
    <row r="148" spans="1:51">
      <c r="A148" s="95">
        <v>44488</v>
      </c>
      <c r="B148" s="63">
        <v>207404</v>
      </c>
      <c r="M148">
        <v>2.4754999999999998</v>
      </c>
      <c r="N148">
        <v>2.4176000000000002</v>
      </c>
      <c r="O148">
        <v>2.3856999999999999</v>
      </c>
      <c r="P148">
        <v>2.3696999999999999</v>
      </c>
      <c r="Q148">
        <v>2.3664999999999998</v>
      </c>
      <c r="R148">
        <v>2.4596</v>
      </c>
      <c r="S148">
        <v>2.4495</v>
      </c>
      <c r="T148">
        <v>2.4270999999999998</v>
      </c>
      <c r="U148">
        <v>2.3984999999999999</v>
      </c>
      <c r="V148">
        <v>2.3673000000000002</v>
      </c>
      <c r="W148">
        <v>2.3311999999999999</v>
      </c>
      <c r="X148">
        <v>2.1932</v>
      </c>
      <c r="Y148">
        <v>2.1532</v>
      </c>
      <c r="Z148">
        <v>2.1244000000000001</v>
      </c>
      <c r="AA148">
        <v>2.1070000000000002</v>
      </c>
      <c r="AB148">
        <v>2.1019999999999999</v>
      </c>
      <c r="AC148">
        <v>2.1034999999999999</v>
      </c>
      <c r="AD148">
        <v>2.2311999999999999</v>
      </c>
      <c r="AE148">
        <v>2.2309000000000001</v>
      </c>
      <c r="AF148">
        <v>2.2280000000000002</v>
      </c>
      <c r="AG148">
        <v>2.2105999999999999</v>
      </c>
      <c r="AH148">
        <v>2.1848999999999998</v>
      </c>
      <c r="AI148">
        <v>2.1436999999999999</v>
      </c>
      <c r="AJ148">
        <v>2.0104000000000002</v>
      </c>
      <c r="AK148">
        <v>1.9696</v>
      </c>
      <c r="AL148">
        <v>1.9532</v>
      </c>
      <c r="AM148">
        <v>1.9478</v>
      </c>
      <c r="AN148">
        <v>1.9530000000000001</v>
      </c>
      <c r="AO148">
        <v>1.9704999999999999</v>
      </c>
      <c r="AP148">
        <v>2.1533000000000002</v>
      </c>
      <c r="AQ148">
        <v>2.1737000000000002</v>
      </c>
      <c r="AR148">
        <v>2.1684999999999999</v>
      </c>
      <c r="AS148">
        <v>2.1549999999999998</v>
      </c>
      <c r="AT148">
        <v>2.1349</v>
      </c>
      <c r="AU148">
        <v>2.0948000000000002</v>
      </c>
      <c r="AV148">
        <v>1.9637</v>
      </c>
      <c r="AW148">
        <v>1.9278</v>
      </c>
      <c r="AX148">
        <v>1.8992</v>
      </c>
      <c r="AY148">
        <v>1.8791</v>
      </c>
    </row>
    <row r="149" spans="1:51">
      <c r="A149" s="95">
        <v>44489</v>
      </c>
      <c r="B149" s="63">
        <v>213010</v>
      </c>
      <c r="M149">
        <v>2.5084</v>
      </c>
      <c r="N149">
        <v>2.4468999999999999</v>
      </c>
      <c r="O149">
        <v>2.4129</v>
      </c>
      <c r="P149">
        <v>2.3959999999999999</v>
      </c>
      <c r="Q149">
        <v>2.3933</v>
      </c>
      <c r="R149">
        <v>2.4868000000000001</v>
      </c>
      <c r="S149">
        <v>2.4769999999999999</v>
      </c>
      <c r="T149">
        <v>2.4542999999999999</v>
      </c>
      <c r="U149">
        <v>2.4249999999999998</v>
      </c>
      <c r="V149">
        <v>2.3929999999999998</v>
      </c>
      <c r="W149">
        <v>2.3557999999999999</v>
      </c>
      <c r="X149">
        <v>2.2170000000000001</v>
      </c>
      <c r="Y149">
        <v>2.1760999999999999</v>
      </c>
      <c r="Z149">
        <v>2.1469</v>
      </c>
      <c r="AA149">
        <v>2.1293000000000002</v>
      </c>
      <c r="AB149">
        <v>2.1240999999999999</v>
      </c>
      <c r="AC149">
        <v>2.1257999999999999</v>
      </c>
      <c r="AD149">
        <v>2.2534999999999998</v>
      </c>
      <c r="AE149">
        <v>2.2530999999999999</v>
      </c>
      <c r="AF149">
        <v>2.2501000000000002</v>
      </c>
      <c r="AG149">
        <v>2.2328999999999999</v>
      </c>
      <c r="AH149">
        <v>2.2071999999999998</v>
      </c>
      <c r="AI149">
        <v>2.1661000000000001</v>
      </c>
      <c r="AJ149">
        <v>2.0327999999999999</v>
      </c>
      <c r="AK149">
        <v>1.9921</v>
      </c>
      <c r="AL149">
        <v>1.9757</v>
      </c>
      <c r="AM149">
        <v>1.9702999999999999</v>
      </c>
      <c r="AN149">
        <v>1.9755</v>
      </c>
      <c r="AO149">
        <v>1.9930000000000001</v>
      </c>
      <c r="AP149">
        <v>2.1758000000000002</v>
      </c>
      <c r="AQ149">
        <v>2.1962000000000002</v>
      </c>
      <c r="AR149">
        <v>2.1909999999999998</v>
      </c>
      <c r="AS149">
        <v>2.1775000000000002</v>
      </c>
      <c r="AT149">
        <v>2.1574</v>
      </c>
      <c r="AU149">
        <v>2.1173000000000002</v>
      </c>
      <c r="AV149">
        <v>1.9862</v>
      </c>
      <c r="AW149">
        <v>1.9502999999999999</v>
      </c>
      <c r="AX149">
        <v>1.9217</v>
      </c>
      <c r="AY149">
        <v>1.9016</v>
      </c>
    </row>
    <row r="150" spans="1:51">
      <c r="A150" s="95">
        <v>44490</v>
      </c>
      <c r="B150" s="63">
        <v>173949</v>
      </c>
      <c r="M150">
        <v>2.4801000000000002</v>
      </c>
      <c r="N150">
        <v>2.419</v>
      </c>
      <c r="O150">
        <v>2.3814000000000002</v>
      </c>
      <c r="P150">
        <v>2.3626</v>
      </c>
      <c r="Q150">
        <v>2.3603999999999998</v>
      </c>
      <c r="R150">
        <v>2.4535</v>
      </c>
      <c r="S150">
        <v>2.4436</v>
      </c>
      <c r="T150">
        <v>2.4207999999999998</v>
      </c>
      <c r="U150">
        <v>2.3910999999999998</v>
      </c>
      <c r="V150">
        <v>2.3582000000000001</v>
      </c>
      <c r="W150">
        <v>2.3208000000000002</v>
      </c>
      <c r="X150">
        <v>2.1818</v>
      </c>
      <c r="Y150">
        <v>2.1414</v>
      </c>
      <c r="Z150">
        <v>2.1116000000000001</v>
      </c>
      <c r="AA150">
        <v>2.0935000000000001</v>
      </c>
      <c r="AB150">
        <v>2.0884</v>
      </c>
      <c r="AC150">
        <v>2.0901000000000001</v>
      </c>
      <c r="AD150">
        <v>2.2179000000000002</v>
      </c>
      <c r="AE150">
        <v>2.2174999999999998</v>
      </c>
      <c r="AF150">
        <v>2.2145999999999999</v>
      </c>
      <c r="AG150">
        <v>2.1974</v>
      </c>
      <c r="AH150">
        <v>2.1717</v>
      </c>
      <c r="AI150">
        <v>2.1307</v>
      </c>
      <c r="AJ150">
        <v>1.9974000000000001</v>
      </c>
      <c r="AK150">
        <v>1.9568000000000001</v>
      </c>
      <c r="AL150">
        <v>1.9403999999999999</v>
      </c>
      <c r="AM150">
        <v>1.9350000000000001</v>
      </c>
      <c r="AN150">
        <v>1.9401999999999999</v>
      </c>
      <c r="AO150">
        <v>1.9577</v>
      </c>
      <c r="AP150">
        <v>2.1404999999999998</v>
      </c>
      <c r="AQ150">
        <v>2.1608999999999998</v>
      </c>
      <c r="AR150">
        <v>2.1556999999999999</v>
      </c>
      <c r="AS150">
        <v>2.1421999999999999</v>
      </c>
      <c r="AT150">
        <v>2.1221000000000001</v>
      </c>
      <c r="AU150">
        <v>2.0819999999999999</v>
      </c>
      <c r="AV150">
        <v>1.9509000000000001</v>
      </c>
      <c r="AW150">
        <v>1.915</v>
      </c>
      <c r="AX150">
        <v>1.8864000000000001</v>
      </c>
      <c r="AY150">
        <v>1.8663000000000001</v>
      </c>
    </row>
    <row r="151" spans="1:51">
      <c r="A151" s="95">
        <v>44491</v>
      </c>
      <c r="B151" s="63">
        <v>193225</v>
      </c>
      <c r="M151">
        <v>2.4821</v>
      </c>
      <c r="N151">
        <v>2.4156</v>
      </c>
      <c r="O151">
        <v>2.3765999999999998</v>
      </c>
      <c r="P151">
        <v>2.3563000000000001</v>
      </c>
      <c r="Q151">
        <v>2.3542000000000001</v>
      </c>
      <c r="R151">
        <v>2.4458000000000002</v>
      </c>
      <c r="S151">
        <v>2.4354</v>
      </c>
      <c r="T151">
        <v>2.4119000000000002</v>
      </c>
      <c r="U151">
        <v>2.3811</v>
      </c>
      <c r="V151">
        <v>2.3460999999999999</v>
      </c>
      <c r="W151">
        <v>2.3062</v>
      </c>
      <c r="X151">
        <v>2.1654</v>
      </c>
      <c r="Y151">
        <v>2.1242000000000001</v>
      </c>
      <c r="Z151">
        <v>2.0941999999999998</v>
      </c>
      <c r="AA151">
        <v>2.0760999999999998</v>
      </c>
      <c r="AB151">
        <v>2.0708000000000002</v>
      </c>
      <c r="AC151">
        <v>2.0724999999999998</v>
      </c>
      <c r="AD151">
        <v>2.2002999999999999</v>
      </c>
      <c r="AE151">
        <v>2.2000000000000002</v>
      </c>
      <c r="AF151">
        <v>2.1970999999999998</v>
      </c>
      <c r="AG151">
        <v>2.1798999999999999</v>
      </c>
      <c r="AH151">
        <v>2.1541999999999999</v>
      </c>
      <c r="AI151">
        <v>2.1132</v>
      </c>
      <c r="AJ151">
        <v>1.98</v>
      </c>
      <c r="AK151">
        <v>1.9394</v>
      </c>
      <c r="AL151">
        <v>1.923</v>
      </c>
      <c r="AM151">
        <v>1.9176</v>
      </c>
      <c r="AN151">
        <v>1.9228000000000001</v>
      </c>
      <c r="AO151">
        <v>1.9402999999999999</v>
      </c>
      <c r="AP151">
        <v>2.1231</v>
      </c>
      <c r="AQ151">
        <v>2.1435</v>
      </c>
      <c r="AR151">
        <v>2.1383000000000001</v>
      </c>
      <c r="AS151">
        <v>2.1248</v>
      </c>
      <c r="AT151">
        <v>2.1046999999999998</v>
      </c>
      <c r="AU151">
        <v>2.0646</v>
      </c>
      <c r="AV151">
        <v>1.9335</v>
      </c>
      <c r="AW151">
        <v>1.8976</v>
      </c>
      <c r="AX151">
        <v>1.869</v>
      </c>
      <c r="AY151">
        <v>1.8489</v>
      </c>
    </row>
    <row r="152" spans="1:51">
      <c r="A152" s="95">
        <v>44494</v>
      </c>
      <c r="B152" s="63">
        <v>197554</v>
      </c>
      <c r="M152">
        <v>2.5162</v>
      </c>
      <c r="N152">
        <v>2.4426999999999999</v>
      </c>
      <c r="O152">
        <v>2.3972000000000002</v>
      </c>
      <c r="P152">
        <v>2.3732000000000002</v>
      </c>
      <c r="Q152">
        <v>2.3704000000000001</v>
      </c>
      <c r="R152">
        <v>2.4624999999999999</v>
      </c>
      <c r="S152">
        <v>2.4525999999999999</v>
      </c>
      <c r="T152">
        <v>2.4291</v>
      </c>
      <c r="U152">
        <v>2.3988</v>
      </c>
      <c r="V152">
        <v>2.3639999999999999</v>
      </c>
      <c r="W152">
        <v>2.3239999999999998</v>
      </c>
      <c r="X152">
        <v>2.1778</v>
      </c>
      <c r="Y152">
        <v>2.1358000000000001</v>
      </c>
      <c r="Z152">
        <v>2.1046999999999998</v>
      </c>
      <c r="AA152">
        <v>2.0857000000000001</v>
      </c>
      <c r="AB152">
        <v>2.0796000000000001</v>
      </c>
      <c r="AC152">
        <v>2.0811999999999999</v>
      </c>
      <c r="AD152">
        <v>2.2092000000000001</v>
      </c>
      <c r="AE152">
        <v>2.2088999999999999</v>
      </c>
      <c r="AF152">
        <v>2.2063999999999999</v>
      </c>
      <c r="AG152">
        <v>2.1894</v>
      </c>
      <c r="AH152">
        <v>2.1638999999999999</v>
      </c>
      <c r="AI152">
        <v>2.1231</v>
      </c>
      <c r="AJ152">
        <v>1.9901</v>
      </c>
      <c r="AK152">
        <v>1.9497</v>
      </c>
      <c r="AL152">
        <v>1.9335</v>
      </c>
      <c r="AM152">
        <v>1.9280999999999999</v>
      </c>
      <c r="AN152">
        <v>1.9333</v>
      </c>
      <c r="AO152">
        <v>1.9508000000000001</v>
      </c>
      <c r="AP152">
        <v>2.1335999999999999</v>
      </c>
      <c r="AQ152">
        <v>2.1539999999999999</v>
      </c>
      <c r="AR152">
        <v>2.1488</v>
      </c>
      <c r="AS152">
        <v>2.1353</v>
      </c>
      <c r="AT152">
        <v>2.1152000000000002</v>
      </c>
      <c r="AU152">
        <v>2.0750999999999999</v>
      </c>
      <c r="AV152">
        <v>1.944</v>
      </c>
      <c r="AW152">
        <v>1.9080999999999999</v>
      </c>
      <c r="AX152">
        <v>1.8794999999999999</v>
      </c>
      <c r="AY152">
        <v>1.8593999999999999</v>
      </c>
    </row>
    <row r="153" spans="1:51">
      <c r="A153" s="95">
        <v>44495</v>
      </c>
      <c r="B153" s="63">
        <v>219656</v>
      </c>
      <c r="M153">
        <v>2.5167999999999999</v>
      </c>
      <c r="N153">
        <v>2.4472</v>
      </c>
      <c r="O153">
        <v>2.4033000000000002</v>
      </c>
      <c r="P153">
        <v>2.3801999999999999</v>
      </c>
      <c r="Q153">
        <v>2.3778000000000001</v>
      </c>
      <c r="R153">
        <v>2.4710000000000001</v>
      </c>
      <c r="S153">
        <v>2.46</v>
      </c>
      <c r="T153">
        <v>2.4357000000000002</v>
      </c>
      <c r="U153">
        <v>2.4041999999999999</v>
      </c>
      <c r="V153">
        <v>2.3683000000000001</v>
      </c>
      <c r="W153">
        <v>2.3271000000000002</v>
      </c>
      <c r="X153">
        <v>2.1810999999999998</v>
      </c>
      <c r="Y153">
        <v>2.1393</v>
      </c>
      <c r="Z153">
        <v>2.1080000000000001</v>
      </c>
      <c r="AA153">
        <v>2.0880999999999998</v>
      </c>
      <c r="AB153">
        <v>2.0804999999999998</v>
      </c>
      <c r="AC153">
        <v>2.0819000000000001</v>
      </c>
      <c r="AD153">
        <v>2.2096</v>
      </c>
      <c r="AE153">
        <v>2.2090999999999998</v>
      </c>
      <c r="AF153">
        <v>2.2056</v>
      </c>
      <c r="AG153">
        <v>2.1899000000000002</v>
      </c>
      <c r="AH153">
        <v>2.1648999999999998</v>
      </c>
      <c r="AI153">
        <v>2.1246999999999998</v>
      </c>
      <c r="AJ153">
        <v>1.9923</v>
      </c>
      <c r="AK153">
        <v>1.9523999999999999</v>
      </c>
      <c r="AL153">
        <v>1.9368000000000001</v>
      </c>
      <c r="AM153">
        <v>1.9314</v>
      </c>
      <c r="AN153">
        <v>1.9366000000000001</v>
      </c>
      <c r="AO153">
        <v>1.9540999999999999</v>
      </c>
      <c r="AP153">
        <v>2.1368999999999998</v>
      </c>
      <c r="AQ153">
        <v>2.1573000000000002</v>
      </c>
      <c r="AR153">
        <v>2.1520999999999999</v>
      </c>
      <c r="AS153">
        <v>2.1385999999999998</v>
      </c>
      <c r="AT153">
        <v>2.1185</v>
      </c>
      <c r="AU153">
        <v>2.0783999999999998</v>
      </c>
      <c r="AV153">
        <v>1.9473</v>
      </c>
      <c r="AW153">
        <v>1.9114</v>
      </c>
      <c r="AX153">
        <v>1.8828</v>
      </c>
      <c r="AY153">
        <v>1.8627</v>
      </c>
    </row>
    <row r="154" spans="1:51">
      <c r="A154" s="95">
        <v>44496</v>
      </c>
      <c r="B154" s="63">
        <v>199014</v>
      </c>
      <c r="M154">
        <v>2.4497</v>
      </c>
      <c r="N154">
        <v>2.3792</v>
      </c>
      <c r="O154">
        <v>2.3397000000000001</v>
      </c>
      <c r="P154">
        <v>2.3203</v>
      </c>
      <c r="Q154">
        <v>2.3203</v>
      </c>
      <c r="R154">
        <v>2.4207000000000001</v>
      </c>
      <c r="S154">
        <v>2.4117000000000002</v>
      </c>
      <c r="T154">
        <v>2.3900999999999999</v>
      </c>
      <c r="U154">
        <v>2.3607999999999998</v>
      </c>
      <c r="V154">
        <v>2.3264999999999998</v>
      </c>
      <c r="W154">
        <v>2.2865000000000002</v>
      </c>
      <c r="X154">
        <v>2.1412</v>
      </c>
      <c r="Y154">
        <v>2.0989</v>
      </c>
      <c r="Z154">
        <v>2.0674999999999999</v>
      </c>
      <c r="AA154">
        <v>2.0476999999999999</v>
      </c>
      <c r="AB154">
        <v>2.0400999999999998</v>
      </c>
      <c r="AC154">
        <v>2.0417000000000001</v>
      </c>
      <c r="AD154">
        <v>2.1696</v>
      </c>
      <c r="AE154">
        <v>2.1692</v>
      </c>
      <c r="AF154">
        <v>2.1657999999999999</v>
      </c>
      <c r="AG154">
        <v>2.1501999999999999</v>
      </c>
      <c r="AH154">
        <v>2.1253000000000002</v>
      </c>
      <c r="AI154">
        <v>2.0851999999999999</v>
      </c>
      <c r="AJ154">
        <v>1.9530000000000001</v>
      </c>
      <c r="AK154">
        <v>1.9132</v>
      </c>
      <c r="AL154">
        <v>1.8976999999999999</v>
      </c>
      <c r="AM154">
        <v>1.8923000000000001</v>
      </c>
      <c r="AN154">
        <v>1.8975</v>
      </c>
      <c r="AO154">
        <v>1.915</v>
      </c>
      <c r="AP154">
        <v>2.0977999999999999</v>
      </c>
      <c r="AQ154">
        <v>2.1181999999999999</v>
      </c>
      <c r="AR154">
        <v>2.113</v>
      </c>
      <c r="AS154">
        <v>2.0994999999999999</v>
      </c>
      <c r="AT154">
        <v>2.0794000000000001</v>
      </c>
      <c r="AU154">
        <v>2.0392999999999999</v>
      </c>
      <c r="AV154">
        <v>1.9081999999999999</v>
      </c>
      <c r="AW154">
        <v>1.8723000000000001</v>
      </c>
      <c r="AX154">
        <v>1.8436999999999999</v>
      </c>
      <c r="AY154">
        <v>1.8236000000000001</v>
      </c>
    </row>
    <row r="155" spans="1:51">
      <c r="A155" s="95">
        <v>44497</v>
      </c>
      <c r="B155" s="63">
        <v>184018</v>
      </c>
      <c r="M155">
        <v>2.4350000000000001</v>
      </c>
      <c r="N155">
        <v>2.3589000000000002</v>
      </c>
      <c r="O155">
        <v>2.3155999999999999</v>
      </c>
      <c r="P155">
        <v>2.2955000000000001</v>
      </c>
      <c r="Q155">
        <v>2.2963</v>
      </c>
      <c r="R155">
        <v>2.3986999999999998</v>
      </c>
      <c r="S155">
        <v>2.3902999999999999</v>
      </c>
      <c r="T155">
        <v>2.3696000000000002</v>
      </c>
      <c r="U155">
        <v>2.3412000000000002</v>
      </c>
      <c r="V155">
        <v>2.3079999999999998</v>
      </c>
      <c r="W155">
        <v>2.2694000000000001</v>
      </c>
      <c r="X155">
        <v>2.1255000000000002</v>
      </c>
      <c r="Y155">
        <v>2.0849000000000002</v>
      </c>
      <c r="Z155">
        <v>2.0556000000000001</v>
      </c>
      <c r="AA155">
        <v>2.0375000000000001</v>
      </c>
      <c r="AB155">
        <v>2.0306999999999999</v>
      </c>
      <c r="AC155">
        <v>2.0323000000000002</v>
      </c>
      <c r="AD155">
        <v>2.1602000000000001</v>
      </c>
      <c r="AE155">
        <v>2.1598000000000002</v>
      </c>
      <c r="AF155">
        <v>2.1564000000000001</v>
      </c>
      <c r="AG155">
        <v>2.1408</v>
      </c>
      <c r="AH155">
        <v>2.1158999999999999</v>
      </c>
      <c r="AI155">
        <v>2.0758000000000001</v>
      </c>
      <c r="AJ155">
        <v>1.9436</v>
      </c>
      <c r="AK155">
        <v>1.9037999999999999</v>
      </c>
      <c r="AL155">
        <v>1.8883000000000001</v>
      </c>
      <c r="AM155">
        <v>1.8829</v>
      </c>
      <c r="AN155">
        <v>1.8880999999999999</v>
      </c>
      <c r="AO155">
        <v>1.9056</v>
      </c>
      <c r="AP155">
        <v>2.0884</v>
      </c>
      <c r="AQ155">
        <v>2.1088</v>
      </c>
      <c r="AR155">
        <v>2.1036000000000001</v>
      </c>
      <c r="AS155">
        <v>2.0901000000000001</v>
      </c>
      <c r="AT155">
        <v>2.0699999999999998</v>
      </c>
      <c r="AU155">
        <v>2.0299</v>
      </c>
      <c r="AV155">
        <v>1.8988</v>
      </c>
      <c r="AW155">
        <v>1.8629</v>
      </c>
      <c r="AX155">
        <v>1.8343</v>
      </c>
      <c r="AY155">
        <v>1.8142</v>
      </c>
    </row>
    <row r="156" spans="1:51">
      <c r="A156" s="95">
        <v>44498</v>
      </c>
      <c r="B156" s="63">
        <v>189895</v>
      </c>
      <c r="M156">
        <v>2.4620000000000002</v>
      </c>
      <c r="N156">
        <v>2.3696999999999999</v>
      </c>
      <c r="O156">
        <v>2.3182</v>
      </c>
      <c r="P156">
        <v>2.2938000000000001</v>
      </c>
      <c r="Q156">
        <v>2.2938999999999998</v>
      </c>
      <c r="R156">
        <v>2.3942000000000001</v>
      </c>
      <c r="S156">
        <v>2.3856999999999999</v>
      </c>
      <c r="T156">
        <v>2.3654999999999999</v>
      </c>
      <c r="U156">
        <v>2.3382000000000001</v>
      </c>
      <c r="V156">
        <v>2.3058999999999998</v>
      </c>
      <c r="W156">
        <v>2.2677999999999998</v>
      </c>
      <c r="X156">
        <v>2.1244999999999998</v>
      </c>
      <c r="Y156">
        <v>2.0855000000000001</v>
      </c>
      <c r="Z156">
        <v>2.0569999999999999</v>
      </c>
      <c r="AA156">
        <v>2.0394999999999999</v>
      </c>
      <c r="AB156">
        <v>2.0329000000000002</v>
      </c>
      <c r="AC156">
        <v>2.0346000000000002</v>
      </c>
      <c r="AD156">
        <v>2.1625000000000001</v>
      </c>
      <c r="AE156">
        <v>2.1621000000000001</v>
      </c>
      <c r="AF156">
        <v>2.1587000000000001</v>
      </c>
      <c r="AG156">
        <v>2.1431</v>
      </c>
      <c r="AH156">
        <v>2.1181999999999999</v>
      </c>
      <c r="AI156">
        <v>2.0781000000000001</v>
      </c>
      <c r="AJ156">
        <v>1.9459</v>
      </c>
      <c r="AK156">
        <v>1.9060999999999999</v>
      </c>
      <c r="AL156">
        <v>1.8906000000000001</v>
      </c>
      <c r="AM156">
        <v>1.8852</v>
      </c>
      <c r="AN156">
        <v>1.8904000000000001</v>
      </c>
      <c r="AO156">
        <v>1.9078999999999999</v>
      </c>
      <c r="AP156">
        <v>2.0907</v>
      </c>
      <c r="AQ156">
        <v>2.1111</v>
      </c>
      <c r="AR156">
        <v>2.1059000000000001</v>
      </c>
      <c r="AS156">
        <v>2.0924</v>
      </c>
      <c r="AT156">
        <v>2.0722999999999998</v>
      </c>
      <c r="AU156">
        <v>2.0322</v>
      </c>
      <c r="AV156">
        <v>1.9011</v>
      </c>
      <c r="AW156">
        <v>1.8652</v>
      </c>
      <c r="AX156">
        <v>1.8366</v>
      </c>
      <c r="AY156">
        <v>1.8165</v>
      </c>
    </row>
    <row r="157" spans="1:51">
      <c r="A157" s="95">
        <v>44501</v>
      </c>
      <c r="B157" s="63">
        <v>189891</v>
      </c>
      <c r="N157">
        <v>2.4093</v>
      </c>
      <c r="O157">
        <v>2.3513999999999999</v>
      </c>
      <c r="P157">
        <v>2.3220999999999998</v>
      </c>
      <c r="Q157">
        <v>2.3209</v>
      </c>
      <c r="R157">
        <v>2.4188000000000001</v>
      </c>
      <c r="S157">
        <v>2.4106999999999998</v>
      </c>
      <c r="T157">
        <v>2.3917000000000002</v>
      </c>
      <c r="U157">
        <v>2.3649</v>
      </c>
      <c r="V157">
        <v>2.3317000000000001</v>
      </c>
      <c r="W157">
        <v>2.2915000000000001</v>
      </c>
      <c r="X157">
        <v>2.1446000000000001</v>
      </c>
      <c r="Y157">
        <v>2.1025999999999998</v>
      </c>
      <c r="Z157">
        <v>2.0710000000000002</v>
      </c>
      <c r="AA157">
        <v>2.052</v>
      </c>
      <c r="AB157">
        <v>2.0457000000000001</v>
      </c>
      <c r="AC157">
        <v>2.048</v>
      </c>
      <c r="AD157">
        <v>2.1758999999999999</v>
      </c>
      <c r="AE157">
        <v>2.1755</v>
      </c>
      <c r="AF157">
        <v>2.1720999999999999</v>
      </c>
      <c r="AG157">
        <v>2.1564999999999999</v>
      </c>
      <c r="AH157">
        <v>2.1316000000000002</v>
      </c>
      <c r="AI157">
        <v>2.0914999999999999</v>
      </c>
      <c r="AJ157">
        <v>1.9593</v>
      </c>
      <c r="AK157">
        <v>1.9195</v>
      </c>
      <c r="AL157">
        <v>1.9039999999999999</v>
      </c>
      <c r="AM157">
        <v>1.8986000000000001</v>
      </c>
      <c r="AN157">
        <v>1.9037999999999999</v>
      </c>
      <c r="AO157">
        <v>1.9213</v>
      </c>
      <c r="AP157">
        <v>2.1040999999999999</v>
      </c>
      <c r="AQ157">
        <v>2.1244999999999998</v>
      </c>
      <c r="AR157">
        <v>2.1193</v>
      </c>
      <c r="AS157">
        <v>2.1057999999999999</v>
      </c>
      <c r="AT157">
        <v>2.0857000000000001</v>
      </c>
      <c r="AU157">
        <v>2.0455999999999999</v>
      </c>
      <c r="AV157">
        <v>1.9145000000000001</v>
      </c>
      <c r="AW157">
        <v>1.8786</v>
      </c>
      <c r="AX157">
        <v>1.85</v>
      </c>
      <c r="AY157">
        <v>1.8299000000000001</v>
      </c>
    </row>
    <row r="158" spans="1:51">
      <c r="A158" s="95">
        <v>44502</v>
      </c>
      <c r="B158" s="63">
        <v>244763</v>
      </c>
      <c r="N158">
        <v>2.4500999999999999</v>
      </c>
      <c r="O158">
        <v>2.3803999999999998</v>
      </c>
      <c r="P158">
        <v>2.3429000000000002</v>
      </c>
      <c r="Q158">
        <v>2.3359000000000001</v>
      </c>
      <c r="R158">
        <v>2.4308000000000001</v>
      </c>
      <c r="S158">
        <v>2.4211999999999998</v>
      </c>
      <c r="T158">
        <v>2.4020999999999999</v>
      </c>
      <c r="U158">
        <v>2.3751000000000002</v>
      </c>
      <c r="V158">
        <v>2.3416999999999999</v>
      </c>
      <c r="W158">
        <v>2.3016999999999999</v>
      </c>
      <c r="X158">
        <v>2.1568000000000001</v>
      </c>
      <c r="Y158">
        <v>2.1154999999999999</v>
      </c>
      <c r="Z158">
        <v>2.0849000000000002</v>
      </c>
      <c r="AA158">
        <v>2.0663</v>
      </c>
      <c r="AB158">
        <v>2.0600999999999998</v>
      </c>
      <c r="AC158">
        <v>2.0626000000000002</v>
      </c>
      <c r="AD158">
        <v>2.1905000000000001</v>
      </c>
      <c r="AE158">
        <v>2.1901000000000002</v>
      </c>
      <c r="AF158">
        <v>2.1867000000000001</v>
      </c>
      <c r="AG158">
        <v>2.1711</v>
      </c>
      <c r="AH158">
        <v>2.1461999999999999</v>
      </c>
      <c r="AI158">
        <v>2.1061000000000001</v>
      </c>
      <c r="AJ158">
        <v>1.9739</v>
      </c>
      <c r="AK158">
        <v>1.9340999999999999</v>
      </c>
      <c r="AL158">
        <v>1.9186000000000001</v>
      </c>
      <c r="AM158">
        <v>1.9132</v>
      </c>
      <c r="AN158">
        <v>1.9184000000000001</v>
      </c>
      <c r="AO158">
        <v>1.9359</v>
      </c>
      <c r="AP158">
        <v>2.1187</v>
      </c>
      <c r="AQ158">
        <v>2.1391</v>
      </c>
      <c r="AR158">
        <v>2.1339000000000001</v>
      </c>
      <c r="AS158">
        <v>2.1204000000000001</v>
      </c>
      <c r="AT158">
        <v>2.1002999999999998</v>
      </c>
      <c r="AU158">
        <v>2.0602</v>
      </c>
      <c r="AV158">
        <v>1.9291</v>
      </c>
      <c r="AW158">
        <v>1.8932</v>
      </c>
      <c r="AX158">
        <v>1.8646</v>
      </c>
      <c r="AY158">
        <v>1.8445</v>
      </c>
    </row>
    <row r="159" spans="1:51">
      <c r="A159" s="95">
        <v>44503</v>
      </c>
      <c r="B159" s="63">
        <v>237737</v>
      </c>
      <c r="N159">
        <v>2.3384999999999998</v>
      </c>
      <c r="O159">
        <v>2.2826</v>
      </c>
      <c r="P159">
        <v>2.2566000000000002</v>
      </c>
      <c r="Q159">
        <v>2.2555999999999998</v>
      </c>
      <c r="R159">
        <v>2.3559000000000001</v>
      </c>
      <c r="S159">
        <v>2.3483999999999998</v>
      </c>
      <c r="T159">
        <v>2.3327</v>
      </c>
      <c r="U159">
        <v>2.3087</v>
      </c>
      <c r="V159">
        <v>2.2770999999999999</v>
      </c>
      <c r="W159">
        <v>2.2372000000000001</v>
      </c>
      <c r="X159">
        <v>2.0945999999999998</v>
      </c>
      <c r="Y159">
        <v>2.0543</v>
      </c>
      <c r="Z159">
        <v>2.0247999999999999</v>
      </c>
      <c r="AA159">
        <v>2.0076999999999998</v>
      </c>
      <c r="AB159">
        <v>2.0024000000000002</v>
      </c>
      <c r="AC159">
        <v>2.0057999999999998</v>
      </c>
      <c r="AD159">
        <v>2.1351</v>
      </c>
      <c r="AE159">
        <v>2.1360999999999999</v>
      </c>
      <c r="AF159">
        <v>2.1341000000000001</v>
      </c>
      <c r="AG159">
        <v>2.1194000000000002</v>
      </c>
      <c r="AH159">
        <v>2.0952999999999999</v>
      </c>
      <c r="AI159">
        <v>2.0560999999999998</v>
      </c>
      <c r="AJ159">
        <v>1.9248000000000001</v>
      </c>
      <c r="AK159">
        <v>1.8857999999999999</v>
      </c>
      <c r="AL159">
        <v>1.8733</v>
      </c>
      <c r="AM159">
        <v>1.8678999999999999</v>
      </c>
      <c r="AN159">
        <v>1.8731</v>
      </c>
      <c r="AO159">
        <v>1.8906000000000001</v>
      </c>
      <c r="AP159">
        <v>2.0733999999999999</v>
      </c>
      <c r="AQ159">
        <v>2.0937999999999999</v>
      </c>
      <c r="AR159">
        <v>2.0886</v>
      </c>
      <c r="AS159">
        <v>2.0750999999999999</v>
      </c>
      <c r="AT159">
        <v>2.0550000000000002</v>
      </c>
      <c r="AU159">
        <v>2.0148999999999999</v>
      </c>
      <c r="AV159">
        <v>1.8837999999999999</v>
      </c>
      <c r="AW159">
        <v>1.8479000000000001</v>
      </c>
      <c r="AX159">
        <v>1.8192999999999999</v>
      </c>
      <c r="AY159">
        <v>1.7991999999999999</v>
      </c>
    </row>
    <row r="160" spans="1:51">
      <c r="A160" s="95">
        <v>44504</v>
      </c>
      <c r="B160" s="63">
        <v>232647</v>
      </c>
      <c r="N160">
        <v>2.2926000000000002</v>
      </c>
      <c r="O160">
        <v>2.2410000000000001</v>
      </c>
      <c r="P160">
        <v>2.2193000000000001</v>
      </c>
      <c r="Q160">
        <v>2.2223999999999999</v>
      </c>
      <c r="R160">
        <v>2.3302999999999998</v>
      </c>
      <c r="S160">
        <v>2.3256000000000001</v>
      </c>
      <c r="T160">
        <v>2.3119000000000001</v>
      </c>
      <c r="U160">
        <v>2.2892000000000001</v>
      </c>
      <c r="V160">
        <v>2.2582</v>
      </c>
      <c r="W160">
        <v>2.2181999999999999</v>
      </c>
      <c r="X160">
        <v>2.0766</v>
      </c>
      <c r="Y160">
        <v>2.0371999999999999</v>
      </c>
      <c r="Z160">
        <v>2.0099999999999998</v>
      </c>
      <c r="AA160">
        <v>1.9953000000000001</v>
      </c>
      <c r="AB160">
        <v>1.994</v>
      </c>
      <c r="AC160">
        <v>2.0002</v>
      </c>
      <c r="AD160">
        <v>2.13</v>
      </c>
      <c r="AE160">
        <v>2.1313</v>
      </c>
      <c r="AF160">
        <v>2.1293000000000002</v>
      </c>
      <c r="AG160">
        <v>2.1137999999999999</v>
      </c>
      <c r="AH160">
        <v>2.0897000000000001</v>
      </c>
      <c r="AI160">
        <v>2.0505</v>
      </c>
      <c r="AJ160">
        <v>1.9192</v>
      </c>
      <c r="AK160">
        <v>1.8816999999999999</v>
      </c>
      <c r="AL160">
        <v>1.8676999999999999</v>
      </c>
      <c r="AM160">
        <v>1.8623000000000001</v>
      </c>
      <c r="AN160">
        <v>1.8674999999999999</v>
      </c>
      <c r="AO160">
        <v>1.885</v>
      </c>
      <c r="AP160">
        <v>2.0678000000000001</v>
      </c>
      <c r="AQ160">
        <v>2.0882000000000001</v>
      </c>
      <c r="AR160">
        <v>2.0830000000000002</v>
      </c>
      <c r="AS160">
        <v>2.0695000000000001</v>
      </c>
      <c r="AT160">
        <v>2.0493999999999999</v>
      </c>
      <c r="AU160">
        <v>2.0093000000000001</v>
      </c>
      <c r="AV160">
        <v>1.8782000000000001</v>
      </c>
      <c r="AW160">
        <v>1.8423</v>
      </c>
      <c r="AX160">
        <v>1.8137000000000001</v>
      </c>
      <c r="AY160">
        <v>1.7936000000000001</v>
      </c>
    </row>
    <row r="161" spans="1:51">
      <c r="A161" s="95">
        <v>44505</v>
      </c>
      <c r="B161" s="63">
        <v>217752</v>
      </c>
      <c r="N161">
        <v>2.3209</v>
      </c>
      <c r="O161">
        <v>2.2761999999999998</v>
      </c>
      <c r="P161">
        <v>2.2583000000000002</v>
      </c>
      <c r="Q161">
        <v>2.2616000000000001</v>
      </c>
      <c r="R161">
        <v>2.3740000000000001</v>
      </c>
      <c r="S161">
        <v>2.3702000000000001</v>
      </c>
      <c r="T161">
        <v>2.3561999999999999</v>
      </c>
      <c r="U161">
        <v>2.3329</v>
      </c>
      <c r="V161">
        <v>2.3020999999999998</v>
      </c>
      <c r="W161">
        <v>2.2633999999999999</v>
      </c>
      <c r="X161">
        <v>2.1202999999999999</v>
      </c>
      <c r="Y161">
        <v>2.0798999999999999</v>
      </c>
      <c r="Z161">
        <v>2.0514000000000001</v>
      </c>
      <c r="AA161">
        <v>2.0365000000000002</v>
      </c>
      <c r="AB161">
        <v>2.0350000000000001</v>
      </c>
      <c r="AC161">
        <v>2.0411999999999999</v>
      </c>
      <c r="AD161">
        <v>2.1711</v>
      </c>
      <c r="AE161">
        <v>2.1724000000000001</v>
      </c>
      <c r="AF161">
        <v>2.1703999999999999</v>
      </c>
      <c r="AG161">
        <v>2.1549999999999998</v>
      </c>
      <c r="AH161">
        <v>2.1309</v>
      </c>
      <c r="AI161">
        <v>2.0916999999999999</v>
      </c>
      <c r="AJ161">
        <v>1.9603999999999999</v>
      </c>
      <c r="AK161">
        <v>1.923</v>
      </c>
      <c r="AL161">
        <v>1.909</v>
      </c>
      <c r="AM161">
        <v>1.9036</v>
      </c>
      <c r="AN161">
        <v>1.9088000000000001</v>
      </c>
      <c r="AO161">
        <v>1.9262999999999999</v>
      </c>
      <c r="AP161">
        <v>2.1091000000000002</v>
      </c>
      <c r="AQ161">
        <v>2.1295000000000002</v>
      </c>
      <c r="AR161">
        <v>2.1242999999999999</v>
      </c>
      <c r="AS161">
        <v>2.1107999999999998</v>
      </c>
      <c r="AT161">
        <v>2.0907</v>
      </c>
      <c r="AU161">
        <v>2.0506000000000002</v>
      </c>
      <c r="AV161">
        <v>1.9195</v>
      </c>
      <c r="AW161">
        <v>1.8835999999999999</v>
      </c>
      <c r="AX161">
        <v>1.855</v>
      </c>
      <c r="AY161">
        <v>1.8349</v>
      </c>
    </row>
    <row r="162" spans="1:51">
      <c r="A162" s="95">
        <v>44508</v>
      </c>
      <c r="B162" s="63">
        <v>176648</v>
      </c>
      <c r="N162">
        <v>2.3222</v>
      </c>
      <c r="O162">
        <v>2.282</v>
      </c>
      <c r="P162">
        <v>2.2646999999999999</v>
      </c>
      <c r="Q162">
        <v>2.2679999999999998</v>
      </c>
      <c r="R162">
        <v>2.3803999999999998</v>
      </c>
      <c r="S162">
        <v>2.3767</v>
      </c>
      <c r="T162">
        <v>2.3620999999999999</v>
      </c>
      <c r="U162">
        <v>2.3376999999999999</v>
      </c>
      <c r="V162">
        <v>2.3056999999999999</v>
      </c>
      <c r="W162">
        <v>2.2654999999999998</v>
      </c>
      <c r="X162">
        <v>2.1194999999999999</v>
      </c>
      <c r="Y162">
        <v>2.0771999999999999</v>
      </c>
      <c r="Z162">
        <v>2.0478000000000001</v>
      </c>
      <c r="AA162">
        <v>2.0327999999999999</v>
      </c>
      <c r="AB162">
        <v>2.0312999999999999</v>
      </c>
      <c r="AC162">
        <v>2.0375000000000001</v>
      </c>
      <c r="AD162">
        <v>2.1674000000000002</v>
      </c>
      <c r="AE162">
        <v>2.1686999999999999</v>
      </c>
      <c r="AF162">
        <v>2.1667000000000001</v>
      </c>
      <c r="AG162">
        <v>2.1513</v>
      </c>
      <c r="AH162">
        <v>2.1272000000000002</v>
      </c>
      <c r="AI162">
        <v>2.0880000000000001</v>
      </c>
      <c r="AJ162">
        <v>1.9567000000000001</v>
      </c>
      <c r="AK162">
        <v>1.9193</v>
      </c>
      <c r="AL162">
        <v>1.9053</v>
      </c>
      <c r="AM162">
        <v>1.8998999999999999</v>
      </c>
      <c r="AN162">
        <v>1.9051</v>
      </c>
      <c r="AO162">
        <v>1.9226000000000001</v>
      </c>
      <c r="AP162">
        <v>2.1053999999999999</v>
      </c>
      <c r="AQ162">
        <v>2.1257999999999999</v>
      </c>
      <c r="AR162">
        <v>2.1206</v>
      </c>
      <c r="AS162">
        <v>2.1071</v>
      </c>
      <c r="AT162">
        <v>2.0870000000000002</v>
      </c>
      <c r="AU162">
        <v>2.0468999999999999</v>
      </c>
      <c r="AV162">
        <v>1.9157999999999999</v>
      </c>
      <c r="AW162">
        <v>1.8798999999999999</v>
      </c>
      <c r="AX162">
        <v>1.8512999999999999</v>
      </c>
      <c r="AY162">
        <v>1.8311999999999999</v>
      </c>
    </row>
    <row r="163" spans="1:51">
      <c r="A163" s="95">
        <v>44509</v>
      </c>
      <c r="B163" s="63">
        <v>230249</v>
      </c>
      <c r="N163">
        <v>2.3752</v>
      </c>
      <c r="O163">
        <v>2.3338000000000001</v>
      </c>
      <c r="P163">
        <v>2.3136999999999999</v>
      </c>
      <c r="Q163">
        <v>2.3144</v>
      </c>
      <c r="R163">
        <v>2.4228999999999998</v>
      </c>
      <c r="S163">
        <v>2.4163000000000001</v>
      </c>
      <c r="T163">
        <v>2.3988</v>
      </c>
      <c r="U163">
        <v>2.3725000000000001</v>
      </c>
      <c r="V163">
        <v>2.3393000000000002</v>
      </c>
      <c r="W163">
        <v>2.2985000000000002</v>
      </c>
      <c r="X163">
        <v>2.1496</v>
      </c>
      <c r="Y163">
        <v>2.1063999999999998</v>
      </c>
      <c r="Z163">
        <v>2.077</v>
      </c>
      <c r="AA163">
        <v>2.0619000000000001</v>
      </c>
      <c r="AB163">
        <v>2.0596999999999999</v>
      </c>
      <c r="AC163">
        <v>2.0646</v>
      </c>
      <c r="AD163">
        <v>2.1924000000000001</v>
      </c>
      <c r="AE163">
        <v>2.1920000000000002</v>
      </c>
      <c r="AF163">
        <v>2.1882000000000001</v>
      </c>
      <c r="AG163">
        <v>2.1728000000000001</v>
      </c>
      <c r="AH163">
        <v>2.1486999999999998</v>
      </c>
      <c r="AI163">
        <v>2.1095000000000002</v>
      </c>
      <c r="AJ163">
        <v>1.9782</v>
      </c>
      <c r="AK163">
        <v>1.9408000000000001</v>
      </c>
      <c r="AL163">
        <v>1.9268000000000001</v>
      </c>
      <c r="AM163">
        <v>1.9214</v>
      </c>
      <c r="AN163">
        <v>1.9266000000000001</v>
      </c>
      <c r="AO163">
        <v>1.9440999999999999</v>
      </c>
      <c r="AP163">
        <v>2.1269</v>
      </c>
      <c r="AQ163">
        <v>2.1473</v>
      </c>
      <c r="AR163">
        <v>2.1421000000000001</v>
      </c>
      <c r="AS163">
        <v>2.1286</v>
      </c>
      <c r="AT163">
        <v>2.1084999999999998</v>
      </c>
      <c r="AU163">
        <v>2.0684</v>
      </c>
      <c r="AV163">
        <v>1.9373</v>
      </c>
      <c r="AW163">
        <v>1.9014</v>
      </c>
      <c r="AX163">
        <v>1.8728</v>
      </c>
      <c r="AY163">
        <v>1.8527</v>
      </c>
    </row>
    <row r="164" spans="1:51">
      <c r="A164" s="95">
        <v>44510</v>
      </c>
      <c r="B164" s="63">
        <v>252936</v>
      </c>
      <c r="N164">
        <v>2.2972000000000001</v>
      </c>
      <c r="O164">
        <v>2.2646000000000002</v>
      </c>
      <c r="P164">
        <v>2.2496</v>
      </c>
      <c r="Q164">
        <v>2.2513000000000001</v>
      </c>
      <c r="R164">
        <v>2.3641999999999999</v>
      </c>
      <c r="S164">
        <v>2.3593000000000002</v>
      </c>
      <c r="T164">
        <v>2.3424999999999998</v>
      </c>
      <c r="U164">
        <v>2.3163999999999998</v>
      </c>
      <c r="V164">
        <v>2.2833000000000001</v>
      </c>
      <c r="W164">
        <v>2.2431999999999999</v>
      </c>
      <c r="X164">
        <v>2.0939000000000001</v>
      </c>
      <c r="Y164">
        <v>2.0507</v>
      </c>
      <c r="Z164">
        <v>2.0209000000000001</v>
      </c>
      <c r="AA164">
        <v>2.0063</v>
      </c>
      <c r="AB164">
        <v>2.0041000000000002</v>
      </c>
      <c r="AC164">
        <v>2.0089999999999999</v>
      </c>
      <c r="AD164">
        <v>2.1368</v>
      </c>
      <c r="AE164">
        <v>2.1364000000000001</v>
      </c>
      <c r="AF164">
        <v>2.1326000000000001</v>
      </c>
      <c r="AG164">
        <v>2.1172</v>
      </c>
      <c r="AH164">
        <v>2.0931000000000002</v>
      </c>
      <c r="AI164">
        <v>2.0539000000000001</v>
      </c>
      <c r="AJ164">
        <v>1.9226000000000001</v>
      </c>
      <c r="AK164">
        <v>1.8852</v>
      </c>
      <c r="AL164">
        <v>1.8712</v>
      </c>
      <c r="AM164">
        <v>1.8657999999999999</v>
      </c>
      <c r="AN164">
        <v>1.871</v>
      </c>
      <c r="AO164">
        <v>1.8885000000000001</v>
      </c>
      <c r="AP164">
        <v>2.0712999999999999</v>
      </c>
      <c r="AQ164">
        <v>2.0916999999999999</v>
      </c>
      <c r="AR164">
        <v>2.0865</v>
      </c>
      <c r="AS164">
        <v>2.073</v>
      </c>
      <c r="AT164">
        <v>2.0529000000000002</v>
      </c>
      <c r="AU164">
        <v>2.0127999999999999</v>
      </c>
      <c r="AV164">
        <v>1.8816999999999999</v>
      </c>
      <c r="AW164">
        <v>1.8458000000000001</v>
      </c>
      <c r="AX164">
        <v>1.8171999999999999</v>
      </c>
      <c r="AY164">
        <v>1.7970999999999999</v>
      </c>
    </row>
    <row r="165" spans="1:51">
      <c r="A165" s="95">
        <v>44511</v>
      </c>
      <c r="B165" s="63">
        <v>213675</v>
      </c>
      <c r="N165">
        <v>2.3178000000000001</v>
      </c>
      <c r="O165">
        <v>2.2806000000000002</v>
      </c>
      <c r="P165">
        <v>2.2645</v>
      </c>
      <c r="Q165">
        <v>2.266</v>
      </c>
      <c r="R165">
        <v>2.38</v>
      </c>
      <c r="S165">
        <v>2.3734999999999999</v>
      </c>
      <c r="T165">
        <v>2.3559999999999999</v>
      </c>
      <c r="U165">
        <v>2.3294999999999999</v>
      </c>
      <c r="V165">
        <v>2.2970000000000002</v>
      </c>
      <c r="W165">
        <v>2.2585000000000002</v>
      </c>
      <c r="X165">
        <v>2.1114000000000002</v>
      </c>
      <c r="Y165">
        <v>2.0699000000000001</v>
      </c>
      <c r="Z165">
        <v>2.0417999999999998</v>
      </c>
      <c r="AA165">
        <v>2.0284</v>
      </c>
      <c r="AB165">
        <v>2.0264000000000002</v>
      </c>
      <c r="AC165">
        <v>2.0316000000000001</v>
      </c>
      <c r="AD165">
        <v>2.1594000000000002</v>
      </c>
      <c r="AE165">
        <v>2.1589999999999998</v>
      </c>
      <c r="AF165">
        <v>2.1551999999999998</v>
      </c>
      <c r="AG165">
        <v>2.1398000000000001</v>
      </c>
      <c r="AH165">
        <v>2.1156999999999999</v>
      </c>
      <c r="AI165">
        <v>2.0764999999999998</v>
      </c>
      <c r="AJ165">
        <v>1.9452</v>
      </c>
      <c r="AK165">
        <v>1.9077999999999999</v>
      </c>
      <c r="AL165">
        <v>1.8937999999999999</v>
      </c>
      <c r="AM165">
        <v>1.8884000000000001</v>
      </c>
      <c r="AN165">
        <v>1.8935999999999999</v>
      </c>
      <c r="AO165">
        <v>1.9111</v>
      </c>
      <c r="AP165">
        <v>2.0939000000000001</v>
      </c>
      <c r="AQ165">
        <v>2.1143000000000001</v>
      </c>
      <c r="AR165">
        <v>2.1091000000000002</v>
      </c>
      <c r="AS165">
        <v>2.0956000000000001</v>
      </c>
      <c r="AT165">
        <v>2.0754999999999999</v>
      </c>
      <c r="AU165">
        <v>2.0354000000000001</v>
      </c>
      <c r="AV165">
        <v>1.9043000000000001</v>
      </c>
      <c r="AW165">
        <v>1.8684000000000001</v>
      </c>
      <c r="AX165">
        <v>1.8398000000000001</v>
      </c>
      <c r="AY165">
        <v>1.7970999999999999</v>
      </c>
    </row>
    <row r="166" spans="1:51">
      <c r="A166" s="95">
        <v>44512</v>
      </c>
      <c r="B166" s="63">
        <v>160074</v>
      </c>
      <c r="N166">
        <v>2.3113999999999999</v>
      </c>
      <c r="O166">
        <v>2.2685</v>
      </c>
      <c r="P166">
        <v>2.2505999999999999</v>
      </c>
      <c r="Q166">
        <v>2.2522000000000002</v>
      </c>
      <c r="R166">
        <v>2.3660999999999999</v>
      </c>
      <c r="S166">
        <v>2.3582000000000001</v>
      </c>
      <c r="T166">
        <v>2.3397999999999999</v>
      </c>
      <c r="U166">
        <v>2.3136000000000001</v>
      </c>
      <c r="V166">
        <v>2.2812999999999999</v>
      </c>
      <c r="W166">
        <v>2.2429000000000001</v>
      </c>
      <c r="X166">
        <v>2.0994000000000002</v>
      </c>
      <c r="Y166">
        <v>2.0590000000000002</v>
      </c>
      <c r="Z166">
        <v>2.0316999999999998</v>
      </c>
      <c r="AA166">
        <v>2.0177999999999998</v>
      </c>
      <c r="AB166">
        <v>2.0156000000000001</v>
      </c>
      <c r="AC166">
        <v>2.0209999999999999</v>
      </c>
      <c r="AD166">
        <v>2.1480999999999999</v>
      </c>
      <c r="AE166">
        <v>2.1474000000000002</v>
      </c>
      <c r="AF166">
        <v>2.1423999999999999</v>
      </c>
      <c r="AG166">
        <v>2.129</v>
      </c>
      <c r="AH166">
        <v>2.1069</v>
      </c>
      <c r="AI166">
        <v>2.0697000000000001</v>
      </c>
      <c r="AJ166">
        <v>1.9403999999999999</v>
      </c>
      <c r="AK166">
        <v>1.905</v>
      </c>
      <c r="AL166">
        <v>1.893</v>
      </c>
      <c r="AM166">
        <v>1.8875999999999999</v>
      </c>
      <c r="AN166">
        <v>1.8928</v>
      </c>
      <c r="AO166">
        <v>1.9103000000000001</v>
      </c>
      <c r="AP166">
        <v>2.0931000000000002</v>
      </c>
      <c r="AQ166">
        <v>2.1135000000000002</v>
      </c>
      <c r="AR166">
        <v>2.1082999999999998</v>
      </c>
      <c r="AS166">
        <v>2.0948000000000002</v>
      </c>
      <c r="AT166">
        <v>2.0747</v>
      </c>
      <c r="AU166">
        <v>2.0346000000000002</v>
      </c>
      <c r="AV166">
        <v>1.9035</v>
      </c>
      <c r="AW166">
        <v>1.8675999999999999</v>
      </c>
      <c r="AX166">
        <v>1.839</v>
      </c>
      <c r="AY166">
        <v>1.8189</v>
      </c>
    </row>
    <row r="167" spans="1:51">
      <c r="A167" s="95">
        <v>44515</v>
      </c>
      <c r="B167" s="63">
        <v>213319</v>
      </c>
      <c r="N167">
        <v>2.3288000000000002</v>
      </c>
      <c r="O167">
        <v>2.2761999999999998</v>
      </c>
      <c r="P167">
        <v>2.2543000000000002</v>
      </c>
      <c r="Q167">
        <v>2.2557</v>
      </c>
      <c r="R167">
        <v>2.3668</v>
      </c>
      <c r="S167">
        <v>2.3597999999999999</v>
      </c>
      <c r="T167">
        <v>2.3420000000000001</v>
      </c>
      <c r="U167">
        <v>2.3159999999999998</v>
      </c>
      <c r="V167">
        <v>2.2835999999999999</v>
      </c>
      <c r="W167">
        <v>2.2446999999999999</v>
      </c>
      <c r="X167">
        <v>2.101</v>
      </c>
      <c r="Y167">
        <v>2.0615999999999999</v>
      </c>
      <c r="Z167">
        <v>2.0348000000000002</v>
      </c>
      <c r="AA167">
        <v>2.0205000000000002</v>
      </c>
      <c r="AB167">
        <v>2.0185</v>
      </c>
      <c r="AC167">
        <v>2.0259</v>
      </c>
      <c r="AD167">
        <v>2.1551999999999998</v>
      </c>
      <c r="AE167">
        <v>2.1560000000000001</v>
      </c>
      <c r="AF167">
        <v>2.1524999999999999</v>
      </c>
      <c r="AG167">
        <v>2.1398000000000001</v>
      </c>
      <c r="AH167">
        <v>2.1183999999999998</v>
      </c>
      <c r="AI167">
        <v>2.0819000000000001</v>
      </c>
      <c r="AJ167">
        <v>1.9533</v>
      </c>
      <c r="AK167">
        <v>1.919</v>
      </c>
      <c r="AL167">
        <v>1.907</v>
      </c>
      <c r="AM167">
        <v>1.9016</v>
      </c>
      <c r="AN167">
        <v>1.9068000000000001</v>
      </c>
      <c r="AO167">
        <v>1.9242999999999999</v>
      </c>
      <c r="AP167">
        <v>2.1071</v>
      </c>
      <c r="AQ167">
        <v>2.1274999999999999</v>
      </c>
      <c r="AR167">
        <v>2.1223000000000001</v>
      </c>
      <c r="AS167">
        <v>2.1088</v>
      </c>
      <c r="AT167">
        <v>2.0886999999999998</v>
      </c>
      <c r="AU167">
        <v>2.0486</v>
      </c>
      <c r="AV167">
        <v>1.9175</v>
      </c>
      <c r="AW167">
        <v>1.8815999999999999</v>
      </c>
      <c r="AX167">
        <v>1.853</v>
      </c>
      <c r="AY167">
        <v>1.8329</v>
      </c>
    </row>
    <row r="168" spans="1:51">
      <c r="A168" s="95">
        <v>44516</v>
      </c>
      <c r="B168" s="63">
        <v>179548</v>
      </c>
      <c r="N168">
        <v>2.3496999999999999</v>
      </c>
      <c r="O168">
        <v>2.2936000000000001</v>
      </c>
      <c r="P168">
        <v>2.2679999999999998</v>
      </c>
      <c r="Q168">
        <v>2.2686999999999999</v>
      </c>
      <c r="R168">
        <v>2.3761000000000001</v>
      </c>
      <c r="S168">
        <v>2.3687999999999998</v>
      </c>
      <c r="T168">
        <v>2.3509000000000002</v>
      </c>
      <c r="U168">
        <v>2.3247</v>
      </c>
      <c r="V168">
        <v>2.2921999999999998</v>
      </c>
      <c r="W168">
        <v>2.2532999999999999</v>
      </c>
      <c r="X168">
        <v>2.1093000000000002</v>
      </c>
      <c r="Y168">
        <v>2.069</v>
      </c>
      <c r="Z168">
        <v>2.0411999999999999</v>
      </c>
      <c r="AA168">
        <v>2.0259</v>
      </c>
      <c r="AB168">
        <v>2.0238</v>
      </c>
      <c r="AC168">
        <v>2.0310999999999999</v>
      </c>
      <c r="AD168">
        <v>2.1602000000000001</v>
      </c>
      <c r="AE168">
        <v>2.1608999999999998</v>
      </c>
      <c r="AF168">
        <v>2.1568000000000001</v>
      </c>
      <c r="AG168">
        <v>2.1436000000000002</v>
      </c>
      <c r="AH168">
        <v>2.1221999999999999</v>
      </c>
      <c r="AI168">
        <v>2.0857000000000001</v>
      </c>
      <c r="AJ168">
        <v>1.9571000000000001</v>
      </c>
      <c r="AK168">
        <v>1.9228000000000001</v>
      </c>
      <c r="AL168">
        <v>1.9108000000000001</v>
      </c>
      <c r="AM168">
        <v>1.9054</v>
      </c>
      <c r="AN168">
        <v>1.9106000000000001</v>
      </c>
      <c r="AO168">
        <v>1.9280999999999999</v>
      </c>
      <c r="AP168">
        <v>2.1109</v>
      </c>
      <c r="AQ168">
        <v>2.1313</v>
      </c>
      <c r="AR168">
        <v>2.1261000000000001</v>
      </c>
      <c r="AS168">
        <v>2.1126</v>
      </c>
      <c r="AT168">
        <v>2.0924999999999998</v>
      </c>
      <c r="AU168">
        <v>2.0524</v>
      </c>
      <c r="AV168">
        <v>1.9213</v>
      </c>
      <c r="AW168">
        <v>1.8854</v>
      </c>
      <c r="AX168">
        <v>1.8568</v>
      </c>
      <c r="AY168">
        <v>1.8367</v>
      </c>
    </row>
    <row r="169" spans="1:51">
      <c r="A169" s="95">
        <v>44517</v>
      </c>
      <c r="B169" s="63">
        <v>204558</v>
      </c>
      <c r="L169" s="393"/>
      <c r="M169" s="394"/>
      <c r="N169">
        <v>2.2803</v>
      </c>
      <c r="O169">
        <v>2.2305000000000001</v>
      </c>
      <c r="P169">
        <v>2.21</v>
      </c>
      <c r="Q169">
        <v>2.2124999999999999</v>
      </c>
      <c r="R169">
        <v>2.3239000000000001</v>
      </c>
      <c r="S169">
        <v>2.3180999999999998</v>
      </c>
      <c r="T169">
        <v>2.3012999999999999</v>
      </c>
      <c r="U169">
        <v>2.2759999999999998</v>
      </c>
      <c r="V169">
        <v>2.2444000000000002</v>
      </c>
      <c r="W169">
        <v>2.2063999999999999</v>
      </c>
      <c r="X169">
        <v>2.0640999999999998</v>
      </c>
      <c r="Y169">
        <v>2.0247000000000002</v>
      </c>
      <c r="Z169">
        <v>1.9966999999999999</v>
      </c>
      <c r="AA169">
        <v>1.9815</v>
      </c>
      <c r="AB169">
        <v>1.9785999999999999</v>
      </c>
      <c r="AC169">
        <v>1.9852000000000001</v>
      </c>
      <c r="AD169">
        <v>2.1154999999999999</v>
      </c>
      <c r="AE169">
        <v>2.1173999999999999</v>
      </c>
      <c r="AF169">
        <v>2.1145</v>
      </c>
      <c r="AG169">
        <v>2.1025999999999998</v>
      </c>
      <c r="AH169">
        <v>2.0825</v>
      </c>
      <c r="AI169">
        <v>2.0472999999999999</v>
      </c>
      <c r="AJ169">
        <v>1.92</v>
      </c>
      <c r="AK169">
        <v>1.887</v>
      </c>
      <c r="AL169">
        <v>1.875</v>
      </c>
      <c r="AM169">
        <v>1.8695999999999999</v>
      </c>
      <c r="AN169">
        <v>1.8748</v>
      </c>
      <c r="AO169">
        <v>1.8923000000000001</v>
      </c>
      <c r="AP169">
        <v>2.0750999999999999</v>
      </c>
      <c r="AQ169">
        <v>2.0954999999999999</v>
      </c>
      <c r="AR169">
        <v>2.0903</v>
      </c>
      <c r="AS169">
        <v>2.0768</v>
      </c>
      <c r="AT169">
        <v>2.0567000000000002</v>
      </c>
      <c r="AU169">
        <v>2.0165999999999999</v>
      </c>
      <c r="AV169">
        <v>1.8855</v>
      </c>
      <c r="AW169">
        <v>1.8495999999999999</v>
      </c>
      <c r="AX169">
        <v>1.821</v>
      </c>
      <c r="AY169">
        <v>1.8008999999999999</v>
      </c>
    </row>
    <row r="170" spans="1:51">
      <c r="A170" s="95">
        <v>44518</v>
      </c>
      <c r="B170" s="63">
        <v>164721</v>
      </c>
      <c r="N170">
        <v>2.2942999999999998</v>
      </c>
      <c r="O170">
        <v>2.2427000000000001</v>
      </c>
      <c r="P170">
        <v>2.2237</v>
      </c>
      <c r="Q170">
        <v>2.2265000000000001</v>
      </c>
      <c r="R170">
        <v>2.3389000000000002</v>
      </c>
      <c r="S170">
        <v>2.3334000000000001</v>
      </c>
      <c r="T170">
        <v>2.3168000000000002</v>
      </c>
      <c r="U170">
        <v>2.2911000000000001</v>
      </c>
      <c r="V170">
        <v>2.2593000000000001</v>
      </c>
      <c r="W170">
        <v>2.2210999999999999</v>
      </c>
      <c r="X170">
        <v>2.0802</v>
      </c>
      <c r="Y170">
        <v>2.0419999999999998</v>
      </c>
      <c r="Z170">
        <v>2.0152999999999999</v>
      </c>
      <c r="AA170">
        <v>2.0003000000000002</v>
      </c>
      <c r="AB170">
        <v>1.9973000000000001</v>
      </c>
      <c r="AC170">
        <v>2.0038</v>
      </c>
      <c r="AD170">
        <v>2.1339999999999999</v>
      </c>
      <c r="AE170">
        <v>2.1356999999999999</v>
      </c>
      <c r="AF170">
        <v>2.1326999999999998</v>
      </c>
      <c r="AG170">
        <v>2.1206999999999998</v>
      </c>
      <c r="AH170">
        <v>2.1004999999999998</v>
      </c>
      <c r="AI170">
        <v>2.0651999999999999</v>
      </c>
      <c r="AJ170">
        <v>1.9377</v>
      </c>
      <c r="AK170">
        <v>1.9046000000000001</v>
      </c>
      <c r="AL170">
        <v>1.8925000000000001</v>
      </c>
      <c r="AM170">
        <v>1.8871</v>
      </c>
      <c r="AN170">
        <v>1.8923000000000001</v>
      </c>
      <c r="AO170">
        <v>1.9097999999999999</v>
      </c>
      <c r="AP170">
        <v>2.0926</v>
      </c>
      <c r="AQ170">
        <v>2.113</v>
      </c>
      <c r="AR170">
        <v>2.1078000000000001</v>
      </c>
      <c r="AS170">
        <v>2.0943000000000001</v>
      </c>
      <c r="AT170">
        <v>2.0741999999999998</v>
      </c>
      <c r="AU170">
        <v>2.0341</v>
      </c>
      <c r="AV170">
        <v>1.903</v>
      </c>
      <c r="AW170">
        <v>1.8671</v>
      </c>
      <c r="AX170">
        <v>1.8385</v>
      </c>
      <c r="AY170">
        <v>1.8184</v>
      </c>
    </row>
    <row r="171" spans="1:51">
      <c r="A171" s="95">
        <v>44519</v>
      </c>
      <c r="B171" s="63">
        <v>260859</v>
      </c>
      <c r="N171">
        <v>2.2119</v>
      </c>
      <c r="O171">
        <v>2.1568999999999998</v>
      </c>
      <c r="P171">
        <v>2.1404000000000001</v>
      </c>
      <c r="Q171">
        <v>2.1450999999999998</v>
      </c>
      <c r="R171">
        <v>2.2639999999999998</v>
      </c>
      <c r="S171">
        <v>2.2614000000000001</v>
      </c>
      <c r="T171">
        <v>2.2475000000000001</v>
      </c>
      <c r="U171">
        <v>2.2237</v>
      </c>
      <c r="V171">
        <v>2.1936</v>
      </c>
      <c r="W171">
        <v>2.1574</v>
      </c>
      <c r="X171">
        <v>2.02</v>
      </c>
      <c r="Y171">
        <v>1.9838</v>
      </c>
      <c r="Z171">
        <v>1.9581999999999999</v>
      </c>
      <c r="AA171">
        <v>1.9452</v>
      </c>
      <c r="AB171">
        <v>1.9435</v>
      </c>
      <c r="AC171">
        <v>1.9501999999999999</v>
      </c>
      <c r="AD171">
        <v>2.0807000000000002</v>
      </c>
      <c r="AE171">
        <v>2.0825999999999998</v>
      </c>
      <c r="AF171">
        <v>2.0798999999999999</v>
      </c>
      <c r="AG171">
        <v>2.0676000000000001</v>
      </c>
      <c r="AH171">
        <v>2.0474000000000001</v>
      </c>
      <c r="AI171">
        <v>2.012</v>
      </c>
      <c r="AJ171">
        <v>1.885</v>
      </c>
      <c r="AK171">
        <v>1.8540000000000001</v>
      </c>
      <c r="AL171">
        <v>1.84</v>
      </c>
      <c r="AM171">
        <v>1.8346</v>
      </c>
      <c r="AN171">
        <v>1.8398000000000001</v>
      </c>
      <c r="AO171">
        <v>1.8573</v>
      </c>
      <c r="AP171">
        <v>2.0400999999999998</v>
      </c>
      <c r="AQ171">
        <v>2.0605000000000002</v>
      </c>
      <c r="AR171">
        <v>2.0552999999999999</v>
      </c>
      <c r="AS171">
        <v>2.0417999999999998</v>
      </c>
      <c r="AT171">
        <v>2.0217000000000001</v>
      </c>
      <c r="AU171">
        <v>1.9816</v>
      </c>
      <c r="AV171">
        <v>1.8505</v>
      </c>
      <c r="AW171">
        <v>1.8146</v>
      </c>
      <c r="AX171">
        <v>1.786</v>
      </c>
      <c r="AY171">
        <v>1.7659</v>
      </c>
    </row>
    <row r="172" spans="1:51">
      <c r="A172" s="95">
        <v>44522</v>
      </c>
      <c r="B172" s="63">
        <v>181299</v>
      </c>
      <c r="N172">
        <v>2.2602000000000002</v>
      </c>
      <c r="O172">
        <v>2.2033</v>
      </c>
      <c r="P172">
        <v>2.1865000000000001</v>
      </c>
      <c r="Q172">
        <v>2.1907999999999999</v>
      </c>
      <c r="R172">
        <v>2.3060999999999998</v>
      </c>
      <c r="S172">
        <v>2.3031000000000001</v>
      </c>
      <c r="T172">
        <v>2.2884000000000002</v>
      </c>
      <c r="U172">
        <v>2.2637999999999998</v>
      </c>
      <c r="V172">
        <v>2.2328000000000001</v>
      </c>
      <c r="W172">
        <v>2.1956000000000002</v>
      </c>
      <c r="X172">
        <v>2.0592999999999999</v>
      </c>
      <c r="Y172">
        <v>2.0230000000000001</v>
      </c>
      <c r="Z172">
        <v>1.9978</v>
      </c>
      <c r="AA172">
        <v>1.9844999999999999</v>
      </c>
      <c r="AB172">
        <v>1.9824999999999999</v>
      </c>
      <c r="AC172">
        <v>1.9895</v>
      </c>
      <c r="AD172">
        <v>2.121</v>
      </c>
      <c r="AE172">
        <v>2.1236999999999999</v>
      </c>
      <c r="AF172">
        <v>2.1212</v>
      </c>
      <c r="AG172">
        <v>2.109</v>
      </c>
      <c r="AH172">
        <v>2.0888</v>
      </c>
      <c r="AI172">
        <v>2.0535000000000001</v>
      </c>
      <c r="AJ172">
        <v>1.9266000000000001</v>
      </c>
      <c r="AK172">
        <v>1.8956</v>
      </c>
      <c r="AL172">
        <v>1.8816999999999999</v>
      </c>
      <c r="AM172">
        <v>1.8763000000000001</v>
      </c>
      <c r="AN172">
        <v>1.8815</v>
      </c>
      <c r="AO172">
        <v>1.899</v>
      </c>
      <c r="AP172">
        <v>2.0817999999999999</v>
      </c>
      <c r="AQ172">
        <v>2.1021999999999998</v>
      </c>
      <c r="AR172">
        <v>2.097</v>
      </c>
      <c r="AS172">
        <v>2.0834999999999999</v>
      </c>
      <c r="AT172">
        <v>2.0634000000000001</v>
      </c>
      <c r="AU172">
        <v>2.0232999999999999</v>
      </c>
      <c r="AV172">
        <v>1.8922000000000001</v>
      </c>
      <c r="AW172">
        <v>1.8563000000000001</v>
      </c>
      <c r="AX172">
        <v>1.8277000000000001</v>
      </c>
      <c r="AY172">
        <v>1.8076000000000001</v>
      </c>
    </row>
    <row r="173" spans="1:51">
      <c r="A173" s="95">
        <v>44523</v>
      </c>
      <c r="B173" s="63">
        <v>234190</v>
      </c>
      <c r="N173">
        <v>2.3372000000000002</v>
      </c>
      <c r="O173">
        <v>2.2783000000000002</v>
      </c>
      <c r="P173">
        <v>2.2597999999999998</v>
      </c>
      <c r="Q173">
        <v>2.2618999999999998</v>
      </c>
      <c r="R173">
        <v>2.3740000000000001</v>
      </c>
      <c r="S173">
        <v>2.3696000000000002</v>
      </c>
      <c r="T173">
        <v>2.3534999999999999</v>
      </c>
      <c r="U173">
        <v>2.3275999999999999</v>
      </c>
      <c r="V173">
        <v>2.2957000000000001</v>
      </c>
      <c r="W173">
        <v>2.2581000000000002</v>
      </c>
      <c r="X173">
        <v>2.1215999999999999</v>
      </c>
      <c r="Y173">
        <v>2.0853000000000002</v>
      </c>
      <c r="Z173">
        <v>2.0600999999999998</v>
      </c>
      <c r="AA173">
        <v>2.0467</v>
      </c>
      <c r="AB173">
        <v>2.0447000000000002</v>
      </c>
      <c r="AC173">
        <v>2.0516000000000001</v>
      </c>
      <c r="AD173">
        <v>2.1821000000000002</v>
      </c>
      <c r="AE173">
        <v>2.1838000000000002</v>
      </c>
      <c r="AF173">
        <v>2.1802999999999999</v>
      </c>
      <c r="AG173">
        <v>2.1671</v>
      </c>
      <c r="AH173">
        <v>2.1459000000000001</v>
      </c>
      <c r="AI173">
        <v>2.1095999999999999</v>
      </c>
      <c r="AJ173">
        <v>1.9817</v>
      </c>
      <c r="AK173">
        <v>1.9497</v>
      </c>
      <c r="AL173">
        <v>1.9348000000000001</v>
      </c>
      <c r="AM173">
        <v>1.9292</v>
      </c>
      <c r="AN173">
        <v>1.9340999999999999</v>
      </c>
      <c r="AO173">
        <v>1.9514</v>
      </c>
      <c r="AP173">
        <v>2.1339000000000001</v>
      </c>
      <c r="AQ173">
        <v>2.1541000000000001</v>
      </c>
      <c r="AR173">
        <v>2.1486999999999998</v>
      </c>
      <c r="AS173">
        <v>2.1349</v>
      </c>
      <c r="AT173">
        <v>2.1145999999999998</v>
      </c>
      <c r="AU173">
        <v>2.0741999999999998</v>
      </c>
      <c r="AV173">
        <v>1.9429000000000001</v>
      </c>
      <c r="AW173">
        <v>1.9067000000000001</v>
      </c>
      <c r="AX173">
        <v>1.8778999999999999</v>
      </c>
      <c r="AY173">
        <v>1.8577999999999999</v>
      </c>
    </row>
    <row r="174" spans="1:51">
      <c r="A174" s="95">
        <v>44524</v>
      </c>
      <c r="B174" s="63">
        <v>177046</v>
      </c>
      <c r="N174">
        <v>2.3197000000000001</v>
      </c>
      <c r="O174">
        <v>2.2658999999999998</v>
      </c>
      <c r="P174">
        <v>2.2503000000000002</v>
      </c>
      <c r="Q174">
        <v>2.254</v>
      </c>
      <c r="R174">
        <v>2.3662999999999998</v>
      </c>
      <c r="S174">
        <v>2.3609</v>
      </c>
      <c r="T174">
        <v>2.3443000000000001</v>
      </c>
      <c r="U174">
        <v>2.3182999999999998</v>
      </c>
      <c r="V174">
        <v>2.2867000000000002</v>
      </c>
      <c r="W174">
        <v>2.2502</v>
      </c>
      <c r="X174">
        <v>2.1122000000000001</v>
      </c>
      <c r="Y174">
        <v>2.0754999999999999</v>
      </c>
      <c r="Z174">
        <v>2.0503999999999998</v>
      </c>
      <c r="AA174">
        <v>2.0369000000000002</v>
      </c>
      <c r="AB174">
        <v>2.0346000000000002</v>
      </c>
      <c r="AC174">
        <v>2.0413000000000001</v>
      </c>
      <c r="AD174">
        <v>2.1713</v>
      </c>
      <c r="AE174">
        <v>2.1726000000000001</v>
      </c>
      <c r="AF174">
        <v>2.1686000000000001</v>
      </c>
      <c r="AG174">
        <v>2.1549999999999998</v>
      </c>
      <c r="AH174">
        <v>2.1333000000000002</v>
      </c>
      <c r="AI174">
        <v>2.0966</v>
      </c>
      <c r="AJ174">
        <v>1.9681999999999999</v>
      </c>
      <c r="AK174">
        <v>1.9358</v>
      </c>
      <c r="AL174">
        <v>1.9204000000000001</v>
      </c>
      <c r="AM174">
        <v>1.9148000000000001</v>
      </c>
      <c r="AN174">
        <v>1.9197</v>
      </c>
      <c r="AO174">
        <v>1.9370000000000001</v>
      </c>
      <c r="AP174">
        <v>2.1194999999999999</v>
      </c>
      <c r="AQ174">
        <v>2.1396999999999999</v>
      </c>
      <c r="AR174">
        <v>2.1343000000000001</v>
      </c>
      <c r="AS174">
        <v>2.1204999999999998</v>
      </c>
      <c r="AT174">
        <v>2.1002000000000001</v>
      </c>
      <c r="AU174">
        <v>2.0598000000000001</v>
      </c>
      <c r="AV174">
        <v>1.9285000000000001</v>
      </c>
      <c r="AW174">
        <v>1.8923000000000001</v>
      </c>
      <c r="AX174">
        <v>1.8634999999999999</v>
      </c>
      <c r="AY174">
        <v>1.8433999999999999</v>
      </c>
    </row>
    <row r="175" spans="1:51">
      <c r="A175" s="103">
        <v>44525</v>
      </c>
      <c r="N175" s="189">
        <v>2.3197000000000001</v>
      </c>
      <c r="O175" s="189">
        <v>2.2658999999999998</v>
      </c>
      <c r="P175" s="189">
        <v>2.2503000000000002</v>
      </c>
      <c r="Q175" s="189">
        <v>2.254</v>
      </c>
      <c r="R175" s="189">
        <v>2.3662999999999998</v>
      </c>
      <c r="S175" s="189">
        <v>2.3609</v>
      </c>
      <c r="T175" s="189">
        <v>2.3443000000000001</v>
      </c>
      <c r="U175" s="189">
        <v>2.3182999999999998</v>
      </c>
      <c r="V175" s="189">
        <v>2.2867000000000002</v>
      </c>
      <c r="W175" s="189">
        <v>2.2502</v>
      </c>
      <c r="X175" s="189">
        <v>2.1122000000000001</v>
      </c>
      <c r="Y175" s="189">
        <v>2.0754999999999999</v>
      </c>
      <c r="Z175" s="189">
        <v>2.0503999999999998</v>
      </c>
      <c r="AA175" s="189">
        <v>2.0369000000000002</v>
      </c>
      <c r="AB175" s="189">
        <v>2.0346000000000002</v>
      </c>
      <c r="AC175" s="189">
        <v>2.0413000000000001</v>
      </c>
      <c r="AD175" s="189">
        <v>2.1713</v>
      </c>
      <c r="AE175" s="189">
        <v>2.1726000000000001</v>
      </c>
      <c r="AF175" s="189">
        <v>2.1686000000000001</v>
      </c>
      <c r="AG175" s="189">
        <v>2.1549999999999998</v>
      </c>
      <c r="AH175" s="189">
        <v>2.1333000000000002</v>
      </c>
      <c r="AI175" s="189">
        <v>2.0966</v>
      </c>
      <c r="AJ175" s="189">
        <v>1.9681999999999999</v>
      </c>
      <c r="AK175" s="189">
        <v>1.9358</v>
      </c>
      <c r="AL175">
        <v>1.9204000000000001</v>
      </c>
      <c r="AM175">
        <v>1.9148000000000001</v>
      </c>
      <c r="AN175">
        <v>1.9197</v>
      </c>
      <c r="AO175">
        <v>1.9370000000000001</v>
      </c>
      <c r="AP175">
        <v>2.1194999999999999</v>
      </c>
      <c r="AQ175">
        <v>2.1396999999999999</v>
      </c>
      <c r="AR175">
        <v>2.1343000000000001</v>
      </c>
      <c r="AS175">
        <v>2.1204999999999998</v>
      </c>
      <c r="AT175">
        <v>2.1002000000000001</v>
      </c>
      <c r="AU175" s="189">
        <v>2.0598000000000001</v>
      </c>
      <c r="AV175" s="189">
        <v>1.9285000000000001</v>
      </c>
      <c r="AW175" s="189">
        <v>1.8923000000000001</v>
      </c>
      <c r="AX175" s="189">
        <v>1.8634999999999999</v>
      </c>
      <c r="AY175" s="189">
        <v>1.8433999999999999</v>
      </c>
    </row>
    <row r="176" spans="1:51">
      <c r="A176" s="95">
        <v>44526</v>
      </c>
      <c r="B176" s="63">
        <v>197893</v>
      </c>
      <c r="N176">
        <v>2.0293999999999999</v>
      </c>
      <c r="O176">
        <v>1.9811000000000001</v>
      </c>
      <c r="P176">
        <v>1.9701</v>
      </c>
      <c r="Q176">
        <v>1.9776</v>
      </c>
      <c r="R176">
        <v>2.0985999999999998</v>
      </c>
      <c r="S176">
        <v>2.1019000000000001</v>
      </c>
      <c r="T176">
        <v>2.0918000000000001</v>
      </c>
      <c r="U176">
        <v>2.0714000000000001</v>
      </c>
      <c r="V176">
        <v>2.0438000000000001</v>
      </c>
      <c r="W176">
        <v>2.0099</v>
      </c>
      <c r="X176">
        <v>1.8777999999999999</v>
      </c>
      <c r="Y176">
        <v>1.8451</v>
      </c>
      <c r="Z176">
        <v>1.8236000000000001</v>
      </c>
      <c r="AA176">
        <v>1.8130999999999999</v>
      </c>
      <c r="AB176">
        <v>1.8133999999999999</v>
      </c>
      <c r="AC176">
        <v>1.8223</v>
      </c>
      <c r="AD176">
        <v>1.9544999999999999</v>
      </c>
      <c r="AE176">
        <v>1.958</v>
      </c>
      <c r="AF176">
        <v>1.9565999999999999</v>
      </c>
      <c r="AG176">
        <v>1.9456</v>
      </c>
      <c r="AH176">
        <v>1.9265000000000001</v>
      </c>
      <c r="AI176">
        <v>1.8924000000000001</v>
      </c>
      <c r="AJ176">
        <v>1.7665999999999999</v>
      </c>
      <c r="AK176">
        <v>1.7367999999999999</v>
      </c>
      <c r="AL176">
        <v>1.7233000000000001</v>
      </c>
      <c r="AM176">
        <v>1.7177</v>
      </c>
      <c r="AN176">
        <v>1.7225999999999999</v>
      </c>
      <c r="AO176">
        <v>1.7399</v>
      </c>
      <c r="AP176">
        <v>1.9224000000000001</v>
      </c>
      <c r="AQ176">
        <v>1.9426000000000001</v>
      </c>
      <c r="AR176">
        <v>1.9372</v>
      </c>
      <c r="AS176">
        <v>1.9234</v>
      </c>
      <c r="AT176">
        <v>1.9031</v>
      </c>
      <c r="AU176">
        <v>1.8627</v>
      </c>
      <c r="AV176">
        <v>1.7314000000000001</v>
      </c>
      <c r="AW176">
        <v>1.6952</v>
      </c>
      <c r="AX176">
        <v>1.6664000000000001</v>
      </c>
      <c r="AY176">
        <v>1.6463000000000001</v>
      </c>
    </row>
    <row r="177" spans="1:63">
      <c r="A177" s="95">
        <v>44529</v>
      </c>
      <c r="B177" s="63">
        <v>226144</v>
      </c>
      <c r="N177">
        <v>2.0771000000000002</v>
      </c>
      <c r="O177">
        <v>2.0329999999999999</v>
      </c>
      <c r="P177">
        <v>2.0217999999999998</v>
      </c>
      <c r="Q177">
        <v>2.0291999999999999</v>
      </c>
      <c r="R177">
        <v>2.149</v>
      </c>
      <c r="S177">
        <v>2.1509</v>
      </c>
      <c r="T177">
        <v>2.1408999999999998</v>
      </c>
      <c r="U177">
        <v>2.1214</v>
      </c>
      <c r="V177">
        <v>2.0951</v>
      </c>
      <c r="W177">
        <v>2.0621</v>
      </c>
      <c r="X177">
        <v>1.931</v>
      </c>
      <c r="Y177">
        <v>1.8982000000000001</v>
      </c>
      <c r="Z177">
        <v>1.8764000000000001</v>
      </c>
      <c r="AA177">
        <v>1.8672</v>
      </c>
      <c r="AB177">
        <v>1.8676999999999999</v>
      </c>
      <c r="AC177">
        <v>1.8774999999999999</v>
      </c>
      <c r="AD177">
        <v>2.0106000000000002</v>
      </c>
      <c r="AE177">
        <v>2.0150000000000001</v>
      </c>
      <c r="AF177">
        <v>2.0145</v>
      </c>
      <c r="AG177">
        <v>2.0045000000000002</v>
      </c>
      <c r="AH177">
        <v>1.9863</v>
      </c>
      <c r="AI177">
        <v>1.9531000000000001</v>
      </c>
      <c r="AJ177">
        <v>1.8282</v>
      </c>
      <c r="AK177">
        <v>1.7992999999999999</v>
      </c>
      <c r="AL177">
        <v>1.7886</v>
      </c>
      <c r="AM177">
        <v>1.7829999999999999</v>
      </c>
      <c r="AN177">
        <v>1.7879</v>
      </c>
      <c r="AO177">
        <v>1.8051999999999999</v>
      </c>
      <c r="AP177">
        <v>1.9877</v>
      </c>
      <c r="AQ177">
        <v>2.0078999999999998</v>
      </c>
      <c r="AR177">
        <v>2.0024999999999999</v>
      </c>
      <c r="AS177">
        <v>1.9886999999999999</v>
      </c>
      <c r="AT177">
        <v>1.9683999999999999</v>
      </c>
      <c r="AU177">
        <v>1.9279999999999999</v>
      </c>
      <c r="AV177">
        <v>1.7967</v>
      </c>
      <c r="AW177">
        <v>1.7605</v>
      </c>
      <c r="AX177">
        <v>1.7317</v>
      </c>
    </row>
    <row r="178" spans="1:63">
      <c r="A178" s="95">
        <v>44530</v>
      </c>
      <c r="B178" s="63">
        <v>197691</v>
      </c>
      <c r="N178">
        <v>1.9801</v>
      </c>
      <c r="O178">
        <v>1.9400999999999999</v>
      </c>
      <c r="P178">
        <v>1.9281999999999999</v>
      </c>
      <c r="Q178">
        <v>1.9347000000000001</v>
      </c>
      <c r="R178">
        <v>2.0539999999999998</v>
      </c>
      <c r="S178">
        <v>2.0569999999999999</v>
      </c>
      <c r="T178">
        <v>2.0486</v>
      </c>
      <c r="U178">
        <v>2.0306999999999999</v>
      </c>
      <c r="V178">
        <v>2.0064000000000002</v>
      </c>
      <c r="W178">
        <v>1.9755</v>
      </c>
      <c r="X178">
        <v>1.8454999999999999</v>
      </c>
      <c r="Y178">
        <v>1.8147</v>
      </c>
      <c r="Z178">
        <v>1.7938000000000001</v>
      </c>
      <c r="AA178">
        <v>1.7854000000000001</v>
      </c>
      <c r="AB178">
        <v>1.7867999999999999</v>
      </c>
      <c r="AC178">
        <v>1.7968</v>
      </c>
      <c r="AD178">
        <v>1.9303999999999999</v>
      </c>
      <c r="AE178">
        <v>1.9352</v>
      </c>
      <c r="AF178">
        <v>1.9352</v>
      </c>
      <c r="AG178">
        <v>1.9252</v>
      </c>
      <c r="AH178">
        <v>1.907</v>
      </c>
      <c r="AI178">
        <v>1.8737999999999999</v>
      </c>
      <c r="AJ178">
        <v>1.7488999999999999</v>
      </c>
      <c r="AK178">
        <v>1.72</v>
      </c>
      <c r="AL178">
        <v>1.7093</v>
      </c>
      <c r="AM178">
        <v>1.7037</v>
      </c>
      <c r="AN178">
        <v>1.7085999999999999</v>
      </c>
      <c r="AO178">
        <v>1.7259</v>
      </c>
      <c r="AP178">
        <v>1.9084000000000001</v>
      </c>
      <c r="AQ178">
        <v>1.9286000000000001</v>
      </c>
      <c r="AR178">
        <v>1.9232</v>
      </c>
      <c r="AS178">
        <v>1.9094</v>
      </c>
      <c r="AT178">
        <v>1.8891</v>
      </c>
      <c r="AU178">
        <v>1.8487</v>
      </c>
      <c r="AV178">
        <v>1.7174</v>
      </c>
      <c r="AW178">
        <v>1.6812</v>
      </c>
      <c r="AX178">
        <v>1.6524000000000001</v>
      </c>
      <c r="AY178">
        <v>1.6323000000000001</v>
      </c>
    </row>
    <row r="179" spans="1:63">
      <c r="A179" s="95">
        <v>44531</v>
      </c>
      <c r="B179" s="63">
        <v>182036</v>
      </c>
      <c r="O179">
        <v>1.9511000000000001</v>
      </c>
      <c r="P179">
        <v>1.9362999999999999</v>
      </c>
      <c r="Q179">
        <v>1.9413</v>
      </c>
      <c r="R179">
        <v>2.0583999999999998</v>
      </c>
      <c r="S179">
        <v>2.06</v>
      </c>
      <c r="T179">
        <v>2.0512999999999999</v>
      </c>
      <c r="U179">
        <v>2.0341999999999998</v>
      </c>
      <c r="V179">
        <v>2.0116000000000001</v>
      </c>
      <c r="W179">
        <v>1.9832000000000001</v>
      </c>
      <c r="X179">
        <v>1.8569</v>
      </c>
      <c r="Y179">
        <v>1.8254999999999999</v>
      </c>
      <c r="Z179">
        <v>1.8045</v>
      </c>
      <c r="AA179">
        <v>1.7965</v>
      </c>
      <c r="AB179">
        <v>1.7979000000000001</v>
      </c>
      <c r="AC179">
        <v>1.8079000000000001</v>
      </c>
      <c r="AD179">
        <v>1.9415</v>
      </c>
      <c r="AE179">
        <v>1.9462999999999999</v>
      </c>
      <c r="AF179">
        <v>1.9462999999999999</v>
      </c>
      <c r="AG179">
        <v>1.9362999999999999</v>
      </c>
      <c r="AH179">
        <v>1.9180999999999999</v>
      </c>
      <c r="AI179">
        <v>1.8849</v>
      </c>
      <c r="AJ179">
        <v>1.76</v>
      </c>
      <c r="AK179">
        <v>1.7311000000000001</v>
      </c>
      <c r="AL179">
        <v>1.7203999999999999</v>
      </c>
      <c r="AM179">
        <v>1.7148000000000001</v>
      </c>
      <c r="AN179">
        <v>1.7197</v>
      </c>
      <c r="AO179">
        <v>1.7370000000000001</v>
      </c>
      <c r="AP179">
        <v>1.9195</v>
      </c>
      <c r="AQ179">
        <v>1.9397</v>
      </c>
      <c r="AR179">
        <v>1.9342999999999999</v>
      </c>
      <c r="AS179">
        <v>1.9205000000000001</v>
      </c>
      <c r="AT179">
        <v>1.9001999999999999</v>
      </c>
      <c r="AU179">
        <v>1.8597999999999999</v>
      </c>
      <c r="AV179">
        <v>1.7284999999999999</v>
      </c>
      <c r="AW179">
        <v>1.6922999999999999</v>
      </c>
      <c r="AX179">
        <v>1.6635</v>
      </c>
      <c r="AY179">
        <v>1.6434</v>
      </c>
      <c r="AZ179">
        <v>1.6483000000000001</v>
      </c>
      <c r="BA179">
        <v>1.6656</v>
      </c>
      <c r="BB179">
        <v>1.8481000000000001</v>
      </c>
      <c r="BC179">
        <v>1.8683000000000001</v>
      </c>
      <c r="BD179">
        <v>1.8629</v>
      </c>
      <c r="BE179">
        <v>1.8491</v>
      </c>
      <c r="BF179">
        <v>1.8288</v>
      </c>
      <c r="BG179">
        <v>1.7884</v>
      </c>
      <c r="BH179">
        <v>1.6571</v>
      </c>
      <c r="BI179">
        <v>1.6209</v>
      </c>
      <c r="BJ179">
        <v>1.5921000000000001</v>
      </c>
      <c r="BK179">
        <v>1.5720000000000001</v>
      </c>
    </row>
    <row r="180" spans="1:63">
      <c r="A180" s="95">
        <v>44532</v>
      </c>
      <c r="B180" s="63">
        <v>219013</v>
      </c>
      <c r="O180">
        <v>1.9677</v>
      </c>
      <c r="P180">
        <v>1.9508000000000001</v>
      </c>
      <c r="Q180">
        <v>1.9532</v>
      </c>
      <c r="R180">
        <v>2.0672999999999999</v>
      </c>
      <c r="S180">
        <v>2.0674000000000001</v>
      </c>
      <c r="T180">
        <v>2.0577999999999999</v>
      </c>
      <c r="U180">
        <v>2.0402999999999998</v>
      </c>
      <c r="V180">
        <v>2.0179</v>
      </c>
      <c r="W180">
        <v>1.99</v>
      </c>
      <c r="X180">
        <v>1.8583000000000001</v>
      </c>
      <c r="Y180">
        <v>1.8249</v>
      </c>
      <c r="Z180">
        <v>1.8016000000000001</v>
      </c>
      <c r="AA180">
        <v>1.7928999999999999</v>
      </c>
      <c r="AB180">
        <v>1.7961</v>
      </c>
      <c r="AC180">
        <v>1.8069999999999999</v>
      </c>
      <c r="AD180">
        <v>1.9404999999999999</v>
      </c>
      <c r="AE180">
        <v>1.9451000000000001</v>
      </c>
      <c r="AF180">
        <v>1.9450000000000001</v>
      </c>
      <c r="AG180">
        <v>1.9349000000000001</v>
      </c>
      <c r="AH180">
        <v>1.9165000000000001</v>
      </c>
      <c r="AI180">
        <v>1.8832</v>
      </c>
      <c r="AJ180">
        <v>1.7582</v>
      </c>
      <c r="AK180">
        <v>1.7291000000000001</v>
      </c>
      <c r="AL180">
        <v>1.7181</v>
      </c>
      <c r="AM180">
        <v>1.7124999999999999</v>
      </c>
      <c r="AN180">
        <v>1.7179</v>
      </c>
      <c r="AO180">
        <v>1.7354000000000001</v>
      </c>
      <c r="AP180">
        <v>1.9179999999999999</v>
      </c>
      <c r="AQ180">
        <v>1.9383999999999999</v>
      </c>
      <c r="AR180">
        <v>1.9331</v>
      </c>
      <c r="AS180">
        <v>1.9195</v>
      </c>
      <c r="AT180">
        <v>1.8994</v>
      </c>
      <c r="AU180">
        <v>1.8591</v>
      </c>
      <c r="AV180">
        <v>1.728</v>
      </c>
      <c r="AW180">
        <v>1.6919</v>
      </c>
      <c r="AX180">
        <v>1.6633</v>
      </c>
      <c r="AY180">
        <v>1.6432</v>
      </c>
      <c r="AZ180">
        <v>1.6480999999999999</v>
      </c>
      <c r="BA180">
        <v>1.6654</v>
      </c>
      <c r="BB180">
        <v>1.8479000000000001</v>
      </c>
      <c r="BC180">
        <v>1.8681000000000001</v>
      </c>
      <c r="BD180">
        <v>1.8627</v>
      </c>
      <c r="BE180">
        <v>1.8489</v>
      </c>
      <c r="BF180">
        <v>1.8286</v>
      </c>
      <c r="BG180">
        <v>1.7882</v>
      </c>
      <c r="BH180">
        <v>1.6569</v>
      </c>
      <c r="BI180">
        <v>1.6207</v>
      </c>
      <c r="BJ180">
        <v>1.5919000000000001</v>
      </c>
      <c r="BK180">
        <v>1.5718000000000001</v>
      </c>
    </row>
    <row r="181" spans="1:63">
      <c r="A181" s="95">
        <v>44533</v>
      </c>
      <c r="B181" s="63">
        <v>165797</v>
      </c>
      <c r="O181">
        <v>1.9529000000000001</v>
      </c>
      <c r="P181">
        <v>1.9401999999999999</v>
      </c>
      <c r="Q181">
        <v>1.9441999999999999</v>
      </c>
      <c r="R181">
        <v>2.0577999999999999</v>
      </c>
      <c r="S181">
        <v>2.0596000000000001</v>
      </c>
      <c r="T181">
        <v>2.0510999999999999</v>
      </c>
      <c r="U181">
        <v>2.0341</v>
      </c>
      <c r="V181">
        <v>2.0121000000000002</v>
      </c>
      <c r="W181">
        <v>1.9844999999999999</v>
      </c>
      <c r="X181">
        <v>1.8484</v>
      </c>
      <c r="Y181">
        <v>1.8134999999999999</v>
      </c>
      <c r="Z181">
        <v>1.7892999999999999</v>
      </c>
      <c r="AA181">
        <v>1.7797000000000001</v>
      </c>
      <c r="AB181">
        <v>1.7817000000000001</v>
      </c>
      <c r="AC181">
        <v>1.7924</v>
      </c>
      <c r="AD181">
        <v>1.9260999999999999</v>
      </c>
      <c r="AE181">
        <v>1.9311</v>
      </c>
      <c r="AF181">
        <v>1.9308000000000001</v>
      </c>
      <c r="AG181">
        <v>1.9207000000000001</v>
      </c>
      <c r="AH181">
        <v>1.9023000000000001</v>
      </c>
      <c r="AI181">
        <v>1.869</v>
      </c>
      <c r="AJ181">
        <v>1.744</v>
      </c>
      <c r="AK181">
        <v>1.7149000000000001</v>
      </c>
      <c r="AL181">
        <v>1.7039</v>
      </c>
      <c r="AM181">
        <v>1.6982999999999999</v>
      </c>
      <c r="AN181">
        <v>1.7037</v>
      </c>
      <c r="AO181">
        <v>1.7212000000000001</v>
      </c>
      <c r="AP181">
        <v>1.9037999999999999</v>
      </c>
      <c r="AQ181">
        <v>1.9241999999999999</v>
      </c>
      <c r="AR181">
        <v>1.9189000000000001</v>
      </c>
      <c r="AS181">
        <v>1.9053</v>
      </c>
      <c r="AT181">
        <v>1.8852</v>
      </c>
      <c r="AU181">
        <v>1.8449</v>
      </c>
      <c r="AV181">
        <v>1.7138</v>
      </c>
      <c r="AW181">
        <v>1.6777</v>
      </c>
      <c r="AX181">
        <v>1.6491</v>
      </c>
      <c r="AY181">
        <v>1.629</v>
      </c>
      <c r="AZ181">
        <v>1.6338999999999999</v>
      </c>
      <c r="BA181">
        <v>1.6512</v>
      </c>
      <c r="BB181">
        <v>1.8337000000000001</v>
      </c>
      <c r="BC181">
        <v>1.8539000000000001</v>
      </c>
      <c r="BD181">
        <v>1.8485</v>
      </c>
      <c r="BE181">
        <v>1.8347</v>
      </c>
      <c r="BF181">
        <v>1.8144</v>
      </c>
      <c r="BG181">
        <v>1.774</v>
      </c>
      <c r="BH181">
        <v>1.6427</v>
      </c>
      <c r="BI181">
        <v>1.6065</v>
      </c>
      <c r="BJ181">
        <v>1.5777000000000001</v>
      </c>
      <c r="BK181">
        <v>1.5576000000000001</v>
      </c>
    </row>
    <row r="182" spans="1:63">
      <c r="A182" s="95">
        <v>44536</v>
      </c>
      <c r="B182" s="63">
        <v>149937</v>
      </c>
      <c r="O182">
        <v>2.0432999999999999</v>
      </c>
      <c r="P182">
        <v>2.0283000000000002</v>
      </c>
      <c r="Q182">
        <v>2.0299</v>
      </c>
      <c r="R182">
        <v>2.1408999999999998</v>
      </c>
      <c r="S182">
        <v>2.1406999999999998</v>
      </c>
      <c r="T182">
        <v>2.1297000000000001</v>
      </c>
      <c r="U182">
        <v>2.1110000000000002</v>
      </c>
      <c r="V182">
        <v>2.0878999999999999</v>
      </c>
      <c r="W182">
        <v>2.0598000000000001</v>
      </c>
      <c r="X182">
        <v>1.9224000000000001</v>
      </c>
      <c r="Y182">
        <v>1.8876999999999999</v>
      </c>
      <c r="Z182">
        <v>1.8633999999999999</v>
      </c>
      <c r="AA182">
        <v>1.8537999999999999</v>
      </c>
      <c r="AB182">
        <v>1.855</v>
      </c>
      <c r="AC182">
        <v>1.8657999999999999</v>
      </c>
      <c r="AD182">
        <v>1.9991000000000001</v>
      </c>
      <c r="AE182">
        <v>2.0036999999999998</v>
      </c>
      <c r="AF182">
        <v>2.0030000000000001</v>
      </c>
      <c r="AG182">
        <v>1.9924999999999999</v>
      </c>
      <c r="AH182">
        <v>1.9737</v>
      </c>
      <c r="AI182">
        <v>1.94</v>
      </c>
      <c r="AJ182">
        <v>1.8146</v>
      </c>
      <c r="AK182">
        <v>1.7847</v>
      </c>
      <c r="AL182">
        <v>1.7686999999999999</v>
      </c>
      <c r="AM182">
        <v>1.7630999999999999</v>
      </c>
      <c r="AN182">
        <v>1.7742</v>
      </c>
      <c r="AO182">
        <v>1.792</v>
      </c>
      <c r="AP182">
        <v>1.9750000000000001</v>
      </c>
      <c r="AQ182">
        <v>1.9957</v>
      </c>
      <c r="AR182">
        <v>1.9907999999999999</v>
      </c>
      <c r="AS182">
        <v>1.9775</v>
      </c>
      <c r="AT182">
        <v>1.9577</v>
      </c>
      <c r="AU182">
        <v>1.9177999999999999</v>
      </c>
      <c r="AV182">
        <v>1.7869999999999999</v>
      </c>
      <c r="AW182">
        <v>1.7513000000000001</v>
      </c>
      <c r="AX182">
        <v>1.7251000000000001</v>
      </c>
      <c r="AY182">
        <v>1.7050000000000001</v>
      </c>
      <c r="AZ182">
        <v>1.7099</v>
      </c>
      <c r="BA182">
        <v>1.7272000000000001</v>
      </c>
      <c r="BB182">
        <v>1.9097</v>
      </c>
      <c r="BC182">
        <v>1.9298999999999999</v>
      </c>
      <c r="BD182">
        <v>1.9245000000000001</v>
      </c>
      <c r="BE182">
        <v>1.9107000000000001</v>
      </c>
      <c r="BF182">
        <v>1.8904000000000001</v>
      </c>
      <c r="BG182">
        <v>1.85</v>
      </c>
      <c r="BH182">
        <v>1.7186999999999999</v>
      </c>
      <c r="BI182">
        <v>1.6825000000000001</v>
      </c>
      <c r="BJ182">
        <v>1.6536999999999999</v>
      </c>
      <c r="BK182">
        <v>1.6335999999999999</v>
      </c>
    </row>
    <row r="183" spans="1:63">
      <c r="A183" s="95">
        <v>44537</v>
      </c>
      <c r="B183" s="63">
        <v>240521</v>
      </c>
      <c r="O183">
        <v>2.1</v>
      </c>
      <c r="P183">
        <v>2.0863999999999998</v>
      </c>
      <c r="Q183">
        <v>2.0886999999999998</v>
      </c>
      <c r="R183">
        <v>2.1979000000000002</v>
      </c>
      <c r="S183">
        <v>2.1979000000000002</v>
      </c>
      <c r="T183">
        <v>2.1869000000000001</v>
      </c>
      <c r="U183">
        <v>2.1675</v>
      </c>
      <c r="V183">
        <v>2.1436999999999999</v>
      </c>
      <c r="W183">
        <v>2.1145</v>
      </c>
      <c r="X183">
        <v>1.9789000000000001</v>
      </c>
      <c r="Y183">
        <v>1.9451000000000001</v>
      </c>
      <c r="Z183">
        <v>1.9220999999999999</v>
      </c>
      <c r="AA183">
        <v>1.9137</v>
      </c>
      <c r="AB183">
        <v>1.9158999999999999</v>
      </c>
      <c r="AC183">
        <v>1.9259999999999999</v>
      </c>
      <c r="AD183">
        <v>2.0577999999999999</v>
      </c>
      <c r="AE183">
        <v>2.0613999999999999</v>
      </c>
      <c r="AF183">
        <v>2.0596999999999999</v>
      </c>
      <c r="AG183">
        <v>2.0482</v>
      </c>
      <c r="AH183">
        <v>2.0284</v>
      </c>
      <c r="AI183">
        <v>1.9946999999999999</v>
      </c>
      <c r="AJ183">
        <v>1.8693</v>
      </c>
      <c r="AK183">
        <v>1.8393999999999999</v>
      </c>
      <c r="AL183">
        <v>1.8233999999999999</v>
      </c>
      <c r="AM183">
        <v>1.8178000000000001</v>
      </c>
      <c r="AN183">
        <v>1.8289</v>
      </c>
      <c r="AO183">
        <v>1.8467</v>
      </c>
      <c r="AP183">
        <v>2.0297000000000001</v>
      </c>
      <c r="AQ183">
        <v>2.0503999999999998</v>
      </c>
      <c r="AR183">
        <v>2.0455000000000001</v>
      </c>
      <c r="AS183">
        <v>2.0322</v>
      </c>
      <c r="AT183">
        <v>2.0124</v>
      </c>
      <c r="AU183">
        <v>1.9724999999999999</v>
      </c>
      <c r="AV183">
        <v>1.8416999999999999</v>
      </c>
      <c r="AW183">
        <v>1.806</v>
      </c>
      <c r="AX183">
        <v>1.7798</v>
      </c>
      <c r="AY183">
        <v>1.7050000000000001</v>
      </c>
      <c r="AZ183">
        <v>1.7099</v>
      </c>
      <c r="BA183">
        <v>1.7272000000000001</v>
      </c>
      <c r="BB183">
        <v>1.9097</v>
      </c>
      <c r="BC183">
        <v>1.9298999999999999</v>
      </c>
      <c r="BD183">
        <v>1.9245000000000001</v>
      </c>
      <c r="BE183">
        <v>1.9107000000000001</v>
      </c>
      <c r="BF183">
        <v>1.8904000000000001</v>
      </c>
      <c r="BG183">
        <v>1.85</v>
      </c>
      <c r="BH183">
        <v>1.7186999999999999</v>
      </c>
      <c r="BI183">
        <v>1.6825000000000001</v>
      </c>
      <c r="BJ183">
        <v>1.6536999999999999</v>
      </c>
      <c r="BK183">
        <v>1.6335999999999999</v>
      </c>
    </row>
    <row r="184" spans="1:63">
      <c r="A184" s="95">
        <v>44538</v>
      </c>
      <c r="B184" s="63">
        <v>197461</v>
      </c>
      <c r="O184">
        <v>2.1484999999999999</v>
      </c>
      <c r="P184">
        <v>2.1345999999999998</v>
      </c>
      <c r="Q184">
        <v>2.1377999999999999</v>
      </c>
      <c r="R184">
        <v>2.2467000000000001</v>
      </c>
      <c r="S184">
        <v>2.2458</v>
      </c>
      <c r="T184">
        <v>2.2332000000000001</v>
      </c>
      <c r="U184">
        <v>2.2124999999999999</v>
      </c>
      <c r="V184">
        <v>2.1877</v>
      </c>
      <c r="W184">
        <v>2.1577000000000002</v>
      </c>
      <c r="X184">
        <v>2.0215999999999998</v>
      </c>
      <c r="Y184">
        <v>1.9876</v>
      </c>
      <c r="Z184">
        <v>1.9642999999999999</v>
      </c>
      <c r="AA184">
        <v>1.956</v>
      </c>
      <c r="AB184">
        <v>1.9581</v>
      </c>
      <c r="AC184">
        <v>1.9681999999999999</v>
      </c>
      <c r="AD184">
        <v>2.1</v>
      </c>
      <c r="AE184">
        <v>2.1036000000000001</v>
      </c>
      <c r="AF184">
        <v>2.1019000000000001</v>
      </c>
      <c r="AG184">
        <v>2.0903999999999998</v>
      </c>
      <c r="AH184">
        <v>2.0706000000000002</v>
      </c>
      <c r="AI184">
        <v>2.0369000000000002</v>
      </c>
      <c r="AJ184">
        <v>1.9115</v>
      </c>
      <c r="AK184">
        <v>1.8815999999999999</v>
      </c>
      <c r="AL184">
        <v>1.8655999999999999</v>
      </c>
      <c r="AM184">
        <v>1.86</v>
      </c>
      <c r="AN184">
        <v>1.8711</v>
      </c>
      <c r="AO184">
        <v>1.8889</v>
      </c>
      <c r="AP184">
        <v>2.0718999999999999</v>
      </c>
      <c r="AQ184">
        <v>2.0926</v>
      </c>
      <c r="AR184">
        <v>2.0876999999999999</v>
      </c>
      <c r="AS184">
        <v>2.0743999999999998</v>
      </c>
      <c r="AT184">
        <v>2.0546000000000002</v>
      </c>
      <c r="AU184">
        <v>2.0146999999999999</v>
      </c>
      <c r="AV184">
        <v>1.8838999999999999</v>
      </c>
      <c r="AW184">
        <v>1.8482000000000001</v>
      </c>
      <c r="AX184">
        <v>1.8220000000000001</v>
      </c>
      <c r="AY184">
        <v>1.8019000000000001</v>
      </c>
      <c r="AZ184">
        <v>1.8068</v>
      </c>
      <c r="BA184">
        <v>1.8241000000000001</v>
      </c>
      <c r="BB184">
        <v>2.0066000000000002</v>
      </c>
      <c r="BC184">
        <v>2.0268000000000002</v>
      </c>
      <c r="BD184">
        <v>2.0213999999999999</v>
      </c>
      <c r="BE184">
        <v>2.0076000000000001</v>
      </c>
      <c r="BF184">
        <v>1.9873000000000001</v>
      </c>
      <c r="BG184">
        <v>1.9469000000000001</v>
      </c>
      <c r="BH184">
        <v>1.8156000000000001</v>
      </c>
      <c r="BI184">
        <v>1.7794000000000001</v>
      </c>
      <c r="BJ184">
        <v>1.7505999999999999</v>
      </c>
      <c r="BK184">
        <v>1.7304999999999999</v>
      </c>
    </row>
    <row r="185" spans="1:63">
      <c r="A185" s="95">
        <v>44539</v>
      </c>
      <c r="B185" s="63">
        <v>189052</v>
      </c>
      <c r="O185">
        <v>2.1284000000000001</v>
      </c>
      <c r="P185">
        <v>2.1164999999999998</v>
      </c>
      <c r="Q185">
        <v>2.1204000000000001</v>
      </c>
      <c r="R185">
        <v>2.2299000000000002</v>
      </c>
      <c r="S185">
        <v>2.2282999999999999</v>
      </c>
      <c r="T185">
        <v>2.2153999999999998</v>
      </c>
      <c r="U185">
        <v>2.1949999999999998</v>
      </c>
      <c r="V185">
        <v>2.1705999999999999</v>
      </c>
      <c r="W185">
        <v>2.1410999999999998</v>
      </c>
      <c r="X185">
        <v>2.0049000000000001</v>
      </c>
      <c r="Y185">
        <v>1.9712000000000001</v>
      </c>
      <c r="Z185">
        <v>1.948</v>
      </c>
      <c r="AA185">
        <v>1.9398</v>
      </c>
      <c r="AB185">
        <v>1.9419</v>
      </c>
      <c r="AC185">
        <v>1.952</v>
      </c>
      <c r="AD185">
        <v>2.0838000000000001</v>
      </c>
      <c r="AE185">
        <v>2.0874000000000001</v>
      </c>
      <c r="AF185">
        <v>2.0857000000000001</v>
      </c>
      <c r="AG185">
        <v>2.0741999999999998</v>
      </c>
      <c r="AH185">
        <v>2.0543999999999998</v>
      </c>
      <c r="AI185">
        <v>2.0207000000000002</v>
      </c>
      <c r="AJ185">
        <v>1.8953</v>
      </c>
      <c r="AK185">
        <v>1.8653999999999999</v>
      </c>
      <c r="AL185">
        <v>1.8493999999999999</v>
      </c>
      <c r="AM185">
        <v>1.8438000000000001</v>
      </c>
      <c r="AN185">
        <v>1.8549</v>
      </c>
      <c r="AO185">
        <v>1.8727</v>
      </c>
      <c r="AP185">
        <v>2.0556999999999999</v>
      </c>
      <c r="AQ185">
        <v>2.0764</v>
      </c>
      <c r="AR185">
        <v>2.0714999999999999</v>
      </c>
      <c r="AS185">
        <v>2.0581999999999998</v>
      </c>
      <c r="AT185">
        <v>2.0384000000000002</v>
      </c>
      <c r="AU185">
        <v>1.9984999999999999</v>
      </c>
      <c r="AV185">
        <v>1.8676999999999999</v>
      </c>
      <c r="AW185">
        <v>1.8320000000000001</v>
      </c>
      <c r="AX185">
        <v>1.8058000000000001</v>
      </c>
      <c r="AY185">
        <v>1.7857000000000001</v>
      </c>
      <c r="AZ185">
        <v>1.7906</v>
      </c>
      <c r="BA185">
        <v>1.8079000000000001</v>
      </c>
      <c r="BB185">
        <v>1.9903999999999999</v>
      </c>
      <c r="BC185">
        <v>2.0106000000000002</v>
      </c>
      <c r="BD185">
        <v>2.0051999999999999</v>
      </c>
      <c r="BE185">
        <v>1.9914000000000001</v>
      </c>
      <c r="BF185">
        <v>1.9711000000000001</v>
      </c>
      <c r="BG185">
        <v>1.9307000000000001</v>
      </c>
      <c r="BH185">
        <v>1.7994000000000001</v>
      </c>
      <c r="BI185">
        <v>1.7632000000000001</v>
      </c>
      <c r="BJ185">
        <v>1.7343999999999999</v>
      </c>
      <c r="BK185">
        <v>1.7142999999999999</v>
      </c>
    </row>
    <row r="186" spans="1:63">
      <c r="A186" s="95">
        <v>44540</v>
      </c>
      <c r="B186" s="63">
        <v>149180</v>
      </c>
      <c r="O186">
        <v>2.1372</v>
      </c>
      <c r="P186">
        <v>2.1269999999999998</v>
      </c>
      <c r="Q186">
        <v>2.1316000000000002</v>
      </c>
      <c r="R186">
        <v>2.2412999999999998</v>
      </c>
      <c r="S186">
        <v>2.2401</v>
      </c>
      <c r="T186">
        <v>2.2271999999999998</v>
      </c>
      <c r="U186">
        <v>2.2063000000000001</v>
      </c>
      <c r="V186">
        <v>2.1812999999999998</v>
      </c>
      <c r="W186">
        <v>2.1511</v>
      </c>
      <c r="X186">
        <v>2.0145</v>
      </c>
      <c r="Y186">
        <v>1.9803999999999999</v>
      </c>
      <c r="Z186">
        <v>1.9573</v>
      </c>
      <c r="AA186">
        <v>1.9488000000000001</v>
      </c>
      <c r="AB186">
        <v>1.9509000000000001</v>
      </c>
      <c r="AC186">
        <v>1.9608000000000001</v>
      </c>
      <c r="AD186">
        <v>2.0924999999999998</v>
      </c>
      <c r="AE186">
        <v>2.0958999999999999</v>
      </c>
      <c r="AF186">
        <v>2.0939999999999999</v>
      </c>
      <c r="AG186">
        <v>2.0823999999999998</v>
      </c>
      <c r="AH186">
        <v>2.0623999999999998</v>
      </c>
      <c r="AI186">
        <v>2.0285000000000002</v>
      </c>
      <c r="AJ186">
        <v>1.9029</v>
      </c>
      <c r="AK186">
        <v>1.8729</v>
      </c>
      <c r="AL186">
        <v>1.8567</v>
      </c>
      <c r="AM186">
        <v>1.8511</v>
      </c>
      <c r="AN186">
        <v>1.8622000000000001</v>
      </c>
      <c r="AO186">
        <v>1.88</v>
      </c>
      <c r="AP186">
        <v>2.0630000000000002</v>
      </c>
      <c r="AQ186">
        <v>2.0836999999999999</v>
      </c>
      <c r="AR186">
        <v>2.0788000000000002</v>
      </c>
      <c r="AS186">
        <v>2.0655000000000001</v>
      </c>
      <c r="AT186">
        <v>2.0457000000000001</v>
      </c>
      <c r="AU186">
        <v>2.0057999999999998</v>
      </c>
      <c r="AV186">
        <v>1.875</v>
      </c>
      <c r="AW186">
        <v>1.8392999999999999</v>
      </c>
      <c r="AX186">
        <v>1.8130999999999999</v>
      </c>
      <c r="AY186">
        <v>1.7929999999999999</v>
      </c>
      <c r="AZ186">
        <v>1.7979000000000001</v>
      </c>
      <c r="BA186">
        <v>1.8151999999999999</v>
      </c>
      <c r="BB186">
        <v>1.9977</v>
      </c>
      <c r="BC186">
        <v>2.0179</v>
      </c>
      <c r="BD186">
        <v>2.0125000000000002</v>
      </c>
      <c r="BE186">
        <v>1.9986999999999999</v>
      </c>
      <c r="BF186">
        <v>1.9783999999999999</v>
      </c>
      <c r="BG186">
        <v>1.9379999999999999</v>
      </c>
      <c r="BH186">
        <v>1.8067</v>
      </c>
      <c r="BI186">
        <v>1.7705</v>
      </c>
      <c r="BJ186">
        <v>1.7417</v>
      </c>
      <c r="BK186">
        <v>1.7216</v>
      </c>
    </row>
    <row r="187" spans="1:63">
      <c r="A187" s="95">
        <v>44543</v>
      </c>
      <c r="B187" s="63">
        <v>171514</v>
      </c>
      <c r="N187" s="392"/>
      <c r="O187">
        <v>2.1164999999999998</v>
      </c>
      <c r="P187">
        <v>2.1057000000000001</v>
      </c>
      <c r="Q187">
        <v>2.1103999999999998</v>
      </c>
      <c r="R187">
        <v>2.2198000000000002</v>
      </c>
      <c r="S187">
        <v>2.2195</v>
      </c>
      <c r="T187">
        <v>2.2073999999999998</v>
      </c>
      <c r="U187">
        <v>2.1873999999999998</v>
      </c>
      <c r="V187">
        <v>2.1625999999999999</v>
      </c>
      <c r="W187">
        <v>2.1322999999999999</v>
      </c>
      <c r="X187">
        <v>1.9968999999999999</v>
      </c>
      <c r="Y187">
        <v>1.9632000000000001</v>
      </c>
      <c r="Z187">
        <v>1.9401999999999999</v>
      </c>
      <c r="AA187">
        <v>1.9319</v>
      </c>
      <c r="AB187">
        <v>1.9338</v>
      </c>
      <c r="AC187">
        <v>1.9437</v>
      </c>
      <c r="AD187">
        <v>2.0754000000000001</v>
      </c>
      <c r="AE187">
        <v>2.0788000000000002</v>
      </c>
      <c r="AF187">
        <v>2.0769000000000002</v>
      </c>
      <c r="AG187">
        <v>2.0653000000000001</v>
      </c>
      <c r="AH187">
        <v>2.0453000000000001</v>
      </c>
      <c r="AI187">
        <v>2.0114000000000001</v>
      </c>
      <c r="AJ187">
        <v>1.8857999999999999</v>
      </c>
      <c r="AK187">
        <v>1.8557999999999999</v>
      </c>
      <c r="AL187">
        <v>1.8395999999999999</v>
      </c>
      <c r="AM187">
        <v>1.8340000000000001</v>
      </c>
      <c r="AN187">
        <v>1.8451</v>
      </c>
      <c r="AO187">
        <v>1.8629</v>
      </c>
      <c r="AP187">
        <v>2.0459000000000001</v>
      </c>
      <c r="AQ187">
        <v>2.0666000000000002</v>
      </c>
      <c r="AR187">
        <v>2.0617000000000001</v>
      </c>
      <c r="AS187">
        <v>2.0484</v>
      </c>
      <c r="AT187">
        <v>2.0286</v>
      </c>
      <c r="AU187">
        <v>1.9886999999999999</v>
      </c>
      <c r="AV187">
        <v>1.8579000000000001</v>
      </c>
      <c r="AW187">
        <v>1.8222</v>
      </c>
      <c r="AX187">
        <v>1.796</v>
      </c>
      <c r="AY187">
        <v>1.7759</v>
      </c>
      <c r="AZ187">
        <v>1.7807999999999999</v>
      </c>
      <c r="BA187">
        <v>1.7981</v>
      </c>
      <c r="BB187">
        <v>1.9805999999999999</v>
      </c>
      <c r="BC187">
        <v>2.0007999999999999</v>
      </c>
      <c r="BD187">
        <v>1.9954000000000001</v>
      </c>
      <c r="BE187">
        <v>1.9816</v>
      </c>
      <c r="BF187">
        <v>1.9613</v>
      </c>
      <c r="BG187">
        <v>1.9209000000000001</v>
      </c>
      <c r="BH187">
        <v>1.7896000000000001</v>
      </c>
      <c r="BI187">
        <v>1.7534000000000001</v>
      </c>
      <c r="BJ187">
        <v>1.7245999999999999</v>
      </c>
      <c r="BK187">
        <v>1.7044999999999999</v>
      </c>
    </row>
    <row r="188" spans="1:63">
      <c r="A188" s="95">
        <v>44544</v>
      </c>
      <c r="B188" s="63">
        <v>138409</v>
      </c>
      <c r="N188" s="390"/>
      <c r="O188">
        <v>2.1107999999999998</v>
      </c>
      <c r="P188">
        <v>2.0971000000000002</v>
      </c>
      <c r="Q188">
        <v>2.0994999999999999</v>
      </c>
      <c r="R188">
        <v>2.2086000000000001</v>
      </c>
      <c r="S188">
        <v>2.2080000000000002</v>
      </c>
      <c r="T188">
        <v>2.1953999999999998</v>
      </c>
      <c r="U188">
        <v>2.1747000000000001</v>
      </c>
      <c r="V188">
        <v>2.1484999999999999</v>
      </c>
      <c r="W188">
        <v>2.1158999999999999</v>
      </c>
      <c r="X188">
        <v>1.9792000000000001</v>
      </c>
      <c r="Y188">
        <v>1.9454</v>
      </c>
      <c r="Z188">
        <v>1.923</v>
      </c>
      <c r="AA188">
        <v>1.9149</v>
      </c>
      <c r="AB188">
        <v>1.9172</v>
      </c>
      <c r="AC188">
        <v>1.927</v>
      </c>
      <c r="AD188">
        <v>2.0587</v>
      </c>
      <c r="AE188">
        <v>2.0621</v>
      </c>
      <c r="AF188">
        <v>2.0602</v>
      </c>
      <c r="AG188">
        <v>2.0486</v>
      </c>
      <c r="AH188">
        <v>2.0286</v>
      </c>
      <c r="AI188">
        <v>1.9946999999999999</v>
      </c>
      <c r="AJ188">
        <v>1.8691</v>
      </c>
      <c r="AK188">
        <v>1.8391</v>
      </c>
      <c r="AL188">
        <v>1.8229</v>
      </c>
      <c r="AM188">
        <v>1.8172999999999999</v>
      </c>
      <c r="AN188">
        <v>1.8284</v>
      </c>
      <c r="AO188">
        <v>1.8462000000000001</v>
      </c>
      <c r="AP188">
        <v>2.0291999999999999</v>
      </c>
      <c r="AQ188">
        <v>2.0499000000000001</v>
      </c>
      <c r="AR188">
        <v>2.0449999999999999</v>
      </c>
      <c r="AS188">
        <v>2.0316999999999998</v>
      </c>
      <c r="AT188">
        <v>2.0118999999999998</v>
      </c>
      <c r="AU188">
        <v>1.972</v>
      </c>
      <c r="AV188">
        <v>1.8411999999999999</v>
      </c>
      <c r="AW188">
        <v>1.8055000000000001</v>
      </c>
      <c r="AX188">
        <v>1.7793000000000001</v>
      </c>
      <c r="AY188">
        <v>1.7592000000000001</v>
      </c>
      <c r="AZ188">
        <v>1.7641</v>
      </c>
      <c r="BA188">
        <v>1.7814000000000001</v>
      </c>
      <c r="BB188">
        <v>1.9639</v>
      </c>
      <c r="BC188">
        <v>1.9841</v>
      </c>
      <c r="BD188">
        <v>1.9786999999999999</v>
      </c>
      <c r="BE188">
        <v>1.9649000000000001</v>
      </c>
      <c r="BF188">
        <v>1.9446000000000001</v>
      </c>
      <c r="BG188">
        <v>1.9041999999999999</v>
      </c>
      <c r="BH188">
        <v>1.7728999999999999</v>
      </c>
      <c r="BI188">
        <v>1.7366999999999999</v>
      </c>
      <c r="BJ188">
        <v>1.7079</v>
      </c>
      <c r="BK188">
        <v>1.6878</v>
      </c>
    </row>
    <row r="189" spans="1:63">
      <c r="A189" s="95">
        <v>44545</v>
      </c>
      <c r="B189" s="63">
        <v>162287</v>
      </c>
      <c r="N189" s="391"/>
      <c r="O189">
        <v>2.1274999999999999</v>
      </c>
      <c r="P189">
        <v>2.1122999999999998</v>
      </c>
      <c r="Q189">
        <v>2.1131000000000002</v>
      </c>
      <c r="R189">
        <v>2.2172999999999998</v>
      </c>
      <c r="S189">
        <v>2.2145999999999999</v>
      </c>
      <c r="T189">
        <v>2.2006000000000001</v>
      </c>
      <c r="U189">
        <v>2.1785999999999999</v>
      </c>
      <c r="V189">
        <v>2.1511999999999998</v>
      </c>
      <c r="W189">
        <v>2.1172</v>
      </c>
      <c r="X189">
        <v>1.9786999999999999</v>
      </c>
      <c r="Y189">
        <v>1.9438</v>
      </c>
      <c r="Z189">
        <v>1.9197</v>
      </c>
      <c r="AA189">
        <v>1.911</v>
      </c>
      <c r="AB189">
        <v>1.9133</v>
      </c>
      <c r="AC189">
        <v>1.9231</v>
      </c>
      <c r="AD189">
        <v>2.0548000000000002</v>
      </c>
      <c r="AE189">
        <v>2.0581999999999998</v>
      </c>
      <c r="AF189">
        <v>2.0562999999999998</v>
      </c>
      <c r="AG189">
        <v>2.0447000000000002</v>
      </c>
      <c r="AH189">
        <v>2.0247000000000002</v>
      </c>
      <c r="AI189">
        <v>1.9907999999999999</v>
      </c>
      <c r="AJ189">
        <v>1.8652</v>
      </c>
      <c r="AK189">
        <v>1.8351999999999999</v>
      </c>
      <c r="AL189">
        <v>1.819</v>
      </c>
      <c r="AM189">
        <v>1.8133999999999999</v>
      </c>
      <c r="AN189">
        <v>1.8245</v>
      </c>
      <c r="AO189">
        <v>1.8423</v>
      </c>
      <c r="AP189">
        <v>2.0253000000000001</v>
      </c>
      <c r="AQ189">
        <v>2.0459999999999998</v>
      </c>
      <c r="AR189">
        <v>2.0411000000000001</v>
      </c>
      <c r="AS189">
        <v>2.0278</v>
      </c>
      <c r="AT189">
        <v>2.008</v>
      </c>
      <c r="AU189">
        <v>1.9681</v>
      </c>
      <c r="AV189">
        <v>1.8372999999999999</v>
      </c>
      <c r="AW189">
        <v>1.8016000000000001</v>
      </c>
      <c r="AX189">
        <v>1.7754000000000001</v>
      </c>
      <c r="AY189">
        <v>1.7553000000000001</v>
      </c>
      <c r="AZ189">
        <v>1.7602</v>
      </c>
      <c r="BA189">
        <v>1.7775000000000001</v>
      </c>
      <c r="BB189">
        <v>1.96</v>
      </c>
      <c r="BC189">
        <v>1.9802</v>
      </c>
      <c r="BD189">
        <v>1.9748000000000001</v>
      </c>
      <c r="BE189">
        <v>1.9610000000000001</v>
      </c>
      <c r="BF189">
        <v>1.9407000000000001</v>
      </c>
      <c r="BG189">
        <v>1.9003000000000001</v>
      </c>
      <c r="BH189">
        <v>1.7689999999999999</v>
      </c>
      <c r="BI189">
        <v>1.7327999999999999</v>
      </c>
      <c r="BJ189">
        <v>1.704</v>
      </c>
      <c r="BK189">
        <v>1.6839</v>
      </c>
    </row>
    <row r="190" spans="1:63">
      <c r="A190" s="95">
        <v>44546</v>
      </c>
      <c r="B190" s="63">
        <v>163373</v>
      </c>
      <c r="N190" s="390"/>
      <c r="O190">
        <v>2.1778</v>
      </c>
      <c r="P190">
        <v>2.1644000000000001</v>
      </c>
      <c r="Q190">
        <v>2.1644000000000001</v>
      </c>
      <c r="R190">
        <v>2.2671000000000001</v>
      </c>
      <c r="S190">
        <v>2.2625000000000002</v>
      </c>
      <c r="T190">
        <v>2.2464</v>
      </c>
      <c r="U190">
        <v>2.2229999999999999</v>
      </c>
      <c r="V190">
        <v>2.1941000000000002</v>
      </c>
      <c r="W190">
        <v>2.1594000000000002</v>
      </c>
      <c r="X190">
        <v>2.0196999999999998</v>
      </c>
      <c r="Y190">
        <v>1.984</v>
      </c>
      <c r="Z190">
        <v>1.9596</v>
      </c>
      <c r="AA190">
        <v>1.95</v>
      </c>
      <c r="AB190">
        <v>1.9522999999999999</v>
      </c>
      <c r="AC190">
        <v>1.9621</v>
      </c>
      <c r="AD190">
        <v>2.0937000000000001</v>
      </c>
      <c r="AE190">
        <v>2.0971000000000002</v>
      </c>
      <c r="AF190">
        <v>2.0950000000000002</v>
      </c>
      <c r="AG190">
        <v>2.0832999999999999</v>
      </c>
      <c r="AH190">
        <v>2.0632000000000001</v>
      </c>
      <c r="AI190">
        <v>2.0291000000000001</v>
      </c>
      <c r="AJ190">
        <v>1.9033</v>
      </c>
      <c r="AK190">
        <v>1.8732</v>
      </c>
      <c r="AL190">
        <v>1.8560000000000001</v>
      </c>
      <c r="AM190">
        <v>1.8504</v>
      </c>
      <c r="AN190">
        <v>1.8614999999999999</v>
      </c>
      <c r="AO190">
        <v>1.8793</v>
      </c>
      <c r="AP190">
        <v>2.0623</v>
      </c>
      <c r="AQ190">
        <v>2.0830000000000002</v>
      </c>
      <c r="AR190">
        <v>2.0781000000000001</v>
      </c>
      <c r="AS190">
        <v>2.0648</v>
      </c>
      <c r="AT190">
        <v>2.0449999999999999</v>
      </c>
      <c r="AU190">
        <v>2.0051000000000001</v>
      </c>
      <c r="AV190">
        <v>1.8743000000000001</v>
      </c>
      <c r="AW190">
        <v>1.8386</v>
      </c>
      <c r="AX190">
        <v>1.8124</v>
      </c>
      <c r="AY190">
        <v>1.7923</v>
      </c>
      <c r="AZ190">
        <v>1.7971999999999999</v>
      </c>
      <c r="BA190">
        <v>1.8145</v>
      </c>
      <c r="BB190">
        <v>1.9970000000000001</v>
      </c>
      <c r="BC190">
        <v>2.0171999999999999</v>
      </c>
      <c r="BD190">
        <v>2.0118</v>
      </c>
      <c r="BE190">
        <v>1.998</v>
      </c>
      <c r="BF190">
        <v>1.9777</v>
      </c>
      <c r="BG190">
        <v>1.9373</v>
      </c>
      <c r="BH190">
        <v>1.806</v>
      </c>
      <c r="BI190">
        <v>1.7698</v>
      </c>
      <c r="BJ190">
        <v>1.7410000000000001</v>
      </c>
      <c r="BK190">
        <v>1.7209000000000001</v>
      </c>
    </row>
    <row r="191" spans="1:63">
      <c r="A191" s="95">
        <v>44547</v>
      </c>
      <c r="B191" s="63">
        <v>188892</v>
      </c>
      <c r="N191" s="392"/>
      <c r="O191">
        <v>2.1217000000000001</v>
      </c>
      <c r="P191">
        <v>2.1126</v>
      </c>
      <c r="Q191">
        <v>2.1147999999999998</v>
      </c>
      <c r="R191">
        <v>2.2199</v>
      </c>
      <c r="S191">
        <v>2.2158000000000002</v>
      </c>
      <c r="T191">
        <v>2.2000999999999999</v>
      </c>
      <c r="U191">
        <v>2.1762999999999999</v>
      </c>
      <c r="V191">
        <v>2.1469</v>
      </c>
      <c r="W191">
        <v>2.1116000000000001</v>
      </c>
      <c r="X191">
        <v>1.9722</v>
      </c>
      <c r="Y191">
        <v>1.9359999999999999</v>
      </c>
      <c r="Z191">
        <v>1.911</v>
      </c>
      <c r="AA191">
        <v>1.9013</v>
      </c>
      <c r="AB191">
        <v>1.9035</v>
      </c>
      <c r="AC191">
        <v>1.9136</v>
      </c>
      <c r="AD191">
        <v>2.0457999999999998</v>
      </c>
      <c r="AE191">
        <v>2.0503999999999998</v>
      </c>
      <c r="AF191">
        <v>2.0514999999999999</v>
      </c>
      <c r="AG191">
        <v>2.0396999999999998</v>
      </c>
      <c r="AH191">
        <v>2.0194999999999999</v>
      </c>
      <c r="AI191">
        <v>1.9852000000000001</v>
      </c>
      <c r="AJ191">
        <v>1.8593</v>
      </c>
      <c r="AK191">
        <v>1.8290999999999999</v>
      </c>
      <c r="AL191">
        <v>1.8118000000000001</v>
      </c>
      <c r="AM191">
        <v>1.8062</v>
      </c>
      <c r="AN191">
        <v>1.8172999999999999</v>
      </c>
      <c r="AO191">
        <v>1.8351</v>
      </c>
      <c r="AP191">
        <v>2.0181</v>
      </c>
      <c r="AQ191">
        <v>2.0388000000000002</v>
      </c>
      <c r="AR191">
        <v>2.0339</v>
      </c>
      <c r="AS191">
        <v>2.0206</v>
      </c>
      <c r="AT191">
        <v>2.0007999999999999</v>
      </c>
      <c r="AU191">
        <v>1.9609000000000001</v>
      </c>
      <c r="AV191">
        <v>1.8301000000000001</v>
      </c>
      <c r="AW191">
        <v>1.7944</v>
      </c>
      <c r="AX191">
        <v>1.7682</v>
      </c>
      <c r="AY191">
        <v>1.7481</v>
      </c>
      <c r="AZ191">
        <v>1.7529999999999999</v>
      </c>
      <c r="BA191">
        <v>1.7703</v>
      </c>
      <c r="BB191">
        <v>1.9528000000000001</v>
      </c>
      <c r="BC191">
        <v>1.9730000000000001</v>
      </c>
      <c r="BD191">
        <v>1.9676</v>
      </c>
      <c r="BE191">
        <v>1.9538</v>
      </c>
      <c r="BF191">
        <v>1.9335</v>
      </c>
      <c r="BG191">
        <v>1.8931</v>
      </c>
      <c r="BH191">
        <v>1.7618</v>
      </c>
      <c r="BI191">
        <v>1.7256</v>
      </c>
      <c r="BJ191">
        <v>1.6968000000000001</v>
      </c>
      <c r="BK191">
        <v>1.6767000000000001</v>
      </c>
    </row>
    <row r="192" spans="1:63">
      <c r="A192" s="95">
        <v>44550</v>
      </c>
      <c r="B192" s="63">
        <v>158546</v>
      </c>
      <c r="N192" s="390"/>
      <c r="O192">
        <v>2.09</v>
      </c>
      <c r="P192">
        <v>2.0785999999999998</v>
      </c>
      <c r="Q192">
        <v>2.0783999999999998</v>
      </c>
      <c r="R192">
        <v>2.1812999999999998</v>
      </c>
      <c r="S192">
        <v>2.1762000000000001</v>
      </c>
      <c r="T192">
        <v>2.1600999999999999</v>
      </c>
      <c r="U192">
        <v>2.1364999999999998</v>
      </c>
      <c r="V192">
        <v>2.1074000000000002</v>
      </c>
      <c r="W192">
        <v>2.0718999999999999</v>
      </c>
      <c r="X192">
        <v>1.9325000000000001</v>
      </c>
      <c r="Y192">
        <v>1.8956</v>
      </c>
      <c r="Z192">
        <v>1.8697999999999999</v>
      </c>
      <c r="AA192">
        <v>1.8595999999999999</v>
      </c>
      <c r="AB192">
        <v>1.8624000000000001</v>
      </c>
      <c r="AC192">
        <v>1.8733</v>
      </c>
      <c r="AD192">
        <v>2.0055999999999998</v>
      </c>
      <c r="AE192">
        <v>2.0106999999999999</v>
      </c>
      <c r="AF192">
        <v>2.0118</v>
      </c>
      <c r="AG192">
        <v>2</v>
      </c>
      <c r="AH192">
        <v>1.9798</v>
      </c>
      <c r="AI192">
        <v>1.9455</v>
      </c>
      <c r="AJ192">
        <v>1.8196000000000001</v>
      </c>
      <c r="AK192">
        <v>1.7894000000000001</v>
      </c>
      <c r="AL192">
        <v>1.7721</v>
      </c>
      <c r="AM192">
        <v>1.7665</v>
      </c>
      <c r="AN192">
        <v>1.7776000000000001</v>
      </c>
      <c r="AO192">
        <v>1.7954000000000001</v>
      </c>
      <c r="AP192">
        <v>1.9783999999999999</v>
      </c>
      <c r="AQ192">
        <v>1.9991000000000001</v>
      </c>
      <c r="AR192">
        <v>1.9942</v>
      </c>
      <c r="AS192">
        <v>1.9809000000000001</v>
      </c>
      <c r="AT192">
        <v>1.9611000000000001</v>
      </c>
      <c r="AU192">
        <v>1.9212</v>
      </c>
      <c r="AV192">
        <v>1.7904</v>
      </c>
      <c r="AW192">
        <v>1.7546999999999999</v>
      </c>
      <c r="AX192">
        <v>1.7284999999999999</v>
      </c>
      <c r="AY192">
        <v>1.7083999999999999</v>
      </c>
      <c r="AZ192">
        <v>1.7133</v>
      </c>
      <c r="BA192">
        <v>1.7305999999999999</v>
      </c>
      <c r="BB192">
        <v>1.9131</v>
      </c>
      <c r="BC192">
        <v>1.9333</v>
      </c>
      <c r="BD192">
        <v>1.9278999999999999</v>
      </c>
      <c r="BE192">
        <v>1.9140999999999999</v>
      </c>
      <c r="BF192">
        <v>1.8937999999999999</v>
      </c>
      <c r="BG192">
        <v>1.8533999999999999</v>
      </c>
      <c r="BH192">
        <v>1.7221</v>
      </c>
      <c r="BI192">
        <v>1.6859</v>
      </c>
      <c r="BJ192">
        <v>1.6571</v>
      </c>
      <c r="BK192">
        <v>1.637</v>
      </c>
    </row>
    <row r="193" spans="1:63">
      <c r="A193" s="95">
        <v>44551</v>
      </c>
      <c r="B193" s="63">
        <v>117502</v>
      </c>
      <c r="N193" s="392"/>
      <c r="O193">
        <v>2.1522000000000001</v>
      </c>
      <c r="P193">
        <v>2.1448</v>
      </c>
      <c r="Q193">
        <v>2.1463999999999999</v>
      </c>
      <c r="R193">
        <v>2.2486999999999999</v>
      </c>
      <c r="S193">
        <v>2.2418999999999998</v>
      </c>
      <c r="T193">
        <v>2.2250000000000001</v>
      </c>
      <c r="U193">
        <v>2.2012</v>
      </c>
      <c r="V193">
        <v>2.1720999999999999</v>
      </c>
      <c r="W193">
        <v>2.1368</v>
      </c>
      <c r="X193">
        <v>1.9964999999999999</v>
      </c>
      <c r="Y193">
        <v>1.9579</v>
      </c>
      <c r="Z193">
        <v>1.929</v>
      </c>
      <c r="AA193">
        <v>1.9171</v>
      </c>
      <c r="AB193">
        <v>1.9187000000000001</v>
      </c>
      <c r="AC193">
        <v>1.9295</v>
      </c>
      <c r="AD193">
        <v>2.0613999999999999</v>
      </c>
      <c r="AE193">
        <v>2.0661999999999998</v>
      </c>
      <c r="AF193">
        <v>2.0667</v>
      </c>
      <c r="AG193">
        <v>2.0548999999999999</v>
      </c>
      <c r="AH193">
        <v>2.0344000000000002</v>
      </c>
      <c r="AI193">
        <v>1.9998</v>
      </c>
      <c r="AJ193">
        <v>1.8735999999999999</v>
      </c>
      <c r="AK193">
        <v>1.8431</v>
      </c>
      <c r="AL193">
        <v>1.8246</v>
      </c>
      <c r="AM193">
        <v>1.8186</v>
      </c>
      <c r="AN193">
        <v>1.8297000000000001</v>
      </c>
      <c r="AO193">
        <v>1.8474999999999999</v>
      </c>
      <c r="AP193">
        <v>2.0305</v>
      </c>
      <c r="AQ193">
        <v>2.0512000000000001</v>
      </c>
      <c r="AR193">
        <v>2.0463</v>
      </c>
      <c r="AS193">
        <v>2.0329999999999999</v>
      </c>
      <c r="AT193">
        <v>2.0131999999999999</v>
      </c>
      <c r="AU193">
        <v>1.9733000000000001</v>
      </c>
      <c r="AV193">
        <v>1.8425</v>
      </c>
      <c r="AW193">
        <v>1.8068</v>
      </c>
      <c r="AX193">
        <v>1.7806</v>
      </c>
      <c r="AY193">
        <v>1.7605</v>
      </c>
      <c r="AZ193">
        <v>1.7654000000000001</v>
      </c>
      <c r="BA193">
        <v>1.7827</v>
      </c>
      <c r="BB193">
        <v>1.9652000000000001</v>
      </c>
      <c r="BC193">
        <v>1.9854000000000001</v>
      </c>
      <c r="BD193">
        <v>1.98</v>
      </c>
      <c r="BE193">
        <v>1.9661999999999999</v>
      </c>
      <c r="BF193">
        <v>1.9459</v>
      </c>
      <c r="BG193">
        <v>1.9055</v>
      </c>
      <c r="BH193">
        <v>1.7742</v>
      </c>
      <c r="BI193">
        <v>1.738</v>
      </c>
      <c r="BJ193">
        <v>1.7092000000000001</v>
      </c>
      <c r="BK193">
        <v>1.6891</v>
      </c>
    </row>
    <row r="194" spans="1:63">
      <c r="A194" s="95">
        <v>44552</v>
      </c>
      <c r="B194" s="63">
        <v>163265</v>
      </c>
      <c r="N194" s="390"/>
      <c r="O194">
        <v>2.1680000000000001</v>
      </c>
      <c r="P194">
        <v>2.165</v>
      </c>
      <c r="Q194">
        <v>2.1688000000000001</v>
      </c>
      <c r="R194">
        <v>2.2728000000000002</v>
      </c>
      <c r="S194">
        <v>2.2667999999999999</v>
      </c>
      <c r="T194">
        <v>2.2501000000000002</v>
      </c>
      <c r="U194">
        <v>2.2263000000000002</v>
      </c>
      <c r="V194">
        <v>2.1970999999999998</v>
      </c>
      <c r="W194">
        <v>2.1616</v>
      </c>
      <c r="X194">
        <v>2.0222000000000002</v>
      </c>
      <c r="Y194">
        <v>1.9834000000000001</v>
      </c>
      <c r="Z194">
        <v>1.9550000000000001</v>
      </c>
      <c r="AA194">
        <v>1.9428000000000001</v>
      </c>
      <c r="AB194">
        <v>1.9440999999999999</v>
      </c>
      <c r="AC194">
        <v>1.9542999999999999</v>
      </c>
      <c r="AD194">
        <v>2.0859999999999999</v>
      </c>
      <c r="AE194">
        <v>2.0905999999999998</v>
      </c>
      <c r="AF194">
        <v>2.0905</v>
      </c>
      <c r="AG194">
        <v>2.0777000000000001</v>
      </c>
      <c r="AH194">
        <v>2.0556999999999999</v>
      </c>
      <c r="AI194">
        <v>2.0196999999999998</v>
      </c>
      <c r="AJ194">
        <v>1.8919999999999999</v>
      </c>
      <c r="AK194">
        <v>1.8601000000000001</v>
      </c>
      <c r="AL194">
        <v>1.8401000000000001</v>
      </c>
      <c r="AM194">
        <v>1.8341000000000001</v>
      </c>
      <c r="AN194">
        <v>1.8452</v>
      </c>
      <c r="AO194">
        <v>1.863</v>
      </c>
      <c r="AP194">
        <v>2.0459999999999998</v>
      </c>
      <c r="AQ194">
        <v>2.0667</v>
      </c>
      <c r="AR194">
        <v>2.0617999999999999</v>
      </c>
      <c r="AS194">
        <v>2.0485000000000002</v>
      </c>
      <c r="AT194">
        <v>2.0287000000000002</v>
      </c>
      <c r="AU194">
        <v>1.9887999999999999</v>
      </c>
      <c r="AV194">
        <v>1.8580000000000001</v>
      </c>
      <c r="AW194">
        <v>1.8223</v>
      </c>
      <c r="AX194">
        <v>1.7961</v>
      </c>
      <c r="AY194">
        <v>1.776</v>
      </c>
      <c r="AZ194">
        <v>1.7808999999999999</v>
      </c>
      <c r="BA194">
        <v>1.7982</v>
      </c>
      <c r="BB194">
        <v>1.9806999999999999</v>
      </c>
      <c r="BC194">
        <v>2.0009000000000001</v>
      </c>
      <c r="BD194">
        <v>1.9955000000000001</v>
      </c>
      <c r="BE194">
        <v>1.9817</v>
      </c>
      <c r="BF194">
        <v>1.9614</v>
      </c>
      <c r="BG194">
        <v>1.921</v>
      </c>
      <c r="BH194">
        <v>1.7897000000000001</v>
      </c>
      <c r="BI194">
        <v>1.7535000000000001</v>
      </c>
      <c r="BJ194">
        <v>1.7246999999999999</v>
      </c>
      <c r="BK194">
        <v>1.7045999999999999</v>
      </c>
    </row>
    <row r="195" spans="1:63">
      <c r="A195" s="95">
        <v>44553</v>
      </c>
      <c r="B195" s="63">
        <v>196277</v>
      </c>
      <c r="N195" s="392"/>
      <c r="O195">
        <v>2.2061000000000002</v>
      </c>
      <c r="P195">
        <v>2.2033</v>
      </c>
      <c r="Q195">
        <v>2.2031999999999998</v>
      </c>
      <c r="R195">
        <v>2.3035999999999999</v>
      </c>
      <c r="S195">
        <v>2.2965</v>
      </c>
      <c r="T195">
        <v>2.2791999999999999</v>
      </c>
      <c r="U195">
        <v>2.2547000000000001</v>
      </c>
      <c r="V195">
        <v>2.2244999999999999</v>
      </c>
      <c r="W195">
        <v>2.1880000000000002</v>
      </c>
      <c r="X195">
        <v>2.0480999999999998</v>
      </c>
      <c r="Y195">
        <v>2.0089000000000001</v>
      </c>
      <c r="Z195">
        <v>1.9802</v>
      </c>
      <c r="AA195">
        <v>1.9659</v>
      </c>
      <c r="AB195">
        <v>1.9644999999999999</v>
      </c>
      <c r="AC195">
        <v>1.9725999999999999</v>
      </c>
      <c r="AD195">
        <v>2.1042999999999998</v>
      </c>
      <c r="AE195">
        <v>2.1089000000000002</v>
      </c>
      <c r="AF195">
        <v>2.1088</v>
      </c>
      <c r="AG195">
        <v>2.0960000000000001</v>
      </c>
      <c r="AH195">
        <v>2.0739999999999998</v>
      </c>
      <c r="AI195">
        <v>2.0379999999999998</v>
      </c>
      <c r="AJ195">
        <v>1.9103000000000001</v>
      </c>
      <c r="AK195">
        <v>1.8784000000000001</v>
      </c>
      <c r="AL195">
        <v>1.8584000000000001</v>
      </c>
      <c r="AM195">
        <v>1.8524</v>
      </c>
      <c r="AN195">
        <v>1.8634999999999999</v>
      </c>
      <c r="AO195">
        <v>1.8813</v>
      </c>
      <c r="AP195">
        <v>2.0642999999999998</v>
      </c>
      <c r="AQ195">
        <v>2.085</v>
      </c>
      <c r="AR195">
        <v>2.0800999999999998</v>
      </c>
      <c r="AS195">
        <v>2.0668000000000002</v>
      </c>
      <c r="AT195">
        <v>2.0470000000000002</v>
      </c>
      <c r="AU195">
        <v>2.0070999999999999</v>
      </c>
      <c r="AV195">
        <v>1.8763000000000001</v>
      </c>
      <c r="AW195">
        <v>1.8406</v>
      </c>
      <c r="AX195">
        <v>1.8144</v>
      </c>
      <c r="AY195">
        <v>1.7943</v>
      </c>
      <c r="AZ195">
        <v>1.7991999999999999</v>
      </c>
      <c r="BA195">
        <v>1.8165</v>
      </c>
      <c r="BB195">
        <v>1.9990000000000001</v>
      </c>
      <c r="BC195">
        <v>2.0192000000000001</v>
      </c>
      <c r="BD195">
        <v>2.0137999999999998</v>
      </c>
      <c r="BE195">
        <v>2</v>
      </c>
      <c r="BF195">
        <v>1.9797</v>
      </c>
      <c r="BG195">
        <v>1.9393</v>
      </c>
      <c r="BH195">
        <v>1.8080000000000001</v>
      </c>
      <c r="BI195">
        <v>1.7718</v>
      </c>
      <c r="BJ195">
        <v>1.7430000000000001</v>
      </c>
      <c r="BK195">
        <v>1.7229000000000001</v>
      </c>
    </row>
    <row r="196" spans="1:63">
      <c r="A196" s="95">
        <v>44554</v>
      </c>
      <c r="N196" s="390"/>
      <c r="O196" s="189">
        <v>2.2061000000000002</v>
      </c>
      <c r="P196" s="189">
        <v>2.2033</v>
      </c>
      <c r="Q196" s="189">
        <v>2.2031999999999998</v>
      </c>
      <c r="R196" s="189">
        <v>2.3035999999999999</v>
      </c>
      <c r="S196" s="189">
        <v>2.2965</v>
      </c>
      <c r="T196" s="189">
        <v>2.2791999999999999</v>
      </c>
      <c r="U196" s="189">
        <v>2.2547000000000001</v>
      </c>
      <c r="V196" s="189">
        <v>2.2244999999999999</v>
      </c>
      <c r="W196" s="189">
        <v>2.1880000000000002</v>
      </c>
      <c r="X196" s="189">
        <v>2.0480999999999998</v>
      </c>
      <c r="Y196" s="189">
        <v>2.0089000000000001</v>
      </c>
      <c r="Z196" s="189">
        <v>1.9802</v>
      </c>
      <c r="AA196" s="189">
        <v>1.9659</v>
      </c>
      <c r="AB196" s="189">
        <v>1.9644999999999999</v>
      </c>
      <c r="AC196" s="189">
        <v>1.9725999999999999</v>
      </c>
      <c r="AD196" s="189">
        <v>2.1042999999999998</v>
      </c>
      <c r="AE196" s="189">
        <v>2.1089000000000002</v>
      </c>
      <c r="AF196" s="189">
        <v>2.1088</v>
      </c>
      <c r="AG196" s="189">
        <v>2.0960000000000001</v>
      </c>
      <c r="AH196" s="189">
        <v>2.0739999999999998</v>
      </c>
      <c r="AI196" s="189">
        <v>2.0379999999999998</v>
      </c>
      <c r="AJ196" s="189">
        <v>1.9103000000000001</v>
      </c>
      <c r="AK196" s="189">
        <v>1.8784000000000001</v>
      </c>
      <c r="AL196" s="189">
        <v>1.8584000000000001</v>
      </c>
      <c r="AM196" s="189">
        <v>1.8524</v>
      </c>
      <c r="AN196" s="189">
        <v>1.8634999999999999</v>
      </c>
      <c r="AO196" s="189">
        <v>1.8813</v>
      </c>
      <c r="AP196" s="189">
        <v>2.0642999999999998</v>
      </c>
      <c r="AQ196" s="189">
        <v>2.085</v>
      </c>
      <c r="AR196" s="189">
        <v>2.0800999999999998</v>
      </c>
      <c r="AS196" s="189">
        <v>2.0668000000000002</v>
      </c>
      <c r="AT196" s="189">
        <v>2.0470000000000002</v>
      </c>
      <c r="AU196" s="189">
        <v>2.0070999999999999</v>
      </c>
      <c r="AV196" s="189">
        <v>1.8763000000000001</v>
      </c>
      <c r="AW196" s="189">
        <v>1.8406</v>
      </c>
      <c r="AX196" s="189">
        <v>1.8144</v>
      </c>
      <c r="AY196" s="189">
        <v>1.7943</v>
      </c>
      <c r="AZ196" s="189">
        <v>1.7991999999999999</v>
      </c>
      <c r="BA196" s="189">
        <v>1.8165</v>
      </c>
      <c r="BB196" s="189">
        <v>1.9990000000000001</v>
      </c>
      <c r="BC196" s="189">
        <v>2.0192000000000001</v>
      </c>
      <c r="BD196" s="189">
        <v>2.0137999999999998</v>
      </c>
      <c r="BE196" s="189">
        <v>2</v>
      </c>
      <c r="BF196" s="189">
        <v>1.9797</v>
      </c>
      <c r="BG196" s="189">
        <v>1.9393</v>
      </c>
      <c r="BH196" s="189">
        <v>1.8080000000000001</v>
      </c>
      <c r="BI196" s="189">
        <v>1.7718</v>
      </c>
      <c r="BJ196" s="189">
        <v>1.7430000000000001</v>
      </c>
      <c r="BK196" s="189">
        <v>1.7229000000000001</v>
      </c>
    </row>
    <row r="197" spans="1:63">
      <c r="A197" s="95">
        <v>44557</v>
      </c>
      <c r="B197" s="63">
        <v>117748</v>
      </c>
      <c r="N197" s="392"/>
      <c r="O197">
        <v>2.2339000000000002</v>
      </c>
      <c r="P197">
        <v>2.2303999999999999</v>
      </c>
      <c r="Q197">
        <v>2.2328000000000001</v>
      </c>
      <c r="R197">
        <v>2.3353000000000002</v>
      </c>
      <c r="S197">
        <v>2.3296000000000001</v>
      </c>
      <c r="T197">
        <v>2.3132999999999999</v>
      </c>
      <c r="U197">
        <v>2.2902</v>
      </c>
      <c r="V197">
        <v>2.262</v>
      </c>
      <c r="W197">
        <v>2.2269999999999999</v>
      </c>
      <c r="X197">
        <v>2.0871</v>
      </c>
      <c r="Y197">
        <v>2.0476999999999999</v>
      </c>
      <c r="Z197">
        <v>2.0190999999999999</v>
      </c>
      <c r="AA197">
        <v>2.0055000000000001</v>
      </c>
      <c r="AB197">
        <v>2.0042</v>
      </c>
      <c r="AC197">
        <v>2.0122</v>
      </c>
      <c r="AD197">
        <v>2.1438000000000001</v>
      </c>
      <c r="AE197">
        <v>2.1482000000000001</v>
      </c>
      <c r="AF197">
        <v>2.1476999999999999</v>
      </c>
      <c r="AG197">
        <v>2.1347</v>
      </c>
      <c r="AH197">
        <v>2.1124999999999998</v>
      </c>
      <c r="AI197">
        <v>2.0762</v>
      </c>
      <c r="AJ197">
        <v>1.9481999999999999</v>
      </c>
      <c r="AK197">
        <v>1.9160999999999999</v>
      </c>
      <c r="AL197">
        <v>1.8956999999999999</v>
      </c>
      <c r="AM197">
        <v>1.8896999999999999</v>
      </c>
      <c r="AN197">
        <v>1.9008</v>
      </c>
      <c r="AO197">
        <v>1.9186000000000001</v>
      </c>
      <c r="AP197">
        <v>2.1015999999999999</v>
      </c>
      <c r="AQ197">
        <v>2.1223000000000001</v>
      </c>
      <c r="AR197">
        <v>2.1173999999999999</v>
      </c>
      <c r="AS197">
        <v>2.1040999999999999</v>
      </c>
      <c r="AT197">
        <v>2.0842999999999998</v>
      </c>
      <c r="AU197">
        <v>2.0444</v>
      </c>
      <c r="AV197">
        <v>1.9136</v>
      </c>
      <c r="AW197">
        <v>1.8778999999999999</v>
      </c>
      <c r="AX197">
        <v>1.8516999999999999</v>
      </c>
      <c r="AY197">
        <v>1.8315999999999999</v>
      </c>
      <c r="AZ197">
        <v>1.8365</v>
      </c>
      <c r="BA197">
        <v>1.8537999999999999</v>
      </c>
      <c r="BB197">
        <v>2.0363000000000002</v>
      </c>
      <c r="BC197">
        <v>2.0565000000000002</v>
      </c>
      <c r="BD197">
        <v>2.0510999999999999</v>
      </c>
      <c r="BE197">
        <v>2.0373000000000001</v>
      </c>
      <c r="BF197">
        <v>2.0169999999999999</v>
      </c>
      <c r="BG197">
        <v>1.9765999999999999</v>
      </c>
      <c r="BH197">
        <v>1.8452999999999999</v>
      </c>
      <c r="BI197">
        <v>1.8090999999999999</v>
      </c>
      <c r="BJ197">
        <v>1.7803</v>
      </c>
      <c r="BK197">
        <v>1.7602</v>
      </c>
    </row>
    <row r="198" spans="1:63">
      <c r="A198" s="95">
        <v>44558</v>
      </c>
      <c r="B198" s="63">
        <v>92487</v>
      </c>
      <c r="N198" s="390"/>
      <c r="O198">
        <v>2.2471000000000001</v>
      </c>
      <c r="P198">
        <v>2.246</v>
      </c>
      <c r="Q198">
        <v>2.2501000000000002</v>
      </c>
      <c r="R198">
        <v>2.3523999999999998</v>
      </c>
      <c r="S198">
        <v>2.3466999999999998</v>
      </c>
      <c r="T198">
        <v>2.3302</v>
      </c>
      <c r="U198">
        <v>2.3068</v>
      </c>
      <c r="V198">
        <v>2.2784</v>
      </c>
      <c r="W198">
        <v>2.2437</v>
      </c>
      <c r="X198">
        <v>2.1065999999999998</v>
      </c>
      <c r="Y198">
        <v>2.0678999999999998</v>
      </c>
      <c r="Z198">
        <v>2.0404</v>
      </c>
      <c r="AA198">
        <v>2.0270000000000001</v>
      </c>
      <c r="AB198">
        <v>2.0253999999999999</v>
      </c>
      <c r="AC198">
        <v>2.0331000000000001</v>
      </c>
      <c r="AD198">
        <v>2.1638999999999999</v>
      </c>
      <c r="AE198">
        <v>2.1673</v>
      </c>
      <c r="AF198">
        <v>2.1648000000000001</v>
      </c>
      <c r="AG198">
        <v>2.1516000000000002</v>
      </c>
      <c r="AH198">
        <v>2.1293000000000002</v>
      </c>
      <c r="AI198">
        <v>2.0928</v>
      </c>
      <c r="AJ198">
        <v>1.9645999999999999</v>
      </c>
      <c r="AK198">
        <v>1.9323999999999999</v>
      </c>
      <c r="AL198">
        <v>1.9117999999999999</v>
      </c>
      <c r="AM198">
        <v>1.9057999999999999</v>
      </c>
      <c r="AN198">
        <v>1.9169</v>
      </c>
      <c r="AO198">
        <v>1.9347000000000001</v>
      </c>
      <c r="AP198">
        <v>2.1177000000000001</v>
      </c>
      <c r="AQ198">
        <v>2.1383999999999999</v>
      </c>
      <c r="AR198">
        <v>2.1335000000000002</v>
      </c>
      <c r="AS198">
        <v>2.1202000000000001</v>
      </c>
      <c r="AT198">
        <v>2.1004</v>
      </c>
      <c r="AU198">
        <v>2.0605000000000002</v>
      </c>
      <c r="AV198">
        <v>1.9297</v>
      </c>
      <c r="AW198">
        <v>1.8939999999999999</v>
      </c>
      <c r="AX198">
        <v>1.8677999999999999</v>
      </c>
      <c r="AY198">
        <v>1.8476999999999999</v>
      </c>
      <c r="AZ198">
        <v>1.8526</v>
      </c>
      <c r="BA198">
        <v>1.8698999999999999</v>
      </c>
      <c r="BB198">
        <v>2.0524</v>
      </c>
      <c r="BC198">
        <v>2.0726</v>
      </c>
      <c r="BD198">
        <v>2.0672000000000001</v>
      </c>
      <c r="BE198">
        <v>2.0533999999999999</v>
      </c>
      <c r="BF198">
        <v>2.0331000000000001</v>
      </c>
      <c r="BG198">
        <v>1.9926999999999999</v>
      </c>
      <c r="BH198">
        <v>1.8613999999999999</v>
      </c>
      <c r="BI198">
        <v>1.8251999999999999</v>
      </c>
      <c r="BJ198">
        <v>1.7964</v>
      </c>
      <c r="BK198">
        <v>1.7763</v>
      </c>
    </row>
    <row r="199" spans="1:63">
      <c r="A199" s="95">
        <v>44559</v>
      </c>
      <c r="B199" s="63">
        <v>123036</v>
      </c>
      <c r="N199" s="392"/>
      <c r="O199">
        <v>2.2717000000000001</v>
      </c>
      <c r="P199">
        <v>2.2665999999999999</v>
      </c>
      <c r="Q199">
        <v>2.2688000000000001</v>
      </c>
      <c r="R199">
        <v>2.3711000000000002</v>
      </c>
      <c r="S199">
        <v>2.3639999999999999</v>
      </c>
      <c r="T199">
        <v>2.3464999999999998</v>
      </c>
      <c r="U199">
        <v>2.3224</v>
      </c>
      <c r="V199">
        <v>2.2936999999999999</v>
      </c>
      <c r="W199">
        <v>2.2587999999999999</v>
      </c>
      <c r="X199">
        <v>2.1217000000000001</v>
      </c>
      <c r="Y199">
        <v>2.0831</v>
      </c>
      <c r="Z199">
        <v>2.0552999999999999</v>
      </c>
      <c r="AA199">
        <v>2.0417000000000001</v>
      </c>
      <c r="AB199">
        <v>2.0398999999999998</v>
      </c>
      <c r="AC199">
        <v>2.0476000000000001</v>
      </c>
      <c r="AD199">
        <v>2.1783000000000001</v>
      </c>
      <c r="AE199">
        <v>2.1816</v>
      </c>
      <c r="AF199">
        <v>2.1785000000000001</v>
      </c>
      <c r="AG199">
        <v>2.1648000000000001</v>
      </c>
      <c r="AH199">
        <v>2.1423999999999999</v>
      </c>
      <c r="AI199">
        <v>2.1057000000000001</v>
      </c>
      <c r="AJ199">
        <v>1.9774</v>
      </c>
      <c r="AK199">
        <v>1.9450000000000001</v>
      </c>
      <c r="AL199">
        <v>1.9239999999999999</v>
      </c>
      <c r="AM199">
        <v>1.9179999999999999</v>
      </c>
      <c r="AN199">
        <v>1.9291</v>
      </c>
      <c r="AO199">
        <v>1.9469000000000001</v>
      </c>
      <c r="AP199">
        <v>2.1299000000000001</v>
      </c>
      <c r="AQ199">
        <v>2.1505999999999998</v>
      </c>
      <c r="AR199">
        <v>2.1457000000000002</v>
      </c>
      <c r="AS199">
        <v>2.1324000000000001</v>
      </c>
      <c r="AT199">
        <v>2.1126</v>
      </c>
      <c r="AU199">
        <v>2.0727000000000002</v>
      </c>
      <c r="AV199">
        <v>1.9419</v>
      </c>
      <c r="AW199">
        <v>1.9061999999999999</v>
      </c>
      <c r="AX199">
        <v>1.88</v>
      </c>
      <c r="AY199">
        <v>1.8599000000000001</v>
      </c>
      <c r="AZ199">
        <v>1.8648</v>
      </c>
      <c r="BA199">
        <v>1.8821000000000001</v>
      </c>
      <c r="BB199">
        <v>2.0646</v>
      </c>
      <c r="BC199">
        <v>2.0848</v>
      </c>
      <c r="BD199">
        <v>2.0794000000000001</v>
      </c>
      <c r="BE199">
        <v>2.0655999999999999</v>
      </c>
      <c r="BF199">
        <v>2.0453000000000001</v>
      </c>
      <c r="BG199">
        <v>2.0049000000000001</v>
      </c>
      <c r="BH199">
        <v>1.8735999999999999</v>
      </c>
      <c r="BI199">
        <v>1.8373999999999999</v>
      </c>
      <c r="BJ199">
        <v>1.8086</v>
      </c>
      <c r="BK199">
        <v>1.7885</v>
      </c>
    </row>
    <row r="200" spans="1:63">
      <c r="A200" s="95">
        <v>44560</v>
      </c>
      <c r="B200" s="63">
        <v>121421</v>
      </c>
      <c r="N200" s="390"/>
      <c r="O200">
        <v>2.2968000000000002</v>
      </c>
      <c r="P200">
        <v>2.2913999999999999</v>
      </c>
      <c r="Q200">
        <v>2.2921</v>
      </c>
      <c r="R200">
        <v>2.3925999999999998</v>
      </c>
      <c r="S200">
        <v>2.3835999999999999</v>
      </c>
      <c r="T200">
        <v>2.3645</v>
      </c>
      <c r="U200">
        <v>2.3391999999999999</v>
      </c>
      <c r="V200">
        <v>2.3092000000000001</v>
      </c>
      <c r="W200">
        <v>2.2728999999999999</v>
      </c>
      <c r="X200">
        <v>2.1360999999999999</v>
      </c>
      <c r="Y200">
        <v>2.0977999999999999</v>
      </c>
      <c r="Z200">
        <v>2.0701999999999998</v>
      </c>
      <c r="AA200">
        <v>2.0569999999999999</v>
      </c>
      <c r="AB200">
        <v>2.0560999999999998</v>
      </c>
      <c r="AC200">
        <v>2.0640999999999998</v>
      </c>
      <c r="AD200">
        <v>2.1947999999999999</v>
      </c>
      <c r="AE200">
        <v>2.1981000000000002</v>
      </c>
      <c r="AF200">
        <v>2.1949999999999998</v>
      </c>
      <c r="AG200">
        <v>2.1804000000000001</v>
      </c>
      <c r="AH200">
        <v>2.1570999999999998</v>
      </c>
      <c r="AI200">
        <v>2.1194999999999999</v>
      </c>
      <c r="AJ200">
        <v>1.9903</v>
      </c>
      <c r="AK200">
        <v>1.9570000000000001</v>
      </c>
      <c r="AL200">
        <v>1.9350000000000001</v>
      </c>
      <c r="AM200">
        <v>1.929</v>
      </c>
      <c r="AN200">
        <v>1.9400999999999999</v>
      </c>
      <c r="AO200">
        <v>1.9579</v>
      </c>
      <c r="AP200">
        <v>2.1408999999999998</v>
      </c>
      <c r="AQ200">
        <v>2.1616</v>
      </c>
      <c r="AR200">
        <v>2.1566999999999998</v>
      </c>
      <c r="AS200">
        <v>2.1434000000000002</v>
      </c>
      <c r="AT200">
        <v>2.1236000000000002</v>
      </c>
      <c r="AU200">
        <v>2.0836999999999999</v>
      </c>
      <c r="AV200">
        <v>1.9529000000000001</v>
      </c>
      <c r="AW200">
        <v>1.9172</v>
      </c>
      <c r="AX200">
        <v>1.891</v>
      </c>
      <c r="AY200">
        <v>1.8709</v>
      </c>
      <c r="AZ200">
        <v>1.8757999999999999</v>
      </c>
      <c r="BA200">
        <v>1.8931</v>
      </c>
      <c r="BB200">
        <v>2.0756000000000001</v>
      </c>
      <c r="BC200">
        <v>2.0958000000000001</v>
      </c>
      <c r="BD200">
        <v>2.0903999999999998</v>
      </c>
      <c r="BE200">
        <v>2.0766</v>
      </c>
      <c r="BF200">
        <v>2.0562999999999998</v>
      </c>
      <c r="BG200">
        <v>2.0158999999999998</v>
      </c>
      <c r="BH200">
        <v>1.8846000000000001</v>
      </c>
      <c r="BI200">
        <v>1.8484</v>
      </c>
      <c r="BJ200">
        <v>1.8196000000000001</v>
      </c>
      <c r="BK200">
        <v>1.7995000000000001</v>
      </c>
    </row>
    <row r="201" spans="1:63">
      <c r="A201" s="95">
        <v>44561</v>
      </c>
      <c r="B201" s="63">
        <v>147479</v>
      </c>
      <c r="N201" s="391"/>
      <c r="O201">
        <v>2.2284999999999999</v>
      </c>
      <c r="P201">
        <v>2.2246000000000001</v>
      </c>
      <c r="Q201">
        <v>2.2286000000000001</v>
      </c>
      <c r="R201">
        <v>2.3313999999999999</v>
      </c>
      <c r="S201">
        <v>2.3241000000000001</v>
      </c>
      <c r="T201">
        <v>2.3067000000000002</v>
      </c>
      <c r="U201">
        <v>2.2820999999999998</v>
      </c>
      <c r="V201">
        <v>2.2522000000000002</v>
      </c>
      <c r="W201">
        <v>2.2158000000000002</v>
      </c>
      <c r="X201">
        <v>2.0787</v>
      </c>
      <c r="Y201">
        <v>2.0407999999999999</v>
      </c>
      <c r="Z201">
        <v>2.0142000000000002</v>
      </c>
      <c r="AA201">
        <v>2.0015999999999998</v>
      </c>
      <c r="AB201">
        <v>2.0013000000000001</v>
      </c>
      <c r="AC201">
        <v>2.0099999999999998</v>
      </c>
      <c r="AD201">
        <v>2.1404999999999998</v>
      </c>
      <c r="AE201">
        <v>2.1438999999999999</v>
      </c>
      <c r="AF201">
        <v>2.1408</v>
      </c>
      <c r="AG201">
        <v>2.1263000000000001</v>
      </c>
      <c r="AH201">
        <v>2.1030000000000002</v>
      </c>
      <c r="AI201">
        <v>2.0655000000000001</v>
      </c>
      <c r="AJ201">
        <v>1.9362999999999999</v>
      </c>
      <c r="AK201">
        <v>1.9031</v>
      </c>
      <c r="AL201">
        <v>1.8811</v>
      </c>
      <c r="AM201">
        <v>1.8751</v>
      </c>
      <c r="AN201">
        <v>1.8862000000000001</v>
      </c>
      <c r="AO201">
        <v>1.9039999999999999</v>
      </c>
      <c r="AP201">
        <v>2.0870000000000002</v>
      </c>
      <c r="AQ201">
        <v>2.1076999999999999</v>
      </c>
      <c r="AR201">
        <v>2.1027999999999998</v>
      </c>
      <c r="AS201">
        <v>2.0895000000000001</v>
      </c>
      <c r="AT201">
        <v>2.0697000000000001</v>
      </c>
      <c r="AU201">
        <v>2.0297999999999998</v>
      </c>
      <c r="AV201">
        <v>1.899</v>
      </c>
      <c r="AW201">
        <v>1.8633</v>
      </c>
      <c r="AX201">
        <v>1.8371</v>
      </c>
      <c r="AY201">
        <v>1.8169999999999999</v>
      </c>
      <c r="AZ201">
        <v>1.8219000000000001</v>
      </c>
      <c r="BA201">
        <v>1.8391999999999999</v>
      </c>
      <c r="BB201">
        <v>2.0217000000000001</v>
      </c>
      <c r="BC201">
        <v>2.0419</v>
      </c>
      <c r="BD201">
        <v>2.0365000000000002</v>
      </c>
      <c r="BE201">
        <v>2.0226999999999999</v>
      </c>
      <c r="BF201">
        <v>2.0024000000000002</v>
      </c>
      <c r="BG201">
        <v>1.962</v>
      </c>
      <c r="BH201">
        <v>1.8307</v>
      </c>
      <c r="BI201">
        <v>1.7945</v>
      </c>
      <c r="BJ201">
        <v>1.7657</v>
      </c>
      <c r="BK201">
        <v>1.7456</v>
      </c>
    </row>
    <row r="202" spans="1:63">
      <c r="A202" s="95">
        <v>44564</v>
      </c>
      <c r="B202" s="63">
        <v>120473</v>
      </c>
      <c r="N202" s="390"/>
      <c r="P202">
        <v>2.2565</v>
      </c>
      <c r="Q202">
        <v>2.2593000000000001</v>
      </c>
      <c r="R202">
        <v>2.3620999999999999</v>
      </c>
      <c r="S202">
        <v>2.3553999999999999</v>
      </c>
      <c r="T202">
        <v>2.3384</v>
      </c>
      <c r="U202">
        <v>2.3138999999999998</v>
      </c>
      <c r="V202">
        <v>2.2845</v>
      </c>
      <c r="W202">
        <v>2.2488999999999999</v>
      </c>
      <c r="X202">
        <v>2.1118000000000001</v>
      </c>
      <c r="Y202">
        <v>2.0733000000000001</v>
      </c>
      <c r="Z202">
        <v>2.0461999999999998</v>
      </c>
      <c r="AA202">
        <v>2.0337000000000001</v>
      </c>
      <c r="AB202">
        <v>2.0329999999999999</v>
      </c>
      <c r="AC202">
        <v>2.0417000000000001</v>
      </c>
      <c r="AD202">
        <v>2.1722000000000001</v>
      </c>
      <c r="AE202">
        <v>2.1756000000000002</v>
      </c>
      <c r="AF202">
        <v>2.1724999999999999</v>
      </c>
      <c r="AG202">
        <v>2.1579999999999999</v>
      </c>
      <c r="AH202">
        <v>2.1347</v>
      </c>
      <c r="AI202">
        <v>2.0972</v>
      </c>
      <c r="AJ202">
        <v>1.968</v>
      </c>
      <c r="AK202">
        <v>1.9348000000000001</v>
      </c>
      <c r="AL202">
        <v>1.9128000000000001</v>
      </c>
      <c r="AM202">
        <v>1.9068000000000001</v>
      </c>
      <c r="AN202">
        <v>1.9178999999999999</v>
      </c>
      <c r="AO202">
        <v>1.9357</v>
      </c>
      <c r="AP202">
        <v>2.1187</v>
      </c>
      <c r="AQ202">
        <v>2.1394000000000002</v>
      </c>
      <c r="AR202">
        <v>2.1345000000000001</v>
      </c>
      <c r="AS202">
        <v>2.1212</v>
      </c>
      <c r="AT202">
        <v>2.1013999999999999</v>
      </c>
      <c r="AU202">
        <v>2.0615000000000001</v>
      </c>
      <c r="AV202">
        <v>1.9307000000000001</v>
      </c>
      <c r="AW202">
        <v>1.895</v>
      </c>
      <c r="AX202">
        <v>1.8688</v>
      </c>
      <c r="AY202">
        <v>1.8487</v>
      </c>
      <c r="AZ202">
        <v>1.8535999999999999</v>
      </c>
      <c r="BA202">
        <v>1.8709</v>
      </c>
      <c r="BB202">
        <v>2.0533999999999999</v>
      </c>
      <c r="BC202">
        <v>2.0735999999999999</v>
      </c>
      <c r="BD202">
        <v>2.0682</v>
      </c>
      <c r="BE202">
        <v>2.0543999999999998</v>
      </c>
      <c r="BF202">
        <v>2.0341</v>
      </c>
      <c r="BG202">
        <v>1.9937</v>
      </c>
      <c r="BH202">
        <v>1.8624000000000001</v>
      </c>
      <c r="BI202">
        <v>1.8262</v>
      </c>
      <c r="BJ202">
        <v>1.7974000000000001</v>
      </c>
      <c r="BK202">
        <v>1.7773000000000001</v>
      </c>
    </row>
    <row r="203" spans="1:63">
      <c r="A203" s="95">
        <v>44565</v>
      </c>
      <c r="B203" s="63">
        <v>192567</v>
      </c>
      <c r="N203" s="392"/>
      <c r="P203">
        <v>2.2763</v>
      </c>
      <c r="Q203">
        <v>2.282</v>
      </c>
      <c r="R203">
        <v>2.3872</v>
      </c>
      <c r="S203">
        <v>2.3818999999999999</v>
      </c>
      <c r="T203">
        <v>2.3656000000000001</v>
      </c>
      <c r="U203">
        <v>2.3414999999999999</v>
      </c>
      <c r="V203">
        <v>2.3117000000000001</v>
      </c>
      <c r="W203">
        <v>2.2751999999999999</v>
      </c>
      <c r="X203">
        <v>2.1366999999999998</v>
      </c>
      <c r="Y203">
        <v>2.0975999999999999</v>
      </c>
      <c r="Z203">
        <v>2.069</v>
      </c>
      <c r="AA203">
        <v>2.056</v>
      </c>
      <c r="AB203">
        <v>2.0556999999999999</v>
      </c>
      <c r="AC203">
        <v>2.0642999999999998</v>
      </c>
      <c r="AD203">
        <v>2.1938</v>
      </c>
      <c r="AE203">
        <v>2.1970000000000001</v>
      </c>
      <c r="AF203">
        <v>2.1936</v>
      </c>
      <c r="AG203">
        <v>2.1789000000000001</v>
      </c>
      <c r="AH203">
        <v>2.1553</v>
      </c>
      <c r="AI203">
        <v>2.1175999999999999</v>
      </c>
      <c r="AJ203">
        <v>1.9881</v>
      </c>
      <c r="AK203">
        <v>1.9547000000000001</v>
      </c>
      <c r="AL203">
        <v>1.9323999999999999</v>
      </c>
      <c r="AM203">
        <v>1.9261999999999999</v>
      </c>
      <c r="AN203">
        <v>1.9370000000000001</v>
      </c>
      <c r="AO203">
        <v>1.9545999999999999</v>
      </c>
      <c r="AP203">
        <v>2.1345999999999998</v>
      </c>
      <c r="AQ203">
        <v>2.1553</v>
      </c>
      <c r="AR203">
        <v>2.1503999999999999</v>
      </c>
      <c r="AS203">
        <v>2.1371000000000002</v>
      </c>
      <c r="AT203">
        <v>2.1173000000000002</v>
      </c>
      <c r="AU203">
        <v>2.0773999999999999</v>
      </c>
      <c r="AV203">
        <v>1.9466000000000001</v>
      </c>
      <c r="AW203">
        <v>1.9109</v>
      </c>
      <c r="AX203">
        <v>1.8847</v>
      </c>
      <c r="AY203">
        <v>1.8646</v>
      </c>
      <c r="AZ203">
        <v>1.8694999999999999</v>
      </c>
      <c r="BA203">
        <v>1.8868</v>
      </c>
      <c r="BB203">
        <v>2.0693000000000001</v>
      </c>
      <c r="BC203">
        <v>2.0895000000000001</v>
      </c>
      <c r="BD203">
        <v>2.0840999999999998</v>
      </c>
      <c r="BE203">
        <v>2.0703</v>
      </c>
      <c r="BF203">
        <v>2.0499999999999998</v>
      </c>
      <c r="BG203">
        <v>2.0095999999999998</v>
      </c>
      <c r="BH203">
        <v>1.8783000000000001</v>
      </c>
      <c r="BI203">
        <v>1.8421000000000001</v>
      </c>
      <c r="BJ203">
        <v>1.8132999999999999</v>
      </c>
      <c r="BK203">
        <v>1.7931999999999999</v>
      </c>
    </row>
    <row r="204" spans="1:63">
      <c r="A204" s="95">
        <v>44566</v>
      </c>
      <c r="B204" s="63">
        <v>194225</v>
      </c>
      <c r="N204" s="390"/>
      <c r="P204">
        <v>2.2921</v>
      </c>
      <c r="Q204">
        <v>2.2974999999999999</v>
      </c>
      <c r="R204">
        <v>2.4045000000000001</v>
      </c>
      <c r="S204">
        <v>2.3988999999999998</v>
      </c>
      <c r="T204">
        <v>2.3824999999999998</v>
      </c>
      <c r="U204">
        <v>2.3580000000000001</v>
      </c>
      <c r="V204">
        <v>2.3271999999999999</v>
      </c>
      <c r="W204">
        <v>2.2892000000000001</v>
      </c>
      <c r="X204">
        <v>2.1501000000000001</v>
      </c>
      <c r="Y204">
        <v>2.1110000000000002</v>
      </c>
      <c r="Z204">
        <v>2.0825999999999998</v>
      </c>
      <c r="AA204">
        <v>2.0693000000000001</v>
      </c>
      <c r="AB204">
        <v>2.0689000000000002</v>
      </c>
      <c r="AC204">
        <v>2.0775999999999999</v>
      </c>
      <c r="AD204">
        <v>2.2071999999999998</v>
      </c>
      <c r="AE204">
        <v>2.2113999999999998</v>
      </c>
      <c r="AF204">
        <v>2.2075999999999998</v>
      </c>
      <c r="AG204">
        <v>2.1915</v>
      </c>
      <c r="AH204">
        <v>2.1678999999999999</v>
      </c>
      <c r="AI204">
        <v>2.1301999999999999</v>
      </c>
      <c r="AJ204">
        <v>2.0007000000000001</v>
      </c>
      <c r="AK204">
        <v>1.9673</v>
      </c>
      <c r="AL204">
        <v>1.9450000000000001</v>
      </c>
      <c r="AM204">
        <v>1.9388000000000001</v>
      </c>
      <c r="AN204">
        <v>1.9496</v>
      </c>
      <c r="AO204">
        <v>1.9672000000000001</v>
      </c>
      <c r="AP204">
        <v>2.1472000000000002</v>
      </c>
      <c r="AQ204">
        <v>2.1678999999999999</v>
      </c>
      <c r="AR204">
        <v>2.1629999999999998</v>
      </c>
      <c r="AS204">
        <v>2.1497000000000002</v>
      </c>
      <c r="AT204">
        <v>2.1299000000000001</v>
      </c>
      <c r="AU204">
        <v>2.09</v>
      </c>
      <c r="AV204">
        <v>1.9592000000000001</v>
      </c>
      <c r="AW204">
        <v>1.9235</v>
      </c>
      <c r="AX204">
        <v>1.8973</v>
      </c>
      <c r="AY204">
        <v>1.8772</v>
      </c>
      <c r="AZ204">
        <v>1.8821000000000001</v>
      </c>
      <c r="BA204">
        <v>1.8994</v>
      </c>
      <c r="BB204">
        <v>2.0819000000000001</v>
      </c>
      <c r="BC204">
        <v>2.1021000000000001</v>
      </c>
      <c r="BD204">
        <v>2.0966999999999998</v>
      </c>
      <c r="BE204">
        <v>2.0829</v>
      </c>
      <c r="BF204">
        <v>2.0626000000000002</v>
      </c>
      <c r="BG204">
        <v>2.0222000000000002</v>
      </c>
      <c r="BH204">
        <v>1.8909</v>
      </c>
      <c r="BI204">
        <v>1.8547</v>
      </c>
      <c r="BJ204">
        <v>1.8259000000000001</v>
      </c>
      <c r="BK204">
        <v>1.8058000000000001</v>
      </c>
    </row>
    <row r="205" spans="1:63">
      <c r="A205" s="95">
        <v>44567</v>
      </c>
      <c r="B205" s="63">
        <v>190324</v>
      </c>
      <c r="N205" s="392"/>
      <c r="P205">
        <v>2.3043</v>
      </c>
      <c r="Q205">
        <v>2.3102999999999998</v>
      </c>
      <c r="R205">
        <v>2.4195000000000002</v>
      </c>
      <c r="S205">
        <v>2.4157000000000002</v>
      </c>
      <c r="T205">
        <v>2.3996</v>
      </c>
      <c r="U205">
        <v>2.3748999999999998</v>
      </c>
      <c r="V205">
        <v>2.3441999999999998</v>
      </c>
      <c r="W205">
        <v>2.3058999999999998</v>
      </c>
      <c r="X205">
        <v>2.1669</v>
      </c>
      <c r="Y205">
        <v>2.1280000000000001</v>
      </c>
      <c r="Z205">
        <v>2.1002999999999998</v>
      </c>
      <c r="AA205">
        <v>2.0876999999999999</v>
      </c>
      <c r="AB205">
        <v>2.0874999999999999</v>
      </c>
      <c r="AC205">
        <v>2.0960999999999999</v>
      </c>
      <c r="AD205">
        <v>2.2254</v>
      </c>
      <c r="AE205">
        <v>2.2280000000000002</v>
      </c>
      <c r="AF205">
        <v>2.2223000000000002</v>
      </c>
      <c r="AG205">
        <v>2.2079</v>
      </c>
      <c r="AH205">
        <v>2.1840999999999999</v>
      </c>
      <c r="AI205">
        <v>2.1461999999999999</v>
      </c>
      <c r="AJ205">
        <v>2.0164</v>
      </c>
      <c r="AK205">
        <v>1.9827999999999999</v>
      </c>
      <c r="AL205">
        <v>1.9602999999999999</v>
      </c>
      <c r="AM205">
        <v>1.9540999999999999</v>
      </c>
      <c r="AN205">
        <v>1.9649000000000001</v>
      </c>
      <c r="AO205">
        <v>1.9824999999999999</v>
      </c>
      <c r="AP205">
        <v>2.1625000000000001</v>
      </c>
      <c r="AQ205">
        <v>2.1831999999999998</v>
      </c>
      <c r="AR205">
        <v>2.1783000000000001</v>
      </c>
      <c r="AS205">
        <v>2.165</v>
      </c>
      <c r="AT205">
        <v>2.1452</v>
      </c>
      <c r="AU205">
        <v>2.1053000000000002</v>
      </c>
      <c r="AV205">
        <v>1.9744999999999999</v>
      </c>
      <c r="AW205">
        <v>1.9388000000000001</v>
      </c>
      <c r="AX205">
        <v>1.9126000000000001</v>
      </c>
      <c r="AY205">
        <v>1.8925000000000001</v>
      </c>
      <c r="AZ205">
        <v>1.8974</v>
      </c>
      <c r="BA205">
        <v>1.9147000000000001</v>
      </c>
      <c r="BB205">
        <v>2.0972</v>
      </c>
      <c r="BC205">
        <v>2.1173999999999999</v>
      </c>
      <c r="BD205">
        <v>2.1120000000000001</v>
      </c>
      <c r="BE205">
        <v>2.0981999999999998</v>
      </c>
      <c r="BF205">
        <v>2.0779000000000001</v>
      </c>
      <c r="BG205">
        <v>2.0375000000000001</v>
      </c>
      <c r="BH205">
        <v>1.9061999999999999</v>
      </c>
      <c r="BI205">
        <v>1.87</v>
      </c>
      <c r="BJ205">
        <v>1.8411999999999999</v>
      </c>
      <c r="BK205">
        <v>1.8210999999999999</v>
      </c>
    </row>
    <row r="206" spans="1:63">
      <c r="A206" s="95">
        <v>44568</v>
      </c>
      <c r="B206" s="63">
        <v>173437</v>
      </c>
      <c r="N206" s="390"/>
      <c r="P206">
        <v>2.2989000000000002</v>
      </c>
      <c r="Q206">
        <v>2.3058000000000001</v>
      </c>
      <c r="R206">
        <v>2.4197000000000002</v>
      </c>
      <c r="S206">
        <v>2.4163999999999999</v>
      </c>
      <c r="T206">
        <v>2.3997999999999999</v>
      </c>
      <c r="U206">
        <v>2.3748</v>
      </c>
      <c r="V206">
        <v>2.3435999999999999</v>
      </c>
      <c r="W206">
        <v>2.3048000000000002</v>
      </c>
      <c r="X206">
        <v>2.1659000000000002</v>
      </c>
      <c r="Y206">
        <v>2.1273</v>
      </c>
      <c r="Z206">
        <v>2.0996999999999999</v>
      </c>
      <c r="AA206">
        <v>2.0872999999999999</v>
      </c>
      <c r="AB206">
        <v>2.0871</v>
      </c>
      <c r="AC206">
        <v>2.0956000000000001</v>
      </c>
      <c r="AD206">
        <v>2.2248999999999999</v>
      </c>
      <c r="AE206">
        <v>2.2263999999999999</v>
      </c>
      <c r="AF206">
        <v>2.2172999999999998</v>
      </c>
      <c r="AG206">
        <v>2.2038000000000002</v>
      </c>
      <c r="AH206">
        <v>2.1808000000000001</v>
      </c>
      <c r="AI206">
        <v>2.1438000000000001</v>
      </c>
      <c r="AJ206">
        <v>2.0148999999999999</v>
      </c>
      <c r="AK206">
        <v>1.9821</v>
      </c>
      <c r="AL206">
        <v>1.9604999999999999</v>
      </c>
      <c r="AM206">
        <v>1.9541999999999999</v>
      </c>
      <c r="AN206">
        <v>1.9650000000000001</v>
      </c>
      <c r="AO206">
        <v>1.9824999999999999</v>
      </c>
      <c r="AP206">
        <v>2.1623999999999999</v>
      </c>
      <c r="AQ206">
        <v>2.1829999999999998</v>
      </c>
      <c r="AR206">
        <v>2.1779999999999999</v>
      </c>
      <c r="AS206">
        <v>2.1646999999999998</v>
      </c>
      <c r="AT206">
        <v>2.1448</v>
      </c>
      <c r="AU206">
        <v>2.1048</v>
      </c>
      <c r="AV206">
        <v>1.9739</v>
      </c>
      <c r="AW206">
        <v>1.9381999999999999</v>
      </c>
      <c r="AX206">
        <v>1.9118999999999999</v>
      </c>
      <c r="AY206">
        <v>1.8917999999999999</v>
      </c>
      <c r="AZ206">
        <v>1.8967000000000001</v>
      </c>
      <c r="BA206">
        <v>1.9139999999999999</v>
      </c>
      <c r="BB206">
        <v>2.0964999999999998</v>
      </c>
      <c r="BC206">
        <v>2.1166999999999998</v>
      </c>
      <c r="BD206">
        <v>2.1113</v>
      </c>
      <c r="BE206">
        <v>2.0975000000000001</v>
      </c>
      <c r="BF206">
        <v>2.0771999999999999</v>
      </c>
      <c r="BG206">
        <v>2.0367999999999999</v>
      </c>
      <c r="BH206">
        <v>1.9055</v>
      </c>
      <c r="BI206">
        <v>1.8693</v>
      </c>
      <c r="BJ206">
        <v>1.8405</v>
      </c>
      <c r="BK206">
        <v>1.8204</v>
      </c>
    </row>
    <row r="207" spans="1:63">
      <c r="A207" s="95">
        <v>44571</v>
      </c>
      <c r="B207" s="63">
        <v>210255</v>
      </c>
      <c r="N207" s="393"/>
      <c r="P207">
        <v>2.2753999999999999</v>
      </c>
      <c r="Q207">
        <v>2.2825000000000002</v>
      </c>
      <c r="R207">
        <v>2.3978999999999999</v>
      </c>
      <c r="S207">
        <v>2.3956</v>
      </c>
      <c r="T207">
        <v>2.3803999999999998</v>
      </c>
      <c r="U207">
        <v>2.3565999999999998</v>
      </c>
      <c r="V207">
        <v>2.3262</v>
      </c>
      <c r="W207">
        <v>2.2879999999999998</v>
      </c>
      <c r="X207">
        <v>2.1497999999999999</v>
      </c>
      <c r="Y207">
        <v>2.1114999999999999</v>
      </c>
      <c r="Z207">
        <v>2.0844</v>
      </c>
      <c r="AA207">
        <v>2.0724999999999998</v>
      </c>
      <c r="AB207">
        <v>2.073</v>
      </c>
      <c r="AC207">
        <v>2.0819000000000001</v>
      </c>
      <c r="AD207">
        <v>2.2111999999999998</v>
      </c>
      <c r="AE207">
        <v>2.2126999999999999</v>
      </c>
      <c r="AF207">
        <v>2.2035999999999998</v>
      </c>
      <c r="AG207">
        <v>2.1901000000000002</v>
      </c>
      <c r="AH207">
        <v>2.1671</v>
      </c>
      <c r="AI207">
        <v>2.1301000000000001</v>
      </c>
      <c r="AJ207">
        <v>2.0011999999999999</v>
      </c>
      <c r="AK207">
        <v>1.9683999999999999</v>
      </c>
      <c r="AL207">
        <v>1.9468000000000001</v>
      </c>
      <c r="AM207">
        <v>1.9404999999999999</v>
      </c>
      <c r="AN207">
        <v>1.9513</v>
      </c>
      <c r="AO207">
        <v>1.9688000000000001</v>
      </c>
      <c r="AP207">
        <v>2.1486999999999998</v>
      </c>
      <c r="AQ207">
        <v>2.1692999999999998</v>
      </c>
      <c r="AR207">
        <v>2.1642999999999999</v>
      </c>
      <c r="AS207">
        <v>2.1509999999999998</v>
      </c>
      <c r="AT207">
        <v>2.1311</v>
      </c>
      <c r="AU207">
        <v>2.0911</v>
      </c>
      <c r="AV207">
        <v>1.9601999999999999</v>
      </c>
      <c r="AW207">
        <v>1.9245000000000001</v>
      </c>
      <c r="AX207">
        <v>1.8982000000000001</v>
      </c>
      <c r="AY207">
        <v>1.8781000000000001</v>
      </c>
      <c r="AZ207">
        <v>1.883</v>
      </c>
      <c r="BA207">
        <v>1.9003000000000001</v>
      </c>
      <c r="BB207">
        <v>2.0828000000000002</v>
      </c>
      <c r="BC207">
        <v>2.1030000000000002</v>
      </c>
      <c r="BD207">
        <v>2.0975999999999999</v>
      </c>
      <c r="BE207">
        <v>2.0838000000000001</v>
      </c>
      <c r="BF207">
        <v>2.0634999999999999</v>
      </c>
      <c r="BG207">
        <v>2.0230999999999999</v>
      </c>
      <c r="BH207">
        <v>1.8917999999999999</v>
      </c>
      <c r="BI207">
        <v>1.8555999999999999</v>
      </c>
      <c r="BJ207">
        <v>1.8268</v>
      </c>
      <c r="BK207">
        <v>1.8067</v>
      </c>
    </row>
    <row r="208" spans="1:63">
      <c r="A208" s="95">
        <v>44572</v>
      </c>
      <c r="B208" s="63">
        <v>220316</v>
      </c>
      <c r="N208" s="393"/>
      <c r="P208">
        <v>2.3574000000000002</v>
      </c>
      <c r="Q208">
        <v>2.3607</v>
      </c>
      <c r="R208">
        <v>2.4737</v>
      </c>
      <c r="S208">
        <v>2.4693000000000001</v>
      </c>
      <c r="T208">
        <v>2.4519000000000002</v>
      </c>
      <c r="U208">
        <v>2.4247999999999998</v>
      </c>
      <c r="V208">
        <v>2.3913000000000002</v>
      </c>
      <c r="W208">
        <v>2.3508</v>
      </c>
      <c r="X208">
        <v>2.2084000000000001</v>
      </c>
      <c r="Y208">
        <v>2.1686999999999999</v>
      </c>
      <c r="Z208">
        <v>2.1406000000000001</v>
      </c>
      <c r="AA208">
        <v>2.1273</v>
      </c>
      <c r="AB208">
        <v>2.1267999999999998</v>
      </c>
      <c r="AC208">
        <v>2.1351</v>
      </c>
      <c r="AD208">
        <v>2.2646999999999999</v>
      </c>
      <c r="AE208">
        <v>2.2656999999999998</v>
      </c>
      <c r="AF208">
        <v>2.2561</v>
      </c>
      <c r="AG208">
        <v>2.2410999999999999</v>
      </c>
      <c r="AH208">
        <v>2.2168999999999999</v>
      </c>
      <c r="AI208">
        <v>2.1777000000000002</v>
      </c>
      <c r="AJ208">
        <v>2.0466000000000002</v>
      </c>
      <c r="AK208">
        <v>2.0116000000000001</v>
      </c>
      <c r="AL208">
        <v>1.9878</v>
      </c>
      <c r="AM208">
        <v>1.9815</v>
      </c>
      <c r="AN208">
        <v>1.9923</v>
      </c>
      <c r="AO208">
        <v>2.0097999999999998</v>
      </c>
      <c r="AP208">
        <v>2.1897000000000002</v>
      </c>
      <c r="AQ208">
        <v>2.2103000000000002</v>
      </c>
      <c r="AR208">
        <v>2.2052999999999998</v>
      </c>
      <c r="AS208">
        <v>2.1920000000000002</v>
      </c>
      <c r="AT208">
        <v>2.1720999999999999</v>
      </c>
      <c r="AU208">
        <v>2.1320999999999999</v>
      </c>
      <c r="AV208">
        <v>2.0011999999999999</v>
      </c>
      <c r="AW208">
        <v>1.9655</v>
      </c>
      <c r="AX208">
        <v>1.9392</v>
      </c>
      <c r="AY208">
        <v>1.9191</v>
      </c>
      <c r="AZ208">
        <v>1.9239999999999999</v>
      </c>
      <c r="BA208">
        <v>1.9413</v>
      </c>
      <c r="BB208">
        <v>2.1238000000000001</v>
      </c>
      <c r="BC208">
        <v>2.1440000000000001</v>
      </c>
      <c r="BD208">
        <v>2.1385999999999998</v>
      </c>
      <c r="BE208">
        <v>2.1248</v>
      </c>
      <c r="BF208">
        <v>2.1044999999999998</v>
      </c>
      <c r="BG208">
        <v>2.0640999999999998</v>
      </c>
      <c r="BH208">
        <v>1.9328000000000001</v>
      </c>
      <c r="BI208">
        <v>1.8966000000000001</v>
      </c>
      <c r="BJ208">
        <v>1.8677999999999999</v>
      </c>
      <c r="BK208">
        <v>1.8476999999999999</v>
      </c>
    </row>
    <row r="209" spans="1:63">
      <c r="A209" s="95">
        <v>44573</v>
      </c>
      <c r="B209" s="63">
        <v>236353</v>
      </c>
      <c r="P209">
        <v>2.3908</v>
      </c>
      <c r="Q209">
        <v>2.3936000000000002</v>
      </c>
      <c r="R209">
        <v>2.5024999999999999</v>
      </c>
      <c r="S209">
        <v>2.4965999999999999</v>
      </c>
      <c r="T209">
        <v>2.4767000000000001</v>
      </c>
      <c r="U209">
        <v>2.4470000000000001</v>
      </c>
      <c r="V209">
        <v>2.4114</v>
      </c>
      <c r="W209">
        <v>2.3700999999999999</v>
      </c>
      <c r="X209">
        <v>2.2248000000000001</v>
      </c>
      <c r="Y209">
        <v>2.1833999999999998</v>
      </c>
      <c r="Z209">
        <v>2.1539999999999999</v>
      </c>
      <c r="AA209">
        <v>2.1404000000000001</v>
      </c>
      <c r="AB209">
        <v>2.1398999999999999</v>
      </c>
      <c r="AC209">
        <v>2.1478000000000002</v>
      </c>
      <c r="AD209">
        <v>2.2770000000000001</v>
      </c>
      <c r="AE209">
        <v>2.2768000000000002</v>
      </c>
      <c r="AF209">
        <v>2.2663000000000002</v>
      </c>
      <c r="AG209">
        <v>2.2490999999999999</v>
      </c>
      <c r="AH209">
        <v>2.2246000000000001</v>
      </c>
      <c r="AI209">
        <v>2.1854</v>
      </c>
      <c r="AJ209">
        <v>2.0535000000000001</v>
      </c>
      <c r="AK209">
        <v>2.0165999999999999</v>
      </c>
      <c r="AL209">
        <v>1.9921</v>
      </c>
      <c r="AM209">
        <v>1.9858</v>
      </c>
      <c r="AN209">
        <v>1.9976</v>
      </c>
      <c r="AO209">
        <v>2.0146999999999999</v>
      </c>
      <c r="AP209">
        <v>2.1941999999999999</v>
      </c>
      <c r="AQ209">
        <v>2.2143999999999999</v>
      </c>
      <c r="AR209">
        <v>2.2090000000000001</v>
      </c>
      <c r="AS209">
        <v>2.1953</v>
      </c>
      <c r="AT209">
        <v>2.1749999999999998</v>
      </c>
      <c r="AU209">
        <v>2.1345999999999998</v>
      </c>
      <c r="AV209">
        <v>2.0032999999999999</v>
      </c>
      <c r="AW209">
        <v>1.9672000000000001</v>
      </c>
      <c r="AX209">
        <v>1.9404999999999999</v>
      </c>
      <c r="AY209">
        <v>1.9204000000000001</v>
      </c>
      <c r="AZ209">
        <v>1.9253</v>
      </c>
      <c r="BA209">
        <v>1.9426000000000001</v>
      </c>
      <c r="BB209">
        <v>2.1251000000000002</v>
      </c>
      <c r="BC209">
        <v>2.1453000000000002</v>
      </c>
      <c r="BD209">
        <v>2.1398999999999999</v>
      </c>
      <c r="BE209">
        <v>2.1261000000000001</v>
      </c>
      <c r="BF209">
        <v>2.1057999999999999</v>
      </c>
      <c r="BG209">
        <v>2.0653999999999999</v>
      </c>
      <c r="BH209">
        <v>1.9340999999999999</v>
      </c>
      <c r="BI209">
        <v>1.8978999999999999</v>
      </c>
      <c r="BJ209">
        <v>1.8691</v>
      </c>
      <c r="BK209">
        <v>1.849</v>
      </c>
    </row>
    <row r="210" spans="1:63">
      <c r="A210" s="95">
        <v>44574</v>
      </c>
      <c r="B210" s="63">
        <v>207357</v>
      </c>
      <c r="P210">
        <v>2.3841000000000001</v>
      </c>
      <c r="Q210">
        <v>2.3877000000000002</v>
      </c>
      <c r="R210">
        <v>2.4973999999999998</v>
      </c>
      <c r="S210">
        <v>2.4916</v>
      </c>
      <c r="T210">
        <v>2.4721000000000002</v>
      </c>
      <c r="U210">
        <v>2.4436</v>
      </c>
      <c r="V210">
        <v>2.4089</v>
      </c>
      <c r="W210">
        <v>2.3679999999999999</v>
      </c>
      <c r="X210">
        <v>2.2214999999999998</v>
      </c>
      <c r="Y210">
        <v>2.1793999999999998</v>
      </c>
      <c r="Z210">
        <v>2.1497999999999999</v>
      </c>
      <c r="AA210">
        <v>2.1360000000000001</v>
      </c>
      <c r="AB210">
        <v>2.1349</v>
      </c>
      <c r="AC210">
        <v>2.1425000000000001</v>
      </c>
      <c r="AD210">
        <v>2.2728000000000002</v>
      </c>
      <c r="AE210">
        <v>2.2724000000000002</v>
      </c>
      <c r="AF210">
        <v>2.2616999999999998</v>
      </c>
      <c r="AG210">
        <v>2.2437</v>
      </c>
      <c r="AH210">
        <v>2.2187000000000001</v>
      </c>
      <c r="AI210">
        <v>2.1804999999999999</v>
      </c>
      <c r="AJ210">
        <v>2.048</v>
      </c>
      <c r="AK210">
        <v>2.0105</v>
      </c>
      <c r="AL210">
        <v>1.986</v>
      </c>
      <c r="AM210">
        <v>1.9793000000000001</v>
      </c>
      <c r="AN210">
        <v>1.9911000000000001</v>
      </c>
      <c r="AO210">
        <v>2.0082</v>
      </c>
      <c r="AP210">
        <v>2.1877</v>
      </c>
      <c r="AQ210">
        <v>2.2079</v>
      </c>
      <c r="AR210">
        <v>2.2025000000000001</v>
      </c>
      <c r="AS210">
        <v>2.1888000000000001</v>
      </c>
      <c r="AT210">
        <v>2.1684999999999999</v>
      </c>
      <c r="AU210">
        <v>2.1280999999999999</v>
      </c>
      <c r="AV210">
        <v>1.9967999999999999</v>
      </c>
      <c r="AW210">
        <v>1.9607000000000001</v>
      </c>
      <c r="AX210">
        <v>1.9339999999999999</v>
      </c>
      <c r="AY210">
        <v>1.9138999999999999</v>
      </c>
      <c r="AZ210">
        <v>1.9188000000000001</v>
      </c>
      <c r="BA210">
        <v>1.9360999999999999</v>
      </c>
      <c r="BB210">
        <v>2.1185999999999998</v>
      </c>
      <c r="BC210">
        <v>2.1387999999999998</v>
      </c>
      <c r="BD210">
        <v>2.1334</v>
      </c>
      <c r="BE210">
        <v>2.1196000000000002</v>
      </c>
      <c r="BF210">
        <v>2.0992999999999999</v>
      </c>
      <c r="BG210">
        <v>2.0589</v>
      </c>
      <c r="BH210">
        <v>1.9276</v>
      </c>
      <c r="BI210">
        <v>1.8914</v>
      </c>
      <c r="BJ210">
        <v>1.8626</v>
      </c>
      <c r="BK210">
        <v>1.8425</v>
      </c>
    </row>
    <row r="211" spans="1:63">
      <c r="A211" s="95">
        <v>44575</v>
      </c>
      <c r="B211" s="63">
        <v>184910</v>
      </c>
      <c r="P211">
        <v>2.419</v>
      </c>
      <c r="Q211">
        <v>2.4237000000000002</v>
      </c>
      <c r="R211">
        <v>2.5324</v>
      </c>
      <c r="S211">
        <v>2.5251000000000001</v>
      </c>
      <c r="T211">
        <v>2.5038999999999998</v>
      </c>
      <c r="U211">
        <v>2.4742000000000002</v>
      </c>
      <c r="V211">
        <v>2.4386000000000001</v>
      </c>
      <c r="W211">
        <v>2.3965999999999998</v>
      </c>
      <c r="X211">
        <v>2.2481</v>
      </c>
      <c r="Y211">
        <v>2.2044000000000001</v>
      </c>
      <c r="Z211">
        <v>2.1735000000000002</v>
      </c>
      <c r="AA211">
        <v>2.1594000000000002</v>
      </c>
      <c r="AB211">
        <v>2.1581999999999999</v>
      </c>
      <c r="AC211">
        <v>2.1657000000000002</v>
      </c>
      <c r="AD211">
        <v>2.2959000000000001</v>
      </c>
      <c r="AE211">
        <v>2.2953999999999999</v>
      </c>
      <c r="AF211">
        <v>2.2845</v>
      </c>
      <c r="AG211">
        <v>2.266</v>
      </c>
      <c r="AH211">
        <v>2.2404999999999999</v>
      </c>
      <c r="AI211">
        <v>2.2029000000000001</v>
      </c>
      <c r="AJ211">
        <v>2.0695000000000001</v>
      </c>
      <c r="AK211">
        <v>2.0316999999999998</v>
      </c>
      <c r="AL211">
        <v>2.0068999999999999</v>
      </c>
      <c r="AM211">
        <v>2.0002</v>
      </c>
      <c r="AN211">
        <v>2.012</v>
      </c>
      <c r="AO211">
        <v>2.0291000000000001</v>
      </c>
      <c r="AP211">
        <v>2.2086000000000001</v>
      </c>
      <c r="AQ211">
        <v>2.2288000000000001</v>
      </c>
      <c r="AR211">
        <v>2.2233999999999998</v>
      </c>
      <c r="AS211">
        <v>2.2097000000000002</v>
      </c>
      <c r="AT211">
        <v>2.1894</v>
      </c>
      <c r="AU211">
        <v>2.149</v>
      </c>
      <c r="AV211">
        <v>2.0177</v>
      </c>
      <c r="AW211">
        <v>1.9816</v>
      </c>
      <c r="AX211">
        <v>1.9549000000000001</v>
      </c>
      <c r="AY211">
        <v>1.9348000000000001</v>
      </c>
      <c r="AZ211">
        <v>1.9397</v>
      </c>
      <c r="BA211">
        <v>1.9570000000000001</v>
      </c>
      <c r="BB211">
        <v>2.1395</v>
      </c>
      <c r="BC211">
        <v>2.1597</v>
      </c>
      <c r="BD211">
        <v>2.1543000000000001</v>
      </c>
      <c r="BE211">
        <v>2.1404999999999998</v>
      </c>
      <c r="BF211">
        <v>2.1202000000000001</v>
      </c>
      <c r="BG211">
        <v>2.0798000000000001</v>
      </c>
      <c r="BH211">
        <v>1.9484999999999999</v>
      </c>
      <c r="BI211">
        <v>1.9123000000000001</v>
      </c>
      <c r="BJ211">
        <v>1.8835</v>
      </c>
      <c r="BK211">
        <v>1.8633999999999999</v>
      </c>
    </row>
    <row r="212" spans="1:63">
      <c r="A212" s="95">
        <v>44578</v>
      </c>
      <c r="P212" s="189">
        <v>2.419</v>
      </c>
      <c r="Q212" s="189">
        <v>2.4237000000000002</v>
      </c>
      <c r="R212" s="189">
        <v>2.5324</v>
      </c>
      <c r="S212" s="189">
        <v>2.5251000000000001</v>
      </c>
      <c r="T212" s="189">
        <v>2.5038999999999998</v>
      </c>
      <c r="U212" s="189">
        <v>2.4742000000000002</v>
      </c>
      <c r="V212" s="189">
        <v>2.4386000000000001</v>
      </c>
      <c r="W212" s="189">
        <v>2.3965999999999998</v>
      </c>
      <c r="X212" s="189">
        <v>2.2481</v>
      </c>
      <c r="Y212" s="189">
        <v>2.2044000000000001</v>
      </c>
      <c r="Z212" s="189">
        <v>2.1735000000000002</v>
      </c>
      <c r="AA212" s="189">
        <v>2.1594000000000002</v>
      </c>
      <c r="AB212" s="189">
        <v>2.1581999999999999</v>
      </c>
      <c r="AC212" s="189">
        <v>2.1657000000000002</v>
      </c>
      <c r="AD212" s="189">
        <v>2.2959000000000001</v>
      </c>
      <c r="AE212" s="189">
        <v>2.2953999999999999</v>
      </c>
      <c r="AF212" s="189">
        <v>2.2845</v>
      </c>
      <c r="AG212" s="189">
        <v>2.266</v>
      </c>
      <c r="AH212" s="189">
        <v>2.2404999999999999</v>
      </c>
      <c r="AI212" s="189">
        <v>2.2029000000000001</v>
      </c>
      <c r="AJ212" s="189">
        <v>2.0695000000000001</v>
      </c>
      <c r="AK212" s="189">
        <v>2.0316999999999998</v>
      </c>
      <c r="AL212" s="189">
        <v>2.0068999999999999</v>
      </c>
      <c r="AM212" s="189">
        <v>2.0002</v>
      </c>
      <c r="AN212" s="189">
        <v>2.012</v>
      </c>
      <c r="AO212" s="189">
        <v>2.0291000000000001</v>
      </c>
      <c r="AP212" s="189">
        <v>2.2086000000000001</v>
      </c>
      <c r="AQ212" s="189">
        <v>2.2288000000000001</v>
      </c>
      <c r="AR212" s="189">
        <v>2.2233999999999998</v>
      </c>
      <c r="AS212" s="189">
        <v>2.2097000000000002</v>
      </c>
      <c r="AT212" s="189">
        <v>2.1894</v>
      </c>
      <c r="AU212" s="189">
        <v>2.149</v>
      </c>
      <c r="AV212" s="189">
        <v>2.0177</v>
      </c>
      <c r="AW212" s="189">
        <v>1.9816</v>
      </c>
      <c r="AX212" s="189">
        <v>1.9549000000000001</v>
      </c>
      <c r="AY212" s="189">
        <v>1.9348000000000001</v>
      </c>
      <c r="AZ212" s="189">
        <v>1.9397</v>
      </c>
      <c r="BA212" s="189">
        <v>1.9570000000000001</v>
      </c>
      <c r="BB212" s="189">
        <v>2.1395</v>
      </c>
      <c r="BC212" s="189">
        <v>2.1597</v>
      </c>
      <c r="BD212" s="189">
        <v>2.1543000000000001</v>
      </c>
      <c r="BE212" s="189">
        <v>2.1404999999999998</v>
      </c>
      <c r="BF212" s="189">
        <v>2.1202000000000001</v>
      </c>
      <c r="BG212" s="189">
        <v>2.0798000000000001</v>
      </c>
      <c r="BH212" s="189">
        <v>1.9484999999999999</v>
      </c>
      <c r="BI212" s="189">
        <v>1.9123000000000001</v>
      </c>
      <c r="BJ212" s="189">
        <v>1.8835</v>
      </c>
      <c r="BK212" s="189">
        <v>1.8633999999999999</v>
      </c>
    </row>
    <row r="213" spans="1:63">
      <c r="A213" s="95">
        <v>44579</v>
      </c>
      <c r="B213" s="63">
        <v>227961</v>
      </c>
      <c r="P213">
        <v>2.4318</v>
      </c>
      <c r="Q213">
        <v>2.4386999999999999</v>
      </c>
      <c r="R213">
        <v>2.5506000000000002</v>
      </c>
      <c r="S213">
        <v>2.5436000000000001</v>
      </c>
      <c r="T213">
        <v>2.5222000000000002</v>
      </c>
      <c r="U213">
        <v>2.4923999999999999</v>
      </c>
      <c r="V213">
        <v>2.456</v>
      </c>
      <c r="W213">
        <v>2.4127999999999998</v>
      </c>
      <c r="X213">
        <v>2.2646999999999999</v>
      </c>
      <c r="Y213">
        <v>2.2202000000000002</v>
      </c>
      <c r="Z213">
        <v>2.1894</v>
      </c>
      <c r="AA213">
        <v>2.1753999999999998</v>
      </c>
      <c r="AB213">
        <v>2.1745000000000001</v>
      </c>
      <c r="AC213">
        <v>2.1821000000000002</v>
      </c>
      <c r="AD213">
        <v>2.3117000000000001</v>
      </c>
      <c r="AE213">
        <v>2.3107000000000002</v>
      </c>
      <c r="AF213">
        <v>2.3003999999999998</v>
      </c>
      <c r="AG213">
        <v>2.2799999999999998</v>
      </c>
      <c r="AH213">
        <v>2.2538</v>
      </c>
      <c r="AI213">
        <v>2.2155999999999998</v>
      </c>
      <c r="AJ213">
        <v>2.0815999999999999</v>
      </c>
      <c r="AK213">
        <v>2.0432000000000001</v>
      </c>
      <c r="AL213">
        <v>2.0177999999999998</v>
      </c>
      <c r="AM213">
        <v>2.0110999999999999</v>
      </c>
      <c r="AN213">
        <v>2.0222000000000002</v>
      </c>
      <c r="AO213">
        <v>2.0388999999999999</v>
      </c>
      <c r="AP213">
        <v>2.218</v>
      </c>
      <c r="AQ213">
        <v>2.2378999999999998</v>
      </c>
      <c r="AR213">
        <v>2.2321</v>
      </c>
      <c r="AS213">
        <v>2.218</v>
      </c>
      <c r="AT213">
        <v>2.1974</v>
      </c>
      <c r="AU213">
        <v>2.1566000000000001</v>
      </c>
      <c r="AV213">
        <v>2.0249000000000001</v>
      </c>
      <c r="AW213">
        <v>1.9884999999999999</v>
      </c>
      <c r="AX213">
        <v>1.9614</v>
      </c>
      <c r="AY213">
        <v>1.9413</v>
      </c>
      <c r="AZ213">
        <v>1.9461999999999999</v>
      </c>
      <c r="BA213">
        <v>1.9635</v>
      </c>
      <c r="BB213">
        <v>2.1459999999999999</v>
      </c>
      <c r="BC213">
        <v>2.1661999999999999</v>
      </c>
      <c r="BD213">
        <v>2.1608000000000001</v>
      </c>
      <c r="BE213">
        <v>2.1469999999999998</v>
      </c>
      <c r="BF213">
        <v>2.1267</v>
      </c>
      <c r="BG213">
        <v>2.0863</v>
      </c>
      <c r="BH213">
        <v>1.9550000000000001</v>
      </c>
      <c r="BI213">
        <v>1.9188000000000001</v>
      </c>
      <c r="BJ213">
        <v>1.89</v>
      </c>
      <c r="BK213">
        <v>1.8698999999999999</v>
      </c>
    </row>
    <row r="214" spans="1:63">
      <c r="A214" s="95">
        <v>44580</v>
      </c>
      <c r="B214" s="63">
        <v>169390</v>
      </c>
      <c r="P214">
        <v>2.4569999999999999</v>
      </c>
      <c r="Q214">
        <v>2.4615</v>
      </c>
      <c r="R214">
        <v>2.5708000000000002</v>
      </c>
      <c r="S214">
        <v>2.5621</v>
      </c>
      <c r="T214">
        <v>2.5392000000000001</v>
      </c>
      <c r="U214">
        <v>2.508</v>
      </c>
      <c r="V214">
        <v>2.4706000000000001</v>
      </c>
      <c r="W214">
        <v>2.4270999999999998</v>
      </c>
      <c r="X214">
        <v>2.2783000000000002</v>
      </c>
      <c r="Y214">
        <v>2.2332000000000001</v>
      </c>
      <c r="Z214">
        <v>2.2010999999999998</v>
      </c>
      <c r="AA214">
        <v>2.1859999999999999</v>
      </c>
      <c r="AB214">
        <v>2.1844999999999999</v>
      </c>
      <c r="AC214">
        <v>2.1920999999999999</v>
      </c>
      <c r="AD214">
        <v>2.3216000000000001</v>
      </c>
      <c r="AE214">
        <v>2.3203</v>
      </c>
      <c r="AF214">
        <v>2.3092999999999999</v>
      </c>
      <c r="AG214">
        <v>2.2887</v>
      </c>
      <c r="AH214">
        <v>2.2623000000000002</v>
      </c>
      <c r="AI214">
        <v>2.2239</v>
      </c>
      <c r="AJ214">
        <v>2.0897000000000001</v>
      </c>
      <c r="AK214">
        <v>2.0510999999999999</v>
      </c>
      <c r="AL214">
        <v>2.0255000000000001</v>
      </c>
      <c r="AM214">
        <v>2.0188000000000001</v>
      </c>
      <c r="AN214">
        <v>2.0299</v>
      </c>
      <c r="AO214">
        <v>2.0466000000000002</v>
      </c>
      <c r="AP214">
        <v>2.2256999999999998</v>
      </c>
      <c r="AQ214">
        <v>2.2456</v>
      </c>
      <c r="AR214">
        <v>2.2397999999999998</v>
      </c>
      <c r="AS214">
        <v>2.2256999999999998</v>
      </c>
      <c r="AT214">
        <v>2.2050999999999998</v>
      </c>
      <c r="AU214">
        <v>2.1642999999999999</v>
      </c>
      <c r="AV214">
        <v>2.0326</v>
      </c>
      <c r="AW214">
        <v>1.9962</v>
      </c>
      <c r="AX214">
        <v>1.9691000000000001</v>
      </c>
      <c r="AY214">
        <v>1.9490000000000001</v>
      </c>
      <c r="AZ214">
        <v>1.9539</v>
      </c>
      <c r="BA214">
        <v>1.9712000000000001</v>
      </c>
      <c r="BB214">
        <v>2.1537000000000002</v>
      </c>
      <c r="BC214">
        <v>2.1739000000000002</v>
      </c>
      <c r="BD214">
        <v>2.1684999999999999</v>
      </c>
      <c r="BE214">
        <v>2.1547000000000001</v>
      </c>
      <c r="BF214">
        <v>2.1343999999999999</v>
      </c>
      <c r="BG214">
        <v>2.0939999999999999</v>
      </c>
      <c r="BH214">
        <v>1.9626999999999999</v>
      </c>
      <c r="BI214">
        <v>1.9265000000000001</v>
      </c>
      <c r="BJ214">
        <v>1.8976999999999999</v>
      </c>
      <c r="BK214">
        <v>1.8775999999999999</v>
      </c>
    </row>
    <row r="215" spans="1:63">
      <c r="A215" s="95">
        <v>44581</v>
      </c>
      <c r="B215" s="63">
        <v>197725</v>
      </c>
      <c r="P215">
        <v>2.4622000000000002</v>
      </c>
      <c r="Q215">
        <v>2.4662000000000002</v>
      </c>
      <c r="R215">
        <v>2.5758000000000001</v>
      </c>
      <c r="S215">
        <v>2.5669</v>
      </c>
      <c r="T215">
        <v>2.5438000000000001</v>
      </c>
      <c r="U215">
        <v>2.5123000000000002</v>
      </c>
      <c r="V215">
        <v>2.4752999999999998</v>
      </c>
      <c r="W215">
        <v>2.4327999999999999</v>
      </c>
      <c r="X215">
        <v>2.2839999999999998</v>
      </c>
      <c r="Y215">
        <v>2.2385999999999999</v>
      </c>
      <c r="Z215">
        <v>2.2056</v>
      </c>
      <c r="AA215">
        <v>2.1897000000000002</v>
      </c>
      <c r="AB215">
        <v>2.1873</v>
      </c>
      <c r="AC215">
        <v>2.1953</v>
      </c>
      <c r="AD215">
        <v>2.3266</v>
      </c>
      <c r="AE215">
        <v>2.3262999999999998</v>
      </c>
      <c r="AF215">
        <v>2.3159999999999998</v>
      </c>
      <c r="AG215">
        <v>2.2949999999999999</v>
      </c>
      <c r="AH215">
        <v>2.2677999999999998</v>
      </c>
      <c r="AI215">
        <v>2.2296999999999998</v>
      </c>
      <c r="AJ215">
        <v>2.0958000000000001</v>
      </c>
      <c r="AK215">
        <v>2.0573999999999999</v>
      </c>
      <c r="AL215">
        <v>2.032</v>
      </c>
      <c r="AM215">
        <v>2.0253000000000001</v>
      </c>
      <c r="AN215">
        <v>2.0364</v>
      </c>
      <c r="AO215">
        <v>2.0531000000000001</v>
      </c>
      <c r="AP215">
        <v>2.2322000000000002</v>
      </c>
      <c r="AQ215">
        <v>2.2521</v>
      </c>
      <c r="AR215">
        <v>2.2463000000000002</v>
      </c>
      <c r="AS215">
        <v>2.2322000000000002</v>
      </c>
      <c r="AT215">
        <v>2.2115999999999998</v>
      </c>
      <c r="AU215">
        <v>2.1707999999999998</v>
      </c>
      <c r="AV215">
        <v>2.0390999999999999</v>
      </c>
      <c r="AW215">
        <v>2.0026999999999999</v>
      </c>
      <c r="AX215">
        <v>1.9756</v>
      </c>
      <c r="AY215">
        <v>1.9555</v>
      </c>
      <c r="AZ215">
        <v>1.9603999999999999</v>
      </c>
      <c r="BA215">
        <v>1.9777</v>
      </c>
      <c r="BB215">
        <v>2.1602000000000001</v>
      </c>
      <c r="BC215">
        <v>2.1804000000000001</v>
      </c>
      <c r="BD215">
        <v>2.1749999999999998</v>
      </c>
      <c r="BE215">
        <v>2.1612</v>
      </c>
      <c r="BF215">
        <v>2.1408999999999998</v>
      </c>
      <c r="BG215">
        <v>2.1004999999999998</v>
      </c>
      <c r="BH215">
        <v>1.9692000000000001</v>
      </c>
      <c r="BI215">
        <v>1.9330000000000001</v>
      </c>
      <c r="BJ215">
        <v>1.9041999999999999</v>
      </c>
      <c r="BK215">
        <v>1.8841000000000001</v>
      </c>
    </row>
    <row r="216" spans="1:63">
      <c r="A216" s="95">
        <v>44582</v>
      </c>
      <c r="B216" s="63">
        <v>180733</v>
      </c>
      <c r="P216">
        <v>2.4424000000000001</v>
      </c>
      <c r="Q216">
        <v>2.4464999999999999</v>
      </c>
      <c r="R216">
        <v>2.5592000000000001</v>
      </c>
      <c r="S216">
        <v>2.5499000000000001</v>
      </c>
      <c r="T216">
        <v>2.5265</v>
      </c>
      <c r="U216">
        <v>2.4952000000000001</v>
      </c>
      <c r="V216">
        <v>2.4582999999999999</v>
      </c>
      <c r="W216">
        <v>2.4156</v>
      </c>
      <c r="X216">
        <v>2.2648999999999999</v>
      </c>
      <c r="Y216">
        <v>2.2199</v>
      </c>
      <c r="Z216">
        <v>2.1875</v>
      </c>
      <c r="AA216">
        <v>2.1718999999999999</v>
      </c>
      <c r="AB216">
        <v>2.1697000000000002</v>
      </c>
      <c r="AC216">
        <v>2.1783999999999999</v>
      </c>
      <c r="AD216">
        <v>2.3108</v>
      </c>
      <c r="AE216">
        <v>2.3123</v>
      </c>
      <c r="AF216">
        <v>2.3029999999999999</v>
      </c>
      <c r="AG216">
        <v>2.2835999999999999</v>
      </c>
      <c r="AH216">
        <v>2.2570999999999999</v>
      </c>
      <c r="AI216">
        <v>2.2191000000000001</v>
      </c>
      <c r="AJ216">
        <v>2.0853000000000002</v>
      </c>
      <c r="AK216">
        <v>2.0470000000000002</v>
      </c>
      <c r="AL216">
        <v>2.0217000000000001</v>
      </c>
      <c r="AM216">
        <v>2.0150999999999999</v>
      </c>
      <c r="AN216">
        <v>2.0263</v>
      </c>
      <c r="AO216">
        <v>2.0430999999999999</v>
      </c>
      <c r="AP216">
        <v>2.2223000000000002</v>
      </c>
      <c r="AQ216">
        <v>2.2423000000000002</v>
      </c>
      <c r="AR216">
        <v>2.2370000000000001</v>
      </c>
      <c r="AS216">
        <v>2.2227000000000001</v>
      </c>
      <c r="AT216">
        <v>2.2023999999999999</v>
      </c>
      <c r="AU216">
        <v>2.1617999999999999</v>
      </c>
      <c r="AV216">
        <v>2.0303</v>
      </c>
      <c r="AW216">
        <v>1.9942</v>
      </c>
      <c r="AX216">
        <v>1.9677</v>
      </c>
      <c r="AY216">
        <v>1.9476</v>
      </c>
      <c r="AZ216">
        <v>1.9524999999999999</v>
      </c>
      <c r="BA216">
        <v>1.9698</v>
      </c>
      <c r="BB216">
        <v>2.1522999999999999</v>
      </c>
      <c r="BC216">
        <v>2.1724999999999999</v>
      </c>
      <c r="BD216">
        <v>2.1671</v>
      </c>
      <c r="BE216">
        <v>2.1533000000000002</v>
      </c>
      <c r="BF216">
        <v>2.133</v>
      </c>
      <c r="BG216">
        <v>2.0926</v>
      </c>
      <c r="BH216">
        <v>1.9613</v>
      </c>
      <c r="BI216">
        <v>1.9251</v>
      </c>
      <c r="BJ216">
        <v>1.8963000000000001</v>
      </c>
      <c r="BK216">
        <v>1.8762000000000001</v>
      </c>
    </row>
    <row r="217" spans="1:63">
      <c r="A217" s="95">
        <v>44585</v>
      </c>
      <c r="B217" s="63">
        <v>188837</v>
      </c>
      <c r="P217">
        <v>2.3980000000000001</v>
      </c>
      <c r="Q217">
        <v>2.4020999999999999</v>
      </c>
      <c r="R217">
        <v>2.5171999999999999</v>
      </c>
      <c r="S217">
        <v>2.5097</v>
      </c>
      <c r="T217">
        <v>2.4868999999999999</v>
      </c>
      <c r="U217">
        <v>2.4563000000000001</v>
      </c>
      <c r="V217">
        <v>2.4205999999999999</v>
      </c>
      <c r="W217">
        <v>2.3791000000000002</v>
      </c>
      <c r="X217">
        <v>2.2292000000000001</v>
      </c>
      <c r="Y217">
        <v>2.1852999999999998</v>
      </c>
      <c r="Z217">
        <v>2.1536</v>
      </c>
      <c r="AA217">
        <v>2.1383000000000001</v>
      </c>
      <c r="AB217">
        <v>2.1360000000000001</v>
      </c>
      <c r="AC217">
        <v>2.1446000000000001</v>
      </c>
      <c r="AD217">
        <v>2.2772000000000001</v>
      </c>
      <c r="AE217">
        <v>2.2797999999999998</v>
      </c>
      <c r="AF217">
        <v>2.2713000000000001</v>
      </c>
      <c r="AG217">
        <v>2.2526999999999999</v>
      </c>
      <c r="AH217">
        <v>2.2273000000000001</v>
      </c>
      <c r="AI217">
        <v>2.1907999999999999</v>
      </c>
      <c r="AJ217">
        <v>2.0585</v>
      </c>
      <c r="AK217">
        <v>2.0217000000000001</v>
      </c>
      <c r="AL217">
        <v>1.9995000000000001</v>
      </c>
      <c r="AM217">
        <v>1.994</v>
      </c>
      <c r="AN217">
        <v>2.0063</v>
      </c>
      <c r="AO217">
        <v>2.0240999999999998</v>
      </c>
      <c r="AP217">
        <v>2.2044000000000001</v>
      </c>
      <c r="AQ217">
        <v>2.2254999999999998</v>
      </c>
      <c r="AR217">
        <v>2.2212999999999998</v>
      </c>
      <c r="AS217">
        <v>2.2073999999999998</v>
      </c>
      <c r="AT217">
        <v>2.1875</v>
      </c>
      <c r="AU217">
        <v>2.1473</v>
      </c>
      <c r="AV217">
        <v>2.0163000000000002</v>
      </c>
      <c r="AW217">
        <v>1.9805999999999999</v>
      </c>
      <c r="AX217">
        <v>1.9544999999999999</v>
      </c>
      <c r="AY217">
        <v>1.9343999999999999</v>
      </c>
      <c r="AZ217">
        <v>1.9393</v>
      </c>
      <c r="BA217">
        <v>1.9565999999999999</v>
      </c>
      <c r="BB217">
        <v>2.1391</v>
      </c>
      <c r="BC217">
        <v>2.1593</v>
      </c>
      <c r="BD217">
        <v>2.1539000000000001</v>
      </c>
      <c r="BE217">
        <v>2.1400999999999999</v>
      </c>
      <c r="BF217">
        <v>2.1198000000000001</v>
      </c>
      <c r="BG217">
        <v>2.0794000000000001</v>
      </c>
      <c r="BH217">
        <v>1.9480999999999999</v>
      </c>
      <c r="BI217">
        <v>1.9118999999999999</v>
      </c>
      <c r="BJ217">
        <v>1.8831</v>
      </c>
      <c r="BK217">
        <v>1.863</v>
      </c>
    </row>
    <row r="218" spans="1:63">
      <c r="A218" s="95">
        <v>44586</v>
      </c>
      <c r="B218" s="63">
        <v>189701</v>
      </c>
      <c r="P218">
        <v>2.4594999999999998</v>
      </c>
      <c r="Q218">
        <v>2.4626000000000001</v>
      </c>
      <c r="R218">
        <v>2.5745</v>
      </c>
      <c r="S218">
        <v>2.5644</v>
      </c>
      <c r="T218">
        <v>2.5388999999999999</v>
      </c>
      <c r="U218">
        <v>2.5064000000000002</v>
      </c>
      <c r="V218">
        <v>2.4687000000000001</v>
      </c>
      <c r="W218">
        <v>2.4251</v>
      </c>
      <c r="X218">
        <v>2.2724000000000002</v>
      </c>
      <c r="Y218">
        <v>2.2271000000000001</v>
      </c>
      <c r="Z218">
        <v>2.1939000000000002</v>
      </c>
      <c r="AA218">
        <v>2.1776</v>
      </c>
      <c r="AB218">
        <v>2.1745999999999999</v>
      </c>
      <c r="AC218">
        <v>2.181</v>
      </c>
      <c r="AD218">
        <v>2.3130000000000002</v>
      </c>
      <c r="AE218">
        <v>2.3144</v>
      </c>
      <c r="AF218">
        <v>2.3047</v>
      </c>
      <c r="AG218">
        <v>2.2863000000000002</v>
      </c>
      <c r="AH218">
        <v>2.2610000000000001</v>
      </c>
      <c r="AI218">
        <v>2.2250000000000001</v>
      </c>
      <c r="AJ218">
        <v>2.0924</v>
      </c>
      <c r="AK218">
        <v>2.0554999999999999</v>
      </c>
      <c r="AL218">
        <v>2.0331999999999999</v>
      </c>
      <c r="AM218">
        <v>2.0276999999999998</v>
      </c>
      <c r="AN218">
        <v>2.0398000000000001</v>
      </c>
      <c r="AO218">
        <v>2.0577000000000001</v>
      </c>
      <c r="AP218">
        <v>2.2381000000000002</v>
      </c>
      <c r="AQ218">
        <v>2.2591999999999999</v>
      </c>
      <c r="AR218">
        <v>2.2551000000000001</v>
      </c>
      <c r="AS218">
        <v>2.2412000000000001</v>
      </c>
      <c r="AT218">
        <v>2.2212999999999998</v>
      </c>
      <c r="AU218">
        <v>2.1810999999999998</v>
      </c>
      <c r="AV218">
        <v>2.0501</v>
      </c>
      <c r="AW218">
        <v>2.0144000000000002</v>
      </c>
      <c r="AX218">
        <v>1.9883</v>
      </c>
      <c r="AY218">
        <v>1.9681999999999999</v>
      </c>
      <c r="AZ218">
        <v>1.9731000000000001</v>
      </c>
      <c r="BA218">
        <v>1.9903999999999999</v>
      </c>
      <c r="BB218">
        <v>2.1728999999999998</v>
      </c>
      <c r="BC218">
        <v>2.1930999999999998</v>
      </c>
      <c r="BD218">
        <v>2.1877</v>
      </c>
      <c r="BE218">
        <v>2.1739000000000002</v>
      </c>
      <c r="BF218">
        <v>2.1536</v>
      </c>
      <c r="BG218">
        <v>2.1132</v>
      </c>
      <c r="BH218">
        <v>1.9819</v>
      </c>
      <c r="BI218">
        <v>1.9457</v>
      </c>
      <c r="BJ218">
        <v>1.9169</v>
      </c>
      <c r="BK218">
        <v>1.8968</v>
      </c>
    </row>
    <row r="219" spans="1:63">
      <c r="A219" s="95">
        <v>44587</v>
      </c>
      <c r="B219" s="63">
        <v>251684</v>
      </c>
      <c r="P219">
        <v>2.5228999999999999</v>
      </c>
      <c r="Q219">
        <v>2.5232000000000001</v>
      </c>
      <c r="R219">
        <v>2.6295000000000002</v>
      </c>
      <c r="S219">
        <v>2.6166</v>
      </c>
      <c r="T219">
        <v>2.5880999999999998</v>
      </c>
      <c r="U219">
        <v>2.5529000000000002</v>
      </c>
      <c r="V219">
        <v>2.5129000000000001</v>
      </c>
      <c r="W219">
        <v>2.4670000000000001</v>
      </c>
      <c r="X219">
        <v>2.3104</v>
      </c>
      <c r="Y219">
        <v>2.2631999999999999</v>
      </c>
      <c r="Z219">
        <v>2.2288999999999999</v>
      </c>
      <c r="AA219">
        <v>2.2111000000000001</v>
      </c>
      <c r="AB219">
        <v>2.2065000000000001</v>
      </c>
      <c r="AC219">
        <v>2.2124999999999999</v>
      </c>
      <c r="AD219">
        <v>2.3435999999999999</v>
      </c>
      <c r="AE219">
        <v>2.3435000000000001</v>
      </c>
      <c r="AF219">
        <v>2.3311000000000002</v>
      </c>
      <c r="AG219">
        <v>2.3117000000000001</v>
      </c>
      <c r="AH219">
        <v>2.286</v>
      </c>
      <c r="AI219">
        <v>2.2496999999999998</v>
      </c>
      <c r="AJ219">
        <v>2.1166999999999998</v>
      </c>
      <c r="AK219">
        <v>2.0794999999999999</v>
      </c>
      <c r="AL219">
        <v>2.0568</v>
      </c>
      <c r="AM219">
        <v>2.0512999999999999</v>
      </c>
      <c r="AN219">
        <v>2.0630000000000002</v>
      </c>
      <c r="AO219">
        <v>2.0807000000000002</v>
      </c>
      <c r="AP219">
        <v>2.2608000000000001</v>
      </c>
      <c r="AQ219">
        <v>2.2816999999999998</v>
      </c>
      <c r="AR219">
        <v>2.2774000000000001</v>
      </c>
      <c r="AS219">
        <v>2.2633000000000001</v>
      </c>
      <c r="AT219">
        <v>2.2431999999999999</v>
      </c>
      <c r="AU219">
        <v>2.2027999999999999</v>
      </c>
      <c r="AV219">
        <v>2.0714999999999999</v>
      </c>
      <c r="AW219">
        <v>2.0356000000000001</v>
      </c>
      <c r="AX219">
        <v>2.0093000000000001</v>
      </c>
      <c r="AY219">
        <v>1.9892000000000001</v>
      </c>
      <c r="AZ219">
        <v>1.9941</v>
      </c>
      <c r="BA219">
        <v>2.0114000000000001</v>
      </c>
      <c r="BB219">
        <v>2.1939000000000002</v>
      </c>
      <c r="BC219">
        <v>2.2141000000000002</v>
      </c>
      <c r="BD219">
        <v>2.2086999999999999</v>
      </c>
      <c r="BE219">
        <v>2.1949000000000001</v>
      </c>
      <c r="BF219">
        <v>2.1745999999999999</v>
      </c>
      <c r="BG219">
        <v>2.1341999999999999</v>
      </c>
      <c r="BH219">
        <v>2.0028999999999999</v>
      </c>
      <c r="BI219">
        <v>1.9666999999999999</v>
      </c>
      <c r="BJ219">
        <v>1.9379</v>
      </c>
      <c r="BK219">
        <v>1.9177999999999999</v>
      </c>
    </row>
    <row r="220" spans="1:63">
      <c r="A220" s="95">
        <v>44588</v>
      </c>
      <c r="B220" s="63">
        <v>250071</v>
      </c>
      <c r="P220">
        <v>2.5209999999999999</v>
      </c>
      <c r="Q220">
        <v>2.5209999999999999</v>
      </c>
      <c r="R220">
        <v>2.6307999999999998</v>
      </c>
      <c r="S220">
        <v>2.6172</v>
      </c>
      <c r="T220">
        <v>2.5871</v>
      </c>
      <c r="U220">
        <v>2.5514999999999999</v>
      </c>
      <c r="V220">
        <v>2.5106999999999999</v>
      </c>
      <c r="W220">
        <v>2.4628999999999999</v>
      </c>
      <c r="X220">
        <v>2.3029000000000002</v>
      </c>
      <c r="Y220">
        <v>2.2543000000000002</v>
      </c>
      <c r="Z220">
        <v>2.2189999999999999</v>
      </c>
      <c r="AA220">
        <v>2.2002999999999999</v>
      </c>
      <c r="AB220">
        <v>2.1947999999999999</v>
      </c>
      <c r="AC220">
        <v>2.2000000000000002</v>
      </c>
      <c r="AD220">
        <v>2.3306</v>
      </c>
      <c r="AE220">
        <v>2.3285999999999998</v>
      </c>
      <c r="AF220">
        <v>2.3144999999999998</v>
      </c>
      <c r="AG220">
        <v>2.2948</v>
      </c>
      <c r="AH220">
        <v>2.27</v>
      </c>
      <c r="AI220">
        <v>2.2353000000000001</v>
      </c>
      <c r="AJ220">
        <v>2.1023000000000001</v>
      </c>
      <c r="AK220">
        <v>2.0653000000000001</v>
      </c>
      <c r="AL220">
        <v>2.0413000000000001</v>
      </c>
      <c r="AM220">
        <v>2.0358000000000001</v>
      </c>
      <c r="AN220">
        <v>2.0474999999999999</v>
      </c>
      <c r="AO220">
        <v>2.0651999999999999</v>
      </c>
      <c r="AP220">
        <v>2.2452999999999999</v>
      </c>
      <c r="AQ220">
        <v>2.2662</v>
      </c>
      <c r="AR220">
        <v>2.2618999999999998</v>
      </c>
      <c r="AS220">
        <v>2.2477999999999998</v>
      </c>
      <c r="AT220">
        <v>2.2277</v>
      </c>
      <c r="AU220">
        <v>2.1873</v>
      </c>
      <c r="AV220">
        <v>2.056</v>
      </c>
      <c r="AW220">
        <v>2.0200999999999998</v>
      </c>
      <c r="AX220">
        <v>1.9938</v>
      </c>
      <c r="AY220">
        <v>1.9737</v>
      </c>
      <c r="AZ220">
        <v>1.9785999999999999</v>
      </c>
      <c r="BA220">
        <v>1.9959</v>
      </c>
      <c r="BB220">
        <v>2.1783999999999999</v>
      </c>
      <c r="BC220">
        <v>2.1985999999999999</v>
      </c>
      <c r="BD220">
        <v>2.1932</v>
      </c>
      <c r="BE220">
        <v>2.1793999999999998</v>
      </c>
      <c r="BF220">
        <v>2.1591</v>
      </c>
      <c r="BG220">
        <v>2.1187</v>
      </c>
      <c r="BH220">
        <v>1.9874000000000001</v>
      </c>
      <c r="BI220">
        <v>1.9512</v>
      </c>
      <c r="BJ220">
        <v>1.9224000000000001</v>
      </c>
      <c r="BK220">
        <v>1.9023000000000001</v>
      </c>
    </row>
    <row r="221" spans="1:63">
      <c r="A221" s="95">
        <v>44589</v>
      </c>
      <c r="B221" s="63">
        <v>225594</v>
      </c>
      <c r="P221">
        <v>2.5423</v>
      </c>
      <c r="Q221">
        <v>2.5379</v>
      </c>
      <c r="R221">
        <v>2.645</v>
      </c>
      <c r="S221">
        <v>2.6282000000000001</v>
      </c>
      <c r="T221">
        <v>2.5956999999999999</v>
      </c>
      <c r="U221">
        <v>2.5583999999999998</v>
      </c>
      <c r="V221">
        <v>2.5158</v>
      </c>
      <c r="W221">
        <v>2.4659</v>
      </c>
      <c r="X221">
        <v>2.3037000000000001</v>
      </c>
      <c r="Y221">
        <v>2.2528999999999999</v>
      </c>
      <c r="Z221">
        <v>2.2161</v>
      </c>
      <c r="AA221">
        <v>2.1964000000000001</v>
      </c>
      <c r="AB221">
        <v>2.1901000000000002</v>
      </c>
      <c r="AC221">
        <v>2.1943999999999999</v>
      </c>
      <c r="AD221">
        <v>2.3248000000000002</v>
      </c>
      <c r="AE221">
        <v>2.3227000000000002</v>
      </c>
      <c r="AF221">
        <v>2.3083999999999998</v>
      </c>
      <c r="AG221">
        <v>2.2887</v>
      </c>
      <c r="AH221">
        <v>2.2639</v>
      </c>
      <c r="AI221">
        <v>2.2292000000000001</v>
      </c>
      <c r="AJ221">
        <v>2.0962000000000001</v>
      </c>
      <c r="AK221">
        <v>2.0592000000000001</v>
      </c>
      <c r="AL221">
        <v>2.0352000000000001</v>
      </c>
      <c r="AM221">
        <v>2.0297000000000001</v>
      </c>
      <c r="AN221">
        <v>2.0413999999999999</v>
      </c>
      <c r="AO221">
        <v>2.0590999999999999</v>
      </c>
      <c r="AP221">
        <v>2.2391999999999999</v>
      </c>
      <c r="AQ221">
        <v>2.2601</v>
      </c>
      <c r="AR221">
        <v>2.2557999999999998</v>
      </c>
      <c r="AS221">
        <v>2.2416999999999998</v>
      </c>
      <c r="AT221">
        <v>2.2216</v>
      </c>
      <c r="AU221">
        <v>2.1812</v>
      </c>
      <c r="AV221">
        <v>2.0499000000000001</v>
      </c>
      <c r="AW221">
        <v>2.0139999999999998</v>
      </c>
      <c r="AX221">
        <v>1.9877</v>
      </c>
      <c r="AY221">
        <v>1.9676</v>
      </c>
      <c r="AZ221">
        <v>1.9724999999999999</v>
      </c>
      <c r="BA221">
        <v>1.9898</v>
      </c>
      <c r="BB221">
        <v>2.1722999999999999</v>
      </c>
      <c r="BC221">
        <v>2.1924999999999999</v>
      </c>
      <c r="BD221">
        <v>2.1871</v>
      </c>
      <c r="BE221">
        <v>2.1732999999999998</v>
      </c>
      <c r="BF221">
        <v>2.153</v>
      </c>
      <c r="BG221">
        <v>2.1126</v>
      </c>
      <c r="BH221">
        <v>1.9813000000000001</v>
      </c>
      <c r="BI221">
        <v>1.9451000000000001</v>
      </c>
      <c r="BJ221">
        <v>1.9162999999999999</v>
      </c>
      <c r="BK221">
        <v>1.8962000000000001</v>
      </c>
    </row>
    <row r="222" spans="1:63">
      <c r="A222" s="95">
        <v>44592</v>
      </c>
      <c r="B222" s="63">
        <v>203416</v>
      </c>
      <c r="P222" s="28">
        <v>2.5543</v>
      </c>
      <c r="Q222">
        <v>2.5543999999999998</v>
      </c>
      <c r="R222">
        <v>2.6604000000000001</v>
      </c>
      <c r="S222">
        <v>2.6421999999999999</v>
      </c>
      <c r="T222">
        <v>2.6086</v>
      </c>
      <c r="U222">
        <v>2.5706000000000002</v>
      </c>
      <c r="V222">
        <v>2.5274999999999999</v>
      </c>
      <c r="W222">
        <v>2.4767999999999999</v>
      </c>
      <c r="X222">
        <v>2.3121</v>
      </c>
      <c r="Y222">
        <v>2.2604000000000002</v>
      </c>
      <c r="Z222">
        <v>2.2225000000000001</v>
      </c>
      <c r="AA222">
        <v>2.2023999999999999</v>
      </c>
      <c r="AB222">
        <v>2.1953999999999998</v>
      </c>
      <c r="AC222">
        <v>2.1981000000000002</v>
      </c>
      <c r="AD222">
        <v>2.3285</v>
      </c>
      <c r="AE222">
        <v>2.3262</v>
      </c>
      <c r="AF222">
        <v>2.3123999999999998</v>
      </c>
      <c r="AG222">
        <v>2.2928999999999999</v>
      </c>
      <c r="AH222">
        <v>2.2690000000000001</v>
      </c>
      <c r="AI222">
        <v>2.2357</v>
      </c>
      <c r="AJ222">
        <v>2.1027</v>
      </c>
      <c r="AK222">
        <v>2.0657000000000001</v>
      </c>
      <c r="AL222">
        <v>2.0417000000000001</v>
      </c>
      <c r="AM222">
        <v>2.0362</v>
      </c>
      <c r="AN222">
        <v>2.0478999999999998</v>
      </c>
      <c r="AO222">
        <v>2.0655999999999999</v>
      </c>
      <c r="AP222">
        <v>2.2456999999999998</v>
      </c>
      <c r="AQ222">
        <v>2.2665999999999999</v>
      </c>
      <c r="AR222">
        <v>2.2623000000000002</v>
      </c>
      <c r="AS222">
        <v>2.2482000000000002</v>
      </c>
      <c r="AT222">
        <v>2.2281</v>
      </c>
      <c r="AU222">
        <v>2.1877</v>
      </c>
      <c r="AV222">
        <v>2.0564</v>
      </c>
      <c r="AW222">
        <v>2.0205000000000002</v>
      </c>
      <c r="AX222">
        <v>1.9942</v>
      </c>
      <c r="AY222">
        <v>1.9741</v>
      </c>
      <c r="AZ222">
        <v>1.9790000000000001</v>
      </c>
      <c r="BA222">
        <v>1.9963</v>
      </c>
      <c r="BB222">
        <v>2.1787999999999998</v>
      </c>
      <c r="BC222">
        <v>2.1989999999999998</v>
      </c>
      <c r="BD222">
        <v>2.1936</v>
      </c>
      <c r="BE222">
        <v>2.1798000000000002</v>
      </c>
      <c r="BF222">
        <v>2.1595</v>
      </c>
      <c r="BG222">
        <v>2.1191</v>
      </c>
      <c r="BH222">
        <v>1.9878</v>
      </c>
      <c r="BI222">
        <v>1.9516</v>
      </c>
      <c r="BJ222">
        <v>1.9228000000000001</v>
      </c>
      <c r="BK222">
        <v>1.9027000000000001</v>
      </c>
    </row>
    <row r="223" spans="1:63">
      <c r="A223" s="95">
        <v>44593</v>
      </c>
      <c r="B223" s="63">
        <v>221717</v>
      </c>
      <c r="Q223">
        <v>2.5752000000000002</v>
      </c>
      <c r="R223">
        <v>2.6762999999999999</v>
      </c>
      <c r="S223">
        <v>2.6543000000000001</v>
      </c>
      <c r="T223">
        <v>2.6175999999999999</v>
      </c>
      <c r="U223">
        <v>2.5781999999999998</v>
      </c>
      <c r="V223">
        <v>2.5345</v>
      </c>
      <c r="W223">
        <v>2.4836</v>
      </c>
      <c r="X223">
        <v>2.3199999999999998</v>
      </c>
      <c r="Y223">
        <v>2.2671000000000001</v>
      </c>
      <c r="Z223">
        <v>2.2277</v>
      </c>
      <c r="AA223">
        <v>2.2063000000000001</v>
      </c>
      <c r="AB223">
        <v>2.1985999999999999</v>
      </c>
      <c r="AC223">
        <v>2.2014</v>
      </c>
      <c r="AD223">
        <v>2.3327</v>
      </c>
      <c r="AE223">
        <v>2.3302</v>
      </c>
      <c r="AF223">
        <v>2.3163999999999998</v>
      </c>
      <c r="AG223">
        <v>2.298</v>
      </c>
      <c r="AH223">
        <v>2.2755000000000001</v>
      </c>
      <c r="AI223">
        <v>2.2450999999999999</v>
      </c>
      <c r="AJ223">
        <v>2.1120999999999999</v>
      </c>
      <c r="AK223">
        <v>2.0750999999999999</v>
      </c>
      <c r="AL223">
        <v>2.0510999999999999</v>
      </c>
      <c r="AM223">
        <v>2.0455999999999999</v>
      </c>
      <c r="AN223">
        <v>2.0573000000000001</v>
      </c>
      <c r="AO223">
        <v>2.0750000000000002</v>
      </c>
      <c r="AP223">
        <v>2.2551000000000001</v>
      </c>
      <c r="AQ223">
        <v>2.2759999999999998</v>
      </c>
      <c r="AR223">
        <v>2.2717000000000001</v>
      </c>
      <c r="AS223">
        <v>2.2576000000000001</v>
      </c>
      <c r="AT223">
        <v>2.2374999999999998</v>
      </c>
      <c r="AU223">
        <v>2.1970999999999998</v>
      </c>
      <c r="AV223">
        <v>2.0657999999999999</v>
      </c>
      <c r="AW223">
        <v>2.0299</v>
      </c>
      <c r="AX223">
        <v>2.0036</v>
      </c>
      <c r="AY223">
        <v>1.9835</v>
      </c>
      <c r="AZ223">
        <v>1.9883999999999999</v>
      </c>
      <c r="BA223">
        <v>2.0057</v>
      </c>
      <c r="BB223">
        <v>2.1882000000000001</v>
      </c>
      <c r="BC223">
        <v>2.2084000000000001</v>
      </c>
      <c r="BD223">
        <v>2.2029999999999998</v>
      </c>
      <c r="BE223">
        <v>2.1892</v>
      </c>
      <c r="BF223">
        <v>2.1688999999999998</v>
      </c>
      <c r="BG223">
        <v>2.1284999999999998</v>
      </c>
      <c r="BH223">
        <v>1.9972000000000001</v>
      </c>
      <c r="BI223">
        <v>1.9610000000000001</v>
      </c>
      <c r="BJ223">
        <v>1.9321999999999999</v>
      </c>
      <c r="BK223">
        <v>1.9120999999999999</v>
      </c>
    </row>
    <row r="224" spans="1:63">
      <c r="A224" s="95">
        <v>44594</v>
      </c>
      <c r="B224" s="63">
        <v>238795</v>
      </c>
      <c r="Q224">
        <v>2.6070000000000002</v>
      </c>
      <c r="R224">
        <v>2.7039</v>
      </c>
      <c r="S224">
        <v>2.6802000000000001</v>
      </c>
      <c r="T224">
        <v>2.6423000000000001</v>
      </c>
      <c r="U224">
        <v>2.6019999999999999</v>
      </c>
      <c r="V224">
        <v>2.5577000000000001</v>
      </c>
      <c r="W224">
        <v>2.5059999999999998</v>
      </c>
      <c r="X224">
        <v>2.3439999999999999</v>
      </c>
      <c r="Y224">
        <v>2.2911999999999999</v>
      </c>
      <c r="Z224">
        <v>2.2517999999999998</v>
      </c>
      <c r="AA224">
        <v>2.2307999999999999</v>
      </c>
      <c r="AB224">
        <v>2.2233000000000001</v>
      </c>
      <c r="AC224">
        <v>2.226</v>
      </c>
      <c r="AD224">
        <v>2.3573</v>
      </c>
      <c r="AE224">
        <v>2.3549000000000002</v>
      </c>
      <c r="AF224">
        <v>2.3411</v>
      </c>
      <c r="AG224">
        <v>2.3222999999999998</v>
      </c>
      <c r="AH224">
        <v>2.2993999999999999</v>
      </c>
      <c r="AI224">
        <v>2.2686000000000002</v>
      </c>
      <c r="AJ224">
        <v>2.1356000000000002</v>
      </c>
      <c r="AK224">
        <v>2.0985999999999998</v>
      </c>
      <c r="AL224">
        <v>2.0746000000000002</v>
      </c>
      <c r="AM224">
        <v>2.0691000000000002</v>
      </c>
      <c r="AN224">
        <v>2.0808</v>
      </c>
      <c r="AO224">
        <v>2.0985</v>
      </c>
      <c r="AP224">
        <v>2.2786</v>
      </c>
      <c r="AQ224">
        <v>2.2995000000000001</v>
      </c>
      <c r="AR224">
        <v>2.2951999999999999</v>
      </c>
      <c r="AS224">
        <v>2.2810999999999999</v>
      </c>
      <c r="AT224">
        <v>2.2610000000000001</v>
      </c>
      <c r="AU224">
        <v>2.2206000000000001</v>
      </c>
      <c r="AV224">
        <v>2.0893000000000002</v>
      </c>
      <c r="AW224">
        <v>2.0533999999999999</v>
      </c>
      <c r="AX224">
        <v>2.0270999999999999</v>
      </c>
      <c r="AY224">
        <v>2.0070000000000001</v>
      </c>
      <c r="AZ224">
        <v>2.0118999999999998</v>
      </c>
      <c r="BA224">
        <v>2.0291999999999999</v>
      </c>
      <c r="BB224">
        <v>2.2117</v>
      </c>
      <c r="BC224">
        <v>2.2319</v>
      </c>
      <c r="BD224">
        <v>2.2265000000000001</v>
      </c>
      <c r="BE224">
        <v>2.2126999999999999</v>
      </c>
      <c r="BF224">
        <v>2.1924000000000001</v>
      </c>
      <c r="BG224">
        <v>2.1520000000000001</v>
      </c>
      <c r="BH224">
        <v>2.0207000000000002</v>
      </c>
      <c r="BI224">
        <v>1.9844999999999999</v>
      </c>
      <c r="BJ224">
        <v>1.9557</v>
      </c>
      <c r="BK224">
        <v>1.9356</v>
      </c>
    </row>
    <row r="225" spans="1:63">
      <c r="A225" s="95">
        <v>44595</v>
      </c>
      <c r="B225" s="63">
        <v>222045</v>
      </c>
      <c r="Q225">
        <v>2.6427</v>
      </c>
      <c r="R225">
        <v>2.7366999999999999</v>
      </c>
      <c r="S225">
        <v>2.7118000000000002</v>
      </c>
      <c r="T225">
        <v>2.6722000000000001</v>
      </c>
      <c r="U225">
        <v>2.6305000000000001</v>
      </c>
      <c r="V225">
        <v>2.5849000000000002</v>
      </c>
      <c r="W225">
        <v>2.5326</v>
      </c>
      <c r="X225">
        <v>2.3706999999999998</v>
      </c>
      <c r="Y225">
        <v>2.3167</v>
      </c>
      <c r="Z225">
        <v>2.2764000000000002</v>
      </c>
      <c r="AA225">
        <v>2.2549999999999999</v>
      </c>
      <c r="AB225">
        <v>2.2477999999999998</v>
      </c>
      <c r="AC225">
        <v>2.2509000000000001</v>
      </c>
      <c r="AD225">
        <v>2.3809</v>
      </c>
      <c r="AE225">
        <v>2.3778999999999999</v>
      </c>
      <c r="AF225">
        <v>2.3639000000000001</v>
      </c>
      <c r="AG225">
        <v>2.3443999999999998</v>
      </c>
      <c r="AH225">
        <v>2.3209</v>
      </c>
      <c r="AI225">
        <v>2.2896000000000001</v>
      </c>
      <c r="AJ225">
        <v>2.1560999999999999</v>
      </c>
      <c r="AK225">
        <v>2.1187999999999998</v>
      </c>
      <c r="AL225">
        <v>2.0937999999999999</v>
      </c>
      <c r="AM225">
        <v>2.0882000000000001</v>
      </c>
      <c r="AN225">
        <v>2.0996999999999999</v>
      </c>
      <c r="AO225">
        <v>2.1173000000000002</v>
      </c>
      <c r="AP225">
        <v>2.2972000000000001</v>
      </c>
      <c r="AQ225">
        <v>2.3180000000000001</v>
      </c>
      <c r="AR225">
        <v>2.3134999999999999</v>
      </c>
      <c r="AS225">
        <v>2.2993000000000001</v>
      </c>
      <c r="AT225">
        <v>2.2789999999999999</v>
      </c>
      <c r="AU225">
        <v>2.2385000000000002</v>
      </c>
      <c r="AV225">
        <v>2.1070000000000002</v>
      </c>
      <c r="AW225">
        <v>2.0710000000000002</v>
      </c>
      <c r="AX225">
        <v>2.0436000000000001</v>
      </c>
      <c r="AY225">
        <v>2.0234999999999999</v>
      </c>
      <c r="AZ225">
        <v>2.0284</v>
      </c>
      <c r="BA225">
        <v>2.0457000000000001</v>
      </c>
      <c r="BB225">
        <v>2.2282000000000002</v>
      </c>
      <c r="BC225">
        <v>2.2484000000000002</v>
      </c>
      <c r="BD225">
        <v>2.2429999999999999</v>
      </c>
      <c r="BE225">
        <v>2.2292000000000001</v>
      </c>
      <c r="BF225">
        <v>2.2088999999999999</v>
      </c>
      <c r="BG225">
        <v>2.1684999999999999</v>
      </c>
      <c r="BH225">
        <v>2.0371999999999999</v>
      </c>
      <c r="BI225">
        <v>2.0009999999999999</v>
      </c>
      <c r="BJ225">
        <v>1.9722</v>
      </c>
      <c r="BK225">
        <v>1.9520999999999999</v>
      </c>
    </row>
    <row r="226" spans="1:63">
      <c r="A226" s="95">
        <v>44596</v>
      </c>
      <c r="B226" s="63">
        <v>223667</v>
      </c>
      <c r="Q226">
        <v>2.6785000000000001</v>
      </c>
      <c r="R226">
        <v>2.7797000000000001</v>
      </c>
      <c r="S226">
        <v>2.7544</v>
      </c>
      <c r="T226">
        <v>2.7136</v>
      </c>
      <c r="U226">
        <v>2.6703000000000001</v>
      </c>
      <c r="V226">
        <v>2.6227</v>
      </c>
      <c r="W226">
        <v>2.5691999999999999</v>
      </c>
      <c r="X226">
        <v>2.4060999999999999</v>
      </c>
      <c r="Y226">
        <v>2.3504999999999998</v>
      </c>
      <c r="Z226">
        <v>2.3079999999999998</v>
      </c>
      <c r="AA226">
        <v>2.2850999999999999</v>
      </c>
      <c r="AB226">
        <v>2.2766999999999999</v>
      </c>
      <c r="AC226">
        <v>2.2789999999999999</v>
      </c>
      <c r="AD226">
        <v>2.4098000000000002</v>
      </c>
      <c r="AE226">
        <v>2.4062999999999999</v>
      </c>
      <c r="AF226">
        <v>2.3925000000000001</v>
      </c>
      <c r="AG226">
        <v>2.3721999999999999</v>
      </c>
      <c r="AH226">
        <v>2.3479000000000001</v>
      </c>
      <c r="AI226">
        <v>2.3157999999999999</v>
      </c>
      <c r="AJ226">
        <v>2.1815000000000002</v>
      </c>
      <c r="AK226">
        <v>2.1434000000000002</v>
      </c>
      <c r="AL226">
        <v>2.1183000000000001</v>
      </c>
      <c r="AM226">
        <v>2.1120999999999999</v>
      </c>
      <c r="AN226">
        <v>2.1230000000000002</v>
      </c>
      <c r="AO226">
        <v>2.1398999999999999</v>
      </c>
      <c r="AP226">
        <v>2.3191999999999999</v>
      </c>
      <c r="AQ226">
        <v>2.3393999999999999</v>
      </c>
      <c r="AR226">
        <v>2.3342999999999998</v>
      </c>
      <c r="AS226">
        <v>2.3193999999999999</v>
      </c>
      <c r="AT226">
        <v>2.2985000000000002</v>
      </c>
      <c r="AU226">
        <v>2.2574000000000001</v>
      </c>
      <c r="AV226">
        <v>2.1253000000000002</v>
      </c>
      <c r="AW226">
        <v>2.0886</v>
      </c>
      <c r="AX226">
        <v>2.0606</v>
      </c>
      <c r="AY226">
        <v>2.0405000000000002</v>
      </c>
      <c r="AZ226">
        <v>2.0453999999999999</v>
      </c>
      <c r="BA226">
        <v>2.0627</v>
      </c>
      <c r="BB226">
        <v>2.2452000000000001</v>
      </c>
      <c r="BC226">
        <v>2.2654000000000001</v>
      </c>
      <c r="BD226">
        <v>2.2599999999999998</v>
      </c>
      <c r="BE226">
        <v>2.2462</v>
      </c>
      <c r="BF226">
        <v>2.2259000000000002</v>
      </c>
      <c r="BG226">
        <v>2.1855000000000002</v>
      </c>
      <c r="BH226">
        <v>2.0541999999999998</v>
      </c>
      <c r="BI226">
        <v>2.0179999999999998</v>
      </c>
      <c r="BJ226">
        <v>1.9892000000000001</v>
      </c>
      <c r="BK226">
        <v>1.9691000000000001</v>
      </c>
    </row>
    <row r="227" spans="1:63">
      <c r="A227" s="95">
        <v>44599</v>
      </c>
      <c r="B227" s="63">
        <v>252446</v>
      </c>
      <c r="Q227">
        <v>2.6852999999999998</v>
      </c>
      <c r="R227">
        <v>2.79</v>
      </c>
      <c r="S227">
        <v>2.7625000000000002</v>
      </c>
      <c r="T227">
        <v>2.7212000000000001</v>
      </c>
      <c r="U227">
        <v>2.6764000000000001</v>
      </c>
      <c r="V227">
        <v>2.6276000000000002</v>
      </c>
      <c r="W227">
        <v>2.5735999999999999</v>
      </c>
      <c r="X227">
        <v>2.4095</v>
      </c>
      <c r="Y227">
        <v>2.3534999999999999</v>
      </c>
      <c r="Z227">
        <v>2.3100999999999998</v>
      </c>
      <c r="AA227">
        <v>2.2866</v>
      </c>
      <c r="AB227">
        <v>2.2782</v>
      </c>
      <c r="AC227">
        <v>2.2806999999999999</v>
      </c>
      <c r="AD227">
        <v>2.4123999999999999</v>
      </c>
      <c r="AE227">
        <v>2.4089999999999998</v>
      </c>
      <c r="AF227">
        <v>2.3963000000000001</v>
      </c>
      <c r="AG227">
        <v>2.3759000000000001</v>
      </c>
      <c r="AH227">
        <v>2.3513999999999999</v>
      </c>
      <c r="AI227">
        <v>2.3191999999999999</v>
      </c>
      <c r="AJ227">
        <v>2.1848000000000001</v>
      </c>
      <c r="AK227">
        <v>2.1465000000000001</v>
      </c>
      <c r="AL227">
        <v>2.1208999999999998</v>
      </c>
      <c r="AM227">
        <v>2.1141000000000001</v>
      </c>
      <c r="AN227">
        <v>2.1240999999999999</v>
      </c>
      <c r="AO227">
        <v>2.14</v>
      </c>
      <c r="AP227">
        <v>2.3184</v>
      </c>
      <c r="AQ227">
        <v>2.3376000000000001</v>
      </c>
      <c r="AR227">
        <v>2.3315000000000001</v>
      </c>
      <c r="AS227">
        <v>2.3157000000000001</v>
      </c>
      <c r="AT227">
        <v>2.2938000000000001</v>
      </c>
      <c r="AU227">
        <v>2.2517999999999998</v>
      </c>
      <c r="AV227">
        <v>2.1187</v>
      </c>
      <c r="AW227">
        <v>2.0811000000000002</v>
      </c>
      <c r="AX227">
        <v>2.0516999999999999</v>
      </c>
      <c r="AY227">
        <v>2.0316000000000001</v>
      </c>
      <c r="AZ227">
        <v>2.0365000000000002</v>
      </c>
      <c r="BA227">
        <v>2.0537999999999998</v>
      </c>
      <c r="BB227">
        <v>2.2363</v>
      </c>
      <c r="BC227">
        <v>2.2565</v>
      </c>
      <c r="BD227">
        <v>2.2511000000000001</v>
      </c>
      <c r="BE227">
        <v>2.2372999999999998</v>
      </c>
      <c r="BF227">
        <v>2.2170000000000001</v>
      </c>
      <c r="BG227">
        <v>2.1766000000000001</v>
      </c>
      <c r="BH227">
        <v>2.0453000000000001</v>
      </c>
      <c r="BI227">
        <v>2.0091000000000001</v>
      </c>
      <c r="BJ227">
        <v>1.9802999999999999</v>
      </c>
      <c r="BK227">
        <v>1.9601999999999999</v>
      </c>
    </row>
    <row r="228" spans="1:63">
      <c r="A228" s="95">
        <v>44600</v>
      </c>
      <c r="B228" s="476">
        <v>267474</v>
      </c>
      <c r="Q228">
        <v>2.6251000000000002</v>
      </c>
      <c r="R228">
        <v>2.7387000000000001</v>
      </c>
      <c r="S228">
        <v>2.7147000000000001</v>
      </c>
      <c r="T228">
        <v>2.6747999999999998</v>
      </c>
      <c r="U228">
        <v>2.6313</v>
      </c>
      <c r="V228">
        <v>2.5840999999999998</v>
      </c>
      <c r="W228">
        <v>2.5312000000000001</v>
      </c>
      <c r="X228">
        <v>2.3698999999999999</v>
      </c>
      <c r="Y228">
        <v>2.3149000000000002</v>
      </c>
      <c r="Z228">
        <v>2.2724000000000002</v>
      </c>
      <c r="AA228">
        <v>2.2488000000000001</v>
      </c>
      <c r="AB228">
        <v>2.2403</v>
      </c>
      <c r="AC228">
        <v>2.2429000000000001</v>
      </c>
      <c r="AD228">
        <v>2.3757000000000001</v>
      </c>
      <c r="AE228">
        <v>2.3740999999999999</v>
      </c>
      <c r="AF228">
        <v>2.3637000000000001</v>
      </c>
      <c r="AG228">
        <v>2.3451</v>
      </c>
      <c r="AH228">
        <v>2.3207</v>
      </c>
      <c r="AI228">
        <v>2.2885</v>
      </c>
      <c r="AJ228">
        <v>2.1541999999999999</v>
      </c>
      <c r="AK228">
        <v>2.1158999999999999</v>
      </c>
      <c r="AL228">
        <v>2.0905</v>
      </c>
      <c r="AM228">
        <v>2.0836999999999999</v>
      </c>
      <c r="AN228">
        <v>2.0937000000000001</v>
      </c>
      <c r="AO228">
        <v>2.1095999999999999</v>
      </c>
      <c r="AP228">
        <v>2.2879999999999998</v>
      </c>
      <c r="AQ228">
        <v>2.3071999999999999</v>
      </c>
      <c r="AR228">
        <v>2.3010999999999999</v>
      </c>
      <c r="AS228">
        <v>2.2852999999999999</v>
      </c>
      <c r="AT228">
        <v>2.2633999999999999</v>
      </c>
      <c r="AU228">
        <v>2.2214</v>
      </c>
      <c r="AV228">
        <v>2.0882999999999998</v>
      </c>
      <c r="AW228">
        <v>2.0507</v>
      </c>
      <c r="AX228">
        <v>2.0213000000000001</v>
      </c>
      <c r="AY228">
        <v>2.0011999999999999</v>
      </c>
      <c r="AZ228">
        <v>2.0061</v>
      </c>
      <c r="BA228">
        <v>2.0234000000000001</v>
      </c>
      <c r="BB228">
        <v>2.2059000000000002</v>
      </c>
      <c r="BC228">
        <v>2.2261000000000002</v>
      </c>
      <c r="BD228">
        <v>2.2206999999999999</v>
      </c>
      <c r="BE228">
        <v>2.2069000000000001</v>
      </c>
      <c r="BF228">
        <v>2.1865999999999999</v>
      </c>
      <c r="BG228">
        <v>2.1461999999999999</v>
      </c>
      <c r="BH228">
        <v>2.0148999999999999</v>
      </c>
      <c r="BI228">
        <v>1.9786999999999999</v>
      </c>
      <c r="BJ228">
        <v>1.9499</v>
      </c>
      <c r="BK228">
        <v>1.9298</v>
      </c>
    </row>
    <row r="229" spans="1:63">
      <c r="A229" s="95">
        <v>44601</v>
      </c>
      <c r="B229" s="63">
        <v>288287</v>
      </c>
      <c r="Q229">
        <v>2.6534</v>
      </c>
      <c r="R229">
        <v>2.7778</v>
      </c>
      <c r="S229">
        <v>2.7519999999999998</v>
      </c>
      <c r="T229">
        <v>2.71</v>
      </c>
      <c r="U229">
        <v>2.6655000000000002</v>
      </c>
      <c r="V229">
        <v>2.6187999999999998</v>
      </c>
      <c r="W229">
        <v>2.5663</v>
      </c>
      <c r="X229">
        <v>2.4056999999999999</v>
      </c>
      <c r="Y229">
        <v>2.3515999999999999</v>
      </c>
      <c r="Z229">
        <v>2.3100999999999998</v>
      </c>
      <c r="AA229">
        <v>2.2869999999999999</v>
      </c>
      <c r="AB229">
        <v>2.2783000000000002</v>
      </c>
      <c r="AC229">
        <v>2.2806000000000002</v>
      </c>
      <c r="AD229">
        <v>2.4125999999999999</v>
      </c>
      <c r="AE229">
        <v>2.4106999999999998</v>
      </c>
      <c r="AF229">
        <v>2.4</v>
      </c>
      <c r="AG229">
        <v>2.3818999999999999</v>
      </c>
      <c r="AH229">
        <v>2.3578999999999999</v>
      </c>
      <c r="AI229">
        <v>2.3262</v>
      </c>
      <c r="AJ229">
        <v>2.1924000000000001</v>
      </c>
      <c r="AK229">
        <v>2.1545000000000001</v>
      </c>
      <c r="AL229">
        <v>2.1295999999999999</v>
      </c>
      <c r="AM229">
        <v>2.1227999999999998</v>
      </c>
      <c r="AN229">
        <v>2.1328</v>
      </c>
      <c r="AO229">
        <v>2.1486999999999998</v>
      </c>
      <c r="AP229">
        <v>2.3271000000000002</v>
      </c>
      <c r="AQ229">
        <v>2.3462999999999998</v>
      </c>
      <c r="AR229">
        <v>2.3401999999999998</v>
      </c>
      <c r="AS229">
        <v>2.3243999999999998</v>
      </c>
      <c r="AT229">
        <v>2.3025000000000002</v>
      </c>
      <c r="AU229">
        <v>2.2605</v>
      </c>
      <c r="AV229">
        <v>2.1274000000000002</v>
      </c>
      <c r="AW229">
        <v>2.0897999999999999</v>
      </c>
      <c r="AX229">
        <v>2.0604</v>
      </c>
      <c r="AY229">
        <v>2.0402999999999998</v>
      </c>
      <c r="AZ229">
        <v>2.0451999999999999</v>
      </c>
      <c r="BA229">
        <v>2.0625</v>
      </c>
      <c r="BB229">
        <v>2.2450000000000001</v>
      </c>
      <c r="BC229">
        <v>2.2652000000000001</v>
      </c>
      <c r="BD229">
        <v>2.2597999999999998</v>
      </c>
      <c r="BE229">
        <v>2.246</v>
      </c>
      <c r="BF229">
        <v>2.2256999999999998</v>
      </c>
      <c r="BG229">
        <v>2.1852999999999998</v>
      </c>
      <c r="BH229">
        <v>2.0539999999999998</v>
      </c>
      <c r="BI229">
        <v>2.0177999999999998</v>
      </c>
      <c r="BJ229">
        <v>1.9890000000000001</v>
      </c>
      <c r="BK229">
        <v>1.9689000000000001</v>
      </c>
    </row>
    <row r="230" spans="1:63">
      <c r="A230" s="95">
        <v>44602</v>
      </c>
      <c r="B230" s="63">
        <v>288632</v>
      </c>
      <c r="Q230">
        <v>2.6654</v>
      </c>
      <c r="R230">
        <v>2.7915000000000001</v>
      </c>
      <c r="S230">
        <v>2.7616999999999998</v>
      </c>
      <c r="T230">
        <v>2.7168000000000001</v>
      </c>
      <c r="U230">
        <v>2.6711</v>
      </c>
      <c r="V230">
        <v>2.6234000000000002</v>
      </c>
      <c r="W230">
        <v>2.57</v>
      </c>
      <c r="X230">
        <v>2.4079000000000002</v>
      </c>
      <c r="Y230">
        <v>2.3529</v>
      </c>
      <c r="Z230">
        <v>2.3111999999999999</v>
      </c>
      <c r="AA230">
        <v>2.2883</v>
      </c>
      <c r="AB230">
        <v>2.2795999999999998</v>
      </c>
      <c r="AC230">
        <v>2.2818000000000001</v>
      </c>
      <c r="AD230">
        <v>2.4113000000000002</v>
      </c>
      <c r="AE230">
        <v>2.4085999999999999</v>
      </c>
      <c r="AF230">
        <v>2.3978000000000002</v>
      </c>
      <c r="AG230">
        <v>2.3797000000000001</v>
      </c>
      <c r="AH230">
        <v>2.3557000000000001</v>
      </c>
      <c r="AI230">
        <v>2.3239999999999998</v>
      </c>
      <c r="AJ230">
        <v>2.1901999999999999</v>
      </c>
      <c r="AK230">
        <v>2.1522999999999999</v>
      </c>
      <c r="AL230">
        <v>2.1274000000000002</v>
      </c>
      <c r="AM230">
        <v>2.1206</v>
      </c>
      <c r="AN230">
        <v>2.1305999999999998</v>
      </c>
      <c r="AO230">
        <v>2.1465000000000001</v>
      </c>
      <c r="AP230">
        <v>2.3249</v>
      </c>
      <c r="AQ230">
        <v>2.3441000000000001</v>
      </c>
      <c r="AR230">
        <v>2.3380000000000001</v>
      </c>
      <c r="AS230">
        <v>2.3222</v>
      </c>
      <c r="AT230">
        <v>2.3003</v>
      </c>
      <c r="AU230">
        <v>2.2583000000000002</v>
      </c>
      <c r="AV230">
        <v>2.1252</v>
      </c>
      <c r="AW230">
        <v>2.0876000000000001</v>
      </c>
      <c r="AX230">
        <v>2.0581999999999998</v>
      </c>
      <c r="AY230">
        <v>2.0381</v>
      </c>
      <c r="AZ230">
        <v>2.0430000000000001</v>
      </c>
      <c r="BA230">
        <v>2.0602999999999998</v>
      </c>
      <c r="BB230">
        <v>2.2427999999999999</v>
      </c>
      <c r="BC230">
        <v>2.2629999999999999</v>
      </c>
      <c r="BD230">
        <v>2.2576000000000001</v>
      </c>
      <c r="BE230">
        <v>2.2437999999999998</v>
      </c>
      <c r="BF230">
        <v>2.2235</v>
      </c>
      <c r="BG230">
        <v>2.1831</v>
      </c>
      <c r="BH230">
        <v>2.0518000000000001</v>
      </c>
      <c r="BI230">
        <v>2.0156000000000001</v>
      </c>
      <c r="BJ230">
        <v>1.9867999999999999</v>
      </c>
      <c r="BK230">
        <v>1.9666999999999999</v>
      </c>
    </row>
    <row r="231" spans="1:63">
      <c r="A231" s="95">
        <v>44603</v>
      </c>
      <c r="B231" s="63">
        <v>363172</v>
      </c>
      <c r="Q231">
        <v>2.7385999999999999</v>
      </c>
      <c r="R231">
        <v>2.8727</v>
      </c>
      <c r="S231">
        <v>2.8380000000000001</v>
      </c>
      <c r="T231">
        <v>2.7875999999999999</v>
      </c>
      <c r="U231">
        <v>2.7357</v>
      </c>
      <c r="V231">
        <v>2.6817000000000002</v>
      </c>
      <c r="W231">
        <v>2.6242000000000001</v>
      </c>
      <c r="X231">
        <v>2.4584999999999999</v>
      </c>
      <c r="Y231">
        <v>2.3976000000000002</v>
      </c>
      <c r="Z231">
        <v>2.3519999999999999</v>
      </c>
      <c r="AA231">
        <v>2.3273000000000001</v>
      </c>
      <c r="AB231">
        <v>2.3182</v>
      </c>
      <c r="AC231">
        <v>2.3201999999999998</v>
      </c>
      <c r="AD231">
        <v>2.4497</v>
      </c>
      <c r="AE231">
        <v>2.4468999999999999</v>
      </c>
      <c r="AF231">
        <v>2.4348999999999998</v>
      </c>
      <c r="AG231">
        <v>2.4167000000000001</v>
      </c>
      <c r="AH231">
        <v>2.3927</v>
      </c>
      <c r="AI231">
        <v>2.3609</v>
      </c>
      <c r="AJ231">
        <v>2.2269000000000001</v>
      </c>
      <c r="AK231">
        <v>2.1880999999999999</v>
      </c>
      <c r="AL231">
        <v>2.1615000000000002</v>
      </c>
      <c r="AM231">
        <v>2.1547000000000001</v>
      </c>
      <c r="AN231">
        <v>2.1638000000000002</v>
      </c>
      <c r="AO231">
        <v>2.1789000000000001</v>
      </c>
      <c r="AP231">
        <v>2.3565</v>
      </c>
      <c r="AQ231">
        <v>2.3748</v>
      </c>
      <c r="AR231">
        <v>2.3671000000000002</v>
      </c>
      <c r="AS231">
        <v>2.3513000000000002</v>
      </c>
      <c r="AT231">
        <v>2.3294000000000001</v>
      </c>
      <c r="AU231">
        <v>2.2873999999999999</v>
      </c>
      <c r="AV231">
        <v>2.1543000000000001</v>
      </c>
      <c r="AW231">
        <v>2.1166999999999998</v>
      </c>
      <c r="AX231">
        <v>2.0872999999999999</v>
      </c>
      <c r="AY231">
        <v>2.0672000000000001</v>
      </c>
      <c r="AZ231">
        <v>2.0720999999999998</v>
      </c>
      <c r="BA231">
        <v>2.0893999999999999</v>
      </c>
      <c r="BB231">
        <v>2.2719</v>
      </c>
      <c r="BC231">
        <v>2.2921</v>
      </c>
      <c r="BD231">
        <v>2.2867000000000002</v>
      </c>
      <c r="BE231">
        <v>2.2728999999999999</v>
      </c>
      <c r="BF231">
        <v>2.2526000000000002</v>
      </c>
      <c r="BG231">
        <v>2.2122000000000002</v>
      </c>
      <c r="BH231">
        <v>2.0809000000000002</v>
      </c>
      <c r="BI231">
        <v>2.0447000000000002</v>
      </c>
      <c r="BJ231">
        <v>2.0158999999999998</v>
      </c>
      <c r="BK231">
        <v>1.9958</v>
      </c>
    </row>
    <row r="232" spans="1:63">
      <c r="A232" s="95">
        <v>44606</v>
      </c>
      <c r="B232" s="63">
        <v>222650</v>
      </c>
      <c r="Q232">
        <v>2.7793999999999999</v>
      </c>
      <c r="R232">
        <v>2.9068000000000001</v>
      </c>
      <c r="S232">
        <v>2.8721000000000001</v>
      </c>
      <c r="T232">
        <v>2.8195000000000001</v>
      </c>
      <c r="U232">
        <v>2.7654000000000001</v>
      </c>
      <c r="V232">
        <v>2.7103000000000002</v>
      </c>
      <c r="W232">
        <v>2.6526000000000001</v>
      </c>
      <c r="X232">
        <v>2.4857</v>
      </c>
      <c r="Y232">
        <v>2.4241000000000001</v>
      </c>
      <c r="Z232">
        <v>2.3771</v>
      </c>
      <c r="AA232">
        <v>2.3515999999999999</v>
      </c>
      <c r="AB232">
        <v>2.3426</v>
      </c>
      <c r="AC232">
        <v>2.3452000000000002</v>
      </c>
      <c r="AD232">
        <v>2.4733000000000001</v>
      </c>
      <c r="AE232">
        <v>2.4693999999999998</v>
      </c>
      <c r="AF232">
        <v>2.456</v>
      </c>
      <c r="AG232">
        <v>2.4365000000000001</v>
      </c>
      <c r="AH232">
        <v>2.4112</v>
      </c>
      <c r="AI232">
        <v>2.3784999999999998</v>
      </c>
      <c r="AJ232">
        <v>2.2442000000000002</v>
      </c>
      <c r="AK232">
        <v>2.2050999999999998</v>
      </c>
      <c r="AL232">
        <v>2.1796000000000002</v>
      </c>
      <c r="AM232">
        <v>2.1714000000000002</v>
      </c>
      <c r="AN232">
        <v>2.1796000000000002</v>
      </c>
      <c r="AO232">
        <v>2.1939000000000002</v>
      </c>
      <c r="AP232">
        <v>2.3706999999999998</v>
      </c>
      <c r="AQ232">
        <v>2.3881000000000001</v>
      </c>
      <c r="AR232">
        <v>2.3795999999999999</v>
      </c>
      <c r="AS232">
        <v>2.3628999999999998</v>
      </c>
      <c r="AT232">
        <v>2.34</v>
      </c>
      <c r="AU232">
        <v>2.2970999999999999</v>
      </c>
      <c r="AV232">
        <v>2.1631</v>
      </c>
      <c r="AW232">
        <v>2.1244999999999998</v>
      </c>
      <c r="AX232">
        <v>2.0945999999999998</v>
      </c>
      <c r="AY232">
        <v>2.0745</v>
      </c>
      <c r="AZ232">
        <v>2.0794000000000001</v>
      </c>
      <c r="BA232">
        <v>2.0966999999999998</v>
      </c>
      <c r="BB232">
        <v>2.2791999999999999</v>
      </c>
      <c r="BC232">
        <v>2.2993999999999999</v>
      </c>
      <c r="BD232">
        <v>2.294</v>
      </c>
      <c r="BE232">
        <v>2.2801999999999998</v>
      </c>
      <c r="BF232">
        <v>2.2599</v>
      </c>
      <c r="BG232">
        <v>2.2195</v>
      </c>
      <c r="BH232">
        <v>2.0882000000000001</v>
      </c>
      <c r="BI232">
        <v>2.052</v>
      </c>
      <c r="BJ232">
        <v>2.0232000000000001</v>
      </c>
      <c r="BK232">
        <v>2.0030999999999999</v>
      </c>
    </row>
    <row r="233" spans="1:63">
      <c r="A233" s="95">
        <v>44607</v>
      </c>
      <c r="B233" s="63">
        <v>209182</v>
      </c>
      <c r="Q233">
        <v>2.6690999999999998</v>
      </c>
      <c r="R233">
        <v>2.8094999999999999</v>
      </c>
      <c r="S233">
        <v>2.7806999999999999</v>
      </c>
      <c r="T233">
        <v>2.7321</v>
      </c>
      <c r="U233">
        <v>2.6823999999999999</v>
      </c>
      <c r="V233">
        <v>2.6314000000000002</v>
      </c>
      <c r="W233">
        <v>2.5764999999999998</v>
      </c>
      <c r="X233">
        <v>2.4102999999999999</v>
      </c>
      <c r="Y233">
        <v>2.3494999999999999</v>
      </c>
      <c r="Z233">
        <v>2.3037000000000001</v>
      </c>
      <c r="AA233">
        <v>2.2789000000000001</v>
      </c>
      <c r="AB233">
        <v>2.2700999999999998</v>
      </c>
      <c r="AC233">
        <v>2.2726999999999999</v>
      </c>
      <c r="AD233">
        <v>2.4022999999999999</v>
      </c>
      <c r="AE233">
        <v>2.3986000000000001</v>
      </c>
      <c r="AF233">
        <v>2.3866999999999998</v>
      </c>
      <c r="AG233">
        <v>2.3675999999999999</v>
      </c>
      <c r="AH233">
        <v>2.3426</v>
      </c>
      <c r="AI233">
        <v>2.3102</v>
      </c>
      <c r="AJ233">
        <v>2.1762999999999999</v>
      </c>
      <c r="AK233">
        <v>2.1375000000000002</v>
      </c>
      <c r="AL233">
        <v>2.1122999999999998</v>
      </c>
      <c r="AM233">
        <v>2.1048</v>
      </c>
      <c r="AN233">
        <v>2.1137000000000001</v>
      </c>
      <c r="AO233">
        <v>2.1286999999999998</v>
      </c>
      <c r="AP233">
        <v>2.3062</v>
      </c>
      <c r="AQ233">
        <v>2.3243</v>
      </c>
      <c r="AR233">
        <v>2.3163999999999998</v>
      </c>
      <c r="AS233">
        <v>2.3003999999999998</v>
      </c>
      <c r="AT233">
        <v>2.2782</v>
      </c>
      <c r="AU233">
        <v>2.2360000000000002</v>
      </c>
      <c r="AV233">
        <v>2.1027</v>
      </c>
      <c r="AW233">
        <v>2.0648</v>
      </c>
      <c r="AX233">
        <v>2.0384000000000002</v>
      </c>
      <c r="AY233">
        <v>2.0183</v>
      </c>
      <c r="AZ233">
        <v>2.0232000000000001</v>
      </c>
      <c r="BA233">
        <v>2.0405000000000002</v>
      </c>
      <c r="BB233">
        <v>2.2229999999999999</v>
      </c>
      <c r="BC233">
        <v>2.2431999999999999</v>
      </c>
      <c r="BD233">
        <v>2.2378</v>
      </c>
      <c r="BE233">
        <v>2.2240000000000002</v>
      </c>
      <c r="BF233">
        <v>2.2037</v>
      </c>
      <c r="BG233">
        <v>2.1633</v>
      </c>
      <c r="BH233">
        <v>2.032</v>
      </c>
      <c r="BI233">
        <v>1.9958</v>
      </c>
      <c r="BJ233">
        <v>1.9670000000000001</v>
      </c>
      <c r="BK233">
        <v>1.9469000000000001</v>
      </c>
    </row>
    <row r="234" spans="1:63">
      <c r="A234" s="95">
        <v>44608</v>
      </c>
      <c r="B234" s="63">
        <v>275575</v>
      </c>
      <c r="Q234">
        <v>2.6770999999999998</v>
      </c>
      <c r="R234">
        <v>2.8283</v>
      </c>
      <c r="S234">
        <v>2.8033999999999999</v>
      </c>
      <c r="T234">
        <v>2.7585000000000002</v>
      </c>
      <c r="U234">
        <v>2.7101000000000002</v>
      </c>
      <c r="V234">
        <v>2.6589999999999998</v>
      </c>
      <c r="W234">
        <v>2.6027</v>
      </c>
      <c r="X234">
        <v>2.4371999999999998</v>
      </c>
      <c r="Y234">
        <v>2.3761000000000001</v>
      </c>
      <c r="Z234">
        <v>2.3294999999999999</v>
      </c>
      <c r="AA234">
        <v>2.3039000000000001</v>
      </c>
      <c r="AB234">
        <v>2.2947000000000002</v>
      </c>
      <c r="AC234">
        <v>2.2970999999999999</v>
      </c>
      <c r="AD234">
        <v>2.4272999999999998</v>
      </c>
      <c r="AE234">
        <v>2.4239000000000002</v>
      </c>
      <c r="AF234">
        <v>2.4121999999999999</v>
      </c>
      <c r="AG234">
        <v>2.3927</v>
      </c>
      <c r="AH234">
        <v>2.3673999999999999</v>
      </c>
      <c r="AI234">
        <v>2.3346</v>
      </c>
      <c r="AJ234">
        <v>2.2000999999999999</v>
      </c>
      <c r="AK234">
        <v>2.1606999999999998</v>
      </c>
      <c r="AL234">
        <v>2.1349</v>
      </c>
      <c r="AM234">
        <v>2.1267999999999998</v>
      </c>
      <c r="AN234">
        <v>2.1349999999999998</v>
      </c>
      <c r="AO234">
        <v>2.1494</v>
      </c>
      <c r="AP234">
        <v>2.3262999999999998</v>
      </c>
      <c r="AQ234">
        <v>2.3437999999999999</v>
      </c>
      <c r="AR234">
        <v>2.3334999999999999</v>
      </c>
      <c r="AS234">
        <v>2.3174999999999999</v>
      </c>
      <c r="AT234">
        <v>2.2953000000000001</v>
      </c>
      <c r="AU234">
        <v>2.2530999999999999</v>
      </c>
      <c r="AV234">
        <v>2.1198000000000001</v>
      </c>
      <c r="AW234">
        <v>2.0819000000000001</v>
      </c>
      <c r="AX234">
        <v>2.0554999999999999</v>
      </c>
      <c r="AY234">
        <v>2.0354000000000001</v>
      </c>
      <c r="AZ234">
        <v>2.0402999999999998</v>
      </c>
      <c r="BA234">
        <v>2.0575999999999999</v>
      </c>
      <c r="BB234">
        <v>2.2401</v>
      </c>
      <c r="BC234">
        <v>2.2603</v>
      </c>
      <c r="BD234">
        <v>2.2549000000000001</v>
      </c>
      <c r="BE234">
        <v>2.2410999999999999</v>
      </c>
      <c r="BF234">
        <v>2.2208000000000001</v>
      </c>
      <c r="BG234">
        <v>2.1804000000000001</v>
      </c>
      <c r="BH234">
        <v>2.0491000000000001</v>
      </c>
      <c r="BI234">
        <v>2.0129000000000001</v>
      </c>
      <c r="BJ234">
        <v>1.9841</v>
      </c>
      <c r="BK234">
        <v>1.964</v>
      </c>
    </row>
    <row r="235" spans="1:63">
      <c r="A235" s="95">
        <v>44609</v>
      </c>
      <c r="B235" s="63">
        <v>223537</v>
      </c>
      <c r="Q235">
        <v>2.6486000000000001</v>
      </c>
      <c r="R235">
        <v>2.7959999999999998</v>
      </c>
      <c r="S235">
        <v>2.7719</v>
      </c>
      <c r="T235">
        <v>2.7277999999999998</v>
      </c>
      <c r="U235">
        <v>2.681</v>
      </c>
      <c r="V235">
        <v>2.6324999999999998</v>
      </c>
      <c r="W235">
        <v>2.5783999999999998</v>
      </c>
      <c r="X235">
        <v>2.4156</v>
      </c>
      <c r="Y235">
        <v>2.3582000000000001</v>
      </c>
      <c r="Z235">
        <v>2.3144999999999998</v>
      </c>
      <c r="AA235">
        <v>2.2904</v>
      </c>
      <c r="AB235">
        <v>2.2816999999999998</v>
      </c>
      <c r="AC235">
        <v>2.2844000000000002</v>
      </c>
      <c r="AD235">
        <v>2.4138999999999999</v>
      </c>
      <c r="AE235">
        <v>2.4108000000000001</v>
      </c>
      <c r="AF235">
        <v>2.3997000000000002</v>
      </c>
      <c r="AG235">
        <v>2.3803999999999998</v>
      </c>
      <c r="AH235">
        <v>2.3555000000000001</v>
      </c>
      <c r="AI235">
        <v>2.3231999999999999</v>
      </c>
      <c r="AJ235">
        <v>2.1886999999999999</v>
      </c>
      <c r="AK235">
        <v>2.1501999999999999</v>
      </c>
      <c r="AL235">
        <v>2.1248</v>
      </c>
      <c r="AM235">
        <v>2.1166999999999998</v>
      </c>
      <c r="AN235">
        <v>2.1248999999999998</v>
      </c>
      <c r="AO235">
        <v>2.1393</v>
      </c>
      <c r="AP235">
        <v>2.3161999999999998</v>
      </c>
      <c r="AQ235">
        <v>2.3336999999999999</v>
      </c>
      <c r="AR235">
        <v>2.3233999999999999</v>
      </c>
      <c r="AS235">
        <v>2.3073999999999999</v>
      </c>
      <c r="AT235">
        <v>2.2852000000000001</v>
      </c>
      <c r="AU235">
        <v>2.2429999999999999</v>
      </c>
      <c r="AV235">
        <v>2.1097000000000001</v>
      </c>
      <c r="AW235">
        <v>2.0718000000000001</v>
      </c>
      <c r="AX235">
        <v>2.0453999999999999</v>
      </c>
      <c r="AY235">
        <v>2.0253000000000001</v>
      </c>
      <c r="AZ235">
        <v>2.0301999999999998</v>
      </c>
      <c r="BA235">
        <v>2.0474999999999999</v>
      </c>
      <c r="BB235">
        <v>2.23</v>
      </c>
      <c r="BC235">
        <v>2.2502</v>
      </c>
      <c r="BD235">
        <v>2.2448000000000001</v>
      </c>
      <c r="BE235">
        <v>2.2309999999999999</v>
      </c>
      <c r="BF235">
        <v>2.2107000000000001</v>
      </c>
      <c r="BG235">
        <v>2.1703000000000001</v>
      </c>
      <c r="BH235">
        <v>2.0390000000000001</v>
      </c>
      <c r="BI235">
        <v>2.0028000000000001</v>
      </c>
      <c r="BJ235">
        <v>1.974</v>
      </c>
      <c r="BK235">
        <v>1.9539</v>
      </c>
    </row>
    <row r="236" spans="1:63">
      <c r="A236" s="95">
        <v>44610</v>
      </c>
      <c r="B236" s="63">
        <v>198732</v>
      </c>
      <c r="Q236">
        <v>2.6696</v>
      </c>
      <c r="R236">
        <v>2.8119000000000001</v>
      </c>
      <c r="S236">
        <v>2.7887</v>
      </c>
      <c r="T236">
        <v>2.746</v>
      </c>
      <c r="U236">
        <v>2.7008000000000001</v>
      </c>
      <c r="V236">
        <v>2.6539999999999999</v>
      </c>
      <c r="W236">
        <v>2.6015000000000001</v>
      </c>
      <c r="X236">
        <v>2.44</v>
      </c>
      <c r="Y236">
        <v>2.3834</v>
      </c>
      <c r="Z236">
        <v>2.3408000000000002</v>
      </c>
      <c r="AA236">
        <v>2.3172000000000001</v>
      </c>
      <c r="AB236">
        <v>2.3088000000000002</v>
      </c>
      <c r="AC236">
        <v>2.3113000000000001</v>
      </c>
      <c r="AD236">
        <v>2.4405999999999999</v>
      </c>
      <c r="AE236">
        <v>2.4373</v>
      </c>
      <c r="AF236">
        <v>2.4257</v>
      </c>
      <c r="AG236">
        <v>2.4064000000000001</v>
      </c>
      <c r="AH236">
        <v>2.3815</v>
      </c>
      <c r="AI236">
        <v>2.3492000000000002</v>
      </c>
      <c r="AJ236">
        <v>2.2147000000000001</v>
      </c>
      <c r="AK236">
        <v>2.1762000000000001</v>
      </c>
      <c r="AL236">
        <v>2.1507999999999998</v>
      </c>
      <c r="AM236">
        <v>2.1427</v>
      </c>
      <c r="AN236">
        <v>2.1509</v>
      </c>
      <c r="AO236">
        <v>2.1652999999999998</v>
      </c>
      <c r="AP236">
        <v>2.3422000000000001</v>
      </c>
      <c r="AQ236">
        <v>2.3597000000000001</v>
      </c>
      <c r="AR236">
        <v>2.3494000000000002</v>
      </c>
      <c r="AS236">
        <v>2.3334000000000001</v>
      </c>
      <c r="AT236">
        <v>2.3111999999999999</v>
      </c>
      <c r="AU236">
        <v>2.2690000000000001</v>
      </c>
      <c r="AV236">
        <v>2.1356999999999999</v>
      </c>
      <c r="AW236">
        <v>2.0977999999999999</v>
      </c>
      <c r="AX236">
        <v>2.0714000000000001</v>
      </c>
      <c r="AY236">
        <v>2.0512999999999999</v>
      </c>
      <c r="AZ236">
        <v>2.0562</v>
      </c>
      <c r="BA236">
        <v>2.0735000000000001</v>
      </c>
      <c r="BB236">
        <v>2.2559999999999998</v>
      </c>
      <c r="BC236">
        <v>2.2761999999999998</v>
      </c>
      <c r="BD236">
        <v>2.2707999999999999</v>
      </c>
      <c r="BE236">
        <v>2.2570000000000001</v>
      </c>
      <c r="BF236">
        <v>2.2366999999999999</v>
      </c>
      <c r="BG236">
        <v>2.1962999999999999</v>
      </c>
      <c r="BH236">
        <v>2.0649999999999999</v>
      </c>
      <c r="BI236">
        <v>2.0287999999999999</v>
      </c>
      <c r="BJ236">
        <v>2</v>
      </c>
      <c r="BK236">
        <v>1.9799</v>
      </c>
    </row>
    <row r="237" spans="1:63">
      <c r="A237" s="95">
        <v>44613</v>
      </c>
      <c r="Q237" s="189">
        <v>2.6696</v>
      </c>
      <c r="R237" s="189">
        <v>2.8119000000000001</v>
      </c>
      <c r="S237" s="189">
        <v>2.7887</v>
      </c>
      <c r="T237" s="189">
        <v>2.746</v>
      </c>
      <c r="U237" s="189">
        <v>2.7008000000000001</v>
      </c>
      <c r="V237" s="189">
        <v>2.6539999999999999</v>
      </c>
      <c r="W237" s="189">
        <v>2.6015000000000001</v>
      </c>
      <c r="X237" s="189">
        <v>2.44</v>
      </c>
      <c r="Y237" s="189">
        <v>2.3834</v>
      </c>
      <c r="Z237" s="189">
        <v>2.3408000000000002</v>
      </c>
      <c r="AA237" s="189">
        <v>2.3172000000000001</v>
      </c>
      <c r="AB237" s="189">
        <v>2.3088000000000002</v>
      </c>
      <c r="AC237" s="189">
        <v>2.3113000000000001</v>
      </c>
      <c r="AD237" s="189">
        <v>2.4405999999999999</v>
      </c>
      <c r="AE237" s="189">
        <v>2.4373</v>
      </c>
      <c r="AF237" s="189">
        <v>2.4257</v>
      </c>
      <c r="AG237" s="189">
        <v>2.4064000000000001</v>
      </c>
      <c r="AH237" s="189">
        <v>2.3815</v>
      </c>
      <c r="AI237" s="189">
        <v>2.3492000000000002</v>
      </c>
      <c r="AJ237" s="189">
        <v>2.2147000000000001</v>
      </c>
      <c r="AK237" s="189">
        <v>2.1762000000000001</v>
      </c>
      <c r="AL237" s="189">
        <v>2.1507999999999998</v>
      </c>
      <c r="AM237" s="189">
        <v>2.1427</v>
      </c>
      <c r="AN237" s="189">
        <v>2.1509</v>
      </c>
      <c r="AO237" s="189">
        <v>2.1652999999999998</v>
      </c>
      <c r="AP237" s="189">
        <v>2.3422000000000001</v>
      </c>
      <c r="AQ237" s="189">
        <v>2.3597000000000001</v>
      </c>
      <c r="AR237" s="189">
        <v>2.3494000000000002</v>
      </c>
      <c r="AS237" s="189">
        <v>2.3334000000000001</v>
      </c>
      <c r="AT237" s="189">
        <v>2.3111999999999999</v>
      </c>
      <c r="AU237" s="189">
        <v>2.2690000000000001</v>
      </c>
      <c r="AV237" s="189">
        <v>2.1356999999999999</v>
      </c>
      <c r="AW237" s="189">
        <v>2.0977999999999999</v>
      </c>
      <c r="AX237" s="189">
        <v>2.0714000000000001</v>
      </c>
      <c r="AY237" s="189">
        <v>2.0512999999999999</v>
      </c>
      <c r="AZ237" s="189">
        <v>2.0562</v>
      </c>
      <c r="BA237" s="189">
        <v>2.0735000000000001</v>
      </c>
      <c r="BB237" s="189">
        <v>2.2559999999999998</v>
      </c>
      <c r="BC237" s="189">
        <v>2.2761999999999998</v>
      </c>
      <c r="BD237" s="189">
        <v>2.2707999999999999</v>
      </c>
      <c r="BE237" s="189">
        <v>2.2570000000000001</v>
      </c>
      <c r="BF237" s="189">
        <v>2.2366999999999999</v>
      </c>
      <c r="BG237" s="189">
        <v>2.1962999999999999</v>
      </c>
      <c r="BH237" s="189">
        <v>2.0649999999999999</v>
      </c>
      <c r="BI237" s="189">
        <v>2.0287999999999999</v>
      </c>
      <c r="BJ237" s="189">
        <v>2</v>
      </c>
      <c r="BK237" s="189">
        <v>1.9799</v>
      </c>
    </row>
    <row r="238" spans="1:63">
      <c r="A238" s="95">
        <v>44614</v>
      </c>
      <c r="B238" s="63">
        <v>243692</v>
      </c>
      <c r="Q238">
        <v>2.7107999999999999</v>
      </c>
      <c r="R238">
        <v>2.8542999999999998</v>
      </c>
      <c r="S238">
        <v>2.8298000000000001</v>
      </c>
      <c r="T238">
        <v>2.7862</v>
      </c>
      <c r="U238">
        <v>2.7393999999999998</v>
      </c>
      <c r="V238">
        <v>2.69</v>
      </c>
      <c r="W238">
        <v>2.6347999999999998</v>
      </c>
      <c r="X238">
        <v>2.4719000000000002</v>
      </c>
      <c r="Y238">
        <v>2.4146999999999998</v>
      </c>
      <c r="Z238">
        <v>2.3708</v>
      </c>
      <c r="AA238">
        <v>2.3469000000000002</v>
      </c>
      <c r="AB238">
        <v>2.3382999999999998</v>
      </c>
      <c r="AC238">
        <v>2.3409</v>
      </c>
      <c r="AD238">
        <v>2.4700000000000002</v>
      </c>
      <c r="AE238">
        <v>2.4655999999999998</v>
      </c>
      <c r="AF238">
        <v>2.4525000000000001</v>
      </c>
      <c r="AG238">
        <v>2.4327999999999999</v>
      </c>
      <c r="AH238">
        <v>2.4075000000000002</v>
      </c>
      <c r="AI238">
        <v>2.3748</v>
      </c>
      <c r="AJ238">
        <v>2.2402000000000002</v>
      </c>
      <c r="AK238">
        <v>2.2017000000000002</v>
      </c>
      <c r="AL238">
        <v>2.1762999999999999</v>
      </c>
      <c r="AM238">
        <v>2.1682000000000001</v>
      </c>
      <c r="AN238">
        <v>2.1764000000000001</v>
      </c>
      <c r="AO238">
        <v>2.1907999999999999</v>
      </c>
      <c r="AP238">
        <v>2.3677000000000001</v>
      </c>
      <c r="AQ238">
        <v>2.3852000000000002</v>
      </c>
      <c r="AR238">
        <v>2.3748999999999998</v>
      </c>
      <c r="AS238">
        <v>2.3589000000000002</v>
      </c>
      <c r="AT238">
        <v>2.3367</v>
      </c>
      <c r="AU238">
        <v>2.2945000000000002</v>
      </c>
      <c r="AV238">
        <v>2.1612</v>
      </c>
      <c r="AW238">
        <v>2.1233</v>
      </c>
      <c r="AX238">
        <v>2.0969000000000002</v>
      </c>
      <c r="AY238">
        <v>2.0768</v>
      </c>
      <c r="AZ238">
        <v>2.0817000000000001</v>
      </c>
      <c r="BA238">
        <v>2.0990000000000002</v>
      </c>
      <c r="BB238">
        <v>2.2814999999999999</v>
      </c>
      <c r="BC238">
        <v>2.3016999999999999</v>
      </c>
      <c r="BD238">
        <v>2.2963</v>
      </c>
      <c r="BE238">
        <v>2.2825000000000002</v>
      </c>
      <c r="BF238">
        <v>2.2622</v>
      </c>
      <c r="BG238">
        <v>2.2218</v>
      </c>
      <c r="BH238">
        <v>2.0905</v>
      </c>
      <c r="BI238">
        <v>2.0543</v>
      </c>
      <c r="BJ238">
        <v>2.0255000000000001</v>
      </c>
      <c r="BK238">
        <v>2.0053999999999998</v>
      </c>
    </row>
    <row r="239" spans="1:63">
      <c r="A239" s="95">
        <v>44615</v>
      </c>
      <c r="B239" s="63">
        <v>216207</v>
      </c>
      <c r="Q239">
        <v>2.7252999999999998</v>
      </c>
      <c r="R239">
        <v>2.8759999999999999</v>
      </c>
      <c r="S239">
        <v>2.8544999999999998</v>
      </c>
      <c r="T239">
        <v>2.8126000000000002</v>
      </c>
      <c r="U239">
        <v>2.7646000000000002</v>
      </c>
      <c r="V239">
        <v>2.7141000000000002</v>
      </c>
      <c r="W239">
        <v>2.6589999999999998</v>
      </c>
      <c r="X239">
        <v>2.496</v>
      </c>
      <c r="Y239">
        <v>2.4394</v>
      </c>
      <c r="Z239">
        <v>2.3961999999999999</v>
      </c>
      <c r="AA239">
        <v>2.3723000000000001</v>
      </c>
      <c r="AB239">
        <v>2.3633999999999999</v>
      </c>
      <c r="AC239">
        <v>2.3654999999999999</v>
      </c>
      <c r="AD239">
        <v>2.4944000000000002</v>
      </c>
      <c r="AE239">
        <v>2.4897999999999998</v>
      </c>
      <c r="AF239">
        <v>2.476</v>
      </c>
      <c r="AG239">
        <v>2.4559000000000002</v>
      </c>
      <c r="AH239">
        <v>2.4302000000000001</v>
      </c>
      <c r="AI239">
        <v>2.3967000000000001</v>
      </c>
      <c r="AJ239">
        <v>2.2621000000000002</v>
      </c>
      <c r="AK239">
        <v>2.2235999999999998</v>
      </c>
      <c r="AL239">
        <v>2.1981999999999999</v>
      </c>
      <c r="AM239">
        <v>2.1901000000000002</v>
      </c>
      <c r="AN239">
        <v>2.1983000000000001</v>
      </c>
      <c r="AO239">
        <v>2.2126999999999999</v>
      </c>
      <c r="AP239">
        <v>2.3896000000000002</v>
      </c>
      <c r="AQ239">
        <v>2.4070999999999998</v>
      </c>
      <c r="AR239">
        <v>2.3967999999999998</v>
      </c>
      <c r="AS239">
        <v>2.3807999999999998</v>
      </c>
      <c r="AT239">
        <v>2.3586</v>
      </c>
      <c r="AU239">
        <v>2.3163999999999998</v>
      </c>
      <c r="AV239">
        <v>2.1831</v>
      </c>
      <c r="AW239">
        <v>2.1452</v>
      </c>
      <c r="AX239">
        <v>2.1187999999999998</v>
      </c>
      <c r="AY239">
        <v>2.0987</v>
      </c>
      <c r="AZ239">
        <v>2.1036000000000001</v>
      </c>
      <c r="BA239">
        <v>2.1208999999999998</v>
      </c>
      <c r="BB239">
        <v>2.3033999999999999</v>
      </c>
      <c r="BC239">
        <v>2.3235999999999999</v>
      </c>
      <c r="BD239">
        <v>2.3182</v>
      </c>
      <c r="BE239">
        <v>2.3043999999999998</v>
      </c>
      <c r="BF239">
        <v>2.2841</v>
      </c>
      <c r="BG239">
        <v>2.2437</v>
      </c>
      <c r="BH239">
        <v>2.1124000000000001</v>
      </c>
      <c r="BI239">
        <v>2.0762</v>
      </c>
      <c r="BJ239">
        <v>2.0474000000000001</v>
      </c>
      <c r="BK239">
        <v>2.0272999999999999</v>
      </c>
    </row>
    <row r="240" spans="1:63">
      <c r="A240" s="95">
        <v>44616</v>
      </c>
      <c r="B240" s="63">
        <v>323788</v>
      </c>
      <c r="Q240">
        <v>2.7709999999999999</v>
      </c>
      <c r="R240">
        <v>2.9165000000000001</v>
      </c>
      <c r="S240">
        <v>2.8868</v>
      </c>
      <c r="T240">
        <v>2.8365</v>
      </c>
      <c r="U240">
        <v>2.7818999999999998</v>
      </c>
      <c r="V240">
        <v>2.7250999999999999</v>
      </c>
      <c r="W240">
        <v>2.6640999999999999</v>
      </c>
      <c r="X240">
        <v>2.4948000000000001</v>
      </c>
      <c r="Y240">
        <v>2.4342999999999999</v>
      </c>
      <c r="Z240">
        <v>2.3891</v>
      </c>
      <c r="AA240">
        <v>2.3643999999999998</v>
      </c>
      <c r="AB240">
        <v>2.3551000000000002</v>
      </c>
      <c r="AC240">
        <v>2.3570000000000002</v>
      </c>
      <c r="AD240">
        <v>2.4792999999999998</v>
      </c>
      <c r="AE240">
        <v>2.4737</v>
      </c>
      <c r="AF240">
        <v>2.4569999999999999</v>
      </c>
      <c r="AG240">
        <v>2.4350000000000001</v>
      </c>
      <c r="AH240">
        <v>2.4049999999999998</v>
      </c>
      <c r="AI240">
        <v>2.3681999999999999</v>
      </c>
      <c r="AJ240">
        <v>2.2303000000000002</v>
      </c>
      <c r="AK240">
        <v>2.1884999999999999</v>
      </c>
      <c r="AL240">
        <v>2.1598000000000002</v>
      </c>
      <c r="AM240">
        <v>2.15</v>
      </c>
      <c r="AN240">
        <v>2.1564999999999999</v>
      </c>
      <c r="AO240">
        <v>2.1692</v>
      </c>
      <c r="AP240">
        <v>2.3445</v>
      </c>
      <c r="AQ240">
        <v>2.3603000000000001</v>
      </c>
      <c r="AR240">
        <v>2.3483000000000001</v>
      </c>
      <c r="AS240">
        <v>2.3323</v>
      </c>
      <c r="AT240">
        <v>2.3100999999999998</v>
      </c>
      <c r="AU240">
        <v>2.2679</v>
      </c>
      <c r="AV240">
        <v>2.1345999999999998</v>
      </c>
      <c r="AW240">
        <v>2.0966999999999998</v>
      </c>
      <c r="AX240">
        <v>2.0703</v>
      </c>
      <c r="AY240">
        <v>2.0501999999999998</v>
      </c>
      <c r="AZ240">
        <v>2.0550999999999999</v>
      </c>
      <c r="BA240">
        <v>2.0724</v>
      </c>
      <c r="BB240">
        <v>2.2549000000000001</v>
      </c>
      <c r="BC240">
        <v>2.2751000000000001</v>
      </c>
      <c r="BD240">
        <v>2.2696999999999998</v>
      </c>
      <c r="BE240">
        <v>2.2559</v>
      </c>
      <c r="BF240">
        <v>2.2355999999999998</v>
      </c>
      <c r="BG240">
        <v>2.1951999999999998</v>
      </c>
      <c r="BH240">
        <v>2.0638999999999998</v>
      </c>
      <c r="BI240">
        <v>2.0276999999999998</v>
      </c>
      <c r="BJ240">
        <v>1.9988999999999999</v>
      </c>
      <c r="BK240">
        <v>1.9787999999999999</v>
      </c>
    </row>
    <row r="241" spans="1:63">
      <c r="A241" s="95">
        <v>44617</v>
      </c>
      <c r="B241" s="63">
        <v>192977</v>
      </c>
      <c r="Q241">
        <v>2.7273000000000001</v>
      </c>
      <c r="R241">
        <v>2.8740999999999999</v>
      </c>
      <c r="S241">
        <v>2.8479999999999999</v>
      </c>
      <c r="T241">
        <v>2.8006000000000002</v>
      </c>
      <c r="U241">
        <v>2.7467999999999999</v>
      </c>
      <c r="V241">
        <v>2.6907000000000001</v>
      </c>
      <c r="W241">
        <v>2.6309999999999998</v>
      </c>
      <c r="X241">
        <v>2.4628000000000001</v>
      </c>
      <c r="Y241">
        <v>2.4035000000000002</v>
      </c>
      <c r="Z241">
        <v>2.3589000000000002</v>
      </c>
      <c r="AA241">
        <v>2.3344999999999998</v>
      </c>
      <c r="AB241">
        <v>2.3262</v>
      </c>
      <c r="AC241">
        <v>2.3292999999999999</v>
      </c>
      <c r="AD241">
        <v>2.4525000000000001</v>
      </c>
      <c r="AE241">
        <v>2.4464999999999999</v>
      </c>
      <c r="AF241">
        <v>2.4300000000000002</v>
      </c>
      <c r="AG241">
        <v>2.4075000000000002</v>
      </c>
      <c r="AH241">
        <v>2.3773</v>
      </c>
      <c r="AI241">
        <v>2.3403</v>
      </c>
      <c r="AJ241">
        <v>2.2021000000000002</v>
      </c>
      <c r="AK241">
        <v>2.1600999999999999</v>
      </c>
      <c r="AL241">
        <v>2.1312000000000002</v>
      </c>
      <c r="AM241">
        <v>2.121</v>
      </c>
      <c r="AN241">
        <v>2.1271</v>
      </c>
      <c r="AO241">
        <v>2.1393</v>
      </c>
      <c r="AP241">
        <v>2.3142</v>
      </c>
      <c r="AQ241">
        <v>2.3296000000000001</v>
      </c>
      <c r="AR241">
        <v>2.3172000000000001</v>
      </c>
      <c r="AS241">
        <v>2.3012000000000001</v>
      </c>
      <c r="AT241">
        <v>2.2789999999999999</v>
      </c>
      <c r="AU241">
        <v>2.2368000000000001</v>
      </c>
      <c r="AV241">
        <v>2.1034999999999999</v>
      </c>
      <c r="AW241">
        <v>2.0655999999999999</v>
      </c>
      <c r="AX241">
        <v>2.0392000000000001</v>
      </c>
      <c r="AY241">
        <v>2.0190999999999999</v>
      </c>
      <c r="AZ241">
        <v>2.024</v>
      </c>
      <c r="BA241">
        <v>2.0413000000000001</v>
      </c>
      <c r="BB241">
        <v>2.2238000000000002</v>
      </c>
      <c r="BC241">
        <v>2.2440000000000002</v>
      </c>
      <c r="BD241">
        <v>2.2385999999999999</v>
      </c>
      <c r="BE241">
        <v>2.2248000000000001</v>
      </c>
      <c r="BF241">
        <v>2.2044999999999999</v>
      </c>
      <c r="BG241">
        <v>2.1640999999999999</v>
      </c>
      <c r="BH241">
        <v>2.0327999999999999</v>
      </c>
      <c r="BI241">
        <v>1.9965999999999999</v>
      </c>
      <c r="BJ241">
        <v>1.9678</v>
      </c>
      <c r="BK241">
        <v>1.9477</v>
      </c>
    </row>
    <row r="242" spans="1:63">
      <c r="A242" s="95">
        <v>44620</v>
      </c>
      <c r="B242" s="63">
        <v>194257</v>
      </c>
      <c r="Q242">
        <v>2.7970000000000002</v>
      </c>
      <c r="R242">
        <v>2.9325000000000001</v>
      </c>
      <c r="S242">
        <v>2.9089</v>
      </c>
      <c r="T242">
        <v>2.8593999999999999</v>
      </c>
      <c r="U242">
        <v>2.7997000000000001</v>
      </c>
      <c r="V242">
        <v>2.7351999999999999</v>
      </c>
      <c r="W242">
        <v>2.6682000000000001</v>
      </c>
      <c r="X242">
        <v>2.4979</v>
      </c>
      <c r="Y242">
        <v>2.4361999999999999</v>
      </c>
      <c r="Z242">
        <v>2.39</v>
      </c>
      <c r="AA242">
        <v>2.3641999999999999</v>
      </c>
      <c r="AB242">
        <v>2.355</v>
      </c>
      <c r="AC242">
        <v>2.3576000000000001</v>
      </c>
      <c r="AD242">
        <v>2.4802</v>
      </c>
      <c r="AE242">
        <v>2.4731999999999998</v>
      </c>
      <c r="AF242">
        <v>2.4563000000000001</v>
      </c>
      <c r="AG242">
        <v>2.4325999999999999</v>
      </c>
      <c r="AH242">
        <v>2.4018999999999999</v>
      </c>
      <c r="AI242">
        <v>2.3643999999999998</v>
      </c>
      <c r="AJ242">
        <v>2.2256</v>
      </c>
      <c r="AK242">
        <v>2.1831</v>
      </c>
      <c r="AL242">
        <v>2.1520999999999999</v>
      </c>
      <c r="AM242">
        <v>2.1417999999999999</v>
      </c>
      <c r="AN242">
        <v>2.1463000000000001</v>
      </c>
      <c r="AO242">
        <v>2.1568000000000001</v>
      </c>
      <c r="AP242">
        <v>2.33</v>
      </c>
      <c r="AQ242">
        <v>2.3437999999999999</v>
      </c>
      <c r="AR242">
        <v>2.3281000000000001</v>
      </c>
      <c r="AS242">
        <v>2.3121</v>
      </c>
      <c r="AT242">
        <v>2.2898999999999998</v>
      </c>
      <c r="AU242">
        <v>2.2477</v>
      </c>
      <c r="AV242">
        <v>2.1143999999999998</v>
      </c>
      <c r="AW242">
        <v>2.0764999999999998</v>
      </c>
      <c r="AX242">
        <v>2.0501</v>
      </c>
      <c r="AY242">
        <v>2.0299999999999998</v>
      </c>
      <c r="AZ242">
        <v>2.0348999999999999</v>
      </c>
      <c r="BA242">
        <v>2.0522</v>
      </c>
      <c r="BB242">
        <v>2.2347000000000001</v>
      </c>
      <c r="BC242">
        <v>2.2549000000000001</v>
      </c>
      <c r="BD242">
        <v>2.2494999999999998</v>
      </c>
      <c r="BE242">
        <v>2.2357</v>
      </c>
      <c r="BF242">
        <v>2.2153999999999998</v>
      </c>
      <c r="BG242">
        <v>2.1749999999999998</v>
      </c>
      <c r="BH242">
        <v>2.0436999999999999</v>
      </c>
      <c r="BI242">
        <v>2.0074999999999998</v>
      </c>
      <c r="BJ242">
        <v>1.9786999999999999</v>
      </c>
      <c r="BK242">
        <v>1.9585999999999999</v>
      </c>
    </row>
    <row r="243" spans="1:63">
      <c r="A243" s="95">
        <v>44621</v>
      </c>
      <c r="B243" s="63">
        <v>304203</v>
      </c>
      <c r="R243">
        <v>3.0886999999999998</v>
      </c>
      <c r="S243">
        <v>3.0621</v>
      </c>
      <c r="T243">
        <v>2.9982000000000002</v>
      </c>
      <c r="U243">
        <v>2.9218999999999999</v>
      </c>
      <c r="V243">
        <v>2.8399000000000001</v>
      </c>
      <c r="W243">
        <v>2.7568000000000001</v>
      </c>
      <c r="X243">
        <v>2.5773000000000001</v>
      </c>
      <c r="Y243">
        <v>2.5085999999999999</v>
      </c>
      <c r="Z243">
        <v>2.4563999999999999</v>
      </c>
      <c r="AA243">
        <v>2.4255</v>
      </c>
      <c r="AB243">
        <v>2.4119000000000002</v>
      </c>
      <c r="AC243">
        <v>2.41</v>
      </c>
      <c r="AD243">
        <v>2.5308000000000002</v>
      </c>
      <c r="AE243">
        <v>2.5211999999999999</v>
      </c>
      <c r="AF243">
        <v>2.5028000000000001</v>
      </c>
      <c r="AG243">
        <v>2.4777999999999998</v>
      </c>
      <c r="AH243">
        <v>2.4468999999999999</v>
      </c>
      <c r="AI243">
        <v>2.4089</v>
      </c>
      <c r="AJ243">
        <v>2.2648999999999999</v>
      </c>
      <c r="AK243">
        <v>2.2218</v>
      </c>
      <c r="AL243">
        <v>2.1901999999999999</v>
      </c>
      <c r="AM243">
        <v>2.1791999999999998</v>
      </c>
      <c r="AN243">
        <v>2.1831</v>
      </c>
      <c r="AO243">
        <v>2.1930000000000001</v>
      </c>
      <c r="AP243">
        <v>2.3656000000000001</v>
      </c>
      <c r="AQ243">
        <v>2.3786999999999998</v>
      </c>
      <c r="AR243">
        <v>2.3612000000000002</v>
      </c>
      <c r="AS243">
        <v>2.3452000000000002</v>
      </c>
      <c r="AT243">
        <v>2.323</v>
      </c>
      <c r="AU243">
        <v>2.2808000000000002</v>
      </c>
      <c r="AV243">
        <v>2.1475</v>
      </c>
      <c r="AW243">
        <v>2.1095999999999999</v>
      </c>
      <c r="AX243">
        <v>2.0832000000000002</v>
      </c>
      <c r="AY243">
        <v>2.0630999999999999</v>
      </c>
      <c r="AZ243">
        <v>2.0680000000000001</v>
      </c>
      <c r="BA243">
        <v>2.0853000000000002</v>
      </c>
      <c r="BB243">
        <v>2.2677999999999998</v>
      </c>
      <c r="BC243">
        <v>2.2879999999999998</v>
      </c>
      <c r="BD243">
        <v>2.2826</v>
      </c>
      <c r="BE243">
        <v>2.2688000000000001</v>
      </c>
      <c r="BF243">
        <v>2.2484999999999999</v>
      </c>
      <c r="BG243">
        <v>2.2081</v>
      </c>
      <c r="BH243">
        <v>2.0768</v>
      </c>
      <c r="BI243">
        <v>2.0406</v>
      </c>
      <c r="BJ243">
        <v>2.0118</v>
      </c>
      <c r="BK243">
        <v>1.9917</v>
      </c>
    </row>
    <row r="244" spans="1:63">
      <c r="A244" s="95">
        <v>44622</v>
      </c>
      <c r="B244" s="63">
        <v>313650</v>
      </c>
      <c r="R244">
        <v>3.3083</v>
      </c>
      <c r="S244">
        <v>3.2749000000000001</v>
      </c>
      <c r="T244">
        <v>3.1928999999999998</v>
      </c>
      <c r="U244">
        <v>3.0939000000000001</v>
      </c>
      <c r="V244">
        <v>2.9946000000000002</v>
      </c>
      <c r="W244">
        <v>2.8973</v>
      </c>
      <c r="X244">
        <v>2.7103000000000002</v>
      </c>
      <c r="Y244">
        <v>2.6353</v>
      </c>
      <c r="Z244">
        <v>2.5750000000000002</v>
      </c>
      <c r="AA244">
        <v>2.5366</v>
      </c>
      <c r="AB244">
        <v>2.5183</v>
      </c>
      <c r="AC244">
        <v>2.5131000000000001</v>
      </c>
      <c r="AD244">
        <v>2.6326999999999998</v>
      </c>
      <c r="AE244">
        <v>2.6206999999999998</v>
      </c>
      <c r="AF244">
        <v>2.6015000000000001</v>
      </c>
      <c r="AG244">
        <v>2.5758000000000001</v>
      </c>
      <c r="AH244">
        <v>2.5440999999999998</v>
      </c>
      <c r="AI244">
        <v>2.5053000000000001</v>
      </c>
      <c r="AJ244">
        <v>2.3605999999999998</v>
      </c>
      <c r="AK244">
        <v>2.3174999999999999</v>
      </c>
      <c r="AL244">
        <v>2.2858999999999998</v>
      </c>
      <c r="AM244">
        <v>2.2725</v>
      </c>
      <c r="AN244">
        <v>2.2757000000000001</v>
      </c>
      <c r="AO244">
        <v>2.2848000000000002</v>
      </c>
      <c r="AP244">
        <v>2.4565999999999999</v>
      </c>
      <c r="AQ244">
        <v>2.4689999999999999</v>
      </c>
      <c r="AR244">
        <v>2.4468999999999999</v>
      </c>
      <c r="AS244">
        <v>2.4346999999999999</v>
      </c>
      <c r="AT244">
        <v>2.4125000000000001</v>
      </c>
      <c r="AU244">
        <v>2.3702999999999999</v>
      </c>
      <c r="AV244">
        <v>2.2370000000000001</v>
      </c>
      <c r="AW244">
        <v>2.1991000000000001</v>
      </c>
      <c r="AX244">
        <v>2.1718999999999999</v>
      </c>
      <c r="AY244">
        <v>2.1518000000000002</v>
      </c>
      <c r="AZ244">
        <v>2.1566999999999998</v>
      </c>
      <c r="BA244">
        <v>2.1739999999999999</v>
      </c>
      <c r="BB244">
        <v>2.3565</v>
      </c>
      <c r="BC244">
        <v>2.3767</v>
      </c>
      <c r="BD244">
        <v>2.3713000000000002</v>
      </c>
      <c r="BE244">
        <v>2.3574999999999999</v>
      </c>
      <c r="BF244">
        <v>2.3372000000000002</v>
      </c>
      <c r="BG244">
        <v>2.2968000000000002</v>
      </c>
      <c r="BH244">
        <v>2.1655000000000002</v>
      </c>
      <c r="BI244">
        <v>2.1293000000000002</v>
      </c>
      <c r="BJ244">
        <v>2.1004999999999998</v>
      </c>
      <c r="BK244">
        <v>2.0804</v>
      </c>
    </row>
    <row r="245" spans="1:63">
      <c r="A245" s="95">
        <v>44623</v>
      </c>
      <c r="B245" s="63">
        <v>199054</v>
      </c>
      <c r="R245">
        <v>3.2844000000000002</v>
      </c>
      <c r="S245">
        <v>3.2456999999999998</v>
      </c>
      <c r="T245">
        <v>3.1634000000000002</v>
      </c>
      <c r="U245">
        <v>3.0651999999999999</v>
      </c>
      <c r="V245">
        <v>2.9704000000000002</v>
      </c>
      <c r="W245">
        <v>2.8765000000000001</v>
      </c>
      <c r="X245">
        <v>2.6964000000000001</v>
      </c>
      <c r="Y245">
        <v>2.6242000000000001</v>
      </c>
      <c r="Z245">
        <v>2.5655999999999999</v>
      </c>
      <c r="AA245">
        <v>2.5261</v>
      </c>
      <c r="AB245">
        <v>2.5049000000000001</v>
      </c>
      <c r="AC245">
        <v>2.4990000000000001</v>
      </c>
      <c r="AD245">
        <v>2.6149</v>
      </c>
      <c r="AE245">
        <v>2.6027</v>
      </c>
      <c r="AF245">
        <v>2.5836000000000001</v>
      </c>
      <c r="AG245">
        <v>2.5579999999999998</v>
      </c>
      <c r="AH245">
        <v>2.5265</v>
      </c>
      <c r="AI245">
        <v>2.4885999999999999</v>
      </c>
      <c r="AJ245">
        <v>2.3460999999999999</v>
      </c>
      <c r="AK245">
        <v>2.3136000000000001</v>
      </c>
      <c r="AL245">
        <v>2.2886000000000002</v>
      </c>
      <c r="AM245">
        <v>2.2751999999999999</v>
      </c>
      <c r="AN245">
        <v>2.2784</v>
      </c>
      <c r="AO245">
        <v>2.2875000000000001</v>
      </c>
      <c r="AP245">
        <v>2.4592999999999998</v>
      </c>
      <c r="AQ245">
        <v>2.4716999999999998</v>
      </c>
      <c r="AR245">
        <v>2.4496000000000002</v>
      </c>
      <c r="AS245">
        <v>2.4373999999999998</v>
      </c>
      <c r="AT245">
        <v>2.4152</v>
      </c>
      <c r="AU245">
        <v>2.3730000000000002</v>
      </c>
      <c r="AV245">
        <v>2.2397</v>
      </c>
      <c r="AW245">
        <v>2.2018</v>
      </c>
      <c r="AX245">
        <v>2.1745999999999999</v>
      </c>
      <c r="AY245">
        <v>2.1545000000000001</v>
      </c>
      <c r="AZ245">
        <v>2.1594000000000002</v>
      </c>
      <c r="BA245">
        <v>2.1766999999999999</v>
      </c>
      <c r="BB245">
        <v>2.3592</v>
      </c>
      <c r="BC245">
        <v>2.3794</v>
      </c>
      <c r="BD245">
        <v>2.3740000000000001</v>
      </c>
      <c r="BE245">
        <v>2.3601999999999999</v>
      </c>
      <c r="BF245">
        <v>2.3399000000000001</v>
      </c>
      <c r="BG245">
        <v>2.2995000000000001</v>
      </c>
      <c r="BH245">
        <v>2.1682000000000001</v>
      </c>
      <c r="BI245">
        <v>2.1320000000000001</v>
      </c>
      <c r="BJ245">
        <v>2.1032000000000002</v>
      </c>
      <c r="BK245">
        <v>2.0831</v>
      </c>
    </row>
    <row r="246" spans="1:63">
      <c r="A246" s="95">
        <v>44624</v>
      </c>
      <c r="B246" s="63">
        <v>283386</v>
      </c>
      <c r="R246">
        <v>3.544</v>
      </c>
      <c r="S246">
        <v>3.4763999999999999</v>
      </c>
      <c r="T246">
        <v>3.3795000000000002</v>
      </c>
      <c r="U246">
        <v>3.2744</v>
      </c>
      <c r="V246">
        <v>3.1749999999999998</v>
      </c>
      <c r="W246">
        <v>3.0729000000000002</v>
      </c>
      <c r="X246">
        <v>2.8856999999999999</v>
      </c>
      <c r="Y246">
        <v>2.8086000000000002</v>
      </c>
      <c r="Z246">
        <v>2.7454999999999998</v>
      </c>
      <c r="AA246">
        <v>2.7012999999999998</v>
      </c>
      <c r="AB246">
        <v>2.6735000000000002</v>
      </c>
      <c r="AC246">
        <v>2.6621999999999999</v>
      </c>
      <c r="AD246">
        <v>2.7761999999999998</v>
      </c>
      <c r="AE246">
        <v>2.7627000000000002</v>
      </c>
      <c r="AF246">
        <v>2.7422</v>
      </c>
      <c r="AG246">
        <v>2.7157</v>
      </c>
      <c r="AH246">
        <v>2.6836000000000002</v>
      </c>
      <c r="AI246">
        <v>2.6456</v>
      </c>
      <c r="AJ246">
        <v>2.5024999999999999</v>
      </c>
      <c r="AK246">
        <v>2.4689999999999999</v>
      </c>
      <c r="AL246">
        <v>2.4405000000000001</v>
      </c>
      <c r="AM246">
        <v>2.4253999999999998</v>
      </c>
      <c r="AN246">
        <v>2.4262999999999999</v>
      </c>
      <c r="AO246">
        <v>2.4327999999999999</v>
      </c>
      <c r="AP246">
        <v>2.6019000000000001</v>
      </c>
      <c r="AQ246">
        <v>2.6116999999999999</v>
      </c>
      <c r="AR246">
        <v>2.5865</v>
      </c>
      <c r="AS246">
        <v>2.5743</v>
      </c>
      <c r="AT246">
        <v>2.5520999999999998</v>
      </c>
      <c r="AU246">
        <v>2.5099</v>
      </c>
      <c r="AV246">
        <v>2.3765999999999998</v>
      </c>
      <c r="AW246">
        <v>2.3386999999999998</v>
      </c>
      <c r="AX246">
        <v>2.3115000000000001</v>
      </c>
      <c r="AY246">
        <v>2.2913999999999999</v>
      </c>
      <c r="AZ246">
        <v>2.2963</v>
      </c>
      <c r="BA246">
        <v>2.3136000000000001</v>
      </c>
      <c r="BB246">
        <v>2.4961000000000002</v>
      </c>
      <c r="BC246">
        <v>2.5163000000000002</v>
      </c>
      <c r="BD246">
        <v>2.5108999999999999</v>
      </c>
      <c r="BE246">
        <v>2.4971000000000001</v>
      </c>
      <c r="BF246">
        <v>2.4767999999999999</v>
      </c>
      <c r="BG246">
        <v>2.4363999999999999</v>
      </c>
      <c r="BH246">
        <v>2.3050999999999999</v>
      </c>
      <c r="BI246">
        <v>2.2688999999999999</v>
      </c>
      <c r="BJ246">
        <v>2.2401</v>
      </c>
      <c r="BK246">
        <v>2.2200000000000002</v>
      </c>
    </row>
    <row r="247" spans="1:63">
      <c r="A247" s="95">
        <v>44627</v>
      </c>
      <c r="R247">
        <v>3.5720999999999998</v>
      </c>
      <c r="S247">
        <v>3.5286</v>
      </c>
      <c r="T247">
        <v>3.4361999999999999</v>
      </c>
      <c r="U247">
        <v>3.3307000000000002</v>
      </c>
      <c r="V247">
        <v>3.234</v>
      </c>
      <c r="W247">
        <v>3.1352000000000002</v>
      </c>
      <c r="X247">
        <v>2.9436</v>
      </c>
      <c r="Y247">
        <v>2.8588</v>
      </c>
      <c r="Z247">
        <v>2.7879</v>
      </c>
      <c r="AA247">
        <v>2.7357999999999998</v>
      </c>
      <c r="AB247">
        <v>2.7012</v>
      </c>
      <c r="AC247">
        <v>2.6869999999999998</v>
      </c>
      <c r="AD247">
        <v>2.7976000000000001</v>
      </c>
      <c r="AE247">
        <v>2.782</v>
      </c>
      <c r="AF247">
        <v>2.7595000000000001</v>
      </c>
      <c r="AG247">
        <v>2.7313000000000001</v>
      </c>
      <c r="AH247">
        <v>2.7000999999999999</v>
      </c>
      <c r="AI247">
        <v>2.6638999999999999</v>
      </c>
      <c r="AJ247">
        <v>2.5188000000000001</v>
      </c>
      <c r="AK247">
        <v>2.4842</v>
      </c>
      <c r="AL247">
        <v>2.4579</v>
      </c>
      <c r="AM247">
        <v>2.4384000000000001</v>
      </c>
      <c r="AN247">
        <v>2.4380999999999999</v>
      </c>
      <c r="AO247">
        <v>2.4434999999999998</v>
      </c>
      <c r="AP247">
        <v>2.6114999999999999</v>
      </c>
      <c r="AQ247">
        <v>2.6202000000000001</v>
      </c>
      <c r="AR247">
        <v>2.5939000000000001</v>
      </c>
      <c r="AS247">
        <v>2.5813999999999999</v>
      </c>
      <c r="AT247">
        <v>2.5589</v>
      </c>
      <c r="AU247">
        <v>2.5164</v>
      </c>
      <c r="AV247">
        <v>2.3826999999999998</v>
      </c>
      <c r="AW247">
        <v>2.3445</v>
      </c>
      <c r="AX247">
        <v>2.3170000000000002</v>
      </c>
      <c r="AY247">
        <v>2.2968999999999999</v>
      </c>
      <c r="AZ247">
        <v>2.3018000000000001</v>
      </c>
      <c r="BA247">
        <v>2.3191000000000002</v>
      </c>
      <c r="BB247">
        <v>2.5015999999999998</v>
      </c>
      <c r="BC247">
        <v>2.5217999999999998</v>
      </c>
      <c r="BD247">
        <v>2.5164</v>
      </c>
      <c r="BE247">
        <v>2.5026000000000002</v>
      </c>
      <c r="BF247">
        <v>2.4823</v>
      </c>
      <c r="BG247">
        <v>2.4419</v>
      </c>
      <c r="BH247">
        <v>2.3106</v>
      </c>
      <c r="BI247">
        <v>2.2744</v>
      </c>
      <c r="BJ247">
        <v>2.2456</v>
      </c>
      <c r="BK247">
        <v>2.2254999999999998</v>
      </c>
    </row>
    <row r="248" spans="1:63">
      <c r="A248" s="95">
        <v>44628</v>
      </c>
      <c r="B248" s="63">
        <v>316154</v>
      </c>
      <c r="R248">
        <v>3.6825999999999999</v>
      </c>
      <c r="S248">
        <v>3.6392000000000002</v>
      </c>
      <c r="T248">
        <v>3.5246</v>
      </c>
      <c r="U248">
        <v>3.4098000000000002</v>
      </c>
      <c r="V248">
        <v>3.2913999999999999</v>
      </c>
      <c r="W248">
        <v>3.1745000000000001</v>
      </c>
      <c r="X248">
        <v>2.9729999999999999</v>
      </c>
      <c r="Y248">
        <v>2.8725000000000001</v>
      </c>
      <c r="Z248">
        <v>2.7911000000000001</v>
      </c>
      <c r="AA248">
        <v>2.7284999999999999</v>
      </c>
      <c r="AB248">
        <v>2.6867000000000001</v>
      </c>
      <c r="AC248">
        <v>2.665</v>
      </c>
      <c r="AD248">
        <v>2.7706</v>
      </c>
      <c r="AE248">
        <v>2.7541000000000002</v>
      </c>
      <c r="AF248">
        <v>2.7307999999999999</v>
      </c>
      <c r="AG248">
        <v>2.6996000000000002</v>
      </c>
      <c r="AH248">
        <v>2.6682000000000001</v>
      </c>
      <c r="AI248">
        <v>2.6318000000000001</v>
      </c>
      <c r="AJ248">
        <v>2.4866000000000001</v>
      </c>
      <c r="AK248">
        <v>2.4512999999999998</v>
      </c>
      <c r="AL248">
        <v>2.4201999999999999</v>
      </c>
      <c r="AM248">
        <v>2.3957000000000002</v>
      </c>
      <c r="AN248">
        <v>2.3940000000000001</v>
      </c>
      <c r="AO248">
        <v>2.3980000000000001</v>
      </c>
      <c r="AP248">
        <v>2.5647000000000002</v>
      </c>
      <c r="AQ248">
        <v>2.5720000000000001</v>
      </c>
      <c r="AR248">
        <v>2.5442999999999998</v>
      </c>
      <c r="AS248">
        <v>2.5304000000000002</v>
      </c>
      <c r="AT248">
        <v>2.5065</v>
      </c>
      <c r="AU248">
        <v>2.4626000000000001</v>
      </c>
      <c r="AV248">
        <v>2.3275999999999999</v>
      </c>
      <c r="AW248">
        <v>2.2879999999999998</v>
      </c>
      <c r="AX248">
        <v>2.2591000000000001</v>
      </c>
      <c r="AY248">
        <v>2.2389999999999999</v>
      </c>
      <c r="AZ248">
        <v>2.2439</v>
      </c>
      <c r="BA248">
        <v>2.2612000000000001</v>
      </c>
      <c r="BB248">
        <v>2.4437000000000002</v>
      </c>
      <c r="BC248">
        <v>2.4639000000000002</v>
      </c>
      <c r="BD248">
        <v>2.4584999999999999</v>
      </c>
      <c r="BE248">
        <v>2.4447000000000001</v>
      </c>
      <c r="BF248">
        <v>2.4243999999999999</v>
      </c>
      <c r="BG248">
        <v>2.3839999999999999</v>
      </c>
      <c r="BH248">
        <v>2.2526999999999999</v>
      </c>
      <c r="BI248">
        <v>2.2164999999999999</v>
      </c>
      <c r="BJ248">
        <v>2.1877</v>
      </c>
      <c r="BK248">
        <v>2.1676000000000002</v>
      </c>
    </row>
    <row r="249" spans="1:63">
      <c r="A249" s="95">
        <v>44629</v>
      </c>
      <c r="B249" s="63">
        <v>268722</v>
      </c>
      <c r="R249">
        <v>3.2938000000000001</v>
      </c>
      <c r="S249">
        <v>3.2536999999999998</v>
      </c>
      <c r="T249">
        <v>3.1457999999999999</v>
      </c>
      <c r="U249">
        <v>3.0413000000000001</v>
      </c>
      <c r="V249">
        <v>2.9367999999999999</v>
      </c>
      <c r="W249">
        <v>2.8336000000000001</v>
      </c>
      <c r="X249">
        <v>2.6541000000000001</v>
      </c>
      <c r="Y249">
        <v>2.5739999999999998</v>
      </c>
      <c r="Z249">
        <v>2.5110000000000001</v>
      </c>
      <c r="AA249">
        <v>2.4666000000000001</v>
      </c>
      <c r="AB249">
        <v>2.4394</v>
      </c>
      <c r="AC249">
        <v>2.4218999999999999</v>
      </c>
      <c r="AD249">
        <v>2.5310999999999999</v>
      </c>
      <c r="AE249">
        <v>2.5181</v>
      </c>
      <c r="AF249">
        <v>2.4986000000000002</v>
      </c>
      <c r="AG249">
        <v>2.4725999999999999</v>
      </c>
      <c r="AH249">
        <v>2.4436</v>
      </c>
      <c r="AI249">
        <v>2.4136000000000002</v>
      </c>
      <c r="AJ249">
        <v>2.2736000000000001</v>
      </c>
      <c r="AK249">
        <v>2.2435999999999998</v>
      </c>
      <c r="AL249">
        <v>2.2161</v>
      </c>
      <c r="AM249">
        <v>2.1920999999999999</v>
      </c>
      <c r="AN249">
        <v>2.1907999999999999</v>
      </c>
      <c r="AO249">
        <v>2.1953</v>
      </c>
      <c r="AP249">
        <v>2.3624999999999998</v>
      </c>
      <c r="AQ249">
        <v>2.3702000000000001</v>
      </c>
      <c r="AR249">
        <v>2.343</v>
      </c>
      <c r="AS249">
        <v>2.3296000000000001</v>
      </c>
      <c r="AT249">
        <v>2.3060999999999998</v>
      </c>
      <c r="AU249">
        <v>2.2627000000000002</v>
      </c>
      <c r="AV249">
        <v>2.1282000000000001</v>
      </c>
      <c r="AW249">
        <v>2.089</v>
      </c>
      <c r="AX249">
        <v>2.0619999999999998</v>
      </c>
      <c r="AY249">
        <v>2.0419</v>
      </c>
      <c r="AZ249">
        <v>2.0468000000000002</v>
      </c>
      <c r="BA249">
        <v>2.0640999999999998</v>
      </c>
      <c r="BB249">
        <v>2.2465999999999999</v>
      </c>
      <c r="BC249">
        <v>2.2667999999999999</v>
      </c>
      <c r="BD249">
        <v>2.2614000000000001</v>
      </c>
      <c r="BE249">
        <v>2.2475999999999998</v>
      </c>
      <c r="BF249">
        <v>2.2273000000000001</v>
      </c>
      <c r="BG249">
        <v>2.1869000000000001</v>
      </c>
      <c r="BH249">
        <v>2.0556000000000001</v>
      </c>
      <c r="BI249">
        <v>2.0194000000000001</v>
      </c>
      <c r="BJ249">
        <v>1.9905999999999999</v>
      </c>
      <c r="BK249">
        <v>1.9704999999999999</v>
      </c>
    </row>
    <row r="250" spans="1:63">
      <c r="A250" s="95">
        <v>44630</v>
      </c>
      <c r="B250" s="63">
        <v>229461</v>
      </c>
      <c r="R250">
        <v>3.1566999999999998</v>
      </c>
      <c r="S250">
        <v>3.1341999999999999</v>
      </c>
      <c r="T250">
        <v>3.0552000000000001</v>
      </c>
      <c r="U250">
        <v>2.9685999999999999</v>
      </c>
      <c r="V250">
        <v>2.8763000000000001</v>
      </c>
      <c r="W250">
        <v>2.7846000000000002</v>
      </c>
      <c r="X250">
        <v>2.6252</v>
      </c>
      <c r="Y250">
        <v>2.5516000000000001</v>
      </c>
      <c r="Z250">
        <v>2.4950999999999999</v>
      </c>
      <c r="AA250">
        <v>2.4563000000000001</v>
      </c>
      <c r="AB250">
        <v>2.4323999999999999</v>
      </c>
      <c r="AC250">
        <v>2.4171999999999998</v>
      </c>
      <c r="AD250">
        <v>2.528</v>
      </c>
      <c r="AE250">
        <v>2.5112999999999999</v>
      </c>
      <c r="AF250">
        <v>2.4903</v>
      </c>
      <c r="AG250">
        <v>2.4647999999999999</v>
      </c>
      <c r="AH250">
        <v>2.4365999999999999</v>
      </c>
      <c r="AI250">
        <v>2.4066000000000001</v>
      </c>
      <c r="AJ250">
        <v>2.2703000000000002</v>
      </c>
      <c r="AK250">
        <v>2.2423000000000002</v>
      </c>
      <c r="AL250">
        <v>2.2153</v>
      </c>
      <c r="AM250">
        <v>2.1913</v>
      </c>
      <c r="AN250">
        <v>2.19</v>
      </c>
      <c r="AO250">
        <v>2.1945000000000001</v>
      </c>
      <c r="AP250">
        <v>2.3616999999999999</v>
      </c>
      <c r="AQ250">
        <v>2.3694000000000002</v>
      </c>
      <c r="AR250">
        <v>2.3422000000000001</v>
      </c>
      <c r="AS250">
        <v>2.3288000000000002</v>
      </c>
      <c r="AT250">
        <v>2.3052999999999999</v>
      </c>
      <c r="AU250">
        <v>2.2618999999999998</v>
      </c>
      <c r="AV250">
        <v>2.1274000000000002</v>
      </c>
      <c r="AW250">
        <v>2.0882000000000001</v>
      </c>
      <c r="AX250">
        <v>2.0611999999999999</v>
      </c>
      <c r="AY250">
        <v>2.0411000000000001</v>
      </c>
      <c r="AZ250">
        <v>2.0459999999999998</v>
      </c>
      <c r="BA250">
        <v>2.0632999999999999</v>
      </c>
      <c r="BB250">
        <v>2.2458</v>
      </c>
      <c r="BC250">
        <v>2.266</v>
      </c>
      <c r="BD250">
        <v>2.2606000000000002</v>
      </c>
      <c r="BE250">
        <v>2.2467999999999999</v>
      </c>
      <c r="BF250">
        <v>2.2265000000000001</v>
      </c>
      <c r="BG250">
        <v>2.1861000000000002</v>
      </c>
      <c r="BH250">
        <v>2.0548000000000002</v>
      </c>
      <c r="BI250">
        <v>2.0186000000000002</v>
      </c>
      <c r="BJ250">
        <v>1.9898</v>
      </c>
      <c r="BK250">
        <v>1.9697</v>
      </c>
    </row>
    <row r="251" spans="1:63">
      <c r="A251" s="95">
        <v>44631</v>
      </c>
      <c r="B251" s="63">
        <v>190607</v>
      </c>
      <c r="R251">
        <v>3.3121</v>
      </c>
      <c r="S251">
        <v>3.28</v>
      </c>
      <c r="T251">
        <v>3.194</v>
      </c>
      <c r="U251">
        <v>3.0996999999999999</v>
      </c>
      <c r="V251">
        <v>3.0021</v>
      </c>
      <c r="W251">
        <v>2.9028</v>
      </c>
      <c r="X251">
        <v>2.7345999999999999</v>
      </c>
      <c r="Y251">
        <v>2.6503999999999999</v>
      </c>
      <c r="Z251">
        <v>2.5859000000000001</v>
      </c>
      <c r="AA251">
        <v>2.5419999999999998</v>
      </c>
      <c r="AB251">
        <v>2.5167999999999999</v>
      </c>
      <c r="AC251">
        <v>2.5036</v>
      </c>
      <c r="AD251">
        <v>2.6151</v>
      </c>
      <c r="AE251">
        <v>2.5971000000000002</v>
      </c>
      <c r="AF251">
        <v>2.5728</v>
      </c>
      <c r="AG251">
        <v>2.5472999999999999</v>
      </c>
      <c r="AH251">
        <v>2.5190999999999999</v>
      </c>
      <c r="AI251">
        <v>2.4891000000000001</v>
      </c>
      <c r="AJ251">
        <v>2.3527999999999998</v>
      </c>
      <c r="AK251">
        <v>2.3248000000000002</v>
      </c>
      <c r="AL251">
        <v>2.2978000000000001</v>
      </c>
      <c r="AM251">
        <v>2.2738</v>
      </c>
      <c r="AN251">
        <v>2.2725</v>
      </c>
      <c r="AO251">
        <v>2.2770000000000001</v>
      </c>
      <c r="AP251">
        <v>2.4441999999999999</v>
      </c>
      <c r="AQ251">
        <v>2.4519000000000002</v>
      </c>
      <c r="AR251">
        <v>2.4247000000000001</v>
      </c>
      <c r="AS251">
        <v>2.4113000000000002</v>
      </c>
      <c r="AT251">
        <v>2.3877999999999999</v>
      </c>
      <c r="AU251">
        <v>2.3443999999999998</v>
      </c>
      <c r="AV251">
        <v>2.2099000000000002</v>
      </c>
      <c r="AW251">
        <v>2.1707000000000001</v>
      </c>
      <c r="AX251">
        <v>2.1436999999999999</v>
      </c>
      <c r="AY251">
        <v>2.1236000000000002</v>
      </c>
      <c r="AZ251">
        <v>2.1284999999999998</v>
      </c>
      <c r="BA251">
        <v>2.1457999999999999</v>
      </c>
      <c r="BB251">
        <v>2.3283</v>
      </c>
      <c r="BC251">
        <v>2.3485</v>
      </c>
      <c r="BD251">
        <v>2.3431000000000002</v>
      </c>
      <c r="BE251">
        <v>2.3292999999999999</v>
      </c>
      <c r="BF251">
        <v>2.3090000000000002</v>
      </c>
      <c r="BG251">
        <v>2.2686000000000002</v>
      </c>
      <c r="BH251">
        <v>2.1373000000000002</v>
      </c>
      <c r="BI251">
        <v>2.1011000000000002</v>
      </c>
      <c r="BJ251">
        <v>2.0722999999999998</v>
      </c>
      <c r="BK251">
        <v>2.0522</v>
      </c>
    </row>
    <row r="252" spans="1:63">
      <c r="A252" s="95">
        <v>44634</v>
      </c>
      <c r="B252" s="63">
        <v>120699</v>
      </c>
      <c r="R252">
        <v>3.1688999999999998</v>
      </c>
      <c r="S252">
        <v>3.1339000000000001</v>
      </c>
      <c r="T252">
        <v>3.0507</v>
      </c>
      <c r="U252">
        <v>2.9630000000000001</v>
      </c>
      <c r="V252">
        <v>2.8738999999999999</v>
      </c>
      <c r="W252">
        <v>2.7852999999999999</v>
      </c>
      <c r="X252">
        <v>2.6192000000000002</v>
      </c>
      <c r="Y252">
        <v>2.5390000000000001</v>
      </c>
      <c r="Z252">
        <v>2.4790000000000001</v>
      </c>
      <c r="AA252">
        <v>2.4380999999999999</v>
      </c>
      <c r="AB252">
        <v>2.4137</v>
      </c>
      <c r="AC252">
        <v>2.4062000000000001</v>
      </c>
      <c r="AD252">
        <v>2.5175000000000001</v>
      </c>
      <c r="AE252">
        <v>2.5023</v>
      </c>
      <c r="AF252">
        <v>2.4796</v>
      </c>
      <c r="AG252">
        <v>2.4552999999999998</v>
      </c>
      <c r="AH252">
        <v>2.4293</v>
      </c>
      <c r="AI252">
        <v>2.4011999999999998</v>
      </c>
      <c r="AJ252">
        <v>2.2663000000000002</v>
      </c>
      <c r="AK252">
        <v>2.2395999999999998</v>
      </c>
      <c r="AL252">
        <v>2.214</v>
      </c>
      <c r="AM252">
        <v>2.19</v>
      </c>
      <c r="AN252">
        <v>2.1886999999999999</v>
      </c>
      <c r="AO252">
        <v>2.1932</v>
      </c>
      <c r="AP252">
        <v>2.3603999999999998</v>
      </c>
      <c r="AQ252">
        <v>2.3681000000000001</v>
      </c>
      <c r="AR252">
        <v>2.3409</v>
      </c>
      <c r="AS252">
        <v>2.3275000000000001</v>
      </c>
      <c r="AT252">
        <v>2.3039999999999998</v>
      </c>
      <c r="AU252">
        <v>2.2606000000000002</v>
      </c>
      <c r="AV252">
        <v>2.1261000000000001</v>
      </c>
      <c r="AW252">
        <v>2.0869</v>
      </c>
      <c r="AX252">
        <v>2.0598999999999998</v>
      </c>
      <c r="AY252">
        <v>2.0398000000000001</v>
      </c>
      <c r="AZ252">
        <v>2.0447000000000002</v>
      </c>
      <c r="BA252">
        <v>2.0619999999999998</v>
      </c>
      <c r="BB252">
        <v>2.2444999999999999</v>
      </c>
      <c r="BC252">
        <v>2.2646999999999999</v>
      </c>
      <c r="BD252">
        <v>2.2593000000000001</v>
      </c>
      <c r="BE252">
        <v>2.2454999999999998</v>
      </c>
      <c r="BF252">
        <v>2.2252000000000001</v>
      </c>
      <c r="BG252">
        <v>2.1848000000000001</v>
      </c>
      <c r="BH252">
        <v>2.0535000000000001</v>
      </c>
      <c r="BI252">
        <v>2.0173000000000001</v>
      </c>
      <c r="BJ252">
        <v>1.9884999999999999</v>
      </c>
      <c r="BK252">
        <v>1.9683999999999999</v>
      </c>
    </row>
    <row r="253" spans="1:63">
      <c r="A253" s="95">
        <v>44635</v>
      </c>
      <c r="B253" s="63">
        <v>169740</v>
      </c>
      <c r="R253">
        <v>2.9981</v>
      </c>
      <c r="S253">
        <v>2.9657</v>
      </c>
      <c r="T253">
        <v>2.895</v>
      </c>
      <c r="U253">
        <v>2.8273000000000001</v>
      </c>
      <c r="V253">
        <v>2.7591000000000001</v>
      </c>
      <c r="W253">
        <v>2.6880000000000002</v>
      </c>
      <c r="X253">
        <v>2.5253000000000001</v>
      </c>
      <c r="Y253">
        <v>2.4590000000000001</v>
      </c>
      <c r="Z253">
        <v>2.4085000000000001</v>
      </c>
      <c r="AA253">
        <v>2.3753000000000002</v>
      </c>
      <c r="AB253">
        <v>2.3584000000000001</v>
      </c>
      <c r="AC253">
        <v>2.3536999999999999</v>
      </c>
      <c r="AD253">
        <v>2.4651000000000001</v>
      </c>
      <c r="AE253">
        <v>2.4537</v>
      </c>
      <c r="AF253">
        <v>2.4327999999999999</v>
      </c>
      <c r="AG253">
        <v>2.4091</v>
      </c>
      <c r="AH253">
        <v>2.3831000000000002</v>
      </c>
      <c r="AI253">
        <v>2.355</v>
      </c>
      <c r="AJ253">
        <v>2.2197</v>
      </c>
      <c r="AK253">
        <v>2.1924999999999999</v>
      </c>
      <c r="AL253">
        <v>2.1665000000000001</v>
      </c>
      <c r="AM253">
        <v>2.1469999999999998</v>
      </c>
      <c r="AN253">
        <v>2.1457000000000002</v>
      </c>
      <c r="AO253">
        <v>2.1501999999999999</v>
      </c>
      <c r="AP253">
        <v>2.3174000000000001</v>
      </c>
      <c r="AQ253">
        <v>2.3250999999999999</v>
      </c>
      <c r="AR253">
        <v>2.2978999999999998</v>
      </c>
      <c r="AS253">
        <v>2.2845</v>
      </c>
      <c r="AT253">
        <v>2.2610000000000001</v>
      </c>
      <c r="AU253">
        <v>2.2176</v>
      </c>
      <c r="AV253">
        <v>2.0831</v>
      </c>
      <c r="AW253">
        <v>2.0438999999999998</v>
      </c>
      <c r="AX253">
        <v>2.0169000000000001</v>
      </c>
      <c r="AY253">
        <v>1.9967999999999999</v>
      </c>
      <c r="AZ253">
        <v>2.0017</v>
      </c>
      <c r="BA253">
        <v>2.0190000000000001</v>
      </c>
      <c r="BB253">
        <v>2.2014999999999998</v>
      </c>
      <c r="BC253">
        <v>2.2216999999999998</v>
      </c>
      <c r="BD253">
        <v>2.2162999999999999</v>
      </c>
      <c r="BE253">
        <v>2.2025000000000001</v>
      </c>
      <c r="BF253">
        <v>2.1821999999999999</v>
      </c>
      <c r="BG253">
        <v>2.1417999999999999</v>
      </c>
      <c r="BH253">
        <v>2.0105</v>
      </c>
      <c r="BI253">
        <v>1.9742999999999999</v>
      </c>
      <c r="BJ253">
        <v>1.9455</v>
      </c>
      <c r="BK253">
        <v>1.9254</v>
      </c>
    </row>
    <row r="254" spans="1:63">
      <c r="A254" s="95">
        <v>44636</v>
      </c>
      <c r="B254" s="63">
        <v>130932</v>
      </c>
      <c r="R254">
        <v>2.9874999999999998</v>
      </c>
      <c r="S254">
        <v>2.952</v>
      </c>
      <c r="T254">
        <v>2.8769</v>
      </c>
      <c r="U254">
        <v>2.8046000000000002</v>
      </c>
      <c r="V254">
        <v>2.7343000000000002</v>
      </c>
      <c r="W254">
        <v>2.6617999999999999</v>
      </c>
      <c r="X254">
        <v>2.4994999999999998</v>
      </c>
      <c r="Y254">
        <v>2.4316</v>
      </c>
      <c r="Z254">
        <v>2.3807999999999998</v>
      </c>
      <c r="AA254">
        <v>2.3490000000000002</v>
      </c>
      <c r="AB254">
        <v>2.3336000000000001</v>
      </c>
      <c r="AC254">
        <v>2.3330000000000002</v>
      </c>
      <c r="AD254">
        <v>2.448</v>
      </c>
      <c r="AE254">
        <v>2.4390000000000001</v>
      </c>
      <c r="AF254">
        <v>2.4224000000000001</v>
      </c>
      <c r="AG254">
        <v>2.3986999999999998</v>
      </c>
      <c r="AH254">
        <v>2.3715999999999999</v>
      </c>
      <c r="AI254">
        <v>2.3429000000000002</v>
      </c>
      <c r="AJ254">
        <v>2.2071000000000001</v>
      </c>
      <c r="AK254">
        <v>2.1770999999999998</v>
      </c>
      <c r="AL254">
        <v>2.1482999999999999</v>
      </c>
      <c r="AM254">
        <v>2.1274999999999999</v>
      </c>
      <c r="AN254">
        <v>2.1265999999999998</v>
      </c>
      <c r="AO254">
        <v>2.1316000000000002</v>
      </c>
      <c r="AP254">
        <v>2.2991999999999999</v>
      </c>
      <c r="AQ254">
        <v>2.3073999999999999</v>
      </c>
      <c r="AR254">
        <v>2.2824</v>
      </c>
      <c r="AS254">
        <v>2.2686999999999999</v>
      </c>
      <c r="AT254">
        <v>2.2467000000000001</v>
      </c>
      <c r="AU254">
        <v>2.2048000000000001</v>
      </c>
      <c r="AV254">
        <v>2.0718999999999999</v>
      </c>
      <c r="AW254">
        <v>2.0341999999999998</v>
      </c>
      <c r="AX254">
        <v>2.0087000000000002</v>
      </c>
      <c r="AY254">
        <v>1.9885999999999999</v>
      </c>
      <c r="AZ254">
        <v>1.9935</v>
      </c>
      <c r="BA254">
        <v>2.0108000000000001</v>
      </c>
      <c r="BB254">
        <v>2.1932999999999998</v>
      </c>
      <c r="BC254">
        <v>2.2134999999999998</v>
      </c>
      <c r="BD254">
        <v>2.2081</v>
      </c>
      <c r="BE254">
        <v>2.1943000000000001</v>
      </c>
      <c r="BF254">
        <v>2.1739999999999999</v>
      </c>
      <c r="BG254">
        <v>2.1335999999999999</v>
      </c>
      <c r="BH254">
        <v>2.0023</v>
      </c>
      <c r="BI254">
        <v>1.9661</v>
      </c>
      <c r="BJ254">
        <v>1.9373</v>
      </c>
      <c r="BK254">
        <v>1.9172</v>
      </c>
    </row>
    <row r="255" spans="1:63">
      <c r="A255" s="95">
        <v>44637</v>
      </c>
      <c r="B255" s="63">
        <v>169062</v>
      </c>
      <c r="R255">
        <v>3.2166000000000001</v>
      </c>
      <c r="S255">
        <v>3.1821999999999999</v>
      </c>
      <c r="T255">
        <v>3.0933999999999999</v>
      </c>
      <c r="U255">
        <v>3.0045999999999999</v>
      </c>
      <c r="V255">
        <v>2.9207999999999998</v>
      </c>
      <c r="W255">
        <v>2.8376000000000001</v>
      </c>
      <c r="X255">
        <v>2.6564000000000001</v>
      </c>
      <c r="Y255">
        <v>2.5783999999999998</v>
      </c>
      <c r="Z255">
        <v>2.5205000000000002</v>
      </c>
      <c r="AA255">
        <v>2.4805999999999999</v>
      </c>
      <c r="AB255">
        <v>2.4611000000000001</v>
      </c>
      <c r="AC255">
        <v>2.4594</v>
      </c>
      <c r="AD255">
        <v>2.5735000000000001</v>
      </c>
      <c r="AE255">
        <v>2.5644</v>
      </c>
      <c r="AF255">
        <v>2.5474000000000001</v>
      </c>
      <c r="AG255">
        <v>2.5230999999999999</v>
      </c>
      <c r="AH255">
        <v>2.4954999999999998</v>
      </c>
      <c r="AI255">
        <v>2.4651000000000001</v>
      </c>
      <c r="AJ255">
        <v>2.3267000000000002</v>
      </c>
      <c r="AK255">
        <v>2.294</v>
      </c>
      <c r="AL255">
        <v>2.2614999999999998</v>
      </c>
      <c r="AM255">
        <v>2.2406999999999999</v>
      </c>
      <c r="AN255">
        <v>2.2397999999999998</v>
      </c>
      <c r="AO255">
        <v>2.2448000000000001</v>
      </c>
      <c r="AP255">
        <v>2.4123999999999999</v>
      </c>
      <c r="AQ255">
        <v>2.4205999999999999</v>
      </c>
      <c r="AR255">
        <v>2.3956</v>
      </c>
      <c r="AS255">
        <v>2.3818999999999999</v>
      </c>
      <c r="AT255">
        <v>2.3599000000000001</v>
      </c>
      <c r="AU255">
        <v>2.3180000000000001</v>
      </c>
      <c r="AV255">
        <v>2.1850999999999998</v>
      </c>
      <c r="AW255">
        <v>2.1474000000000002</v>
      </c>
      <c r="AX255">
        <v>2.1219000000000001</v>
      </c>
      <c r="AY255">
        <v>2.1017999999999999</v>
      </c>
      <c r="AZ255">
        <v>2.1067</v>
      </c>
      <c r="BA255">
        <v>2.1240000000000001</v>
      </c>
      <c r="BB255">
        <v>2.3065000000000002</v>
      </c>
      <c r="BC255">
        <v>2.3267000000000002</v>
      </c>
      <c r="BD255">
        <v>2.3212999999999999</v>
      </c>
      <c r="BE255">
        <v>2.3075000000000001</v>
      </c>
      <c r="BF255">
        <v>2.2871999999999999</v>
      </c>
      <c r="BG255">
        <v>2.2467999999999999</v>
      </c>
      <c r="BH255">
        <v>2.1154999999999999</v>
      </c>
      <c r="BI255">
        <v>2.0792999999999999</v>
      </c>
      <c r="BJ255">
        <v>2.0505</v>
      </c>
      <c r="BK255">
        <v>2.0304000000000002</v>
      </c>
    </row>
    <row r="256" spans="1:63">
      <c r="A256" s="95">
        <v>44638</v>
      </c>
      <c r="B256" s="63">
        <v>129795</v>
      </c>
      <c r="R256">
        <v>3.2387999999999999</v>
      </c>
      <c r="S256">
        <v>3.2059000000000002</v>
      </c>
      <c r="T256">
        <v>3.1196000000000002</v>
      </c>
      <c r="U256">
        <v>3.0289999999999999</v>
      </c>
      <c r="V256">
        <v>2.9437000000000002</v>
      </c>
      <c r="W256">
        <v>2.8605</v>
      </c>
      <c r="X256">
        <v>2.6804000000000001</v>
      </c>
      <c r="Y256">
        <v>2.6015000000000001</v>
      </c>
      <c r="Z256">
        <v>2.5442999999999998</v>
      </c>
      <c r="AA256">
        <v>2.5038999999999998</v>
      </c>
      <c r="AB256">
        <v>2.4834999999999998</v>
      </c>
      <c r="AC256">
        <v>2.4809999999999999</v>
      </c>
      <c r="AD256">
        <v>2.5937999999999999</v>
      </c>
      <c r="AE256">
        <v>2.5844</v>
      </c>
      <c r="AF256">
        <v>2.5676999999999999</v>
      </c>
      <c r="AG256">
        <v>2.5428999999999999</v>
      </c>
      <c r="AH256">
        <v>2.5127000000000002</v>
      </c>
      <c r="AI256">
        <v>2.4784000000000002</v>
      </c>
      <c r="AJ256">
        <v>2.3382000000000001</v>
      </c>
      <c r="AK256">
        <v>2.3050999999999999</v>
      </c>
      <c r="AL256">
        <v>2.2726999999999999</v>
      </c>
      <c r="AM256">
        <v>2.2519</v>
      </c>
      <c r="AN256">
        <v>2.2509999999999999</v>
      </c>
      <c r="AO256">
        <v>2.2559999999999998</v>
      </c>
      <c r="AP256">
        <v>2.4236</v>
      </c>
      <c r="AQ256">
        <v>2.4318</v>
      </c>
      <c r="AR256">
        <v>2.4068000000000001</v>
      </c>
      <c r="AS256">
        <v>2.3931</v>
      </c>
      <c r="AT256">
        <v>2.3711000000000002</v>
      </c>
      <c r="AU256">
        <v>2.3292000000000002</v>
      </c>
      <c r="AV256">
        <v>2.1962999999999999</v>
      </c>
      <c r="AW256">
        <v>2.1585999999999999</v>
      </c>
      <c r="AX256">
        <v>2.1331000000000002</v>
      </c>
      <c r="AY256">
        <v>2.113</v>
      </c>
      <c r="AZ256">
        <v>2.1179000000000001</v>
      </c>
      <c r="BA256">
        <v>2.1352000000000002</v>
      </c>
      <c r="BB256">
        <v>2.3176999999999999</v>
      </c>
      <c r="BC256">
        <v>2.3378999999999999</v>
      </c>
      <c r="BD256">
        <v>2.3325</v>
      </c>
      <c r="BE256">
        <v>2.3187000000000002</v>
      </c>
      <c r="BF256">
        <v>2.2984</v>
      </c>
      <c r="BG256">
        <v>2.258</v>
      </c>
      <c r="BH256">
        <v>2.1267</v>
      </c>
      <c r="BI256">
        <v>2.0905</v>
      </c>
      <c r="BJ256">
        <v>2.0617000000000001</v>
      </c>
      <c r="BK256">
        <v>2.0415999999999999</v>
      </c>
    </row>
    <row r="257" spans="1:63">
      <c r="A257" s="95">
        <v>44641</v>
      </c>
      <c r="B257" s="63">
        <v>136033</v>
      </c>
      <c r="R257">
        <v>3.3715999999999999</v>
      </c>
      <c r="S257">
        <v>3.3378999999999999</v>
      </c>
      <c r="T257">
        <v>3.2490999999999999</v>
      </c>
      <c r="U257">
        <v>3.1537999999999999</v>
      </c>
      <c r="V257">
        <v>3.0619999999999998</v>
      </c>
      <c r="W257">
        <v>2.9706000000000001</v>
      </c>
      <c r="X257">
        <v>2.7823000000000002</v>
      </c>
      <c r="Y257">
        <v>2.6924999999999999</v>
      </c>
      <c r="Z257">
        <v>2.6280999999999999</v>
      </c>
      <c r="AA257">
        <v>2.581</v>
      </c>
      <c r="AB257">
        <v>2.5562999999999998</v>
      </c>
      <c r="AC257">
        <v>2.5510999999999999</v>
      </c>
      <c r="AD257">
        <v>2.6627000000000001</v>
      </c>
      <c r="AE257">
        <v>2.6499000000000001</v>
      </c>
      <c r="AF257">
        <v>2.6294</v>
      </c>
      <c r="AG257">
        <v>2.6006999999999998</v>
      </c>
      <c r="AH257">
        <v>2.5667</v>
      </c>
      <c r="AI257">
        <v>2.5282</v>
      </c>
      <c r="AJ257">
        <v>2.3843000000000001</v>
      </c>
      <c r="AK257">
        <v>2.3496999999999999</v>
      </c>
      <c r="AL257">
        <v>2.3172000000000001</v>
      </c>
      <c r="AM257">
        <v>2.2959999999999998</v>
      </c>
      <c r="AN257">
        <v>2.2942999999999998</v>
      </c>
      <c r="AO257">
        <v>2.2985000000000002</v>
      </c>
      <c r="AP257">
        <v>2.4653</v>
      </c>
      <c r="AQ257">
        <v>2.4727000000000001</v>
      </c>
      <c r="AR257">
        <v>2.4468999999999999</v>
      </c>
      <c r="AS257">
        <v>2.4323000000000001</v>
      </c>
      <c r="AT257">
        <v>2.4095</v>
      </c>
      <c r="AU257">
        <v>2.3668</v>
      </c>
      <c r="AV257">
        <v>2.2330999999999999</v>
      </c>
      <c r="AW257">
        <v>2.1945999999999999</v>
      </c>
      <c r="AX257">
        <v>2.1678999999999999</v>
      </c>
      <c r="AY257">
        <v>2.1478000000000002</v>
      </c>
      <c r="AZ257">
        <v>2.1526999999999998</v>
      </c>
      <c r="BA257">
        <v>2.17</v>
      </c>
      <c r="BB257">
        <v>2.3525</v>
      </c>
      <c r="BC257">
        <v>2.3727</v>
      </c>
      <c r="BD257">
        <v>2.3673000000000002</v>
      </c>
      <c r="BE257">
        <v>2.3534999999999999</v>
      </c>
      <c r="BF257">
        <v>2.3332000000000002</v>
      </c>
      <c r="BG257">
        <v>2.2928000000000002</v>
      </c>
      <c r="BH257">
        <v>2.1615000000000002</v>
      </c>
      <c r="BI257">
        <v>2.1253000000000002</v>
      </c>
      <c r="BJ257">
        <v>2.0964999999999998</v>
      </c>
      <c r="BK257">
        <v>2.0764</v>
      </c>
    </row>
    <row r="258" spans="1:63">
      <c r="A258" s="95">
        <v>44642</v>
      </c>
      <c r="B258" s="63">
        <v>129573</v>
      </c>
      <c r="R258">
        <v>3.3307000000000002</v>
      </c>
      <c r="S258">
        <v>3.3046000000000002</v>
      </c>
      <c r="T258">
        <v>3.2265999999999999</v>
      </c>
      <c r="U258">
        <v>3.1364000000000001</v>
      </c>
      <c r="V258">
        <v>3.0467</v>
      </c>
      <c r="W258">
        <v>2.9558</v>
      </c>
      <c r="X258">
        <v>2.774</v>
      </c>
      <c r="Y258">
        <v>2.6842999999999999</v>
      </c>
      <c r="Z258">
        <v>2.6191</v>
      </c>
      <c r="AA258">
        <v>2.5726</v>
      </c>
      <c r="AB258">
        <v>2.5474000000000001</v>
      </c>
      <c r="AC258">
        <v>2.5417000000000001</v>
      </c>
      <c r="AD258">
        <v>2.6537000000000002</v>
      </c>
      <c r="AE258">
        <v>2.6406000000000001</v>
      </c>
      <c r="AF258">
        <v>2.62</v>
      </c>
      <c r="AG258">
        <v>2.5912999999999999</v>
      </c>
      <c r="AH258">
        <v>2.5573000000000001</v>
      </c>
      <c r="AI258">
        <v>2.5188000000000001</v>
      </c>
      <c r="AJ258">
        <v>2.3751000000000002</v>
      </c>
      <c r="AK258">
        <v>2.3391999999999999</v>
      </c>
      <c r="AL258">
        <v>2.3056000000000001</v>
      </c>
      <c r="AM258">
        <v>2.2845</v>
      </c>
      <c r="AN258">
        <v>2.2827999999999999</v>
      </c>
      <c r="AO258">
        <v>2.2869999999999999</v>
      </c>
      <c r="AP258">
        <v>2.4538000000000002</v>
      </c>
      <c r="AQ258">
        <v>2.4611999999999998</v>
      </c>
      <c r="AR258">
        <v>2.4354</v>
      </c>
      <c r="AS258">
        <v>2.4207999999999998</v>
      </c>
      <c r="AT258">
        <v>2.3980000000000001</v>
      </c>
      <c r="AU258">
        <v>2.3553000000000002</v>
      </c>
      <c r="AV258">
        <v>2.2216</v>
      </c>
      <c r="AW258">
        <v>2.1831</v>
      </c>
      <c r="AX258">
        <v>2.1564000000000001</v>
      </c>
      <c r="AY258">
        <v>2.1362999999999999</v>
      </c>
      <c r="AZ258">
        <v>2.1412</v>
      </c>
      <c r="BA258">
        <v>2.1585000000000001</v>
      </c>
      <c r="BB258">
        <v>2.3410000000000002</v>
      </c>
      <c r="BC258">
        <v>2.3612000000000002</v>
      </c>
      <c r="BD258">
        <v>2.3557999999999999</v>
      </c>
      <c r="BE258">
        <v>2.3420000000000001</v>
      </c>
      <c r="BF258">
        <v>2.3216999999999999</v>
      </c>
      <c r="BG258">
        <v>2.2812999999999999</v>
      </c>
      <c r="BH258">
        <v>2.15</v>
      </c>
      <c r="BI258">
        <v>2.1137999999999999</v>
      </c>
      <c r="BJ258">
        <v>2.085</v>
      </c>
      <c r="BK258">
        <v>2.0649000000000002</v>
      </c>
    </row>
    <row r="259" spans="1:63">
      <c r="A259" s="95">
        <v>44643</v>
      </c>
      <c r="B259" s="63">
        <v>171857</v>
      </c>
      <c r="R259">
        <v>3.4386999999999999</v>
      </c>
      <c r="S259">
        <v>3.4195000000000002</v>
      </c>
      <c r="T259">
        <v>3.3469000000000002</v>
      </c>
      <c r="U259">
        <v>3.2536999999999998</v>
      </c>
      <c r="V259">
        <v>3.1558999999999999</v>
      </c>
      <c r="W259">
        <v>3.0556000000000001</v>
      </c>
      <c r="X259">
        <v>2.8677000000000001</v>
      </c>
      <c r="Y259">
        <v>2.7706</v>
      </c>
      <c r="Z259">
        <v>2.6977000000000002</v>
      </c>
      <c r="AA259">
        <v>2.6431</v>
      </c>
      <c r="AB259">
        <v>2.6097000000000001</v>
      </c>
      <c r="AC259">
        <v>2.5971000000000002</v>
      </c>
      <c r="AD259">
        <v>2.7081</v>
      </c>
      <c r="AE259">
        <v>2.6901000000000002</v>
      </c>
      <c r="AF259">
        <v>2.6696</v>
      </c>
      <c r="AG259">
        <v>2.6400999999999999</v>
      </c>
      <c r="AH259">
        <v>2.6052</v>
      </c>
      <c r="AI259">
        <v>2.5653999999999999</v>
      </c>
      <c r="AJ259">
        <v>2.4211999999999998</v>
      </c>
      <c r="AK259">
        <v>2.3831000000000002</v>
      </c>
      <c r="AL259">
        <v>2.3502999999999998</v>
      </c>
      <c r="AM259">
        <v>2.3289</v>
      </c>
      <c r="AN259">
        <v>2.3268</v>
      </c>
      <c r="AO259">
        <v>2.3307000000000002</v>
      </c>
      <c r="AP259">
        <v>2.4956999999999998</v>
      </c>
      <c r="AQ259">
        <v>2.5023</v>
      </c>
      <c r="AR259">
        <v>2.4738000000000002</v>
      </c>
      <c r="AS259">
        <v>2.4588999999999999</v>
      </c>
      <c r="AT259">
        <v>2.4355000000000002</v>
      </c>
      <c r="AU259">
        <v>2.3921000000000001</v>
      </c>
      <c r="AV259">
        <v>2.2576999999999998</v>
      </c>
      <c r="AW259">
        <v>2.2185999999999999</v>
      </c>
      <c r="AX259">
        <v>2.1911999999999998</v>
      </c>
      <c r="AY259">
        <v>2.1362999999999999</v>
      </c>
      <c r="AZ259">
        <v>2.1412</v>
      </c>
      <c r="BA259">
        <v>2.1585000000000001</v>
      </c>
      <c r="BB259">
        <v>2.3410000000000002</v>
      </c>
      <c r="BC259">
        <v>2.3612000000000002</v>
      </c>
      <c r="BD259">
        <v>2.3557999999999999</v>
      </c>
      <c r="BE259">
        <v>2.3420000000000001</v>
      </c>
      <c r="BF259">
        <v>2.3216999999999999</v>
      </c>
      <c r="BG259">
        <v>2.2812999999999999</v>
      </c>
      <c r="BH259">
        <v>2.15</v>
      </c>
      <c r="BI259">
        <v>2.1137999999999999</v>
      </c>
      <c r="BJ259">
        <v>2.085</v>
      </c>
      <c r="BK259">
        <v>2.0649000000000002</v>
      </c>
    </row>
    <row r="260" spans="1:63">
      <c r="A260" s="95">
        <v>44644</v>
      </c>
      <c r="B260" s="63">
        <v>151612</v>
      </c>
      <c r="R260">
        <v>3.3896999999999999</v>
      </c>
      <c r="S260">
        <v>3.3689</v>
      </c>
      <c r="T260">
        <v>3.3045</v>
      </c>
      <c r="U260">
        <v>3.2103000000000002</v>
      </c>
      <c r="V260">
        <v>3.1097000000000001</v>
      </c>
      <c r="W260">
        <v>3.008</v>
      </c>
      <c r="X260">
        <v>2.8153999999999999</v>
      </c>
      <c r="Y260">
        <v>2.7172999999999998</v>
      </c>
      <c r="Z260">
        <v>2.6453000000000002</v>
      </c>
      <c r="AA260">
        <v>2.5920999999999998</v>
      </c>
      <c r="AB260">
        <v>2.5594000000000001</v>
      </c>
      <c r="AC260">
        <v>2.5455999999999999</v>
      </c>
      <c r="AD260">
        <v>2.6627999999999998</v>
      </c>
      <c r="AE260">
        <v>2.6450999999999998</v>
      </c>
      <c r="AF260">
        <v>2.6233</v>
      </c>
      <c r="AG260">
        <v>2.5933999999999999</v>
      </c>
      <c r="AH260">
        <v>2.5581</v>
      </c>
      <c r="AI260">
        <v>2.5177999999999998</v>
      </c>
      <c r="AJ260">
        <v>2.3732000000000002</v>
      </c>
      <c r="AK260">
        <v>2.3347000000000002</v>
      </c>
      <c r="AL260">
        <v>2.3014999999999999</v>
      </c>
      <c r="AM260">
        <v>2.2801</v>
      </c>
      <c r="AN260">
        <v>2.278</v>
      </c>
      <c r="AO260">
        <v>2.2818999999999998</v>
      </c>
      <c r="AP260">
        <v>2.4468999999999999</v>
      </c>
      <c r="AQ260">
        <v>2.4535</v>
      </c>
      <c r="AR260">
        <v>2.4249999999999998</v>
      </c>
      <c r="AS260">
        <v>2.4100999999999999</v>
      </c>
      <c r="AT260">
        <v>2.3866999999999998</v>
      </c>
      <c r="AU260">
        <v>2.3433000000000002</v>
      </c>
      <c r="AV260">
        <v>2.2088999999999999</v>
      </c>
      <c r="AW260">
        <v>2.1698</v>
      </c>
      <c r="AX260">
        <v>2.1423999999999999</v>
      </c>
      <c r="AY260">
        <v>2.1223000000000001</v>
      </c>
      <c r="AZ260">
        <v>2.1272000000000002</v>
      </c>
      <c r="BA260">
        <v>2.1444999999999999</v>
      </c>
      <c r="BB260">
        <v>2.327</v>
      </c>
      <c r="BC260">
        <v>2.3472</v>
      </c>
      <c r="BD260">
        <v>2.3418000000000001</v>
      </c>
      <c r="BE260">
        <v>2.3279999999999998</v>
      </c>
      <c r="BF260">
        <v>2.3077000000000001</v>
      </c>
      <c r="BG260">
        <v>2.2673000000000001</v>
      </c>
      <c r="BH260">
        <v>2.1360000000000001</v>
      </c>
      <c r="BI260">
        <v>2.0998000000000001</v>
      </c>
      <c r="BJ260">
        <v>2.0710000000000002</v>
      </c>
      <c r="BK260">
        <v>2.0508999999999999</v>
      </c>
    </row>
    <row r="261" spans="1:63">
      <c r="A261" s="95">
        <v>44645</v>
      </c>
      <c r="B261" s="63">
        <v>174084</v>
      </c>
      <c r="R261">
        <v>3.47</v>
      </c>
      <c r="S261">
        <v>3.4363000000000001</v>
      </c>
      <c r="T261">
        <v>3.367</v>
      </c>
      <c r="U261">
        <v>3.2728000000000002</v>
      </c>
      <c r="V261">
        <v>3.1711</v>
      </c>
      <c r="W261">
        <v>3.0682</v>
      </c>
      <c r="X261">
        <v>2.8693</v>
      </c>
      <c r="Y261">
        <v>2.7646999999999999</v>
      </c>
      <c r="Z261">
        <v>2.6861999999999999</v>
      </c>
      <c r="AA261">
        <v>2.6284000000000001</v>
      </c>
      <c r="AB261">
        <v>2.5939999999999999</v>
      </c>
      <c r="AC261">
        <v>2.5804999999999998</v>
      </c>
      <c r="AD261">
        <v>2.6979000000000002</v>
      </c>
      <c r="AE261">
        <v>2.6802000000000001</v>
      </c>
      <c r="AF261">
        <v>2.6577000000000002</v>
      </c>
      <c r="AG261">
        <v>2.6278000000000001</v>
      </c>
      <c r="AH261">
        <v>2.5924999999999998</v>
      </c>
      <c r="AI261">
        <v>2.5522</v>
      </c>
      <c r="AJ261">
        <v>2.4076</v>
      </c>
      <c r="AK261">
        <v>2.3691</v>
      </c>
      <c r="AL261">
        <v>2.3359000000000001</v>
      </c>
      <c r="AM261">
        <v>2.3144999999999998</v>
      </c>
      <c r="AN261">
        <v>2.3123999999999998</v>
      </c>
      <c r="AO261">
        <v>2.3163</v>
      </c>
      <c r="AP261">
        <v>2.4813000000000001</v>
      </c>
      <c r="AQ261">
        <v>2.4878999999999998</v>
      </c>
      <c r="AR261">
        <v>2.4594</v>
      </c>
      <c r="AS261">
        <v>2.4445000000000001</v>
      </c>
      <c r="AT261">
        <v>2.4211</v>
      </c>
      <c r="AU261">
        <v>2.3776999999999999</v>
      </c>
      <c r="AV261">
        <v>2.2433000000000001</v>
      </c>
      <c r="AW261">
        <v>2.2042000000000002</v>
      </c>
      <c r="AX261">
        <v>2.1768000000000001</v>
      </c>
      <c r="AY261">
        <v>2.1566999999999998</v>
      </c>
      <c r="AZ261">
        <v>2.1616</v>
      </c>
      <c r="BA261">
        <v>2.1789000000000001</v>
      </c>
      <c r="BB261">
        <v>2.3614000000000002</v>
      </c>
      <c r="BC261">
        <v>2.3816000000000002</v>
      </c>
      <c r="BD261">
        <v>2.3761999999999999</v>
      </c>
      <c r="BE261">
        <v>2.3624000000000001</v>
      </c>
      <c r="BF261">
        <v>2.3420999999999998</v>
      </c>
      <c r="BG261">
        <v>2.3016999999999999</v>
      </c>
      <c r="BH261">
        <v>2.1703999999999999</v>
      </c>
      <c r="BI261">
        <v>2.1341999999999999</v>
      </c>
      <c r="BJ261">
        <v>2.1053999999999999</v>
      </c>
      <c r="BK261">
        <v>2.0853000000000002</v>
      </c>
    </row>
    <row r="262" spans="1:63">
      <c r="A262" s="95">
        <v>44648</v>
      </c>
      <c r="B262" s="63">
        <v>170361</v>
      </c>
      <c r="R262">
        <v>3.2187999999999999</v>
      </c>
      <c r="S262">
        <v>3.1962000000000002</v>
      </c>
      <c r="T262">
        <v>3.1444999999999999</v>
      </c>
      <c r="U262">
        <v>3.0687000000000002</v>
      </c>
      <c r="V262">
        <v>2.9842</v>
      </c>
      <c r="W262">
        <v>2.8984000000000001</v>
      </c>
      <c r="X262">
        <v>2.7111999999999998</v>
      </c>
      <c r="Y262">
        <v>2.6229</v>
      </c>
      <c r="Z262">
        <v>2.5550999999999999</v>
      </c>
      <c r="AA262">
        <v>2.5053999999999998</v>
      </c>
      <c r="AB262">
        <v>2.4765000000000001</v>
      </c>
      <c r="AC262">
        <v>2.4649999999999999</v>
      </c>
      <c r="AD262">
        <v>2.585</v>
      </c>
      <c r="AE262">
        <v>2.5691000000000002</v>
      </c>
      <c r="AF262">
        <v>2.5486</v>
      </c>
      <c r="AG262">
        <v>2.5206</v>
      </c>
      <c r="AH262">
        <v>2.4870999999999999</v>
      </c>
      <c r="AI262">
        <v>2.4491000000000001</v>
      </c>
      <c r="AJ262">
        <v>2.3071000000000002</v>
      </c>
      <c r="AK262">
        <v>2.2711000000000001</v>
      </c>
      <c r="AL262">
        <v>2.2401</v>
      </c>
      <c r="AM262">
        <v>2.2143000000000002</v>
      </c>
      <c r="AN262">
        <v>2.2021999999999999</v>
      </c>
      <c r="AO262">
        <v>2.2063000000000001</v>
      </c>
      <c r="AP262">
        <v>2.3715999999999999</v>
      </c>
      <c r="AQ262">
        <v>2.3784000000000001</v>
      </c>
      <c r="AR262">
        <v>2.3513999999999999</v>
      </c>
      <c r="AS262">
        <v>2.3411</v>
      </c>
      <c r="AT262">
        <v>2.3235000000000001</v>
      </c>
      <c r="AU262">
        <v>2.2814999999999999</v>
      </c>
      <c r="AV262">
        <v>2.15</v>
      </c>
      <c r="AW262">
        <v>2.1150000000000002</v>
      </c>
      <c r="AX262">
        <v>2.0910000000000002</v>
      </c>
      <c r="AY262">
        <v>2.0709</v>
      </c>
      <c r="AZ262">
        <v>2.0758000000000001</v>
      </c>
      <c r="BA262">
        <v>2.0931000000000002</v>
      </c>
      <c r="BB262">
        <v>2.2755999999999998</v>
      </c>
      <c r="BC262">
        <v>2.2957999999999998</v>
      </c>
      <c r="BD262">
        <v>2.2904</v>
      </c>
      <c r="BE262">
        <v>2.2766000000000002</v>
      </c>
      <c r="BF262">
        <v>2.2563</v>
      </c>
      <c r="BG262">
        <v>2.2159</v>
      </c>
      <c r="BH262">
        <v>2.0846</v>
      </c>
      <c r="BI262">
        <v>2.0484</v>
      </c>
      <c r="BJ262">
        <v>2.0196000000000001</v>
      </c>
      <c r="BK262">
        <v>1.9995000000000001</v>
      </c>
    </row>
    <row r="263" spans="1:63">
      <c r="A263" s="95">
        <v>44649</v>
      </c>
      <c r="B263" s="63">
        <v>160978</v>
      </c>
      <c r="R263">
        <v>3.2033</v>
      </c>
      <c r="S263">
        <v>3.1766999999999999</v>
      </c>
      <c r="T263">
        <v>3.1221000000000001</v>
      </c>
      <c r="U263">
        <v>3.0497000000000001</v>
      </c>
      <c r="V263">
        <v>2.9695999999999998</v>
      </c>
      <c r="W263">
        <v>2.8860000000000001</v>
      </c>
      <c r="X263">
        <v>2.7039</v>
      </c>
      <c r="Y263">
        <v>2.6183999999999998</v>
      </c>
      <c r="Z263">
        <v>2.5510000000000002</v>
      </c>
      <c r="AA263">
        <v>2.5030000000000001</v>
      </c>
      <c r="AB263">
        <v>2.476</v>
      </c>
      <c r="AC263">
        <v>2.4683999999999999</v>
      </c>
      <c r="AD263">
        <v>2.5897999999999999</v>
      </c>
      <c r="AE263">
        <v>2.5775000000000001</v>
      </c>
      <c r="AF263">
        <v>2.5590999999999999</v>
      </c>
      <c r="AG263">
        <v>2.5299999999999998</v>
      </c>
      <c r="AH263">
        <v>2.4952999999999999</v>
      </c>
      <c r="AI263">
        <v>2.4561000000000002</v>
      </c>
      <c r="AJ263">
        <v>2.3129</v>
      </c>
      <c r="AK263">
        <v>2.2757000000000001</v>
      </c>
      <c r="AL263">
        <v>2.2435</v>
      </c>
      <c r="AM263">
        <v>2.2195</v>
      </c>
      <c r="AN263">
        <v>2.2084000000000001</v>
      </c>
      <c r="AO263">
        <v>2.2124999999999999</v>
      </c>
      <c r="AP263">
        <v>2.3778000000000001</v>
      </c>
      <c r="AQ263">
        <v>2.3845999999999998</v>
      </c>
      <c r="AR263">
        <v>2.3576000000000001</v>
      </c>
      <c r="AS263">
        <v>2.3473000000000002</v>
      </c>
      <c r="AT263">
        <v>2.3296999999999999</v>
      </c>
      <c r="AU263">
        <v>2.2877000000000001</v>
      </c>
      <c r="AV263">
        <v>2.1562000000000001</v>
      </c>
      <c r="AW263">
        <v>2.1212</v>
      </c>
      <c r="AX263">
        <v>2.0972</v>
      </c>
      <c r="AY263">
        <v>2.0771000000000002</v>
      </c>
      <c r="AZ263">
        <v>2.0819999999999999</v>
      </c>
      <c r="BA263">
        <v>2.0992999999999999</v>
      </c>
      <c r="BB263">
        <v>2.2818000000000001</v>
      </c>
      <c r="BC263">
        <v>2.302</v>
      </c>
      <c r="BD263">
        <v>2.2966000000000002</v>
      </c>
      <c r="BE263">
        <v>2.2827999999999999</v>
      </c>
      <c r="BF263">
        <v>2.2625000000000002</v>
      </c>
      <c r="BG263">
        <v>2.2221000000000002</v>
      </c>
      <c r="BH263">
        <v>2.0908000000000002</v>
      </c>
      <c r="BI263">
        <v>2.0546000000000002</v>
      </c>
      <c r="BJ263">
        <v>2.0257999999999998</v>
      </c>
      <c r="BK263">
        <v>2.0057</v>
      </c>
    </row>
    <row r="264" spans="1:63">
      <c r="A264" s="95">
        <v>44650</v>
      </c>
      <c r="B264" s="63">
        <v>143872</v>
      </c>
      <c r="R264">
        <v>3.3250000000000002</v>
      </c>
      <c r="S264">
        <v>3.2864</v>
      </c>
      <c r="T264">
        <v>3.2305999999999999</v>
      </c>
      <c r="U264">
        <v>3.1568999999999998</v>
      </c>
      <c r="V264">
        <v>3.0749</v>
      </c>
      <c r="W264">
        <v>2.9889000000000001</v>
      </c>
      <c r="X264">
        <v>2.7991999999999999</v>
      </c>
      <c r="Y264">
        <v>2.7119</v>
      </c>
      <c r="Z264">
        <v>2.6398999999999999</v>
      </c>
      <c r="AA264">
        <v>2.5876000000000001</v>
      </c>
      <c r="AB264">
        <v>2.5550999999999999</v>
      </c>
      <c r="AC264">
        <v>2.5432999999999999</v>
      </c>
      <c r="AD264">
        <v>2.6644999999999999</v>
      </c>
      <c r="AE264">
        <v>2.6518999999999999</v>
      </c>
      <c r="AF264">
        <v>2.6314000000000002</v>
      </c>
      <c r="AG264">
        <v>2.6013000000000002</v>
      </c>
      <c r="AH264">
        <v>2.5655999999999999</v>
      </c>
      <c r="AI264">
        <v>2.5255000000000001</v>
      </c>
      <c r="AJ264">
        <v>2.3818000000000001</v>
      </c>
      <c r="AK264">
        <v>2.3443000000000001</v>
      </c>
      <c r="AL264">
        <v>2.3117999999999999</v>
      </c>
      <c r="AM264">
        <v>2.2869999999999999</v>
      </c>
      <c r="AN264">
        <v>2.2749999999999999</v>
      </c>
      <c r="AO264">
        <v>2.2783000000000002</v>
      </c>
      <c r="AP264">
        <v>2.4426999999999999</v>
      </c>
      <c r="AQ264">
        <v>2.4470000000000001</v>
      </c>
      <c r="AR264">
        <v>2.4211</v>
      </c>
      <c r="AS264">
        <v>2.4096000000000002</v>
      </c>
      <c r="AT264">
        <v>2.3915999999999999</v>
      </c>
      <c r="AU264">
        <v>2.3496000000000001</v>
      </c>
      <c r="AV264">
        <v>2.2181000000000002</v>
      </c>
      <c r="AW264">
        <v>2.1831</v>
      </c>
      <c r="AX264">
        <v>2.1591</v>
      </c>
      <c r="AY264">
        <v>2.1389999999999998</v>
      </c>
      <c r="AZ264">
        <v>2.1438999999999999</v>
      </c>
      <c r="BA264">
        <v>2.1612</v>
      </c>
      <c r="BB264">
        <v>2.3437000000000001</v>
      </c>
      <c r="BC264">
        <v>2.3639000000000001</v>
      </c>
      <c r="BD264">
        <v>2.3584999999999998</v>
      </c>
      <c r="BE264">
        <v>2.3447</v>
      </c>
      <c r="BF264">
        <v>2.3243999999999998</v>
      </c>
      <c r="BG264">
        <v>2.2839999999999998</v>
      </c>
      <c r="BH264">
        <v>2.1526999999999998</v>
      </c>
      <c r="BI264">
        <v>2.1164999999999998</v>
      </c>
      <c r="BJ264">
        <v>2.0876999999999999</v>
      </c>
      <c r="BK264">
        <v>2.0676000000000001</v>
      </c>
    </row>
    <row r="265" spans="1:63">
      <c r="A265" s="95">
        <v>44651</v>
      </c>
      <c r="B265" s="63">
        <v>165866</v>
      </c>
      <c r="R265" s="28">
        <v>3.1896</v>
      </c>
      <c r="S265">
        <v>3.1509</v>
      </c>
      <c r="T265">
        <v>3.0977999999999999</v>
      </c>
      <c r="U265">
        <v>3.0276999999999998</v>
      </c>
      <c r="V265">
        <v>2.9525999999999999</v>
      </c>
      <c r="W265">
        <v>2.8725000000000001</v>
      </c>
      <c r="X265">
        <v>2.6981000000000002</v>
      </c>
      <c r="Y265">
        <v>2.6214</v>
      </c>
      <c r="Z265">
        <v>2.5590999999999999</v>
      </c>
      <c r="AA265">
        <v>2.5152999999999999</v>
      </c>
      <c r="AB265">
        <v>2.4910000000000001</v>
      </c>
      <c r="AC265">
        <v>2.4836</v>
      </c>
      <c r="AD265">
        <v>2.6124000000000001</v>
      </c>
      <c r="AE265">
        <v>2.6015999999999999</v>
      </c>
      <c r="AF265">
        <v>2.5836000000000001</v>
      </c>
      <c r="AG265">
        <v>2.556</v>
      </c>
      <c r="AH265">
        <v>2.5232999999999999</v>
      </c>
      <c r="AI265">
        <v>2.4893000000000001</v>
      </c>
      <c r="AJ265">
        <v>2.3481000000000001</v>
      </c>
      <c r="AK265">
        <v>2.3130999999999999</v>
      </c>
      <c r="AL265">
        <v>2.2841</v>
      </c>
      <c r="AM265">
        <v>2.2597999999999998</v>
      </c>
      <c r="AN265">
        <v>2.2483</v>
      </c>
      <c r="AO265">
        <v>2.2521</v>
      </c>
      <c r="AP265">
        <v>2.4169999999999998</v>
      </c>
      <c r="AQ265">
        <v>2.4218000000000002</v>
      </c>
      <c r="AR265">
        <v>2.3963999999999999</v>
      </c>
      <c r="AS265">
        <v>2.3834</v>
      </c>
      <c r="AT265">
        <v>2.3662999999999998</v>
      </c>
      <c r="AU265">
        <v>2.3250999999999999</v>
      </c>
      <c r="AV265">
        <v>2.1943999999999999</v>
      </c>
      <c r="AW265">
        <v>2.1602999999999999</v>
      </c>
      <c r="AX265">
        <v>2.1394000000000002</v>
      </c>
      <c r="AY265">
        <v>2.1193</v>
      </c>
      <c r="AZ265">
        <v>2.1242000000000001</v>
      </c>
      <c r="BA265">
        <v>2.1415000000000002</v>
      </c>
      <c r="BB265">
        <v>2.3239999999999998</v>
      </c>
      <c r="BC265">
        <v>2.3441999999999998</v>
      </c>
      <c r="BD265">
        <v>2.3388</v>
      </c>
      <c r="BE265">
        <v>2.3250000000000002</v>
      </c>
      <c r="BF265">
        <v>2.3047</v>
      </c>
      <c r="BG265">
        <v>2.2643</v>
      </c>
      <c r="BH265">
        <v>2.133</v>
      </c>
      <c r="BI265">
        <v>2.0968</v>
      </c>
      <c r="BJ265">
        <v>2.0680000000000001</v>
      </c>
      <c r="BK265">
        <v>2.0478999999999998</v>
      </c>
    </row>
    <row r="266" spans="1:63">
      <c r="A266" s="95">
        <v>44652</v>
      </c>
      <c r="B266" s="63">
        <v>140634</v>
      </c>
      <c r="S266">
        <v>3.1535000000000002</v>
      </c>
      <c r="T266">
        <v>3.1089000000000002</v>
      </c>
      <c r="U266">
        <v>3.0487000000000002</v>
      </c>
      <c r="V266">
        <v>2.9834000000000001</v>
      </c>
      <c r="W266">
        <v>2.9119999999999999</v>
      </c>
      <c r="X266">
        <v>2.7412000000000001</v>
      </c>
      <c r="Y266">
        <v>2.6701000000000001</v>
      </c>
      <c r="Z266">
        <v>2.6122999999999998</v>
      </c>
      <c r="AA266">
        <v>2.5718999999999999</v>
      </c>
      <c r="AB266">
        <v>2.5493999999999999</v>
      </c>
      <c r="AC266">
        <v>2.5426000000000002</v>
      </c>
      <c r="AD266">
        <v>2.6720999999999999</v>
      </c>
      <c r="AE266">
        <v>2.6615000000000002</v>
      </c>
      <c r="AF266">
        <v>2.6446000000000001</v>
      </c>
      <c r="AG266">
        <v>2.6173999999999999</v>
      </c>
      <c r="AH266">
        <v>2.5853999999999999</v>
      </c>
      <c r="AI266">
        <v>2.5501</v>
      </c>
      <c r="AJ266">
        <v>2.4087999999999998</v>
      </c>
      <c r="AK266">
        <v>2.3736000000000002</v>
      </c>
      <c r="AL266">
        <v>2.3445999999999998</v>
      </c>
      <c r="AM266">
        <v>2.3222</v>
      </c>
      <c r="AN266">
        <v>2.3107000000000002</v>
      </c>
      <c r="AO266">
        <v>2.3144999999999998</v>
      </c>
      <c r="AP266">
        <v>2.4794</v>
      </c>
      <c r="AQ266">
        <v>2.4842</v>
      </c>
      <c r="AR266">
        <v>2.4588000000000001</v>
      </c>
      <c r="AS266">
        <v>2.4458000000000002</v>
      </c>
      <c r="AT266">
        <v>2.4287000000000001</v>
      </c>
      <c r="AU266">
        <v>2.3875000000000002</v>
      </c>
      <c r="AV266">
        <v>2.2568000000000001</v>
      </c>
      <c r="AW266">
        <v>2.2227000000000001</v>
      </c>
      <c r="AX266">
        <v>2.2018</v>
      </c>
      <c r="AY266">
        <v>2.1817000000000002</v>
      </c>
      <c r="AZ266">
        <v>2.1865999999999999</v>
      </c>
      <c r="BA266">
        <v>2.2039</v>
      </c>
      <c r="BB266">
        <v>2.3864000000000001</v>
      </c>
      <c r="BC266">
        <v>2.4066000000000001</v>
      </c>
      <c r="BD266">
        <v>2.4011999999999998</v>
      </c>
      <c r="BE266">
        <v>2.3874</v>
      </c>
      <c r="BF266">
        <v>2.3671000000000002</v>
      </c>
      <c r="BG266">
        <v>2.3267000000000002</v>
      </c>
      <c r="BH266">
        <v>2.1953999999999998</v>
      </c>
      <c r="BI266">
        <v>2.1591999999999998</v>
      </c>
      <c r="BJ266">
        <v>2.1303999999999998</v>
      </c>
      <c r="BK266">
        <v>2.1103000000000001</v>
      </c>
    </row>
    <row r="267" spans="1:63">
      <c r="A267" s="95">
        <v>44655</v>
      </c>
      <c r="B267" s="63">
        <v>137040</v>
      </c>
      <c r="S267">
        <v>3.1981000000000002</v>
      </c>
      <c r="T267">
        <v>3.1560999999999999</v>
      </c>
      <c r="U267">
        <v>3.0973000000000002</v>
      </c>
      <c r="V267">
        <v>3.0341999999999998</v>
      </c>
      <c r="W267">
        <v>2.9643000000000002</v>
      </c>
      <c r="X267">
        <v>2.7938999999999998</v>
      </c>
      <c r="Y267">
        <v>2.7229999999999999</v>
      </c>
      <c r="Z267">
        <v>2.6659999999999999</v>
      </c>
      <c r="AA267">
        <v>2.6261000000000001</v>
      </c>
      <c r="AB267">
        <v>2.6029</v>
      </c>
      <c r="AC267">
        <v>2.5958999999999999</v>
      </c>
      <c r="AD267">
        <v>2.7286000000000001</v>
      </c>
      <c r="AE267">
        <v>2.7183000000000002</v>
      </c>
      <c r="AF267">
        <v>2.7016</v>
      </c>
      <c r="AG267">
        <v>2.6743999999999999</v>
      </c>
      <c r="AH267">
        <v>2.6423999999999999</v>
      </c>
      <c r="AI267">
        <v>2.6049000000000002</v>
      </c>
      <c r="AJ267">
        <v>2.4609000000000001</v>
      </c>
      <c r="AK267">
        <v>2.4228999999999998</v>
      </c>
      <c r="AL267">
        <v>2.3929999999999998</v>
      </c>
      <c r="AM267">
        <v>2.3706</v>
      </c>
      <c r="AN267">
        <v>2.3591000000000002</v>
      </c>
      <c r="AO267">
        <v>2.3628999999999998</v>
      </c>
      <c r="AP267">
        <v>2.5278</v>
      </c>
      <c r="AQ267">
        <v>2.5326</v>
      </c>
      <c r="AR267">
        <v>2.5072000000000001</v>
      </c>
      <c r="AS267">
        <v>2.4942000000000002</v>
      </c>
      <c r="AT267">
        <v>2.4771000000000001</v>
      </c>
      <c r="AU267">
        <v>2.4359000000000002</v>
      </c>
      <c r="AV267">
        <v>2.3052000000000001</v>
      </c>
      <c r="AW267">
        <v>2.2711000000000001</v>
      </c>
      <c r="AX267">
        <v>2.2502</v>
      </c>
      <c r="AY267">
        <v>2.2301000000000002</v>
      </c>
      <c r="AZ267">
        <v>2.2349999999999999</v>
      </c>
      <c r="BA267">
        <v>2.2523</v>
      </c>
      <c r="BB267">
        <v>2.4348000000000001</v>
      </c>
      <c r="BC267">
        <v>2.4550000000000001</v>
      </c>
      <c r="BD267">
        <v>2.4496000000000002</v>
      </c>
      <c r="BE267">
        <v>2.4358</v>
      </c>
      <c r="BF267">
        <v>2.4155000000000002</v>
      </c>
      <c r="BG267">
        <v>2.3751000000000002</v>
      </c>
      <c r="BH267">
        <v>2.2437999999999998</v>
      </c>
      <c r="BI267">
        <v>2.2075999999999998</v>
      </c>
      <c r="BJ267">
        <v>2.1787999999999998</v>
      </c>
      <c r="BK267">
        <v>2.1587000000000001</v>
      </c>
    </row>
    <row r="268" spans="1:63">
      <c r="A268" s="95">
        <v>44656</v>
      </c>
      <c r="B268" s="63">
        <v>132625</v>
      </c>
      <c r="S268">
        <v>3.1648999999999998</v>
      </c>
      <c r="T268">
        <v>3.1311</v>
      </c>
      <c r="U268">
        <v>3.0789</v>
      </c>
      <c r="V268">
        <v>3.0184000000000002</v>
      </c>
      <c r="W268">
        <v>2.9510000000000001</v>
      </c>
      <c r="X268">
        <v>2.7835000000000001</v>
      </c>
      <c r="Y268">
        <v>2.7122000000000002</v>
      </c>
      <c r="Z268">
        <v>2.6545999999999998</v>
      </c>
      <c r="AA268">
        <v>2.6135000000000002</v>
      </c>
      <c r="AB268">
        <v>2.589</v>
      </c>
      <c r="AC268">
        <v>2.5792999999999999</v>
      </c>
      <c r="AD268">
        <v>2.7124000000000001</v>
      </c>
      <c r="AE268">
        <v>2.7021999999999999</v>
      </c>
      <c r="AF268">
        <v>2.6859000000000002</v>
      </c>
      <c r="AG268">
        <v>2.6591</v>
      </c>
      <c r="AH268">
        <v>2.6274999999999999</v>
      </c>
      <c r="AI268">
        <v>2.5903</v>
      </c>
      <c r="AJ268">
        <v>2.4466999999999999</v>
      </c>
      <c r="AK268">
        <v>2.4091</v>
      </c>
      <c r="AL268">
        <v>2.3795999999999999</v>
      </c>
      <c r="AM268">
        <v>2.3572000000000002</v>
      </c>
      <c r="AN268">
        <v>2.3456999999999999</v>
      </c>
      <c r="AO268">
        <v>2.3494999999999999</v>
      </c>
      <c r="AP268">
        <v>2.5144000000000002</v>
      </c>
      <c r="AQ268">
        <v>2.5192000000000001</v>
      </c>
      <c r="AR268">
        <v>2.4937999999999998</v>
      </c>
      <c r="AS268">
        <v>2.4807999999999999</v>
      </c>
      <c r="AT268">
        <v>2.4636999999999998</v>
      </c>
      <c r="AU268">
        <v>2.4224999999999999</v>
      </c>
      <c r="AV268">
        <v>2.2917999999999998</v>
      </c>
      <c r="AW268">
        <v>2.2576999999999998</v>
      </c>
      <c r="AX268">
        <v>2.2368000000000001</v>
      </c>
      <c r="AY268">
        <v>2.2166999999999999</v>
      </c>
      <c r="AZ268">
        <v>2.2216</v>
      </c>
      <c r="BA268">
        <v>2.2389000000000001</v>
      </c>
      <c r="BB268">
        <v>2.4214000000000002</v>
      </c>
      <c r="BC268">
        <v>2.4416000000000002</v>
      </c>
      <c r="BD268">
        <v>2.4361999999999999</v>
      </c>
      <c r="BE268">
        <v>2.4224000000000001</v>
      </c>
      <c r="BF268">
        <v>2.4020999999999999</v>
      </c>
      <c r="BG268">
        <v>2.3616999999999999</v>
      </c>
      <c r="BH268">
        <v>2.2303999999999999</v>
      </c>
      <c r="BI268">
        <v>2.1941999999999999</v>
      </c>
      <c r="BJ268">
        <v>2.1654</v>
      </c>
      <c r="BK268">
        <v>2.1453000000000002</v>
      </c>
    </row>
    <row r="269" spans="1:63">
      <c r="A269" s="95">
        <v>44657</v>
      </c>
      <c r="B269" s="63">
        <v>143603</v>
      </c>
      <c r="S269">
        <v>3.0461999999999998</v>
      </c>
      <c r="T269">
        <v>3.0186000000000002</v>
      </c>
      <c r="U269">
        <v>2.9727999999999999</v>
      </c>
      <c r="V269">
        <v>2.9171999999999998</v>
      </c>
      <c r="W269">
        <v>2.8536999999999999</v>
      </c>
      <c r="X269">
        <v>2.6880000000000002</v>
      </c>
      <c r="Y269">
        <v>2.6198000000000001</v>
      </c>
      <c r="Z269">
        <v>2.5676000000000001</v>
      </c>
      <c r="AA269">
        <v>2.5310999999999999</v>
      </c>
      <c r="AB269">
        <v>2.5102000000000002</v>
      </c>
      <c r="AC269">
        <v>2.5024999999999999</v>
      </c>
      <c r="AD269">
        <v>2.637</v>
      </c>
      <c r="AE269">
        <v>2.6271</v>
      </c>
      <c r="AF269">
        <v>2.6101000000000001</v>
      </c>
      <c r="AG269">
        <v>2.5836000000000001</v>
      </c>
      <c r="AH269">
        <v>2.5535999999999999</v>
      </c>
      <c r="AI269">
        <v>2.5175999999999998</v>
      </c>
      <c r="AJ269">
        <v>2.3755999999999999</v>
      </c>
      <c r="AK269">
        <v>2.3395999999999999</v>
      </c>
      <c r="AL269">
        <v>2.3126000000000002</v>
      </c>
      <c r="AM269">
        <v>2.2896000000000001</v>
      </c>
      <c r="AN269">
        <v>2.2780999999999998</v>
      </c>
      <c r="AO269">
        <v>2.2818999999999998</v>
      </c>
      <c r="AP269">
        <v>2.4468000000000001</v>
      </c>
      <c r="AQ269">
        <v>2.4516</v>
      </c>
      <c r="AR269">
        <v>2.4262000000000001</v>
      </c>
      <c r="AS269">
        <v>2.4131999999999998</v>
      </c>
      <c r="AT269">
        <v>2.3961000000000001</v>
      </c>
      <c r="AU269">
        <v>2.3549000000000002</v>
      </c>
      <c r="AV269">
        <v>2.2242000000000002</v>
      </c>
      <c r="AW269">
        <v>2.1901000000000002</v>
      </c>
      <c r="AX269">
        <v>2.1692</v>
      </c>
      <c r="AY269">
        <v>2.1490999999999998</v>
      </c>
      <c r="AZ269">
        <v>2.1539999999999999</v>
      </c>
      <c r="BA269">
        <v>2.1713</v>
      </c>
      <c r="BB269">
        <v>2.3538000000000001</v>
      </c>
      <c r="BC269">
        <v>2.3740000000000001</v>
      </c>
      <c r="BD269">
        <v>2.3685999999999998</v>
      </c>
      <c r="BE269">
        <v>2.3548</v>
      </c>
      <c r="BF269">
        <v>2.3344999999999998</v>
      </c>
      <c r="BG269">
        <v>2.2940999999999998</v>
      </c>
      <c r="BH269">
        <v>2.1627999999999998</v>
      </c>
      <c r="BI269">
        <v>2.1265999999999998</v>
      </c>
      <c r="BJ269">
        <v>2.0977999999999999</v>
      </c>
      <c r="BK269">
        <v>2.0777000000000001</v>
      </c>
    </row>
    <row r="270" spans="1:63">
      <c r="A270" s="95">
        <v>44658</v>
      </c>
      <c r="B270" s="63">
        <v>182118</v>
      </c>
      <c r="S270">
        <v>3.0398000000000001</v>
      </c>
      <c r="T270">
        <v>3.0205000000000002</v>
      </c>
      <c r="U270">
        <v>2.9805999999999999</v>
      </c>
      <c r="V270">
        <v>2.9298999999999999</v>
      </c>
      <c r="W270">
        <v>2.8706999999999998</v>
      </c>
      <c r="X270">
        <v>2.7075</v>
      </c>
      <c r="Y270">
        <v>2.6427</v>
      </c>
      <c r="Z270">
        <v>2.5943000000000001</v>
      </c>
      <c r="AA270">
        <v>2.5626000000000002</v>
      </c>
      <c r="AB270">
        <v>2.5461</v>
      </c>
      <c r="AC270">
        <v>2.5436999999999999</v>
      </c>
      <c r="AD270">
        <v>2.6825000000000001</v>
      </c>
      <c r="AE270">
        <v>2.673</v>
      </c>
      <c r="AF270">
        <v>2.6543000000000001</v>
      </c>
      <c r="AG270">
        <v>2.6276999999999999</v>
      </c>
      <c r="AH270">
        <v>2.5975999999999999</v>
      </c>
      <c r="AI270">
        <v>2.5613999999999999</v>
      </c>
      <c r="AJ270">
        <v>2.4192999999999998</v>
      </c>
      <c r="AK270">
        <v>2.3832</v>
      </c>
      <c r="AL270">
        <v>2.3567999999999998</v>
      </c>
      <c r="AM270">
        <v>2.3330000000000002</v>
      </c>
      <c r="AN270">
        <v>2.3214000000000001</v>
      </c>
      <c r="AO270">
        <v>2.3250000000000002</v>
      </c>
      <c r="AP270">
        <v>2.4897999999999998</v>
      </c>
      <c r="AQ270">
        <v>2.4944999999999999</v>
      </c>
      <c r="AR270">
        <v>2.4689999999999999</v>
      </c>
      <c r="AS270">
        <v>2.4559000000000002</v>
      </c>
      <c r="AT270">
        <v>2.4386999999999999</v>
      </c>
      <c r="AU270">
        <v>2.3973</v>
      </c>
      <c r="AV270">
        <v>2.2665000000000002</v>
      </c>
      <c r="AW270">
        <v>2.2323</v>
      </c>
      <c r="AX270">
        <v>2.2113</v>
      </c>
      <c r="AY270">
        <v>2.1911</v>
      </c>
      <c r="AZ270">
        <v>2.1959</v>
      </c>
      <c r="BA270">
        <v>2.2130000000000001</v>
      </c>
      <c r="BB270">
        <v>2.3954</v>
      </c>
      <c r="BC270">
        <v>2.4129</v>
      </c>
      <c r="BD270">
        <v>2.4075000000000002</v>
      </c>
      <c r="BE270">
        <v>2.3936999999999999</v>
      </c>
      <c r="BF270">
        <v>2.3734000000000002</v>
      </c>
      <c r="BG270">
        <v>2.3330000000000002</v>
      </c>
      <c r="BH270">
        <v>2.2017000000000002</v>
      </c>
      <c r="BI270">
        <v>2.1655000000000002</v>
      </c>
      <c r="BJ270">
        <v>2.1366999999999998</v>
      </c>
      <c r="BK270">
        <v>2.1166</v>
      </c>
    </row>
    <row r="271" spans="1:63">
      <c r="A271" s="95">
        <v>44659</v>
      </c>
      <c r="B271" s="63">
        <v>180998</v>
      </c>
      <c r="S271">
        <v>3.1316000000000002</v>
      </c>
      <c r="T271">
        <v>3.1091000000000002</v>
      </c>
      <c r="U271">
        <v>3.0640000000000001</v>
      </c>
      <c r="V271">
        <v>3.0066999999999999</v>
      </c>
      <c r="W271">
        <v>2.9405000000000001</v>
      </c>
      <c r="X271">
        <v>2.7746</v>
      </c>
      <c r="Y271">
        <v>2.7073</v>
      </c>
      <c r="Z271">
        <v>2.6549999999999998</v>
      </c>
      <c r="AA271">
        <v>2.6190000000000002</v>
      </c>
      <c r="AB271">
        <v>2.6</v>
      </c>
      <c r="AC271">
        <v>2.5979000000000001</v>
      </c>
      <c r="AD271">
        <v>2.7383999999999999</v>
      </c>
      <c r="AE271">
        <v>2.7286000000000001</v>
      </c>
      <c r="AF271">
        <v>2.7098</v>
      </c>
      <c r="AG271">
        <v>2.6827000000000001</v>
      </c>
      <c r="AH271">
        <v>2.6507000000000001</v>
      </c>
      <c r="AI271">
        <v>2.6116999999999999</v>
      </c>
      <c r="AJ271">
        <v>2.4607000000000001</v>
      </c>
      <c r="AK271">
        <v>2.4137</v>
      </c>
      <c r="AL271">
        <v>2.38</v>
      </c>
      <c r="AM271">
        <v>2.3584999999999998</v>
      </c>
      <c r="AN271">
        <v>2.3469000000000002</v>
      </c>
      <c r="AO271">
        <v>2.3504999999999998</v>
      </c>
      <c r="AP271">
        <v>2.5152999999999999</v>
      </c>
      <c r="AQ271">
        <v>2.52</v>
      </c>
      <c r="AR271">
        <v>2.4944999999999999</v>
      </c>
      <c r="AS271">
        <v>2.4813999999999998</v>
      </c>
      <c r="AT271">
        <v>2.4641999999999999</v>
      </c>
      <c r="AU271">
        <v>2.4228000000000001</v>
      </c>
      <c r="AV271">
        <v>2.2919999999999998</v>
      </c>
      <c r="AW271">
        <v>2.2578</v>
      </c>
      <c r="AX271">
        <v>2.2368000000000001</v>
      </c>
      <c r="AY271">
        <v>2.2166000000000001</v>
      </c>
      <c r="AZ271">
        <v>2.2214</v>
      </c>
      <c r="BA271">
        <v>2.2385000000000002</v>
      </c>
      <c r="BB271">
        <v>2.4209000000000001</v>
      </c>
      <c r="BC271">
        <v>2.4384000000000001</v>
      </c>
      <c r="BD271">
        <v>2.4329999999999998</v>
      </c>
      <c r="BE271">
        <v>2.4192</v>
      </c>
      <c r="BF271">
        <v>2.3988999999999998</v>
      </c>
      <c r="BG271">
        <v>2.3584999999999998</v>
      </c>
      <c r="BH271">
        <v>2.2271999999999998</v>
      </c>
      <c r="BI271">
        <v>2.1909999999999998</v>
      </c>
      <c r="BJ271">
        <v>2.1621999999999999</v>
      </c>
      <c r="BK271">
        <v>2.1421000000000001</v>
      </c>
    </row>
    <row r="272" spans="1:63">
      <c r="A272" s="95">
        <v>44662</v>
      </c>
      <c r="B272" s="63">
        <v>182933</v>
      </c>
      <c r="S272">
        <v>3.0030999999999999</v>
      </c>
      <c r="T272">
        <v>2.9891999999999999</v>
      </c>
      <c r="U272">
        <v>2.9537</v>
      </c>
      <c r="V272">
        <v>2.9060999999999999</v>
      </c>
      <c r="W272">
        <v>2.8483999999999998</v>
      </c>
      <c r="X272">
        <v>2.6884999999999999</v>
      </c>
      <c r="Y272">
        <v>2.6297999999999999</v>
      </c>
      <c r="Z272">
        <v>2.5855999999999999</v>
      </c>
      <c r="AA272">
        <v>2.5573000000000001</v>
      </c>
      <c r="AB272">
        <v>2.5413999999999999</v>
      </c>
      <c r="AC272">
        <v>2.5394000000000001</v>
      </c>
      <c r="AD272">
        <v>2.6848000000000001</v>
      </c>
      <c r="AE272">
        <v>2.6751</v>
      </c>
      <c r="AF272">
        <v>2.6573000000000002</v>
      </c>
      <c r="AG272">
        <v>2.6312000000000002</v>
      </c>
      <c r="AH272">
        <v>2.6002000000000001</v>
      </c>
      <c r="AI272">
        <v>2.5621999999999998</v>
      </c>
      <c r="AJ272">
        <v>2.4121999999999999</v>
      </c>
      <c r="AK272">
        <v>2.3662000000000001</v>
      </c>
      <c r="AL272">
        <v>2.3334999999999999</v>
      </c>
      <c r="AM272">
        <v>2.3123</v>
      </c>
      <c r="AN272">
        <v>2.3008999999999999</v>
      </c>
      <c r="AO272">
        <v>2.3048000000000002</v>
      </c>
      <c r="AP272">
        <v>2.4699</v>
      </c>
      <c r="AQ272">
        <v>2.4748000000000001</v>
      </c>
      <c r="AR272">
        <v>2.4496000000000002</v>
      </c>
      <c r="AS272">
        <v>2.4367999999999999</v>
      </c>
      <c r="AT272">
        <v>2.4198</v>
      </c>
      <c r="AU272">
        <v>2.3786999999999998</v>
      </c>
      <c r="AV272">
        <v>2.2482000000000002</v>
      </c>
      <c r="AW272">
        <v>2.2141999999999999</v>
      </c>
      <c r="AX272">
        <v>2.1934999999999998</v>
      </c>
      <c r="AY272">
        <v>2.1732999999999998</v>
      </c>
      <c r="AZ272">
        <v>2.1781000000000001</v>
      </c>
      <c r="BA272">
        <v>2.1951999999999998</v>
      </c>
      <c r="BB272">
        <v>2.3776000000000002</v>
      </c>
      <c r="BC272">
        <v>2.3950999999999998</v>
      </c>
      <c r="BD272">
        <v>2.3896999999999999</v>
      </c>
      <c r="BE272">
        <v>2.3759000000000001</v>
      </c>
      <c r="BF272">
        <v>2.3555999999999999</v>
      </c>
      <c r="BG272">
        <v>2.3151999999999999</v>
      </c>
      <c r="BH272">
        <v>2.1839</v>
      </c>
      <c r="BI272">
        <v>2.1476999999999999</v>
      </c>
      <c r="BJ272">
        <v>2.1189</v>
      </c>
      <c r="BK272">
        <v>2.0988000000000002</v>
      </c>
    </row>
    <row r="273" spans="1:63">
      <c r="A273" s="95">
        <v>44663</v>
      </c>
      <c r="B273" s="63">
        <v>182352</v>
      </c>
      <c r="S273">
        <v>3.1537999999999999</v>
      </c>
      <c r="T273">
        <v>3.1375000000000002</v>
      </c>
      <c r="U273">
        <v>3.0977999999999999</v>
      </c>
      <c r="V273">
        <v>3.0472000000000001</v>
      </c>
      <c r="W273">
        <v>2.9870000000000001</v>
      </c>
      <c r="X273">
        <v>2.8216999999999999</v>
      </c>
      <c r="Y273">
        <v>2.7568999999999999</v>
      </c>
      <c r="Z273">
        <v>2.7067000000000001</v>
      </c>
      <c r="AA273">
        <v>2.6720000000000002</v>
      </c>
      <c r="AB273">
        <v>2.6501999999999999</v>
      </c>
      <c r="AC273">
        <v>2.6404000000000001</v>
      </c>
      <c r="AD273">
        <v>2.7808999999999999</v>
      </c>
      <c r="AE273">
        <v>2.7698</v>
      </c>
      <c r="AF273">
        <v>2.7463000000000002</v>
      </c>
      <c r="AG273">
        <v>2.7168000000000001</v>
      </c>
      <c r="AH273">
        <v>2.6831999999999998</v>
      </c>
      <c r="AI273">
        <v>2.6425999999999998</v>
      </c>
      <c r="AJ273">
        <v>2.4895999999999998</v>
      </c>
      <c r="AK273">
        <v>2.4411</v>
      </c>
      <c r="AL273">
        <v>2.4060999999999999</v>
      </c>
      <c r="AM273">
        <v>2.3837999999999999</v>
      </c>
      <c r="AN273">
        <v>2.3714</v>
      </c>
      <c r="AO273">
        <v>2.3742999999999999</v>
      </c>
      <c r="AP273">
        <v>2.5384000000000002</v>
      </c>
      <c r="AQ273">
        <v>2.5421999999999998</v>
      </c>
      <c r="AR273">
        <v>2.516</v>
      </c>
      <c r="AS273">
        <v>2.5022000000000002</v>
      </c>
      <c r="AT273">
        <v>2.4841000000000002</v>
      </c>
      <c r="AU273">
        <v>2.4420000000000002</v>
      </c>
      <c r="AV273">
        <v>2.3105000000000002</v>
      </c>
      <c r="AW273">
        <v>2.2753999999999999</v>
      </c>
      <c r="AX273">
        <v>2.2536999999999998</v>
      </c>
      <c r="AY273">
        <v>2.2334999999999998</v>
      </c>
      <c r="AZ273">
        <v>2.2383000000000002</v>
      </c>
      <c r="BA273">
        <v>2.2553999999999998</v>
      </c>
      <c r="BB273">
        <v>2.4378000000000002</v>
      </c>
      <c r="BC273">
        <v>2.4552999999999998</v>
      </c>
      <c r="BD273">
        <v>2.4499</v>
      </c>
      <c r="BE273">
        <v>2.4361000000000002</v>
      </c>
      <c r="BF273">
        <v>2.4157999999999999</v>
      </c>
      <c r="BG273">
        <v>2.3754</v>
      </c>
      <c r="BH273">
        <v>2.2441</v>
      </c>
      <c r="BI273">
        <v>2.2079</v>
      </c>
      <c r="BJ273">
        <v>2.1791</v>
      </c>
      <c r="BK273">
        <v>2.1589999999999998</v>
      </c>
    </row>
    <row r="274" spans="1:63">
      <c r="A274" s="95">
        <v>44664</v>
      </c>
      <c r="B274" s="63">
        <v>205822</v>
      </c>
      <c r="S274">
        <v>3.2913000000000001</v>
      </c>
      <c r="T274">
        <v>3.2706</v>
      </c>
      <c r="U274">
        <v>3.2233000000000001</v>
      </c>
      <c r="V274">
        <v>3.1625999999999999</v>
      </c>
      <c r="W274">
        <v>3.0909</v>
      </c>
      <c r="X274">
        <v>2.9106999999999998</v>
      </c>
      <c r="Y274">
        <v>2.8332999999999999</v>
      </c>
      <c r="Z274">
        <v>2.7707999999999999</v>
      </c>
      <c r="AA274">
        <v>2.7254</v>
      </c>
      <c r="AB274">
        <v>2.6970999999999998</v>
      </c>
      <c r="AC274">
        <v>2.6861999999999999</v>
      </c>
      <c r="AD274">
        <v>2.8231999999999999</v>
      </c>
      <c r="AE274">
        <v>2.8102</v>
      </c>
      <c r="AF274">
        <v>2.7841999999999998</v>
      </c>
      <c r="AG274">
        <v>2.7532000000000001</v>
      </c>
      <c r="AH274">
        <v>2.7183000000000002</v>
      </c>
      <c r="AI274">
        <v>2.6777000000000002</v>
      </c>
      <c r="AJ274">
        <v>2.5247000000000002</v>
      </c>
      <c r="AK274">
        <v>2.4762</v>
      </c>
      <c r="AL274">
        <v>2.4411999999999998</v>
      </c>
      <c r="AM274">
        <v>2.4188999999999998</v>
      </c>
      <c r="AN274">
        <v>2.4064999999999999</v>
      </c>
      <c r="AO274">
        <v>2.4094000000000002</v>
      </c>
      <c r="AP274">
        <v>2.5735000000000001</v>
      </c>
      <c r="AQ274">
        <v>2.5773000000000001</v>
      </c>
      <c r="AR274">
        <v>2.5510999999999999</v>
      </c>
      <c r="AS274">
        <v>2.5373000000000001</v>
      </c>
      <c r="AT274">
        <v>2.5192000000000001</v>
      </c>
      <c r="AU274">
        <v>2.4771000000000001</v>
      </c>
      <c r="AV274">
        <v>2.3456000000000001</v>
      </c>
      <c r="AW274">
        <v>2.3105000000000002</v>
      </c>
      <c r="AX274">
        <v>2.2888000000000002</v>
      </c>
      <c r="AY274">
        <v>2.2686000000000002</v>
      </c>
      <c r="AZ274">
        <v>2.2734000000000001</v>
      </c>
      <c r="BA274">
        <v>2.2905000000000002</v>
      </c>
      <c r="BB274">
        <v>2.4729000000000001</v>
      </c>
      <c r="BC274">
        <v>2.4904000000000002</v>
      </c>
      <c r="BD274">
        <v>2.4849999999999999</v>
      </c>
      <c r="BE274">
        <v>2.4712000000000001</v>
      </c>
      <c r="BF274">
        <v>2.4508999999999999</v>
      </c>
      <c r="BG274">
        <v>2.4104999999999999</v>
      </c>
      <c r="BH274">
        <v>2.2791999999999999</v>
      </c>
      <c r="BI274">
        <v>2.2429999999999999</v>
      </c>
      <c r="BJ274">
        <v>2.2141999999999999</v>
      </c>
      <c r="BK274">
        <v>2.1941000000000002</v>
      </c>
    </row>
    <row r="275" spans="1:63">
      <c r="A275" s="95">
        <v>44665</v>
      </c>
      <c r="B275" s="63">
        <v>195483</v>
      </c>
      <c r="S275">
        <v>3.3814000000000002</v>
      </c>
      <c r="T275">
        <v>3.3605999999999998</v>
      </c>
      <c r="U275">
        <v>3.3094000000000001</v>
      </c>
      <c r="V275">
        <v>3.2427999999999999</v>
      </c>
      <c r="W275">
        <v>3.1613000000000002</v>
      </c>
      <c r="X275">
        <v>2.9738000000000002</v>
      </c>
      <c r="Y275">
        <v>2.8849999999999998</v>
      </c>
      <c r="Z275">
        <v>2.8117000000000001</v>
      </c>
      <c r="AA275">
        <v>2.7584</v>
      </c>
      <c r="AB275">
        <v>2.7261000000000002</v>
      </c>
      <c r="AC275">
        <v>2.7122000000000002</v>
      </c>
      <c r="AD275">
        <v>2.8489</v>
      </c>
      <c r="AE275">
        <v>2.8329</v>
      </c>
      <c r="AF275">
        <v>2.8058000000000001</v>
      </c>
      <c r="AG275">
        <v>2.7744</v>
      </c>
      <c r="AH275">
        <v>2.7385000000000002</v>
      </c>
      <c r="AI275">
        <v>2.6964999999999999</v>
      </c>
      <c r="AJ275">
        <v>2.5434999999999999</v>
      </c>
      <c r="AK275">
        <v>2.4937</v>
      </c>
      <c r="AL275">
        <v>2.4577</v>
      </c>
      <c r="AM275">
        <v>2.4350000000000001</v>
      </c>
      <c r="AN275">
        <v>2.4222000000000001</v>
      </c>
      <c r="AO275">
        <v>2.4247999999999998</v>
      </c>
      <c r="AP275">
        <v>2.5884999999999998</v>
      </c>
      <c r="AQ275">
        <v>2.5918999999999999</v>
      </c>
      <c r="AR275">
        <v>2.5653000000000001</v>
      </c>
      <c r="AS275">
        <v>2.5510999999999999</v>
      </c>
      <c r="AT275">
        <v>2.5326</v>
      </c>
      <c r="AU275">
        <v>2.4901</v>
      </c>
      <c r="AV275">
        <v>2.3582000000000001</v>
      </c>
      <c r="AW275">
        <v>2.3227000000000002</v>
      </c>
      <c r="AX275">
        <v>2.2982</v>
      </c>
      <c r="AY275">
        <v>2.278</v>
      </c>
      <c r="AZ275">
        <v>2.2827999999999999</v>
      </c>
      <c r="BA275">
        <v>2.2999000000000001</v>
      </c>
      <c r="BB275">
        <v>2.4823</v>
      </c>
      <c r="BC275">
        <v>2.4998</v>
      </c>
      <c r="BD275">
        <v>2.4944000000000002</v>
      </c>
      <c r="BE275">
        <v>2.4805999999999999</v>
      </c>
      <c r="BF275">
        <v>2.4603000000000002</v>
      </c>
      <c r="BG275">
        <v>2.4199000000000002</v>
      </c>
      <c r="BH275">
        <v>2.2886000000000002</v>
      </c>
      <c r="BI275">
        <v>2.2524000000000002</v>
      </c>
      <c r="BJ275">
        <v>2.2235999999999998</v>
      </c>
      <c r="BK275">
        <v>2.2035</v>
      </c>
    </row>
    <row r="276" spans="1:63">
      <c r="A276" s="95">
        <v>44669</v>
      </c>
      <c r="B276" s="63">
        <v>120119</v>
      </c>
      <c r="S276">
        <v>3.3780999999999999</v>
      </c>
      <c r="T276">
        <v>3.3580000000000001</v>
      </c>
      <c r="U276">
        <v>3.3121999999999998</v>
      </c>
      <c r="V276">
        <v>3.2477999999999998</v>
      </c>
      <c r="W276">
        <v>3.1654</v>
      </c>
      <c r="X276">
        <v>2.98</v>
      </c>
      <c r="Y276">
        <v>2.8932000000000002</v>
      </c>
      <c r="Z276">
        <v>2.8218999999999999</v>
      </c>
      <c r="AA276">
        <v>2.7690999999999999</v>
      </c>
      <c r="AB276">
        <v>2.7359</v>
      </c>
      <c r="AC276">
        <v>2.7212000000000001</v>
      </c>
      <c r="AD276">
        <v>2.8544999999999998</v>
      </c>
      <c r="AE276">
        <v>2.8359999999999999</v>
      </c>
      <c r="AF276">
        <v>2.8065000000000002</v>
      </c>
      <c r="AG276">
        <v>2.7745000000000002</v>
      </c>
      <c r="AH276">
        <v>2.7383999999999999</v>
      </c>
      <c r="AI276">
        <v>2.6959</v>
      </c>
      <c r="AJ276">
        <v>2.5421</v>
      </c>
      <c r="AK276">
        <v>2.4921000000000002</v>
      </c>
      <c r="AL276">
        <v>2.4546999999999999</v>
      </c>
      <c r="AM276">
        <v>2.4319000000000002</v>
      </c>
      <c r="AN276">
        <v>2.4188999999999998</v>
      </c>
      <c r="AO276">
        <v>2.4214000000000002</v>
      </c>
      <c r="AP276">
        <v>2.585</v>
      </c>
      <c r="AQ276">
        <v>2.5882999999999998</v>
      </c>
      <c r="AR276">
        <v>2.5615000000000001</v>
      </c>
      <c r="AS276">
        <v>2.5472000000000001</v>
      </c>
      <c r="AT276">
        <v>2.5286</v>
      </c>
      <c r="AU276">
        <v>2.4860000000000002</v>
      </c>
      <c r="AV276">
        <v>2.3538999999999999</v>
      </c>
      <c r="AW276">
        <v>2.3182999999999998</v>
      </c>
      <c r="AX276">
        <v>2.2936999999999999</v>
      </c>
      <c r="AY276">
        <v>2.2732000000000001</v>
      </c>
      <c r="AZ276">
        <v>2.2776999999999998</v>
      </c>
      <c r="BA276">
        <v>2.2945000000000002</v>
      </c>
      <c r="BB276">
        <v>2.4765999999999999</v>
      </c>
      <c r="BC276">
        <v>2.4925999999999999</v>
      </c>
      <c r="BD276">
        <v>2.4872000000000001</v>
      </c>
      <c r="BE276">
        <v>2.4733999999999998</v>
      </c>
      <c r="BF276">
        <v>2.4531000000000001</v>
      </c>
      <c r="BG276">
        <v>2.4127000000000001</v>
      </c>
      <c r="BH276">
        <v>2.2814000000000001</v>
      </c>
      <c r="BI276">
        <v>2.2452000000000001</v>
      </c>
      <c r="BJ276">
        <v>2.2164000000000001</v>
      </c>
      <c r="BK276">
        <v>2.1962999999999999</v>
      </c>
    </row>
    <row r="277" spans="1:63">
      <c r="A277" s="95">
        <v>44670</v>
      </c>
      <c r="B277" s="63">
        <v>135897</v>
      </c>
      <c r="S277">
        <v>3.2473999999999998</v>
      </c>
      <c r="T277">
        <v>3.2288999999999999</v>
      </c>
      <c r="U277">
        <v>3.1878000000000002</v>
      </c>
      <c r="V277">
        <v>3.1276999999999999</v>
      </c>
      <c r="W277">
        <v>3.0495000000000001</v>
      </c>
      <c r="X277">
        <v>2.8645999999999998</v>
      </c>
      <c r="Y277">
        <v>2.7818000000000001</v>
      </c>
      <c r="Z277">
        <v>2.7151999999999998</v>
      </c>
      <c r="AA277">
        <v>2.6677</v>
      </c>
      <c r="AB277">
        <v>2.6373000000000002</v>
      </c>
      <c r="AC277">
        <v>2.6230000000000002</v>
      </c>
      <c r="AD277">
        <v>2.7555000000000001</v>
      </c>
      <c r="AE277">
        <v>2.7351999999999999</v>
      </c>
      <c r="AF277">
        <v>2.7057000000000002</v>
      </c>
      <c r="AG277">
        <v>2.6739000000000002</v>
      </c>
      <c r="AH277">
        <v>2.6385000000000001</v>
      </c>
      <c r="AI277">
        <v>2.5977999999999999</v>
      </c>
      <c r="AJ277">
        <v>2.4510999999999998</v>
      </c>
      <c r="AK277">
        <v>2.4041000000000001</v>
      </c>
      <c r="AL277">
        <v>2.3677000000000001</v>
      </c>
      <c r="AM277">
        <v>2.3449</v>
      </c>
      <c r="AN277">
        <v>2.3319000000000001</v>
      </c>
      <c r="AO277">
        <v>2.3344</v>
      </c>
      <c r="AP277">
        <v>2.4980000000000002</v>
      </c>
      <c r="AQ277">
        <v>2.5013000000000001</v>
      </c>
      <c r="AR277">
        <v>2.4744999999999999</v>
      </c>
      <c r="AS277">
        <v>2.4601999999999999</v>
      </c>
      <c r="AT277">
        <v>2.4416000000000002</v>
      </c>
      <c r="AU277">
        <v>2.399</v>
      </c>
      <c r="AV277">
        <v>2.2669000000000001</v>
      </c>
      <c r="AW277">
        <v>2.2313000000000001</v>
      </c>
      <c r="AX277">
        <v>2.2067000000000001</v>
      </c>
      <c r="AY277">
        <v>2.1861999999999999</v>
      </c>
      <c r="AZ277">
        <v>2.1907000000000001</v>
      </c>
      <c r="BA277">
        <v>2.2075</v>
      </c>
      <c r="BB277">
        <v>2.3896000000000002</v>
      </c>
      <c r="BC277">
        <v>2.4056000000000002</v>
      </c>
      <c r="BD277">
        <v>2.4001999999999999</v>
      </c>
      <c r="BE277">
        <v>2.3864000000000001</v>
      </c>
      <c r="BF277">
        <v>2.3660999999999999</v>
      </c>
      <c r="BG277">
        <v>2.3256999999999999</v>
      </c>
      <c r="BH277">
        <v>2.1943999999999999</v>
      </c>
      <c r="BI277">
        <v>2.1581999999999999</v>
      </c>
      <c r="BJ277">
        <v>2.1294</v>
      </c>
      <c r="BK277">
        <v>2.1093000000000002</v>
      </c>
    </row>
    <row r="278" spans="1:63">
      <c r="A278" s="95">
        <v>44671</v>
      </c>
      <c r="B278" s="63">
        <v>181456</v>
      </c>
      <c r="S278">
        <v>3.2848000000000002</v>
      </c>
      <c r="T278">
        <v>3.2618</v>
      </c>
      <c r="U278">
        <v>3.2134</v>
      </c>
      <c r="V278">
        <v>3.1475</v>
      </c>
      <c r="W278">
        <v>3.0634999999999999</v>
      </c>
      <c r="X278">
        <v>2.8754</v>
      </c>
      <c r="Y278">
        <v>2.7930000000000001</v>
      </c>
      <c r="Z278">
        <v>2.7279</v>
      </c>
      <c r="AA278">
        <v>2.6808999999999998</v>
      </c>
      <c r="AB278">
        <v>2.6507999999999998</v>
      </c>
      <c r="AC278">
        <v>2.6362000000000001</v>
      </c>
      <c r="AD278">
        <v>2.7664</v>
      </c>
      <c r="AE278">
        <v>2.7465999999999999</v>
      </c>
      <c r="AF278">
        <v>2.7197</v>
      </c>
      <c r="AG278">
        <v>2.6877</v>
      </c>
      <c r="AH278">
        <v>2.6520000000000001</v>
      </c>
      <c r="AI278">
        <v>2.6111</v>
      </c>
      <c r="AJ278">
        <v>2.4661</v>
      </c>
      <c r="AK278">
        <v>2.4190999999999998</v>
      </c>
      <c r="AL278">
        <v>2.3826999999999998</v>
      </c>
      <c r="AM278">
        <v>2.3599000000000001</v>
      </c>
      <c r="AN278">
        <v>2.3469000000000002</v>
      </c>
      <c r="AO278">
        <v>2.3494000000000002</v>
      </c>
      <c r="AP278">
        <v>2.5129999999999999</v>
      </c>
      <c r="AQ278">
        <v>2.5163000000000002</v>
      </c>
      <c r="AR278">
        <v>2.4895</v>
      </c>
      <c r="AS278">
        <v>2.4752000000000001</v>
      </c>
      <c r="AT278">
        <v>2.4565999999999999</v>
      </c>
      <c r="AU278">
        <v>2.4140000000000001</v>
      </c>
      <c r="AV278">
        <v>2.2818999999999998</v>
      </c>
      <c r="AW278">
        <v>2.2463000000000002</v>
      </c>
      <c r="AX278">
        <v>2.2216999999999998</v>
      </c>
      <c r="AY278">
        <v>2.2012</v>
      </c>
      <c r="AZ278">
        <v>2.2057000000000002</v>
      </c>
      <c r="BA278">
        <v>2.2225000000000001</v>
      </c>
      <c r="BB278">
        <v>2.4045999999999998</v>
      </c>
      <c r="BC278">
        <v>2.4205999999999999</v>
      </c>
      <c r="BD278">
        <v>2.4152</v>
      </c>
      <c r="BE278">
        <v>2.4014000000000002</v>
      </c>
      <c r="BF278">
        <v>2.3811</v>
      </c>
      <c r="BG278">
        <v>2.3407</v>
      </c>
      <c r="BH278">
        <v>2.2094</v>
      </c>
      <c r="BI278">
        <v>2.1732</v>
      </c>
      <c r="BJ278">
        <v>2.1444000000000001</v>
      </c>
      <c r="BK278">
        <v>2.1242999999999999</v>
      </c>
    </row>
    <row r="279" spans="1:63">
      <c r="A279" s="95">
        <v>44672</v>
      </c>
      <c r="B279" s="63">
        <v>144918</v>
      </c>
      <c r="Q279" s="393"/>
      <c r="R279" s="394"/>
      <c r="S279">
        <v>3.3386</v>
      </c>
      <c r="T279">
        <v>3.3174999999999999</v>
      </c>
      <c r="U279">
        <v>3.2645</v>
      </c>
      <c r="V279">
        <v>3.1918000000000002</v>
      </c>
      <c r="W279">
        <v>3.1021999999999998</v>
      </c>
      <c r="X279">
        <v>2.9136000000000002</v>
      </c>
      <c r="Y279">
        <v>2.8313999999999999</v>
      </c>
      <c r="Z279">
        <v>2.7669999999999999</v>
      </c>
      <c r="AA279">
        <v>2.7206000000000001</v>
      </c>
      <c r="AB279">
        <v>2.6913999999999998</v>
      </c>
      <c r="AC279">
        <v>2.6776</v>
      </c>
      <c r="AD279">
        <v>2.8083999999999998</v>
      </c>
      <c r="AE279">
        <v>2.7892999999999999</v>
      </c>
      <c r="AF279">
        <v>2.7631000000000001</v>
      </c>
      <c r="AG279">
        <v>2.7313999999999998</v>
      </c>
      <c r="AH279">
        <v>2.6953999999999998</v>
      </c>
      <c r="AI279">
        <v>2.6541000000000001</v>
      </c>
      <c r="AJ279">
        <v>2.5051000000000001</v>
      </c>
      <c r="AK279">
        <v>2.4582999999999999</v>
      </c>
      <c r="AL279">
        <v>2.4222999999999999</v>
      </c>
      <c r="AM279">
        <v>2.3995000000000002</v>
      </c>
      <c r="AN279">
        <v>2.3864999999999998</v>
      </c>
      <c r="AO279">
        <v>2.3889999999999998</v>
      </c>
      <c r="AP279">
        <v>2.5526</v>
      </c>
      <c r="AQ279">
        <v>2.5558999999999998</v>
      </c>
      <c r="AR279">
        <v>2.5291000000000001</v>
      </c>
      <c r="AS279">
        <v>2.5148000000000001</v>
      </c>
      <c r="AT279">
        <v>2.4962</v>
      </c>
      <c r="AU279">
        <v>2.4535999999999998</v>
      </c>
      <c r="AV279">
        <v>2.3214999999999999</v>
      </c>
      <c r="AW279">
        <v>2.2858999999999998</v>
      </c>
      <c r="AX279">
        <v>2.2612999999999999</v>
      </c>
      <c r="AY279">
        <v>2.2408000000000001</v>
      </c>
      <c r="AZ279">
        <v>2.2452999999999999</v>
      </c>
      <c r="BA279">
        <v>2.2621000000000002</v>
      </c>
      <c r="BB279">
        <v>2.4441999999999999</v>
      </c>
      <c r="BC279">
        <v>2.4601999999999999</v>
      </c>
      <c r="BD279">
        <v>2.4548000000000001</v>
      </c>
      <c r="BE279">
        <v>2.4409999999999998</v>
      </c>
      <c r="BF279">
        <v>2.4207000000000001</v>
      </c>
      <c r="BG279">
        <v>2.3803000000000001</v>
      </c>
      <c r="BH279">
        <v>2.2490000000000001</v>
      </c>
      <c r="BI279">
        <v>2.2128000000000001</v>
      </c>
      <c r="BJ279">
        <v>2.1840000000000002</v>
      </c>
      <c r="BK279">
        <v>2.1638999999999999</v>
      </c>
    </row>
    <row r="280" spans="1:63">
      <c r="A280" s="95">
        <v>44673</v>
      </c>
      <c r="B280" s="63">
        <v>177543</v>
      </c>
      <c r="S280">
        <v>3.3050000000000002</v>
      </c>
      <c r="T280">
        <v>3.286</v>
      </c>
      <c r="U280">
        <v>3.234</v>
      </c>
      <c r="V280">
        <v>3.1596000000000002</v>
      </c>
      <c r="W280">
        <v>3.0668000000000002</v>
      </c>
      <c r="X280">
        <v>2.8723999999999998</v>
      </c>
      <c r="Y280">
        <v>2.7866</v>
      </c>
      <c r="Z280">
        <v>2.7198000000000002</v>
      </c>
      <c r="AA280">
        <v>2.6724999999999999</v>
      </c>
      <c r="AB280">
        <v>2.6436999999999999</v>
      </c>
      <c r="AC280">
        <v>2.63</v>
      </c>
      <c r="AD280">
        <v>2.7625999999999999</v>
      </c>
      <c r="AE280">
        <v>2.7435999999999998</v>
      </c>
      <c r="AF280">
        <v>2.7162999999999999</v>
      </c>
      <c r="AG280">
        <v>2.6846000000000001</v>
      </c>
      <c r="AH280">
        <v>2.6486000000000001</v>
      </c>
      <c r="AI280">
        <v>2.6073</v>
      </c>
      <c r="AJ280">
        <v>2.4582999999999999</v>
      </c>
      <c r="AK280">
        <v>2.4115000000000002</v>
      </c>
      <c r="AL280">
        <v>2.3755000000000002</v>
      </c>
      <c r="AM280">
        <v>2.3527</v>
      </c>
      <c r="AN280">
        <v>2.3397000000000001</v>
      </c>
      <c r="AO280">
        <v>2.3422000000000001</v>
      </c>
      <c r="AP280">
        <v>2.5057999999999998</v>
      </c>
      <c r="AQ280">
        <v>2.5091000000000001</v>
      </c>
      <c r="AR280">
        <v>2.4823</v>
      </c>
      <c r="AS280">
        <v>2.468</v>
      </c>
      <c r="AT280">
        <v>2.4493999999999998</v>
      </c>
      <c r="AU280">
        <v>2.4068000000000001</v>
      </c>
      <c r="AV280">
        <v>2.2747000000000002</v>
      </c>
      <c r="AW280">
        <v>2.2391000000000001</v>
      </c>
      <c r="AX280">
        <v>2.2145000000000001</v>
      </c>
      <c r="AY280">
        <v>2.194</v>
      </c>
      <c r="AZ280">
        <v>2.1985000000000001</v>
      </c>
      <c r="BA280">
        <v>2.2153</v>
      </c>
      <c r="BB280">
        <v>2.3974000000000002</v>
      </c>
      <c r="BC280">
        <v>2.4134000000000002</v>
      </c>
      <c r="BD280">
        <v>2.4079999999999999</v>
      </c>
      <c r="BE280">
        <v>2.3942000000000001</v>
      </c>
      <c r="BF280">
        <v>2.3738999999999999</v>
      </c>
      <c r="BG280">
        <v>2.3334999999999999</v>
      </c>
      <c r="BH280">
        <v>2.2021999999999999</v>
      </c>
      <c r="BI280">
        <v>2.1659999999999999</v>
      </c>
      <c r="BJ280">
        <v>2.1372</v>
      </c>
      <c r="BK280">
        <v>2.1171000000000002</v>
      </c>
    </row>
    <row r="281" spans="1:63">
      <c r="A281" s="95">
        <v>44676</v>
      </c>
      <c r="B281" s="63">
        <v>154196</v>
      </c>
      <c r="S281">
        <v>3.2397999999999998</v>
      </c>
      <c r="T281">
        <v>3.2206000000000001</v>
      </c>
      <c r="U281">
        <v>3.1665000000000001</v>
      </c>
      <c r="V281">
        <v>3.0893999999999999</v>
      </c>
      <c r="W281">
        <v>2.9961000000000002</v>
      </c>
      <c r="X281">
        <v>2.8022999999999998</v>
      </c>
      <c r="Y281">
        <v>2.7202000000000002</v>
      </c>
      <c r="Z281">
        <v>2.6573000000000002</v>
      </c>
      <c r="AA281">
        <v>2.613</v>
      </c>
      <c r="AB281">
        <v>2.5859999999999999</v>
      </c>
      <c r="AC281">
        <v>2.5739999999999998</v>
      </c>
      <c r="AD281">
        <v>2.7075999999999998</v>
      </c>
      <c r="AE281">
        <v>2.6890000000000001</v>
      </c>
      <c r="AF281">
        <v>2.6629999999999998</v>
      </c>
      <c r="AG281">
        <v>2.6328</v>
      </c>
      <c r="AH281">
        <v>2.5996999999999999</v>
      </c>
      <c r="AI281">
        <v>2.5611999999999999</v>
      </c>
      <c r="AJ281">
        <v>2.4148999999999998</v>
      </c>
      <c r="AK281">
        <v>2.3708999999999998</v>
      </c>
      <c r="AL281">
        <v>2.3372999999999999</v>
      </c>
      <c r="AM281">
        <v>2.3144999999999998</v>
      </c>
      <c r="AN281">
        <v>2.3014999999999999</v>
      </c>
      <c r="AO281">
        <v>2.3039999999999998</v>
      </c>
      <c r="AP281">
        <v>2.4676</v>
      </c>
      <c r="AQ281">
        <v>2.4708999999999999</v>
      </c>
      <c r="AR281">
        <v>2.4441000000000002</v>
      </c>
      <c r="AS281">
        <v>2.4298000000000002</v>
      </c>
      <c r="AT281">
        <v>2.4112</v>
      </c>
      <c r="AU281">
        <v>2.3685999999999998</v>
      </c>
      <c r="AV281">
        <v>2.2364999999999999</v>
      </c>
      <c r="AW281">
        <v>2.2008999999999999</v>
      </c>
      <c r="AX281">
        <v>2.1762999999999999</v>
      </c>
      <c r="AY281">
        <v>2.1558000000000002</v>
      </c>
      <c r="AZ281">
        <v>2.1602999999999999</v>
      </c>
      <c r="BA281">
        <v>2.1770999999999998</v>
      </c>
      <c r="BB281">
        <v>2.3592</v>
      </c>
      <c r="BC281">
        <v>2.3752</v>
      </c>
      <c r="BD281">
        <v>2.3698000000000001</v>
      </c>
      <c r="BE281">
        <v>2.3559999999999999</v>
      </c>
      <c r="BF281">
        <v>2.3357000000000001</v>
      </c>
      <c r="BG281">
        <v>2.2953000000000001</v>
      </c>
      <c r="BH281">
        <v>2.1640000000000001</v>
      </c>
      <c r="BI281">
        <v>2.1278000000000001</v>
      </c>
      <c r="BJ281">
        <v>2.0990000000000002</v>
      </c>
      <c r="BK281">
        <v>2.0789</v>
      </c>
    </row>
    <row r="282" spans="1:63">
      <c r="A282" s="95">
        <v>44677</v>
      </c>
      <c r="B282" s="63">
        <v>226282</v>
      </c>
      <c r="S282">
        <v>3.3388</v>
      </c>
      <c r="T282">
        <v>3.3109999999999999</v>
      </c>
      <c r="U282">
        <v>3.2480000000000002</v>
      </c>
      <c r="V282">
        <v>3.1604999999999999</v>
      </c>
      <c r="W282">
        <v>3.0607000000000002</v>
      </c>
      <c r="X282">
        <v>2.8483999999999998</v>
      </c>
      <c r="Y282">
        <v>2.7589000000000001</v>
      </c>
      <c r="Z282">
        <v>2.6894999999999998</v>
      </c>
      <c r="AA282">
        <v>2.6408999999999998</v>
      </c>
      <c r="AB282">
        <v>2.6111</v>
      </c>
      <c r="AC282">
        <v>2.5981999999999998</v>
      </c>
      <c r="AD282">
        <v>2.7315999999999998</v>
      </c>
      <c r="AE282">
        <v>2.7132999999999998</v>
      </c>
      <c r="AF282">
        <v>2.6869999999999998</v>
      </c>
      <c r="AG282">
        <v>2.6564999999999999</v>
      </c>
      <c r="AH282">
        <v>2.6231</v>
      </c>
      <c r="AI282">
        <v>2.5842999999999998</v>
      </c>
      <c r="AJ282">
        <v>2.4377</v>
      </c>
      <c r="AK282">
        <v>2.3934000000000002</v>
      </c>
      <c r="AL282">
        <v>2.3595000000000002</v>
      </c>
      <c r="AM282">
        <v>2.3367</v>
      </c>
      <c r="AN282">
        <v>2.3237000000000001</v>
      </c>
      <c r="AO282">
        <v>2.3262</v>
      </c>
      <c r="AP282">
        <v>2.4897999999999998</v>
      </c>
      <c r="AQ282">
        <v>2.4931000000000001</v>
      </c>
      <c r="AR282">
        <v>2.4662999999999999</v>
      </c>
      <c r="AS282">
        <v>2.452</v>
      </c>
      <c r="AT282">
        <v>2.4333999999999998</v>
      </c>
      <c r="AU282">
        <v>2.3908</v>
      </c>
      <c r="AV282">
        <v>2.2587000000000002</v>
      </c>
      <c r="AW282">
        <v>2.2231000000000001</v>
      </c>
      <c r="AX282">
        <v>2.1985000000000001</v>
      </c>
      <c r="AY282">
        <v>2.1779999999999999</v>
      </c>
      <c r="AZ282">
        <v>2.1825000000000001</v>
      </c>
      <c r="BA282">
        <v>2.1993</v>
      </c>
      <c r="BB282">
        <v>2.3814000000000002</v>
      </c>
      <c r="BC282">
        <v>2.3974000000000002</v>
      </c>
      <c r="BD282">
        <v>2.3919999999999999</v>
      </c>
      <c r="BE282">
        <v>2.3782000000000001</v>
      </c>
      <c r="BF282">
        <v>2.3578999999999999</v>
      </c>
      <c r="BG282">
        <v>2.3174999999999999</v>
      </c>
      <c r="BH282">
        <v>2.1861999999999999</v>
      </c>
      <c r="BI282">
        <v>2.15</v>
      </c>
      <c r="BJ282">
        <v>2.1212</v>
      </c>
      <c r="BK282">
        <v>2.1011000000000002</v>
      </c>
    </row>
    <row r="283" spans="1:63">
      <c r="A283" s="95">
        <v>44678</v>
      </c>
      <c r="B283" s="63">
        <v>229135</v>
      </c>
      <c r="S283">
        <v>3.456</v>
      </c>
      <c r="T283">
        <v>3.4135</v>
      </c>
      <c r="U283">
        <v>3.3336000000000001</v>
      </c>
      <c r="V283">
        <v>3.2269999999999999</v>
      </c>
      <c r="W283">
        <v>3.1126</v>
      </c>
      <c r="X283">
        <v>2.8826000000000001</v>
      </c>
      <c r="Y283">
        <v>2.7858000000000001</v>
      </c>
      <c r="Z283">
        <v>2.7117</v>
      </c>
      <c r="AA283">
        <v>2.66</v>
      </c>
      <c r="AB283">
        <v>2.6276000000000002</v>
      </c>
      <c r="AC283">
        <v>2.6133000000000002</v>
      </c>
      <c r="AD283">
        <v>2.7450000000000001</v>
      </c>
      <c r="AE283">
        <v>2.7246999999999999</v>
      </c>
      <c r="AF283">
        <v>2.6957</v>
      </c>
      <c r="AG283">
        <v>2.6627000000000001</v>
      </c>
      <c r="AH283">
        <v>2.6257999999999999</v>
      </c>
      <c r="AI283">
        <v>2.585</v>
      </c>
      <c r="AJ283">
        <v>2.4361000000000002</v>
      </c>
      <c r="AK283">
        <v>2.3902999999999999</v>
      </c>
      <c r="AL283">
        <v>2.3557999999999999</v>
      </c>
      <c r="AM283">
        <v>2.3328000000000002</v>
      </c>
      <c r="AN283">
        <v>2.3187000000000002</v>
      </c>
      <c r="AO283">
        <v>2.3199999999999998</v>
      </c>
      <c r="AP283">
        <v>2.48</v>
      </c>
      <c r="AQ283">
        <v>2.4857</v>
      </c>
      <c r="AR283">
        <v>2.4588999999999999</v>
      </c>
      <c r="AS283">
        <v>2.4445999999999999</v>
      </c>
      <c r="AT283">
        <v>2.4260000000000002</v>
      </c>
      <c r="AU283">
        <v>2.3834</v>
      </c>
      <c r="AV283">
        <v>2.2513000000000001</v>
      </c>
      <c r="AW283">
        <v>2.2157</v>
      </c>
      <c r="AX283">
        <v>2.1909999999999998</v>
      </c>
      <c r="AY283">
        <v>2.1779999999999999</v>
      </c>
      <c r="AZ283">
        <v>2.1825000000000001</v>
      </c>
      <c r="BA283">
        <v>2.1993</v>
      </c>
      <c r="BB283">
        <v>2.3814000000000002</v>
      </c>
      <c r="BC283">
        <v>2.3974000000000002</v>
      </c>
      <c r="BD283">
        <v>2.3919999999999999</v>
      </c>
      <c r="BE283">
        <v>2.3782000000000001</v>
      </c>
      <c r="BF283">
        <v>2.3578999999999999</v>
      </c>
      <c r="BG283">
        <v>2.3174999999999999</v>
      </c>
      <c r="BH283">
        <v>2.1861999999999999</v>
      </c>
      <c r="BI283">
        <v>2.15</v>
      </c>
      <c r="BJ283">
        <v>2.1212</v>
      </c>
      <c r="BK283">
        <v>2.1011000000000002</v>
      </c>
    </row>
    <row r="284" spans="1:63">
      <c r="A284" s="95">
        <v>44679</v>
      </c>
      <c r="B284" s="63">
        <v>220399</v>
      </c>
      <c r="S284">
        <v>3.5034000000000001</v>
      </c>
      <c r="T284">
        <v>3.4759000000000002</v>
      </c>
      <c r="U284">
        <v>3.4009</v>
      </c>
      <c r="V284">
        <v>3.2934000000000001</v>
      </c>
      <c r="W284">
        <v>3.1783999999999999</v>
      </c>
      <c r="X284">
        <v>2.9424000000000001</v>
      </c>
      <c r="Y284">
        <v>2.8363</v>
      </c>
      <c r="Z284">
        <v>2.7519</v>
      </c>
      <c r="AA284">
        <v>2.6909000000000001</v>
      </c>
      <c r="AB284">
        <v>2.6535000000000002</v>
      </c>
      <c r="AC284">
        <v>2.6360000000000001</v>
      </c>
      <c r="AD284">
        <v>2.7658</v>
      </c>
      <c r="AE284">
        <v>2.7421000000000002</v>
      </c>
      <c r="AF284">
        <v>2.7103000000000002</v>
      </c>
      <c r="AG284">
        <v>2.6749000000000001</v>
      </c>
      <c r="AH284">
        <v>2.6360999999999999</v>
      </c>
      <c r="AI284">
        <v>2.5943999999999998</v>
      </c>
      <c r="AJ284">
        <v>2.4447000000000001</v>
      </c>
      <c r="AK284">
        <v>2.3980999999999999</v>
      </c>
      <c r="AL284">
        <v>2.3628</v>
      </c>
      <c r="AM284">
        <v>2.3397999999999999</v>
      </c>
      <c r="AN284">
        <v>2.3256999999999999</v>
      </c>
      <c r="AO284">
        <v>2.327</v>
      </c>
      <c r="AP284">
        <v>2.4870000000000001</v>
      </c>
      <c r="AQ284">
        <v>2.4927000000000001</v>
      </c>
      <c r="AR284">
        <v>2.4659</v>
      </c>
      <c r="AS284">
        <v>2.4516</v>
      </c>
      <c r="AT284">
        <v>2.4329999999999998</v>
      </c>
      <c r="AU284">
        <v>2.3904000000000001</v>
      </c>
      <c r="AV284">
        <v>2.2583000000000002</v>
      </c>
      <c r="AW284">
        <v>2.2227000000000001</v>
      </c>
      <c r="AX284">
        <v>2.198</v>
      </c>
      <c r="AY284">
        <v>2.1775000000000002</v>
      </c>
      <c r="AZ284">
        <v>2.1819999999999999</v>
      </c>
      <c r="BA284">
        <v>2.1987999999999999</v>
      </c>
      <c r="BB284">
        <v>2.3809</v>
      </c>
      <c r="BC284">
        <v>2.3969</v>
      </c>
      <c r="BD284">
        <v>2.3915000000000002</v>
      </c>
      <c r="BE284">
        <v>2.3776999999999999</v>
      </c>
      <c r="BF284">
        <v>2.3574000000000002</v>
      </c>
      <c r="BG284">
        <v>2.3170000000000002</v>
      </c>
      <c r="BH284">
        <v>2.1857000000000002</v>
      </c>
      <c r="BI284">
        <v>2.1495000000000002</v>
      </c>
      <c r="BJ284">
        <v>2.1206999999999998</v>
      </c>
      <c r="BK284">
        <v>2.1006</v>
      </c>
    </row>
    <row r="285" spans="1:63">
      <c r="A285" s="95">
        <v>44680</v>
      </c>
      <c r="B285" s="63">
        <v>164938</v>
      </c>
      <c r="S285">
        <v>3.4721000000000002</v>
      </c>
      <c r="T285">
        <v>3.4424000000000001</v>
      </c>
      <c r="U285">
        <v>3.3744000000000001</v>
      </c>
      <c r="V285">
        <v>3.2711000000000001</v>
      </c>
      <c r="W285">
        <v>3.1606999999999998</v>
      </c>
      <c r="X285">
        <v>2.9249000000000001</v>
      </c>
      <c r="Y285">
        <v>2.8174999999999999</v>
      </c>
      <c r="Z285">
        <v>2.7317999999999998</v>
      </c>
      <c r="AA285">
        <v>2.6701999999999999</v>
      </c>
      <c r="AB285">
        <v>2.6318000000000001</v>
      </c>
      <c r="AC285">
        <v>2.6147</v>
      </c>
      <c r="AD285">
        <v>2.7454000000000001</v>
      </c>
      <c r="AE285">
        <v>2.7210999999999999</v>
      </c>
      <c r="AF285">
        <v>2.6888000000000001</v>
      </c>
      <c r="AG285">
        <v>2.6518000000000002</v>
      </c>
      <c r="AH285">
        <v>2.6124000000000001</v>
      </c>
      <c r="AI285">
        <v>2.5710000000000002</v>
      </c>
      <c r="AJ285">
        <v>2.423</v>
      </c>
      <c r="AK285">
        <v>2.3771</v>
      </c>
      <c r="AL285">
        <v>2.3426</v>
      </c>
      <c r="AM285">
        <v>2.3195999999999999</v>
      </c>
      <c r="AN285">
        <v>2.3054999999999999</v>
      </c>
      <c r="AO285">
        <v>2.3068</v>
      </c>
      <c r="AP285">
        <v>2.4668000000000001</v>
      </c>
      <c r="AQ285">
        <v>2.4725000000000001</v>
      </c>
      <c r="AR285">
        <v>2.4457</v>
      </c>
      <c r="AS285">
        <v>2.4314</v>
      </c>
      <c r="AT285">
        <v>2.4127999999999998</v>
      </c>
      <c r="AU285">
        <v>2.3702000000000001</v>
      </c>
      <c r="AV285">
        <v>2.2381000000000002</v>
      </c>
      <c r="AW285">
        <v>2.2025000000000001</v>
      </c>
      <c r="AX285">
        <v>2.1778</v>
      </c>
      <c r="AY285">
        <v>2.1573000000000002</v>
      </c>
      <c r="AZ285">
        <v>2.1617999999999999</v>
      </c>
      <c r="BA285">
        <v>2.1785999999999999</v>
      </c>
      <c r="BB285">
        <v>2.3607</v>
      </c>
      <c r="BC285">
        <v>2.3767</v>
      </c>
      <c r="BD285">
        <v>2.3713000000000002</v>
      </c>
      <c r="BE285">
        <v>2.3574999999999999</v>
      </c>
      <c r="BF285">
        <v>2.3372000000000002</v>
      </c>
      <c r="BG285">
        <v>2.2968000000000002</v>
      </c>
      <c r="BH285">
        <v>2.1655000000000002</v>
      </c>
      <c r="BI285">
        <v>2.1293000000000002</v>
      </c>
      <c r="BJ285">
        <v>2.1004999999999998</v>
      </c>
      <c r="BK285">
        <v>2.0804</v>
      </c>
    </row>
    <row r="286" spans="1:63">
      <c r="A286" s="95">
        <v>44683</v>
      </c>
      <c r="B286" s="63">
        <v>139726</v>
      </c>
      <c r="T286">
        <v>3.5101</v>
      </c>
      <c r="U286">
        <v>3.4291</v>
      </c>
      <c r="V286">
        <v>3.3144999999999998</v>
      </c>
      <c r="W286">
        <v>3.1956000000000002</v>
      </c>
      <c r="X286">
        <v>2.9556</v>
      </c>
      <c r="Y286">
        <v>2.8443000000000001</v>
      </c>
      <c r="Z286">
        <v>2.7557999999999998</v>
      </c>
      <c r="AA286">
        <v>2.6926999999999999</v>
      </c>
      <c r="AB286">
        <v>2.6533000000000002</v>
      </c>
      <c r="AC286">
        <v>2.6364999999999998</v>
      </c>
      <c r="AD286">
        <v>2.7696000000000001</v>
      </c>
      <c r="AE286">
        <v>2.7452999999999999</v>
      </c>
      <c r="AF286">
        <v>2.7134999999999998</v>
      </c>
      <c r="AG286">
        <v>2.6762999999999999</v>
      </c>
      <c r="AH286">
        <v>2.6349</v>
      </c>
      <c r="AI286">
        <v>2.5924999999999998</v>
      </c>
      <c r="AJ286">
        <v>2.4445000000000001</v>
      </c>
      <c r="AK286">
        <v>2.3986000000000001</v>
      </c>
      <c r="AL286">
        <v>2.3641000000000001</v>
      </c>
      <c r="AM286">
        <v>2.3411</v>
      </c>
      <c r="AN286">
        <v>2.327</v>
      </c>
      <c r="AO286">
        <v>2.3283</v>
      </c>
      <c r="AP286">
        <v>2.4883000000000002</v>
      </c>
      <c r="AQ286">
        <v>2.4940000000000002</v>
      </c>
      <c r="AR286">
        <v>2.4672000000000001</v>
      </c>
      <c r="AS286">
        <v>2.4529000000000001</v>
      </c>
      <c r="AT286">
        <v>2.4342999999999999</v>
      </c>
      <c r="AU286">
        <v>2.3917000000000002</v>
      </c>
      <c r="AV286">
        <v>2.2595999999999998</v>
      </c>
      <c r="AW286">
        <v>2.2240000000000002</v>
      </c>
      <c r="AX286">
        <v>2.1993</v>
      </c>
      <c r="AY286">
        <v>2.1787999999999998</v>
      </c>
      <c r="AZ286">
        <v>2.1833</v>
      </c>
      <c r="BA286">
        <v>2.2000999999999999</v>
      </c>
      <c r="BB286">
        <v>2.3822000000000001</v>
      </c>
      <c r="BC286">
        <v>2.3982000000000001</v>
      </c>
      <c r="BD286">
        <v>2.3927999999999998</v>
      </c>
      <c r="BE286">
        <v>2.379</v>
      </c>
      <c r="BF286">
        <v>2.3586999999999998</v>
      </c>
      <c r="BG286">
        <v>2.3182999999999998</v>
      </c>
      <c r="BH286">
        <v>2.1869999999999998</v>
      </c>
      <c r="BI286">
        <v>2.1507999999999998</v>
      </c>
      <c r="BJ286">
        <v>2.1219999999999999</v>
      </c>
      <c r="BK286">
        <v>2.1019000000000001</v>
      </c>
    </row>
    <row r="287" spans="1:63">
      <c r="A287" s="95">
        <v>44684</v>
      </c>
      <c r="B287" s="63">
        <v>195844</v>
      </c>
      <c r="T287">
        <v>3.5011999999999999</v>
      </c>
      <c r="U287">
        <v>3.4186999999999999</v>
      </c>
      <c r="V287">
        <v>3.3079999999999998</v>
      </c>
      <c r="W287">
        <v>3.1945999999999999</v>
      </c>
      <c r="X287">
        <v>2.9607000000000001</v>
      </c>
      <c r="Y287">
        <v>2.8549000000000002</v>
      </c>
      <c r="Z287">
        <v>2.7726999999999999</v>
      </c>
      <c r="AA287">
        <v>2.7151999999999998</v>
      </c>
      <c r="AB287">
        <v>2.6775000000000002</v>
      </c>
      <c r="AC287">
        <v>2.6566999999999998</v>
      </c>
      <c r="AD287">
        <v>2.7915000000000001</v>
      </c>
      <c r="AE287">
        <v>2.7690000000000001</v>
      </c>
      <c r="AF287">
        <v>2.7382</v>
      </c>
      <c r="AG287">
        <v>2.7008999999999999</v>
      </c>
      <c r="AH287">
        <v>2.6595</v>
      </c>
      <c r="AI287">
        <v>2.6156000000000001</v>
      </c>
      <c r="AJ287">
        <v>2.4689000000000001</v>
      </c>
      <c r="AK287">
        <v>2.423</v>
      </c>
      <c r="AL287">
        <v>2.3883999999999999</v>
      </c>
      <c r="AM287">
        <v>2.3654000000000002</v>
      </c>
      <c r="AN287">
        <v>2.3513000000000002</v>
      </c>
      <c r="AO287">
        <v>2.3525999999999998</v>
      </c>
      <c r="AP287">
        <v>2.5125999999999999</v>
      </c>
      <c r="AQ287">
        <v>2.5183</v>
      </c>
      <c r="AR287">
        <v>2.4914999999999998</v>
      </c>
      <c r="AS287">
        <v>2.4771999999999998</v>
      </c>
      <c r="AT287">
        <v>2.4586000000000001</v>
      </c>
      <c r="AU287">
        <v>2.4159999999999999</v>
      </c>
      <c r="AV287">
        <v>2.2839</v>
      </c>
      <c r="AW287">
        <v>2.2483</v>
      </c>
      <c r="AX287">
        <v>2.2235999999999998</v>
      </c>
      <c r="AY287">
        <v>2.2031000000000001</v>
      </c>
      <c r="AZ287">
        <v>2.2075999999999998</v>
      </c>
      <c r="BA287">
        <v>2.2244000000000002</v>
      </c>
      <c r="BB287">
        <v>2.4064999999999999</v>
      </c>
      <c r="BC287">
        <v>2.4224999999999999</v>
      </c>
      <c r="BD287">
        <v>2.4171</v>
      </c>
      <c r="BE287">
        <v>2.4033000000000002</v>
      </c>
      <c r="BF287">
        <v>2.383</v>
      </c>
      <c r="BG287">
        <v>2.3426</v>
      </c>
      <c r="BH287">
        <v>2.2113</v>
      </c>
      <c r="BI287">
        <v>2.1751</v>
      </c>
      <c r="BJ287">
        <v>2.1463000000000001</v>
      </c>
      <c r="BK287">
        <v>2.1261999999999999</v>
      </c>
    </row>
    <row r="288" spans="1:63">
      <c r="A288" s="95">
        <v>44685</v>
      </c>
      <c r="B288" s="63">
        <v>192843</v>
      </c>
      <c r="T288">
        <v>3.6522999999999999</v>
      </c>
      <c r="U288">
        <v>3.5674999999999999</v>
      </c>
      <c r="V288">
        <v>3.4525000000000001</v>
      </c>
      <c r="W288">
        <v>3.3338000000000001</v>
      </c>
      <c r="X288">
        <v>3.0969000000000002</v>
      </c>
      <c r="Y288">
        <v>2.9883000000000002</v>
      </c>
      <c r="Z288">
        <v>2.9030999999999998</v>
      </c>
      <c r="AA288">
        <v>2.8408000000000002</v>
      </c>
      <c r="AB288">
        <v>2.7976999999999999</v>
      </c>
      <c r="AC288">
        <v>2.7728000000000002</v>
      </c>
      <c r="AD288">
        <v>2.9041999999999999</v>
      </c>
      <c r="AE288">
        <v>2.88</v>
      </c>
      <c r="AF288">
        <v>2.8485</v>
      </c>
      <c r="AG288">
        <v>2.8109999999999999</v>
      </c>
      <c r="AH288">
        <v>2.7667000000000002</v>
      </c>
      <c r="AI288">
        <v>2.7208999999999999</v>
      </c>
      <c r="AJ288">
        <v>2.5735999999999999</v>
      </c>
      <c r="AK288">
        <v>2.5272000000000001</v>
      </c>
      <c r="AL288">
        <v>2.492</v>
      </c>
      <c r="AM288">
        <v>2.4689999999999999</v>
      </c>
      <c r="AN288">
        <v>2.4548999999999999</v>
      </c>
      <c r="AO288">
        <v>2.4561000000000002</v>
      </c>
      <c r="AP288">
        <v>2.6160000000000001</v>
      </c>
      <c r="AQ288">
        <v>2.6206999999999998</v>
      </c>
      <c r="AR288">
        <v>2.5928</v>
      </c>
      <c r="AS288">
        <v>2.5773000000000001</v>
      </c>
      <c r="AT288">
        <v>2.5575999999999999</v>
      </c>
      <c r="AU288">
        <v>2.5139</v>
      </c>
      <c r="AV288">
        <v>2.3807</v>
      </c>
      <c r="AW288">
        <v>2.3439000000000001</v>
      </c>
      <c r="AX288">
        <v>2.3180999999999998</v>
      </c>
      <c r="AY288">
        <v>2.2976000000000001</v>
      </c>
      <c r="AZ288">
        <v>2.3020999999999998</v>
      </c>
      <c r="BA288">
        <v>2.3189000000000002</v>
      </c>
      <c r="BB288">
        <v>2.5009999999999999</v>
      </c>
      <c r="BC288">
        <v>2.5169999999999999</v>
      </c>
      <c r="BD288">
        <v>2.5116000000000001</v>
      </c>
      <c r="BE288">
        <v>2.4977999999999998</v>
      </c>
      <c r="BF288">
        <v>2.4775</v>
      </c>
      <c r="BG288">
        <v>2.4371</v>
      </c>
      <c r="BH288">
        <v>2.3058000000000001</v>
      </c>
      <c r="BI288">
        <v>2.2696000000000001</v>
      </c>
      <c r="BJ288">
        <v>2.2408000000000001</v>
      </c>
      <c r="BK288">
        <v>2.2206999999999999</v>
      </c>
    </row>
    <row r="289" spans="1:63">
      <c r="A289" s="95">
        <v>44686</v>
      </c>
      <c r="B289" s="63">
        <v>144751</v>
      </c>
      <c r="T289">
        <v>3.6587000000000001</v>
      </c>
      <c r="U289">
        <v>3.58</v>
      </c>
      <c r="V289">
        <v>3.4678</v>
      </c>
      <c r="W289">
        <v>3.3485999999999998</v>
      </c>
      <c r="X289">
        <v>3.1139999999999999</v>
      </c>
      <c r="Y289">
        <v>3.0055999999999998</v>
      </c>
      <c r="Z289">
        <v>2.9203999999999999</v>
      </c>
      <c r="AA289">
        <v>2.8574000000000002</v>
      </c>
      <c r="AB289">
        <v>2.8130999999999999</v>
      </c>
      <c r="AC289">
        <v>2.7869999999999999</v>
      </c>
      <c r="AD289">
        <v>2.9205000000000001</v>
      </c>
      <c r="AE289">
        <v>2.8944000000000001</v>
      </c>
      <c r="AF289">
        <v>2.8622000000000001</v>
      </c>
      <c r="AG289">
        <v>2.8241000000000001</v>
      </c>
      <c r="AH289">
        <v>2.7797000000000001</v>
      </c>
      <c r="AI289">
        <v>2.7336</v>
      </c>
      <c r="AJ289">
        <v>2.5853000000000002</v>
      </c>
      <c r="AK289">
        <v>2.5377999999999998</v>
      </c>
      <c r="AL289">
        <v>2.5004</v>
      </c>
      <c r="AM289">
        <v>2.4773999999999998</v>
      </c>
      <c r="AN289">
        <v>2.4638</v>
      </c>
      <c r="AO289">
        <v>2.4647000000000001</v>
      </c>
      <c r="AP289">
        <v>2.6242999999999999</v>
      </c>
      <c r="AQ289">
        <v>2.6286999999999998</v>
      </c>
      <c r="AR289">
        <v>2.6004999999999998</v>
      </c>
      <c r="AS289">
        <v>2.5847000000000002</v>
      </c>
      <c r="AT289">
        <v>2.5647000000000002</v>
      </c>
      <c r="AU289">
        <v>2.5207000000000002</v>
      </c>
      <c r="AV289">
        <v>2.3872</v>
      </c>
      <c r="AW289">
        <v>2.3500999999999999</v>
      </c>
      <c r="AX289">
        <v>2.3229000000000002</v>
      </c>
      <c r="AY289">
        <v>2.3024</v>
      </c>
      <c r="AZ289">
        <v>2.3069000000000002</v>
      </c>
      <c r="BA289">
        <v>2.3237000000000001</v>
      </c>
      <c r="BB289">
        <v>2.5057999999999998</v>
      </c>
      <c r="BC289">
        <v>2.5217999999999998</v>
      </c>
      <c r="BD289">
        <v>2.5164</v>
      </c>
      <c r="BE289">
        <v>2.5026000000000002</v>
      </c>
      <c r="BF289">
        <v>2.4823</v>
      </c>
      <c r="BG289">
        <v>2.4419</v>
      </c>
      <c r="BH289">
        <v>2.3106</v>
      </c>
      <c r="BI289">
        <v>2.2744</v>
      </c>
      <c r="BJ289">
        <v>2.2456</v>
      </c>
      <c r="BK289">
        <v>2.2254999999999998</v>
      </c>
    </row>
    <row r="290" spans="1:63">
      <c r="A290" s="95">
        <v>44687</v>
      </c>
      <c r="B290" s="63">
        <v>234710</v>
      </c>
      <c r="T290">
        <v>3.7589999999999999</v>
      </c>
      <c r="U290">
        <v>3.661</v>
      </c>
      <c r="V290">
        <v>3.5358000000000001</v>
      </c>
      <c r="W290">
        <v>3.4070999999999998</v>
      </c>
      <c r="X290">
        <v>3.165</v>
      </c>
      <c r="Y290">
        <v>3.0459000000000001</v>
      </c>
      <c r="Z290">
        <v>2.9506999999999999</v>
      </c>
      <c r="AA290">
        <v>2.8816000000000002</v>
      </c>
      <c r="AB290">
        <v>2.8338000000000001</v>
      </c>
      <c r="AC290">
        <v>2.8071000000000002</v>
      </c>
      <c r="AD290">
        <v>2.9388999999999998</v>
      </c>
      <c r="AE290">
        <v>2.91</v>
      </c>
      <c r="AF290">
        <v>2.875</v>
      </c>
      <c r="AG290">
        <v>2.8340999999999998</v>
      </c>
      <c r="AH290">
        <v>2.7881999999999998</v>
      </c>
      <c r="AI290">
        <v>2.7406000000000001</v>
      </c>
      <c r="AJ290">
        <v>2.5908000000000002</v>
      </c>
      <c r="AK290">
        <v>2.5417999999999998</v>
      </c>
      <c r="AL290">
        <v>2.5028999999999999</v>
      </c>
      <c r="AM290">
        <v>2.4796</v>
      </c>
      <c r="AN290">
        <v>2.4657</v>
      </c>
      <c r="AO290">
        <v>2.4662999999999999</v>
      </c>
      <c r="AP290">
        <v>2.6255999999999999</v>
      </c>
      <c r="AQ290">
        <v>2.6295999999999999</v>
      </c>
      <c r="AR290">
        <v>2.6011000000000002</v>
      </c>
      <c r="AS290">
        <v>2.585</v>
      </c>
      <c r="AT290">
        <v>2.5644</v>
      </c>
      <c r="AU290">
        <v>2.5198</v>
      </c>
      <c r="AV290">
        <v>2.3860000000000001</v>
      </c>
      <c r="AW290">
        <v>2.3485</v>
      </c>
      <c r="AX290">
        <v>2.3208000000000002</v>
      </c>
      <c r="AY290">
        <v>2.3003</v>
      </c>
      <c r="AZ290">
        <v>2.3048000000000002</v>
      </c>
      <c r="BA290">
        <v>2.3216000000000001</v>
      </c>
      <c r="BB290">
        <v>2.5036999999999998</v>
      </c>
      <c r="BC290">
        <v>2.5196999999999998</v>
      </c>
      <c r="BD290">
        <v>2.5143</v>
      </c>
      <c r="BE290">
        <v>2.5005000000000002</v>
      </c>
      <c r="BF290">
        <v>2.4802</v>
      </c>
      <c r="BG290">
        <v>2.4398</v>
      </c>
      <c r="BH290">
        <v>2.3085</v>
      </c>
      <c r="BI290">
        <v>2.2723</v>
      </c>
      <c r="BJ290">
        <v>2.2435</v>
      </c>
      <c r="BK290">
        <v>2.2233999999999998</v>
      </c>
    </row>
    <row r="291" spans="1:63">
      <c r="A291" s="95">
        <v>44690</v>
      </c>
      <c r="B291" s="63">
        <v>207692</v>
      </c>
      <c r="T291">
        <v>3.6419000000000001</v>
      </c>
      <c r="U291">
        <v>3.5295999999999998</v>
      </c>
      <c r="V291">
        <v>3.4016000000000002</v>
      </c>
      <c r="W291">
        <v>3.2742</v>
      </c>
      <c r="X291">
        <v>3.0333000000000001</v>
      </c>
      <c r="Y291">
        <v>2.9156</v>
      </c>
      <c r="Z291">
        <v>2.8220000000000001</v>
      </c>
      <c r="AA291">
        <v>2.7536999999999998</v>
      </c>
      <c r="AB291">
        <v>2.7061999999999999</v>
      </c>
      <c r="AC291">
        <v>2.68</v>
      </c>
      <c r="AD291">
        <v>2.8115000000000001</v>
      </c>
      <c r="AE291">
        <v>2.7829000000000002</v>
      </c>
      <c r="AF291">
        <v>2.7471999999999999</v>
      </c>
      <c r="AG291">
        <v>2.7069000000000001</v>
      </c>
      <c r="AH291">
        <v>2.6614</v>
      </c>
      <c r="AI291">
        <v>2.6143000000000001</v>
      </c>
      <c r="AJ291">
        <v>2.4651000000000001</v>
      </c>
      <c r="AK291">
        <v>2.4165999999999999</v>
      </c>
      <c r="AL291">
        <v>2.3794</v>
      </c>
      <c r="AM291">
        <v>2.3561000000000001</v>
      </c>
      <c r="AN291">
        <v>2.3422000000000001</v>
      </c>
      <c r="AO291">
        <v>2.3428</v>
      </c>
      <c r="AP291">
        <v>2.5021</v>
      </c>
      <c r="AQ291">
        <v>2.5061</v>
      </c>
      <c r="AR291">
        <v>2.4775999999999998</v>
      </c>
      <c r="AS291">
        <v>2.4615</v>
      </c>
      <c r="AT291">
        <v>2.4409000000000001</v>
      </c>
      <c r="AU291">
        <v>2.3963000000000001</v>
      </c>
      <c r="AV291">
        <v>2.2625000000000002</v>
      </c>
      <c r="AW291">
        <v>2.2250000000000001</v>
      </c>
      <c r="AX291">
        <v>2.1972999999999998</v>
      </c>
      <c r="AY291">
        <v>2.1768000000000001</v>
      </c>
      <c r="AZ291">
        <v>2.1812999999999998</v>
      </c>
      <c r="BA291">
        <v>2.1981000000000002</v>
      </c>
      <c r="BB291">
        <v>2.3801999999999999</v>
      </c>
      <c r="BC291">
        <v>2.3961999999999999</v>
      </c>
      <c r="BD291">
        <v>2.3908</v>
      </c>
      <c r="BE291">
        <v>2.3769999999999998</v>
      </c>
      <c r="BF291">
        <v>2.3567</v>
      </c>
      <c r="BG291">
        <v>2.3163</v>
      </c>
      <c r="BH291">
        <v>2.1850000000000001</v>
      </c>
      <c r="BI291">
        <v>2.1488</v>
      </c>
      <c r="BJ291">
        <v>2.12</v>
      </c>
      <c r="BK291">
        <v>2.0998999999999999</v>
      </c>
    </row>
    <row r="292" spans="1:63">
      <c r="A292" s="95">
        <v>44691</v>
      </c>
      <c r="B292" s="63">
        <v>188882</v>
      </c>
      <c r="T292">
        <v>3.5415000000000001</v>
      </c>
      <c r="U292">
        <v>3.4348999999999998</v>
      </c>
      <c r="V292">
        <v>3.3128000000000002</v>
      </c>
      <c r="W292">
        <v>3.1909999999999998</v>
      </c>
      <c r="X292">
        <v>2.9552</v>
      </c>
      <c r="Y292">
        <v>2.8418000000000001</v>
      </c>
      <c r="Z292">
        <v>2.7526000000000002</v>
      </c>
      <c r="AA292">
        <v>2.6876000000000002</v>
      </c>
      <c r="AB292">
        <v>2.6444000000000001</v>
      </c>
      <c r="AC292">
        <v>2.6223999999999998</v>
      </c>
      <c r="AD292">
        <v>2.7553000000000001</v>
      </c>
      <c r="AE292">
        <v>2.7275</v>
      </c>
      <c r="AF292">
        <v>2.6943000000000001</v>
      </c>
      <c r="AG292">
        <v>2.6556000000000002</v>
      </c>
      <c r="AH292">
        <v>2.613</v>
      </c>
      <c r="AI292">
        <v>2.5689000000000002</v>
      </c>
      <c r="AJ292">
        <v>2.4224999999999999</v>
      </c>
      <c r="AK292">
        <v>2.3757000000000001</v>
      </c>
      <c r="AL292">
        <v>2.3420000000000001</v>
      </c>
      <c r="AM292">
        <v>2.3188</v>
      </c>
      <c r="AN292">
        <v>2.3068</v>
      </c>
      <c r="AO292">
        <v>2.3092000000000001</v>
      </c>
      <c r="AP292">
        <v>2.4691000000000001</v>
      </c>
      <c r="AQ292">
        <v>2.4762</v>
      </c>
      <c r="AR292">
        <v>2.4495</v>
      </c>
      <c r="AS292">
        <v>2.4352999999999998</v>
      </c>
      <c r="AT292">
        <v>2.4165000000000001</v>
      </c>
      <c r="AU292">
        <v>2.3738000000000001</v>
      </c>
      <c r="AV292">
        <v>2.2418</v>
      </c>
      <c r="AW292">
        <v>2.2061999999999999</v>
      </c>
      <c r="AX292">
        <v>2.1819999999999999</v>
      </c>
      <c r="AY292">
        <v>2.1615000000000002</v>
      </c>
      <c r="AZ292">
        <v>2.1659999999999999</v>
      </c>
      <c r="BA292">
        <v>2.1827999999999999</v>
      </c>
      <c r="BB292">
        <v>2.3649</v>
      </c>
      <c r="BC292">
        <v>2.3809</v>
      </c>
      <c r="BD292">
        <v>2.3755000000000002</v>
      </c>
      <c r="BE292">
        <v>2.3616999999999999</v>
      </c>
      <c r="BF292">
        <v>2.3414000000000001</v>
      </c>
      <c r="BG292">
        <v>2.3010000000000002</v>
      </c>
      <c r="BH292">
        <v>2.1697000000000002</v>
      </c>
      <c r="BI292">
        <v>2.1335000000000002</v>
      </c>
      <c r="BJ292">
        <v>2.1046999999999998</v>
      </c>
      <c r="BK292">
        <v>2.0846</v>
      </c>
    </row>
    <row r="293" spans="1:63">
      <c r="A293" s="95">
        <v>44692</v>
      </c>
      <c r="B293" s="63">
        <v>205771</v>
      </c>
      <c r="T293">
        <v>3.6855000000000002</v>
      </c>
      <c r="U293">
        <v>3.5735999999999999</v>
      </c>
      <c r="V293">
        <v>3.4422000000000001</v>
      </c>
      <c r="W293">
        <v>3.3111000000000002</v>
      </c>
      <c r="X293">
        <v>3.0682999999999998</v>
      </c>
      <c r="Y293">
        <v>2.948</v>
      </c>
      <c r="Z293">
        <v>2.8549000000000002</v>
      </c>
      <c r="AA293">
        <v>2.7902</v>
      </c>
      <c r="AB293">
        <v>2.7482000000000002</v>
      </c>
      <c r="AC293">
        <v>2.7269000000000001</v>
      </c>
      <c r="AD293">
        <v>2.8614999999999999</v>
      </c>
      <c r="AE293">
        <v>2.8370000000000002</v>
      </c>
      <c r="AF293">
        <v>2.8058000000000001</v>
      </c>
      <c r="AG293">
        <v>2.7665000000000002</v>
      </c>
      <c r="AH293">
        <v>2.7235</v>
      </c>
      <c r="AI293">
        <v>2.6789999999999998</v>
      </c>
      <c r="AJ293">
        <v>2.5299999999999998</v>
      </c>
      <c r="AK293">
        <v>2.4807000000000001</v>
      </c>
      <c r="AL293">
        <v>2.4443999999999999</v>
      </c>
      <c r="AM293">
        <v>2.4207000000000001</v>
      </c>
      <c r="AN293">
        <v>2.4081000000000001</v>
      </c>
      <c r="AO293">
        <v>2.41</v>
      </c>
      <c r="AP293">
        <v>2.5693000000000001</v>
      </c>
      <c r="AQ293">
        <v>2.5758999999999999</v>
      </c>
      <c r="AR293">
        <v>2.5487000000000002</v>
      </c>
      <c r="AS293">
        <v>2.5339</v>
      </c>
      <c r="AT293">
        <v>2.5146000000000002</v>
      </c>
      <c r="AU293">
        <v>2.4712999999999998</v>
      </c>
      <c r="AV293">
        <v>2.3388</v>
      </c>
      <c r="AW293">
        <v>2.3026</v>
      </c>
      <c r="AX293">
        <v>2.2778999999999998</v>
      </c>
      <c r="AY293">
        <v>2.2574000000000001</v>
      </c>
      <c r="AZ293">
        <v>2.2618999999999998</v>
      </c>
      <c r="BA293">
        <v>2.2787000000000002</v>
      </c>
      <c r="BB293">
        <v>2.4607999999999999</v>
      </c>
      <c r="BC293">
        <v>2.4767999999999999</v>
      </c>
      <c r="BD293">
        <v>2.4714</v>
      </c>
      <c r="BE293">
        <v>2.4575999999999998</v>
      </c>
      <c r="BF293">
        <v>2.4373</v>
      </c>
      <c r="BG293">
        <v>2.3969</v>
      </c>
      <c r="BH293">
        <v>2.2656000000000001</v>
      </c>
      <c r="BI293">
        <v>2.2294</v>
      </c>
      <c r="BJ293">
        <v>2.2006000000000001</v>
      </c>
      <c r="BK293">
        <v>2.1804999999999999</v>
      </c>
    </row>
    <row r="294" spans="1:63">
      <c r="A294" s="95">
        <v>44693</v>
      </c>
      <c r="B294" s="63">
        <v>220609</v>
      </c>
      <c r="T294">
        <v>3.7917000000000001</v>
      </c>
      <c r="U294">
        <v>3.645</v>
      </c>
      <c r="V294">
        <v>3.4883999999999999</v>
      </c>
      <c r="W294">
        <v>3.3372999999999999</v>
      </c>
      <c r="X294">
        <v>3.0872000000000002</v>
      </c>
      <c r="Y294">
        <v>2.9590000000000001</v>
      </c>
      <c r="Z294">
        <v>2.8559999999999999</v>
      </c>
      <c r="AA294">
        <v>2.7829999999999999</v>
      </c>
      <c r="AB294">
        <v>2.7376999999999998</v>
      </c>
      <c r="AC294">
        <v>2.7170999999999998</v>
      </c>
      <c r="AD294">
        <v>2.8534000000000002</v>
      </c>
      <c r="AE294">
        <v>2.8330000000000002</v>
      </c>
      <c r="AF294">
        <v>2.8035999999999999</v>
      </c>
      <c r="AG294">
        <v>2.7633999999999999</v>
      </c>
      <c r="AH294">
        <v>2.7168999999999999</v>
      </c>
      <c r="AI294">
        <v>2.6703000000000001</v>
      </c>
      <c r="AJ294">
        <v>2.5125999999999999</v>
      </c>
      <c r="AK294">
        <v>2.4632999999999998</v>
      </c>
      <c r="AL294">
        <v>2.4275000000000002</v>
      </c>
      <c r="AM294">
        <v>2.4089999999999998</v>
      </c>
      <c r="AN294">
        <v>2.3963999999999999</v>
      </c>
      <c r="AO294">
        <v>2.3982999999999999</v>
      </c>
      <c r="AP294">
        <v>2.5581999999999998</v>
      </c>
      <c r="AQ294">
        <v>2.5648</v>
      </c>
      <c r="AR294">
        <v>2.5375999999999999</v>
      </c>
      <c r="AS294">
        <v>2.5228000000000002</v>
      </c>
      <c r="AT294">
        <v>2.5034999999999998</v>
      </c>
      <c r="AU294">
        <v>2.4601999999999999</v>
      </c>
      <c r="AV294">
        <v>2.3277000000000001</v>
      </c>
      <c r="AW294">
        <v>2.2915000000000001</v>
      </c>
      <c r="AX294">
        <v>2.2667999999999999</v>
      </c>
      <c r="AY294">
        <v>2.2463000000000002</v>
      </c>
      <c r="AZ294">
        <v>2.2507999999999999</v>
      </c>
      <c r="BA294">
        <v>2.2675999999999998</v>
      </c>
      <c r="BB294">
        <v>2.4497</v>
      </c>
      <c r="BC294">
        <v>2.4657</v>
      </c>
      <c r="BD294">
        <v>2.4603000000000002</v>
      </c>
      <c r="BE294">
        <v>2.4464999999999999</v>
      </c>
      <c r="BF294">
        <v>2.4262000000000001</v>
      </c>
      <c r="BG294">
        <v>2.3858000000000001</v>
      </c>
      <c r="BH294">
        <v>2.2545000000000002</v>
      </c>
      <c r="BI294">
        <v>2.2183000000000002</v>
      </c>
      <c r="BJ294">
        <v>2.1894999999999998</v>
      </c>
      <c r="BK294">
        <v>2.1694</v>
      </c>
    </row>
    <row r="295" spans="1:63">
      <c r="A295" s="95">
        <v>44694</v>
      </c>
      <c r="B295" s="63">
        <v>212772</v>
      </c>
      <c r="T295">
        <v>3.9578000000000002</v>
      </c>
      <c r="U295">
        <v>3.7848000000000002</v>
      </c>
      <c r="V295">
        <v>3.6055000000000001</v>
      </c>
      <c r="W295">
        <v>3.4422000000000001</v>
      </c>
      <c r="X295">
        <v>3.181</v>
      </c>
      <c r="Y295">
        <v>3.0428999999999999</v>
      </c>
      <c r="Z295">
        <v>2.9315000000000002</v>
      </c>
      <c r="AA295">
        <v>2.8490000000000002</v>
      </c>
      <c r="AB295">
        <v>2.7951000000000001</v>
      </c>
      <c r="AC295">
        <v>2.7690999999999999</v>
      </c>
      <c r="AD295">
        <v>2.9064000000000001</v>
      </c>
      <c r="AE295">
        <v>2.8887</v>
      </c>
      <c r="AF295">
        <v>2.8605</v>
      </c>
      <c r="AG295">
        <v>2.8203999999999998</v>
      </c>
      <c r="AH295">
        <v>2.774</v>
      </c>
      <c r="AI295">
        <v>2.7263000000000002</v>
      </c>
      <c r="AJ295">
        <v>2.5672999999999999</v>
      </c>
      <c r="AK295">
        <v>2.5167000000000002</v>
      </c>
      <c r="AL295">
        <v>2.4794999999999998</v>
      </c>
      <c r="AM295">
        <v>2.4597000000000002</v>
      </c>
      <c r="AN295">
        <v>2.4458000000000002</v>
      </c>
      <c r="AO295">
        <v>2.4464000000000001</v>
      </c>
      <c r="AP295">
        <v>2.605</v>
      </c>
      <c r="AQ295">
        <v>2.6101999999999999</v>
      </c>
      <c r="AR295">
        <v>2.5817000000000001</v>
      </c>
      <c r="AS295">
        <v>2.5655999999999999</v>
      </c>
      <c r="AT295">
        <v>2.5449999999999999</v>
      </c>
      <c r="AU295">
        <v>2.5004</v>
      </c>
      <c r="AV295">
        <v>2.3664999999999998</v>
      </c>
      <c r="AW295">
        <v>2.3290000000000002</v>
      </c>
      <c r="AX295">
        <v>2.2989999999999999</v>
      </c>
      <c r="AY295">
        <v>2.2785000000000002</v>
      </c>
      <c r="AZ295">
        <v>2.2829999999999999</v>
      </c>
      <c r="BA295">
        <v>2.2997999999999998</v>
      </c>
      <c r="BB295">
        <v>2.4819</v>
      </c>
      <c r="BC295">
        <v>2.4994000000000001</v>
      </c>
      <c r="BD295">
        <v>2.4940000000000002</v>
      </c>
      <c r="BE295">
        <v>2.4802</v>
      </c>
      <c r="BF295">
        <v>2.4599000000000002</v>
      </c>
      <c r="BG295">
        <v>2.4195000000000002</v>
      </c>
      <c r="BH295">
        <v>2.2881999999999998</v>
      </c>
      <c r="BI295">
        <v>2.2519999999999998</v>
      </c>
      <c r="BJ295">
        <v>2.2231999999999998</v>
      </c>
      <c r="BK295">
        <v>2.2031000000000001</v>
      </c>
    </row>
    <row r="296" spans="1:63">
      <c r="A296" s="95">
        <v>44697</v>
      </c>
      <c r="B296" s="63">
        <v>171129</v>
      </c>
      <c r="T296">
        <v>4.0228999999999999</v>
      </c>
      <c r="U296">
        <v>3.8405</v>
      </c>
      <c r="V296">
        <v>3.6522999999999999</v>
      </c>
      <c r="W296">
        <v>3.4845999999999999</v>
      </c>
      <c r="X296">
        <v>3.2164999999999999</v>
      </c>
      <c r="Y296">
        <v>3.0729000000000002</v>
      </c>
      <c r="Z296">
        <v>2.9586000000000001</v>
      </c>
      <c r="AA296">
        <v>2.8740000000000001</v>
      </c>
      <c r="AB296">
        <v>2.8172000000000001</v>
      </c>
      <c r="AC296">
        <v>2.7875000000000001</v>
      </c>
      <c r="AD296">
        <v>2.9249000000000001</v>
      </c>
      <c r="AE296">
        <v>2.9062999999999999</v>
      </c>
      <c r="AF296">
        <v>2.8795999999999999</v>
      </c>
      <c r="AG296">
        <v>2.8391999999999999</v>
      </c>
      <c r="AH296">
        <v>2.7925</v>
      </c>
      <c r="AI296">
        <v>2.7446000000000002</v>
      </c>
      <c r="AJ296">
        <v>2.5831</v>
      </c>
      <c r="AK296">
        <v>2.5325000000000002</v>
      </c>
      <c r="AL296">
        <v>2.4952999999999999</v>
      </c>
      <c r="AM296">
        <v>2.4769000000000001</v>
      </c>
      <c r="AN296">
        <v>2.4626999999999999</v>
      </c>
      <c r="AO296">
        <v>2.4630000000000001</v>
      </c>
      <c r="AP296">
        <v>2.6213000000000002</v>
      </c>
      <c r="AQ296">
        <v>2.6261999999999999</v>
      </c>
      <c r="AR296">
        <v>2.5975000000000001</v>
      </c>
      <c r="AS296">
        <v>2.5811000000000002</v>
      </c>
      <c r="AT296">
        <v>2.5602</v>
      </c>
      <c r="AU296">
        <v>2.5152999999999999</v>
      </c>
      <c r="AV296">
        <v>2.3812000000000002</v>
      </c>
      <c r="AW296">
        <v>2.3433999999999999</v>
      </c>
      <c r="AX296">
        <v>2.3098000000000001</v>
      </c>
      <c r="AY296">
        <v>2.2892999999999999</v>
      </c>
      <c r="AZ296">
        <v>2.2938000000000001</v>
      </c>
      <c r="BA296">
        <v>2.3106</v>
      </c>
      <c r="BB296">
        <v>2.4927000000000001</v>
      </c>
      <c r="BC296">
        <v>2.5102000000000002</v>
      </c>
      <c r="BD296">
        <v>2.5047999999999999</v>
      </c>
      <c r="BE296">
        <v>2.4910000000000001</v>
      </c>
      <c r="BF296">
        <v>2.4706999999999999</v>
      </c>
      <c r="BG296">
        <v>2.4302999999999999</v>
      </c>
      <c r="BH296">
        <v>2.2989999999999999</v>
      </c>
      <c r="BI296">
        <v>2.2627999999999999</v>
      </c>
      <c r="BJ296">
        <v>2.234</v>
      </c>
      <c r="BK296">
        <v>2.2139000000000002</v>
      </c>
    </row>
    <row r="297" spans="1:63">
      <c r="A297" s="95">
        <v>44698</v>
      </c>
      <c r="B297" s="63">
        <v>190241</v>
      </c>
      <c r="T297">
        <v>3.9417</v>
      </c>
      <c r="U297">
        <v>3.7763</v>
      </c>
      <c r="V297">
        <v>3.5994000000000002</v>
      </c>
      <c r="W297">
        <v>3.4365000000000001</v>
      </c>
      <c r="X297">
        <v>3.1717</v>
      </c>
      <c r="Y297">
        <v>3.0314999999999999</v>
      </c>
      <c r="Z297">
        <v>2.923</v>
      </c>
      <c r="AA297">
        <v>2.8439999999999999</v>
      </c>
      <c r="AB297">
        <v>2.7904</v>
      </c>
      <c r="AC297">
        <v>2.7606000000000002</v>
      </c>
      <c r="AD297">
        <v>2.9001000000000001</v>
      </c>
      <c r="AE297">
        <v>2.8816999999999999</v>
      </c>
      <c r="AF297">
        <v>2.8552</v>
      </c>
      <c r="AG297">
        <v>2.8148</v>
      </c>
      <c r="AH297">
        <v>2.7671000000000001</v>
      </c>
      <c r="AI297">
        <v>2.7162999999999999</v>
      </c>
      <c r="AJ297">
        <v>2.5543</v>
      </c>
      <c r="AK297">
        <v>2.5043000000000002</v>
      </c>
      <c r="AL297">
        <v>2.468</v>
      </c>
      <c r="AM297">
        <v>2.4496000000000002</v>
      </c>
      <c r="AN297">
        <v>2.4354</v>
      </c>
      <c r="AO297">
        <v>2.4357000000000002</v>
      </c>
      <c r="AP297">
        <v>2.5939999999999999</v>
      </c>
      <c r="AQ297">
        <v>2.5989</v>
      </c>
      <c r="AR297">
        <v>2.5701999999999998</v>
      </c>
      <c r="AS297">
        <v>2.5537999999999998</v>
      </c>
      <c r="AT297">
        <v>2.5329000000000002</v>
      </c>
      <c r="AU297">
        <v>2.488</v>
      </c>
      <c r="AV297">
        <v>2.3538999999999999</v>
      </c>
      <c r="AW297">
        <v>2.3161</v>
      </c>
      <c r="AX297">
        <v>2.2825000000000002</v>
      </c>
      <c r="AY297">
        <v>2.262</v>
      </c>
      <c r="AZ297">
        <v>2.2665000000000002</v>
      </c>
      <c r="BA297">
        <v>2.2833000000000001</v>
      </c>
      <c r="BB297">
        <v>2.4653999999999998</v>
      </c>
      <c r="BC297">
        <v>2.4828999999999999</v>
      </c>
      <c r="BD297">
        <v>2.4775</v>
      </c>
      <c r="BE297">
        <v>2.4636999999999998</v>
      </c>
      <c r="BF297">
        <v>2.4434</v>
      </c>
      <c r="BG297">
        <v>2.403</v>
      </c>
      <c r="BH297">
        <v>2.2717000000000001</v>
      </c>
      <c r="BI297">
        <v>2.2355</v>
      </c>
      <c r="BJ297">
        <v>2.2067000000000001</v>
      </c>
      <c r="BK297">
        <v>2.1865999999999999</v>
      </c>
    </row>
    <row r="298" spans="1:63">
      <c r="A298" s="95">
        <v>44699</v>
      </c>
      <c r="B298" s="63">
        <v>267315</v>
      </c>
      <c r="T298">
        <v>3.7206000000000001</v>
      </c>
      <c r="U298">
        <v>3.5912999999999999</v>
      </c>
      <c r="V298">
        <v>3.4445000000000001</v>
      </c>
      <c r="W298">
        <v>3.3047</v>
      </c>
      <c r="X298">
        <v>3.0529999999999999</v>
      </c>
      <c r="Y298">
        <v>2.9232</v>
      </c>
      <c r="Z298">
        <v>2.8241999999999998</v>
      </c>
      <c r="AA298">
        <v>2.7528999999999999</v>
      </c>
      <c r="AB298">
        <v>2.7069999999999999</v>
      </c>
      <c r="AC298">
        <v>2.6854</v>
      </c>
      <c r="AD298">
        <v>2.8311999999999999</v>
      </c>
      <c r="AE298">
        <v>2.8132999999999999</v>
      </c>
      <c r="AF298">
        <v>2.7871000000000001</v>
      </c>
      <c r="AG298">
        <v>2.7471000000000001</v>
      </c>
      <c r="AH298">
        <v>2.6999</v>
      </c>
      <c r="AI298">
        <v>2.6486999999999998</v>
      </c>
      <c r="AJ298">
        <v>2.4866999999999999</v>
      </c>
      <c r="AK298">
        <v>2.4367999999999999</v>
      </c>
      <c r="AL298">
        <v>2.4005999999999998</v>
      </c>
      <c r="AM298">
        <v>2.3824999999999998</v>
      </c>
      <c r="AN298">
        <v>2.3687</v>
      </c>
      <c r="AO298">
        <v>2.3694000000000002</v>
      </c>
      <c r="AP298">
        <v>2.5282</v>
      </c>
      <c r="AQ298">
        <v>2.5335000000000001</v>
      </c>
      <c r="AR298">
        <v>2.5051999999999999</v>
      </c>
      <c r="AS298">
        <v>2.4891999999999999</v>
      </c>
      <c r="AT298">
        <v>2.4687000000000001</v>
      </c>
      <c r="AU298">
        <v>2.4241999999999999</v>
      </c>
      <c r="AV298">
        <v>2.2906</v>
      </c>
      <c r="AW298">
        <v>2.2532000000000001</v>
      </c>
      <c r="AX298">
        <v>2.2201</v>
      </c>
      <c r="AY298">
        <v>2.1996000000000002</v>
      </c>
      <c r="AZ298">
        <v>2.2040999999999999</v>
      </c>
      <c r="BA298">
        <v>2.2208999999999999</v>
      </c>
      <c r="BB298">
        <v>2.403</v>
      </c>
      <c r="BC298">
        <v>2.4205000000000001</v>
      </c>
      <c r="BD298">
        <v>2.4150999999999998</v>
      </c>
      <c r="BE298">
        <v>2.4013</v>
      </c>
      <c r="BF298">
        <v>2.3809999999999998</v>
      </c>
      <c r="BG298">
        <v>2.3405999999999998</v>
      </c>
      <c r="BH298">
        <v>2.2092999999999998</v>
      </c>
      <c r="BI298">
        <v>2.1730999999999998</v>
      </c>
      <c r="BJ298">
        <v>2.1442999999999999</v>
      </c>
      <c r="BK298">
        <v>2.1242000000000001</v>
      </c>
    </row>
    <row r="299" spans="1:63">
      <c r="A299" s="95">
        <v>44700</v>
      </c>
      <c r="B299" s="63">
        <v>234024</v>
      </c>
      <c r="T299">
        <v>3.8317000000000001</v>
      </c>
      <c r="U299">
        <v>3.6776</v>
      </c>
      <c r="V299">
        <v>3.5137999999999998</v>
      </c>
      <c r="W299">
        <v>3.3643999999999998</v>
      </c>
      <c r="X299">
        <v>3.1012</v>
      </c>
      <c r="Y299">
        <v>2.9628000000000001</v>
      </c>
      <c r="Z299">
        <v>2.8546999999999998</v>
      </c>
      <c r="AA299">
        <v>2.7759</v>
      </c>
      <c r="AB299">
        <v>2.7271000000000001</v>
      </c>
      <c r="AC299">
        <v>2.7071000000000001</v>
      </c>
      <c r="AD299">
        <v>2.8591000000000002</v>
      </c>
      <c r="AE299">
        <v>2.8420000000000001</v>
      </c>
      <c r="AF299">
        <v>2.8159000000000001</v>
      </c>
      <c r="AG299">
        <v>2.7759999999999998</v>
      </c>
      <c r="AH299">
        <v>2.7288999999999999</v>
      </c>
      <c r="AI299">
        <v>2.6778</v>
      </c>
      <c r="AJ299">
        <v>2.5158999999999998</v>
      </c>
      <c r="AK299">
        <v>2.4661</v>
      </c>
      <c r="AL299">
        <v>2.4306000000000001</v>
      </c>
      <c r="AM299">
        <v>2.4121999999999999</v>
      </c>
      <c r="AN299">
        <v>2.3986999999999998</v>
      </c>
      <c r="AO299">
        <v>2.3997000000000002</v>
      </c>
      <c r="AP299">
        <v>2.5588000000000002</v>
      </c>
      <c r="AQ299">
        <v>2.5644</v>
      </c>
      <c r="AR299">
        <v>2.5369999999999999</v>
      </c>
      <c r="AS299">
        <v>2.5209999999999999</v>
      </c>
      <c r="AT299">
        <v>2.5005000000000002</v>
      </c>
      <c r="AU299">
        <v>2.456</v>
      </c>
      <c r="AV299">
        <v>2.3224</v>
      </c>
      <c r="AW299">
        <v>2.2850000000000001</v>
      </c>
      <c r="AX299">
        <v>2.2519</v>
      </c>
      <c r="AY299">
        <v>2.2313999999999998</v>
      </c>
      <c r="AZ299">
        <v>2.2359</v>
      </c>
      <c r="BA299">
        <v>2.2526999999999999</v>
      </c>
      <c r="BB299">
        <v>2.4348000000000001</v>
      </c>
      <c r="BC299">
        <v>2.4523000000000001</v>
      </c>
      <c r="BD299">
        <v>2.4468999999999999</v>
      </c>
      <c r="BE299">
        <v>2.4331</v>
      </c>
      <c r="BF299">
        <v>2.4127999999999998</v>
      </c>
      <c r="BG299">
        <v>2.3723999999999998</v>
      </c>
      <c r="BH299">
        <v>2.2410999999999999</v>
      </c>
      <c r="BI299">
        <v>2.2048999999999999</v>
      </c>
      <c r="BJ299">
        <v>2.1760999999999999</v>
      </c>
      <c r="BK299">
        <v>2.1560000000000001</v>
      </c>
    </row>
    <row r="300" spans="1:63">
      <c r="A300" s="95">
        <v>44701</v>
      </c>
      <c r="B300" s="63">
        <v>200945</v>
      </c>
      <c r="T300">
        <v>3.8370000000000002</v>
      </c>
      <c r="U300">
        <v>3.6897000000000002</v>
      </c>
      <c r="V300">
        <v>3.5263</v>
      </c>
      <c r="W300">
        <v>3.3773</v>
      </c>
      <c r="X300">
        <v>3.1141999999999999</v>
      </c>
      <c r="Y300">
        <v>2.9723000000000002</v>
      </c>
      <c r="Z300">
        <v>2.8607</v>
      </c>
      <c r="AA300">
        <v>2.7806999999999999</v>
      </c>
      <c r="AB300">
        <v>2.7320000000000002</v>
      </c>
      <c r="AC300">
        <v>2.7122999999999999</v>
      </c>
      <c r="AD300">
        <v>2.8645</v>
      </c>
      <c r="AE300">
        <v>2.8443000000000001</v>
      </c>
      <c r="AF300">
        <v>2.8149000000000002</v>
      </c>
      <c r="AG300">
        <v>2.7719</v>
      </c>
      <c r="AH300">
        <v>2.7219000000000002</v>
      </c>
      <c r="AI300">
        <v>2.6686999999999999</v>
      </c>
      <c r="AJ300">
        <v>2.5032000000000001</v>
      </c>
      <c r="AK300">
        <v>2.4531000000000001</v>
      </c>
      <c r="AL300">
        <v>2.4186999999999999</v>
      </c>
      <c r="AM300">
        <v>2.3996</v>
      </c>
      <c r="AN300">
        <v>2.3868</v>
      </c>
      <c r="AO300">
        <v>2.3871000000000002</v>
      </c>
      <c r="AP300">
        <v>2.5461999999999998</v>
      </c>
      <c r="AQ300">
        <v>2.5518000000000001</v>
      </c>
      <c r="AR300">
        <v>2.5251000000000001</v>
      </c>
      <c r="AS300">
        <v>2.5084</v>
      </c>
      <c r="AT300">
        <v>2.4878999999999998</v>
      </c>
      <c r="AU300">
        <v>2.4434</v>
      </c>
      <c r="AV300">
        <v>2.3098000000000001</v>
      </c>
      <c r="AW300">
        <v>2.2724000000000002</v>
      </c>
      <c r="AX300">
        <v>2.2400000000000002</v>
      </c>
      <c r="AY300">
        <v>2.2195</v>
      </c>
      <c r="AZ300">
        <v>2.2240000000000002</v>
      </c>
      <c r="BA300">
        <v>2.2408000000000001</v>
      </c>
      <c r="BB300">
        <v>2.4228999999999998</v>
      </c>
      <c r="BC300">
        <v>2.4403999999999999</v>
      </c>
      <c r="BD300">
        <v>2.4350000000000001</v>
      </c>
      <c r="BE300">
        <v>2.4211999999999998</v>
      </c>
      <c r="BF300">
        <v>2.4009</v>
      </c>
      <c r="BG300">
        <v>2.3605</v>
      </c>
      <c r="BH300">
        <v>2.2292000000000001</v>
      </c>
      <c r="BI300">
        <v>2.1930000000000001</v>
      </c>
      <c r="BJ300">
        <v>2.1642000000000001</v>
      </c>
      <c r="BK300">
        <v>2.1440999999999999</v>
      </c>
    </row>
    <row r="301" spans="1:63">
      <c r="A301" s="95">
        <v>44704</v>
      </c>
      <c r="B301" s="63">
        <v>199209</v>
      </c>
      <c r="T301">
        <v>3.7976999999999999</v>
      </c>
      <c r="U301">
        <v>3.6802000000000001</v>
      </c>
      <c r="V301">
        <v>3.5284</v>
      </c>
      <c r="W301">
        <v>3.3826999999999998</v>
      </c>
      <c r="X301">
        <v>3.1221000000000001</v>
      </c>
      <c r="Y301">
        <v>2.9781</v>
      </c>
      <c r="Z301">
        <v>2.8660000000000001</v>
      </c>
      <c r="AA301">
        <v>2.7866</v>
      </c>
      <c r="AB301">
        <v>2.7406000000000001</v>
      </c>
      <c r="AC301">
        <v>2.7248000000000001</v>
      </c>
      <c r="AD301">
        <v>2.8778000000000001</v>
      </c>
      <c r="AE301">
        <v>2.8567999999999998</v>
      </c>
      <c r="AF301">
        <v>2.8269000000000002</v>
      </c>
      <c r="AG301">
        <v>2.7839999999999998</v>
      </c>
      <c r="AH301">
        <v>2.734</v>
      </c>
      <c r="AI301">
        <v>2.6808000000000001</v>
      </c>
      <c r="AJ301">
        <v>2.5152999999999999</v>
      </c>
      <c r="AK301">
        <v>2.4651999999999998</v>
      </c>
      <c r="AL301">
        <v>2.4308000000000001</v>
      </c>
      <c r="AM301">
        <v>2.4117000000000002</v>
      </c>
      <c r="AN301">
        <v>2.3988999999999998</v>
      </c>
      <c r="AO301">
        <v>2.3992</v>
      </c>
      <c r="AP301">
        <v>2.5583</v>
      </c>
      <c r="AQ301">
        <v>2.5638999999999998</v>
      </c>
      <c r="AR301">
        <v>2.5371999999999999</v>
      </c>
      <c r="AS301">
        <v>2.5205000000000002</v>
      </c>
      <c r="AT301">
        <v>2.5</v>
      </c>
      <c r="AU301">
        <v>2.4554999999999998</v>
      </c>
      <c r="AV301">
        <v>2.3218999999999999</v>
      </c>
      <c r="AW301">
        <v>2.2845</v>
      </c>
      <c r="AX301">
        <v>2.2521</v>
      </c>
      <c r="AY301">
        <v>2.2315999999999998</v>
      </c>
      <c r="AZ301">
        <v>2.2361</v>
      </c>
      <c r="BA301">
        <v>2.2528999999999999</v>
      </c>
      <c r="BB301">
        <v>2.4350000000000001</v>
      </c>
      <c r="BC301">
        <v>2.4525000000000001</v>
      </c>
      <c r="BD301">
        <v>2.4470999999999998</v>
      </c>
      <c r="BE301">
        <v>2.4333</v>
      </c>
      <c r="BF301">
        <v>2.4129999999999998</v>
      </c>
      <c r="BG301">
        <v>2.3725999999999998</v>
      </c>
      <c r="BH301">
        <v>2.2412999999999998</v>
      </c>
      <c r="BI301">
        <v>2.2050999999999998</v>
      </c>
      <c r="BJ301">
        <v>2.1762999999999999</v>
      </c>
      <c r="BK301">
        <v>2.1562000000000001</v>
      </c>
    </row>
    <row r="302" spans="1:63">
      <c r="A302" s="95">
        <v>44705</v>
      </c>
      <c r="B302" s="63">
        <v>289587</v>
      </c>
      <c r="T302">
        <v>3.8109999999999999</v>
      </c>
      <c r="U302">
        <v>3.6897000000000002</v>
      </c>
      <c r="V302">
        <v>3.5331000000000001</v>
      </c>
      <c r="W302">
        <v>3.3860999999999999</v>
      </c>
      <c r="X302">
        <v>3.1433</v>
      </c>
      <c r="Y302">
        <v>2.9916</v>
      </c>
      <c r="Z302">
        <v>2.8698999999999999</v>
      </c>
      <c r="AA302">
        <v>2.7814999999999999</v>
      </c>
      <c r="AB302">
        <v>2.7307999999999999</v>
      </c>
      <c r="AC302">
        <v>2.7155</v>
      </c>
      <c r="AD302">
        <v>2.8664000000000001</v>
      </c>
      <c r="AE302">
        <v>2.8468</v>
      </c>
      <c r="AF302">
        <v>2.8163999999999998</v>
      </c>
      <c r="AG302">
        <v>2.7734999999999999</v>
      </c>
      <c r="AH302">
        <v>2.7248000000000001</v>
      </c>
      <c r="AI302">
        <v>2.6724999999999999</v>
      </c>
      <c r="AJ302">
        <v>2.5078999999999998</v>
      </c>
      <c r="AK302">
        <v>2.4588999999999999</v>
      </c>
      <c r="AL302">
        <v>2.4247999999999998</v>
      </c>
      <c r="AM302">
        <v>2.4056999999999999</v>
      </c>
      <c r="AN302">
        <v>2.3929</v>
      </c>
      <c r="AO302">
        <v>2.3932000000000002</v>
      </c>
      <c r="AP302">
        <v>2.5522999999999998</v>
      </c>
      <c r="AQ302">
        <v>2.5579000000000001</v>
      </c>
      <c r="AR302">
        <v>2.5312000000000001</v>
      </c>
      <c r="AS302">
        <v>2.5145</v>
      </c>
      <c r="AT302">
        <v>2.4940000000000002</v>
      </c>
      <c r="AU302">
        <v>2.4495</v>
      </c>
      <c r="AV302">
        <v>2.3159000000000001</v>
      </c>
      <c r="AW302">
        <v>2.2785000000000002</v>
      </c>
      <c r="AX302">
        <v>2.2461000000000002</v>
      </c>
      <c r="AY302">
        <v>2.2256</v>
      </c>
      <c r="AZ302">
        <v>2.2301000000000002</v>
      </c>
      <c r="BA302">
        <v>2.2469000000000001</v>
      </c>
      <c r="BB302">
        <v>2.4289999999999998</v>
      </c>
      <c r="BC302">
        <v>2.4464999999999999</v>
      </c>
      <c r="BD302">
        <v>2.4411</v>
      </c>
      <c r="BE302">
        <v>2.4272999999999998</v>
      </c>
      <c r="BF302">
        <v>2.407</v>
      </c>
      <c r="BG302">
        <v>2.3666</v>
      </c>
      <c r="BH302">
        <v>2.2353000000000001</v>
      </c>
      <c r="BI302">
        <v>2.1991000000000001</v>
      </c>
      <c r="BJ302">
        <v>2.1703000000000001</v>
      </c>
      <c r="BK302">
        <v>2.1501999999999999</v>
      </c>
    </row>
    <row r="303" spans="1:63">
      <c r="A303" s="95">
        <v>44706</v>
      </c>
      <c r="B303" s="63">
        <v>220482</v>
      </c>
      <c r="T303">
        <v>3.8317000000000001</v>
      </c>
      <c r="U303">
        <v>3.7252999999999998</v>
      </c>
      <c r="V303">
        <v>3.5792999999999999</v>
      </c>
      <c r="W303">
        <v>3.4361000000000002</v>
      </c>
      <c r="X303">
        <v>3.1972999999999998</v>
      </c>
      <c r="Y303">
        <v>3.0451000000000001</v>
      </c>
      <c r="Z303">
        <v>2.9226999999999999</v>
      </c>
      <c r="AA303">
        <v>2.8325999999999998</v>
      </c>
      <c r="AB303">
        <v>2.7770000000000001</v>
      </c>
      <c r="AC303">
        <v>2.7536</v>
      </c>
      <c r="AD303">
        <v>2.9039000000000001</v>
      </c>
      <c r="AE303">
        <v>2.8828999999999998</v>
      </c>
      <c r="AF303">
        <v>2.8508</v>
      </c>
      <c r="AG303">
        <v>2.8079000000000001</v>
      </c>
      <c r="AH303">
        <v>2.7591999999999999</v>
      </c>
      <c r="AI303">
        <v>2.7069000000000001</v>
      </c>
      <c r="AJ303">
        <v>2.5423</v>
      </c>
      <c r="AK303">
        <v>2.4933000000000001</v>
      </c>
      <c r="AL303">
        <v>2.4592000000000001</v>
      </c>
      <c r="AM303">
        <v>2.4401000000000002</v>
      </c>
      <c r="AN303">
        <v>2.4272999999999998</v>
      </c>
      <c r="AO303">
        <v>2.4276</v>
      </c>
      <c r="AP303">
        <v>2.5867</v>
      </c>
      <c r="AQ303">
        <v>2.5922999999999998</v>
      </c>
      <c r="AR303">
        <v>2.5655999999999999</v>
      </c>
      <c r="AS303">
        <v>2.5489000000000002</v>
      </c>
      <c r="AT303">
        <v>2.5284</v>
      </c>
      <c r="AU303">
        <v>2.4839000000000002</v>
      </c>
      <c r="AV303">
        <v>2.3502999999999998</v>
      </c>
      <c r="AW303">
        <v>2.3129</v>
      </c>
      <c r="AX303">
        <v>2.2805</v>
      </c>
      <c r="AY303">
        <v>2.2599999999999998</v>
      </c>
      <c r="AZ303">
        <v>2.2645</v>
      </c>
      <c r="BA303">
        <v>2.2812999999999999</v>
      </c>
      <c r="BB303">
        <v>2.4634</v>
      </c>
      <c r="BC303">
        <v>2.4809000000000001</v>
      </c>
      <c r="BD303">
        <v>2.4754999999999998</v>
      </c>
      <c r="BE303">
        <v>2.4617</v>
      </c>
      <c r="BF303">
        <v>2.4413999999999998</v>
      </c>
      <c r="BG303">
        <v>2.4009999999999998</v>
      </c>
      <c r="BH303">
        <v>2.2696999999999998</v>
      </c>
      <c r="BI303">
        <v>2.2334999999999998</v>
      </c>
      <c r="BJ303">
        <v>2.2046999999999999</v>
      </c>
      <c r="BK303">
        <v>2.1846000000000001</v>
      </c>
    </row>
    <row r="304" spans="1:63">
      <c r="A304" s="95">
        <v>44707</v>
      </c>
      <c r="B304" s="63">
        <v>210173</v>
      </c>
      <c r="T304">
        <v>3.8774000000000002</v>
      </c>
      <c r="U304">
        <v>3.7924000000000002</v>
      </c>
      <c r="V304">
        <v>3.6515</v>
      </c>
      <c r="W304">
        <v>3.5070000000000001</v>
      </c>
      <c r="X304">
        <v>3.2671000000000001</v>
      </c>
      <c r="Y304">
        <v>3.1103999999999998</v>
      </c>
      <c r="Z304">
        <v>2.9826000000000001</v>
      </c>
      <c r="AA304">
        <v>2.8862999999999999</v>
      </c>
      <c r="AB304">
        <v>2.8254000000000001</v>
      </c>
      <c r="AC304">
        <v>2.8006000000000002</v>
      </c>
      <c r="AD304">
        <v>2.9500999999999999</v>
      </c>
      <c r="AE304">
        <v>2.9241000000000001</v>
      </c>
      <c r="AF304">
        <v>2.8866000000000001</v>
      </c>
      <c r="AG304">
        <v>2.8411</v>
      </c>
      <c r="AH304">
        <v>2.7850999999999999</v>
      </c>
      <c r="AI304">
        <v>2.7256</v>
      </c>
      <c r="AJ304">
        <v>2.5510999999999999</v>
      </c>
      <c r="AK304">
        <v>2.4923000000000002</v>
      </c>
      <c r="AL304">
        <v>2.4533</v>
      </c>
      <c r="AM304">
        <v>2.4342000000000001</v>
      </c>
      <c r="AN304">
        <v>2.4214000000000002</v>
      </c>
      <c r="AO304">
        <v>2.4217</v>
      </c>
      <c r="AP304">
        <v>2.5808</v>
      </c>
      <c r="AQ304">
        <v>2.5863999999999998</v>
      </c>
      <c r="AR304">
        <v>2.5596999999999999</v>
      </c>
      <c r="AS304">
        <v>2.5430000000000001</v>
      </c>
      <c r="AT304">
        <v>2.5225</v>
      </c>
      <c r="AU304">
        <v>2.4780000000000002</v>
      </c>
      <c r="AV304">
        <v>2.3443999999999998</v>
      </c>
      <c r="AW304">
        <v>2.3069999999999999</v>
      </c>
      <c r="AX304">
        <v>2.2746</v>
      </c>
      <c r="AY304">
        <v>2.2541000000000002</v>
      </c>
      <c r="AZ304">
        <v>2.2585999999999999</v>
      </c>
      <c r="BA304">
        <v>2.2753999999999999</v>
      </c>
      <c r="BB304">
        <v>2.4575</v>
      </c>
      <c r="BC304">
        <v>2.4750000000000001</v>
      </c>
      <c r="BD304">
        <v>2.4695999999999998</v>
      </c>
      <c r="BE304">
        <v>2.4558</v>
      </c>
      <c r="BF304">
        <v>2.4355000000000002</v>
      </c>
      <c r="BG304">
        <v>2.3950999999999998</v>
      </c>
      <c r="BH304">
        <v>2.2637999999999998</v>
      </c>
      <c r="BI304">
        <v>2.2275999999999998</v>
      </c>
      <c r="BJ304">
        <v>2.1987999999999999</v>
      </c>
      <c r="BK304">
        <v>2.1787000000000001</v>
      </c>
    </row>
    <row r="305" spans="1:63">
      <c r="A305" s="95">
        <v>44708</v>
      </c>
      <c r="B305" s="63">
        <v>196823</v>
      </c>
      <c r="T305">
        <v>4.0157999999999996</v>
      </c>
      <c r="U305">
        <v>3.9119000000000002</v>
      </c>
      <c r="V305">
        <v>3.7557999999999998</v>
      </c>
      <c r="W305">
        <v>3.6013000000000002</v>
      </c>
      <c r="X305">
        <v>3.3531</v>
      </c>
      <c r="Y305">
        <v>3.1913</v>
      </c>
      <c r="Z305">
        <v>3.0588000000000002</v>
      </c>
      <c r="AA305">
        <v>2.9540000000000002</v>
      </c>
      <c r="AB305">
        <v>2.8820999999999999</v>
      </c>
      <c r="AC305">
        <v>2.8447</v>
      </c>
      <c r="AD305">
        <v>2.9834999999999998</v>
      </c>
      <c r="AE305">
        <v>2.9458000000000002</v>
      </c>
      <c r="AF305">
        <v>2.8963000000000001</v>
      </c>
      <c r="AG305">
        <v>2.8431999999999999</v>
      </c>
      <c r="AH305">
        <v>2.7863000000000002</v>
      </c>
      <c r="AI305">
        <v>2.7265999999999999</v>
      </c>
      <c r="AJ305">
        <v>2.5451999999999999</v>
      </c>
      <c r="AK305">
        <v>2.4851999999999999</v>
      </c>
      <c r="AL305">
        <v>2.4462000000000002</v>
      </c>
      <c r="AM305">
        <v>2.4270999999999998</v>
      </c>
      <c r="AN305">
        <v>2.4142999999999999</v>
      </c>
      <c r="AO305">
        <v>2.4146000000000001</v>
      </c>
      <c r="AP305">
        <v>2.5737000000000001</v>
      </c>
      <c r="AQ305">
        <v>2.5792999999999999</v>
      </c>
      <c r="AR305">
        <v>2.5526</v>
      </c>
      <c r="AS305">
        <v>2.5358999999999998</v>
      </c>
      <c r="AT305">
        <v>2.5154000000000001</v>
      </c>
      <c r="AU305">
        <v>2.4708999999999999</v>
      </c>
      <c r="AV305">
        <v>2.3372999999999999</v>
      </c>
      <c r="AW305">
        <v>2.2999000000000001</v>
      </c>
      <c r="AX305">
        <v>2.2675000000000001</v>
      </c>
      <c r="AY305">
        <v>2.2469999999999999</v>
      </c>
      <c r="AZ305">
        <v>2.2515000000000001</v>
      </c>
      <c r="BA305">
        <v>2.2683</v>
      </c>
      <c r="BB305">
        <v>2.4504000000000001</v>
      </c>
      <c r="BC305">
        <v>2.4679000000000002</v>
      </c>
      <c r="BD305">
        <v>2.4624999999999999</v>
      </c>
      <c r="BE305">
        <v>2.4487000000000001</v>
      </c>
      <c r="BF305">
        <v>2.4283999999999999</v>
      </c>
      <c r="BG305">
        <v>2.3879999999999999</v>
      </c>
      <c r="BH305">
        <v>2.2566999999999999</v>
      </c>
      <c r="BI305">
        <v>2.2204999999999999</v>
      </c>
      <c r="BJ305">
        <v>2.1917</v>
      </c>
      <c r="BK305">
        <v>2.1716000000000002</v>
      </c>
    </row>
    <row r="306" spans="1:63">
      <c r="A306" s="95">
        <v>44711</v>
      </c>
      <c r="B306" s="63" t="s">
        <v>436</v>
      </c>
      <c r="T306" s="189">
        <v>4.0157999999999996</v>
      </c>
      <c r="U306" s="189">
        <v>3.9119000000000002</v>
      </c>
      <c r="V306" s="189">
        <v>3.7557999999999998</v>
      </c>
      <c r="W306" s="189">
        <v>3.6013000000000002</v>
      </c>
      <c r="X306" s="189">
        <v>3.3531</v>
      </c>
      <c r="Y306" s="189">
        <v>3.1913</v>
      </c>
      <c r="Z306" s="189">
        <v>3.0588000000000002</v>
      </c>
      <c r="AA306" s="189">
        <v>2.9540000000000002</v>
      </c>
      <c r="AB306" s="189">
        <v>2.8820999999999999</v>
      </c>
      <c r="AC306" s="189">
        <v>2.8447</v>
      </c>
      <c r="AD306" s="189">
        <v>2.9834999999999998</v>
      </c>
      <c r="AE306" s="189">
        <v>2.9458000000000002</v>
      </c>
      <c r="AF306" s="189">
        <v>2.8963000000000001</v>
      </c>
      <c r="AG306" s="189">
        <v>2.8431999999999999</v>
      </c>
      <c r="AH306" s="189">
        <v>2.7863000000000002</v>
      </c>
      <c r="AI306" s="189">
        <v>2.7265999999999999</v>
      </c>
      <c r="AJ306" s="189">
        <v>2.5451999999999999</v>
      </c>
      <c r="AK306" s="189">
        <v>2.4851999999999999</v>
      </c>
      <c r="AL306" s="189">
        <v>2.4462000000000002</v>
      </c>
      <c r="AM306" s="189">
        <v>2.4270999999999998</v>
      </c>
      <c r="AN306" s="189">
        <v>2.4142999999999999</v>
      </c>
      <c r="AO306" s="189">
        <v>2.4146000000000001</v>
      </c>
      <c r="AP306" s="189">
        <v>2.5737000000000001</v>
      </c>
      <c r="AQ306" s="189">
        <v>2.5792999999999999</v>
      </c>
      <c r="AR306" s="189">
        <v>2.5526</v>
      </c>
      <c r="AS306" s="189">
        <v>2.5358999999999998</v>
      </c>
      <c r="AT306" s="189">
        <v>2.5154000000000001</v>
      </c>
      <c r="AU306" s="189">
        <v>2.4708999999999999</v>
      </c>
      <c r="AV306" s="189">
        <v>2.3372999999999999</v>
      </c>
      <c r="AW306" s="189">
        <v>2.2999000000000001</v>
      </c>
      <c r="AX306" s="189">
        <v>2.2675000000000001</v>
      </c>
      <c r="AY306" s="189">
        <v>2.2469999999999999</v>
      </c>
      <c r="AZ306" s="189">
        <v>2.2515000000000001</v>
      </c>
      <c r="BA306" s="189">
        <v>2.2683</v>
      </c>
      <c r="BB306" s="189">
        <v>2.4504000000000001</v>
      </c>
      <c r="BC306" s="189">
        <v>2.4679000000000002</v>
      </c>
      <c r="BD306" s="189">
        <v>2.4624999999999999</v>
      </c>
      <c r="BE306" s="189">
        <v>2.4487000000000001</v>
      </c>
      <c r="BF306" s="189">
        <v>2.4283999999999999</v>
      </c>
      <c r="BG306" s="189">
        <v>2.3879999999999999</v>
      </c>
      <c r="BH306" s="189">
        <v>2.2566999999999999</v>
      </c>
      <c r="BI306" s="189">
        <v>2.2204999999999999</v>
      </c>
      <c r="BJ306" s="189">
        <v>2.1917</v>
      </c>
      <c r="BK306" s="189">
        <v>2.1716000000000002</v>
      </c>
    </row>
    <row r="307" spans="1:63">
      <c r="A307" s="95">
        <v>44712</v>
      </c>
      <c r="B307" s="63">
        <v>214924</v>
      </c>
      <c r="T307">
        <v>4.0804</v>
      </c>
      <c r="U307">
        <v>3.9161999999999999</v>
      </c>
      <c r="V307">
        <v>3.7454999999999998</v>
      </c>
      <c r="W307">
        <v>3.5714999999999999</v>
      </c>
      <c r="X307">
        <v>3.3056999999999999</v>
      </c>
      <c r="Y307">
        <v>3.1278000000000001</v>
      </c>
      <c r="Z307">
        <v>2.9864000000000002</v>
      </c>
      <c r="AA307">
        <v>2.8776999999999999</v>
      </c>
      <c r="AB307">
        <v>2.8052999999999999</v>
      </c>
      <c r="AC307">
        <v>2.7694999999999999</v>
      </c>
      <c r="AD307">
        <v>2.9073000000000002</v>
      </c>
      <c r="AE307">
        <v>2.8677999999999999</v>
      </c>
      <c r="AF307">
        <v>2.8170000000000002</v>
      </c>
      <c r="AG307">
        <v>2.7629000000000001</v>
      </c>
      <c r="AH307">
        <v>2.7071999999999998</v>
      </c>
      <c r="AI307">
        <v>2.6532</v>
      </c>
      <c r="AJ307">
        <v>2.4904000000000002</v>
      </c>
      <c r="AK307">
        <v>2.4409999999999998</v>
      </c>
      <c r="AL307">
        <v>2.4119999999999999</v>
      </c>
      <c r="AM307">
        <v>2.3935</v>
      </c>
      <c r="AN307">
        <v>2.3801000000000001</v>
      </c>
      <c r="AO307">
        <v>2.3769999999999998</v>
      </c>
      <c r="AP307">
        <v>2.5360999999999998</v>
      </c>
      <c r="AQ307">
        <v>2.5417000000000001</v>
      </c>
      <c r="AR307">
        <v>2.5184000000000002</v>
      </c>
      <c r="AS307">
        <v>2.5017</v>
      </c>
      <c r="AT307">
        <v>2.4811999999999999</v>
      </c>
      <c r="AU307">
        <v>2.4367000000000001</v>
      </c>
      <c r="AV307">
        <v>2.3031000000000001</v>
      </c>
      <c r="AW307">
        <v>2.2656999999999998</v>
      </c>
      <c r="AX307">
        <v>2.2332999999999998</v>
      </c>
      <c r="AY307">
        <v>2.2128000000000001</v>
      </c>
      <c r="AZ307">
        <v>2.2172999999999998</v>
      </c>
      <c r="BA307">
        <v>2.2341000000000002</v>
      </c>
      <c r="BB307">
        <v>2.4161999999999999</v>
      </c>
      <c r="BC307">
        <v>2.4337</v>
      </c>
      <c r="BD307">
        <v>2.4283000000000001</v>
      </c>
      <c r="BE307">
        <v>2.4144999999999999</v>
      </c>
      <c r="BF307">
        <v>2.3942000000000001</v>
      </c>
      <c r="BG307">
        <v>2.3538000000000001</v>
      </c>
      <c r="BH307">
        <v>2.2225000000000001</v>
      </c>
      <c r="BI307">
        <v>2.1863000000000001</v>
      </c>
      <c r="BJ307">
        <v>2.1575000000000002</v>
      </c>
      <c r="BK307">
        <v>2.1374</v>
      </c>
    </row>
    <row r="308" spans="1:63">
      <c r="A308" s="95">
        <v>44713</v>
      </c>
      <c r="B308" s="63">
        <v>197679</v>
      </c>
      <c r="U308">
        <v>4.0716000000000001</v>
      </c>
      <c r="V308">
        <v>3.8712</v>
      </c>
      <c r="W308">
        <v>3.6751999999999998</v>
      </c>
      <c r="X308">
        <v>3.3854000000000002</v>
      </c>
      <c r="Y308">
        <v>3.1875</v>
      </c>
      <c r="Z308">
        <v>3.0303</v>
      </c>
      <c r="AA308">
        <v>2.9091</v>
      </c>
      <c r="AB308">
        <v>2.8302</v>
      </c>
      <c r="AC308">
        <v>2.7951000000000001</v>
      </c>
      <c r="AD308">
        <v>2.9420000000000002</v>
      </c>
      <c r="AE308">
        <v>2.8996</v>
      </c>
      <c r="AF308">
        <v>2.8485</v>
      </c>
      <c r="AG308">
        <v>2.7924000000000002</v>
      </c>
      <c r="AH308">
        <v>2.7330999999999999</v>
      </c>
      <c r="AI308">
        <v>2.6718999999999999</v>
      </c>
      <c r="AJ308">
        <v>2.5131999999999999</v>
      </c>
      <c r="AK308">
        <v>2.4689999999999999</v>
      </c>
      <c r="AL308">
        <v>2.4434999999999998</v>
      </c>
      <c r="AM308">
        <v>2.4260000000000002</v>
      </c>
      <c r="AN308">
        <v>2.4125999999999999</v>
      </c>
      <c r="AO308">
        <v>2.4095</v>
      </c>
      <c r="AP308">
        <v>2.5686</v>
      </c>
      <c r="AQ308">
        <v>2.5741999999999998</v>
      </c>
      <c r="AR308">
        <v>2.5508999999999999</v>
      </c>
      <c r="AS308">
        <v>2.5341999999999998</v>
      </c>
      <c r="AT308">
        <v>2.5137</v>
      </c>
      <c r="AU308">
        <v>2.4691999999999998</v>
      </c>
      <c r="AV308">
        <v>2.3355999999999999</v>
      </c>
      <c r="AW308">
        <v>2.2982</v>
      </c>
      <c r="AX308">
        <v>2.2658</v>
      </c>
      <c r="AY308">
        <v>2.2452999999999999</v>
      </c>
      <c r="AZ308">
        <v>2.2498</v>
      </c>
      <c r="BA308">
        <v>2.2665999999999999</v>
      </c>
      <c r="BB308">
        <v>2.4487000000000001</v>
      </c>
      <c r="BC308">
        <v>2.4662000000000002</v>
      </c>
      <c r="BD308">
        <v>2.4607999999999999</v>
      </c>
      <c r="BE308">
        <v>2.4470000000000001</v>
      </c>
      <c r="BF308">
        <v>2.4266999999999999</v>
      </c>
      <c r="BG308">
        <v>2.3862999999999999</v>
      </c>
      <c r="BH308">
        <v>2.2549999999999999</v>
      </c>
      <c r="BI308">
        <v>2.2187999999999999</v>
      </c>
      <c r="BJ308">
        <v>2.19</v>
      </c>
      <c r="BK308">
        <v>2.1699000000000002</v>
      </c>
    </row>
    <row r="309" spans="1:63">
      <c r="A309" s="95">
        <v>44714</v>
      </c>
      <c r="B309" s="63">
        <v>193090</v>
      </c>
      <c r="U309">
        <v>4.1909000000000001</v>
      </c>
      <c r="V309">
        <v>3.9725999999999999</v>
      </c>
      <c r="W309">
        <v>3.7679999999999998</v>
      </c>
      <c r="X309">
        <v>3.4769000000000001</v>
      </c>
      <c r="Y309">
        <v>3.2751000000000001</v>
      </c>
      <c r="Z309">
        <v>3.1124999999999998</v>
      </c>
      <c r="AA309">
        <v>2.9838</v>
      </c>
      <c r="AB309">
        <v>2.8971</v>
      </c>
      <c r="AC309">
        <v>2.8551000000000002</v>
      </c>
      <c r="AD309">
        <v>3.0095000000000001</v>
      </c>
      <c r="AE309">
        <v>2.9666000000000001</v>
      </c>
      <c r="AF309">
        <v>2.9150999999999998</v>
      </c>
      <c r="AG309">
        <v>2.8595999999999999</v>
      </c>
      <c r="AH309">
        <v>2.7991000000000001</v>
      </c>
      <c r="AI309">
        <v>2.7360000000000002</v>
      </c>
      <c r="AJ309">
        <v>2.5754999999999999</v>
      </c>
      <c r="AK309">
        <v>2.5345</v>
      </c>
      <c r="AL309">
        <v>2.508</v>
      </c>
      <c r="AM309">
        <v>2.4876999999999998</v>
      </c>
      <c r="AN309">
        <v>2.4771000000000001</v>
      </c>
      <c r="AO309">
        <v>2.4697</v>
      </c>
      <c r="AP309">
        <v>2.6280000000000001</v>
      </c>
      <c r="AQ309">
        <v>2.6328999999999998</v>
      </c>
      <c r="AR309">
        <v>2.6154000000000002</v>
      </c>
      <c r="AS309">
        <v>2.5914000000000001</v>
      </c>
      <c r="AT309">
        <v>2.5701999999999998</v>
      </c>
      <c r="AU309">
        <v>2.5249000000000001</v>
      </c>
      <c r="AV309">
        <v>2.3906000000000001</v>
      </c>
      <c r="AW309">
        <v>2.3523999999999998</v>
      </c>
      <c r="AX309">
        <v>2.3193000000000001</v>
      </c>
      <c r="AY309">
        <v>2.2988</v>
      </c>
      <c r="AZ309">
        <v>2.3033000000000001</v>
      </c>
      <c r="BA309">
        <v>2.3201000000000001</v>
      </c>
      <c r="BB309">
        <v>2.5022000000000002</v>
      </c>
      <c r="BC309">
        <v>2.5196999999999998</v>
      </c>
      <c r="BD309">
        <v>2.5143</v>
      </c>
      <c r="BE309">
        <v>2.5005000000000002</v>
      </c>
      <c r="BF309">
        <v>2.4802</v>
      </c>
      <c r="BG309">
        <v>2.4398</v>
      </c>
      <c r="BH309">
        <v>2.3085</v>
      </c>
      <c r="BI309">
        <v>2.2723</v>
      </c>
      <c r="BJ309">
        <v>2.2435</v>
      </c>
      <c r="BK309">
        <v>2.2233999999999998</v>
      </c>
    </row>
    <row r="310" spans="1:63">
      <c r="A310" s="95">
        <v>44715</v>
      </c>
      <c r="B310" s="63">
        <v>140713</v>
      </c>
      <c r="U310">
        <v>4.2522000000000002</v>
      </c>
      <c r="V310">
        <v>4.0278</v>
      </c>
      <c r="W310">
        <v>3.8209</v>
      </c>
      <c r="X310">
        <v>3.5339</v>
      </c>
      <c r="Y310">
        <v>3.3294999999999999</v>
      </c>
      <c r="Z310">
        <v>3.1595</v>
      </c>
      <c r="AA310">
        <v>3.0205000000000002</v>
      </c>
      <c r="AB310">
        <v>2.9222000000000001</v>
      </c>
      <c r="AC310">
        <v>2.8660999999999999</v>
      </c>
      <c r="AD310">
        <v>3.0396999999999998</v>
      </c>
      <c r="AE310">
        <v>2.9954999999999998</v>
      </c>
      <c r="AF310">
        <v>2.9434999999999998</v>
      </c>
      <c r="AG310">
        <v>2.8872</v>
      </c>
      <c r="AH310">
        <v>2.8266</v>
      </c>
      <c r="AI310">
        <v>2.7631999999999999</v>
      </c>
      <c r="AJ310">
        <v>2.6023000000000001</v>
      </c>
      <c r="AK310">
        <v>2.5602999999999998</v>
      </c>
      <c r="AL310">
        <v>2.5337999999999998</v>
      </c>
      <c r="AM310">
        <v>2.5129000000000001</v>
      </c>
      <c r="AN310">
        <v>2.5028999999999999</v>
      </c>
      <c r="AO310">
        <v>2.4937999999999998</v>
      </c>
      <c r="AP310">
        <v>2.6515</v>
      </c>
      <c r="AQ310">
        <v>2.6558000000000002</v>
      </c>
      <c r="AR310">
        <v>2.6412</v>
      </c>
      <c r="AS310">
        <v>2.6132</v>
      </c>
      <c r="AT310">
        <v>2.5914000000000001</v>
      </c>
      <c r="AU310">
        <v>2.5455000000000001</v>
      </c>
      <c r="AV310">
        <v>2.4106999999999998</v>
      </c>
      <c r="AW310">
        <v>2.3719000000000001</v>
      </c>
      <c r="AX310">
        <v>2.3382000000000001</v>
      </c>
      <c r="AY310">
        <v>2.3176999999999999</v>
      </c>
      <c r="AZ310">
        <v>2.3222</v>
      </c>
      <c r="BA310">
        <v>2.339</v>
      </c>
      <c r="BB310">
        <v>2.5211000000000001</v>
      </c>
      <c r="BC310">
        <v>2.5386000000000002</v>
      </c>
      <c r="BD310">
        <v>2.5331999999999999</v>
      </c>
      <c r="BE310">
        <v>2.5194000000000001</v>
      </c>
      <c r="BF310">
        <v>2.4990999999999999</v>
      </c>
      <c r="BG310">
        <v>2.4586999999999999</v>
      </c>
      <c r="BH310">
        <v>2.3273999999999999</v>
      </c>
      <c r="BI310">
        <v>2.2911999999999999</v>
      </c>
      <c r="BJ310">
        <v>2.2624</v>
      </c>
      <c r="BK310">
        <v>2.2423000000000002</v>
      </c>
    </row>
    <row r="311" spans="1:63">
      <c r="A311" s="95">
        <v>44718</v>
      </c>
      <c r="B311" s="63">
        <v>156894</v>
      </c>
      <c r="U311">
        <v>4.1929999999999996</v>
      </c>
      <c r="V311">
        <v>3.9904000000000002</v>
      </c>
      <c r="W311">
        <v>3.7944</v>
      </c>
      <c r="X311">
        <v>3.5137999999999998</v>
      </c>
      <c r="Y311">
        <v>3.3174000000000001</v>
      </c>
      <c r="Z311">
        <v>3.1566000000000001</v>
      </c>
      <c r="AA311">
        <v>3.0246</v>
      </c>
      <c r="AB311">
        <v>2.9295</v>
      </c>
      <c r="AC311">
        <v>2.8738999999999999</v>
      </c>
      <c r="AD311">
        <v>3.0470000000000002</v>
      </c>
      <c r="AE311">
        <v>3.0009999999999999</v>
      </c>
      <c r="AF311">
        <v>2.9478</v>
      </c>
      <c r="AG311">
        <v>2.8868</v>
      </c>
      <c r="AH311">
        <v>2.8197000000000001</v>
      </c>
      <c r="AI311">
        <v>2.7522000000000002</v>
      </c>
      <c r="AJ311">
        <v>2.5907</v>
      </c>
      <c r="AK311">
        <v>2.5486</v>
      </c>
      <c r="AL311">
        <v>2.5221</v>
      </c>
      <c r="AM311">
        <v>2.5011000000000001</v>
      </c>
      <c r="AN311">
        <v>2.4912000000000001</v>
      </c>
      <c r="AO311">
        <v>2.4819</v>
      </c>
      <c r="AP311">
        <v>2.6396999999999999</v>
      </c>
      <c r="AQ311">
        <v>2.6440999999999999</v>
      </c>
      <c r="AR311">
        <v>2.6295999999999999</v>
      </c>
      <c r="AS311">
        <v>2.6011000000000002</v>
      </c>
      <c r="AT311">
        <v>2.5788000000000002</v>
      </c>
      <c r="AU311">
        <v>2.5324</v>
      </c>
      <c r="AV311">
        <v>2.3971</v>
      </c>
      <c r="AW311">
        <v>2.3578000000000001</v>
      </c>
      <c r="AX311">
        <v>2.3235999999999999</v>
      </c>
      <c r="AY311">
        <v>2.3031000000000001</v>
      </c>
      <c r="AZ311">
        <v>2.3075999999999999</v>
      </c>
      <c r="BA311">
        <v>2.3243999999999998</v>
      </c>
      <c r="BB311">
        <v>2.5065</v>
      </c>
      <c r="BC311">
        <v>2.524</v>
      </c>
      <c r="BD311">
        <v>2.5186000000000002</v>
      </c>
      <c r="BE311">
        <v>2.5047999999999999</v>
      </c>
      <c r="BF311">
        <v>2.4845000000000002</v>
      </c>
      <c r="BG311">
        <v>2.4441000000000002</v>
      </c>
      <c r="BH311">
        <v>2.3128000000000002</v>
      </c>
      <c r="BI311">
        <v>2.2766000000000002</v>
      </c>
      <c r="BJ311">
        <v>2.2477999999999998</v>
      </c>
      <c r="BK311">
        <v>2.2277</v>
      </c>
    </row>
    <row r="312" spans="1:63">
      <c r="A312" s="95">
        <v>44719</v>
      </c>
      <c r="B312" s="63">
        <v>232740</v>
      </c>
      <c r="U312">
        <v>4.1577000000000002</v>
      </c>
      <c r="V312">
        <v>3.9788000000000001</v>
      </c>
      <c r="W312">
        <v>3.8014999999999999</v>
      </c>
      <c r="X312">
        <v>3.5366</v>
      </c>
      <c r="Y312">
        <v>3.355</v>
      </c>
      <c r="Z312">
        <v>3.2042000000000002</v>
      </c>
      <c r="AA312">
        <v>3.0828000000000002</v>
      </c>
      <c r="AB312">
        <v>2.9977999999999998</v>
      </c>
      <c r="AC312">
        <v>2.9493999999999998</v>
      </c>
      <c r="AD312">
        <v>3.1221000000000001</v>
      </c>
      <c r="AE312">
        <v>3.0724999999999998</v>
      </c>
      <c r="AF312">
        <v>3.0131000000000001</v>
      </c>
      <c r="AG312">
        <v>2.9479000000000002</v>
      </c>
      <c r="AH312">
        <v>2.8757999999999999</v>
      </c>
      <c r="AI312">
        <v>2.8031000000000001</v>
      </c>
      <c r="AJ312">
        <v>2.6415999999999999</v>
      </c>
      <c r="AK312">
        <v>2.6029</v>
      </c>
      <c r="AL312">
        <v>2.5775999999999999</v>
      </c>
      <c r="AM312">
        <v>2.5566</v>
      </c>
      <c r="AN312">
        <v>2.5467</v>
      </c>
      <c r="AO312">
        <v>2.5373999999999999</v>
      </c>
      <c r="AP312">
        <v>2.6951999999999998</v>
      </c>
      <c r="AQ312">
        <v>2.6996000000000002</v>
      </c>
      <c r="AR312">
        <v>2.6850999999999998</v>
      </c>
      <c r="AS312">
        <v>2.6566000000000001</v>
      </c>
      <c r="AT312">
        <v>2.6343000000000001</v>
      </c>
      <c r="AU312">
        <v>2.5878999999999999</v>
      </c>
      <c r="AV312">
        <v>2.4525999999999999</v>
      </c>
      <c r="AW312">
        <v>2.4133</v>
      </c>
      <c r="AX312">
        <v>2.3791000000000002</v>
      </c>
      <c r="AY312">
        <v>2.3586</v>
      </c>
      <c r="AZ312">
        <v>2.3631000000000002</v>
      </c>
      <c r="BA312">
        <v>2.3799000000000001</v>
      </c>
      <c r="BB312">
        <v>2.5619999999999998</v>
      </c>
      <c r="BC312">
        <v>2.5794999999999999</v>
      </c>
      <c r="BD312">
        <v>2.5741000000000001</v>
      </c>
      <c r="BE312">
        <v>2.5602999999999998</v>
      </c>
      <c r="BF312">
        <v>2.54</v>
      </c>
      <c r="BG312">
        <v>2.4996</v>
      </c>
      <c r="BH312">
        <v>2.3683000000000001</v>
      </c>
      <c r="BI312">
        <v>2.3321000000000001</v>
      </c>
      <c r="BJ312">
        <v>2.3033000000000001</v>
      </c>
      <c r="BK312">
        <v>2.2831999999999999</v>
      </c>
    </row>
    <row r="313" spans="1:63">
      <c r="A313" s="95">
        <v>44720</v>
      </c>
      <c r="B313" s="63">
        <v>227053</v>
      </c>
      <c r="U313">
        <v>4.2218999999999998</v>
      </c>
      <c r="V313">
        <v>4.0425000000000004</v>
      </c>
      <c r="W313">
        <v>3.8616999999999999</v>
      </c>
      <c r="X313">
        <v>3.5844999999999998</v>
      </c>
      <c r="Y313">
        <v>3.4005999999999998</v>
      </c>
      <c r="Z313">
        <v>3.2509999999999999</v>
      </c>
      <c r="AA313">
        <v>3.1309</v>
      </c>
      <c r="AB313">
        <v>3.0478999999999998</v>
      </c>
      <c r="AC313">
        <v>3.0009999999999999</v>
      </c>
      <c r="AD313">
        <v>3.1749000000000001</v>
      </c>
      <c r="AE313">
        <v>3.1248999999999998</v>
      </c>
      <c r="AF313">
        <v>3.0605000000000002</v>
      </c>
      <c r="AG313">
        <v>2.9821</v>
      </c>
      <c r="AH313">
        <v>2.9005000000000001</v>
      </c>
      <c r="AI313">
        <v>2.8214999999999999</v>
      </c>
      <c r="AJ313">
        <v>2.6597</v>
      </c>
      <c r="AK313">
        <v>2.6212</v>
      </c>
      <c r="AL313">
        <v>2.5960000000000001</v>
      </c>
      <c r="AM313">
        <v>2.5739000000000001</v>
      </c>
      <c r="AN313">
        <v>2.5651000000000002</v>
      </c>
      <c r="AO313">
        <v>2.5550999999999999</v>
      </c>
      <c r="AP313">
        <v>2.7121</v>
      </c>
      <c r="AQ313">
        <v>2.7158000000000002</v>
      </c>
      <c r="AR313">
        <v>2.7035</v>
      </c>
      <c r="AS313">
        <v>2.6713</v>
      </c>
      <c r="AT313">
        <v>2.6482000000000001</v>
      </c>
      <c r="AU313">
        <v>2.6011000000000002</v>
      </c>
      <c r="AV313">
        <v>2.4649999999999999</v>
      </c>
      <c r="AW313">
        <v>2.4249999999999998</v>
      </c>
      <c r="AX313">
        <v>2.39</v>
      </c>
      <c r="AY313">
        <v>2.3694999999999999</v>
      </c>
      <c r="AZ313">
        <v>2.3740000000000001</v>
      </c>
      <c r="BA313">
        <v>2.3908</v>
      </c>
      <c r="BB313">
        <v>2.5729000000000002</v>
      </c>
      <c r="BC313">
        <v>2.5903999999999998</v>
      </c>
      <c r="BD313">
        <v>2.585</v>
      </c>
      <c r="BE313">
        <v>2.5712000000000002</v>
      </c>
      <c r="BF313">
        <v>2.5508999999999999</v>
      </c>
      <c r="BG313">
        <v>2.5105</v>
      </c>
      <c r="BH313">
        <v>2.3792</v>
      </c>
      <c r="BI313">
        <v>2.343</v>
      </c>
      <c r="BJ313">
        <v>2.3142</v>
      </c>
      <c r="BK313">
        <v>2.2940999999999998</v>
      </c>
    </row>
    <row r="314" spans="1:63">
      <c r="A314" s="95">
        <v>44721</v>
      </c>
      <c r="B314" s="63">
        <v>189818</v>
      </c>
      <c r="U314">
        <v>4.2762000000000002</v>
      </c>
      <c r="V314">
        <v>4.0838999999999999</v>
      </c>
      <c r="W314">
        <v>3.8915999999999999</v>
      </c>
      <c r="X314">
        <v>3.6065999999999998</v>
      </c>
      <c r="Y314">
        <v>3.4180000000000001</v>
      </c>
      <c r="Z314">
        <v>3.2660999999999998</v>
      </c>
      <c r="AA314">
        <v>3.1442999999999999</v>
      </c>
      <c r="AB314">
        <v>3.0617999999999999</v>
      </c>
      <c r="AC314">
        <v>3.0173999999999999</v>
      </c>
      <c r="AD314">
        <v>3.1913999999999998</v>
      </c>
      <c r="AE314">
        <v>3.1353</v>
      </c>
      <c r="AF314">
        <v>3.0655999999999999</v>
      </c>
      <c r="AG314">
        <v>2.9847000000000001</v>
      </c>
      <c r="AH314">
        <v>2.9016000000000002</v>
      </c>
      <c r="AI314">
        <v>2.8188</v>
      </c>
      <c r="AJ314">
        <v>2.6514000000000002</v>
      </c>
      <c r="AK314">
        <v>2.6135000000000002</v>
      </c>
      <c r="AL314">
        <v>2.5920000000000001</v>
      </c>
      <c r="AM314">
        <v>2.5705</v>
      </c>
      <c r="AN314">
        <v>2.5613999999999999</v>
      </c>
      <c r="AO314">
        <v>2.5514000000000001</v>
      </c>
      <c r="AP314">
        <v>2.7079</v>
      </c>
      <c r="AQ314">
        <v>2.7113</v>
      </c>
      <c r="AR314">
        <v>2.6995</v>
      </c>
      <c r="AS314">
        <v>2.6661999999999999</v>
      </c>
      <c r="AT314">
        <v>2.6427999999999998</v>
      </c>
      <c r="AU314">
        <v>2.5954000000000002</v>
      </c>
      <c r="AV314">
        <v>2.4590999999999998</v>
      </c>
      <c r="AW314">
        <v>2.4188000000000001</v>
      </c>
      <c r="AX314">
        <v>2.3833000000000002</v>
      </c>
      <c r="AY314">
        <v>2.3628</v>
      </c>
      <c r="AZ314">
        <v>2.3673000000000002</v>
      </c>
      <c r="BA314">
        <v>2.3841000000000001</v>
      </c>
      <c r="BB314">
        <v>2.5661999999999998</v>
      </c>
      <c r="BC314">
        <v>2.5836999999999999</v>
      </c>
      <c r="BD314">
        <v>2.5783</v>
      </c>
      <c r="BE314">
        <v>2.5644999999999998</v>
      </c>
      <c r="BF314">
        <v>2.5442</v>
      </c>
      <c r="BG314">
        <v>2.5038</v>
      </c>
      <c r="BH314">
        <v>2.3725000000000001</v>
      </c>
      <c r="BI314">
        <v>2.3363</v>
      </c>
      <c r="BJ314">
        <v>2.3075000000000001</v>
      </c>
      <c r="BK314">
        <v>2.2873999999999999</v>
      </c>
    </row>
    <row r="315" spans="1:63">
      <c r="A315" s="95">
        <v>44722</v>
      </c>
      <c r="B315" s="63">
        <v>192746</v>
      </c>
      <c r="U315">
        <v>4.1722000000000001</v>
      </c>
      <c r="V315">
        <v>3.9975999999999998</v>
      </c>
      <c r="W315">
        <v>3.8178000000000001</v>
      </c>
      <c r="X315">
        <v>3.5493000000000001</v>
      </c>
      <c r="Y315">
        <v>3.3693</v>
      </c>
      <c r="Z315">
        <v>3.2222</v>
      </c>
      <c r="AA315">
        <v>3.1063999999999998</v>
      </c>
      <c r="AB315">
        <v>3.0325000000000002</v>
      </c>
      <c r="AC315">
        <v>3.0001000000000002</v>
      </c>
      <c r="AD315">
        <v>3.1749999999999998</v>
      </c>
      <c r="AE315">
        <v>3.1173999999999999</v>
      </c>
      <c r="AF315">
        <v>3.0466000000000002</v>
      </c>
      <c r="AG315">
        <v>2.9657</v>
      </c>
      <c r="AH315">
        <v>2.8826000000000001</v>
      </c>
      <c r="AI315">
        <v>2.7997000000000001</v>
      </c>
      <c r="AJ315">
        <v>2.6322999999999999</v>
      </c>
      <c r="AK315">
        <v>2.5943000000000001</v>
      </c>
      <c r="AL315">
        <v>2.5749</v>
      </c>
      <c r="AM315">
        <v>2.5564</v>
      </c>
      <c r="AN315">
        <v>2.5474999999999999</v>
      </c>
      <c r="AO315">
        <v>2.5379999999999998</v>
      </c>
      <c r="AP315">
        <v>2.6945000000000001</v>
      </c>
      <c r="AQ315">
        <v>2.6979000000000002</v>
      </c>
      <c r="AR315">
        <v>2.6861000000000002</v>
      </c>
      <c r="AS315">
        <v>2.6528</v>
      </c>
      <c r="AT315">
        <v>2.6294</v>
      </c>
      <c r="AU315">
        <v>2.5819999999999999</v>
      </c>
      <c r="AV315">
        <v>2.4457</v>
      </c>
      <c r="AW315">
        <v>2.4054000000000002</v>
      </c>
      <c r="AX315">
        <v>2.3698999999999999</v>
      </c>
      <c r="AY315">
        <v>2.3494000000000002</v>
      </c>
      <c r="AZ315">
        <v>2.3538999999999999</v>
      </c>
      <c r="BA315">
        <v>2.3706999999999998</v>
      </c>
      <c r="BB315">
        <v>2.5528</v>
      </c>
      <c r="BC315">
        <v>2.5703</v>
      </c>
      <c r="BD315">
        <v>2.5649000000000002</v>
      </c>
      <c r="BE315">
        <v>2.5510999999999999</v>
      </c>
      <c r="BF315">
        <v>2.5308000000000002</v>
      </c>
      <c r="BG315">
        <v>2.4904000000000002</v>
      </c>
      <c r="BH315">
        <v>2.3591000000000002</v>
      </c>
      <c r="BI315">
        <v>2.3229000000000002</v>
      </c>
      <c r="BJ315">
        <v>2.2940999999999998</v>
      </c>
      <c r="BK315">
        <v>2.274</v>
      </c>
    </row>
    <row r="316" spans="1:63">
      <c r="A316" s="95">
        <v>44725</v>
      </c>
      <c r="B316" s="63">
        <v>217508</v>
      </c>
      <c r="U316">
        <v>4.0353000000000003</v>
      </c>
      <c r="V316">
        <v>3.8929</v>
      </c>
      <c r="W316">
        <v>3.7385000000000002</v>
      </c>
      <c r="X316">
        <v>3.4895999999999998</v>
      </c>
      <c r="Y316">
        <v>3.3239999999999998</v>
      </c>
      <c r="Z316">
        <v>3.1863999999999999</v>
      </c>
      <c r="AA316">
        <v>3.0794999999999999</v>
      </c>
      <c r="AB316">
        <v>3.0162</v>
      </c>
      <c r="AC316">
        <v>2.9946000000000002</v>
      </c>
      <c r="AD316">
        <v>3.169</v>
      </c>
      <c r="AE316">
        <v>3.1089000000000002</v>
      </c>
      <c r="AF316">
        <v>3.0339999999999998</v>
      </c>
      <c r="AG316">
        <v>2.9519000000000002</v>
      </c>
      <c r="AH316">
        <v>2.8690000000000002</v>
      </c>
      <c r="AI316">
        <v>2.7863000000000002</v>
      </c>
      <c r="AJ316">
        <v>2.6223999999999998</v>
      </c>
      <c r="AK316">
        <v>2.5857000000000001</v>
      </c>
      <c r="AL316">
        <v>2.5701999999999998</v>
      </c>
      <c r="AM316">
        <v>2.5547</v>
      </c>
      <c r="AN316">
        <v>2.5457999999999998</v>
      </c>
      <c r="AO316">
        <v>2.5363000000000002</v>
      </c>
      <c r="AP316">
        <v>2.6928000000000001</v>
      </c>
      <c r="AQ316">
        <v>2.6962000000000002</v>
      </c>
      <c r="AR316">
        <v>2.6844000000000001</v>
      </c>
      <c r="AS316">
        <v>2.6511</v>
      </c>
      <c r="AT316">
        <v>2.6276999999999999</v>
      </c>
      <c r="AU316">
        <v>2.5802999999999998</v>
      </c>
      <c r="AV316">
        <v>2.444</v>
      </c>
      <c r="AW316">
        <v>2.4037000000000002</v>
      </c>
      <c r="AX316">
        <v>2.3681999999999999</v>
      </c>
      <c r="AY316">
        <v>2.3477000000000001</v>
      </c>
      <c r="AZ316">
        <v>2.3521999999999998</v>
      </c>
      <c r="BA316">
        <v>2.3690000000000002</v>
      </c>
      <c r="BB316">
        <v>2.5510999999999999</v>
      </c>
      <c r="BC316">
        <v>2.5686</v>
      </c>
      <c r="BD316">
        <v>2.5632000000000001</v>
      </c>
      <c r="BE316">
        <v>2.5493999999999999</v>
      </c>
      <c r="BF316">
        <v>2.5291000000000001</v>
      </c>
      <c r="BG316">
        <v>2.4887000000000001</v>
      </c>
      <c r="BH316">
        <v>2.3574000000000002</v>
      </c>
      <c r="BI316">
        <v>2.3212000000000002</v>
      </c>
      <c r="BJ316">
        <v>2.2924000000000002</v>
      </c>
      <c r="BK316">
        <v>2.2723</v>
      </c>
    </row>
    <row r="317" spans="1:63">
      <c r="A317" s="95">
        <v>44726</v>
      </c>
      <c r="B317" s="63">
        <v>185120</v>
      </c>
      <c r="U317">
        <v>3.9937999999999998</v>
      </c>
      <c r="V317">
        <v>3.8418999999999999</v>
      </c>
      <c r="W317">
        <v>3.6825000000000001</v>
      </c>
      <c r="X317">
        <v>3.4287999999999998</v>
      </c>
      <c r="Y317">
        <v>3.2641</v>
      </c>
      <c r="Z317">
        <v>3.1278999999999999</v>
      </c>
      <c r="AA317">
        <v>3.0251999999999999</v>
      </c>
      <c r="AB317">
        <v>2.9685999999999999</v>
      </c>
      <c r="AC317">
        <v>2.9531000000000001</v>
      </c>
      <c r="AD317">
        <v>3.1385999999999998</v>
      </c>
      <c r="AE317">
        <v>3.0775999999999999</v>
      </c>
      <c r="AF317">
        <v>3.0032999999999999</v>
      </c>
      <c r="AG317">
        <v>2.9220999999999999</v>
      </c>
      <c r="AH317">
        <v>2.8414999999999999</v>
      </c>
      <c r="AI317">
        <v>2.7664</v>
      </c>
      <c r="AJ317">
        <v>2.5933999999999999</v>
      </c>
      <c r="AK317">
        <v>2.5550999999999999</v>
      </c>
      <c r="AL317">
        <v>2.5394999999999999</v>
      </c>
      <c r="AM317">
        <v>2.5240999999999998</v>
      </c>
      <c r="AN317">
        <v>2.5152999999999999</v>
      </c>
      <c r="AO317">
        <v>2.5059</v>
      </c>
      <c r="AP317">
        <v>2.6623999999999999</v>
      </c>
      <c r="AQ317">
        <v>2.6657999999999999</v>
      </c>
      <c r="AR317">
        <v>2.6539999999999999</v>
      </c>
      <c r="AS317">
        <v>2.6206999999999998</v>
      </c>
      <c r="AT317">
        <v>2.5973000000000002</v>
      </c>
      <c r="AU317">
        <v>2.5499000000000001</v>
      </c>
      <c r="AV317">
        <v>2.4136000000000002</v>
      </c>
      <c r="AW317">
        <v>2.3733</v>
      </c>
      <c r="AX317">
        <v>2.3378000000000001</v>
      </c>
      <c r="AY317">
        <v>2.3172999999999999</v>
      </c>
      <c r="AZ317">
        <v>2.3218000000000001</v>
      </c>
      <c r="BA317">
        <v>2.3386</v>
      </c>
      <c r="BB317">
        <v>2.5207000000000002</v>
      </c>
      <c r="BC317">
        <v>2.5381999999999998</v>
      </c>
      <c r="BD317">
        <v>2.5327999999999999</v>
      </c>
      <c r="BE317">
        <v>2.5190000000000001</v>
      </c>
      <c r="BF317">
        <v>2.4986999999999999</v>
      </c>
      <c r="BG317">
        <v>2.4582999999999999</v>
      </c>
      <c r="BH317">
        <v>2.327</v>
      </c>
      <c r="BI317">
        <v>2.2907999999999999</v>
      </c>
      <c r="BJ317">
        <v>2.262</v>
      </c>
      <c r="BK317">
        <v>2.2418999999999998</v>
      </c>
    </row>
    <row r="318" spans="1:63">
      <c r="A318" s="95">
        <v>44727</v>
      </c>
      <c r="B318" s="63">
        <v>200989</v>
      </c>
      <c r="U318">
        <v>3.8942000000000001</v>
      </c>
      <c r="V318">
        <v>3.7705000000000002</v>
      </c>
      <c r="W318">
        <v>3.6177999999999999</v>
      </c>
      <c r="X318">
        <v>3.3649</v>
      </c>
      <c r="Y318">
        <v>3.2120000000000002</v>
      </c>
      <c r="Z318">
        <v>3.0863</v>
      </c>
      <c r="AA318">
        <v>2.9912000000000001</v>
      </c>
      <c r="AB318">
        <v>2.9379</v>
      </c>
      <c r="AC318">
        <v>2.9194</v>
      </c>
      <c r="AD318">
        <v>3.1038000000000001</v>
      </c>
      <c r="AE318">
        <v>3.0388999999999999</v>
      </c>
      <c r="AF318">
        <v>2.9622999999999999</v>
      </c>
      <c r="AG318">
        <v>2.883</v>
      </c>
      <c r="AH318">
        <v>2.8062999999999998</v>
      </c>
      <c r="AI318">
        <v>2.7351999999999999</v>
      </c>
      <c r="AJ318">
        <v>2.5581</v>
      </c>
      <c r="AK318">
        <v>2.5205000000000002</v>
      </c>
      <c r="AL318">
        <v>2.5062000000000002</v>
      </c>
      <c r="AM318">
        <v>2.4925000000000002</v>
      </c>
      <c r="AN318">
        <v>2.4836999999999998</v>
      </c>
      <c r="AO318">
        <v>2.4742999999999999</v>
      </c>
      <c r="AP318">
        <v>2.6307999999999998</v>
      </c>
      <c r="AQ318">
        <v>2.6341999999999999</v>
      </c>
      <c r="AR318">
        <v>2.6223999999999998</v>
      </c>
      <c r="AS318">
        <v>2.5891000000000002</v>
      </c>
      <c r="AT318">
        <v>2.5657000000000001</v>
      </c>
      <c r="AU318">
        <v>2.5183</v>
      </c>
      <c r="AV318">
        <v>2.3820000000000001</v>
      </c>
      <c r="AW318">
        <v>2.3416999999999999</v>
      </c>
      <c r="AX318">
        <v>2.3062</v>
      </c>
      <c r="AY318">
        <v>2.2856999999999998</v>
      </c>
      <c r="AZ318">
        <v>2.2902</v>
      </c>
      <c r="BA318">
        <v>2.3069999999999999</v>
      </c>
      <c r="BB318">
        <v>2.4891000000000001</v>
      </c>
      <c r="BC318">
        <v>2.5066000000000002</v>
      </c>
      <c r="BD318">
        <v>2.5011999999999999</v>
      </c>
      <c r="BE318">
        <v>2.4874000000000001</v>
      </c>
      <c r="BF318">
        <v>2.4670999999999998</v>
      </c>
      <c r="BG318">
        <v>2.4266999999999999</v>
      </c>
      <c r="BH318">
        <v>2.2953999999999999</v>
      </c>
      <c r="BI318">
        <v>2.2591999999999999</v>
      </c>
      <c r="BJ318">
        <v>2.2303999999999999</v>
      </c>
      <c r="BK318">
        <v>2.2103000000000002</v>
      </c>
    </row>
    <row r="319" spans="1:63">
      <c r="A319" s="95">
        <v>44728</v>
      </c>
      <c r="B319" s="63">
        <v>163179</v>
      </c>
      <c r="U319">
        <v>3.9558</v>
      </c>
      <c r="V319">
        <v>3.8437999999999999</v>
      </c>
      <c r="W319">
        <v>3.6857000000000002</v>
      </c>
      <c r="X319">
        <v>3.4230999999999998</v>
      </c>
      <c r="Y319">
        <v>3.2639</v>
      </c>
      <c r="Z319">
        <v>3.1326000000000001</v>
      </c>
      <c r="AA319">
        <v>3.0329999999999999</v>
      </c>
      <c r="AB319">
        <v>2.9756</v>
      </c>
      <c r="AC319">
        <v>2.9510999999999998</v>
      </c>
      <c r="AD319">
        <v>3.1354000000000002</v>
      </c>
      <c r="AE319">
        <v>3.0703</v>
      </c>
      <c r="AF319">
        <v>2.9937</v>
      </c>
      <c r="AG319">
        <v>2.9133</v>
      </c>
      <c r="AH319">
        <v>2.8304</v>
      </c>
      <c r="AI319">
        <v>2.7595000000000001</v>
      </c>
      <c r="AJ319">
        <v>2.5764</v>
      </c>
      <c r="AK319">
        <v>2.5394000000000001</v>
      </c>
      <c r="AL319">
        <v>2.5344000000000002</v>
      </c>
      <c r="AM319">
        <v>2.5211999999999999</v>
      </c>
      <c r="AN319">
        <v>2.5127000000000002</v>
      </c>
      <c r="AO319">
        <v>2.5038999999999998</v>
      </c>
      <c r="AP319">
        <v>2.6591999999999998</v>
      </c>
      <c r="AQ319">
        <v>2.6617000000000002</v>
      </c>
      <c r="AR319">
        <v>2.649</v>
      </c>
      <c r="AS319">
        <v>2.6147999999999998</v>
      </c>
      <c r="AT319">
        <v>2.5903999999999998</v>
      </c>
      <c r="AU319">
        <v>2.5421</v>
      </c>
      <c r="AV319">
        <v>2.4049</v>
      </c>
      <c r="AW319">
        <v>2.3637000000000001</v>
      </c>
      <c r="AX319">
        <v>2.3273000000000001</v>
      </c>
      <c r="AY319">
        <v>2.3068</v>
      </c>
      <c r="AZ319">
        <v>2.3113000000000001</v>
      </c>
      <c r="BA319">
        <v>2.3281000000000001</v>
      </c>
      <c r="BB319">
        <v>2.5102000000000002</v>
      </c>
      <c r="BC319">
        <v>2.5276999999999998</v>
      </c>
      <c r="BD319">
        <v>2.5223</v>
      </c>
      <c r="BE319">
        <v>2.5085000000000002</v>
      </c>
      <c r="BF319">
        <v>2.4882</v>
      </c>
      <c r="BG319">
        <v>2.4478</v>
      </c>
      <c r="BH319">
        <v>2.3165</v>
      </c>
      <c r="BI319">
        <v>2.2803</v>
      </c>
      <c r="BJ319">
        <v>2.2515000000000001</v>
      </c>
      <c r="BK319">
        <v>2.2313999999999998</v>
      </c>
    </row>
    <row r="320" spans="1:63">
      <c r="A320" s="95">
        <v>44729</v>
      </c>
      <c r="B320" s="63">
        <v>216336</v>
      </c>
      <c r="U320">
        <v>3.7930000000000001</v>
      </c>
      <c r="V320">
        <v>3.6812</v>
      </c>
      <c r="W320">
        <v>3.5236999999999998</v>
      </c>
      <c r="X320">
        <v>3.2536</v>
      </c>
      <c r="Y320">
        <v>3.09</v>
      </c>
      <c r="Z320">
        <v>2.9533</v>
      </c>
      <c r="AA320">
        <v>2.8515999999999999</v>
      </c>
      <c r="AB320">
        <v>2.7970000000000002</v>
      </c>
      <c r="AC320">
        <v>2.7789000000000001</v>
      </c>
      <c r="AD320">
        <v>2.9613999999999998</v>
      </c>
      <c r="AE320">
        <v>2.9085999999999999</v>
      </c>
      <c r="AF320">
        <v>2.8504999999999998</v>
      </c>
      <c r="AG320">
        <v>2.7812000000000001</v>
      </c>
      <c r="AH320">
        <v>2.7063000000000001</v>
      </c>
      <c r="AI320">
        <v>2.6396000000000002</v>
      </c>
      <c r="AJ320">
        <v>2.4731000000000001</v>
      </c>
      <c r="AK320">
        <v>2.4365999999999999</v>
      </c>
      <c r="AL320">
        <v>2.4333</v>
      </c>
      <c r="AM320">
        <v>2.4188000000000001</v>
      </c>
      <c r="AN320">
        <v>2.4108000000000001</v>
      </c>
      <c r="AO320">
        <v>2.4037999999999999</v>
      </c>
      <c r="AP320">
        <v>2.5590999999999999</v>
      </c>
      <c r="AQ320">
        <v>2.5615999999999999</v>
      </c>
      <c r="AR320">
        <v>2.5489000000000002</v>
      </c>
      <c r="AS320">
        <v>2.5146999999999999</v>
      </c>
      <c r="AT320">
        <v>2.4903</v>
      </c>
      <c r="AU320">
        <v>2.4420000000000002</v>
      </c>
      <c r="AV320">
        <v>2.3048000000000002</v>
      </c>
      <c r="AW320">
        <v>2.2635999999999998</v>
      </c>
      <c r="AX320">
        <v>2.2271999999999998</v>
      </c>
      <c r="AY320">
        <v>2.2067000000000001</v>
      </c>
      <c r="AZ320">
        <v>2.2111999999999998</v>
      </c>
      <c r="BA320">
        <v>2.2280000000000002</v>
      </c>
      <c r="BB320">
        <v>2.4100999999999999</v>
      </c>
      <c r="BC320">
        <v>2.4276</v>
      </c>
      <c r="BD320">
        <v>2.4222000000000001</v>
      </c>
      <c r="BE320">
        <v>2.4083999999999999</v>
      </c>
      <c r="BF320">
        <v>2.3881000000000001</v>
      </c>
      <c r="BG320">
        <v>2.3477000000000001</v>
      </c>
      <c r="BH320">
        <v>2.2164000000000001</v>
      </c>
      <c r="BI320">
        <v>2.1802000000000001</v>
      </c>
      <c r="BJ320">
        <v>2.1514000000000002</v>
      </c>
      <c r="BK320">
        <v>2.1313</v>
      </c>
    </row>
    <row r="321" spans="1:63">
      <c r="A321" s="95">
        <v>44732</v>
      </c>
      <c r="U321" s="189">
        <v>3.7930000000000001</v>
      </c>
      <c r="V321" s="189">
        <v>3.6812</v>
      </c>
      <c r="W321" s="189">
        <v>3.5236999999999998</v>
      </c>
      <c r="X321" s="189">
        <v>3.2536</v>
      </c>
      <c r="Y321" s="189">
        <v>3.09</v>
      </c>
      <c r="Z321" s="189">
        <v>2.9533</v>
      </c>
      <c r="AA321" s="189">
        <v>2.8515999999999999</v>
      </c>
      <c r="AB321" s="189">
        <v>2.7970000000000002</v>
      </c>
      <c r="AC321" s="189">
        <v>2.7789000000000001</v>
      </c>
      <c r="AD321" s="189">
        <v>2.9613999999999998</v>
      </c>
      <c r="AE321" s="189">
        <v>2.9085999999999999</v>
      </c>
      <c r="AF321" s="189">
        <v>2.8504999999999998</v>
      </c>
      <c r="AG321" s="189">
        <v>2.7812000000000001</v>
      </c>
      <c r="AH321" s="189">
        <v>2.7063000000000001</v>
      </c>
      <c r="AI321" s="189">
        <v>2.6396000000000002</v>
      </c>
      <c r="AJ321" s="189">
        <v>2.4731000000000001</v>
      </c>
      <c r="AK321" s="189">
        <v>2.4365999999999999</v>
      </c>
      <c r="AL321" s="189">
        <v>2.4333</v>
      </c>
      <c r="AM321" s="189">
        <v>2.4188000000000001</v>
      </c>
      <c r="AN321" s="189">
        <v>2.4108000000000001</v>
      </c>
      <c r="AO321" s="189">
        <v>2.4037999999999999</v>
      </c>
      <c r="AP321" s="189">
        <v>2.5590999999999999</v>
      </c>
      <c r="AQ321" s="189">
        <v>2.5615999999999999</v>
      </c>
      <c r="AR321" s="189">
        <v>2.5489000000000002</v>
      </c>
      <c r="AS321" s="189">
        <v>2.5146999999999999</v>
      </c>
      <c r="AT321" s="189">
        <v>2.4903</v>
      </c>
      <c r="AU321" s="189">
        <v>2.4420000000000002</v>
      </c>
      <c r="AV321" s="189">
        <v>2.3048000000000002</v>
      </c>
      <c r="AW321" s="189">
        <v>2.2635999999999998</v>
      </c>
      <c r="AX321" s="189">
        <v>2.2271999999999998</v>
      </c>
      <c r="AY321" s="189">
        <v>2.2067000000000001</v>
      </c>
      <c r="AZ321" s="189">
        <v>2.2111999999999998</v>
      </c>
      <c r="BA321" s="189">
        <v>2.2280000000000002</v>
      </c>
      <c r="BB321" s="189">
        <v>2.4100999999999999</v>
      </c>
      <c r="BC321" s="189">
        <v>2.4276</v>
      </c>
      <c r="BD321" s="189">
        <v>2.4222000000000001</v>
      </c>
      <c r="BE321" s="189">
        <v>2.4083999999999999</v>
      </c>
      <c r="BF321" s="189">
        <v>2.3881000000000001</v>
      </c>
      <c r="BG321" s="189">
        <v>2.3477000000000001</v>
      </c>
      <c r="BH321" s="189">
        <v>2.2164000000000001</v>
      </c>
      <c r="BI321" s="189">
        <v>2.1802000000000001</v>
      </c>
      <c r="BJ321" s="189">
        <v>2.1514000000000002</v>
      </c>
      <c r="BK321" s="189">
        <v>2.1313</v>
      </c>
    </row>
    <row r="322" spans="1:63">
      <c r="A322" s="95">
        <v>44733</v>
      </c>
      <c r="B322" s="63">
        <v>206198</v>
      </c>
      <c r="U322">
        <v>3.7945000000000002</v>
      </c>
      <c r="V322">
        <v>3.6953</v>
      </c>
      <c r="W322">
        <v>3.5413000000000001</v>
      </c>
      <c r="X322">
        <v>3.2635999999999998</v>
      </c>
      <c r="Y322">
        <v>3.0924999999999998</v>
      </c>
      <c r="Z322">
        <v>2.9514999999999998</v>
      </c>
      <c r="AA322">
        <v>2.8491</v>
      </c>
      <c r="AB322">
        <v>2.7953999999999999</v>
      </c>
      <c r="AC322">
        <v>2.7793000000000001</v>
      </c>
      <c r="AD322">
        <v>2.9605000000000001</v>
      </c>
      <c r="AE322">
        <v>2.9108000000000001</v>
      </c>
      <c r="AF322">
        <v>2.8544</v>
      </c>
      <c r="AG322">
        <v>2.7848999999999999</v>
      </c>
      <c r="AH322">
        <v>2.7090999999999998</v>
      </c>
      <c r="AI322">
        <v>2.6438999999999999</v>
      </c>
      <c r="AJ322">
        <v>2.4788000000000001</v>
      </c>
      <c r="AK322">
        <v>2.4462999999999999</v>
      </c>
      <c r="AL322">
        <v>2.4417</v>
      </c>
      <c r="AM322">
        <v>2.4251999999999998</v>
      </c>
      <c r="AN322">
        <v>2.4192</v>
      </c>
      <c r="AO322">
        <v>2.4121999999999999</v>
      </c>
      <c r="AP322">
        <v>2.5672000000000001</v>
      </c>
      <c r="AQ322">
        <v>2.5716000000000001</v>
      </c>
      <c r="AR322">
        <v>2.5607000000000002</v>
      </c>
      <c r="AS322">
        <v>2.5284</v>
      </c>
      <c r="AT322">
        <v>2.5057999999999998</v>
      </c>
      <c r="AU322">
        <v>2.4594</v>
      </c>
      <c r="AV322">
        <v>2.3239999999999998</v>
      </c>
      <c r="AW322">
        <v>2.2847</v>
      </c>
      <c r="AX322">
        <v>2.2501000000000002</v>
      </c>
      <c r="AY322">
        <v>2.2296</v>
      </c>
      <c r="AZ322">
        <v>2.2341000000000002</v>
      </c>
      <c r="BA322">
        <v>2.2509000000000001</v>
      </c>
      <c r="BB322">
        <v>2.4329999999999998</v>
      </c>
      <c r="BC322">
        <v>2.4504999999999999</v>
      </c>
      <c r="BD322">
        <v>2.4451000000000001</v>
      </c>
      <c r="BE322">
        <v>2.4312999999999998</v>
      </c>
      <c r="BF322">
        <v>2.411</v>
      </c>
      <c r="BG322">
        <v>2.3706</v>
      </c>
      <c r="BH322">
        <v>2.2393000000000001</v>
      </c>
      <c r="BI322">
        <v>2.2031000000000001</v>
      </c>
      <c r="BJ322">
        <v>2.1743000000000001</v>
      </c>
      <c r="BK322">
        <v>2.1541999999999999</v>
      </c>
    </row>
    <row r="323" spans="1:63">
      <c r="A323" s="95">
        <v>44734</v>
      </c>
      <c r="B323" s="63">
        <v>195729</v>
      </c>
      <c r="U323">
        <v>3.8340999999999998</v>
      </c>
      <c r="V323">
        <v>3.7298</v>
      </c>
      <c r="W323">
        <v>3.5611999999999999</v>
      </c>
      <c r="X323">
        <v>3.2582</v>
      </c>
      <c r="Y323">
        <v>3.0775000000000001</v>
      </c>
      <c r="Z323">
        <v>2.9321000000000002</v>
      </c>
      <c r="AA323">
        <v>2.8281000000000001</v>
      </c>
      <c r="AB323">
        <v>2.7726000000000002</v>
      </c>
      <c r="AC323">
        <v>2.7538</v>
      </c>
      <c r="AD323">
        <v>2.9346000000000001</v>
      </c>
      <c r="AE323">
        <v>2.8940999999999999</v>
      </c>
      <c r="AF323">
        <v>2.8475000000000001</v>
      </c>
      <c r="AG323">
        <v>2.7835999999999999</v>
      </c>
      <c r="AH323">
        <v>2.7097000000000002</v>
      </c>
      <c r="AI323">
        <v>2.6375000000000002</v>
      </c>
      <c r="AJ323">
        <v>2.4708000000000001</v>
      </c>
      <c r="AK323">
        <v>2.4365000000000001</v>
      </c>
      <c r="AL323">
        <v>2.4312999999999998</v>
      </c>
      <c r="AM323">
        <v>2.4148000000000001</v>
      </c>
      <c r="AN323">
        <v>2.4087999999999998</v>
      </c>
      <c r="AO323">
        <v>2.4018000000000002</v>
      </c>
      <c r="AP323">
        <v>2.5568</v>
      </c>
      <c r="AQ323">
        <v>2.5611999999999999</v>
      </c>
      <c r="AR323">
        <v>2.5503</v>
      </c>
      <c r="AS323">
        <v>2.5179999999999998</v>
      </c>
      <c r="AT323">
        <v>2.4954000000000001</v>
      </c>
      <c r="AU323">
        <v>2.4489999999999998</v>
      </c>
      <c r="AV323">
        <v>2.3136000000000001</v>
      </c>
      <c r="AW323">
        <v>2.2743000000000002</v>
      </c>
      <c r="AX323">
        <v>2.2397</v>
      </c>
      <c r="AY323">
        <v>2.2191999999999998</v>
      </c>
      <c r="AZ323">
        <v>2.2237</v>
      </c>
      <c r="BA323">
        <v>2.2404999999999999</v>
      </c>
      <c r="BB323">
        <v>2.4226000000000001</v>
      </c>
      <c r="BC323">
        <v>2.4401000000000002</v>
      </c>
      <c r="BD323">
        <v>2.4346999999999999</v>
      </c>
      <c r="BE323">
        <v>2.4209000000000001</v>
      </c>
      <c r="BF323">
        <v>2.4005999999999998</v>
      </c>
      <c r="BG323">
        <v>2.3601999999999999</v>
      </c>
      <c r="BH323">
        <v>2.2288999999999999</v>
      </c>
      <c r="BI323">
        <v>2.1926999999999999</v>
      </c>
      <c r="BJ323">
        <v>2.1638999999999999</v>
      </c>
      <c r="BK323">
        <v>2.1438000000000001</v>
      </c>
    </row>
    <row r="324" spans="1:63">
      <c r="A324" s="95">
        <v>44735</v>
      </c>
      <c r="B324" s="63">
        <v>193371</v>
      </c>
      <c r="U324">
        <v>3.7656000000000001</v>
      </c>
      <c r="V324">
        <v>3.661</v>
      </c>
      <c r="W324">
        <v>3.5</v>
      </c>
      <c r="X324">
        <v>3.2000999999999999</v>
      </c>
      <c r="Y324">
        <v>3.0101</v>
      </c>
      <c r="Z324">
        <v>2.8584000000000001</v>
      </c>
      <c r="AA324">
        <v>2.7517</v>
      </c>
      <c r="AB324">
        <v>2.6959</v>
      </c>
      <c r="AC324">
        <v>2.6791999999999998</v>
      </c>
      <c r="AD324">
        <v>2.8582999999999998</v>
      </c>
      <c r="AE324">
        <v>2.8159000000000001</v>
      </c>
      <c r="AF324">
        <v>2.7669000000000001</v>
      </c>
      <c r="AG324">
        <v>2.7029999999999998</v>
      </c>
      <c r="AH324">
        <v>2.6286</v>
      </c>
      <c r="AI324">
        <v>2.5556000000000001</v>
      </c>
      <c r="AJ324">
        <v>2.3895</v>
      </c>
      <c r="AK324">
        <v>2.3553000000000002</v>
      </c>
      <c r="AL324">
        <v>2.3500999999999999</v>
      </c>
      <c r="AM324">
        <v>2.3336999999999999</v>
      </c>
      <c r="AN324">
        <v>2.3277999999999999</v>
      </c>
      <c r="AO324">
        <v>2.3209</v>
      </c>
      <c r="AP324">
        <v>2.4771000000000001</v>
      </c>
      <c r="AQ324">
        <v>2.4828000000000001</v>
      </c>
      <c r="AR324">
        <v>2.4731000000000001</v>
      </c>
      <c r="AS324">
        <v>2.4420000000000002</v>
      </c>
      <c r="AT324">
        <v>2.4207000000000001</v>
      </c>
      <c r="AU324">
        <v>2.3755000000000002</v>
      </c>
      <c r="AV324">
        <v>2.2412999999999998</v>
      </c>
      <c r="AW324">
        <v>2.2033</v>
      </c>
      <c r="AX324">
        <v>2.1701000000000001</v>
      </c>
      <c r="AY324">
        <v>2.1496</v>
      </c>
      <c r="AZ324">
        <v>2.1541000000000001</v>
      </c>
      <c r="BA324">
        <v>2.1709000000000001</v>
      </c>
      <c r="BB324">
        <v>2.3530000000000002</v>
      </c>
      <c r="BC324">
        <v>2.3704999999999998</v>
      </c>
      <c r="BD324">
        <v>2.3651</v>
      </c>
      <c r="BE324">
        <v>2.3513000000000002</v>
      </c>
      <c r="BF324">
        <v>2.331</v>
      </c>
      <c r="BG324">
        <v>2.2906</v>
      </c>
      <c r="BH324">
        <v>2.1593</v>
      </c>
      <c r="BI324">
        <v>2.1231</v>
      </c>
      <c r="BJ324">
        <v>2.0943000000000001</v>
      </c>
      <c r="BK324">
        <v>2.0741999999999998</v>
      </c>
    </row>
    <row r="325" spans="1:63">
      <c r="A325" s="95">
        <v>44736</v>
      </c>
      <c r="B325" s="63">
        <v>156013</v>
      </c>
      <c r="U325">
        <v>3.8847999999999998</v>
      </c>
      <c r="V325">
        <v>3.7816999999999998</v>
      </c>
      <c r="W325">
        <v>3.6048</v>
      </c>
      <c r="X325">
        <v>3.2831999999999999</v>
      </c>
      <c r="Y325">
        <v>3.0764</v>
      </c>
      <c r="Z325">
        <v>2.9140999999999999</v>
      </c>
      <c r="AA325">
        <v>2.8022999999999998</v>
      </c>
      <c r="AB325">
        <v>2.7433999999999998</v>
      </c>
      <c r="AC325">
        <v>2.7256999999999998</v>
      </c>
      <c r="AD325">
        <v>2.8980000000000001</v>
      </c>
      <c r="AE325">
        <v>2.8561000000000001</v>
      </c>
      <c r="AF325">
        <v>2.8073999999999999</v>
      </c>
      <c r="AG325">
        <v>2.7429999999999999</v>
      </c>
      <c r="AH325">
        <v>2.6678000000000002</v>
      </c>
      <c r="AI325">
        <v>2.5939999999999999</v>
      </c>
      <c r="AJ325">
        <v>2.4257</v>
      </c>
      <c r="AK325">
        <v>2.3988</v>
      </c>
      <c r="AL325">
        <v>2.3919999999999999</v>
      </c>
      <c r="AM325">
        <v>2.3769999999999998</v>
      </c>
      <c r="AN325">
        <v>2.3711000000000002</v>
      </c>
      <c r="AO325">
        <v>2.3641999999999999</v>
      </c>
      <c r="AP325">
        <v>2.5204</v>
      </c>
      <c r="AQ325">
        <v>2.5261</v>
      </c>
      <c r="AR325">
        <v>2.5164</v>
      </c>
      <c r="AS325">
        <v>2.4853000000000001</v>
      </c>
      <c r="AT325">
        <v>2.464</v>
      </c>
      <c r="AU325">
        <v>2.4188000000000001</v>
      </c>
      <c r="AV325">
        <v>2.2846000000000002</v>
      </c>
      <c r="AW325">
        <v>2.2465999999999999</v>
      </c>
      <c r="AX325">
        <v>2.2134</v>
      </c>
      <c r="AY325">
        <v>2.1928999999999998</v>
      </c>
      <c r="AZ325">
        <v>2.1974</v>
      </c>
      <c r="BA325">
        <v>2.2141999999999999</v>
      </c>
      <c r="BB325">
        <v>2.3963000000000001</v>
      </c>
      <c r="BC325">
        <v>2.4138000000000002</v>
      </c>
      <c r="BD325">
        <v>2.4083999999999999</v>
      </c>
      <c r="BE325">
        <v>2.3946000000000001</v>
      </c>
      <c r="BF325">
        <v>2.3742999999999999</v>
      </c>
      <c r="BG325">
        <v>2.3338999999999999</v>
      </c>
      <c r="BH325">
        <v>2.2025999999999999</v>
      </c>
      <c r="BI325">
        <v>2.1663999999999999</v>
      </c>
      <c r="BJ325">
        <v>2.1375999999999999</v>
      </c>
      <c r="BK325">
        <v>2.1175000000000002</v>
      </c>
    </row>
    <row r="326" spans="1:63">
      <c r="A326" s="95">
        <v>44739</v>
      </c>
      <c r="B326" s="63">
        <v>181740</v>
      </c>
      <c r="U326">
        <v>3.8372000000000002</v>
      </c>
      <c r="V326">
        <v>3.7399</v>
      </c>
      <c r="W326">
        <v>3.5926999999999998</v>
      </c>
      <c r="X326">
        <v>3.2774000000000001</v>
      </c>
      <c r="Y326">
        <v>3.0752999999999999</v>
      </c>
      <c r="Z326">
        <v>2.9199000000000002</v>
      </c>
      <c r="AA326">
        <v>2.8132999999999999</v>
      </c>
      <c r="AB326">
        <v>2.7555999999999998</v>
      </c>
      <c r="AC326">
        <v>2.7374999999999998</v>
      </c>
      <c r="AD326">
        <v>2.9123000000000001</v>
      </c>
      <c r="AE326">
        <v>2.8708</v>
      </c>
      <c r="AF326">
        <v>2.8220000000000001</v>
      </c>
      <c r="AG326">
        <v>2.7574000000000001</v>
      </c>
      <c r="AH326">
        <v>2.6825999999999999</v>
      </c>
      <c r="AI326">
        <v>2.6164000000000001</v>
      </c>
      <c r="AJ326">
        <v>2.4474999999999998</v>
      </c>
      <c r="AK326">
        <v>2.4125000000000001</v>
      </c>
      <c r="AL326">
        <v>2.4079999999999999</v>
      </c>
      <c r="AM326">
        <v>2.3980000000000001</v>
      </c>
      <c r="AN326">
        <v>2.3904000000000001</v>
      </c>
      <c r="AO326">
        <v>2.3835000000000002</v>
      </c>
      <c r="AP326">
        <v>2.5396999999999998</v>
      </c>
      <c r="AQ326">
        <v>2.5453999999999999</v>
      </c>
      <c r="AR326">
        <v>2.5356999999999998</v>
      </c>
      <c r="AS326">
        <v>2.5045999999999999</v>
      </c>
      <c r="AT326">
        <v>2.4832999999999998</v>
      </c>
      <c r="AU326">
        <v>2.4380999999999999</v>
      </c>
      <c r="AV326">
        <v>2.3039000000000001</v>
      </c>
      <c r="AW326">
        <v>2.2658999999999998</v>
      </c>
      <c r="AX326">
        <v>2.2330000000000001</v>
      </c>
      <c r="AY326">
        <v>2.2124999999999999</v>
      </c>
      <c r="AZ326">
        <v>2.2170000000000001</v>
      </c>
      <c r="BA326">
        <v>2.2338</v>
      </c>
      <c r="BB326">
        <v>2.4159000000000002</v>
      </c>
      <c r="BC326">
        <v>2.4333999999999998</v>
      </c>
      <c r="BD326">
        <v>2.4279999999999999</v>
      </c>
      <c r="BE326">
        <v>2.4142000000000001</v>
      </c>
      <c r="BF326">
        <v>2.3938999999999999</v>
      </c>
      <c r="BG326">
        <v>2.3534999999999999</v>
      </c>
      <c r="BH326">
        <v>2.2222</v>
      </c>
      <c r="BI326">
        <v>2.1859999999999999</v>
      </c>
      <c r="BJ326">
        <v>2.1572</v>
      </c>
      <c r="BK326">
        <v>2.1371000000000002</v>
      </c>
    </row>
    <row r="327" spans="1:63">
      <c r="A327" s="95">
        <v>44740</v>
      </c>
      <c r="B327" s="63">
        <v>184054</v>
      </c>
      <c r="U327">
        <v>3.9350999999999998</v>
      </c>
      <c r="V327">
        <v>3.8441999999999998</v>
      </c>
      <c r="W327">
        <v>3.6913999999999998</v>
      </c>
      <c r="X327">
        <v>3.3616999999999999</v>
      </c>
      <c r="Y327">
        <v>3.1515</v>
      </c>
      <c r="Z327">
        <v>2.9887999999999999</v>
      </c>
      <c r="AA327">
        <v>2.875</v>
      </c>
      <c r="AB327">
        <v>2.8129</v>
      </c>
      <c r="AC327">
        <v>2.7959000000000001</v>
      </c>
      <c r="AD327">
        <v>2.9733000000000001</v>
      </c>
      <c r="AE327">
        <v>2.9350000000000001</v>
      </c>
      <c r="AF327">
        <v>2.8883000000000001</v>
      </c>
      <c r="AG327">
        <v>2.8237999999999999</v>
      </c>
      <c r="AH327">
        <v>2.7515999999999998</v>
      </c>
      <c r="AI327">
        <v>2.6898</v>
      </c>
      <c r="AJ327">
        <v>2.5257999999999998</v>
      </c>
      <c r="AK327">
        <v>2.4943</v>
      </c>
      <c r="AL327">
        <v>2.4887999999999999</v>
      </c>
      <c r="AM327">
        <v>2.4788000000000001</v>
      </c>
      <c r="AN327">
        <v>2.4712000000000001</v>
      </c>
      <c r="AO327">
        <v>2.4643000000000002</v>
      </c>
      <c r="AP327">
        <v>2.6204999999999998</v>
      </c>
      <c r="AQ327">
        <v>2.6261999999999999</v>
      </c>
      <c r="AR327">
        <v>2.6164999999999998</v>
      </c>
      <c r="AS327">
        <v>2.5853999999999999</v>
      </c>
      <c r="AT327">
        <v>2.5640999999999998</v>
      </c>
      <c r="AU327">
        <v>2.5188999999999999</v>
      </c>
      <c r="AV327">
        <v>2.3847</v>
      </c>
      <c r="AW327">
        <v>2.3466999999999998</v>
      </c>
      <c r="AX327">
        <v>2.3138000000000001</v>
      </c>
      <c r="AY327">
        <v>2.2932999999999999</v>
      </c>
      <c r="AZ327">
        <v>2.2978000000000001</v>
      </c>
      <c r="BA327">
        <v>2.3146</v>
      </c>
      <c r="BB327">
        <v>2.4967000000000001</v>
      </c>
      <c r="BC327">
        <v>2.5142000000000002</v>
      </c>
      <c r="BD327">
        <v>2.5087999999999999</v>
      </c>
      <c r="BE327">
        <v>2.4950000000000001</v>
      </c>
      <c r="BF327">
        <v>2.4746999999999999</v>
      </c>
      <c r="BG327">
        <v>2.4342999999999999</v>
      </c>
      <c r="BH327">
        <v>2.3029999999999999</v>
      </c>
      <c r="BI327">
        <v>2.2667999999999999</v>
      </c>
      <c r="BJ327">
        <v>2.238</v>
      </c>
      <c r="BK327">
        <v>2.2179000000000002</v>
      </c>
    </row>
    <row r="328" spans="1:63">
      <c r="A328" s="95">
        <v>44741</v>
      </c>
      <c r="B328" s="63">
        <v>212785</v>
      </c>
      <c r="U328">
        <v>3.827</v>
      </c>
      <c r="V328">
        <v>3.7233000000000001</v>
      </c>
      <c r="W328">
        <v>3.5817999999999999</v>
      </c>
      <c r="X328">
        <v>3.2513000000000001</v>
      </c>
      <c r="Y328">
        <v>3.0539000000000001</v>
      </c>
      <c r="Z328">
        <v>2.9064999999999999</v>
      </c>
      <c r="AA328">
        <v>2.8065000000000002</v>
      </c>
      <c r="AB328">
        <v>2.7505000000000002</v>
      </c>
      <c r="AC328">
        <v>2.7342</v>
      </c>
      <c r="AD328">
        <v>2.9081999999999999</v>
      </c>
      <c r="AE328">
        <v>2.8700999999999999</v>
      </c>
      <c r="AF328">
        <v>2.8235000000000001</v>
      </c>
      <c r="AG328">
        <v>2.7589999999999999</v>
      </c>
      <c r="AH328">
        <v>2.6873999999999998</v>
      </c>
      <c r="AI328">
        <v>2.6263999999999998</v>
      </c>
      <c r="AJ328">
        <v>2.4683000000000002</v>
      </c>
      <c r="AK328">
        <v>2.4392999999999998</v>
      </c>
      <c r="AL328">
        <v>2.4314</v>
      </c>
      <c r="AM328">
        <v>2.4214000000000002</v>
      </c>
      <c r="AN328">
        <v>2.4138000000000002</v>
      </c>
      <c r="AO328">
        <v>2.4068999999999998</v>
      </c>
      <c r="AP328">
        <v>2.5630999999999999</v>
      </c>
      <c r="AQ328">
        <v>2.5688</v>
      </c>
      <c r="AR328">
        <v>2.5590999999999999</v>
      </c>
      <c r="AS328">
        <v>2.528</v>
      </c>
      <c r="AT328">
        <v>2.5066999999999999</v>
      </c>
      <c r="AU328">
        <v>2.4615</v>
      </c>
      <c r="AV328">
        <v>2.3273000000000001</v>
      </c>
      <c r="AW328">
        <v>2.2892999999999999</v>
      </c>
      <c r="AX328">
        <v>2.2564000000000002</v>
      </c>
      <c r="AY328">
        <v>2.2359</v>
      </c>
      <c r="AZ328">
        <v>2.2404000000000002</v>
      </c>
      <c r="BA328">
        <v>2.2572000000000001</v>
      </c>
      <c r="BB328">
        <v>2.4392999999999998</v>
      </c>
      <c r="BC328">
        <v>2.4567999999999999</v>
      </c>
      <c r="BD328">
        <v>2.4514</v>
      </c>
      <c r="BE328">
        <v>2.4376000000000002</v>
      </c>
      <c r="BF328">
        <v>2.4173</v>
      </c>
      <c r="BG328">
        <v>2.3769</v>
      </c>
      <c r="BH328">
        <v>2.2456</v>
      </c>
      <c r="BI328">
        <v>2.2094</v>
      </c>
      <c r="BJ328">
        <v>2.1806000000000001</v>
      </c>
      <c r="BK328">
        <v>2.1604999999999999</v>
      </c>
    </row>
    <row r="329" spans="1:63">
      <c r="A329" s="95">
        <v>44742</v>
      </c>
      <c r="B329" s="63">
        <v>174987</v>
      </c>
      <c r="U329" s="28">
        <v>3.6497999999999999</v>
      </c>
      <c r="V329">
        <v>3.5363000000000002</v>
      </c>
      <c r="W329">
        <v>3.4018999999999999</v>
      </c>
      <c r="X329">
        <v>3.1063999999999998</v>
      </c>
      <c r="Y329">
        <v>2.9295</v>
      </c>
      <c r="Z329">
        <v>2.7955000000000001</v>
      </c>
      <c r="AA329">
        <v>2.7065999999999999</v>
      </c>
      <c r="AB329">
        <v>2.6604000000000001</v>
      </c>
      <c r="AC329">
        <v>2.6478999999999999</v>
      </c>
      <c r="AD329">
        <v>2.8243999999999998</v>
      </c>
      <c r="AE329">
        <v>2.7917999999999998</v>
      </c>
      <c r="AF329">
        <v>2.7502</v>
      </c>
      <c r="AG329">
        <v>2.6913999999999998</v>
      </c>
      <c r="AH329">
        <v>2.6259000000000001</v>
      </c>
      <c r="AI329">
        <v>2.5701999999999998</v>
      </c>
      <c r="AJ329">
        <v>2.4205999999999999</v>
      </c>
      <c r="AK329">
        <v>2.3929</v>
      </c>
      <c r="AL329">
        <v>2.3851</v>
      </c>
      <c r="AM329">
        <v>2.3767999999999998</v>
      </c>
      <c r="AN329">
        <v>2.3702000000000001</v>
      </c>
      <c r="AO329">
        <v>2.3641999999999999</v>
      </c>
      <c r="AP329">
        <v>2.5213000000000001</v>
      </c>
      <c r="AQ329">
        <v>2.5278999999999998</v>
      </c>
      <c r="AR329">
        <v>2.5190999999999999</v>
      </c>
      <c r="AS329">
        <v>2.4889000000000001</v>
      </c>
      <c r="AT329">
        <v>2.4685000000000001</v>
      </c>
      <c r="AU329">
        <v>2.4243000000000001</v>
      </c>
      <c r="AV329">
        <v>2.2909999999999999</v>
      </c>
      <c r="AW329">
        <v>2.2538999999999998</v>
      </c>
      <c r="AX329">
        <v>2.2219000000000002</v>
      </c>
      <c r="AY329">
        <v>2.2014</v>
      </c>
      <c r="AZ329">
        <v>2.2059000000000002</v>
      </c>
      <c r="BA329">
        <v>2.2227000000000001</v>
      </c>
      <c r="BB329">
        <v>2.4047999999999998</v>
      </c>
      <c r="BC329">
        <v>2.4222999999999999</v>
      </c>
      <c r="BD329">
        <v>2.4169</v>
      </c>
      <c r="BE329">
        <v>2.4030999999999998</v>
      </c>
      <c r="BF329">
        <v>2.3828</v>
      </c>
      <c r="BG329">
        <v>2.3424</v>
      </c>
      <c r="BH329">
        <v>2.2111000000000001</v>
      </c>
      <c r="BI329">
        <v>2.1749000000000001</v>
      </c>
      <c r="BJ329">
        <v>2.1461000000000001</v>
      </c>
      <c r="BK329">
        <v>2.1259999999999999</v>
      </c>
    </row>
    <row r="330" spans="1:63">
      <c r="A330" s="95">
        <v>44743</v>
      </c>
      <c r="B330" s="63">
        <v>168253</v>
      </c>
      <c r="V330">
        <v>3.6878000000000002</v>
      </c>
      <c r="W330">
        <v>3.5312000000000001</v>
      </c>
      <c r="X330">
        <v>3.2124000000000001</v>
      </c>
      <c r="Y330">
        <v>3.0188999999999999</v>
      </c>
      <c r="Z330">
        <v>2.8759000000000001</v>
      </c>
      <c r="AA330">
        <v>2.7826</v>
      </c>
      <c r="AB330">
        <v>2.7341000000000002</v>
      </c>
      <c r="AC330">
        <v>2.7181000000000002</v>
      </c>
      <c r="AD330">
        <v>2.8898000000000001</v>
      </c>
      <c r="AE330">
        <v>2.8513000000000002</v>
      </c>
      <c r="AF330">
        <v>2.8058999999999998</v>
      </c>
      <c r="AG330">
        <v>2.7452000000000001</v>
      </c>
      <c r="AH330">
        <v>2.6787000000000001</v>
      </c>
      <c r="AI330">
        <v>2.6175999999999999</v>
      </c>
      <c r="AJ330">
        <v>2.4630999999999998</v>
      </c>
      <c r="AK330">
        <v>2.4316</v>
      </c>
      <c r="AL330">
        <v>2.4203999999999999</v>
      </c>
      <c r="AM330">
        <v>2.4115000000000002</v>
      </c>
      <c r="AN330">
        <v>2.4043000000000001</v>
      </c>
      <c r="AO330">
        <v>2.3978000000000002</v>
      </c>
      <c r="AP330">
        <v>2.5543</v>
      </c>
      <c r="AQ330">
        <v>2.5602999999999998</v>
      </c>
      <c r="AR330">
        <v>2.5508999999999999</v>
      </c>
      <c r="AS330">
        <v>2.5200999999999998</v>
      </c>
      <c r="AT330">
        <v>2.4990999999999999</v>
      </c>
      <c r="AU330">
        <v>2.4544000000000001</v>
      </c>
      <c r="AV330">
        <v>2.3205</v>
      </c>
      <c r="AW330">
        <v>2.2827999999999999</v>
      </c>
      <c r="AX330">
        <v>2.2502</v>
      </c>
      <c r="AY330">
        <v>2.2296999999999998</v>
      </c>
      <c r="AZ330">
        <v>2.2342</v>
      </c>
      <c r="BA330">
        <v>2.2509999999999999</v>
      </c>
      <c r="BB330">
        <v>2.4331</v>
      </c>
      <c r="BC330">
        <v>2.4506000000000001</v>
      </c>
      <c r="BD330">
        <v>2.4451999999999998</v>
      </c>
      <c r="BE330">
        <v>2.4314</v>
      </c>
      <c r="BF330">
        <v>2.4110999999999998</v>
      </c>
      <c r="BG330">
        <v>2.3706999999999998</v>
      </c>
      <c r="BH330">
        <v>2.2393999999999998</v>
      </c>
      <c r="BI330">
        <v>2.2031999999999998</v>
      </c>
      <c r="BJ330">
        <v>2.1743999999999999</v>
      </c>
      <c r="BK330">
        <v>2.1543000000000001</v>
      </c>
    </row>
    <row r="331" spans="1:63">
      <c r="A331" s="95">
        <v>44746</v>
      </c>
      <c r="V331" s="189">
        <v>3.6878000000000002</v>
      </c>
      <c r="W331" s="189">
        <v>3.5312000000000001</v>
      </c>
      <c r="X331" s="189">
        <v>3.2124000000000001</v>
      </c>
      <c r="Y331" s="189">
        <v>3.0188999999999999</v>
      </c>
      <c r="Z331" s="189">
        <v>2.8759000000000001</v>
      </c>
      <c r="AA331" s="189">
        <v>2.7826</v>
      </c>
      <c r="AB331" s="189">
        <v>2.7341000000000002</v>
      </c>
      <c r="AC331" s="189">
        <v>2.7181000000000002</v>
      </c>
      <c r="AD331" s="189">
        <v>2.8898000000000001</v>
      </c>
      <c r="AE331" s="189">
        <v>2.8513000000000002</v>
      </c>
      <c r="AF331" s="189">
        <v>2.8058999999999998</v>
      </c>
      <c r="AG331" s="189">
        <v>2.7452000000000001</v>
      </c>
      <c r="AH331" s="189">
        <v>2.6787000000000001</v>
      </c>
      <c r="AI331" s="189">
        <v>2.6175999999999999</v>
      </c>
      <c r="AJ331" s="189">
        <v>2.4630999999999998</v>
      </c>
      <c r="AK331" s="189">
        <v>2.4316</v>
      </c>
      <c r="AL331" s="189">
        <v>2.4203999999999999</v>
      </c>
      <c r="AM331" s="189">
        <v>2.4115000000000002</v>
      </c>
      <c r="AN331" s="189">
        <v>2.4043000000000001</v>
      </c>
      <c r="AO331" s="189">
        <v>2.3978000000000002</v>
      </c>
      <c r="AP331" s="189">
        <v>2.5543</v>
      </c>
      <c r="AQ331" s="189">
        <v>2.5602999999999998</v>
      </c>
      <c r="AR331" s="189">
        <v>2.5508999999999999</v>
      </c>
      <c r="AS331" s="189">
        <v>2.5200999999999998</v>
      </c>
      <c r="AT331" s="189">
        <v>2.4990999999999999</v>
      </c>
      <c r="AU331" s="189">
        <v>2.4544000000000001</v>
      </c>
      <c r="AV331" s="189">
        <v>2.3205</v>
      </c>
      <c r="AW331" s="189">
        <v>2.2827999999999999</v>
      </c>
      <c r="AX331" s="189">
        <v>2.2502</v>
      </c>
      <c r="AY331" s="189">
        <v>2.2296999999999998</v>
      </c>
      <c r="AZ331" s="189">
        <v>2.2342</v>
      </c>
      <c r="BA331" s="189">
        <v>2.2509999999999999</v>
      </c>
      <c r="BB331" s="189">
        <v>2.4331</v>
      </c>
      <c r="BC331" s="189">
        <v>2.4506000000000001</v>
      </c>
      <c r="BD331" s="189">
        <v>2.4451999999999998</v>
      </c>
      <c r="BE331" s="189">
        <v>2.4314</v>
      </c>
      <c r="BF331" s="189">
        <v>2.4110999999999998</v>
      </c>
      <c r="BG331" s="189">
        <v>2.3706999999999998</v>
      </c>
      <c r="BH331" s="189">
        <v>2.2393999999999998</v>
      </c>
      <c r="BI331" s="189">
        <v>2.2031999999999998</v>
      </c>
      <c r="BJ331" s="189">
        <v>2.1743999999999999</v>
      </c>
      <c r="BK331" s="189">
        <v>2.1543000000000001</v>
      </c>
    </row>
    <row r="332" spans="1:63">
      <c r="A332" s="95">
        <v>44747</v>
      </c>
      <c r="B332" s="63">
        <v>210596</v>
      </c>
      <c r="V332">
        <v>3.3290000000000002</v>
      </c>
      <c r="W332">
        <v>3.1905999999999999</v>
      </c>
      <c r="X332">
        <v>2.8982000000000001</v>
      </c>
      <c r="Y332">
        <v>2.7311000000000001</v>
      </c>
      <c r="Z332">
        <v>2.6147999999999998</v>
      </c>
      <c r="AA332">
        <v>2.5432999999999999</v>
      </c>
      <c r="AB332">
        <v>2.5106999999999999</v>
      </c>
      <c r="AC332">
        <v>2.5032999999999999</v>
      </c>
      <c r="AD332">
        <v>2.6816</v>
      </c>
      <c r="AE332">
        <v>2.6553</v>
      </c>
      <c r="AF332">
        <v>2.6179999999999999</v>
      </c>
      <c r="AG332">
        <v>2.5600999999999998</v>
      </c>
      <c r="AH332">
        <v>2.4933999999999998</v>
      </c>
      <c r="AI332">
        <v>2.4264000000000001</v>
      </c>
      <c r="AJ332">
        <v>2.2856000000000001</v>
      </c>
      <c r="AK332">
        <v>2.2517999999999998</v>
      </c>
      <c r="AL332">
        <v>2.2418</v>
      </c>
      <c r="AM332">
        <v>2.2339000000000002</v>
      </c>
      <c r="AN332">
        <v>2.2277</v>
      </c>
      <c r="AO332">
        <v>2.2242000000000002</v>
      </c>
      <c r="AP332">
        <v>2.3801000000000001</v>
      </c>
      <c r="AQ332">
        <v>2.3875000000000002</v>
      </c>
      <c r="AR332">
        <v>2.3794</v>
      </c>
      <c r="AS332">
        <v>2.35</v>
      </c>
      <c r="AT332">
        <v>2.3304</v>
      </c>
      <c r="AU332">
        <v>2.2871000000000001</v>
      </c>
      <c r="AV332">
        <v>2.1545000000000001</v>
      </c>
      <c r="AW332">
        <v>2.1181999999999999</v>
      </c>
      <c r="AX332">
        <v>2.0870000000000002</v>
      </c>
      <c r="AY332">
        <v>2.0665</v>
      </c>
      <c r="AZ332">
        <v>2.0710000000000002</v>
      </c>
      <c r="BA332">
        <v>2.0878000000000001</v>
      </c>
      <c r="BB332">
        <v>2.2698999999999998</v>
      </c>
      <c r="BC332">
        <v>2.2873999999999999</v>
      </c>
      <c r="BD332">
        <v>2.282</v>
      </c>
      <c r="BE332">
        <v>2.2682000000000002</v>
      </c>
      <c r="BF332">
        <v>2.2479</v>
      </c>
      <c r="BG332">
        <v>2.2075</v>
      </c>
      <c r="BH332">
        <v>2.0762</v>
      </c>
      <c r="BI332">
        <v>2.04</v>
      </c>
      <c r="BJ332">
        <v>2.0112000000000001</v>
      </c>
      <c r="BK332">
        <v>1.9911000000000001</v>
      </c>
    </row>
    <row r="333" spans="1:63">
      <c r="A333" s="95">
        <v>44748</v>
      </c>
      <c r="B333" s="63">
        <v>132403</v>
      </c>
      <c r="V333">
        <v>3.2366000000000001</v>
      </c>
      <c r="W333">
        <v>3.0905</v>
      </c>
      <c r="X333">
        <v>2.8071999999999999</v>
      </c>
      <c r="Y333">
        <v>2.6463000000000001</v>
      </c>
      <c r="Z333">
        <v>2.5369000000000002</v>
      </c>
      <c r="AA333">
        <v>2.4679000000000002</v>
      </c>
      <c r="AB333">
        <v>2.4339</v>
      </c>
      <c r="AC333">
        <v>2.4258000000000002</v>
      </c>
      <c r="AD333">
        <v>2.6021999999999998</v>
      </c>
      <c r="AE333">
        <v>2.5756000000000001</v>
      </c>
      <c r="AF333">
        <v>2.5381999999999998</v>
      </c>
      <c r="AG333">
        <v>2.4870999999999999</v>
      </c>
      <c r="AH333">
        <v>2.4289999999999998</v>
      </c>
      <c r="AI333">
        <v>2.3696999999999999</v>
      </c>
      <c r="AJ333">
        <v>2.2302</v>
      </c>
      <c r="AK333">
        <v>2.1936</v>
      </c>
      <c r="AL333">
        <v>2.1825000000000001</v>
      </c>
      <c r="AM333">
        <v>2.1735000000000002</v>
      </c>
      <c r="AN333">
        <v>2.1678000000000002</v>
      </c>
      <c r="AO333">
        <v>2.1648999999999998</v>
      </c>
      <c r="AP333">
        <v>2.3212999999999999</v>
      </c>
      <c r="AQ333">
        <v>2.3292000000000002</v>
      </c>
      <c r="AR333">
        <v>2.3216999999999999</v>
      </c>
      <c r="AS333">
        <v>2.2928000000000002</v>
      </c>
      <c r="AT333">
        <v>2.2738</v>
      </c>
      <c r="AU333">
        <v>2.2309999999999999</v>
      </c>
      <c r="AV333">
        <v>2.0989</v>
      </c>
      <c r="AW333">
        <v>2.0632000000000001</v>
      </c>
      <c r="AX333">
        <v>2.0325000000000002</v>
      </c>
      <c r="AY333">
        <v>2.012</v>
      </c>
      <c r="AZ333">
        <v>2.0165000000000002</v>
      </c>
      <c r="BA333">
        <v>2.0333000000000001</v>
      </c>
      <c r="BB333">
        <v>2.2153999999999998</v>
      </c>
      <c r="BC333">
        <v>2.2328999999999999</v>
      </c>
      <c r="BD333">
        <v>2.2275</v>
      </c>
      <c r="BE333">
        <v>2.2136999999999998</v>
      </c>
      <c r="BF333">
        <v>2.1934</v>
      </c>
      <c r="BG333">
        <v>2.153</v>
      </c>
      <c r="BH333">
        <v>2.0217000000000001</v>
      </c>
      <c r="BI333">
        <v>1.9855</v>
      </c>
      <c r="BJ333">
        <v>1.9567000000000001</v>
      </c>
      <c r="BK333">
        <v>1.9366000000000001</v>
      </c>
    </row>
    <row r="334" spans="1:63">
      <c r="A334" s="95">
        <v>44749</v>
      </c>
      <c r="B334" s="63">
        <v>152688</v>
      </c>
      <c r="V334">
        <v>3.4203999999999999</v>
      </c>
      <c r="W334">
        <v>3.2458999999999998</v>
      </c>
      <c r="X334">
        <v>2.9519000000000002</v>
      </c>
      <c r="Y334">
        <v>2.7837000000000001</v>
      </c>
      <c r="Z334">
        <v>2.6659999999999999</v>
      </c>
      <c r="AA334">
        <v>2.585</v>
      </c>
      <c r="AB334">
        <v>2.5396000000000001</v>
      </c>
      <c r="AC334">
        <v>2.5211999999999999</v>
      </c>
      <c r="AD334">
        <v>2.6985000000000001</v>
      </c>
      <c r="AE334">
        <v>2.6739999999999999</v>
      </c>
      <c r="AF334">
        <v>2.6377000000000002</v>
      </c>
      <c r="AG334">
        <v>2.5865999999999998</v>
      </c>
      <c r="AH334">
        <v>2.528</v>
      </c>
      <c r="AI334">
        <v>2.4681999999999999</v>
      </c>
      <c r="AJ334">
        <v>2.3283</v>
      </c>
      <c r="AK334">
        <v>2.2911999999999999</v>
      </c>
      <c r="AL334">
        <v>2.2776999999999998</v>
      </c>
      <c r="AM334">
        <v>2.2686999999999999</v>
      </c>
      <c r="AN334">
        <v>2.2629999999999999</v>
      </c>
      <c r="AO334">
        <v>2.2601</v>
      </c>
      <c r="AP334">
        <v>2.4165000000000001</v>
      </c>
      <c r="AQ334">
        <v>2.4243999999999999</v>
      </c>
      <c r="AR334">
        <v>2.4169</v>
      </c>
      <c r="AS334">
        <v>2.3879999999999999</v>
      </c>
      <c r="AT334">
        <v>2.3690000000000002</v>
      </c>
      <c r="AU334">
        <v>2.3262</v>
      </c>
      <c r="AV334">
        <v>2.1941000000000002</v>
      </c>
      <c r="AW334">
        <v>2.1583999999999999</v>
      </c>
      <c r="AX334">
        <v>2.1276999999999999</v>
      </c>
      <c r="AY334">
        <v>2.1072000000000002</v>
      </c>
      <c r="AZ334">
        <v>2.1116999999999999</v>
      </c>
      <c r="BA334">
        <v>2.1284999999999998</v>
      </c>
      <c r="BB334">
        <v>2.3106</v>
      </c>
      <c r="BC334">
        <v>2.3281000000000001</v>
      </c>
      <c r="BD334">
        <v>2.3227000000000002</v>
      </c>
      <c r="BE334">
        <v>2.3089</v>
      </c>
      <c r="BF334">
        <v>2.2886000000000002</v>
      </c>
      <c r="BG334">
        <v>2.2482000000000002</v>
      </c>
      <c r="BH334">
        <v>2.1168999999999998</v>
      </c>
      <c r="BI334">
        <v>2.0807000000000002</v>
      </c>
      <c r="BJ334">
        <v>2.0518999999999998</v>
      </c>
      <c r="BK334">
        <v>2.0318000000000001</v>
      </c>
    </row>
    <row r="335" spans="1:63">
      <c r="A335" s="95">
        <v>44750</v>
      </c>
      <c r="B335" s="63">
        <v>122043</v>
      </c>
      <c r="V335">
        <v>3.4470999999999998</v>
      </c>
      <c r="W335">
        <v>3.2824</v>
      </c>
      <c r="X335">
        <v>2.9967000000000001</v>
      </c>
      <c r="Y335">
        <v>2.8344</v>
      </c>
      <c r="Z335">
        <v>2.7189000000000001</v>
      </c>
      <c r="AA335">
        <v>2.6406000000000001</v>
      </c>
      <c r="AB335">
        <v>2.5960999999999999</v>
      </c>
      <c r="AC335">
        <v>2.5783999999999998</v>
      </c>
      <c r="AD335">
        <v>2.7458</v>
      </c>
      <c r="AE335">
        <v>2.7221000000000002</v>
      </c>
      <c r="AF335">
        <v>2.6863999999999999</v>
      </c>
      <c r="AG335">
        <v>2.6364000000000001</v>
      </c>
      <c r="AH335">
        <v>2.5789</v>
      </c>
      <c r="AI335">
        <v>2.5179</v>
      </c>
      <c r="AJ335">
        <v>2.3767999999999998</v>
      </c>
      <c r="AK335">
        <v>2.3384999999999998</v>
      </c>
      <c r="AL335">
        <v>2.3237999999999999</v>
      </c>
      <c r="AM335">
        <v>2.3148</v>
      </c>
      <c r="AN335">
        <v>2.3090999999999999</v>
      </c>
      <c r="AO335">
        <v>2.3062</v>
      </c>
      <c r="AP335">
        <v>2.4626000000000001</v>
      </c>
      <c r="AQ335">
        <v>2.4704999999999999</v>
      </c>
      <c r="AR335">
        <v>2.4630000000000001</v>
      </c>
      <c r="AS335">
        <v>2.4340999999999999</v>
      </c>
      <c r="AT335">
        <v>2.4150999999999998</v>
      </c>
      <c r="AU335">
        <v>2.3723000000000001</v>
      </c>
      <c r="AV335">
        <v>2.2402000000000002</v>
      </c>
      <c r="AW335">
        <v>2.2044999999999999</v>
      </c>
      <c r="AX335">
        <v>2.1738</v>
      </c>
      <c r="AY335">
        <v>2.1533000000000002</v>
      </c>
      <c r="AZ335">
        <v>2.1577999999999999</v>
      </c>
      <c r="BA335">
        <v>2.1745999999999999</v>
      </c>
      <c r="BB335">
        <v>2.3567</v>
      </c>
      <c r="BC335">
        <v>2.3742000000000001</v>
      </c>
      <c r="BD335">
        <v>2.3687999999999998</v>
      </c>
      <c r="BE335">
        <v>2.355</v>
      </c>
      <c r="BF335">
        <v>2.3347000000000002</v>
      </c>
      <c r="BG335">
        <v>2.2942999999999998</v>
      </c>
      <c r="BH335">
        <v>2.1629999999999998</v>
      </c>
      <c r="BI335">
        <v>2.1267999999999998</v>
      </c>
      <c r="BJ335">
        <v>2.0979999999999999</v>
      </c>
      <c r="BK335">
        <v>2.0779000000000001</v>
      </c>
    </row>
    <row r="336" spans="1:63">
      <c r="A336" s="95">
        <v>44753</v>
      </c>
      <c r="B336" s="63">
        <v>146604</v>
      </c>
      <c r="V336">
        <v>3.4622000000000002</v>
      </c>
      <c r="W336">
        <v>3.3102999999999998</v>
      </c>
      <c r="X336">
        <v>3.0246</v>
      </c>
      <c r="Y336">
        <v>2.8662000000000001</v>
      </c>
      <c r="Z336">
        <v>2.7545000000000002</v>
      </c>
      <c r="AA336">
        <v>2.6821000000000002</v>
      </c>
      <c r="AB336">
        <v>2.6440000000000001</v>
      </c>
      <c r="AC336">
        <v>2.6297000000000001</v>
      </c>
      <c r="AD336">
        <v>2.7913000000000001</v>
      </c>
      <c r="AE336">
        <v>2.7633999999999999</v>
      </c>
      <c r="AF336">
        <v>2.7248999999999999</v>
      </c>
      <c r="AG336">
        <v>2.6743000000000001</v>
      </c>
      <c r="AH336">
        <v>2.6156000000000001</v>
      </c>
      <c r="AI336">
        <v>2.5510999999999999</v>
      </c>
      <c r="AJ336">
        <v>2.4026999999999998</v>
      </c>
      <c r="AK336">
        <v>2.3573</v>
      </c>
      <c r="AL336">
        <v>2.3409</v>
      </c>
      <c r="AM336">
        <v>2.3319000000000001</v>
      </c>
      <c r="AN336">
        <v>2.3262</v>
      </c>
      <c r="AO336">
        <v>2.3233000000000001</v>
      </c>
      <c r="AP336">
        <v>2.4796999999999998</v>
      </c>
      <c r="AQ336">
        <v>2.4876</v>
      </c>
      <c r="AR336">
        <v>2.4801000000000002</v>
      </c>
      <c r="AS336">
        <v>2.4512</v>
      </c>
      <c r="AT336">
        <v>2.4321999999999999</v>
      </c>
      <c r="AU336">
        <v>2.3894000000000002</v>
      </c>
      <c r="AV336">
        <v>2.2572999999999999</v>
      </c>
      <c r="AW336">
        <v>2.2216</v>
      </c>
      <c r="AX336">
        <v>2.1909000000000001</v>
      </c>
      <c r="AY336">
        <v>2.1703999999999999</v>
      </c>
      <c r="AZ336">
        <v>2.1749000000000001</v>
      </c>
      <c r="BA336">
        <v>2.1917</v>
      </c>
      <c r="BB336">
        <v>2.3738000000000001</v>
      </c>
      <c r="BC336">
        <v>2.3913000000000002</v>
      </c>
      <c r="BD336">
        <v>2.3858999999999999</v>
      </c>
      <c r="BE336">
        <v>2.3721000000000001</v>
      </c>
      <c r="BF336">
        <v>2.3517999999999999</v>
      </c>
      <c r="BG336">
        <v>2.3113999999999999</v>
      </c>
      <c r="BH336">
        <v>2.1800999999999999</v>
      </c>
      <c r="BI336">
        <v>2.1438999999999999</v>
      </c>
      <c r="BJ336">
        <v>2.1151</v>
      </c>
      <c r="BK336">
        <v>2.0950000000000002</v>
      </c>
    </row>
    <row r="337" spans="1:63">
      <c r="A337" s="95">
        <v>44754</v>
      </c>
      <c r="B337" s="63">
        <v>151254</v>
      </c>
      <c r="V337">
        <v>3.2646000000000002</v>
      </c>
      <c r="W337">
        <v>3.1185</v>
      </c>
      <c r="X337">
        <v>2.8359999999999999</v>
      </c>
      <c r="Y337">
        <v>2.6879</v>
      </c>
      <c r="Z337">
        <v>2.5861000000000001</v>
      </c>
      <c r="AA337">
        <v>2.5243000000000002</v>
      </c>
      <c r="AB337">
        <v>2.4952000000000001</v>
      </c>
      <c r="AC337">
        <v>2.4862000000000002</v>
      </c>
      <c r="AD337">
        <v>2.6471</v>
      </c>
      <c r="AE337">
        <v>2.6194999999999999</v>
      </c>
      <c r="AF337">
        <v>2.5828000000000002</v>
      </c>
      <c r="AG337">
        <v>2.5324</v>
      </c>
      <c r="AH337">
        <v>2.4750999999999999</v>
      </c>
      <c r="AI337">
        <v>2.411</v>
      </c>
      <c r="AJ337">
        <v>2.2641</v>
      </c>
      <c r="AK337">
        <v>2.2202999999999999</v>
      </c>
      <c r="AL337">
        <v>2.2071999999999998</v>
      </c>
      <c r="AM337">
        <v>2.1976</v>
      </c>
      <c r="AN337">
        <v>2.1932</v>
      </c>
      <c r="AO337">
        <v>2.1915</v>
      </c>
      <c r="AP337">
        <v>2.3492000000000002</v>
      </c>
      <c r="AQ337">
        <v>2.3582999999999998</v>
      </c>
      <c r="AR337">
        <v>2.3521000000000001</v>
      </c>
      <c r="AS337">
        <v>2.3243999999999998</v>
      </c>
      <c r="AT337">
        <v>2.3067000000000002</v>
      </c>
      <c r="AU337">
        <v>2.2650999999999999</v>
      </c>
      <c r="AV337">
        <v>2.1343000000000001</v>
      </c>
      <c r="AW337">
        <v>2.0998000000000001</v>
      </c>
      <c r="AX337">
        <v>2.0722</v>
      </c>
      <c r="AY337">
        <v>2.0516999999999999</v>
      </c>
      <c r="AZ337">
        <v>2.0562</v>
      </c>
      <c r="BA337">
        <v>2.073</v>
      </c>
      <c r="BB337">
        <v>2.2551000000000001</v>
      </c>
      <c r="BC337">
        <v>2.2726000000000002</v>
      </c>
      <c r="BD337">
        <v>2.2671999999999999</v>
      </c>
      <c r="BE337">
        <v>2.2534000000000001</v>
      </c>
      <c r="BF337">
        <v>2.2330999999999999</v>
      </c>
      <c r="BG337">
        <v>2.1926999999999999</v>
      </c>
      <c r="BH337">
        <v>2.0613999999999999</v>
      </c>
      <c r="BI337">
        <v>2.0251999999999999</v>
      </c>
      <c r="BJ337">
        <v>1.9964</v>
      </c>
      <c r="BK337">
        <v>1.9762999999999999</v>
      </c>
    </row>
    <row r="338" spans="1:63">
      <c r="A338" s="95">
        <v>44755</v>
      </c>
      <c r="B338" s="63">
        <v>209406</v>
      </c>
      <c r="V338">
        <v>3.2336999999999998</v>
      </c>
      <c r="W338">
        <v>3.0806</v>
      </c>
      <c r="X338">
        <v>2.7985000000000002</v>
      </c>
      <c r="Y338">
        <v>2.6537999999999999</v>
      </c>
      <c r="Z338">
        <v>2.5581999999999998</v>
      </c>
      <c r="AA338">
        <v>2.5007999999999999</v>
      </c>
      <c r="AB338">
        <v>2.4735</v>
      </c>
      <c r="AC338">
        <v>2.4655</v>
      </c>
      <c r="AD338">
        <v>2.6326000000000001</v>
      </c>
      <c r="AE338">
        <v>2.6107999999999998</v>
      </c>
      <c r="AF338">
        <v>2.5829</v>
      </c>
      <c r="AG338">
        <v>2.5379</v>
      </c>
      <c r="AH338">
        <v>2.4845000000000002</v>
      </c>
      <c r="AI338">
        <v>2.4274</v>
      </c>
      <c r="AJ338">
        <v>2.2814999999999999</v>
      </c>
      <c r="AK338">
        <v>2.2389999999999999</v>
      </c>
      <c r="AL338">
        <v>2.2259000000000002</v>
      </c>
      <c r="AM338">
        <v>2.2162999999999999</v>
      </c>
      <c r="AN338">
        <v>2.2119</v>
      </c>
      <c r="AO338">
        <v>2.2101999999999999</v>
      </c>
      <c r="AP338">
        <v>2.3679000000000001</v>
      </c>
      <c r="AQ338">
        <v>2.3769999999999998</v>
      </c>
      <c r="AR338">
        <v>2.3708</v>
      </c>
      <c r="AS338">
        <v>2.3431000000000002</v>
      </c>
      <c r="AT338">
        <v>2.3254000000000001</v>
      </c>
      <c r="AU338">
        <v>2.2837999999999998</v>
      </c>
      <c r="AV338">
        <v>2.153</v>
      </c>
      <c r="AW338">
        <v>2.1185</v>
      </c>
      <c r="AX338">
        <v>2.0909</v>
      </c>
      <c r="AY338">
        <v>2.0703999999999998</v>
      </c>
      <c r="AZ338">
        <v>2.0749</v>
      </c>
      <c r="BA338">
        <v>2.0916999999999999</v>
      </c>
      <c r="BB338">
        <v>2.2738</v>
      </c>
      <c r="BC338">
        <v>2.2913000000000001</v>
      </c>
      <c r="BD338">
        <v>2.2858999999999998</v>
      </c>
      <c r="BE338">
        <v>2.2721</v>
      </c>
      <c r="BF338">
        <v>2.2517999999999998</v>
      </c>
      <c r="BG338">
        <v>2.2113999999999998</v>
      </c>
      <c r="BH338">
        <v>2.0800999999999998</v>
      </c>
      <c r="BI338">
        <v>2.0438999999999998</v>
      </c>
      <c r="BJ338">
        <v>2.0150999999999999</v>
      </c>
      <c r="BK338">
        <v>1.9950000000000001</v>
      </c>
    </row>
    <row r="339" spans="1:63">
      <c r="A339" s="95">
        <v>44756</v>
      </c>
      <c r="B339" s="63">
        <v>188107</v>
      </c>
      <c r="V339">
        <v>3.1867999999999999</v>
      </c>
      <c r="W339">
        <v>3.0171999999999999</v>
      </c>
      <c r="X339">
        <v>2.7439</v>
      </c>
      <c r="Y339">
        <v>2.6031</v>
      </c>
      <c r="Z339">
        <v>2.5139999999999998</v>
      </c>
      <c r="AA339">
        <v>2.4626000000000001</v>
      </c>
      <c r="AB339">
        <v>2.4403000000000001</v>
      </c>
      <c r="AC339">
        <v>2.4325999999999999</v>
      </c>
      <c r="AD339">
        <v>2.5992999999999999</v>
      </c>
      <c r="AE339">
        <v>2.5785</v>
      </c>
      <c r="AF339">
        <v>2.5508999999999999</v>
      </c>
      <c r="AG339">
        <v>2.5101</v>
      </c>
      <c r="AH339">
        <v>2.4619</v>
      </c>
      <c r="AI339">
        <v>2.4135</v>
      </c>
      <c r="AJ339">
        <v>2.2650000000000001</v>
      </c>
      <c r="AK339">
        <v>2.2143000000000002</v>
      </c>
      <c r="AL339">
        <v>2.1932</v>
      </c>
      <c r="AM339">
        <v>2.1840000000000002</v>
      </c>
      <c r="AN339">
        <v>2.1798000000000002</v>
      </c>
      <c r="AO339">
        <v>2.1783000000000001</v>
      </c>
      <c r="AP339">
        <v>2.3361999999999998</v>
      </c>
      <c r="AQ339">
        <v>2.3454999999999999</v>
      </c>
      <c r="AR339">
        <v>2.3395000000000001</v>
      </c>
      <c r="AS339">
        <v>2.3121</v>
      </c>
      <c r="AT339">
        <v>2.2946</v>
      </c>
      <c r="AU339">
        <v>2.2532000000000001</v>
      </c>
      <c r="AV339">
        <v>2.1225999999999998</v>
      </c>
      <c r="AW339">
        <v>2.0882999999999998</v>
      </c>
      <c r="AX339">
        <v>2.0609000000000002</v>
      </c>
      <c r="AY339">
        <v>2.0404</v>
      </c>
      <c r="AZ339">
        <v>2.0449000000000002</v>
      </c>
      <c r="BA339">
        <v>2.0617000000000001</v>
      </c>
      <c r="BB339">
        <v>2.2437999999999998</v>
      </c>
      <c r="BC339">
        <v>2.2612999999999999</v>
      </c>
      <c r="BD339">
        <v>2.2559</v>
      </c>
      <c r="BE339">
        <v>2.2421000000000002</v>
      </c>
      <c r="BF339">
        <v>2.2218</v>
      </c>
      <c r="BG339">
        <v>2.1814</v>
      </c>
      <c r="BH339">
        <v>2.0501</v>
      </c>
      <c r="BI339">
        <v>2.0139</v>
      </c>
      <c r="BJ339">
        <v>1.9851000000000001</v>
      </c>
      <c r="BK339">
        <v>1.9650000000000001</v>
      </c>
    </row>
    <row r="340" spans="1:63">
      <c r="A340" s="95">
        <v>44757</v>
      </c>
      <c r="B340" s="63">
        <v>147148</v>
      </c>
      <c r="V340">
        <v>3.2132000000000001</v>
      </c>
      <c r="W340">
        <v>3.0541</v>
      </c>
      <c r="X340">
        <v>2.7858999999999998</v>
      </c>
      <c r="Y340">
        <v>2.6442999999999999</v>
      </c>
      <c r="Z340">
        <v>2.5480999999999998</v>
      </c>
      <c r="AA340">
        <v>2.4895</v>
      </c>
      <c r="AB340">
        <v>2.4643999999999999</v>
      </c>
      <c r="AC340">
        <v>2.4565000000000001</v>
      </c>
      <c r="AD340">
        <v>2.6238000000000001</v>
      </c>
      <c r="AE340">
        <v>2.6030000000000002</v>
      </c>
      <c r="AF340">
        <v>2.5739999999999998</v>
      </c>
      <c r="AG340">
        <v>2.5331000000000001</v>
      </c>
      <c r="AH340">
        <v>2.4866999999999999</v>
      </c>
      <c r="AI340">
        <v>2.4388999999999998</v>
      </c>
      <c r="AJ340">
        <v>2.2915999999999999</v>
      </c>
      <c r="AK340">
        <v>2.2435999999999998</v>
      </c>
      <c r="AL340">
        <v>2.2231000000000001</v>
      </c>
      <c r="AM340">
        <v>2.2124000000000001</v>
      </c>
      <c r="AN340">
        <v>2.2082000000000002</v>
      </c>
      <c r="AO340">
        <v>2.2067000000000001</v>
      </c>
      <c r="AP340">
        <v>2.3645999999999998</v>
      </c>
      <c r="AQ340">
        <v>2.3738999999999999</v>
      </c>
      <c r="AR340">
        <v>2.3679000000000001</v>
      </c>
      <c r="AS340">
        <v>2.3405</v>
      </c>
      <c r="AT340">
        <v>2.323</v>
      </c>
      <c r="AU340">
        <v>2.2816000000000001</v>
      </c>
      <c r="AV340">
        <v>2.1509999999999998</v>
      </c>
      <c r="AW340">
        <v>2.1166999999999998</v>
      </c>
      <c r="AX340">
        <v>2.0893000000000002</v>
      </c>
      <c r="AY340">
        <v>2.0688</v>
      </c>
      <c r="AZ340">
        <v>2.0733000000000001</v>
      </c>
      <c r="BA340">
        <v>2.0901000000000001</v>
      </c>
      <c r="BB340">
        <v>2.2722000000000002</v>
      </c>
      <c r="BC340">
        <v>2.2896999999999998</v>
      </c>
      <c r="BD340">
        <v>2.2843</v>
      </c>
      <c r="BE340">
        <v>2.2705000000000002</v>
      </c>
      <c r="BF340">
        <v>2.2502</v>
      </c>
      <c r="BG340">
        <v>2.2098</v>
      </c>
      <c r="BH340">
        <v>2.0785</v>
      </c>
      <c r="BI340">
        <v>2.0423</v>
      </c>
      <c r="BJ340">
        <v>2.0135000000000001</v>
      </c>
      <c r="BK340">
        <v>1.9934000000000001</v>
      </c>
    </row>
    <row r="341" spans="1:63">
      <c r="A341" s="95">
        <v>44760</v>
      </c>
      <c r="B341" s="63">
        <v>134680</v>
      </c>
      <c r="V341">
        <v>3.2643</v>
      </c>
      <c r="W341">
        <v>3.1204000000000001</v>
      </c>
      <c r="X341">
        <v>2.8494999999999999</v>
      </c>
      <c r="Y341">
        <v>2.7014</v>
      </c>
      <c r="Z341">
        <v>2.5983999999999998</v>
      </c>
      <c r="AA341">
        <v>2.5343</v>
      </c>
      <c r="AB341">
        <v>2.5072999999999999</v>
      </c>
      <c r="AC341">
        <v>2.5011999999999999</v>
      </c>
      <c r="AD341">
        <v>2.6714000000000002</v>
      </c>
      <c r="AE341">
        <v>2.6528</v>
      </c>
      <c r="AF341">
        <v>2.6253000000000002</v>
      </c>
      <c r="AG341">
        <v>2.5872999999999999</v>
      </c>
      <c r="AH341">
        <v>2.5436000000000001</v>
      </c>
      <c r="AI341">
        <v>2.4996</v>
      </c>
      <c r="AJ341">
        <v>2.3626</v>
      </c>
      <c r="AK341">
        <v>2.3201000000000001</v>
      </c>
      <c r="AL341">
        <v>2.3020999999999998</v>
      </c>
      <c r="AM341">
        <v>2.2913000000000001</v>
      </c>
      <c r="AN341">
        <v>2.2887</v>
      </c>
      <c r="AO341">
        <v>2.2871999999999999</v>
      </c>
      <c r="AP341">
        <v>2.4451000000000001</v>
      </c>
      <c r="AQ341">
        <v>2.4544000000000001</v>
      </c>
      <c r="AR341">
        <v>2.4483999999999999</v>
      </c>
      <c r="AS341">
        <v>2.4209999999999998</v>
      </c>
      <c r="AT341">
        <v>2.4035000000000002</v>
      </c>
      <c r="AU341">
        <v>2.3620999999999999</v>
      </c>
      <c r="AV341">
        <v>2.2315</v>
      </c>
      <c r="AW341">
        <v>2.1972</v>
      </c>
      <c r="AX341">
        <v>2.1698</v>
      </c>
      <c r="AY341">
        <v>2.1493000000000002</v>
      </c>
      <c r="AZ341">
        <v>2.1537999999999999</v>
      </c>
      <c r="BA341">
        <v>2.1705999999999999</v>
      </c>
      <c r="BB341">
        <v>2.3527</v>
      </c>
      <c r="BC341">
        <v>2.3702000000000001</v>
      </c>
      <c r="BD341">
        <v>2.3647999999999998</v>
      </c>
      <c r="BE341">
        <v>2.351</v>
      </c>
      <c r="BF341">
        <v>2.3307000000000002</v>
      </c>
      <c r="BG341">
        <v>2.2902999999999998</v>
      </c>
      <c r="BH341">
        <v>2.1589999999999998</v>
      </c>
      <c r="BI341">
        <v>2.1227999999999998</v>
      </c>
      <c r="BJ341">
        <v>2.0939999999999999</v>
      </c>
      <c r="BK341">
        <v>2.0739000000000001</v>
      </c>
    </row>
    <row r="342" spans="1:63">
      <c r="A342" s="95">
        <v>44761</v>
      </c>
      <c r="B342" s="63">
        <v>124315</v>
      </c>
      <c r="V342">
        <v>3.3075000000000001</v>
      </c>
      <c r="W342">
        <v>3.1688999999999998</v>
      </c>
      <c r="X342">
        <v>2.8994</v>
      </c>
      <c r="Y342">
        <v>2.7522000000000002</v>
      </c>
      <c r="Z342">
        <v>2.6448</v>
      </c>
      <c r="AA342">
        <v>2.5748000000000002</v>
      </c>
      <c r="AB342">
        <v>2.5436999999999999</v>
      </c>
      <c r="AC342">
        <v>2.5356999999999998</v>
      </c>
      <c r="AD342">
        <v>2.7029000000000001</v>
      </c>
      <c r="AE342">
        <v>2.6831999999999998</v>
      </c>
      <c r="AF342">
        <v>2.6545000000000001</v>
      </c>
      <c r="AG342">
        <v>2.6153</v>
      </c>
      <c r="AH342">
        <v>2.5712000000000002</v>
      </c>
      <c r="AI342">
        <v>2.5244</v>
      </c>
      <c r="AJ342">
        <v>2.3801000000000001</v>
      </c>
      <c r="AK342">
        <v>2.3382999999999998</v>
      </c>
      <c r="AL342">
        <v>2.3214999999999999</v>
      </c>
      <c r="AM342">
        <v>2.3096000000000001</v>
      </c>
      <c r="AN342">
        <v>2.3069999999999999</v>
      </c>
      <c r="AO342">
        <v>2.3058999999999998</v>
      </c>
      <c r="AP342">
        <v>2.4641000000000002</v>
      </c>
      <c r="AQ342">
        <v>2.4738000000000002</v>
      </c>
      <c r="AR342">
        <v>2.4681000000000002</v>
      </c>
      <c r="AS342">
        <v>2.4411</v>
      </c>
      <c r="AT342">
        <v>2.4239000000000002</v>
      </c>
      <c r="AU342">
        <v>2.3828999999999998</v>
      </c>
      <c r="AV342">
        <v>2.2526000000000002</v>
      </c>
      <c r="AW342">
        <v>2.2187000000000001</v>
      </c>
      <c r="AX342">
        <v>2.1916000000000002</v>
      </c>
      <c r="AY342">
        <v>2.1711</v>
      </c>
      <c r="AZ342">
        <v>2.1756000000000002</v>
      </c>
      <c r="BA342">
        <v>2.1924000000000001</v>
      </c>
      <c r="BB342">
        <v>2.3744999999999998</v>
      </c>
      <c r="BC342">
        <v>2.3919999999999999</v>
      </c>
      <c r="BD342">
        <v>2.3866000000000001</v>
      </c>
      <c r="BE342">
        <v>2.3727999999999998</v>
      </c>
      <c r="BF342">
        <v>2.3525</v>
      </c>
      <c r="BG342">
        <v>2.3121</v>
      </c>
      <c r="BH342">
        <v>2.1808000000000001</v>
      </c>
      <c r="BI342">
        <v>2.1446000000000001</v>
      </c>
      <c r="BJ342">
        <v>2.1158000000000001</v>
      </c>
      <c r="BK342">
        <v>2.0956999999999999</v>
      </c>
    </row>
    <row r="343" spans="1:63">
      <c r="A343" s="95">
        <v>44762</v>
      </c>
      <c r="B343" s="63">
        <v>118852</v>
      </c>
      <c r="V343">
        <v>3.2753999999999999</v>
      </c>
      <c r="W343">
        <v>3.1356000000000002</v>
      </c>
      <c r="X343">
        <v>2.8746999999999998</v>
      </c>
      <c r="Y343">
        <v>2.7353999999999998</v>
      </c>
      <c r="Z343">
        <v>2.6326999999999998</v>
      </c>
      <c r="AA343">
        <v>2.5655000000000001</v>
      </c>
      <c r="AB343">
        <v>2.5348999999999999</v>
      </c>
      <c r="AC343">
        <v>2.5268999999999999</v>
      </c>
      <c r="AD343">
        <v>2.6909000000000001</v>
      </c>
      <c r="AE343">
        <v>2.6707000000000001</v>
      </c>
      <c r="AF343">
        <v>2.6412</v>
      </c>
      <c r="AG343">
        <v>2.6025999999999998</v>
      </c>
      <c r="AH343">
        <v>2.5598999999999998</v>
      </c>
      <c r="AI343">
        <v>2.5179999999999998</v>
      </c>
      <c r="AJ343">
        <v>2.3725999999999998</v>
      </c>
      <c r="AK343">
        <v>2.3315000000000001</v>
      </c>
      <c r="AL343">
        <v>2.3144999999999998</v>
      </c>
      <c r="AM343">
        <v>2.3025000000000002</v>
      </c>
      <c r="AN343">
        <v>2.2999000000000001</v>
      </c>
      <c r="AO343">
        <v>2.2988</v>
      </c>
      <c r="AP343">
        <v>2.4569999999999999</v>
      </c>
      <c r="AQ343">
        <v>2.4666999999999999</v>
      </c>
      <c r="AR343">
        <v>2.4609999999999999</v>
      </c>
      <c r="AS343">
        <v>2.4340000000000002</v>
      </c>
      <c r="AT343">
        <v>2.4167999999999998</v>
      </c>
      <c r="AU343">
        <v>2.3757999999999999</v>
      </c>
      <c r="AV343">
        <v>2.2454999999999998</v>
      </c>
      <c r="AW343">
        <v>2.2115999999999998</v>
      </c>
      <c r="AX343">
        <v>2.1844999999999999</v>
      </c>
      <c r="AY343">
        <v>2.1640000000000001</v>
      </c>
      <c r="AZ343">
        <v>2.1684999999999999</v>
      </c>
      <c r="BA343">
        <v>2.1852999999999998</v>
      </c>
      <c r="BB343">
        <v>2.3673999999999999</v>
      </c>
      <c r="BC343">
        <v>2.3849</v>
      </c>
      <c r="BD343">
        <v>2.3795000000000002</v>
      </c>
      <c r="BE343">
        <v>2.3656999999999999</v>
      </c>
      <c r="BF343">
        <v>2.3454000000000002</v>
      </c>
      <c r="BG343">
        <v>2.3050000000000002</v>
      </c>
      <c r="BH343">
        <v>2.1737000000000002</v>
      </c>
      <c r="BI343">
        <v>2.1375000000000002</v>
      </c>
      <c r="BJ343">
        <v>2.1086999999999998</v>
      </c>
      <c r="BK343">
        <v>2.0886</v>
      </c>
    </row>
    <row r="344" spans="1:63">
      <c r="A344" s="95">
        <v>44763</v>
      </c>
      <c r="B344" s="63">
        <v>176828</v>
      </c>
      <c r="V344">
        <v>3.1495000000000002</v>
      </c>
      <c r="W344">
        <v>2.9979</v>
      </c>
      <c r="X344">
        <v>2.7595999999999998</v>
      </c>
      <c r="Y344">
        <v>2.6448</v>
      </c>
      <c r="Z344">
        <v>2.5581</v>
      </c>
      <c r="AA344">
        <v>2.5030999999999999</v>
      </c>
      <c r="AB344">
        <v>2.4790999999999999</v>
      </c>
      <c r="AC344">
        <v>2.4718</v>
      </c>
      <c r="AD344">
        <v>2.6379000000000001</v>
      </c>
      <c r="AE344">
        <v>2.62</v>
      </c>
      <c r="AF344">
        <v>2.5933999999999999</v>
      </c>
      <c r="AG344">
        <v>2.5547</v>
      </c>
      <c r="AH344">
        <v>2.5118</v>
      </c>
      <c r="AI344">
        <v>2.4702000000000002</v>
      </c>
      <c r="AJ344">
        <v>2.3239999999999998</v>
      </c>
      <c r="AK344">
        <v>2.2820999999999998</v>
      </c>
      <c r="AL344">
        <v>2.2643</v>
      </c>
      <c r="AM344">
        <v>2.2523</v>
      </c>
      <c r="AN344">
        <v>2.2496999999999998</v>
      </c>
      <c r="AO344">
        <v>2.2486000000000002</v>
      </c>
      <c r="AP344">
        <v>2.4068000000000001</v>
      </c>
      <c r="AQ344">
        <v>2.4165000000000001</v>
      </c>
      <c r="AR344">
        <v>2.4108000000000001</v>
      </c>
      <c r="AS344">
        <v>2.3837999999999999</v>
      </c>
      <c r="AT344">
        <v>2.3666</v>
      </c>
      <c r="AU344">
        <v>2.3256000000000001</v>
      </c>
      <c r="AV344">
        <v>2.1953</v>
      </c>
      <c r="AW344">
        <v>2.1614</v>
      </c>
      <c r="AX344">
        <v>2.1343000000000001</v>
      </c>
      <c r="AY344">
        <v>2.1137999999999999</v>
      </c>
      <c r="AZ344">
        <v>2.1183000000000001</v>
      </c>
      <c r="BA344">
        <v>2.1351</v>
      </c>
      <c r="BB344">
        <v>2.3172000000000001</v>
      </c>
      <c r="BC344">
        <v>2.3347000000000002</v>
      </c>
      <c r="BD344">
        <v>2.3292999999999999</v>
      </c>
      <c r="BE344">
        <v>2.3155000000000001</v>
      </c>
      <c r="BF344">
        <v>2.2951999999999999</v>
      </c>
      <c r="BG344">
        <v>2.2547999999999999</v>
      </c>
      <c r="BH344">
        <v>2.1234999999999999</v>
      </c>
      <c r="BI344">
        <v>2.0872999999999999</v>
      </c>
      <c r="BJ344">
        <v>2.0585</v>
      </c>
      <c r="BK344">
        <v>2.0384000000000002</v>
      </c>
    </row>
    <row r="345" spans="1:63">
      <c r="A345" s="95">
        <v>44764</v>
      </c>
      <c r="B345" s="63">
        <v>157016</v>
      </c>
      <c r="V345">
        <v>3.2227999999999999</v>
      </c>
      <c r="W345">
        <v>3.0268000000000002</v>
      </c>
      <c r="X345">
        <v>2.7642000000000002</v>
      </c>
      <c r="Y345">
        <v>2.6366000000000001</v>
      </c>
      <c r="Z345">
        <v>2.5461999999999998</v>
      </c>
      <c r="AA345">
        <v>2.4902000000000002</v>
      </c>
      <c r="AB345">
        <v>2.4649999999999999</v>
      </c>
      <c r="AC345">
        <v>2.4563000000000001</v>
      </c>
      <c r="AD345">
        <v>2.6248</v>
      </c>
      <c r="AE345">
        <v>2.6069</v>
      </c>
      <c r="AF345">
        <v>2.5802</v>
      </c>
      <c r="AG345">
        <v>2.5415000000000001</v>
      </c>
      <c r="AH345">
        <v>2.4984999999999999</v>
      </c>
      <c r="AI345">
        <v>2.4569000000000001</v>
      </c>
      <c r="AJ345">
        <v>2.3106</v>
      </c>
      <c r="AK345">
        <v>2.2684000000000002</v>
      </c>
      <c r="AL345">
        <v>2.2507999999999999</v>
      </c>
      <c r="AM345">
        <v>2.2387999999999999</v>
      </c>
      <c r="AN345">
        <v>2.2362000000000002</v>
      </c>
      <c r="AO345">
        <v>2.2351000000000001</v>
      </c>
      <c r="AP345">
        <v>2.3933</v>
      </c>
      <c r="AQ345">
        <v>2.403</v>
      </c>
      <c r="AR345">
        <v>2.3973</v>
      </c>
      <c r="AS345">
        <v>2.3702999999999999</v>
      </c>
      <c r="AT345">
        <v>2.3531</v>
      </c>
      <c r="AU345">
        <v>2.3121</v>
      </c>
      <c r="AV345">
        <v>2.1818</v>
      </c>
      <c r="AW345">
        <v>2.1478999999999999</v>
      </c>
      <c r="AX345">
        <v>2.1208</v>
      </c>
      <c r="AY345">
        <v>2.1002999999999998</v>
      </c>
      <c r="AZ345">
        <v>2.1048</v>
      </c>
      <c r="BA345">
        <v>2.1215999999999999</v>
      </c>
      <c r="BB345">
        <v>2.3037000000000001</v>
      </c>
      <c r="BC345">
        <v>2.3212000000000002</v>
      </c>
      <c r="BD345">
        <v>2.3157999999999999</v>
      </c>
      <c r="BE345">
        <v>2.302</v>
      </c>
      <c r="BF345">
        <v>2.2816999999999998</v>
      </c>
      <c r="BG345">
        <v>2.2412999999999998</v>
      </c>
      <c r="BH345">
        <v>2.11</v>
      </c>
      <c r="BI345">
        <v>2.0737999999999999</v>
      </c>
      <c r="BJ345">
        <v>2.0449999999999999</v>
      </c>
      <c r="BK345">
        <v>2.0249000000000001</v>
      </c>
    </row>
    <row r="346" spans="1:63">
      <c r="A346" s="95">
        <v>44767</v>
      </c>
      <c r="B346" s="63">
        <v>186845</v>
      </c>
      <c r="V346">
        <v>3.3820000000000001</v>
      </c>
      <c r="W346">
        <v>3.1162999999999998</v>
      </c>
      <c r="X346">
        <v>2.8346</v>
      </c>
      <c r="Y346">
        <v>2.7</v>
      </c>
      <c r="Z346">
        <v>2.6044</v>
      </c>
      <c r="AA346">
        <v>2.5442</v>
      </c>
      <c r="AB346">
        <v>2.5158</v>
      </c>
      <c r="AC346">
        <v>2.5044</v>
      </c>
      <c r="AD346">
        <v>2.6768000000000001</v>
      </c>
      <c r="AE346">
        <v>2.6631</v>
      </c>
      <c r="AF346">
        <v>2.6398999999999999</v>
      </c>
      <c r="AG346">
        <v>2.6013000000000002</v>
      </c>
      <c r="AH346">
        <v>2.5573000000000001</v>
      </c>
      <c r="AI346">
        <v>2.5118999999999998</v>
      </c>
      <c r="AJ346">
        <v>2.3609</v>
      </c>
      <c r="AK346">
        <v>2.3149000000000002</v>
      </c>
      <c r="AL346">
        <v>2.2944</v>
      </c>
      <c r="AM346">
        <v>2.2824</v>
      </c>
      <c r="AN346">
        <v>2.2797999999999998</v>
      </c>
      <c r="AO346">
        <v>2.2787000000000002</v>
      </c>
      <c r="AP346">
        <v>2.4369000000000001</v>
      </c>
      <c r="AQ346">
        <v>2.4466000000000001</v>
      </c>
      <c r="AR346">
        <v>2.4409000000000001</v>
      </c>
      <c r="AS346">
        <v>2.4138999999999999</v>
      </c>
      <c r="AT346">
        <v>2.3967000000000001</v>
      </c>
      <c r="AU346">
        <v>2.3557000000000001</v>
      </c>
      <c r="AV346">
        <v>2.2254</v>
      </c>
      <c r="AW346">
        <v>2.1915</v>
      </c>
      <c r="AX346">
        <v>2.1644000000000001</v>
      </c>
      <c r="AY346">
        <v>2.1438999999999999</v>
      </c>
      <c r="AZ346">
        <v>2.1484000000000001</v>
      </c>
      <c r="BA346">
        <v>2.1652</v>
      </c>
      <c r="BB346">
        <v>2.3473000000000002</v>
      </c>
      <c r="BC346">
        <v>2.3647999999999998</v>
      </c>
      <c r="BD346">
        <v>2.3593999999999999</v>
      </c>
      <c r="BE346">
        <v>2.3456000000000001</v>
      </c>
      <c r="BF346">
        <v>2.3252999999999999</v>
      </c>
      <c r="BG346">
        <v>2.2848999999999999</v>
      </c>
      <c r="BH346">
        <v>2.1536</v>
      </c>
      <c r="BI346">
        <v>2.1173999999999999</v>
      </c>
      <c r="BJ346">
        <v>2.0886</v>
      </c>
      <c r="BK346">
        <v>2.0684999999999998</v>
      </c>
    </row>
    <row r="347" spans="1:63">
      <c r="A347" s="95">
        <v>44768</v>
      </c>
      <c r="B347" s="63">
        <v>192588</v>
      </c>
      <c r="V347">
        <v>3.355</v>
      </c>
      <c r="W347">
        <v>3.0817999999999999</v>
      </c>
      <c r="X347">
        <v>2.8121999999999998</v>
      </c>
      <c r="Y347">
        <v>2.6901000000000002</v>
      </c>
      <c r="Z347">
        <v>2.6053999999999999</v>
      </c>
      <c r="AA347">
        <v>2.5529999999999999</v>
      </c>
      <c r="AB347">
        <v>2.5299</v>
      </c>
      <c r="AC347">
        <v>2.5202</v>
      </c>
      <c r="AD347">
        <v>2.6947000000000001</v>
      </c>
      <c r="AE347">
        <v>2.6823000000000001</v>
      </c>
      <c r="AF347">
        <v>2.6585000000000001</v>
      </c>
      <c r="AG347">
        <v>2.6194999999999999</v>
      </c>
      <c r="AH347">
        <v>2.5743</v>
      </c>
      <c r="AI347">
        <v>2.5272999999999999</v>
      </c>
      <c r="AJ347">
        <v>2.3738000000000001</v>
      </c>
      <c r="AK347">
        <v>2.3243</v>
      </c>
      <c r="AL347">
        <v>2.2999000000000001</v>
      </c>
      <c r="AM347">
        <v>2.2879</v>
      </c>
      <c r="AN347">
        <v>2.2852999999999999</v>
      </c>
      <c r="AO347">
        <v>2.2841999999999998</v>
      </c>
      <c r="AP347">
        <v>2.4424000000000001</v>
      </c>
      <c r="AQ347">
        <v>2.4521000000000002</v>
      </c>
      <c r="AR347">
        <v>2.4464000000000001</v>
      </c>
      <c r="AS347">
        <v>2.4194</v>
      </c>
      <c r="AT347">
        <v>2.4022000000000001</v>
      </c>
      <c r="AU347">
        <v>2.3612000000000002</v>
      </c>
      <c r="AV347">
        <v>2.2309000000000001</v>
      </c>
      <c r="AW347">
        <v>2.1970000000000001</v>
      </c>
      <c r="AX347">
        <v>2.1699000000000002</v>
      </c>
      <c r="AY347">
        <v>2.1494</v>
      </c>
      <c r="AZ347">
        <v>2.1539000000000001</v>
      </c>
      <c r="BA347">
        <v>2.1707000000000001</v>
      </c>
      <c r="BB347">
        <v>2.3527999999999998</v>
      </c>
      <c r="BC347">
        <v>2.3702999999999999</v>
      </c>
      <c r="BD347">
        <v>2.3649</v>
      </c>
      <c r="BE347">
        <v>2.3511000000000002</v>
      </c>
      <c r="BF347">
        <v>2.3308</v>
      </c>
      <c r="BG347">
        <v>2.2904</v>
      </c>
      <c r="BH347">
        <v>2.1591</v>
      </c>
      <c r="BI347">
        <v>2.1229</v>
      </c>
      <c r="BJ347">
        <v>2.0941000000000001</v>
      </c>
      <c r="BK347">
        <v>2.0739999999999998</v>
      </c>
    </row>
    <row r="348" spans="1:63">
      <c r="A348" s="95">
        <v>44769</v>
      </c>
      <c r="B348" s="63">
        <v>189184</v>
      </c>
      <c r="V348">
        <v>3.4287999999999998</v>
      </c>
      <c r="W348">
        <v>3.1536</v>
      </c>
      <c r="X348">
        <v>2.8831000000000002</v>
      </c>
      <c r="Y348">
        <v>2.7654000000000001</v>
      </c>
      <c r="Z348">
        <v>2.6793</v>
      </c>
      <c r="AA348">
        <v>2.6244999999999998</v>
      </c>
      <c r="AB348">
        <v>2.6027</v>
      </c>
      <c r="AC348">
        <v>2.5935999999999999</v>
      </c>
      <c r="AD348">
        <v>2.7610999999999999</v>
      </c>
      <c r="AE348">
        <v>2.7444999999999999</v>
      </c>
      <c r="AF348">
        <v>2.7178</v>
      </c>
      <c r="AG348">
        <v>2.6779999999999999</v>
      </c>
      <c r="AH348">
        <v>2.6320999999999999</v>
      </c>
      <c r="AI348">
        <v>2.5838999999999999</v>
      </c>
      <c r="AJ348">
        <v>2.4304000000000001</v>
      </c>
      <c r="AK348">
        <v>2.3807999999999998</v>
      </c>
      <c r="AL348">
        <v>2.3563999999999998</v>
      </c>
      <c r="AM348">
        <v>2.3439000000000001</v>
      </c>
      <c r="AN348">
        <v>2.3407</v>
      </c>
      <c r="AO348">
        <v>2.3391000000000002</v>
      </c>
      <c r="AP348">
        <v>2.4967000000000001</v>
      </c>
      <c r="AQ348">
        <v>2.5059</v>
      </c>
      <c r="AR348">
        <v>2.4996999999999998</v>
      </c>
      <c r="AS348">
        <v>2.4721000000000002</v>
      </c>
      <c r="AT348">
        <v>2.4544000000000001</v>
      </c>
      <c r="AU348">
        <v>2.4127999999999998</v>
      </c>
      <c r="AV348">
        <v>2.282</v>
      </c>
      <c r="AW348">
        <v>2.2475000000000001</v>
      </c>
      <c r="AX348">
        <v>2.2199</v>
      </c>
      <c r="AY348">
        <v>2.1993999999999998</v>
      </c>
      <c r="AZ348">
        <v>2.2039</v>
      </c>
      <c r="BA348">
        <v>2.2206999999999999</v>
      </c>
      <c r="BB348">
        <v>2.4028</v>
      </c>
      <c r="BC348">
        <v>2.4203000000000001</v>
      </c>
      <c r="BD348">
        <v>2.4148999999999998</v>
      </c>
      <c r="BE348">
        <v>2.4011</v>
      </c>
      <c r="BF348">
        <v>2.3807999999999998</v>
      </c>
      <c r="BG348">
        <v>2.3403999999999998</v>
      </c>
      <c r="BH348">
        <v>2.2090999999999998</v>
      </c>
      <c r="BI348">
        <v>2.1728999999999998</v>
      </c>
      <c r="BJ348">
        <v>2.1440999999999999</v>
      </c>
      <c r="BK348">
        <v>2.1240000000000001</v>
      </c>
    </row>
    <row r="349" spans="1:63">
      <c r="A349" s="95">
        <v>44770</v>
      </c>
      <c r="B349" s="63">
        <v>173544</v>
      </c>
      <c r="V349">
        <v>3.4645999999999999</v>
      </c>
      <c r="W349">
        <v>3.1017999999999999</v>
      </c>
      <c r="X349">
        <v>2.8384999999999998</v>
      </c>
      <c r="Y349">
        <v>2.7305000000000001</v>
      </c>
      <c r="Z349">
        <v>2.6511999999999998</v>
      </c>
      <c r="AA349">
        <v>2.6006999999999998</v>
      </c>
      <c r="AB349">
        <v>2.5821000000000001</v>
      </c>
      <c r="AC349">
        <v>2.5752999999999999</v>
      </c>
      <c r="AD349">
        <v>2.7462</v>
      </c>
      <c r="AE349">
        <v>2.7292000000000001</v>
      </c>
      <c r="AF349">
        <v>2.7035999999999998</v>
      </c>
      <c r="AG349">
        <v>2.6631999999999998</v>
      </c>
      <c r="AH349">
        <v>2.6166</v>
      </c>
      <c r="AI349">
        <v>2.5678000000000001</v>
      </c>
      <c r="AJ349">
        <v>2.4142999999999999</v>
      </c>
      <c r="AK349">
        <v>2.3647</v>
      </c>
      <c r="AL349">
        <v>2.3403</v>
      </c>
      <c r="AM349">
        <v>2.3266</v>
      </c>
      <c r="AN349">
        <v>2.3233999999999999</v>
      </c>
      <c r="AO349">
        <v>2.3218000000000001</v>
      </c>
      <c r="AP349">
        <v>2.4794</v>
      </c>
      <c r="AQ349">
        <v>2.4885999999999999</v>
      </c>
      <c r="AR349">
        <v>2.4824000000000002</v>
      </c>
      <c r="AS349">
        <v>2.4548000000000001</v>
      </c>
      <c r="AT349">
        <v>2.4371</v>
      </c>
      <c r="AU349">
        <v>2.3955000000000002</v>
      </c>
      <c r="AV349">
        <v>2.2646999999999999</v>
      </c>
      <c r="AW349">
        <v>2.2302</v>
      </c>
      <c r="AX349">
        <v>2.2025999999999999</v>
      </c>
      <c r="AY349">
        <v>2.1821000000000002</v>
      </c>
      <c r="AZ349">
        <v>2.1865999999999999</v>
      </c>
      <c r="BA349">
        <v>2.2033999999999998</v>
      </c>
      <c r="BB349">
        <v>2.3855</v>
      </c>
      <c r="BC349">
        <v>2.403</v>
      </c>
      <c r="BD349">
        <v>2.3976000000000002</v>
      </c>
      <c r="BE349">
        <v>2.3837999999999999</v>
      </c>
      <c r="BF349">
        <v>2.3635000000000002</v>
      </c>
      <c r="BG349">
        <v>2.3231000000000002</v>
      </c>
      <c r="BH349">
        <v>2.1918000000000002</v>
      </c>
      <c r="BI349">
        <v>2.1556000000000002</v>
      </c>
      <c r="BJ349">
        <v>2.1267999999999998</v>
      </c>
      <c r="BK349">
        <v>2.1067</v>
      </c>
    </row>
    <row r="350" spans="1:63">
      <c r="A350" s="95">
        <v>44771</v>
      </c>
      <c r="B350" s="63">
        <v>153637</v>
      </c>
      <c r="V350">
        <v>3.4881000000000002</v>
      </c>
      <c r="W350">
        <v>3.1132</v>
      </c>
      <c r="X350">
        <v>2.8652000000000002</v>
      </c>
      <c r="Y350">
        <v>2.7576999999999998</v>
      </c>
      <c r="Z350">
        <v>2.6772</v>
      </c>
      <c r="AA350">
        <v>2.6267999999999998</v>
      </c>
      <c r="AB350">
        <v>2.6107</v>
      </c>
      <c r="AC350">
        <v>2.6052</v>
      </c>
      <c r="AD350">
        <v>2.7751000000000001</v>
      </c>
      <c r="AE350">
        <v>2.7547999999999999</v>
      </c>
      <c r="AF350">
        <v>2.7259000000000002</v>
      </c>
      <c r="AG350">
        <v>2.6852</v>
      </c>
      <c r="AH350">
        <v>2.6383999999999999</v>
      </c>
      <c r="AI350">
        <v>2.5891000000000002</v>
      </c>
      <c r="AJ350">
        <v>2.4331</v>
      </c>
      <c r="AK350">
        <v>2.3805000000000001</v>
      </c>
      <c r="AL350">
        <v>2.3574999999999999</v>
      </c>
      <c r="AM350">
        <v>2.3437999999999999</v>
      </c>
      <c r="AN350">
        <v>2.3405999999999998</v>
      </c>
      <c r="AO350">
        <v>2.339</v>
      </c>
      <c r="AP350">
        <v>2.4965999999999999</v>
      </c>
      <c r="AQ350">
        <v>2.5057999999999998</v>
      </c>
      <c r="AR350">
        <v>2.4996</v>
      </c>
      <c r="AS350">
        <v>2.472</v>
      </c>
      <c r="AT350">
        <v>2.4542999999999999</v>
      </c>
      <c r="AU350">
        <v>2.4127000000000001</v>
      </c>
      <c r="AV350">
        <v>2.2818999999999998</v>
      </c>
      <c r="AW350">
        <v>2.2473999999999998</v>
      </c>
      <c r="AX350">
        <v>2.2198000000000002</v>
      </c>
      <c r="AY350">
        <v>2.1993</v>
      </c>
      <c r="AZ350">
        <v>2.2038000000000002</v>
      </c>
      <c r="BA350">
        <v>2.2206000000000001</v>
      </c>
      <c r="BB350">
        <v>2.4026999999999998</v>
      </c>
      <c r="BC350">
        <v>2.4201999999999999</v>
      </c>
      <c r="BD350">
        <v>2.4148000000000001</v>
      </c>
      <c r="BE350">
        <v>2.4009999999999998</v>
      </c>
      <c r="BF350">
        <v>2.3807</v>
      </c>
      <c r="BG350">
        <v>2.3403</v>
      </c>
      <c r="BH350">
        <v>2.2090000000000001</v>
      </c>
      <c r="BI350">
        <v>2.1728000000000001</v>
      </c>
      <c r="BJ350">
        <v>2.1440000000000001</v>
      </c>
      <c r="BK350">
        <v>2.1238999999999999</v>
      </c>
    </row>
    <row r="351" spans="1:63">
      <c r="A351" s="95">
        <v>44774</v>
      </c>
      <c r="B351" s="63">
        <v>157675</v>
      </c>
      <c r="W351">
        <v>2.9981</v>
      </c>
      <c r="X351">
        <v>2.7429999999999999</v>
      </c>
      <c r="Y351">
        <v>2.6368</v>
      </c>
      <c r="Z351">
        <v>2.5617000000000001</v>
      </c>
      <c r="AA351">
        <v>2.5192999999999999</v>
      </c>
      <c r="AB351">
        <v>2.5101</v>
      </c>
      <c r="AC351">
        <v>2.5122</v>
      </c>
      <c r="AD351">
        <v>2.6865000000000001</v>
      </c>
      <c r="AE351">
        <v>2.673</v>
      </c>
      <c r="AF351">
        <v>2.6516000000000002</v>
      </c>
      <c r="AG351">
        <v>2.6135999999999999</v>
      </c>
      <c r="AH351">
        <v>2.5676999999999999</v>
      </c>
      <c r="AI351">
        <v>2.5185</v>
      </c>
      <c r="AJ351">
        <v>2.3622999999999998</v>
      </c>
      <c r="AK351">
        <v>2.3108</v>
      </c>
      <c r="AL351">
        <v>2.2913000000000001</v>
      </c>
      <c r="AM351">
        <v>2.2810000000000001</v>
      </c>
      <c r="AN351">
        <v>2.2778</v>
      </c>
      <c r="AO351">
        <v>2.2761999999999998</v>
      </c>
      <c r="AP351">
        <v>2.4338000000000002</v>
      </c>
      <c r="AQ351">
        <v>2.4430000000000001</v>
      </c>
      <c r="AR351">
        <v>2.4367999999999999</v>
      </c>
      <c r="AS351">
        <v>2.4091999999999998</v>
      </c>
      <c r="AT351">
        <v>2.3915000000000002</v>
      </c>
      <c r="AU351">
        <v>2.3498999999999999</v>
      </c>
      <c r="AV351">
        <v>2.2191000000000001</v>
      </c>
      <c r="AW351">
        <v>2.1846000000000001</v>
      </c>
      <c r="AX351">
        <v>2.157</v>
      </c>
      <c r="AY351">
        <v>2.1364999999999998</v>
      </c>
      <c r="AZ351">
        <v>2.141</v>
      </c>
      <c r="BA351">
        <v>2.1577999999999999</v>
      </c>
      <c r="BB351">
        <v>2.3399000000000001</v>
      </c>
      <c r="BC351">
        <v>2.3574000000000002</v>
      </c>
      <c r="BD351">
        <v>2.3519999999999999</v>
      </c>
      <c r="BE351">
        <v>2.3382000000000001</v>
      </c>
      <c r="BF351">
        <v>2.3178999999999998</v>
      </c>
      <c r="BG351">
        <v>2.2774999999999999</v>
      </c>
      <c r="BH351">
        <v>2.1461999999999999</v>
      </c>
      <c r="BI351">
        <v>2.11</v>
      </c>
      <c r="BJ351">
        <v>2.0811999999999999</v>
      </c>
      <c r="BK351">
        <v>2.0611000000000002</v>
      </c>
    </row>
    <row r="352" spans="1:63">
      <c r="A352" s="95">
        <v>44775</v>
      </c>
      <c r="B352" s="63">
        <v>144717</v>
      </c>
      <c r="W352">
        <v>3.0567000000000002</v>
      </c>
      <c r="X352">
        <v>2.7826</v>
      </c>
      <c r="Y352">
        <v>2.6669</v>
      </c>
      <c r="Z352">
        <v>2.5827</v>
      </c>
      <c r="AA352">
        <v>2.5356000000000001</v>
      </c>
      <c r="AB352">
        <v>2.5223</v>
      </c>
      <c r="AC352">
        <v>2.5253000000000001</v>
      </c>
      <c r="AD352">
        <v>2.6993</v>
      </c>
      <c r="AE352">
        <v>2.6873999999999998</v>
      </c>
      <c r="AF352">
        <v>2.6667000000000001</v>
      </c>
      <c r="AG352">
        <v>2.6303000000000001</v>
      </c>
      <c r="AH352">
        <v>2.5859999999999999</v>
      </c>
      <c r="AI352">
        <v>2.5379999999999998</v>
      </c>
      <c r="AJ352">
        <v>2.3881000000000001</v>
      </c>
      <c r="AK352">
        <v>2.3388</v>
      </c>
      <c r="AL352">
        <v>2.3201000000000001</v>
      </c>
      <c r="AM352">
        <v>2.3104</v>
      </c>
      <c r="AN352">
        <v>2.3071999999999999</v>
      </c>
      <c r="AO352">
        <v>2.3056000000000001</v>
      </c>
      <c r="AP352">
        <v>2.4632000000000001</v>
      </c>
      <c r="AQ352">
        <v>2.4723999999999999</v>
      </c>
      <c r="AR352">
        <v>2.4662000000000002</v>
      </c>
      <c r="AS352">
        <v>2.4386000000000001</v>
      </c>
      <c r="AT352">
        <v>2.4209000000000001</v>
      </c>
      <c r="AU352">
        <v>2.3793000000000002</v>
      </c>
      <c r="AV352">
        <v>2.2484999999999999</v>
      </c>
      <c r="AW352">
        <v>2.214</v>
      </c>
      <c r="AX352">
        <v>2.1863999999999999</v>
      </c>
      <c r="AY352">
        <v>2.1659000000000002</v>
      </c>
      <c r="AZ352">
        <v>2.1703999999999999</v>
      </c>
      <c r="BA352">
        <v>2.1871999999999998</v>
      </c>
      <c r="BB352">
        <v>2.3693</v>
      </c>
      <c r="BC352">
        <v>2.3868</v>
      </c>
      <c r="BD352">
        <v>2.3814000000000002</v>
      </c>
      <c r="BE352">
        <v>2.3675999999999999</v>
      </c>
      <c r="BF352">
        <v>2.3473000000000002</v>
      </c>
      <c r="BG352">
        <v>2.3069000000000002</v>
      </c>
      <c r="BH352">
        <v>2.1756000000000002</v>
      </c>
      <c r="BI352">
        <v>2.1394000000000002</v>
      </c>
      <c r="BJ352">
        <v>2.1105999999999998</v>
      </c>
      <c r="BK352">
        <v>2.0905</v>
      </c>
    </row>
    <row r="353" spans="1:63">
      <c r="A353" s="95">
        <v>44776</v>
      </c>
      <c r="B353" s="63">
        <v>159855</v>
      </c>
      <c r="W353">
        <v>2.9121999999999999</v>
      </c>
      <c r="X353">
        <v>2.6644000000000001</v>
      </c>
      <c r="Y353">
        <v>2.5636999999999999</v>
      </c>
      <c r="Z353">
        <v>2.4912999999999998</v>
      </c>
      <c r="AA353">
        <v>2.4542000000000002</v>
      </c>
      <c r="AB353">
        <v>2.4483000000000001</v>
      </c>
      <c r="AC353">
        <v>2.4567999999999999</v>
      </c>
      <c r="AD353">
        <v>2.6385999999999998</v>
      </c>
      <c r="AE353">
        <v>2.6303000000000001</v>
      </c>
      <c r="AF353">
        <v>2.6120000000000001</v>
      </c>
      <c r="AG353">
        <v>2.5769000000000002</v>
      </c>
      <c r="AH353">
        <v>2.5345</v>
      </c>
      <c r="AI353">
        <v>2.4870999999999999</v>
      </c>
      <c r="AJ353">
        <v>2.3395000000000001</v>
      </c>
      <c r="AK353">
        <v>2.29</v>
      </c>
      <c r="AL353">
        <v>2.2711999999999999</v>
      </c>
      <c r="AM353">
        <v>2.2614999999999998</v>
      </c>
      <c r="AN353">
        <v>2.2583000000000002</v>
      </c>
      <c r="AO353">
        <v>2.2566999999999999</v>
      </c>
      <c r="AP353">
        <v>2.4142999999999999</v>
      </c>
      <c r="AQ353">
        <v>2.4235000000000002</v>
      </c>
      <c r="AR353">
        <v>2.4173</v>
      </c>
      <c r="AS353">
        <v>2.3896999999999999</v>
      </c>
      <c r="AT353">
        <v>2.3719999999999999</v>
      </c>
      <c r="AU353">
        <v>2.3304</v>
      </c>
      <c r="AV353">
        <v>2.1996000000000002</v>
      </c>
      <c r="AW353">
        <v>2.1650999999999998</v>
      </c>
      <c r="AX353">
        <v>2.1375000000000002</v>
      </c>
      <c r="AY353">
        <v>2.117</v>
      </c>
      <c r="AZ353">
        <v>2.1215000000000002</v>
      </c>
      <c r="BA353">
        <v>2.1383000000000001</v>
      </c>
      <c r="BB353">
        <v>2.3203999999999998</v>
      </c>
      <c r="BC353">
        <v>2.3378999999999999</v>
      </c>
      <c r="BD353">
        <v>2.3325</v>
      </c>
      <c r="BE353">
        <v>2.3187000000000002</v>
      </c>
      <c r="BF353">
        <v>2.2984</v>
      </c>
      <c r="BG353">
        <v>2.258</v>
      </c>
      <c r="BH353">
        <v>2.1267</v>
      </c>
      <c r="BI353">
        <v>2.0905</v>
      </c>
      <c r="BJ353">
        <v>2.0617000000000001</v>
      </c>
      <c r="BK353">
        <v>2.0415999999999999</v>
      </c>
    </row>
    <row r="354" spans="1:63">
      <c r="A354" s="95">
        <v>44777</v>
      </c>
      <c r="B354" s="63">
        <v>156596</v>
      </c>
      <c r="W354">
        <v>2.7934999999999999</v>
      </c>
      <c r="X354">
        <v>2.5630999999999999</v>
      </c>
      <c r="Y354">
        <v>2.4733999999999998</v>
      </c>
      <c r="Z354">
        <v>2.4123999999999999</v>
      </c>
      <c r="AA354">
        <v>2.3828999999999998</v>
      </c>
      <c r="AB354">
        <v>2.3784000000000001</v>
      </c>
      <c r="AC354">
        <v>2.3868</v>
      </c>
      <c r="AD354">
        <v>2.5665</v>
      </c>
      <c r="AE354">
        <v>2.5602</v>
      </c>
      <c r="AF354">
        <v>2.5427</v>
      </c>
      <c r="AG354">
        <v>2.5083000000000002</v>
      </c>
      <c r="AH354">
        <v>2.4664999999999999</v>
      </c>
      <c r="AI354">
        <v>2.4197000000000002</v>
      </c>
      <c r="AJ354">
        <v>2.2755999999999998</v>
      </c>
      <c r="AK354">
        <v>2.2262</v>
      </c>
      <c r="AL354">
        <v>2.2073999999999998</v>
      </c>
      <c r="AM354">
        <v>2.1977000000000002</v>
      </c>
      <c r="AN354">
        <v>2.1945000000000001</v>
      </c>
      <c r="AO354">
        <v>2.1928999999999998</v>
      </c>
      <c r="AP354">
        <v>2.3504999999999998</v>
      </c>
      <c r="AQ354">
        <v>2.3597000000000001</v>
      </c>
      <c r="AR354">
        <v>2.3534999999999999</v>
      </c>
      <c r="AS354">
        <v>2.3258999999999999</v>
      </c>
      <c r="AT354">
        <v>2.3081999999999998</v>
      </c>
      <c r="AU354">
        <v>2.2665999999999999</v>
      </c>
      <c r="AV354">
        <v>2.1358000000000001</v>
      </c>
      <c r="AW354">
        <v>2.1013000000000002</v>
      </c>
      <c r="AX354">
        <v>2.0737000000000001</v>
      </c>
      <c r="AY354">
        <v>2.0531999999999999</v>
      </c>
      <c r="AZ354">
        <v>2.0577000000000001</v>
      </c>
      <c r="BA354">
        <v>2.0745</v>
      </c>
      <c r="BB354">
        <v>2.2566000000000002</v>
      </c>
      <c r="BC354">
        <v>2.2740999999999998</v>
      </c>
      <c r="BD354">
        <v>2.2686999999999999</v>
      </c>
      <c r="BE354">
        <v>2.2549000000000001</v>
      </c>
      <c r="BF354">
        <v>2.2345999999999999</v>
      </c>
      <c r="BG354">
        <v>2.1941999999999999</v>
      </c>
      <c r="BH354">
        <v>2.0629</v>
      </c>
      <c r="BI354">
        <v>2.0266999999999999</v>
      </c>
      <c r="BJ354">
        <v>1.9979</v>
      </c>
      <c r="BK354">
        <v>1.9778</v>
      </c>
    </row>
    <row r="355" spans="1:63">
      <c r="A355" s="95">
        <v>44778</v>
      </c>
      <c r="B355" s="63">
        <v>170228</v>
      </c>
      <c r="W355">
        <v>2.8555999999999999</v>
      </c>
      <c r="X355">
        <v>2.6027999999999998</v>
      </c>
      <c r="Y355">
        <v>2.4984999999999999</v>
      </c>
      <c r="Z355">
        <v>2.4281000000000001</v>
      </c>
      <c r="AA355">
        <v>2.3942999999999999</v>
      </c>
      <c r="AB355">
        <v>2.3902999999999999</v>
      </c>
      <c r="AC355">
        <v>2.3995000000000002</v>
      </c>
      <c r="AD355">
        <v>2.5752000000000002</v>
      </c>
      <c r="AE355">
        <v>2.5672999999999999</v>
      </c>
      <c r="AF355">
        <v>2.5470000000000002</v>
      </c>
      <c r="AG355">
        <v>2.5129000000000001</v>
      </c>
      <c r="AH355">
        <v>2.4716</v>
      </c>
      <c r="AI355">
        <v>2.4247999999999998</v>
      </c>
      <c r="AJ355">
        <v>2.2806000000000002</v>
      </c>
      <c r="AK355">
        <v>2.2311999999999999</v>
      </c>
      <c r="AL355">
        <v>2.2122000000000002</v>
      </c>
      <c r="AM355">
        <v>2.2025000000000001</v>
      </c>
      <c r="AN355">
        <v>2.1993</v>
      </c>
      <c r="AO355">
        <v>2.1977000000000002</v>
      </c>
      <c r="AP355">
        <v>2.3553000000000002</v>
      </c>
      <c r="AQ355">
        <v>2.3645</v>
      </c>
      <c r="AR355">
        <v>2.3582999999999998</v>
      </c>
      <c r="AS355">
        <v>2.3307000000000002</v>
      </c>
      <c r="AT355">
        <v>2.3130000000000002</v>
      </c>
      <c r="AU355">
        <v>2.2713999999999999</v>
      </c>
      <c r="AV355">
        <v>2.1406000000000001</v>
      </c>
      <c r="AW355">
        <v>2.1061000000000001</v>
      </c>
      <c r="AX355">
        <v>2.0785</v>
      </c>
      <c r="AY355">
        <v>2.0579999999999998</v>
      </c>
      <c r="AZ355">
        <v>2.0625</v>
      </c>
      <c r="BA355">
        <v>2.0792999999999999</v>
      </c>
      <c r="BB355">
        <v>2.2614000000000001</v>
      </c>
      <c r="BC355">
        <v>2.2789000000000001</v>
      </c>
      <c r="BD355">
        <v>2.2734999999999999</v>
      </c>
      <c r="BE355">
        <v>2.2597</v>
      </c>
      <c r="BF355">
        <v>2.2393999999999998</v>
      </c>
      <c r="BG355">
        <v>2.1989999999999998</v>
      </c>
      <c r="BH355">
        <v>2.0676999999999999</v>
      </c>
      <c r="BI355">
        <v>2.0314999999999999</v>
      </c>
      <c r="BJ355">
        <v>2.0026999999999999</v>
      </c>
      <c r="BK355">
        <v>1.9825999999999999</v>
      </c>
    </row>
    <row r="356" spans="1:63">
      <c r="A356" s="95">
        <v>44781</v>
      </c>
      <c r="B356" s="63">
        <v>165782</v>
      </c>
      <c r="W356">
        <v>2.8862000000000001</v>
      </c>
      <c r="X356">
        <v>2.6497000000000002</v>
      </c>
      <c r="Y356">
        <v>2.5499999999999998</v>
      </c>
      <c r="Z356">
        <v>2.4836</v>
      </c>
      <c r="AA356">
        <v>2.4529000000000001</v>
      </c>
      <c r="AB356">
        <v>2.4493999999999998</v>
      </c>
      <c r="AC356">
        <v>2.4578000000000002</v>
      </c>
      <c r="AD356">
        <v>2.6286999999999998</v>
      </c>
      <c r="AE356">
        <v>2.6208999999999998</v>
      </c>
      <c r="AF356">
        <v>2.6012</v>
      </c>
      <c r="AG356">
        <v>2.5666000000000002</v>
      </c>
      <c r="AH356">
        <v>2.5257000000000001</v>
      </c>
      <c r="AI356">
        <v>2.4796999999999998</v>
      </c>
      <c r="AJ356">
        <v>2.3369</v>
      </c>
      <c r="AK356">
        <v>2.2921999999999998</v>
      </c>
      <c r="AL356">
        <v>2.2753000000000001</v>
      </c>
      <c r="AM356">
        <v>2.2648000000000001</v>
      </c>
      <c r="AN356">
        <v>2.2616000000000001</v>
      </c>
      <c r="AO356">
        <v>2.2599999999999998</v>
      </c>
      <c r="AP356">
        <v>2.4176000000000002</v>
      </c>
      <c r="AQ356">
        <v>2.4268000000000001</v>
      </c>
      <c r="AR356">
        <v>2.4205999999999999</v>
      </c>
      <c r="AS356">
        <v>2.3929999999999998</v>
      </c>
      <c r="AT356">
        <v>2.3753000000000002</v>
      </c>
      <c r="AU356">
        <v>2.3336999999999999</v>
      </c>
      <c r="AV356">
        <v>2.2029000000000001</v>
      </c>
      <c r="AW356">
        <v>2.1684000000000001</v>
      </c>
      <c r="AX356">
        <v>2.1408</v>
      </c>
      <c r="AY356">
        <v>2.1202999999999999</v>
      </c>
      <c r="AZ356">
        <v>2.1248</v>
      </c>
      <c r="BA356">
        <v>2.1415999999999999</v>
      </c>
      <c r="BB356">
        <v>2.3237000000000001</v>
      </c>
      <c r="BC356">
        <v>2.3412000000000002</v>
      </c>
      <c r="BD356">
        <v>2.3357999999999999</v>
      </c>
      <c r="BE356">
        <v>2.3220000000000001</v>
      </c>
      <c r="BF356">
        <v>2.3016999999999999</v>
      </c>
      <c r="BG356">
        <v>2.2612999999999999</v>
      </c>
      <c r="BH356">
        <v>2.13</v>
      </c>
      <c r="BI356">
        <v>2.0937999999999999</v>
      </c>
      <c r="BJ356">
        <v>2.0649999999999999</v>
      </c>
      <c r="BK356">
        <v>2.0449000000000002</v>
      </c>
    </row>
    <row r="357" spans="1:63">
      <c r="A357" s="95">
        <v>44782</v>
      </c>
      <c r="B357" s="63">
        <v>159910</v>
      </c>
      <c r="W357">
        <v>2.9601999999999999</v>
      </c>
      <c r="X357">
        <v>2.7075</v>
      </c>
      <c r="Y357">
        <v>2.5903</v>
      </c>
      <c r="Z357">
        <v>2.5171999999999999</v>
      </c>
      <c r="AA357">
        <v>2.4805999999999999</v>
      </c>
      <c r="AB357">
        <v>2.4739</v>
      </c>
      <c r="AC357">
        <v>2.4813000000000001</v>
      </c>
      <c r="AD357">
        <v>2.6528999999999998</v>
      </c>
      <c r="AE357">
        <v>2.6415999999999999</v>
      </c>
      <c r="AF357">
        <v>2.6185</v>
      </c>
      <c r="AG357">
        <v>2.5821999999999998</v>
      </c>
      <c r="AH357">
        <v>2.5394999999999999</v>
      </c>
      <c r="AI357">
        <v>2.4921000000000002</v>
      </c>
      <c r="AJ357">
        <v>2.3428</v>
      </c>
      <c r="AK357">
        <v>2.2953999999999999</v>
      </c>
      <c r="AL357">
        <v>2.2778</v>
      </c>
      <c r="AM357">
        <v>2.2648999999999999</v>
      </c>
      <c r="AN357">
        <v>2.2616999999999998</v>
      </c>
      <c r="AO357">
        <v>2.2601</v>
      </c>
      <c r="AP357">
        <v>2.4177</v>
      </c>
      <c r="AQ357">
        <v>2.4268999999999998</v>
      </c>
      <c r="AR357">
        <v>2.4207000000000001</v>
      </c>
      <c r="AS357">
        <v>2.3931</v>
      </c>
      <c r="AT357">
        <v>2.3754</v>
      </c>
      <c r="AU357">
        <v>2.3338000000000001</v>
      </c>
      <c r="AV357">
        <v>2.2029999999999998</v>
      </c>
      <c r="AW357">
        <v>2.1684999999999999</v>
      </c>
      <c r="AX357">
        <v>2.1408999999999998</v>
      </c>
      <c r="AY357">
        <v>2.1204000000000001</v>
      </c>
      <c r="AZ357">
        <v>2.1248999999999998</v>
      </c>
      <c r="BA357">
        <v>2.1417000000000002</v>
      </c>
      <c r="BB357">
        <v>2.3237999999999999</v>
      </c>
      <c r="BC357">
        <v>2.3412999999999999</v>
      </c>
      <c r="BD357">
        <v>2.3359000000000001</v>
      </c>
      <c r="BE357">
        <v>2.3220999999999998</v>
      </c>
      <c r="BF357">
        <v>2.3018000000000001</v>
      </c>
      <c r="BG357">
        <v>2.2614000000000001</v>
      </c>
      <c r="BH357">
        <v>2.1301000000000001</v>
      </c>
      <c r="BI357">
        <v>2.0939000000000001</v>
      </c>
      <c r="BJ357">
        <v>2.0651000000000002</v>
      </c>
      <c r="BK357">
        <v>2.0449999999999999</v>
      </c>
    </row>
    <row r="358" spans="1:63">
      <c r="A358" s="95">
        <v>44783</v>
      </c>
      <c r="B358" s="63">
        <v>189208</v>
      </c>
      <c r="W358">
        <v>3.0703</v>
      </c>
      <c r="X358">
        <v>2.7945000000000002</v>
      </c>
      <c r="Y358">
        <v>2.6713</v>
      </c>
      <c r="Z358">
        <v>2.5931000000000002</v>
      </c>
      <c r="AA358">
        <v>2.5503</v>
      </c>
      <c r="AB358">
        <v>2.5390999999999999</v>
      </c>
      <c r="AC358">
        <v>2.5461</v>
      </c>
      <c r="AD358">
        <v>2.7185999999999999</v>
      </c>
      <c r="AE358">
        <v>2.7058</v>
      </c>
      <c r="AF358">
        <v>2.6819999999999999</v>
      </c>
      <c r="AG358">
        <v>2.6459000000000001</v>
      </c>
      <c r="AH358">
        <v>2.6038999999999999</v>
      </c>
      <c r="AI358">
        <v>2.5589</v>
      </c>
      <c r="AJ358">
        <v>2.4083000000000001</v>
      </c>
      <c r="AK358">
        <v>2.3595000000000002</v>
      </c>
      <c r="AL358">
        <v>2.3380000000000001</v>
      </c>
      <c r="AM358">
        <v>2.3254999999999999</v>
      </c>
      <c r="AN358">
        <v>2.3222999999999998</v>
      </c>
      <c r="AO358">
        <v>2.3207</v>
      </c>
      <c r="AP358">
        <v>2.4782999999999999</v>
      </c>
      <c r="AQ358">
        <v>2.4874999999999998</v>
      </c>
      <c r="AR358">
        <v>2.4813000000000001</v>
      </c>
      <c r="AS358">
        <v>2.4537</v>
      </c>
      <c r="AT358">
        <v>2.4359999999999999</v>
      </c>
      <c r="AU358">
        <v>2.3944000000000001</v>
      </c>
      <c r="AV358">
        <v>2.2635999999999998</v>
      </c>
      <c r="AW358">
        <v>2.2290999999999999</v>
      </c>
      <c r="AX358">
        <v>2.2014999999999998</v>
      </c>
      <c r="AY358">
        <v>2.181</v>
      </c>
      <c r="AZ358">
        <v>2.1855000000000002</v>
      </c>
      <c r="BA358">
        <v>2.2023000000000001</v>
      </c>
      <c r="BB358">
        <v>2.3843999999999999</v>
      </c>
      <c r="BC358">
        <v>2.4018999999999999</v>
      </c>
      <c r="BD358">
        <v>2.3965000000000001</v>
      </c>
      <c r="BE358">
        <v>2.3826999999999998</v>
      </c>
      <c r="BF358">
        <v>2.3624000000000001</v>
      </c>
      <c r="BG358">
        <v>2.3220000000000001</v>
      </c>
      <c r="BH358">
        <v>2.1907000000000001</v>
      </c>
      <c r="BI358">
        <v>2.1545000000000001</v>
      </c>
      <c r="BJ358">
        <v>2.1257000000000001</v>
      </c>
      <c r="BK358">
        <v>2.1055999999999999</v>
      </c>
    </row>
    <row r="359" spans="1:63">
      <c r="A359" s="95">
        <v>44784</v>
      </c>
      <c r="B359" s="63">
        <v>159811</v>
      </c>
      <c r="W359">
        <v>3.0714999999999999</v>
      </c>
      <c r="X359">
        <v>2.8067000000000002</v>
      </c>
      <c r="Y359">
        <v>2.7012</v>
      </c>
      <c r="Z359">
        <v>2.6309999999999998</v>
      </c>
      <c r="AA359">
        <v>2.5895999999999999</v>
      </c>
      <c r="AB359">
        <v>2.577</v>
      </c>
      <c r="AC359">
        <v>2.5817000000000001</v>
      </c>
      <c r="AD359">
        <v>2.7526999999999999</v>
      </c>
      <c r="AE359">
        <v>2.7342</v>
      </c>
      <c r="AF359">
        <v>2.7061000000000002</v>
      </c>
      <c r="AG359">
        <v>2.6678999999999999</v>
      </c>
      <c r="AH359">
        <v>2.625</v>
      </c>
      <c r="AI359">
        <v>2.5794999999999999</v>
      </c>
      <c r="AJ359">
        <v>2.4287999999999998</v>
      </c>
      <c r="AK359">
        <v>2.3797999999999999</v>
      </c>
      <c r="AL359">
        <v>2.3582999999999998</v>
      </c>
      <c r="AM359">
        <v>2.3456000000000001</v>
      </c>
      <c r="AN359">
        <v>2.3424</v>
      </c>
      <c r="AO359">
        <v>2.3408000000000002</v>
      </c>
      <c r="AP359">
        <v>2.4984000000000002</v>
      </c>
      <c r="AQ359">
        <v>2.5076000000000001</v>
      </c>
      <c r="AR359">
        <v>2.5013999999999998</v>
      </c>
      <c r="AS359">
        <v>2.4738000000000002</v>
      </c>
      <c r="AT359">
        <v>2.4561000000000002</v>
      </c>
      <c r="AU359">
        <v>2.4144999999999999</v>
      </c>
      <c r="AV359">
        <v>2.2837000000000001</v>
      </c>
      <c r="AW359">
        <v>2.2492000000000001</v>
      </c>
      <c r="AX359">
        <v>2.2216</v>
      </c>
      <c r="AY359">
        <v>2.2010999999999998</v>
      </c>
      <c r="AZ359">
        <v>2.2056</v>
      </c>
      <c r="BA359">
        <v>2.2223999999999999</v>
      </c>
      <c r="BB359">
        <v>2.4045000000000001</v>
      </c>
      <c r="BC359">
        <v>2.4220000000000002</v>
      </c>
      <c r="BD359">
        <v>2.4165999999999999</v>
      </c>
      <c r="BE359">
        <v>2.4028</v>
      </c>
      <c r="BF359">
        <v>2.3824999999999998</v>
      </c>
      <c r="BG359">
        <v>2.3420999999999998</v>
      </c>
      <c r="BH359">
        <v>2.2107999999999999</v>
      </c>
      <c r="BI359">
        <v>2.1745999999999999</v>
      </c>
      <c r="BJ359">
        <v>2.1457999999999999</v>
      </c>
      <c r="BK359">
        <v>2.1257000000000001</v>
      </c>
    </row>
    <row r="360" spans="1:63">
      <c r="A360" s="95">
        <v>44785</v>
      </c>
      <c r="B360" s="63">
        <v>125028</v>
      </c>
      <c r="W360">
        <v>3.0459999999999998</v>
      </c>
      <c r="X360">
        <v>2.7816999999999998</v>
      </c>
      <c r="Y360">
        <v>2.6778</v>
      </c>
      <c r="Z360">
        <v>2.6097000000000001</v>
      </c>
      <c r="AA360">
        <v>2.5707</v>
      </c>
      <c r="AB360">
        <v>2.5583999999999998</v>
      </c>
      <c r="AC360">
        <v>2.5617999999999999</v>
      </c>
      <c r="AD360">
        <v>2.7330000000000001</v>
      </c>
      <c r="AE360">
        <v>2.7151999999999998</v>
      </c>
      <c r="AF360">
        <v>2.6875</v>
      </c>
      <c r="AG360">
        <v>2.6488</v>
      </c>
      <c r="AH360">
        <v>2.6055000000000001</v>
      </c>
      <c r="AI360">
        <v>2.5587</v>
      </c>
      <c r="AJ360">
        <v>2.4062000000000001</v>
      </c>
      <c r="AK360">
        <v>2.3571</v>
      </c>
      <c r="AL360">
        <v>2.3372000000000002</v>
      </c>
      <c r="AM360">
        <v>2.3245</v>
      </c>
      <c r="AN360">
        <v>2.3212999999999999</v>
      </c>
      <c r="AO360">
        <v>2.3197000000000001</v>
      </c>
      <c r="AP360">
        <v>2.4773000000000001</v>
      </c>
      <c r="AQ360">
        <v>2.4864999999999999</v>
      </c>
      <c r="AR360">
        <v>2.4803000000000002</v>
      </c>
      <c r="AS360">
        <v>2.4527000000000001</v>
      </c>
      <c r="AT360">
        <v>2.4350000000000001</v>
      </c>
      <c r="AU360">
        <v>2.3934000000000002</v>
      </c>
      <c r="AV360">
        <v>2.2625999999999999</v>
      </c>
      <c r="AW360">
        <v>2.2281</v>
      </c>
      <c r="AX360">
        <v>2.2004999999999999</v>
      </c>
      <c r="AY360">
        <v>2.1800000000000002</v>
      </c>
      <c r="AZ360">
        <v>2.1844999999999999</v>
      </c>
      <c r="BA360">
        <v>2.2012999999999998</v>
      </c>
      <c r="BB360">
        <v>2.3834</v>
      </c>
      <c r="BC360">
        <v>2.4009</v>
      </c>
      <c r="BD360">
        <v>2.3955000000000002</v>
      </c>
      <c r="BE360">
        <v>2.3816999999999999</v>
      </c>
      <c r="BF360">
        <v>2.3614000000000002</v>
      </c>
      <c r="BG360">
        <v>2.3210000000000002</v>
      </c>
      <c r="BH360">
        <v>2.1897000000000002</v>
      </c>
      <c r="BI360">
        <v>2.1535000000000002</v>
      </c>
      <c r="BJ360">
        <v>2.1246999999999998</v>
      </c>
      <c r="BK360">
        <v>2.1046</v>
      </c>
    </row>
    <row r="361" spans="1:63">
      <c r="A361" s="95">
        <v>44788</v>
      </c>
      <c r="B361" s="63">
        <v>105961</v>
      </c>
      <c r="W361">
        <v>2.9517000000000002</v>
      </c>
      <c r="X361">
        <v>2.7101000000000002</v>
      </c>
      <c r="Y361">
        <v>2.6116999999999999</v>
      </c>
      <c r="Z361">
        <v>2.5464000000000002</v>
      </c>
      <c r="AA361">
        <v>2.5076000000000001</v>
      </c>
      <c r="AB361">
        <v>2.4933999999999998</v>
      </c>
      <c r="AC361">
        <v>2.4977</v>
      </c>
      <c r="AD361">
        <v>2.6713</v>
      </c>
      <c r="AE361">
        <v>2.6555</v>
      </c>
      <c r="AF361">
        <v>2.6295999999999999</v>
      </c>
      <c r="AG361">
        <v>2.5910000000000002</v>
      </c>
      <c r="AH361">
        <v>2.5474000000000001</v>
      </c>
      <c r="AI361">
        <v>2.5011000000000001</v>
      </c>
      <c r="AJ361">
        <v>2.3504999999999998</v>
      </c>
      <c r="AK361">
        <v>2.3026</v>
      </c>
      <c r="AL361">
        <v>2.2839999999999998</v>
      </c>
      <c r="AM361">
        <v>2.2724000000000002</v>
      </c>
      <c r="AN361">
        <v>2.2703000000000002</v>
      </c>
      <c r="AO361">
        <v>2.2696999999999998</v>
      </c>
      <c r="AP361">
        <v>2.4283999999999999</v>
      </c>
      <c r="AQ361">
        <v>2.4386999999999999</v>
      </c>
      <c r="AR361">
        <v>2.4336000000000002</v>
      </c>
      <c r="AS361">
        <v>2.4070999999999998</v>
      </c>
      <c r="AT361">
        <v>2.3904999999999998</v>
      </c>
      <c r="AU361">
        <v>2.3498999999999999</v>
      </c>
      <c r="AV361">
        <v>2.2202000000000002</v>
      </c>
      <c r="AW361">
        <v>2.1867999999999999</v>
      </c>
      <c r="AX361">
        <v>2.1602999999999999</v>
      </c>
      <c r="AY361">
        <v>2.1398000000000001</v>
      </c>
      <c r="AZ361">
        <v>2.1442999999999999</v>
      </c>
      <c r="BA361">
        <v>2.1610999999999998</v>
      </c>
      <c r="BB361">
        <v>2.3431999999999999</v>
      </c>
      <c r="BC361">
        <v>2.3607</v>
      </c>
      <c r="BD361">
        <v>2.3553000000000002</v>
      </c>
      <c r="BE361">
        <v>2.3414999999999999</v>
      </c>
      <c r="BF361">
        <v>2.3212000000000002</v>
      </c>
      <c r="BG361">
        <v>2.2808000000000002</v>
      </c>
      <c r="BH361">
        <v>2.1495000000000002</v>
      </c>
      <c r="BI361">
        <v>2.1133000000000002</v>
      </c>
      <c r="BJ361">
        <v>2.0844999999999998</v>
      </c>
      <c r="BK361">
        <v>2.0644</v>
      </c>
    </row>
    <row r="362" spans="1:63">
      <c r="A362" s="95">
        <v>44789</v>
      </c>
      <c r="B362" s="63">
        <v>110991</v>
      </c>
      <c r="W362">
        <v>2.9007000000000001</v>
      </c>
      <c r="X362">
        <v>2.6602999999999999</v>
      </c>
      <c r="Y362">
        <v>2.5617000000000001</v>
      </c>
      <c r="Z362">
        <v>2.4973000000000001</v>
      </c>
      <c r="AA362">
        <v>2.4615999999999998</v>
      </c>
      <c r="AB362">
        <v>2.4487999999999999</v>
      </c>
      <c r="AC362">
        <v>2.4544000000000001</v>
      </c>
      <c r="AD362">
        <v>2.6278000000000001</v>
      </c>
      <c r="AE362">
        <v>2.6137000000000001</v>
      </c>
      <c r="AF362">
        <v>2.5891999999999999</v>
      </c>
      <c r="AG362">
        <v>2.5526</v>
      </c>
      <c r="AH362">
        <v>2.5105</v>
      </c>
      <c r="AI362">
        <v>2.4647000000000001</v>
      </c>
      <c r="AJ362">
        <v>2.3165</v>
      </c>
      <c r="AK362">
        <v>2.2690999999999999</v>
      </c>
      <c r="AL362">
        <v>2.2509999999999999</v>
      </c>
      <c r="AM362">
        <v>2.2395999999999998</v>
      </c>
      <c r="AN362">
        <v>2.2383000000000002</v>
      </c>
      <c r="AO362">
        <v>2.2382</v>
      </c>
      <c r="AP362">
        <v>2.3974000000000002</v>
      </c>
      <c r="AQ362">
        <v>2.4081999999999999</v>
      </c>
      <c r="AR362">
        <v>2.4036</v>
      </c>
      <c r="AS362">
        <v>2.3776000000000002</v>
      </c>
      <c r="AT362">
        <v>2.3614999999999999</v>
      </c>
      <c r="AU362">
        <v>2.3214000000000001</v>
      </c>
      <c r="AV362">
        <v>2.1922000000000001</v>
      </c>
      <c r="AW362">
        <v>2.1593</v>
      </c>
      <c r="AX362">
        <v>2.1343000000000001</v>
      </c>
      <c r="AY362">
        <v>2.1137999999999999</v>
      </c>
      <c r="AZ362">
        <v>2.1183000000000001</v>
      </c>
      <c r="BA362">
        <v>2.1351</v>
      </c>
      <c r="BB362">
        <v>2.3172000000000001</v>
      </c>
      <c r="BC362">
        <v>2.3347000000000002</v>
      </c>
      <c r="BD362">
        <v>2.3292999999999999</v>
      </c>
      <c r="BE362">
        <v>2.3155000000000001</v>
      </c>
      <c r="BF362">
        <v>2.2951999999999999</v>
      </c>
      <c r="BG362">
        <v>2.2547999999999999</v>
      </c>
      <c r="BH362">
        <v>2.1234999999999999</v>
      </c>
      <c r="BI362">
        <v>2.0872999999999999</v>
      </c>
      <c r="BJ362">
        <v>2.0585</v>
      </c>
      <c r="BK362">
        <v>2.0384000000000002</v>
      </c>
    </row>
    <row r="363" spans="1:63">
      <c r="A363" s="95">
        <v>44790</v>
      </c>
      <c r="B363" s="63">
        <v>148306</v>
      </c>
      <c r="W363">
        <v>2.9344999999999999</v>
      </c>
      <c r="X363">
        <v>2.7117</v>
      </c>
      <c r="Y363">
        <v>2.609</v>
      </c>
      <c r="Z363">
        <v>2.5377999999999998</v>
      </c>
      <c r="AA363">
        <v>2.4954000000000001</v>
      </c>
      <c r="AB363">
        <v>2.4780000000000002</v>
      </c>
      <c r="AC363">
        <v>2.4826999999999999</v>
      </c>
      <c r="AD363">
        <v>2.6566000000000001</v>
      </c>
      <c r="AE363">
        <v>2.6448999999999998</v>
      </c>
      <c r="AF363">
        <v>2.6213000000000002</v>
      </c>
      <c r="AG363">
        <v>2.5844</v>
      </c>
      <c r="AH363">
        <v>2.5428999999999999</v>
      </c>
      <c r="AI363">
        <v>2.4973999999999998</v>
      </c>
      <c r="AJ363">
        <v>2.3489</v>
      </c>
      <c r="AK363">
        <v>2.3012000000000001</v>
      </c>
      <c r="AL363">
        <v>2.2827000000000002</v>
      </c>
      <c r="AM363">
        <v>2.2713000000000001</v>
      </c>
      <c r="AN363">
        <v>2.27</v>
      </c>
      <c r="AO363">
        <v>2.2698999999999998</v>
      </c>
      <c r="AP363">
        <v>2.4291</v>
      </c>
      <c r="AQ363">
        <v>2.4399000000000002</v>
      </c>
      <c r="AR363">
        <v>2.4352999999999998</v>
      </c>
      <c r="AS363">
        <v>2.4093</v>
      </c>
      <c r="AT363">
        <v>2.3932000000000002</v>
      </c>
      <c r="AU363">
        <v>2.3531</v>
      </c>
      <c r="AV363">
        <v>2.2239</v>
      </c>
      <c r="AW363">
        <v>2.1909999999999998</v>
      </c>
      <c r="AX363">
        <v>2.1659999999999999</v>
      </c>
      <c r="AY363">
        <v>2.1455000000000002</v>
      </c>
      <c r="AZ363">
        <v>2.15</v>
      </c>
      <c r="BA363">
        <v>2.1667999999999998</v>
      </c>
      <c r="BB363">
        <v>2.3489</v>
      </c>
      <c r="BC363">
        <v>2.3664000000000001</v>
      </c>
      <c r="BD363">
        <v>2.3610000000000002</v>
      </c>
      <c r="BE363">
        <v>2.3472</v>
      </c>
      <c r="BF363">
        <v>2.3269000000000002</v>
      </c>
      <c r="BG363">
        <v>2.2865000000000002</v>
      </c>
      <c r="BH363">
        <v>2.1551999999999998</v>
      </c>
      <c r="BI363">
        <v>2.1190000000000002</v>
      </c>
      <c r="BJ363">
        <v>2.0901999999999998</v>
      </c>
      <c r="BK363">
        <v>2.0701000000000001</v>
      </c>
    </row>
    <row r="364" spans="1:63">
      <c r="A364" s="95">
        <v>44791</v>
      </c>
      <c r="B364" s="63">
        <v>138365</v>
      </c>
      <c r="W364">
        <v>3.0261</v>
      </c>
      <c r="X364">
        <v>2.7884000000000002</v>
      </c>
      <c r="Y364">
        <v>2.6785999999999999</v>
      </c>
      <c r="Z364">
        <v>2.6021999999999998</v>
      </c>
      <c r="AA364">
        <v>2.5548000000000002</v>
      </c>
      <c r="AB364">
        <v>2.5326</v>
      </c>
      <c r="AC364">
        <v>2.5346000000000002</v>
      </c>
      <c r="AD364">
        <v>2.7050999999999998</v>
      </c>
      <c r="AE364">
        <v>2.6901999999999999</v>
      </c>
      <c r="AF364">
        <v>2.6631999999999998</v>
      </c>
      <c r="AG364">
        <v>2.6244999999999998</v>
      </c>
      <c r="AH364">
        <v>2.5813000000000001</v>
      </c>
      <c r="AI364">
        <v>2.5339</v>
      </c>
      <c r="AJ364">
        <v>2.3849999999999998</v>
      </c>
      <c r="AK364">
        <v>2.3369</v>
      </c>
      <c r="AL364">
        <v>2.3134000000000001</v>
      </c>
      <c r="AM364">
        <v>2.2978999999999998</v>
      </c>
      <c r="AN364">
        <v>2.2938999999999998</v>
      </c>
      <c r="AO364">
        <v>2.2938000000000001</v>
      </c>
      <c r="AP364">
        <v>2.4529999999999998</v>
      </c>
      <c r="AQ364">
        <v>2.4638</v>
      </c>
      <c r="AR364">
        <v>2.4592000000000001</v>
      </c>
      <c r="AS364">
        <v>2.4331999999999998</v>
      </c>
      <c r="AT364">
        <v>2.4171</v>
      </c>
      <c r="AU364">
        <v>2.3769999999999998</v>
      </c>
      <c r="AV364">
        <v>2.2477999999999998</v>
      </c>
      <c r="AW364">
        <v>2.2149000000000001</v>
      </c>
      <c r="AX364">
        <v>2.1899000000000002</v>
      </c>
      <c r="AY364">
        <v>2.1694</v>
      </c>
      <c r="AZ364">
        <v>2.1739000000000002</v>
      </c>
      <c r="BA364">
        <v>2.1907000000000001</v>
      </c>
      <c r="BB364">
        <v>2.3727999999999998</v>
      </c>
      <c r="BC364">
        <v>2.3902999999999999</v>
      </c>
      <c r="BD364">
        <v>2.3849</v>
      </c>
      <c r="BE364">
        <v>2.3711000000000002</v>
      </c>
      <c r="BF364">
        <v>2.3508</v>
      </c>
      <c r="BG364">
        <v>2.3104</v>
      </c>
      <c r="BH364">
        <v>2.1791</v>
      </c>
      <c r="BI364">
        <v>2.1429</v>
      </c>
      <c r="BJ364">
        <v>2.1141000000000001</v>
      </c>
      <c r="BK364">
        <v>2.0939999999999999</v>
      </c>
    </row>
    <row r="365" spans="1:63">
      <c r="A365" s="95">
        <v>44792</v>
      </c>
      <c r="B365" s="63">
        <v>121986</v>
      </c>
      <c r="W365">
        <v>3.0175000000000001</v>
      </c>
      <c r="X365">
        <v>2.7888999999999999</v>
      </c>
      <c r="Y365">
        <v>2.6871999999999998</v>
      </c>
      <c r="Z365">
        <v>2.6133000000000002</v>
      </c>
      <c r="AA365">
        <v>2.5676000000000001</v>
      </c>
      <c r="AB365">
        <v>2.5464000000000002</v>
      </c>
      <c r="AC365">
        <v>2.5474000000000001</v>
      </c>
      <c r="AD365">
        <v>2.7174</v>
      </c>
      <c r="AE365">
        <v>2.7025999999999999</v>
      </c>
      <c r="AF365">
        <v>2.6758999999999999</v>
      </c>
      <c r="AG365">
        <v>2.6377999999999999</v>
      </c>
      <c r="AH365">
        <v>2.5948000000000002</v>
      </c>
      <c r="AI365">
        <v>2.548</v>
      </c>
      <c r="AJ365">
        <v>2.3997000000000002</v>
      </c>
      <c r="AK365">
        <v>2.3521999999999998</v>
      </c>
      <c r="AL365">
        <v>2.3304</v>
      </c>
      <c r="AM365">
        <v>2.3149000000000002</v>
      </c>
      <c r="AN365">
        <v>2.3109000000000002</v>
      </c>
      <c r="AO365">
        <v>2.3108</v>
      </c>
      <c r="AP365">
        <v>2.4700000000000002</v>
      </c>
      <c r="AQ365">
        <v>2.4807999999999999</v>
      </c>
      <c r="AR365">
        <v>2.4762</v>
      </c>
      <c r="AS365">
        <v>2.4502000000000002</v>
      </c>
      <c r="AT365">
        <v>2.4340999999999999</v>
      </c>
      <c r="AU365">
        <v>2.3940000000000001</v>
      </c>
      <c r="AV365">
        <v>2.2648000000000001</v>
      </c>
      <c r="AW365">
        <v>2.2319</v>
      </c>
      <c r="AX365">
        <v>2.2069000000000001</v>
      </c>
      <c r="AY365">
        <v>2.1863999999999999</v>
      </c>
      <c r="AZ365">
        <v>2.1909000000000001</v>
      </c>
      <c r="BA365">
        <v>2.2077</v>
      </c>
      <c r="BB365">
        <v>2.3898000000000001</v>
      </c>
      <c r="BC365">
        <v>2.4073000000000002</v>
      </c>
      <c r="BD365">
        <v>2.4018999999999999</v>
      </c>
      <c r="BE365">
        <v>2.3881000000000001</v>
      </c>
      <c r="BF365">
        <v>2.3677999999999999</v>
      </c>
      <c r="BG365">
        <v>2.3273999999999999</v>
      </c>
      <c r="BH365">
        <v>2.1960999999999999</v>
      </c>
      <c r="BI365">
        <v>2.1598999999999999</v>
      </c>
      <c r="BJ365">
        <v>2.1311</v>
      </c>
      <c r="BK365">
        <v>2.1110000000000002</v>
      </c>
    </row>
    <row r="366" spans="1:63">
      <c r="A366" s="95">
        <v>44795</v>
      </c>
      <c r="B366" s="63">
        <v>173443</v>
      </c>
      <c r="W366">
        <v>2.8912</v>
      </c>
      <c r="X366">
        <v>2.6821999999999999</v>
      </c>
      <c r="Y366">
        <v>2.6027</v>
      </c>
      <c r="Z366">
        <v>2.5449000000000002</v>
      </c>
      <c r="AA366">
        <v>2.5076999999999998</v>
      </c>
      <c r="AB366">
        <v>2.4914000000000001</v>
      </c>
      <c r="AC366">
        <v>2.4969999999999999</v>
      </c>
      <c r="AD366">
        <v>2.6787999999999998</v>
      </c>
      <c r="AE366">
        <v>2.6717</v>
      </c>
      <c r="AF366">
        <v>2.6524999999999999</v>
      </c>
      <c r="AG366">
        <v>2.6171000000000002</v>
      </c>
      <c r="AH366">
        <v>2.5758000000000001</v>
      </c>
      <c r="AI366">
        <v>2.5297000000000001</v>
      </c>
      <c r="AJ366">
        <v>2.3822999999999999</v>
      </c>
      <c r="AK366">
        <v>2.3348</v>
      </c>
      <c r="AL366">
        <v>2.3130999999999999</v>
      </c>
      <c r="AM366">
        <v>2.2982</v>
      </c>
      <c r="AN366">
        <v>2.2942</v>
      </c>
      <c r="AO366">
        <v>2.2940999999999998</v>
      </c>
      <c r="AP366">
        <v>2.4533</v>
      </c>
      <c r="AQ366">
        <v>2.4641000000000002</v>
      </c>
      <c r="AR366">
        <v>2.4594999999999998</v>
      </c>
      <c r="AS366">
        <v>2.4335</v>
      </c>
      <c r="AT366">
        <v>2.4174000000000002</v>
      </c>
      <c r="AU366">
        <v>2.3773</v>
      </c>
      <c r="AV366">
        <v>2.2481</v>
      </c>
      <c r="AW366">
        <v>2.2151999999999998</v>
      </c>
      <c r="AX366">
        <v>2.1901999999999999</v>
      </c>
      <c r="AY366">
        <v>2.1697000000000002</v>
      </c>
      <c r="AZ366">
        <v>2.1741999999999999</v>
      </c>
      <c r="BA366">
        <v>2.1909999999999998</v>
      </c>
      <c r="BB366">
        <v>2.3731</v>
      </c>
      <c r="BC366">
        <v>2.3906000000000001</v>
      </c>
      <c r="BD366">
        <v>2.3852000000000002</v>
      </c>
      <c r="BE366">
        <v>2.3714</v>
      </c>
      <c r="BF366">
        <v>2.3511000000000002</v>
      </c>
      <c r="BG366">
        <v>2.3107000000000002</v>
      </c>
      <c r="BH366">
        <v>2.1793999999999998</v>
      </c>
      <c r="BI366">
        <v>2.1432000000000002</v>
      </c>
      <c r="BJ366">
        <v>2.1143999999999998</v>
      </c>
      <c r="BK366">
        <v>2.0943000000000001</v>
      </c>
    </row>
    <row r="367" spans="1:63">
      <c r="A367" s="95">
        <v>44796</v>
      </c>
      <c r="B367" s="63">
        <v>192005</v>
      </c>
      <c r="W367">
        <v>2.9329999999999998</v>
      </c>
      <c r="X367">
        <v>2.7463000000000002</v>
      </c>
      <c r="Y367">
        <v>2.6682000000000001</v>
      </c>
      <c r="Z367">
        <v>2.613</v>
      </c>
      <c r="AA367">
        <v>2.5775999999999999</v>
      </c>
      <c r="AB367">
        <v>2.5596999999999999</v>
      </c>
      <c r="AC367">
        <v>2.5625</v>
      </c>
      <c r="AD367">
        <v>2.7343999999999999</v>
      </c>
      <c r="AE367">
        <v>2.7242000000000002</v>
      </c>
      <c r="AF367">
        <v>2.702</v>
      </c>
      <c r="AG367">
        <v>2.6648999999999998</v>
      </c>
      <c r="AH367">
        <v>2.6223000000000001</v>
      </c>
      <c r="AI367">
        <v>2.5746000000000002</v>
      </c>
      <c r="AJ367">
        <v>2.4127999999999998</v>
      </c>
      <c r="AK367">
        <v>2.3626</v>
      </c>
      <c r="AL367">
        <v>2.3378000000000001</v>
      </c>
      <c r="AM367">
        <v>2.3199000000000001</v>
      </c>
      <c r="AN367">
        <v>2.3148</v>
      </c>
      <c r="AO367">
        <v>2.3136000000000001</v>
      </c>
      <c r="AP367">
        <v>2.4716999999999998</v>
      </c>
      <c r="AQ367">
        <v>2.4813999999999998</v>
      </c>
      <c r="AR367">
        <v>2.4756999999999998</v>
      </c>
      <c r="AS367">
        <v>2.4487000000000001</v>
      </c>
      <c r="AT367">
        <v>2.4315000000000002</v>
      </c>
      <c r="AU367">
        <v>2.3902999999999999</v>
      </c>
      <c r="AV367">
        <v>2.2599999999999998</v>
      </c>
      <c r="AW367">
        <v>2.226</v>
      </c>
      <c r="AX367">
        <v>2.1999</v>
      </c>
      <c r="AY367">
        <v>2.1793999999999998</v>
      </c>
      <c r="AZ367">
        <v>2.1839</v>
      </c>
      <c r="BA367">
        <v>2.2006999999999999</v>
      </c>
      <c r="BB367">
        <v>2.3828</v>
      </c>
      <c r="BC367">
        <v>2.4003000000000001</v>
      </c>
      <c r="BD367">
        <v>2.3948999999999998</v>
      </c>
      <c r="BE367">
        <v>2.3811</v>
      </c>
      <c r="BF367">
        <v>2.3607999999999998</v>
      </c>
      <c r="BG367">
        <v>2.3203999999999998</v>
      </c>
      <c r="BH367">
        <v>2.1890999999999998</v>
      </c>
      <c r="BI367">
        <v>2.1528999999999998</v>
      </c>
      <c r="BJ367">
        <v>2.1240999999999999</v>
      </c>
      <c r="BK367">
        <v>2.1040000000000001</v>
      </c>
    </row>
    <row r="368" spans="1:63">
      <c r="A368" s="95">
        <v>44797</v>
      </c>
      <c r="B368" s="63">
        <v>214030</v>
      </c>
      <c r="W368">
        <v>2.8007</v>
      </c>
      <c r="X368">
        <v>2.6469999999999998</v>
      </c>
      <c r="Y368">
        <v>2.5966</v>
      </c>
      <c r="Z368">
        <v>2.5566</v>
      </c>
      <c r="AA368">
        <v>2.5308000000000002</v>
      </c>
      <c r="AB368">
        <v>2.5179</v>
      </c>
      <c r="AC368">
        <v>2.5242</v>
      </c>
      <c r="AD368">
        <v>2.7046999999999999</v>
      </c>
      <c r="AE368">
        <v>2.7010999999999998</v>
      </c>
      <c r="AF368">
        <v>2.6844000000000001</v>
      </c>
      <c r="AG368">
        <v>2.6494</v>
      </c>
      <c r="AH368">
        <v>2.6070000000000002</v>
      </c>
      <c r="AI368">
        <v>2.5587</v>
      </c>
      <c r="AJ368">
        <v>2.3895</v>
      </c>
      <c r="AK368">
        <v>2.3395000000000001</v>
      </c>
      <c r="AL368">
        <v>2.3149000000000002</v>
      </c>
      <c r="AM368">
        <v>2.2970999999999999</v>
      </c>
      <c r="AN368">
        <v>2.2915000000000001</v>
      </c>
      <c r="AO368">
        <v>2.2904</v>
      </c>
      <c r="AP368">
        <v>2.4474999999999998</v>
      </c>
      <c r="AQ368">
        <v>2.4567000000000001</v>
      </c>
      <c r="AR368">
        <v>2.4506000000000001</v>
      </c>
      <c r="AS368">
        <v>2.4230999999999998</v>
      </c>
      <c r="AT368">
        <v>2.4055</v>
      </c>
      <c r="AU368">
        <v>2.3637999999999999</v>
      </c>
      <c r="AV368">
        <v>2.2330000000000001</v>
      </c>
      <c r="AW368">
        <v>2.1985999999999999</v>
      </c>
      <c r="AX368">
        <v>2.1720000000000002</v>
      </c>
      <c r="AY368">
        <v>2.1515</v>
      </c>
      <c r="AZ368">
        <v>2.1560000000000001</v>
      </c>
      <c r="BA368">
        <v>2.1728000000000001</v>
      </c>
      <c r="BB368">
        <v>2.3549000000000002</v>
      </c>
      <c r="BC368">
        <v>2.3723999999999998</v>
      </c>
      <c r="BD368">
        <v>2.367</v>
      </c>
      <c r="BE368">
        <v>2.3532000000000002</v>
      </c>
      <c r="BF368">
        <v>2.3329</v>
      </c>
      <c r="BG368">
        <v>2.2925</v>
      </c>
      <c r="BH368">
        <v>2.1612</v>
      </c>
      <c r="BI368">
        <v>2.125</v>
      </c>
      <c r="BJ368">
        <v>2.0962000000000001</v>
      </c>
      <c r="BK368">
        <v>2.0760999999999998</v>
      </c>
    </row>
    <row r="369" spans="1:64">
      <c r="A369" s="95">
        <v>44798</v>
      </c>
      <c r="B369" s="63">
        <v>154859</v>
      </c>
      <c r="W369">
        <v>2.8121</v>
      </c>
      <c r="X369">
        <v>2.6524000000000001</v>
      </c>
      <c r="Y369">
        <v>2.5829</v>
      </c>
      <c r="Z369">
        <v>2.5303</v>
      </c>
      <c r="AA369">
        <v>2.4954999999999998</v>
      </c>
      <c r="AB369">
        <v>2.4767000000000001</v>
      </c>
      <c r="AC369">
        <v>2.48</v>
      </c>
      <c r="AD369">
        <v>2.6522000000000001</v>
      </c>
      <c r="AE369">
        <v>2.6475</v>
      </c>
      <c r="AF369">
        <v>2.6294</v>
      </c>
      <c r="AG369">
        <v>2.5943999999999998</v>
      </c>
      <c r="AH369">
        <v>2.5518999999999998</v>
      </c>
      <c r="AI369">
        <v>2.5041000000000002</v>
      </c>
      <c r="AJ369">
        <v>2.3363999999999998</v>
      </c>
      <c r="AK369">
        <v>2.2888999999999999</v>
      </c>
      <c r="AL369">
        <v>2.2639999999999998</v>
      </c>
      <c r="AM369">
        <v>2.2463000000000002</v>
      </c>
      <c r="AN369">
        <v>2.2399</v>
      </c>
      <c r="AO369">
        <v>2.2395</v>
      </c>
      <c r="AP369">
        <v>2.3948999999999998</v>
      </c>
      <c r="AQ369">
        <v>2.4036</v>
      </c>
      <c r="AR369">
        <v>2.3969999999999998</v>
      </c>
      <c r="AS369">
        <v>2.3690000000000002</v>
      </c>
      <c r="AT369">
        <v>2.3509000000000002</v>
      </c>
      <c r="AU369">
        <v>2.3087</v>
      </c>
      <c r="AV369">
        <v>2.1774</v>
      </c>
      <c r="AW369">
        <v>2.1425000000000001</v>
      </c>
      <c r="AX369">
        <v>2.1154000000000002</v>
      </c>
      <c r="AY369">
        <v>2.0949</v>
      </c>
      <c r="AZ369">
        <v>2.0994000000000002</v>
      </c>
      <c r="BA369">
        <v>2.1162000000000001</v>
      </c>
      <c r="BB369">
        <v>2.2982999999999998</v>
      </c>
      <c r="BC369">
        <v>2.3157999999999999</v>
      </c>
      <c r="BD369">
        <v>2.3104</v>
      </c>
      <c r="BE369">
        <v>2.2966000000000002</v>
      </c>
      <c r="BF369">
        <v>2.2763</v>
      </c>
      <c r="BG369">
        <v>2.2359</v>
      </c>
      <c r="BH369">
        <v>2.1046</v>
      </c>
      <c r="BI369">
        <v>2.0684</v>
      </c>
      <c r="BJ369">
        <v>2.0396000000000001</v>
      </c>
      <c r="BK369">
        <v>2.0194999999999999</v>
      </c>
    </row>
    <row r="370" spans="1:64">
      <c r="A370" s="95">
        <v>44799</v>
      </c>
      <c r="B370" s="63">
        <v>188930</v>
      </c>
      <c r="W370">
        <v>2.8513000000000002</v>
      </c>
      <c r="X370">
        <v>2.6774</v>
      </c>
      <c r="Y370">
        <v>2.6032999999999999</v>
      </c>
      <c r="Z370">
        <v>2.5482999999999998</v>
      </c>
      <c r="AA370">
        <v>2.5112000000000001</v>
      </c>
      <c r="AB370">
        <v>2.4906999999999999</v>
      </c>
      <c r="AC370">
        <v>2.4931000000000001</v>
      </c>
      <c r="AD370">
        <v>2.6522000000000001</v>
      </c>
      <c r="AE370">
        <v>2.6448</v>
      </c>
      <c r="AF370">
        <v>2.6215000000000002</v>
      </c>
      <c r="AG370">
        <v>2.5853999999999999</v>
      </c>
      <c r="AH370">
        <v>2.5442</v>
      </c>
      <c r="AI370">
        <v>2.4988999999999999</v>
      </c>
      <c r="AJ370">
        <v>2.3313000000000001</v>
      </c>
      <c r="AK370">
        <v>2.2898999999999998</v>
      </c>
      <c r="AL370">
        <v>2.2667999999999999</v>
      </c>
      <c r="AM370">
        <v>2.2501000000000002</v>
      </c>
      <c r="AN370">
        <v>2.2437</v>
      </c>
      <c r="AO370">
        <v>2.2433000000000001</v>
      </c>
      <c r="AP370">
        <v>2.3986999999999998</v>
      </c>
      <c r="AQ370">
        <v>2.4074</v>
      </c>
      <c r="AR370">
        <v>2.4007999999999998</v>
      </c>
      <c r="AS370">
        <v>2.3727999999999998</v>
      </c>
      <c r="AT370">
        <v>2.3546999999999998</v>
      </c>
      <c r="AU370">
        <v>2.3125</v>
      </c>
      <c r="AV370">
        <v>2.1812</v>
      </c>
      <c r="AW370">
        <v>2.1463000000000001</v>
      </c>
      <c r="AX370">
        <v>2.1192000000000002</v>
      </c>
      <c r="AY370">
        <v>2.0987</v>
      </c>
      <c r="AZ370">
        <v>2.1032000000000002</v>
      </c>
      <c r="BA370">
        <v>2.12</v>
      </c>
      <c r="BB370">
        <v>2.3020999999999998</v>
      </c>
      <c r="BC370">
        <v>2.3195999999999999</v>
      </c>
      <c r="BD370">
        <v>2.3142</v>
      </c>
      <c r="BE370">
        <v>2.3003999999999998</v>
      </c>
      <c r="BF370">
        <v>2.2801</v>
      </c>
      <c r="BG370">
        <v>2.2397</v>
      </c>
      <c r="BH370">
        <v>2.1084000000000001</v>
      </c>
      <c r="BI370">
        <v>2.0722</v>
      </c>
      <c r="BJ370">
        <v>2.0434000000000001</v>
      </c>
      <c r="BK370">
        <v>2.0232999999999999</v>
      </c>
    </row>
    <row r="371" spans="1:64">
      <c r="A371" s="95">
        <v>44802</v>
      </c>
      <c r="B371" s="63">
        <v>114691</v>
      </c>
      <c r="W371">
        <v>2.8776000000000002</v>
      </c>
      <c r="X371">
        <v>2.7161</v>
      </c>
      <c r="Y371">
        <v>2.6579000000000002</v>
      </c>
      <c r="Z371">
        <v>2.61</v>
      </c>
      <c r="AA371">
        <v>2.5746000000000002</v>
      </c>
      <c r="AB371">
        <v>2.5539000000000001</v>
      </c>
      <c r="AC371">
        <v>2.5545</v>
      </c>
      <c r="AD371">
        <v>2.7103000000000002</v>
      </c>
      <c r="AE371">
        <v>2.6998000000000002</v>
      </c>
      <c r="AF371">
        <v>2.6751</v>
      </c>
      <c r="AG371">
        <v>2.6374</v>
      </c>
      <c r="AH371">
        <v>2.5948000000000002</v>
      </c>
      <c r="AI371">
        <v>2.5489999999999999</v>
      </c>
      <c r="AJ371">
        <v>2.3807</v>
      </c>
      <c r="AK371">
        <v>2.3386</v>
      </c>
      <c r="AL371">
        <v>2.3155000000000001</v>
      </c>
      <c r="AM371">
        <v>2.2985000000000002</v>
      </c>
      <c r="AN371">
        <v>2.2906</v>
      </c>
      <c r="AO371">
        <v>2.2909999999999999</v>
      </c>
      <c r="AP371">
        <v>2.4443000000000001</v>
      </c>
      <c r="AQ371">
        <v>2.4523999999999999</v>
      </c>
      <c r="AR371">
        <v>2.4451999999999998</v>
      </c>
      <c r="AS371">
        <v>2.4165000000000001</v>
      </c>
      <c r="AT371">
        <v>2.3978000000000002</v>
      </c>
      <c r="AU371">
        <v>2.355</v>
      </c>
      <c r="AV371">
        <v>2.2231000000000001</v>
      </c>
      <c r="AW371">
        <v>2.1875</v>
      </c>
      <c r="AX371">
        <v>2.1579000000000002</v>
      </c>
      <c r="AY371">
        <v>2.1374</v>
      </c>
      <c r="AZ371">
        <v>2.1419000000000001</v>
      </c>
      <c r="BA371">
        <v>2.1587000000000001</v>
      </c>
      <c r="BB371">
        <v>2.3408000000000002</v>
      </c>
      <c r="BC371">
        <v>2.3582999999999998</v>
      </c>
      <c r="BD371">
        <v>2.3529</v>
      </c>
      <c r="BE371">
        <v>2.3391000000000002</v>
      </c>
      <c r="BF371">
        <v>2.3188</v>
      </c>
      <c r="BG371">
        <v>2.2784</v>
      </c>
      <c r="BH371">
        <v>2.1471</v>
      </c>
      <c r="BI371">
        <v>2.1109</v>
      </c>
      <c r="BJ371">
        <v>2.0821000000000001</v>
      </c>
      <c r="BK371">
        <v>2.0619999999999998</v>
      </c>
    </row>
    <row r="372" spans="1:64">
      <c r="A372" s="95">
        <v>44803</v>
      </c>
      <c r="B372" s="63">
        <v>176028</v>
      </c>
      <c r="W372">
        <v>2.6943999999999999</v>
      </c>
      <c r="X372">
        <v>2.5303</v>
      </c>
      <c r="Y372">
        <v>2.4832000000000001</v>
      </c>
      <c r="Z372">
        <v>2.4481999999999999</v>
      </c>
      <c r="AA372">
        <v>2.4255</v>
      </c>
      <c r="AB372">
        <v>2.4156</v>
      </c>
      <c r="AC372">
        <v>2.4232</v>
      </c>
      <c r="AD372">
        <v>2.5849000000000002</v>
      </c>
      <c r="AE372">
        <v>2.5783</v>
      </c>
      <c r="AF372">
        <v>2.5594999999999999</v>
      </c>
      <c r="AG372">
        <v>2.5246</v>
      </c>
      <c r="AH372">
        <v>2.4841000000000002</v>
      </c>
      <c r="AI372">
        <v>2.4403999999999999</v>
      </c>
      <c r="AJ372">
        <v>2.2804000000000002</v>
      </c>
      <c r="AK372">
        <v>2.2389000000000001</v>
      </c>
      <c r="AL372">
        <v>2.2229000000000001</v>
      </c>
      <c r="AM372">
        <v>2.2107000000000001</v>
      </c>
      <c r="AN372">
        <v>2.2046999999999999</v>
      </c>
      <c r="AO372">
        <v>2.2050999999999998</v>
      </c>
      <c r="AP372">
        <v>2.3584000000000001</v>
      </c>
      <c r="AQ372">
        <v>2.3664999999999998</v>
      </c>
      <c r="AR372">
        <v>2.3593000000000002</v>
      </c>
      <c r="AS372">
        <v>2.3306</v>
      </c>
      <c r="AT372">
        <v>2.3119000000000001</v>
      </c>
      <c r="AU372">
        <v>2.2690999999999999</v>
      </c>
      <c r="AV372">
        <v>2.1372</v>
      </c>
      <c r="AW372">
        <v>2.1015999999999999</v>
      </c>
      <c r="AX372">
        <v>2.0720000000000001</v>
      </c>
      <c r="AY372">
        <v>2.0514999999999999</v>
      </c>
      <c r="AZ372">
        <v>2.056</v>
      </c>
      <c r="BA372">
        <v>2.0728</v>
      </c>
      <c r="BB372">
        <v>2.2549000000000001</v>
      </c>
      <c r="BC372">
        <v>2.2724000000000002</v>
      </c>
      <c r="BD372">
        <v>2.2669999999999999</v>
      </c>
      <c r="BE372">
        <v>2.2532000000000001</v>
      </c>
      <c r="BF372">
        <v>2.2328999999999999</v>
      </c>
      <c r="BG372">
        <v>2.1924999999999999</v>
      </c>
      <c r="BH372">
        <v>2.0611999999999999</v>
      </c>
      <c r="BI372">
        <v>2.0249999999999999</v>
      </c>
      <c r="BJ372">
        <v>1.9962</v>
      </c>
      <c r="BK372">
        <v>1.9761</v>
      </c>
    </row>
    <row r="373" spans="1:64">
      <c r="A373" s="95">
        <v>44804</v>
      </c>
      <c r="B373" s="63">
        <v>135545</v>
      </c>
      <c r="W373">
        <v>2.6059000000000001</v>
      </c>
      <c r="X373">
        <v>2.4308000000000001</v>
      </c>
      <c r="Y373">
        <v>2.3879000000000001</v>
      </c>
      <c r="Z373">
        <v>2.3580000000000001</v>
      </c>
      <c r="AA373">
        <v>2.3410000000000002</v>
      </c>
      <c r="AB373">
        <v>2.3346</v>
      </c>
      <c r="AC373">
        <v>2.3424999999999998</v>
      </c>
      <c r="AD373">
        <v>2.5175999999999998</v>
      </c>
      <c r="AE373">
        <v>2.5165999999999999</v>
      </c>
      <c r="AF373">
        <v>2.5028000000000001</v>
      </c>
      <c r="AG373">
        <v>2.4714</v>
      </c>
      <c r="AH373">
        <v>2.4327999999999999</v>
      </c>
      <c r="AI373">
        <v>2.3881999999999999</v>
      </c>
      <c r="AJ373">
        <v>2.2345999999999999</v>
      </c>
      <c r="AK373">
        <v>2.2016</v>
      </c>
      <c r="AL373">
        <v>2.1859000000000002</v>
      </c>
      <c r="AM373">
        <v>2.1758999999999999</v>
      </c>
      <c r="AN373">
        <v>2.1709000000000001</v>
      </c>
      <c r="AO373">
        <v>2.1711999999999998</v>
      </c>
      <c r="AP373">
        <v>2.3247</v>
      </c>
      <c r="AQ373">
        <v>2.3329</v>
      </c>
      <c r="AR373">
        <v>2.3258999999999999</v>
      </c>
      <c r="AS373">
        <v>2.2974000000000001</v>
      </c>
      <c r="AT373">
        <v>2.2789000000000001</v>
      </c>
      <c r="AU373">
        <v>2.2363</v>
      </c>
      <c r="AV373">
        <v>2.1044999999999998</v>
      </c>
      <c r="AW373">
        <v>2.0691000000000002</v>
      </c>
      <c r="AX373">
        <v>2.04</v>
      </c>
      <c r="AY373">
        <v>2.0194999999999999</v>
      </c>
      <c r="AZ373">
        <v>2.024</v>
      </c>
      <c r="BA373">
        <v>2.0407999999999999</v>
      </c>
      <c r="BB373">
        <v>2.2229000000000001</v>
      </c>
      <c r="BC373">
        <v>2.2404000000000002</v>
      </c>
      <c r="BD373">
        <v>2.2349999999999999</v>
      </c>
      <c r="BE373">
        <v>2.2212000000000001</v>
      </c>
      <c r="BF373">
        <v>2.2008999999999999</v>
      </c>
      <c r="BG373">
        <v>2.1604999999999999</v>
      </c>
      <c r="BH373">
        <v>2.0291999999999999</v>
      </c>
      <c r="BI373">
        <v>1.9930000000000001</v>
      </c>
      <c r="BJ373">
        <v>1.9641999999999999</v>
      </c>
      <c r="BK373">
        <v>1.9440999999999999</v>
      </c>
    </row>
    <row r="374" spans="1:64">
      <c r="A374" s="95">
        <v>44805</v>
      </c>
      <c r="X374">
        <v>2.3853</v>
      </c>
      <c r="Y374">
        <v>2.3376999999999999</v>
      </c>
      <c r="Z374">
        <v>2.3014000000000001</v>
      </c>
      <c r="AA374">
        <v>2.2799999999999998</v>
      </c>
      <c r="AB374">
        <v>2.2738999999999998</v>
      </c>
      <c r="AC374">
        <v>2.2837000000000001</v>
      </c>
      <c r="AD374">
        <v>2.4559000000000002</v>
      </c>
      <c r="AE374">
        <v>2.4559000000000002</v>
      </c>
      <c r="AF374">
        <v>2.4449999999999998</v>
      </c>
      <c r="AG374">
        <v>2.4165999999999999</v>
      </c>
      <c r="AH374">
        <v>2.3788999999999998</v>
      </c>
      <c r="AI374">
        <v>2.3355000000000001</v>
      </c>
      <c r="AJ374">
        <v>2.1907999999999999</v>
      </c>
      <c r="AK374">
        <v>2.1606999999999998</v>
      </c>
      <c r="AL374">
        <v>2.1453000000000002</v>
      </c>
      <c r="AM374">
        <v>2.1356999999999999</v>
      </c>
      <c r="AN374">
        <v>2.1316999999999999</v>
      </c>
      <c r="AO374">
        <v>2.1320000000000001</v>
      </c>
      <c r="AP374">
        <v>2.2863000000000002</v>
      </c>
      <c r="AQ374">
        <v>2.2951999999999999</v>
      </c>
      <c r="AR374">
        <v>2.2890000000000001</v>
      </c>
      <c r="AS374">
        <v>2.2612000000000001</v>
      </c>
      <c r="AT374">
        <v>2.2433999999999998</v>
      </c>
      <c r="AU374">
        <v>2.2016</v>
      </c>
      <c r="AV374">
        <v>2.0705</v>
      </c>
      <c r="AW374">
        <v>2.0358999999999998</v>
      </c>
      <c r="AX374">
        <v>2.0078</v>
      </c>
      <c r="AY374">
        <v>1.9873000000000001</v>
      </c>
      <c r="AZ374">
        <v>1.9918</v>
      </c>
      <c r="BA374">
        <v>2.0085999999999999</v>
      </c>
      <c r="BB374">
        <v>2.1907000000000001</v>
      </c>
      <c r="BC374">
        <v>2.2082000000000002</v>
      </c>
      <c r="BD374">
        <v>2.2027999999999999</v>
      </c>
      <c r="BE374">
        <v>2.1890000000000001</v>
      </c>
      <c r="BF374">
        <v>2.1686999999999999</v>
      </c>
      <c r="BG374">
        <v>2.1282999999999999</v>
      </c>
      <c r="BH374">
        <v>1.9970000000000001</v>
      </c>
      <c r="BI374">
        <v>1.9608000000000001</v>
      </c>
      <c r="BJ374">
        <v>1.9319999999999999</v>
      </c>
      <c r="BK374">
        <v>1.9118999999999999</v>
      </c>
      <c r="BL374">
        <v>1.9440999999999999</v>
      </c>
    </row>
    <row r="375" spans="1:64">
      <c r="A375" s="95">
        <v>44806</v>
      </c>
      <c r="B375" s="63">
        <v>138991</v>
      </c>
      <c r="X375">
        <v>2.4636</v>
      </c>
      <c r="Y375">
        <v>2.4058999999999999</v>
      </c>
      <c r="Z375">
        <v>2.3610000000000002</v>
      </c>
      <c r="AA375">
        <v>2.3344</v>
      </c>
      <c r="AB375">
        <v>2.3267000000000002</v>
      </c>
      <c r="AC375">
        <v>2.3369</v>
      </c>
      <c r="AD375">
        <v>2.5045000000000002</v>
      </c>
      <c r="AE375">
        <v>2.5019</v>
      </c>
      <c r="AF375">
        <v>2.4908000000000001</v>
      </c>
      <c r="AG375">
        <v>2.4636999999999998</v>
      </c>
      <c r="AH375">
        <v>2.4272</v>
      </c>
      <c r="AI375">
        <v>2.3816000000000002</v>
      </c>
      <c r="AJ375">
        <v>2.2361</v>
      </c>
      <c r="AK375">
        <v>2.1995</v>
      </c>
      <c r="AL375">
        <v>2.1819999999999999</v>
      </c>
      <c r="AM375">
        <v>2.173</v>
      </c>
      <c r="AN375">
        <v>2.169</v>
      </c>
      <c r="AO375">
        <v>2.1686999999999999</v>
      </c>
      <c r="AP375">
        <v>2.3228</v>
      </c>
      <c r="AQ375">
        <v>2.3313999999999999</v>
      </c>
      <c r="AR375">
        <v>2.3249</v>
      </c>
      <c r="AS375">
        <v>2.2968000000000002</v>
      </c>
      <c r="AT375">
        <v>2.2787000000000002</v>
      </c>
      <c r="AU375">
        <v>2.2366000000000001</v>
      </c>
      <c r="AV375">
        <v>2.1053000000000002</v>
      </c>
      <c r="AW375">
        <v>2.0703999999999998</v>
      </c>
      <c r="AX375">
        <v>2.0419999999999998</v>
      </c>
      <c r="AY375">
        <v>2.0215000000000001</v>
      </c>
      <c r="AZ375">
        <v>2.0259999999999998</v>
      </c>
      <c r="BA375">
        <v>2.0428000000000002</v>
      </c>
      <c r="BB375">
        <v>2.2248999999999999</v>
      </c>
      <c r="BC375">
        <v>2.2423999999999999</v>
      </c>
      <c r="BD375">
        <v>2.2370000000000001</v>
      </c>
      <c r="BE375">
        <v>2.2231999999999998</v>
      </c>
      <c r="BF375">
        <v>2.2029000000000001</v>
      </c>
      <c r="BG375">
        <v>2.1625000000000001</v>
      </c>
      <c r="BH375">
        <v>2.0312000000000001</v>
      </c>
      <c r="BI375">
        <v>1.9950000000000001</v>
      </c>
      <c r="BJ375">
        <v>1.9661999999999999</v>
      </c>
      <c r="BK375">
        <v>1.9460999999999999</v>
      </c>
      <c r="BL375">
        <v>1.9440999999999999</v>
      </c>
    </row>
    <row r="376" spans="1:64">
      <c r="A376" s="95">
        <v>44809</v>
      </c>
      <c r="X376" s="189">
        <v>2.4636</v>
      </c>
      <c r="Y376" s="189">
        <v>2.4058999999999999</v>
      </c>
      <c r="Z376" s="189">
        <v>2.3610000000000002</v>
      </c>
      <c r="AA376" s="189">
        <v>2.3344</v>
      </c>
      <c r="AB376" s="189">
        <v>2.3267000000000002</v>
      </c>
      <c r="AC376" s="189">
        <v>2.3369</v>
      </c>
      <c r="AD376" s="189">
        <v>2.5045000000000002</v>
      </c>
      <c r="AE376" s="189">
        <v>2.5019</v>
      </c>
      <c r="AF376" s="189">
        <v>2.4908000000000001</v>
      </c>
      <c r="AG376" s="189">
        <v>2.4636999999999998</v>
      </c>
      <c r="AH376" s="189">
        <v>2.4272</v>
      </c>
      <c r="AI376" s="189">
        <v>2.3816000000000002</v>
      </c>
      <c r="AJ376" s="189">
        <v>2.2361</v>
      </c>
      <c r="AK376" s="189">
        <v>2.1995</v>
      </c>
      <c r="AL376" s="189">
        <v>2.1819999999999999</v>
      </c>
      <c r="AM376" s="189">
        <v>2.173</v>
      </c>
      <c r="AN376" s="189">
        <v>2.169</v>
      </c>
      <c r="AO376" s="189">
        <v>2.1686999999999999</v>
      </c>
      <c r="AP376" s="189">
        <v>2.3228</v>
      </c>
      <c r="AQ376" s="189">
        <v>2.3313999999999999</v>
      </c>
      <c r="AR376" s="189">
        <v>2.3249</v>
      </c>
      <c r="AS376" s="189">
        <v>2.2968000000000002</v>
      </c>
      <c r="AT376" s="189">
        <v>2.2787000000000002</v>
      </c>
      <c r="AU376" s="189">
        <v>2.2366000000000001</v>
      </c>
      <c r="AV376" s="189">
        <v>2.1053000000000002</v>
      </c>
      <c r="AW376" s="189">
        <v>2.0703999999999998</v>
      </c>
      <c r="AX376" s="189">
        <v>2.0419999999999998</v>
      </c>
      <c r="AY376" s="189">
        <v>2.0215000000000001</v>
      </c>
      <c r="AZ376" s="189">
        <v>2.0259999999999998</v>
      </c>
      <c r="BA376" s="189">
        <v>2.0428000000000002</v>
      </c>
      <c r="BB376" s="189">
        <v>2.2248999999999999</v>
      </c>
      <c r="BC376" s="189">
        <v>2.2423999999999999</v>
      </c>
      <c r="BD376" s="189">
        <v>2.2370000000000001</v>
      </c>
      <c r="BE376" s="189">
        <v>2.2231999999999998</v>
      </c>
      <c r="BF376" s="189">
        <v>2.2029000000000001</v>
      </c>
      <c r="BG376" s="189">
        <v>2.1625000000000001</v>
      </c>
      <c r="BH376" s="189">
        <v>2.0312000000000001</v>
      </c>
      <c r="BI376" s="189">
        <v>1.9950000000000001</v>
      </c>
      <c r="BJ376" s="189">
        <v>1.9661999999999999</v>
      </c>
      <c r="BK376" s="189">
        <v>1.9460999999999999</v>
      </c>
      <c r="BL376" s="189">
        <v>1.9440999999999999</v>
      </c>
    </row>
    <row r="377" spans="1:64">
      <c r="A377" s="95">
        <v>44810</v>
      </c>
      <c r="B377" s="63">
        <v>143284</v>
      </c>
      <c r="X377">
        <v>2.4159000000000002</v>
      </c>
      <c r="Y377">
        <v>2.3679999999999999</v>
      </c>
      <c r="Z377">
        <v>2.3289</v>
      </c>
      <c r="AA377">
        <v>2.3041</v>
      </c>
      <c r="AB377">
        <v>2.2970000000000002</v>
      </c>
      <c r="AC377">
        <v>2.3087</v>
      </c>
      <c r="AD377">
        <v>2.4878999999999998</v>
      </c>
      <c r="AE377">
        <v>2.4803999999999999</v>
      </c>
      <c r="AF377">
        <v>2.4636999999999998</v>
      </c>
      <c r="AG377">
        <v>2.4335</v>
      </c>
      <c r="AH377">
        <v>2.3957999999999999</v>
      </c>
      <c r="AI377">
        <v>2.3498000000000001</v>
      </c>
      <c r="AJ377">
        <v>2.2048000000000001</v>
      </c>
      <c r="AK377">
        <v>2.1675</v>
      </c>
      <c r="AL377">
        <v>2.1513</v>
      </c>
      <c r="AM377">
        <v>2.1423000000000001</v>
      </c>
      <c r="AN377">
        <v>2.1383000000000001</v>
      </c>
      <c r="AO377">
        <v>2.1379999999999999</v>
      </c>
      <c r="AP377">
        <v>2.2921</v>
      </c>
      <c r="AQ377">
        <v>2.3007</v>
      </c>
      <c r="AR377">
        <v>2.2942</v>
      </c>
      <c r="AS377">
        <v>2.2660999999999998</v>
      </c>
      <c r="AT377">
        <v>2.2480000000000002</v>
      </c>
      <c r="AU377">
        <v>2.2059000000000002</v>
      </c>
      <c r="AV377">
        <v>2.0746000000000002</v>
      </c>
      <c r="AW377">
        <v>2.0396999999999998</v>
      </c>
      <c r="AX377">
        <v>2.0112999999999999</v>
      </c>
      <c r="AY377">
        <v>1.9907999999999999</v>
      </c>
      <c r="AZ377">
        <v>1.9953000000000001</v>
      </c>
      <c r="BA377">
        <v>2.0121000000000002</v>
      </c>
      <c r="BB377">
        <v>2.1941999999999999</v>
      </c>
      <c r="BC377">
        <v>2.2117</v>
      </c>
      <c r="BD377">
        <v>2.2063000000000001</v>
      </c>
      <c r="BE377">
        <v>2.1924999999999999</v>
      </c>
      <c r="BF377">
        <v>2.1722000000000001</v>
      </c>
      <c r="BG377">
        <v>2.1318000000000001</v>
      </c>
      <c r="BH377">
        <v>2.0005000000000002</v>
      </c>
      <c r="BI377">
        <v>1.9642999999999999</v>
      </c>
      <c r="BJ377">
        <v>1.9355</v>
      </c>
      <c r="BK377">
        <v>1.9154</v>
      </c>
    </row>
    <row r="378" spans="1:64">
      <c r="A378" s="95">
        <v>44811</v>
      </c>
      <c r="B378" s="63">
        <v>119174</v>
      </c>
      <c r="X378">
        <v>2.3077000000000001</v>
      </c>
      <c r="Y378">
        <v>2.2669999999999999</v>
      </c>
      <c r="Z378">
        <v>2.2303999999999999</v>
      </c>
      <c r="AA378">
        <v>2.2077</v>
      </c>
      <c r="AB378">
        <v>2.2025999999999999</v>
      </c>
      <c r="AC378">
        <v>2.214</v>
      </c>
      <c r="AD378">
        <v>2.391</v>
      </c>
      <c r="AE378">
        <v>2.3864000000000001</v>
      </c>
      <c r="AF378">
        <v>2.3729</v>
      </c>
      <c r="AG378">
        <v>2.3443999999999998</v>
      </c>
      <c r="AH378">
        <v>2.3083</v>
      </c>
      <c r="AI378">
        <v>2.2654000000000001</v>
      </c>
      <c r="AJ378">
        <v>2.1225000000000001</v>
      </c>
      <c r="AK378">
        <v>2.0884</v>
      </c>
      <c r="AL378">
        <v>2.0731000000000002</v>
      </c>
      <c r="AM378">
        <v>2.0663999999999998</v>
      </c>
      <c r="AN378">
        <v>2.0634000000000001</v>
      </c>
      <c r="AO378">
        <v>2.0640000000000001</v>
      </c>
      <c r="AP378">
        <v>2.2189999999999999</v>
      </c>
      <c r="AQ378">
        <v>2.2286000000000001</v>
      </c>
      <c r="AR378">
        <v>2.2229999999999999</v>
      </c>
      <c r="AS378">
        <v>2.1958000000000002</v>
      </c>
      <c r="AT378">
        <v>2.1785999999999999</v>
      </c>
      <c r="AU378">
        <v>2.1374</v>
      </c>
      <c r="AV378">
        <v>2.0070999999999999</v>
      </c>
      <c r="AW378">
        <v>1.9731000000000001</v>
      </c>
      <c r="AX378">
        <v>1.9456</v>
      </c>
      <c r="AY378">
        <v>1.9251</v>
      </c>
      <c r="AZ378">
        <v>1.9296</v>
      </c>
      <c r="BA378">
        <v>1.9463999999999999</v>
      </c>
      <c r="BB378">
        <v>2.1284999999999998</v>
      </c>
      <c r="BC378">
        <v>2.1459999999999999</v>
      </c>
      <c r="BD378">
        <v>2.1406000000000001</v>
      </c>
      <c r="BE378">
        <v>2.1267999999999998</v>
      </c>
      <c r="BF378">
        <v>2.1065</v>
      </c>
      <c r="BG378">
        <v>2.0661</v>
      </c>
      <c r="BH378">
        <v>1.9348000000000001</v>
      </c>
      <c r="BI378">
        <v>1.8986000000000001</v>
      </c>
      <c r="BJ378">
        <v>1.8697999999999999</v>
      </c>
      <c r="BK378">
        <v>1.8496999999999999</v>
      </c>
    </row>
    <row r="379" spans="1:64">
      <c r="A379" s="95">
        <v>44812</v>
      </c>
      <c r="B379" s="63">
        <v>116873</v>
      </c>
      <c r="X379">
        <v>2.3460999999999999</v>
      </c>
      <c r="Y379">
        <v>2.3077000000000001</v>
      </c>
      <c r="Z379">
        <v>2.2709999999999999</v>
      </c>
      <c r="AA379">
        <v>2.2503000000000002</v>
      </c>
      <c r="AB379">
        <v>2.2452000000000001</v>
      </c>
      <c r="AC379">
        <v>2.2562000000000002</v>
      </c>
      <c r="AD379">
        <v>2.4342999999999999</v>
      </c>
      <c r="AE379">
        <v>2.4302000000000001</v>
      </c>
      <c r="AF379">
        <v>2.4144000000000001</v>
      </c>
      <c r="AG379">
        <v>2.3837999999999999</v>
      </c>
      <c r="AH379">
        <v>2.3466999999999998</v>
      </c>
      <c r="AI379">
        <v>2.3037000000000001</v>
      </c>
      <c r="AJ379">
        <v>2.1608000000000001</v>
      </c>
      <c r="AK379">
        <v>2.1265000000000001</v>
      </c>
      <c r="AL379">
        <v>2.1105999999999998</v>
      </c>
      <c r="AM379">
        <v>2.1036999999999999</v>
      </c>
      <c r="AN379">
        <v>2.1006999999999998</v>
      </c>
      <c r="AO379">
        <v>2.1009000000000002</v>
      </c>
      <c r="AP379">
        <v>2.2557</v>
      </c>
      <c r="AQ379">
        <v>2.2650999999999999</v>
      </c>
      <c r="AR379">
        <v>2.2593000000000001</v>
      </c>
      <c r="AS379">
        <v>2.2317999999999998</v>
      </c>
      <c r="AT379">
        <v>2.2143999999999999</v>
      </c>
      <c r="AU379">
        <v>2.173</v>
      </c>
      <c r="AV379">
        <v>2.0425</v>
      </c>
      <c r="AW379">
        <v>2.0083000000000002</v>
      </c>
      <c r="AX379">
        <v>1.9805999999999999</v>
      </c>
      <c r="AY379">
        <v>1.9601</v>
      </c>
      <c r="AZ379">
        <v>1.9645999999999999</v>
      </c>
      <c r="BA379">
        <v>1.9814000000000001</v>
      </c>
      <c r="BB379">
        <v>2.1635</v>
      </c>
      <c r="BC379">
        <v>2.181</v>
      </c>
      <c r="BD379">
        <v>2.1756000000000002</v>
      </c>
      <c r="BE379">
        <v>2.1617999999999999</v>
      </c>
      <c r="BF379">
        <v>2.1415000000000002</v>
      </c>
      <c r="BG379">
        <v>2.1011000000000002</v>
      </c>
      <c r="BH379">
        <v>1.9698</v>
      </c>
      <c r="BI379">
        <v>1.9336</v>
      </c>
      <c r="BJ379">
        <v>1.9048</v>
      </c>
      <c r="BK379">
        <v>1.8847</v>
      </c>
    </row>
    <row r="380" spans="1:64">
      <c r="A380" s="95">
        <v>44813</v>
      </c>
      <c r="B380" s="63">
        <v>104761</v>
      </c>
      <c r="X380">
        <v>2.4331</v>
      </c>
      <c r="Y380">
        <v>2.3938000000000001</v>
      </c>
      <c r="Z380">
        <v>2.3567999999999998</v>
      </c>
      <c r="AA380">
        <v>2.3376000000000001</v>
      </c>
      <c r="AB380">
        <v>2.3325</v>
      </c>
      <c r="AC380">
        <v>2.3424999999999998</v>
      </c>
      <c r="AD380">
        <v>2.5190999999999999</v>
      </c>
      <c r="AE380">
        <v>2.5156999999999998</v>
      </c>
      <c r="AF380">
        <v>2.4980000000000002</v>
      </c>
      <c r="AG380">
        <v>2.4658000000000002</v>
      </c>
      <c r="AH380">
        <v>2.4289000000000001</v>
      </c>
      <c r="AI380">
        <v>2.3877000000000002</v>
      </c>
      <c r="AJ380">
        <v>2.2442000000000002</v>
      </c>
      <c r="AK380">
        <v>2.2086000000000001</v>
      </c>
      <c r="AL380">
        <v>2.1913999999999998</v>
      </c>
      <c r="AM380">
        <v>2.1844000000000001</v>
      </c>
      <c r="AN380">
        <v>2.1812</v>
      </c>
      <c r="AO380">
        <v>2.1812</v>
      </c>
      <c r="AP380">
        <v>2.3357000000000001</v>
      </c>
      <c r="AQ380">
        <v>2.3449</v>
      </c>
      <c r="AR380">
        <v>2.3389000000000002</v>
      </c>
      <c r="AS380">
        <v>2.3111999999999999</v>
      </c>
      <c r="AT380">
        <v>2.2936000000000001</v>
      </c>
      <c r="AU380">
        <v>2.2519999999999998</v>
      </c>
      <c r="AV380">
        <v>2.1212</v>
      </c>
      <c r="AW380">
        <v>2.0868000000000002</v>
      </c>
      <c r="AX380">
        <v>2.0589</v>
      </c>
      <c r="AY380">
        <v>2.0384000000000002</v>
      </c>
      <c r="AZ380">
        <v>2.0428999999999999</v>
      </c>
      <c r="BA380">
        <v>2.0596999999999999</v>
      </c>
      <c r="BB380">
        <v>2.2418</v>
      </c>
      <c r="BC380">
        <v>2.2593000000000001</v>
      </c>
      <c r="BD380">
        <v>2.2538999999999998</v>
      </c>
      <c r="BE380">
        <v>2.2401</v>
      </c>
      <c r="BF380">
        <v>2.2198000000000002</v>
      </c>
      <c r="BG380">
        <v>2.1793999999999998</v>
      </c>
      <c r="BH380">
        <v>2.0480999999999998</v>
      </c>
      <c r="BI380">
        <v>2.0118999999999998</v>
      </c>
      <c r="BJ380">
        <v>1.9831000000000001</v>
      </c>
      <c r="BK380">
        <v>1.9630000000000001</v>
      </c>
    </row>
    <row r="381" spans="1:64">
      <c r="A381" s="95">
        <v>44816</v>
      </c>
      <c r="B381" s="63">
        <v>126017</v>
      </c>
      <c r="X381">
        <v>2.4447999999999999</v>
      </c>
      <c r="Y381">
        <v>2.4097</v>
      </c>
      <c r="Z381">
        <v>2.3778000000000001</v>
      </c>
      <c r="AA381">
        <v>2.3632</v>
      </c>
      <c r="AB381">
        <v>2.3603999999999998</v>
      </c>
      <c r="AC381">
        <v>2.3698000000000001</v>
      </c>
      <c r="AD381">
        <v>2.5459000000000001</v>
      </c>
      <c r="AE381">
        <v>2.5438000000000001</v>
      </c>
      <c r="AF381">
        <v>2.5276000000000001</v>
      </c>
      <c r="AG381">
        <v>2.4963000000000002</v>
      </c>
      <c r="AH381">
        <v>2.4582000000000002</v>
      </c>
      <c r="AI381">
        <v>2.4167999999999998</v>
      </c>
      <c r="AJ381">
        <v>2.2730000000000001</v>
      </c>
      <c r="AK381">
        <v>2.2320000000000002</v>
      </c>
      <c r="AL381">
        <v>2.2120000000000002</v>
      </c>
      <c r="AM381">
        <v>2.2042999999999999</v>
      </c>
      <c r="AN381">
        <v>2.2010999999999998</v>
      </c>
      <c r="AO381">
        <v>2.2010999999999998</v>
      </c>
      <c r="AP381">
        <v>2.3555999999999999</v>
      </c>
      <c r="AQ381">
        <v>2.3647999999999998</v>
      </c>
      <c r="AR381">
        <v>2.3588</v>
      </c>
      <c r="AS381">
        <v>2.3311000000000002</v>
      </c>
      <c r="AT381">
        <v>2.3134999999999999</v>
      </c>
      <c r="AU381">
        <v>2.2719</v>
      </c>
      <c r="AV381">
        <v>2.1410999999999998</v>
      </c>
      <c r="AW381">
        <v>2.1067</v>
      </c>
      <c r="AX381">
        <v>2.0788000000000002</v>
      </c>
      <c r="AY381">
        <v>2.0583</v>
      </c>
      <c r="AZ381">
        <v>2.0628000000000002</v>
      </c>
      <c r="BA381">
        <v>2.0796000000000001</v>
      </c>
      <c r="BB381">
        <v>2.2616999999999998</v>
      </c>
      <c r="BC381">
        <v>2.2791999999999999</v>
      </c>
      <c r="BD381">
        <v>2.2738</v>
      </c>
      <c r="BE381">
        <v>2.2599999999999998</v>
      </c>
      <c r="BF381">
        <v>2.2397</v>
      </c>
      <c r="BG381">
        <v>2.1993</v>
      </c>
      <c r="BH381">
        <v>2.0680000000000001</v>
      </c>
      <c r="BI381">
        <v>2.0318000000000001</v>
      </c>
      <c r="BJ381">
        <v>2.0030000000000001</v>
      </c>
      <c r="BK381">
        <v>1.9829000000000001</v>
      </c>
    </row>
    <row r="382" spans="1:64">
      <c r="A382" s="95">
        <v>44817</v>
      </c>
      <c r="B382" s="63">
        <v>156675</v>
      </c>
      <c r="X382">
        <v>2.4803999999999999</v>
      </c>
      <c r="Y382">
        <v>2.4369999999999998</v>
      </c>
      <c r="Z382">
        <v>2.3967000000000001</v>
      </c>
      <c r="AA382">
        <v>2.3774000000000002</v>
      </c>
      <c r="AB382">
        <v>2.3730000000000002</v>
      </c>
      <c r="AC382">
        <v>2.3822999999999999</v>
      </c>
      <c r="AD382">
        <v>2.5554000000000001</v>
      </c>
      <c r="AE382">
        <v>2.5531000000000001</v>
      </c>
      <c r="AF382">
        <v>2.5364</v>
      </c>
      <c r="AG382">
        <v>2.5047000000000001</v>
      </c>
      <c r="AH382">
        <v>2.4658000000000002</v>
      </c>
      <c r="AI382">
        <v>2.4207999999999998</v>
      </c>
      <c r="AJ382">
        <v>2.2742</v>
      </c>
      <c r="AK382">
        <v>2.2288999999999999</v>
      </c>
      <c r="AL382">
        <v>2.2067999999999999</v>
      </c>
      <c r="AM382">
        <v>2.1972999999999998</v>
      </c>
      <c r="AN382">
        <v>2.1941000000000002</v>
      </c>
      <c r="AO382">
        <v>2.1941000000000002</v>
      </c>
      <c r="AP382">
        <v>2.3485999999999998</v>
      </c>
      <c r="AQ382">
        <v>2.3578000000000001</v>
      </c>
      <c r="AR382">
        <v>2.3517999999999999</v>
      </c>
      <c r="AS382">
        <v>2.3241000000000001</v>
      </c>
      <c r="AT382">
        <v>2.3065000000000002</v>
      </c>
      <c r="AU382">
        <v>2.2648999999999999</v>
      </c>
      <c r="AV382">
        <v>2.1341000000000001</v>
      </c>
      <c r="AW382">
        <v>2.0996999999999999</v>
      </c>
      <c r="AX382">
        <v>2.0718000000000001</v>
      </c>
      <c r="AY382">
        <v>2.0512999999999999</v>
      </c>
      <c r="AZ382">
        <v>2.0558000000000001</v>
      </c>
      <c r="BA382">
        <v>2.0726</v>
      </c>
      <c r="BB382">
        <v>2.2547000000000001</v>
      </c>
      <c r="BC382">
        <v>2.2722000000000002</v>
      </c>
      <c r="BD382">
        <v>2.2667999999999999</v>
      </c>
      <c r="BE382">
        <v>2.2530000000000001</v>
      </c>
      <c r="BF382">
        <v>2.2326999999999999</v>
      </c>
      <c r="BG382">
        <v>2.1922999999999999</v>
      </c>
      <c r="BH382">
        <v>2.0609999999999999</v>
      </c>
      <c r="BI382">
        <v>2.0247999999999999</v>
      </c>
      <c r="BJ382">
        <v>1.996</v>
      </c>
      <c r="BK382">
        <v>1.9759</v>
      </c>
    </row>
    <row r="383" spans="1:64">
      <c r="A383" s="95">
        <v>44818</v>
      </c>
      <c r="B383" s="63">
        <v>174975</v>
      </c>
      <c r="X383">
        <v>2.5245000000000002</v>
      </c>
      <c r="Y383">
        <v>2.4782999999999999</v>
      </c>
      <c r="Z383">
        <v>2.4342000000000001</v>
      </c>
      <c r="AA383">
        <v>2.4121000000000001</v>
      </c>
      <c r="AB383">
        <v>2.4058000000000002</v>
      </c>
      <c r="AC383">
        <v>2.4131999999999998</v>
      </c>
      <c r="AD383">
        <v>2.5859000000000001</v>
      </c>
      <c r="AE383">
        <v>2.5831</v>
      </c>
      <c r="AF383">
        <v>2.5644999999999998</v>
      </c>
      <c r="AG383">
        <v>2.5320999999999998</v>
      </c>
      <c r="AH383">
        <v>2.4927000000000001</v>
      </c>
      <c r="AI383">
        <v>2.4464000000000001</v>
      </c>
      <c r="AJ383">
        <v>2.2997999999999998</v>
      </c>
      <c r="AK383">
        <v>2.2545000000000002</v>
      </c>
      <c r="AL383">
        <v>2.2324000000000002</v>
      </c>
      <c r="AM383">
        <v>2.2229000000000001</v>
      </c>
      <c r="AN383">
        <v>2.2197</v>
      </c>
      <c r="AO383">
        <v>2.2197</v>
      </c>
      <c r="AP383">
        <v>2.3742000000000001</v>
      </c>
      <c r="AQ383">
        <v>2.3834</v>
      </c>
      <c r="AR383">
        <v>2.3774000000000002</v>
      </c>
      <c r="AS383">
        <v>2.3496999999999999</v>
      </c>
      <c r="AT383">
        <v>2.3321000000000001</v>
      </c>
      <c r="AU383">
        <v>2.2905000000000002</v>
      </c>
      <c r="AV383">
        <v>2.1597</v>
      </c>
      <c r="AW383">
        <v>2.1253000000000002</v>
      </c>
      <c r="AX383">
        <v>2.0973999999999999</v>
      </c>
      <c r="AY383">
        <v>2.0769000000000002</v>
      </c>
      <c r="AZ383">
        <v>2.0813999999999999</v>
      </c>
      <c r="BA383">
        <v>2.0981999999999998</v>
      </c>
      <c r="BB383">
        <v>2.2803</v>
      </c>
      <c r="BC383">
        <v>2.2978000000000001</v>
      </c>
      <c r="BD383">
        <v>2.2924000000000002</v>
      </c>
      <c r="BE383">
        <v>2.2786</v>
      </c>
      <c r="BF383">
        <v>2.2583000000000002</v>
      </c>
      <c r="BG383">
        <v>2.2179000000000002</v>
      </c>
      <c r="BH383">
        <v>2.0865999999999998</v>
      </c>
      <c r="BI383">
        <v>2.0503999999999998</v>
      </c>
      <c r="BJ383">
        <v>2.0215999999999998</v>
      </c>
      <c r="BK383">
        <v>2.0015000000000001</v>
      </c>
    </row>
    <row r="384" spans="1:64">
      <c r="A384" s="95">
        <v>44819</v>
      </c>
      <c r="B384" s="63">
        <v>143170</v>
      </c>
      <c r="X384">
        <v>2.4287000000000001</v>
      </c>
      <c r="Y384">
        <v>2.3847999999999998</v>
      </c>
      <c r="Z384">
        <v>2.3401999999999998</v>
      </c>
      <c r="AA384">
        <v>2.3197999999999999</v>
      </c>
      <c r="AB384">
        <v>2.3167</v>
      </c>
      <c r="AC384">
        <v>2.3275000000000001</v>
      </c>
      <c r="AD384">
        <v>2.5051000000000001</v>
      </c>
      <c r="AE384">
        <v>2.5030000000000001</v>
      </c>
      <c r="AF384">
        <v>2.4851000000000001</v>
      </c>
      <c r="AG384">
        <v>2.4521000000000002</v>
      </c>
      <c r="AH384">
        <v>2.4119999999999999</v>
      </c>
      <c r="AI384">
        <v>2.3647</v>
      </c>
      <c r="AJ384">
        <v>2.2174</v>
      </c>
      <c r="AK384">
        <v>2.1743000000000001</v>
      </c>
      <c r="AL384">
        <v>2.1543999999999999</v>
      </c>
      <c r="AM384">
        <v>2.1457000000000002</v>
      </c>
      <c r="AN384">
        <v>2.1434000000000002</v>
      </c>
      <c r="AO384">
        <v>2.1442000000000001</v>
      </c>
      <c r="AP384">
        <v>2.2995000000000001</v>
      </c>
      <c r="AQ384">
        <v>2.3096000000000001</v>
      </c>
      <c r="AR384">
        <v>2.3043999999999998</v>
      </c>
      <c r="AS384">
        <v>2.2774999999999999</v>
      </c>
      <c r="AT384">
        <v>2.2608000000000001</v>
      </c>
      <c r="AU384">
        <v>2.2200000000000002</v>
      </c>
      <c r="AV384">
        <v>2.09</v>
      </c>
      <c r="AW384">
        <v>2.0565000000000002</v>
      </c>
      <c r="AX384">
        <v>2.0293999999999999</v>
      </c>
      <c r="AY384">
        <v>2.0089000000000001</v>
      </c>
      <c r="AZ384">
        <v>2.0133999999999999</v>
      </c>
      <c r="BA384">
        <v>2.0301999999999998</v>
      </c>
      <c r="BB384">
        <v>2.2122999999999999</v>
      </c>
      <c r="BC384">
        <v>2.2298</v>
      </c>
      <c r="BD384">
        <v>2.2244000000000002</v>
      </c>
      <c r="BE384">
        <v>2.2105999999999999</v>
      </c>
      <c r="BF384">
        <v>2.1903000000000001</v>
      </c>
      <c r="BG384">
        <v>2.1499000000000001</v>
      </c>
      <c r="BH384">
        <v>2.0186000000000002</v>
      </c>
      <c r="BI384">
        <v>1.9823999999999999</v>
      </c>
      <c r="BJ384">
        <v>1.9536</v>
      </c>
      <c r="BK384">
        <v>1.9335</v>
      </c>
    </row>
    <row r="385" spans="1:63">
      <c r="A385" s="95">
        <v>44820</v>
      </c>
      <c r="B385" s="63">
        <v>120373</v>
      </c>
      <c r="X385">
        <v>2.4157000000000002</v>
      </c>
      <c r="Y385">
        <v>2.3753000000000002</v>
      </c>
      <c r="Z385">
        <v>2.3359000000000001</v>
      </c>
      <c r="AA385">
        <v>2.3169</v>
      </c>
      <c r="AB385">
        <v>2.3138000000000001</v>
      </c>
      <c r="AC385">
        <v>2.3241000000000001</v>
      </c>
      <c r="AD385">
        <v>2.5005000000000002</v>
      </c>
      <c r="AE385">
        <v>2.5004</v>
      </c>
      <c r="AF385">
        <v>2.4839000000000002</v>
      </c>
      <c r="AG385">
        <v>2.4527000000000001</v>
      </c>
      <c r="AH385">
        <v>2.4142999999999999</v>
      </c>
      <c r="AI385">
        <v>2.3681999999999999</v>
      </c>
      <c r="AJ385">
        <v>2.2206999999999999</v>
      </c>
      <c r="AK385">
        <v>2.1768000000000001</v>
      </c>
      <c r="AL385">
        <v>2.1526999999999998</v>
      </c>
      <c r="AM385">
        <v>2.1432000000000002</v>
      </c>
      <c r="AN385">
        <v>2.1408999999999998</v>
      </c>
      <c r="AO385">
        <v>2.1417000000000002</v>
      </c>
      <c r="AP385">
        <v>2.2970000000000002</v>
      </c>
      <c r="AQ385">
        <v>2.3071000000000002</v>
      </c>
      <c r="AR385">
        <v>2.3018999999999998</v>
      </c>
      <c r="AS385">
        <v>2.2749999999999999</v>
      </c>
      <c r="AT385">
        <v>2.2583000000000002</v>
      </c>
      <c r="AU385">
        <v>2.2174999999999998</v>
      </c>
      <c r="AV385">
        <v>2.0874999999999999</v>
      </c>
      <c r="AW385">
        <v>2.0539999999999998</v>
      </c>
      <c r="AX385">
        <v>2.0268999999999999</v>
      </c>
      <c r="AY385">
        <v>2.0064000000000002</v>
      </c>
      <c r="AZ385">
        <v>2.0108999999999999</v>
      </c>
      <c r="BA385">
        <v>2.0276999999999998</v>
      </c>
      <c r="BB385">
        <v>2.2098</v>
      </c>
      <c r="BC385">
        <v>2.2273000000000001</v>
      </c>
      <c r="BD385">
        <v>2.2219000000000002</v>
      </c>
      <c r="BE385">
        <v>2.2081</v>
      </c>
      <c r="BF385">
        <v>2.1878000000000002</v>
      </c>
      <c r="BG385">
        <v>2.1474000000000002</v>
      </c>
      <c r="BH385">
        <v>2.0160999999999998</v>
      </c>
      <c r="BI385">
        <v>1.9799</v>
      </c>
      <c r="BJ385">
        <v>1.9511000000000001</v>
      </c>
      <c r="BK385">
        <v>1.931</v>
      </c>
    </row>
    <row r="386" spans="1:63">
      <c r="A386" s="95">
        <v>44823</v>
      </c>
      <c r="B386" s="63">
        <v>125993</v>
      </c>
      <c r="X386">
        <v>2.4641000000000002</v>
      </c>
      <c r="Y386">
        <v>2.4150999999999998</v>
      </c>
      <c r="Z386">
        <v>2.3679000000000001</v>
      </c>
      <c r="AA386">
        <v>2.3454000000000002</v>
      </c>
      <c r="AB386">
        <v>2.3399000000000001</v>
      </c>
      <c r="AC386">
        <v>2.3492000000000002</v>
      </c>
      <c r="AD386">
        <v>2.5226999999999999</v>
      </c>
      <c r="AE386">
        <v>2.5196000000000001</v>
      </c>
      <c r="AF386">
        <v>2.4994000000000001</v>
      </c>
      <c r="AG386">
        <v>2.4658000000000002</v>
      </c>
      <c r="AH386">
        <v>2.427</v>
      </c>
      <c r="AI386">
        <v>2.3820000000000001</v>
      </c>
      <c r="AJ386">
        <v>2.2336</v>
      </c>
      <c r="AK386">
        <v>2.1890999999999998</v>
      </c>
      <c r="AL386">
        <v>2.1627000000000001</v>
      </c>
      <c r="AM386">
        <v>2.1532</v>
      </c>
      <c r="AN386">
        <v>2.1509</v>
      </c>
      <c r="AO386">
        <v>2.1516999999999999</v>
      </c>
      <c r="AP386">
        <v>2.3069999999999999</v>
      </c>
      <c r="AQ386">
        <v>2.3170999999999999</v>
      </c>
      <c r="AR386">
        <v>2.3119000000000001</v>
      </c>
      <c r="AS386">
        <v>2.2850000000000001</v>
      </c>
      <c r="AT386">
        <v>2.2683</v>
      </c>
      <c r="AU386">
        <v>2.2275</v>
      </c>
      <c r="AV386">
        <v>2.0975000000000001</v>
      </c>
      <c r="AW386">
        <v>2.0640000000000001</v>
      </c>
      <c r="AX386">
        <v>2.0369000000000002</v>
      </c>
      <c r="AY386">
        <v>2.0164</v>
      </c>
      <c r="AZ386">
        <v>2.0209000000000001</v>
      </c>
      <c r="BA386">
        <v>2.0377000000000001</v>
      </c>
      <c r="BB386">
        <v>2.2198000000000002</v>
      </c>
      <c r="BC386">
        <v>2.2372999999999998</v>
      </c>
      <c r="BD386">
        <v>2.2319</v>
      </c>
      <c r="BE386">
        <v>2.2181000000000002</v>
      </c>
      <c r="BF386">
        <v>2.1978</v>
      </c>
      <c r="BG386">
        <v>2.1574</v>
      </c>
      <c r="BH386">
        <v>2.0261</v>
      </c>
      <c r="BI386">
        <v>1.9899</v>
      </c>
      <c r="BJ386">
        <v>1.9611000000000001</v>
      </c>
      <c r="BK386">
        <v>1.9410000000000001</v>
      </c>
    </row>
    <row r="387" spans="1:63">
      <c r="A387" s="95">
        <v>44824</v>
      </c>
      <c r="B387" s="63">
        <v>134531</v>
      </c>
      <c r="X387">
        <v>2.4478</v>
      </c>
      <c r="Y387">
        <v>2.3925000000000001</v>
      </c>
      <c r="Z387">
        <v>2.3410000000000002</v>
      </c>
      <c r="AA387">
        <v>2.3161</v>
      </c>
      <c r="AB387">
        <v>2.3092999999999999</v>
      </c>
      <c r="AC387">
        <v>2.3174000000000001</v>
      </c>
      <c r="AD387">
        <v>2.4889000000000001</v>
      </c>
      <c r="AE387">
        <v>2.4838</v>
      </c>
      <c r="AF387">
        <v>2.4621</v>
      </c>
      <c r="AG387">
        <v>2.4281000000000001</v>
      </c>
      <c r="AH387">
        <v>2.3893</v>
      </c>
      <c r="AI387">
        <v>2.3441999999999998</v>
      </c>
      <c r="AJ387">
        <v>2.1941000000000002</v>
      </c>
      <c r="AK387">
        <v>2.1488999999999998</v>
      </c>
      <c r="AL387">
        <v>2.1238999999999999</v>
      </c>
      <c r="AM387">
        <v>2.1143999999999998</v>
      </c>
      <c r="AN387">
        <v>2.1118999999999999</v>
      </c>
      <c r="AO387">
        <v>2.1124000000000001</v>
      </c>
      <c r="AP387">
        <v>2.2675000000000001</v>
      </c>
      <c r="AQ387">
        <v>2.2774000000000001</v>
      </c>
      <c r="AR387">
        <v>2.2719999999999998</v>
      </c>
      <c r="AS387">
        <v>2.2448000000000001</v>
      </c>
      <c r="AT387">
        <v>2.2279</v>
      </c>
      <c r="AU387">
        <v>2.1869000000000001</v>
      </c>
      <c r="AV387">
        <v>2.0567000000000002</v>
      </c>
      <c r="AW387">
        <v>2.0228999999999999</v>
      </c>
      <c r="AX387">
        <v>1.9956</v>
      </c>
      <c r="AY387">
        <v>1.9751000000000001</v>
      </c>
      <c r="AZ387">
        <v>1.9796</v>
      </c>
      <c r="BA387">
        <v>1.9964</v>
      </c>
      <c r="BB387">
        <v>2.1785000000000001</v>
      </c>
      <c r="BC387">
        <v>2.1960000000000002</v>
      </c>
      <c r="BD387">
        <v>2.1905999999999999</v>
      </c>
      <c r="BE387">
        <v>2.1768000000000001</v>
      </c>
      <c r="BF387">
        <v>2.1564999999999999</v>
      </c>
      <c r="BG387">
        <v>2.1160999999999999</v>
      </c>
      <c r="BH387">
        <v>1.9847999999999999</v>
      </c>
      <c r="BI387">
        <v>1.9486000000000001</v>
      </c>
      <c r="BJ387">
        <v>1.9198</v>
      </c>
      <c r="BK387">
        <v>1.8996999999999999</v>
      </c>
    </row>
    <row r="388" spans="1:63">
      <c r="A388" s="95">
        <v>44825</v>
      </c>
      <c r="B388" s="63">
        <v>174695</v>
      </c>
      <c r="X388">
        <v>2.4864999999999999</v>
      </c>
      <c r="Y388">
        <v>2.4123999999999999</v>
      </c>
      <c r="Z388">
        <v>2.3477000000000001</v>
      </c>
      <c r="AA388">
        <v>2.3159000000000001</v>
      </c>
      <c r="AB388">
        <v>2.3073000000000001</v>
      </c>
      <c r="AC388">
        <v>2.3157999999999999</v>
      </c>
      <c r="AD388">
        <v>2.4870999999999999</v>
      </c>
      <c r="AE388">
        <v>2.484</v>
      </c>
      <c r="AF388">
        <v>2.4632999999999998</v>
      </c>
      <c r="AG388">
        <v>2.4298999999999999</v>
      </c>
      <c r="AH388">
        <v>2.3914</v>
      </c>
      <c r="AI388">
        <v>2.3466999999999998</v>
      </c>
      <c r="AJ388">
        <v>2.1930999999999998</v>
      </c>
      <c r="AK388">
        <v>2.1475</v>
      </c>
      <c r="AL388">
        <v>2.1213000000000002</v>
      </c>
      <c r="AM388">
        <v>2.1118000000000001</v>
      </c>
      <c r="AN388">
        <v>2.1093000000000002</v>
      </c>
      <c r="AO388">
        <v>2.1097999999999999</v>
      </c>
      <c r="AP388">
        <v>2.2648999999999999</v>
      </c>
      <c r="AQ388">
        <v>2.2747999999999999</v>
      </c>
      <c r="AR388">
        <v>2.2694000000000001</v>
      </c>
      <c r="AS388">
        <v>2.2422</v>
      </c>
      <c r="AT388">
        <v>2.2252999999999998</v>
      </c>
      <c r="AU388">
        <v>2.1842999999999999</v>
      </c>
      <c r="AV388">
        <v>2.0541</v>
      </c>
      <c r="AW388">
        <v>2.0203000000000002</v>
      </c>
      <c r="AX388">
        <v>1.9930000000000001</v>
      </c>
      <c r="AY388">
        <v>1.9724999999999999</v>
      </c>
      <c r="AZ388">
        <v>1.9770000000000001</v>
      </c>
      <c r="BA388">
        <v>1.9938</v>
      </c>
      <c r="BB388">
        <v>2.1758999999999999</v>
      </c>
      <c r="BC388">
        <v>2.1934</v>
      </c>
      <c r="BD388">
        <v>2.1880000000000002</v>
      </c>
      <c r="BE388">
        <v>2.1741999999999999</v>
      </c>
      <c r="BF388">
        <v>2.1539000000000001</v>
      </c>
      <c r="BG388">
        <v>2.1135000000000002</v>
      </c>
      <c r="BH388">
        <v>1.9822</v>
      </c>
      <c r="BI388">
        <v>1.946</v>
      </c>
      <c r="BJ388">
        <v>1.9172</v>
      </c>
      <c r="BK388">
        <v>1.8971</v>
      </c>
    </row>
    <row r="389" spans="1:63">
      <c r="A389" s="95">
        <v>44826</v>
      </c>
      <c r="B389" s="63">
        <v>176881</v>
      </c>
      <c r="X389">
        <v>2.5156999999999998</v>
      </c>
      <c r="Y389">
        <v>2.4316</v>
      </c>
      <c r="Z389">
        <v>2.3645</v>
      </c>
      <c r="AA389">
        <v>2.3332999999999999</v>
      </c>
      <c r="AB389">
        <v>2.3237000000000001</v>
      </c>
      <c r="AC389">
        <v>2.3308</v>
      </c>
      <c r="AD389">
        <v>2.5028999999999999</v>
      </c>
      <c r="AE389">
        <v>2.5009000000000001</v>
      </c>
      <c r="AF389">
        <v>2.4807000000000001</v>
      </c>
      <c r="AG389">
        <v>2.4472999999999998</v>
      </c>
      <c r="AH389">
        <v>2.4089</v>
      </c>
      <c r="AI389">
        <v>2.3635000000000002</v>
      </c>
      <c r="AJ389">
        <v>2.2075</v>
      </c>
      <c r="AK389">
        <v>2.1627000000000001</v>
      </c>
      <c r="AL389">
        <v>2.1366000000000001</v>
      </c>
      <c r="AM389">
        <v>2.1269999999999998</v>
      </c>
      <c r="AN389">
        <v>2.1244999999999998</v>
      </c>
      <c r="AO389">
        <v>2.125</v>
      </c>
      <c r="AP389">
        <v>2.2801</v>
      </c>
      <c r="AQ389">
        <v>2.29</v>
      </c>
      <c r="AR389">
        <v>2.2846000000000002</v>
      </c>
      <c r="AS389">
        <v>2.2574000000000001</v>
      </c>
      <c r="AT389">
        <v>2.2404999999999999</v>
      </c>
      <c r="AU389">
        <v>2.1995</v>
      </c>
      <c r="AV389">
        <v>2.0693000000000001</v>
      </c>
      <c r="AW389">
        <v>2.0354999999999999</v>
      </c>
      <c r="AX389">
        <v>2.0082</v>
      </c>
      <c r="AY389">
        <v>1.9877</v>
      </c>
      <c r="AZ389">
        <v>1.9922</v>
      </c>
      <c r="BA389">
        <v>2.0089999999999999</v>
      </c>
      <c r="BB389">
        <v>2.1911</v>
      </c>
      <c r="BC389">
        <v>2.2086000000000001</v>
      </c>
      <c r="BD389">
        <v>2.2031999999999998</v>
      </c>
      <c r="BE389">
        <v>2.1894</v>
      </c>
      <c r="BF389">
        <v>2.1690999999999998</v>
      </c>
      <c r="BG389">
        <v>2.1286999999999998</v>
      </c>
      <c r="BH389">
        <v>1.9974000000000001</v>
      </c>
      <c r="BI389">
        <v>1.9612000000000001</v>
      </c>
      <c r="BJ389">
        <v>1.9323999999999999</v>
      </c>
      <c r="BK389">
        <v>1.9123000000000001</v>
      </c>
    </row>
    <row r="390" spans="1:63">
      <c r="A390" s="95">
        <v>44827</v>
      </c>
      <c r="B390" s="63">
        <v>203377</v>
      </c>
      <c r="X390">
        <v>2.383</v>
      </c>
      <c r="Y390">
        <v>2.3081</v>
      </c>
      <c r="Z390">
        <v>2.2431999999999999</v>
      </c>
      <c r="AA390">
        <v>2.2139000000000002</v>
      </c>
      <c r="AB390">
        <v>2.2069000000000001</v>
      </c>
      <c r="AC390">
        <v>2.2160000000000002</v>
      </c>
      <c r="AD390">
        <v>2.3915000000000002</v>
      </c>
      <c r="AE390">
        <v>2.3917999999999999</v>
      </c>
      <c r="AF390">
        <v>2.3748</v>
      </c>
      <c r="AG390">
        <v>2.3433000000000002</v>
      </c>
      <c r="AH390">
        <v>2.3065000000000002</v>
      </c>
      <c r="AI390">
        <v>2.2642000000000002</v>
      </c>
      <c r="AJ390">
        <v>2.1120000000000001</v>
      </c>
      <c r="AK390">
        <v>2.0697999999999999</v>
      </c>
      <c r="AL390">
        <v>2.0495999999999999</v>
      </c>
      <c r="AM390">
        <v>2.04</v>
      </c>
      <c r="AN390">
        <v>2.0375000000000001</v>
      </c>
      <c r="AO390">
        <v>2.0394999999999999</v>
      </c>
      <c r="AP390">
        <v>2.1960999999999999</v>
      </c>
      <c r="AQ390">
        <v>2.2075</v>
      </c>
      <c r="AR390">
        <v>2.2035999999999998</v>
      </c>
      <c r="AS390">
        <v>2.1778</v>
      </c>
      <c r="AT390">
        <v>2.1623999999999999</v>
      </c>
      <c r="AU390">
        <v>2.1229</v>
      </c>
      <c r="AV390">
        <v>1.9942</v>
      </c>
      <c r="AW390">
        <v>1.9619</v>
      </c>
      <c r="AX390">
        <v>1.9360999999999999</v>
      </c>
      <c r="AY390">
        <v>1.9156</v>
      </c>
      <c r="AZ390">
        <v>1.9200999999999999</v>
      </c>
      <c r="BA390">
        <v>1.9369000000000001</v>
      </c>
      <c r="BB390">
        <v>2.1190000000000002</v>
      </c>
      <c r="BC390">
        <v>2.1364999999999998</v>
      </c>
      <c r="BD390">
        <v>2.1311</v>
      </c>
      <c r="BE390">
        <v>2.1173000000000002</v>
      </c>
      <c r="BF390">
        <v>2.097</v>
      </c>
      <c r="BG390">
        <v>2.0566</v>
      </c>
      <c r="BH390">
        <v>1.9253</v>
      </c>
      <c r="BI390">
        <v>1.8891</v>
      </c>
      <c r="BJ390">
        <v>1.8603000000000001</v>
      </c>
      <c r="BK390">
        <v>1.8402000000000001</v>
      </c>
    </row>
    <row r="391" spans="1:63">
      <c r="A391" s="95">
        <v>44830</v>
      </c>
      <c r="B391" s="63">
        <v>167667</v>
      </c>
      <c r="X391">
        <v>2.3841999999999999</v>
      </c>
      <c r="Y391">
        <v>2.2888000000000002</v>
      </c>
      <c r="Z391">
        <v>2.2094999999999998</v>
      </c>
      <c r="AA391">
        <v>2.1695000000000002</v>
      </c>
      <c r="AB391">
        <v>2.1534</v>
      </c>
      <c r="AC391">
        <v>2.1581999999999999</v>
      </c>
      <c r="AD391">
        <v>2.3378999999999999</v>
      </c>
      <c r="AE391">
        <v>2.3384999999999998</v>
      </c>
      <c r="AF391">
        <v>2.3224999999999998</v>
      </c>
      <c r="AG391">
        <v>2.2911999999999999</v>
      </c>
      <c r="AH391">
        <v>2.2542</v>
      </c>
      <c r="AI391">
        <v>2.2120000000000002</v>
      </c>
      <c r="AJ391">
        <v>2.0594000000000001</v>
      </c>
      <c r="AK391">
        <v>2.0164</v>
      </c>
      <c r="AL391">
        <v>1.9964</v>
      </c>
      <c r="AM391">
        <v>1.9869000000000001</v>
      </c>
      <c r="AN391">
        <v>1.9855</v>
      </c>
      <c r="AO391">
        <v>1.9885999999999999</v>
      </c>
      <c r="AP391">
        <v>2.1463000000000001</v>
      </c>
      <c r="AQ391">
        <v>2.1587999999999998</v>
      </c>
      <c r="AR391">
        <v>2.1560000000000001</v>
      </c>
      <c r="AS391">
        <v>2.1313</v>
      </c>
      <c r="AT391">
        <v>2.117</v>
      </c>
      <c r="AU391">
        <v>2.0785999999999998</v>
      </c>
      <c r="AV391">
        <v>1.9510000000000001</v>
      </c>
      <c r="AW391">
        <v>1.9198</v>
      </c>
      <c r="AX391">
        <v>1.8951</v>
      </c>
      <c r="AY391">
        <v>1.8746</v>
      </c>
      <c r="AZ391">
        <v>1.8791</v>
      </c>
      <c r="BA391">
        <v>1.8958999999999999</v>
      </c>
      <c r="BB391">
        <v>2.0779999999999998</v>
      </c>
      <c r="BC391">
        <v>2.0954999999999999</v>
      </c>
      <c r="BD391">
        <v>2.0901000000000001</v>
      </c>
      <c r="BE391">
        <v>2.0762999999999998</v>
      </c>
      <c r="BF391">
        <v>2.056</v>
      </c>
      <c r="BG391">
        <v>2.0156000000000001</v>
      </c>
      <c r="BH391">
        <v>1.8843000000000001</v>
      </c>
      <c r="BI391">
        <v>1.8481000000000001</v>
      </c>
      <c r="BJ391">
        <v>1.8192999999999999</v>
      </c>
      <c r="BK391">
        <v>1.7991999999999999</v>
      </c>
    </row>
    <row r="392" spans="1:63">
      <c r="A392" s="95">
        <v>44831</v>
      </c>
      <c r="B392" s="63">
        <v>175181</v>
      </c>
      <c r="X392">
        <v>2.4931000000000001</v>
      </c>
      <c r="Y392">
        <v>2.3727</v>
      </c>
      <c r="Z392">
        <v>2.2774000000000001</v>
      </c>
      <c r="AA392">
        <v>2.2319</v>
      </c>
      <c r="AB392">
        <v>2.2136999999999998</v>
      </c>
      <c r="AC392">
        <v>2.2181000000000002</v>
      </c>
      <c r="AD392">
        <v>2.391</v>
      </c>
      <c r="AE392">
        <v>2.3875999999999999</v>
      </c>
      <c r="AF392">
        <v>2.3675999999999999</v>
      </c>
      <c r="AG392">
        <v>2.3355000000000001</v>
      </c>
      <c r="AH392">
        <v>2.2978999999999998</v>
      </c>
      <c r="AI392">
        <v>2.2551999999999999</v>
      </c>
      <c r="AJ392">
        <v>2.0992000000000002</v>
      </c>
      <c r="AK392">
        <v>2.0566</v>
      </c>
      <c r="AL392">
        <v>2.0362</v>
      </c>
      <c r="AM392">
        <v>2.0266999999999999</v>
      </c>
      <c r="AN392">
        <v>2.0253000000000001</v>
      </c>
      <c r="AO392">
        <v>2.0284</v>
      </c>
      <c r="AP392">
        <v>2.1861000000000002</v>
      </c>
      <c r="AQ392">
        <v>2.1985999999999999</v>
      </c>
      <c r="AR392">
        <v>2.1958000000000002</v>
      </c>
      <c r="AS392">
        <v>2.1711</v>
      </c>
      <c r="AT392">
        <v>2.1568000000000001</v>
      </c>
      <c r="AU392">
        <v>2.1183999999999998</v>
      </c>
      <c r="AV392">
        <v>1.9907999999999999</v>
      </c>
      <c r="AW392">
        <v>1.9596</v>
      </c>
      <c r="AX392">
        <v>1.9349000000000001</v>
      </c>
      <c r="AY392">
        <v>1.9144000000000001</v>
      </c>
      <c r="AZ392">
        <v>1.9189000000000001</v>
      </c>
      <c r="BA392">
        <v>1.9357</v>
      </c>
      <c r="BB392">
        <v>2.1177999999999999</v>
      </c>
      <c r="BC392">
        <v>2.1353</v>
      </c>
      <c r="BD392">
        <v>2.1299000000000001</v>
      </c>
      <c r="BE392">
        <v>2.1160999999999999</v>
      </c>
      <c r="BF392">
        <v>2.0958000000000001</v>
      </c>
      <c r="BG392">
        <v>2.0554000000000001</v>
      </c>
      <c r="BH392">
        <v>1.9240999999999999</v>
      </c>
      <c r="BI392">
        <v>1.8878999999999999</v>
      </c>
      <c r="BJ392">
        <v>1.8591</v>
      </c>
      <c r="BK392">
        <v>1.839</v>
      </c>
    </row>
    <row r="393" spans="1:63">
      <c r="A393" s="95">
        <v>44832</v>
      </c>
      <c r="B393" s="63">
        <v>175499</v>
      </c>
      <c r="X393">
        <v>2.5779000000000001</v>
      </c>
      <c r="Y393">
        <v>2.4617</v>
      </c>
      <c r="Z393">
        <v>2.3637999999999999</v>
      </c>
      <c r="AA393">
        <v>2.3153999999999999</v>
      </c>
      <c r="AB393">
        <v>2.2942</v>
      </c>
      <c r="AC393">
        <v>2.2961999999999998</v>
      </c>
      <c r="AD393">
        <v>2.4672000000000001</v>
      </c>
      <c r="AE393">
        <v>2.4620000000000002</v>
      </c>
      <c r="AF393">
        <v>2.4415</v>
      </c>
      <c r="AG393">
        <v>2.4089999999999998</v>
      </c>
      <c r="AH393">
        <v>2.3713000000000002</v>
      </c>
      <c r="AI393">
        <v>2.3287</v>
      </c>
      <c r="AJ393">
        <v>2.1714000000000002</v>
      </c>
      <c r="AK393">
        <v>2.1282999999999999</v>
      </c>
      <c r="AL393">
        <v>2.1059000000000001</v>
      </c>
      <c r="AM393">
        <v>2.0962000000000001</v>
      </c>
      <c r="AN393">
        <v>2.0943000000000001</v>
      </c>
      <c r="AO393">
        <v>2.0968</v>
      </c>
      <c r="AP393">
        <v>2.254</v>
      </c>
      <c r="AQ393">
        <v>2.2658999999999998</v>
      </c>
      <c r="AR393">
        <v>2.2625999999999999</v>
      </c>
      <c r="AS393">
        <v>2.2372999999999998</v>
      </c>
      <c r="AT393">
        <v>2.2225000000000001</v>
      </c>
      <c r="AU393">
        <v>2.1835</v>
      </c>
      <c r="AV393">
        <v>2.0554000000000001</v>
      </c>
      <c r="AW393">
        <v>2.0236000000000001</v>
      </c>
      <c r="AX393">
        <v>1.9984</v>
      </c>
      <c r="AY393">
        <v>1.9779</v>
      </c>
      <c r="AZ393">
        <v>1.9823999999999999</v>
      </c>
      <c r="BA393">
        <v>1.9992000000000001</v>
      </c>
      <c r="BB393">
        <v>2.1812999999999998</v>
      </c>
      <c r="BC393">
        <v>2.1987999999999999</v>
      </c>
      <c r="BD393">
        <v>2.1934</v>
      </c>
      <c r="BE393">
        <v>2.1796000000000002</v>
      </c>
      <c r="BF393">
        <v>2.1593</v>
      </c>
      <c r="BG393">
        <v>2.1189</v>
      </c>
      <c r="BH393">
        <v>1.9876</v>
      </c>
      <c r="BI393">
        <v>1.9514</v>
      </c>
      <c r="BJ393">
        <v>1.9226000000000001</v>
      </c>
      <c r="BK393">
        <v>1.9025000000000001</v>
      </c>
    </row>
    <row r="394" spans="1:63">
      <c r="A394" s="95">
        <v>44833</v>
      </c>
      <c r="B394" s="63">
        <v>136424</v>
      </c>
      <c r="X394">
        <v>2.5076000000000001</v>
      </c>
      <c r="Y394">
        <v>2.4026999999999998</v>
      </c>
      <c r="Z394">
        <v>2.3130999999999999</v>
      </c>
      <c r="AA394">
        <v>2.2726000000000002</v>
      </c>
      <c r="AB394">
        <v>2.2559</v>
      </c>
      <c r="AC394">
        <v>2.2585000000000002</v>
      </c>
      <c r="AD394">
        <v>2.4279000000000002</v>
      </c>
      <c r="AE394">
        <v>2.4213</v>
      </c>
      <c r="AF394">
        <v>2.3997999999999999</v>
      </c>
      <c r="AG394">
        <v>2.3662000000000001</v>
      </c>
      <c r="AH394">
        <v>2.3275999999999999</v>
      </c>
      <c r="AI394">
        <v>2.2841</v>
      </c>
      <c r="AJ394">
        <v>2.1255999999999999</v>
      </c>
      <c r="AK394">
        <v>2.0815999999999999</v>
      </c>
      <c r="AL394">
        <v>2.0588000000000002</v>
      </c>
      <c r="AM394">
        <v>2.0491000000000001</v>
      </c>
      <c r="AN394">
        <v>2.0472000000000001</v>
      </c>
      <c r="AO394">
        <v>2.0497000000000001</v>
      </c>
      <c r="AP394">
        <v>2.2069000000000001</v>
      </c>
      <c r="AQ394">
        <v>2.2187999999999999</v>
      </c>
      <c r="AR394">
        <v>2.2155</v>
      </c>
      <c r="AS394">
        <v>2.1901999999999999</v>
      </c>
      <c r="AT394">
        <v>2.1753999999999998</v>
      </c>
      <c r="AU394">
        <v>2.1364000000000001</v>
      </c>
      <c r="AV394">
        <v>2.0083000000000002</v>
      </c>
      <c r="AW394">
        <v>1.9764999999999999</v>
      </c>
      <c r="AX394">
        <v>1.9513</v>
      </c>
      <c r="AY394">
        <v>1.9308000000000001</v>
      </c>
      <c r="AZ394">
        <v>1.9353</v>
      </c>
      <c r="BA394">
        <v>1.9520999999999999</v>
      </c>
      <c r="BB394">
        <v>2.1341999999999999</v>
      </c>
      <c r="BC394">
        <v>2.1516999999999999</v>
      </c>
      <c r="BD394">
        <v>2.1463000000000001</v>
      </c>
      <c r="BE394">
        <v>2.1324999999999998</v>
      </c>
      <c r="BF394">
        <v>2.1122000000000001</v>
      </c>
      <c r="BG394">
        <v>2.0718000000000001</v>
      </c>
      <c r="BH394">
        <v>1.9404999999999999</v>
      </c>
      <c r="BI394">
        <v>1.9043000000000001</v>
      </c>
      <c r="BJ394">
        <v>1.8754999999999999</v>
      </c>
      <c r="BK394">
        <v>1.8553999999999999</v>
      </c>
    </row>
    <row r="395" spans="1:63">
      <c r="A395" s="95">
        <v>44834</v>
      </c>
      <c r="B395" s="63">
        <v>132190</v>
      </c>
      <c r="X395">
        <v>2.4725999999999999</v>
      </c>
      <c r="Y395">
        <v>2.3698000000000001</v>
      </c>
      <c r="Z395">
        <v>2.2789000000000001</v>
      </c>
      <c r="AA395">
        <v>2.2366000000000001</v>
      </c>
      <c r="AB395">
        <v>2.2212999999999998</v>
      </c>
      <c r="AC395">
        <v>2.226</v>
      </c>
      <c r="AD395">
        <v>2.3969999999999998</v>
      </c>
      <c r="AE395">
        <v>2.3923000000000001</v>
      </c>
      <c r="AF395">
        <v>2.3725999999999998</v>
      </c>
      <c r="AG395">
        <v>2.3407</v>
      </c>
      <c r="AH395">
        <v>2.3029999999999999</v>
      </c>
      <c r="AI395">
        <v>2.2601</v>
      </c>
      <c r="AJ395">
        <v>2.1015999999999999</v>
      </c>
      <c r="AK395">
        <v>2.0575999999999999</v>
      </c>
      <c r="AL395">
        <v>2.0350000000000001</v>
      </c>
      <c r="AM395">
        <v>2.0249999999999999</v>
      </c>
      <c r="AN395">
        <v>2.0219999999999998</v>
      </c>
      <c r="AO395">
        <v>2.0221</v>
      </c>
      <c r="AP395">
        <v>2.1720999999999999</v>
      </c>
      <c r="AQ395">
        <v>2.1831</v>
      </c>
      <c r="AR395">
        <v>2.1751</v>
      </c>
      <c r="AS395">
        <v>2.1452</v>
      </c>
      <c r="AT395">
        <v>2.1257000000000001</v>
      </c>
      <c r="AU395">
        <v>2.0819999999999999</v>
      </c>
      <c r="AV395">
        <v>1.9492</v>
      </c>
      <c r="AW395">
        <v>1.9128000000000001</v>
      </c>
      <c r="AX395">
        <v>1.8829</v>
      </c>
      <c r="AY395">
        <v>1.8624000000000001</v>
      </c>
      <c r="AZ395">
        <v>1.8669</v>
      </c>
      <c r="BA395">
        <v>1.8836999999999999</v>
      </c>
      <c r="BB395">
        <v>2.0657999999999999</v>
      </c>
      <c r="BC395">
        <v>2.0832999999999999</v>
      </c>
      <c r="BD395">
        <v>2.0779000000000001</v>
      </c>
      <c r="BE395">
        <v>2.0640999999999998</v>
      </c>
      <c r="BF395">
        <v>2.0438000000000001</v>
      </c>
      <c r="BG395">
        <v>2.0034000000000001</v>
      </c>
      <c r="BH395">
        <v>1.8721000000000001</v>
      </c>
      <c r="BI395">
        <v>1.8359000000000001</v>
      </c>
      <c r="BJ395">
        <v>1.8070999999999999</v>
      </c>
      <c r="BK395">
        <v>1.7869999999999999</v>
      </c>
    </row>
    <row r="396" spans="1:63">
      <c r="A396" s="95">
        <v>44837</v>
      </c>
      <c r="B396" s="63">
        <v>194927</v>
      </c>
      <c r="Y396">
        <v>2.5129000000000001</v>
      </c>
      <c r="Z396">
        <v>2.3932000000000002</v>
      </c>
      <c r="AA396">
        <v>2.3264999999999998</v>
      </c>
      <c r="AB396">
        <v>2.3005</v>
      </c>
      <c r="AC396">
        <v>2.3056999999999999</v>
      </c>
      <c r="AD396">
        <v>2.4765999999999999</v>
      </c>
      <c r="AE396">
        <v>2.4714999999999998</v>
      </c>
      <c r="AF396">
        <v>2.4529999999999998</v>
      </c>
      <c r="AG396">
        <v>2.4197000000000002</v>
      </c>
      <c r="AH396">
        <v>2.3805000000000001</v>
      </c>
      <c r="AI396">
        <v>2.3363</v>
      </c>
      <c r="AJ396">
        <v>2.1705999999999999</v>
      </c>
      <c r="AK396">
        <v>2.125</v>
      </c>
      <c r="AL396">
        <v>2.0975000000000001</v>
      </c>
      <c r="AM396">
        <v>2.0874000000000001</v>
      </c>
      <c r="AN396">
        <v>2.0844</v>
      </c>
      <c r="AO396">
        <v>2.0844999999999998</v>
      </c>
      <c r="AP396">
        <v>2.2345000000000002</v>
      </c>
      <c r="AQ396">
        <v>2.2454999999999998</v>
      </c>
      <c r="AR396">
        <v>2.2374999999999998</v>
      </c>
      <c r="AS396">
        <v>2.2075999999999998</v>
      </c>
      <c r="AT396">
        <v>2.1880999999999999</v>
      </c>
      <c r="AU396">
        <v>2.1444000000000001</v>
      </c>
      <c r="AV396">
        <v>2.0116000000000001</v>
      </c>
      <c r="AW396">
        <v>1.9752000000000001</v>
      </c>
      <c r="AX396">
        <v>1.9453</v>
      </c>
      <c r="AY396">
        <v>1.9248000000000001</v>
      </c>
      <c r="AZ396">
        <v>1.9293</v>
      </c>
      <c r="BA396">
        <v>1.9460999999999999</v>
      </c>
      <c r="BB396">
        <v>2.1282000000000001</v>
      </c>
      <c r="BC396">
        <v>2.1457000000000002</v>
      </c>
      <c r="BD396">
        <v>2.1402999999999999</v>
      </c>
      <c r="BE396">
        <v>2.1265000000000001</v>
      </c>
      <c r="BF396">
        <v>2.1061999999999999</v>
      </c>
      <c r="BG396">
        <v>2.0657999999999999</v>
      </c>
      <c r="BH396">
        <v>1.9345000000000001</v>
      </c>
      <c r="BI396">
        <v>1.8983000000000001</v>
      </c>
      <c r="BJ396">
        <v>1.8694999999999999</v>
      </c>
      <c r="BK396">
        <v>1.8493999999999999</v>
      </c>
    </row>
    <row r="397" spans="1:63">
      <c r="A397" s="95">
        <v>44838</v>
      </c>
      <c r="B397" s="63">
        <v>213303</v>
      </c>
      <c r="Y397">
        <v>2.6829999999999998</v>
      </c>
      <c r="Z397">
        <v>2.5152999999999999</v>
      </c>
      <c r="AA397">
        <v>2.4359999999999999</v>
      </c>
      <c r="AB397">
        <v>2.4064000000000001</v>
      </c>
      <c r="AC397">
        <v>2.4098000000000002</v>
      </c>
      <c r="AD397">
        <v>2.5746000000000002</v>
      </c>
      <c r="AE397">
        <v>2.5598999999999998</v>
      </c>
      <c r="AF397">
        <v>2.5337000000000001</v>
      </c>
      <c r="AG397">
        <v>2.4940000000000002</v>
      </c>
      <c r="AH397">
        <v>2.4495</v>
      </c>
      <c r="AI397">
        <v>2.4001000000000001</v>
      </c>
      <c r="AJ397">
        <v>2.2343000000000002</v>
      </c>
      <c r="AK397">
        <v>2.1894999999999998</v>
      </c>
      <c r="AL397">
        <v>2.1675</v>
      </c>
      <c r="AM397">
        <v>2.1577000000000002</v>
      </c>
      <c r="AN397">
        <v>2.1547999999999998</v>
      </c>
      <c r="AO397">
        <v>2.1549</v>
      </c>
      <c r="AP397">
        <v>2.3010000000000002</v>
      </c>
      <c r="AQ397">
        <v>2.31</v>
      </c>
      <c r="AR397">
        <v>2.3001</v>
      </c>
      <c r="AS397">
        <v>2.2682000000000002</v>
      </c>
      <c r="AT397">
        <v>2.2467000000000001</v>
      </c>
      <c r="AU397">
        <v>2.2010999999999998</v>
      </c>
      <c r="AV397">
        <v>2.0663</v>
      </c>
      <c r="AW397">
        <v>2.028</v>
      </c>
      <c r="AX397">
        <v>1.9961</v>
      </c>
      <c r="AY397">
        <v>1.9756</v>
      </c>
      <c r="AZ397">
        <v>1.9801</v>
      </c>
      <c r="BA397">
        <v>1.9968999999999999</v>
      </c>
      <c r="BB397">
        <v>2.1789999999999998</v>
      </c>
      <c r="BC397">
        <v>2.1964999999999999</v>
      </c>
      <c r="BD397">
        <v>2.1911</v>
      </c>
      <c r="BE397">
        <v>2.1772999999999998</v>
      </c>
      <c r="BF397">
        <v>2.157</v>
      </c>
      <c r="BG397">
        <v>2.1166</v>
      </c>
      <c r="BH397">
        <v>1.9853000000000001</v>
      </c>
      <c r="BI397">
        <v>1.9491000000000001</v>
      </c>
      <c r="BJ397">
        <v>1.9202999999999999</v>
      </c>
      <c r="BK397">
        <v>1.9001999999999999</v>
      </c>
    </row>
    <row r="398" spans="1:63">
      <c r="A398" s="95">
        <v>44839</v>
      </c>
      <c r="B398" s="63">
        <v>183574</v>
      </c>
      <c r="Y398">
        <v>2.6684999999999999</v>
      </c>
      <c r="Z398">
        <v>2.5211999999999999</v>
      </c>
      <c r="AA398">
        <v>2.4666000000000001</v>
      </c>
      <c r="AB398">
        <v>2.4508000000000001</v>
      </c>
      <c r="AC398">
        <v>2.4597000000000002</v>
      </c>
      <c r="AD398">
        <v>2.6214</v>
      </c>
      <c r="AE398">
        <v>2.6101000000000001</v>
      </c>
      <c r="AF398">
        <v>2.5848</v>
      </c>
      <c r="AG398">
        <v>2.5442999999999998</v>
      </c>
      <c r="AH398">
        <v>2.4988000000000001</v>
      </c>
      <c r="AI398">
        <v>2.4487000000000001</v>
      </c>
      <c r="AJ398">
        <v>2.2793000000000001</v>
      </c>
      <c r="AK398">
        <v>2.2328999999999999</v>
      </c>
      <c r="AL398">
        <v>2.2084999999999999</v>
      </c>
      <c r="AM398">
        <v>2.1972999999999998</v>
      </c>
      <c r="AN398">
        <v>2.1951999999999998</v>
      </c>
      <c r="AO398">
        <v>2.1964000000000001</v>
      </c>
      <c r="AP398">
        <v>2.3359000000000001</v>
      </c>
      <c r="AQ398">
        <v>2.3426999999999998</v>
      </c>
      <c r="AR398">
        <v>2.3306</v>
      </c>
      <c r="AS398">
        <v>2.2987000000000002</v>
      </c>
      <c r="AT398">
        <v>2.2728999999999999</v>
      </c>
      <c r="AU398">
        <v>2.2250999999999999</v>
      </c>
      <c r="AV398">
        <v>2.0880999999999998</v>
      </c>
      <c r="AW398">
        <v>2.0476000000000001</v>
      </c>
      <c r="AX398">
        <v>2.0135000000000001</v>
      </c>
      <c r="AY398">
        <v>1.9930000000000001</v>
      </c>
      <c r="AZ398">
        <v>1.9975000000000001</v>
      </c>
      <c r="BA398">
        <v>2.0143</v>
      </c>
      <c r="BB398">
        <v>2.1964000000000001</v>
      </c>
      <c r="BC398">
        <v>2.2139000000000002</v>
      </c>
      <c r="BD398">
        <v>2.2084999999999999</v>
      </c>
      <c r="BE398">
        <v>2.1947000000000001</v>
      </c>
      <c r="BF398">
        <v>2.1743999999999999</v>
      </c>
      <c r="BG398">
        <v>2.1339999999999999</v>
      </c>
      <c r="BH398">
        <v>2.0026999999999999</v>
      </c>
      <c r="BI398">
        <v>1.9664999999999999</v>
      </c>
      <c r="BJ398">
        <v>1.9377</v>
      </c>
      <c r="BK398">
        <v>1.9176</v>
      </c>
    </row>
    <row r="399" spans="1:63">
      <c r="A399" s="95">
        <v>44840</v>
      </c>
      <c r="B399" s="63">
        <v>163160</v>
      </c>
      <c r="Y399">
        <v>2.6814</v>
      </c>
      <c r="Z399">
        <v>2.5344000000000002</v>
      </c>
      <c r="AA399">
        <v>2.4799000000000002</v>
      </c>
      <c r="AB399">
        <v>2.4655999999999998</v>
      </c>
      <c r="AC399">
        <v>2.4754999999999998</v>
      </c>
      <c r="AD399">
        <v>2.6421000000000001</v>
      </c>
      <c r="AE399">
        <v>2.6301999999999999</v>
      </c>
      <c r="AF399">
        <v>2.6038999999999999</v>
      </c>
      <c r="AG399">
        <v>2.5619999999999998</v>
      </c>
      <c r="AH399">
        <v>2.5148000000000001</v>
      </c>
      <c r="AI399">
        <v>2.4636</v>
      </c>
      <c r="AJ399">
        <v>2.2936999999999999</v>
      </c>
      <c r="AK399">
        <v>2.2481</v>
      </c>
      <c r="AL399">
        <v>2.2223000000000002</v>
      </c>
      <c r="AM399">
        <v>2.2111000000000001</v>
      </c>
      <c r="AN399">
        <v>2.2090000000000001</v>
      </c>
      <c r="AO399">
        <v>2.2101999999999999</v>
      </c>
      <c r="AP399">
        <v>2.3496999999999999</v>
      </c>
      <c r="AQ399">
        <v>2.3565</v>
      </c>
      <c r="AR399">
        <v>2.3443999999999998</v>
      </c>
      <c r="AS399">
        <v>2.3125</v>
      </c>
      <c r="AT399">
        <v>2.2867000000000002</v>
      </c>
      <c r="AU399">
        <v>2.2389000000000001</v>
      </c>
      <c r="AV399">
        <v>2.1019000000000001</v>
      </c>
      <c r="AW399">
        <v>2.0613999999999999</v>
      </c>
      <c r="AX399">
        <v>2.0272999999999999</v>
      </c>
      <c r="AY399">
        <v>2.0068000000000001</v>
      </c>
      <c r="AZ399">
        <v>2.0112999999999999</v>
      </c>
      <c r="BA399">
        <v>2.0280999999999998</v>
      </c>
      <c r="BB399">
        <v>2.2101999999999999</v>
      </c>
      <c r="BC399">
        <v>2.2277</v>
      </c>
      <c r="BD399">
        <v>2.2223000000000002</v>
      </c>
      <c r="BE399">
        <v>2.2084999999999999</v>
      </c>
      <c r="BF399">
        <v>2.1882000000000001</v>
      </c>
      <c r="BG399">
        <v>2.1478000000000002</v>
      </c>
      <c r="BH399">
        <v>2.0165000000000002</v>
      </c>
      <c r="BI399">
        <v>1.9802999999999999</v>
      </c>
      <c r="BJ399">
        <v>1.9515</v>
      </c>
      <c r="BK399">
        <v>1.9314</v>
      </c>
    </row>
    <row r="400" spans="1:63">
      <c r="A400" s="95">
        <v>44841</v>
      </c>
      <c r="B400" s="63">
        <v>180169</v>
      </c>
      <c r="Y400">
        <v>2.7345999999999999</v>
      </c>
      <c r="Z400">
        <v>2.5910000000000002</v>
      </c>
      <c r="AA400">
        <v>2.5387</v>
      </c>
      <c r="AB400">
        <v>2.5255000000000001</v>
      </c>
      <c r="AC400">
        <v>2.5350999999999999</v>
      </c>
      <c r="AD400">
        <v>2.7018</v>
      </c>
      <c r="AE400">
        <v>2.6911</v>
      </c>
      <c r="AF400">
        <v>2.6633</v>
      </c>
      <c r="AG400">
        <v>2.6212</v>
      </c>
      <c r="AH400">
        <v>2.5739000000000001</v>
      </c>
      <c r="AI400">
        <v>2.5225</v>
      </c>
      <c r="AJ400">
        <v>2.3527</v>
      </c>
      <c r="AK400">
        <v>2.3060999999999998</v>
      </c>
      <c r="AL400">
        <v>2.2751000000000001</v>
      </c>
      <c r="AM400">
        <v>2.2639</v>
      </c>
      <c r="AN400">
        <v>2.2618</v>
      </c>
      <c r="AO400">
        <v>2.2629999999999999</v>
      </c>
      <c r="AP400">
        <v>2.4024999999999999</v>
      </c>
      <c r="AQ400">
        <v>2.4093</v>
      </c>
      <c r="AR400">
        <v>2.3972000000000002</v>
      </c>
      <c r="AS400">
        <v>2.3653</v>
      </c>
      <c r="AT400">
        <v>2.3395000000000001</v>
      </c>
      <c r="AU400">
        <v>2.2917000000000001</v>
      </c>
      <c r="AV400">
        <v>2.1547000000000001</v>
      </c>
      <c r="AW400">
        <v>2.1141999999999999</v>
      </c>
      <c r="AX400">
        <v>2.0800999999999998</v>
      </c>
      <c r="AY400">
        <v>2.0596000000000001</v>
      </c>
      <c r="AZ400">
        <v>2.0640999999999998</v>
      </c>
      <c r="BA400">
        <v>2.0809000000000002</v>
      </c>
      <c r="BB400">
        <v>2.2629999999999999</v>
      </c>
      <c r="BC400">
        <v>2.2805</v>
      </c>
      <c r="BD400">
        <v>2.2751000000000001</v>
      </c>
      <c r="BE400">
        <v>2.2612999999999999</v>
      </c>
      <c r="BF400">
        <v>2.2410000000000001</v>
      </c>
      <c r="BG400">
        <v>2.2006000000000001</v>
      </c>
      <c r="BH400">
        <v>2.0693000000000001</v>
      </c>
      <c r="BI400">
        <v>2.0331000000000001</v>
      </c>
      <c r="BJ400">
        <v>2.0043000000000002</v>
      </c>
      <c r="BK400">
        <v>1.9842</v>
      </c>
    </row>
    <row r="401" spans="1:63">
      <c r="A401" s="95">
        <v>44844</v>
      </c>
      <c r="B401" s="63">
        <v>149468</v>
      </c>
      <c r="Y401">
        <v>2.6227999999999998</v>
      </c>
      <c r="Z401">
        <v>2.4908999999999999</v>
      </c>
      <c r="AA401">
        <v>2.4495</v>
      </c>
      <c r="AB401">
        <v>2.4426000000000001</v>
      </c>
      <c r="AC401">
        <v>2.4535999999999998</v>
      </c>
      <c r="AD401">
        <v>2.6227</v>
      </c>
      <c r="AE401">
        <v>2.6164999999999998</v>
      </c>
      <c r="AF401">
        <v>2.5937000000000001</v>
      </c>
      <c r="AG401">
        <v>2.5537999999999998</v>
      </c>
      <c r="AH401">
        <v>2.5070999999999999</v>
      </c>
      <c r="AI401">
        <v>2.4558</v>
      </c>
      <c r="AJ401">
        <v>2.2863000000000002</v>
      </c>
      <c r="AK401">
        <v>2.2423000000000002</v>
      </c>
      <c r="AL401">
        <v>2.2147000000000001</v>
      </c>
      <c r="AM401">
        <v>2.2037</v>
      </c>
      <c r="AN401">
        <v>2.2018</v>
      </c>
      <c r="AO401">
        <v>2.2031000000000001</v>
      </c>
      <c r="AP401">
        <v>2.3428</v>
      </c>
      <c r="AQ401">
        <v>2.3498000000000001</v>
      </c>
      <c r="AR401">
        <v>2.3378999999999999</v>
      </c>
      <c r="AS401">
        <v>2.3062</v>
      </c>
      <c r="AT401">
        <v>2.2806000000000002</v>
      </c>
      <c r="AU401">
        <v>2.2326000000000001</v>
      </c>
      <c r="AV401">
        <v>2.0956000000000001</v>
      </c>
      <c r="AW401">
        <v>2.0550999999999999</v>
      </c>
      <c r="AX401">
        <v>2.0211999999999999</v>
      </c>
      <c r="AY401">
        <v>2.0007000000000001</v>
      </c>
      <c r="AZ401">
        <v>2.0051999999999999</v>
      </c>
      <c r="BA401">
        <v>2.0219999999999998</v>
      </c>
      <c r="BB401">
        <v>2.2040999999999999</v>
      </c>
      <c r="BC401">
        <v>2.2216</v>
      </c>
      <c r="BD401">
        <v>2.2162000000000002</v>
      </c>
      <c r="BE401">
        <v>2.2023999999999999</v>
      </c>
      <c r="BF401">
        <v>2.1821000000000002</v>
      </c>
      <c r="BG401">
        <v>2.1417000000000002</v>
      </c>
      <c r="BH401">
        <v>2.0104000000000002</v>
      </c>
      <c r="BI401">
        <v>1.9742</v>
      </c>
      <c r="BJ401">
        <v>1.9454</v>
      </c>
      <c r="BK401">
        <v>1.9253</v>
      </c>
    </row>
    <row r="402" spans="1:63">
      <c r="A402" s="95">
        <v>44845</v>
      </c>
      <c r="B402" s="63">
        <v>156204</v>
      </c>
      <c r="Y402">
        <v>2.6273</v>
      </c>
      <c r="Z402">
        <v>2.4805000000000001</v>
      </c>
      <c r="AA402">
        <v>2.4352</v>
      </c>
      <c r="AB402">
        <v>2.4232</v>
      </c>
      <c r="AC402">
        <v>2.4312999999999998</v>
      </c>
      <c r="AD402">
        <v>2.6009000000000002</v>
      </c>
      <c r="AE402">
        <v>2.5939000000000001</v>
      </c>
      <c r="AF402">
        <v>2.5708000000000002</v>
      </c>
      <c r="AG402">
        <v>2.5306000000000002</v>
      </c>
      <c r="AH402">
        <v>2.4836</v>
      </c>
      <c r="AI402">
        <v>2.4312999999999998</v>
      </c>
      <c r="AJ402">
        <v>2.2625999999999999</v>
      </c>
      <c r="AK402">
        <v>2.2208999999999999</v>
      </c>
      <c r="AL402">
        <v>2.1985000000000001</v>
      </c>
      <c r="AM402">
        <v>2.1890999999999998</v>
      </c>
      <c r="AN402">
        <v>2.1871</v>
      </c>
      <c r="AO402">
        <v>2.1882999999999999</v>
      </c>
      <c r="AP402">
        <v>2.3279999999999998</v>
      </c>
      <c r="AQ402">
        <v>2.3349000000000002</v>
      </c>
      <c r="AR402">
        <v>2.3227000000000002</v>
      </c>
      <c r="AS402">
        <v>2.2911999999999999</v>
      </c>
      <c r="AT402">
        <v>2.2654999999999998</v>
      </c>
      <c r="AU402">
        <v>2.2174999999999998</v>
      </c>
      <c r="AV402">
        <v>2.0804999999999998</v>
      </c>
      <c r="AW402">
        <v>2.0398999999999998</v>
      </c>
      <c r="AX402">
        <v>2.0059</v>
      </c>
      <c r="AY402">
        <v>1.9854000000000001</v>
      </c>
      <c r="AZ402">
        <v>1.9899</v>
      </c>
      <c r="BA402">
        <v>2.0066999999999999</v>
      </c>
      <c r="BB402">
        <v>2.1888000000000001</v>
      </c>
      <c r="BC402">
        <v>2.2063000000000001</v>
      </c>
      <c r="BD402">
        <v>2.2008999999999999</v>
      </c>
      <c r="BE402">
        <v>2.1871</v>
      </c>
      <c r="BF402">
        <v>2.1667999999999998</v>
      </c>
      <c r="BG402">
        <v>2.1263999999999998</v>
      </c>
      <c r="BH402">
        <v>1.9951000000000001</v>
      </c>
      <c r="BI402">
        <v>1.9589000000000001</v>
      </c>
      <c r="BJ402">
        <v>1.9300999999999999</v>
      </c>
      <c r="BK402">
        <v>1.91</v>
      </c>
    </row>
    <row r="403" spans="1:63">
      <c r="A403" s="95">
        <v>44846</v>
      </c>
      <c r="B403" s="63">
        <v>171141</v>
      </c>
      <c r="Y403">
        <v>2.6303000000000001</v>
      </c>
      <c r="Z403">
        <v>2.4712999999999998</v>
      </c>
      <c r="AA403">
        <v>2.4161999999999999</v>
      </c>
      <c r="AB403">
        <v>2.4022000000000001</v>
      </c>
      <c r="AC403">
        <v>2.4091</v>
      </c>
      <c r="AD403">
        <v>2.5802999999999998</v>
      </c>
      <c r="AE403">
        <v>2.5709</v>
      </c>
      <c r="AF403">
        <v>2.5472999999999999</v>
      </c>
      <c r="AG403">
        <v>2.5078999999999998</v>
      </c>
      <c r="AH403">
        <v>2.4615999999999998</v>
      </c>
      <c r="AI403">
        <v>2.4091</v>
      </c>
      <c r="AJ403">
        <v>2.2406999999999999</v>
      </c>
      <c r="AK403">
        <v>2.1999</v>
      </c>
      <c r="AL403">
        <v>2.1783999999999999</v>
      </c>
      <c r="AM403">
        <v>2.1694</v>
      </c>
      <c r="AN403">
        <v>2.1674000000000002</v>
      </c>
      <c r="AO403">
        <v>2.1686000000000001</v>
      </c>
      <c r="AP403">
        <v>2.3083</v>
      </c>
      <c r="AQ403">
        <v>2.3151999999999999</v>
      </c>
      <c r="AR403">
        <v>2.3029999999999999</v>
      </c>
      <c r="AS403">
        <v>2.2715000000000001</v>
      </c>
      <c r="AT403">
        <v>2.2458</v>
      </c>
      <c r="AU403">
        <v>2.1978</v>
      </c>
      <c r="AV403">
        <v>2.0608</v>
      </c>
      <c r="AW403">
        <v>2.0202</v>
      </c>
      <c r="AX403">
        <v>1.9862</v>
      </c>
      <c r="AY403">
        <v>1.9657</v>
      </c>
      <c r="AZ403">
        <v>1.9702</v>
      </c>
      <c r="BA403">
        <v>1.9870000000000001</v>
      </c>
      <c r="BB403">
        <v>2.1690999999999998</v>
      </c>
      <c r="BC403">
        <v>2.1865999999999999</v>
      </c>
      <c r="BD403">
        <v>2.1812</v>
      </c>
      <c r="BE403">
        <v>2.1674000000000002</v>
      </c>
      <c r="BF403">
        <v>2.1471</v>
      </c>
      <c r="BG403">
        <v>2.1067</v>
      </c>
      <c r="BH403">
        <v>1.9754</v>
      </c>
      <c r="BI403">
        <v>1.9392</v>
      </c>
      <c r="BJ403">
        <v>1.9104000000000001</v>
      </c>
      <c r="BK403">
        <v>1.8903000000000001</v>
      </c>
    </row>
    <row r="404" spans="1:63">
      <c r="A404" s="95">
        <v>44847</v>
      </c>
      <c r="B404" s="63">
        <v>165887</v>
      </c>
      <c r="Y404">
        <v>2.7033999999999998</v>
      </c>
      <c r="Z404">
        <v>2.5320999999999998</v>
      </c>
      <c r="AA404">
        <v>2.4712999999999998</v>
      </c>
      <c r="AB404">
        <v>2.4542999999999999</v>
      </c>
      <c r="AC404">
        <v>2.4611000000000001</v>
      </c>
      <c r="AD404">
        <v>2.6307</v>
      </c>
      <c r="AE404">
        <v>2.6191</v>
      </c>
      <c r="AF404">
        <v>2.5931999999999999</v>
      </c>
      <c r="AG404">
        <v>2.5527000000000002</v>
      </c>
      <c r="AH404">
        <v>2.5057999999999998</v>
      </c>
      <c r="AI404">
        <v>2.4531000000000001</v>
      </c>
      <c r="AJ404">
        <v>2.2881</v>
      </c>
      <c r="AK404">
        <v>2.2511999999999999</v>
      </c>
      <c r="AL404">
        <v>2.2296999999999998</v>
      </c>
      <c r="AM404">
        <v>2.2204999999999999</v>
      </c>
      <c r="AN404">
        <v>2.2202999999999999</v>
      </c>
      <c r="AO404">
        <v>2.2235</v>
      </c>
      <c r="AP404">
        <v>2.3632</v>
      </c>
      <c r="AQ404">
        <v>2.3698000000000001</v>
      </c>
      <c r="AR404">
        <v>2.3574999999999999</v>
      </c>
      <c r="AS404">
        <v>2.3258999999999999</v>
      </c>
      <c r="AT404">
        <v>2.2999999999999998</v>
      </c>
      <c r="AU404">
        <v>2.2519</v>
      </c>
      <c r="AV404">
        <v>2.1147999999999998</v>
      </c>
      <c r="AW404">
        <v>2.0739999999999998</v>
      </c>
      <c r="AX404">
        <v>2.0398999999999998</v>
      </c>
      <c r="AY404">
        <v>2.0194000000000001</v>
      </c>
      <c r="AZ404">
        <v>2.0238999999999998</v>
      </c>
      <c r="BA404">
        <v>2.0407000000000002</v>
      </c>
      <c r="BB404">
        <v>2.2227999999999999</v>
      </c>
      <c r="BC404">
        <v>2.2403</v>
      </c>
      <c r="BD404">
        <v>2.2349000000000001</v>
      </c>
      <c r="BE404">
        <v>2.2210999999999999</v>
      </c>
      <c r="BF404">
        <v>2.2008000000000001</v>
      </c>
      <c r="BG404">
        <v>2.1604000000000001</v>
      </c>
      <c r="BH404">
        <v>2.0291000000000001</v>
      </c>
      <c r="BI404">
        <v>1.9928999999999999</v>
      </c>
      <c r="BJ404">
        <v>1.9641</v>
      </c>
      <c r="BK404">
        <v>1.944</v>
      </c>
    </row>
    <row r="405" spans="1:63">
      <c r="A405" s="95">
        <v>44848</v>
      </c>
      <c r="B405" s="63">
        <v>141403</v>
      </c>
      <c r="Y405">
        <v>2.6309</v>
      </c>
      <c r="Z405">
        <v>2.4540000000000002</v>
      </c>
      <c r="AA405">
        <v>2.3921999999999999</v>
      </c>
      <c r="AB405">
        <v>2.3778000000000001</v>
      </c>
      <c r="AC405">
        <v>2.3860000000000001</v>
      </c>
      <c r="AD405">
        <v>2.5573000000000001</v>
      </c>
      <c r="AE405">
        <v>2.5482</v>
      </c>
      <c r="AF405">
        <v>2.5253000000000001</v>
      </c>
      <c r="AG405">
        <v>2.4876</v>
      </c>
      <c r="AH405">
        <v>2.4428999999999998</v>
      </c>
      <c r="AI405">
        <v>2.3923000000000001</v>
      </c>
      <c r="AJ405">
        <v>2.2338</v>
      </c>
      <c r="AK405">
        <v>2.1977000000000002</v>
      </c>
      <c r="AL405">
        <v>2.1753</v>
      </c>
      <c r="AM405">
        <v>2.1669</v>
      </c>
      <c r="AN405">
        <v>2.1669999999999998</v>
      </c>
      <c r="AO405">
        <v>2.1701999999999999</v>
      </c>
      <c r="AP405">
        <v>2.3098999999999998</v>
      </c>
      <c r="AQ405">
        <v>2.3165</v>
      </c>
      <c r="AR405">
        <v>2.3041999999999998</v>
      </c>
      <c r="AS405">
        <v>2.2726000000000002</v>
      </c>
      <c r="AT405">
        <v>2.2467000000000001</v>
      </c>
      <c r="AU405">
        <v>2.1985999999999999</v>
      </c>
      <c r="AV405">
        <v>2.0615000000000001</v>
      </c>
      <c r="AW405">
        <v>2.0207000000000002</v>
      </c>
      <c r="AX405">
        <v>1.9865999999999999</v>
      </c>
      <c r="AY405">
        <v>1.9661</v>
      </c>
      <c r="AZ405">
        <v>1.9705999999999999</v>
      </c>
      <c r="BA405">
        <v>1.9874000000000001</v>
      </c>
      <c r="BB405">
        <v>2.1695000000000002</v>
      </c>
      <c r="BC405">
        <v>2.1869999999999998</v>
      </c>
      <c r="BD405">
        <v>2.1816</v>
      </c>
      <c r="BE405">
        <v>2.1678000000000002</v>
      </c>
      <c r="BF405">
        <v>2.1475</v>
      </c>
      <c r="BG405">
        <v>2.1071</v>
      </c>
      <c r="BH405">
        <v>1.9758</v>
      </c>
      <c r="BI405">
        <v>1.9396</v>
      </c>
      <c r="BJ405">
        <v>1.9108000000000001</v>
      </c>
      <c r="BK405">
        <v>1.8907</v>
      </c>
    </row>
    <row r="406" spans="1:63">
      <c r="A406" s="95">
        <v>44851</v>
      </c>
      <c r="B406" s="63">
        <v>127350</v>
      </c>
      <c r="Y406">
        <v>2.5931000000000002</v>
      </c>
      <c r="Z406">
        <v>2.4344000000000001</v>
      </c>
      <c r="AA406">
        <v>2.3748999999999998</v>
      </c>
      <c r="AB406">
        <v>2.3586999999999998</v>
      </c>
      <c r="AC406">
        <v>2.3662000000000001</v>
      </c>
      <c r="AD406">
        <v>2.54</v>
      </c>
      <c r="AE406">
        <v>2.5314999999999999</v>
      </c>
      <c r="AF406">
        <v>2.5099999999999998</v>
      </c>
      <c r="AG406">
        <v>2.4727999999999999</v>
      </c>
      <c r="AH406">
        <v>2.4287999999999998</v>
      </c>
      <c r="AI406">
        <v>2.3801000000000001</v>
      </c>
      <c r="AJ406">
        <v>2.2227000000000001</v>
      </c>
      <c r="AK406">
        <v>2.1869000000000001</v>
      </c>
      <c r="AL406">
        <v>2.1663000000000001</v>
      </c>
      <c r="AM406">
        <v>2.1583999999999999</v>
      </c>
      <c r="AN406">
        <v>2.1579999999999999</v>
      </c>
      <c r="AO406">
        <v>2.1594000000000002</v>
      </c>
      <c r="AP406">
        <v>2.2999000000000001</v>
      </c>
      <c r="AQ406">
        <v>2.3075000000000001</v>
      </c>
      <c r="AR406">
        <v>2.2944</v>
      </c>
      <c r="AS406">
        <v>2.2656999999999998</v>
      </c>
      <c r="AT406">
        <v>2.2408000000000001</v>
      </c>
      <c r="AU406">
        <v>2.1926999999999999</v>
      </c>
      <c r="AV406">
        <v>2.0556000000000001</v>
      </c>
      <c r="AW406">
        <v>2.0148000000000001</v>
      </c>
      <c r="AX406">
        <v>1.9806999999999999</v>
      </c>
      <c r="AY406">
        <v>1.9601999999999999</v>
      </c>
      <c r="AZ406">
        <v>1.9646999999999999</v>
      </c>
      <c r="BA406">
        <v>1.9815</v>
      </c>
      <c r="BB406">
        <v>2.1636000000000002</v>
      </c>
      <c r="BC406">
        <v>2.1810999999999998</v>
      </c>
      <c r="BD406">
        <v>2.1757</v>
      </c>
      <c r="BE406">
        <v>2.1619000000000002</v>
      </c>
      <c r="BF406">
        <v>2.1415999999999999</v>
      </c>
      <c r="BG406">
        <v>2.1012</v>
      </c>
      <c r="BH406">
        <v>1.9699</v>
      </c>
      <c r="BI406">
        <v>1.9337</v>
      </c>
      <c r="BJ406">
        <v>1.9049</v>
      </c>
      <c r="BK406">
        <v>1.8848</v>
      </c>
    </row>
    <row r="407" spans="1:63">
      <c r="A407" s="95">
        <v>44852</v>
      </c>
      <c r="B407" s="63">
        <v>149253</v>
      </c>
      <c r="Y407">
        <v>2.5506000000000002</v>
      </c>
      <c r="Z407">
        <v>2.4074</v>
      </c>
      <c r="AA407">
        <v>2.3515999999999999</v>
      </c>
      <c r="AB407">
        <v>2.3372000000000002</v>
      </c>
      <c r="AC407">
        <v>2.3449</v>
      </c>
      <c r="AD407">
        <v>2.5167000000000002</v>
      </c>
      <c r="AE407">
        <v>2.5133000000000001</v>
      </c>
      <c r="AF407">
        <v>2.4954000000000001</v>
      </c>
      <c r="AG407">
        <v>2.4615999999999998</v>
      </c>
      <c r="AH407">
        <v>2.4211999999999998</v>
      </c>
      <c r="AI407">
        <v>2.3761999999999999</v>
      </c>
      <c r="AJ407">
        <v>2.2321</v>
      </c>
      <c r="AK407">
        <v>2.198</v>
      </c>
      <c r="AL407">
        <v>2.1800999999999999</v>
      </c>
      <c r="AM407">
        <v>2.1730999999999998</v>
      </c>
      <c r="AN407">
        <v>2.173</v>
      </c>
      <c r="AO407">
        <v>2.1753999999999998</v>
      </c>
      <c r="AP407">
        <v>2.3239000000000001</v>
      </c>
      <c r="AQ407">
        <v>2.3315000000000001</v>
      </c>
      <c r="AR407">
        <v>2.3184</v>
      </c>
      <c r="AS407">
        <v>2.2896999999999998</v>
      </c>
      <c r="AT407">
        <v>2.2648000000000001</v>
      </c>
      <c r="AU407">
        <v>2.2166999999999999</v>
      </c>
      <c r="AV407">
        <v>2.0796000000000001</v>
      </c>
      <c r="AW407">
        <v>2.0388000000000002</v>
      </c>
      <c r="AX407">
        <v>2.0047000000000001</v>
      </c>
      <c r="AY407">
        <v>1.9842</v>
      </c>
      <c r="AZ407">
        <v>1.9886999999999999</v>
      </c>
      <c r="BA407">
        <v>2.0055000000000001</v>
      </c>
      <c r="BB407">
        <v>2.1876000000000002</v>
      </c>
      <c r="BC407">
        <v>2.2050999999999998</v>
      </c>
      <c r="BD407">
        <v>2.1997</v>
      </c>
      <c r="BE407">
        <v>2.1859000000000002</v>
      </c>
      <c r="BF407">
        <v>2.1656</v>
      </c>
      <c r="BG407">
        <v>2.1252</v>
      </c>
      <c r="BH407">
        <v>1.9939</v>
      </c>
      <c r="BI407">
        <v>1.9577</v>
      </c>
      <c r="BJ407">
        <v>1.9289000000000001</v>
      </c>
      <c r="BK407">
        <v>1.9088000000000001</v>
      </c>
    </row>
    <row r="408" spans="1:63">
      <c r="A408" s="95">
        <v>44853</v>
      </c>
      <c r="B408" s="63">
        <v>135356</v>
      </c>
      <c r="Y408">
        <v>2.6522000000000001</v>
      </c>
      <c r="Z408">
        <v>2.4807000000000001</v>
      </c>
      <c r="AA408">
        <v>2.4142999999999999</v>
      </c>
      <c r="AB408">
        <v>2.3927999999999998</v>
      </c>
      <c r="AC408">
        <v>2.3984000000000001</v>
      </c>
      <c r="AD408">
        <v>2.5663</v>
      </c>
      <c r="AE408">
        <v>2.5589</v>
      </c>
      <c r="AF408">
        <v>2.5371999999999999</v>
      </c>
      <c r="AG408">
        <v>2.5007000000000001</v>
      </c>
      <c r="AH408">
        <v>2.4582999999999999</v>
      </c>
      <c r="AI408">
        <v>2.4104999999999999</v>
      </c>
      <c r="AJ408">
        <v>2.2652999999999999</v>
      </c>
      <c r="AK408">
        <v>2.2290000000000001</v>
      </c>
      <c r="AL408">
        <v>2.2071999999999998</v>
      </c>
      <c r="AM408">
        <v>2.2002000000000002</v>
      </c>
      <c r="AN408">
        <v>2.2000000000000002</v>
      </c>
      <c r="AO408">
        <v>2.2023999999999999</v>
      </c>
      <c r="AP408">
        <v>2.3509000000000002</v>
      </c>
      <c r="AQ408">
        <v>2.3584999999999998</v>
      </c>
      <c r="AR408">
        <v>2.3454000000000002</v>
      </c>
      <c r="AS408">
        <v>2.3167</v>
      </c>
      <c r="AT408">
        <v>2.2917999999999998</v>
      </c>
      <c r="AU408">
        <v>2.2437</v>
      </c>
      <c r="AV408">
        <v>2.1065999999999998</v>
      </c>
      <c r="AW408">
        <v>2.0657999999999999</v>
      </c>
      <c r="AX408">
        <v>2.0316999999999998</v>
      </c>
      <c r="AY408">
        <v>2.0112000000000001</v>
      </c>
      <c r="AZ408">
        <v>2.0156999999999998</v>
      </c>
      <c r="BA408">
        <v>2.0325000000000002</v>
      </c>
      <c r="BB408">
        <v>2.2145999999999999</v>
      </c>
      <c r="BC408">
        <v>2.2321</v>
      </c>
      <c r="BD408">
        <v>2.2267000000000001</v>
      </c>
      <c r="BE408">
        <v>2.2128999999999999</v>
      </c>
      <c r="BF408">
        <v>2.1926000000000001</v>
      </c>
      <c r="BG408">
        <v>2.1522000000000001</v>
      </c>
      <c r="BH408">
        <v>2.0209000000000001</v>
      </c>
      <c r="BI408">
        <v>1.9846999999999999</v>
      </c>
      <c r="BJ408">
        <v>1.9559</v>
      </c>
      <c r="BK408">
        <v>1.9358</v>
      </c>
    </row>
    <row r="409" spans="1:63">
      <c r="A409" s="95">
        <v>44854</v>
      </c>
      <c r="B409" s="63">
        <v>118208</v>
      </c>
      <c r="Y409">
        <v>2.6478000000000002</v>
      </c>
      <c r="Z409">
        <v>2.4661</v>
      </c>
      <c r="AA409">
        <v>2.3944999999999999</v>
      </c>
      <c r="AB409">
        <v>2.3725000000000001</v>
      </c>
      <c r="AC409">
        <v>2.3776000000000002</v>
      </c>
      <c r="AD409">
        <v>2.5478000000000001</v>
      </c>
      <c r="AE409">
        <v>2.5381</v>
      </c>
      <c r="AF409">
        <v>2.5152999999999999</v>
      </c>
      <c r="AG409">
        <v>2.4777999999999998</v>
      </c>
      <c r="AH409">
        <v>2.4340999999999999</v>
      </c>
      <c r="AI409">
        <v>2.3849</v>
      </c>
      <c r="AJ409">
        <v>2.2393000000000001</v>
      </c>
      <c r="AK409">
        <v>2.202</v>
      </c>
      <c r="AL409">
        <v>2.1795</v>
      </c>
      <c r="AM409">
        <v>2.1669999999999998</v>
      </c>
      <c r="AN409">
        <v>2.1646999999999998</v>
      </c>
      <c r="AO409">
        <v>2.1646999999999998</v>
      </c>
      <c r="AP409">
        <v>2.3142999999999998</v>
      </c>
      <c r="AQ409">
        <v>2.323</v>
      </c>
      <c r="AR409">
        <v>2.3107000000000002</v>
      </c>
      <c r="AS409">
        <v>2.2833000000000001</v>
      </c>
      <c r="AT409">
        <v>2.2595000000000001</v>
      </c>
      <c r="AU409">
        <v>2.2124999999999999</v>
      </c>
      <c r="AV409">
        <v>2.0764</v>
      </c>
      <c r="AW409">
        <v>2.0367000000000002</v>
      </c>
      <c r="AX409">
        <v>2.0036999999999998</v>
      </c>
      <c r="AY409">
        <v>1.9832000000000001</v>
      </c>
      <c r="AZ409">
        <v>1.9877</v>
      </c>
      <c r="BA409">
        <v>2.0045000000000002</v>
      </c>
      <c r="BB409">
        <v>2.1865999999999999</v>
      </c>
      <c r="BC409">
        <v>2.2040999999999999</v>
      </c>
      <c r="BD409">
        <v>2.1987000000000001</v>
      </c>
      <c r="BE409">
        <v>2.1848999999999998</v>
      </c>
      <c r="BF409">
        <v>2.1646000000000001</v>
      </c>
      <c r="BG409">
        <v>2.1242000000000001</v>
      </c>
      <c r="BH409">
        <v>1.9928999999999999</v>
      </c>
      <c r="BI409">
        <v>1.9567000000000001</v>
      </c>
      <c r="BJ409">
        <v>1.9278999999999999</v>
      </c>
      <c r="BK409">
        <v>1.9077999999999999</v>
      </c>
    </row>
    <row r="410" spans="1:63">
      <c r="A410" s="95">
        <v>44855</v>
      </c>
      <c r="B410" s="63">
        <v>107273</v>
      </c>
      <c r="Y410">
        <v>2.6619999999999999</v>
      </c>
      <c r="Z410">
        <v>2.4748000000000001</v>
      </c>
      <c r="AA410">
        <v>2.4093</v>
      </c>
      <c r="AB410">
        <v>2.3927</v>
      </c>
      <c r="AC410">
        <v>2.399</v>
      </c>
      <c r="AD410">
        <v>2.5680000000000001</v>
      </c>
      <c r="AE410">
        <v>2.5565000000000002</v>
      </c>
      <c r="AF410">
        <v>2.5310999999999999</v>
      </c>
      <c r="AG410">
        <v>2.4902000000000002</v>
      </c>
      <c r="AH410">
        <v>2.4439000000000002</v>
      </c>
      <c r="AI410">
        <v>2.3936000000000002</v>
      </c>
      <c r="AJ410">
        <v>2.2473000000000001</v>
      </c>
      <c r="AK410">
        <v>2.2084000000000001</v>
      </c>
      <c r="AL410">
        <v>2.1840000000000002</v>
      </c>
      <c r="AM410">
        <v>2.1696</v>
      </c>
      <c r="AN410">
        <v>2.1669999999999998</v>
      </c>
      <c r="AO410">
        <v>2.1669999999999998</v>
      </c>
      <c r="AP410">
        <v>2.3166000000000002</v>
      </c>
      <c r="AQ410">
        <v>2.3252999999999999</v>
      </c>
      <c r="AR410">
        <v>2.3130000000000002</v>
      </c>
      <c r="AS410">
        <v>2.2856000000000001</v>
      </c>
      <c r="AT410">
        <v>2.2618</v>
      </c>
      <c r="AU410">
        <v>2.2147999999999999</v>
      </c>
      <c r="AV410">
        <v>2.0787</v>
      </c>
      <c r="AW410">
        <v>2.0390000000000001</v>
      </c>
      <c r="AX410">
        <v>2.0059999999999998</v>
      </c>
      <c r="AY410">
        <v>1.9855</v>
      </c>
      <c r="AZ410">
        <v>1.99</v>
      </c>
      <c r="BA410">
        <v>2.0068000000000001</v>
      </c>
      <c r="BB410">
        <v>2.1888999999999998</v>
      </c>
      <c r="BC410">
        <v>2.2063999999999999</v>
      </c>
      <c r="BD410">
        <v>2.2010000000000001</v>
      </c>
      <c r="BE410">
        <v>2.1871999999999998</v>
      </c>
      <c r="BF410">
        <v>2.1669</v>
      </c>
      <c r="BG410">
        <v>2.1265000000000001</v>
      </c>
      <c r="BH410">
        <v>1.9952000000000001</v>
      </c>
      <c r="BI410">
        <v>1.9590000000000001</v>
      </c>
      <c r="BJ410">
        <v>1.9301999999999999</v>
      </c>
      <c r="BK410">
        <v>1.9100999999999999</v>
      </c>
    </row>
    <row r="411" spans="1:63">
      <c r="A411" s="95">
        <v>44858</v>
      </c>
      <c r="B411" s="63">
        <v>180635</v>
      </c>
      <c r="Y411">
        <v>2.7302</v>
      </c>
      <c r="Z411">
        <v>2.4984000000000002</v>
      </c>
      <c r="AA411">
        <v>2.4255</v>
      </c>
      <c r="AB411">
        <v>2.4037000000000002</v>
      </c>
      <c r="AC411">
        <v>2.4081000000000001</v>
      </c>
      <c r="AD411">
        <v>2.5760000000000001</v>
      </c>
      <c r="AE411">
        <v>2.5628000000000002</v>
      </c>
      <c r="AF411">
        <v>2.5358000000000001</v>
      </c>
      <c r="AG411">
        <v>2.4933000000000001</v>
      </c>
      <c r="AH411">
        <v>2.4449000000000001</v>
      </c>
      <c r="AI411">
        <v>2.3923999999999999</v>
      </c>
      <c r="AJ411">
        <v>2.2423999999999999</v>
      </c>
      <c r="AK411">
        <v>2.2008999999999999</v>
      </c>
      <c r="AL411">
        <v>2.1743000000000001</v>
      </c>
      <c r="AM411">
        <v>2.1596000000000002</v>
      </c>
      <c r="AN411">
        <v>2.1573000000000002</v>
      </c>
      <c r="AO411">
        <v>2.1577000000000002</v>
      </c>
      <c r="AP411">
        <v>2.3075999999999999</v>
      </c>
      <c r="AQ411">
        <v>2.3166000000000002</v>
      </c>
      <c r="AR411">
        <v>2.3043</v>
      </c>
      <c r="AS411">
        <v>2.2776000000000001</v>
      </c>
      <c r="AT411">
        <v>2.2541000000000002</v>
      </c>
      <c r="AU411">
        <v>2.2073999999999998</v>
      </c>
      <c r="AV411">
        <v>2.0716000000000001</v>
      </c>
      <c r="AW411">
        <v>2.0323000000000002</v>
      </c>
      <c r="AX411">
        <v>1.9996</v>
      </c>
      <c r="AY411">
        <v>1.9791000000000001</v>
      </c>
      <c r="AZ411">
        <v>1.9836</v>
      </c>
      <c r="BA411">
        <v>2.0004</v>
      </c>
      <c r="BB411">
        <v>2.1825000000000001</v>
      </c>
      <c r="BC411">
        <v>2.2000000000000002</v>
      </c>
      <c r="BD411">
        <v>2.1945999999999999</v>
      </c>
      <c r="BE411">
        <v>2.1808000000000001</v>
      </c>
      <c r="BF411">
        <v>2.1604999999999999</v>
      </c>
      <c r="BG411">
        <v>2.1200999999999999</v>
      </c>
      <c r="BH411">
        <v>1.9887999999999999</v>
      </c>
      <c r="BI411">
        <v>1.9525999999999999</v>
      </c>
      <c r="BJ411">
        <v>1.9238</v>
      </c>
      <c r="BK411">
        <v>1.9036999999999999</v>
      </c>
    </row>
    <row r="412" spans="1:63">
      <c r="A412" s="95">
        <v>44859</v>
      </c>
      <c r="B412" s="63">
        <v>195063</v>
      </c>
      <c r="Y412">
        <v>2.9159999999999999</v>
      </c>
      <c r="Z412">
        <v>2.5567000000000002</v>
      </c>
      <c r="AA412">
        <v>2.4672000000000001</v>
      </c>
      <c r="AB412">
        <v>2.4411</v>
      </c>
      <c r="AC412">
        <v>2.4447999999999999</v>
      </c>
      <c r="AD412">
        <v>2.6103999999999998</v>
      </c>
      <c r="AE412">
        <v>2.5977999999999999</v>
      </c>
      <c r="AF412">
        <v>2.5708000000000002</v>
      </c>
      <c r="AG412">
        <v>2.5286</v>
      </c>
      <c r="AH412">
        <v>2.4801000000000002</v>
      </c>
      <c r="AI412">
        <v>2.4268999999999998</v>
      </c>
      <c r="AJ412">
        <v>2.2763</v>
      </c>
      <c r="AK412">
        <v>2.2349000000000001</v>
      </c>
      <c r="AL412">
        <v>2.2098</v>
      </c>
      <c r="AM412">
        <v>2.1951000000000001</v>
      </c>
      <c r="AN412">
        <v>2.1928000000000001</v>
      </c>
      <c r="AO412">
        <v>2.1932</v>
      </c>
      <c r="AP412">
        <v>2.3431000000000002</v>
      </c>
      <c r="AQ412">
        <v>2.3521000000000001</v>
      </c>
      <c r="AR412">
        <v>2.3397999999999999</v>
      </c>
      <c r="AS412">
        <v>2.3130999999999999</v>
      </c>
      <c r="AT412">
        <v>2.2896000000000001</v>
      </c>
      <c r="AU412">
        <v>2.2429000000000001</v>
      </c>
      <c r="AV412">
        <v>2.1071</v>
      </c>
      <c r="AW412">
        <v>2.0678000000000001</v>
      </c>
      <c r="AX412">
        <v>2.0350999999999999</v>
      </c>
      <c r="AY412">
        <v>2.0146000000000002</v>
      </c>
      <c r="AZ412">
        <v>2.0190999999999999</v>
      </c>
      <c r="BA412">
        <v>2.0358999999999998</v>
      </c>
      <c r="BB412">
        <v>2.218</v>
      </c>
      <c r="BC412">
        <v>2.2355</v>
      </c>
      <c r="BD412">
        <v>2.2301000000000002</v>
      </c>
      <c r="BE412">
        <v>2.2162999999999999</v>
      </c>
      <c r="BF412">
        <v>2.1960000000000002</v>
      </c>
      <c r="BG412">
        <v>2.1556000000000002</v>
      </c>
      <c r="BH412">
        <v>2.0243000000000002</v>
      </c>
      <c r="BI412">
        <v>1.9881</v>
      </c>
      <c r="BJ412">
        <v>1.9593</v>
      </c>
      <c r="BK412">
        <v>1.9392</v>
      </c>
    </row>
    <row r="413" spans="1:63">
      <c r="A413" s="95">
        <v>44860</v>
      </c>
      <c r="B413" s="63">
        <v>193616</v>
      </c>
      <c r="Y413">
        <v>2.8994</v>
      </c>
      <c r="Z413">
        <v>2.5775999999999999</v>
      </c>
      <c r="AA413">
        <v>2.5059</v>
      </c>
      <c r="AB413">
        <v>2.4853000000000001</v>
      </c>
      <c r="AC413">
        <v>2.4897</v>
      </c>
      <c r="AD413">
        <v>2.6566000000000001</v>
      </c>
      <c r="AE413">
        <v>2.6432000000000002</v>
      </c>
      <c r="AF413">
        <v>2.6133000000000002</v>
      </c>
      <c r="AG413">
        <v>2.5691999999999999</v>
      </c>
      <c r="AH413">
        <v>2.5196000000000001</v>
      </c>
      <c r="AI413">
        <v>2.4651999999999998</v>
      </c>
      <c r="AJ413">
        <v>2.3092999999999999</v>
      </c>
      <c r="AK413">
        <v>2.2669999999999999</v>
      </c>
      <c r="AL413">
        <v>2.2416</v>
      </c>
      <c r="AM413">
        <v>2.2271999999999998</v>
      </c>
      <c r="AN413">
        <v>2.2246000000000001</v>
      </c>
      <c r="AO413">
        <v>2.2242000000000002</v>
      </c>
      <c r="AP413">
        <v>2.3740999999999999</v>
      </c>
      <c r="AQ413">
        <v>2.3831000000000002</v>
      </c>
      <c r="AR413">
        <v>2.3708</v>
      </c>
      <c r="AS413">
        <v>2.3441000000000001</v>
      </c>
      <c r="AT413">
        <v>2.3206000000000002</v>
      </c>
      <c r="AU413">
        <v>2.2738999999999998</v>
      </c>
      <c r="AV413">
        <v>2.1381000000000001</v>
      </c>
      <c r="AW413">
        <v>2.0988000000000002</v>
      </c>
      <c r="AX413">
        <v>2.0661</v>
      </c>
      <c r="AY413">
        <v>2.0455999999999999</v>
      </c>
      <c r="AZ413">
        <v>2.0501</v>
      </c>
      <c r="BA413">
        <v>2.0669</v>
      </c>
      <c r="BB413">
        <v>2.2490000000000001</v>
      </c>
      <c r="BC413">
        <v>2.2665000000000002</v>
      </c>
      <c r="BD413">
        <v>2.2610999999999999</v>
      </c>
      <c r="BE413">
        <v>2.2473000000000001</v>
      </c>
      <c r="BF413">
        <v>2.2269999999999999</v>
      </c>
      <c r="BG413">
        <v>2.1865999999999999</v>
      </c>
      <c r="BH413">
        <v>2.0552999999999999</v>
      </c>
      <c r="BI413">
        <v>2.0190999999999999</v>
      </c>
      <c r="BJ413">
        <v>1.9903</v>
      </c>
      <c r="BK413">
        <v>1.9702</v>
      </c>
    </row>
    <row r="414" spans="1:63">
      <c r="A414" s="95">
        <v>44861</v>
      </c>
      <c r="B414" s="63">
        <v>172288</v>
      </c>
      <c r="Y414">
        <v>3.0116000000000001</v>
      </c>
      <c r="Z414">
        <v>2.6415000000000002</v>
      </c>
      <c r="AA414">
        <v>2.5522999999999998</v>
      </c>
      <c r="AB414">
        <v>2.5226999999999999</v>
      </c>
      <c r="AC414">
        <v>2.5232000000000001</v>
      </c>
      <c r="AD414">
        <v>2.6848999999999998</v>
      </c>
      <c r="AE414">
        <v>2.6701000000000001</v>
      </c>
      <c r="AF414">
        <v>2.6394000000000002</v>
      </c>
      <c r="AG414">
        <v>2.5948000000000002</v>
      </c>
      <c r="AH414">
        <v>2.5447000000000002</v>
      </c>
      <c r="AI414">
        <v>2.4889999999999999</v>
      </c>
      <c r="AJ414">
        <v>2.3260999999999998</v>
      </c>
      <c r="AK414">
        <v>2.2806000000000002</v>
      </c>
      <c r="AL414">
        <v>2.2513999999999998</v>
      </c>
      <c r="AM414">
        <v>2.2357999999999998</v>
      </c>
      <c r="AN414">
        <v>2.2330999999999999</v>
      </c>
      <c r="AO414">
        <v>2.2315999999999998</v>
      </c>
      <c r="AP414">
        <v>2.3815</v>
      </c>
      <c r="AQ414">
        <v>2.3904999999999998</v>
      </c>
      <c r="AR414">
        <v>2.3782000000000001</v>
      </c>
      <c r="AS414">
        <v>2.3515000000000001</v>
      </c>
      <c r="AT414">
        <v>2.3279999999999998</v>
      </c>
      <c r="AU414">
        <v>2.2812999999999999</v>
      </c>
      <c r="AV414">
        <v>2.1455000000000002</v>
      </c>
      <c r="AW414">
        <v>2.1061999999999999</v>
      </c>
      <c r="AX414">
        <v>2.0735000000000001</v>
      </c>
      <c r="AY414">
        <v>2.0529999999999999</v>
      </c>
      <c r="AZ414">
        <v>2.0575000000000001</v>
      </c>
      <c r="BA414">
        <v>2.0743</v>
      </c>
      <c r="BB414">
        <v>2.2564000000000002</v>
      </c>
      <c r="BC414">
        <v>2.2738999999999998</v>
      </c>
      <c r="BD414">
        <v>2.2685</v>
      </c>
      <c r="BE414">
        <v>2.2547000000000001</v>
      </c>
      <c r="BF414">
        <v>2.2343999999999999</v>
      </c>
      <c r="BG414">
        <v>2.194</v>
      </c>
      <c r="BH414">
        <v>2.0627</v>
      </c>
      <c r="BI414">
        <v>2.0265</v>
      </c>
      <c r="BJ414">
        <v>1.9977</v>
      </c>
      <c r="BK414">
        <v>1.9776</v>
      </c>
    </row>
    <row r="415" spans="1:63">
      <c r="A415" s="95">
        <v>44862</v>
      </c>
      <c r="B415" s="63">
        <v>176927</v>
      </c>
      <c r="Y415">
        <v>2.9066000000000001</v>
      </c>
      <c r="Z415">
        <v>2.5629</v>
      </c>
      <c r="AA415">
        <v>2.4908999999999999</v>
      </c>
      <c r="AB415">
        <v>2.4674999999999998</v>
      </c>
      <c r="AC415">
        <v>2.4712999999999998</v>
      </c>
      <c r="AD415">
        <v>2.6389999999999998</v>
      </c>
      <c r="AE415">
        <v>2.6278999999999999</v>
      </c>
      <c r="AF415">
        <v>2.5987</v>
      </c>
      <c r="AG415">
        <v>2.556</v>
      </c>
      <c r="AH415">
        <v>2.5081000000000002</v>
      </c>
      <c r="AI415">
        <v>2.4552999999999998</v>
      </c>
      <c r="AJ415">
        <v>2.2909000000000002</v>
      </c>
      <c r="AK415">
        <v>2.2443</v>
      </c>
      <c r="AL415">
        <v>2.2151999999999998</v>
      </c>
      <c r="AM415">
        <v>2.1998000000000002</v>
      </c>
      <c r="AN415">
        <v>2.1972999999999998</v>
      </c>
      <c r="AO415">
        <v>2.1958000000000002</v>
      </c>
      <c r="AP415">
        <v>2.3464999999999998</v>
      </c>
      <c r="AQ415">
        <v>2.3563000000000001</v>
      </c>
      <c r="AR415">
        <v>2.3449</v>
      </c>
      <c r="AS415">
        <v>2.319</v>
      </c>
      <c r="AT415">
        <v>2.2963</v>
      </c>
      <c r="AU415">
        <v>2.2505000000000002</v>
      </c>
      <c r="AV415">
        <v>2.1154999999999999</v>
      </c>
      <c r="AW415">
        <v>2.0771000000000002</v>
      </c>
      <c r="AX415">
        <v>2.0468999999999999</v>
      </c>
      <c r="AY415">
        <v>2.0264000000000002</v>
      </c>
      <c r="AZ415">
        <v>2.0308999999999999</v>
      </c>
      <c r="BA415">
        <v>2.0476999999999999</v>
      </c>
      <c r="BB415">
        <v>2.2298</v>
      </c>
      <c r="BC415">
        <v>2.2473000000000001</v>
      </c>
      <c r="BD415">
        <v>2.2418999999999998</v>
      </c>
      <c r="BE415">
        <v>2.2281</v>
      </c>
      <c r="BF415">
        <v>2.2078000000000002</v>
      </c>
      <c r="BG415">
        <v>2.1674000000000002</v>
      </c>
      <c r="BH415">
        <v>2.0360999999999998</v>
      </c>
      <c r="BI415">
        <v>1.9999</v>
      </c>
      <c r="BJ415">
        <v>1.9711000000000001</v>
      </c>
      <c r="BK415">
        <v>1.9510000000000001</v>
      </c>
    </row>
    <row r="416" spans="1:63">
      <c r="A416" s="95">
        <v>44865</v>
      </c>
      <c r="B416" s="63">
        <v>115883</v>
      </c>
      <c r="Y416">
        <v>2.8107000000000002</v>
      </c>
      <c r="Z416">
        <v>2.5257000000000001</v>
      </c>
      <c r="AA416">
        <v>2.4588999999999999</v>
      </c>
      <c r="AB416">
        <v>2.4396</v>
      </c>
      <c r="AC416">
        <v>2.4441999999999999</v>
      </c>
      <c r="AD416">
        <v>2.6139000000000001</v>
      </c>
      <c r="AE416">
        <v>2.6053999999999999</v>
      </c>
      <c r="AF416">
        <v>2.5790000000000002</v>
      </c>
      <c r="AG416">
        <v>2.5390000000000001</v>
      </c>
      <c r="AH416">
        <v>2.4929999999999999</v>
      </c>
      <c r="AI416">
        <v>2.4411999999999998</v>
      </c>
      <c r="AJ416">
        <v>2.2732000000000001</v>
      </c>
      <c r="AK416">
        <v>2.2286999999999999</v>
      </c>
      <c r="AL416">
        <v>2.2021999999999999</v>
      </c>
      <c r="AM416">
        <v>2.1873999999999998</v>
      </c>
      <c r="AN416">
        <v>2.1852999999999998</v>
      </c>
      <c r="AO416">
        <v>2.1842000000000001</v>
      </c>
      <c r="AP416">
        <v>2.3351999999999999</v>
      </c>
      <c r="AQ416">
        <v>2.3454000000000002</v>
      </c>
      <c r="AR416">
        <v>2.3344</v>
      </c>
      <c r="AS416">
        <v>2.3094000000000001</v>
      </c>
      <c r="AT416">
        <v>2.2875000000000001</v>
      </c>
      <c r="AU416">
        <v>2.2425999999999999</v>
      </c>
      <c r="AV416">
        <v>2.1084999999999998</v>
      </c>
      <c r="AW416">
        <v>2.0709</v>
      </c>
      <c r="AX416">
        <v>2.0415999999999999</v>
      </c>
      <c r="AY416">
        <v>2.0211000000000001</v>
      </c>
      <c r="AZ416">
        <v>2.0255999999999998</v>
      </c>
      <c r="BA416">
        <v>2.0424000000000002</v>
      </c>
      <c r="BB416">
        <v>2.2244999999999999</v>
      </c>
      <c r="BC416">
        <v>2.242</v>
      </c>
      <c r="BD416">
        <v>2.2366000000000001</v>
      </c>
      <c r="BE416">
        <v>2.2227999999999999</v>
      </c>
      <c r="BF416">
        <v>2.2025000000000001</v>
      </c>
      <c r="BG416">
        <v>2.1621000000000001</v>
      </c>
      <c r="BH416">
        <v>2.0308000000000002</v>
      </c>
      <c r="BI416">
        <v>1.9945999999999999</v>
      </c>
      <c r="BJ416">
        <v>1.9658</v>
      </c>
      <c r="BK416">
        <v>1.9457</v>
      </c>
    </row>
    <row r="417" spans="1:63">
      <c r="A417" s="95">
        <v>44866</v>
      </c>
      <c r="B417" s="63">
        <v>111267</v>
      </c>
      <c r="Z417">
        <v>2.5945</v>
      </c>
      <c r="AA417">
        <v>2.5249000000000001</v>
      </c>
      <c r="AB417">
        <v>2.5032000000000001</v>
      </c>
      <c r="AC417">
        <v>2.5068999999999999</v>
      </c>
      <c r="AD417">
        <v>2.6760000000000002</v>
      </c>
      <c r="AE417">
        <v>2.6598000000000002</v>
      </c>
      <c r="AF417">
        <v>2.6294</v>
      </c>
      <c r="AG417">
        <v>2.5882999999999998</v>
      </c>
      <c r="AH417">
        <v>2.5430999999999999</v>
      </c>
      <c r="AI417">
        <v>2.4927000000000001</v>
      </c>
      <c r="AJ417">
        <v>2.3209</v>
      </c>
      <c r="AK417">
        <v>2.2740999999999998</v>
      </c>
      <c r="AL417">
        <v>2.246</v>
      </c>
      <c r="AM417">
        <v>2.2311000000000001</v>
      </c>
      <c r="AN417">
        <v>2.2286000000000001</v>
      </c>
      <c r="AO417">
        <v>2.2269000000000001</v>
      </c>
      <c r="AP417">
        <v>2.3778999999999999</v>
      </c>
      <c r="AQ417">
        <v>2.3881000000000001</v>
      </c>
      <c r="AR417">
        <v>2.3771</v>
      </c>
      <c r="AS417">
        <v>2.3521000000000001</v>
      </c>
      <c r="AT417">
        <v>2.3302</v>
      </c>
      <c r="AU417">
        <v>2.2852999999999999</v>
      </c>
      <c r="AV417">
        <v>2.1511999999999998</v>
      </c>
      <c r="AW417">
        <v>2.1135999999999999</v>
      </c>
      <c r="AX417">
        <v>2.0842999999999998</v>
      </c>
      <c r="AY417">
        <v>2.0638000000000001</v>
      </c>
      <c r="AZ417">
        <v>2.0682999999999998</v>
      </c>
      <c r="BA417">
        <v>2.0851000000000002</v>
      </c>
      <c r="BB417">
        <v>2.2671999999999999</v>
      </c>
      <c r="BC417">
        <v>2.2847</v>
      </c>
      <c r="BD417">
        <v>2.2793000000000001</v>
      </c>
      <c r="BE417">
        <v>2.2654999999999998</v>
      </c>
      <c r="BF417">
        <v>2.2452000000000001</v>
      </c>
      <c r="BG417">
        <v>2.2048000000000001</v>
      </c>
      <c r="BH417">
        <v>2.0735000000000001</v>
      </c>
      <c r="BI417">
        <v>2.0373000000000001</v>
      </c>
      <c r="BJ417">
        <v>2.0085000000000002</v>
      </c>
      <c r="BK417">
        <v>1.9883999999999999</v>
      </c>
    </row>
    <row r="418" spans="1:63">
      <c r="A418" s="95">
        <v>44867</v>
      </c>
      <c r="B418" s="63">
        <v>153136</v>
      </c>
      <c r="Z418">
        <v>2.6972</v>
      </c>
      <c r="AA418">
        <v>2.6080000000000001</v>
      </c>
      <c r="AB418">
        <v>2.5800999999999998</v>
      </c>
      <c r="AC418">
        <v>2.5825</v>
      </c>
      <c r="AD418">
        <v>2.7494999999999998</v>
      </c>
      <c r="AE418">
        <v>2.7282000000000002</v>
      </c>
      <c r="AF418">
        <v>2.6934</v>
      </c>
      <c r="AG418">
        <v>2.6488</v>
      </c>
      <c r="AH418">
        <v>2.5998000000000001</v>
      </c>
      <c r="AI418">
        <v>2.5453999999999999</v>
      </c>
      <c r="AJ418">
        <v>2.3708999999999998</v>
      </c>
      <c r="AK418">
        <v>2.3212000000000002</v>
      </c>
      <c r="AL418">
        <v>2.2890000000000001</v>
      </c>
      <c r="AM418">
        <v>2.2675000000000001</v>
      </c>
      <c r="AN418">
        <v>2.2645</v>
      </c>
      <c r="AO418">
        <v>2.2627999999999999</v>
      </c>
      <c r="AP418">
        <v>2.4138000000000002</v>
      </c>
      <c r="AQ418">
        <v>2.4239999999999999</v>
      </c>
      <c r="AR418">
        <v>2.4129999999999998</v>
      </c>
      <c r="AS418">
        <v>2.3879999999999999</v>
      </c>
      <c r="AT418">
        <v>2.3660999999999999</v>
      </c>
      <c r="AU418">
        <v>2.3212000000000002</v>
      </c>
      <c r="AV418">
        <v>2.1871</v>
      </c>
      <c r="AW418">
        <v>2.1495000000000002</v>
      </c>
      <c r="AX418">
        <v>2.1202000000000001</v>
      </c>
      <c r="AY418">
        <v>2.0996999999999999</v>
      </c>
      <c r="AZ418">
        <v>2.1042000000000001</v>
      </c>
      <c r="BA418">
        <v>2.121</v>
      </c>
      <c r="BB418">
        <v>2.3031000000000001</v>
      </c>
      <c r="BC418">
        <v>2.3206000000000002</v>
      </c>
      <c r="BD418">
        <v>2.3151999999999999</v>
      </c>
      <c r="BE418">
        <v>2.3014000000000001</v>
      </c>
      <c r="BF418">
        <v>2.2810999999999999</v>
      </c>
      <c r="BG418">
        <v>2.2406999999999999</v>
      </c>
      <c r="BH418">
        <v>2.1093999999999999</v>
      </c>
      <c r="BI418">
        <v>2.0731999999999999</v>
      </c>
      <c r="BJ418">
        <v>2.0444</v>
      </c>
      <c r="BK418">
        <v>2.0243000000000002</v>
      </c>
    </row>
    <row r="419" spans="1:63">
      <c r="A419" s="95">
        <v>44868</v>
      </c>
      <c r="B419" s="63">
        <v>164157</v>
      </c>
      <c r="Z419">
        <v>2.6939000000000002</v>
      </c>
      <c r="AA419">
        <v>2.5828000000000002</v>
      </c>
      <c r="AB419">
        <v>2.5556000000000001</v>
      </c>
      <c r="AC419">
        <v>2.5581999999999998</v>
      </c>
      <c r="AD419">
        <v>2.7267999999999999</v>
      </c>
      <c r="AE419">
        <v>2.7052999999999998</v>
      </c>
      <c r="AF419">
        <v>2.6676000000000002</v>
      </c>
      <c r="AG419">
        <v>2.6206999999999998</v>
      </c>
      <c r="AH419">
        <v>2.5710999999999999</v>
      </c>
      <c r="AI419">
        <v>2.5175000000000001</v>
      </c>
      <c r="AJ419">
        <v>2.3447</v>
      </c>
      <c r="AK419">
        <v>2.2959999999999998</v>
      </c>
      <c r="AL419">
        <v>2.2656999999999998</v>
      </c>
      <c r="AM419">
        <v>2.2458999999999998</v>
      </c>
      <c r="AN419">
        <v>2.2431999999999999</v>
      </c>
      <c r="AO419">
        <v>2.2416</v>
      </c>
      <c r="AP419">
        <v>2.3904999999999998</v>
      </c>
      <c r="AQ419">
        <v>2.3986000000000001</v>
      </c>
      <c r="AR419">
        <v>2.3856000000000002</v>
      </c>
      <c r="AS419">
        <v>2.3589000000000002</v>
      </c>
      <c r="AT419">
        <v>2.3344999999999998</v>
      </c>
      <c r="AU419">
        <v>2.2875000000000001</v>
      </c>
      <c r="AV419">
        <v>2.1514000000000002</v>
      </c>
      <c r="AW419">
        <v>2.1116999999999999</v>
      </c>
      <c r="AX419">
        <v>2.0802999999999998</v>
      </c>
      <c r="AY419">
        <v>2.0598000000000001</v>
      </c>
      <c r="AZ419">
        <v>2.0642999999999998</v>
      </c>
      <c r="BA419">
        <v>2.0811000000000002</v>
      </c>
      <c r="BB419">
        <v>2.2631999999999999</v>
      </c>
      <c r="BC419">
        <v>2.2806999999999999</v>
      </c>
      <c r="BD419">
        <v>2.2753000000000001</v>
      </c>
      <c r="BE419">
        <v>2.2614999999999998</v>
      </c>
      <c r="BF419">
        <v>2.2412000000000001</v>
      </c>
      <c r="BG419">
        <v>2.2008000000000001</v>
      </c>
      <c r="BH419">
        <v>2.0695000000000001</v>
      </c>
      <c r="BI419">
        <v>2.0333000000000001</v>
      </c>
      <c r="BJ419">
        <v>2.0045000000000002</v>
      </c>
      <c r="BK419">
        <v>1.9843999999999999</v>
      </c>
    </row>
    <row r="420" spans="1:63">
      <c r="A420" s="95">
        <v>44869</v>
      </c>
      <c r="B420" s="63">
        <v>154776</v>
      </c>
      <c r="Z420">
        <v>2.7347999999999999</v>
      </c>
      <c r="AA420">
        <v>2.6488999999999998</v>
      </c>
      <c r="AB420">
        <v>2.6273</v>
      </c>
      <c r="AC420">
        <v>2.6314000000000002</v>
      </c>
      <c r="AD420">
        <v>2.8006000000000002</v>
      </c>
      <c r="AE420">
        <v>2.7801999999999998</v>
      </c>
      <c r="AF420">
        <v>2.7421000000000002</v>
      </c>
      <c r="AG420">
        <v>2.6947000000000001</v>
      </c>
      <c r="AH420">
        <v>2.6457999999999999</v>
      </c>
      <c r="AI420">
        <v>2.5941000000000001</v>
      </c>
      <c r="AJ420">
        <v>2.4175</v>
      </c>
      <c r="AK420">
        <v>2.3656999999999999</v>
      </c>
      <c r="AL420">
        <v>2.3327</v>
      </c>
      <c r="AM420">
        <v>2.3121999999999998</v>
      </c>
      <c r="AN420">
        <v>2.3096999999999999</v>
      </c>
      <c r="AO420">
        <v>2.3083999999999998</v>
      </c>
      <c r="AP420">
        <v>2.4573</v>
      </c>
      <c r="AQ420">
        <v>2.4653999999999998</v>
      </c>
      <c r="AR420">
        <v>2.4523999999999999</v>
      </c>
      <c r="AS420">
        <v>2.4257</v>
      </c>
      <c r="AT420">
        <v>2.4013</v>
      </c>
      <c r="AU420">
        <v>2.3542999999999998</v>
      </c>
      <c r="AV420">
        <v>2.2181999999999999</v>
      </c>
      <c r="AW420">
        <v>2.1785000000000001</v>
      </c>
      <c r="AX420">
        <v>2.1471</v>
      </c>
      <c r="AY420">
        <v>2.1265999999999998</v>
      </c>
      <c r="AZ420">
        <v>2.1311</v>
      </c>
      <c r="BA420">
        <v>2.1478999999999999</v>
      </c>
      <c r="BB420">
        <v>2.33</v>
      </c>
      <c r="BC420">
        <v>2.3475000000000001</v>
      </c>
      <c r="BD420">
        <v>2.3420999999999998</v>
      </c>
      <c r="BE420">
        <v>2.3283</v>
      </c>
      <c r="BF420">
        <v>2.3079999999999998</v>
      </c>
      <c r="BG420">
        <v>2.2675999999999998</v>
      </c>
      <c r="BH420">
        <v>2.1362999999999999</v>
      </c>
      <c r="BI420">
        <v>2.1000999999999999</v>
      </c>
      <c r="BJ420">
        <v>2.0712999999999999</v>
      </c>
      <c r="BK420">
        <v>2.0512000000000001</v>
      </c>
    </row>
    <row r="421" spans="1:63">
      <c r="A421" s="95">
        <v>44872</v>
      </c>
      <c r="B421" s="63">
        <v>147561</v>
      </c>
      <c r="Z421">
        <v>2.6530999999999998</v>
      </c>
      <c r="AA421">
        <v>2.5922999999999998</v>
      </c>
      <c r="AB421">
        <v>2.581</v>
      </c>
      <c r="AC421">
        <v>2.5884999999999998</v>
      </c>
      <c r="AD421">
        <v>2.7595999999999998</v>
      </c>
      <c r="AE421">
        <v>2.7452999999999999</v>
      </c>
      <c r="AF421">
        <v>2.7122999999999999</v>
      </c>
      <c r="AG421">
        <v>2.6680000000000001</v>
      </c>
      <c r="AH421">
        <v>2.6208</v>
      </c>
      <c r="AI421">
        <v>2.5701000000000001</v>
      </c>
      <c r="AJ421">
        <v>2.3938999999999999</v>
      </c>
      <c r="AK421">
        <v>2.3431000000000002</v>
      </c>
      <c r="AL421">
        <v>2.3111000000000002</v>
      </c>
      <c r="AM421">
        <v>2.2904</v>
      </c>
      <c r="AN421">
        <v>2.2877999999999998</v>
      </c>
      <c r="AO421">
        <v>2.2863000000000002</v>
      </c>
      <c r="AP421">
        <v>2.4346000000000001</v>
      </c>
      <c r="AQ421">
        <v>2.4426999999999999</v>
      </c>
      <c r="AR421">
        <v>2.4297</v>
      </c>
      <c r="AS421">
        <v>2.403</v>
      </c>
      <c r="AT421">
        <v>2.3786</v>
      </c>
      <c r="AU421">
        <v>2.3315999999999999</v>
      </c>
      <c r="AV421">
        <v>2.1955</v>
      </c>
      <c r="AW421">
        <v>2.1558000000000002</v>
      </c>
      <c r="AX421">
        <v>2.1244000000000001</v>
      </c>
      <c r="AY421">
        <v>2.1038999999999999</v>
      </c>
      <c r="AZ421">
        <v>2.1084000000000001</v>
      </c>
      <c r="BA421">
        <v>2.1252</v>
      </c>
      <c r="BB421">
        <v>2.3073000000000001</v>
      </c>
      <c r="BC421">
        <v>2.3248000000000002</v>
      </c>
      <c r="BD421">
        <v>2.3193999999999999</v>
      </c>
      <c r="BE421">
        <v>2.3056000000000001</v>
      </c>
      <c r="BF421">
        <v>2.2852999999999999</v>
      </c>
      <c r="BG421">
        <v>2.2448999999999999</v>
      </c>
      <c r="BH421">
        <v>2.1135999999999999</v>
      </c>
      <c r="BI421">
        <v>2.0773999999999999</v>
      </c>
      <c r="BJ421">
        <v>2.0486</v>
      </c>
      <c r="BK421">
        <v>2.0285000000000002</v>
      </c>
    </row>
    <row r="422" spans="1:63">
      <c r="A422" s="95">
        <v>44873</v>
      </c>
      <c r="B422" s="63">
        <v>210431</v>
      </c>
      <c r="Z422">
        <v>2.6366999999999998</v>
      </c>
      <c r="AA422">
        <v>2.5644999999999998</v>
      </c>
      <c r="AB422">
        <v>2.5377999999999998</v>
      </c>
      <c r="AC422">
        <v>2.5348000000000002</v>
      </c>
      <c r="AD422">
        <v>2.7080000000000002</v>
      </c>
      <c r="AE422">
        <v>2.6962999999999999</v>
      </c>
      <c r="AF422">
        <v>2.6663000000000001</v>
      </c>
      <c r="AG422">
        <v>2.6238999999999999</v>
      </c>
      <c r="AH422">
        <v>2.5775999999999999</v>
      </c>
      <c r="AI422">
        <v>2.5274000000000001</v>
      </c>
      <c r="AJ422">
        <v>2.3512</v>
      </c>
      <c r="AK422">
        <v>2.3003999999999998</v>
      </c>
      <c r="AL422">
        <v>2.2684000000000002</v>
      </c>
      <c r="AM422">
        <v>2.2477</v>
      </c>
      <c r="AN422">
        <v>2.2448999999999999</v>
      </c>
      <c r="AO422">
        <v>2.2435</v>
      </c>
      <c r="AP422">
        <v>2.3896999999999999</v>
      </c>
      <c r="AQ422">
        <v>2.3978000000000002</v>
      </c>
      <c r="AR422">
        <v>2.3855</v>
      </c>
      <c r="AS422">
        <v>2.3591000000000002</v>
      </c>
      <c r="AT422">
        <v>2.3351000000000002</v>
      </c>
      <c r="AU422">
        <v>2.2884000000000002</v>
      </c>
      <c r="AV422">
        <v>2.1526999999999998</v>
      </c>
      <c r="AW422">
        <v>2.1133000000000002</v>
      </c>
      <c r="AX422">
        <v>2.0823</v>
      </c>
      <c r="AY422">
        <v>2.0617999999999999</v>
      </c>
      <c r="AZ422">
        <v>2.0663</v>
      </c>
      <c r="BA422">
        <v>2.0831</v>
      </c>
      <c r="BB422">
        <v>2.2652000000000001</v>
      </c>
      <c r="BC422">
        <v>2.2827000000000002</v>
      </c>
      <c r="BD422">
        <v>2.2772999999999999</v>
      </c>
      <c r="BE422">
        <v>2.2635000000000001</v>
      </c>
      <c r="BF422">
        <v>2.2431999999999999</v>
      </c>
      <c r="BG422">
        <v>2.2027999999999999</v>
      </c>
      <c r="BH422">
        <v>2.0714999999999999</v>
      </c>
      <c r="BI422">
        <v>2.0352999999999999</v>
      </c>
      <c r="BJ422">
        <v>2.0065</v>
      </c>
      <c r="BK422">
        <v>1.9863999999999999</v>
      </c>
    </row>
    <row r="423" spans="1:63">
      <c r="A423" s="95">
        <v>44874</v>
      </c>
      <c r="B423" s="63">
        <v>176145</v>
      </c>
      <c r="Z423">
        <v>2.5446</v>
      </c>
      <c r="AA423">
        <v>2.4765000000000001</v>
      </c>
      <c r="AB423">
        <v>2.4575</v>
      </c>
      <c r="AC423">
        <v>2.4624000000000001</v>
      </c>
      <c r="AD423">
        <v>2.6375000000000002</v>
      </c>
      <c r="AE423">
        <v>2.6291000000000002</v>
      </c>
      <c r="AF423">
        <v>2.6032999999999999</v>
      </c>
      <c r="AG423">
        <v>2.5646</v>
      </c>
      <c r="AH423">
        <v>2.5207000000000002</v>
      </c>
      <c r="AI423">
        <v>2.4710000000000001</v>
      </c>
      <c r="AJ423">
        <v>2.2976999999999999</v>
      </c>
      <c r="AK423">
        <v>2.2469999999999999</v>
      </c>
      <c r="AL423">
        <v>2.2151999999999998</v>
      </c>
      <c r="AM423">
        <v>2.1953</v>
      </c>
      <c r="AN423">
        <v>2.1924000000000001</v>
      </c>
      <c r="AO423">
        <v>2.1913999999999998</v>
      </c>
      <c r="AP423">
        <v>2.3369</v>
      </c>
      <c r="AQ423">
        <v>2.3445999999999998</v>
      </c>
      <c r="AR423">
        <v>2.3374999999999999</v>
      </c>
      <c r="AS423">
        <v>2.3119999999999998</v>
      </c>
      <c r="AT423">
        <v>2.2890000000000001</v>
      </c>
      <c r="AU423">
        <v>2.2431999999999999</v>
      </c>
      <c r="AV423">
        <v>2.1084999999999998</v>
      </c>
      <c r="AW423">
        <v>2.0699999999999998</v>
      </c>
      <c r="AX423">
        <v>2.04</v>
      </c>
      <c r="AY423">
        <v>2.0194999999999999</v>
      </c>
      <c r="AZ423">
        <v>2.024</v>
      </c>
      <c r="BA423">
        <v>2.0407999999999999</v>
      </c>
      <c r="BB423">
        <v>2.2229000000000001</v>
      </c>
      <c r="BC423">
        <v>2.2404000000000002</v>
      </c>
      <c r="BD423">
        <v>2.2349999999999999</v>
      </c>
      <c r="BE423">
        <v>2.2212000000000001</v>
      </c>
      <c r="BF423">
        <v>2.2008999999999999</v>
      </c>
      <c r="BG423">
        <v>2.1604999999999999</v>
      </c>
      <c r="BH423">
        <v>2.0291999999999999</v>
      </c>
      <c r="BI423">
        <v>1.9930000000000001</v>
      </c>
      <c r="BJ423">
        <v>1.9641999999999999</v>
      </c>
      <c r="BK423">
        <v>1.9440999999999999</v>
      </c>
    </row>
    <row r="424" spans="1:63">
      <c r="A424" s="95">
        <v>44875</v>
      </c>
      <c r="B424" s="63">
        <v>149182</v>
      </c>
      <c r="Z424">
        <v>2.5663</v>
      </c>
      <c r="AA424">
        <v>2.5085999999999999</v>
      </c>
      <c r="AB424">
        <v>2.4918999999999998</v>
      </c>
      <c r="AC424">
        <v>2.4963000000000002</v>
      </c>
      <c r="AD424">
        <v>2.6714000000000002</v>
      </c>
      <c r="AE424">
        <v>2.6615000000000002</v>
      </c>
      <c r="AF424">
        <v>2.6352000000000002</v>
      </c>
      <c r="AG424">
        <v>2.5989</v>
      </c>
      <c r="AH424">
        <v>2.5548999999999999</v>
      </c>
      <c r="AI424">
        <v>2.5023</v>
      </c>
      <c r="AJ424">
        <v>2.3250999999999999</v>
      </c>
      <c r="AK424">
        <v>2.2759</v>
      </c>
      <c r="AL424">
        <v>2.2452000000000001</v>
      </c>
      <c r="AM424">
        <v>2.2252000000000001</v>
      </c>
      <c r="AN424">
        <v>2.2214</v>
      </c>
      <c r="AO424">
        <v>2.2199</v>
      </c>
      <c r="AP424">
        <v>2.3637999999999999</v>
      </c>
      <c r="AQ424">
        <v>2.3704999999999998</v>
      </c>
      <c r="AR424">
        <v>2.3651</v>
      </c>
      <c r="AS424">
        <v>2.3395999999999999</v>
      </c>
      <c r="AT424">
        <v>2.3166000000000002</v>
      </c>
      <c r="AU424">
        <v>2.2707999999999999</v>
      </c>
      <c r="AV424">
        <v>2.1360999999999999</v>
      </c>
      <c r="AW424">
        <v>2.0975999999999999</v>
      </c>
      <c r="AX424">
        <v>2.0676000000000001</v>
      </c>
      <c r="AY424">
        <v>2.0470999999999999</v>
      </c>
      <c r="AZ424">
        <v>2.0516000000000001</v>
      </c>
      <c r="BA424">
        <v>2.0684</v>
      </c>
      <c r="BB424">
        <v>2.2505000000000002</v>
      </c>
      <c r="BC424">
        <v>2.2679999999999998</v>
      </c>
      <c r="BD424">
        <v>2.2625999999999999</v>
      </c>
      <c r="BE424">
        <v>2.2488000000000001</v>
      </c>
      <c r="BF424">
        <v>2.2284999999999999</v>
      </c>
      <c r="BG424">
        <v>2.1880999999999999</v>
      </c>
      <c r="BH424">
        <v>2.0568</v>
      </c>
      <c r="BI424">
        <v>2.0206</v>
      </c>
      <c r="BJ424">
        <v>1.9918</v>
      </c>
      <c r="BK424">
        <v>1.9717</v>
      </c>
    </row>
    <row r="425" spans="1:63">
      <c r="A425" s="95">
        <v>44876</v>
      </c>
      <c r="B425" s="63">
        <v>150166</v>
      </c>
      <c r="Z425">
        <v>2.6095999999999999</v>
      </c>
      <c r="AA425">
        <v>2.5556000000000001</v>
      </c>
      <c r="AB425">
        <v>2.5404</v>
      </c>
      <c r="AC425">
        <v>2.5468999999999999</v>
      </c>
      <c r="AD425">
        <v>2.7227999999999999</v>
      </c>
      <c r="AE425">
        <v>2.7143999999999999</v>
      </c>
      <c r="AF425">
        <v>2.6892</v>
      </c>
      <c r="AG425">
        <v>2.6543999999999999</v>
      </c>
      <c r="AH425">
        <v>2.6118999999999999</v>
      </c>
      <c r="AI425">
        <v>2.5608</v>
      </c>
      <c r="AJ425">
        <v>2.3822999999999999</v>
      </c>
      <c r="AK425">
        <v>2.3323999999999998</v>
      </c>
      <c r="AL425">
        <v>2.3010999999999999</v>
      </c>
      <c r="AM425">
        <v>2.2808000000000002</v>
      </c>
      <c r="AN425">
        <v>2.2732999999999999</v>
      </c>
      <c r="AO425">
        <v>2.2713999999999999</v>
      </c>
      <c r="AP425">
        <v>2.4144000000000001</v>
      </c>
      <c r="AQ425">
        <v>2.4173</v>
      </c>
      <c r="AR425">
        <v>2.4117999999999999</v>
      </c>
      <c r="AS425">
        <v>2.3877999999999999</v>
      </c>
      <c r="AT425">
        <v>2.3647999999999998</v>
      </c>
      <c r="AU425">
        <v>2.319</v>
      </c>
      <c r="AV425">
        <v>2.1842999999999999</v>
      </c>
      <c r="AW425">
        <v>2.1457999999999999</v>
      </c>
      <c r="AX425">
        <v>2.1158000000000001</v>
      </c>
      <c r="AY425">
        <v>2.0952999999999999</v>
      </c>
      <c r="AZ425">
        <v>2.0998000000000001</v>
      </c>
      <c r="BA425">
        <v>2.1166</v>
      </c>
      <c r="BB425">
        <v>2.2987000000000002</v>
      </c>
      <c r="BC425">
        <v>2.3161999999999998</v>
      </c>
      <c r="BD425">
        <v>2.3108</v>
      </c>
      <c r="BE425">
        <v>2.2970000000000002</v>
      </c>
      <c r="BF425">
        <v>2.2766999999999999</v>
      </c>
      <c r="BG425">
        <v>2.2363</v>
      </c>
      <c r="BH425">
        <v>2.105</v>
      </c>
      <c r="BI425">
        <v>2.0688</v>
      </c>
      <c r="BJ425">
        <v>2.04</v>
      </c>
      <c r="BK425">
        <v>2.0198999999999998</v>
      </c>
    </row>
    <row r="426" spans="1:63">
      <c r="A426" s="95">
        <v>44879</v>
      </c>
      <c r="B426" s="63">
        <v>128084</v>
      </c>
      <c r="Z426">
        <v>2.5285000000000002</v>
      </c>
      <c r="AA426">
        <v>2.4719000000000002</v>
      </c>
      <c r="AB426">
        <v>2.4577</v>
      </c>
      <c r="AC426">
        <v>2.4653</v>
      </c>
      <c r="AD426">
        <v>2.6448999999999998</v>
      </c>
      <c r="AE426">
        <v>2.6404000000000001</v>
      </c>
      <c r="AF426">
        <v>2.6177000000000001</v>
      </c>
      <c r="AG426">
        <v>2.5851999999999999</v>
      </c>
      <c r="AH426">
        <v>2.5453000000000001</v>
      </c>
      <c r="AI426">
        <v>2.496</v>
      </c>
      <c r="AJ426">
        <v>2.3226</v>
      </c>
      <c r="AK426">
        <v>2.2757999999999998</v>
      </c>
      <c r="AL426">
        <v>2.2473000000000001</v>
      </c>
      <c r="AM426">
        <v>2.2279</v>
      </c>
      <c r="AN426">
        <v>2.2206999999999999</v>
      </c>
      <c r="AO426">
        <v>2.2197</v>
      </c>
      <c r="AP426">
        <v>2.3628999999999998</v>
      </c>
      <c r="AQ426">
        <v>2.3656000000000001</v>
      </c>
      <c r="AR426">
        <v>2.3601000000000001</v>
      </c>
      <c r="AS426">
        <v>2.3363</v>
      </c>
      <c r="AT426">
        <v>2.3132999999999999</v>
      </c>
      <c r="AU426">
        <v>2.2675000000000001</v>
      </c>
      <c r="AV426">
        <v>2.1328</v>
      </c>
      <c r="AW426">
        <v>2.0943000000000001</v>
      </c>
      <c r="AX426">
        <v>2.0642999999999998</v>
      </c>
      <c r="AY426">
        <v>2.0438000000000001</v>
      </c>
      <c r="AZ426">
        <v>2.0482999999999998</v>
      </c>
      <c r="BA426">
        <v>2.0651000000000002</v>
      </c>
      <c r="BB426">
        <v>2.2471999999999999</v>
      </c>
      <c r="BC426">
        <v>2.2646999999999999</v>
      </c>
      <c r="BD426">
        <v>2.2593000000000001</v>
      </c>
      <c r="BE426">
        <v>2.2454999999999998</v>
      </c>
      <c r="BF426">
        <v>2.2252000000000001</v>
      </c>
      <c r="BG426">
        <v>2.1848000000000001</v>
      </c>
      <c r="BH426">
        <v>2.0535000000000001</v>
      </c>
      <c r="BI426">
        <v>2.0173000000000001</v>
      </c>
      <c r="BJ426">
        <v>1.9884999999999999</v>
      </c>
      <c r="BK426">
        <v>1.9683999999999999</v>
      </c>
    </row>
    <row r="427" spans="1:63">
      <c r="A427" s="95">
        <v>44880</v>
      </c>
      <c r="B427" s="63">
        <v>147787</v>
      </c>
      <c r="Z427">
        <v>2.5160999999999998</v>
      </c>
      <c r="AA427">
        <v>2.4742000000000002</v>
      </c>
      <c r="AB427">
        <v>2.4651999999999998</v>
      </c>
      <c r="AC427">
        <v>2.4748000000000001</v>
      </c>
      <c r="AD427">
        <v>2.6576</v>
      </c>
      <c r="AE427">
        <v>2.6549</v>
      </c>
      <c r="AF427">
        <v>2.6358999999999999</v>
      </c>
      <c r="AG427">
        <v>2.6065</v>
      </c>
      <c r="AH427">
        <v>2.569</v>
      </c>
      <c r="AI427">
        <v>2.5211000000000001</v>
      </c>
      <c r="AJ427">
        <v>2.3471000000000002</v>
      </c>
      <c r="AK427">
        <v>2.2999000000000001</v>
      </c>
      <c r="AL427">
        <v>2.2706</v>
      </c>
      <c r="AM427">
        <v>2.2519999999999998</v>
      </c>
      <c r="AN427">
        <v>2.2437</v>
      </c>
      <c r="AO427">
        <v>2.2429999999999999</v>
      </c>
      <c r="AP427">
        <v>2.3864000000000001</v>
      </c>
      <c r="AQ427">
        <v>2.3891</v>
      </c>
      <c r="AR427">
        <v>2.3835999999999999</v>
      </c>
      <c r="AS427">
        <v>2.3597999999999999</v>
      </c>
      <c r="AT427">
        <v>2.3368000000000002</v>
      </c>
      <c r="AU427">
        <v>2.2909999999999999</v>
      </c>
      <c r="AV427">
        <v>2.1562999999999999</v>
      </c>
      <c r="AW427">
        <v>2.1177999999999999</v>
      </c>
      <c r="AX427">
        <v>2.0878000000000001</v>
      </c>
      <c r="AY427">
        <v>2.0672999999999999</v>
      </c>
      <c r="AZ427">
        <v>2.0718000000000001</v>
      </c>
      <c r="BA427">
        <v>2.0886</v>
      </c>
      <c r="BB427">
        <v>2.2707000000000002</v>
      </c>
      <c r="BC427">
        <v>2.2881999999999998</v>
      </c>
      <c r="BD427">
        <v>2.2827999999999999</v>
      </c>
      <c r="BE427">
        <v>2.2690000000000001</v>
      </c>
      <c r="BF427">
        <v>2.2486999999999999</v>
      </c>
      <c r="BG427">
        <v>2.2082999999999999</v>
      </c>
      <c r="BH427">
        <v>2.077</v>
      </c>
      <c r="BI427">
        <v>2.0407999999999999</v>
      </c>
      <c r="BJ427">
        <v>2.012</v>
      </c>
      <c r="BK427">
        <v>1.9919</v>
      </c>
    </row>
    <row r="428" spans="1:63">
      <c r="A428" s="95">
        <v>44881</v>
      </c>
      <c r="B428" s="63">
        <v>160226</v>
      </c>
      <c r="Z428">
        <v>2.508</v>
      </c>
      <c r="AA428">
        <v>2.4597000000000002</v>
      </c>
      <c r="AB428">
        <v>2.4472</v>
      </c>
      <c r="AC428">
        <v>2.4556</v>
      </c>
      <c r="AD428">
        <v>2.637</v>
      </c>
      <c r="AE428">
        <v>2.6320000000000001</v>
      </c>
      <c r="AF428">
        <v>2.6114000000000002</v>
      </c>
      <c r="AG428">
        <v>2.5808</v>
      </c>
      <c r="AH428">
        <v>2.5432999999999999</v>
      </c>
      <c r="AI428">
        <v>2.4956999999999998</v>
      </c>
      <c r="AJ428">
        <v>2.3212000000000002</v>
      </c>
      <c r="AK428">
        <v>2.2734000000000001</v>
      </c>
      <c r="AL428">
        <v>2.2440000000000002</v>
      </c>
      <c r="AM428">
        <v>2.2248000000000001</v>
      </c>
      <c r="AN428">
        <v>2.2159</v>
      </c>
      <c r="AO428">
        <v>2.2155</v>
      </c>
      <c r="AP428">
        <v>2.3603999999999998</v>
      </c>
      <c r="AQ428">
        <v>2.3633000000000002</v>
      </c>
      <c r="AR428">
        <v>2.3582000000000001</v>
      </c>
      <c r="AS428">
        <v>2.3357999999999999</v>
      </c>
      <c r="AT428">
        <v>2.3128000000000002</v>
      </c>
      <c r="AU428">
        <v>2.2669999999999999</v>
      </c>
      <c r="AV428">
        <v>2.1322999999999999</v>
      </c>
      <c r="AW428">
        <v>2.0937999999999999</v>
      </c>
      <c r="AX428">
        <v>2.0638000000000001</v>
      </c>
      <c r="AY428">
        <v>2.0432999999999999</v>
      </c>
      <c r="AZ428">
        <v>2.0478000000000001</v>
      </c>
      <c r="BA428">
        <v>2.0646</v>
      </c>
      <c r="BB428">
        <v>2.2467000000000001</v>
      </c>
      <c r="BC428">
        <v>2.2642000000000002</v>
      </c>
      <c r="BD428">
        <v>2.2587999999999999</v>
      </c>
      <c r="BE428">
        <v>2.2450000000000001</v>
      </c>
      <c r="BF428">
        <v>2.2246999999999999</v>
      </c>
      <c r="BG428">
        <v>2.1842999999999999</v>
      </c>
      <c r="BH428">
        <v>2.0529999999999999</v>
      </c>
      <c r="BI428">
        <v>2.0167999999999999</v>
      </c>
      <c r="BJ428">
        <v>1.988</v>
      </c>
      <c r="BK428">
        <v>1.9679</v>
      </c>
    </row>
    <row r="429" spans="1:63">
      <c r="A429" s="95">
        <v>44882</v>
      </c>
      <c r="B429" s="63">
        <v>155233</v>
      </c>
      <c r="Z429">
        <v>2.4546999999999999</v>
      </c>
      <c r="AA429">
        <v>2.3975</v>
      </c>
      <c r="AB429">
        <v>2.3812000000000002</v>
      </c>
      <c r="AC429">
        <v>2.3896999999999999</v>
      </c>
      <c r="AD429">
        <v>2.5703999999999998</v>
      </c>
      <c r="AE429">
        <v>2.5682999999999998</v>
      </c>
      <c r="AF429">
        <v>2.5520999999999998</v>
      </c>
      <c r="AG429">
        <v>2.5247000000000002</v>
      </c>
      <c r="AH429">
        <v>2.4903</v>
      </c>
      <c r="AI429">
        <v>2.4458000000000002</v>
      </c>
      <c r="AJ429">
        <v>2.2745000000000002</v>
      </c>
      <c r="AK429">
        <v>2.2277999999999998</v>
      </c>
      <c r="AL429">
        <v>2.1985000000000001</v>
      </c>
      <c r="AM429">
        <v>2.1783000000000001</v>
      </c>
      <c r="AN429">
        <v>2.1667000000000001</v>
      </c>
      <c r="AO429">
        <v>2.1646999999999998</v>
      </c>
      <c r="AP429">
        <v>2.3107000000000002</v>
      </c>
      <c r="AQ429">
        <v>2.3146</v>
      </c>
      <c r="AR429">
        <v>2.3129</v>
      </c>
      <c r="AS429">
        <v>2.2911999999999999</v>
      </c>
      <c r="AT429">
        <v>2.2713000000000001</v>
      </c>
      <c r="AU429">
        <v>2.2284999999999999</v>
      </c>
      <c r="AV429">
        <v>2.0968</v>
      </c>
      <c r="AW429">
        <v>2.0613999999999999</v>
      </c>
      <c r="AX429">
        <v>2.0344000000000002</v>
      </c>
      <c r="AY429">
        <v>2.0139</v>
      </c>
      <c r="AZ429">
        <v>2.0184000000000002</v>
      </c>
      <c r="BA429">
        <v>2.0352000000000001</v>
      </c>
      <c r="BB429">
        <v>2.2172999999999998</v>
      </c>
      <c r="BC429">
        <v>2.2347999999999999</v>
      </c>
      <c r="BD429">
        <v>2.2294</v>
      </c>
      <c r="BE429">
        <v>2.2155999999999998</v>
      </c>
      <c r="BF429">
        <v>2.1953</v>
      </c>
      <c r="BG429">
        <v>2.1549</v>
      </c>
      <c r="BH429">
        <v>2.0236000000000001</v>
      </c>
      <c r="BI429">
        <v>1.9874000000000001</v>
      </c>
      <c r="BJ429">
        <v>1.9585999999999999</v>
      </c>
      <c r="BK429">
        <v>1.9384999999999999</v>
      </c>
    </row>
    <row r="430" spans="1:63">
      <c r="A430" s="95">
        <v>44883</v>
      </c>
      <c r="B430" s="63">
        <v>139197</v>
      </c>
      <c r="Z430">
        <v>2.4207999999999998</v>
      </c>
      <c r="AA430">
        <v>2.351</v>
      </c>
      <c r="AB430">
        <v>2.3376999999999999</v>
      </c>
      <c r="AC430">
        <v>2.3481999999999998</v>
      </c>
      <c r="AD430">
        <v>2.5316000000000001</v>
      </c>
      <c r="AE430">
        <v>2.5293999999999999</v>
      </c>
      <c r="AF430">
        <v>2.5127999999999999</v>
      </c>
      <c r="AG430">
        <v>2.4845999999999999</v>
      </c>
      <c r="AH430">
        <v>2.4485000000000001</v>
      </c>
      <c r="AI430">
        <v>2.4037000000000002</v>
      </c>
      <c r="AJ430">
        <v>2.2321</v>
      </c>
      <c r="AK430">
        <v>2.1884999999999999</v>
      </c>
      <c r="AL430">
        <v>2.1604999999999999</v>
      </c>
      <c r="AM430">
        <v>2.1423999999999999</v>
      </c>
      <c r="AN430">
        <v>2.133</v>
      </c>
      <c r="AO430">
        <v>2.1345999999999998</v>
      </c>
      <c r="AP430">
        <v>2.2879999999999998</v>
      </c>
      <c r="AQ430">
        <v>2.2997000000000001</v>
      </c>
      <c r="AR430">
        <v>2.2995000000000001</v>
      </c>
      <c r="AS430">
        <v>2.2793999999999999</v>
      </c>
      <c r="AT430">
        <v>2.2610000000000001</v>
      </c>
      <c r="AU430">
        <v>2.2198000000000002</v>
      </c>
      <c r="AV430">
        <v>2.0895999999999999</v>
      </c>
      <c r="AW430">
        <v>2.0558000000000001</v>
      </c>
      <c r="AX430">
        <v>2.0303</v>
      </c>
      <c r="AY430">
        <v>2.0097999999999998</v>
      </c>
      <c r="AZ430">
        <v>2.0143</v>
      </c>
      <c r="BA430">
        <v>2.0310999999999999</v>
      </c>
      <c r="BB430">
        <v>2.2132000000000001</v>
      </c>
      <c r="BC430">
        <v>2.2307000000000001</v>
      </c>
      <c r="BD430">
        <v>2.2252999999999998</v>
      </c>
      <c r="BE430">
        <v>2.2115</v>
      </c>
      <c r="BF430">
        <v>2.1911999999999998</v>
      </c>
      <c r="BG430">
        <v>2.1507999999999998</v>
      </c>
      <c r="BH430">
        <v>2.0194999999999999</v>
      </c>
      <c r="BI430">
        <v>1.9833000000000001</v>
      </c>
      <c r="BJ430">
        <v>1.9544999999999999</v>
      </c>
      <c r="BK430">
        <v>1.9343999999999999</v>
      </c>
    </row>
    <row r="431" spans="1:63">
      <c r="A431" s="95">
        <v>44886</v>
      </c>
      <c r="B431" s="63">
        <v>181650</v>
      </c>
      <c r="Z431">
        <v>2.4371</v>
      </c>
      <c r="AA431">
        <v>2.3645999999999998</v>
      </c>
      <c r="AB431">
        <v>2.3519999999999999</v>
      </c>
      <c r="AC431">
        <v>2.3631000000000002</v>
      </c>
      <c r="AD431">
        <v>2.5482</v>
      </c>
      <c r="AE431">
        <v>2.5468000000000002</v>
      </c>
      <c r="AF431">
        <v>2.5306999999999999</v>
      </c>
      <c r="AG431">
        <v>2.5017</v>
      </c>
      <c r="AH431">
        <v>2.464</v>
      </c>
      <c r="AI431">
        <v>2.4177</v>
      </c>
      <c r="AJ431">
        <v>2.2475000000000001</v>
      </c>
      <c r="AK431">
        <v>2.206</v>
      </c>
      <c r="AL431">
        <v>2.1804999999999999</v>
      </c>
      <c r="AM431">
        <v>2.1644000000000001</v>
      </c>
      <c r="AN431">
        <v>2.1585000000000001</v>
      </c>
      <c r="AO431">
        <v>2.1606999999999998</v>
      </c>
      <c r="AP431">
        <v>2.3176999999999999</v>
      </c>
      <c r="AQ431">
        <v>2.3294000000000001</v>
      </c>
      <c r="AR431">
        <v>2.3292000000000002</v>
      </c>
      <c r="AS431">
        <v>2.3090999999999999</v>
      </c>
      <c r="AT431">
        <v>2.2907000000000002</v>
      </c>
      <c r="AU431">
        <v>2.2494999999999998</v>
      </c>
      <c r="AV431">
        <v>2.1193</v>
      </c>
      <c r="AW431">
        <v>2.0855000000000001</v>
      </c>
      <c r="AX431">
        <v>2.06</v>
      </c>
      <c r="AY431">
        <v>2.0394999999999999</v>
      </c>
      <c r="AZ431">
        <v>2.044</v>
      </c>
      <c r="BA431">
        <v>2.0608</v>
      </c>
      <c r="BB431">
        <v>2.2429000000000001</v>
      </c>
      <c r="BC431">
        <v>2.2604000000000002</v>
      </c>
      <c r="BD431">
        <v>2.2549999999999999</v>
      </c>
      <c r="BE431">
        <v>2.2412000000000001</v>
      </c>
      <c r="BF431">
        <v>2.2208999999999999</v>
      </c>
      <c r="BG431">
        <v>2.1804999999999999</v>
      </c>
      <c r="BH431">
        <v>2.0491999999999999</v>
      </c>
      <c r="BI431">
        <v>2.0129999999999999</v>
      </c>
      <c r="BJ431">
        <v>1.9842</v>
      </c>
      <c r="BK431">
        <v>1.9641</v>
      </c>
    </row>
    <row r="432" spans="1:63">
      <c r="A432" s="95">
        <v>44887</v>
      </c>
      <c r="B432" s="63">
        <v>162887</v>
      </c>
      <c r="Z432">
        <v>2.5405000000000002</v>
      </c>
      <c r="AA432">
        <v>2.4438</v>
      </c>
      <c r="AB432">
        <v>2.4184000000000001</v>
      </c>
      <c r="AC432">
        <v>2.4257</v>
      </c>
      <c r="AD432">
        <v>2.6044</v>
      </c>
      <c r="AE432">
        <v>2.5968</v>
      </c>
      <c r="AF432">
        <v>2.5750000000000002</v>
      </c>
      <c r="AG432">
        <v>2.5402</v>
      </c>
      <c r="AH432">
        <v>2.4971999999999999</v>
      </c>
      <c r="AI432">
        <v>2.4453999999999998</v>
      </c>
      <c r="AJ432">
        <v>2.2747000000000002</v>
      </c>
      <c r="AK432">
        <v>2.2322000000000002</v>
      </c>
      <c r="AL432">
        <v>2.2061000000000002</v>
      </c>
      <c r="AM432">
        <v>2.1886999999999999</v>
      </c>
      <c r="AN432">
        <v>2.1800000000000002</v>
      </c>
      <c r="AO432">
        <v>2.1793999999999998</v>
      </c>
      <c r="AP432">
        <v>2.3363999999999998</v>
      </c>
      <c r="AQ432">
        <v>2.3481000000000001</v>
      </c>
      <c r="AR432">
        <v>2.3479000000000001</v>
      </c>
      <c r="AS432">
        <v>2.3277999999999999</v>
      </c>
      <c r="AT432">
        <v>2.3094000000000001</v>
      </c>
      <c r="AU432">
        <v>2.2682000000000002</v>
      </c>
      <c r="AV432">
        <v>2.1379999999999999</v>
      </c>
      <c r="AW432">
        <v>2.1042000000000001</v>
      </c>
      <c r="AX432">
        <v>2.0787</v>
      </c>
      <c r="AY432">
        <v>2.0581999999999998</v>
      </c>
      <c r="AZ432">
        <v>2.0627</v>
      </c>
      <c r="BA432">
        <v>2.0794999999999999</v>
      </c>
      <c r="BB432">
        <v>2.2616000000000001</v>
      </c>
      <c r="BC432">
        <v>2.2791000000000001</v>
      </c>
      <c r="BD432">
        <v>2.2736999999999998</v>
      </c>
      <c r="BE432">
        <v>2.2599</v>
      </c>
      <c r="BF432">
        <v>2.2395999999999998</v>
      </c>
      <c r="BG432">
        <v>2.1991999999999998</v>
      </c>
      <c r="BH432">
        <v>2.0678999999999998</v>
      </c>
      <c r="BI432">
        <v>2.0316999999999998</v>
      </c>
      <c r="BJ432">
        <v>2.0028999999999999</v>
      </c>
      <c r="BK432">
        <v>1.9827999999999999</v>
      </c>
    </row>
    <row r="433" spans="1:75">
      <c r="A433" s="95">
        <v>44888</v>
      </c>
      <c r="B433" s="63">
        <v>163101</v>
      </c>
      <c r="Z433">
        <v>2.4744000000000002</v>
      </c>
      <c r="AA433">
        <v>2.3929999999999998</v>
      </c>
      <c r="AB433">
        <v>2.3740999999999999</v>
      </c>
      <c r="AC433">
        <v>2.3841000000000001</v>
      </c>
      <c r="AD433">
        <v>2.5661</v>
      </c>
      <c r="AE433">
        <v>2.5609000000000002</v>
      </c>
      <c r="AF433">
        <v>2.5421</v>
      </c>
      <c r="AG433">
        <v>2.5112999999999999</v>
      </c>
      <c r="AH433">
        <v>2.4718</v>
      </c>
      <c r="AI433">
        <v>2.4226999999999999</v>
      </c>
      <c r="AJ433">
        <v>2.2562000000000002</v>
      </c>
      <c r="AK433">
        <v>2.2147999999999999</v>
      </c>
      <c r="AL433">
        <v>2.1903999999999999</v>
      </c>
      <c r="AM433">
        <v>2.1766999999999999</v>
      </c>
      <c r="AN433">
        <v>2.1680000000000001</v>
      </c>
      <c r="AO433">
        <v>2.1674000000000002</v>
      </c>
      <c r="AP433">
        <v>2.3245</v>
      </c>
      <c r="AQ433">
        <v>2.3361999999999998</v>
      </c>
      <c r="AR433">
        <v>2.3359999999999999</v>
      </c>
      <c r="AS433">
        <v>2.3159000000000001</v>
      </c>
      <c r="AT433">
        <v>2.2974999999999999</v>
      </c>
      <c r="AU433">
        <v>2.2563</v>
      </c>
      <c r="AV433">
        <v>2.1261000000000001</v>
      </c>
      <c r="AW433">
        <v>2.0922999999999998</v>
      </c>
      <c r="AX433">
        <v>2.0668000000000002</v>
      </c>
      <c r="AY433">
        <v>2.0463</v>
      </c>
      <c r="AZ433">
        <v>2.0508000000000002</v>
      </c>
      <c r="BA433">
        <v>2.0676000000000001</v>
      </c>
      <c r="BB433">
        <v>2.2496999999999998</v>
      </c>
      <c r="BC433">
        <v>2.2671999999999999</v>
      </c>
      <c r="BD433">
        <v>2.2618</v>
      </c>
      <c r="BE433">
        <v>2.2480000000000002</v>
      </c>
      <c r="BF433">
        <v>2.2277</v>
      </c>
      <c r="BG433">
        <v>2.1873</v>
      </c>
      <c r="BH433">
        <v>2.056</v>
      </c>
      <c r="BI433">
        <v>2.0198</v>
      </c>
      <c r="BJ433">
        <v>1.9910000000000001</v>
      </c>
      <c r="BK433">
        <v>1.9709000000000001</v>
      </c>
    </row>
    <row r="434" spans="1:75">
      <c r="A434" s="95">
        <v>44889</v>
      </c>
      <c r="Z434" s="189">
        <v>2.4744000000000002</v>
      </c>
      <c r="AA434" s="189">
        <v>2.3929999999999998</v>
      </c>
      <c r="AB434" s="189">
        <v>2.3740999999999999</v>
      </c>
      <c r="AC434" s="189">
        <v>2.3841000000000001</v>
      </c>
      <c r="AD434" s="189">
        <v>2.5661</v>
      </c>
      <c r="AE434" s="189">
        <v>2.5609000000000002</v>
      </c>
      <c r="AF434" s="189">
        <v>2.5421</v>
      </c>
      <c r="AG434" s="189">
        <v>2.5112999999999999</v>
      </c>
      <c r="AH434" s="189">
        <v>2.4718</v>
      </c>
      <c r="AI434" s="189">
        <v>2.4226999999999999</v>
      </c>
      <c r="AJ434" s="189">
        <v>2.2562000000000002</v>
      </c>
      <c r="AK434" s="189">
        <v>2.2147999999999999</v>
      </c>
      <c r="AL434" s="189">
        <v>2.1903999999999999</v>
      </c>
      <c r="AM434" s="189">
        <v>2.1766999999999999</v>
      </c>
      <c r="AN434" s="189">
        <v>2.1680000000000001</v>
      </c>
      <c r="AO434" s="189">
        <v>2.1674000000000002</v>
      </c>
      <c r="AP434" s="189">
        <v>2.3245</v>
      </c>
      <c r="AQ434" s="189">
        <v>2.3361999999999998</v>
      </c>
      <c r="AR434" s="189">
        <v>2.3359999999999999</v>
      </c>
      <c r="AS434" s="189">
        <v>2.3159000000000001</v>
      </c>
      <c r="AT434" s="189">
        <v>2.2974999999999999</v>
      </c>
      <c r="AU434" s="189">
        <v>2.2563</v>
      </c>
      <c r="AV434" s="189">
        <v>2.1261000000000001</v>
      </c>
      <c r="AW434" s="189">
        <v>2.0922999999999998</v>
      </c>
      <c r="AX434" s="189">
        <v>2.0668000000000002</v>
      </c>
      <c r="AY434" s="189">
        <v>2.0463</v>
      </c>
      <c r="AZ434" s="189">
        <v>2.0508000000000002</v>
      </c>
      <c r="BA434" s="189">
        <v>2.0676000000000001</v>
      </c>
      <c r="BB434" s="189">
        <v>2.2496999999999998</v>
      </c>
      <c r="BC434" s="189">
        <v>2.2671999999999999</v>
      </c>
      <c r="BD434" s="189">
        <v>2.2618</v>
      </c>
      <c r="BE434" s="189">
        <v>2.2480000000000002</v>
      </c>
      <c r="BF434" s="189">
        <v>2.2277</v>
      </c>
      <c r="BG434" s="189">
        <v>2.1873</v>
      </c>
      <c r="BH434" s="189">
        <v>2.056</v>
      </c>
      <c r="BI434" s="189">
        <v>2.0198</v>
      </c>
      <c r="BJ434" s="189">
        <v>1.9910000000000001</v>
      </c>
      <c r="BK434" s="189">
        <v>1.9709000000000001</v>
      </c>
    </row>
    <row r="435" spans="1:75">
      <c r="A435" s="95">
        <v>44890</v>
      </c>
      <c r="B435" s="63">
        <v>133911</v>
      </c>
      <c r="Z435">
        <v>2.3281999999999998</v>
      </c>
      <c r="AA435">
        <v>2.2728999999999999</v>
      </c>
      <c r="AB435">
        <v>2.2694999999999999</v>
      </c>
      <c r="AC435">
        <v>2.2841999999999998</v>
      </c>
      <c r="AD435">
        <v>2.4725000000000001</v>
      </c>
      <c r="AE435">
        <v>2.4722</v>
      </c>
      <c r="AF435">
        <v>2.4609999999999999</v>
      </c>
      <c r="AG435">
        <v>2.4354</v>
      </c>
      <c r="AH435">
        <v>2.4</v>
      </c>
      <c r="AI435">
        <v>2.3546</v>
      </c>
      <c r="AJ435">
        <v>2.1937000000000002</v>
      </c>
      <c r="AK435">
        <v>2.1547000000000001</v>
      </c>
      <c r="AL435">
        <v>2.1301999999999999</v>
      </c>
      <c r="AM435">
        <v>2.1190000000000002</v>
      </c>
      <c r="AN435">
        <v>2.113</v>
      </c>
      <c r="AO435">
        <v>2.1143999999999998</v>
      </c>
      <c r="AP435">
        <v>2.2717999999999998</v>
      </c>
      <c r="AQ435">
        <v>2.2837999999999998</v>
      </c>
      <c r="AR435">
        <v>2.2837999999999998</v>
      </c>
      <c r="AS435">
        <v>2.2642000000000002</v>
      </c>
      <c r="AT435">
        <v>2.2461000000000002</v>
      </c>
      <c r="AU435">
        <v>2.2052</v>
      </c>
      <c r="AV435">
        <v>2.0754000000000001</v>
      </c>
      <c r="AW435">
        <v>2.0419</v>
      </c>
      <c r="AX435">
        <v>2.0167000000000002</v>
      </c>
      <c r="AY435">
        <v>1.9962</v>
      </c>
      <c r="AZ435">
        <v>2.0007000000000001</v>
      </c>
      <c r="BA435">
        <v>2.0175000000000001</v>
      </c>
      <c r="BB435">
        <v>2.1996000000000002</v>
      </c>
      <c r="BC435">
        <v>2.2170999999999998</v>
      </c>
      <c r="BD435">
        <v>2.2117</v>
      </c>
      <c r="BE435">
        <v>2.1979000000000002</v>
      </c>
      <c r="BF435">
        <v>2.1776</v>
      </c>
      <c r="BG435">
        <v>2.1372</v>
      </c>
      <c r="BH435">
        <v>2.0059</v>
      </c>
      <c r="BI435">
        <v>1.9697</v>
      </c>
      <c r="BJ435">
        <v>1.9409000000000001</v>
      </c>
      <c r="BK435">
        <v>1.9208000000000001</v>
      </c>
    </row>
    <row r="436" spans="1:75">
      <c r="A436" s="95">
        <v>44893</v>
      </c>
      <c r="B436" s="63">
        <v>159396</v>
      </c>
      <c r="Z436">
        <v>2.3306</v>
      </c>
      <c r="AA436">
        <v>2.2723</v>
      </c>
      <c r="AB436">
        <v>2.2690000000000001</v>
      </c>
      <c r="AC436">
        <v>2.2835000000000001</v>
      </c>
      <c r="AD436">
        <v>2.4710999999999999</v>
      </c>
      <c r="AE436">
        <v>2.472</v>
      </c>
      <c r="AF436">
        <v>2.4611000000000001</v>
      </c>
      <c r="AG436">
        <v>2.4363000000000001</v>
      </c>
      <c r="AH436">
        <v>2.4028</v>
      </c>
      <c r="AI436">
        <v>2.3601999999999999</v>
      </c>
      <c r="AJ436">
        <v>2.2067000000000001</v>
      </c>
      <c r="AK436">
        <v>2.1701999999999999</v>
      </c>
      <c r="AL436">
        <v>2.1486000000000001</v>
      </c>
      <c r="AM436">
        <v>2.137</v>
      </c>
      <c r="AN436">
        <v>2.1320000000000001</v>
      </c>
      <c r="AO436">
        <v>2.1377999999999999</v>
      </c>
      <c r="AP436">
        <v>2.3045</v>
      </c>
      <c r="AQ436">
        <v>2.3126000000000002</v>
      </c>
      <c r="AR436">
        <v>2.3121999999999998</v>
      </c>
      <c r="AS436">
        <v>2.2928000000000002</v>
      </c>
      <c r="AT436">
        <v>2.2747000000000002</v>
      </c>
      <c r="AU436">
        <v>2.2338</v>
      </c>
      <c r="AV436">
        <v>2.1040000000000001</v>
      </c>
      <c r="AW436">
        <v>2.0705</v>
      </c>
      <c r="AX436">
        <v>2.0453000000000001</v>
      </c>
      <c r="AY436">
        <v>2.0247999999999999</v>
      </c>
      <c r="AZ436">
        <v>2.0293000000000001</v>
      </c>
      <c r="BA436">
        <v>2.0461</v>
      </c>
      <c r="BB436">
        <v>2.2282000000000002</v>
      </c>
      <c r="BC436">
        <v>2.2456999999999998</v>
      </c>
      <c r="BD436">
        <v>2.2403</v>
      </c>
      <c r="BE436">
        <v>2.2265000000000001</v>
      </c>
      <c r="BF436">
        <v>2.2061999999999999</v>
      </c>
      <c r="BG436">
        <v>2.1657999999999999</v>
      </c>
      <c r="BH436">
        <v>2.0345</v>
      </c>
      <c r="BI436">
        <v>1.9983</v>
      </c>
      <c r="BJ436">
        <v>1.9695</v>
      </c>
      <c r="BK436">
        <v>1.9494</v>
      </c>
    </row>
    <row r="437" spans="1:75">
      <c r="A437" s="95">
        <v>44894</v>
      </c>
      <c r="B437" s="63">
        <v>160660</v>
      </c>
      <c r="Z437">
        <v>2.3321000000000001</v>
      </c>
      <c r="AA437">
        <v>2.2877999999999998</v>
      </c>
      <c r="AB437">
        <v>2.2892000000000001</v>
      </c>
      <c r="AC437">
        <v>2.3048000000000002</v>
      </c>
      <c r="AD437">
        <v>2.4939</v>
      </c>
      <c r="AE437">
        <v>2.4956</v>
      </c>
      <c r="AF437">
        <v>2.4849000000000001</v>
      </c>
      <c r="AG437">
        <v>2.4611999999999998</v>
      </c>
      <c r="AH437">
        <v>2.4283999999999999</v>
      </c>
      <c r="AI437">
        <v>2.3856000000000002</v>
      </c>
      <c r="AJ437">
        <v>2.2326000000000001</v>
      </c>
      <c r="AK437">
        <v>2.1995</v>
      </c>
      <c r="AL437">
        <v>2.1800999999999999</v>
      </c>
      <c r="AM437">
        <v>2.1686000000000001</v>
      </c>
      <c r="AN437">
        <v>2.1656</v>
      </c>
      <c r="AO437">
        <v>2.1707000000000001</v>
      </c>
      <c r="AP437">
        <v>2.3374999999999999</v>
      </c>
      <c r="AQ437">
        <v>2.3456999999999999</v>
      </c>
      <c r="AR437">
        <v>2.3454000000000002</v>
      </c>
      <c r="AS437">
        <v>2.3260000000000001</v>
      </c>
      <c r="AT437">
        <v>2.3079000000000001</v>
      </c>
      <c r="AU437">
        <v>2.2669999999999999</v>
      </c>
      <c r="AV437">
        <v>2.1372</v>
      </c>
      <c r="AW437">
        <v>2.1036999999999999</v>
      </c>
      <c r="AX437">
        <v>2.0785</v>
      </c>
      <c r="AY437">
        <v>2.0579999999999998</v>
      </c>
      <c r="AZ437">
        <v>2.0625</v>
      </c>
      <c r="BA437">
        <v>2.0792999999999999</v>
      </c>
      <c r="BB437">
        <v>2.2614000000000001</v>
      </c>
      <c r="BC437">
        <v>2.2789000000000001</v>
      </c>
      <c r="BD437">
        <v>2.2734999999999999</v>
      </c>
      <c r="BE437">
        <v>2.2597</v>
      </c>
      <c r="BF437">
        <v>2.2393999999999998</v>
      </c>
      <c r="BG437">
        <v>2.1989999999999998</v>
      </c>
      <c r="BH437">
        <v>2.0676999999999999</v>
      </c>
      <c r="BI437">
        <v>2.0314999999999999</v>
      </c>
      <c r="BJ437">
        <v>2.0026999999999999</v>
      </c>
      <c r="BK437">
        <v>1.9825999999999999</v>
      </c>
    </row>
    <row r="438" spans="1:75">
      <c r="A438" s="95">
        <v>44895</v>
      </c>
      <c r="B438" s="63">
        <v>111990</v>
      </c>
      <c r="Z438" s="28">
        <v>2.4184999999999999</v>
      </c>
      <c r="AA438">
        <v>2.3847</v>
      </c>
      <c r="AB438">
        <v>2.3824999999999998</v>
      </c>
      <c r="AC438">
        <v>2.3963000000000001</v>
      </c>
      <c r="AD438">
        <v>2.5802</v>
      </c>
      <c r="AE438">
        <v>2.5817999999999999</v>
      </c>
      <c r="AF438">
        <v>2.5691999999999999</v>
      </c>
      <c r="AG438">
        <v>2.5447000000000002</v>
      </c>
      <c r="AH438">
        <v>2.512</v>
      </c>
      <c r="AI438">
        <v>2.4693999999999998</v>
      </c>
      <c r="AJ438">
        <v>2.3153999999999999</v>
      </c>
      <c r="AK438">
        <v>2.2826</v>
      </c>
      <c r="AL438">
        <v>2.2621000000000002</v>
      </c>
      <c r="AM438">
        <v>2.2498999999999998</v>
      </c>
      <c r="AN438">
        <v>2.2452999999999999</v>
      </c>
      <c r="AO438">
        <v>2.2458</v>
      </c>
      <c r="AP438">
        <v>2.4100999999999999</v>
      </c>
      <c r="AQ438">
        <v>2.4150999999999998</v>
      </c>
      <c r="AR438">
        <v>2.4142000000000001</v>
      </c>
      <c r="AS438">
        <v>2.3925999999999998</v>
      </c>
      <c r="AT438">
        <v>2.3723000000000001</v>
      </c>
      <c r="AU438">
        <v>2.3292000000000002</v>
      </c>
      <c r="AV438">
        <v>2.1970999999999998</v>
      </c>
      <c r="AW438">
        <v>2.1614</v>
      </c>
      <c r="AX438">
        <v>2.1339999999999999</v>
      </c>
      <c r="AY438">
        <v>2.1135000000000002</v>
      </c>
      <c r="AZ438">
        <v>2.1179999999999999</v>
      </c>
      <c r="BA438">
        <v>2.1347999999999998</v>
      </c>
      <c r="BB438">
        <v>2.3169</v>
      </c>
      <c r="BC438">
        <v>2.3344</v>
      </c>
      <c r="BD438">
        <v>2.3290000000000002</v>
      </c>
      <c r="BE438">
        <v>2.3151999999999999</v>
      </c>
      <c r="BF438">
        <v>2.2949000000000002</v>
      </c>
      <c r="BG438">
        <v>2.2545000000000002</v>
      </c>
      <c r="BH438">
        <v>2.1232000000000002</v>
      </c>
      <c r="BI438">
        <v>2.0870000000000002</v>
      </c>
      <c r="BJ438">
        <v>2.0581999999999998</v>
      </c>
      <c r="BK438">
        <v>2.0381</v>
      </c>
      <c r="BL438">
        <v>2.0426000000000002</v>
      </c>
      <c r="BM438">
        <v>2.0594000000000001</v>
      </c>
      <c r="BN438">
        <v>2.2414999999999998</v>
      </c>
      <c r="BO438">
        <v>2.2589999999999999</v>
      </c>
      <c r="BP438">
        <v>2.2536</v>
      </c>
      <c r="BQ438">
        <v>2.2397999999999998</v>
      </c>
      <c r="BR438">
        <v>2.2195</v>
      </c>
      <c r="BS438">
        <v>2.1791</v>
      </c>
      <c r="BT438">
        <v>2.0478000000000001</v>
      </c>
      <c r="BU438">
        <v>2.0116000000000001</v>
      </c>
      <c r="BV438">
        <v>1.9827999999999999</v>
      </c>
      <c r="BW438">
        <v>1.9626999999999999</v>
      </c>
    </row>
    <row r="439" spans="1:75">
      <c r="A439" s="95">
        <v>44896</v>
      </c>
      <c r="B439" s="63">
        <v>124162</v>
      </c>
      <c r="AA439">
        <v>2.3420000000000001</v>
      </c>
      <c r="AB439">
        <v>2.3418999999999999</v>
      </c>
      <c r="AC439">
        <v>2.3572000000000002</v>
      </c>
      <c r="AD439">
        <v>2.5430000000000001</v>
      </c>
      <c r="AE439">
        <v>2.5468999999999999</v>
      </c>
      <c r="AF439">
        <v>2.5367999999999999</v>
      </c>
      <c r="AG439">
        <v>2.5150999999999999</v>
      </c>
      <c r="AH439">
        <v>2.4843000000000002</v>
      </c>
      <c r="AI439">
        <v>2.4434</v>
      </c>
      <c r="AJ439">
        <v>2.294</v>
      </c>
      <c r="AK439">
        <v>2.2608999999999999</v>
      </c>
      <c r="AL439">
        <v>2.2395999999999998</v>
      </c>
      <c r="AM439">
        <v>2.2273000000000001</v>
      </c>
      <c r="AN439">
        <v>2.2225000000000001</v>
      </c>
      <c r="AO439">
        <v>2.2239</v>
      </c>
      <c r="AP439">
        <v>2.3866999999999998</v>
      </c>
      <c r="AQ439">
        <v>2.3896999999999999</v>
      </c>
      <c r="AR439">
        <v>2.3883999999999999</v>
      </c>
      <c r="AS439">
        <v>2.3664999999999998</v>
      </c>
      <c r="AT439">
        <v>2.3458999999999999</v>
      </c>
      <c r="AU439">
        <v>2.3025000000000002</v>
      </c>
      <c r="AV439">
        <v>2.1701999999999999</v>
      </c>
      <c r="AW439">
        <v>2.1341999999999999</v>
      </c>
      <c r="AX439">
        <v>2.1065</v>
      </c>
      <c r="AY439">
        <v>2.0859999999999999</v>
      </c>
      <c r="AZ439">
        <v>2.0905</v>
      </c>
      <c r="BA439">
        <v>2.1073</v>
      </c>
      <c r="BB439">
        <v>2.2894000000000001</v>
      </c>
      <c r="BC439">
        <v>2.3069000000000002</v>
      </c>
      <c r="BD439">
        <v>2.3014999999999999</v>
      </c>
      <c r="BE439">
        <v>2.2877000000000001</v>
      </c>
      <c r="BF439">
        <v>2.2673999999999999</v>
      </c>
      <c r="BG439">
        <v>2.2269999999999999</v>
      </c>
      <c r="BH439">
        <v>2.0956999999999999</v>
      </c>
      <c r="BI439">
        <v>2.0594999999999999</v>
      </c>
      <c r="BJ439">
        <v>2.0306999999999999</v>
      </c>
      <c r="BK439">
        <v>2.0106000000000002</v>
      </c>
      <c r="BL439">
        <v>2.0150999999999999</v>
      </c>
      <c r="BM439">
        <v>2.0318999999999998</v>
      </c>
      <c r="BN439">
        <v>2.214</v>
      </c>
      <c r="BO439">
        <v>2.2315</v>
      </c>
      <c r="BP439">
        <v>2.2261000000000002</v>
      </c>
      <c r="BQ439">
        <v>2.2122999999999999</v>
      </c>
      <c r="BR439">
        <v>2.1920000000000002</v>
      </c>
      <c r="BS439">
        <v>2.1516000000000002</v>
      </c>
      <c r="BT439">
        <v>2.0203000000000002</v>
      </c>
      <c r="BU439">
        <v>1.9841</v>
      </c>
      <c r="BV439">
        <v>1.9553</v>
      </c>
      <c r="BW439">
        <v>1.9352</v>
      </c>
    </row>
    <row r="440" spans="1:75">
      <c r="A440" s="95">
        <v>44897</v>
      </c>
      <c r="B440" s="63">
        <v>155355</v>
      </c>
      <c r="AA440">
        <v>2.2804000000000002</v>
      </c>
      <c r="AB440">
        <v>2.2871000000000001</v>
      </c>
      <c r="AC440">
        <v>2.3029999999999999</v>
      </c>
      <c r="AD440">
        <v>2.4914000000000001</v>
      </c>
      <c r="AE440">
        <v>2.4994999999999998</v>
      </c>
      <c r="AF440">
        <v>2.4927000000000001</v>
      </c>
      <c r="AG440">
        <v>2.4744999999999999</v>
      </c>
      <c r="AH440">
        <v>2.4477000000000002</v>
      </c>
      <c r="AI440">
        <v>2.41</v>
      </c>
      <c r="AJ440">
        <v>2.2658999999999998</v>
      </c>
      <c r="AK440">
        <v>2.234</v>
      </c>
      <c r="AL440">
        <v>2.2159</v>
      </c>
      <c r="AM440">
        <v>2.2101000000000002</v>
      </c>
      <c r="AN440">
        <v>2.2075</v>
      </c>
      <c r="AO440">
        <v>2.2092999999999998</v>
      </c>
      <c r="AP440">
        <v>2.3721000000000001</v>
      </c>
      <c r="AQ440">
        <v>2.3751000000000002</v>
      </c>
      <c r="AR440">
        <v>2.3738000000000001</v>
      </c>
      <c r="AS440">
        <v>2.3519000000000001</v>
      </c>
      <c r="AT440">
        <v>2.3313000000000001</v>
      </c>
      <c r="AU440">
        <v>2.2879</v>
      </c>
      <c r="AV440">
        <v>2.1556000000000002</v>
      </c>
      <c r="AW440">
        <v>2.1196000000000002</v>
      </c>
      <c r="AX440">
        <v>2.0918999999999999</v>
      </c>
      <c r="AY440">
        <v>2.0714000000000001</v>
      </c>
      <c r="AZ440">
        <v>2.0758999999999999</v>
      </c>
      <c r="BA440">
        <v>2.0926999999999998</v>
      </c>
      <c r="BB440">
        <v>2.2747999999999999</v>
      </c>
      <c r="BC440">
        <v>2.2923</v>
      </c>
      <c r="BD440">
        <v>2.2869000000000002</v>
      </c>
      <c r="BE440">
        <v>2.2730999999999999</v>
      </c>
      <c r="BF440">
        <v>2.2528000000000001</v>
      </c>
      <c r="BG440">
        <v>2.2124000000000001</v>
      </c>
      <c r="BH440">
        <v>2.0811000000000002</v>
      </c>
      <c r="BI440">
        <v>2.0449000000000002</v>
      </c>
      <c r="BJ440">
        <v>2.0160999999999998</v>
      </c>
      <c r="BK440">
        <v>1.996</v>
      </c>
      <c r="BL440">
        <v>2.0005000000000002</v>
      </c>
      <c r="BM440">
        <v>2.0173000000000001</v>
      </c>
      <c r="BN440">
        <v>2.1993999999999998</v>
      </c>
      <c r="BO440">
        <v>2.2168999999999999</v>
      </c>
      <c r="BP440">
        <v>2.2115</v>
      </c>
      <c r="BQ440">
        <v>2.1977000000000002</v>
      </c>
      <c r="BR440">
        <v>2.1774</v>
      </c>
      <c r="BS440">
        <v>2.137</v>
      </c>
      <c r="BT440">
        <v>2.0057</v>
      </c>
      <c r="BU440">
        <v>1.9695</v>
      </c>
      <c r="BV440">
        <v>1.9407000000000001</v>
      </c>
      <c r="BW440">
        <v>1.9206000000000001</v>
      </c>
    </row>
    <row r="441" spans="1:75">
      <c r="A441" s="95">
        <v>44900</v>
      </c>
      <c r="B441" s="63">
        <v>176004</v>
      </c>
      <c r="AA441">
        <v>2.2019000000000002</v>
      </c>
      <c r="AB441">
        <v>2.2122000000000002</v>
      </c>
      <c r="AC441">
        <v>2.2320000000000002</v>
      </c>
      <c r="AD441">
        <v>2.4217</v>
      </c>
      <c r="AE441">
        <v>2.4325000000000001</v>
      </c>
      <c r="AF441">
        <v>2.4275000000000002</v>
      </c>
      <c r="AG441">
        <v>2.4116</v>
      </c>
      <c r="AH441">
        <v>2.3875999999999999</v>
      </c>
      <c r="AI441">
        <v>2.3529</v>
      </c>
      <c r="AJ441">
        <v>2.2058</v>
      </c>
      <c r="AK441">
        <v>2.1743000000000001</v>
      </c>
      <c r="AL441">
        <v>2.1587000000000001</v>
      </c>
      <c r="AM441">
        <v>2.1581000000000001</v>
      </c>
      <c r="AN441">
        <v>2.1631</v>
      </c>
      <c r="AO441">
        <v>2.1701999999999999</v>
      </c>
      <c r="AP441">
        <v>2.3334000000000001</v>
      </c>
      <c r="AQ441">
        <v>2.3367</v>
      </c>
      <c r="AR441">
        <v>2.3357999999999999</v>
      </c>
      <c r="AS441">
        <v>2.3149000000000002</v>
      </c>
      <c r="AT441">
        <v>2.2942999999999998</v>
      </c>
      <c r="AU441">
        <v>2.2509000000000001</v>
      </c>
      <c r="AV441">
        <v>2.1185999999999998</v>
      </c>
      <c r="AW441">
        <v>2.0825999999999998</v>
      </c>
      <c r="AX441">
        <v>2.0548999999999999</v>
      </c>
      <c r="AY441">
        <v>2.0344000000000002</v>
      </c>
      <c r="AZ441">
        <v>2.0388999999999999</v>
      </c>
      <c r="BA441">
        <v>2.0556999999999999</v>
      </c>
      <c r="BB441">
        <v>2.2378</v>
      </c>
      <c r="BC441">
        <v>2.2553000000000001</v>
      </c>
      <c r="BD441">
        <v>2.2498999999999998</v>
      </c>
      <c r="BE441">
        <v>2.2361</v>
      </c>
      <c r="BF441">
        <v>2.2158000000000002</v>
      </c>
      <c r="BG441">
        <v>2.1753999999999998</v>
      </c>
      <c r="BH441">
        <v>2.0440999999999998</v>
      </c>
      <c r="BI441">
        <v>2.0078999999999998</v>
      </c>
      <c r="BJ441">
        <v>1.9791000000000001</v>
      </c>
      <c r="BK441">
        <v>1.9590000000000001</v>
      </c>
      <c r="BL441">
        <v>1.9635</v>
      </c>
      <c r="BM441">
        <v>1.9802999999999999</v>
      </c>
      <c r="BN441">
        <v>2.1623999999999999</v>
      </c>
      <c r="BO441">
        <v>2.1798999999999999</v>
      </c>
      <c r="BP441">
        <v>2.1745000000000001</v>
      </c>
      <c r="BQ441">
        <v>2.1606999999999998</v>
      </c>
      <c r="BR441">
        <v>2.1404000000000001</v>
      </c>
      <c r="BS441">
        <v>2.1</v>
      </c>
      <c r="BT441">
        <v>1.9686999999999999</v>
      </c>
      <c r="BU441">
        <v>1.9325000000000001</v>
      </c>
      <c r="BV441">
        <v>1.9036999999999999</v>
      </c>
      <c r="BW441">
        <v>1.8835999999999999</v>
      </c>
    </row>
    <row r="442" spans="1:75">
      <c r="A442" s="95">
        <v>44901</v>
      </c>
      <c r="B442" s="63">
        <v>176585</v>
      </c>
      <c r="AA442">
        <v>2.1490999999999998</v>
      </c>
      <c r="AB442">
        <v>2.1606000000000001</v>
      </c>
      <c r="AC442">
        <v>2.1785999999999999</v>
      </c>
      <c r="AD442">
        <v>2.3696000000000002</v>
      </c>
      <c r="AE442">
        <v>2.3797999999999999</v>
      </c>
      <c r="AF442">
        <v>2.3761000000000001</v>
      </c>
      <c r="AG442">
        <v>2.3614999999999999</v>
      </c>
      <c r="AH442">
        <v>2.3368000000000002</v>
      </c>
      <c r="AI442">
        <v>2.3003999999999998</v>
      </c>
      <c r="AJ442">
        <v>2.1537000000000002</v>
      </c>
      <c r="AK442">
        <v>2.1219999999999999</v>
      </c>
      <c r="AL442">
        <v>2.1069</v>
      </c>
      <c r="AM442">
        <v>2.1055000000000001</v>
      </c>
      <c r="AN442">
        <v>2.1124000000000001</v>
      </c>
      <c r="AO442">
        <v>2.1234000000000002</v>
      </c>
      <c r="AP442">
        <v>2.2898999999999998</v>
      </c>
      <c r="AQ442">
        <v>2.2945000000000002</v>
      </c>
      <c r="AR442">
        <v>2.2942</v>
      </c>
      <c r="AS442">
        <v>2.2746</v>
      </c>
      <c r="AT442">
        <v>2.2532000000000001</v>
      </c>
      <c r="AU442">
        <v>2.2097000000000002</v>
      </c>
      <c r="AV442">
        <v>2.0773999999999999</v>
      </c>
      <c r="AW442">
        <v>2.0413999999999999</v>
      </c>
      <c r="AX442">
        <v>2.0137</v>
      </c>
      <c r="AY442">
        <v>1.9932000000000001</v>
      </c>
      <c r="AZ442">
        <v>1.9977</v>
      </c>
      <c r="BA442">
        <v>2.0145</v>
      </c>
      <c r="BB442">
        <v>2.1966000000000001</v>
      </c>
      <c r="BC442">
        <v>2.2141000000000002</v>
      </c>
      <c r="BD442">
        <v>2.2086999999999999</v>
      </c>
      <c r="BE442">
        <v>2.1949000000000001</v>
      </c>
      <c r="BF442">
        <v>2.1745999999999999</v>
      </c>
      <c r="BG442">
        <v>2.1341999999999999</v>
      </c>
      <c r="BH442">
        <v>2.0028999999999999</v>
      </c>
      <c r="BI442">
        <v>1.9666999999999999</v>
      </c>
      <c r="BJ442">
        <v>1.9379</v>
      </c>
      <c r="BK442">
        <v>1.9177999999999999</v>
      </c>
      <c r="BL442">
        <v>1.9222999999999999</v>
      </c>
      <c r="BM442">
        <v>1.9391</v>
      </c>
      <c r="BN442">
        <v>2.1212</v>
      </c>
      <c r="BO442">
        <v>2.1387</v>
      </c>
      <c r="BP442">
        <v>2.1333000000000002</v>
      </c>
      <c r="BQ442">
        <v>2.1194999999999999</v>
      </c>
      <c r="BR442">
        <v>2.0992000000000002</v>
      </c>
      <c r="BS442">
        <v>2.0588000000000002</v>
      </c>
      <c r="BT442">
        <v>1.9275</v>
      </c>
      <c r="BU442">
        <v>1.8913</v>
      </c>
      <c r="BV442">
        <v>1.8625</v>
      </c>
      <c r="BW442">
        <v>1.8424</v>
      </c>
    </row>
    <row r="443" spans="1:75">
      <c r="A443" s="95">
        <v>44902</v>
      </c>
      <c r="B443" s="63">
        <v>204171</v>
      </c>
      <c r="AA443">
        <v>2.0771999999999999</v>
      </c>
      <c r="AB443">
        <v>2.0886</v>
      </c>
      <c r="AC443">
        <v>2.1074999999999999</v>
      </c>
      <c r="AD443">
        <v>2.2995999999999999</v>
      </c>
      <c r="AE443">
        <v>2.31</v>
      </c>
      <c r="AF443">
        <v>2.3090999999999999</v>
      </c>
      <c r="AG443">
        <v>2.2968000000000002</v>
      </c>
      <c r="AH443">
        <v>2.2759999999999998</v>
      </c>
      <c r="AI443">
        <v>2.2444000000000002</v>
      </c>
      <c r="AJ443">
        <v>2.0979999999999999</v>
      </c>
      <c r="AK443">
        <v>2.0630000000000002</v>
      </c>
      <c r="AL443">
        <v>2.0427</v>
      </c>
      <c r="AM443">
        <v>2.0388999999999999</v>
      </c>
      <c r="AN443">
        <v>2.0468000000000002</v>
      </c>
      <c r="AO443">
        <v>2.0604</v>
      </c>
      <c r="AP443">
        <v>2.2279</v>
      </c>
      <c r="AQ443">
        <v>2.2345999999999999</v>
      </c>
      <c r="AR443">
        <v>2.2336</v>
      </c>
      <c r="AS443">
        <v>2.2147000000000001</v>
      </c>
      <c r="AT443">
        <v>2.1945000000000001</v>
      </c>
      <c r="AU443">
        <v>2.1526000000000001</v>
      </c>
      <c r="AV443">
        <v>2.0217999999999998</v>
      </c>
      <c r="AW443">
        <v>1.9874000000000001</v>
      </c>
      <c r="AX443">
        <v>1.9612000000000001</v>
      </c>
      <c r="AY443">
        <v>1.9407000000000001</v>
      </c>
      <c r="AZ443">
        <v>1.9452</v>
      </c>
      <c r="BA443">
        <v>1.962</v>
      </c>
      <c r="BB443">
        <v>2.1440999999999999</v>
      </c>
      <c r="BC443">
        <v>2.1616</v>
      </c>
      <c r="BD443">
        <v>2.1562000000000001</v>
      </c>
      <c r="BE443">
        <v>2.1423999999999999</v>
      </c>
      <c r="BF443">
        <v>2.1221000000000001</v>
      </c>
      <c r="BG443">
        <v>2.0817000000000001</v>
      </c>
      <c r="BH443">
        <v>1.9503999999999999</v>
      </c>
      <c r="BI443">
        <v>1.9141999999999999</v>
      </c>
      <c r="BJ443">
        <v>1.8854</v>
      </c>
      <c r="BK443">
        <v>1.8653</v>
      </c>
      <c r="BL443">
        <v>1.8697999999999999</v>
      </c>
      <c r="BM443">
        <v>1.8866000000000001</v>
      </c>
      <c r="BN443">
        <v>2.0687000000000002</v>
      </c>
      <c r="BO443">
        <v>2.0861999999999998</v>
      </c>
      <c r="BP443">
        <v>2.0808</v>
      </c>
      <c r="BQ443">
        <v>2.0670000000000002</v>
      </c>
      <c r="BR443">
        <v>2.0467</v>
      </c>
      <c r="BS443">
        <v>2.0063</v>
      </c>
      <c r="BT443">
        <v>1.875</v>
      </c>
      <c r="BU443">
        <v>1.8388</v>
      </c>
      <c r="BV443">
        <v>1.81</v>
      </c>
      <c r="BW443">
        <v>1.7899</v>
      </c>
    </row>
    <row r="444" spans="1:75">
      <c r="A444" s="95">
        <v>44903</v>
      </c>
      <c r="B444" s="63">
        <v>179223</v>
      </c>
      <c r="AA444">
        <v>2.0491000000000001</v>
      </c>
      <c r="AB444">
        <v>2.0611999999999999</v>
      </c>
      <c r="AC444">
        <v>2.0781999999999998</v>
      </c>
      <c r="AD444">
        <v>2.27</v>
      </c>
      <c r="AE444">
        <v>2.2799999999999998</v>
      </c>
      <c r="AF444">
        <v>2.2787999999999999</v>
      </c>
      <c r="AG444">
        <v>2.2665000000000002</v>
      </c>
      <c r="AH444">
        <v>2.246</v>
      </c>
      <c r="AI444">
        <v>2.2143999999999999</v>
      </c>
      <c r="AJ444">
        <v>2.0710000000000002</v>
      </c>
      <c r="AK444">
        <v>2.0350000000000001</v>
      </c>
      <c r="AL444">
        <v>2.0146999999999999</v>
      </c>
      <c r="AM444">
        <v>2.0095999999999998</v>
      </c>
      <c r="AN444">
        <v>2.0175999999999998</v>
      </c>
      <c r="AO444">
        <v>2.0312999999999999</v>
      </c>
      <c r="AP444">
        <v>2.1991000000000001</v>
      </c>
      <c r="AQ444">
        <v>2.2071000000000001</v>
      </c>
      <c r="AR444">
        <v>2.2065999999999999</v>
      </c>
      <c r="AS444">
        <v>2.1888000000000001</v>
      </c>
      <c r="AT444">
        <v>2.1715</v>
      </c>
      <c r="AU444">
        <v>2.1324999999999998</v>
      </c>
      <c r="AV444">
        <v>2.0047000000000001</v>
      </c>
      <c r="AW444">
        <v>1.9732000000000001</v>
      </c>
      <c r="AX444">
        <v>1.9499</v>
      </c>
      <c r="AY444">
        <v>1.9294</v>
      </c>
      <c r="AZ444">
        <v>1.9339</v>
      </c>
      <c r="BA444">
        <v>1.9507000000000001</v>
      </c>
      <c r="BB444">
        <v>2.1328</v>
      </c>
      <c r="BC444">
        <v>2.1503000000000001</v>
      </c>
      <c r="BD444">
        <v>2.1448999999999998</v>
      </c>
      <c r="BE444">
        <v>2.1311</v>
      </c>
      <c r="BF444">
        <v>2.1107999999999998</v>
      </c>
      <c r="BG444">
        <v>2.0703999999999998</v>
      </c>
      <c r="BH444">
        <v>1.9391</v>
      </c>
      <c r="BI444">
        <v>1.9029</v>
      </c>
      <c r="BJ444">
        <v>1.8741000000000001</v>
      </c>
      <c r="BK444">
        <v>1.8540000000000001</v>
      </c>
      <c r="BL444">
        <v>1.8585</v>
      </c>
      <c r="BM444">
        <v>1.8753</v>
      </c>
      <c r="BN444">
        <v>2.0573999999999999</v>
      </c>
      <c r="BO444">
        <v>2.0749</v>
      </c>
      <c r="BP444">
        <v>2.0695000000000001</v>
      </c>
      <c r="BQ444">
        <v>2.0556999999999999</v>
      </c>
      <c r="BR444">
        <v>2.0354000000000001</v>
      </c>
      <c r="BS444">
        <v>1.9950000000000001</v>
      </c>
      <c r="BT444">
        <v>1.8636999999999999</v>
      </c>
      <c r="BU444">
        <v>1.8274999999999999</v>
      </c>
      <c r="BV444">
        <v>1.7987</v>
      </c>
      <c r="BW444">
        <v>1.7786</v>
      </c>
    </row>
    <row r="445" spans="1:75">
      <c r="A445" s="95">
        <v>44904</v>
      </c>
      <c r="B445" s="63">
        <v>44349</v>
      </c>
      <c r="AA445">
        <v>2.0560999999999998</v>
      </c>
      <c r="AB445">
        <v>2.0672000000000001</v>
      </c>
      <c r="AC445">
        <v>2.0827</v>
      </c>
      <c r="AD445">
        <v>2.2690000000000001</v>
      </c>
      <c r="AE445">
        <v>2.2772999999999999</v>
      </c>
      <c r="AF445">
        <v>2.2751999999999999</v>
      </c>
      <c r="AG445">
        <v>2.2624</v>
      </c>
      <c r="AH445">
        <v>2.2412999999999998</v>
      </c>
      <c r="AI445">
        <v>2.21</v>
      </c>
      <c r="AJ445">
        <v>2.0670999999999999</v>
      </c>
      <c r="AK445">
        <v>2.0347</v>
      </c>
      <c r="AL445">
        <v>2.0154999999999998</v>
      </c>
      <c r="AM445">
        <v>2.0089000000000001</v>
      </c>
      <c r="AN445">
        <v>2.0171000000000001</v>
      </c>
      <c r="AO445">
        <v>2.0326</v>
      </c>
      <c r="AP445">
        <v>2.2004000000000001</v>
      </c>
      <c r="AQ445">
        <v>2.2082999999999999</v>
      </c>
      <c r="AR445">
        <v>2.2079</v>
      </c>
      <c r="AS445">
        <v>2.1903000000000001</v>
      </c>
      <c r="AT445">
        <v>2.1730999999999998</v>
      </c>
      <c r="AU445">
        <v>2.1341999999999999</v>
      </c>
      <c r="AV445">
        <v>2.0065</v>
      </c>
      <c r="AW445">
        <v>1.9752000000000001</v>
      </c>
      <c r="AX445">
        <v>1.952</v>
      </c>
      <c r="AY445">
        <v>1.9325000000000001</v>
      </c>
      <c r="AZ445">
        <v>1.9375</v>
      </c>
      <c r="BA445">
        <v>1.9542999999999999</v>
      </c>
      <c r="BB445">
        <v>2.1364000000000001</v>
      </c>
      <c r="BC445">
        <v>2.1539000000000001</v>
      </c>
      <c r="BD445">
        <v>2.1484999999999999</v>
      </c>
      <c r="BE445">
        <v>2.1347</v>
      </c>
      <c r="BF445">
        <v>2.1143999999999998</v>
      </c>
      <c r="BG445">
        <v>2.0739999999999998</v>
      </c>
      <c r="BH445">
        <v>1.9427000000000001</v>
      </c>
      <c r="BI445">
        <v>1.9065000000000001</v>
      </c>
      <c r="BJ445">
        <v>1.8776999999999999</v>
      </c>
      <c r="BK445">
        <v>1.8575999999999999</v>
      </c>
      <c r="BL445">
        <v>1.8621000000000001</v>
      </c>
      <c r="BM445">
        <v>1.8789</v>
      </c>
      <c r="BN445">
        <v>2.0609999999999999</v>
      </c>
      <c r="BO445">
        <v>2.0785</v>
      </c>
      <c r="BP445">
        <v>2.0731000000000002</v>
      </c>
      <c r="BQ445">
        <v>2.0592999999999999</v>
      </c>
      <c r="BR445">
        <v>2.0390000000000001</v>
      </c>
      <c r="BS445">
        <v>1.9985999999999999</v>
      </c>
      <c r="BT445">
        <v>1.8673</v>
      </c>
      <c r="BU445">
        <v>1.8310999999999999</v>
      </c>
      <c r="BV445">
        <v>1.8023</v>
      </c>
      <c r="BW445">
        <v>1.7822</v>
      </c>
    </row>
    <row r="446" spans="1:75">
      <c r="A446" s="95">
        <v>44907</v>
      </c>
      <c r="B446" s="63">
        <v>172275</v>
      </c>
      <c r="AA446">
        <v>2.081</v>
      </c>
      <c r="AB446">
        <v>2.0952000000000002</v>
      </c>
      <c r="AC446">
        <v>2.1105</v>
      </c>
      <c r="AD446">
        <v>2.2951000000000001</v>
      </c>
      <c r="AE446">
        <v>2.3062999999999998</v>
      </c>
      <c r="AF446">
        <v>2.3060999999999998</v>
      </c>
      <c r="AG446">
        <v>2.2949000000000002</v>
      </c>
      <c r="AH446">
        <v>2.2746</v>
      </c>
      <c r="AI446">
        <v>2.2427000000000001</v>
      </c>
      <c r="AJ446">
        <v>2.1012</v>
      </c>
      <c r="AK446">
        <v>2.0693000000000001</v>
      </c>
      <c r="AL446">
        <v>2.0503</v>
      </c>
      <c r="AM446">
        <v>2.0430000000000001</v>
      </c>
      <c r="AN446">
        <v>2.052</v>
      </c>
      <c r="AO446">
        <v>2.0682</v>
      </c>
      <c r="AP446">
        <v>2.2360000000000002</v>
      </c>
      <c r="AQ446">
        <v>2.2439</v>
      </c>
      <c r="AR446">
        <v>2.2435</v>
      </c>
      <c r="AS446">
        <v>2.2259000000000002</v>
      </c>
      <c r="AT446">
        <v>2.2086999999999999</v>
      </c>
      <c r="AU446">
        <v>2.1698</v>
      </c>
      <c r="AV446">
        <v>2.0421</v>
      </c>
      <c r="AW446">
        <v>2.0108000000000001</v>
      </c>
      <c r="AX446">
        <v>1.9876</v>
      </c>
      <c r="AY446">
        <v>1.9681</v>
      </c>
      <c r="AZ446">
        <v>1.9731000000000001</v>
      </c>
      <c r="BA446">
        <v>1.9899</v>
      </c>
      <c r="BB446">
        <v>2.1720000000000002</v>
      </c>
      <c r="BC446">
        <v>2.1894999999999998</v>
      </c>
      <c r="BD446">
        <v>2.1840999999999999</v>
      </c>
      <c r="BE446">
        <v>2.1703000000000001</v>
      </c>
      <c r="BF446">
        <v>2.15</v>
      </c>
      <c r="BG446">
        <v>2.1095999999999999</v>
      </c>
      <c r="BH446">
        <v>1.9782999999999999</v>
      </c>
      <c r="BI446">
        <v>1.9420999999999999</v>
      </c>
      <c r="BJ446">
        <v>1.9133</v>
      </c>
      <c r="BK446">
        <v>1.8932</v>
      </c>
      <c r="BL446">
        <v>1.8976999999999999</v>
      </c>
      <c r="BM446">
        <v>1.9145000000000001</v>
      </c>
      <c r="BN446">
        <v>2.0966</v>
      </c>
      <c r="BO446">
        <v>2.1141000000000001</v>
      </c>
      <c r="BP446">
        <v>2.1086999999999998</v>
      </c>
      <c r="BQ446">
        <v>2.0949</v>
      </c>
      <c r="BR446">
        <v>2.0746000000000002</v>
      </c>
      <c r="BS446">
        <v>2.0341999999999998</v>
      </c>
      <c r="BT446">
        <v>1.9029</v>
      </c>
      <c r="BU446">
        <v>1.8667</v>
      </c>
      <c r="BV446">
        <v>1.8379000000000001</v>
      </c>
      <c r="BW446">
        <v>1.8178000000000001</v>
      </c>
    </row>
    <row r="447" spans="1:75">
      <c r="A447" s="95">
        <v>44908</v>
      </c>
      <c r="B447" s="63">
        <v>166457</v>
      </c>
      <c r="AA447">
        <v>2.1608999999999998</v>
      </c>
      <c r="AB447">
        <v>2.1760000000000002</v>
      </c>
      <c r="AC447">
        <v>2.1905000000000001</v>
      </c>
      <c r="AD447">
        <v>2.3700999999999999</v>
      </c>
      <c r="AE447">
        <v>2.3778000000000001</v>
      </c>
      <c r="AF447">
        <v>2.3725999999999998</v>
      </c>
      <c r="AG447">
        <v>2.3559000000000001</v>
      </c>
      <c r="AH447">
        <v>2.3315999999999999</v>
      </c>
      <c r="AI447">
        <v>2.2955999999999999</v>
      </c>
      <c r="AJ447">
        <v>2.1488</v>
      </c>
      <c r="AK447">
        <v>2.1120999999999999</v>
      </c>
      <c r="AL447">
        <v>2.0886</v>
      </c>
      <c r="AM447">
        <v>2.0802999999999998</v>
      </c>
      <c r="AN447">
        <v>2.0872000000000002</v>
      </c>
      <c r="AO447">
        <v>2.1032999999999999</v>
      </c>
      <c r="AP447">
        <v>2.2711000000000001</v>
      </c>
      <c r="AQ447">
        <v>2.2789999999999999</v>
      </c>
      <c r="AR447">
        <v>2.2786</v>
      </c>
      <c r="AS447">
        <v>2.2610000000000001</v>
      </c>
      <c r="AT447">
        <v>2.2437999999999998</v>
      </c>
      <c r="AU447">
        <v>2.2048999999999999</v>
      </c>
      <c r="AV447">
        <v>2.0771999999999999</v>
      </c>
      <c r="AW447">
        <v>2.0459000000000001</v>
      </c>
      <c r="AX447">
        <v>2.0226999999999999</v>
      </c>
      <c r="AY447">
        <v>2.0032000000000001</v>
      </c>
      <c r="AZ447">
        <v>2.0082</v>
      </c>
      <c r="BA447">
        <v>2.0249999999999999</v>
      </c>
      <c r="BB447">
        <v>2.2071000000000001</v>
      </c>
      <c r="BC447">
        <v>2.2246000000000001</v>
      </c>
      <c r="BD447">
        <v>2.2191999999999998</v>
      </c>
      <c r="BE447">
        <v>2.2054</v>
      </c>
      <c r="BF447">
        <v>2.1850999999999998</v>
      </c>
      <c r="BG447">
        <v>2.1446999999999998</v>
      </c>
      <c r="BH447">
        <v>2.0133999999999999</v>
      </c>
      <c r="BI447">
        <v>1.9772000000000001</v>
      </c>
      <c r="BJ447">
        <v>1.9483999999999999</v>
      </c>
      <c r="BK447">
        <v>1.9282999999999999</v>
      </c>
      <c r="BL447">
        <v>1.9328000000000001</v>
      </c>
      <c r="BM447">
        <v>1.9496</v>
      </c>
      <c r="BN447">
        <v>2.1316999999999999</v>
      </c>
      <c r="BO447">
        <v>2.1492</v>
      </c>
      <c r="BP447">
        <v>2.1438000000000001</v>
      </c>
      <c r="BQ447">
        <v>2.13</v>
      </c>
      <c r="BR447">
        <v>2.1097000000000001</v>
      </c>
      <c r="BS447">
        <v>2.0693000000000001</v>
      </c>
      <c r="BT447">
        <v>1.9379999999999999</v>
      </c>
      <c r="BU447">
        <v>1.9017999999999999</v>
      </c>
      <c r="BV447">
        <v>1.873</v>
      </c>
      <c r="BW447">
        <v>1.8529</v>
      </c>
    </row>
    <row r="448" spans="1:75">
      <c r="A448" s="95">
        <v>44909</v>
      </c>
      <c r="B448" s="63">
        <v>162489</v>
      </c>
      <c r="AA448">
        <v>2.2444000000000002</v>
      </c>
      <c r="AB448">
        <v>2.2536</v>
      </c>
      <c r="AC448">
        <v>2.2622</v>
      </c>
      <c r="AD448">
        <v>2.4338000000000002</v>
      </c>
      <c r="AE448">
        <v>2.4375</v>
      </c>
      <c r="AF448">
        <v>2.4304000000000001</v>
      </c>
      <c r="AG448">
        <v>2.4123000000000001</v>
      </c>
      <c r="AH448">
        <v>2.3873000000000002</v>
      </c>
      <c r="AI448">
        <v>2.3504999999999998</v>
      </c>
      <c r="AJ448">
        <v>2.2027999999999999</v>
      </c>
      <c r="AK448">
        <v>2.1663999999999999</v>
      </c>
      <c r="AL448">
        <v>2.1436000000000002</v>
      </c>
      <c r="AM448">
        <v>2.1356999999999999</v>
      </c>
      <c r="AN448">
        <v>2.1400999999999999</v>
      </c>
      <c r="AO448">
        <v>2.1549</v>
      </c>
      <c r="AP448">
        <v>2.3226</v>
      </c>
      <c r="AQ448">
        <v>2.3311999999999999</v>
      </c>
      <c r="AR448">
        <v>2.3319000000000001</v>
      </c>
      <c r="AS448">
        <v>2.3144</v>
      </c>
      <c r="AT448">
        <v>2.2965</v>
      </c>
      <c r="AU448">
        <v>2.2574000000000001</v>
      </c>
      <c r="AV448">
        <v>2.1295000000000002</v>
      </c>
      <c r="AW448">
        <v>2.0979999999999999</v>
      </c>
      <c r="AX448">
        <v>2.0746000000000002</v>
      </c>
      <c r="AY448">
        <v>2.0550999999999999</v>
      </c>
      <c r="AZ448">
        <v>2.0600999999999998</v>
      </c>
      <c r="BA448">
        <v>2.0769000000000002</v>
      </c>
      <c r="BB448">
        <v>2.2589999999999999</v>
      </c>
      <c r="BC448">
        <v>2.2765</v>
      </c>
      <c r="BD448">
        <v>2.2711000000000001</v>
      </c>
      <c r="BE448">
        <v>2.2572999999999999</v>
      </c>
      <c r="BF448">
        <v>2.2370000000000001</v>
      </c>
      <c r="BG448">
        <v>2.1966000000000001</v>
      </c>
      <c r="BH448">
        <v>2.0653000000000001</v>
      </c>
      <c r="BI448">
        <v>2.0291000000000001</v>
      </c>
      <c r="BJ448">
        <v>2.0003000000000002</v>
      </c>
      <c r="BK448">
        <v>1.9802</v>
      </c>
      <c r="BL448">
        <v>1.9846999999999999</v>
      </c>
      <c r="BM448">
        <v>2.0015000000000001</v>
      </c>
      <c r="BN448">
        <v>2.1836000000000002</v>
      </c>
      <c r="BO448">
        <v>2.2010999999999998</v>
      </c>
      <c r="BP448">
        <v>2.1957</v>
      </c>
      <c r="BQ448">
        <v>2.1819000000000002</v>
      </c>
      <c r="BR448">
        <v>2.1616</v>
      </c>
      <c r="BS448">
        <v>2.1212</v>
      </c>
      <c r="BT448">
        <v>1.9899</v>
      </c>
      <c r="BU448">
        <v>1.9537</v>
      </c>
      <c r="BV448">
        <v>1.9249000000000001</v>
      </c>
      <c r="BW448">
        <v>1.9048</v>
      </c>
    </row>
    <row r="449" spans="1:75">
      <c r="A449" s="95">
        <v>44910</v>
      </c>
      <c r="B449" s="63">
        <v>116372</v>
      </c>
      <c r="AA449">
        <v>2.1667999999999998</v>
      </c>
      <c r="AB449">
        <v>2.1800000000000002</v>
      </c>
      <c r="AC449">
        <v>2.1934999999999998</v>
      </c>
      <c r="AD449">
        <v>2.3702999999999999</v>
      </c>
      <c r="AE449">
        <v>2.3774999999999999</v>
      </c>
      <c r="AF449">
        <v>2.3719000000000001</v>
      </c>
      <c r="AG449">
        <v>2.3552</v>
      </c>
      <c r="AH449">
        <v>2.3325999999999998</v>
      </c>
      <c r="AI449">
        <v>2.2989999999999999</v>
      </c>
      <c r="AJ449">
        <v>2.153</v>
      </c>
      <c r="AK449">
        <v>2.1156999999999999</v>
      </c>
      <c r="AL449">
        <v>2.093</v>
      </c>
      <c r="AM449">
        <v>2.0851999999999999</v>
      </c>
      <c r="AN449">
        <v>2.09</v>
      </c>
      <c r="AO449">
        <v>2.1046</v>
      </c>
      <c r="AP449">
        <v>2.2719</v>
      </c>
      <c r="AQ449">
        <v>2.2806999999999999</v>
      </c>
      <c r="AR449">
        <v>2.2814999999999999</v>
      </c>
      <c r="AS449">
        <v>2.2641</v>
      </c>
      <c r="AT449">
        <v>2.2462</v>
      </c>
      <c r="AU449">
        <v>2.2071000000000001</v>
      </c>
      <c r="AV449">
        <v>2.0792000000000002</v>
      </c>
      <c r="AW449">
        <v>2.0476999999999999</v>
      </c>
      <c r="AX449">
        <v>2.0243000000000002</v>
      </c>
      <c r="AY449">
        <v>2.0047999999999999</v>
      </c>
      <c r="AZ449">
        <v>2.0097999999999998</v>
      </c>
      <c r="BA449">
        <v>2.0266000000000002</v>
      </c>
      <c r="BB449">
        <v>2.2086999999999999</v>
      </c>
      <c r="BC449">
        <v>2.2262</v>
      </c>
      <c r="BD449">
        <v>2.2208000000000001</v>
      </c>
      <c r="BE449">
        <v>2.2069999999999999</v>
      </c>
      <c r="BF449">
        <v>2.1867000000000001</v>
      </c>
      <c r="BG449">
        <v>2.1463000000000001</v>
      </c>
      <c r="BH449">
        <v>2.0150000000000001</v>
      </c>
      <c r="BI449">
        <v>1.9787999999999999</v>
      </c>
      <c r="BJ449">
        <v>1.95</v>
      </c>
      <c r="BK449">
        <v>1.9298999999999999</v>
      </c>
      <c r="BL449">
        <v>1.9343999999999999</v>
      </c>
      <c r="BM449">
        <v>1.9512</v>
      </c>
      <c r="BN449">
        <v>2.1333000000000002</v>
      </c>
      <c r="BO449">
        <v>2.1507999999999998</v>
      </c>
      <c r="BP449">
        <v>2.1454</v>
      </c>
      <c r="BQ449">
        <v>2.1316000000000002</v>
      </c>
      <c r="BR449">
        <v>2.1113</v>
      </c>
      <c r="BS449">
        <v>2.0709</v>
      </c>
      <c r="BT449">
        <v>1.9396</v>
      </c>
      <c r="BU449">
        <v>1.9034</v>
      </c>
      <c r="BV449">
        <v>1.8746</v>
      </c>
      <c r="BW449">
        <v>1.8545</v>
      </c>
    </row>
    <row r="450" spans="1:75">
      <c r="A450" s="95">
        <v>44911</v>
      </c>
      <c r="B450" s="63">
        <v>130688</v>
      </c>
      <c r="AA450">
        <v>2.1322999999999999</v>
      </c>
      <c r="AB450">
        <v>2.1459000000000001</v>
      </c>
      <c r="AC450">
        <v>2.1589</v>
      </c>
      <c r="AD450">
        <v>2.3355999999999999</v>
      </c>
      <c r="AE450">
        <v>2.3407</v>
      </c>
      <c r="AF450">
        <v>2.3321999999999998</v>
      </c>
      <c r="AG450">
        <v>2.3146</v>
      </c>
      <c r="AH450">
        <v>2.29</v>
      </c>
      <c r="AI450">
        <v>2.2526000000000002</v>
      </c>
      <c r="AJ450">
        <v>2.1023999999999998</v>
      </c>
      <c r="AK450">
        <v>2.0634000000000001</v>
      </c>
      <c r="AL450">
        <v>2.0388999999999999</v>
      </c>
      <c r="AM450">
        <v>2.0274999999999999</v>
      </c>
      <c r="AN450">
        <v>2.0327000000000002</v>
      </c>
      <c r="AO450">
        <v>2.0499000000000001</v>
      </c>
      <c r="AP450">
        <v>2.2202000000000002</v>
      </c>
      <c r="AQ450">
        <v>2.2294999999999998</v>
      </c>
      <c r="AR450">
        <v>2.2307999999999999</v>
      </c>
      <c r="AS450">
        <v>2.2139000000000002</v>
      </c>
      <c r="AT450">
        <v>2.1964999999999999</v>
      </c>
      <c r="AU450">
        <v>2.1579999999999999</v>
      </c>
      <c r="AV450">
        <v>2.0306000000000002</v>
      </c>
      <c r="AW450">
        <v>1.9996</v>
      </c>
      <c r="AX450">
        <v>1.9766999999999999</v>
      </c>
      <c r="AY450">
        <v>1.9572000000000001</v>
      </c>
      <c r="AZ450">
        <v>1.9621999999999999</v>
      </c>
      <c r="BA450">
        <v>1.9790000000000001</v>
      </c>
      <c r="BB450">
        <v>2.1610999999999998</v>
      </c>
      <c r="BC450">
        <v>2.1785999999999999</v>
      </c>
      <c r="BD450">
        <v>2.1732</v>
      </c>
      <c r="BE450">
        <v>2.1594000000000002</v>
      </c>
      <c r="BF450">
        <v>2.1391</v>
      </c>
      <c r="BG450">
        <v>2.0987</v>
      </c>
      <c r="BH450">
        <v>1.9674</v>
      </c>
      <c r="BI450">
        <v>1.9312</v>
      </c>
      <c r="BJ450">
        <v>1.9024000000000001</v>
      </c>
      <c r="BK450">
        <v>1.8823000000000001</v>
      </c>
      <c r="BL450">
        <v>1.8868</v>
      </c>
      <c r="BM450">
        <v>1.9036</v>
      </c>
      <c r="BN450">
        <v>2.0857000000000001</v>
      </c>
      <c r="BO450">
        <v>2.1032000000000002</v>
      </c>
      <c r="BP450">
        <v>2.0977999999999999</v>
      </c>
      <c r="BQ450">
        <v>2.0840000000000001</v>
      </c>
      <c r="BR450">
        <v>2.0636999999999999</v>
      </c>
      <c r="BS450">
        <v>2.0232999999999999</v>
      </c>
      <c r="BT450">
        <v>1.8919999999999999</v>
      </c>
      <c r="BU450">
        <v>1.8557999999999999</v>
      </c>
      <c r="BV450">
        <v>1.827</v>
      </c>
      <c r="BW450">
        <v>1.8069</v>
      </c>
    </row>
    <row r="451" spans="1:75">
      <c r="A451" s="95">
        <v>44914</v>
      </c>
      <c r="B451" s="63">
        <v>114144</v>
      </c>
      <c r="AA451">
        <v>2.1776</v>
      </c>
      <c r="AB451">
        <v>2.1905999999999999</v>
      </c>
      <c r="AC451">
        <v>2.2014999999999998</v>
      </c>
      <c r="AD451">
        <v>2.3729</v>
      </c>
      <c r="AE451">
        <v>2.3748999999999998</v>
      </c>
      <c r="AF451">
        <v>2.3649</v>
      </c>
      <c r="AG451">
        <v>2.3448000000000002</v>
      </c>
      <c r="AH451">
        <v>2.3174000000000001</v>
      </c>
      <c r="AI451">
        <v>2.2772999999999999</v>
      </c>
      <c r="AJ451">
        <v>2.1274000000000002</v>
      </c>
      <c r="AK451">
        <v>2.0891000000000002</v>
      </c>
      <c r="AL451">
        <v>2.0646</v>
      </c>
      <c r="AM451">
        <v>2.0539999999999998</v>
      </c>
      <c r="AN451">
        <v>2.0604</v>
      </c>
      <c r="AO451">
        <v>2.0775999999999999</v>
      </c>
      <c r="AP451">
        <v>2.2479</v>
      </c>
      <c r="AQ451">
        <v>2.2572000000000001</v>
      </c>
      <c r="AR451">
        <v>2.2585000000000002</v>
      </c>
      <c r="AS451">
        <v>2.2416</v>
      </c>
      <c r="AT451">
        <v>2.2242000000000002</v>
      </c>
      <c r="AU451">
        <v>2.1857000000000002</v>
      </c>
      <c r="AV451">
        <v>2.0583</v>
      </c>
      <c r="AW451">
        <v>2.0272999999999999</v>
      </c>
      <c r="AX451">
        <v>2.0044</v>
      </c>
      <c r="AY451">
        <v>1.9849000000000001</v>
      </c>
      <c r="AZ451">
        <v>1.9899</v>
      </c>
      <c r="BA451">
        <v>2.0066999999999999</v>
      </c>
      <c r="BB451">
        <v>2.1888000000000001</v>
      </c>
      <c r="BC451">
        <v>2.2063000000000001</v>
      </c>
      <c r="BD451">
        <v>2.2008999999999999</v>
      </c>
      <c r="BE451">
        <v>2.1871</v>
      </c>
      <c r="BF451">
        <v>2.1667999999999998</v>
      </c>
      <c r="BG451">
        <v>2.1263999999999998</v>
      </c>
      <c r="BH451">
        <v>1.9951000000000001</v>
      </c>
      <c r="BI451">
        <v>1.9589000000000001</v>
      </c>
      <c r="BJ451">
        <v>1.9300999999999999</v>
      </c>
      <c r="BK451">
        <v>1.91</v>
      </c>
      <c r="BL451">
        <v>1.9145000000000001</v>
      </c>
      <c r="BM451">
        <v>1.9313</v>
      </c>
      <c r="BN451">
        <v>2.1133999999999999</v>
      </c>
      <c r="BO451">
        <v>2.1309</v>
      </c>
      <c r="BP451">
        <v>2.1255000000000002</v>
      </c>
      <c r="BQ451">
        <v>2.1116999999999999</v>
      </c>
      <c r="BR451">
        <v>2.0914000000000001</v>
      </c>
      <c r="BS451">
        <v>2.0510000000000002</v>
      </c>
      <c r="BT451">
        <v>1.9197</v>
      </c>
      <c r="BU451">
        <v>1.8835</v>
      </c>
      <c r="BV451">
        <v>1.8547</v>
      </c>
      <c r="BW451">
        <v>1.8346</v>
      </c>
    </row>
    <row r="452" spans="1:75">
      <c r="A452" s="95">
        <v>44915</v>
      </c>
      <c r="B452" s="63">
        <v>129210</v>
      </c>
      <c r="AA452">
        <v>2.2227999999999999</v>
      </c>
      <c r="AB452">
        <v>2.2320000000000002</v>
      </c>
      <c r="AC452">
        <v>2.2408999999999999</v>
      </c>
      <c r="AD452">
        <v>2.4081999999999999</v>
      </c>
      <c r="AE452">
        <v>2.407</v>
      </c>
      <c r="AF452">
        <v>2.3944999999999999</v>
      </c>
      <c r="AG452">
        <v>2.3736000000000002</v>
      </c>
      <c r="AH452">
        <v>2.3451</v>
      </c>
      <c r="AI452">
        <v>2.3039999999999998</v>
      </c>
      <c r="AJ452">
        <v>2.1536</v>
      </c>
      <c r="AK452">
        <v>2.1151</v>
      </c>
      <c r="AL452">
        <v>2.0901999999999998</v>
      </c>
      <c r="AM452">
        <v>2.0815999999999999</v>
      </c>
      <c r="AN452">
        <v>2.0868000000000002</v>
      </c>
      <c r="AO452">
        <v>2.1049000000000002</v>
      </c>
      <c r="AP452">
        <v>2.2734999999999999</v>
      </c>
      <c r="AQ452">
        <v>2.2822</v>
      </c>
      <c r="AR452">
        <v>2.2822</v>
      </c>
      <c r="AS452">
        <v>2.2652999999999999</v>
      </c>
      <c r="AT452">
        <v>2.2479</v>
      </c>
      <c r="AU452">
        <v>2.2094</v>
      </c>
      <c r="AV452">
        <v>2.0819999999999999</v>
      </c>
      <c r="AW452">
        <v>2.0510000000000002</v>
      </c>
      <c r="AX452">
        <v>2.0280999999999998</v>
      </c>
      <c r="AY452">
        <v>2.0085999999999999</v>
      </c>
      <c r="AZ452">
        <v>2.0135999999999998</v>
      </c>
      <c r="BA452">
        <v>2.0304000000000002</v>
      </c>
      <c r="BB452">
        <v>2.2124999999999999</v>
      </c>
      <c r="BC452">
        <v>2.23</v>
      </c>
      <c r="BD452">
        <v>2.2246000000000001</v>
      </c>
      <c r="BE452">
        <v>2.2107999999999999</v>
      </c>
      <c r="BF452">
        <v>2.1905000000000001</v>
      </c>
      <c r="BG452">
        <v>2.1501000000000001</v>
      </c>
      <c r="BH452">
        <v>2.0188000000000001</v>
      </c>
      <c r="BI452">
        <v>1.9825999999999999</v>
      </c>
      <c r="BJ452">
        <v>1.9538</v>
      </c>
      <c r="BK452">
        <v>1.9337</v>
      </c>
      <c r="BL452">
        <v>1.9381999999999999</v>
      </c>
      <c r="BM452">
        <v>1.9550000000000001</v>
      </c>
      <c r="BN452">
        <v>2.1371000000000002</v>
      </c>
      <c r="BO452">
        <v>2.1545999999999998</v>
      </c>
      <c r="BP452">
        <v>2.1492</v>
      </c>
      <c r="BQ452">
        <v>2.1354000000000002</v>
      </c>
      <c r="BR452">
        <v>2.1151</v>
      </c>
      <c r="BS452">
        <v>2.0747</v>
      </c>
      <c r="BT452">
        <v>1.9434</v>
      </c>
      <c r="BU452">
        <v>1.9072</v>
      </c>
      <c r="BV452">
        <v>1.8784000000000001</v>
      </c>
      <c r="BW452">
        <v>1.8583000000000001</v>
      </c>
    </row>
    <row r="453" spans="1:75">
      <c r="A453" s="95">
        <v>44916</v>
      </c>
      <c r="B453" s="63">
        <v>123331</v>
      </c>
      <c r="AA453">
        <v>2.2557999999999998</v>
      </c>
      <c r="AB453">
        <v>2.2646999999999999</v>
      </c>
      <c r="AC453">
        <v>2.2757999999999998</v>
      </c>
      <c r="AD453">
        <v>2.4514999999999998</v>
      </c>
      <c r="AE453">
        <v>2.4540000000000002</v>
      </c>
      <c r="AF453">
        <v>2.4437000000000002</v>
      </c>
      <c r="AG453">
        <v>2.4228999999999998</v>
      </c>
      <c r="AH453">
        <v>2.3942999999999999</v>
      </c>
      <c r="AI453">
        <v>2.3538000000000001</v>
      </c>
      <c r="AJ453">
        <v>2.2027999999999999</v>
      </c>
      <c r="AK453">
        <v>2.1635</v>
      </c>
      <c r="AL453">
        <v>2.1372</v>
      </c>
      <c r="AM453">
        <v>2.1276000000000002</v>
      </c>
      <c r="AN453">
        <v>2.1316000000000002</v>
      </c>
      <c r="AO453">
        <v>2.1496</v>
      </c>
      <c r="AP453">
        <v>2.3178999999999998</v>
      </c>
      <c r="AQ453">
        <v>2.3258999999999999</v>
      </c>
      <c r="AR453">
        <v>2.3258999999999999</v>
      </c>
      <c r="AS453">
        <v>2.3090000000000002</v>
      </c>
      <c r="AT453">
        <v>2.2915999999999999</v>
      </c>
      <c r="AU453">
        <v>2.2530999999999999</v>
      </c>
      <c r="AV453">
        <v>2.1257000000000001</v>
      </c>
      <c r="AW453">
        <v>2.0947</v>
      </c>
      <c r="AX453">
        <v>2.0718000000000001</v>
      </c>
      <c r="AY453">
        <v>2.0522999999999998</v>
      </c>
      <c r="AZ453">
        <v>2.0573000000000001</v>
      </c>
      <c r="BA453">
        <v>2.0741000000000001</v>
      </c>
      <c r="BB453">
        <v>2.2562000000000002</v>
      </c>
      <c r="BC453">
        <v>2.2736999999999998</v>
      </c>
      <c r="BD453">
        <v>2.2683</v>
      </c>
      <c r="BE453">
        <v>2.2545000000000002</v>
      </c>
      <c r="BF453">
        <v>2.2342</v>
      </c>
      <c r="BG453">
        <v>2.1938</v>
      </c>
      <c r="BH453">
        <v>2.0625</v>
      </c>
      <c r="BI453">
        <v>2.0263</v>
      </c>
      <c r="BJ453">
        <v>1.9975000000000001</v>
      </c>
      <c r="BK453">
        <v>1.9774</v>
      </c>
      <c r="BL453">
        <v>1.9819</v>
      </c>
      <c r="BM453">
        <v>1.9986999999999999</v>
      </c>
      <c r="BN453">
        <v>2.1808000000000001</v>
      </c>
      <c r="BO453">
        <v>2.1983000000000001</v>
      </c>
      <c r="BP453">
        <v>2.1928999999999998</v>
      </c>
      <c r="BQ453">
        <v>2.1791</v>
      </c>
      <c r="BR453">
        <v>2.1587999999999998</v>
      </c>
      <c r="BS453">
        <v>2.1183999999999998</v>
      </c>
      <c r="BT453">
        <v>1.9871000000000001</v>
      </c>
      <c r="BU453">
        <v>1.9509000000000001</v>
      </c>
      <c r="BV453">
        <v>1.9220999999999999</v>
      </c>
      <c r="BW453">
        <v>1.9019999999999999</v>
      </c>
    </row>
    <row r="454" spans="1:75">
      <c r="A454" s="95">
        <v>44917</v>
      </c>
      <c r="B454" s="63">
        <v>147313</v>
      </c>
      <c r="AA454">
        <v>2.2488000000000001</v>
      </c>
      <c r="AB454">
        <v>2.2597</v>
      </c>
      <c r="AC454">
        <v>2.2694999999999999</v>
      </c>
      <c r="AD454">
        <v>2.4417</v>
      </c>
      <c r="AE454">
        <v>2.4417</v>
      </c>
      <c r="AF454">
        <v>2.4289000000000001</v>
      </c>
      <c r="AG454">
        <v>2.4056000000000002</v>
      </c>
      <c r="AH454">
        <v>2.3742999999999999</v>
      </c>
      <c r="AI454">
        <v>2.3321999999999998</v>
      </c>
      <c r="AJ454">
        <v>2.1844000000000001</v>
      </c>
      <c r="AK454">
        <v>2.145</v>
      </c>
      <c r="AL454">
        <v>2.1185999999999998</v>
      </c>
      <c r="AM454">
        <v>2.1091000000000002</v>
      </c>
      <c r="AN454">
        <v>2.1126999999999998</v>
      </c>
      <c r="AO454">
        <v>2.1303000000000001</v>
      </c>
      <c r="AP454">
        <v>2.2986</v>
      </c>
      <c r="AQ454">
        <v>2.3066</v>
      </c>
      <c r="AR454">
        <v>2.3066</v>
      </c>
      <c r="AS454">
        <v>2.2896999999999998</v>
      </c>
      <c r="AT454">
        <v>2.2723</v>
      </c>
      <c r="AU454">
        <v>2.2338</v>
      </c>
      <c r="AV454">
        <v>2.1063999999999998</v>
      </c>
      <c r="AW454">
        <v>2.0754000000000001</v>
      </c>
      <c r="AX454">
        <v>2.0525000000000002</v>
      </c>
      <c r="AY454">
        <v>2.0329999999999999</v>
      </c>
      <c r="AZ454">
        <v>2.0379999999999998</v>
      </c>
      <c r="BA454">
        <v>2.0548000000000002</v>
      </c>
      <c r="BB454">
        <v>2.2368999999999999</v>
      </c>
      <c r="BC454">
        <v>2.2544</v>
      </c>
      <c r="BD454">
        <v>2.2490000000000001</v>
      </c>
      <c r="BE454">
        <v>2.2351999999999999</v>
      </c>
      <c r="BF454">
        <v>2.2149000000000001</v>
      </c>
      <c r="BG454">
        <v>2.1745000000000001</v>
      </c>
      <c r="BH454">
        <v>2.0432000000000001</v>
      </c>
      <c r="BI454">
        <v>2.0070000000000001</v>
      </c>
      <c r="BJ454">
        <v>1.9782</v>
      </c>
      <c r="BK454">
        <v>1.9581</v>
      </c>
      <c r="BL454">
        <v>1.9625999999999999</v>
      </c>
      <c r="BM454">
        <v>1.9794</v>
      </c>
      <c r="BN454">
        <v>2.1615000000000002</v>
      </c>
      <c r="BO454">
        <v>2.1789999999999998</v>
      </c>
      <c r="BP454">
        <v>2.1736</v>
      </c>
      <c r="BQ454">
        <v>2.1598000000000002</v>
      </c>
      <c r="BR454">
        <v>2.1395</v>
      </c>
      <c r="BS454">
        <v>2.0991</v>
      </c>
      <c r="BT454">
        <v>1.9678</v>
      </c>
      <c r="BU454">
        <v>1.9316</v>
      </c>
      <c r="BV454">
        <v>1.9028</v>
      </c>
      <c r="BW454">
        <v>1.8827</v>
      </c>
    </row>
    <row r="455" spans="1:75">
      <c r="A455" s="95">
        <v>44918</v>
      </c>
      <c r="B455" s="63">
        <v>173818</v>
      </c>
      <c r="AA455">
        <v>2.3835999999999999</v>
      </c>
      <c r="AB455">
        <v>2.3915000000000002</v>
      </c>
      <c r="AC455">
        <v>2.3961000000000001</v>
      </c>
      <c r="AD455">
        <v>2.5605000000000002</v>
      </c>
      <c r="AE455">
        <v>2.5579000000000001</v>
      </c>
      <c r="AF455">
        <v>2.5402</v>
      </c>
      <c r="AG455">
        <v>2.5129999999999999</v>
      </c>
      <c r="AH455">
        <v>2.4784000000000002</v>
      </c>
      <c r="AI455">
        <v>2.4339</v>
      </c>
      <c r="AJ455">
        <v>2.2829999999999999</v>
      </c>
      <c r="AK455">
        <v>2.2421000000000002</v>
      </c>
      <c r="AL455">
        <v>2.2168000000000001</v>
      </c>
      <c r="AM455">
        <v>2.2092999999999998</v>
      </c>
      <c r="AN455">
        <v>2.2130000000000001</v>
      </c>
      <c r="AO455">
        <v>2.2263000000000002</v>
      </c>
      <c r="AP455">
        <v>2.3812000000000002</v>
      </c>
      <c r="AQ455">
        <v>2.3852000000000002</v>
      </c>
      <c r="AR455">
        <v>2.3769</v>
      </c>
      <c r="AS455">
        <v>2.3593999999999999</v>
      </c>
      <c r="AT455">
        <v>2.3414000000000001</v>
      </c>
      <c r="AU455">
        <v>2.3029000000000002</v>
      </c>
      <c r="AV455">
        <v>2.1755</v>
      </c>
      <c r="AW455">
        <v>2.1444999999999999</v>
      </c>
      <c r="AX455">
        <v>2.1215999999999999</v>
      </c>
      <c r="AY455">
        <v>2.1021000000000001</v>
      </c>
      <c r="AZ455">
        <v>2.1071</v>
      </c>
      <c r="BA455">
        <v>2.1238999999999999</v>
      </c>
      <c r="BB455">
        <v>2.306</v>
      </c>
      <c r="BC455">
        <v>2.3235000000000001</v>
      </c>
      <c r="BD455">
        <v>2.3180999999999998</v>
      </c>
      <c r="BE455">
        <v>2.3043</v>
      </c>
      <c r="BF455">
        <v>2.2839999999999998</v>
      </c>
      <c r="BG455">
        <v>2.2435999999999998</v>
      </c>
      <c r="BH455">
        <v>2.1122999999999998</v>
      </c>
      <c r="BI455">
        <v>2.0760999999999998</v>
      </c>
      <c r="BJ455">
        <v>2.0472999999999999</v>
      </c>
      <c r="BK455">
        <v>2.0272000000000001</v>
      </c>
      <c r="BL455">
        <v>2.0316999999999998</v>
      </c>
      <c r="BM455">
        <v>2.0485000000000002</v>
      </c>
      <c r="BN455">
        <v>2.2305999999999999</v>
      </c>
      <c r="BO455">
        <v>2.2481</v>
      </c>
      <c r="BP455">
        <v>2.2427000000000001</v>
      </c>
      <c r="BQ455">
        <v>2.2288999999999999</v>
      </c>
      <c r="BR455">
        <v>2.2086000000000001</v>
      </c>
      <c r="BS455">
        <v>2.1682000000000001</v>
      </c>
      <c r="BT455">
        <v>2.0369000000000002</v>
      </c>
      <c r="BU455">
        <v>2.0007000000000001</v>
      </c>
      <c r="BV455">
        <v>1.9719</v>
      </c>
      <c r="BW455">
        <v>1.9518</v>
      </c>
    </row>
    <row r="456" spans="1:75">
      <c r="A456" s="95">
        <v>44921</v>
      </c>
      <c r="AA456" s="189">
        <v>2.3835999999999999</v>
      </c>
      <c r="AB456" s="189">
        <v>2.3915000000000002</v>
      </c>
      <c r="AC456" s="189">
        <v>2.3961000000000001</v>
      </c>
      <c r="AD456" s="189">
        <v>2.5605000000000002</v>
      </c>
      <c r="AE456" s="189">
        <v>2.5579000000000001</v>
      </c>
      <c r="AF456" s="189">
        <v>2.5402</v>
      </c>
      <c r="AG456" s="189">
        <v>2.5129999999999999</v>
      </c>
      <c r="AH456" s="189">
        <v>2.4784000000000002</v>
      </c>
      <c r="AI456" s="189">
        <v>2.4339</v>
      </c>
      <c r="AJ456" s="189">
        <v>2.2829999999999999</v>
      </c>
      <c r="AK456" s="189">
        <v>2.2421000000000002</v>
      </c>
      <c r="AL456" s="189">
        <v>2.2168000000000001</v>
      </c>
      <c r="AM456" s="189">
        <v>2.2092999999999998</v>
      </c>
      <c r="AN456" s="189">
        <v>2.2130000000000001</v>
      </c>
      <c r="AO456" s="189">
        <v>2.2263000000000002</v>
      </c>
      <c r="AP456" s="189">
        <v>2.3812000000000002</v>
      </c>
      <c r="AQ456" s="189">
        <v>2.3852000000000002</v>
      </c>
      <c r="AR456" s="189">
        <v>2.3769</v>
      </c>
      <c r="AS456" s="189">
        <v>2.3593999999999999</v>
      </c>
      <c r="AT456" s="189">
        <v>2.3414000000000001</v>
      </c>
      <c r="AU456" s="189">
        <v>2.3029000000000002</v>
      </c>
      <c r="AV456" s="189">
        <v>2.1755</v>
      </c>
      <c r="AW456" s="189">
        <v>2.1444999999999999</v>
      </c>
      <c r="AX456" s="189">
        <v>2.1215999999999999</v>
      </c>
      <c r="AY456" s="189">
        <v>2.1021000000000001</v>
      </c>
      <c r="AZ456" s="189">
        <v>2.1071</v>
      </c>
      <c r="BA456" s="189">
        <v>2.1238999999999999</v>
      </c>
      <c r="BB456" s="189">
        <v>2.306</v>
      </c>
      <c r="BC456" s="189">
        <v>2.3235000000000001</v>
      </c>
      <c r="BD456" s="189">
        <v>2.3180999999999998</v>
      </c>
      <c r="BE456" s="189">
        <v>2.3043</v>
      </c>
      <c r="BF456" s="189">
        <v>2.2839999999999998</v>
      </c>
      <c r="BG456" s="189">
        <v>2.2435999999999998</v>
      </c>
      <c r="BH456" s="189">
        <v>2.1122999999999998</v>
      </c>
      <c r="BI456" s="189">
        <v>2.0760999999999998</v>
      </c>
      <c r="BJ456" s="189">
        <v>2.0472999999999999</v>
      </c>
      <c r="BK456" s="189">
        <v>2.0272000000000001</v>
      </c>
      <c r="BL456" s="189">
        <v>2.0316999999999998</v>
      </c>
      <c r="BM456" s="189">
        <v>2.0485000000000002</v>
      </c>
      <c r="BN456" s="189">
        <v>2.2305999999999999</v>
      </c>
      <c r="BO456" s="189">
        <v>2.2481</v>
      </c>
      <c r="BP456" s="189">
        <v>2.2427000000000001</v>
      </c>
      <c r="BQ456" s="189">
        <v>2.2288999999999999</v>
      </c>
      <c r="BR456" s="189">
        <v>2.2086000000000001</v>
      </c>
      <c r="BS456" s="189">
        <v>2.1682000000000001</v>
      </c>
      <c r="BT456" s="189">
        <v>2.0369000000000002</v>
      </c>
      <c r="BU456" s="189">
        <v>2.0007000000000001</v>
      </c>
      <c r="BV456" s="189">
        <v>1.9719</v>
      </c>
      <c r="BW456" s="189">
        <v>1.9518</v>
      </c>
    </row>
    <row r="457" spans="1:75">
      <c r="A457" s="95">
        <v>44922</v>
      </c>
      <c r="B457" s="63">
        <v>129581</v>
      </c>
      <c r="AA457">
        <v>2.3601999999999999</v>
      </c>
      <c r="AB457">
        <v>2.3683000000000001</v>
      </c>
      <c r="AC457">
        <v>2.3757000000000001</v>
      </c>
      <c r="AD457">
        <v>2.5381</v>
      </c>
      <c r="AE457">
        <v>2.5365000000000002</v>
      </c>
      <c r="AF457">
        <v>2.5198999999999998</v>
      </c>
      <c r="AG457">
        <v>2.4923999999999999</v>
      </c>
      <c r="AH457">
        <v>2.4581</v>
      </c>
      <c r="AI457">
        <v>2.4156</v>
      </c>
      <c r="AJ457">
        <v>2.2669999999999999</v>
      </c>
      <c r="AK457">
        <v>2.2271999999999998</v>
      </c>
      <c r="AL457">
        <v>2.2029000000000001</v>
      </c>
      <c r="AM457">
        <v>2.1945000000000001</v>
      </c>
      <c r="AN457">
        <v>2.1977000000000002</v>
      </c>
      <c r="AO457">
        <v>2.2128000000000001</v>
      </c>
      <c r="AP457">
        <v>2.3677000000000001</v>
      </c>
      <c r="AQ457">
        <v>2.3717000000000001</v>
      </c>
      <c r="AR457">
        <v>2.3633999999999999</v>
      </c>
      <c r="AS457">
        <v>2.3458999999999999</v>
      </c>
      <c r="AT457">
        <v>2.3279000000000001</v>
      </c>
      <c r="AU457">
        <v>2.2894000000000001</v>
      </c>
      <c r="AV457">
        <v>2.1619999999999999</v>
      </c>
      <c r="AW457">
        <v>2.1309999999999998</v>
      </c>
      <c r="AX457">
        <v>2.1080999999999999</v>
      </c>
      <c r="AY457">
        <v>2.0886</v>
      </c>
      <c r="AZ457">
        <v>2.0935999999999999</v>
      </c>
      <c r="BA457">
        <v>2.1103999999999998</v>
      </c>
      <c r="BB457">
        <v>2.2925</v>
      </c>
      <c r="BC457">
        <v>2.31</v>
      </c>
      <c r="BD457">
        <v>2.3046000000000002</v>
      </c>
      <c r="BE457">
        <v>2.2907999999999999</v>
      </c>
      <c r="BF457">
        <v>2.2705000000000002</v>
      </c>
      <c r="BG457">
        <v>2.2301000000000002</v>
      </c>
      <c r="BH457">
        <v>2.0988000000000002</v>
      </c>
      <c r="BI457">
        <v>2.0626000000000002</v>
      </c>
      <c r="BJ457">
        <v>2.0337999999999998</v>
      </c>
      <c r="BK457">
        <v>2.0137</v>
      </c>
      <c r="BL457">
        <v>2.0182000000000002</v>
      </c>
      <c r="BM457">
        <v>2.0350000000000001</v>
      </c>
      <c r="BN457">
        <v>2.2170999999999998</v>
      </c>
      <c r="BO457">
        <v>2.2345999999999999</v>
      </c>
      <c r="BP457">
        <v>2.2292000000000001</v>
      </c>
      <c r="BQ457">
        <v>2.2153999999999998</v>
      </c>
      <c r="BR457">
        <v>2.1951000000000001</v>
      </c>
      <c r="BS457">
        <v>2.1547000000000001</v>
      </c>
      <c r="BT457">
        <v>2.0234000000000001</v>
      </c>
      <c r="BU457">
        <v>1.9872000000000001</v>
      </c>
      <c r="BV457">
        <v>1.9583999999999999</v>
      </c>
      <c r="BW457">
        <v>1.9382999999999999</v>
      </c>
    </row>
    <row r="458" spans="1:75">
      <c r="A458" s="95">
        <v>44923</v>
      </c>
      <c r="B458" s="63">
        <v>129030</v>
      </c>
      <c r="AA458">
        <v>2.3628999999999998</v>
      </c>
      <c r="AB458">
        <v>2.3721000000000001</v>
      </c>
      <c r="AC458">
        <v>2.3751000000000002</v>
      </c>
      <c r="AD458">
        <v>2.5331000000000001</v>
      </c>
      <c r="AE458">
        <v>2.5295999999999998</v>
      </c>
      <c r="AF458">
        <v>2.5116999999999998</v>
      </c>
      <c r="AG458">
        <v>2.4841000000000002</v>
      </c>
      <c r="AH458">
        <v>2.4493999999999998</v>
      </c>
      <c r="AI458">
        <v>2.4068000000000001</v>
      </c>
      <c r="AJ458">
        <v>2.2601</v>
      </c>
      <c r="AK458">
        <v>2.2195</v>
      </c>
      <c r="AL458">
        <v>2.1957</v>
      </c>
      <c r="AM458">
        <v>2.1859999999999999</v>
      </c>
      <c r="AN458">
        <v>2.1892</v>
      </c>
      <c r="AO458">
        <v>2.2042999999999999</v>
      </c>
      <c r="AP458">
        <v>2.3592</v>
      </c>
      <c r="AQ458">
        <v>2.3632</v>
      </c>
      <c r="AR458">
        <v>2.3549000000000002</v>
      </c>
      <c r="AS458">
        <v>2.3374000000000001</v>
      </c>
      <c r="AT458">
        <v>2.3193999999999999</v>
      </c>
      <c r="AU458">
        <v>2.2808999999999999</v>
      </c>
      <c r="AV458">
        <v>2.1535000000000002</v>
      </c>
      <c r="AW458">
        <v>2.1225000000000001</v>
      </c>
      <c r="AX458">
        <v>2.0996000000000001</v>
      </c>
      <c r="AY458">
        <v>2.0800999999999998</v>
      </c>
      <c r="AZ458">
        <v>2.0851000000000002</v>
      </c>
      <c r="BA458">
        <v>2.1019000000000001</v>
      </c>
      <c r="BB458">
        <v>2.2839999999999998</v>
      </c>
      <c r="BC458">
        <v>2.3014999999999999</v>
      </c>
      <c r="BD458">
        <v>2.2961</v>
      </c>
      <c r="BE458">
        <v>2.2823000000000002</v>
      </c>
      <c r="BF458">
        <v>2.262</v>
      </c>
      <c r="BG458">
        <v>2.2216</v>
      </c>
      <c r="BH458">
        <v>2.0903</v>
      </c>
      <c r="BI458">
        <v>2.0541</v>
      </c>
      <c r="BJ458">
        <v>2.0253000000000001</v>
      </c>
      <c r="BK458">
        <v>2.0051999999999999</v>
      </c>
      <c r="BL458">
        <v>2.0097</v>
      </c>
      <c r="BM458">
        <v>2.0265</v>
      </c>
      <c r="BN458">
        <v>2.2086000000000001</v>
      </c>
      <c r="BO458">
        <v>2.2261000000000002</v>
      </c>
      <c r="BP458">
        <v>2.2206999999999999</v>
      </c>
      <c r="BQ458">
        <v>2.2069000000000001</v>
      </c>
      <c r="BR458">
        <v>2.1865999999999999</v>
      </c>
      <c r="BS458">
        <v>2.1461999999999999</v>
      </c>
      <c r="BT458">
        <v>2.0148999999999999</v>
      </c>
      <c r="BU458">
        <v>1.9786999999999999</v>
      </c>
      <c r="BV458">
        <v>1.9499</v>
      </c>
      <c r="BW458">
        <v>1.9298</v>
      </c>
    </row>
    <row r="459" spans="1:75">
      <c r="A459" s="95">
        <v>44924</v>
      </c>
      <c r="B459" s="63">
        <v>127571</v>
      </c>
      <c r="AA459">
        <v>2.3706999999999998</v>
      </c>
      <c r="AB459">
        <v>2.3767</v>
      </c>
      <c r="AC459">
        <v>2.3793000000000002</v>
      </c>
      <c r="AD459">
        <v>2.5318999999999998</v>
      </c>
      <c r="AE459">
        <v>2.5261999999999998</v>
      </c>
      <c r="AF459">
        <v>2.5076999999999998</v>
      </c>
      <c r="AG459">
        <v>2.4796999999999998</v>
      </c>
      <c r="AH459">
        <v>2.4441999999999999</v>
      </c>
      <c r="AI459">
        <v>2.4005999999999998</v>
      </c>
      <c r="AJ459">
        <v>2.2519999999999998</v>
      </c>
      <c r="AK459">
        <v>2.2109000000000001</v>
      </c>
      <c r="AL459">
        <v>2.1859999999999999</v>
      </c>
      <c r="AM459">
        <v>2.1770999999999998</v>
      </c>
      <c r="AN459">
        <v>2.1802999999999999</v>
      </c>
      <c r="AO459">
        <v>2.1953999999999998</v>
      </c>
      <c r="AP459">
        <v>2.3502999999999998</v>
      </c>
      <c r="AQ459">
        <v>2.3542999999999998</v>
      </c>
      <c r="AR459">
        <v>2.3460000000000001</v>
      </c>
      <c r="AS459">
        <v>2.3285</v>
      </c>
      <c r="AT459">
        <v>2.3105000000000002</v>
      </c>
      <c r="AU459">
        <v>2.2719999999999998</v>
      </c>
      <c r="AV459">
        <v>2.1446000000000001</v>
      </c>
      <c r="AW459">
        <v>2.1135999999999999</v>
      </c>
      <c r="AX459">
        <v>2.0907</v>
      </c>
      <c r="AY459">
        <v>2.0712000000000002</v>
      </c>
      <c r="AZ459">
        <v>2.0762</v>
      </c>
      <c r="BA459">
        <v>2.093</v>
      </c>
      <c r="BB459">
        <v>2.2751000000000001</v>
      </c>
      <c r="BC459">
        <v>2.2926000000000002</v>
      </c>
      <c r="BD459">
        <v>2.2871999999999999</v>
      </c>
      <c r="BE459">
        <v>2.2734000000000001</v>
      </c>
      <c r="BF459">
        <v>2.2530999999999999</v>
      </c>
      <c r="BG459">
        <v>2.2126999999999999</v>
      </c>
      <c r="BH459">
        <v>2.0813999999999999</v>
      </c>
      <c r="BI459">
        <v>2.0451999999999999</v>
      </c>
      <c r="BJ459">
        <v>2.0164</v>
      </c>
      <c r="BK459">
        <v>1.9963</v>
      </c>
      <c r="BL459">
        <v>2.0007999999999999</v>
      </c>
      <c r="BM459">
        <v>2.0175999999999998</v>
      </c>
      <c r="BN459">
        <v>2.1997</v>
      </c>
      <c r="BO459">
        <v>2.2172000000000001</v>
      </c>
      <c r="BP459">
        <v>2.2118000000000002</v>
      </c>
      <c r="BQ459">
        <v>2.198</v>
      </c>
      <c r="BR459">
        <v>2.1777000000000002</v>
      </c>
      <c r="BS459">
        <v>2.1373000000000002</v>
      </c>
      <c r="BT459">
        <v>2.0059999999999998</v>
      </c>
      <c r="BU459">
        <v>1.9698</v>
      </c>
      <c r="BV459">
        <v>1.9410000000000001</v>
      </c>
      <c r="BW459">
        <v>1.9209000000000001</v>
      </c>
    </row>
    <row r="460" spans="1:75">
      <c r="A460" s="95">
        <v>44925</v>
      </c>
      <c r="B460" s="63">
        <v>131359</v>
      </c>
      <c r="AA460" s="28">
        <v>2.4594999999999998</v>
      </c>
      <c r="AB460">
        <v>2.4782999999999999</v>
      </c>
      <c r="AC460">
        <v>2.4782999999999999</v>
      </c>
      <c r="AD460">
        <v>2.6309</v>
      </c>
      <c r="AE460">
        <v>2.621</v>
      </c>
      <c r="AF460">
        <v>2.5977999999999999</v>
      </c>
      <c r="AG460">
        <v>2.5653999999999999</v>
      </c>
      <c r="AH460">
        <v>2.5261</v>
      </c>
      <c r="AI460">
        <v>2.4792999999999998</v>
      </c>
      <c r="AJ460">
        <v>2.3288000000000002</v>
      </c>
      <c r="AK460">
        <v>2.2865000000000002</v>
      </c>
      <c r="AL460">
        <v>2.2612999999999999</v>
      </c>
      <c r="AM460">
        <v>2.2524000000000002</v>
      </c>
      <c r="AN460">
        <v>2.2549000000000001</v>
      </c>
      <c r="AO460">
        <v>2.2698</v>
      </c>
      <c r="AP460">
        <v>2.4226999999999999</v>
      </c>
      <c r="AQ460">
        <v>2.4266999999999999</v>
      </c>
      <c r="AR460">
        <v>2.4184000000000001</v>
      </c>
      <c r="AS460">
        <v>2.4009</v>
      </c>
      <c r="AT460">
        <v>2.3828999999999998</v>
      </c>
      <c r="AU460">
        <v>2.3443999999999998</v>
      </c>
      <c r="AV460">
        <v>2.2170000000000001</v>
      </c>
      <c r="AW460">
        <v>2.1859999999999999</v>
      </c>
      <c r="AX460">
        <v>2.1631</v>
      </c>
      <c r="AY460">
        <v>2.1436000000000002</v>
      </c>
      <c r="AZ460">
        <v>2.1486000000000001</v>
      </c>
      <c r="BA460">
        <v>2.1654</v>
      </c>
      <c r="BB460">
        <v>2.3475000000000001</v>
      </c>
      <c r="BC460">
        <v>2.3650000000000002</v>
      </c>
      <c r="BD460">
        <v>2.3595999999999999</v>
      </c>
      <c r="BE460">
        <v>2.3458000000000001</v>
      </c>
      <c r="BF460">
        <v>2.3254999999999999</v>
      </c>
      <c r="BG460">
        <v>2.2850999999999999</v>
      </c>
      <c r="BH460">
        <v>2.1537999999999999</v>
      </c>
      <c r="BI460">
        <v>2.1175999999999999</v>
      </c>
      <c r="BJ460">
        <v>2.0888</v>
      </c>
      <c r="BK460">
        <v>2.0687000000000002</v>
      </c>
      <c r="BL460">
        <v>2.0731999999999999</v>
      </c>
      <c r="BM460">
        <v>2.09</v>
      </c>
      <c r="BN460">
        <v>2.2721</v>
      </c>
      <c r="BO460">
        <v>2.2896000000000001</v>
      </c>
      <c r="BP460">
        <v>2.2841999999999998</v>
      </c>
      <c r="BQ460">
        <v>2.2704</v>
      </c>
      <c r="BR460">
        <v>2.2501000000000002</v>
      </c>
      <c r="BS460">
        <v>2.2097000000000002</v>
      </c>
      <c r="BT460">
        <v>2.0783999999999998</v>
      </c>
      <c r="BU460">
        <v>2.0421999999999998</v>
      </c>
      <c r="BV460">
        <v>2.0133999999999999</v>
      </c>
      <c r="BW460">
        <v>1.9933000000000001</v>
      </c>
    </row>
    <row r="461" spans="1:75">
      <c r="A461" s="95">
        <v>44928</v>
      </c>
      <c r="AA461" s="189">
        <v>2.4594999999999998</v>
      </c>
      <c r="AB461" s="189">
        <v>2.4782999999999999</v>
      </c>
      <c r="AC461" s="189">
        <v>2.4782999999999999</v>
      </c>
      <c r="AD461" s="189">
        <v>2.6309</v>
      </c>
      <c r="AE461" s="189">
        <v>2.621</v>
      </c>
      <c r="AF461" s="189">
        <v>2.5977999999999999</v>
      </c>
      <c r="AG461" s="189">
        <v>2.5653999999999999</v>
      </c>
      <c r="AH461" s="189">
        <v>2.5261</v>
      </c>
      <c r="AI461" s="189">
        <v>2.4792999999999998</v>
      </c>
      <c r="AJ461" s="189">
        <v>2.3288000000000002</v>
      </c>
      <c r="AK461" s="189">
        <v>2.2865000000000002</v>
      </c>
      <c r="AL461" s="189">
        <v>2.2612999999999999</v>
      </c>
      <c r="AM461" s="189">
        <v>2.2524000000000002</v>
      </c>
      <c r="AN461" s="189">
        <v>2.2549000000000001</v>
      </c>
      <c r="AO461" s="189">
        <v>2.2698</v>
      </c>
      <c r="AP461" s="189">
        <v>2.4226999999999999</v>
      </c>
      <c r="AQ461" s="189">
        <v>2.4266999999999999</v>
      </c>
      <c r="AR461" s="189">
        <v>2.4184000000000001</v>
      </c>
      <c r="AS461" s="189">
        <v>2.4009</v>
      </c>
      <c r="AT461" s="189">
        <v>2.3828999999999998</v>
      </c>
      <c r="AU461" s="189">
        <v>2.3443999999999998</v>
      </c>
      <c r="AV461" s="189">
        <v>2.2170000000000001</v>
      </c>
      <c r="AW461" s="189">
        <v>2.1859999999999999</v>
      </c>
      <c r="AX461" s="189">
        <v>2.1631</v>
      </c>
      <c r="AY461" s="189">
        <v>2.1436000000000002</v>
      </c>
      <c r="AZ461" s="189">
        <v>2.1486000000000001</v>
      </c>
      <c r="BA461" s="189">
        <v>2.1654</v>
      </c>
      <c r="BB461" s="189">
        <v>2.3475000000000001</v>
      </c>
      <c r="BC461" s="189">
        <v>2.3650000000000002</v>
      </c>
      <c r="BD461" s="189">
        <v>2.3595999999999999</v>
      </c>
      <c r="BE461" s="189">
        <v>2.3458000000000001</v>
      </c>
      <c r="BF461" s="189">
        <v>2.3254999999999999</v>
      </c>
      <c r="BG461" s="189">
        <v>2.2850999999999999</v>
      </c>
      <c r="BH461" s="189">
        <v>2.1537999999999999</v>
      </c>
      <c r="BI461" s="189">
        <v>2.1175999999999999</v>
      </c>
      <c r="BJ461" s="189">
        <v>2.0888</v>
      </c>
      <c r="BK461" s="189">
        <v>2.0687000000000002</v>
      </c>
      <c r="BL461" s="189">
        <v>2.0731999999999999</v>
      </c>
      <c r="BM461" s="189">
        <v>2.09</v>
      </c>
      <c r="BN461" s="189">
        <v>2.2721</v>
      </c>
      <c r="BO461" s="189">
        <v>2.2896000000000001</v>
      </c>
      <c r="BP461" s="189">
        <v>2.2841999999999998</v>
      </c>
      <c r="BQ461" s="189">
        <v>2.2704</v>
      </c>
      <c r="BR461" s="189">
        <v>2.2501000000000002</v>
      </c>
      <c r="BS461" s="189">
        <v>2.2097000000000002</v>
      </c>
      <c r="BT461" s="189">
        <v>2.0783999999999998</v>
      </c>
      <c r="BU461" s="189">
        <v>2.0421999999999998</v>
      </c>
      <c r="BV461" s="189">
        <v>2.0133999999999999</v>
      </c>
      <c r="BW461" s="189">
        <v>1.9933000000000001</v>
      </c>
    </row>
    <row r="462" spans="1:75">
      <c r="A462" s="95">
        <v>44929</v>
      </c>
      <c r="B462" s="63">
        <v>191842</v>
      </c>
      <c r="AB462">
        <v>2.3612000000000002</v>
      </c>
      <c r="AC462">
        <v>2.3658999999999999</v>
      </c>
      <c r="AD462">
        <v>2.5308000000000002</v>
      </c>
      <c r="AE462">
        <v>2.5251000000000001</v>
      </c>
      <c r="AF462">
        <v>2.5030999999999999</v>
      </c>
      <c r="AG462">
        <v>2.4704999999999999</v>
      </c>
      <c r="AH462">
        <v>2.4304000000000001</v>
      </c>
      <c r="AI462">
        <v>2.3835000000000002</v>
      </c>
      <c r="AJ462">
        <v>2.2330999999999999</v>
      </c>
      <c r="AK462">
        <v>2.1926999999999999</v>
      </c>
      <c r="AL462">
        <v>2.1667999999999998</v>
      </c>
      <c r="AM462">
        <v>2.1577000000000002</v>
      </c>
      <c r="AN462">
        <v>2.1604999999999999</v>
      </c>
      <c r="AO462">
        <v>2.1753999999999998</v>
      </c>
      <c r="AP462">
        <v>2.3283</v>
      </c>
      <c r="AQ462">
        <v>2.3323</v>
      </c>
      <c r="AR462">
        <v>2.3239999999999998</v>
      </c>
      <c r="AS462">
        <v>2.3065000000000002</v>
      </c>
      <c r="AT462">
        <v>2.2885</v>
      </c>
      <c r="AU462">
        <v>2.25</v>
      </c>
      <c r="AV462">
        <v>2.1225999999999998</v>
      </c>
      <c r="AW462">
        <v>2.0916000000000001</v>
      </c>
      <c r="AX462">
        <v>2.0687000000000002</v>
      </c>
      <c r="AY462">
        <v>2.0491999999999999</v>
      </c>
      <c r="AZ462">
        <v>2.0541999999999998</v>
      </c>
      <c r="BA462">
        <v>2.0710000000000002</v>
      </c>
      <c r="BB462">
        <v>2.2530999999999999</v>
      </c>
      <c r="BC462">
        <v>2.2706</v>
      </c>
      <c r="BD462">
        <v>2.2652000000000001</v>
      </c>
      <c r="BE462">
        <v>2.2513999999999998</v>
      </c>
      <c r="BF462">
        <v>2.2311000000000001</v>
      </c>
      <c r="BG462">
        <v>2.1907000000000001</v>
      </c>
      <c r="BH462">
        <v>2.0594000000000001</v>
      </c>
      <c r="BI462">
        <v>2.0232000000000001</v>
      </c>
      <c r="BJ462">
        <v>1.9944</v>
      </c>
      <c r="BK462">
        <v>1.9742999999999999</v>
      </c>
      <c r="BL462">
        <v>1.9787999999999999</v>
      </c>
      <c r="BM462">
        <v>1.9956</v>
      </c>
      <c r="BN462">
        <v>2.1777000000000002</v>
      </c>
      <c r="BO462">
        <v>2.1951999999999998</v>
      </c>
      <c r="BP462">
        <v>2.1898</v>
      </c>
      <c r="BQ462">
        <v>2.1760000000000002</v>
      </c>
      <c r="BR462">
        <v>2.1556999999999999</v>
      </c>
      <c r="BS462">
        <v>2.1153</v>
      </c>
      <c r="BT462">
        <v>1.984</v>
      </c>
      <c r="BU462">
        <v>1.9478</v>
      </c>
      <c r="BV462">
        <v>1.919</v>
      </c>
      <c r="BW462">
        <v>1.8989</v>
      </c>
    </row>
    <row r="463" spans="1:75">
      <c r="A463" s="95">
        <v>44930</v>
      </c>
      <c r="B463" s="63">
        <v>139017</v>
      </c>
      <c r="AB463">
        <v>2.2591999999999999</v>
      </c>
      <c r="AC463">
        <v>2.2637</v>
      </c>
      <c r="AD463">
        <v>2.4308000000000001</v>
      </c>
      <c r="AE463">
        <v>2.4266000000000001</v>
      </c>
      <c r="AF463">
        <v>2.4074</v>
      </c>
      <c r="AG463">
        <v>2.3788999999999998</v>
      </c>
      <c r="AH463">
        <v>2.3433000000000002</v>
      </c>
      <c r="AI463">
        <v>2.3016999999999999</v>
      </c>
      <c r="AJ463">
        <v>2.1570999999999998</v>
      </c>
      <c r="AK463">
        <v>2.1183000000000001</v>
      </c>
      <c r="AL463">
        <v>2.0945999999999998</v>
      </c>
      <c r="AM463">
        <v>2.0876999999999999</v>
      </c>
      <c r="AN463">
        <v>2.0916000000000001</v>
      </c>
      <c r="AO463">
        <v>2.1065999999999998</v>
      </c>
      <c r="AP463">
        <v>2.2599</v>
      </c>
      <c r="AQ463">
        <v>2.2644000000000002</v>
      </c>
      <c r="AR463">
        <v>2.2565</v>
      </c>
      <c r="AS463">
        <v>2.2389999999999999</v>
      </c>
      <c r="AT463">
        <v>2.2210000000000001</v>
      </c>
      <c r="AU463">
        <v>2.1825000000000001</v>
      </c>
      <c r="AV463">
        <v>2.0550999999999999</v>
      </c>
      <c r="AW463">
        <v>2.0240999999999998</v>
      </c>
      <c r="AX463">
        <v>2.0011999999999999</v>
      </c>
      <c r="AY463">
        <v>1.9817</v>
      </c>
      <c r="AZ463">
        <v>1.9866999999999999</v>
      </c>
      <c r="BA463">
        <v>2.0034999999999998</v>
      </c>
      <c r="BB463">
        <v>2.1856</v>
      </c>
      <c r="BC463">
        <v>2.2031000000000001</v>
      </c>
      <c r="BD463">
        <v>2.1977000000000002</v>
      </c>
      <c r="BE463">
        <v>2.1839</v>
      </c>
      <c r="BF463">
        <v>2.1636000000000002</v>
      </c>
      <c r="BG463">
        <v>2.1232000000000002</v>
      </c>
      <c r="BH463">
        <v>1.9919</v>
      </c>
      <c r="BI463">
        <v>1.9557</v>
      </c>
      <c r="BJ463">
        <v>1.9269000000000001</v>
      </c>
      <c r="BK463">
        <v>1.9068000000000001</v>
      </c>
      <c r="BL463">
        <v>1.9113</v>
      </c>
      <c r="BM463">
        <v>1.9280999999999999</v>
      </c>
      <c r="BN463">
        <v>2.1101999999999999</v>
      </c>
      <c r="BO463">
        <v>2.1276999999999999</v>
      </c>
      <c r="BP463">
        <v>2.1223000000000001</v>
      </c>
      <c r="BQ463">
        <v>2.1084999999999998</v>
      </c>
      <c r="BR463">
        <v>2.0882000000000001</v>
      </c>
      <c r="BS463">
        <v>2.0478000000000001</v>
      </c>
      <c r="BT463">
        <v>1.9165000000000001</v>
      </c>
      <c r="BU463">
        <v>1.8803000000000001</v>
      </c>
      <c r="BV463">
        <v>1.8514999999999999</v>
      </c>
      <c r="BW463">
        <v>1.8313999999999999</v>
      </c>
    </row>
    <row r="464" spans="1:75">
      <c r="A464" s="95">
        <v>44931</v>
      </c>
      <c r="B464" s="63">
        <v>138039</v>
      </c>
      <c r="AB464">
        <v>2.2671000000000001</v>
      </c>
      <c r="AC464">
        <v>2.2732000000000001</v>
      </c>
      <c r="AD464">
        <v>2.4416000000000002</v>
      </c>
      <c r="AE464">
        <v>2.4367999999999999</v>
      </c>
      <c r="AF464">
        <v>2.4178000000000002</v>
      </c>
      <c r="AG464">
        <v>2.3889</v>
      </c>
      <c r="AH464">
        <v>2.3536999999999999</v>
      </c>
      <c r="AI464">
        <v>2.3126000000000002</v>
      </c>
      <c r="AJ464">
        <v>2.1697000000000002</v>
      </c>
      <c r="AK464">
        <v>2.1293000000000002</v>
      </c>
      <c r="AL464">
        <v>2.1021000000000001</v>
      </c>
      <c r="AM464">
        <v>2.0929000000000002</v>
      </c>
      <c r="AN464">
        <v>2.0960999999999999</v>
      </c>
      <c r="AO464">
        <v>2.1111</v>
      </c>
      <c r="AP464">
        <v>2.2644000000000002</v>
      </c>
      <c r="AQ464">
        <v>2.2688999999999999</v>
      </c>
      <c r="AR464">
        <v>2.2610000000000001</v>
      </c>
      <c r="AS464">
        <v>2.2435</v>
      </c>
      <c r="AT464">
        <v>2.2254999999999998</v>
      </c>
      <c r="AU464">
        <v>2.1869999999999998</v>
      </c>
      <c r="AV464">
        <v>2.0596000000000001</v>
      </c>
      <c r="AW464">
        <v>2.0286</v>
      </c>
      <c r="AX464">
        <v>2.0057</v>
      </c>
      <c r="AY464">
        <v>1.9862</v>
      </c>
      <c r="AZ464">
        <v>1.9912000000000001</v>
      </c>
      <c r="BA464">
        <v>2.008</v>
      </c>
      <c r="BB464">
        <v>2.1901000000000002</v>
      </c>
      <c r="BC464">
        <v>2.2075999999999998</v>
      </c>
      <c r="BD464">
        <v>2.2021999999999999</v>
      </c>
      <c r="BE464">
        <v>2.1884000000000001</v>
      </c>
      <c r="BF464">
        <v>2.1680999999999999</v>
      </c>
      <c r="BG464">
        <v>2.1276999999999999</v>
      </c>
      <c r="BH464">
        <v>1.9964</v>
      </c>
      <c r="BI464">
        <v>1.9601999999999999</v>
      </c>
      <c r="BJ464">
        <v>1.9314</v>
      </c>
      <c r="BK464">
        <v>1.9113</v>
      </c>
      <c r="BL464">
        <v>1.9157999999999999</v>
      </c>
      <c r="BM464">
        <v>1.9326000000000001</v>
      </c>
      <c r="BN464">
        <v>2.1147</v>
      </c>
      <c r="BO464">
        <v>2.1322000000000001</v>
      </c>
      <c r="BP464">
        <v>2.1267999999999998</v>
      </c>
      <c r="BQ464">
        <v>2.113</v>
      </c>
      <c r="BR464">
        <v>2.0926999999999998</v>
      </c>
      <c r="BS464">
        <v>2.0522999999999998</v>
      </c>
      <c r="BT464">
        <v>1.921</v>
      </c>
      <c r="BU464">
        <v>1.8848</v>
      </c>
      <c r="BV464">
        <v>1.8560000000000001</v>
      </c>
      <c r="BW464">
        <v>1.8359000000000001</v>
      </c>
    </row>
    <row r="465" spans="1:75">
      <c r="A465" s="95">
        <v>44932</v>
      </c>
      <c r="B465" s="63">
        <v>139780</v>
      </c>
      <c r="AB465">
        <v>2.2446000000000002</v>
      </c>
      <c r="AC465">
        <v>2.2515000000000001</v>
      </c>
      <c r="AD465">
        <v>2.4239999999999999</v>
      </c>
      <c r="AE465">
        <v>2.4211</v>
      </c>
      <c r="AF465">
        <v>2.4034</v>
      </c>
      <c r="AG465">
        <v>2.3755000000000002</v>
      </c>
      <c r="AH465">
        <v>2.3405999999999998</v>
      </c>
      <c r="AI465">
        <v>2.2982999999999998</v>
      </c>
      <c r="AJ465">
        <v>2.1568000000000001</v>
      </c>
      <c r="AK465">
        <v>2.1168999999999998</v>
      </c>
      <c r="AL465">
        <v>2.0897000000000001</v>
      </c>
      <c r="AM465">
        <v>2.0802999999999998</v>
      </c>
      <c r="AN465">
        <v>2.0838000000000001</v>
      </c>
      <c r="AO465">
        <v>2.0991</v>
      </c>
      <c r="AP465">
        <v>2.2526999999999999</v>
      </c>
      <c r="AQ465">
        <v>2.2574999999999998</v>
      </c>
      <c r="AR465">
        <v>2.2498999999999998</v>
      </c>
      <c r="AS465">
        <v>2.2324000000000002</v>
      </c>
      <c r="AT465">
        <v>2.2143999999999999</v>
      </c>
      <c r="AU465">
        <v>2.1758999999999999</v>
      </c>
      <c r="AV465">
        <v>2.0485000000000002</v>
      </c>
      <c r="AW465">
        <v>2.0175000000000001</v>
      </c>
      <c r="AX465">
        <v>1.9945999999999999</v>
      </c>
      <c r="AY465">
        <v>1.9751000000000001</v>
      </c>
      <c r="AZ465">
        <v>1.9801</v>
      </c>
      <c r="BA465">
        <v>1.9968999999999999</v>
      </c>
      <c r="BB465">
        <v>2.1789999999999998</v>
      </c>
      <c r="BC465">
        <v>2.1964999999999999</v>
      </c>
      <c r="BD465">
        <v>2.1911</v>
      </c>
      <c r="BE465">
        <v>2.1772999999999998</v>
      </c>
      <c r="BF465">
        <v>2.157</v>
      </c>
      <c r="BG465">
        <v>2.1166</v>
      </c>
      <c r="BH465">
        <v>1.9853000000000001</v>
      </c>
      <c r="BI465">
        <v>1.9491000000000001</v>
      </c>
      <c r="BJ465">
        <v>1.9202999999999999</v>
      </c>
      <c r="BK465">
        <v>1.9001999999999999</v>
      </c>
      <c r="BL465">
        <v>1.9047000000000001</v>
      </c>
      <c r="BM465">
        <v>1.9215</v>
      </c>
      <c r="BN465">
        <v>2.1036000000000001</v>
      </c>
      <c r="BO465">
        <v>2.1211000000000002</v>
      </c>
      <c r="BP465">
        <v>2.1156999999999999</v>
      </c>
      <c r="BQ465">
        <v>2.1019000000000001</v>
      </c>
      <c r="BR465">
        <v>2.0815999999999999</v>
      </c>
      <c r="BS465">
        <v>2.0411999999999999</v>
      </c>
      <c r="BT465">
        <v>1.9098999999999999</v>
      </c>
      <c r="BU465">
        <v>1.8736999999999999</v>
      </c>
      <c r="BV465">
        <v>1.8449</v>
      </c>
      <c r="BW465">
        <v>1.8248</v>
      </c>
    </row>
    <row r="466" spans="1:75">
      <c r="A466" s="95">
        <v>44935</v>
      </c>
      <c r="B466" s="63">
        <v>156857</v>
      </c>
      <c r="AB466">
        <v>2.2928999999999999</v>
      </c>
      <c r="AC466">
        <v>2.2995000000000001</v>
      </c>
      <c r="AD466">
        <v>2.4672000000000001</v>
      </c>
      <c r="AE466">
        <v>2.4636999999999998</v>
      </c>
      <c r="AF466">
        <v>2.4451999999999998</v>
      </c>
      <c r="AG466">
        <v>2.4167000000000001</v>
      </c>
      <c r="AH466">
        <v>2.3826999999999998</v>
      </c>
      <c r="AI466">
        <v>2.3420000000000001</v>
      </c>
      <c r="AJ466">
        <v>2.1983999999999999</v>
      </c>
      <c r="AK466">
        <v>2.1574</v>
      </c>
      <c r="AL466">
        <v>2.1286</v>
      </c>
      <c r="AM466">
        <v>2.1191</v>
      </c>
      <c r="AN466">
        <v>2.1221000000000001</v>
      </c>
      <c r="AO466">
        <v>2.1368</v>
      </c>
      <c r="AP466">
        <v>2.2906</v>
      </c>
      <c r="AQ466">
        <v>2.2967</v>
      </c>
      <c r="AR466">
        <v>2.2898000000000001</v>
      </c>
      <c r="AS466">
        <v>2.2723</v>
      </c>
      <c r="AT466">
        <v>2.2543000000000002</v>
      </c>
      <c r="AU466">
        <v>2.2158000000000002</v>
      </c>
      <c r="AV466">
        <v>2.0884</v>
      </c>
      <c r="AW466">
        <v>2.0573999999999999</v>
      </c>
      <c r="AX466">
        <v>2.0345</v>
      </c>
      <c r="AY466">
        <v>2.0150000000000001</v>
      </c>
      <c r="AZ466">
        <v>2.02</v>
      </c>
      <c r="BA466">
        <v>2.0367999999999999</v>
      </c>
      <c r="BB466">
        <v>2.2189000000000001</v>
      </c>
      <c r="BC466">
        <v>2.2364000000000002</v>
      </c>
      <c r="BD466">
        <v>2.2309999999999999</v>
      </c>
      <c r="BE466">
        <v>2.2172000000000001</v>
      </c>
      <c r="BF466">
        <v>2.1968999999999999</v>
      </c>
      <c r="BG466">
        <v>2.1564999999999999</v>
      </c>
      <c r="BH466">
        <v>2.0251999999999999</v>
      </c>
      <c r="BI466">
        <v>1.9890000000000001</v>
      </c>
      <c r="BJ466">
        <v>1.9601999999999999</v>
      </c>
      <c r="BK466">
        <v>1.9400999999999999</v>
      </c>
      <c r="BL466">
        <v>1.9446000000000001</v>
      </c>
      <c r="BM466">
        <v>1.9614</v>
      </c>
      <c r="BN466">
        <v>2.1435</v>
      </c>
      <c r="BO466">
        <v>2.161</v>
      </c>
      <c r="BP466">
        <v>2.1556000000000002</v>
      </c>
      <c r="BQ466">
        <v>2.1417999999999999</v>
      </c>
      <c r="BR466">
        <v>2.1215000000000002</v>
      </c>
      <c r="BS466">
        <v>2.0811000000000002</v>
      </c>
      <c r="BT466">
        <v>1.9498</v>
      </c>
      <c r="BU466">
        <v>1.9136</v>
      </c>
      <c r="BV466">
        <v>1.8848</v>
      </c>
      <c r="BW466">
        <v>1.8647</v>
      </c>
    </row>
    <row r="467" spans="1:75">
      <c r="A467" s="95">
        <v>44936</v>
      </c>
      <c r="B467" s="63">
        <v>146111</v>
      </c>
      <c r="AB467">
        <v>2.3277000000000001</v>
      </c>
      <c r="AC467">
        <v>2.3334999999999999</v>
      </c>
      <c r="AD467">
        <v>2.5022000000000002</v>
      </c>
      <c r="AE467">
        <v>2.4958</v>
      </c>
      <c r="AF467">
        <v>2.4716999999999998</v>
      </c>
      <c r="AG467">
        <v>2.4373</v>
      </c>
      <c r="AH467">
        <v>2.3990999999999998</v>
      </c>
      <c r="AI467">
        <v>2.3553999999999999</v>
      </c>
      <c r="AJ467">
        <v>2.2084999999999999</v>
      </c>
      <c r="AK467">
        <v>2.1654</v>
      </c>
      <c r="AL467">
        <v>2.1362000000000001</v>
      </c>
      <c r="AM467">
        <v>2.1263999999999998</v>
      </c>
      <c r="AN467">
        <v>2.1292</v>
      </c>
      <c r="AO467">
        <v>2.1438000000000001</v>
      </c>
      <c r="AP467">
        <v>2.2970999999999999</v>
      </c>
      <c r="AQ467">
        <v>2.3031999999999999</v>
      </c>
      <c r="AR467">
        <v>2.2963</v>
      </c>
      <c r="AS467">
        <v>2.2787999999999999</v>
      </c>
      <c r="AT467">
        <v>2.2608000000000001</v>
      </c>
      <c r="AU467">
        <v>2.2223000000000002</v>
      </c>
      <c r="AV467">
        <v>2.0949</v>
      </c>
      <c r="AW467">
        <v>2.0638999999999998</v>
      </c>
      <c r="AX467">
        <v>2.0409999999999999</v>
      </c>
      <c r="AY467">
        <v>2.0215000000000001</v>
      </c>
      <c r="AZ467">
        <v>2.0265</v>
      </c>
      <c r="BA467">
        <v>2.0432999999999999</v>
      </c>
      <c r="BB467">
        <v>2.2254</v>
      </c>
      <c r="BC467">
        <v>2.2429000000000001</v>
      </c>
      <c r="BD467">
        <v>2.2374999999999998</v>
      </c>
      <c r="BE467">
        <v>2.2237</v>
      </c>
      <c r="BF467">
        <v>2.2033999999999998</v>
      </c>
      <c r="BG467">
        <v>2.1629999999999998</v>
      </c>
      <c r="BH467">
        <v>2.0316999999999998</v>
      </c>
      <c r="BI467">
        <v>1.9955000000000001</v>
      </c>
      <c r="BJ467">
        <v>1.9666999999999999</v>
      </c>
      <c r="BK467">
        <v>1.9466000000000001</v>
      </c>
      <c r="BL467">
        <v>1.9511000000000001</v>
      </c>
      <c r="BM467">
        <v>1.9679</v>
      </c>
      <c r="BN467">
        <v>2.15</v>
      </c>
      <c r="BO467">
        <v>2.1675</v>
      </c>
      <c r="BP467">
        <v>2.1621000000000001</v>
      </c>
      <c r="BQ467">
        <v>2.1482999999999999</v>
      </c>
      <c r="BR467">
        <v>2.1280000000000001</v>
      </c>
      <c r="BS467">
        <v>2.0876000000000001</v>
      </c>
      <c r="BT467">
        <v>1.9562999999999999</v>
      </c>
      <c r="BU467">
        <v>1.9200999999999999</v>
      </c>
      <c r="BV467">
        <v>1.8913</v>
      </c>
      <c r="BW467">
        <v>1.8712</v>
      </c>
    </row>
    <row r="468" spans="1:75">
      <c r="A468" s="95">
        <v>44937</v>
      </c>
      <c r="B468" s="63">
        <v>186576</v>
      </c>
      <c r="AB468">
        <v>2.4344999999999999</v>
      </c>
      <c r="AC468">
        <v>2.4392</v>
      </c>
      <c r="AD468">
        <v>2.6013000000000002</v>
      </c>
      <c r="AE468">
        <v>2.5918000000000001</v>
      </c>
      <c r="AF468">
        <v>2.5611000000000002</v>
      </c>
      <c r="AG468">
        <v>2.5217999999999998</v>
      </c>
      <c r="AH468">
        <v>2.4788999999999999</v>
      </c>
      <c r="AI468">
        <v>2.4293</v>
      </c>
      <c r="AJ468">
        <v>2.2806999999999999</v>
      </c>
      <c r="AK468">
        <v>2.2357</v>
      </c>
      <c r="AL468">
        <v>2.2061000000000002</v>
      </c>
      <c r="AM468">
        <v>2.1958000000000002</v>
      </c>
      <c r="AN468">
        <v>2.1978</v>
      </c>
      <c r="AO468">
        <v>2.2105999999999999</v>
      </c>
      <c r="AP468">
        <v>2.3603999999999998</v>
      </c>
      <c r="AQ468">
        <v>2.3660999999999999</v>
      </c>
      <c r="AR468">
        <v>2.3588</v>
      </c>
      <c r="AS468">
        <v>2.3412999999999999</v>
      </c>
      <c r="AT468">
        <v>2.3224999999999998</v>
      </c>
      <c r="AU468">
        <v>2.2835999999999999</v>
      </c>
      <c r="AV468">
        <v>2.1558000000000002</v>
      </c>
      <c r="AW468">
        <v>2.1244000000000001</v>
      </c>
      <c r="AX468">
        <v>2.1011000000000002</v>
      </c>
      <c r="AY468">
        <v>2.0815999999999999</v>
      </c>
      <c r="AZ468">
        <v>2.0865999999999998</v>
      </c>
      <c r="BA468">
        <v>2.1034000000000002</v>
      </c>
      <c r="BB468">
        <v>2.2854999999999999</v>
      </c>
      <c r="BC468">
        <v>2.3029999999999999</v>
      </c>
      <c r="BD468">
        <v>2.2976000000000001</v>
      </c>
      <c r="BE468">
        <v>2.2837999999999998</v>
      </c>
      <c r="BF468">
        <v>2.2635000000000001</v>
      </c>
      <c r="BG468">
        <v>2.2231000000000001</v>
      </c>
      <c r="BH468">
        <v>2.0918000000000001</v>
      </c>
      <c r="BI468">
        <v>2.0556000000000001</v>
      </c>
      <c r="BJ468">
        <v>2.0268000000000002</v>
      </c>
      <c r="BK468">
        <v>2.0066999999999999</v>
      </c>
      <c r="BL468">
        <v>2.0112000000000001</v>
      </c>
      <c r="BM468">
        <v>2.028</v>
      </c>
      <c r="BN468">
        <v>2.2101000000000002</v>
      </c>
      <c r="BO468">
        <v>2.2275999999999998</v>
      </c>
      <c r="BP468">
        <v>2.2222</v>
      </c>
      <c r="BQ468">
        <v>2.2084000000000001</v>
      </c>
      <c r="BR468">
        <v>2.1880999999999999</v>
      </c>
      <c r="BS468">
        <v>2.1476999999999999</v>
      </c>
      <c r="BT468">
        <v>2.0164</v>
      </c>
      <c r="BU468">
        <v>1.9802</v>
      </c>
      <c r="BV468">
        <v>1.9514</v>
      </c>
      <c r="BW468">
        <v>1.9313</v>
      </c>
    </row>
    <row r="469" spans="1:75">
      <c r="A469" s="95">
        <v>44938</v>
      </c>
      <c r="B469" s="63">
        <v>155590</v>
      </c>
      <c r="AB469">
        <v>2.4752999999999998</v>
      </c>
      <c r="AC469">
        <v>2.4819</v>
      </c>
      <c r="AD469">
        <v>2.6435</v>
      </c>
      <c r="AE469">
        <v>2.6349</v>
      </c>
      <c r="AF469">
        <v>2.6031</v>
      </c>
      <c r="AG469">
        <v>2.5625</v>
      </c>
      <c r="AH469">
        <v>2.5165999999999999</v>
      </c>
      <c r="AI469">
        <v>2.4632000000000001</v>
      </c>
      <c r="AJ469">
        <v>2.3088000000000002</v>
      </c>
      <c r="AK469">
        <v>2.2612999999999999</v>
      </c>
      <c r="AL469">
        <v>2.2307000000000001</v>
      </c>
      <c r="AM469">
        <v>2.2195</v>
      </c>
      <c r="AN469">
        <v>2.2183000000000002</v>
      </c>
      <c r="AO469">
        <v>2.2279</v>
      </c>
      <c r="AP469">
        <v>2.3778999999999999</v>
      </c>
      <c r="AQ469">
        <v>2.3835999999999999</v>
      </c>
      <c r="AR469">
        <v>2.3763000000000001</v>
      </c>
      <c r="AS469">
        <v>2.3588</v>
      </c>
      <c r="AT469">
        <v>2.34</v>
      </c>
      <c r="AU469">
        <v>2.3010999999999999</v>
      </c>
      <c r="AV469">
        <v>2.1732999999999998</v>
      </c>
      <c r="AW469">
        <v>2.1419000000000001</v>
      </c>
      <c r="AX469">
        <v>2.1185999999999998</v>
      </c>
      <c r="AY469">
        <v>2.0991</v>
      </c>
      <c r="AZ469">
        <v>2.1040999999999999</v>
      </c>
      <c r="BA469">
        <v>2.1208999999999998</v>
      </c>
      <c r="BB469">
        <v>2.3029999999999999</v>
      </c>
      <c r="BC469">
        <v>2.3205</v>
      </c>
      <c r="BD469">
        <v>2.3151000000000002</v>
      </c>
      <c r="BE469">
        <v>2.3012999999999999</v>
      </c>
      <c r="BF469">
        <v>2.2810000000000001</v>
      </c>
      <c r="BG469">
        <v>2.2406000000000001</v>
      </c>
      <c r="BH469">
        <v>2.1093000000000002</v>
      </c>
      <c r="BI469">
        <v>2.0731000000000002</v>
      </c>
      <c r="BJ469">
        <v>2.0442999999999998</v>
      </c>
      <c r="BK469">
        <v>2.0242</v>
      </c>
      <c r="BL469">
        <v>2.0287000000000002</v>
      </c>
      <c r="BM469">
        <v>2.0455000000000001</v>
      </c>
      <c r="BN469">
        <v>2.2275999999999998</v>
      </c>
      <c r="BO469">
        <v>2.2450999999999999</v>
      </c>
      <c r="BP469">
        <v>2.2397</v>
      </c>
      <c r="BQ469">
        <v>2.2259000000000002</v>
      </c>
      <c r="BR469">
        <v>2.2056</v>
      </c>
      <c r="BS469">
        <v>2.1652</v>
      </c>
      <c r="BT469">
        <v>2.0339</v>
      </c>
      <c r="BU469">
        <v>1.9977</v>
      </c>
      <c r="BV469">
        <v>1.9689000000000001</v>
      </c>
      <c r="BW469">
        <v>1.9488000000000001</v>
      </c>
    </row>
    <row r="470" spans="1:75">
      <c r="A470" s="95">
        <v>44939</v>
      </c>
      <c r="B470" s="63">
        <v>204528</v>
      </c>
      <c r="AB470">
        <v>2.5327999999999999</v>
      </c>
      <c r="AC470">
        <v>2.5392999999999999</v>
      </c>
      <c r="AD470">
        <v>2.6957</v>
      </c>
      <c r="AE470">
        <v>2.6848000000000001</v>
      </c>
      <c r="AF470">
        <v>2.6497999999999999</v>
      </c>
      <c r="AG470">
        <v>2.6074000000000002</v>
      </c>
      <c r="AH470">
        <v>2.5621</v>
      </c>
      <c r="AI470">
        <v>2.5091999999999999</v>
      </c>
      <c r="AJ470">
        <v>2.3508</v>
      </c>
      <c r="AK470">
        <v>2.3024</v>
      </c>
      <c r="AL470">
        <v>2.2698</v>
      </c>
      <c r="AM470">
        <v>2.2576000000000001</v>
      </c>
      <c r="AN470">
        <v>2.2557999999999998</v>
      </c>
      <c r="AO470">
        <v>2.2635999999999998</v>
      </c>
      <c r="AP470">
        <v>2.4085999999999999</v>
      </c>
      <c r="AQ470">
        <v>2.4152</v>
      </c>
      <c r="AR470">
        <v>2.4089999999999998</v>
      </c>
      <c r="AS470">
        <v>2.3915000000000002</v>
      </c>
      <c r="AT470">
        <v>2.3727</v>
      </c>
      <c r="AU470">
        <v>2.3338000000000001</v>
      </c>
      <c r="AV470">
        <v>2.206</v>
      </c>
      <c r="AW470">
        <v>2.1745999999999999</v>
      </c>
      <c r="AX470">
        <v>2.1513</v>
      </c>
      <c r="AY470">
        <v>2.1318000000000001</v>
      </c>
      <c r="AZ470">
        <v>2.1368</v>
      </c>
      <c r="BA470">
        <v>2.1536</v>
      </c>
      <c r="BB470">
        <v>2.3357000000000001</v>
      </c>
      <c r="BC470">
        <v>2.3532000000000002</v>
      </c>
      <c r="BD470">
        <v>2.3477999999999999</v>
      </c>
      <c r="BE470">
        <v>2.3340000000000001</v>
      </c>
      <c r="BF470">
        <v>2.3136999999999999</v>
      </c>
      <c r="BG470">
        <v>2.2732999999999999</v>
      </c>
      <c r="BH470">
        <v>2.1419999999999999</v>
      </c>
      <c r="BI470">
        <v>2.1057999999999999</v>
      </c>
      <c r="BJ470">
        <v>2.077</v>
      </c>
      <c r="BK470">
        <v>2.0569000000000002</v>
      </c>
      <c r="BL470">
        <v>2.0613999999999999</v>
      </c>
      <c r="BM470">
        <v>2.0781999999999998</v>
      </c>
      <c r="BN470">
        <v>2.2603</v>
      </c>
      <c r="BO470">
        <v>2.2778</v>
      </c>
      <c r="BP470">
        <v>2.2724000000000002</v>
      </c>
      <c r="BQ470">
        <v>2.2585999999999999</v>
      </c>
      <c r="BR470">
        <v>2.2383000000000002</v>
      </c>
      <c r="BS470">
        <v>2.1979000000000002</v>
      </c>
      <c r="BT470">
        <v>2.0666000000000002</v>
      </c>
      <c r="BU470">
        <v>2.0304000000000002</v>
      </c>
      <c r="BV470">
        <v>2.0015999999999998</v>
      </c>
      <c r="BW470">
        <v>1.9815</v>
      </c>
    </row>
    <row r="471" spans="1:75">
      <c r="A471" s="95">
        <v>44942</v>
      </c>
      <c r="AB471" s="189">
        <v>2.5327999999999999</v>
      </c>
      <c r="AC471" s="189">
        <v>2.5392999999999999</v>
      </c>
      <c r="AD471" s="189">
        <v>2.6957</v>
      </c>
      <c r="AE471" s="189">
        <v>2.6848000000000001</v>
      </c>
      <c r="AF471" s="189">
        <v>2.6497999999999999</v>
      </c>
      <c r="AG471" s="189">
        <v>2.6074000000000002</v>
      </c>
      <c r="AH471" s="189">
        <v>2.5621</v>
      </c>
      <c r="AI471" s="189">
        <v>2.5091999999999999</v>
      </c>
      <c r="AJ471" s="189">
        <v>2.3508</v>
      </c>
      <c r="AK471" s="189">
        <v>2.3024</v>
      </c>
      <c r="AL471" s="189">
        <v>2.2698</v>
      </c>
      <c r="AM471" s="189">
        <v>2.2576000000000001</v>
      </c>
      <c r="AN471" s="189">
        <v>2.2557999999999998</v>
      </c>
      <c r="AO471" s="189">
        <v>2.2635999999999998</v>
      </c>
      <c r="AP471" s="189">
        <v>2.4085999999999999</v>
      </c>
      <c r="AQ471" s="189">
        <v>2.4152</v>
      </c>
      <c r="AR471" s="189">
        <v>2.4089999999999998</v>
      </c>
      <c r="AS471" s="189">
        <v>2.3915000000000002</v>
      </c>
      <c r="AT471" s="189">
        <v>2.3727</v>
      </c>
      <c r="AU471" s="189">
        <v>2.3338000000000001</v>
      </c>
      <c r="AV471" s="189">
        <v>2.206</v>
      </c>
      <c r="AW471" s="189">
        <v>2.1745999999999999</v>
      </c>
      <c r="AX471" s="189">
        <v>2.1513</v>
      </c>
      <c r="AY471" s="189">
        <v>2.1318000000000001</v>
      </c>
      <c r="AZ471" s="189">
        <v>2.1368</v>
      </c>
      <c r="BA471" s="189">
        <v>2.1536</v>
      </c>
      <c r="BB471" s="189">
        <v>2.3357000000000001</v>
      </c>
      <c r="BC471" s="189">
        <v>2.3532000000000002</v>
      </c>
      <c r="BD471" s="189">
        <v>2.3477999999999999</v>
      </c>
      <c r="BE471" s="189">
        <v>2.3340000000000001</v>
      </c>
      <c r="BF471" s="189">
        <v>2.3136999999999999</v>
      </c>
      <c r="BG471" s="189">
        <v>2.2732999999999999</v>
      </c>
      <c r="BH471" s="189">
        <v>2.1419999999999999</v>
      </c>
      <c r="BI471" s="189">
        <v>2.1057999999999999</v>
      </c>
      <c r="BJ471" s="189">
        <v>2.077</v>
      </c>
      <c r="BK471" s="189">
        <v>2.0569000000000002</v>
      </c>
      <c r="BL471" s="189">
        <v>2.0613999999999999</v>
      </c>
      <c r="BM471" s="189">
        <v>2.0781999999999998</v>
      </c>
      <c r="BN471" s="189">
        <v>2.2603</v>
      </c>
      <c r="BO471" s="189">
        <v>2.2778</v>
      </c>
      <c r="BP471" s="189">
        <v>2.2724000000000002</v>
      </c>
      <c r="BQ471" s="189">
        <v>2.2585999999999999</v>
      </c>
      <c r="BR471" s="189">
        <v>2.2383000000000002</v>
      </c>
      <c r="BS471" s="189">
        <v>2.1979000000000002</v>
      </c>
      <c r="BT471" s="189">
        <v>2.0666000000000002</v>
      </c>
      <c r="BU471" s="189">
        <v>2.0304000000000002</v>
      </c>
      <c r="BV471" s="189">
        <v>2.0015999999999998</v>
      </c>
      <c r="BW471" s="189">
        <v>1.9815</v>
      </c>
    </row>
    <row r="472" spans="1:75">
      <c r="A472" s="95">
        <v>44943</v>
      </c>
      <c r="B472" s="63">
        <v>191179</v>
      </c>
      <c r="AB472">
        <v>2.5451000000000001</v>
      </c>
      <c r="AC472">
        <v>2.5541999999999998</v>
      </c>
      <c r="AD472">
        <v>2.7105999999999999</v>
      </c>
      <c r="AE472">
        <v>2.6987999999999999</v>
      </c>
      <c r="AF472">
        <v>2.66</v>
      </c>
      <c r="AG472">
        <v>2.6135999999999999</v>
      </c>
      <c r="AH472">
        <v>2.5648</v>
      </c>
      <c r="AI472">
        <v>2.5105</v>
      </c>
      <c r="AJ472">
        <v>2.3492000000000002</v>
      </c>
      <c r="AK472">
        <v>2.2993999999999999</v>
      </c>
      <c r="AL472">
        <v>2.2669000000000001</v>
      </c>
      <c r="AM472">
        <v>2.2553000000000001</v>
      </c>
      <c r="AN472">
        <v>2.2541000000000002</v>
      </c>
      <c r="AO472">
        <v>2.2616999999999998</v>
      </c>
      <c r="AP472">
        <v>2.4064999999999999</v>
      </c>
      <c r="AQ472">
        <v>2.4129</v>
      </c>
      <c r="AR472">
        <v>2.4056999999999999</v>
      </c>
      <c r="AS472">
        <v>2.3881999999999999</v>
      </c>
      <c r="AT472">
        <v>2.3673999999999999</v>
      </c>
      <c r="AU472">
        <v>2.3273999999999999</v>
      </c>
      <c r="AV472">
        <v>2.1985999999999999</v>
      </c>
      <c r="AW472">
        <v>2.1661999999999999</v>
      </c>
      <c r="AX472">
        <v>2.1419000000000001</v>
      </c>
      <c r="AY472">
        <v>2.1223999999999998</v>
      </c>
      <c r="AZ472">
        <v>2.1274000000000002</v>
      </c>
      <c r="BA472">
        <v>2.1442000000000001</v>
      </c>
      <c r="BB472">
        <v>2.3262999999999998</v>
      </c>
      <c r="BC472">
        <v>2.3437999999999999</v>
      </c>
      <c r="BD472">
        <v>2.3384</v>
      </c>
      <c r="BE472">
        <v>2.3246000000000002</v>
      </c>
      <c r="BF472">
        <v>2.3043</v>
      </c>
      <c r="BG472">
        <v>2.2639</v>
      </c>
      <c r="BH472">
        <v>2.1326000000000001</v>
      </c>
      <c r="BI472">
        <v>2.0964</v>
      </c>
      <c r="BJ472">
        <v>2.0676000000000001</v>
      </c>
      <c r="BK472">
        <v>2.0474999999999999</v>
      </c>
      <c r="BL472">
        <v>2.052</v>
      </c>
      <c r="BM472">
        <v>2.0688</v>
      </c>
      <c r="BN472">
        <v>2.2509000000000001</v>
      </c>
      <c r="BO472">
        <v>2.2684000000000002</v>
      </c>
      <c r="BP472">
        <v>2.2629999999999999</v>
      </c>
      <c r="BQ472">
        <v>2.2492000000000001</v>
      </c>
      <c r="BR472">
        <v>2.2288999999999999</v>
      </c>
      <c r="BS472">
        <v>2.1884999999999999</v>
      </c>
      <c r="BT472">
        <v>2.0571999999999999</v>
      </c>
      <c r="BU472">
        <v>2.0209999999999999</v>
      </c>
      <c r="BV472">
        <v>1.9922</v>
      </c>
      <c r="BW472">
        <v>1.9721</v>
      </c>
    </row>
    <row r="473" spans="1:75">
      <c r="A473" s="95">
        <v>44944</v>
      </c>
      <c r="B473" s="63">
        <v>158994</v>
      </c>
      <c r="AB473">
        <v>2.5234999999999999</v>
      </c>
      <c r="AC473">
        <v>2.5337999999999998</v>
      </c>
      <c r="AD473">
        <v>2.6962000000000002</v>
      </c>
      <c r="AE473">
        <v>2.6863000000000001</v>
      </c>
      <c r="AF473">
        <v>2.6493000000000002</v>
      </c>
      <c r="AG473">
        <v>2.6048</v>
      </c>
      <c r="AH473">
        <v>2.5565000000000002</v>
      </c>
      <c r="AI473">
        <v>2.5005999999999999</v>
      </c>
      <c r="AJ473">
        <v>2.3365999999999998</v>
      </c>
      <c r="AK473">
        <v>2.2875000000000001</v>
      </c>
      <c r="AL473">
        <v>2.2547000000000001</v>
      </c>
      <c r="AM473">
        <v>2.2435999999999998</v>
      </c>
      <c r="AN473">
        <v>2.2435999999999998</v>
      </c>
      <c r="AO473">
        <v>2.2513000000000001</v>
      </c>
      <c r="AP473">
        <v>2.3963000000000001</v>
      </c>
      <c r="AQ473">
        <v>2.4026999999999998</v>
      </c>
      <c r="AR473">
        <v>2.3955000000000002</v>
      </c>
      <c r="AS473">
        <v>2.3780000000000001</v>
      </c>
      <c r="AT473">
        <v>2.3572000000000002</v>
      </c>
      <c r="AU473">
        <v>2.3172000000000001</v>
      </c>
      <c r="AV473">
        <v>2.1884000000000001</v>
      </c>
      <c r="AW473">
        <v>2.1560000000000001</v>
      </c>
      <c r="AX473">
        <v>2.1316999999999999</v>
      </c>
      <c r="AY473">
        <v>2.1122000000000001</v>
      </c>
      <c r="AZ473">
        <v>2.1172</v>
      </c>
      <c r="BA473">
        <v>2.1339999999999999</v>
      </c>
      <c r="BB473">
        <v>2.3161</v>
      </c>
      <c r="BC473">
        <v>2.3336000000000001</v>
      </c>
      <c r="BD473">
        <v>2.3281999999999998</v>
      </c>
      <c r="BE473">
        <v>2.3144</v>
      </c>
      <c r="BF473">
        <v>2.2940999999999998</v>
      </c>
      <c r="BG473">
        <v>2.2536999999999998</v>
      </c>
      <c r="BH473">
        <v>2.1223999999999998</v>
      </c>
      <c r="BI473">
        <v>2.0861999999999998</v>
      </c>
      <c r="BJ473">
        <v>2.0573999999999999</v>
      </c>
      <c r="BK473">
        <v>2.0373000000000001</v>
      </c>
      <c r="BL473">
        <v>2.0417999999999998</v>
      </c>
      <c r="BM473">
        <v>2.0586000000000002</v>
      </c>
      <c r="BN473">
        <v>2.2406999999999999</v>
      </c>
      <c r="BO473">
        <v>2.2582</v>
      </c>
      <c r="BP473">
        <v>2.2528000000000001</v>
      </c>
      <c r="BQ473">
        <v>2.2389999999999999</v>
      </c>
      <c r="BR473">
        <v>2.2187000000000001</v>
      </c>
      <c r="BS473">
        <v>2.1783000000000001</v>
      </c>
      <c r="BT473">
        <v>2.0470000000000002</v>
      </c>
      <c r="BU473">
        <v>2.0108000000000001</v>
      </c>
      <c r="BV473">
        <v>1.982</v>
      </c>
      <c r="BW473">
        <v>1.9619</v>
      </c>
    </row>
    <row r="474" spans="1:75">
      <c r="A474" s="95">
        <v>44945</v>
      </c>
      <c r="B474" s="63">
        <v>194395</v>
      </c>
      <c r="AB474">
        <v>2.5968</v>
      </c>
      <c r="AC474">
        <v>2.6032000000000002</v>
      </c>
      <c r="AD474">
        <v>2.7574000000000001</v>
      </c>
      <c r="AE474">
        <v>2.7425999999999999</v>
      </c>
      <c r="AF474">
        <v>2.7023999999999999</v>
      </c>
      <c r="AG474">
        <v>2.6549</v>
      </c>
      <c r="AH474">
        <v>2.6027999999999998</v>
      </c>
      <c r="AI474">
        <v>2.5417000000000001</v>
      </c>
      <c r="AJ474">
        <v>2.3713000000000002</v>
      </c>
      <c r="AK474">
        <v>2.3203</v>
      </c>
      <c r="AL474">
        <v>2.2854999999999999</v>
      </c>
      <c r="AM474">
        <v>2.2724000000000002</v>
      </c>
      <c r="AN474">
        <v>2.2713999999999999</v>
      </c>
      <c r="AO474">
        <v>2.2784</v>
      </c>
      <c r="AP474">
        <v>2.4234</v>
      </c>
      <c r="AQ474">
        <v>2.4268000000000001</v>
      </c>
      <c r="AR474">
        <v>2.4184999999999999</v>
      </c>
      <c r="AS474">
        <v>2.4009999999999998</v>
      </c>
      <c r="AT474">
        <v>2.3776999999999999</v>
      </c>
      <c r="AU474">
        <v>2.3334000000000001</v>
      </c>
      <c r="AV474">
        <v>2.2027999999999999</v>
      </c>
      <c r="AW474">
        <v>2.1686000000000001</v>
      </c>
      <c r="AX474">
        <v>2.1425000000000001</v>
      </c>
      <c r="AY474">
        <v>2.1230000000000002</v>
      </c>
      <c r="AZ474">
        <v>2.1280000000000001</v>
      </c>
      <c r="BA474">
        <v>2.1448</v>
      </c>
      <c r="BB474">
        <v>2.3269000000000002</v>
      </c>
      <c r="BC474">
        <v>2.3443999999999998</v>
      </c>
      <c r="BD474">
        <v>2.339</v>
      </c>
      <c r="BE474">
        <v>2.3252000000000002</v>
      </c>
      <c r="BF474">
        <v>2.3048999999999999</v>
      </c>
      <c r="BG474">
        <v>2.2645</v>
      </c>
      <c r="BH474">
        <v>2.1332</v>
      </c>
      <c r="BI474">
        <v>2.097</v>
      </c>
      <c r="BJ474">
        <v>2.0682</v>
      </c>
      <c r="BK474">
        <v>2.0480999999999998</v>
      </c>
      <c r="BL474">
        <v>2.0526</v>
      </c>
      <c r="BM474">
        <v>2.0693999999999999</v>
      </c>
      <c r="BN474">
        <v>2.2515000000000001</v>
      </c>
      <c r="BO474">
        <v>2.2690000000000001</v>
      </c>
      <c r="BP474">
        <v>2.2635999999999998</v>
      </c>
      <c r="BQ474">
        <v>2.2498</v>
      </c>
      <c r="BR474">
        <v>2.2294999999999998</v>
      </c>
      <c r="BS474">
        <v>2.1890999999999998</v>
      </c>
      <c r="BT474">
        <v>2.0577999999999999</v>
      </c>
      <c r="BU474">
        <v>2.0215999999999998</v>
      </c>
      <c r="BV474">
        <v>1.9927999999999999</v>
      </c>
      <c r="BW474">
        <v>1.9726999999999999</v>
      </c>
    </row>
    <row r="475" spans="1:75">
      <c r="A475" s="95">
        <v>44946</v>
      </c>
      <c r="B475" s="63">
        <v>204500</v>
      </c>
      <c r="AB475">
        <v>2.6454</v>
      </c>
      <c r="AC475">
        <v>2.65</v>
      </c>
      <c r="AD475">
        <v>2.7997000000000001</v>
      </c>
      <c r="AE475">
        <v>2.7810999999999999</v>
      </c>
      <c r="AF475">
        <v>2.7385999999999999</v>
      </c>
      <c r="AG475">
        <v>2.6884999999999999</v>
      </c>
      <c r="AH475">
        <v>2.633</v>
      </c>
      <c r="AI475">
        <v>2.5697000000000001</v>
      </c>
      <c r="AJ475">
        <v>2.3929999999999998</v>
      </c>
      <c r="AK475">
        <v>2.3426</v>
      </c>
      <c r="AL475">
        <v>2.3081999999999998</v>
      </c>
      <c r="AM475">
        <v>2.2917000000000001</v>
      </c>
      <c r="AN475">
        <v>2.2888000000000002</v>
      </c>
      <c r="AO475">
        <v>2.2951000000000001</v>
      </c>
      <c r="AP475">
        <v>2.4403999999999999</v>
      </c>
      <c r="AQ475">
        <v>2.444</v>
      </c>
      <c r="AR475">
        <v>2.4367000000000001</v>
      </c>
      <c r="AS475">
        <v>2.4154</v>
      </c>
      <c r="AT475">
        <v>2.3877999999999999</v>
      </c>
      <c r="AU475">
        <v>2.3426999999999998</v>
      </c>
      <c r="AV475">
        <v>2.2105000000000001</v>
      </c>
      <c r="AW475">
        <v>2.1749000000000001</v>
      </c>
      <c r="AX475">
        <v>2.1478999999999999</v>
      </c>
      <c r="AY475">
        <v>2.1284000000000001</v>
      </c>
      <c r="AZ475">
        <v>2.1334</v>
      </c>
      <c r="BA475">
        <v>2.1501999999999999</v>
      </c>
      <c r="BB475">
        <v>2.3323</v>
      </c>
      <c r="BC475">
        <v>2.3498000000000001</v>
      </c>
      <c r="BD475">
        <v>2.3443999999999998</v>
      </c>
      <c r="BE475">
        <v>2.3306</v>
      </c>
      <c r="BF475">
        <v>2.3102999999999998</v>
      </c>
      <c r="BG475">
        <v>2.2698999999999998</v>
      </c>
      <c r="BH475">
        <v>2.1385999999999998</v>
      </c>
      <c r="BI475">
        <v>2.1023999999999998</v>
      </c>
      <c r="BJ475">
        <v>2.0735999999999999</v>
      </c>
      <c r="BK475">
        <v>2.0535000000000001</v>
      </c>
      <c r="BL475">
        <v>2.0579999999999998</v>
      </c>
      <c r="BM475">
        <v>2.0748000000000002</v>
      </c>
      <c r="BN475">
        <v>2.2568999999999999</v>
      </c>
      <c r="BO475">
        <v>2.2744</v>
      </c>
      <c r="BP475">
        <v>2.2690000000000001</v>
      </c>
      <c r="BQ475">
        <v>2.2551999999999999</v>
      </c>
      <c r="BR475">
        <v>2.2349000000000001</v>
      </c>
      <c r="BS475">
        <v>2.1945000000000001</v>
      </c>
      <c r="BT475">
        <v>2.0632000000000001</v>
      </c>
      <c r="BU475">
        <v>2.0270000000000001</v>
      </c>
      <c r="BV475">
        <v>1.9982</v>
      </c>
      <c r="BW475">
        <v>1.9781</v>
      </c>
    </row>
    <row r="476" spans="1:75">
      <c r="A476" s="95">
        <v>44949</v>
      </c>
      <c r="B476" s="63">
        <v>185742</v>
      </c>
      <c r="AB476">
        <v>2.6964999999999999</v>
      </c>
      <c r="AC476">
        <v>2.7000999999999999</v>
      </c>
      <c r="AD476">
        <v>2.8401999999999998</v>
      </c>
      <c r="AE476">
        <v>2.8161999999999998</v>
      </c>
      <c r="AF476">
        <v>2.7707999999999999</v>
      </c>
      <c r="AG476">
        <v>2.7183999999999999</v>
      </c>
      <c r="AH476">
        <v>2.6604999999999999</v>
      </c>
      <c r="AI476">
        <v>2.5941000000000001</v>
      </c>
      <c r="AJ476">
        <v>2.4072</v>
      </c>
      <c r="AK476">
        <v>2.3553000000000002</v>
      </c>
      <c r="AL476">
        <v>2.3186</v>
      </c>
      <c r="AM476">
        <v>2.3012000000000001</v>
      </c>
      <c r="AN476">
        <v>2.2978999999999998</v>
      </c>
      <c r="AO476">
        <v>2.3046000000000002</v>
      </c>
      <c r="AP476">
        <v>2.4508000000000001</v>
      </c>
      <c r="AQ476">
        <v>2.4554999999999998</v>
      </c>
      <c r="AR476">
        <v>2.4489999999999998</v>
      </c>
      <c r="AS476">
        <v>2.4272</v>
      </c>
      <c r="AT476">
        <v>2.3992</v>
      </c>
      <c r="AU476">
        <v>2.3536000000000001</v>
      </c>
      <c r="AV476">
        <v>2.2208999999999999</v>
      </c>
      <c r="AW476">
        <v>2.1848999999999998</v>
      </c>
      <c r="AX476">
        <v>2.1574</v>
      </c>
      <c r="AY476">
        <v>2.1379000000000001</v>
      </c>
      <c r="AZ476">
        <v>2.1429</v>
      </c>
      <c r="BA476">
        <v>2.1597</v>
      </c>
      <c r="BB476">
        <v>2.3418000000000001</v>
      </c>
      <c r="BC476">
        <v>2.3593000000000002</v>
      </c>
      <c r="BD476">
        <v>2.3538999999999999</v>
      </c>
      <c r="BE476">
        <v>2.3401000000000001</v>
      </c>
      <c r="BF476">
        <v>2.3197999999999999</v>
      </c>
      <c r="BG476">
        <v>2.2793999999999999</v>
      </c>
      <c r="BH476">
        <v>2.1480999999999999</v>
      </c>
      <c r="BI476">
        <v>2.1118999999999999</v>
      </c>
      <c r="BJ476">
        <v>2.0831</v>
      </c>
      <c r="BK476">
        <v>2.0630000000000002</v>
      </c>
      <c r="BL476">
        <v>2.0674999999999999</v>
      </c>
      <c r="BM476">
        <v>2.0842999999999998</v>
      </c>
      <c r="BN476">
        <v>2.2664</v>
      </c>
      <c r="BO476">
        <v>2.2839</v>
      </c>
      <c r="BP476">
        <v>2.2785000000000002</v>
      </c>
      <c r="BQ476">
        <v>2.2646999999999999</v>
      </c>
      <c r="BR476">
        <v>2.2444000000000002</v>
      </c>
      <c r="BS476">
        <v>2.2040000000000002</v>
      </c>
      <c r="BT476">
        <v>2.0727000000000002</v>
      </c>
      <c r="BU476">
        <v>2.0365000000000002</v>
      </c>
      <c r="BV476">
        <v>2.0076999999999998</v>
      </c>
      <c r="BW476">
        <v>1.9876</v>
      </c>
    </row>
    <row r="477" spans="1:75">
      <c r="A477" s="95">
        <v>44950</v>
      </c>
      <c r="B477" s="63">
        <v>192001</v>
      </c>
      <c r="AB477">
        <v>2.6486999999999998</v>
      </c>
      <c r="AC477">
        <v>2.6520999999999999</v>
      </c>
      <c r="AD477">
        <v>2.7949999999999999</v>
      </c>
      <c r="AE477">
        <v>2.7734000000000001</v>
      </c>
      <c r="AF477">
        <v>2.7290999999999999</v>
      </c>
      <c r="AG477">
        <v>2.6776</v>
      </c>
      <c r="AH477">
        <v>2.6204999999999998</v>
      </c>
      <c r="AI477">
        <v>2.5552999999999999</v>
      </c>
      <c r="AJ477">
        <v>2.3773</v>
      </c>
      <c r="AK477">
        <v>2.3262999999999998</v>
      </c>
      <c r="AL477">
        <v>2.2896999999999998</v>
      </c>
      <c r="AM477">
        <v>2.2717000000000001</v>
      </c>
      <c r="AN477">
        <v>2.2682000000000002</v>
      </c>
      <c r="AO477">
        <v>2.2749000000000001</v>
      </c>
      <c r="AP477">
        <v>2.4224000000000001</v>
      </c>
      <c r="AQ477">
        <v>2.4281999999999999</v>
      </c>
      <c r="AR477">
        <v>2.4232</v>
      </c>
      <c r="AS477">
        <v>2.4033000000000002</v>
      </c>
      <c r="AT477">
        <v>2.3755000000000002</v>
      </c>
      <c r="AU477">
        <v>2.3302</v>
      </c>
      <c r="AV477">
        <v>2.1977000000000002</v>
      </c>
      <c r="AW477">
        <v>2.1619999999999999</v>
      </c>
      <c r="AX477">
        <v>2.1347</v>
      </c>
      <c r="AY477">
        <v>2.1166999999999998</v>
      </c>
      <c r="AZ477">
        <v>2.1217000000000001</v>
      </c>
      <c r="BA477">
        <v>2.1377000000000002</v>
      </c>
      <c r="BB477">
        <v>2.3199999999999998</v>
      </c>
      <c r="BC477">
        <v>2.3374999999999999</v>
      </c>
      <c r="BD477">
        <v>2.3325</v>
      </c>
      <c r="BE477">
        <v>2.3189000000000002</v>
      </c>
      <c r="BF477">
        <v>2.2989000000000002</v>
      </c>
      <c r="BG477">
        <v>2.2587000000000002</v>
      </c>
      <c r="BH477">
        <v>2.1276000000000002</v>
      </c>
      <c r="BI477">
        <v>2.0916000000000001</v>
      </c>
      <c r="BJ477">
        <v>2.0630000000000002</v>
      </c>
      <c r="BK477">
        <v>2.0453999999999999</v>
      </c>
      <c r="BL477">
        <v>2.0499000000000001</v>
      </c>
      <c r="BM477">
        <v>2.0667</v>
      </c>
      <c r="BN477">
        <v>2.2488000000000001</v>
      </c>
      <c r="BO477">
        <v>2.2663000000000002</v>
      </c>
      <c r="BP477">
        <v>2.2608999999999999</v>
      </c>
      <c r="BQ477">
        <v>2.2471000000000001</v>
      </c>
      <c r="BR477">
        <v>2.2267999999999999</v>
      </c>
      <c r="BS477">
        <v>2.1863999999999999</v>
      </c>
      <c r="BT477">
        <v>2.0550999999999999</v>
      </c>
      <c r="BU477">
        <v>2.0188999999999999</v>
      </c>
      <c r="BV477">
        <v>1.9901</v>
      </c>
      <c r="BW477">
        <v>1.97</v>
      </c>
    </row>
    <row r="478" spans="1:75">
      <c r="A478" s="95">
        <v>44951</v>
      </c>
      <c r="B478" s="63">
        <v>198282</v>
      </c>
      <c r="AB478">
        <v>2.5933999999999999</v>
      </c>
      <c r="AC478">
        <v>2.5977999999999999</v>
      </c>
      <c r="AD478">
        <v>2.7501000000000002</v>
      </c>
      <c r="AE478">
        <v>2.7307000000000001</v>
      </c>
      <c r="AF478">
        <v>2.6873999999999998</v>
      </c>
      <c r="AG478">
        <v>2.6381000000000001</v>
      </c>
      <c r="AH478">
        <v>2.5834000000000001</v>
      </c>
      <c r="AI478">
        <v>2.5204</v>
      </c>
      <c r="AJ478">
        <v>2.3492999999999999</v>
      </c>
      <c r="AK478">
        <v>2.3003999999999998</v>
      </c>
      <c r="AL478">
        <v>2.2650999999999999</v>
      </c>
      <c r="AM478">
        <v>2.2480000000000002</v>
      </c>
      <c r="AN478">
        <v>2.2446000000000002</v>
      </c>
      <c r="AO478">
        <v>2.2517</v>
      </c>
      <c r="AP478">
        <v>2.4011999999999998</v>
      </c>
      <c r="AQ478">
        <v>2.4072</v>
      </c>
      <c r="AR478">
        <v>2.4024000000000001</v>
      </c>
      <c r="AS478">
        <v>2.3828</v>
      </c>
      <c r="AT478">
        <v>2.3552</v>
      </c>
      <c r="AU478">
        <v>2.3100999999999998</v>
      </c>
      <c r="AV478">
        <v>2.1778</v>
      </c>
      <c r="AW478">
        <v>2.1423999999999999</v>
      </c>
      <c r="AX478">
        <v>2.1153</v>
      </c>
      <c r="AY478">
        <v>2.0992999999999999</v>
      </c>
      <c r="AZ478">
        <v>2.1042999999999998</v>
      </c>
      <c r="BA478">
        <v>2.1202999999999999</v>
      </c>
      <c r="BB478">
        <v>2.3026</v>
      </c>
      <c r="BC478">
        <v>2.3201000000000001</v>
      </c>
      <c r="BD478">
        <v>2.3151000000000002</v>
      </c>
      <c r="BE478">
        <v>2.3014999999999999</v>
      </c>
      <c r="BF478">
        <v>2.2814999999999999</v>
      </c>
      <c r="BG478">
        <v>2.2412999999999998</v>
      </c>
      <c r="BH478">
        <v>2.1101999999999999</v>
      </c>
      <c r="BI478">
        <v>2.0741999999999998</v>
      </c>
      <c r="BJ478">
        <v>2.0455999999999999</v>
      </c>
      <c r="BK478">
        <v>2.028</v>
      </c>
      <c r="BL478">
        <v>2.0325000000000002</v>
      </c>
      <c r="BM478">
        <v>2.0493000000000001</v>
      </c>
      <c r="BN478">
        <v>2.2313999999999998</v>
      </c>
      <c r="BO478">
        <v>2.2488999999999999</v>
      </c>
      <c r="BP478">
        <v>2.2435</v>
      </c>
      <c r="BQ478">
        <v>2.2296999999999998</v>
      </c>
      <c r="BR478">
        <v>2.2094</v>
      </c>
      <c r="BS478">
        <v>2.169</v>
      </c>
      <c r="BT478">
        <v>2.0377000000000001</v>
      </c>
      <c r="BU478">
        <v>2.0015000000000001</v>
      </c>
      <c r="BV478">
        <v>1.9726999999999999</v>
      </c>
      <c r="BW478">
        <v>1.9525999999999999</v>
      </c>
    </row>
    <row r="479" spans="1:75">
      <c r="A479" s="95">
        <v>44952</v>
      </c>
      <c r="B479" s="63">
        <v>179133</v>
      </c>
      <c r="AB479">
        <v>2.6120999999999999</v>
      </c>
      <c r="AC479">
        <v>2.6166</v>
      </c>
      <c r="AD479">
        <v>2.7749000000000001</v>
      </c>
      <c r="AE479">
        <v>2.7547000000000001</v>
      </c>
      <c r="AF479">
        <v>2.7101999999999999</v>
      </c>
      <c r="AG479">
        <v>2.6606000000000001</v>
      </c>
      <c r="AH479">
        <v>2.6059999999999999</v>
      </c>
      <c r="AI479">
        <v>2.5436999999999999</v>
      </c>
      <c r="AJ479">
        <v>2.3753000000000002</v>
      </c>
      <c r="AK479">
        <v>2.3239999999999998</v>
      </c>
      <c r="AL479">
        <v>2.2860999999999998</v>
      </c>
      <c r="AM479">
        <v>2.2679999999999998</v>
      </c>
      <c r="AN479">
        <v>2.2643</v>
      </c>
      <c r="AO479">
        <v>2.2707999999999999</v>
      </c>
      <c r="AP479">
        <v>2.427</v>
      </c>
      <c r="AQ479">
        <v>2.4344000000000001</v>
      </c>
      <c r="AR479">
        <v>2.4318</v>
      </c>
      <c r="AS479">
        <v>2.4100999999999999</v>
      </c>
      <c r="AT479">
        <v>2.3807999999999998</v>
      </c>
      <c r="AU479">
        <v>2.3342000000000001</v>
      </c>
      <c r="AV479">
        <v>2.2004000000000001</v>
      </c>
      <c r="AW479">
        <v>2.1635</v>
      </c>
      <c r="AX479">
        <v>2.1349</v>
      </c>
      <c r="AY479">
        <v>2.1185</v>
      </c>
      <c r="AZ479">
        <v>2.1231</v>
      </c>
      <c r="BA479">
        <v>2.1387</v>
      </c>
      <c r="BB479">
        <v>2.3205</v>
      </c>
      <c r="BC479">
        <v>2.3376000000000001</v>
      </c>
      <c r="BD479">
        <v>2.3321999999999998</v>
      </c>
      <c r="BE479">
        <v>2.3182</v>
      </c>
      <c r="BF479">
        <v>2.2978000000000001</v>
      </c>
      <c r="BG479">
        <v>2.2572000000000001</v>
      </c>
      <c r="BH479">
        <v>2.1255999999999999</v>
      </c>
      <c r="BI479">
        <v>2.0891999999999999</v>
      </c>
      <c r="BJ479">
        <v>2.0602</v>
      </c>
      <c r="BK479">
        <v>2.0426000000000002</v>
      </c>
      <c r="BL479">
        <v>2.0470999999999999</v>
      </c>
      <c r="BM479">
        <v>2.0638999999999998</v>
      </c>
      <c r="BN479">
        <v>2.246</v>
      </c>
      <c r="BO479">
        <v>2.2635000000000001</v>
      </c>
      <c r="BP479">
        <v>2.2581000000000002</v>
      </c>
      <c r="BQ479">
        <v>2.2443</v>
      </c>
      <c r="BR479">
        <v>2.2240000000000002</v>
      </c>
      <c r="BS479">
        <v>2.1836000000000002</v>
      </c>
      <c r="BT479">
        <v>2.0522999999999998</v>
      </c>
      <c r="BU479">
        <v>2.0160999999999998</v>
      </c>
      <c r="BV479">
        <v>1.9873000000000001</v>
      </c>
      <c r="BW479">
        <v>1.9672000000000001</v>
      </c>
    </row>
    <row r="480" spans="1:75">
      <c r="A480" s="95">
        <v>44953</v>
      </c>
      <c r="B480" s="63">
        <v>190524</v>
      </c>
      <c r="AB480">
        <v>2.5886</v>
      </c>
      <c r="AC480">
        <v>2.5935000000000001</v>
      </c>
      <c r="AD480">
        <v>2.76</v>
      </c>
      <c r="AE480">
        <v>2.7395999999999998</v>
      </c>
      <c r="AF480">
        <v>2.6936</v>
      </c>
      <c r="AG480">
        <v>2.6431</v>
      </c>
      <c r="AH480">
        <v>2.5872000000000002</v>
      </c>
      <c r="AI480">
        <v>2.5221</v>
      </c>
      <c r="AJ480">
        <v>2.3527999999999998</v>
      </c>
      <c r="AK480">
        <v>2.2980999999999998</v>
      </c>
      <c r="AL480">
        <v>2.2591000000000001</v>
      </c>
      <c r="AM480">
        <v>2.2416</v>
      </c>
      <c r="AN480">
        <v>2.2378</v>
      </c>
      <c r="AO480">
        <v>2.2431000000000001</v>
      </c>
      <c r="AP480">
        <v>2.4154</v>
      </c>
      <c r="AQ480">
        <v>2.4235000000000002</v>
      </c>
      <c r="AR480">
        <v>2.4209999999999998</v>
      </c>
      <c r="AS480">
        <v>2.4014000000000002</v>
      </c>
      <c r="AT480">
        <v>2.3715999999999999</v>
      </c>
      <c r="AU480">
        <v>2.3233999999999999</v>
      </c>
      <c r="AV480">
        <v>2.1876000000000002</v>
      </c>
      <c r="AW480">
        <v>2.1518999999999999</v>
      </c>
      <c r="AX480">
        <v>2.1233</v>
      </c>
      <c r="AY480">
        <v>2.1067</v>
      </c>
      <c r="AZ480">
        <v>2.1111</v>
      </c>
      <c r="BA480">
        <v>2.1265000000000001</v>
      </c>
      <c r="BB480">
        <v>2.3075000000000001</v>
      </c>
      <c r="BC480">
        <v>2.3247</v>
      </c>
      <c r="BD480">
        <v>2.3187000000000002</v>
      </c>
      <c r="BE480">
        <v>2.3041999999999998</v>
      </c>
      <c r="BF480">
        <v>2.2833000000000001</v>
      </c>
      <c r="BG480">
        <v>2.2422</v>
      </c>
      <c r="BH480">
        <v>2.11</v>
      </c>
      <c r="BI480">
        <v>2.0731000000000002</v>
      </c>
      <c r="BJ480">
        <v>2.0436000000000001</v>
      </c>
      <c r="BK480">
        <v>2.0259999999999998</v>
      </c>
      <c r="BL480">
        <v>2.0305</v>
      </c>
      <c r="BM480">
        <v>2.0472999999999999</v>
      </c>
      <c r="BN480">
        <v>2.2294</v>
      </c>
      <c r="BO480">
        <v>2.2469000000000001</v>
      </c>
      <c r="BP480">
        <v>2.2414999999999998</v>
      </c>
      <c r="BQ480">
        <v>2.2277</v>
      </c>
      <c r="BR480">
        <v>2.2073999999999998</v>
      </c>
      <c r="BS480">
        <v>2.1669999999999998</v>
      </c>
      <c r="BT480">
        <v>2.0356999999999998</v>
      </c>
      <c r="BU480">
        <v>1.9995000000000001</v>
      </c>
      <c r="BV480">
        <v>1.9706999999999999</v>
      </c>
      <c r="BW480">
        <v>1.9505999999999999</v>
      </c>
    </row>
    <row r="481" spans="1:75">
      <c r="A481" s="95">
        <v>44956</v>
      </c>
      <c r="B481" s="63">
        <v>166026</v>
      </c>
      <c r="AB481">
        <v>2.4988999999999999</v>
      </c>
      <c r="AC481">
        <v>2.5057999999999998</v>
      </c>
      <c r="AD481">
        <v>2.6850999999999998</v>
      </c>
      <c r="AE481">
        <v>2.6675</v>
      </c>
      <c r="AF481">
        <v>2.6263000000000001</v>
      </c>
      <c r="AG481">
        <v>2.5802</v>
      </c>
      <c r="AH481">
        <v>2.5297000000000001</v>
      </c>
      <c r="AI481">
        <v>2.4699</v>
      </c>
      <c r="AJ481">
        <v>2.3031000000000001</v>
      </c>
      <c r="AK481">
        <v>2.2498</v>
      </c>
      <c r="AL481">
        <v>2.2128999999999999</v>
      </c>
      <c r="AM481">
        <v>2.1970000000000001</v>
      </c>
      <c r="AN481">
        <v>2.1939000000000002</v>
      </c>
      <c r="AO481">
        <v>2.1997</v>
      </c>
      <c r="AP481">
        <v>2.3719999999999999</v>
      </c>
      <c r="AQ481">
        <v>2.3801000000000001</v>
      </c>
      <c r="AR481">
        <v>2.3776999999999999</v>
      </c>
      <c r="AS481">
        <v>2.3582000000000001</v>
      </c>
      <c r="AT481">
        <v>2.3281999999999998</v>
      </c>
      <c r="AU481">
        <v>2.2799</v>
      </c>
      <c r="AV481">
        <v>2.1438000000000001</v>
      </c>
      <c r="AW481">
        <v>2.1080999999999999</v>
      </c>
      <c r="AX481">
        <v>2.0794999999999999</v>
      </c>
      <c r="AY481">
        <v>2.0629</v>
      </c>
      <c r="AZ481">
        <v>2.0672999999999999</v>
      </c>
      <c r="BA481">
        <v>2.0827</v>
      </c>
      <c r="BB481">
        <v>2.2637</v>
      </c>
      <c r="BC481">
        <v>2.2808999999999999</v>
      </c>
      <c r="BD481">
        <v>2.2749000000000001</v>
      </c>
      <c r="BE481">
        <v>2.2604000000000002</v>
      </c>
      <c r="BF481">
        <v>2.2395</v>
      </c>
      <c r="BG481">
        <v>2.1983999999999999</v>
      </c>
      <c r="BH481">
        <v>2.0661999999999998</v>
      </c>
      <c r="BI481">
        <v>2.0293000000000001</v>
      </c>
      <c r="BJ481">
        <v>1.9998</v>
      </c>
      <c r="BK481">
        <v>1.9822</v>
      </c>
      <c r="BL481">
        <v>1.9866999999999999</v>
      </c>
      <c r="BM481">
        <v>2.0034999999999998</v>
      </c>
      <c r="BN481">
        <v>2.1856</v>
      </c>
      <c r="BO481">
        <v>2.2031000000000001</v>
      </c>
      <c r="BP481">
        <v>2.1977000000000002</v>
      </c>
      <c r="BQ481">
        <v>2.1839</v>
      </c>
      <c r="BR481">
        <v>2.1636000000000002</v>
      </c>
      <c r="BS481">
        <v>2.1232000000000002</v>
      </c>
      <c r="BT481">
        <v>1.9919</v>
      </c>
      <c r="BU481">
        <v>1.9557</v>
      </c>
      <c r="BV481">
        <v>1.9269000000000001</v>
      </c>
      <c r="BW481">
        <v>1.9068000000000001</v>
      </c>
    </row>
    <row r="482" spans="1:75">
      <c r="A482" s="95">
        <v>44957</v>
      </c>
      <c r="B482" s="63">
        <v>175577</v>
      </c>
      <c r="AB482">
        <v>2.5434999999999999</v>
      </c>
      <c r="AC482">
        <v>2.5668000000000002</v>
      </c>
      <c r="AD482">
        <v>2.7351999999999999</v>
      </c>
      <c r="AE482">
        <v>2.7155999999999998</v>
      </c>
      <c r="AF482">
        <v>2.6726000000000001</v>
      </c>
      <c r="AG482">
        <v>2.6254</v>
      </c>
      <c r="AH482">
        <v>2.5733999999999999</v>
      </c>
      <c r="AI482">
        <v>2.5125000000000002</v>
      </c>
      <c r="AJ482">
        <v>2.3431000000000002</v>
      </c>
      <c r="AK482">
        <v>2.2888999999999999</v>
      </c>
      <c r="AL482">
        <v>2.2511000000000001</v>
      </c>
      <c r="AM482">
        <v>2.2351999999999999</v>
      </c>
      <c r="AN482">
        <v>2.2326999999999999</v>
      </c>
      <c r="AO482">
        <v>2.2391000000000001</v>
      </c>
      <c r="AP482">
        <v>2.4110999999999998</v>
      </c>
      <c r="AQ482">
        <v>2.4190999999999998</v>
      </c>
      <c r="AR482">
        <v>2.4165999999999999</v>
      </c>
      <c r="AS482">
        <v>2.3969999999999998</v>
      </c>
      <c r="AT482">
        <v>2.3668999999999998</v>
      </c>
      <c r="AU482">
        <v>2.3184</v>
      </c>
      <c r="AV482">
        <v>2.1821999999999999</v>
      </c>
      <c r="AW482">
        <v>2.1463999999999999</v>
      </c>
      <c r="AX482">
        <v>2.1177000000000001</v>
      </c>
      <c r="AY482">
        <v>2.1011000000000002</v>
      </c>
      <c r="AZ482">
        <v>2.1055000000000001</v>
      </c>
      <c r="BA482">
        <v>2.1208999999999998</v>
      </c>
      <c r="BB482">
        <v>2.3018999999999998</v>
      </c>
      <c r="BC482">
        <v>2.3191000000000002</v>
      </c>
      <c r="BD482">
        <v>2.3130999999999999</v>
      </c>
      <c r="BE482">
        <v>2.2986</v>
      </c>
      <c r="BF482">
        <v>2.2776999999999998</v>
      </c>
      <c r="BG482">
        <v>2.2366000000000001</v>
      </c>
      <c r="BH482">
        <v>2.1044</v>
      </c>
      <c r="BI482">
        <v>2.0674999999999999</v>
      </c>
      <c r="BJ482">
        <v>2.0379999999999998</v>
      </c>
      <c r="BK482">
        <v>2.0204</v>
      </c>
      <c r="BL482">
        <v>2.0249000000000001</v>
      </c>
      <c r="BM482">
        <v>2.0417000000000001</v>
      </c>
      <c r="BN482">
        <v>2.2238000000000002</v>
      </c>
      <c r="BO482">
        <v>2.2412999999999998</v>
      </c>
      <c r="BP482">
        <v>2.2359</v>
      </c>
      <c r="BQ482">
        <v>2.2221000000000002</v>
      </c>
      <c r="BR482">
        <v>2.2018</v>
      </c>
      <c r="BS482">
        <v>2.1614</v>
      </c>
      <c r="BT482">
        <v>2.0301</v>
      </c>
      <c r="BU482">
        <v>1.9939</v>
      </c>
      <c r="BV482">
        <v>1.9651000000000001</v>
      </c>
      <c r="BW482">
        <v>1.9450000000000001</v>
      </c>
    </row>
    <row r="483" spans="1:75">
      <c r="A483" s="95">
        <v>44958</v>
      </c>
      <c r="B483" s="63">
        <v>188892</v>
      </c>
      <c r="AC483">
        <v>2.4538000000000002</v>
      </c>
      <c r="AD483">
        <v>2.6318000000000001</v>
      </c>
      <c r="AE483">
        <v>2.6164000000000001</v>
      </c>
      <c r="AF483">
        <v>2.5790999999999999</v>
      </c>
      <c r="AG483">
        <v>2.5377999999999998</v>
      </c>
      <c r="AH483">
        <v>2.4910999999999999</v>
      </c>
      <c r="AI483">
        <v>2.4342000000000001</v>
      </c>
      <c r="AJ483">
        <v>2.2685</v>
      </c>
      <c r="AK483">
        <v>2.2166999999999999</v>
      </c>
      <c r="AL483">
        <v>2.1804000000000001</v>
      </c>
      <c r="AM483">
        <v>2.1661999999999999</v>
      </c>
      <c r="AN483">
        <v>2.1655000000000002</v>
      </c>
      <c r="AO483">
        <v>2.1737000000000002</v>
      </c>
      <c r="AP483">
        <v>2.3458999999999999</v>
      </c>
      <c r="AQ483">
        <v>2.3540000000000001</v>
      </c>
      <c r="AR483">
        <v>2.3517000000000001</v>
      </c>
      <c r="AS483">
        <v>2.3323</v>
      </c>
      <c r="AT483">
        <v>2.3022999999999998</v>
      </c>
      <c r="AU483">
        <v>2.2538</v>
      </c>
      <c r="AV483">
        <v>2.1175999999999999</v>
      </c>
      <c r="AW483">
        <v>2.0817999999999999</v>
      </c>
      <c r="AX483">
        <v>2.0531000000000001</v>
      </c>
      <c r="AY483">
        <v>2.0365000000000002</v>
      </c>
      <c r="AZ483">
        <v>2.0409000000000002</v>
      </c>
      <c r="BA483">
        <v>2.0562999999999998</v>
      </c>
      <c r="BB483">
        <v>2.2372999999999998</v>
      </c>
      <c r="BC483">
        <v>2.2545000000000002</v>
      </c>
      <c r="BD483">
        <v>2.2484999999999999</v>
      </c>
      <c r="BE483">
        <v>2.234</v>
      </c>
      <c r="BF483">
        <v>2.2130999999999998</v>
      </c>
      <c r="BG483">
        <v>2.1720000000000002</v>
      </c>
      <c r="BH483">
        <v>2.0398000000000001</v>
      </c>
      <c r="BI483">
        <v>2.0028999999999999</v>
      </c>
      <c r="BJ483">
        <v>1.9734</v>
      </c>
      <c r="BK483">
        <v>1.9558</v>
      </c>
      <c r="BL483">
        <v>1.9602999999999999</v>
      </c>
      <c r="BM483">
        <v>1.9771000000000001</v>
      </c>
      <c r="BN483">
        <v>2.1591999999999998</v>
      </c>
      <c r="BO483">
        <v>2.1766999999999999</v>
      </c>
      <c r="BP483">
        <v>2.1713</v>
      </c>
      <c r="BQ483">
        <v>2.1575000000000002</v>
      </c>
      <c r="BR483">
        <v>2.1372</v>
      </c>
      <c r="BS483">
        <v>2.0968</v>
      </c>
      <c r="BT483">
        <v>1.9655</v>
      </c>
      <c r="BU483">
        <v>1.9293</v>
      </c>
      <c r="BV483">
        <v>1.9005000000000001</v>
      </c>
      <c r="BW483">
        <v>1.8804000000000001</v>
      </c>
    </row>
    <row r="484" spans="1:75">
      <c r="A484" s="95">
        <v>44959</v>
      </c>
      <c r="B484" s="63">
        <v>147650</v>
      </c>
      <c r="AC484">
        <v>2.4523000000000001</v>
      </c>
      <c r="AD484">
        <v>2.6246</v>
      </c>
      <c r="AE484">
        <v>2.6071</v>
      </c>
      <c r="AF484">
        <v>2.5678000000000001</v>
      </c>
      <c r="AG484">
        <v>2.5259999999999998</v>
      </c>
      <c r="AH484">
        <v>2.4811000000000001</v>
      </c>
      <c r="AI484">
        <v>2.4243000000000001</v>
      </c>
      <c r="AJ484">
        <v>2.2576000000000001</v>
      </c>
      <c r="AK484">
        <v>2.2054999999999998</v>
      </c>
      <c r="AL484">
        <v>2.1680000000000001</v>
      </c>
      <c r="AM484">
        <v>2.1528999999999998</v>
      </c>
      <c r="AN484">
        <v>2.1522000000000001</v>
      </c>
      <c r="AO484">
        <v>2.1616</v>
      </c>
      <c r="AP484">
        <v>2.3408000000000002</v>
      </c>
      <c r="AQ484">
        <v>2.3504999999999998</v>
      </c>
      <c r="AR484">
        <v>2.3494000000000002</v>
      </c>
      <c r="AS484">
        <v>2.3302999999999998</v>
      </c>
      <c r="AT484">
        <v>2.3003</v>
      </c>
      <c r="AU484">
        <v>2.2517999999999998</v>
      </c>
      <c r="AV484">
        <v>2.1156000000000001</v>
      </c>
      <c r="AW484">
        <v>2.0798000000000001</v>
      </c>
      <c r="AX484">
        <v>2.0510999999999999</v>
      </c>
      <c r="AY484">
        <v>2.0345</v>
      </c>
      <c r="AZ484">
        <v>2.0388999999999999</v>
      </c>
      <c r="BA484">
        <v>2.0543</v>
      </c>
      <c r="BB484">
        <v>2.2353000000000001</v>
      </c>
      <c r="BC484">
        <v>2.2524999999999999</v>
      </c>
      <c r="BD484">
        <v>2.2465000000000002</v>
      </c>
      <c r="BE484">
        <v>2.2320000000000002</v>
      </c>
      <c r="BF484">
        <v>2.2111000000000001</v>
      </c>
      <c r="BG484">
        <v>2.17</v>
      </c>
      <c r="BH484">
        <v>2.0377999999999998</v>
      </c>
      <c r="BI484">
        <v>2.0009000000000001</v>
      </c>
      <c r="BJ484">
        <v>1.9714</v>
      </c>
      <c r="BK484">
        <v>1.9538</v>
      </c>
      <c r="BL484">
        <v>1.9582999999999999</v>
      </c>
      <c r="BM484">
        <v>1.9751000000000001</v>
      </c>
      <c r="BN484">
        <v>2.1572</v>
      </c>
      <c r="BO484">
        <v>2.1747000000000001</v>
      </c>
      <c r="BP484">
        <v>2.1692999999999998</v>
      </c>
      <c r="BQ484">
        <v>2.1555</v>
      </c>
      <c r="BR484">
        <v>2.1352000000000002</v>
      </c>
      <c r="BS484">
        <v>2.0948000000000002</v>
      </c>
      <c r="BT484">
        <v>1.9635</v>
      </c>
      <c r="BU484">
        <v>1.9273</v>
      </c>
      <c r="BV484">
        <v>1.8985000000000001</v>
      </c>
      <c r="BW484">
        <v>1.8784000000000001</v>
      </c>
    </row>
    <row r="485" spans="1:75">
      <c r="A485" s="95">
        <v>44960</v>
      </c>
      <c r="B485" s="63">
        <v>213943</v>
      </c>
      <c r="AC485">
        <v>2.3210000000000002</v>
      </c>
      <c r="AD485">
        <v>2.5118999999999998</v>
      </c>
      <c r="AE485">
        <v>2.5002</v>
      </c>
      <c r="AF485">
        <v>2.4664999999999999</v>
      </c>
      <c r="AG485">
        <v>2.4293999999999998</v>
      </c>
      <c r="AH485">
        <v>2.3893</v>
      </c>
      <c r="AI485">
        <v>2.3369</v>
      </c>
      <c r="AJ485">
        <v>2.1735000000000002</v>
      </c>
      <c r="AK485">
        <v>2.1202000000000001</v>
      </c>
      <c r="AL485">
        <v>2.0811999999999999</v>
      </c>
      <c r="AM485">
        <v>2.0661</v>
      </c>
      <c r="AN485">
        <v>2.0655999999999999</v>
      </c>
      <c r="AO485">
        <v>2.0756000000000001</v>
      </c>
      <c r="AP485">
        <v>2.2547000000000001</v>
      </c>
      <c r="AQ485">
        <v>2.2645</v>
      </c>
      <c r="AR485">
        <v>2.2635999999999998</v>
      </c>
      <c r="AS485">
        <v>2.2450999999999999</v>
      </c>
      <c r="AT485">
        <v>2.2147999999999999</v>
      </c>
      <c r="AU485">
        <v>2.1661000000000001</v>
      </c>
      <c r="AV485">
        <v>2.0297999999999998</v>
      </c>
      <c r="AW485">
        <v>2.0017999999999998</v>
      </c>
      <c r="AX485">
        <v>1.9810000000000001</v>
      </c>
      <c r="AY485">
        <v>1.9643999999999999</v>
      </c>
      <c r="AZ485">
        <v>1.9688000000000001</v>
      </c>
      <c r="BA485">
        <v>1.9842</v>
      </c>
      <c r="BB485">
        <v>2.1652</v>
      </c>
      <c r="BC485">
        <v>2.1823999999999999</v>
      </c>
      <c r="BD485">
        <v>2.1764000000000001</v>
      </c>
      <c r="BE485">
        <v>2.1619000000000002</v>
      </c>
      <c r="BF485">
        <v>2.141</v>
      </c>
      <c r="BG485">
        <v>2.0998999999999999</v>
      </c>
      <c r="BH485">
        <v>1.9677</v>
      </c>
      <c r="BI485">
        <v>1.9308000000000001</v>
      </c>
      <c r="BJ485">
        <v>1.9013</v>
      </c>
      <c r="BK485">
        <v>1.8836999999999999</v>
      </c>
      <c r="BL485">
        <v>1.8882000000000001</v>
      </c>
      <c r="BM485">
        <v>1.905</v>
      </c>
      <c r="BN485">
        <v>2.0871</v>
      </c>
      <c r="BO485">
        <v>2.1046</v>
      </c>
      <c r="BP485">
        <v>2.0992000000000002</v>
      </c>
      <c r="BQ485">
        <v>2.0853999999999999</v>
      </c>
      <c r="BR485">
        <v>2.0651000000000002</v>
      </c>
      <c r="BS485">
        <v>2.0247000000000002</v>
      </c>
      <c r="BT485">
        <v>1.8934</v>
      </c>
      <c r="BU485">
        <v>1.8572</v>
      </c>
      <c r="BV485">
        <v>1.8284</v>
      </c>
      <c r="BW485">
        <v>1.8083</v>
      </c>
    </row>
    <row r="486" spans="1:75">
      <c r="A486" s="95">
        <v>44963</v>
      </c>
      <c r="B486" s="63">
        <v>204635</v>
      </c>
      <c r="AC486">
        <v>2.3734000000000002</v>
      </c>
      <c r="AD486">
        <v>2.5531999999999999</v>
      </c>
      <c r="AE486">
        <v>2.5398000000000001</v>
      </c>
      <c r="AF486">
        <v>2.5041000000000002</v>
      </c>
      <c r="AG486">
        <v>2.4639000000000002</v>
      </c>
      <c r="AH486">
        <v>2.4201999999999999</v>
      </c>
      <c r="AI486">
        <v>2.3650000000000002</v>
      </c>
      <c r="AJ486">
        <v>2.2002000000000002</v>
      </c>
      <c r="AK486">
        <v>2.1499000000000001</v>
      </c>
      <c r="AL486">
        <v>2.1101000000000001</v>
      </c>
      <c r="AM486">
        <v>2.0931999999999999</v>
      </c>
      <c r="AN486">
        <v>2.0922999999999998</v>
      </c>
      <c r="AO486">
        <v>2.1023000000000001</v>
      </c>
      <c r="AP486">
        <v>2.2816999999999998</v>
      </c>
      <c r="AQ486">
        <v>2.2915000000000001</v>
      </c>
      <c r="AR486">
        <v>2.2907999999999999</v>
      </c>
      <c r="AS486">
        <v>2.2734000000000001</v>
      </c>
      <c r="AT486">
        <v>2.2439</v>
      </c>
      <c r="AU486">
        <v>2.1964000000000001</v>
      </c>
      <c r="AV486">
        <v>2.0602999999999998</v>
      </c>
      <c r="AW486">
        <v>2.0324</v>
      </c>
      <c r="AX486">
        <v>2.0118</v>
      </c>
      <c r="AY486">
        <v>1.9954000000000001</v>
      </c>
      <c r="AZ486">
        <v>1.9999</v>
      </c>
      <c r="BA486">
        <v>2.0154999999999998</v>
      </c>
      <c r="BB486">
        <v>2.1964999999999999</v>
      </c>
      <c r="BC486">
        <v>2.214</v>
      </c>
      <c r="BD486">
        <v>2.2082000000000002</v>
      </c>
      <c r="BE486">
        <v>2.1939000000000002</v>
      </c>
      <c r="BF486">
        <v>2.1730999999999998</v>
      </c>
      <c r="BG486">
        <v>2.1322000000000001</v>
      </c>
      <c r="BH486">
        <v>2.0002</v>
      </c>
      <c r="BI486">
        <v>1.9634</v>
      </c>
      <c r="BJ486">
        <v>1.9346000000000001</v>
      </c>
      <c r="BK486">
        <v>1.917</v>
      </c>
      <c r="BL486">
        <v>1.9215</v>
      </c>
      <c r="BM486">
        <v>1.9382999999999999</v>
      </c>
      <c r="BN486">
        <v>2.1204000000000001</v>
      </c>
      <c r="BO486">
        <v>2.1379000000000001</v>
      </c>
      <c r="BP486">
        <v>2.1324999999999998</v>
      </c>
      <c r="BQ486">
        <v>2.1187</v>
      </c>
      <c r="BR486">
        <v>2.0983999999999998</v>
      </c>
      <c r="BS486">
        <v>2.0579999999999998</v>
      </c>
      <c r="BT486">
        <v>1.9267000000000001</v>
      </c>
      <c r="BU486">
        <v>1.8905000000000001</v>
      </c>
      <c r="BV486">
        <v>1.8616999999999999</v>
      </c>
      <c r="BW486">
        <v>1.8415999999999999</v>
      </c>
    </row>
    <row r="487" spans="1:75">
      <c r="A487" s="95">
        <v>44964</v>
      </c>
      <c r="B487" s="63">
        <v>204177</v>
      </c>
      <c r="AC487">
        <v>2.4567999999999999</v>
      </c>
      <c r="AD487">
        <v>2.6351</v>
      </c>
      <c r="AE487">
        <v>2.6202000000000001</v>
      </c>
      <c r="AF487">
        <v>2.5813999999999999</v>
      </c>
      <c r="AG487">
        <v>2.5390999999999999</v>
      </c>
      <c r="AH487">
        <v>2.4925000000000002</v>
      </c>
      <c r="AI487">
        <v>2.4348999999999998</v>
      </c>
      <c r="AJ487">
        <v>2.2679999999999998</v>
      </c>
      <c r="AK487">
        <v>2.2126999999999999</v>
      </c>
      <c r="AL487">
        <v>2.1701999999999999</v>
      </c>
      <c r="AM487">
        <v>2.1518000000000002</v>
      </c>
      <c r="AN487">
        <v>2.1501999999999999</v>
      </c>
      <c r="AO487">
        <v>2.1600999999999999</v>
      </c>
      <c r="AP487">
        <v>2.3391000000000002</v>
      </c>
      <c r="AQ487">
        <v>2.3481000000000001</v>
      </c>
      <c r="AR487">
        <v>2.3471000000000002</v>
      </c>
      <c r="AS487">
        <v>2.3308</v>
      </c>
      <c r="AT487">
        <v>2.3014000000000001</v>
      </c>
      <c r="AU487">
        <v>2.254</v>
      </c>
      <c r="AV487">
        <v>2.1164999999999998</v>
      </c>
      <c r="AW487">
        <v>2.0872999999999999</v>
      </c>
      <c r="AX487">
        <v>2.0649000000000002</v>
      </c>
      <c r="AY487">
        <v>2.0485000000000002</v>
      </c>
      <c r="AZ487">
        <v>2.0529000000000002</v>
      </c>
      <c r="BA487">
        <v>2.0678000000000001</v>
      </c>
      <c r="BB487">
        <v>2.2483</v>
      </c>
      <c r="BC487">
        <v>2.2654000000000001</v>
      </c>
      <c r="BD487">
        <v>2.2591999999999999</v>
      </c>
      <c r="BE487">
        <v>2.2444999999999999</v>
      </c>
      <c r="BF487">
        <v>2.2233000000000001</v>
      </c>
      <c r="BG487">
        <v>2.1819999999999999</v>
      </c>
      <c r="BH487">
        <v>2.0495000000000001</v>
      </c>
      <c r="BI487">
        <v>2.0123000000000002</v>
      </c>
      <c r="BJ487">
        <v>1.9826999999999999</v>
      </c>
      <c r="BK487">
        <v>1.9651000000000001</v>
      </c>
      <c r="BL487">
        <v>1.9696</v>
      </c>
      <c r="BM487">
        <v>1.9863999999999999</v>
      </c>
      <c r="BN487">
        <v>2.1684999999999999</v>
      </c>
      <c r="BO487">
        <v>2.1859999999999999</v>
      </c>
      <c r="BP487">
        <v>2.1806000000000001</v>
      </c>
      <c r="BQ487">
        <v>2.1667999999999998</v>
      </c>
      <c r="BR487">
        <v>2.1465000000000001</v>
      </c>
      <c r="BS487">
        <v>2.1061000000000001</v>
      </c>
      <c r="BT487">
        <v>1.9748000000000001</v>
      </c>
      <c r="BU487">
        <v>1.9386000000000001</v>
      </c>
      <c r="BV487">
        <v>1.9097999999999999</v>
      </c>
      <c r="BW487">
        <v>1.8896999999999999</v>
      </c>
    </row>
    <row r="488" spans="1:75">
      <c r="A488" s="95">
        <v>44965</v>
      </c>
      <c r="B488" s="63">
        <v>185010</v>
      </c>
      <c r="AC488">
        <v>2.4628000000000001</v>
      </c>
      <c r="AD488">
        <v>2.6518000000000002</v>
      </c>
      <c r="AE488">
        <v>2.6400999999999999</v>
      </c>
      <c r="AF488">
        <v>2.6040000000000001</v>
      </c>
      <c r="AG488">
        <v>2.5634000000000001</v>
      </c>
      <c r="AH488">
        <v>2.5190000000000001</v>
      </c>
      <c r="AI488">
        <v>2.4632000000000001</v>
      </c>
      <c r="AJ488">
        <v>2.2995000000000001</v>
      </c>
      <c r="AK488">
        <v>2.2465000000000002</v>
      </c>
      <c r="AL488">
        <v>2.2056</v>
      </c>
      <c r="AM488">
        <v>2.1882000000000001</v>
      </c>
      <c r="AN488">
        <v>2.1861999999999999</v>
      </c>
      <c r="AO488">
        <v>2.1958000000000002</v>
      </c>
      <c r="AP488">
        <v>2.3746999999999998</v>
      </c>
      <c r="AQ488">
        <v>2.3837000000000002</v>
      </c>
      <c r="AR488">
        <v>2.3835999999999999</v>
      </c>
      <c r="AS488">
        <v>2.3698999999999999</v>
      </c>
      <c r="AT488">
        <v>2.3437999999999999</v>
      </c>
      <c r="AU488">
        <v>2.2963</v>
      </c>
      <c r="AV488">
        <v>2.1575000000000002</v>
      </c>
      <c r="AW488">
        <v>2.1280999999999999</v>
      </c>
      <c r="AX488">
        <v>2.1053999999999999</v>
      </c>
      <c r="AY488">
        <v>2.0888</v>
      </c>
      <c r="AZ488">
        <v>2.0931999999999999</v>
      </c>
      <c r="BA488">
        <v>2.1076000000000001</v>
      </c>
      <c r="BB488">
        <v>2.2877999999999998</v>
      </c>
      <c r="BC488">
        <v>2.3047</v>
      </c>
      <c r="BD488">
        <v>2.2982</v>
      </c>
      <c r="BE488">
        <v>2.2833000000000001</v>
      </c>
      <c r="BF488">
        <v>2.2618</v>
      </c>
      <c r="BG488">
        <v>2.2202999999999999</v>
      </c>
      <c r="BH488">
        <v>2.0874999999999999</v>
      </c>
      <c r="BI488">
        <v>2.0501</v>
      </c>
      <c r="BJ488">
        <v>2.0192000000000001</v>
      </c>
      <c r="BK488">
        <v>2.0015999999999998</v>
      </c>
      <c r="BL488">
        <v>2.0061</v>
      </c>
      <c r="BM488">
        <v>2.0228999999999999</v>
      </c>
      <c r="BN488">
        <v>2.2050000000000001</v>
      </c>
      <c r="BO488">
        <v>2.2225000000000001</v>
      </c>
      <c r="BP488">
        <v>2.2170999999999998</v>
      </c>
      <c r="BQ488">
        <v>2.2033</v>
      </c>
      <c r="BR488">
        <v>2.1829999999999998</v>
      </c>
      <c r="BS488">
        <v>2.1425999999999998</v>
      </c>
      <c r="BT488">
        <v>2.0112999999999999</v>
      </c>
      <c r="BU488">
        <v>1.9751000000000001</v>
      </c>
      <c r="BV488">
        <v>1.9462999999999999</v>
      </c>
      <c r="BW488">
        <v>1.9261999999999999</v>
      </c>
    </row>
    <row r="489" spans="1:75">
      <c r="A489" s="95">
        <v>44966</v>
      </c>
      <c r="B489" s="63">
        <v>182822</v>
      </c>
      <c r="AC489">
        <v>2.4474999999999998</v>
      </c>
      <c r="AD489">
        <v>2.6412</v>
      </c>
      <c r="AE489">
        <v>2.6313</v>
      </c>
      <c r="AF489">
        <v>2.5945</v>
      </c>
      <c r="AG489">
        <v>2.5531999999999999</v>
      </c>
      <c r="AH489">
        <v>2.5081000000000002</v>
      </c>
      <c r="AI489">
        <v>2.4517000000000002</v>
      </c>
      <c r="AJ489">
        <v>2.2873999999999999</v>
      </c>
      <c r="AK489">
        <v>2.2345000000000002</v>
      </c>
      <c r="AL489">
        <v>2.1937000000000002</v>
      </c>
      <c r="AM489">
        <v>2.1766000000000001</v>
      </c>
      <c r="AN489">
        <v>2.1745999999999999</v>
      </c>
      <c r="AO489">
        <v>2.1833</v>
      </c>
      <c r="AP489">
        <v>2.3588</v>
      </c>
      <c r="AQ489">
        <v>2.3662000000000001</v>
      </c>
      <c r="AR489">
        <v>2.3626999999999998</v>
      </c>
      <c r="AS489">
        <v>2.3477999999999999</v>
      </c>
      <c r="AT489">
        <v>2.3226</v>
      </c>
      <c r="AU489">
        <v>2.2782</v>
      </c>
      <c r="AV489">
        <v>2.1391</v>
      </c>
      <c r="AW489">
        <v>2.1095000000000002</v>
      </c>
      <c r="AX489">
        <v>2.0865</v>
      </c>
      <c r="AY489">
        <v>2.0697000000000001</v>
      </c>
      <c r="AZ489">
        <v>2.0737999999999999</v>
      </c>
      <c r="BA489">
        <v>2.0880000000000001</v>
      </c>
      <c r="BB489">
        <v>2.2679</v>
      </c>
      <c r="BC489">
        <v>2.2846000000000002</v>
      </c>
      <c r="BD489">
        <v>2.2778</v>
      </c>
      <c r="BE489">
        <v>2.2627000000000002</v>
      </c>
      <c r="BF489">
        <v>2.2408999999999999</v>
      </c>
      <c r="BG489">
        <v>2.1991999999999998</v>
      </c>
      <c r="BH489">
        <v>2.0661</v>
      </c>
      <c r="BI489">
        <v>2.0285000000000002</v>
      </c>
      <c r="BJ489">
        <v>1.9964999999999999</v>
      </c>
      <c r="BK489">
        <v>1.9789000000000001</v>
      </c>
      <c r="BL489">
        <v>1.9834000000000001</v>
      </c>
      <c r="BM489">
        <v>2.0002</v>
      </c>
      <c r="BN489">
        <v>2.1823000000000001</v>
      </c>
      <c r="BO489">
        <v>2.1998000000000002</v>
      </c>
      <c r="BP489">
        <v>2.1943999999999999</v>
      </c>
      <c r="BQ489">
        <v>2.1806000000000001</v>
      </c>
      <c r="BR489">
        <v>2.1602999999999999</v>
      </c>
      <c r="BS489">
        <v>2.1198999999999999</v>
      </c>
      <c r="BT489">
        <v>1.9885999999999999</v>
      </c>
      <c r="BU489">
        <v>1.9523999999999999</v>
      </c>
      <c r="BV489">
        <v>1.9236</v>
      </c>
      <c r="BW489">
        <v>1.9035</v>
      </c>
    </row>
    <row r="490" spans="1:75">
      <c r="A490" s="95">
        <v>44967</v>
      </c>
      <c r="B490" s="63">
        <v>179749</v>
      </c>
      <c r="AC490">
        <v>2.5036999999999998</v>
      </c>
      <c r="AD490">
        <v>2.7019000000000002</v>
      </c>
      <c r="AE490">
        <v>2.6898</v>
      </c>
      <c r="AF490">
        <v>2.6488999999999998</v>
      </c>
      <c r="AG490">
        <v>2.6053000000000002</v>
      </c>
      <c r="AH490">
        <v>2.5588000000000002</v>
      </c>
      <c r="AI490">
        <v>2.5021</v>
      </c>
      <c r="AJ490">
        <v>2.3344</v>
      </c>
      <c r="AK490">
        <v>2.2774000000000001</v>
      </c>
      <c r="AL490">
        <v>2.2345000000000002</v>
      </c>
      <c r="AM490">
        <v>2.2157</v>
      </c>
      <c r="AN490">
        <v>2.2119</v>
      </c>
      <c r="AO490">
        <v>2.2199</v>
      </c>
      <c r="AP490">
        <v>2.3942000000000001</v>
      </c>
      <c r="AQ490">
        <v>2.3995000000000002</v>
      </c>
      <c r="AR490">
        <v>2.3936999999999999</v>
      </c>
      <c r="AS490">
        <v>2.3780000000000001</v>
      </c>
      <c r="AT490">
        <v>2.3517999999999999</v>
      </c>
      <c r="AU490">
        <v>2.3064</v>
      </c>
      <c r="AV490">
        <v>2.1663000000000001</v>
      </c>
      <c r="AW490">
        <v>2.1356999999999999</v>
      </c>
      <c r="AX490">
        <v>2.1116999999999999</v>
      </c>
      <c r="AY490">
        <v>2.0947</v>
      </c>
      <c r="AZ490">
        <v>2.0985999999999998</v>
      </c>
      <c r="BA490">
        <v>2.1126</v>
      </c>
      <c r="BB490">
        <v>2.2923</v>
      </c>
      <c r="BC490">
        <v>2.3088000000000002</v>
      </c>
      <c r="BD490">
        <v>2.3018000000000001</v>
      </c>
      <c r="BE490">
        <v>2.2864</v>
      </c>
      <c r="BF490">
        <v>2.2644000000000002</v>
      </c>
      <c r="BG490">
        <v>2.2225000000000001</v>
      </c>
      <c r="BH490">
        <v>2.0891999999999999</v>
      </c>
      <c r="BI490">
        <v>2.0514000000000001</v>
      </c>
      <c r="BJ490">
        <v>2.0192000000000001</v>
      </c>
      <c r="BK490">
        <v>2.0015999999999998</v>
      </c>
      <c r="BL490">
        <v>2.0061</v>
      </c>
      <c r="BM490">
        <v>2.0228999999999999</v>
      </c>
      <c r="BN490">
        <v>2.2050000000000001</v>
      </c>
      <c r="BO490">
        <v>2.2225000000000001</v>
      </c>
      <c r="BP490">
        <v>2.2170999999999998</v>
      </c>
      <c r="BQ490">
        <v>2.2033</v>
      </c>
      <c r="BR490">
        <v>2.1829999999999998</v>
      </c>
      <c r="BS490">
        <v>2.1425999999999998</v>
      </c>
      <c r="BT490">
        <v>2.0112999999999999</v>
      </c>
      <c r="BU490">
        <v>1.9751000000000001</v>
      </c>
      <c r="BV490">
        <v>1.9462999999999999</v>
      </c>
      <c r="BW490">
        <v>1.9261999999999999</v>
      </c>
    </row>
    <row r="491" spans="1:75">
      <c r="A491" s="95">
        <v>44970</v>
      </c>
      <c r="B491" s="63">
        <v>151621</v>
      </c>
      <c r="AC491">
        <v>2.5310999999999999</v>
      </c>
      <c r="AD491">
        <v>2.7275999999999998</v>
      </c>
      <c r="AE491">
        <v>2.7139000000000002</v>
      </c>
      <c r="AF491">
        <v>2.6724000000000001</v>
      </c>
      <c r="AG491">
        <v>2.6282000000000001</v>
      </c>
      <c r="AH491">
        <v>2.5798999999999999</v>
      </c>
      <c r="AI491">
        <v>2.5209999999999999</v>
      </c>
      <c r="AJ491">
        <v>2.3546</v>
      </c>
      <c r="AK491">
        <v>2.2934000000000001</v>
      </c>
      <c r="AL491">
        <v>2.2469999999999999</v>
      </c>
      <c r="AM491">
        <v>2.2265999999999999</v>
      </c>
      <c r="AN491">
        <v>2.2225000000000001</v>
      </c>
      <c r="AO491">
        <v>2.2303999999999999</v>
      </c>
      <c r="AP491">
        <v>2.4045999999999998</v>
      </c>
      <c r="AQ491">
        <v>2.4098999999999999</v>
      </c>
      <c r="AR491">
        <v>2.4039999999999999</v>
      </c>
      <c r="AS491">
        <v>2.3879000000000001</v>
      </c>
      <c r="AT491">
        <v>2.3624999999999998</v>
      </c>
      <c r="AU491">
        <v>2.3180999999999998</v>
      </c>
      <c r="AV491">
        <v>2.1779999999999999</v>
      </c>
      <c r="AW491">
        <v>2.1474000000000002</v>
      </c>
      <c r="AX491">
        <v>2.1234000000000002</v>
      </c>
      <c r="AY491">
        <v>2.1063999999999998</v>
      </c>
      <c r="AZ491">
        <v>2.1103000000000001</v>
      </c>
      <c r="BA491">
        <v>2.1242999999999999</v>
      </c>
      <c r="BB491">
        <v>2.3039999999999998</v>
      </c>
      <c r="BC491">
        <v>2.3205</v>
      </c>
      <c r="BD491">
        <v>2.3134999999999999</v>
      </c>
      <c r="BE491">
        <v>2.2980999999999998</v>
      </c>
      <c r="BF491">
        <v>2.2761</v>
      </c>
      <c r="BG491">
        <v>2.2342</v>
      </c>
      <c r="BH491">
        <v>2.1009000000000002</v>
      </c>
      <c r="BI491">
        <v>2.0630999999999999</v>
      </c>
      <c r="BJ491">
        <v>2.0308999999999999</v>
      </c>
      <c r="BK491">
        <v>2.0133000000000001</v>
      </c>
      <c r="BL491">
        <v>2.0177999999999998</v>
      </c>
      <c r="BM491">
        <v>2.0346000000000002</v>
      </c>
      <c r="BN491">
        <v>2.2166999999999999</v>
      </c>
      <c r="BO491">
        <v>2.2342</v>
      </c>
      <c r="BP491">
        <v>2.2288000000000001</v>
      </c>
      <c r="BQ491">
        <v>2.2149999999999999</v>
      </c>
      <c r="BR491">
        <v>2.1947000000000001</v>
      </c>
      <c r="BS491">
        <v>2.1543000000000001</v>
      </c>
      <c r="BT491">
        <v>2.0230000000000001</v>
      </c>
      <c r="BU491">
        <v>1.9867999999999999</v>
      </c>
      <c r="BV491">
        <v>1.958</v>
      </c>
      <c r="BW491">
        <v>1.9379</v>
      </c>
    </row>
    <row r="492" spans="1:75">
      <c r="A492" s="95">
        <v>44971</v>
      </c>
      <c r="B492" s="63">
        <v>174888</v>
      </c>
      <c r="AC492">
        <v>2.4885000000000002</v>
      </c>
      <c r="AD492">
        <v>2.6939000000000002</v>
      </c>
      <c r="AE492">
        <v>2.6836000000000002</v>
      </c>
      <c r="AF492">
        <v>2.6473</v>
      </c>
      <c r="AG492">
        <v>2.6080000000000001</v>
      </c>
      <c r="AH492">
        <v>2.5630999999999999</v>
      </c>
      <c r="AI492">
        <v>2.5059</v>
      </c>
      <c r="AJ492">
        <v>2.3409</v>
      </c>
      <c r="AK492">
        <v>2.2795999999999998</v>
      </c>
      <c r="AL492">
        <v>2.2336999999999998</v>
      </c>
      <c r="AM492">
        <v>2.2143999999999999</v>
      </c>
      <c r="AN492">
        <v>2.2111999999999998</v>
      </c>
      <c r="AO492">
        <v>2.2193000000000001</v>
      </c>
      <c r="AP492">
        <v>2.3936000000000002</v>
      </c>
      <c r="AQ492">
        <v>2.399</v>
      </c>
      <c r="AR492">
        <v>2.3933</v>
      </c>
      <c r="AS492">
        <v>2.3773</v>
      </c>
      <c r="AT492">
        <v>2.3519999999999999</v>
      </c>
      <c r="AU492">
        <v>2.3077000000000001</v>
      </c>
      <c r="AV492">
        <v>2.1677</v>
      </c>
      <c r="AW492">
        <v>2.1373000000000002</v>
      </c>
      <c r="AX492">
        <v>2.1133999999999999</v>
      </c>
      <c r="AY492">
        <v>2.0964999999999998</v>
      </c>
      <c r="AZ492">
        <v>2.1004999999999998</v>
      </c>
      <c r="BA492">
        <v>2.1145999999999998</v>
      </c>
      <c r="BB492">
        <v>2.2944</v>
      </c>
      <c r="BC492">
        <v>2.3111000000000002</v>
      </c>
      <c r="BD492">
        <v>2.3041999999999998</v>
      </c>
      <c r="BE492">
        <v>2.2888999999999999</v>
      </c>
      <c r="BF492">
        <v>2.2669999999999999</v>
      </c>
      <c r="BG492">
        <v>2.2252000000000001</v>
      </c>
      <c r="BH492">
        <v>2.0920999999999998</v>
      </c>
      <c r="BI492">
        <v>2.0543999999999998</v>
      </c>
      <c r="BJ492">
        <v>2.0234000000000001</v>
      </c>
      <c r="BK492">
        <v>2.0057999999999998</v>
      </c>
      <c r="BL492">
        <v>2.0103</v>
      </c>
      <c r="BM492">
        <v>2.0270999999999999</v>
      </c>
      <c r="BN492">
        <v>2.2092000000000001</v>
      </c>
      <c r="BO492">
        <v>2.2267000000000001</v>
      </c>
      <c r="BP492">
        <v>2.2212999999999998</v>
      </c>
      <c r="BQ492">
        <v>2.2075</v>
      </c>
      <c r="BR492">
        <v>2.1871999999999998</v>
      </c>
      <c r="BS492">
        <v>2.1467999999999998</v>
      </c>
      <c r="BT492">
        <v>2.0154999999999998</v>
      </c>
      <c r="BU492">
        <v>1.9793000000000001</v>
      </c>
      <c r="BV492">
        <v>1.9504999999999999</v>
      </c>
      <c r="BW492">
        <v>1.9303999999999999</v>
      </c>
    </row>
    <row r="493" spans="1:75">
      <c r="A493" s="95">
        <v>44972</v>
      </c>
      <c r="B493" s="63">
        <v>186256</v>
      </c>
      <c r="AC493">
        <v>2.4977999999999998</v>
      </c>
      <c r="AD493">
        <v>2.6941999999999999</v>
      </c>
      <c r="AE493">
        <v>2.6835</v>
      </c>
      <c r="AF493">
        <v>2.6474000000000002</v>
      </c>
      <c r="AG493">
        <v>2.6076999999999999</v>
      </c>
      <c r="AH493">
        <v>2.5615999999999999</v>
      </c>
      <c r="AI493">
        <v>2.5043000000000002</v>
      </c>
      <c r="AJ493">
        <v>2.3422999999999998</v>
      </c>
      <c r="AK493">
        <v>2.2823000000000002</v>
      </c>
      <c r="AL493">
        <v>2.2368000000000001</v>
      </c>
      <c r="AM493">
        <v>2.2174</v>
      </c>
      <c r="AN493">
        <v>2.2136</v>
      </c>
      <c r="AO493">
        <v>2.2216999999999998</v>
      </c>
      <c r="AP493">
        <v>2.3959999999999999</v>
      </c>
      <c r="AQ493">
        <v>2.4014000000000002</v>
      </c>
      <c r="AR493">
        <v>2.3957000000000002</v>
      </c>
      <c r="AS493">
        <v>2.3797000000000001</v>
      </c>
      <c r="AT493">
        <v>2.3544</v>
      </c>
      <c r="AU493">
        <v>2.3100999999999998</v>
      </c>
      <c r="AV493">
        <v>2.1701000000000001</v>
      </c>
      <c r="AW493">
        <v>2.1396999999999999</v>
      </c>
      <c r="AX493">
        <v>2.1158000000000001</v>
      </c>
      <c r="AY493">
        <v>2.0989</v>
      </c>
      <c r="AZ493">
        <v>2.1029</v>
      </c>
      <c r="BA493">
        <v>2.117</v>
      </c>
      <c r="BB493">
        <v>2.2968000000000002</v>
      </c>
      <c r="BC493">
        <v>2.3134999999999999</v>
      </c>
      <c r="BD493">
        <v>2.3066</v>
      </c>
      <c r="BE493">
        <v>2.2913000000000001</v>
      </c>
      <c r="BF493">
        <v>2.2694000000000001</v>
      </c>
      <c r="BG493">
        <v>2.2275999999999998</v>
      </c>
      <c r="BH493">
        <v>2.0945</v>
      </c>
      <c r="BI493">
        <v>2.0568</v>
      </c>
      <c r="BJ493">
        <v>2.0257999999999998</v>
      </c>
      <c r="BK493">
        <v>2.0082</v>
      </c>
      <c r="BL493">
        <v>2.0127000000000002</v>
      </c>
      <c r="BM493">
        <v>2.0295000000000001</v>
      </c>
      <c r="BN493">
        <v>2.2115999999999998</v>
      </c>
      <c r="BO493">
        <v>2.2290999999999999</v>
      </c>
      <c r="BP493">
        <v>2.2237</v>
      </c>
      <c r="BQ493">
        <v>2.2099000000000002</v>
      </c>
      <c r="BR493">
        <v>2.1896</v>
      </c>
      <c r="BS493">
        <v>2.1492</v>
      </c>
      <c r="BT493">
        <v>2.0179</v>
      </c>
      <c r="BU493">
        <v>1.9817</v>
      </c>
      <c r="BV493">
        <v>1.9529000000000001</v>
      </c>
      <c r="BW493">
        <v>1.9328000000000001</v>
      </c>
    </row>
    <row r="494" spans="1:75">
      <c r="A494" s="95">
        <v>44973</v>
      </c>
      <c r="B494" s="63">
        <v>194355</v>
      </c>
      <c r="AC494">
        <v>2.4355000000000002</v>
      </c>
      <c r="AD494">
        <v>2.6456</v>
      </c>
      <c r="AE494">
        <v>2.6400999999999999</v>
      </c>
      <c r="AF494">
        <v>2.6112000000000002</v>
      </c>
      <c r="AG494">
        <v>2.5777000000000001</v>
      </c>
      <c r="AH494">
        <v>2.5375000000000001</v>
      </c>
      <c r="AI494">
        <v>2.4863</v>
      </c>
      <c r="AJ494">
        <v>2.331</v>
      </c>
      <c r="AK494">
        <v>2.2778</v>
      </c>
      <c r="AL494">
        <v>2.2387000000000001</v>
      </c>
      <c r="AM494">
        <v>2.2214</v>
      </c>
      <c r="AN494">
        <v>2.2170999999999998</v>
      </c>
      <c r="AO494">
        <v>2.2241</v>
      </c>
      <c r="AP494">
        <v>2.3986000000000001</v>
      </c>
      <c r="AQ494">
        <v>2.4041999999999999</v>
      </c>
      <c r="AR494">
        <v>2.3986999999999998</v>
      </c>
      <c r="AS494">
        <v>2.3828</v>
      </c>
      <c r="AT494">
        <v>2.3576999999999999</v>
      </c>
      <c r="AU494">
        <v>2.3144999999999998</v>
      </c>
      <c r="AV494">
        <v>2.1738</v>
      </c>
      <c r="AW494">
        <v>2.1436999999999999</v>
      </c>
      <c r="AX494">
        <v>2.12</v>
      </c>
      <c r="AY494">
        <v>2.1032999999999999</v>
      </c>
      <c r="AZ494">
        <v>2.1076000000000001</v>
      </c>
      <c r="BA494">
        <v>2.1219000000000001</v>
      </c>
      <c r="BB494">
        <v>2.3018999999999998</v>
      </c>
      <c r="BC494">
        <v>2.3189000000000002</v>
      </c>
      <c r="BD494">
        <v>2.3121999999999998</v>
      </c>
      <c r="BE494">
        <v>2.2970999999999999</v>
      </c>
      <c r="BF494">
        <v>2.2755000000000001</v>
      </c>
      <c r="BG494">
        <v>2.2339000000000002</v>
      </c>
      <c r="BH494">
        <v>2.101</v>
      </c>
      <c r="BI494">
        <v>2.0636000000000001</v>
      </c>
      <c r="BJ494">
        <v>2.0335000000000001</v>
      </c>
      <c r="BK494">
        <v>2.0158999999999998</v>
      </c>
      <c r="BL494">
        <v>2.0204</v>
      </c>
      <c r="BM494">
        <v>2.0371999999999999</v>
      </c>
      <c r="BN494">
        <v>2.2193000000000001</v>
      </c>
      <c r="BO494">
        <v>2.2368000000000001</v>
      </c>
      <c r="BP494">
        <v>2.2313999999999998</v>
      </c>
      <c r="BQ494">
        <v>2.2176</v>
      </c>
      <c r="BR494">
        <v>2.1972999999999998</v>
      </c>
      <c r="BS494">
        <v>2.1568999999999998</v>
      </c>
      <c r="BT494">
        <v>2.0255999999999998</v>
      </c>
      <c r="BU494">
        <v>1.9894000000000001</v>
      </c>
      <c r="BV494">
        <v>1.9605999999999999</v>
      </c>
      <c r="BW494">
        <v>1.9404999999999999</v>
      </c>
    </row>
    <row r="495" spans="1:75">
      <c r="A495" s="95">
        <v>44974</v>
      </c>
      <c r="B495" s="63">
        <v>199693</v>
      </c>
      <c r="AC495">
        <v>2.4081999999999999</v>
      </c>
      <c r="AD495">
        <v>2.6221999999999999</v>
      </c>
      <c r="AE495">
        <v>2.613</v>
      </c>
      <c r="AF495">
        <v>2.581</v>
      </c>
      <c r="AG495">
        <v>2.5455000000000001</v>
      </c>
      <c r="AH495">
        <v>2.5053999999999998</v>
      </c>
      <c r="AI495">
        <v>2.4567000000000001</v>
      </c>
      <c r="AJ495">
        <v>2.2986</v>
      </c>
      <c r="AK495">
        <v>2.2481</v>
      </c>
      <c r="AL495">
        <v>2.2115999999999998</v>
      </c>
      <c r="AM495">
        <v>2.1959</v>
      </c>
      <c r="AN495">
        <v>2.1924000000000001</v>
      </c>
      <c r="AO495">
        <v>2.1993</v>
      </c>
      <c r="AP495">
        <v>2.3734999999999999</v>
      </c>
      <c r="AQ495">
        <v>2.3788</v>
      </c>
      <c r="AR495">
        <v>2.3730000000000002</v>
      </c>
      <c r="AS495">
        <v>2.3572000000000002</v>
      </c>
      <c r="AT495">
        <v>2.3321999999999998</v>
      </c>
      <c r="AU495">
        <v>2.2892999999999999</v>
      </c>
      <c r="AV495">
        <v>2.1486000000000001</v>
      </c>
      <c r="AW495">
        <v>2.1185</v>
      </c>
      <c r="AX495">
        <v>2.0948000000000002</v>
      </c>
      <c r="AY495">
        <v>2.0781000000000001</v>
      </c>
      <c r="AZ495">
        <v>2.0823999999999998</v>
      </c>
      <c r="BA495">
        <v>2.0966999999999998</v>
      </c>
      <c r="BB495">
        <v>2.2766999999999999</v>
      </c>
      <c r="BC495">
        <v>2.2936999999999999</v>
      </c>
      <c r="BD495">
        <v>2.2869999999999999</v>
      </c>
      <c r="BE495">
        <v>2.2719</v>
      </c>
      <c r="BF495">
        <v>2.2503000000000002</v>
      </c>
      <c r="BG495">
        <v>2.2086999999999999</v>
      </c>
      <c r="BH495">
        <v>2.0758000000000001</v>
      </c>
      <c r="BI495">
        <v>2.0384000000000002</v>
      </c>
      <c r="BJ495">
        <v>2.0083000000000002</v>
      </c>
      <c r="BK495">
        <v>1.9906999999999999</v>
      </c>
      <c r="BL495">
        <v>1.9952000000000001</v>
      </c>
      <c r="BM495">
        <v>2.012</v>
      </c>
      <c r="BN495">
        <v>2.1941000000000002</v>
      </c>
      <c r="BO495">
        <v>2.2115999999999998</v>
      </c>
      <c r="BP495">
        <v>2.2061999999999999</v>
      </c>
      <c r="BQ495">
        <v>2.1924000000000001</v>
      </c>
      <c r="BR495">
        <v>2.1720999999999999</v>
      </c>
      <c r="BS495">
        <v>2.1316999999999999</v>
      </c>
      <c r="BT495">
        <v>2.0004</v>
      </c>
      <c r="BU495">
        <v>1.9641999999999999</v>
      </c>
      <c r="BV495">
        <v>1.9354</v>
      </c>
      <c r="BW495">
        <v>1.9153</v>
      </c>
    </row>
    <row r="496" spans="1:75">
      <c r="A496" s="95">
        <v>44977</v>
      </c>
      <c r="B496" s="63">
        <v>0</v>
      </c>
      <c r="AC496" s="189">
        <v>2.4081999999999999</v>
      </c>
      <c r="AD496" s="189">
        <v>2.6221999999999999</v>
      </c>
      <c r="AE496" s="189">
        <v>2.613</v>
      </c>
      <c r="AF496" s="189">
        <v>2.581</v>
      </c>
      <c r="AG496" s="189">
        <v>2.5455000000000001</v>
      </c>
      <c r="AH496" s="189">
        <v>2.5053999999999998</v>
      </c>
      <c r="AI496" s="189">
        <v>2.4567000000000001</v>
      </c>
      <c r="AJ496" s="189">
        <v>2.2986</v>
      </c>
      <c r="AK496" s="189">
        <v>2.2481</v>
      </c>
      <c r="AL496" s="189">
        <v>2.2115999999999998</v>
      </c>
      <c r="AM496" s="189">
        <v>2.1959</v>
      </c>
      <c r="AN496" s="189">
        <v>2.1924000000000001</v>
      </c>
      <c r="AO496" s="189">
        <v>2.1993</v>
      </c>
      <c r="AP496" s="189">
        <v>2.3734999999999999</v>
      </c>
      <c r="AQ496" s="189">
        <v>2.3788</v>
      </c>
      <c r="AR496" s="189">
        <v>2.3730000000000002</v>
      </c>
      <c r="AS496" s="189">
        <v>2.3572000000000002</v>
      </c>
      <c r="AT496" s="189">
        <v>2.3321999999999998</v>
      </c>
      <c r="AU496" s="189">
        <v>2.2892999999999999</v>
      </c>
      <c r="AV496" s="189">
        <v>2.1486000000000001</v>
      </c>
      <c r="AW496" s="189">
        <v>2.1185</v>
      </c>
      <c r="AX496" s="189">
        <v>2.0948000000000002</v>
      </c>
      <c r="AY496" s="189">
        <v>2.0781000000000001</v>
      </c>
      <c r="AZ496" s="189">
        <v>2.0823999999999998</v>
      </c>
      <c r="BA496" s="189">
        <v>2.0966999999999998</v>
      </c>
      <c r="BB496" s="189">
        <v>2.2766999999999999</v>
      </c>
      <c r="BC496" s="189">
        <v>2.2936999999999999</v>
      </c>
      <c r="BD496" s="189">
        <v>2.2869999999999999</v>
      </c>
      <c r="BE496" s="189">
        <v>2.2719</v>
      </c>
      <c r="BF496" s="189">
        <v>2.2503000000000002</v>
      </c>
      <c r="BG496" s="189">
        <v>2.2086999999999999</v>
      </c>
      <c r="BH496" s="189">
        <v>2.0758000000000001</v>
      </c>
      <c r="BI496" s="189">
        <v>2.0384000000000002</v>
      </c>
      <c r="BJ496" s="189">
        <v>2.0083000000000002</v>
      </c>
      <c r="BK496" s="189">
        <v>1.9906999999999999</v>
      </c>
      <c r="BL496" s="189">
        <v>1.9952000000000001</v>
      </c>
      <c r="BM496" s="189">
        <v>2.012</v>
      </c>
      <c r="BN496" s="189">
        <v>2.1941000000000002</v>
      </c>
      <c r="BO496" s="189">
        <v>2.2115999999999998</v>
      </c>
      <c r="BP496" s="189">
        <v>2.2061999999999999</v>
      </c>
      <c r="BQ496" s="189">
        <v>2.1924000000000001</v>
      </c>
      <c r="BR496" s="189">
        <v>2.1720999999999999</v>
      </c>
      <c r="BS496" s="189">
        <v>2.1316999999999999</v>
      </c>
      <c r="BT496" s="189">
        <v>2.0004</v>
      </c>
      <c r="BU496" s="189">
        <v>1.9641999999999999</v>
      </c>
      <c r="BV496" s="189">
        <v>1.9354</v>
      </c>
      <c r="BW496" s="189">
        <v>1.9153</v>
      </c>
    </row>
    <row r="497" spans="1:75">
      <c r="A497" s="95">
        <v>44978</v>
      </c>
      <c r="B497" s="63">
        <v>181697</v>
      </c>
      <c r="AC497">
        <v>2.4156</v>
      </c>
      <c r="AD497">
        <v>2.6233</v>
      </c>
      <c r="AE497">
        <v>2.6145</v>
      </c>
      <c r="AF497">
        <v>2.5808</v>
      </c>
      <c r="AG497">
        <v>2.5430999999999999</v>
      </c>
      <c r="AH497">
        <v>2.5011000000000001</v>
      </c>
      <c r="AI497">
        <v>2.4508000000000001</v>
      </c>
      <c r="AJ497">
        <v>2.2932999999999999</v>
      </c>
      <c r="AK497">
        <v>2.242</v>
      </c>
      <c r="AL497">
        <v>2.2050999999999998</v>
      </c>
      <c r="AM497">
        <v>2.1892</v>
      </c>
      <c r="AN497">
        <v>2.1854</v>
      </c>
      <c r="AO497">
        <v>2.1911999999999998</v>
      </c>
      <c r="AP497">
        <v>2.3649</v>
      </c>
      <c r="AQ497">
        <v>2.3692000000000002</v>
      </c>
      <c r="AR497">
        <v>2.3637999999999999</v>
      </c>
      <c r="AS497">
        <v>2.3483999999999998</v>
      </c>
      <c r="AT497">
        <v>2.3235000000000001</v>
      </c>
      <c r="AU497">
        <v>2.2812000000000001</v>
      </c>
      <c r="AV497">
        <v>2.1404999999999998</v>
      </c>
      <c r="AW497">
        <v>2.1103999999999998</v>
      </c>
      <c r="AX497">
        <v>2.0867</v>
      </c>
      <c r="AY497">
        <v>2.0699999999999998</v>
      </c>
      <c r="AZ497">
        <v>2.0743</v>
      </c>
      <c r="BA497">
        <v>2.0886</v>
      </c>
      <c r="BB497">
        <v>2.2686000000000002</v>
      </c>
      <c r="BC497">
        <v>2.2856000000000001</v>
      </c>
      <c r="BD497">
        <v>2.2789000000000001</v>
      </c>
      <c r="BE497">
        <v>2.2637999999999998</v>
      </c>
      <c r="BF497">
        <v>2.2422</v>
      </c>
      <c r="BG497">
        <v>2.2006000000000001</v>
      </c>
      <c r="BH497">
        <v>2.0676999999999999</v>
      </c>
      <c r="BI497">
        <v>2.0303</v>
      </c>
      <c r="BJ497">
        <v>2.0002</v>
      </c>
      <c r="BK497">
        <v>1.9825999999999999</v>
      </c>
      <c r="BL497">
        <v>1.9871000000000001</v>
      </c>
      <c r="BM497">
        <v>2.0038999999999998</v>
      </c>
      <c r="BN497">
        <v>2.1859999999999999</v>
      </c>
      <c r="BO497">
        <v>2.2035</v>
      </c>
      <c r="BP497">
        <v>2.1981000000000002</v>
      </c>
      <c r="BQ497">
        <v>2.1842999999999999</v>
      </c>
      <c r="BR497">
        <v>2.1640000000000001</v>
      </c>
      <c r="BS497">
        <v>2.1236000000000002</v>
      </c>
      <c r="BT497">
        <v>1.9923</v>
      </c>
      <c r="BU497">
        <v>1.9560999999999999</v>
      </c>
      <c r="BV497">
        <v>1.9273</v>
      </c>
      <c r="BW497">
        <v>1.9072</v>
      </c>
    </row>
    <row r="498" spans="1:75">
      <c r="A498" s="95">
        <v>44979</v>
      </c>
      <c r="B498" s="63">
        <v>180809</v>
      </c>
      <c r="AC498">
        <v>2.3376000000000001</v>
      </c>
      <c r="AD498">
        <v>2.5501999999999998</v>
      </c>
      <c r="AE498">
        <v>2.5402999999999998</v>
      </c>
      <c r="AF498">
        <v>2.5091000000000001</v>
      </c>
      <c r="AG498">
        <v>2.4752000000000001</v>
      </c>
      <c r="AH498">
        <v>2.4371</v>
      </c>
      <c r="AI498">
        <v>2.3904999999999998</v>
      </c>
      <c r="AJ498">
        <v>2.2397</v>
      </c>
      <c r="AK498">
        <v>2.1924000000000001</v>
      </c>
      <c r="AL498">
        <v>2.1593</v>
      </c>
      <c r="AM498">
        <v>2.1454</v>
      </c>
      <c r="AN498">
        <v>2.1425000000000001</v>
      </c>
      <c r="AO498">
        <v>2.1492</v>
      </c>
      <c r="AP498">
        <v>2.3260999999999998</v>
      </c>
      <c r="AQ498">
        <v>2.3306</v>
      </c>
      <c r="AR498">
        <v>2.3252000000000002</v>
      </c>
      <c r="AS498">
        <v>2.3102</v>
      </c>
      <c r="AT498">
        <v>2.2866</v>
      </c>
      <c r="AU498">
        <v>2.2486999999999999</v>
      </c>
      <c r="AV498">
        <v>2.1065</v>
      </c>
      <c r="AW498">
        <v>2.0768</v>
      </c>
      <c r="AX498">
        <v>2.0535000000000001</v>
      </c>
      <c r="AY498">
        <v>2.0371999999999999</v>
      </c>
      <c r="AZ498">
        <v>2.0419</v>
      </c>
      <c r="BA498">
        <v>2.0566</v>
      </c>
      <c r="BB498">
        <v>2.2370000000000001</v>
      </c>
      <c r="BC498">
        <v>2.2544</v>
      </c>
      <c r="BD498">
        <v>2.2481</v>
      </c>
      <c r="BE498">
        <v>2.2334000000000001</v>
      </c>
      <c r="BF498">
        <v>2.2122000000000002</v>
      </c>
      <c r="BG498">
        <v>2.1709999999999998</v>
      </c>
      <c r="BH498">
        <v>2.0385</v>
      </c>
      <c r="BI498">
        <v>2.0015000000000001</v>
      </c>
      <c r="BJ498">
        <v>1.9730000000000001</v>
      </c>
      <c r="BK498">
        <v>1.9554</v>
      </c>
      <c r="BL498">
        <v>1.9599</v>
      </c>
      <c r="BM498">
        <v>1.9766999999999999</v>
      </c>
      <c r="BN498">
        <v>2.1587999999999998</v>
      </c>
      <c r="BO498">
        <v>2.1762999999999999</v>
      </c>
      <c r="BP498">
        <v>2.1709000000000001</v>
      </c>
      <c r="BQ498">
        <v>2.1570999999999998</v>
      </c>
      <c r="BR498">
        <v>2.1368</v>
      </c>
      <c r="BS498">
        <v>2.0964</v>
      </c>
      <c r="BT498">
        <v>1.9651000000000001</v>
      </c>
      <c r="BU498">
        <v>1.9289000000000001</v>
      </c>
      <c r="BV498">
        <v>1.9000999999999999</v>
      </c>
      <c r="BW498">
        <v>1.88</v>
      </c>
    </row>
    <row r="499" spans="1:75">
      <c r="A499" s="95">
        <v>44980</v>
      </c>
      <c r="B499" s="63">
        <v>153928</v>
      </c>
      <c r="AC499">
        <v>2.3795000000000002</v>
      </c>
      <c r="AD499">
        <v>2.5848</v>
      </c>
      <c r="AE499">
        <v>2.5750000000000002</v>
      </c>
      <c r="AF499">
        <v>2.5419</v>
      </c>
      <c r="AG499">
        <v>2.5057</v>
      </c>
      <c r="AH499">
        <v>2.4655999999999998</v>
      </c>
      <c r="AI499">
        <v>2.4180999999999999</v>
      </c>
      <c r="AJ499">
        <v>2.2641</v>
      </c>
      <c r="AK499">
        <v>2.2164000000000001</v>
      </c>
      <c r="AL499">
        <v>2.1819999999999999</v>
      </c>
      <c r="AM499">
        <v>2.1665999999999999</v>
      </c>
      <c r="AN499">
        <v>2.1631999999999998</v>
      </c>
      <c r="AO499">
        <v>2.1698</v>
      </c>
      <c r="AP499">
        <v>2.3464999999999998</v>
      </c>
      <c r="AQ499">
        <v>2.3506</v>
      </c>
      <c r="AR499">
        <v>2.3445</v>
      </c>
      <c r="AS499">
        <v>2.3292000000000002</v>
      </c>
      <c r="AT499">
        <v>2.3058999999999998</v>
      </c>
      <c r="AU499">
        <v>2.2685</v>
      </c>
      <c r="AV499">
        <v>2.1255999999999999</v>
      </c>
      <c r="AW499">
        <v>2.0954999999999999</v>
      </c>
      <c r="AX499">
        <v>2.0718000000000001</v>
      </c>
      <c r="AY499">
        <v>2.0550999999999999</v>
      </c>
      <c r="AZ499">
        <v>2.0594000000000001</v>
      </c>
      <c r="BA499">
        <v>2.0737000000000001</v>
      </c>
      <c r="BB499">
        <v>2.2536999999999998</v>
      </c>
      <c r="BC499">
        <v>2.2707000000000002</v>
      </c>
      <c r="BD499">
        <v>2.2639999999999998</v>
      </c>
      <c r="BE499">
        <v>2.2488999999999999</v>
      </c>
      <c r="BF499">
        <v>2.2273000000000001</v>
      </c>
      <c r="BG499">
        <v>2.1857000000000002</v>
      </c>
      <c r="BH499">
        <v>2.0528</v>
      </c>
      <c r="BI499">
        <v>2.0154000000000001</v>
      </c>
      <c r="BJ499">
        <v>1.9853000000000001</v>
      </c>
      <c r="BK499">
        <v>1.9686999999999999</v>
      </c>
      <c r="BL499">
        <v>1.9731000000000001</v>
      </c>
      <c r="BM499">
        <v>1.9897</v>
      </c>
      <c r="BN499">
        <v>2.1716000000000002</v>
      </c>
      <c r="BO499">
        <v>2.1888999999999998</v>
      </c>
      <c r="BP499">
        <v>2.1833999999999998</v>
      </c>
      <c r="BQ499">
        <v>2.1694</v>
      </c>
      <c r="BR499">
        <v>2.1488999999999998</v>
      </c>
      <c r="BS499">
        <v>2.1082999999999998</v>
      </c>
      <c r="BT499">
        <v>1.9769000000000001</v>
      </c>
      <c r="BU499">
        <v>1.9404999999999999</v>
      </c>
      <c r="BV499">
        <v>1.9103000000000001</v>
      </c>
      <c r="BW499">
        <v>1.8902000000000001</v>
      </c>
    </row>
    <row r="500" spans="1:75">
      <c r="A500" s="95">
        <v>44981</v>
      </c>
      <c r="B500" s="63">
        <v>162311</v>
      </c>
      <c r="AC500">
        <v>2.3586999999999998</v>
      </c>
      <c r="AD500">
        <v>2.5813999999999999</v>
      </c>
      <c r="AE500">
        <v>2.5752999999999999</v>
      </c>
      <c r="AF500">
        <v>2.5445000000000002</v>
      </c>
      <c r="AG500">
        <v>2.5106999999999999</v>
      </c>
      <c r="AH500">
        <v>2.4731000000000001</v>
      </c>
      <c r="AI500">
        <v>2.4283000000000001</v>
      </c>
      <c r="AJ500">
        <v>2.2757999999999998</v>
      </c>
      <c r="AK500">
        <v>2.2317</v>
      </c>
      <c r="AL500">
        <v>2.1997</v>
      </c>
      <c r="AM500">
        <v>2.1861999999999999</v>
      </c>
      <c r="AN500">
        <v>2.1838000000000002</v>
      </c>
      <c r="AO500">
        <v>2.1909999999999998</v>
      </c>
      <c r="AP500">
        <v>2.3683000000000001</v>
      </c>
      <c r="AQ500">
        <v>2.3721000000000001</v>
      </c>
      <c r="AR500">
        <v>2.3658000000000001</v>
      </c>
      <c r="AS500">
        <v>2.3502000000000001</v>
      </c>
      <c r="AT500">
        <v>2.3267000000000002</v>
      </c>
      <c r="AU500">
        <v>2.2892000000000001</v>
      </c>
      <c r="AV500">
        <v>2.1459999999999999</v>
      </c>
      <c r="AW500">
        <v>2.1156999999999999</v>
      </c>
      <c r="AX500">
        <v>2.0916999999999999</v>
      </c>
      <c r="AY500">
        <v>2.0748000000000002</v>
      </c>
      <c r="AZ500">
        <v>2.0789</v>
      </c>
      <c r="BA500">
        <v>2.093</v>
      </c>
      <c r="BB500">
        <v>2.2728000000000002</v>
      </c>
      <c r="BC500">
        <v>2.2894999999999999</v>
      </c>
      <c r="BD500">
        <v>2.2826</v>
      </c>
      <c r="BE500">
        <v>2.2673000000000001</v>
      </c>
      <c r="BF500">
        <v>2.2454999999999998</v>
      </c>
      <c r="BG500">
        <v>2.2037</v>
      </c>
      <c r="BH500">
        <v>2.0705</v>
      </c>
      <c r="BI500">
        <v>2.0329000000000002</v>
      </c>
      <c r="BJ500">
        <v>2.0007999999999999</v>
      </c>
      <c r="BK500">
        <v>1.9842</v>
      </c>
      <c r="BL500">
        <v>1.9885999999999999</v>
      </c>
      <c r="BM500">
        <v>2.0051999999999999</v>
      </c>
      <c r="BN500">
        <v>2.1871</v>
      </c>
      <c r="BO500">
        <v>2.2044000000000001</v>
      </c>
      <c r="BP500">
        <v>2.1989000000000001</v>
      </c>
      <c r="BQ500">
        <v>2.1848999999999998</v>
      </c>
      <c r="BR500">
        <v>2.1644000000000001</v>
      </c>
      <c r="BS500">
        <v>2.1238000000000001</v>
      </c>
      <c r="BT500">
        <v>1.9923999999999999</v>
      </c>
      <c r="BU500">
        <v>1.956</v>
      </c>
      <c r="BV500">
        <v>1.9258</v>
      </c>
      <c r="BW500">
        <v>1.9056999999999999</v>
      </c>
    </row>
    <row r="501" spans="1:75">
      <c r="A501" s="95">
        <v>44984</v>
      </c>
      <c r="B501" s="63">
        <v>151398</v>
      </c>
      <c r="AC501">
        <v>2.3683000000000001</v>
      </c>
      <c r="AD501">
        <v>2.5840000000000001</v>
      </c>
      <c r="AE501">
        <v>2.5748000000000002</v>
      </c>
      <c r="AF501">
        <v>2.5419999999999998</v>
      </c>
      <c r="AG501">
        <v>2.5066000000000002</v>
      </c>
      <c r="AH501">
        <v>2.468</v>
      </c>
      <c r="AI501">
        <v>2.4216000000000002</v>
      </c>
      <c r="AJ501">
        <v>2.2644000000000002</v>
      </c>
      <c r="AK501">
        <v>2.2191999999999998</v>
      </c>
      <c r="AL501">
        <v>2.1861000000000002</v>
      </c>
      <c r="AM501">
        <v>2.1720999999999999</v>
      </c>
      <c r="AN501">
        <v>2.1692</v>
      </c>
      <c r="AO501">
        <v>2.1758999999999999</v>
      </c>
      <c r="AP501">
        <v>2.3515999999999999</v>
      </c>
      <c r="AQ501">
        <v>2.3521999999999998</v>
      </c>
      <c r="AR501">
        <v>2.3445999999999998</v>
      </c>
      <c r="AS501">
        <v>2.3290000000000002</v>
      </c>
      <c r="AT501">
        <v>2.3054999999999999</v>
      </c>
      <c r="AU501">
        <v>2.2679999999999998</v>
      </c>
      <c r="AV501">
        <v>2.1248</v>
      </c>
      <c r="AW501">
        <v>2.0945</v>
      </c>
      <c r="AX501">
        <v>2.0705</v>
      </c>
      <c r="AY501">
        <v>2.0535999999999999</v>
      </c>
      <c r="AZ501">
        <v>2.0577000000000001</v>
      </c>
      <c r="BA501">
        <v>2.0718000000000001</v>
      </c>
      <c r="BB501">
        <v>2.2515999999999998</v>
      </c>
      <c r="BC501">
        <v>2.2683</v>
      </c>
      <c r="BD501">
        <v>2.2614000000000001</v>
      </c>
      <c r="BE501">
        <v>2.2461000000000002</v>
      </c>
      <c r="BF501">
        <v>2.2242999999999999</v>
      </c>
      <c r="BG501">
        <v>2.1825000000000001</v>
      </c>
      <c r="BH501">
        <v>2.0493000000000001</v>
      </c>
      <c r="BI501">
        <v>2.0116999999999998</v>
      </c>
      <c r="BJ501">
        <v>1.9796</v>
      </c>
      <c r="BK501">
        <v>1.9630000000000001</v>
      </c>
      <c r="BL501">
        <v>1.9674</v>
      </c>
      <c r="BM501">
        <v>1.984</v>
      </c>
      <c r="BN501">
        <v>2.1659000000000002</v>
      </c>
      <c r="BO501">
        <v>2.1831999999999998</v>
      </c>
      <c r="BP501">
        <v>2.1777000000000002</v>
      </c>
      <c r="BQ501">
        <v>2.1637</v>
      </c>
      <c r="BR501">
        <v>2.1432000000000002</v>
      </c>
      <c r="BS501">
        <v>2.1025999999999998</v>
      </c>
      <c r="BT501">
        <v>1.9712000000000001</v>
      </c>
      <c r="BU501">
        <v>1.9348000000000001</v>
      </c>
      <c r="BV501">
        <v>1.9046000000000001</v>
      </c>
      <c r="BW501">
        <v>1.8845000000000001</v>
      </c>
    </row>
    <row r="502" spans="1:75">
      <c r="A502" s="95">
        <v>44985</v>
      </c>
      <c r="B502" s="63">
        <v>100357</v>
      </c>
      <c r="AC502" s="28">
        <v>2.4342999999999999</v>
      </c>
      <c r="AD502">
        <v>2.6419999999999999</v>
      </c>
      <c r="AE502">
        <v>2.6320000000000001</v>
      </c>
      <c r="AF502">
        <v>2.5973000000000002</v>
      </c>
      <c r="AG502">
        <v>2.5596000000000001</v>
      </c>
      <c r="AH502">
        <v>2.5188000000000001</v>
      </c>
      <c r="AI502">
        <v>2.4710000000000001</v>
      </c>
      <c r="AJ502">
        <v>2.3062</v>
      </c>
      <c r="AK502">
        <v>2.2601</v>
      </c>
      <c r="AL502">
        <v>2.2265999999999999</v>
      </c>
      <c r="AM502">
        <v>2.2111999999999998</v>
      </c>
      <c r="AN502">
        <v>2.2067000000000001</v>
      </c>
      <c r="AO502">
        <v>2.2111999999999998</v>
      </c>
      <c r="AP502">
        <v>2.3862999999999999</v>
      </c>
      <c r="AQ502">
        <v>2.3855</v>
      </c>
      <c r="AR502">
        <v>2.375</v>
      </c>
      <c r="AS502">
        <v>2.3573</v>
      </c>
      <c r="AT502">
        <v>2.3323</v>
      </c>
      <c r="AU502">
        <v>2.2945000000000002</v>
      </c>
      <c r="AV502">
        <v>2.1509999999999998</v>
      </c>
      <c r="AW502">
        <v>2.1204000000000001</v>
      </c>
      <c r="AX502">
        <v>2.0960999999999999</v>
      </c>
      <c r="AY502">
        <v>2.0788000000000002</v>
      </c>
      <c r="AZ502">
        <v>2.0825999999999998</v>
      </c>
      <c r="BA502">
        <v>2.0964</v>
      </c>
      <c r="BB502">
        <v>2.2759</v>
      </c>
      <c r="BC502">
        <v>2.2923</v>
      </c>
      <c r="BD502">
        <v>2.2850999999999999</v>
      </c>
      <c r="BE502">
        <v>2.2694999999999999</v>
      </c>
      <c r="BF502">
        <v>2.2473999999999998</v>
      </c>
      <c r="BG502">
        <v>2.2052</v>
      </c>
      <c r="BH502">
        <v>2.0716999999999999</v>
      </c>
      <c r="BI502">
        <v>2.0337999999999998</v>
      </c>
      <c r="BJ502">
        <v>2.0002</v>
      </c>
      <c r="BK502">
        <v>1.9845999999999999</v>
      </c>
      <c r="BL502">
        <v>1.9887999999999999</v>
      </c>
      <c r="BM502">
        <v>2.0051999999999999</v>
      </c>
      <c r="BN502">
        <v>2.1869000000000001</v>
      </c>
      <c r="BO502">
        <v>2.2040000000000002</v>
      </c>
      <c r="BP502">
        <v>2.1983000000000001</v>
      </c>
      <c r="BQ502">
        <v>2.1840000000000002</v>
      </c>
      <c r="BR502">
        <v>2.1633</v>
      </c>
      <c r="BS502">
        <v>2.1225000000000001</v>
      </c>
      <c r="BT502">
        <v>1.9908999999999999</v>
      </c>
      <c r="BU502">
        <v>1.9542999999999999</v>
      </c>
      <c r="BV502">
        <v>1.9227000000000001</v>
      </c>
      <c r="BW502">
        <v>1.9026000000000001</v>
      </c>
    </row>
    <row r="503" spans="1:75">
      <c r="A503" s="95">
        <v>44986</v>
      </c>
      <c r="B503" s="63">
        <v>123235</v>
      </c>
      <c r="AD503">
        <v>2.6747999999999998</v>
      </c>
      <c r="AE503">
        <v>2.6644000000000001</v>
      </c>
      <c r="AF503">
        <v>2.6288999999999998</v>
      </c>
      <c r="AG503">
        <v>2.5903</v>
      </c>
      <c r="AH503">
        <v>2.5486</v>
      </c>
      <c r="AI503">
        <v>2.5001000000000002</v>
      </c>
      <c r="AJ503">
        <v>2.3319000000000001</v>
      </c>
      <c r="AK503">
        <v>2.2852000000000001</v>
      </c>
      <c r="AL503">
        <v>2.2507999999999999</v>
      </c>
      <c r="AM503">
        <v>2.2343000000000002</v>
      </c>
      <c r="AN503">
        <v>2.2292000000000001</v>
      </c>
      <c r="AO503">
        <v>2.2336</v>
      </c>
      <c r="AP503">
        <v>2.4079000000000002</v>
      </c>
      <c r="AQ503">
        <v>2.4072</v>
      </c>
      <c r="AR503">
        <v>2.3965999999999998</v>
      </c>
      <c r="AS503">
        <v>2.3788</v>
      </c>
      <c r="AT503">
        <v>2.3536999999999999</v>
      </c>
      <c r="AU503">
        <v>2.3159000000000001</v>
      </c>
      <c r="AV503">
        <v>2.1722999999999999</v>
      </c>
      <c r="AW503">
        <v>2.1415999999999999</v>
      </c>
      <c r="AX503">
        <v>2.1172</v>
      </c>
      <c r="AY503">
        <v>2.0998000000000001</v>
      </c>
      <c r="AZ503">
        <v>2.1034999999999999</v>
      </c>
      <c r="BA503">
        <v>2.1173000000000002</v>
      </c>
      <c r="BB503">
        <v>2.2967</v>
      </c>
      <c r="BC503">
        <v>2.3130000000000002</v>
      </c>
      <c r="BD503">
        <v>2.3056999999999999</v>
      </c>
      <c r="BE503">
        <v>2.29</v>
      </c>
      <c r="BF503">
        <v>2.2677999999999998</v>
      </c>
      <c r="BG503">
        <v>2.2256</v>
      </c>
      <c r="BH503">
        <v>2.0920000000000001</v>
      </c>
      <c r="BI503">
        <v>2.0539999999999998</v>
      </c>
      <c r="BJ503">
        <v>2.0196999999999998</v>
      </c>
      <c r="BK503">
        <v>2.0045999999999999</v>
      </c>
      <c r="BL503">
        <v>2.0087000000000002</v>
      </c>
      <c r="BM503">
        <v>2.0249000000000001</v>
      </c>
      <c r="BN503">
        <v>2.2065000000000001</v>
      </c>
      <c r="BO503">
        <v>2.2235</v>
      </c>
      <c r="BP503">
        <v>2.2176999999999998</v>
      </c>
      <c r="BQ503">
        <v>2.2031999999999998</v>
      </c>
      <c r="BR503">
        <v>2.1823999999999999</v>
      </c>
      <c r="BS503">
        <v>2.1415000000000002</v>
      </c>
      <c r="BT503">
        <v>2.0097999999999998</v>
      </c>
      <c r="BU503">
        <v>1.9730000000000001</v>
      </c>
      <c r="BV503">
        <v>1.9407000000000001</v>
      </c>
      <c r="BW503">
        <v>1.9206000000000001</v>
      </c>
    </row>
    <row r="504" spans="1:75">
      <c r="A504" s="95">
        <v>44987</v>
      </c>
      <c r="B504" s="478">
        <v>107030</v>
      </c>
      <c r="AD504">
        <v>2.7002999999999999</v>
      </c>
      <c r="AE504">
        <v>2.6894</v>
      </c>
      <c r="AF504">
        <v>2.6539999999999999</v>
      </c>
      <c r="AG504">
        <v>2.6143999999999998</v>
      </c>
      <c r="AH504">
        <v>2.5714999999999999</v>
      </c>
      <c r="AI504">
        <v>2.5219999999999998</v>
      </c>
      <c r="AJ504">
        <v>2.3525999999999998</v>
      </c>
      <c r="AK504">
        <v>2.3037999999999998</v>
      </c>
      <c r="AL504">
        <v>2.2677999999999998</v>
      </c>
      <c r="AM504">
        <v>2.2503000000000002</v>
      </c>
      <c r="AN504">
        <v>2.2439</v>
      </c>
      <c r="AO504">
        <v>2.2477999999999998</v>
      </c>
      <c r="AP504">
        <v>2.4224000000000001</v>
      </c>
      <c r="AQ504">
        <v>2.4218000000000002</v>
      </c>
      <c r="AR504">
        <v>2.4114</v>
      </c>
      <c r="AS504">
        <v>2.3932000000000002</v>
      </c>
      <c r="AT504">
        <v>2.3675999999999999</v>
      </c>
      <c r="AU504">
        <v>2.3294000000000001</v>
      </c>
      <c r="AV504">
        <v>2.1854</v>
      </c>
      <c r="AW504">
        <v>2.1541999999999999</v>
      </c>
      <c r="AX504">
        <v>2.1294</v>
      </c>
      <c r="AY504">
        <v>2.1116999999999999</v>
      </c>
      <c r="AZ504">
        <v>2.1150000000000002</v>
      </c>
      <c r="BA504">
        <v>2.1284999999999998</v>
      </c>
      <c r="BB504">
        <v>2.3075000000000001</v>
      </c>
      <c r="BC504">
        <v>2.3235000000000001</v>
      </c>
      <c r="BD504">
        <v>2.3159000000000001</v>
      </c>
      <c r="BE504">
        <v>2.2997999999999998</v>
      </c>
      <c r="BF504">
        <v>2.2772999999999999</v>
      </c>
      <c r="BG504">
        <v>2.2347000000000001</v>
      </c>
      <c r="BH504">
        <v>2.1008</v>
      </c>
      <c r="BI504">
        <v>2.0623999999999998</v>
      </c>
      <c r="BJ504">
        <v>2.0278</v>
      </c>
      <c r="BK504">
        <v>2.0127000000000002</v>
      </c>
      <c r="BL504">
        <v>2.0167999999999999</v>
      </c>
      <c r="BM504">
        <v>2.0329999999999999</v>
      </c>
      <c r="BN504">
        <v>2.2145999999999999</v>
      </c>
      <c r="BO504">
        <v>2.2315999999999998</v>
      </c>
      <c r="BP504">
        <v>2.2258</v>
      </c>
      <c r="BQ504">
        <v>2.2113</v>
      </c>
      <c r="BR504">
        <v>2.1905000000000001</v>
      </c>
      <c r="BS504">
        <v>2.1496</v>
      </c>
      <c r="BT504">
        <v>2.0179</v>
      </c>
      <c r="BU504">
        <v>1.9811000000000001</v>
      </c>
      <c r="BV504">
        <v>1.9488000000000001</v>
      </c>
      <c r="BW504">
        <v>1.9287000000000001</v>
      </c>
    </row>
    <row r="505" spans="1:75">
      <c r="A505" s="95">
        <v>44988</v>
      </c>
      <c r="B505" s="63">
        <v>94899</v>
      </c>
      <c r="AD505">
        <v>2.7002999999999999</v>
      </c>
      <c r="AE505">
        <v>2.6894</v>
      </c>
      <c r="AF505">
        <v>2.6539999999999999</v>
      </c>
      <c r="AG505">
        <v>2.6143999999999998</v>
      </c>
      <c r="AH505">
        <v>2.5714999999999999</v>
      </c>
      <c r="AI505">
        <v>2.5219999999999998</v>
      </c>
      <c r="AJ505">
        <v>2.3525999999999998</v>
      </c>
      <c r="AK505">
        <v>2.3037999999999998</v>
      </c>
      <c r="AL505">
        <v>2.2677999999999998</v>
      </c>
      <c r="AM505">
        <v>2.2503000000000002</v>
      </c>
      <c r="AN505">
        <v>2.2439</v>
      </c>
      <c r="AO505">
        <v>2.2477999999999998</v>
      </c>
      <c r="AP505">
        <v>2.4224000000000001</v>
      </c>
      <c r="AQ505">
        <v>2.4218000000000002</v>
      </c>
      <c r="AR505">
        <v>2.4114</v>
      </c>
      <c r="AS505">
        <v>2.3932000000000002</v>
      </c>
      <c r="AT505">
        <v>2.3675999999999999</v>
      </c>
      <c r="AU505">
        <v>2.3294000000000001</v>
      </c>
      <c r="AV505">
        <v>2.1854</v>
      </c>
      <c r="AW505">
        <v>2.1541999999999999</v>
      </c>
      <c r="AX505">
        <v>2.1294</v>
      </c>
      <c r="AY505">
        <v>2.1116999999999999</v>
      </c>
      <c r="AZ505">
        <v>2.1150000000000002</v>
      </c>
      <c r="BA505">
        <v>2.1284999999999998</v>
      </c>
      <c r="BB505">
        <v>2.3075000000000001</v>
      </c>
      <c r="BC505">
        <v>2.3235000000000001</v>
      </c>
      <c r="BD505">
        <v>2.3159000000000001</v>
      </c>
      <c r="BE505">
        <v>2.2997999999999998</v>
      </c>
      <c r="BF505">
        <v>2.2772999999999999</v>
      </c>
      <c r="BG505">
        <v>2.2347000000000001</v>
      </c>
      <c r="BH505">
        <v>2.1008</v>
      </c>
      <c r="BI505">
        <v>2.0623999999999998</v>
      </c>
      <c r="BJ505">
        <v>2.0278</v>
      </c>
      <c r="BK505">
        <v>2.0127000000000002</v>
      </c>
      <c r="BL505">
        <v>2.0167999999999999</v>
      </c>
      <c r="BM505">
        <v>2.0329999999999999</v>
      </c>
      <c r="BN505">
        <v>2.2145999999999999</v>
      </c>
      <c r="BO505">
        <v>2.2315999999999998</v>
      </c>
      <c r="BP505">
        <v>2.2258</v>
      </c>
      <c r="BQ505">
        <v>2.2113</v>
      </c>
      <c r="BR505">
        <v>2.1905000000000001</v>
      </c>
      <c r="BS505">
        <v>2.1496</v>
      </c>
      <c r="BT505">
        <v>2.0179</v>
      </c>
      <c r="BU505">
        <v>1.9811000000000001</v>
      </c>
      <c r="BV505">
        <v>1.9488000000000001</v>
      </c>
      <c r="BW505">
        <v>1.9287000000000001</v>
      </c>
    </row>
    <row r="506" spans="1:75">
      <c r="A506" s="95">
        <v>44991</v>
      </c>
      <c r="B506" s="63">
        <v>167214</v>
      </c>
      <c r="AD506">
        <v>2.7965</v>
      </c>
      <c r="AE506">
        <v>2.7841</v>
      </c>
      <c r="AF506">
        <v>2.7444999999999999</v>
      </c>
      <c r="AG506">
        <v>2.6993999999999998</v>
      </c>
      <c r="AH506">
        <v>2.6509</v>
      </c>
      <c r="AI506">
        <v>2.5973999999999999</v>
      </c>
      <c r="AJ506">
        <v>2.4277000000000002</v>
      </c>
      <c r="AK506">
        <v>2.3744999999999998</v>
      </c>
      <c r="AL506">
        <v>2.3336999999999999</v>
      </c>
      <c r="AM506">
        <v>2.3134999999999999</v>
      </c>
      <c r="AN506">
        <v>2.3062</v>
      </c>
      <c r="AO506">
        <v>2.3089</v>
      </c>
      <c r="AP506">
        <v>2.4828000000000001</v>
      </c>
      <c r="AQ506">
        <v>2.4820000000000002</v>
      </c>
      <c r="AR506">
        <v>2.4723999999999999</v>
      </c>
      <c r="AS506">
        <v>2.4538000000000002</v>
      </c>
      <c r="AT506">
        <v>2.4279000000000002</v>
      </c>
      <c r="AU506">
        <v>2.3893</v>
      </c>
      <c r="AV506">
        <v>2.2450000000000001</v>
      </c>
      <c r="AW506">
        <v>2.2134</v>
      </c>
      <c r="AX506">
        <v>2.1882999999999999</v>
      </c>
      <c r="AY506">
        <v>2.1701000000000001</v>
      </c>
      <c r="AZ506">
        <v>2.1730999999999998</v>
      </c>
      <c r="BA506">
        <v>2.1861000000000002</v>
      </c>
      <c r="BB506">
        <v>2.3647999999999998</v>
      </c>
      <c r="BC506">
        <v>2.3797999999999999</v>
      </c>
      <c r="BD506">
        <v>2.3717000000000001</v>
      </c>
      <c r="BE506">
        <v>2.3544999999999998</v>
      </c>
      <c r="BF506">
        <v>2.3309000000000002</v>
      </c>
      <c r="BG506">
        <v>2.2873000000000001</v>
      </c>
      <c r="BH506">
        <v>2.1522999999999999</v>
      </c>
      <c r="BI506">
        <v>2.1128999999999998</v>
      </c>
      <c r="BJ506">
        <v>2.0769000000000002</v>
      </c>
      <c r="BK506">
        <v>2.0617000000000001</v>
      </c>
      <c r="BL506">
        <v>2.0653999999999999</v>
      </c>
      <c r="BM506">
        <v>2.0811999999999999</v>
      </c>
      <c r="BN506">
        <v>2.2624</v>
      </c>
      <c r="BO506">
        <v>2.2789999999999999</v>
      </c>
      <c r="BP506">
        <v>2.2728999999999999</v>
      </c>
      <c r="BQ506">
        <v>2.2578999999999998</v>
      </c>
      <c r="BR506">
        <v>2.2366999999999999</v>
      </c>
      <c r="BS506">
        <v>2.1953999999999998</v>
      </c>
      <c r="BT506">
        <v>2.0632999999999999</v>
      </c>
      <c r="BU506">
        <v>2.0261</v>
      </c>
      <c r="BV506">
        <v>1.9931000000000001</v>
      </c>
      <c r="BW506">
        <v>1.9730000000000001</v>
      </c>
    </row>
    <row r="507" spans="1:75">
      <c r="A507" s="95">
        <v>44992</v>
      </c>
      <c r="B507" s="63">
        <v>169252</v>
      </c>
      <c r="AD507">
        <v>2.7006999999999999</v>
      </c>
      <c r="AE507">
        <v>2.6899000000000002</v>
      </c>
      <c r="AF507">
        <v>2.6545000000000001</v>
      </c>
      <c r="AG507">
        <v>2.613</v>
      </c>
      <c r="AH507">
        <v>2.5676999999999999</v>
      </c>
      <c r="AI507">
        <v>2.5185</v>
      </c>
      <c r="AJ507">
        <v>2.3584999999999998</v>
      </c>
      <c r="AK507">
        <v>2.3062999999999998</v>
      </c>
      <c r="AL507">
        <v>2.2663000000000002</v>
      </c>
      <c r="AM507">
        <v>2.2463000000000002</v>
      </c>
      <c r="AN507">
        <v>2.2393999999999998</v>
      </c>
      <c r="AO507">
        <v>2.2423999999999999</v>
      </c>
      <c r="AP507">
        <v>2.4171</v>
      </c>
      <c r="AQ507">
        <v>2.4165999999999999</v>
      </c>
      <c r="AR507">
        <v>2.4072</v>
      </c>
      <c r="AS507">
        <v>2.3887</v>
      </c>
      <c r="AT507">
        <v>2.363</v>
      </c>
      <c r="AU507">
        <v>2.3245</v>
      </c>
      <c r="AV507">
        <v>2.1802999999999999</v>
      </c>
      <c r="AW507">
        <v>2.1488999999999998</v>
      </c>
      <c r="AX507">
        <v>2.1238999999999999</v>
      </c>
      <c r="AY507">
        <v>2.1057000000000001</v>
      </c>
      <c r="AZ507">
        <v>2.1086999999999998</v>
      </c>
      <c r="BA507">
        <v>2.1217000000000001</v>
      </c>
      <c r="BB507">
        <v>2.3003999999999998</v>
      </c>
      <c r="BC507">
        <v>2.3153999999999999</v>
      </c>
      <c r="BD507">
        <v>2.3073000000000001</v>
      </c>
      <c r="BE507">
        <v>2.2900999999999998</v>
      </c>
      <c r="BF507">
        <v>2.2665000000000002</v>
      </c>
      <c r="BG507">
        <v>2.2229000000000001</v>
      </c>
      <c r="BH507">
        <v>2.0878999999999999</v>
      </c>
      <c r="BI507">
        <v>2.0485000000000002</v>
      </c>
      <c r="BJ507">
        <v>2.0125000000000002</v>
      </c>
      <c r="BK507">
        <v>1.9973000000000001</v>
      </c>
      <c r="BL507">
        <v>2.0009999999999999</v>
      </c>
      <c r="BM507">
        <v>2.0167999999999999</v>
      </c>
      <c r="BN507">
        <v>2.198</v>
      </c>
      <c r="BO507">
        <v>2.2145999999999999</v>
      </c>
      <c r="BP507">
        <v>2.2084999999999999</v>
      </c>
      <c r="BQ507">
        <v>2.1934999999999998</v>
      </c>
      <c r="BR507">
        <v>2.1722999999999999</v>
      </c>
      <c r="BS507">
        <v>2.1309999999999998</v>
      </c>
      <c r="BT507">
        <v>1.9988999999999999</v>
      </c>
      <c r="BU507">
        <v>1.9617</v>
      </c>
      <c r="BV507">
        <v>1.9287000000000001</v>
      </c>
      <c r="BW507">
        <v>1.9086000000000001</v>
      </c>
    </row>
    <row r="508" spans="1:75">
      <c r="A508" s="95">
        <v>44993</v>
      </c>
      <c r="B508" s="63">
        <v>152207</v>
      </c>
      <c r="AD508">
        <v>2.6888999999999998</v>
      </c>
      <c r="AE508">
        <v>2.6777000000000002</v>
      </c>
      <c r="AF508">
        <v>2.6425000000000001</v>
      </c>
      <c r="AG508">
        <v>2.6015000000000001</v>
      </c>
      <c r="AH508">
        <v>2.5554000000000001</v>
      </c>
      <c r="AI508">
        <v>2.5036</v>
      </c>
      <c r="AJ508">
        <v>2.3410000000000002</v>
      </c>
      <c r="AK508">
        <v>2.2887</v>
      </c>
      <c r="AL508">
        <v>2.2490000000000001</v>
      </c>
      <c r="AM508">
        <v>2.2288999999999999</v>
      </c>
      <c r="AN508">
        <v>2.2223999999999999</v>
      </c>
      <c r="AO508">
        <v>2.2265999999999999</v>
      </c>
      <c r="AP508">
        <v>2.4016999999999999</v>
      </c>
      <c r="AQ508">
        <v>2.4018000000000002</v>
      </c>
      <c r="AR508">
        <v>2.3927</v>
      </c>
      <c r="AS508">
        <v>2.3744999999999998</v>
      </c>
      <c r="AT508">
        <v>2.3491</v>
      </c>
      <c r="AU508">
        <v>2.3108</v>
      </c>
      <c r="AV508">
        <v>2.1669</v>
      </c>
      <c r="AW508">
        <v>2.1358000000000001</v>
      </c>
      <c r="AX508">
        <v>2.1111</v>
      </c>
      <c r="AY508">
        <v>2.0931999999999999</v>
      </c>
      <c r="AZ508">
        <v>2.0964999999999998</v>
      </c>
      <c r="BA508">
        <v>2.1097000000000001</v>
      </c>
      <c r="BB508">
        <v>2.2887</v>
      </c>
      <c r="BC508">
        <v>2.3037000000000001</v>
      </c>
      <c r="BD508">
        <v>2.2961999999999998</v>
      </c>
      <c r="BE508">
        <v>2.2793000000000001</v>
      </c>
      <c r="BF508">
        <v>2.2559999999999998</v>
      </c>
      <c r="BG508">
        <v>2.2126000000000001</v>
      </c>
      <c r="BH508">
        <v>2.0779000000000001</v>
      </c>
      <c r="BI508">
        <v>2.0388000000000002</v>
      </c>
      <c r="BJ508">
        <v>2.0051000000000001</v>
      </c>
      <c r="BK508">
        <v>1.9899</v>
      </c>
      <c r="BL508">
        <v>1.9936</v>
      </c>
      <c r="BM508">
        <v>2.0093999999999999</v>
      </c>
      <c r="BN508">
        <v>2.1905999999999999</v>
      </c>
      <c r="BO508">
        <v>2.2071999999999998</v>
      </c>
      <c r="BP508">
        <v>2.2010999999999998</v>
      </c>
      <c r="BQ508">
        <v>2.1861000000000002</v>
      </c>
      <c r="BR508">
        <v>2.1648999999999998</v>
      </c>
      <c r="BS508">
        <v>2.1236000000000002</v>
      </c>
      <c r="BT508">
        <v>1.9915</v>
      </c>
      <c r="BU508">
        <v>1.9542999999999999</v>
      </c>
      <c r="BV508">
        <v>1.9213</v>
      </c>
      <c r="BW508">
        <v>1.9012</v>
      </c>
    </row>
    <row r="509" spans="1:75">
      <c r="A509" s="95">
        <v>44994</v>
      </c>
      <c r="B509" s="63">
        <v>190241</v>
      </c>
      <c r="AD509">
        <v>2.6051000000000002</v>
      </c>
      <c r="AE509">
        <v>2.5972</v>
      </c>
      <c r="AF509">
        <v>2.5686</v>
      </c>
      <c r="AG509">
        <v>2.5331999999999999</v>
      </c>
      <c r="AH509">
        <v>2.4921000000000002</v>
      </c>
      <c r="AI509">
        <v>2.4443999999999999</v>
      </c>
      <c r="AJ509">
        <v>2.2856000000000001</v>
      </c>
      <c r="AK509">
        <v>2.2374999999999998</v>
      </c>
      <c r="AL509">
        <v>2.2006000000000001</v>
      </c>
      <c r="AM509">
        <v>2.1815000000000002</v>
      </c>
      <c r="AN509">
        <v>2.1764000000000001</v>
      </c>
      <c r="AO509">
        <v>2.1827000000000001</v>
      </c>
      <c r="AP509">
        <v>2.3589000000000002</v>
      </c>
      <c r="AQ509">
        <v>2.3610000000000002</v>
      </c>
      <c r="AR509">
        <v>2.3542999999999998</v>
      </c>
      <c r="AS509">
        <v>2.3376000000000001</v>
      </c>
      <c r="AT509">
        <v>2.3130999999999999</v>
      </c>
      <c r="AU509">
        <v>2.2766000000000002</v>
      </c>
      <c r="AV509">
        <v>2.1320999999999999</v>
      </c>
      <c r="AW509">
        <v>2.1013999999999999</v>
      </c>
      <c r="AX509">
        <v>2.077</v>
      </c>
      <c r="AY509">
        <v>2.0594999999999999</v>
      </c>
      <c r="AZ509">
        <v>2.0632000000000001</v>
      </c>
      <c r="BA509">
        <v>2.0768</v>
      </c>
      <c r="BB509">
        <v>2.2563</v>
      </c>
      <c r="BC509">
        <v>2.2713000000000001</v>
      </c>
      <c r="BD509">
        <v>2.2646000000000002</v>
      </c>
      <c r="BE509">
        <v>2.2481</v>
      </c>
      <c r="BF509">
        <v>2.2252000000000001</v>
      </c>
      <c r="BG509">
        <v>2.1821999999999999</v>
      </c>
      <c r="BH509">
        <v>2.048</v>
      </c>
      <c r="BI509">
        <v>2.0093000000000001</v>
      </c>
      <c r="BJ509">
        <v>1.976</v>
      </c>
      <c r="BK509">
        <v>1.9608000000000001</v>
      </c>
      <c r="BL509">
        <v>1.9644999999999999</v>
      </c>
      <c r="BM509">
        <v>1.9802999999999999</v>
      </c>
      <c r="BN509">
        <v>2.1615000000000002</v>
      </c>
      <c r="BO509">
        <v>2.1781000000000001</v>
      </c>
      <c r="BP509">
        <v>2.1720000000000002</v>
      </c>
      <c r="BQ509">
        <v>2.157</v>
      </c>
      <c r="BR509">
        <v>2.1358000000000001</v>
      </c>
      <c r="BS509">
        <v>2.0945</v>
      </c>
      <c r="BT509">
        <v>1.9623999999999999</v>
      </c>
      <c r="BU509">
        <v>1.9252</v>
      </c>
      <c r="BV509">
        <v>1.8922000000000001</v>
      </c>
      <c r="BW509">
        <v>1.8721000000000001</v>
      </c>
    </row>
    <row r="510" spans="1:75">
      <c r="A510" s="95">
        <v>44995</v>
      </c>
      <c r="B510" s="63">
        <v>173869</v>
      </c>
      <c r="AD510">
        <v>2.6457999999999999</v>
      </c>
      <c r="AE510">
        <v>2.6377999999999999</v>
      </c>
      <c r="AF510">
        <v>2.6067</v>
      </c>
      <c r="AG510">
        <v>2.5701000000000001</v>
      </c>
      <c r="AH510">
        <v>2.5287000000000002</v>
      </c>
      <c r="AI510">
        <v>2.4805999999999999</v>
      </c>
      <c r="AJ510">
        <v>2.3197000000000001</v>
      </c>
      <c r="AK510">
        <v>2.2696999999999998</v>
      </c>
      <c r="AL510">
        <v>2.2313000000000001</v>
      </c>
      <c r="AM510">
        <v>2.2115</v>
      </c>
      <c r="AN510">
        <v>2.2052</v>
      </c>
      <c r="AO510">
        <v>2.2105000000000001</v>
      </c>
      <c r="AP510">
        <v>2.3797999999999999</v>
      </c>
      <c r="AQ510">
        <v>2.3818000000000001</v>
      </c>
      <c r="AR510">
        <v>2.3748999999999998</v>
      </c>
      <c r="AS510">
        <v>2.359</v>
      </c>
      <c r="AT510">
        <v>2.3351000000000002</v>
      </c>
      <c r="AU510">
        <v>2.2993000000000001</v>
      </c>
      <c r="AV510">
        <v>2.1554000000000002</v>
      </c>
      <c r="AW510">
        <v>2.1254</v>
      </c>
      <c r="AX510">
        <v>2.1015999999999999</v>
      </c>
      <c r="AY510">
        <v>2.0838000000000001</v>
      </c>
      <c r="AZ510">
        <v>2.0871</v>
      </c>
      <c r="BA510">
        <v>2.1004</v>
      </c>
      <c r="BB510">
        <v>2.2795999999999998</v>
      </c>
      <c r="BC510">
        <v>2.2942</v>
      </c>
      <c r="BD510">
        <v>2.2871999999999999</v>
      </c>
      <c r="BE510">
        <v>2.2704</v>
      </c>
      <c r="BF510">
        <v>2.2471000000000001</v>
      </c>
      <c r="BG510">
        <v>2.2038000000000002</v>
      </c>
      <c r="BH510">
        <v>2.0693000000000001</v>
      </c>
      <c r="BI510">
        <v>2.0301999999999998</v>
      </c>
      <c r="BJ510">
        <v>1.9965999999999999</v>
      </c>
      <c r="BK510">
        <v>1.9814000000000001</v>
      </c>
      <c r="BL510">
        <v>1.9851000000000001</v>
      </c>
      <c r="BM510">
        <v>2.0009000000000001</v>
      </c>
      <c r="BN510">
        <v>2.1821000000000002</v>
      </c>
      <c r="BO510">
        <v>2.1987000000000001</v>
      </c>
      <c r="BP510">
        <v>2.1926000000000001</v>
      </c>
      <c r="BQ510">
        <v>2.1776</v>
      </c>
      <c r="BR510">
        <v>2.1564000000000001</v>
      </c>
      <c r="BS510">
        <v>2.1151</v>
      </c>
      <c r="BT510">
        <v>1.9830000000000001</v>
      </c>
      <c r="BU510">
        <v>1.9458</v>
      </c>
      <c r="BV510">
        <v>1.9128000000000001</v>
      </c>
      <c r="BW510">
        <v>1.8927</v>
      </c>
    </row>
    <row r="511" spans="1:75">
      <c r="A511" s="95">
        <v>44998</v>
      </c>
      <c r="B511" s="63">
        <v>192500</v>
      </c>
      <c r="AD511">
        <v>2.5914000000000001</v>
      </c>
      <c r="AE511">
        <v>2.5809000000000002</v>
      </c>
      <c r="AF511">
        <v>2.5508000000000002</v>
      </c>
      <c r="AG511">
        <v>2.5156000000000001</v>
      </c>
      <c r="AH511">
        <v>2.4756999999999998</v>
      </c>
      <c r="AI511">
        <v>2.4295</v>
      </c>
      <c r="AJ511">
        <v>2.2692999999999999</v>
      </c>
      <c r="AK511">
        <v>2.2208999999999999</v>
      </c>
      <c r="AL511">
        <v>2.1840999999999999</v>
      </c>
      <c r="AM511">
        <v>2.165</v>
      </c>
      <c r="AN511">
        <v>2.1594000000000002</v>
      </c>
      <c r="AO511">
        <v>2.1657999999999999</v>
      </c>
      <c r="AP511">
        <v>2.3357999999999999</v>
      </c>
      <c r="AQ511">
        <v>2.3388</v>
      </c>
      <c r="AR511">
        <v>2.3325999999999998</v>
      </c>
      <c r="AS511">
        <v>2.3172000000000001</v>
      </c>
      <c r="AT511">
        <v>2.2934000000000001</v>
      </c>
      <c r="AU511">
        <v>2.2591000000000001</v>
      </c>
      <c r="AV511">
        <v>2.1158999999999999</v>
      </c>
      <c r="AW511">
        <v>2.0870000000000002</v>
      </c>
      <c r="AX511">
        <v>2.0642999999999998</v>
      </c>
      <c r="AY511">
        <v>2.0468999999999999</v>
      </c>
      <c r="AZ511">
        <v>2.0506000000000002</v>
      </c>
      <c r="BA511">
        <v>2.0642999999999998</v>
      </c>
      <c r="BB511">
        <v>2.2440000000000002</v>
      </c>
      <c r="BC511">
        <v>2.2589999999999999</v>
      </c>
      <c r="BD511">
        <v>2.2524000000000002</v>
      </c>
      <c r="BE511">
        <v>2.2360000000000002</v>
      </c>
      <c r="BF511">
        <v>2.2130999999999998</v>
      </c>
      <c r="BG511">
        <v>2.1701999999999999</v>
      </c>
      <c r="BH511">
        <v>2.0362</v>
      </c>
      <c r="BI511">
        <v>1.9975000000000001</v>
      </c>
      <c r="BJ511">
        <v>1.9642999999999999</v>
      </c>
      <c r="BK511">
        <v>1.9491000000000001</v>
      </c>
      <c r="BL511">
        <v>1.9528000000000001</v>
      </c>
      <c r="BM511">
        <v>1.9685999999999999</v>
      </c>
      <c r="BN511">
        <v>2.1497999999999999</v>
      </c>
      <c r="BO511">
        <v>2.1663999999999999</v>
      </c>
      <c r="BP511">
        <v>2.1602999999999999</v>
      </c>
      <c r="BQ511">
        <v>2.1453000000000002</v>
      </c>
      <c r="BR511">
        <v>2.1240999999999999</v>
      </c>
      <c r="BS511">
        <v>2.0828000000000002</v>
      </c>
      <c r="BT511">
        <v>1.9507000000000001</v>
      </c>
      <c r="BU511">
        <v>1.9135</v>
      </c>
      <c r="BV511">
        <v>1.8805000000000001</v>
      </c>
      <c r="BW511">
        <v>1.8604000000000001</v>
      </c>
    </row>
    <row r="512" spans="1:75">
      <c r="A512" s="95">
        <v>44999</v>
      </c>
      <c r="B512" s="63">
        <v>180386</v>
      </c>
      <c r="AD512">
        <v>2.5529999999999999</v>
      </c>
      <c r="AE512">
        <v>2.5362</v>
      </c>
      <c r="AF512">
        <v>2.4996</v>
      </c>
      <c r="AG512">
        <v>2.4615999999999998</v>
      </c>
      <c r="AH512">
        <v>2.4203999999999999</v>
      </c>
      <c r="AI512">
        <v>2.3734999999999999</v>
      </c>
      <c r="AJ512">
        <v>2.2082999999999999</v>
      </c>
      <c r="AK512">
        <v>2.1591999999999998</v>
      </c>
      <c r="AL512">
        <v>2.1236000000000002</v>
      </c>
      <c r="AM512">
        <v>2.1051000000000002</v>
      </c>
      <c r="AN512">
        <v>2.1002000000000001</v>
      </c>
      <c r="AO512">
        <v>2.1076000000000001</v>
      </c>
      <c r="AP512">
        <v>2.2801999999999998</v>
      </c>
      <c r="AQ512">
        <v>2.2848000000000002</v>
      </c>
      <c r="AR512">
        <v>2.2816000000000001</v>
      </c>
      <c r="AS512">
        <v>2.2665999999999999</v>
      </c>
      <c r="AT512">
        <v>2.2431000000000001</v>
      </c>
      <c r="AU512">
        <v>2.2092000000000001</v>
      </c>
      <c r="AV512">
        <v>2.0663999999999998</v>
      </c>
      <c r="AW512">
        <v>2.0377999999999998</v>
      </c>
      <c r="AX512">
        <v>2.0154999999999998</v>
      </c>
      <c r="AY512">
        <v>2.0009000000000001</v>
      </c>
      <c r="AZ512">
        <v>2.0074000000000001</v>
      </c>
      <c r="BA512">
        <v>2.0238999999999998</v>
      </c>
      <c r="BB512">
        <v>2.2048999999999999</v>
      </c>
      <c r="BC512">
        <v>2.2199</v>
      </c>
      <c r="BD512">
        <v>2.2204999999999999</v>
      </c>
      <c r="BE512">
        <v>2.2040999999999999</v>
      </c>
      <c r="BF512">
        <v>2.1812</v>
      </c>
      <c r="BG512">
        <v>2.1383000000000001</v>
      </c>
      <c r="BH512">
        <v>2.0043000000000002</v>
      </c>
      <c r="BI512">
        <v>1.9656</v>
      </c>
      <c r="BJ512">
        <v>1.9323999999999999</v>
      </c>
      <c r="BK512">
        <v>1.9172</v>
      </c>
      <c r="BL512">
        <v>1.9209000000000001</v>
      </c>
      <c r="BM512">
        <v>1.9367000000000001</v>
      </c>
      <c r="BN512">
        <v>2.1179000000000001</v>
      </c>
      <c r="BO512">
        <v>2.1345000000000001</v>
      </c>
      <c r="BP512">
        <v>2.1284000000000001</v>
      </c>
      <c r="BQ512">
        <v>2.1133999999999999</v>
      </c>
      <c r="BR512">
        <v>2.0922000000000001</v>
      </c>
      <c r="BS512">
        <v>2.0508999999999999</v>
      </c>
      <c r="BT512">
        <v>1.9188000000000001</v>
      </c>
      <c r="BU512">
        <v>1.8815999999999999</v>
      </c>
      <c r="BV512">
        <v>1.8486</v>
      </c>
      <c r="BW512">
        <v>1.8285</v>
      </c>
    </row>
    <row r="513" spans="1:75">
      <c r="A513" s="95">
        <v>45000</v>
      </c>
      <c r="B513" s="63">
        <v>218520</v>
      </c>
      <c r="AD513">
        <v>2.4384000000000001</v>
      </c>
      <c r="AE513">
        <v>2.4188999999999998</v>
      </c>
      <c r="AF513">
        <v>2.3811</v>
      </c>
      <c r="AG513">
        <v>2.343</v>
      </c>
      <c r="AH513">
        <v>2.3031999999999999</v>
      </c>
      <c r="AI513">
        <v>2.2587999999999999</v>
      </c>
      <c r="AJ513">
        <v>2.1000999999999999</v>
      </c>
      <c r="AK513">
        <v>2.0533999999999999</v>
      </c>
      <c r="AL513">
        <v>2.0198</v>
      </c>
      <c r="AM513">
        <v>2.0021</v>
      </c>
      <c r="AN513">
        <v>1.9997</v>
      </c>
      <c r="AO513">
        <v>2.0093000000000001</v>
      </c>
      <c r="AP513">
        <v>2.1876000000000002</v>
      </c>
      <c r="AQ513">
        <v>2.1943000000000001</v>
      </c>
      <c r="AR513">
        <v>2.1913</v>
      </c>
      <c r="AS513">
        <v>2.1781000000000001</v>
      </c>
      <c r="AT513">
        <v>2.1564999999999999</v>
      </c>
      <c r="AU513">
        <v>2.1244000000000001</v>
      </c>
      <c r="AV513">
        <v>1.9838</v>
      </c>
      <c r="AW513">
        <v>1.9574</v>
      </c>
      <c r="AX513">
        <v>1.9373</v>
      </c>
      <c r="AY513">
        <v>1.9235</v>
      </c>
      <c r="AZ513">
        <v>1.9309000000000001</v>
      </c>
      <c r="BA513">
        <v>1.9481999999999999</v>
      </c>
      <c r="BB513">
        <v>2.1292</v>
      </c>
      <c r="BC513">
        <v>2.1442000000000001</v>
      </c>
      <c r="BD513">
        <v>2.1473</v>
      </c>
      <c r="BE513">
        <v>2.1316999999999999</v>
      </c>
      <c r="BF513">
        <v>2.1097000000000001</v>
      </c>
      <c r="BG513">
        <v>2.0676000000000001</v>
      </c>
      <c r="BH513">
        <v>1.9343999999999999</v>
      </c>
      <c r="BI513">
        <v>1.8966000000000001</v>
      </c>
      <c r="BJ513">
        <v>1.8642000000000001</v>
      </c>
      <c r="BK513">
        <v>1.849</v>
      </c>
      <c r="BL513">
        <v>1.8527</v>
      </c>
      <c r="BM513">
        <v>1.8685</v>
      </c>
      <c r="BN513">
        <v>2.0497000000000001</v>
      </c>
      <c r="BO513">
        <v>2.0663</v>
      </c>
      <c r="BP513">
        <v>2.0602</v>
      </c>
      <c r="BQ513">
        <v>2.0451999999999999</v>
      </c>
      <c r="BR513">
        <v>2.024</v>
      </c>
      <c r="BS513">
        <v>1.9826999999999999</v>
      </c>
      <c r="BT513">
        <v>1.8506</v>
      </c>
      <c r="BU513">
        <v>1.8133999999999999</v>
      </c>
      <c r="BV513">
        <v>1.7804</v>
      </c>
      <c r="BW513">
        <v>1.7603</v>
      </c>
    </row>
    <row r="514" spans="1:75">
      <c r="A514" s="95">
        <v>45001</v>
      </c>
      <c r="B514" s="63">
        <v>185684</v>
      </c>
      <c r="AD514">
        <v>2.5034999999999998</v>
      </c>
      <c r="AE514">
        <v>2.4746000000000001</v>
      </c>
      <c r="AF514">
        <v>2.4293</v>
      </c>
      <c r="AG514">
        <v>2.3849</v>
      </c>
      <c r="AH514">
        <v>2.3405</v>
      </c>
      <c r="AI514">
        <v>2.2932000000000001</v>
      </c>
      <c r="AJ514">
        <v>2.1314000000000002</v>
      </c>
      <c r="AK514">
        <v>2.0832000000000002</v>
      </c>
      <c r="AL514">
        <v>2.0493000000000001</v>
      </c>
      <c r="AM514">
        <v>2.0316999999999998</v>
      </c>
      <c r="AN514">
        <v>2.0299999999999998</v>
      </c>
      <c r="AO514">
        <v>2.0407999999999999</v>
      </c>
      <c r="AP514">
        <v>2.2185000000000001</v>
      </c>
      <c r="AQ514">
        <v>2.2246000000000001</v>
      </c>
      <c r="AR514">
        <v>2.2210999999999999</v>
      </c>
      <c r="AS514">
        <v>2.2084000000000001</v>
      </c>
      <c r="AT514">
        <v>2.1873</v>
      </c>
      <c r="AU514">
        <v>2.1556999999999999</v>
      </c>
      <c r="AV514">
        <v>2.0154999999999998</v>
      </c>
      <c r="AW514">
        <v>1.9896</v>
      </c>
      <c r="AX514">
        <v>1.9695</v>
      </c>
      <c r="AY514">
        <v>1.9591000000000001</v>
      </c>
      <c r="AZ514">
        <v>1.9664999999999999</v>
      </c>
      <c r="BA514">
        <v>1.9838</v>
      </c>
      <c r="BB514">
        <v>2.1648000000000001</v>
      </c>
      <c r="BC514">
        <v>2.1798000000000002</v>
      </c>
      <c r="BD514">
        <v>2.1829000000000001</v>
      </c>
      <c r="BE514">
        <v>2.1673</v>
      </c>
      <c r="BF514">
        <v>2.1453000000000002</v>
      </c>
      <c r="BG514">
        <v>2.1032000000000002</v>
      </c>
      <c r="BH514">
        <v>1.97</v>
      </c>
      <c r="BI514">
        <v>1.9321999999999999</v>
      </c>
      <c r="BJ514">
        <v>1.8997999999999999</v>
      </c>
      <c r="BK514">
        <v>1.8846000000000001</v>
      </c>
      <c r="BL514">
        <v>1.8883000000000001</v>
      </c>
      <c r="BM514">
        <v>1.9040999999999999</v>
      </c>
      <c r="BN514">
        <v>2.0853000000000002</v>
      </c>
      <c r="BO514">
        <v>2.1019000000000001</v>
      </c>
      <c r="BP514">
        <v>2.0958000000000001</v>
      </c>
      <c r="BQ514">
        <v>2.0808</v>
      </c>
      <c r="BR514">
        <v>2.0596000000000001</v>
      </c>
      <c r="BS514">
        <v>2.0183</v>
      </c>
      <c r="BT514">
        <v>1.8862000000000001</v>
      </c>
      <c r="BU514">
        <v>1.849</v>
      </c>
      <c r="BV514">
        <v>1.8160000000000001</v>
      </c>
      <c r="BW514">
        <v>1.7959000000000001</v>
      </c>
    </row>
    <row r="515" spans="1:75">
      <c r="A515" s="95">
        <v>45002</v>
      </c>
      <c r="B515" s="63">
        <v>191952</v>
      </c>
      <c r="AD515">
        <v>2.5015000000000001</v>
      </c>
      <c r="AE515">
        <v>2.4658000000000002</v>
      </c>
      <c r="AF515">
        <v>2.4121999999999999</v>
      </c>
      <c r="AG515">
        <v>2.3626999999999998</v>
      </c>
      <c r="AH515">
        <v>2.3146</v>
      </c>
      <c r="AI515">
        <v>2.2652000000000001</v>
      </c>
      <c r="AJ515">
        <v>2.1048</v>
      </c>
      <c r="AK515">
        <v>2.0566</v>
      </c>
      <c r="AL515">
        <v>2.0217000000000001</v>
      </c>
      <c r="AM515">
        <v>2.0047999999999999</v>
      </c>
      <c r="AN515">
        <v>2.0038</v>
      </c>
      <c r="AO515">
        <v>2.0158999999999998</v>
      </c>
      <c r="AP515">
        <v>2.1958000000000002</v>
      </c>
      <c r="AQ515">
        <v>2.2027999999999999</v>
      </c>
      <c r="AR515">
        <v>2.1989000000000001</v>
      </c>
      <c r="AS515">
        <v>2.1859000000000002</v>
      </c>
      <c r="AT515">
        <v>2.1650999999999998</v>
      </c>
      <c r="AU515">
        <v>2.1337999999999999</v>
      </c>
      <c r="AV515">
        <v>1.9938</v>
      </c>
      <c r="AW515">
        <v>1.9681999999999999</v>
      </c>
      <c r="AX515">
        <v>1.9480999999999999</v>
      </c>
      <c r="AY515">
        <v>1.9382999999999999</v>
      </c>
      <c r="AZ515">
        <v>1.9459</v>
      </c>
      <c r="BA515">
        <v>1.9635</v>
      </c>
      <c r="BB515">
        <v>2.1444999999999999</v>
      </c>
      <c r="BC515">
        <v>2.1595</v>
      </c>
      <c r="BD515">
        <v>2.1634000000000002</v>
      </c>
      <c r="BE515">
        <v>2.1480999999999999</v>
      </c>
      <c r="BF515">
        <v>2.1263999999999998</v>
      </c>
      <c r="BG515">
        <v>2.0846</v>
      </c>
      <c r="BH515">
        <v>1.9516</v>
      </c>
      <c r="BI515">
        <v>1.9140999999999999</v>
      </c>
      <c r="BJ515">
        <v>1.8831</v>
      </c>
      <c r="BK515">
        <v>1.8678999999999999</v>
      </c>
      <c r="BL515">
        <v>1.8715999999999999</v>
      </c>
      <c r="BM515">
        <v>1.8874</v>
      </c>
      <c r="BN515">
        <v>2.0686</v>
      </c>
      <c r="BO515">
        <v>2.0851999999999999</v>
      </c>
      <c r="BP515">
        <v>2.0790999999999999</v>
      </c>
      <c r="BQ515">
        <v>2.0640999999999998</v>
      </c>
      <c r="BR515">
        <v>2.0428999999999999</v>
      </c>
      <c r="BS515">
        <v>2.0015999999999998</v>
      </c>
      <c r="BT515">
        <v>1.8694999999999999</v>
      </c>
      <c r="BU515">
        <v>1.8323</v>
      </c>
      <c r="BV515">
        <v>1.7992999999999999</v>
      </c>
      <c r="BW515">
        <v>1.7791999999999999</v>
      </c>
    </row>
    <row r="516" spans="1:75">
      <c r="A516" s="95">
        <v>45005</v>
      </c>
      <c r="B516" s="63">
        <v>129841</v>
      </c>
      <c r="AD516">
        <v>2.536</v>
      </c>
      <c r="AE516">
        <v>2.4967999999999999</v>
      </c>
      <c r="AF516">
        <v>2.4409000000000001</v>
      </c>
      <c r="AG516">
        <v>2.3904999999999998</v>
      </c>
      <c r="AH516">
        <v>2.3424999999999998</v>
      </c>
      <c r="AI516">
        <v>2.2923</v>
      </c>
      <c r="AJ516">
        <v>2.1328</v>
      </c>
      <c r="AK516">
        <v>2.085</v>
      </c>
      <c r="AL516">
        <v>2.0499000000000001</v>
      </c>
      <c r="AM516">
        <v>2.0331000000000001</v>
      </c>
      <c r="AN516">
        <v>2.032</v>
      </c>
      <c r="AO516">
        <v>2.044</v>
      </c>
      <c r="AP516">
        <v>2.2239</v>
      </c>
      <c r="AQ516">
        <v>2.2299000000000002</v>
      </c>
      <c r="AR516">
        <v>2.2259000000000002</v>
      </c>
      <c r="AS516">
        <v>2.2138</v>
      </c>
      <c r="AT516">
        <v>2.1951999999999998</v>
      </c>
      <c r="AU516">
        <v>2.1661000000000001</v>
      </c>
      <c r="AV516">
        <v>2.0259</v>
      </c>
      <c r="AW516">
        <v>1.9998</v>
      </c>
      <c r="AX516">
        <v>1.9791000000000001</v>
      </c>
      <c r="AY516">
        <v>1.9693000000000001</v>
      </c>
      <c r="AZ516">
        <v>1.9769000000000001</v>
      </c>
      <c r="BA516">
        <v>1.9944999999999999</v>
      </c>
      <c r="BB516">
        <v>2.1755</v>
      </c>
      <c r="BC516">
        <v>2.1905000000000001</v>
      </c>
      <c r="BD516">
        <v>2.1943999999999999</v>
      </c>
      <c r="BE516">
        <v>2.1791</v>
      </c>
      <c r="BF516">
        <v>2.1574</v>
      </c>
      <c r="BG516">
        <v>2.1156000000000001</v>
      </c>
      <c r="BH516">
        <v>1.9825999999999999</v>
      </c>
      <c r="BI516">
        <v>1.9451000000000001</v>
      </c>
      <c r="BJ516">
        <v>1.9140999999999999</v>
      </c>
      <c r="BK516">
        <v>1.8989</v>
      </c>
      <c r="BL516">
        <v>1.9026000000000001</v>
      </c>
      <c r="BM516">
        <v>1.9184000000000001</v>
      </c>
      <c r="BN516">
        <v>2.0996000000000001</v>
      </c>
      <c r="BO516">
        <v>2.1162000000000001</v>
      </c>
      <c r="BP516">
        <v>2.1101000000000001</v>
      </c>
      <c r="BQ516">
        <v>2.0951</v>
      </c>
      <c r="BR516">
        <v>2.0739000000000001</v>
      </c>
      <c r="BS516">
        <v>2.0326</v>
      </c>
      <c r="BT516">
        <v>1.9005000000000001</v>
      </c>
      <c r="BU516">
        <v>1.8633</v>
      </c>
      <c r="BV516">
        <v>1.8303</v>
      </c>
      <c r="BW516">
        <v>1.8102</v>
      </c>
    </row>
    <row r="517" spans="1:75">
      <c r="A517" s="95">
        <v>45006</v>
      </c>
      <c r="B517" s="63">
        <v>155173</v>
      </c>
      <c r="AD517">
        <v>2.5388999999999999</v>
      </c>
      <c r="AE517">
        <v>2.5063</v>
      </c>
      <c r="AF517">
        <v>2.4573</v>
      </c>
      <c r="AG517">
        <v>2.4106999999999998</v>
      </c>
      <c r="AH517">
        <v>2.3626999999999998</v>
      </c>
      <c r="AI517">
        <v>2.3117999999999999</v>
      </c>
      <c r="AJ517">
        <v>2.1511</v>
      </c>
      <c r="AK517">
        <v>2.1032999999999999</v>
      </c>
      <c r="AL517">
        <v>2.0676999999999999</v>
      </c>
      <c r="AM517">
        <v>2.0507</v>
      </c>
      <c r="AN517">
        <v>2.0495000000000001</v>
      </c>
      <c r="AO517">
        <v>2.0609999999999999</v>
      </c>
      <c r="AP517">
        <v>2.2412000000000001</v>
      </c>
      <c r="AQ517">
        <v>2.2462</v>
      </c>
      <c r="AR517">
        <v>2.2427000000000001</v>
      </c>
      <c r="AS517">
        <v>2.2301000000000002</v>
      </c>
      <c r="AT517">
        <v>2.2109000000000001</v>
      </c>
      <c r="AU517">
        <v>2.1817000000000002</v>
      </c>
      <c r="AV517">
        <v>2.0413999999999999</v>
      </c>
      <c r="AW517">
        <v>2.0150000000000001</v>
      </c>
      <c r="AX517">
        <v>1.9943</v>
      </c>
      <c r="AY517">
        <v>1.9843</v>
      </c>
      <c r="AZ517">
        <v>1.9917</v>
      </c>
      <c r="BA517">
        <v>2.0091000000000001</v>
      </c>
      <c r="BB517">
        <v>2.1899000000000002</v>
      </c>
      <c r="BC517">
        <v>2.2046999999999999</v>
      </c>
      <c r="BD517">
        <v>2.2084999999999999</v>
      </c>
      <c r="BE517">
        <v>2.1930000000000001</v>
      </c>
      <c r="BF517">
        <v>2.1711</v>
      </c>
      <c r="BG517">
        <v>2.1291000000000002</v>
      </c>
      <c r="BH517">
        <v>1.9959</v>
      </c>
      <c r="BI517">
        <v>1.9581999999999999</v>
      </c>
      <c r="BJ517">
        <v>1.9268000000000001</v>
      </c>
      <c r="BK517">
        <v>1.9116</v>
      </c>
      <c r="BL517">
        <v>1.9153</v>
      </c>
      <c r="BM517">
        <v>1.9311</v>
      </c>
      <c r="BN517">
        <v>2.1122999999999998</v>
      </c>
      <c r="BO517">
        <v>2.1288999999999998</v>
      </c>
      <c r="BP517">
        <v>2.1227999999999998</v>
      </c>
      <c r="BQ517">
        <v>2.1078000000000001</v>
      </c>
      <c r="BR517">
        <v>2.0865999999999998</v>
      </c>
      <c r="BS517">
        <v>2.0453000000000001</v>
      </c>
      <c r="BT517">
        <v>1.9132</v>
      </c>
      <c r="BU517">
        <v>1.8759999999999999</v>
      </c>
      <c r="BV517">
        <v>1.843</v>
      </c>
      <c r="BW517">
        <v>1.8229</v>
      </c>
    </row>
    <row r="518" spans="1:75">
      <c r="A518" s="95">
        <v>45007</v>
      </c>
      <c r="B518" s="63">
        <v>180573</v>
      </c>
      <c r="AD518">
        <v>2.5931999999999999</v>
      </c>
      <c r="AE518">
        <v>2.56</v>
      </c>
      <c r="AF518">
        <v>2.5068999999999999</v>
      </c>
      <c r="AG518">
        <v>2.4561000000000002</v>
      </c>
      <c r="AH518">
        <v>2.4037999999999999</v>
      </c>
      <c r="AI518">
        <v>2.3504</v>
      </c>
      <c r="AJ518">
        <v>2.1844000000000001</v>
      </c>
      <c r="AK518">
        <v>2.1320999999999999</v>
      </c>
      <c r="AL518">
        <v>2.0945</v>
      </c>
      <c r="AM518">
        <v>2.077</v>
      </c>
      <c r="AN518">
        <v>2.0754000000000001</v>
      </c>
      <c r="AO518">
        <v>2.0869</v>
      </c>
      <c r="AP518">
        <v>2.266</v>
      </c>
      <c r="AQ518">
        <v>2.2707000000000002</v>
      </c>
      <c r="AR518">
        <v>2.2669000000000001</v>
      </c>
      <c r="AS518">
        <v>2.2534000000000001</v>
      </c>
      <c r="AT518">
        <v>2.2334000000000001</v>
      </c>
      <c r="AU518">
        <v>2.2042000000000002</v>
      </c>
      <c r="AV518">
        <v>2.0638999999999998</v>
      </c>
      <c r="AW518">
        <v>2.0375000000000001</v>
      </c>
      <c r="AX518">
        <v>2.0167999999999999</v>
      </c>
      <c r="AY518">
        <v>2.0068000000000001</v>
      </c>
      <c r="AZ518">
        <v>2.0142000000000002</v>
      </c>
      <c r="BA518">
        <v>2.0316000000000001</v>
      </c>
      <c r="BB518">
        <v>2.2124000000000001</v>
      </c>
      <c r="BC518">
        <v>2.2271999999999998</v>
      </c>
      <c r="BD518">
        <v>2.2309999999999999</v>
      </c>
      <c r="BE518">
        <v>2.2155</v>
      </c>
      <c r="BF518">
        <v>2.1936</v>
      </c>
      <c r="BG518">
        <v>2.1516000000000002</v>
      </c>
      <c r="BH518">
        <v>2.0184000000000002</v>
      </c>
      <c r="BI518">
        <v>1.9806999999999999</v>
      </c>
      <c r="BJ518">
        <v>1.9493</v>
      </c>
      <c r="BK518">
        <v>1.9340999999999999</v>
      </c>
      <c r="BL518">
        <v>1.9378</v>
      </c>
      <c r="BM518">
        <v>1.9536</v>
      </c>
      <c r="BN518">
        <v>2.1347999999999998</v>
      </c>
      <c r="BO518">
        <v>2.1514000000000002</v>
      </c>
      <c r="BP518">
        <v>2.1453000000000002</v>
      </c>
      <c r="BQ518">
        <v>2.1303000000000001</v>
      </c>
      <c r="BR518">
        <v>2.1091000000000002</v>
      </c>
      <c r="BS518">
        <v>2.0678000000000001</v>
      </c>
      <c r="BT518">
        <v>1.9357</v>
      </c>
      <c r="BU518">
        <v>1.8985000000000001</v>
      </c>
      <c r="BV518">
        <v>1.8654999999999999</v>
      </c>
      <c r="BW518">
        <v>1.8453999999999999</v>
      </c>
    </row>
    <row r="519" spans="1:75">
      <c r="A519" s="95">
        <v>45008</v>
      </c>
      <c r="B519" s="63">
        <v>168084</v>
      </c>
      <c r="AD519">
        <v>2.6059000000000001</v>
      </c>
      <c r="AE519">
        <v>2.5670999999999999</v>
      </c>
      <c r="AF519">
        <v>2.5097999999999998</v>
      </c>
      <c r="AG519">
        <v>2.4567999999999999</v>
      </c>
      <c r="AH519">
        <v>2.4026000000000001</v>
      </c>
      <c r="AI519">
        <v>2.3468</v>
      </c>
      <c r="AJ519">
        <v>2.1789999999999998</v>
      </c>
      <c r="AK519">
        <v>2.1233</v>
      </c>
      <c r="AL519">
        <v>2.0831</v>
      </c>
      <c r="AM519">
        <v>2.0651000000000002</v>
      </c>
      <c r="AN519">
        <v>2.0632000000000001</v>
      </c>
      <c r="AO519">
        <v>2.0739999999999998</v>
      </c>
      <c r="AP519">
        <v>2.2526999999999999</v>
      </c>
      <c r="AQ519">
        <v>2.2566999999999999</v>
      </c>
      <c r="AR519">
        <v>2.2513999999999998</v>
      </c>
      <c r="AS519">
        <v>2.2376</v>
      </c>
      <c r="AT519">
        <v>2.2172999999999998</v>
      </c>
      <c r="AU519">
        <v>2.1878000000000002</v>
      </c>
      <c r="AV519">
        <v>2.0472000000000001</v>
      </c>
      <c r="AW519">
        <v>2.0205000000000002</v>
      </c>
      <c r="AX519">
        <v>1.9995000000000001</v>
      </c>
      <c r="AY519">
        <v>1.9893000000000001</v>
      </c>
      <c r="AZ519">
        <v>1.9964999999999999</v>
      </c>
      <c r="BA519">
        <v>2.0137</v>
      </c>
      <c r="BB519">
        <v>2.1943000000000001</v>
      </c>
      <c r="BC519">
        <v>2.2088999999999999</v>
      </c>
      <c r="BD519">
        <v>2.2124000000000001</v>
      </c>
      <c r="BE519">
        <v>2.1966999999999999</v>
      </c>
      <c r="BF519">
        <v>2.1745999999999999</v>
      </c>
      <c r="BG519">
        <v>2.1324000000000001</v>
      </c>
      <c r="BH519">
        <v>1.9990000000000001</v>
      </c>
      <c r="BI519">
        <v>1.9611000000000001</v>
      </c>
      <c r="BJ519">
        <v>1.9295</v>
      </c>
      <c r="BK519">
        <v>1.9142999999999999</v>
      </c>
      <c r="BL519">
        <v>1.9179999999999999</v>
      </c>
      <c r="BM519">
        <v>1.9338</v>
      </c>
      <c r="BN519">
        <v>2.1150000000000002</v>
      </c>
      <c r="BO519">
        <v>2.1316000000000002</v>
      </c>
      <c r="BP519">
        <v>2.1255000000000002</v>
      </c>
      <c r="BQ519">
        <v>2.1105</v>
      </c>
      <c r="BR519">
        <v>2.0893000000000002</v>
      </c>
      <c r="BS519">
        <v>2.048</v>
      </c>
      <c r="BT519">
        <v>1.9158999999999999</v>
      </c>
      <c r="BU519">
        <v>1.8787</v>
      </c>
      <c r="BV519">
        <v>1.8456999999999999</v>
      </c>
      <c r="BW519">
        <v>1.8255999999999999</v>
      </c>
    </row>
    <row r="520" spans="1:75">
      <c r="A520" s="95">
        <v>45009</v>
      </c>
      <c r="B520" s="63">
        <v>165179</v>
      </c>
      <c r="AD520">
        <v>2.5884999999999998</v>
      </c>
      <c r="AE520">
        <v>2.5548000000000002</v>
      </c>
      <c r="AF520">
        <v>2.4950000000000001</v>
      </c>
      <c r="AG520">
        <v>2.44</v>
      </c>
      <c r="AH520">
        <v>2.3851</v>
      </c>
      <c r="AI520">
        <v>2.3306</v>
      </c>
      <c r="AJ520">
        <v>2.1627000000000001</v>
      </c>
      <c r="AK520">
        <v>2.1086999999999998</v>
      </c>
      <c r="AL520">
        <v>2.0689000000000002</v>
      </c>
      <c r="AM520">
        <v>2.0505</v>
      </c>
      <c r="AN520">
        <v>2.0478000000000001</v>
      </c>
      <c r="AO520">
        <v>2.0583</v>
      </c>
      <c r="AP520">
        <v>2.2372999999999998</v>
      </c>
      <c r="AQ520">
        <v>2.2418999999999998</v>
      </c>
      <c r="AR520">
        <v>2.2366999999999999</v>
      </c>
      <c r="AS520">
        <v>2.2229000000000001</v>
      </c>
      <c r="AT520">
        <v>2.2025999999999999</v>
      </c>
      <c r="AU520">
        <v>2.1730999999999998</v>
      </c>
      <c r="AV520">
        <v>2.0325000000000002</v>
      </c>
      <c r="AW520">
        <v>2.0057999999999998</v>
      </c>
      <c r="AX520">
        <v>1.9847999999999999</v>
      </c>
      <c r="AY520">
        <v>1.9745999999999999</v>
      </c>
      <c r="AZ520">
        <v>1.9818</v>
      </c>
      <c r="BA520">
        <v>1.9990000000000001</v>
      </c>
      <c r="BB520">
        <v>2.1796000000000002</v>
      </c>
      <c r="BC520">
        <v>2.1941999999999999</v>
      </c>
      <c r="BD520">
        <v>2.1977000000000002</v>
      </c>
      <c r="BE520">
        <v>2.1819999999999999</v>
      </c>
      <c r="BF520">
        <v>2.1598999999999999</v>
      </c>
      <c r="BG520">
        <v>2.1177000000000001</v>
      </c>
      <c r="BH520">
        <v>1.9843</v>
      </c>
      <c r="BI520">
        <v>1.9463999999999999</v>
      </c>
      <c r="BJ520">
        <v>1.9148000000000001</v>
      </c>
      <c r="BK520">
        <v>1.8996</v>
      </c>
      <c r="BL520">
        <v>1.9033</v>
      </c>
      <c r="BM520">
        <v>1.9191</v>
      </c>
      <c r="BN520">
        <v>2.1002999999999998</v>
      </c>
      <c r="BO520">
        <v>2.1168999999999998</v>
      </c>
      <c r="BP520">
        <v>2.1107999999999998</v>
      </c>
      <c r="BQ520">
        <v>2.0958000000000001</v>
      </c>
      <c r="BR520">
        <v>2.0746000000000002</v>
      </c>
      <c r="BS520">
        <v>2.0333000000000001</v>
      </c>
      <c r="BT520">
        <v>1.9012</v>
      </c>
      <c r="BU520">
        <v>1.8640000000000001</v>
      </c>
      <c r="BV520">
        <v>1.831</v>
      </c>
      <c r="BW520">
        <v>1.8109</v>
      </c>
    </row>
    <row r="521" spans="1:75">
      <c r="A521" s="95">
        <v>45012</v>
      </c>
      <c r="B521" s="63">
        <v>168178</v>
      </c>
      <c r="AD521">
        <v>2.6842000000000001</v>
      </c>
      <c r="AE521">
        <v>2.6551</v>
      </c>
      <c r="AF521">
        <v>2.5937000000000001</v>
      </c>
      <c r="AG521">
        <v>2.536</v>
      </c>
      <c r="AH521">
        <v>2.4784000000000002</v>
      </c>
      <c r="AI521">
        <v>2.4211999999999998</v>
      </c>
      <c r="AJ521">
        <v>2.2494999999999998</v>
      </c>
      <c r="AK521">
        <v>2.1924000000000001</v>
      </c>
      <c r="AL521">
        <v>2.1516999999999999</v>
      </c>
      <c r="AM521">
        <v>2.1328999999999998</v>
      </c>
      <c r="AN521">
        <v>2.1297999999999999</v>
      </c>
      <c r="AO521">
        <v>2.1398999999999999</v>
      </c>
      <c r="AP521">
        <v>2.3180000000000001</v>
      </c>
      <c r="AQ521">
        <v>2.3222</v>
      </c>
      <c r="AR521">
        <v>2.3168000000000002</v>
      </c>
      <c r="AS521">
        <v>2.3028</v>
      </c>
      <c r="AT521">
        <v>2.2818999999999998</v>
      </c>
      <c r="AU521">
        <v>2.2524999999999999</v>
      </c>
      <c r="AV521">
        <v>2.1116000000000001</v>
      </c>
      <c r="AW521">
        <v>2.0844999999999998</v>
      </c>
      <c r="AX521">
        <v>2.0632000000000001</v>
      </c>
      <c r="AY521">
        <v>2.0528</v>
      </c>
      <c r="AZ521">
        <v>2.0581999999999998</v>
      </c>
      <c r="BA521">
        <v>2.0743999999999998</v>
      </c>
      <c r="BB521">
        <v>2.254</v>
      </c>
      <c r="BC521">
        <v>2.2675999999999998</v>
      </c>
      <c r="BD521">
        <v>2.2702</v>
      </c>
      <c r="BE521">
        <v>2.2534999999999998</v>
      </c>
      <c r="BF521">
        <v>2.2303999999999999</v>
      </c>
      <c r="BG521">
        <v>2.1871999999999998</v>
      </c>
      <c r="BH521">
        <v>2.0528</v>
      </c>
      <c r="BI521">
        <v>2.0139</v>
      </c>
      <c r="BJ521">
        <v>1.9813000000000001</v>
      </c>
      <c r="BK521">
        <v>1.9661</v>
      </c>
      <c r="BL521">
        <v>1.9698</v>
      </c>
      <c r="BM521">
        <v>1.9856</v>
      </c>
      <c r="BN521">
        <v>2.1667999999999998</v>
      </c>
      <c r="BO521">
        <v>2.1833999999999998</v>
      </c>
      <c r="BP521">
        <v>2.1772999999999998</v>
      </c>
      <c r="BQ521">
        <v>2.1623000000000001</v>
      </c>
      <c r="BR521">
        <v>2.1410999999999998</v>
      </c>
      <c r="BS521">
        <v>2.0998000000000001</v>
      </c>
      <c r="BT521">
        <v>1.9677</v>
      </c>
      <c r="BU521">
        <v>1.9305000000000001</v>
      </c>
      <c r="BV521">
        <v>1.8975</v>
      </c>
      <c r="BW521">
        <v>1.8774</v>
      </c>
    </row>
    <row r="522" spans="1:75">
      <c r="A522" s="95">
        <v>45013</v>
      </c>
      <c r="B522" s="63">
        <v>178058</v>
      </c>
      <c r="AD522">
        <v>2.7121</v>
      </c>
      <c r="AE522">
        <v>2.6804999999999999</v>
      </c>
      <c r="AF522">
        <v>2.6166999999999998</v>
      </c>
      <c r="AG522">
        <v>2.5566</v>
      </c>
      <c r="AH522">
        <v>2.4965000000000002</v>
      </c>
      <c r="AI522">
        <v>2.4361000000000002</v>
      </c>
      <c r="AJ522">
        <v>2.2566999999999999</v>
      </c>
      <c r="AK522">
        <v>2.1983000000000001</v>
      </c>
      <c r="AL522">
        <v>2.1577000000000002</v>
      </c>
      <c r="AM522">
        <v>2.1398000000000001</v>
      </c>
      <c r="AN522">
        <v>2.1364999999999998</v>
      </c>
      <c r="AO522">
        <v>2.1457000000000002</v>
      </c>
      <c r="AP522">
        <v>2.3233999999999999</v>
      </c>
      <c r="AQ522">
        <v>2.3268</v>
      </c>
      <c r="AR522">
        <v>2.3210000000000002</v>
      </c>
      <c r="AS522">
        <v>2.3046000000000002</v>
      </c>
      <c r="AT522">
        <v>2.2799</v>
      </c>
      <c r="AU522">
        <v>2.2477</v>
      </c>
      <c r="AV522">
        <v>2.1011000000000002</v>
      </c>
      <c r="AW522">
        <v>2.0737000000000001</v>
      </c>
      <c r="AX522">
        <v>2.0524</v>
      </c>
      <c r="AY522">
        <v>2.0417999999999998</v>
      </c>
      <c r="AZ522">
        <v>2.0472000000000001</v>
      </c>
      <c r="BA522">
        <v>2.0632999999999999</v>
      </c>
      <c r="BB522">
        <v>2.2427000000000001</v>
      </c>
      <c r="BC522">
        <v>2.2562000000000002</v>
      </c>
      <c r="BD522">
        <v>2.2587000000000002</v>
      </c>
      <c r="BE522">
        <v>2.2418999999999998</v>
      </c>
      <c r="BF522">
        <v>2.2187000000000001</v>
      </c>
      <c r="BG522">
        <v>2.1753999999999998</v>
      </c>
      <c r="BH522">
        <v>2.0407999999999999</v>
      </c>
      <c r="BI522">
        <v>2.0017999999999998</v>
      </c>
      <c r="BJ522">
        <v>1.9690000000000001</v>
      </c>
      <c r="BK522">
        <v>1.9538</v>
      </c>
      <c r="BL522">
        <v>1.9575</v>
      </c>
      <c r="BM522">
        <v>1.9733000000000001</v>
      </c>
      <c r="BN522">
        <v>2.1545000000000001</v>
      </c>
      <c r="BO522">
        <v>2.1711</v>
      </c>
      <c r="BP522">
        <v>2.165</v>
      </c>
      <c r="BQ522">
        <v>2.15</v>
      </c>
      <c r="BR522">
        <v>2.1288</v>
      </c>
      <c r="BS522">
        <v>2.0874999999999999</v>
      </c>
      <c r="BT522">
        <v>1.9554</v>
      </c>
      <c r="BU522">
        <v>1.9181999999999999</v>
      </c>
      <c r="BV522">
        <v>1.8852</v>
      </c>
      <c r="BW522">
        <v>1.8651</v>
      </c>
    </row>
    <row r="523" spans="1:75">
      <c r="A523" s="95">
        <v>45014</v>
      </c>
      <c r="B523" s="63">
        <v>177534</v>
      </c>
      <c r="AD523">
        <v>2.6680999999999999</v>
      </c>
      <c r="AE523">
        <v>2.6373000000000002</v>
      </c>
      <c r="AF523">
        <v>2.5792000000000002</v>
      </c>
      <c r="AG523">
        <v>2.5234000000000001</v>
      </c>
      <c r="AH523">
        <v>2.4664000000000001</v>
      </c>
      <c r="AI523">
        <v>2.4076</v>
      </c>
      <c r="AJ523">
        <v>2.2275999999999998</v>
      </c>
      <c r="AK523">
        <v>2.1732999999999998</v>
      </c>
      <c r="AL523">
        <v>2.1335999999999999</v>
      </c>
      <c r="AM523">
        <v>2.1150000000000002</v>
      </c>
      <c r="AN523">
        <v>2.1110000000000002</v>
      </c>
      <c r="AO523">
        <v>2.12</v>
      </c>
      <c r="AP523">
        <v>2.2991999999999999</v>
      </c>
      <c r="AQ523">
        <v>2.3035000000000001</v>
      </c>
      <c r="AR523">
        <v>2.2982999999999998</v>
      </c>
      <c r="AS523">
        <v>2.2827000000000002</v>
      </c>
      <c r="AT523">
        <v>2.2581000000000002</v>
      </c>
      <c r="AU523">
        <v>2.2250999999999999</v>
      </c>
      <c r="AV523">
        <v>2.0781999999999998</v>
      </c>
      <c r="AW523">
        <v>2.0510000000000002</v>
      </c>
      <c r="AX523">
        <v>2.0304000000000002</v>
      </c>
      <c r="AY523">
        <v>2.0185</v>
      </c>
      <c r="AZ523">
        <v>2.0238</v>
      </c>
      <c r="BA523">
        <v>2.0398999999999998</v>
      </c>
      <c r="BB523">
        <v>2.2191999999999998</v>
      </c>
      <c r="BC523">
        <v>2.2326000000000001</v>
      </c>
      <c r="BD523">
        <v>2.2351000000000001</v>
      </c>
      <c r="BE523">
        <v>2.2181999999999999</v>
      </c>
      <c r="BF523">
        <v>2.1949999999999998</v>
      </c>
      <c r="BG523">
        <v>2.1516000000000002</v>
      </c>
      <c r="BH523">
        <v>2.0169000000000001</v>
      </c>
      <c r="BI523">
        <v>1.9779</v>
      </c>
      <c r="BJ523">
        <v>1.9450000000000001</v>
      </c>
      <c r="BK523">
        <v>1.9298</v>
      </c>
      <c r="BL523">
        <v>1.9335</v>
      </c>
      <c r="BM523">
        <v>1.9493</v>
      </c>
      <c r="BN523">
        <v>2.1305000000000001</v>
      </c>
      <c r="BO523">
        <v>2.1471</v>
      </c>
      <c r="BP523">
        <v>2.141</v>
      </c>
      <c r="BQ523">
        <v>2.1259999999999999</v>
      </c>
      <c r="BR523">
        <v>2.1048</v>
      </c>
      <c r="BS523">
        <v>2.0634999999999999</v>
      </c>
      <c r="BT523">
        <v>1.9314</v>
      </c>
      <c r="BU523">
        <v>1.8942000000000001</v>
      </c>
      <c r="BV523">
        <v>1.8612</v>
      </c>
      <c r="BW523">
        <v>1.8411</v>
      </c>
    </row>
    <row r="524" spans="1:75">
      <c r="A524" s="95">
        <v>45015</v>
      </c>
      <c r="B524" s="63">
        <v>177366</v>
      </c>
      <c r="AD524">
        <v>2.6614</v>
      </c>
      <c r="AE524">
        <v>2.6377999999999999</v>
      </c>
      <c r="AF524">
        <v>2.5842000000000001</v>
      </c>
      <c r="AG524">
        <v>2.5327999999999999</v>
      </c>
      <c r="AH524">
        <v>2.4802</v>
      </c>
      <c r="AI524">
        <v>2.4239000000000002</v>
      </c>
      <c r="AJ524">
        <v>2.2416999999999998</v>
      </c>
      <c r="AK524">
        <v>2.1873</v>
      </c>
      <c r="AL524">
        <v>2.1492</v>
      </c>
      <c r="AM524">
        <v>2.1320999999999999</v>
      </c>
      <c r="AN524">
        <v>2.129</v>
      </c>
      <c r="AO524">
        <v>2.1381000000000001</v>
      </c>
      <c r="AP524">
        <v>2.3168000000000002</v>
      </c>
      <c r="AQ524">
        <v>2.3208000000000002</v>
      </c>
      <c r="AR524">
        <v>2.3153999999999999</v>
      </c>
      <c r="AS524">
        <v>2.2995999999999999</v>
      </c>
      <c r="AT524">
        <v>2.2747000000000002</v>
      </c>
      <c r="AU524">
        <v>2.2412000000000001</v>
      </c>
      <c r="AV524">
        <v>2.0943000000000001</v>
      </c>
      <c r="AW524">
        <v>2.0670999999999999</v>
      </c>
      <c r="AX524">
        <v>2.0465</v>
      </c>
      <c r="AY524">
        <v>2.0341999999999998</v>
      </c>
      <c r="AZ524">
        <v>2.0390999999999999</v>
      </c>
      <c r="BA524">
        <v>2.0548000000000002</v>
      </c>
      <c r="BB524">
        <v>2.2336</v>
      </c>
      <c r="BC524">
        <v>2.2465999999999999</v>
      </c>
      <c r="BD524">
        <v>2.2486999999999999</v>
      </c>
      <c r="BE524">
        <v>2.2313999999999998</v>
      </c>
      <c r="BF524">
        <v>2.2078000000000002</v>
      </c>
      <c r="BG524">
        <v>2.1640000000000001</v>
      </c>
      <c r="BH524">
        <v>2.0287999999999999</v>
      </c>
      <c r="BI524">
        <v>1.9894000000000001</v>
      </c>
      <c r="BJ524">
        <v>1.9560999999999999</v>
      </c>
      <c r="BK524">
        <v>1.9409000000000001</v>
      </c>
      <c r="BL524">
        <v>1.9446000000000001</v>
      </c>
      <c r="BM524">
        <v>1.9603999999999999</v>
      </c>
      <c r="BN524">
        <v>2.1415999999999999</v>
      </c>
      <c r="BO524">
        <v>2.1581999999999999</v>
      </c>
      <c r="BP524">
        <v>2.1520999999999999</v>
      </c>
      <c r="BQ524">
        <v>2.1371000000000002</v>
      </c>
      <c r="BR524">
        <v>2.1158999999999999</v>
      </c>
      <c r="BS524">
        <v>2.0746000000000002</v>
      </c>
      <c r="BT524">
        <v>1.9424999999999999</v>
      </c>
      <c r="BU524">
        <v>1.9053</v>
      </c>
      <c r="BV524">
        <v>1.8723000000000001</v>
      </c>
      <c r="BW524">
        <v>1.8522000000000001</v>
      </c>
    </row>
    <row r="525" spans="1:75">
      <c r="A525" s="95">
        <v>45016</v>
      </c>
      <c r="B525" s="63">
        <v>151552</v>
      </c>
      <c r="AD525" s="28">
        <v>2.7004999999999999</v>
      </c>
      <c r="AE525">
        <v>2.681</v>
      </c>
      <c r="AF525">
        <v>2.6280000000000001</v>
      </c>
      <c r="AG525">
        <v>2.5735000000000001</v>
      </c>
      <c r="AH525">
        <v>2.5186999999999999</v>
      </c>
      <c r="AI525">
        <v>2.4615999999999998</v>
      </c>
      <c r="AJ525">
        <v>2.2812000000000001</v>
      </c>
      <c r="AK525">
        <v>2.2275</v>
      </c>
      <c r="AL525">
        <v>2.1892999999999998</v>
      </c>
      <c r="AM525">
        <v>2.1720000000000002</v>
      </c>
      <c r="AN525">
        <v>2.1684999999999999</v>
      </c>
      <c r="AO525">
        <v>2.1772999999999998</v>
      </c>
      <c r="AP525">
        <v>2.3542999999999998</v>
      </c>
      <c r="AQ525">
        <v>2.3572000000000002</v>
      </c>
      <c r="AR525">
        <v>2.3492000000000002</v>
      </c>
      <c r="AS525">
        <v>2.3315999999999999</v>
      </c>
      <c r="AT525">
        <v>2.3062999999999998</v>
      </c>
      <c r="AU525">
        <v>2.2715999999999998</v>
      </c>
      <c r="AV525">
        <v>2.1234000000000002</v>
      </c>
      <c r="AW525">
        <v>2.0950000000000002</v>
      </c>
      <c r="AX525">
        <v>2.0743</v>
      </c>
      <c r="AY525">
        <v>2.0613999999999999</v>
      </c>
      <c r="AZ525">
        <v>2.0657000000000001</v>
      </c>
      <c r="BA525">
        <v>2.0807000000000002</v>
      </c>
      <c r="BB525">
        <v>2.2589000000000001</v>
      </c>
      <c r="BC525">
        <v>2.2713000000000001</v>
      </c>
      <c r="BD525">
        <v>2.2728000000000002</v>
      </c>
      <c r="BE525">
        <v>2.2547999999999999</v>
      </c>
      <c r="BF525">
        <v>2.2305999999999999</v>
      </c>
      <c r="BG525">
        <v>2.1861999999999999</v>
      </c>
      <c r="BH525">
        <v>2.0503999999999998</v>
      </c>
      <c r="BI525">
        <v>2.0103</v>
      </c>
      <c r="BJ525">
        <v>1.9763999999999999</v>
      </c>
      <c r="BK525">
        <v>1.9612000000000001</v>
      </c>
      <c r="BL525">
        <v>1.9649000000000001</v>
      </c>
      <c r="BM525">
        <v>1.9806999999999999</v>
      </c>
      <c r="BN525">
        <v>2.1619000000000002</v>
      </c>
      <c r="BO525">
        <v>2.1785000000000001</v>
      </c>
      <c r="BP525">
        <v>2.1724000000000001</v>
      </c>
      <c r="BQ525">
        <v>2.1574</v>
      </c>
      <c r="BR525">
        <v>2.1362000000000001</v>
      </c>
      <c r="BS525">
        <v>2.0949</v>
      </c>
      <c r="BT525">
        <v>1.9628000000000001</v>
      </c>
      <c r="BU525">
        <v>1.9256</v>
      </c>
      <c r="BV525">
        <v>1.8926000000000001</v>
      </c>
      <c r="BW525">
        <v>1.8725000000000001</v>
      </c>
    </row>
    <row r="526" spans="1:75">
      <c r="A526" s="95">
        <v>45019</v>
      </c>
      <c r="B526" s="63">
        <v>151532</v>
      </c>
      <c r="AE526">
        <v>2.7574999999999998</v>
      </c>
      <c r="AF526">
        <v>2.7086999999999999</v>
      </c>
      <c r="AG526">
        <v>2.6560999999999999</v>
      </c>
      <c r="AH526">
        <v>2.6019000000000001</v>
      </c>
      <c r="AI526">
        <v>2.5449000000000002</v>
      </c>
      <c r="AJ526">
        <v>2.3622999999999998</v>
      </c>
      <c r="AK526">
        <v>2.3077000000000001</v>
      </c>
      <c r="AL526">
        <v>2.2679</v>
      </c>
      <c r="AM526">
        <v>2.2471000000000001</v>
      </c>
      <c r="AN526">
        <v>2.2412000000000001</v>
      </c>
      <c r="AO526">
        <v>2.2475999999999998</v>
      </c>
      <c r="AP526">
        <v>2.4211</v>
      </c>
      <c r="AQ526">
        <v>2.4209999999999998</v>
      </c>
      <c r="AR526">
        <v>2.4108999999999998</v>
      </c>
      <c r="AS526">
        <v>2.3902000000000001</v>
      </c>
      <c r="AT526">
        <v>2.3616000000000001</v>
      </c>
      <c r="AU526">
        <v>2.3227000000000002</v>
      </c>
      <c r="AV526">
        <v>2.1688999999999998</v>
      </c>
      <c r="AW526">
        <v>2.1398999999999999</v>
      </c>
      <c r="AX526">
        <v>2.1177000000000001</v>
      </c>
      <c r="AY526">
        <v>2.1032000000000002</v>
      </c>
      <c r="AZ526">
        <v>2.1059999999999999</v>
      </c>
      <c r="BA526">
        <v>2.1194000000000002</v>
      </c>
      <c r="BB526">
        <v>2.2961</v>
      </c>
      <c r="BC526">
        <v>2.3069999999999999</v>
      </c>
      <c r="BD526">
        <v>2.3069000000000002</v>
      </c>
      <c r="BE526">
        <v>2.2873999999999999</v>
      </c>
      <c r="BF526">
        <v>2.2616999999999998</v>
      </c>
      <c r="BG526">
        <v>2.2157</v>
      </c>
      <c r="BH526">
        <v>2.0783999999999998</v>
      </c>
      <c r="BI526">
        <v>2.0367000000000002</v>
      </c>
      <c r="BJ526">
        <v>1.9998</v>
      </c>
      <c r="BK526">
        <v>1.9859</v>
      </c>
      <c r="BL526">
        <v>1.9894000000000001</v>
      </c>
      <c r="BM526">
        <v>2.0049999999999999</v>
      </c>
      <c r="BN526">
        <v>2.1859999999999999</v>
      </c>
      <c r="BO526">
        <v>2.2023999999999999</v>
      </c>
      <c r="BP526">
        <v>2.1960999999999999</v>
      </c>
      <c r="BQ526">
        <v>2.1808000000000001</v>
      </c>
      <c r="BR526">
        <v>2.1594000000000002</v>
      </c>
      <c r="BS526">
        <v>2.1179000000000001</v>
      </c>
      <c r="BT526">
        <v>1.9856</v>
      </c>
      <c r="BU526">
        <v>1.9481999999999999</v>
      </c>
      <c r="BV526">
        <v>1.9135</v>
      </c>
      <c r="BW526">
        <v>1.8934</v>
      </c>
    </row>
    <row r="527" spans="1:75">
      <c r="A527" s="95">
        <v>45020</v>
      </c>
      <c r="B527" s="63">
        <v>169780</v>
      </c>
      <c r="AE527">
        <v>2.7370999999999999</v>
      </c>
      <c r="AF527">
        <v>2.6924000000000001</v>
      </c>
      <c r="AG527">
        <v>2.6453000000000002</v>
      </c>
      <c r="AH527">
        <v>2.5952999999999999</v>
      </c>
      <c r="AI527">
        <v>2.5387</v>
      </c>
      <c r="AJ527">
        <v>2.3555999999999999</v>
      </c>
      <c r="AK527">
        <v>2.2978999999999998</v>
      </c>
      <c r="AL527">
        <v>2.2559</v>
      </c>
      <c r="AM527">
        <v>2.2328999999999999</v>
      </c>
      <c r="AN527">
        <v>2.2259000000000002</v>
      </c>
      <c r="AO527">
        <v>2.2307999999999999</v>
      </c>
      <c r="AP527">
        <v>2.4030999999999998</v>
      </c>
      <c r="AQ527">
        <v>2.4024999999999999</v>
      </c>
      <c r="AR527">
        <v>2.3914</v>
      </c>
      <c r="AS527">
        <v>2.3696999999999999</v>
      </c>
      <c r="AT527">
        <v>2.3399000000000001</v>
      </c>
      <c r="AU527">
        <v>2.3010000000000002</v>
      </c>
      <c r="AV527">
        <v>2.1472000000000002</v>
      </c>
      <c r="AW527">
        <v>2.1181999999999999</v>
      </c>
      <c r="AX527">
        <v>2.0960000000000001</v>
      </c>
      <c r="AY527">
        <v>2.0815000000000001</v>
      </c>
      <c r="AZ527">
        <v>2.0842999999999998</v>
      </c>
      <c r="BA527">
        <v>2.0977000000000001</v>
      </c>
      <c r="BB527">
        <v>2.2744</v>
      </c>
      <c r="BC527">
        <v>2.2852999999999999</v>
      </c>
      <c r="BD527">
        <v>2.2852000000000001</v>
      </c>
      <c r="BE527">
        <v>2.2656999999999998</v>
      </c>
      <c r="BF527">
        <v>2.2400000000000002</v>
      </c>
      <c r="BG527">
        <v>2.194</v>
      </c>
      <c r="BH527">
        <v>2.0567000000000002</v>
      </c>
      <c r="BI527">
        <v>2.0150000000000001</v>
      </c>
      <c r="BJ527">
        <v>1.9781</v>
      </c>
      <c r="BK527">
        <v>1.9641999999999999</v>
      </c>
      <c r="BL527">
        <v>1.9677</v>
      </c>
      <c r="BM527">
        <v>1.9833000000000001</v>
      </c>
      <c r="BN527">
        <v>2.1642999999999999</v>
      </c>
      <c r="BO527">
        <v>2.1806999999999999</v>
      </c>
      <c r="BP527">
        <v>2.1743999999999999</v>
      </c>
      <c r="BQ527">
        <v>2.1591</v>
      </c>
      <c r="BR527">
        <v>2.1377000000000002</v>
      </c>
      <c r="BS527">
        <v>2.0962000000000001</v>
      </c>
      <c r="BT527">
        <v>1.9639</v>
      </c>
      <c r="BU527">
        <v>1.9265000000000001</v>
      </c>
      <c r="BV527">
        <v>1.8917999999999999</v>
      </c>
      <c r="BW527">
        <v>1.8716999999999999</v>
      </c>
    </row>
    <row r="528" spans="1:75">
      <c r="A528" s="95">
        <v>45021</v>
      </c>
      <c r="B528" s="63">
        <v>239490</v>
      </c>
      <c r="AE528">
        <v>2.8201000000000001</v>
      </c>
      <c r="AF528">
        <v>2.7505000000000002</v>
      </c>
      <c r="AG528">
        <v>2.6894999999999998</v>
      </c>
      <c r="AH528">
        <v>2.6295999999999999</v>
      </c>
      <c r="AI528">
        <v>2.5691000000000002</v>
      </c>
      <c r="AJ528">
        <v>2.383</v>
      </c>
      <c r="AK528">
        <v>2.3229000000000002</v>
      </c>
      <c r="AL528">
        <v>2.2797000000000001</v>
      </c>
      <c r="AM528">
        <v>2.2564000000000002</v>
      </c>
      <c r="AN528">
        <v>2.2492000000000001</v>
      </c>
      <c r="AO528">
        <v>2.2532999999999999</v>
      </c>
      <c r="AP528">
        <v>2.4232999999999998</v>
      </c>
      <c r="AQ528">
        <v>2.4226000000000001</v>
      </c>
      <c r="AR528">
        <v>2.4114</v>
      </c>
      <c r="AS528">
        <v>2.3896000000000002</v>
      </c>
      <c r="AT528">
        <v>2.3597000000000001</v>
      </c>
      <c r="AU528">
        <v>2.3207</v>
      </c>
      <c r="AV528">
        <v>2.1667999999999998</v>
      </c>
      <c r="AW528">
        <v>2.1373000000000002</v>
      </c>
      <c r="AX528">
        <v>2.1151</v>
      </c>
      <c r="AY528">
        <v>2.1006</v>
      </c>
      <c r="AZ528">
        <v>2.1034000000000002</v>
      </c>
      <c r="BA528">
        <v>2.1168</v>
      </c>
      <c r="BB528">
        <v>2.2934999999999999</v>
      </c>
      <c r="BC528">
        <v>2.3043999999999998</v>
      </c>
      <c r="BD528">
        <v>2.3043</v>
      </c>
      <c r="BE528">
        <v>2.2848000000000002</v>
      </c>
      <c r="BF528">
        <v>2.2591000000000001</v>
      </c>
      <c r="BG528">
        <v>2.2130999999999998</v>
      </c>
      <c r="BH528">
        <v>2.0758000000000001</v>
      </c>
      <c r="BI528">
        <v>2.0341</v>
      </c>
      <c r="BJ528">
        <v>1.9972000000000001</v>
      </c>
      <c r="BK528">
        <v>1.9833000000000001</v>
      </c>
      <c r="BL528">
        <v>1.9867999999999999</v>
      </c>
      <c r="BM528">
        <v>2.0024000000000002</v>
      </c>
      <c r="BN528">
        <v>2.1833999999999998</v>
      </c>
      <c r="BO528">
        <v>2.1998000000000002</v>
      </c>
      <c r="BP528">
        <v>2.1934999999999998</v>
      </c>
      <c r="BQ528">
        <v>2.1781999999999999</v>
      </c>
      <c r="BR528">
        <v>2.1568000000000001</v>
      </c>
      <c r="BS528">
        <v>2.1153</v>
      </c>
      <c r="BT528">
        <v>1.9830000000000001</v>
      </c>
      <c r="BU528">
        <v>1.9456</v>
      </c>
      <c r="BV528">
        <v>1.9109</v>
      </c>
      <c r="BW528">
        <v>1.8908</v>
      </c>
    </row>
    <row r="529" spans="1:75">
      <c r="A529" s="95">
        <v>45022</v>
      </c>
      <c r="B529" s="63">
        <v>162610</v>
      </c>
      <c r="AE529">
        <v>2.8132999999999999</v>
      </c>
      <c r="AF529">
        <v>2.7498999999999998</v>
      </c>
      <c r="AG529">
        <v>2.6941999999999999</v>
      </c>
      <c r="AH529">
        <v>2.6375000000000002</v>
      </c>
      <c r="AI529">
        <v>2.5769000000000002</v>
      </c>
      <c r="AJ529">
        <v>2.3938000000000001</v>
      </c>
      <c r="AK529">
        <v>2.3338999999999999</v>
      </c>
      <c r="AL529">
        <v>2.2913000000000001</v>
      </c>
      <c r="AM529">
        <v>2.2702</v>
      </c>
      <c r="AN529">
        <v>2.2633000000000001</v>
      </c>
      <c r="AO529">
        <v>2.2662</v>
      </c>
      <c r="AP529">
        <v>2.4348000000000001</v>
      </c>
      <c r="AQ529">
        <v>2.4338000000000002</v>
      </c>
      <c r="AR529">
        <v>2.4220999999999999</v>
      </c>
      <c r="AS529">
        <v>2.4001999999999999</v>
      </c>
      <c r="AT529">
        <v>2.3700999999999999</v>
      </c>
      <c r="AU529">
        <v>2.331</v>
      </c>
      <c r="AV529">
        <v>2.1768999999999998</v>
      </c>
      <c r="AW529">
        <v>2.1467000000000001</v>
      </c>
      <c r="AX529">
        <v>2.1244999999999998</v>
      </c>
      <c r="AY529">
        <v>2.11</v>
      </c>
      <c r="AZ529">
        <v>2.1128</v>
      </c>
      <c r="BA529">
        <v>2.1261999999999999</v>
      </c>
      <c r="BB529">
        <v>2.3029000000000002</v>
      </c>
      <c r="BC529">
        <v>2.3138000000000001</v>
      </c>
      <c r="BD529">
        <v>2.3136999999999999</v>
      </c>
      <c r="BE529">
        <v>2.2942</v>
      </c>
      <c r="BF529">
        <v>2.2685</v>
      </c>
      <c r="BG529">
        <v>2.2225000000000001</v>
      </c>
      <c r="BH529">
        <v>2.0851999999999999</v>
      </c>
      <c r="BI529">
        <v>2.0434999999999999</v>
      </c>
      <c r="BJ529">
        <v>2.0066000000000002</v>
      </c>
      <c r="BK529">
        <v>1.9926999999999999</v>
      </c>
      <c r="BL529">
        <v>1.9962</v>
      </c>
      <c r="BM529">
        <v>2.0118</v>
      </c>
      <c r="BN529">
        <v>2.1928000000000001</v>
      </c>
      <c r="BO529">
        <v>2.2092000000000001</v>
      </c>
      <c r="BP529">
        <v>2.2029000000000001</v>
      </c>
      <c r="BQ529">
        <v>2.1876000000000002</v>
      </c>
      <c r="BR529">
        <v>2.1661999999999999</v>
      </c>
      <c r="BS529">
        <v>2.1246999999999998</v>
      </c>
      <c r="BT529">
        <v>1.9923999999999999</v>
      </c>
      <c r="BU529">
        <v>1.9550000000000001</v>
      </c>
      <c r="BV529">
        <v>1.9202999999999999</v>
      </c>
      <c r="BW529">
        <v>1.9001999999999999</v>
      </c>
    </row>
    <row r="530" spans="1:75">
      <c r="A530" s="95">
        <v>45026</v>
      </c>
      <c r="B530" s="63">
        <v>137189</v>
      </c>
      <c r="AE530">
        <v>2.8079000000000001</v>
      </c>
      <c r="AF530">
        <v>2.7463000000000002</v>
      </c>
      <c r="AG530">
        <v>2.6879</v>
      </c>
      <c r="AH530">
        <v>2.6297000000000001</v>
      </c>
      <c r="AI530">
        <v>2.5674999999999999</v>
      </c>
      <c r="AJ530">
        <v>2.3843000000000001</v>
      </c>
      <c r="AK530">
        <v>2.3250000000000002</v>
      </c>
      <c r="AL530">
        <v>2.2846000000000002</v>
      </c>
      <c r="AM530">
        <v>2.2660999999999998</v>
      </c>
      <c r="AN530">
        <v>2.2608000000000001</v>
      </c>
      <c r="AO530">
        <v>2.2646000000000002</v>
      </c>
      <c r="AP530">
        <v>2.4335</v>
      </c>
      <c r="AQ530">
        <v>2.4329000000000001</v>
      </c>
      <c r="AR530">
        <v>2.4211999999999998</v>
      </c>
      <c r="AS530">
        <v>2.3993000000000002</v>
      </c>
      <c r="AT530">
        <v>2.3692000000000002</v>
      </c>
      <c r="AU530">
        <v>2.3300999999999998</v>
      </c>
      <c r="AV530">
        <v>2.1760000000000002</v>
      </c>
      <c r="AW530">
        <v>2.1457999999999999</v>
      </c>
      <c r="AX530">
        <v>2.1236000000000002</v>
      </c>
      <c r="AY530">
        <v>2.1091000000000002</v>
      </c>
      <c r="AZ530">
        <v>2.1118999999999999</v>
      </c>
      <c r="BA530">
        <v>2.1253000000000002</v>
      </c>
      <c r="BB530">
        <v>2.302</v>
      </c>
      <c r="BC530">
        <v>2.3129</v>
      </c>
      <c r="BD530">
        <v>2.3128000000000002</v>
      </c>
      <c r="BE530">
        <v>2.2932999999999999</v>
      </c>
      <c r="BF530">
        <v>2.2675999999999998</v>
      </c>
      <c r="BG530">
        <v>2.2216</v>
      </c>
      <c r="BH530">
        <v>2.0842999999999998</v>
      </c>
      <c r="BI530">
        <v>2.0426000000000002</v>
      </c>
      <c r="BJ530">
        <v>2.0057</v>
      </c>
      <c r="BK530">
        <v>1.9918</v>
      </c>
      <c r="BL530">
        <v>1.9953000000000001</v>
      </c>
      <c r="BM530">
        <v>2.0108999999999999</v>
      </c>
      <c r="BN530">
        <v>2.1919</v>
      </c>
      <c r="BO530">
        <v>2.2082999999999999</v>
      </c>
      <c r="BP530">
        <v>2.202</v>
      </c>
      <c r="BQ530">
        <v>2.1867000000000001</v>
      </c>
      <c r="BR530">
        <v>2.1652999999999998</v>
      </c>
      <c r="BS530">
        <v>2.1238000000000001</v>
      </c>
      <c r="BT530">
        <v>1.9915</v>
      </c>
      <c r="BU530">
        <v>1.9540999999999999</v>
      </c>
      <c r="BV530">
        <v>1.9194</v>
      </c>
      <c r="BW530">
        <v>1.8993</v>
      </c>
    </row>
    <row r="531" spans="1:75">
      <c r="A531" s="95">
        <v>45027</v>
      </c>
      <c r="B531" s="63">
        <v>190208</v>
      </c>
      <c r="AE531">
        <v>2.8652000000000002</v>
      </c>
      <c r="AF531">
        <v>2.8010000000000002</v>
      </c>
      <c r="AG531">
        <v>2.7389000000000001</v>
      </c>
      <c r="AH531">
        <v>2.6758999999999999</v>
      </c>
      <c r="AI531">
        <v>2.6110000000000002</v>
      </c>
      <c r="AJ531">
        <v>2.4228999999999998</v>
      </c>
      <c r="AK531">
        <v>2.3605</v>
      </c>
      <c r="AL531">
        <v>2.319</v>
      </c>
      <c r="AM531">
        <v>2.3010999999999999</v>
      </c>
      <c r="AN531">
        <v>2.2966000000000002</v>
      </c>
      <c r="AO531">
        <v>2.3010999999999999</v>
      </c>
      <c r="AP531">
        <v>2.4697</v>
      </c>
      <c r="AQ531">
        <v>2.4674999999999998</v>
      </c>
      <c r="AR531">
        <v>2.4554999999999998</v>
      </c>
      <c r="AS531">
        <v>2.4325000000000001</v>
      </c>
      <c r="AT531">
        <v>2.4009</v>
      </c>
      <c r="AU531">
        <v>2.3592</v>
      </c>
      <c r="AV531">
        <v>2.2014</v>
      </c>
      <c r="AW531">
        <v>2.1703000000000001</v>
      </c>
      <c r="AX531">
        <v>2.1486999999999998</v>
      </c>
      <c r="AY531">
        <v>2.1320000000000001</v>
      </c>
      <c r="AZ531">
        <v>2.1345000000000001</v>
      </c>
      <c r="BA531">
        <v>2.1476999999999999</v>
      </c>
      <c r="BB531">
        <v>2.3241000000000001</v>
      </c>
      <c r="BC531">
        <v>2.3348</v>
      </c>
      <c r="BD531">
        <v>2.3344</v>
      </c>
      <c r="BE531">
        <v>2.3147000000000002</v>
      </c>
      <c r="BF531">
        <v>2.2887</v>
      </c>
      <c r="BG531">
        <v>2.2425000000000002</v>
      </c>
      <c r="BH531">
        <v>2.1049000000000002</v>
      </c>
      <c r="BI531">
        <v>2.0630000000000002</v>
      </c>
      <c r="BJ531">
        <v>2.0257999999999998</v>
      </c>
      <c r="BK531">
        <v>2.0118999999999998</v>
      </c>
      <c r="BL531">
        <v>2.0154000000000001</v>
      </c>
      <c r="BM531">
        <v>2.0310000000000001</v>
      </c>
      <c r="BN531">
        <v>2.2120000000000002</v>
      </c>
      <c r="BO531">
        <v>2.2284000000000002</v>
      </c>
      <c r="BP531">
        <v>2.2221000000000002</v>
      </c>
      <c r="BQ531">
        <v>2.2067999999999999</v>
      </c>
      <c r="BR531">
        <v>2.1854</v>
      </c>
      <c r="BS531">
        <v>2.1438999999999999</v>
      </c>
      <c r="BT531">
        <v>2.0116000000000001</v>
      </c>
      <c r="BU531">
        <v>1.9742</v>
      </c>
      <c r="BV531">
        <v>1.9395</v>
      </c>
      <c r="BW531">
        <v>1.9194</v>
      </c>
    </row>
    <row r="532" spans="1:75">
      <c r="A532" s="95">
        <v>45028</v>
      </c>
      <c r="B532" s="63">
        <v>213987</v>
      </c>
      <c r="AE532">
        <v>2.8727</v>
      </c>
      <c r="AF532">
        <v>2.8144</v>
      </c>
      <c r="AG532">
        <v>2.7587999999999999</v>
      </c>
      <c r="AH532">
        <v>2.6996000000000002</v>
      </c>
      <c r="AI532">
        <v>2.6358999999999999</v>
      </c>
      <c r="AJ532">
        <v>2.4478</v>
      </c>
      <c r="AK532">
        <v>2.3852000000000002</v>
      </c>
      <c r="AL532">
        <v>2.3437999999999999</v>
      </c>
      <c r="AM532">
        <v>2.3264</v>
      </c>
      <c r="AN532">
        <v>2.3226</v>
      </c>
      <c r="AO532">
        <v>2.3271000000000002</v>
      </c>
      <c r="AP532">
        <v>2.4916</v>
      </c>
      <c r="AQ532">
        <v>2.4872000000000001</v>
      </c>
      <c r="AR532">
        <v>2.4746000000000001</v>
      </c>
      <c r="AS532">
        <v>2.4514</v>
      </c>
      <c r="AT532">
        <v>2.4184999999999999</v>
      </c>
      <c r="AU532">
        <v>2.3771</v>
      </c>
      <c r="AV532">
        <v>2.2098</v>
      </c>
      <c r="AW532">
        <v>2.1785000000000001</v>
      </c>
      <c r="AX532">
        <v>2.1566000000000001</v>
      </c>
      <c r="AY532">
        <v>2.1392000000000002</v>
      </c>
      <c r="AZ532">
        <v>2.1408</v>
      </c>
      <c r="BA532">
        <v>2.1532</v>
      </c>
      <c r="BB532">
        <v>2.3288000000000002</v>
      </c>
      <c r="BC532">
        <v>2.3386</v>
      </c>
      <c r="BD532">
        <v>2.3374000000000001</v>
      </c>
      <c r="BE532">
        <v>2.3169</v>
      </c>
      <c r="BF532">
        <v>2.29</v>
      </c>
      <c r="BG532">
        <v>2.2429999999999999</v>
      </c>
      <c r="BH532">
        <v>2.1046</v>
      </c>
      <c r="BI532">
        <v>2.0617999999999999</v>
      </c>
      <c r="BJ532">
        <v>2.0236999999999998</v>
      </c>
      <c r="BK532">
        <v>2.0095000000000001</v>
      </c>
      <c r="BL532">
        <v>2.0125999999999999</v>
      </c>
      <c r="BM532">
        <v>2.0276999999999998</v>
      </c>
      <c r="BN532">
        <v>2.2082999999999999</v>
      </c>
      <c r="BO532">
        <v>2.2242999999999999</v>
      </c>
      <c r="BP532">
        <v>2.2176</v>
      </c>
      <c r="BQ532">
        <v>2.2019000000000002</v>
      </c>
      <c r="BR532">
        <v>2.1800999999999999</v>
      </c>
      <c r="BS532">
        <v>2.1381000000000001</v>
      </c>
      <c r="BT532">
        <v>2.0053999999999998</v>
      </c>
      <c r="BU532">
        <v>1.9676</v>
      </c>
      <c r="BV532">
        <v>1.9323999999999999</v>
      </c>
      <c r="BW532">
        <v>1.9123000000000001</v>
      </c>
    </row>
    <row r="533" spans="1:75">
      <c r="A533" s="95">
        <v>45029</v>
      </c>
      <c r="B533" s="63">
        <v>167017</v>
      </c>
      <c r="AE533">
        <v>2.8317000000000001</v>
      </c>
      <c r="AF533">
        <v>2.7801999999999998</v>
      </c>
      <c r="AG533">
        <v>2.7275999999999998</v>
      </c>
      <c r="AH533">
        <v>2.6720000000000002</v>
      </c>
      <c r="AI533">
        <v>2.6114000000000002</v>
      </c>
      <c r="AJ533">
        <v>2.4243999999999999</v>
      </c>
      <c r="AK533">
        <v>2.3653</v>
      </c>
      <c r="AL533">
        <v>2.3256999999999999</v>
      </c>
      <c r="AM533">
        <v>2.3086000000000002</v>
      </c>
      <c r="AN533">
        <v>2.3050000000000002</v>
      </c>
      <c r="AO533">
        <v>2.3104</v>
      </c>
      <c r="AP533">
        <v>2.4769999999999999</v>
      </c>
      <c r="AQ533">
        <v>2.4725000000000001</v>
      </c>
      <c r="AR533">
        <v>2.4597000000000002</v>
      </c>
      <c r="AS533">
        <v>2.4376000000000002</v>
      </c>
      <c r="AT533">
        <v>2.4056999999999999</v>
      </c>
      <c r="AU533">
        <v>2.3652000000000002</v>
      </c>
      <c r="AV533">
        <v>2.1939000000000002</v>
      </c>
      <c r="AW533">
        <v>2.1629999999999998</v>
      </c>
      <c r="AX533">
        <v>2.1415999999999999</v>
      </c>
      <c r="AY533">
        <v>2.125</v>
      </c>
      <c r="AZ533">
        <v>2.1265999999999998</v>
      </c>
      <c r="BA533">
        <v>2.1389999999999998</v>
      </c>
      <c r="BB533">
        <v>2.3146</v>
      </c>
      <c r="BC533">
        <v>2.3243999999999998</v>
      </c>
      <c r="BD533">
        <v>2.3231999999999999</v>
      </c>
      <c r="BE533">
        <v>2.3027000000000002</v>
      </c>
      <c r="BF533">
        <v>2.2757999999999998</v>
      </c>
      <c r="BG533">
        <v>2.2288000000000001</v>
      </c>
      <c r="BH533">
        <v>2.0903999999999998</v>
      </c>
      <c r="BI533">
        <v>2.0476000000000001</v>
      </c>
      <c r="BJ533">
        <v>2.0095000000000001</v>
      </c>
      <c r="BK533">
        <v>1.9953000000000001</v>
      </c>
      <c r="BL533">
        <v>1.9984</v>
      </c>
      <c r="BM533">
        <v>2.0135000000000001</v>
      </c>
      <c r="BN533">
        <v>2.1941000000000002</v>
      </c>
      <c r="BO533">
        <v>2.2101000000000002</v>
      </c>
      <c r="BP533">
        <v>2.2033999999999998</v>
      </c>
      <c r="BQ533">
        <v>2.1877</v>
      </c>
      <c r="BR533">
        <v>2.1659000000000002</v>
      </c>
      <c r="BS533">
        <v>2.1238999999999999</v>
      </c>
      <c r="BT533">
        <v>1.9912000000000001</v>
      </c>
      <c r="BU533">
        <v>1.9534</v>
      </c>
      <c r="BV533">
        <v>1.9181999999999999</v>
      </c>
      <c r="BW533">
        <v>1.8980999999999999</v>
      </c>
    </row>
    <row r="534" spans="1:75">
      <c r="A534" s="95">
        <v>45030</v>
      </c>
      <c r="B534" s="63">
        <v>165516</v>
      </c>
      <c r="AE534">
        <v>2.8359000000000001</v>
      </c>
      <c r="AF534">
        <v>2.7865000000000002</v>
      </c>
      <c r="AG534">
        <v>2.7334999999999998</v>
      </c>
      <c r="AH534">
        <v>2.6787000000000001</v>
      </c>
      <c r="AI534">
        <v>2.6179000000000001</v>
      </c>
      <c r="AJ534">
        <v>2.4293</v>
      </c>
      <c r="AK534">
        <v>2.3700999999999999</v>
      </c>
      <c r="AL534">
        <v>2.3290999999999999</v>
      </c>
      <c r="AM534">
        <v>2.3106</v>
      </c>
      <c r="AN534">
        <v>2.3064</v>
      </c>
      <c r="AO534">
        <v>2.3119000000000001</v>
      </c>
      <c r="AP534">
        <v>2.4786999999999999</v>
      </c>
      <c r="AQ534">
        <v>2.4742999999999999</v>
      </c>
      <c r="AR534">
        <v>2.4615</v>
      </c>
      <c r="AS534">
        <v>2.4392999999999998</v>
      </c>
      <c r="AT534">
        <v>2.4073000000000002</v>
      </c>
      <c r="AU534">
        <v>2.367</v>
      </c>
      <c r="AV534">
        <v>2.1966000000000001</v>
      </c>
      <c r="AW534">
        <v>2.1657000000000002</v>
      </c>
      <c r="AX534">
        <v>2.1446000000000001</v>
      </c>
      <c r="AY534">
        <v>2.1280000000000001</v>
      </c>
      <c r="AZ534">
        <v>2.1295999999999999</v>
      </c>
      <c r="BA534">
        <v>2.1419999999999999</v>
      </c>
      <c r="BB534">
        <v>2.3176000000000001</v>
      </c>
      <c r="BC534">
        <v>2.3273999999999999</v>
      </c>
      <c r="BD534">
        <v>2.3262</v>
      </c>
      <c r="BE534">
        <v>2.3056999999999999</v>
      </c>
      <c r="BF534">
        <v>2.2787999999999999</v>
      </c>
      <c r="BG534">
        <v>2.2317999999999998</v>
      </c>
      <c r="BH534">
        <v>2.0933999999999999</v>
      </c>
      <c r="BI534">
        <v>2.0506000000000002</v>
      </c>
      <c r="BJ534">
        <v>2.0125000000000002</v>
      </c>
      <c r="BK534">
        <v>1.9983</v>
      </c>
      <c r="BL534">
        <v>2.0013999999999998</v>
      </c>
      <c r="BM534">
        <v>2.0165000000000002</v>
      </c>
      <c r="BN534">
        <v>2.1970999999999998</v>
      </c>
      <c r="BO534">
        <v>2.2130999999999998</v>
      </c>
      <c r="BP534">
        <v>2.2063999999999999</v>
      </c>
      <c r="BQ534">
        <v>2.1907000000000001</v>
      </c>
      <c r="BR534">
        <v>2.1688999999999998</v>
      </c>
      <c r="BS534">
        <v>2.1269</v>
      </c>
      <c r="BT534">
        <v>1.9942</v>
      </c>
      <c r="BU534">
        <v>1.9563999999999999</v>
      </c>
      <c r="BV534">
        <v>1.9212</v>
      </c>
      <c r="BW534">
        <v>1.9011</v>
      </c>
    </row>
    <row r="535" spans="1:75">
      <c r="A535" s="95">
        <v>45033</v>
      </c>
      <c r="B535" s="63">
        <v>151984</v>
      </c>
      <c r="AE535">
        <v>2.774</v>
      </c>
      <c r="AF535">
        <v>2.7305999999999999</v>
      </c>
      <c r="AG535">
        <v>2.681</v>
      </c>
      <c r="AH535">
        <v>2.63</v>
      </c>
      <c r="AI535">
        <v>2.5731000000000002</v>
      </c>
      <c r="AJ535">
        <v>2.3881000000000001</v>
      </c>
      <c r="AK535">
        <v>2.3317000000000001</v>
      </c>
      <c r="AL535">
        <v>2.2936999999999999</v>
      </c>
      <c r="AM535">
        <v>2.2765</v>
      </c>
      <c r="AN535">
        <v>2.2730000000000001</v>
      </c>
      <c r="AO535">
        <v>2.2787999999999999</v>
      </c>
      <c r="AP535">
        <v>2.4457</v>
      </c>
      <c r="AQ535">
        <v>2.4411</v>
      </c>
      <c r="AR535">
        <v>2.4276</v>
      </c>
      <c r="AS535">
        <v>2.4041999999999999</v>
      </c>
      <c r="AT535">
        <v>2.3723000000000001</v>
      </c>
      <c r="AU535">
        <v>2.3317000000000001</v>
      </c>
      <c r="AV535">
        <v>2.1621999999999999</v>
      </c>
      <c r="AW535">
        <v>2.1313</v>
      </c>
      <c r="AX535">
        <v>2.1101999999999999</v>
      </c>
      <c r="AY535">
        <v>2.0935999999999999</v>
      </c>
      <c r="AZ535">
        <v>2.0952000000000002</v>
      </c>
      <c r="BA535">
        <v>2.1076000000000001</v>
      </c>
      <c r="BB535">
        <v>2.2831999999999999</v>
      </c>
      <c r="BC535">
        <v>2.2930000000000001</v>
      </c>
      <c r="BD535">
        <v>2.2917999999999998</v>
      </c>
      <c r="BE535">
        <v>2.2713000000000001</v>
      </c>
      <c r="BF535">
        <v>2.2444000000000002</v>
      </c>
      <c r="BG535">
        <v>2.1974</v>
      </c>
      <c r="BH535">
        <v>2.0590000000000002</v>
      </c>
      <c r="BI535">
        <v>2.0162</v>
      </c>
      <c r="BJ535">
        <v>1.9781</v>
      </c>
      <c r="BK535">
        <v>1.9639</v>
      </c>
      <c r="BL535">
        <v>1.9670000000000001</v>
      </c>
      <c r="BM535">
        <v>1.9821</v>
      </c>
      <c r="BN535">
        <v>2.1627000000000001</v>
      </c>
      <c r="BO535">
        <v>2.1787000000000001</v>
      </c>
      <c r="BP535">
        <v>2.1720000000000002</v>
      </c>
      <c r="BQ535">
        <v>2.1562999999999999</v>
      </c>
      <c r="BR535">
        <v>2.1345000000000001</v>
      </c>
      <c r="BS535">
        <v>2.0924999999999998</v>
      </c>
      <c r="BT535">
        <v>1.9598</v>
      </c>
      <c r="BU535">
        <v>1.9219999999999999</v>
      </c>
      <c r="BV535">
        <v>1.8868</v>
      </c>
      <c r="BW535">
        <v>1.8667</v>
      </c>
    </row>
    <row r="536" spans="1:75">
      <c r="A536" s="95">
        <v>45034</v>
      </c>
      <c r="B536" s="63">
        <v>162930</v>
      </c>
      <c r="AE536">
        <v>2.7509000000000001</v>
      </c>
      <c r="AF536">
        <v>2.7082000000000002</v>
      </c>
      <c r="AG536">
        <v>2.6616</v>
      </c>
      <c r="AH536">
        <v>2.6147</v>
      </c>
      <c r="AI536">
        <v>2.5617999999999999</v>
      </c>
      <c r="AJ536">
        <v>2.3818999999999999</v>
      </c>
      <c r="AK536">
        <v>2.3292999999999999</v>
      </c>
      <c r="AL536">
        <v>2.2942</v>
      </c>
      <c r="AM536">
        <v>2.2795999999999998</v>
      </c>
      <c r="AN536">
        <v>2.2778999999999998</v>
      </c>
      <c r="AO536">
        <v>2.2850000000000001</v>
      </c>
      <c r="AP536">
        <v>2.4500000000000002</v>
      </c>
      <c r="AQ536">
        <v>2.4445000000000001</v>
      </c>
      <c r="AR536">
        <v>2.4293</v>
      </c>
      <c r="AS536">
        <v>2.4056000000000002</v>
      </c>
      <c r="AT536">
        <v>2.3723000000000001</v>
      </c>
      <c r="AU536">
        <v>2.3309000000000002</v>
      </c>
      <c r="AV536">
        <v>2.1602000000000001</v>
      </c>
      <c r="AW536">
        <v>2.1292</v>
      </c>
      <c r="AX536">
        <v>2.1080999999999999</v>
      </c>
      <c r="AY536">
        <v>2.0911</v>
      </c>
      <c r="AZ536">
        <v>2.0924</v>
      </c>
      <c r="BA536">
        <v>2.1036999999999999</v>
      </c>
      <c r="BB536">
        <v>2.2793000000000001</v>
      </c>
      <c r="BC536">
        <v>2.2890999999999999</v>
      </c>
      <c r="BD536">
        <v>2.2879</v>
      </c>
      <c r="BE536">
        <v>2.2673999999999999</v>
      </c>
      <c r="BF536">
        <v>2.2404999999999999</v>
      </c>
      <c r="BG536">
        <v>2.1934999999999998</v>
      </c>
      <c r="BH536">
        <v>2.0550999999999999</v>
      </c>
      <c r="BI536">
        <v>2.0123000000000002</v>
      </c>
      <c r="BJ536">
        <v>1.9742</v>
      </c>
      <c r="BK536">
        <v>1.96</v>
      </c>
      <c r="BL536">
        <v>1.9631000000000001</v>
      </c>
      <c r="BM536">
        <v>1.9782</v>
      </c>
      <c r="BN536">
        <v>2.1587999999999998</v>
      </c>
      <c r="BO536">
        <v>2.1747999999999998</v>
      </c>
      <c r="BP536">
        <v>2.1680999999999999</v>
      </c>
      <c r="BQ536">
        <v>2.1524000000000001</v>
      </c>
      <c r="BR536">
        <v>2.1305999999999998</v>
      </c>
      <c r="BS536">
        <v>2.0886</v>
      </c>
      <c r="BT536">
        <v>1.9559</v>
      </c>
      <c r="BU536">
        <v>1.9180999999999999</v>
      </c>
      <c r="BV536">
        <v>1.8829</v>
      </c>
      <c r="BW536">
        <v>1.8628</v>
      </c>
    </row>
    <row r="537" spans="1:75">
      <c r="A537" s="95">
        <v>45035</v>
      </c>
      <c r="B537" s="63">
        <v>218279</v>
      </c>
      <c r="AE537">
        <v>2.6455000000000002</v>
      </c>
      <c r="AF537">
        <v>2.6131000000000002</v>
      </c>
      <c r="AG537">
        <v>2.5731999999999999</v>
      </c>
      <c r="AH537">
        <v>2.5323000000000002</v>
      </c>
      <c r="AI537">
        <v>2.4878</v>
      </c>
      <c r="AJ537">
        <v>2.3186</v>
      </c>
      <c r="AK537">
        <v>2.2711000000000001</v>
      </c>
      <c r="AL537">
        <v>2.2395999999999998</v>
      </c>
      <c r="AM537">
        <v>2.2256999999999998</v>
      </c>
      <c r="AN537">
        <v>2.2248000000000001</v>
      </c>
      <c r="AO537">
        <v>2.2336</v>
      </c>
      <c r="AP537">
        <v>2.3994</v>
      </c>
      <c r="AQ537">
        <v>2.395</v>
      </c>
      <c r="AR537">
        <v>2.3809999999999998</v>
      </c>
      <c r="AS537">
        <v>2.3574999999999999</v>
      </c>
      <c r="AT537">
        <v>2.3246000000000002</v>
      </c>
      <c r="AU537">
        <v>2.2833000000000001</v>
      </c>
      <c r="AV537">
        <v>2.1128</v>
      </c>
      <c r="AW537">
        <v>2.0819000000000001</v>
      </c>
      <c r="AX537">
        <v>2.0611999999999999</v>
      </c>
      <c r="AY537">
        <v>2.0442999999999998</v>
      </c>
      <c r="AZ537">
        <v>2.0459000000000001</v>
      </c>
      <c r="BA537">
        <v>2.0575999999999999</v>
      </c>
      <c r="BB537">
        <v>2.2334999999999998</v>
      </c>
      <c r="BC537">
        <v>2.2435999999999998</v>
      </c>
      <c r="BD537">
        <v>2.2427000000000001</v>
      </c>
      <c r="BE537">
        <v>2.2225999999999999</v>
      </c>
      <c r="BF537">
        <v>2.1960000000000002</v>
      </c>
      <c r="BG537">
        <v>2.1493000000000002</v>
      </c>
      <c r="BH537">
        <v>2.0112000000000001</v>
      </c>
      <c r="BI537">
        <v>1.9688000000000001</v>
      </c>
      <c r="BJ537">
        <v>1.9312</v>
      </c>
      <c r="BK537">
        <v>1.917</v>
      </c>
      <c r="BL537">
        <v>1.9200999999999999</v>
      </c>
      <c r="BM537">
        <v>1.9352</v>
      </c>
      <c r="BN537">
        <v>2.1158000000000001</v>
      </c>
      <c r="BO537">
        <v>2.1318000000000001</v>
      </c>
      <c r="BP537">
        <v>2.1251000000000002</v>
      </c>
      <c r="BQ537">
        <v>2.1093999999999999</v>
      </c>
      <c r="BR537">
        <v>2.0876000000000001</v>
      </c>
      <c r="BS537">
        <v>2.0455999999999999</v>
      </c>
      <c r="BT537">
        <v>1.9129</v>
      </c>
      <c r="BU537">
        <v>1.8751</v>
      </c>
      <c r="BV537">
        <v>1.8399000000000001</v>
      </c>
      <c r="BW537">
        <v>1.8198000000000001</v>
      </c>
    </row>
    <row r="538" spans="1:75">
      <c r="A538" s="95">
        <v>45036</v>
      </c>
      <c r="B538" s="63">
        <v>200165</v>
      </c>
      <c r="AE538">
        <v>2.5863999999999998</v>
      </c>
      <c r="AF538">
        <v>2.56</v>
      </c>
      <c r="AG538">
        <v>2.5175000000000001</v>
      </c>
      <c r="AH538">
        <v>2.4733999999999998</v>
      </c>
      <c r="AI538">
        <v>2.427</v>
      </c>
      <c r="AJ538">
        <v>2.2616999999999998</v>
      </c>
      <c r="AK538">
        <v>2.2155999999999998</v>
      </c>
      <c r="AL538">
        <v>2.1844000000000001</v>
      </c>
      <c r="AM538">
        <v>2.1707000000000001</v>
      </c>
      <c r="AN538">
        <v>2.1707000000000001</v>
      </c>
      <c r="AO538">
        <v>2.1806999999999999</v>
      </c>
      <c r="AP538">
        <v>2.3464999999999998</v>
      </c>
      <c r="AQ538">
        <v>2.3429000000000002</v>
      </c>
      <c r="AR538">
        <v>2.3296999999999999</v>
      </c>
      <c r="AS538">
        <v>2.3083999999999998</v>
      </c>
      <c r="AT538">
        <v>2.2780999999999998</v>
      </c>
      <c r="AU538">
        <v>2.2382</v>
      </c>
      <c r="AV538">
        <v>2.0691999999999999</v>
      </c>
      <c r="AW538">
        <v>2.0402</v>
      </c>
      <c r="AX538">
        <v>2.0194000000000001</v>
      </c>
      <c r="AY538">
        <v>2.0028999999999999</v>
      </c>
      <c r="AZ538">
        <v>2.0049000000000001</v>
      </c>
      <c r="BA538">
        <v>2.0169999999999999</v>
      </c>
      <c r="BB538">
        <v>2.1934</v>
      </c>
      <c r="BC538">
        <v>2.2039</v>
      </c>
      <c r="BD538">
        <v>2.2033999999999998</v>
      </c>
      <c r="BE538">
        <v>2.1837</v>
      </c>
      <c r="BF538">
        <v>2.1575000000000002</v>
      </c>
      <c r="BG538">
        <v>2.1112000000000002</v>
      </c>
      <c r="BH538">
        <v>1.9736</v>
      </c>
      <c r="BI538">
        <v>1.9316</v>
      </c>
      <c r="BJ538">
        <v>1.8944000000000001</v>
      </c>
      <c r="BK538">
        <v>1.8807</v>
      </c>
      <c r="BL538">
        <v>1.8843000000000001</v>
      </c>
      <c r="BM538">
        <v>1.9</v>
      </c>
      <c r="BN538">
        <v>2.0811000000000002</v>
      </c>
      <c r="BO538">
        <v>2.0975999999999999</v>
      </c>
      <c r="BP538">
        <v>2.0914000000000001</v>
      </c>
      <c r="BQ538">
        <v>2.0762999999999998</v>
      </c>
      <c r="BR538">
        <v>2.0550000000000002</v>
      </c>
      <c r="BS538">
        <v>2.0135000000000001</v>
      </c>
      <c r="BT538">
        <v>1.8813</v>
      </c>
      <c r="BU538">
        <v>1.8441000000000001</v>
      </c>
      <c r="BV538">
        <v>1.8093999999999999</v>
      </c>
      <c r="BW538">
        <v>1.7892999999999999</v>
      </c>
    </row>
    <row r="539" spans="1:75">
      <c r="A539" s="95">
        <v>45037</v>
      </c>
      <c r="B539" s="63">
        <v>183702</v>
      </c>
      <c r="AE539">
        <v>2.6015999999999999</v>
      </c>
      <c r="AF539">
        <v>2.5752999999999999</v>
      </c>
      <c r="AG539">
        <v>2.5371000000000001</v>
      </c>
      <c r="AH539">
        <v>2.4956</v>
      </c>
      <c r="AI539">
        <v>2.4493</v>
      </c>
      <c r="AJ539">
        <v>2.2852999999999999</v>
      </c>
      <c r="AK539">
        <v>2.2395999999999998</v>
      </c>
      <c r="AL539">
        <v>2.2081</v>
      </c>
      <c r="AM539">
        <v>2.1945999999999999</v>
      </c>
      <c r="AN539">
        <v>2.1949000000000001</v>
      </c>
      <c r="AO539">
        <v>2.2054999999999998</v>
      </c>
      <c r="AP539">
        <v>2.3719000000000001</v>
      </c>
      <c r="AQ539">
        <v>2.3691</v>
      </c>
      <c r="AR539">
        <v>2.3571</v>
      </c>
      <c r="AS539">
        <v>2.3353999999999999</v>
      </c>
      <c r="AT539">
        <v>2.3064</v>
      </c>
      <c r="AU539">
        <v>2.2673999999999999</v>
      </c>
      <c r="AV539">
        <v>2.0988000000000002</v>
      </c>
      <c r="AW539">
        <v>2.0716999999999999</v>
      </c>
      <c r="AX539">
        <v>2.0514000000000001</v>
      </c>
      <c r="AY539">
        <v>2.0346000000000002</v>
      </c>
      <c r="AZ539">
        <v>2.0367000000000002</v>
      </c>
      <c r="BA539">
        <v>2.0489000000000002</v>
      </c>
      <c r="BB539">
        <v>2.2254</v>
      </c>
      <c r="BC539">
        <v>2.2360000000000002</v>
      </c>
      <c r="BD539">
        <v>2.2355999999999998</v>
      </c>
      <c r="BE539">
        <v>2.2160000000000002</v>
      </c>
      <c r="BF539">
        <v>2.1899000000000002</v>
      </c>
      <c r="BG539">
        <v>2.1436999999999999</v>
      </c>
      <c r="BH539">
        <v>2.0062000000000002</v>
      </c>
      <c r="BI539">
        <v>1.9642999999999999</v>
      </c>
      <c r="BJ539">
        <v>1.9273</v>
      </c>
      <c r="BK539">
        <v>1.9137</v>
      </c>
      <c r="BL539">
        <v>1.9174</v>
      </c>
      <c r="BM539">
        <v>1.9332</v>
      </c>
      <c r="BN539">
        <v>2.1143999999999998</v>
      </c>
      <c r="BO539">
        <v>2.1309999999999998</v>
      </c>
      <c r="BP539">
        <v>2.1248999999999998</v>
      </c>
      <c r="BQ539">
        <v>2.1099000000000001</v>
      </c>
      <c r="BR539">
        <v>2.0886999999999998</v>
      </c>
      <c r="BS539">
        <v>2.0472999999999999</v>
      </c>
      <c r="BT539">
        <v>1.9152</v>
      </c>
      <c r="BU539">
        <v>1.8781000000000001</v>
      </c>
      <c r="BV539">
        <v>1.8448</v>
      </c>
      <c r="BW539">
        <v>1.8247</v>
      </c>
    </row>
    <row r="540" spans="1:75">
      <c r="A540" s="95">
        <v>45040</v>
      </c>
      <c r="B540" s="63">
        <v>158155</v>
      </c>
      <c r="AE540">
        <v>2.6318000000000001</v>
      </c>
      <c r="AF540">
        <v>2.61</v>
      </c>
      <c r="AG540">
        <v>2.5735000000000001</v>
      </c>
      <c r="AH540">
        <v>2.5314999999999999</v>
      </c>
      <c r="AI540">
        <v>2.4828000000000001</v>
      </c>
      <c r="AJ540">
        <v>2.3165</v>
      </c>
      <c r="AK540">
        <v>2.2688000000000001</v>
      </c>
      <c r="AL540">
        <v>2.2357999999999998</v>
      </c>
      <c r="AM540">
        <v>2.2214</v>
      </c>
      <c r="AN540">
        <v>2.2208999999999999</v>
      </c>
      <c r="AO540">
        <v>2.2303000000000002</v>
      </c>
      <c r="AP540">
        <v>2.3957000000000002</v>
      </c>
      <c r="AQ540">
        <v>2.3925000000000001</v>
      </c>
      <c r="AR540">
        <v>2.3803000000000001</v>
      </c>
      <c r="AS540">
        <v>2.3580000000000001</v>
      </c>
      <c r="AT540">
        <v>2.3277000000000001</v>
      </c>
      <c r="AU540">
        <v>2.2892999999999999</v>
      </c>
      <c r="AV540">
        <v>2.1223999999999998</v>
      </c>
      <c r="AW540">
        <v>2.0950000000000002</v>
      </c>
      <c r="AX540">
        <v>2.0747</v>
      </c>
      <c r="AY540">
        <v>2.0600999999999998</v>
      </c>
      <c r="AZ540">
        <v>2.0621999999999998</v>
      </c>
      <c r="BA540">
        <v>2.0743999999999998</v>
      </c>
      <c r="BB540">
        <v>2.2509000000000001</v>
      </c>
      <c r="BC540">
        <v>2.2614999999999998</v>
      </c>
      <c r="BD540">
        <v>2.2610999999999999</v>
      </c>
      <c r="BE540">
        <v>2.2414999999999998</v>
      </c>
      <c r="BF540">
        <v>2.2153999999999998</v>
      </c>
      <c r="BG540">
        <v>2.1692</v>
      </c>
      <c r="BH540">
        <v>2.0316999999999998</v>
      </c>
      <c r="BI540">
        <v>1.9898</v>
      </c>
      <c r="BJ540">
        <v>1.9528000000000001</v>
      </c>
      <c r="BK540">
        <v>1.9392</v>
      </c>
      <c r="BL540">
        <v>1.9429000000000001</v>
      </c>
      <c r="BM540">
        <v>1.9587000000000001</v>
      </c>
      <c r="BN540">
        <v>2.1398999999999999</v>
      </c>
      <c r="BO540">
        <v>2.1564999999999999</v>
      </c>
      <c r="BP540">
        <v>2.1503999999999999</v>
      </c>
      <c r="BQ540">
        <v>2.1354000000000002</v>
      </c>
      <c r="BR540">
        <v>2.1141999999999999</v>
      </c>
      <c r="BS540">
        <v>2.0728</v>
      </c>
      <c r="BT540">
        <v>1.9407000000000001</v>
      </c>
      <c r="BU540">
        <v>1.9036</v>
      </c>
      <c r="BV540">
        <v>1.8703000000000001</v>
      </c>
      <c r="BW540">
        <v>1.8502000000000001</v>
      </c>
    </row>
    <row r="541" spans="1:75">
      <c r="A541" s="95">
        <v>45041</v>
      </c>
      <c r="B541" s="63">
        <v>183375</v>
      </c>
      <c r="AE541">
        <v>2.5886</v>
      </c>
      <c r="AF541">
        <v>2.5583</v>
      </c>
      <c r="AG541">
        <v>2.5194999999999999</v>
      </c>
      <c r="AH541">
        <v>2.4767999999999999</v>
      </c>
      <c r="AI541">
        <v>2.4285999999999999</v>
      </c>
      <c r="AJ541">
        <v>2.2625000000000002</v>
      </c>
      <c r="AK541">
        <v>2.2105999999999999</v>
      </c>
      <c r="AL541">
        <v>2.1749999999999998</v>
      </c>
      <c r="AM541">
        <v>2.1600999999999999</v>
      </c>
      <c r="AN541">
        <v>2.1591</v>
      </c>
      <c r="AO541">
        <v>2.1682999999999999</v>
      </c>
      <c r="AP541">
        <v>2.3342000000000001</v>
      </c>
      <c r="AQ541">
        <v>2.3319999999999999</v>
      </c>
      <c r="AR541">
        <v>2.3205</v>
      </c>
      <c r="AS541">
        <v>2.2989999999999999</v>
      </c>
      <c r="AT541">
        <v>2.2690000000000001</v>
      </c>
      <c r="AU541">
        <v>2.2317999999999998</v>
      </c>
      <c r="AV541">
        <v>2.0708000000000002</v>
      </c>
      <c r="AW541">
        <v>2.0432999999999999</v>
      </c>
      <c r="AX541">
        <v>2.0226000000000002</v>
      </c>
      <c r="AY541">
        <v>2.0095999999999998</v>
      </c>
      <c r="AZ541">
        <v>2.012</v>
      </c>
      <c r="BA541">
        <v>2.0247000000000002</v>
      </c>
      <c r="BB541">
        <v>2.2017000000000002</v>
      </c>
      <c r="BC541">
        <v>2.2126999999999999</v>
      </c>
      <c r="BD541">
        <v>2.2126999999999999</v>
      </c>
      <c r="BE541">
        <v>2.1934999999999998</v>
      </c>
      <c r="BF541">
        <v>2.1678000000000002</v>
      </c>
      <c r="BG541">
        <v>2.1219999999999999</v>
      </c>
      <c r="BH541">
        <v>1.9850000000000001</v>
      </c>
      <c r="BI541">
        <v>1.9435</v>
      </c>
      <c r="BJ541">
        <v>1.9069</v>
      </c>
      <c r="BK541">
        <v>1.8935</v>
      </c>
      <c r="BL541">
        <v>1.8974</v>
      </c>
      <c r="BM541">
        <v>1.9134</v>
      </c>
      <c r="BN541">
        <v>2.0948000000000002</v>
      </c>
      <c r="BO541">
        <v>2.1116000000000001</v>
      </c>
      <c r="BP541">
        <v>2.1057000000000001</v>
      </c>
      <c r="BQ541">
        <v>2.0910000000000002</v>
      </c>
      <c r="BR541">
        <v>2.0699999999999998</v>
      </c>
      <c r="BS541">
        <v>2.0287999999999999</v>
      </c>
      <c r="BT541">
        <v>1.8969</v>
      </c>
      <c r="BU541">
        <v>1.86</v>
      </c>
      <c r="BV541">
        <v>1.8269</v>
      </c>
      <c r="BW541">
        <v>1.8068</v>
      </c>
    </row>
    <row r="542" spans="1:75">
      <c r="A542" s="95">
        <v>45042</v>
      </c>
      <c r="B542" s="63">
        <v>203890</v>
      </c>
      <c r="AE542">
        <v>2.5493999999999999</v>
      </c>
      <c r="AF542">
        <v>2.5125000000000002</v>
      </c>
      <c r="AG542">
        <v>2.4693999999999998</v>
      </c>
      <c r="AH542">
        <v>2.4243000000000001</v>
      </c>
      <c r="AI542">
        <v>2.3759000000000001</v>
      </c>
      <c r="AJ542">
        <v>2.2079</v>
      </c>
      <c r="AK542">
        <v>2.1556000000000002</v>
      </c>
      <c r="AL542">
        <v>2.1204999999999998</v>
      </c>
      <c r="AM542">
        <v>2.1072000000000002</v>
      </c>
      <c r="AN542">
        <v>2.1073</v>
      </c>
      <c r="AO542">
        <v>2.1173000000000002</v>
      </c>
      <c r="AP542">
        <v>2.2799</v>
      </c>
      <c r="AQ542">
        <v>2.2782</v>
      </c>
      <c r="AR542">
        <v>2.2673999999999999</v>
      </c>
      <c r="AS542">
        <v>2.2467000000000001</v>
      </c>
      <c r="AT542">
        <v>2.2191999999999998</v>
      </c>
      <c r="AU542">
        <v>2.1842999999999999</v>
      </c>
      <c r="AV542">
        <v>2.028</v>
      </c>
      <c r="AW542">
        <v>1.9995000000000001</v>
      </c>
      <c r="AX542">
        <v>1.9784999999999999</v>
      </c>
      <c r="AY542">
        <v>1.9658</v>
      </c>
      <c r="AZ542">
        <v>1.9689000000000001</v>
      </c>
      <c r="BA542">
        <v>1.9822</v>
      </c>
      <c r="BB542">
        <v>2.1598999999999999</v>
      </c>
      <c r="BC542">
        <v>2.1716000000000002</v>
      </c>
      <c r="BD542">
        <v>2.1722999999999999</v>
      </c>
      <c r="BE542">
        <v>2.1537999999999999</v>
      </c>
      <c r="BF542">
        <v>2.1288</v>
      </c>
      <c r="BG542">
        <v>2.0836000000000001</v>
      </c>
      <c r="BH542">
        <v>1.9473</v>
      </c>
      <c r="BI542">
        <v>1.9065000000000001</v>
      </c>
      <c r="BJ542">
        <v>1.871</v>
      </c>
      <c r="BK542">
        <v>1.8573999999999999</v>
      </c>
      <c r="BL542">
        <v>1.8614999999999999</v>
      </c>
      <c r="BM542">
        <v>1.8776999999999999</v>
      </c>
      <c r="BN542">
        <v>2.0592999999999999</v>
      </c>
      <c r="BO542">
        <v>2.0762999999999998</v>
      </c>
      <c r="BP542">
        <v>2.0706000000000002</v>
      </c>
      <c r="BQ542">
        <v>2.0562</v>
      </c>
      <c r="BR542">
        <v>2.0354000000000001</v>
      </c>
      <c r="BS542">
        <v>1.9944</v>
      </c>
      <c r="BT542">
        <v>1.8627</v>
      </c>
      <c r="BU542">
        <v>1.8260000000000001</v>
      </c>
      <c r="BV542">
        <v>1.7935000000000001</v>
      </c>
      <c r="BW542">
        <v>1.7734000000000001</v>
      </c>
    </row>
    <row r="543" spans="1:75">
      <c r="A543" s="95">
        <v>45043</v>
      </c>
      <c r="B543" s="63">
        <v>153137</v>
      </c>
      <c r="AE543">
        <v>2.5327999999999999</v>
      </c>
      <c r="AF543">
        <v>2.4927000000000001</v>
      </c>
      <c r="AG543">
        <v>2.4506999999999999</v>
      </c>
      <c r="AH543">
        <v>2.4062000000000001</v>
      </c>
      <c r="AI543">
        <v>2.3599000000000001</v>
      </c>
      <c r="AJ543">
        <v>2.1947000000000001</v>
      </c>
      <c r="AK543">
        <v>2.145</v>
      </c>
      <c r="AL543">
        <v>2.1122000000000001</v>
      </c>
      <c r="AM543">
        <v>2.1000999999999999</v>
      </c>
      <c r="AN543">
        <v>2.1009000000000002</v>
      </c>
      <c r="AO543">
        <v>2.1111</v>
      </c>
      <c r="AP543">
        <v>2.2725</v>
      </c>
      <c r="AQ543">
        <v>2.2709999999999999</v>
      </c>
      <c r="AR543">
        <v>2.2606999999999999</v>
      </c>
      <c r="AS543">
        <v>2.2401</v>
      </c>
      <c r="AT543">
        <v>2.2126999999999999</v>
      </c>
      <c r="AU543">
        <v>2.1779000000000002</v>
      </c>
      <c r="AV543">
        <v>2.0217000000000001</v>
      </c>
      <c r="AW543">
        <v>1.9933000000000001</v>
      </c>
      <c r="AX543">
        <v>1.9723999999999999</v>
      </c>
      <c r="AY543">
        <v>1.9597</v>
      </c>
      <c r="AZ543">
        <v>1.9628000000000001</v>
      </c>
      <c r="BA543">
        <v>1.9761</v>
      </c>
      <c r="BB543">
        <v>2.1537999999999999</v>
      </c>
      <c r="BC543">
        <v>2.1655000000000002</v>
      </c>
      <c r="BD543">
        <v>2.1661999999999999</v>
      </c>
      <c r="BE543">
        <v>2.1476999999999999</v>
      </c>
      <c r="BF543">
        <v>2.1227</v>
      </c>
      <c r="BG543">
        <v>2.0775000000000001</v>
      </c>
      <c r="BH543">
        <v>1.9412</v>
      </c>
      <c r="BI543">
        <v>1.9004000000000001</v>
      </c>
      <c r="BJ543">
        <v>1.8649</v>
      </c>
      <c r="BK543">
        <v>1.8512999999999999</v>
      </c>
      <c r="BL543">
        <v>1.8553999999999999</v>
      </c>
      <c r="BM543">
        <v>1.8715999999999999</v>
      </c>
      <c r="BN543">
        <v>2.0531999999999999</v>
      </c>
      <c r="BO543">
        <v>2.0701999999999998</v>
      </c>
      <c r="BP543">
        <v>2.0644999999999998</v>
      </c>
      <c r="BQ543">
        <v>2.0501</v>
      </c>
      <c r="BR543">
        <v>2.0293000000000001</v>
      </c>
      <c r="BS543">
        <v>1.9883</v>
      </c>
      <c r="BT543">
        <v>1.8566</v>
      </c>
      <c r="BU543">
        <v>1.8199000000000001</v>
      </c>
      <c r="BV543">
        <v>1.7874000000000001</v>
      </c>
      <c r="BW543">
        <v>1.7673000000000001</v>
      </c>
    </row>
    <row r="544" spans="1:75">
      <c r="A544" s="95">
        <v>45044</v>
      </c>
      <c r="B544" s="63">
        <v>153870</v>
      </c>
      <c r="AE544" s="28">
        <v>2.5779999999999998</v>
      </c>
      <c r="AF544">
        <v>2.5301</v>
      </c>
      <c r="AG544">
        <v>2.488</v>
      </c>
      <c r="AH544">
        <v>2.4445000000000001</v>
      </c>
      <c r="AI544">
        <v>2.3982000000000001</v>
      </c>
      <c r="AJ544">
        <v>2.2307999999999999</v>
      </c>
      <c r="AK544">
        <v>2.1823000000000001</v>
      </c>
      <c r="AL544">
        <v>2.1505999999999998</v>
      </c>
      <c r="AM544">
        <v>2.1402000000000001</v>
      </c>
      <c r="AN544">
        <v>2.1414</v>
      </c>
      <c r="AO544">
        <v>2.1514000000000002</v>
      </c>
      <c r="AP544">
        <v>2.3113999999999999</v>
      </c>
      <c r="AQ544">
        <v>2.3085</v>
      </c>
      <c r="AR544">
        <v>2.2968999999999999</v>
      </c>
      <c r="AS544">
        <v>2.2764000000000002</v>
      </c>
      <c r="AT544">
        <v>2.2486999999999999</v>
      </c>
      <c r="AU544">
        <v>2.2130000000000001</v>
      </c>
      <c r="AV544">
        <v>2.0566</v>
      </c>
      <c r="AW544">
        <v>2.0280999999999998</v>
      </c>
      <c r="AX544">
        <v>2.0070000000000001</v>
      </c>
      <c r="AY544">
        <v>1.9941</v>
      </c>
      <c r="AZ544">
        <v>1.9971000000000001</v>
      </c>
      <c r="BA544">
        <v>2.0102000000000002</v>
      </c>
      <c r="BB544">
        <v>2.1877</v>
      </c>
      <c r="BC544">
        <v>2.1993</v>
      </c>
      <c r="BD544">
        <v>2.1998000000000002</v>
      </c>
      <c r="BE544">
        <v>2.1810999999999998</v>
      </c>
      <c r="BF544">
        <v>2.1560000000000001</v>
      </c>
      <c r="BG544">
        <v>2.1105999999999998</v>
      </c>
      <c r="BH544">
        <v>1.9741</v>
      </c>
      <c r="BI544">
        <v>1.9332</v>
      </c>
      <c r="BJ544">
        <v>1.897</v>
      </c>
      <c r="BK544">
        <v>1.8834</v>
      </c>
      <c r="BL544">
        <v>1.8875</v>
      </c>
      <c r="BM544">
        <v>1.9036999999999999</v>
      </c>
      <c r="BN544">
        <v>2.0853000000000002</v>
      </c>
      <c r="BO544">
        <v>2.1023000000000001</v>
      </c>
      <c r="BP544">
        <v>2.0966</v>
      </c>
      <c r="BQ544">
        <v>2.0821999999999998</v>
      </c>
      <c r="BR544">
        <v>2.0613999999999999</v>
      </c>
      <c r="BS544">
        <v>2.0204</v>
      </c>
      <c r="BT544">
        <v>1.8887</v>
      </c>
      <c r="BU544">
        <v>1.8520000000000001</v>
      </c>
      <c r="BV544">
        <v>1.8194999999999999</v>
      </c>
      <c r="BW544">
        <v>1.7994000000000001</v>
      </c>
    </row>
    <row r="545" spans="1:75">
      <c r="A545" s="103">
        <v>45047</v>
      </c>
      <c r="B545" s="63">
        <v>135829</v>
      </c>
      <c r="AF545">
        <v>2.5503999999999998</v>
      </c>
      <c r="AG545">
        <v>2.5028000000000001</v>
      </c>
      <c r="AH545">
        <v>2.4542000000000002</v>
      </c>
      <c r="AI545">
        <v>2.4032</v>
      </c>
      <c r="AJ545">
        <v>2.2328999999999999</v>
      </c>
      <c r="AK545">
        <v>2.1804999999999999</v>
      </c>
      <c r="AL545">
        <v>2.1457999999999999</v>
      </c>
      <c r="AM545">
        <v>2.133</v>
      </c>
      <c r="AN545">
        <v>2.1322999999999999</v>
      </c>
      <c r="AO545">
        <v>2.1404999999999998</v>
      </c>
      <c r="AP545">
        <v>2.2967</v>
      </c>
      <c r="AQ545">
        <v>2.2936999999999999</v>
      </c>
      <c r="AR545">
        <v>2.2822</v>
      </c>
      <c r="AS545">
        <v>2.2618</v>
      </c>
      <c r="AT545">
        <v>2.2342</v>
      </c>
      <c r="AU545">
        <v>2.1985000000000001</v>
      </c>
      <c r="AV545">
        <v>2.0421999999999998</v>
      </c>
      <c r="AW545">
        <v>2.0137999999999998</v>
      </c>
      <c r="AX545">
        <v>1.9931000000000001</v>
      </c>
      <c r="AY545">
        <v>1.9797</v>
      </c>
      <c r="AZ545">
        <v>1.9824999999999999</v>
      </c>
      <c r="BA545">
        <v>1.9954000000000001</v>
      </c>
      <c r="BB545">
        <v>2.1726999999999999</v>
      </c>
      <c r="BC545">
        <v>2.1840999999999999</v>
      </c>
      <c r="BD545">
        <v>2.1842999999999999</v>
      </c>
      <c r="BE545">
        <v>2.1654</v>
      </c>
      <c r="BF545">
        <v>2.1400999999999999</v>
      </c>
      <c r="BG545">
        <v>2.0945</v>
      </c>
      <c r="BH545">
        <v>1.9578</v>
      </c>
      <c r="BI545">
        <v>1.9167000000000001</v>
      </c>
      <c r="BJ545">
        <v>1.8803000000000001</v>
      </c>
      <c r="BK545">
        <v>1.8667</v>
      </c>
      <c r="BL545">
        <v>1.8708</v>
      </c>
      <c r="BM545">
        <v>1.887</v>
      </c>
      <c r="BN545">
        <v>2.0686</v>
      </c>
      <c r="BO545">
        <v>2.0855999999999999</v>
      </c>
      <c r="BP545">
        <v>2.0798999999999999</v>
      </c>
      <c r="BQ545">
        <v>2.0655000000000001</v>
      </c>
      <c r="BR545">
        <v>2.0447000000000002</v>
      </c>
      <c r="BS545">
        <v>2.0036999999999998</v>
      </c>
      <c r="BT545">
        <v>1.8720000000000001</v>
      </c>
      <c r="BU545">
        <v>1.8352999999999999</v>
      </c>
      <c r="BV545">
        <v>1.8028</v>
      </c>
      <c r="BW545">
        <v>1.7827</v>
      </c>
    </row>
    <row r="546" spans="1:75">
      <c r="A546" s="95">
        <v>45048</v>
      </c>
      <c r="B546" s="63">
        <v>164089</v>
      </c>
      <c r="AF546">
        <v>2.4357000000000002</v>
      </c>
      <c r="AG546">
        <v>2.3902999999999999</v>
      </c>
      <c r="AH546">
        <v>2.3439999999999999</v>
      </c>
      <c r="AI546">
        <v>2.2963</v>
      </c>
      <c r="AJ546">
        <v>2.1335999999999999</v>
      </c>
      <c r="AK546">
        <v>2.0847000000000002</v>
      </c>
      <c r="AL546">
        <v>2.0543</v>
      </c>
      <c r="AM546">
        <v>2.044</v>
      </c>
      <c r="AN546">
        <v>2.0440999999999998</v>
      </c>
      <c r="AO546">
        <v>2.0525000000000002</v>
      </c>
      <c r="AP546">
        <v>2.2109000000000001</v>
      </c>
      <c r="AQ546">
        <v>2.2101000000000002</v>
      </c>
      <c r="AR546">
        <v>2.2004999999999999</v>
      </c>
      <c r="AS546">
        <v>2.1825999999999999</v>
      </c>
      <c r="AT546">
        <v>2.1577000000000002</v>
      </c>
      <c r="AU546">
        <v>2.1246</v>
      </c>
      <c r="AV546">
        <v>1.9745999999999999</v>
      </c>
      <c r="AW546">
        <v>1.9470000000000001</v>
      </c>
      <c r="AX546">
        <v>1.9286000000000001</v>
      </c>
      <c r="AY546">
        <v>1.9157999999999999</v>
      </c>
      <c r="AZ546">
        <v>1.9193</v>
      </c>
      <c r="BA546">
        <v>1.9328000000000001</v>
      </c>
      <c r="BB546">
        <v>2.1107</v>
      </c>
      <c r="BC546">
        <v>2.1227999999999998</v>
      </c>
      <c r="BD546">
        <v>2.1236000000000002</v>
      </c>
      <c r="BE546">
        <v>2.1063000000000001</v>
      </c>
      <c r="BF546">
        <v>2.0825999999999998</v>
      </c>
      <c r="BG546">
        <v>2.0385</v>
      </c>
      <c r="BH546">
        <v>1.9034</v>
      </c>
      <c r="BI546">
        <v>1.8638999999999999</v>
      </c>
      <c r="BJ546">
        <v>1.8290999999999999</v>
      </c>
      <c r="BK546">
        <v>1.8158000000000001</v>
      </c>
      <c r="BL546">
        <v>1.8202</v>
      </c>
      <c r="BM546">
        <v>1.8367</v>
      </c>
      <c r="BN546">
        <v>2.0186000000000002</v>
      </c>
      <c r="BO546">
        <v>2.0358999999999998</v>
      </c>
      <c r="BP546">
        <v>2.0304000000000002</v>
      </c>
      <c r="BQ546">
        <v>2.0163000000000002</v>
      </c>
      <c r="BR546">
        <v>1.9958</v>
      </c>
      <c r="BS546">
        <v>1.9551000000000001</v>
      </c>
      <c r="BT546">
        <v>1.8237000000000001</v>
      </c>
      <c r="BU546">
        <v>1.7873000000000001</v>
      </c>
      <c r="BV546">
        <v>1.7551000000000001</v>
      </c>
      <c r="BW546">
        <v>1.7350000000000001</v>
      </c>
    </row>
    <row r="547" spans="1:75">
      <c r="A547" s="95">
        <v>45049</v>
      </c>
      <c r="B547" s="63">
        <v>217317</v>
      </c>
      <c r="AF547">
        <v>2.3220999999999998</v>
      </c>
      <c r="AG547">
        <v>2.2850000000000001</v>
      </c>
      <c r="AH547">
        <v>2.2463000000000002</v>
      </c>
      <c r="AI547">
        <v>2.2035999999999998</v>
      </c>
      <c r="AJ547">
        <v>2.0476000000000001</v>
      </c>
      <c r="AK547">
        <v>2.0024000000000002</v>
      </c>
      <c r="AL547">
        <v>1.9741</v>
      </c>
      <c r="AM547">
        <v>1.9663999999999999</v>
      </c>
      <c r="AN547">
        <v>1.9684999999999999</v>
      </c>
      <c r="AO547">
        <v>1.9783999999999999</v>
      </c>
      <c r="AP547">
        <v>2.1402000000000001</v>
      </c>
      <c r="AQ547">
        <v>2.1433</v>
      </c>
      <c r="AR547">
        <v>2.1362999999999999</v>
      </c>
      <c r="AS547">
        <v>2.1200999999999999</v>
      </c>
      <c r="AT547">
        <v>2.0975000000000001</v>
      </c>
      <c r="AU547">
        <v>2.0670999999999999</v>
      </c>
      <c r="AV547">
        <v>1.9224000000000001</v>
      </c>
      <c r="AW547">
        <v>1.8952</v>
      </c>
      <c r="AX547">
        <v>1.8771</v>
      </c>
      <c r="AY547">
        <v>1.8647</v>
      </c>
      <c r="AZ547">
        <v>1.8687</v>
      </c>
      <c r="BA547">
        <v>1.8827</v>
      </c>
      <c r="BB547">
        <v>2.0611000000000002</v>
      </c>
      <c r="BC547">
        <v>2.0737000000000001</v>
      </c>
      <c r="BD547">
        <v>2.0750000000000002</v>
      </c>
      <c r="BE547">
        <v>2.0581999999999998</v>
      </c>
      <c r="BF547">
        <v>2.0350000000000001</v>
      </c>
      <c r="BG547">
        <v>1.9914000000000001</v>
      </c>
      <c r="BH547">
        <v>1.8568</v>
      </c>
      <c r="BI547">
        <v>1.8178000000000001</v>
      </c>
      <c r="BJ547">
        <v>1.7855000000000001</v>
      </c>
      <c r="BK547">
        <v>1.7706999999999999</v>
      </c>
      <c r="BL547">
        <v>1.7755000000000001</v>
      </c>
      <c r="BM547">
        <v>1.7925</v>
      </c>
      <c r="BN547">
        <v>1.9748000000000001</v>
      </c>
      <c r="BO547">
        <v>1.9925999999999999</v>
      </c>
      <c r="BP547">
        <v>1.9875</v>
      </c>
      <c r="BQ547">
        <v>1.9739</v>
      </c>
      <c r="BR547">
        <v>1.9539</v>
      </c>
      <c r="BS547">
        <v>1.9136</v>
      </c>
      <c r="BT547">
        <v>1.7827</v>
      </c>
      <c r="BU547">
        <v>1.7466999999999999</v>
      </c>
      <c r="BV547">
        <v>1.7170000000000001</v>
      </c>
      <c r="BW547">
        <v>1.6969000000000001</v>
      </c>
    </row>
    <row r="548" spans="1:75">
      <c r="A548" s="95">
        <v>45050</v>
      </c>
      <c r="B548" s="63">
        <v>200158</v>
      </c>
      <c r="AF548">
        <v>2.3258999999999999</v>
      </c>
      <c r="AG548">
        <v>2.2898000000000001</v>
      </c>
      <c r="AH548">
        <v>2.2507999999999999</v>
      </c>
      <c r="AI548">
        <v>2.2086000000000001</v>
      </c>
      <c r="AJ548">
        <v>2.0529000000000002</v>
      </c>
      <c r="AK548">
        <v>2.0041000000000002</v>
      </c>
      <c r="AL548">
        <v>1.9729000000000001</v>
      </c>
      <c r="AM548">
        <v>1.9633</v>
      </c>
      <c r="AN548">
        <v>1.9637</v>
      </c>
      <c r="AO548">
        <v>1.9714</v>
      </c>
      <c r="AP548">
        <v>2.1322000000000001</v>
      </c>
      <c r="AQ548">
        <v>2.1354000000000002</v>
      </c>
      <c r="AR548">
        <v>2.1276000000000002</v>
      </c>
      <c r="AS548">
        <v>2.1103000000000001</v>
      </c>
      <c r="AT548">
        <v>2.0870000000000002</v>
      </c>
      <c r="AU548">
        <v>2.0562</v>
      </c>
      <c r="AV548">
        <v>1.9131</v>
      </c>
      <c r="AW548">
        <v>1.8855999999999999</v>
      </c>
      <c r="AX548">
        <v>1.8673999999999999</v>
      </c>
      <c r="AY548">
        <v>1.8647</v>
      </c>
      <c r="AZ548">
        <v>1.8687</v>
      </c>
      <c r="BA548">
        <v>1.8827</v>
      </c>
      <c r="BB548">
        <v>2.0611000000000002</v>
      </c>
      <c r="BC548">
        <v>2.0737000000000001</v>
      </c>
      <c r="BD548">
        <v>2.0750000000000002</v>
      </c>
      <c r="BE548">
        <v>2.0581999999999998</v>
      </c>
      <c r="BF548">
        <v>2.0350000000000001</v>
      </c>
      <c r="BG548">
        <v>1.9914000000000001</v>
      </c>
      <c r="BH548">
        <v>1.8568</v>
      </c>
      <c r="BI548">
        <v>1.8178000000000001</v>
      </c>
      <c r="BJ548">
        <v>1.7855000000000001</v>
      </c>
      <c r="BK548">
        <v>1.7706999999999999</v>
      </c>
      <c r="BL548">
        <v>1.7755000000000001</v>
      </c>
      <c r="BM548">
        <v>1.7925</v>
      </c>
      <c r="BN548">
        <v>1.9748000000000001</v>
      </c>
      <c r="BO548">
        <v>1.9925999999999999</v>
      </c>
      <c r="BP548">
        <v>1.9875</v>
      </c>
      <c r="BQ548">
        <v>1.9739</v>
      </c>
      <c r="BR548">
        <v>1.9539</v>
      </c>
      <c r="BS548">
        <v>1.9136</v>
      </c>
      <c r="BT548">
        <v>1.7827</v>
      </c>
      <c r="BU548">
        <v>1.7466999999999999</v>
      </c>
      <c r="BV548">
        <v>1.7170000000000001</v>
      </c>
      <c r="BW548">
        <v>1.6969000000000001</v>
      </c>
    </row>
    <row r="549" spans="1:75">
      <c r="A549" s="95">
        <v>45051</v>
      </c>
      <c r="B549" s="63">
        <v>155128</v>
      </c>
      <c r="AF549">
        <v>2.379</v>
      </c>
      <c r="AG549">
        <v>2.3450000000000002</v>
      </c>
      <c r="AH549">
        <v>2.3071000000000002</v>
      </c>
      <c r="AI549">
        <v>2.2656999999999998</v>
      </c>
      <c r="AJ549">
        <v>2.1105</v>
      </c>
      <c r="AK549">
        <v>2.0640000000000001</v>
      </c>
      <c r="AL549">
        <v>2.0333000000000001</v>
      </c>
      <c r="AM549">
        <v>2.0234000000000001</v>
      </c>
      <c r="AN549">
        <v>2.0228999999999999</v>
      </c>
      <c r="AO549">
        <v>2.0297000000000001</v>
      </c>
      <c r="AP549">
        <v>2.1926999999999999</v>
      </c>
      <c r="AQ549">
        <v>2.1959</v>
      </c>
      <c r="AR549">
        <v>2.1880000000000002</v>
      </c>
      <c r="AS549">
        <v>2.1701999999999999</v>
      </c>
      <c r="AT549">
        <v>2.1446999999999998</v>
      </c>
      <c r="AU549">
        <v>2.1122000000000001</v>
      </c>
      <c r="AV549">
        <v>1.9677</v>
      </c>
      <c r="AW549">
        <v>1.9386000000000001</v>
      </c>
      <c r="AX549">
        <v>1.9193</v>
      </c>
      <c r="AY549">
        <v>1.9065000000000001</v>
      </c>
      <c r="AZ549">
        <v>1.9100999999999999</v>
      </c>
      <c r="BA549">
        <v>1.9237</v>
      </c>
      <c r="BB549">
        <v>2.1015999999999999</v>
      </c>
      <c r="BC549">
        <v>2.1137999999999999</v>
      </c>
      <c r="BD549">
        <v>2.1147</v>
      </c>
      <c r="BE549">
        <v>2.0975000000000001</v>
      </c>
      <c r="BF549">
        <v>2.0739000000000001</v>
      </c>
      <c r="BG549">
        <v>2.0299</v>
      </c>
      <c r="BH549">
        <v>1.8948</v>
      </c>
      <c r="BI549">
        <v>1.8553999999999999</v>
      </c>
      <c r="BJ549">
        <v>1.8227</v>
      </c>
      <c r="BK549">
        <v>1.8079000000000001</v>
      </c>
      <c r="BL549">
        <v>1.8127</v>
      </c>
      <c r="BM549">
        <v>1.8297000000000001</v>
      </c>
      <c r="BN549">
        <v>2.012</v>
      </c>
      <c r="BO549">
        <v>2.0297999999999998</v>
      </c>
      <c r="BP549">
        <v>2.0247000000000002</v>
      </c>
      <c r="BQ549">
        <v>2.0110999999999999</v>
      </c>
      <c r="BR549">
        <v>1.9911000000000001</v>
      </c>
      <c r="BS549">
        <v>1.9508000000000001</v>
      </c>
      <c r="BT549">
        <v>1.8199000000000001</v>
      </c>
      <c r="BU549">
        <v>1.7839</v>
      </c>
      <c r="BV549">
        <v>1.7542</v>
      </c>
      <c r="BW549">
        <v>1.7341</v>
      </c>
    </row>
    <row r="550" spans="1:75">
      <c r="A550" s="95">
        <v>45054</v>
      </c>
      <c r="B550" s="63">
        <v>145711</v>
      </c>
      <c r="AF550">
        <v>2.4615999999999998</v>
      </c>
      <c r="AG550">
        <v>2.4216000000000002</v>
      </c>
      <c r="AH550">
        <v>2.3797999999999999</v>
      </c>
      <c r="AI550">
        <v>2.3346</v>
      </c>
      <c r="AJ550">
        <v>2.1751</v>
      </c>
      <c r="AK550">
        <v>2.1255999999999999</v>
      </c>
      <c r="AL550">
        <v>2.0918000000000001</v>
      </c>
      <c r="AM550">
        <v>2.0806</v>
      </c>
      <c r="AN550">
        <v>2.0792999999999999</v>
      </c>
      <c r="AO550">
        <v>2.0851999999999999</v>
      </c>
      <c r="AP550">
        <v>2.2414999999999998</v>
      </c>
      <c r="AQ550">
        <v>2.2431999999999999</v>
      </c>
      <c r="AR550">
        <v>2.2351999999999999</v>
      </c>
      <c r="AS550">
        <v>2.2162999999999999</v>
      </c>
      <c r="AT550">
        <v>2.1901999999999999</v>
      </c>
      <c r="AU550">
        <v>2.1537999999999999</v>
      </c>
      <c r="AV550">
        <v>2.0093000000000001</v>
      </c>
      <c r="AW550">
        <v>1.9801</v>
      </c>
      <c r="AX550">
        <v>1.9589000000000001</v>
      </c>
      <c r="AY550">
        <v>1.9457</v>
      </c>
      <c r="AZ550">
        <v>1.9489000000000001</v>
      </c>
      <c r="BA550">
        <v>1.9621</v>
      </c>
      <c r="BB550">
        <v>2.1395</v>
      </c>
      <c r="BC550">
        <v>2.1513</v>
      </c>
      <c r="BD550">
        <v>2.1518000000000002</v>
      </c>
      <c r="BE550">
        <v>2.1341999999999999</v>
      </c>
      <c r="BF550">
        <v>2.1101999999999999</v>
      </c>
      <c r="BG550">
        <v>2.0657999999999999</v>
      </c>
      <c r="BH550">
        <v>1.9301999999999999</v>
      </c>
      <c r="BI550">
        <v>1.8904000000000001</v>
      </c>
      <c r="BJ550">
        <v>1.8573</v>
      </c>
      <c r="BK550">
        <v>1.8425</v>
      </c>
      <c r="BL550">
        <v>1.8472999999999999</v>
      </c>
      <c r="BM550">
        <v>1.8643000000000001</v>
      </c>
      <c r="BN550">
        <v>2.0466000000000002</v>
      </c>
      <c r="BO550">
        <v>2.0644</v>
      </c>
      <c r="BP550">
        <v>2.0592999999999999</v>
      </c>
      <c r="BQ550">
        <v>2.0457000000000001</v>
      </c>
      <c r="BR550">
        <v>2.0257000000000001</v>
      </c>
      <c r="BS550">
        <v>1.9854000000000001</v>
      </c>
      <c r="BT550">
        <v>1.8545</v>
      </c>
      <c r="BU550">
        <v>1.8185</v>
      </c>
      <c r="BV550">
        <v>1.7887999999999999</v>
      </c>
      <c r="BW550">
        <v>1.7686999999999999</v>
      </c>
    </row>
    <row r="551" spans="1:75">
      <c r="A551" s="95">
        <v>45055</v>
      </c>
      <c r="B551" s="63">
        <v>173516</v>
      </c>
      <c r="AF551">
        <v>2.4799000000000002</v>
      </c>
      <c r="AG551">
        <v>2.4392</v>
      </c>
      <c r="AH551">
        <v>2.3982999999999999</v>
      </c>
      <c r="AI551">
        <v>2.3538000000000001</v>
      </c>
      <c r="AJ551">
        <v>2.1957</v>
      </c>
      <c r="AK551">
        <v>2.1465999999999998</v>
      </c>
      <c r="AL551">
        <v>2.1131000000000002</v>
      </c>
      <c r="AM551">
        <v>2.1017999999999999</v>
      </c>
      <c r="AN551">
        <v>2.1002000000000001</v>
      </c>
      <c r="AO551">
        <v>2.1057999999999999</v>
      </c>
      <c r="AP551">
        <v>2.2601</v>
      </c>
      <c r="AQ551">
        <v>2.2570999999999999</v>
      </c>
      <c r="AR551">
        <v>2.2454000000000001</v>
      </c>
      <c r="AS551">
        <v>2.2256</v>
      </c>
      <c r="AT551">
        <v>2.1981999999999999</v>
      </c>
      <c r="AU551">
        <v>2.1614</v>
      </c>
      <c r="AV551">
        <v>2.0173000000000001</v>
      </c>
      <c r="AW551">
        <v>1.9883999999999999</v>
      </c>
      <c r="AX551">
        <v>1.9679</v>
      </c>
      <c r="AY551">
        <v>1.9538</v>
      </c>
      <c r="AZ551">
        <v>1.9563999999999999</v>
      </c>
      <c r="BA551">
        <v>1.9690000000000001</v>
      </c>
      <c r="BB551">
        <v>2.1440000000000001</v>
      </c>
      <c r="BC551">
        <v>2.1558000000000002</v>
      </c>
      <c r="BD551">
        <v>2.1562999999999999</v>
      </c>
      <c r="BE551">
        <v>2.1387</v>
      </c>
      <c r="BF551">
        <v>2.1147</v>
      </c>
      <c r="BG551">
        <v>2.0703</v>
      </c>
      <c r="BH551">
        <v>1.9347000000000001</v>
      </c>
      <c r="BI551">
        <v>1.8949</v>
      </c>
      <c r="BJ551">
        <v>1.8617999999999999</v>
      </c>
      <c r="BK551">
        <v>1.847</v>
      </c>
      <c r="BL551">
        <v>1.8517999999999999</v>
      </c>
      <c r="BM551">
        <v>1.8688</v>
      </c>
      <c r="BN551">
        <v>2.0510999999999999</v>
      </c>
      <c r="BO551">
        <v>2.0689000000000002</v>
      </c>
      <c r="BP551">
        <v>2.0638000000000001</v>
      </c>
      <c r="BQ551">
        <v>2.0501999999999998</v>
      </c>
      <c r="BR551">
        <v>2.0301999999999998</v>
      </c>
      <c r="BS551">
        <v>1.9899</v>
      </c>
      <c r="BT551">
        <v>1.859</v>
      </c>
      <c r="BU551">
        <v>1.823</v>
      </c>
      <c r="BV551">
        <v>1.7932999999999999</v>
      </c>
      <c r="BW551">
        <v>1.7732000000000001</v>
      </c>
    </row>
    <row r="552" spans="1:75">
      <c r="A552" s="95">
        <v>45056</v>
      </c>
      <c r="B552" s="63">
        <v>216196</v>
      </c>
      <c r="AF552">
        <v>2.4948999999999999</v>
      </c>
      <c r="AG552">
        <v>2.4474999999999998</v>
      </c>
      <c r="AH552">
        <v>2.3995000000000002</v>
      </c>
      <c r="AI552">
        <v>2.3496000000000001</v>
      </c>
      <c r="AJ552">
        <v>2.1837</v>
      </c>
      <c r="AK552">
        <v>2.1337000000000002</v>
      </c>
      <c r="AL552">
        <v>2.1004</v>
      </c>
      <c r="AM552">
        <v>2.0897000000000001</v>
      </c>
      <c r="AN552">
        <v>2.089</v>
      </c>
      <c r="AO552">
        <v>2.0958000000000001</v>
      </c>
      <c r="AP552">
        <v>2.2488999999999999</v>
      </c>
      <c r="AQ552">
        <v>2.246</v>
      </c>
      <c r="AR552">
        <v>2.2343000000000002</v>
      </c>
      <c r="AS552">
        <v>2.2138</v>
      </c>
      <c r="AT552">
        <v>2.1865000000000001</v>
      </c>
      <c r="AU552">
        <v>2.1499000000000001</v>
      </c>
      <c r="AV552">
        <v>2.0059</v>
      </c>
      <c r="AW552">
        <v>1.9772000000000001</v>
      </c>
      <c r="AX552">
        <v>1.9568000000000001</v>
      </c>
      <c r="AY552">
        <v>1.9429000000000001</v>
      </c>
      <c r="AZ552">
        <v>1.9456</v>
      </c>
      <c r="BA552">
        <v>1.9583999999999999</v>
      </c>
      <c r="BB552">
        <v>2.1335000000000002</v>
      </c>
      <c r="BC552">
        <v>2.1455000000000002</v>
      </c>
      <c r="BD552">
        <v>2.1461000000000001</v>
      </c>
      <c r="BE552">
        <v>2.1286999999999998</v>
      </c>
      <c r="BF552">
        <v>2.1048</v>
      </c>
      <c r="BG552">
        <v>2.0606</v>
      </c>
      <c r="BH552">
        <v>1.9251</v>
      </c>
      <c r="BI552">
        <v>1.8855</v>
      </c>
      <c r="BJ552">
        <v>1.8532</v>
      </c>
      <c r="BK552">
        <v>1.8384</v>
      </c>
      <c r="BL552">
        <v>1.8431999999999999</v>
      </c>
      <c r="BM552">
        <v>1.8602000000000001</v>
      </c>
      <c r="BN552">
        <v>2.0425</v>
      </c>
      <c r="BO552">
        <v>2.0602999999999998</v>
      </c>
      <c r="BP552">
        <v>2.0552000000000001</v>
      </c>
      <c r="BQ552">
        <v>2.0415999999999999</v>
      </c>
      <c r="BR552">
        <v>2.0215999999999998</v>
      </c>
      <c r="BS552">
        <v>1.9813000000000001</v>
      </c>
      <c r="BT552">
        <v>1.8504</v>
      </c>
      <c r="BU552">
        <v>1.8144</v>
      </c>
      <c r="BV552">
        <v>1.7847</v>
      </c>
      <c r="BW552">
        <v>1.7645999999999999</v>
      </c>
    </row>
    <row r="553" spans="1:75">
      <c r="A553" s="95">
        <v>45057</v>
      </c>
      <c r="B553" s="63">
        <v>128033</v>
      </c>
      <c r="AF553">
        <v>2.4577</v>
      </c>
      <c r="AG553">
        <v>2.4093</v>
      </c>
      <c r="AH553">
        <v>2.3620999999999999</v>
      </c>
      <c r="AI553">
        <v>2.3130000000000002</v>
      </c>
      <c r="AJ553">
        <v>2.1463999999999999</v>
      </c>
      <c r="AK553">
        <v>2.0966</v>
      </c>
      <c r="AL553">
        <v>2.0638999999999998</v>
      </c>
      <c r="AM553">
        <v>2.0545</v>
      </c>
      <c r="AN553">
        <v>2.0552000000000001</v>
      </c>
      <c r="AO553">
        <v>2.0636999999999999</v>
      </c>
      <c r="AP553">
        <v>2.218</v>
      </c>
      <c r="AQ553">
        <v>2.2149000000000001</v>
      </c>
      <c r="AR553">
        <v>2.2027000000000001</v>
      </c>
      <c r="AS553">
        <v>2.1825000000000001</v>
      </c>
      <c r="AT553">
        <v>2.1555</v>
      </c>
      <c r="AU553">
        <v>2.1191</v>
      </c>
      <c r="AV553">
        <v>1.9752000000000001</v>
      </c>
      <c r="AW553">
        <v>1.9467000000000001</v>
      </c>
      <c r="AX553">
        <v>1.9267000000000001</v>
      </c>
      <c r="AY553">
        <v>1.9128000000000001</v>
      </c>
      <c r="AZ553">
        <v>1.9155</v>
      </c>
      <c r="BA553">
        <v>1.9282999999999999</v>
      </c>
      <c r="BB553">
        <v>2.1034000000000002</v>
      </c>
      <c r="BC553">
        <v>2.1154000000000002</v>
      </c>
      <c r="BD553">
        <v>2.1160000000000001</v>
      </c>
      <c r="BE553">
        <v>2.0985999999999998</v>
      </c>
      <c r="BF553">
        <v>2.0747</v>
      </c>
      <c r="BG553">
        <v>2.0305</v>
      </c>
      <c r="BH553">
        <v>1.895</v>
      </c>
      <c r="BI553">
        <v>1.8553999999999999</v>
      </c>
      <c r="BJ553">
        <v>1.8230999999999999</v>
      </c>
      <c r="BK553">
        <v>1.8083</v>
      </c>
      <c r="BL553">
        <v>1.8130999999999999</v>
      </c>
      <c r="BM553">
        <v>1.8301000000000001</v>
      </c>
      <c r="BN553">
        <v>2.0124</v>
      </c>
      <c r="BO553">
        <v>2.0301999999999998</v>
      </c>
      <c r="BP553">
        <v>2.0251000000000001</v>
      </c>
      <c r="BQ553">
        <v>2.0114999999999998</v>
      </c>
      <c r="BR553">
        <v>1.9915</v>
      </c>
      <c r="BS553">
        <v>1.9512</v>
      </c>
      <c r="BT553">
        <v>1.8203</v>
      </c>
      <c r="BU553">
        <v>1.7843</v>
      </c>
      <c r="BV553">
        <v>1.7545999999999999</v>
      </c>
      <c r="BW553">
        <v>1.7344999999999999</v>
      </c>
    </row>
    <row r="554" spans="1:75">
      <c r="A554" s="95">
        <v>45058</v>
      </c>
      <c r="B554" s="63">
        <v>173981</v>
      </c>
      <c r="AF554">
        <v>2.4302000000000001</v>
      </c>
      <c r="AG554">
        <v>2.3811</v>
      </c>
      <c r="AH554">
        <v>2.3325999999999998</v>
      </c>
      <c r="AI554">
        <v>2.2822</v>
      </c>
      <c r="AJ554">
        <v>2.1124000000000001</v>
      </c>
      <c r="AK554">
        <v>2.0609000000000002</v>
      </c>
      <c r="AL554">
        <v>2.0282</v>
      </c>
      <c r="AM554">
        <v>2.0194000000000001</v>
      </c>
      <c r="AN554">
        <v>2.0213000000000001</v>
      </c>
      <c r="AO554">
        <v>2.0310999999999999</v>
      </c>
      <c r="AP554">
        <v>2.1852</v>
      </c>
      <c r="AQ554">
        <v>2.1814</v>
      </c>
      <c r="AR554">
        <v>2.1692999999999998</v>
      </c>
      <c r="AS554">
        <v>2.1495000000000002</v>
      </c>
      <c r="AT554">
        <v>2.1236000000000002</v>
      </c>
      <c r="AU554">
        <v>2.0880999999999998</v>
      </c>
      <c r="AV554">
        <v>1.9477</v>
      </c>
      <c r="AW554">
        <v>1.9206000000000001</v>
      </c>
      <c r="AX554">
        <v>1.9007000000000001</v>
      </c>
      <c r="AY554">
        <v>1.8872</v>
      </c>
      <c r="AZ554">
        <v>1.8903000000000001</v>
      </c>
      <c r="BA554">
        <v>1.9034</v>
      </c>
      <c r="BB554">
        <v>2.0789</v>
      </c>
      <c r="BC554">
        <v>2.0912999999999999</v>
      </c>
      <c r="BD554">
        <v>2.0922999999999998</v>
      </c>
      <c r="BE554">
        <v>2.0752999999999999</v>
      </c>
      <c r="BF554">
        <v>2.0518000000000001</v>
      </c>
      <c r="BG554">
        <v>2.0078999999999998</v>
      </c>
      <c r="BH554">
        <v>1.8728</v>
      </c>
      <c r="BI554">
        <v>1.8335999999999999</v>
      </c>
      <c r="BJ554">
        <v>1.8017000000000001</v>
      </c>
      <c r="BK554">
        <v>1.7868999999999999</v>
      </c>
      <c r="BL554">
        <v>1.7917000000000001</v>
      </c>
      <c r="BM554">
        <v>1.8087</v>
      </c>
      <c r="BN554">
        <v>1.9910000000000001</v>
      </c>
      <c r="BO554">
        <v>2.0087999999999999</v>
      </c>
      <c r="BP554">
        <v>2.0036999999999998</v>
      </c>
      <c r="BQ554">
        <v>1.9901</v>
      </c>
      <c r="BR554">
        <v>1.9701</v>
      </c>
      <c r="BS554">
        <v>1.9298</v>
      </c>
      <c r="BT554">
        <v>1.7988999999999999</v>
      </c>
      <c r="BU554">
        <v>1.7628999999999999</v>
      </c>
      <c r="BV554">
        <v>1.7332000000000001</v>
      </c>
      <c r="BW554">
        <v>1.7131000000000001</v>
      </c>
    </row>
    <row r="555" spans="1:75">
      <c r="A555" s="95">
        <v>45061</v>
      </c>
      <c r="B555" s="63">
        <v>169767</v>
      </c>
      <c r="AF555">
        <v>2.472</v>
      </c>
      <c r="AG555">
        <v>2.4235000000000002</v>
      </c>
      <c r="AH555">
        <v>2.3763999999999998</v>
      </c>
      <c r="AI555">
        <v>2.3247</v>
      </c>
      <c r="AJ555">
        <v>2.1497999999999999</v>
      </c>
      <c r="AK555">
        <v>2.0951</v>
      </c>
      <c r="AL555">
        <v>2.0613000000000001</v>
      </c>
      <c r="AM555">
        <v>2.0514000000000001</v>
      </c>
      <c r="AN555">
        <v>2.0533000000000001</v>
      </c>
      <c r="AO555">
        <v>2.0636999999999999</v>
      </c>
      <c r="AP555">
        <v>2.2204999999999999</v>
      </c>
      <c r="AQ555">
        <v>2.2166999999999999</v>
      </c>
      <c r="AR555">
        <v>2.2046000000000001</v>
      </c>
      <c r="AS555">
        <v>2.1848000000000001</v>
      </c>
      <c r="AT555">
        <v>2.1589</v>
      </c>
      <c r="AU555">
        <v>2.1234000000000002</v>
      </c>
      <c r="AV555">
        <v>1.9830000000000001</v>
      </c>
      <c r="AW555">
        <v>1.9559</v>
      </c>
      <c r="AX555">
        <v>1.9359999999999999</v>
      </c>
      <c r="AY555">
        <v>1.9225000000000001</v>
      </c>
      <c r="AZ555">
        <v>1.9256</v>
      </c>
      <c r="BA555">
        <v>1.9387000000000001</v>
      </c>
      <c r="BB555">
        <v>2.1141999999999999</v>
      </c>
      <c r="BC555">
        <v>2.1265999999999998</v>
      </c>
      <c r="BD555">
        <v>2.1276000000000002</v>
      </c>
      <c r="BE555">
        <v>2.1105999999999998</v>
      </c>
      <c r="BF555">
        <v>2.0871</v>
      </c>
      <c r="BG555">
        <v>2.0432000000000001</v>
      </c>
      <c r="BH555">
        <v>1.9080999999999999</v>
      </c>
      <c r="BI555">
        <v>1.8689</v>
      </c>
      <c r="BJ555">
        <v>1.837</v>
      </c>
      <c r="BK555">
        <v>1.8222</v>
      </c>
      <c r="BL555">
        <v>1.827</v>
      </c>
      <c r="BM555">
        <v>1.8440000000000001</v>
      </c>
      <c r="BN555">
        <v>2.0263</v>
      </c>
      <c r="BO555">
        <v>2.0440999999999998</v>
      </c>
      <c r="BP555">
        <v>2.0390000000000001</v>
      </c>
      <c r="BQ555">
        <v>2.0253999999999999</v>
      </c>
      <c r="BR555">
        <v>2.0053999999999998</v>
      </c>
      <c r="BS555">
        <v>1.9651000000000001</v>
      </c>
      <c r="BT555">
        <v>1.8342000000000001</v>
      </c>
      <c r="BU555">
        <v>1.7982</v>
      </c>
      <c r="BV555">
        <v>1.7685</v>
      </c>
      <c r="BW555">
        <v>1.7484</v>
      </c>
    </row>
    <row r="556" spans="1:75">
      <c r="A556" s="95">
        <v>45062</v>
      </c>
      <c r="B556" s="63">
        <v>159874</v>
      </c>
      <c r="AF556">
        <v>2.4790999999999999</v>
      </c>
      <c r="AG556">
        <v>2.4293999999999998</v>
      </c>
      <c r="AH556">
        <v>2.3793000000000002</v>
      </c>
      <c r="AI556">
        <v>2.3252999999999999</v>
      </c>
      <c r="AJ556">
        <v>2.1465999999999998</v>
      </c>
      <c r="AK556">
        <v>2.0912000000000002</v>
      </c>
      <c r="AL556">
        <v>2.0568</v>
      </c>
      <c r="AM556">
        <v>2.0451000000000001</v>
      </c>
      <c r="AN556">
        <v>2.0457000000000001</v>
      </c>
      <c r="AO556">
        <v>2.0552999999999999</v>
      </c>
      <c r="AP556">
        <v>2.2103000000000002</v>
      </c>
      <c r="AQ556">
        <v>2.2073</v>
      </c>
      <c r="AR556">
        <v>2.1960999999999999</v>
      </c>
      <c r="AS556">
        <v>2.1762000000000001</v>
      </c>
      <c r="AT556">
        <v>2.1503000000000001</v>
      </c>
      <c r="AU556">
        <v>2.1147999999999998</v>
      </c>
      <c r="AV556">
        <v>1.9743999999999999</v>
      </c>
      <c r="AW556">
        <v>1.9473</v>
      </c>
      <c r="AX556">
        <v>1.9274</v>
      </c>
      <c r="AY556">
        <v>1.9138999999999999</v>
      </c>
      <c r="AZ556">
        <v>1.917</v>
      </c>
      <c r="BA556">
        <v>1.9300999999999999</v>
      </c>
      <c r="BB556">
        <v>2.1055999999999999</v>
      </c>
      <c r="BC556">
        <v>2.1179999999999999</v>
      </c>
      <c r="BD556">
        <v>2.1190000000000002</v>
      </c>
      <c r="BE556">
        <v>2.1019999999999999</v>
      </c>
      <c r="BF556">
        <v>2.0785</v>
      </c>
      <c r="BG556">
        <v>2.0346000000000002</v>
      </c>
      <c r="BH556">
        <v>1.8995</v>
      </c>
      <c r="BI556">
        <v>1.8603000000000001</v>
      </c>
      <c r="BJ556">
        <v>1.8284</v>
      </c>
      <c r="BK556">
        <v>1.8136000000000001</v>
      </c>
      <c r="BL556">
        <v>1.8184</v>
      </c>
      <c r="BM556">
        <v>1.8353999999999999</v>
      </c>
      <c r="BN556">
        <v>2.0177</v>
      </c>
      <c r="BO556">
        <v>2.0354999999999999</v>
      </c>
      <c r="BP556">
        <v>2.0304000000000002</v>
      </c>
      <c r="BQ556">
        <v>2.0167999999999999</v>
      </c>
      <c r="BR556">
        <v>1.9967999999999999</v>
      </c>
      <c r="BS556">
        <v>1.9564999999999999</v>
      </c>
      <c r="BT556">
        <v>1.8255999999999999</v>
      </c>
      <c r="BU556">
        <v>1.7896000000000001</v>
      </c>
      <c r="BV556">
        <v>1.7599</v>
      </c>
      <c r="BW556">
        <v>1.7398</v>
      </c>
    </row>
    <row r="557" spans="1:75">
      <c r="A557" s="95">
        <v>45063</v>
      </c>
      <c r="B557" s="63">
        <v>194174</v>
      </c>
      <c r="AF557">
        <v>2.5691999999999999</v>
      </c>
      <c r="AG557">
        <v>2.5139</v>
      </c>
      <c r="AH557">
        <v>2.4597000000000002</v>
      </c>
      <c r="AI557">
        <v>2.4018000000000002</v>
      </c>
      <c r="AJ557">
        <v>2.2187000000000001</v>
      </c>
      <c r="AK557">
        <v>2.1604000000000001</v>
      </c>
      <c r="AL557">
        <v>2.1229</v>
      </c>
      <c r="AM557">
        <v>2.1093999999999999</v>
      </c>
      <c r="AN557">
        <v>2.1082999999999998</v>
      </c>
      <c r="AO557">
        <v>2.117</v>
      </c>
      <c r="AP557">
        <v>2.2723</v>
      </c>
      <c r="AQ557">
        <v>2.2688999999999999</v>
      </c>
      <c r="AR557">
        <v>2.2566000000000002</v>
      </c>
      <c r="AS557">
        <v>2.2370999999999999</v>
      </c>
      <c r="AT557">
        <v>2.2096</v>
      </c>
      <c r="AU557">
        <v>2.1728999999999998</v>
      </c>
      <c r="AV557">
        <v>2.0268999999999999</v>
      </c>
      <c r="AW557">
        <v>1.9964</v>
      </c>
      <c r="AX557">
        <v>1.9754</v>
      </c>
      <c r="AY557">
        <v>1.9619</v>
      </c>
      <c r="AZ557">
        <v>1.9650000000000001</v>
      </c>
      <c r="BA557">
        <v>1.9781</v>
      </c>
      <c r="BB557">
        <v>2.1536</v>
      </c>
      <c r="BC557">
        <v>2.1659999999999999</v>
      </c>
      <c r="BD557">
        <v>2.1669999999999998</v>
      </c>
      <c r="BE557">
        <v>2.15</v>
      </c>
      <c r="BF557">
        <v>2.1265000000000001</v>
      </c>
      <c r="BG557">
        <v>2.0825999999999998</v>
      </c>
      <c r="BH557">
        <v>1.9475</v>
      </c>
      <c r="BI557">
        <v>1.9083000000000001</v>
      </c>
      <c r="BJ557">
        <v>1.8764000000000001</v>
      </c>
      <c r="BK557">
        <v>1.8615999999999999</v>
      </c>
      <c r="BL557">
        <v>1.8664000000000001</v>
      </c>
      <c r="BM557">
        <v>1.8834</v>
      </c>
      <c r="BN557">
        <v>2.0657000000000001</v>
      </c>
      <c r="BO557">
        <v>2.0834999999999999</v>
      </c>
      <c r="BP557">
        <v>2.0783999999999998</v>
      </c>
      <c r="BQ557">
        <v>2.0648</v>
      </c>
      <c r="BR557">
        <v>2.0448</v>
      </c>
      <c r="BS557">
        <v>2.0045000000000002</v>
      </c>
      <c r="BT557">
        <v>1.8735999999999999</v>
      </c>
      <c r="BU557">
        <v>1.8375999999999999</v>
      </c>
      <c r="BV557">
        <v>1.8079000000000001</v>
      </c>
      <c r="BW557">
        <v>1.7878000000000001</v>
      </c>
    </row>
    <row r="558" spans="1:75">
      <c r="A558" s="95">
        <v>45064</v>
      </c>
      <c r="B558" s="63">
        <v>175872</v>
      </c>
      <c r="AF558">
        <v>2.5682999999999998</v>
      </c>
      <c r="AG558">
        <v>2.5049000000000001</v>
      </c>
      <c r="AH558">
        <v>2.4462999999999999</v>
      </c>
      <c r="AI558">
        <v>2.3856999999999999</v>
      </c>
      <c r="AJ558">
        <v>2.1987999999999999</v>
      </c>
      <c r="AK558">
        <v>2.1389</v>
      </c>
      <c r="AL558">
        <v>2.0998000000000001</v>
      </c>
      <c r="AM558">
        <v>2.0861000000000001</v>
      </c>
      <c r="AN558">
        <v>2.0851000000000002</v>
      </c>
      <c r="AO558">
        <v>2.0939999999999999</v>
      </c>
      <c r="AP558">
        <v>2.2505999999999999</v>
      </c>
      <c r="AQ558">
        <v>2.2492000000000001</v>
      </c>
      <c r="AR558">
        <v>2.2391000000000001</v>
      </c>
      <c r="AS558">
        <v>2.2195999999999998</v>
      </c>
      <c r="AT558">
        <v>2.1920999999999999</v>
      </c>
      <c r="AU558">
        <v>2.1554000000000002</v>
      </c>
      <c r="AV558">
        <v>2.0093999999999999</v>
      </c>
      <c r="AW558">
        <v>1.9789000000000001</v>
      </c>
      <c r="AX558">
        <v>1.9579</v>
      </c>
      <c r="AY558">
        <v>1.9443999999999999</v>
      </c>
      <c r="AZ558">
        <v>1.9475</v>
      </c>
      <c r="BA558">
        <v>1.9605999999999999</v>
      </c>
      <c r="BB558">
        <v>2.1360999999999999</v>
      </c>
      <c r="BC558">
        <v>2.1484999999999999</v>
      </c>
      <c r="BD558">
        <v>2.1495000000000002</v>
      </c>
      <c r="BE558">
        <v>2.1324999999999998</v>
      </c>
      <c r="BF558">
        <v>2.109</v>
      </c>
      <c r="BG558">
        <v>2.0651000000000002</v>
      </c>
      <c r="BH558">
        <v>1.93</v>
      </c>
      <c r="BI558">
        <v>1.8908</v>
      </c>
      <c r="BJ558">
        <v>1.8589</v>
      </c>
      <c r="BK558">
        <v>1.8441000000000001</v>
      </c>
      <c r="BL558">
        <v>1.8489</v>
      </c>
      <c r="BM558">
        <v>1.8658999999999999</v>
      </c>
      <c r="BN558">
        <v>2.0482</v>
      </c>
      <c r="BO558">
        <v>2.0659999999999998</v>
      </c>
      <c r="BP558">
        <v>2.0609000000000002</v>
      </c>
      <c r="BQ558">
        <v>2.0472999999999999</v>
      </c>
      <c r="BR558">
        <v>2.0272999999999999</v>
      </c>
      <c r="BS558">
        <v>1.9870000000000001</v>
      </c>
      <c r="BT558">
        <v>1.8561000000000001</v>
      </c>
      <c r="BU558">
        <v>1.8201000000000001</v>
      </c>
      <c r="BV558">
        <v>1.7904</v>
      </c>
      <c r="BW558">
        <v>1.7703</v>
      </c>
    </row>
    <row r="559" spans="1:75">
      <c r="A559" s="95">
        <v>45065</v>
      </c>
      <c r="B559" s="63">
        <v>188198</v>
      </c>
      <c r="AF559">
        <v>2.5760999999999998</v>
      </c>
      <c r="AG559">
        <v>2.4977</v>
      </c>
      <c r="AH559">
        <v>2.4380999999999999</v>
      </c>
      <c r="AI559">
        <v>2.3769999999999998</v>
      </c>
      <c r="AJ559">
        <v>2.1880999999999999</v>
      </c>
      <c r="AK559">
        <v>2.1269999999999998</v>
      </c>
      <c r="AL559">
        <v>2.0876999999999999</v>
      </c>
      <c r="AM559">
        <v>2.0733000000000001</v>
      </c>
      <c r="AN559">
        <v>2.0714000000000001</v>
      </c>
      <c r="AO559">
        <v>2.0796000000000001</v>
      </c>
      <c r="AP559">
        <v>2.2360000000000002</v>
      </c>
      <c r="AQ559">
        <v>2.2347000000000001</v>
      </c>
      <c r="AR559">
        <v>2.2254</v>
      </c>
      <c r="AS559">
        <v>2.2061999999999999</v>
      </c>
      <c r="AT559">
        <v>2.1789000000000001</v>
      </c>
      <c r="AU559">
        <v>2.1429999999999998</v>
      </c>
      <c r="AV559">
        <v>1.9970000000000001</v>
      </c>
      <c r="AW559">
        <v>1.9664999999999999</v>
      </c>
      <c r="AX559">
        <v>1.9455</v>
      </c>
      <c r="AY559">
        <v>1.9319999999999999</v>
      </c>
      <c r="AZ559">
        <v>1.9351</v>
      </c>
      <c r="BA559">
        <v>1.9481999999999999</v>
      </c>
      <c r="BB559">
        <v>2.1236999999999999</v>
      </c>
      <c r="BC559">
        <v>2.1360999999999999</v>
      </c>
      <c r="BD559">
        <v>2.1371000000000002</v>
      </c>
      <c r="BE559">
        <v>2.1200999999999999</v>
      </c>
      <c r="BF559">
        <v>2.0966</v>
      </c>
      <c r="BG559">
        <v>2.0527000000000002</v>
      </c>
      <c r="BH559">
        <v>1.9176</v>
      </c>
      <c r="BI559">
        <v>1.8784000000000001</v>
      </c>
      <c r="BJ559">
        <v>1.8465</v>
      </c>
      <c r="BK559">
        <v>1.8317000000000001</v>
      </c>
      <c r="BL559">
        <v>1.8365</v>
      </c>
      <c r="BM559">
        <v>1.8534999999999999</v>
      </c>
      <c r="BN559">
        <v>2.0358000000000001</v>
      </c>
      <c r="BO559">
        <v>2.0535999999999999</v>
      </c>
      <c r="BP559">
        <v>2.0485000000000002</v>
      </c>
      <c r="BQ559">
        <v>2.0348999999999999</v>
      </c>
      <c r="BR559">
        <v>2.0148999999999999</v>
      </c>
      <c r="BS559">
        <v>1.9745999999999999</v>
      </c>
      <c r="BT559">
        <v>1.8436999999999999</v>
      </c>
      <c r="BU559">
        <v>1.8077000000000001</v>
      </c>
      <c r="BV559">
        <v>1.778</v>
      </c>
      <c r="BW559">
        <v>1.7579</v>
      </c>
    </row>
    <row r="560" spans="1:75">
      <c r="A560" s="95">
        <v>45068</v>
      </c>
      <c r="B560" s="63">
        <v>200669</v>
      </c>
      <c r="AF560">
        <v>2.6488999999999998</v>
      </c>
      <c r="AG560">
        <v>2.5388999999999999</v>
      </c>
      <c r="AH560">
        <v>2.4664999999999999</v>
      </c>
      <c r="AI560">
        <v>2.3974000000000002</v>
      </c>
      <c r="AJ560">
        <v>2.2014999999999998</v>
      </c>
      <c r="AK560">
        <v>2.1379999999999999</v>
      </c>
      <c r="AL560">
        <v>2.0977000000000001</v>
      </c>
      <c r="AM560">
        <v>2.0832000000000002</v>
      </c>
      <c r="AN560">
        <v>2.0819999999999999</v>
      </c>
      <c r="AO560">
        <v>2.0905</v>
      </c>
      <c r="AP560">
        <v>2.2465999999999999</v>
      </c>
      <c r="AQ560">
        <v>2.2454000000000001</v>
      </c>
      <c r="AR560">
        <v>2.2361</v>
      </c>
      <c r="AS560">
        <v>2.2164999999999999</v>
      </c>
      <c r="AT560">
        <v>2.1886000000000001</v>
      </c>
      <c r="AU560">
        <v>2.1522000000000001</v>
      </c>
      <c r="AV560">
        <v>2.0042</v>
      </c>
      <c r="AW560">
        <v>1.9737</v>
      </c>
      <c r="AX560">
        <v>1.9527000000000001</v>
      </c>
      <c r="AY560">
        <v>1.9392</v>
      </c>
      <c r="AZ560">
        <v>1.9422999999999999</v>
      </c>
      <c r="BA560">
        <v>1.9554</v>
      </c>
      <c r="BB560">
        <v>2.1309</v>
      </c>
      <c r="BC560">
        <v>2.1433</v>
      </c>
      <c r="BD560">
        <v>2.1442999999999999</v>
      </c>
      <c r="BE560">
        <v>2.1273</v>
      </c>
      <c r="BF560">
        <v>2.1038000000000001</v>
      </c>
      <c r="BG560">
        <v>2.0598999999999998</v>
      </c>
      <c r="BH560">
        <v>1.9248000000000001</v>
      </c>
      <c r="BI560">
        <v>1.8855999999999999</v>
      </c>
      <c r="BJ560">
        <v>1.8536999999999999</v>
      </c>
      <c r="BK560">
        <v>1.8389</v>
      </c>
      <c r="BL560">
        <v>1.8436999999999999</v>
      </c>
      <c r="BM560">
        <v>1.8607</v>
      </c>
      <c r="BN560">
        <v>2.0430000000000001</v>
      </c>
      <c r="BO560">
        <v>2.0608</v>
      </c>
      <c r="BP560">
        <v>2.0556999999999999</v>
      </c>
      <c r="BQ560">
        <v>2.0421</v>
      </c>
      <c r="BR560">
        <v>2.0221</v>
      </c>
      <c r="BS560">
        <v>1.9818</v>
      </c>
      <c r="BT560">
        <v>1.8509</v>
      </c>
      <c r="BU560">
        <v>1.8149</v>
      </c>
      <c r="BV560">
        <v>1.7851999999999999</v>
      </c>
      <c r="BW560">
        <v>1.7650999999999999</v>
      </c>
    </row>
    <row r="561" spans="1:75">
      <c r="A561" s="95">
        <v>45069</v>
      </c>
      <c r="B561" s="63">
        <v>244792</v>
      </c>
      <c r="AF561">
        <v>2.6621999999999999</v>
      </c>
      <c r="AG561">
        <v>2.56</v>
      </c>
      <c r="AH561">
        <v>2.4906000000000001</v>
      </c>
      <c r="AI561">
        <v>2.4215</v>
      </c>
      <c r="AJ561">
        <v>2.2244999999999999</v>
      </c>
      <c r="AK561">
        <v>2.1596000000000002</v>
      </c>
      <c r="AL561">
        <v>2.1179000000000001</v>
      </c>
      <c r="AM561">
        <v>2.1030000000000002</v>
      </c>
      <c r="AN561">
        <v>2.1017000000000001</v>
      </c>
      <c r="AO561">
        <v>2.11</v>
      </c>
      <c r="AP561">
        <v>2.2654000000000001</v>
      </c>
      <c r="AQ561">
        <v>2.2629000000000001</v>
      </c>
      <c r="AR561">
        <v>2.2522000000000002</v>
      </c>
      <c r="AS561">
        <v>2.2311999999999999</v>
      </c>
      <c r="AT561">
        <v>2.2019000000000002</v>
      </c>
      <c r="AU561">
        <v>2.1650999999999998</v>
      </c>
      <c r="AV561">
        <v>2.0139</v>
      </c>
      <c r="AW561">
        <v>1.9836</v>
      </c>
      <c r="AX561">
        <v>1.9625999999999999</v>
      </c>
      <c r="AY561">
        <v>1.9491000000000001</v>
      </c>
      <c r="AZ561">
        <v>1.9521999999999999</v>
      </c>
      <c r="BA561">
        <v>1.9653</v>
      </c>
      <c r="BB561">
        <v>2.1408</v>
      </c>
      <c r="BC561">
        <v>2.1532</v>
      </c>
      <c r="BD561">
        <v>2.1541999999999999</v>
      </c>
      <c r="BE561">
        <v>2.1372</v>
      </c>
      <c r="BF561">
        <v>2.1137000000000001</v>
      </c>
      <c r="BG561">
        <v>2.0697999999999999</v>
      </c>
      <c r="BH561">
        <v>1.9347000000000001</v>
      </c>
      <c r="BI561">
        <v>1.8955</v>
      </c>
      <c r="BJ561">
        <v>1.8635999999999999</v>
      </c>
      <c r="BK561">
        <v>1.8488</v>
      </c>
      <c r="BL561">
        <v>1.8535999999999999</v>
      </c>
      <c r="BM561">
        <v>1.8706</v>
      </c>
      <c r="BN561">
        <v>2.0529000000000002</v>
      </c>
      <c r="BO561">
        <v>2.0707</v>
      </c>
      <c r="BP561">
        <v>2.0655999999999999</v>
      </c>
      <c r="BQ561">
        <v>2.052</v>
      </c>
      <c r="BR561">
        <v>2.032</v>
      </c>
      <c r="BS561">
        <v>1.9917</v>
      </c>
      <c r="BT561">
        <v>1.8608</v>
      </c>
      <c r="BU561">
        <v>1.8248</v>
      </c>
      <c r="BV561">
        <v>1.7950999999999999</v>
      </c>
      <c r="BW561">
        <v>1.7749999999999999</v>
      </c>
    </row>
    <row r="562" spans="1:75">
      <c r="A562" s="95">
        <v>45070</v>
      </c>
      <c r="B562" s="63">
        <v>207397</v>
      </c>
      <c r="AF562">
        <v>2.7212000000000001</v>
      </c>
      <c r="AG562">
        <v>2.62</v>
      </c>
      <c r="AH562">
        <v>2.5451999999999999</v>
      </c>
      <c r="AI562">
        <v>2.4712000000000001</v>
      </c>
      <c r="AJ562">
        <v>2.2711000000000001</v>
      </c>
      <c r="AK562">
        <v>2.2037</v>
      </c>
      <c r="AL562">
        <v>2.1604000000000001</v>
      </c>
      <c r="AM562">
        <v>2.1442999999999999</v>
      </c>
      <c r="AN562">
        <v>2.1417999999999999</v>
      </c>
      <c r="AO562">
        <v>2.1490999999999998</v>
      </c>
      <c r="AP562">
        <v>2.3033999999999999</v>
      </c>
      <c r="AQ562">
        <v>2.3016000000000001</v>
      </c>
      <c r="AR562">
        <v>2.2905000000000002</v>
      </c>
      <c r="AS562">
        <v>2.2692000000000001</v>
      </c>
      <c r="AT562">
        <v>2.2391000000000001</v>
      </c>
      <c r="AU562">
        <v>2.1991000000000001</v>
      </c>
      <c r="AV562">
        <v>2.0440999999999998</v>
      </c>
      <c r="AW562">
        <v>2.0131000000000001</v>
      </c>
      <c r="AX562">
        <v>1.9925999999999999</v>
      </c>
      <c r="AY562">
        <v>1.9791000000000001</v>
      </c>
      <c r="AZ562">
        <v>1.9822</v>
      </c>
      <c r="BA562">
        <v>1.9953000000000001</v>
      </c>
      <c r="BB562">
        <v>2.1707999999999998</v>
      </c>
      <c r="BC562">
        <v>2.1831999999999998</v>
      </c>
      <c r="BD562">
        <v>2.1842000000000001</v>
      </c>
      <c r="BE562">
        <v>2.1671999999999998</v>
      </c>
      <c r="BF562">
        <v>2.1436999999999999</v>
      </c>
      <c r="BG562">
        <v>2.0998000000000001</v>
      </c>
      <c r="BH562">
        <v>1.9646999999999999</v>
      </c>
      <c r="BI562">
        <v>1.9255</v>
      </c>
      <c r="BJ562">
        <v>1.8935999999999999</v>
      </c>
      <c r="BK562">
        <v>1.8788</v>
      </c>
      <c r="BL562">
        <v>1.8835999999999999</v>
      </c>
      <c r="BM562">
        <v>1.9006000000000001</v>
      </c>
      <c r="BN562">
        <v>2.0829</v>
      </c>
      <c r="BO562">
        <v>2.1006999999999998</v>
      </c>
      <c r="BP562">
        <v>2.0956000000000001</v>
      </c>
      <c r="BQ562">
        <v>2.0819999999999999</v>
      </c>
      <c r="BR562">
        <v>2.0619999999999998</v>
      </c>
      <c r="BS562">
        <v>2.0217000000000001</v>
      </c>
      <c r="BT562">
        <v>1.8908</v>
      </c>
      <c r="BU562">
        <v>1.8548</v>
      </c>
      <c r="BV562">
        <v>1.8250999999999999</v>
      </c>
      <c r="BW562">
        <v>1.8049999999999999</v>
      </c>
    </row>
    <row r="563" spans="1:75">
      <c r="A563" s="95">
        <v>45071</v>
      </c>
      <c r="B563" s="63">
        <v>175250</v>
      </c>
      <c r="AF563">
        <v>2.6735000000000002</v>
      </c>
      <c r="AG563">
        <v>2.5526</v>
      </c>
      <c r="AH563">
        <v>2.4803999999999999</v>
      </c>
      <c r="AI563">
        <v>2.4087999999999998</v>
      </c>
      <c r="AJ563">
        <v>2.2132999999999998</v>
      </c>
      <c r="AK563">
        <v>2.1467000000000001</v>
      </c>
      <c r="AL563">
        <v>2.1034000000000002</v>
      </c>
      <c r="AM563">
        <v>2.0872000000000002</v>
      </c>
      <c r="AN563">
        <v>2.0844999999999998</v>
      </c>
      <c r="AO563">
        <v>2.0918000000000001</v>
      </c>
      <c r="AP563">
        <v>2.2469999999999999</v>
      </c>
      <c r="AQ563">
        <v>2.2446000000000002</v>
      </c>
      <c r="AR563">
        <v>2.2324000000000002</v>
      </c>
      <c r="AS563">
        <v>2.2105000000000001</v>
      </c>
      <c r="AT563">
        <v>2.181</v>
      </c>
      <c r="AU563">
        <v>2.1419999999999999</v>
      </c>
      <c r="AV563">
        <v>1.9890000000000001</v>
      </c>
      <c r="AW563">
        <v>1.9591000000000001</v>
      </c>
      <c r="AX563">
        <v>1.9394</v>
      </c>
      <c r="AY563">
        <v>1.9259999999999999</v>
      </c>
      <c r="AZ563">
        <v>1.9291</v>
      </c>
      <c r="BA563">
        <v>1.9421999999999999</v>
      </c>
      <c r="BB563">
        <v>2.1177000000000001</v>
      </c>
      <c r="BC563">
        <v>2.1301000000000001</v>
      </c>
      <c r="BD563">
        <v>2.1311</v>
      </c>
      <c r="BE563">
        <v>2.1141000000000001</v>
      </c>
      <c r="BF563">
        <v>2.0905999999999998</v>
      </c>
      <c r="BG563">
        <v>2.0467</v>
      </c>
      <c r="BH563">
        <v>1.9116</v>
      </c>
      <c r="BI563">
        <v>1.8724000000000001</v>
      </c>
      <c r="BJ563">
        <v>1.8405</v>
      </c>
      <c r="BK563">
        <v>1.8257000000000001</v>
      </c>
      <c r="BL563">
        <v>1.8305</v>
      </c>
      <c r="BM563">
        <v>1.8474999999999999</v>
      </c>
      <c r="BN563">
        <v>2.0297999999999998</v>
      </c>
      <c r="BO563">
        <v>2.0476000000000001</v>
      </c>
      <c r="BP563">
        <v>2.0425</v>
      </c>
      <c r="BQ563">
        <v>2.0289000000000001</v>
      </c>
      <c r="BR563">
        <v>2.0089000000000001</v>
      </c>
      <c r="BS563">
        <v>1.9685999999999999</v>
      </c>
      <c r="BT563">
        <v>1.8376999999999999</v>
      </c>
      <c r="BU563">
        <v>1.8017000000000001</v>
      </c>
      <c r="BV563">
        <v>1.772</v>
      </c>
      <c r="BW563">
        <v>1.7519</v>
      </c>
    </row>
    <row r="564" spans="1:75">
      <c r="A564" s="95">
        <v>45072</v>
      </c>
      <c r="B564" s="63">
        <v>198549</v>
      </c>
      <c r="AF564">
        <v>2.7033999999999998</v>
      </c>
      <c r="AG564">
        <v>2.5912999999999999</v>
      </c>
      <c r="AH564">
        <v>2.5175000000000001</v>
      </c>
      <c r="AI564">
        <v>2.4424999999999999</v>
      </c>
      <c r="AJ564">
        <v>2.2440000000000002</v>
      </c>
      <c r="AK564">
        <v>2.1751</v>
      </c>
      <c r="AL564">
        <v>2.1292</v>
      </c>
      <c r="AM564">
        <v>2.1128</v>
      </c>
      <c r="AN564">
        <v>2.1101999999999999</v>
      </c>
      <c r="AO564">
        <v>2.1168</v>
      </c>
      <c r="AP564">
        <v>2.2715999999999998</v>
      </c>
      <c r="AQ564">
        <v>2.2684000000000002</v>
      </c>
      <c r="AR564">
        <v>2.2542</v>
      </c>
      <c r="AS564">
        <v>2.2313000000000001</v>
      </c>
      <c r="AT564">
        <v>2.2018</v>
      </c>
      <c r="AU564">
        <v>2.1623000000000001</v>
      </c>
      <c r="AV564">
        <v>2.0087999999999999</v>
      </c>
      <c r="AW564">
        <v>1.9789000000000001</v>
      </c>
      <c r="AX564">
        <v>1.9592000000000001</v>
      </c>
      <c r="AY564">
        <v>1.9458</v>
      </c>
      <c r="AZ564">
        <v>1.9489000000000001</v>
      </c>
      <c r="BA564">
        <v>1.962</v>
      </c>
      <c r="BB564">
        <v>2.1375000000000002</v>
      </c>
      <c r="BC564">
        <v>2.1499000000000001</v>
      </c>
      <c r="BD564">
        <v>2.1509</v>
      </c>
      <c r="BE564">
        <v>2.1339000000000001</v>
      </c>
      <c r="BF564">
        <v>2.1103999999999998</v>
      </c>
      <c r="BG564">
        <v>2.0665</v>
      </c>
      <c r="BH564">
        <v>1.9314</v>
      </c>
      <c r="BI564">
        <v>1.8922000000000001</v>
      </c>
      <c r="BJ564">
        <v>1.8603000000000001</v>
      </c>
      <c r="BK564">
        <v>1.8454999999999999</v>
      </c>
      <c r="BL564">
        <v>1.8503000000000001</v>
      </c>
      <c r="BM564">
        <v>1.8673</v>
      </c>
      <c r="BN564">
        <v>2.0495999999999999</v>
      </c>
      <c r="BO564">
        <v>2.0674000000000001</v>
      </c>
      <c r="BP564">
        <v>2.0623</v>
      </c>
      <c r="BQ564">
        <v>2.0487000000000002</v>
      </c>
      <c r="BR564">
        <v>2.0287000000000002</v>
      </c>
      <c r="BS564">
        <v>1.9883999999999999</v>
      </c>
      <c r="BT564">
        <v>1.8574999999999999</v>
      </c>
      <c r="BU564">
        <v>1.8214999999999999</v>
      </c>
      <c r="BV564">
        <v>1.7918000000000001</v>
      </c>
      <c r="BW564">
        <v>1.7717000000000001</v>
      </c>
    </row>
    <row r="565" spans="1:75">
      <c r="A565" s="103">
        <v>45075</v>
      </c>
      <c r="AF565" s="189">
        <v>2.7033999999999998</v>
      </c>
      <c r="AG565" s="189">
        <v>2.5912999999999999</v>
      </c>
      <c r="AH565" s="189">
        <v>2.5175000000000001</v>
      </c>
      <c r="AI565" s="189">
        <v>2.4424999999999999</v>
      </c>
      <c r="AJ565" s="189">
        <v>2.2440000000000002</v>
      </c>
      <c r="AK565" s="189">
        <v>2.1751</v>
      </c>
      <c r="AL565" s="189">
        <v>2.1292</v>
      </c>
      <c r="AM565" s="189">
        <v>2.1128</v>
      </c>
      <c r="AN565" s="189">
        <v>2.1101999999999999</v>
      </c>
      <c r="AO565" s="189">
        <v>2.1168</v>
      </c>
      <c r="AP565" s="189">
        <v>2.2715999999999998</v>
      </c>
      <c r="AQ565" s="189">
        <v>2.2684000000000002</v>
      </c>
      <c r="AR565" s="189">
        <v>2.2542</v>
      </c>
      <c r="AS565" s="189">
        <v>2.2313000000000001</v>
      </c>
      <c r="AT565" s="189">
        <v>2.2018</v>
      </c>
      <c r="AU565" s="189">
        <v>2.1623000000000001</v>
      </c>
      <c r="AV565" s="189">
        <v>2.0087999999999999</v>
      </c>
      <c r="AW565" s="189">
        <v>1.9789000000000001</v>
      </c>
      <c r="AX565" s="189">
        <v>1.9592000000000001</v>
      </c>
      <c r="AY565" s="189">
        <v>1.9458</v>
      </c>
      <c r="AZ565" s="189">
        <v>1.9489000000000001</v>
      </c>
      <c r="BA565" s="189">
        <v>1.962</v>
      </c>
      <c r="BB565" s="189">
        <v>2.1375000000000002</v>
      </c>
      <c r="BC565" s="189">
        <v>2.1499000000000001</v>
      </c>
      <c r="BD565" s="189">
        <v>2.1509</v>
      </c>
      <c r="BE565" s="189">
        <v>2.1339000000000001</v>
      </c>
      <c r="BF565" s="189">
        <v>2.1103999999999998</v>
      </c>
      <c r="BG565" s="189">
        <v>2.0665</v>
      </c>
      <c r="BH565" s="189">
        <v>1.9314</v>
      </c>
      <c r="BI565" s="189">
        <v>1.8922000000000001</v>
      </c>
      <c r="BJ565" s="189">
        <v>1.8603000000000001</v>
      </c>
      <c r="BK565" s="189">
        <v>1.8454999999999999</v>
      </c>
      <c r="BL565" s="189">
        <v>1.8503000000000001</v>
      </c>
      <c r="BM565" s="189">
        <v>1.8673</v>
      </c>
      <c r="BN565" s="189">
        <v>2.0495999999999999</v>
      </c>
      <c r="BO565" s="189">
        <v>2.0674000000000001</v>
      </c>
      <c r="BP565" s="189">
        <v>2.0623</v>
      </c>
      <c r="BQ565" s="189">
        <v>2.0487000000000002</v>
      </c>
      <c r="BR565" s="189">
        <v>2.0287000000000002</v>
      </c>
      <c r="BS565" s="189">
        <v>1.9883999999999999</v>
      </c>
      <c r="BT565" s="189">
        <v>1.8574999999999999</v>
      </c>
      <c r="BU565" s="189">
        <v>1.8214999999999999</v>
      </c>
      <c r="BV565" s="189">
        <v>1.7918000000000001</v>
      </c>
      <c r="BW565" s="189">
        <v>1.7717000000000001</v>
      </c>
    </row>
    <row r="566" spans="1:75">
      <c r="A566" s="95">
        <v>45076</v>
      </c>
      <c r="B566" s="63">
        <v>202179</v>
      </c>
      <c r="AF566">
        <v>2.5958999999999999</v>
      </c>
      <c r="AG566">
        <v>2.4792000000000001</v>
      </c>
      <c r="AH566">
        <v>2.4121000000000001</v>
      </c>
      <c r="AI566">
        <v>2.3445999999999998</v>
      </c>
      <c r="AJ566">
        <v>2.1516000000000002</v>
      </c>
      <c r="AK566">
        <v>2.0842999999999998</v>
      </c>
      <c r="AL566">
        <v>2.0419999999999998</v>
      </c>
      <c r="AM566">
        <v>2.0272999999999999</v>
      </c>
      <c r="AN566">
        <v>2.0261</v>
      </c>
      <c r="AO566">
        <v>2.0345</v>
      </c>
      <c r="AP566">
        <v>2.1928000000000001</v>
      </c>
      <c r="AQ566">
        <v>2.1901000000000002</v>
      </c>
      <c r="AR566">
        <v>2.177</v>
      </c>
      <c r="AS566">
        <v>2.1551</v>
      </c>
      <c r="AT566">
        <v>2.1265999999999998</v>
      </c>
      <c r="AU566">
        <v>2.0901000000000001</v>
      </c>
      <c r="AV566">
        <v>1.9459</v>
      </c>
      <c r="AW566">
        <v>1.917</v>
      </c>
      <c r="AX566">
        <v>1.8987000000000001</v>
      </c>
      <c r="AY566">
        <v>1.8861000000000001</v>
      </c>
      <c r="AZ566">
        <v>1.8900999999999999</v>
      </c>
      <c r="BA566">
        <v>1.9039999999999999</v>
      </c>
      <c r="BB566">
        <v>2.0802999999999998</v>
      </c>
      <c r="BC566">
        <v>2.0935999999999999</v>
      </c>
      <c r="BD566">
        <v>2.0945999999999998</v>
      </c>
      <c r="BE566">
        <v>2.0792000000000002</v>
      </c>
      <c r="BF566">
        <v>2.0566</v>
      </c>
      <c r="BG566">
        <v>2.0135000000000001</v>
      </c>
      <c r="BH566">
        <v>1.8792</v>
      </c>
      <c r="BI566">
        <v>1.8409</v>
      </c>
      <c r="BJ566">
        <v>1.8140000000000001</v>
      </c>
      <c r="BK566">
        <v>1.7954000000000001</v>
      </c>
      <c r="BL566">
        <v>1.8006</v>
      </c>
      <c r="BM566">
        <v>1.8180000000000001</v>
      </c>
      <c r="BN566">
        <v>2.0007999999999999</v>
      </c>
      <c r="BO566">
        <v>2.0190000000000001</v>
      </c>
      <c r="BP566">
        <v>2.0143</v>
      </c>
      <c r="BQ566">
        <v>2.0011000000000001</v>
      </c>
      <c r="BR566">
        <v>1.9815</v>
      </c>
      <c r="BS566">
        <v>1.9417</v>
      </c>
      <c r="BT566">
        <v>1.8111999999999999</v>
      </c>
      <c r="BU566">
        <v>1.7756000000000001</v>
      </c>
      <c r="BV566">
        <v>1.7487999999999999</v>
      </c>
      <c r="BW566">
        <v>1.7286999999999999</v>
      </c>
    </row>
    <row r="567" spans="1:75">
      <c r="A567" s="95">
        <v>45077</v>
      </c>
      <c r="B567" s="63">
        <v>190827</v>
      </c>
      <c r="AF567" s="28">
        <v>2.5598999999999998</v>
      </c>
      <c r="AG567">
        <v>2.4438</v>
      </c>
      <c r="AH567">
        <v>2.3755999999999999</v>
      </c>
      <c r="AI567">
        <v>2.3083999999999998</v>
      </c>
      <c r="AJ567">
        <v>2.1202000000000001</v>
      </c>
      <c r="AK567">
        <v>2.0535999999999999</v>
      </c>
      <c r="AL567">
        <v>2.0124</v>
      </c>
      <c r="AM567">
        <v>1.9983</v>
      </c>
      <c r="AN567">
        <v>1.9975000000000001</v>
      </c>
      <c r="AO567">
        <v>2.0064000000000002</v>
      </c>
      <c r="AP567">
        <v>2.1676000000000002</v>
      </c>
      <c r="AQ567">
        <v>2.1659999999999999</v>
      </c>
      <c r="AR567">
        <v>2.1545999999999998</v>
      </c>
      <c r="AS567">
        <v>2.1337000000000002</v>
      </c>
      <c r="AT567">
        <v>2.1063999999999998</v>
      </c>
      <c r="AU567">
        <v>2.0716000000000001</v>
      </c>
      <c r="AV567">
        <v>1.9286000000000001</v>
      </c>
      <c r="AW567">
        <v>1.8998999999999999</v>
      </c>
      <c r="AX567">
        <v>1.8817999999999999</v>
      </c>
      <c r="AY567">
        <v>1.8693</v>
      </c>
      <c r="AZ567">
        <v>1.8734999999999999</v>
      </c>
      <c r="BA567">
        <v>1.8875999999999999</v>
      </c>
      <c r="BB567">
        <v>2.0640999999999998</v>
      </c>
      <c r="BC567">
        <v>2.0775000000000001</v>
      </c>
      <c r="BD567">
        <v>2.0785</v>
      </c>
      <c r="BE567">
        <v>2.0634999999999999</v>
      </c>
      <c r="BF567">
        <v>2.0411000000000001</v>
      </c>
      <c r="BG567">
        <v>1.9982</v>
      </c>
      <c r="BH567">
        <v>1.8640000000000001</v>
      </c>
      <c r="BI567">
        <v>1.8259000000000001</v>
      </c>
      <c r="BJ567">
        <v>1.7996000000000001</v>
      </c>
      <c r="BK567">
        <v>1.7807999999999999</v>
      </c>
      <c r="BL567">
        <v>1.7862</v>
      </c>
      <c r="BM567">
        <v>1.8038000000000001</v>
      </c>
      <c r="BN567">
        <v>1.9867999999999999</v>
      </c>
      <c r="BO567">
        <v>2.0051999999999999</v>
      </c>
      <c r="BP567">
        <v>2.0007000000000001</v>
      </c>
      <c r="BQ567">
        <v>1.9878</v>
      </c>
      <c r="BR567">
        <v>1.9683999999999999</v>
      </c>
      <c r="BS567">
        <v>1.9288000000000001</v>
      </c>
      <c r="BT567">
        <v>1.7985</v>
      </c>
      <c r="BU567">
        <v>1.7630999999999999</v>
      </c>
      <c r="BV567">
        <v>1.7369000000000001</v>
      </c>
      <c r="BW567">
        <v>1.7168000000000001</v>
      </c>
    </row>
    <row r="568" spans="1:75">
      <c r="A568" s="95">
        <v>45078</v>
      </c>
      <c r="B568" s="63">
        <v>196680</v>
      </c>
      <c r="AG568">
        <v>2.4361999999999999</v>
      </c>
      <c r="AH568">
        <v>2.3761999999999999</v>
      </c>
      <c r="AI568">
        <v>2.3172999999999999</v>
      </c>
      <c r="AJ568">
        <v>2.1381000000000001</v>
      </c>
      <c r="AK568">
        <v>2.0762</v>
      </c>
      <c r="AL568">
        <v>2.0375000000000001</v>
      </c>
      <c r="AM568">
        <v>2.0255000000000001</v>
      </c>
      <c r="AN568">
        <v>2.0268999999999999</v>
      </c>
      <c r="AO568">
        <v>2.0373000000000001</v>
      </c>
      <c r="AP568">
        <v>2.2025000000000001</v>
      </c>
      <c r="AQ568">
        <v>2.2029000000000001</v>
      </c>
      <c r="AR568">
        <v>2.1926000000000001</v>
      </c>
      <c r="AS568">
        <v>2.1722999999999999</v>
      </c>
      <c r="AT568">
        <v>2.1444999999999999</v>
      </c>
      <c r="AU568">
        <v>2.1091000000000002</v>
      </c>
      <c r="AV568">
        <v>1.9644999999999999</v>
      </c>
      <c r="AW568">
        <v>1.9360999999999999</v>
      </c>
      <c r="AX568">
        <v>1.9172</v>
      </c>
      <c r="AY568">
        <v>1.9036999999999999</v>
      </c>
      <c r="AZ568">
        <v>1.9069</v>
      </c>
      <c r="BA568">
        <v>1.92</v>
      </c>
      <c r="BB568">
        <v>2.0954999999999999</v>
      </c>
      <c r="BC568">
        <v>2.1078999999999999</v>
      </c>
      <c r="BD568">
        <v>2.1078999999999999</v>
      </c>
      <c r="BE568">
        <v>2.0929000000000002</v>
      </c>
      <c r="BF568">
        <v>2.0705</v>
      </c>
      <c r="BG568">
        <v>2.0276000000000001</v>
      </c>
      <c r="BH568">
        <v>1.8934</v>
      </c>
      <c r="BI568">
        <v>1.8552999999999999</v>
      </c>
      <c r="BJ568">
        <v>1.829</v>
      </c>
      <c r="BK568">
        <v>1.8102</v>
      </c>
      <c r="BL568">
        <v>1.8156000000000001</v>
      </c>
      <c r="BM568">
        <v>1.8331999999999999</v>
      </c>
      <c r="BN568">
        <v>2.0162</v>
      </c>
      <c r="BO568">
        <v>2.0346000000000002</v>
      </c>
      <c r="BP568">
        <v>2.0301</v>
      </c>
      <c r="BQ568">
        <v>2.0171999999999999</v>
      </c>
      <c r="BR568">
        <v>1.9978</v>
      </c>
      <c r="BS568">
        <v>1.9581999999999999</v>
      </c>
      <c r="BT568">
        <v>1.8279000000000001</v>
      </c>
      <c r="BU568">
        <v>1.7925</v>
      </c>
      <c r="BV568">
        <v>1.7663</v>
      </c>
      <c r="BW568">
        <v>1.7462</v>
      </c>
    </row>
    <row r="569" spans="1:75">
      <c r="A569" s="95">
        <v>45079</v>
      </c>
      <c r="B569" s="63">
        <v>174608</v>
      </c>
      <c r="AG569">
        <v>2.5007000000000001</v>
      </c>
      <c r="AH569">
        <v>2.4382000000000001</v>
      </c>
      <c r="AI569">
        <v>2.3765000000000001</v>
      </c>
      <c r="AJ569">
        <v>2.1919</v>
      </c>
      <c r="AK569">
        <v>2.1282999999999999</v>
      </c>
      <c r="AL569">
        <v>2.0893000000000002</v>
      </c>
      <c r="AM569">
        <v>2.0775000000000001</v>
      </c>
      <c r="AN569">
        <v>2.0777999999999999</v>
      </c>
      <c r="AO569">
        <v>2.0868000000000002</v>
      </c>
      <c r="AP569">
        <v>2.2494000000000001</v>
      </c>
      <c r="AQ569">
        <v>2.2486999999999999</v>
      </c>
      <c r="AR569">
        <v>2.2372999999999998</v>
      </c>
      <c r="AS569">
        <v>2.2153999999999998</v>
      </c>
      <c r="AT569">
        <v>2.1867000000000001</v>
      </c>
      <c r="AU569">
        <v>2.1514000000000002</v>
      </c>
      <c r="AV569">
        <v>2.0047999999999999</v>
      </c>
      <c r="AW569">
        <v>1.976</v>
      </c>
      <c r="AX569">
        <v>1.9568000000000001</v>
      </c>
      <c r="AY569">
        <v>1.9429000000000001</v>
      </c>
      <c r="AZ569">
        <v>1.9457</v>
      </c>
      <c r="BA569">
        <v>1.9583999999999999</v>
      </c>
      <c r="BB569">
        <v>2.1334</v>
      </c>
      <c r="BC569">
        <v>2.1454</v>
      </c>
      <c r="BD569">
        <v>2.145</v>
      </c>
      <c r="BE569">
        <v>2.13</v>
      </c>
      <c r="BF569">
        <v>2.1076000000000001</v>
      </c>
      <c r="BG569">
        <v>2.0647000000000002</v>
      </c>
      <c r="BH569">
        <v>1.9305000000000001</v>
      </c>
      <c r="BI569">
        <v>1.8924000000000001</v>
      </c>
      <c r="BJ569">
        <v>1.8661000000000001</v>
      </c>
      <c r="BK569">
        <v>1.8472999999999999</v>
      </c>
      <c r="BL569">
        <v>1.8527</v>
      </c>
      <c r="BM569">
        <v>1.8703000000000001</v>
      </c>
      <c r="BN569">
        <v>2.0533000000000001</v>
      </c>
      <c r="BO569">
        <v>2.0716999999999999</v>
      </c>
      <c r="BP569">
        <v>2.0672000000000001</v>
      </c>
      <c r="BQ569">
        <v>2.0543</v>
      </c>
      <c r="BR569">
        <v>2.0348999999999999</v>
      </c>
      <c r="BS569">
        <v>1.9953000000000001</v>
      </c>
      <c r="BT569">
        <v>1.865</v>
      </c>
      <c r="BU569">
        <v>1.8295999999999999</v>
      </c>
      <c r="BV569">
        <v>1.8033999999999999</v>
      </c>
      <c r="BW569">
        <v>1.7833000000000001</v>
      </c>
    </row>
    <row r="570" spans="1:75">
      <c r="A570" s="95">
        <v>45082</v>
      </c>
      <c r="B570" s="63">
        <v>186248</v>
      </c>
      <c r="AG570">
        <v>2.5244</v>
      </c>
      <c r="AH570">
        <v>2.4581</v>
      </c>
      <c r="AI570">
        <v>2.3940000000000001</v>
      </c>
      <c r="AJ570">
        <v>2.2061000000000002</v>
      </c>
      <c r="AK570">
        <v>2.1396000000000002</v>
      </c>
      <c r="AL570">
        <v>2.0983999999999998</v>
      </c>
      <c r="AM570">
        <v>2.0844</v>
      </c>
      <c r="AN570">
        <v>2.0834000000000001</v>
      </c>
      <c r="AO570">
        <v>2.0916999999999999</v>
      </c>
      <c r="AP570">
        <v>2.2538</v>
      </c>
      <c r="AQ570">
        <v>2.2517999999999998</v>
      </c>
      <c r="AR570">
        <v>2.2391000000000001</v>
      </c>
      <c r="AS570">
        <v>2.2160000000000002</v>
      </c>
      <c r="AT570">
        <v>2.1865999999999999</v>
      </c>
      <c r="AU570">
        <v>2.1507999999999998</v>
      </c>
      <c r="AV570">
        <v>2.0041000000000002</v>
      </c>
      <c r="AW570">
        <v>1.9751000000000001</v>
      </c>
      <c r="AX570">
        <v>1.9558</v>
      </c>
      <c r="AY570">
        <v>1.9414</v>
      </c>
      <c r="AZ570">
        <v>1.9437</v>
      </c>
      <c r="BA570">
        <v>1.9559</v>
      </c>
      <c r="BB570">
        <v>2.1303999999999998</v>
      </c>
      <c r="BC570">
        <v>2.1419000000000001</v>
      </c>
      <c r="BD570">
        <v>2.141</v>
      </c>
      <c r="BE570">
        <v>2.1255000000000002</v>
      </c>
      <c r="BF570">
        <v>2.1025999999999998</v>
      </c>
      <c r="BG570">
        <v>2.0592000000000001</v>
      </c>
      <c r="BH570">
        <v>1.9245000000000001</v>
      </c>
      <c r="BI570">
        <v>1.8858999999999999</v>
      </c>
      <c r="BJ570">
        <v>1.8591</v>
      </c>
      <c r="BK570">
        <v>1.8403</v>
      </c>
      <c r="BL570">
        <v>1.8456999999999999</v>
      </c>
      <c r="BM570">
        <v>1.8633</v>
      </c>
      <c r="BN570">
        <v>2.0463</v>
      </c>
      <c r="BO570">
        <v>2.0647000000000002</v>
      </c>
      <c r="BP570">
        <v>2.0602</v>
      </c>
      <c r="BQ570">
        <v>2.0472999999999999</v>
      </c>
      <c r="BR570">
        <v>2.0278999999999998</v>
      </c>
      <c r="BS570">
        <v>1.9883</v>
      </c>
      <c r="BT570">
        <v>1.8580000000000001</v>
      </c>
      <c r="BU570">
        <v>1.8226</v>
      </c>
      <c r="BV570">
        <v>1.7964</v>
      </c>
      <c r="BW570">
        <v>1.7763</v>
      </c>
    </row>
    <row r="571" spans="1:75">
      <c r="A571" s="95">
        <v>45083</v>
      </c>
      <c r="B571" s="63">
        <v>270349</v>
      </c>
      <c r="AG571">
        <v>2.5642999999999998</v>
      </c>
      <c r="AH571">
        <v>2.4876</v>
      </c>
      <c r="AI571">
        <v>2.4161000000000001</v>
      </c>
      <c r="AJ571">
        <v>2.2200000000000002</v>
      </c>
      <c r="AK571">
        <v>2.1465000000000001</v>
      </c>
      <c r="AL571">
        <v>2.1029</v>
      </c>
      <c r="AM571">
        <v>2.0876000000000001</v>
      </c>
      <c r="AN571">
        <v>2.0853999999999999</v>
      </c>
      <c r="AO571">
        <v>2.0931999999999999</v>
      </c>
      <c r="AP571">
        <v>2.2555999999999998</v>
      </c>
      <c r="AQ571">
        <v>2.2536</v>
      </c>
      <c r="AR571">
        <v>2.2406999999999999</v>
      </c>
      <c r="AS571">
        <v>2.2174999999999998</v>
      </c>
      <c r="AT571">
        <v>2.1867999999999999</v>
      </c>
      <c r="AU571">
        <v>2.1476000000000002</v>
      </c>
      <c r="AV571">
        <v>1.9911000000000001</v>
      </c>
      <c r="AW571">
        <v>1.9603999999999999</v>
      </c>
      <c r="AX571">
        <v>1.9395</v>
      </c>
      <c r="AY571">
        <v>2.1303999999999998</v>
      </c>
      <c r="AZ571">
        <v>2.1419000000000001</v>
      </c>
      <c r="BA571">
        <v>2.141</v>
      </c>
      <c r="BB571">
        <v>2.1255000000000002</v>
      </c>
      <c r="BC571">
        <v>2.1025999999999998</v>
      </c>
      <c r="BD571">
        <v>2.0592000000000001</v>
      </c>
      <c r="BE571">
        <v>1.9245000000000001</v>
      </c>
      <c r="BF571">
        <v>1.8858999999999999</v>
      </c>
      <c r="BG571">
        <v>1.8591</v>
      </c>
      <c r="BH571">
        <v>1.8403</v>
      </c>
      <c r="BI571">
        <v>1.8456999999999999</v>
      </c>
      <c r="BJ571">
        <v>1.8633</v>
      </c>
      <c r="BK571">
        <v>2.0463</v>
      </c>
      <c r="BL571">
        <v>2.0647000000000002</v>
      </c>
      <c r="BM571">
        <v>2.0602</v>
      </c>
      <c r="BN571">
        <v>2.0472999999999999</v>
      </c>
      <c r="BO571">
        <v>2.0278999999999998</v>
      </c>
      <c r="BP571">
        <v>1.9883</v>
      </c>
      <c r="BQ571">
        <v>1.8580000000000001</v>
      </c>
      <c r="BR571">
        <v>1.8226</v>
      </c>
      <c r="BS571">
        <v>1.7964</v>
      </c>
      <c r="BT571">
        <v>1.7763</v>
      </c>
    </row>
    <row r="572" spans="1:75">
      <c r="A572" s="95">
        <v>45084</v>
      </c>
      <c r="B572" s="63">
        <v>356697</v>
      </c>
      <c r="AG572">
        <v>2.6412</v>
      </c>
      <c r="AH572">
        <v>2.5405000000000002</v>
      </c>
      <c r="AI572">
        <v>2.4582999999999999</v>
      </c>
      <c r="AJ572">
        <v>2.2564000000000002</v>
      </c>
      <c r="AK572">
        <v>2.1787000000000001</v>
      </c>
      <c r="AL572">
        <v>2.1322000000000001</v>
      </c>
      <c r="AM572">
        <v>2.1164000000000001</v>
      </c>
      <c r="AN572">
        <v>2.1151</v>
      </c>
      <c r="AO572">
        <v>2.1236000000000002</v>
      </c>
      <c r="AP572">
        <v>2.2827000000000002</v>
      </c>
      <c r="AQ572">
        <v>2.2772000000000001</v>
      </c>
      <c r="AR572">
        <v>2.2625999999999999</v>
      </c>
      <c r="AS572">
        <v>2.2393999999999998</v>
      </c>
      <c r="AT572">
        <v>2.2086999999999999</v>
      </c>
      <c r="AU572">
        <v>2.1696</v>
      </c>
      <c r="AV572">
        <v>2.0133000000000001</v>
      </c>
      <c r="AW572">
        <v>1.9826999999999999</v>
      </c>
      <c r="AX572">
        <v>1.962</v>
      </c>
      <c r="AY572">
        <v>1.9476</v>
      </c>
      <c r="AZ572">
        <v>1.9488000000000001</v>
      </c>
      <c r="BA572">
        <v>1.9604999999999999</v>
      </c>
      <c r="BB572">
        <v>2.1345000000000001</v>
      </c>
      <c r="BC572">
        <v>2.1455000000000002</v>
      </c>
      <c r="BD572">
        <v>2.1442000000000001</v>
      </c>
      <c r="BE572">
        <v>2.1282000000000001</v>
      </c>
      <c r="BF572">
        <v>2.1048</v>
      </c>
      <c r="BG572">
        <v>2.0609000000000002</v>
      </c>
      <c r="BH572">
        <v>1.9257</v>
      </c>
      <c r="BI572">
        <v>1.8866000000000001</v>
      </c>
      <c r="BJ572">
        <v>1.8593</v>
      </c>
      <c r="BK572">
        <v>1.8401000000000001</v>
      </c>
      <c r="BL572">
        <v>1.8451</v>
      </c>
      <c r="BM572">
        <v>1.8623000000000001</v>
      </c>
      <c r="BN572">
        <v>2.0448</v>
      </c>
      <c r="BO572">
        <v>2.0628000000000002</v>
      </c>
      <c r="BP572">
        <v>2.0579000000000001</v>
      </c>
      <c r="BQ572">
        <v>2.0446</v>
      </c>
      <c r="BR572">
        <v>2.0247999999999999</v>
      </c>
      <c r="BS572">
        <v>1.9847999999999999</v>
      </c>
      <c r="BT572">
        <v>1.8540000000000001</v>
      </c>
      <c r="BU572">
        <v>1.8182</v>
      </c>
      <c r="BV572">
        <v>1.7916000000000001</v>
      </c>
      <c r="BW572">
        <v>1.7715000000000001</v>
      </c>
    </row>
    <row r="573" spans="1:75">
      <c r="A573" s="95">
        <v>45085</v>
      </c>
      <c r="B573" s="63">
        <v>323164</v>
      </c>
      <c r="AG573">
        <v>2.6126999999999998</v>
      </c>
      <c r="AH573">
        <v>2.5150000000000001</v>
      </c>
      <c r="AI573">
        <v>2.4325000000000001</v>
      </c>
      <c r="AJ573">
        <v>2.2286000000000001</v>
      </c>
      <c r="AK573">
        <v>2.1480999999999999</v>
      </c>
      <c r="AL573">
        <v>2.1013999999999999</v>
      </c>
      <c r="AM573">
        <v>2.0853999999999999</v>
      </c>
      <c r="AN573">
        <v>2.085</v>
      </c>
      <c r="AO573">
        <v>2.0935999999999999</v>
      </c>
      <c r="AP573">
        <v>2.2549999999999999</v>
      </c>
      <c r="AQ573">
        <v>2.2494999999999998</v>
      </c>
      <c r="AR573">
        <v>2.2349999999999999</v>
      </c>
      <c r="AS573">
        <v>2.2113999999999998</v>
      </c>
      <c r="AT573">
        <v>2.1806999999999999</v>
      </c>
      <c r="AU573">
        <v>2.1417999999999999</v>
      </c>
      <c r="AV573">
        <v>1.9857</v>
      </c>
      <c r="AW573">
        <v>1.9554</v>
      </c>
      <c r="AX573">
        <v>1.9356</v>
      </c>
      <c r="AY573">
        <v>1.9208000000000001</v>
      </c>
      <c r="AZ573">
        <v>1.9219999999999999</v>
      </c>
      <c r="BA573">
        <v>1.9337</v>
      </c>
      <c r="BB573">
        <v>2.1076999999999999</v>
      </c>
      <c r="BC573">
        <v>2.1187</v>
      </c>
      <c r="BD573">
        <v>2.1173999999999999</v>
      </c>
      <c r="BE573">
        <v>2.1013999999999999</v>
      </c>
      <c r="BF573">
        <v>2.0779999999999998</v>
      </c>
      <c r="BG573">
        <v>2.0341</v>
      </c>
      <c r="BH573">
        <v>1.8989</v>
      </c>
      <c r="BI573">
        <v>1.8597999999999999</v>
      </c>
      <c r="BJ573">
        <v>1.8325</v>
      </c>
      <c r="BK573">
        <v>1.8132999999999999</v>
      </c>
      <c r="BL573">
        <v>1.8183</v>
      </c>
      <c r="BM573">
        <v>1.8354999999999999</v>
      </c>
      <c r="BN573">
        <v>2.0179999999999998</v>
      </c>
      <c r="BO573">
        <v>2.036</v>
      </c>
      <c r="BP573">
        <v>2.0310999999999999</v>
      </c>
      <c r="BQ573">
        <v>2.0177999999999998</v>
      </c>
      <c r="BR573">
        <v>1.998</v>
      </c>
      <c r="BS573">
        <v>1.958</v>
      </c>
      <c r="BT573">
        <v>1.8271999999999999</v>
      </c>
      <c r="BU573">
        <v>1.7914000000000001</v>
      </c>
      <c r="BV573">
        <v>1.7647999999999999</v>
      </c>
      <c r="BW573">
        <v>1.7446999999999999</v>
      </c>
    </row>
    <row r="574" spans="1:75">
      <c r="A574" s="95">
        <v>45086</v>
      </c>
      <c r="B574" s="63">
        <v>181558</v>
      </c>
      <c r="AG574">
        <v>2.5931999999999999</v>
      </c>
      <c r="AH574">
        <v>2.4935999999999998</v>
      </c>
      <c r="AI574">
        <v>2.4106999999999998</v>
      </c>
      <c r="AJ574">
        <v>2.2017000000000002</v>
      </c>
      <c r="AK574">
        <v>2.1206</v>
      </c>
      <c r="AL574">
        <v>2.0737000000000001</v>
      </c>
      <c r="AM574">
        <v>2.0586000000000002</v>
      </c>
      <c r="AN574">
        <v>2.0605000000000002</v>
      </c>
      <c r="AO574">
        <v>2.0706000000000002</v>
      </c>
      <c r="AP574">
        <v>2.2317999999999998</v>
      </c>
      <c r="AQ574">
        <v>2.2275</v>
      </c>
      <c r="AR574">
        <v>2.2138</v>
      </c>
      <c r="AS574">
        <v>2.1911</v>
      </c>
      <c r="AT574">
        <v>2.1619999999999999</v>
      </c>
      <c r="AU574">
        <v>2.1244999999999998</v>
      </c>
      <c r="AV574">
        <v>1.9684999999999999</v>
      </c>
      <c r="AW574">
        <v>1.9382999999999999</v>
      </c>
      <c r="AX574">
        <v>1.9186000000000001</v>
      </c>
      <c r="AY574">
        <v>1.9041999999999999</v>
      </c>
      <c r="AZ574">
        <v>1.9054</v>
      </c>
      <c r="BA574">
        <v>1.9171</v>
      </c>
      <c r="BB574">
        <v>2.0911</v>
      </c>
      <c r="BC574">
        <v>2.1021000000000001</v>
      </c>
      <c r="BD574">
        <v>2.1008</v>
      </c>
      <c r="BE574">
        <v>2.0848</v>
      </c>
      <c r="BF574">
        <v>2.0613999999999999</v>
      </c>
      <c r="BG574">
        <v>2.0175000000000001</v>
      </c>
      <c r="BH574">
        <v>1.8823000000000001</v>
      </c>
      <c r="BI574">
        <v>1.8431999999999999</v>
      </c>
      <c r="BJ574">
        <v>1.8159000000000001</v>
      </c>
      <c r="BK574">
        <v>1.7967</v>
      </c>
      <c r="BL574">
        <v>1.8017000000000001</v>
      </c>
      <c r="BM574">
        <v>1.8189</v>
      </c>
      <c r="BN574">
        <v>2.0013999999999998</v>
      </c>
      <c r="BO574">
        <v>2.0194000000000001</v>
      </c>
      <c r="BP574">
        <v>2.0145</v>
      </c>
      <c r="BQ574">
        <v>2.0011999999999999</v>
      </c>
      <c r="BR574">
        <v>1.9814000000000001</v>
      </c>
      <c r="BS574">
        <v>1.9414</v>
      </c>
      <c r="BT574">
        <v>1.8106</v>
      </c>
      <c r="BU574">
        <v>1.7747999999999999</v>
      </c>
      <c r="BV574">
        <v>1.7482</v>
      </c>
      <c r="BW574">
        <v>1.7281</v>
      </c>
    </row>
    <row r="575" spans="1:75">
      <c r="A575" s="95">
        <v>45089</v>
      </c>
      <c r="B575" s="63">
        <v>199203</v>
      </c>
      <c r="AG575">
        <v>2.4826000000000001</v>
      </c>
      <c r="AH575">
        <v>2.3973</v>
      </c>
      <c r="AI575">
        <v>2.3229000000000002</v>
      </c>
      <c r="AJ575">
        <v>2.1221000000000001</v>
      </c>
      <c r="AK575">
        <v>2.0459000000000001</v>
      </c>
      <c r="AL575">
        <v>2.0041000000000002</v>
      </c>
      <c r="AM575">
        <v>1.992</v>
      </c>
      <c r="AN575">
        <v>1.9953000000000001</v>
      </c>
      <c r="AO575">
        <v>2.0066000000000002</v>
      </c>
      <c r="AP575">
        <v>2.1707000000000001</v>
      </c>
      <c r="AQ575">
        <v>2.1674000000000002</v>
      </c>
      <c r="AR575">
        <v>2.1549999999999998</v>
      </c>
      <c r="AS575">
        <v>2.1335999999999999</v>
      </c>
      <c r="AT575">
        <v>2.1067999999999998</v>
      </c>
      <c r="AU575">
        <v>2.0718000000000001</v>
      </c>
      <c r="AV575">
        <v>1.9178999999999999</v>
      </c>
      <c r="AW575">
        <v>1.8896999999999999</v>
      </c>
      <c r="AX575">
        <v>1.8714</v>
      </c>
      <c r="AY575">
        <v>1.8577999999999999</v>
      </c>
      <c r="AZ575">
        <v>1.8587</v>
      </c>
      <c r="BA575">
        <v>1.8706</v>
      </c>
      <c r="BB575">
        <v>2.0449000000000002</v>
      </c>
      <c r="BC575">
        <v>2.0562</v>
      </c>
      <c r="BD575">
        <v>2.0552000000000001</v>
      </c>
      <c r="BE575">
        <v>2.0396000000000001</v>
      </c>
      <c r="BF575">
        <v>2.0165000000000002</v>
      </c>
      <c r="BG575">
        <v>1.9729000000000001</v>
      </c>
      <c r="BH575">
        <v>1.8380000000000001</v>
      </c>
      <c r="BI575">
        <v>1.7991999999999999</v>
      </c>
      <c r="BJ575">
        <v>1.7728999999999999</v>
      </c>
      <c r="BK575">
        <v>1.7537</v>
      </c>
      <c r="BL575">
        <v>1.7586999999999999</v>
      </c>
      <c r="BM575">
        <v>1.7759</v>
      </c>
      <c r="BN575">
        <v>1.9583999999999999</v>
      </c>
      <c r="BO575">
        <v>1.9763999999999999</v>
      </c>
      <c r="BP575">
        <v>1.9715</v>
      </c>
      <c r="BQ575">
        <v>1.9581999999999999</v>
      </c>
      <c r="BR575">
        <v>1.9383999999999999</v>
      </c>
      <c r="BS575">
        <v>1.8984000000000001</v>
      </c>
      <c r="BT575">
        <v>1.7676000000000001</v>
      </c>
      <c r="BU575">
        <v>1.7318</v>
      </c>
      <c r="BV575">
        <v>1.7052</v>
      </c>
      <c r="BW575">
        <v>1.6851</v>
      </c>
    </row>
    <row r="576" spans="1:75">
      <c r="A576" s="95">
        <v>45090</v>
      </c>
      <c r="B576" s="63">
        <v>165041</v>
      </c>
      <c r="AG576">
        <v>2.5579000000000001</v>
      </c>
      <c r="AH576">
        <v>2.4643999999999999</v>
      </c>
      <c r="AI576">
        <v>2.3864000000000001</v>
      </c>
      <c r="AJ576">
        <v>2.1810999999999998</v>
      </c>
      <c r="AK576">
        <v>2.1038999999999999</v>
      </c>
      <c r="AL576">
        <v>2.0615000000000001</v>
      </c>
      <c r="AM576">
        <v>2.0480999999999998</v>
      </c>
      <c r="AN576">
        <v>2.0501999999999998</v>
      </c>
      <c r="AO576">
        <v>2.0602</v>
      </c>
      <c r="AP576">
        <v>2.2229999999999999</v>
      </c>
      <c r="AQ576">
        <v>2.2204999999999999</v>
      </c>
      <c r="AR576">
        <v>2.2082000000000002</v>
      </c>
      <c r="AS576">
        <v>2.1863000000000001</v>
      </c>
      <c r="AT576">
        <v>2.1595</v>
      </c>
      <c r="AU576">
        <v>2.1252</v>
      </c>
      <c r="AV576">
        <v>1.9706999999999999</v>
      </c>
      <c r="AW576">
        <v>1.9419</v>
      </c>
      <c r="AX576">
        <v>1.923</v>
      </c>
      <c r="AY576">
        <v>1.9094</v>
      </c>
      <c r="AZ576">
        <v>1.9103000000000001</v>
      </c>
      <c r="BA576">
        <v>1.9221999999999999</v>
      </c>
      <c r="BB576">
        <v>2.0964999999999998</v>
      </c>
      <c r="BC576">
        <v>2.1078000000000001</v>
      </c>
      <c r="BD576">
        <v>2.1067999999999998</v>
      </c>
      <c r="BE576">
        <v>2.0912000000000002</v>
      </c>
      <c r="BF576">
        <v>2.0680999999999998</v>
      </c>
      <c r="BG576">
        <v>2.0245000000000002</v>
      </c>
      <c r="BH576">
        <v>1.8895999999999999</v>
      </c>
      <c r="BI576">
        <v>1.8508</v>
      </c>
      <c r="BJ576">
        <v>1.8245</v>
      </c>
      <c r="BK576">
        <v>1.8052999999999999</v>
      </c>
      <c r="BL576">
        <v>1.8103</v>
      </c>
      <c r="BM576">
        <v>1.8274999999999999</v>
      </c>
      <c r="BN576">
        <v>2.0099999999999998</v>
      </c>
      <c r="BO576">
        <v>2.028</v>
      </c>
      <c r="BP576">
        <v>2.0230999999999999</v>
      </c>
      <c r="BQ576">
        <v>2.0097999999999998</v>
      </c>
      <c r="BR576">
        <v>1.99</v>
      </c>
      <c r="BS576">
        <v>1.95</v>
      </c>
      <c r="BT576">
        <v>1.8191999999999999</v>
      </c>
      <c r="BU576">
        <v>1.7834000000000001</v>
      </c>
      <c r="BV576">
        <v>1.7567999999999999</v>
      </c>
      <c r="BW576">
        <v>1.7366999999999999</v>
      </c>
    </row>
    <row r="577" spans="1:75">
      <c r="A577" s="95">
        <v>45091</v>
      </c>
      <c r="B577" s="63">
        <v>167280</v>
      </c>
      <c r="AG577">
        <v>2.5546000000000002</v>
      </c>
      <c r="AH577">
        <v>2.4502999999999999</v>
      </c>
      <c r="AI577">
        <v>2.3712</v>
      </c>
      <c r="AJ577">
        <v>2.1623999999999999</v>
      </c>
      <c r="AK577">
        <v>2.0855000000000001</v>
      </c>
      <c r="AL577">
        <v>2.0428000000000002</v>
      </c>
      <c r="AM577">
        <v>2.0280999999999998</v>
      </c>
      <c r="AN577">
        <v>2.0286</v>
      </c>
      <c r="AO577">
        <v>2.0373999999999999</v>
      </c>
      <c r="AP577">
        <v>2.2006999999999999</v>
      </c>
      <c r="AQ577">
        <v>2.1993999999999998</v>
      </c>
      <c r="AR577">
        <v>2.1877</v>
      </c>
      <c r="AS577">
        <v>2.1657999999999999</v>
      </c>
      <c r="AT577">
        <v>2.1385000000000001</v>
      </c>
      <c r="AU577">
        <v>2.1042999999999998</v>
      </c>
      <c r="AV577">
        <v>1.9499</v>
      </c>
      <c r="AW577">
        <v>1.9213</v>
      </c>
      <c r="AX577">
        <v>1.9026000000000001</v>
      </c>
      <c r="AY577">
        <v>1.8918999999999999</v>
      </c>
      <c r="AZ577">
        <v>1.8928</v>
      </c>
      <c r="BA577">
        <v>1.9047000000000001</v>
      </c>
      <c r="BB577">
        <v>2.0790000000000002</v>
      </c>
      <c r="BC577">
        <v>2.0903</v>
      </c>
      <c r="BD577">
        <v>2.0893000000000002</v>
      </c>
      <c r="BE577">
        <v>2.0737000000000001</v>
      </c>
      <c r="BF577">
        <v>2.0506000000000002</v>
      </c>
      <c r="BG577">
        <v>2.0070000000000001</v>
      </c>
      <c r="BH577">
        <v>1.8721000000000001</v>
      </c>
      <c r="BI577">
        <v>1.8332999999999999</v>
      </c>
      <c r="BJ577">
        <v>1.8069999999999999</v>
      </c>
      <c r="BK577">
        <v>1.7878000000000001</v>
      </c>
      <c r="BL577">
        <v>1.7927999999999999</v>
      </c>
      <c r="BM577">
        <v>1.81</v>
      </c>
      <c r="BN577">
        <v>1.9924999999999999</v>
      </c>
      <c r="BO577">
        <v>2.0105</v>
      </c>
      <c r="BP577">
        <v>2.0055999999999998</v>
      </c>
      <c r="BQ577">
        <v>1.9923</v>
      </c>
      <c r="BR577">
        <v>1.9724999999999999</v>
      </c>
      <c r="BS577">
        <v>1.9325000000000001</v>
      </c>
      <c r="BT577">
        <v>1.8017000000000001</v>
      </c>
      <c r="BU577">
        <v>1.7659</v>
      </c>
      <c r="BV577">
        <v>1.7393000000000001</v>
      </c>
      <c r="BW577">
        <v>1.7192000000000001</v>
      </c>
    </row>
    <row r="578" spans="1:75">
      <c r="A578" s="95">
        <v>45092</v>
      </c>
      <c r="B578" s="63">
        <v>234768</v>
      </c>
      <c r="AG578">
        <v>2.6417000000000002</v>
      </c>
      <c r="AH578">
        <v>2.5377999999999998</v>
      </c>
      <c r="AI578">
        <v>2.4546999999999999</v>
      </c>
      <c r="AJ578">
        <v>2.2357</v>
      </c>
      <c r="AK578">
        <v>2.1547999999999998</v>
      </c>
      <c r="AL578">
        <v>2.109</v>
      </c>
      <c r="AM578">
        <v>2.0922000000000001</v>
      </c>
      <c r="AN578">
        <v>2.0910000000000002</v>
      </c>
      <c r="AO578">
        <v>2.0989</v>
      </c>
      <c r="AP578">
        <v>2.2602000000000002</v>
      </c>
      <c r="AQ578">
        <v>2.2593000000000001</v>
      </c>
      <c r="AR578">
        <v>2.2477999999999998</v>
      </c>
      <c r="AS578">
        <v>2.2261000000000002</v>
      </c>
      <c r="AT578">
        <v>2.1979000000000002</v>
      </c>
      <c r="AU578">
        <v>2.1636000000000002</v>
      </c>
      <c r="AV578">
        <v>2.0089999999999999</v>
      </c>
      <c r="AW578">
        <v>1.98</v>
      </c>
      <c r="AX578">
        <v>1.9616</v>
      </c>
      <c r="AY578">
        <v>1.9498</v>
      </c>
      <c r="AZ578">
        <v>1.9493</v>
      </c>
      <c r="BA578">
        <v>1.96</v>
      </c>
      <c r="BB578">
        <v>2.133</v>
      </c>
      <c r="BC578">
        <v>2.1431</v>
      </c>
      <c r="BD578">
        <v>2.1408</v>
      </c>
      <c r="BE578">
        <v>2.1251000000000002</v>
      </c>
      <c r="BF578">
        <v>2.1017999999999999</v>
      </c>
      <c r="BG578">
        <v>2.0581</v>
      </c>
      <c r="BH578">
        <v>1.9231</v>
      </c>
      <c r="BI578">
        <v>1.8842000000000001</v>
      </c>
      <c r="BJ578">
        <v>1.8576999999999999</v>
      </c>
      <c r="BK578">
        <v>1.8384</v>
      </c>
      <c r="BL578">
        <v>1.8432999999999999</v>
      </c>
      <c r="BM578">
        <v>1.8604000000000001</v>
      </c>
      <c r="BN578">
        <v>2.0427</v>
      </c>
      <c r="BO578">
        <v>2.0606</v>
      </c>
      <c r="BP578">
        <v>2.0556000000000001</v>
      </c>
      <c r="BQ578">
        <v>2.0421</v>
      </c>
      <c r="BR578">
        <v>2.0222000000000002</v>
      </c>
      <c r="BS578">
        <v>1.9821</v>
      </c>
      <c r="BT578">
        <v>1.8512</v>
      </c>
      <c r="BU578">
        <v>1.8151999999999999</v>
      </c>
      <c r="BV578">
        <v>1.7877000000000001</v>
      </c>
      <c r="BW578">
        <v>1.7676000000000001</v>
      </c>
    </row>
    <row r="579" spans="1:75">
      <c r="A579" s="95">
        <v>45093</v>
      </c>
      <c r="B579" s="63">
        <v>226121</v>
      </c>
      <c r="AG579">
        <v>2.6804999999999999</v>
      </c>
      <c r="AH579">
        <v>2.5884999999999998</v>
      </c>
      <c r="AI579">
        <v>2.5070000000000001</v>
      </c>
      <c r="AJ579">
        <v>2.2778999999999998</v>
      </c>
      <c r="AK579">
        <v>2.1968999999999999</v>
      </c>
      <c r="AL579">
        <v>2.1490999999999998</v>
      </c>
      <c r="AM579">
        <v>2.1301999999999999</v>
      </c>
      <c r="AN579">
        <v>2.1276999999999999</v>
      </c>
      <c r="AO579">
        <v>2.1352000000000002</v>
      </c>
      <c r="AP579">
        <v>2.2951000000000001</v>
      </c>
      <c r="AQ579">
        <v>2.2938999999999998</v>
      </c>
      <c r="AR579">
        <v>2.2818000000000001</v>
      </c>
      <c r="AS579">
        <v>2.2591000000000001</v>
      </c>
      <c r="AT579">
        <v>2.2305000000000001</v>
      </c>
      <c r="AU579">
        <v>2.1970999999999998</v>
      </c>
      <c r="AV579">
        <v>2.0442</v>
      </c>
      <c r="AW579">
        <v>2.0156000000000001</v>
      </c>
      <c r="AX579">
        <v>1.9971000000000001</v>
      </c>
      <c r="AY579">
        <v>1.9851000000000001</v>
      </c>
      <c r="AZ579">
        <v>1.9838</v>
      </c>
      <c r="BA579">
        <v>1.9943</v>
      </c>
      <c r="BB579">
        <v>2.1671</v>
      </c>
      <c r="BC579">
        <v>2.177</v>
      </c>
      <c r="BD579">
        <v>2.1745000000000001</v>
      </c>
      <c r="BE579">
        <v>2.1585999999999999</v>
      </c>
      <c r="BF579">
        <v>2.1351</v>
      </c>
      <c r="BG579">
        <v>2.0912000000000002</v>
      </c>
      <c r="BH579">
        <v>1.956</v>
      </c>
      <c r="BI579">
        <v>1.9169</v>
      </c>
      <c r="BJ579">
        <v>1.8902000000000001</v>
      </c>
      <c r="BK579">
        <v>1.8709</v>
      </c>
      <c r="BL579">
        <v>1.8757999999999999</v>
      </c>
      <c r="BM579">
        <v>1.8929</v>
      </c>
      <c r="BN579">
        <v>2.0752000000000002</v>
      </c>
      <c r="BO579">
        <v>2.0931000000000002</v>
      </c>
      <c r="BP579">
        <v>2.0880999999999998</v>
      </c>
      <c r="BQ579">
        <v>2.0746000000000002</v>
      </c>
      <c r="BR579">
        <v>2.0547</v>
      </c>
      <c r="BS579">
        <v>2.0146000000000002</v>
      </c>
      <c r="BT579">
        <v>1.8836999999999999</v>
      </c>
      <c r="BU579">
        <v>1.8476999999999999</v>
      </c>
      <c r="BV579">
        <v>1.8202</v>
      </c>
      <c r="BW579">
        <v>1.8001</v>
      </c>
    </row>
    <row r="580" spans="1:75">
      <c r="A580" s="103">
        <v>45096</v>
      </c>
      <c r="AG580" s="189">
        <v>2.6804999999999999</v>
      </c>
      <c r="AH580" s="189">
        <v>2.5884999999999998</v>
      </c>
      <c r="AI580" s="189">
        <v>2.5070000000000001</v>
      </c>
      <c r="AJ580" s="189">
        <v>2.2778999999999998</v>
      </c>
      <c r="AK580" s="189">
        <v>2.1968999999999999</v>
      </c>
      <c r="AL580" s="189">
        <v>2.1490999999999998</v>
      </c>
      <c r="AM580" s="189">
        <v>2.1301999999999999</v>
      </c>
      <c r="AN580" s="189">
        <v>2.1276999999999999</v>
      </c>
      <c r="AO580" s="189">
        <v>2.1352000000000002</v>
      </c>
      <c r="AP580" s="189">
        <v>2.2951000000000001</v>
      </c>
      <c r="AQ580" s="189">
        <v>2.2938999999999998</v>
      </c>
      <c r="AR580" s="189">
        <v>2.2818000000000001</v>
      </c>
      <c r="AS580" s="189">
        <v>2.2591000000000001</v>
      </c>
      <c r="AT580" s="189">
        <v>2.2305000000000001</v>
      </c>
      <c r="AU580" s="189">
        <v>2.1970999999999998</v>
      </c>
      <c r="AV580" s="189">
        <v>2.0442</v>
      </c>
      <c r="AW580" s="189">
        <v>2.0156000000000001</v>
      </c>
      <c r="AX580" s="189">
        <v>1.9971000000000001</v>
      </c>
      <c r="AY580" s="189">
        <v>1.9851000000000001</v>
      </c>
      <c r="AZ580" s="189">
        <v>1.9838</v>
      </c>
      <c r="BA580" s="189">
        <v>1.9943</v>
      </c>
      <c r="BB580" s="189">
        <v>2.1671</v>
      </c>
      <c r="BC580" s="189">
        <v>2.177</v>
      </c>
      <c r="BD580" s="189">
        <v>2.1745000000000001</v>
      </c>
      <c r="BE580" s="189">
        <v>2.1585999999999999</v>
      </c>
      <c r="BF580" s="189">
        <v>2.1351</v>
      </c>
      <c r="BG580" s="189">
        <v>2.0912000000000002</v>
      </c>
      <c r="BH580" s="189">
        <v>1.956</v>
      </c>
      <c r="BI580" s="189">
        <v>1.9169</v>
      </c>
      <c r="BJ580" s="189">
        <v>1.8902000000000001</v>
      </c>
      <c r="BK580" s="189">
        <v>1.8709</v>
      </c>
      <c r="BL580" s="189">
        <v>1.8757999999999999</v>
      </c>
      <c r="BM580" s="189">
        <v>1.8929</v>
      </c>
      <c r="BN580" s="189">
        <v>2.0752000000000002</v>
      </c>
      <c r="BO580" s="189">
        <v>2.0931000000000002</v>
      </c>
      <c r="BP580" s="189">
        <v>2.0880999999999998</v>
      </c>
      <c r="BQ580" s="189">
        <v>2.0746000000000002</v>
      </c>
      <c r="BR580" s="189">
        <v>2.0547</v>
      </c>
      <c r="BS580" s="189">
        <v>2.0146000000000002</v>
      </c>
      <c r="BT580" s="189">
        <v>1.8836999999999999</v>
      </c>
      <c r="BU580" s="189">
        <v>1.8476999999999999</v>
      </c>
      <c r="BV580" s="189">
        <v>1.8202</v>
      </c>
      <c r="BW580" s="189">
        <v>1.8001</v>
      </c>
    </row>
    <row r="581" spans="1:75">
      <c r="A581" s="95">
        <v>45097</v>
      </c>
      <c r="B581" s="63">
        <v>188278</v>
      </c>
      <c r="AG581">
        <v>2.6092</v>
      </c>
      <c r="AH581">
        <v>2.5198999999999998</v>
      </c>
      <c r="AI581">
        <v>2.4453</v>
      </c>
      <c r="AJ581">
        <v>2.2223000000000002</v>
      </c>
      <c r="AK581">
        <v>2.1482999999999999</v>
      </c>
      <c r="AL581">
        <v>2.1038999999999999</v>
      </c>
      <c r="AM581">
        <v>2.0853999999999999</v>
      </c>
      <c r="AN581">
        <v>2.0838000000000001</v>
      </c>
      <c r="AO581">
        <v>2.0920999999999998</v>
      </c>
      <c r="AP581">
        <v>2.2521</v>
      </c>
      <c r="AQ581">
        <v>2.2494999999999998</v>
      </c>
      <c r="AR581">
        <v>2.2364999999999999</v>
      </c>
      <c r="AS581">
        <v>2.2145000000000001</v>
      </c>
      <c r="AT581">
        <v>2.1867000000000001</v>
      </c>
      <c r="AU581">
        <v>2.1543000000000001</v>
      </c>
      <c r="AV581">
        <v>2.0059</v>
      </c>
      <c r="AW581">
        <v>1.978</v>
      </c>
      <c r="AX581">
        <v>1.96</v>
      </c>
      <c r="AY581">
        <v>1.9496</v>
      </c>
      <c r="AZ581">
        <v>1.9486000000000001</v>
      </c>
      <c r="BA581">
        <v>1.9594</v>
      </c>
      <c r="BB581">
        <v>2.1324999999999998</v>
      </c>
      <c r="BC581">
        <v>2.1427</v>
      </c>
      <c r="BD581">
        <v>2.1404999999999998</v>
      </c>
      <c r="BE581">
        <v>2.125</v>
      </c>
      <c r="BF581">
        <v>2.1017999999999999</v>
      </c>
      <c r="BG581">
        <v>2.0581999999999998</v>
      </c>
      <c r="BH581">
        <v>1.9233</v>
      </c>
      <c r="BI581">
        <v>1.8845000000000001</v>
      </c>
      <c r="BJ581">
        <v>1.8581000000000001</v>
      </c>
      <c r="BK581">
        <v>1.839</v>
      </c>
      <c r="BL581">
        <v>1.8441000000000001</v>
      </c>
      <c r="BM581">
        <v>1.8613999999999999</v>
      </c>
      <c r="BN581">
        <v>2.0438999999999998</v>
      </c>
      <c r="BO581">
        <v>2.0619999999999998</v>
      </c>
      <c r="BP581">
        <v>2.0571999999999999</v>
      </c>
      <c r="BQ581">
        <v>2.044</v>
      </c>
      <c r="BR581">
        <v>2.0243000000000002</v>
      </c>
      <c r="BS581">
        <v>1.9843999999999999</v>
      </c>
      <c r="BT581">
        <v>1.8536999999999999</v>
      </c>
      <c r="BU581">
        <v>1.8179000000000001</v>
      </c>
      <c r="BV581">
        <v>1.7906</v>
      </c>
      <c r="BW581">
        <v>1.7705</v>
      </c>
    </row>
    <row r="582" spans="1:75">
      <c r="A582" s="95">
        <v>45098</v>
      </c>
      <c r="B582" s="63">
        <v>198544</v>
      </c>
      <c r="AG582">
        <v>2.6240999999999999</v>
      </c>
      <c r="AH582">
        <v>2.5381</v>
      </c>
      <c r="AI582">
        <v>2.4651999999999998</v>
      </c>
      <c r="AJ582">
        <v>2.2404999999999999</v>
      </c>
      <c r="AK582">
        <v>2.1703999999999999</v>
      </c>
      <c r="AL582">
        <v>2.1276000000000002</v>
      </c>
      <c r="AM582">
        <v>2.1089000000000002</v>
      </c>
      <c r="AN582">
        <v>2.1070000000000002</v>
      </c>
      <c r="AO582">
        <v>2.1153</v>
      </c>
      <c r="AP582">
        <v>2.2770999999999999</v>
      </c>
      <c r="AQ582">
        <v>2.2740999999999998</v>
      </c>
      <c r="AR582">
        <v>2.2616999999999998</v>
      </c>
      <c r="AS582">
        <v>2.2397999999999998</v>
      </c>
      <c r="AT582">
        <v>2.2121</v>
      </c>
      <c r="AU582">
        <v>2.1797</v>
      </c>
      <c r="AV582">
        <v>2.0312999999999999</v>
      </c>
      <c r="AW582">
        <v>2.0032999999999999</v>
      </c>
      <c r="AX582">
        <v>1.9851000000000001</v>
      </c>
      <c r="AY582">
        <v>1.9751000000000001</v>
      </c>
      <c r="AZ582">
        <v>1.9731000000000001</v>
      </c>
      <c r="BA582">
        <v>1.9827999999999999</v>
      </c>
      <c r="BB582">
        <v>2.1549</v>
      </c>
      <c r="BC582">
        <v>2.1640000000000001</v>
      </c>
      <c r="BD582">
        <v>2.1606000000000001</v>
      </c>
      <c r="BE582">
        <v>2.1450999999999998</v>
      </c>
      <c r="BF582">
        <v>2.1217000000000001</v>
      </c>
      <c r="BG582">
        <v>2.0779000000000001</v>
      </c>
      <c r="BH582">
        <v>1.9428000000000001</v>
      </c>
      <c r="BI582">
        <v>1.9037999999999999</v>
      </c>
      <c r="BJ582">
        <v>1.8772</v>
      </c>
      <c r="BK582">
        <v>1.8577999999999999</v>
      </c>
      <c r="BL582">
        <v>1.8627</v>
      </c>
      <c r="BM582">
        <v>1.8797999999999999</v>
      </c>
      <c r="BN582">
        <v>2.0621</v>
      </c>
      <c r="BO582">
        <v>2.08</v>
      </c>
      <c r="BP582">
        <v>2.0737999999999999</v>
      </c>
      <c r="BQ582">
        <v>2.0606</v>
      </c>
      <c r="BR582">
        <v>2.0409000000000002</v>
      </c>
      <c r="BS582">
        <v>2.0009999999999999</v>
      </c>
      <c r="BT582">
        <v>1.8703000000000001</v>
      </c>
      <c r="BU582">
        <v>1.8345</v>
      </c>
      <c r="BV582">
        <v>1.8071999999999999</v>
      </c>
      <c r="BW582">
        <v>1.7870999999999999</v>
      </c>
    </row>
    <row r="583" spans="1:75">
      <c r="A583" s="95">
        <v>45099</v>
      </c>
      <c r="B583" s="63">
        <v>182767</v>
      </c>
      <c r="AG583">
        <v>2.5501</v>
      </c>
      <c r="AH583">
        <v>2.4714999999999998</v>
      </c>
      <c r="AI583">
        <v>2.4001999999999999</v>
      </c>
      <c r="AJ583">
        <v>2.1764999999999999</v>
      </c>
      <c r="AK583">
        <v>2.1084000000000001</v>
      </c>
      <c r="AL583">
        <v>2.0668000000000002</v>
      </c>
      <c r="AM583">
        <v>2.0491000000000001</v>
      </c>
      <c r="AN583">
        <v>2.0482</v>
      </c>
      <c r="AO583">
        <v>2.0573999999999999</v>
      </c>
      <c r="AP583">
        <v>2.2208999999999999</v>
      </c>
      <c r="AQ583">
        <v>2.2185999999999999</v>
      </c>
      <c r="AR583">
        <v>2.2063999999999999</v>
      </c>
      <c r="AS583">
        <v>2.1846000000000001</v>
      </c>
      <c r="AT583">
        <v>2.1574</v>
      </c>
      <c r="AU583">
        <v>2.1253000000000002</v>
      </c>
      <c r="AV583">
        <v>1.9776</v>
      </c>
      <c r="AW583">
        <v>1.9492</v>
      </c>
      <c r="AX583">
        <v>1.9309000000000001</v>
      </c>
      <c r="AY583">
        <v>1.921</v>
      </c>
      <c r="AZ583">
        <v>1.9192</v>
      </c>
      <c r="BA583">
        <v>1.9291</v>
      </c>
      <c r="BB583">
        <v>2.1015000000000001</v>
      </c>
      <c r="BC583">
        <v>2.1107999999999998</v>
      </c>
      <c r="BD583">
        <v>2.1076000000000001</v>
      </c>
      <c r="BE583">
        <v>2.0922999999999998</v>
      </c>
      <c r="BF583">
        <v>2.0691000000000002</v>
      </c>
      <c r="BG583">
        <v>2.0255000000000001</v>
      </c>
      <c r="BH583">
        <v>1.8907</v>
      </c>
      <c r="BI583">
        <v>1.8519000000000001</v>
      </c>
      <c r="BJ583">
        <v>1.8254999999999999</v>
      </c>
      <c r="BK583">
        <v>1.8061</v>
      </c>
      <c r="BL583">
        <v>1.8109999999999999</v>
      </c>
      <c r="BM583">
        <v>1.8281000000000001</v>
      </c>
      <c r="BN583">
        <v>2.0104000000000002</v>
      </c>
      <c r="BO583">
        <v>2.0283000000000002</v>
      </c>
      <c r="BP583">
        <v>2.0221</v>
      </c>
      <c r="BQ583">
        <v>2.0089000000000001</v>
      </c>
      <c r="BR583">
        <v>1.9892000000000001</v>
      </c>
      <c r="BS583">
        <v>1.9493</v>
      </c>
      <c r="BT583">
        <v>1.8186</v>
      </c>
      <c r="BU583">
        <v>1.7827999999999999</v>
      </c>
      <c r="BV583">
        <v>1.7555000000000001</v>
      </c>
      <c r="BW583">
        <v>1.7354000000000001</v>
      </c>
    </row>
    <row r="584" spans="1:75">
      <c r="A584" s="95">
        <v>45100</v>
      </c>
      <c r="B584" s="63">
        <v>152021</v>
      </c>
      <c r="AG584">
        <v>2.5171999999999999</v>
      </c>
      <c r="AH584">
        <v>2.4365999999999999</v>
      </c>
      <c r="AI584">
        <v>2.3679999999999999</v>
      </c>
      <c r="AJ584">
        <v>2.1505000000000001</v>
      </c>
      <c r="AK584">
        <v>2.0876999999999999</v>
      </c>
      <c r="AL584">
        <v>2.0478999999999998</v>
      </c>
      <c r="AM584">
        <v>2.0306999999999999</v>
      </c>
      <c r="AN584">
        <v>2.0304000000000002</v>
      </c>
      <c r="AO584">
        <v>2.0409000000000002</v>
      </c>
      <c r="AP584">
        <v>2.2027999999999999</v>
      </c>
      <c r="AQ584">
        <v>2.2010000000000001</v>
      </c>
      <c r="AR584">
        <v>2.1890999999999998</v>
      </c>
      <c r="AS584">
        <v>2.1667000000000001</v>
      </c>
      <c r="AT584">
        <v>2.1398000000000001</v>
      </c>
      <c r="AU584">
        <v>2.1086</v>
      </c>
      <c r="AV584">
        <v>1.9691000000000001</v>
      </c>
      <c r="AW584">
        <v>1.9412</v>
      </c>
      <c r="AX584">
        <v>1.9229000000000001</v>
      </c>
      <c r="AY584">
        <v>1.9131</v>
      </c>
      <c r="AZ584">
        <v>1.9115</v>
      </c>
      <c r="BA584">
        <v>1.9215</v>
      </c>
      <c r="BB584">
        <v>2.0941000000000001</v>
      </c>
      <c r="BC584">
        <v>2.1036000000000001</v>
      </c>
      <c r="BD584">
        <v>2.1006</v>
      </c>
      <c r="BE584">
        <v>2.0853999999999999</v>
      </c>
      <c r="BF584">
        <v>2.0623999999999998</v>
      </c>
      <c r="BG584">
        <v>2.0190000000000001</v>
      </c>
      <c r="BH584">
        <v>1.8844000000000001</v>
      </c>
      <c r="BI584">
        <v>1.8456999999999999</v>
      </c>
      <c r="BJ584">
        <v>1.8194999999999999</v>
      </c>
      <c r="BK584">
        <v>1.8001</v>
      </c>
      <c r="BL584">
        <v>1.8049999999999999</v>
      </c>
      <c r="BM584">
        <v>1.8221000000000001</v>
      </c>
      <c r="BN584">
        <v>2.0044</v>
      </c>
      <c r="BO584">
        <v>2.0223</v>
      </c>
      <c r="BP584">
        <v>2.0160999999999998</v>
      </c>
      <c r="BQ584">
        <v>2.0028999999999999</v>
      </c>
      <c r="BR584">
        <v>1.9832000000000001</v>
      </c>
      <c r="BS584">
        <v>1.9433</v>
      </c>
      <c r="BT584">
        <v>1.8126</v>
      </c>
      <c r="BU584">
        <v>1.7767999999999999</v>
      </c>
      <c r="BV584">
        <v>1.7495000000000001</v>
      </c>
      <c r="BW584">
        <v>1.7294</v>
      </c>
    </row>
    <row r="585" spans="1:75">
      <c r="A585" s="95">
        <v>45103</v>
      </c>
      <c r="B585" s="63">
        <v>148307</v>
      </c>
      <c r="AG585">
        <v>2.5375000000000001</v>
      </c>
      <c r="AH585">
        <v>2.4548000000000001</v>
      </c>
      <c r="AI585">
        <v>2.3813</v>
      </c>
      <c r="AJ585">
        <v>2.1625999999999999</v>
      </c>
      <c r="AK585">
        <v>2.1002000000000001</v>
      </c>
      <c r="AL585">
        <v>2.0609000000000002</v>
      </c>
      <c r="AM585">
        <v>2.0446</v>
      </c>
      <c r="AN585">
        <v>2.0449000000000002</v>
      </c>
      <c r="AO585">
        <v>2.0562999999999998</v>
      </c>
      <c r="AP585">
        <v>2.2210999999999999</v>
      </c>
      <c r="AQ585">
        <v>2.2202000000000002</v>
      </c>
      <c r="AR585">
        <v>2.2088000000000001</v>
      </c>
      <c r="AS585">
        <v>2.1871</v>
      </c>
      <c r="AT585">
        <v>2.1606999999999998</v>
      </c>
      <c r="AU585">
        <v>2.1295000000000002</v>
      </c>
      <c r="AV585">
        <v>1.9899</v>
      </c>
      <c r="AW585">
        <v>1.9609000000000001</v>
      </c>
      <c r="AX585">
        <v>1.9421999999999999</v>
      </c>
      <c r="AY585">
        <v>1.9323999999999999</v>
      </c>
      <c r="AZ585">
        <v>1.9308000000000001</v>
      </c>
      <c r="BA585">
        <v>1.9408000000000001</v>
      </c>
      <c r="BB585">
        <v>2.1133999999999999</v>
      </c>
      <c r="BC585">
        <v>2.1229</v>
      </c>
      <c r="BD585">
        <v>2.1198999999999999</v>
      </c>
      <c r="BE585">
        <v>2.1046999999999998</v>
      </c>
      <c r="BF585">
        <v>2.0817000000000001</v>
      </c>
      <c r="BG585">
        <v>2.0383</v>
      </c>
      <c r="BH585">
        <v>1.9036999999999999</v>
      </c>
      <c r="BI585">
        <v>1.865</v>
      </c>
      <c r="BJ585">
        <v>1.8388</v>
      </c>
      <c r="BK585">
        <v>1.8193999999999999</v>
      </c>
      <c r="BL585">
        <v>1.8243</v>
      </c>
      <c r="BM585">
        <v>1.8413999999999999</v>
      </c>
      <c r="BN585">
        <v>2.0236999999999998</v>
      </c>
      <c r="BO585">
        <v>2.0415999999999999</v>
      </c>
      <c r="BP585">
        <v>2.0354000000000001</v>
      </c>
      <c r="BQ585">
        <v>2.0222000000000002</v>
      </c>
      <c r="BR585">
        <v>2.0024999999999999</v>
      </c>
      <c r="BS585">
        <v>1.9625999999999999</v>
      </c>
      <c r="BT585">
        <v>1.8319000000000001</v>
      </c>
      <c r="BU585">
        <v>1.7961</v>
      </c>
      <c r="BV585">
        <v>1.7687999999999999</v>
      </c>
      <c r="BW585">
        <v>1.7486999999999999</v>
      </c>
    </row>
    <row r="586" spans="1:75">
      <c r="A586" s="95">
        <v>45104</v>
      </c>
      <c r="B586" s="63">
        <v>219767</v>
      </c>
      <c r="AG586">
        <v>2.5167999999999999</v>
      </c>
      <c r="AH586">
        <v>2.4220999999999999</v>
      </c>
      <c r="AI586">
        <v>2.3445999999999998</v>
      </c>
      <c r="AJ586">
        <v>2.1187999999999998</v>
      </c>
      <c r="AK586">
        <v>2.0577999999999999</v>
      </c>
      <c r="AL586">
        <v>2.0188000000000001</v>
      </c>
      <c r="AM586">
        <v>2.0022000000000002</v>
      </c>
      <c r="AN586">
        <v>2.0019999999999998</v>
      </c>
      <c r="AO586">
        <v>2.0131000000000001</v>
      </c>
      <c r="AP586">
        <v>2.1827999999999999</v>
      </c>
      <c r="AQ586">
        <v>2.1819000000000002</v>
      </c>
      <c r="AR586">
        <v>2.1703000000000001</v>
      </c>
      <c r="AS586">
        <v>2.1490999999999998</v>
      </c>
      <c r="AT586">
        <v>2.1238999999999999</v>
      </c>
      <c r="AU586">
        <v>2.0935999999999999</v>
      </c>
      <c r="AV586">
        <v>1.954</v>
      </c>
      <c r="AW586">
        <v>1.925</v>
      </c>
      <c r="AX586">
        <v>1.9061999999999999</v>
      </c>
      <c r="AY586">
        <v>1.8967000000000001</v>
      </c>
      <c r="AZ586">
        <v>1.8954</v>
      </c>
      <c r="BA586">
        <v>1.9056</v>
      </c>
      <c r="BB586">
        <v>2.0785</v>
      </c>
      <c r="BC586">
        <v>2.0882999999999998</v>
      </c>
      <c r="BD586">
        <v>2.0855999999999999</v>
      </c>
      <c r="BE586">
        <v>2.0707</v>
      </c>
      <c r="BF586">
        <v>2.048</v>
      </c>
      <c r="BG586">
        <v>2.0047999999999999</v>
      </c>
      <c r="BH586">
        <v>1.8705000000000001</v>
      </c>
      <c r="BI586">
        <v>1.8321000000000001</v>
      </c>
      <c r="BJ586">
        <v>1.8062</v>
      </c>
      <c r="BK586">
        <v>1.7867999999999999</v>
      </c>
      <c r="BL586">
        <v>1.7917000000000001</v>
      </c>
      <c r="BM586">
        <v>1.8088</v>
      </c>
      <c r="BN586">
        <v>1.9911000000000001</v>
      </c>
      <c r="BO586">
        <v>2.0089999999999999</v>
      </c>
      <c r="BP586">
        <v>2.0028000000000001</v>
      </c>
      <c r="BQ586">
        <v>1.9896</v>
      </c>
      <c r="BR586">
        <v>1.9699</v>
      </c>
      <c r="BS586">
        <v>1.93</v>
      </c>
      <c r="BT586">
        <v>1.7992999999999999</v>
      </c>
      <c r="BU586">
        <v>1.7635000000000001</v>
      </c>
      <c r="BV586">
        <v>1.7362</v>
      </c>
      <c r="BW586">
        <v>1.7161</v>
      </c>
    </row>
    <row r="587" spans="1:75">
      <c r="A587" s="95">
        <v>45105</v>
      </c>
      <c r="B587" s="63">
        <v>207904</v>
      </c>
      <c r="AG587">
        <v>2.6034000000000002</v>
      </c>
      <c r="AH587">
        <v>2.4971000000000001</v>
      </c>
      <c r="AI587">
        <v>2.4077000000000002</v>
      </c>
      <c r="AJ587">
        <v>2.1703999999999999</v>
      </c>
      <c r="AK587">
        <v>2.1097000000000001</v>
      </c>
      <c r="AL587">
        <v>2.0701000000000001</v>
      </c>
      <c r="AM587">
        <v>2.0537000000000001</v>
      </c>
      <c r="AN587">
        <v>2.0531999999999999</v>
      </c>
      <c r="AO587">
        <v>2.0634000000000001</v>
      </c>
      <c r="AP587">
        <v>2.2343999999999999</v>
      </c>
      <c r="AQ587">
        <v>2.2326000000000001</v>
      </c>
      <c r="AR587">
        <v>2.2206000000000001</v>
      </c>
      <c r="AS587">
        <v>2.1985000000000001</v>
      </c>
      <c r="AT587">
        <v>2.1720999999999999</v>
      </c>
      <c r="AU587">
        <v>2.1423000000000001</v>
      </c>
      <c r="AV587">
        <v>1.9998</v>
      </c>
      <c r="AW587">
        <v>1.9710000000000001</v>
      </c>
      <c r="AX587">
        <v>1.9522999999999999</v>
      </c>
      <c r="AY587">
        <v>1.9439</v>
      </c>
      <c r="AZ587">
        <v>1.9419999999999999</v>
      </c>
      <c r="BA587">
        <v>1.9517</v>
      </c>
      <c r="BB587">
        <v>2.1240000000000001</v>
      </c>
      <c r="BC587">
        <v>2.1333000000000002</v>
      </c>
      <c r="BD587">
        <v>2.13</v>
      </c>
      <c r="BE587">
        <v>2.1145999999999998</v>
      </c>
      <c r="BF587">
        <v>2.0912999999999999</v>
      </c>
      <c r="BG587">
        <v>2.0476000000000001</v>
      </c>
      <c r="BH587">
        <v>1.9127000000000001</v>
      </c>
      <c r="BI587">
        <v>1.8737999999999999</v>
      </c>
      <c r="BJ587">
        <v>1.8472999999999999</v>
      </c>
      <c r="BK587">
        <v>1.8279000000000001</v>
      </c>
      <c r="BL587">
        <v>1.8328</v>
      </c>
      <c r="BM587">
        <v>1.8499000000000001</v>
      </c>
      <c r="BN587">
        <v>2.0322</v>
      </c>
      <c r="BO587">
        <v>2.0501</v>
      </c>
      <c r="BP587">
        <v>2.0438999999999998</v>
      </c>
      <c r="BQ587">
        <v>2.0306999999999999</v>
      </c>
      <c r="BR587">
        <v>2.0110000000000001</v>
      </c>
      <c r="BS587">
        <v>1.9711000000000001</v>
      </c>
      <c r="BT587">
        <v>1.8404</v>
      </c>
      <c r="BU587">
        <v>1.8046</v>
      </c>
      <c r="BV587">
        <v>1.7773000000000001</v>
      </c>
      <c r="BW587">
        <v>1.7572000000000001</v>
      </c>
    </row>
    <row r="588" spans="1:75">
      <c r="A588" s="95">
        <v>45106</v>
      </c>
      <c r="B588" s="63">
        <v>171471</v>
      </c>
      <c r="AG588">
        <v>2.6177000000000001</v>
      </c>
      <c r="AH588">
        <v>2.5034000000000001</v>
      </c>
      <c r="AI588">
        <v>2.4190999999999998</v>
      </c>
      <c r="AJ588">
        <v>2.1791</v>
      </c>
      <c r="AK588">
        <v>2.1198999999999999</v>
      </c>
      <c r="AL588">
        <v>2.0809000000000002</v>
      </c>
      <c r="AM588">
        <v>2.0653999999999999</v>
      </c>
      <c r="AN588">
        <v>2.0655999999999999</v>
      </c>
      <c r="AO588">
        <v>2.0762</v>
      </c>
      <c r="AP588">
        <v>2.2465999999999999</v>
      </c>
      <c r="AQ588">
        <v>2.2443</v>
      </c>
      <c r="AR588">
        <v>2.2309000000000001</v>
      </c>
      <c r="AS588">
        <v>2.2084000000000001</v>
      </c>
      <c r="AT588">
        <v>2.1814</v>
      </c>
      <c r="AU588">
        <v>2.1501000000000001</v>
      </c>
      <c r="AV588">
        <v>2.0019</v>
      </c>
      <c r="AW588">
        <v>1.9731000000000001</v>
      </c>
      <c r="AX588">
        <v>1.9542999999999999</v>
      </c>
      <c r="AY588">
        <v>1.9463999999999999</v>
      </c>
      <c r="AZ588">
        <v>1.944</v>
      </c>
      <c r="BA588">
        <v>1.9532</v>
      </c>
      <c r="BB588">
        <v>2.125</v>
      </c>
      <c r="BC588">
        <v>2.1337999999999999</v>
      </c>
      <c r="BD588">
        <v>2.13</v>
      </c>
      <c r="BE588">
        <v>2.1141000000000001</v>
      </c>
      <c r="BF588">
        <v>2.0903</v>
      </c>
      <c r="BG588">
        <v>2.0461</v>
      </c>
      <c r="BH588">
        <v>1.9107000000000001</v>
      </c>
      <c r="BI588">
        <v>1.8713</v>
      </c>
      <c r="BJ588">
        <v>1.8443000000000001</v>
      </c>
      <c r="BK588">
        <v>1.8249</v>
      </c>
      <c r="BL588">
        <v>1.8298000000000001</v>
      </c>
      <c r="BM588">
        <v>1.8469</v>
      </c>
      <c r="BN588">
        <v>2.0291999999999999</v>
      </c>
      <c r="BO588">
        <v>2.0470999999999999</v>
      </c>
      <c r="BP588">
        <v>2.0409000000000002</v>
      </c>
      <c r="BQ588">
        <v>2.0276999999999998</v>
      </c>
      <c r="BR588">
        <v>2.008</v>
      </c>
      <c r="BS588">
        <v>1.9681</v>
      </c>
      <c r="BT588">
        <v>1.8373999999999999</v>
      </c>
      <c r="BU588">
        <v>1.8016000000000001</v>
      </c>
      <c r="BV588">
        <v>1.7743</v>
      </c>
      <c r="BW588">
        <v>1.7542</v>
      </c>
    </row>
    <row r="589" spans="1:75">
      <c r="A589" s="95">
        <v>45107</v>
      </c>
      <c r="B589" s="63">
        <v>176851</v>
      </c>
      <c r="AG589" s="28">
        <v>2.6339999999999999</v>
      </c>
      <c r="AH589">
        <v>2.5449000000000002</v>
      </c>
      <c r="AI589">
        <v>2.4624999999999999</v>
      </c>
      <c r="AJ589">
        <v>2.218</v>
      </c>
      <c r="AK589">
        <v>2.1562000000000001</v>
      </c>
      <c r="AL589">
        <v>2.1152000000000002</v>
      </c>
      <c r="AM589">
        <v>2.0981000000000001</v>
      </c>
      <c r="AN589">
        <v>2.0983000000000001</v>
      </c>
      <c r="AO589">
        <v>2.1093000000000002</v>
      </c>
      <c r="AP589">
        <v>2.2804000000000002</v>
      </c>
      <c r="AQ589">
        <v>2.2784</v>
      </c>
      <c r="AR589">
        <v>2.2629000000000001</v>
      </c>
      <c r="AS589">
        <v>2.2389000000000001</v>
      </c>
      <c r="AT589">
        <v>2.2107000000000001</v>
      </c>
      <c r="AU589">
        <v>2.1789000000000001</v>
      </c>
      <c r="AV589">
        <v>2.0306999999999999</v>
      </c>
      <c r="AW589">
        <v>2.0015999999999998</v>
      </c>
      <c r="AX589">
        <v>1.9825999999999999</v>
      </c>
      <c r="AY589">
        <v>1.9744999999999999</v>
      </c>
      <c r="AZ589">
        <v>1.972</v>
      </c>
      <c r="BA589">
        <v>1.9810000000000001</v>
      </c>
      <c r="BB589">
        <v>2.1526000000000001</v>
      </c>
      <c r="BC589">
        <v>2.1613000000000002</v>
      </c>
      <c r="BD589">
        <v>2.1573000000000002</v>
      </c>
      <c r="BE589">
        <v>2.1412</v>
      </c>
      <c r="BF589">
        <v>2.1173000000000002</v>
      </c>
      <c r="BG589">
        <v>2.0729000000000002</v>
      </c>
      <c r="BH589">
        <v>1.9373</v>
      </c>
      <c r="BI589">
        <v>1.8977999999999999</v>
      </c>
      <c r="BJ589">
        <v>1.8701000000000001</v>
      </c>
      <c r="BK589">
        <v>1.8507</v>
      </c>
      <c r="BL589">
        <v>1.8555999999999999</v>
      </c>
      <c r="BM589">
        <v>1.8727</v>
      </c>
      <c r="BN589">
        <v>2.0550000000000002</v>
      </c>
      <c r="BO589">
        <v>2.0729000000000002</v>
      </c>
      <c r="BP589">
        <v>2.0667</v>
      </c>
      <c r="BQ589">
        <v>2.0535000000000001</v>
      </c>
      <c r="BR589">
        <v>2.0337999999999998</v>
      </c>
      <c r="BS589">
        <v>1.9939</v>
      </c>
      <c r="BT589">
        <v>1.8632</v>
      </c>
      <c r="BU589">
        <v>1.8273999999999999</v>
      </c>
      <c r="BV589">
        <v>1.8001</v>
      </c>
      <c r="BW589">
        <v>1.78</v>
      </c>
    </row>
    <row r="590" spans="1:75">
      <c r="A590" s="95">
        <v>45110</v>
      </c>
      <c r="B590" s="63">
        <v>128003</v>
      </c>
      <c r="AH590">
        <v>2.4624000000000001</v>
      </c>
      <c r="AI590">
        <v>2.3910999999999998</v>
      </c>
      <c r="AJ590">
        <v>2.1610999999999998</v>
      </c>
      <c r="AK590">
        <v>2.1046999999999998</v>
      </c>
      <c r="AL590">
        <v>2.0678999999999998</v>
      </c>
      <c r="AM590">
        <v>2.0518999999999998</v>
      </c>
      <c r="AN590">
        <v>2.0527000000000002</v>
      </c>
      <c r="AO590">
        <v>2.0636000000000001</v>
      </c>
      <c r="AP590">
        <v>2.2362000000000002</v>
      </c>
      <c r="AQ590">
        <v>2.2347000000000001</v>
      </c>
      <c r="AR590">
        <v>2.2200000000000002</v>
      </c>
      <c r="AS590">
        <v>2.1957</v>
      </c>
      <c r="AT590">
        <v>2.1671</v>
      </c>
      <c r="AU590">
        <v>2.1354000000000002</v>
      </c>
      <c r="AV590">
        <v>1.9874000000000001</v>
      </c>
      <c r="AW590">
        <v>1.9578</v>
      </c>
      <c r="AX590">
        <v>1.9382999999999999</v>
      </c>
      <c r="AY590">
        <v>1.9306000000000001</v>
      </c>
      <c r="AZ590">
        <v>1.929</v>
      </c>
      <c r="BA590">
        <v>1.9379999999999999</v>
      </c>
      <c r="BB590">
        <v>2.1095999999999999</v>
      </c>
      <c r="BC590">
        <v>2.1183000000000001</v>
      </c>
      <c r="BD590">
        <v>2.1143000000000001</v>
      </c>
      <c r="BE590">
        <v>2.0981999999999998</v>
      </c>
      <c r="BF590">
        <v>2.0743</v>
      </c>
      <c r="BG590">
        <v>2.0299</v>
      </c>
      <c r="BH590">
        <v>1.8943000000000001</v>
      </c>
      <c r="BI590">
        <v>1.8548</v>
      </c>
      <c r="BJ590">
        <v>1.8270999999999999</v>
      </c>
      <c r="BK590">
        <v>1.8077000000000001</v>
      </c>
      <c r="BL590">
        <v>1.8126</v>
      </c>
      <c r="BM590">
        <v>1.8297000000000001</v>
      </c>
      <c r="BN590">
        <v>2.012</v>
      </c>
      <c r="BO590">
        <v>2.0299</v>
      </c>
      <c r="BP590">
        <v>2.0236999999999998</v>
      </c>
      <c r="BQ590">
        <v>2.0105</v>
      </c>
      <c r="BR590">
        <v>1.9907999999999999</v>
      </c>
      <c r="BS590">
        <v>1.9509000000000001</v>
      </c>
      <c r="BT590">
        <v>1.8202</v>
      </c>
      <c r="BU590">
        <v>1.7844</v>
      </c>
      <c r="BV590">
        <v>1.7571000000000001</v>
      </c>
      <c r="BW590">
        <v>1.7370000000000001</v>
      </c>
    </row>
    <row r="591" spans="1:75">
      <c r="A591" s="103">
        <v>45111</v>
      </c>
      <c r="AH591" s="189">
        <v>2.4624000000000001</v>
      </c>
      <c r="AI591" s="189">
        <v>2.3910999999999998</v>
      </c>
      <c r="AJ591" s="189">
        <v>2.1610999999999998</v>
      </c>
      <c r="AK591" s="189">
        <v>2.1046999999999998</v>
      </c>
      <c r="AL591" s="189">
        <v>2.0678999999999998</v>
      </c>
      <c r="AM591" s="189">
        <v>2.0518999999999998</v>
      </c>
      <c r="AN591" s="189">
        <v>2.0527000000000002</v>
      </c>
      <c r="AO591" s="189">
        <v>2.0636000000000001</v>
      </c>
      <c r="AP591" s="189">
        <v>2.2362000000000002</v>
      </c>
      <c r="AQ591" s="189">
        <v>2.2347000000000001</v>
      </c>
      <c r="AR591" s="189">
        <v>2.2200000000000002</v>
      </c>
      <c r="AS591" s="189">
        <v>2.1957</v>
      </c>
      <c r="AT591" s="189">
        <v>2.1671</v>
      </c>
      <c r="AU591" s="189">
        <v>2.1354000000000002</v>
      </c>
      <c r="AV591" s="189">
        <v>1.9874000000000001</v>
      </c>
      <c r="AW591" s="189">
        <v>1.9578</v>
      </c>
      <c r="AX591" s="189">
        <v>1.9382999999999999</v>
      </c>
      <c r="AY591" s="189">
        <v>1.9306000000000001</v>
      </c>
      <c r="AZ591" s="189">
        <v>1.929</v>
      </c>
      <c r="BA591" s="189">
        <v>1.9379999999999999</v>
      </c>
      <c r="BB591" s="189">
        <v>2.1095999999999999</v>
      </c>
      <c r="BC591" s="189">
        <v>2.1183000000000001</v>
      </c>
      <c r="BD591" s="189">
        <v>2.1143000000000001</v>
      </c>
      <c r="BE591" s="189">
        <v>2.0981999999999998</v>
      </c>
      <c r="BF591" s="189">
        <v>2.0743</v>
      </c>
      <c r="BG591" s="189">
        <v>2.0299</v>
      </c>
      <c r="BH591" s="189">
        <v>1.8943000000000001</v>
      </c>
      <c r="BI591" s="189">
        <v>1.8548</v>
      </c>
      <c r="BJ591" s="189">
        <v>1.8270999999999999</v>
      </c>
      <c r="BK591" s="189">
        <v>1.8077000000000001</v>
      </c>
      <c r="BL591" s="189">
        <v>1.8126</v>
      </c>
      <c r="BM591" s="189">
        <v>1.8297000000000001</v>
      </c>
      <c r="BN591" s="189">
        <v>2.012</v>
      </c>
      <c r="BO591" s="189">
        <v>2.0299</v>
      </c>
      <c r="BP591" s="189">
        <v>2.0236999999999998</v>
      </c>
      <c r="BQ591" s="189">
        <v>2.0105</v>
      </c>
      <c r="BR591" s="189">
        <v>1.9907999999999999</v>
      </c>
      <c r="BS591" s="189">
        <v>1.9509000000000001</v>
      </c>
      <c r="BT591" s="189">
        <v>1.8202</v>
      </c>
      <c r="BU591" s="189">
        <v>1.7844</v>
      </c>
      <c r="BV591" s="189">
        <v>1.7571000000000001</v>
      </c>
      <c r="BW591" s="189">
        <v>1.7370000000000001</v>
      </c>
    </row>
    <row r="592" spans="1:75">
      <c r="A592" s="95">
        <v>45112</v>
      </c>
      <c r="B592" s="63">
        <v>170137</v>
      </c>
      <c r="AH592">
        <v>2.5183</v>
      </c>
      <c r="AI592">
        <v>2.4460999999999999</v>
      </c>
      <c r="AJ592">
        <v>2.2183999999999999</v>
      </c>
      <c r="AK592">
        <v>2.1595</v>
      </c>
      <c r="AL592">
        <v>2.1219999999999999</v>
      </c>
      <c r="AM592">
        <v>2.1052</v>
      </c>
      <c r="AN592">
        <v>2.1063999999999998</v>
      </c>
      <c r="AO592">
        <v>2.1177000000000001</v>
      </c>
      <c r="AP592">
        <v>2.2867999999999999</v>
      </c>
      <c r="AQ592">
        <v>2.2848000000000002</v>
      </c>
      <c r="AR592">
        <v>2.2707999999999999</v>
      </c>
      <c r="AS592">
        <v>2.2465999999999999</v>
      </c>
      <c r="AT592">
        <v>2.2181000000000002</v>
      </c>
      <c r="AU592">
        <v>2.1863000000000001</v>
      </c>
      <c r="AV592">
        <v>2.0379999999999998</v>
      </c>
      <c r="AW592">
        <v>2.0085999999999999</v>
      </c>
      <c r="AX592">
        <v>1.9895</v>
      </c>
      <c r="AY592">
        <v>1.9814000000000001</v>
      </c>
      <c r="AZ592">
        <v>1.9796</v>
      </c>
      <c r="BA592">
        <v>1.988</v>
      </c>
      <c r="BB592">
        <v>2.1591</v>
      </c>
      <c r="BC592">
        <v>2.1674000000000002</v>
      </c>
      <c r="BD592">
        <v>2.1629999999999998</v>
      </c>
      <c r="BE592">
        <v>2.1465000000000001</v>
      </c>
      <c r="BF592">
        <v>2.1221999999999999</v>
      </c>
      <c r="BG592">
        <v>2.0773999999999999</v>
      </c>
      <c r="BH592">
        <v>1.9413</v>
      </c>
      <c r="BI592">
        <v>1.9014</v>
      </c>
      <c r="BJ592">
        <v>1.8733</v>
      </c>
      <c r="BK592">
        <v>1.8539000000000001</v>
      </c>
      <c r="BL592">
        <v>1.8588</v>
      </c>
      <c r="BM592">
        <v>1.8758999999999999</v>
      </c>
      <c r="BN592">
        <v>2.0581999999999998</v>
      </c>
      <c r="BO592">
        <v>2.0760999999999998</v>
      </c>
      <c r="BP592">
        <v>2.0699000000000001</v>
      </c>
      <c r="BQ592">
        <v>2.0567000000000002</v>
      </c>
      <c r="BR592">
        <v>2.0369999999999999</v>
      </c>
      <c r="BS592">
        <v>1.9971000000000001</v>
      </c>
      <c r="BT592">
        <v>1.8664000000000001</v>
      </c>
      <c r="BU592">
        <v>1.8306</v>
      </c>
      <c r="BV592">
        <v>1.8032999999999999</v>
      </c>
      <c r="BW592">
        <v>1.7831999999999999</v>
      </c>
    </row>
    <row r="593" spans="1:75">
      <c r="A593" s="95">
        <v>45113</v>
      </c>
      <c r="B593" s="63">
        <v>174007</v>
      </c>
      <c r="AH593">
        <v>2.5438000000000001</v>
      </c>
      <c r="AI593">
        <v>2.4607999999999999</v>
      </c>
      <c r="AJ593">
        <v>2.2286000000000001</v>
      </c>
      <c r="AK593">
        <v>2.1665999999999999</v>
      </c>
      <c r="AL593">
        <v>2.1254</v>
      </c>
      <c r="AM593">
        <v>2.1071</v>
      </c>
      <c r="AN593">
        <v>2.1059999999999999</v>
      </c>
      <c r="AO593">
        <v>2.1162000000000001</v>
      </c>
      <c r="AP593">
        <v>2.2860999999999998</v>
      </c>
      <c r="AQ593">
        <v>2.2843</v>
      </c>
      <c r="AR593">
        <v>2.2706</v>
      </c>
      <c r="AS593">
        <v>2.2465000000000002</v>
      </c>
      <c r="AT593">
        <v>2.2174</v>
      </c>
      <c r="AU593">
        <v>2.1833</v>
      </c>
      <c r="AV593">
        <v>2.0348999999999999</v>
      </c>
      <c r="AW593">
        <v>2.0053999999999998</v>
      </c>
      <c r="AX593">
        <v>1.986</v>
      </c>
      <c r="AY593">
        <v>1.9772000000000001</v>
      </c>
      <c r="AZ593">
        <v>1.9754</v>
      </c>
      <c r="BA593">
        <v>1.9834000000000001</v>
      </c>
      <c r="BB593">
        <v>2.1541000000000001</v>
      </c>
      <c r="BC593">
        <v>2.1621000000000001</v>
      </c>
      <c r="BD593">
        <v>2.157</v>
      </c>
      <c r="BE593">
        <v>2.1404999999999998</v>
      </c>
      <c r="BF593">
        <v>2.1162000000000001</v>
      </c>
      <c r="BG593">
        <v>2.0714000000000001</v>
      </c>
      <c r="BH593">
        <v>1.9353</v>
      </c>
      <c r="BI593">
        <v>1.8954</v>
      </c>
      <c r="BJ593">
        <v>1.8673</v>
      </c>
      <c r="BK593">
        <v>1.8479000000000001</v>
      </c>
      <c r="BL593">
        <v>1.8528</v>
      </c>
      <c r="BM593">
        <v>1.8698999999999999</v>
      </c>
      <c r="BN593">
        <v>2.0522</v>
      </c>
      <c r="BO593">
        <v>2.0701000000000001</v>
      </c>
      <c r="BP593">
        <v>2.0638999999999998</v>
      </c>
      <c r="BQ593">
        <v>2.0507</v>
      </c>
      <c r="BR593">
        <v>2.0310000000000001</v>
      </c>
      <c r="BS593">
        <v>1.9911000000000001</v>
      </c>
      <c r="BT593">
        <v>1.8604000000000001</v>
      </c>
      <c r="BU593">
        <v>1.8246</v>
      </c>
      <c r="BV593">
        <v>1.7972999999999999</v>
      </c>
      <c r="BW593">
        <v>1.7771999999999999</v>
      </c>
    </row>
    <row r="594" spans="1:75" ht="14.65" thickBot="1">
      <c r="A594" s="95">
        <v>45114</v>
      </c>
      <c r="B594" s="63">
        <v>170794</v>
      </c>
      <c r="AH594">
        <v>2.5893000000000002</v>
      </c>
      <c r="AI594">
        <v>2.5089000000000001</v>
      </c>
      <c r="AJ594">
        <v>2.2768000000000002</v>
      </c>
      <c r="AK594">
        <v>2.2134</v>
      </c>
      <c r="AL594">
        <v>2.1705000000000001</v>
      </c>
      <c r="AM594">
        <v>2.1515</v>
      </c>
      <c r="AN594">
        <v>2.1507000000000001</v>
      </c>
      <c r="AO594">
        <v>2.1612</v>
      </c>
      <c r="AP594">
        <v>2.3290000000000002</v>
      </c>
      <c r="AQ594">
        <v>2.3250999999999999</v>
      </c>
      <c r="AR594">
        <v>2.3081999999999998</v>
      </c>
      <c r="AS594">
        <v>2.2810000000000001</v>
      </c>
      <c r="AT594">
        <v>2.2492000000000001</v>
      </c>
      <c r="AU594">
        <v>2.2113999999999998</v>
      </c>
      <c r="AV594">
        <v>2.0623999999999998</v>
      </c>
      <c r="AW594">
        <v>2.0320999999999998</v>
      </c>
      <c r="AX594">
        <v>2.0122</v>
      </c>
      <c r="AY594">
        <v>2.0030999999999999</v>
      </c>
      <c r="AZ594">
        <v>2.0013000000000001</v>
      </c>
      <c r="BA594">
        <v>2.0078999999999998</v>
      </c>
      <c r="BB594">
        <v>2.1779999999999999</v>
      </c>
      <c r="BC594">
        <v>2.1854</v>
      </c>
      <c r="BD594">
        <v>2.1798000000000002</v>
      </c>
      <c r="BE594">
        <v>2.1627000000000001</v>
      </c>
      <c r="BF594">
        <v>2.1377999999999999</v>
      </c>
      <c r="BG594">
        <v>2.0924</v>
      </c>
      <c r="BH594">
        <v>1.9558</v>
      </c>
      <c r="BI594">
        <v>1.9153</v>
      </c>
      <c r="BJ594">
        <v>1.8859999999999999</v>
      </c>
      <c r="BK594">
        <v>1.8666</v>
      </c>
      <c r="BL594">
        <v>1.8714999999999999</v>
      </c>
      <c r="BM594">
        <v>1.8886000000000001</v>
      </c>
      <c r="BN594">
        <v>2.0709</v>
      </c>
      <c r="BO594">
        <v>2.0888</v>
      </c>
      <c r="BP594">
        <v>2.0825999999999998</v>
      </c>
      <c r="BQ594">
        <v>2.0693999999999999</v>
      </c>
      <c r="BR594">
        <v>2.0497000000000001</v>
      </c>
      <c r="BS594">
        <v>2.0097999999999998</v>
      </c>
      <c r="BT594">
        <v>1.8791</v>
      </c>
      <c r="BU594">
        <v>1.8432999999999999</v>
      </c>
      <c r="BV594">
        <v>1.8160000000000001</v>
      </c>
      <c r="BW594">
        <v>1.7959000000000001</v>
      </c>
    </row>
    <row r="595" spans="1:75" ht="14.65" thickBot="1">
      <c r="A595" s="95">
        <v>45117</v>
      </c>
      <c r="B595" s="63">
        <v>141611</v>
      </c>
      <c r="AF595" s="776"/>
      <c r="AH595">
        <v>2.5695999999999999</v>
      </c>
      <c r="AI595">
        <v>2.4940000000000002</v>
      </c>
      <c r="AJ595">
        <v>2.2715999999999998</v>
      </c>
      <c r="AK595">
        <v>2.2078000000000002</v>
      </c>
      <c r="AL595">
        <v>2.1646000000000001</v>
      </c>
      <c r="AM595">
        <v>2.1465999999999998</v>
      </c>
      <c r="AN595">
        <v>2.1465999999999998</v>
      </c>
      <c r="AO595">
        <v>2.1575000000000002</v>
      </c>
      <c r="AP595">
        <v>2.3252999999999999</v>
      </c>
      <c r="AQ595">
        <v>2.3214000000000001</v>
      </c>
      <c r="AR595">
        <v>2.3041999999999998</v>
      </c>
      <c r="AS595">
        <v>2.2768999999999999</v>
      </c>
      <c r="AT595">
        <v>2.2448999999999999</v>
      </c>
      <c r="AU595">
        <v>2.2098</v>
      </c>
      <c r="AV595">
        <v>2.0611000000000002</v>
      </c>
      <c r="AW595">
        <v>2.0314999999999999</v>
      </c>
      <c r="AX595">
        <v>2.0118</v>
      </c>
      <c r="AY595">
        <v>2.0038</v>
      </c>
      <c r="AZ595">
        <v>2.0021</v>
      </c>
      <c r="BA595">
        <v>2.0089000000000001</v>
      </c>
      <c r="BB595">
        <v>2.1791</v>
      </c>
      <c r="BC595">
        <v>2.1865999999999999</v>
      </c>
      <c r="BD595">
        <v>2.1812</v>
      </c>
      <c r="BE595">
        <v>2.1642000000000001</v>
      </c>
      <c r="BF595">
        <v>2.1395</v>
      </c>
      <c r="BG595">
        <v>2.0941999999999998</v>
      </c>
      <c r="BH595">
        <v>1.9577</v>
      </c>
      <c r="BI595">
        <v>1.9174</v>
      </c>
      <c r="BJ595">
        <v>1.8882000000000001</v>
      </c>
      <c r="BK595">
        <v>1.8688</v>
      </c>
      <c r="BL595">
        <v>1.8736999999999999</v>
      </c>
      <c r="BM595">
        <v>1.8908</v>
      </c>
      <c r="BN595">
        <v>2.0731000000000002</v>
      </c>
      <c r="BO595">
        <v>2.0910000000000002</v>
      </c>
      <c r="BP595">
        <v>2.0848</v>
      </c>
      <c r="BQ595">
        <v>2.0716000000000001</v>
      </c>
      <c r="BR595">
        <v>2.0518999999999998</v>
      </c>
      <c r="BS595">
        <v>2.012</v>
      </c>
      <c r="BT595">
        <v>1.8813</v>
      </c>
      <c r="BU595">
        <v>1.8454999999999999</v>
      </c>
      <c r="BV595">
        <v>1.8182</v>
      </c>
      <c r="BW595">
        <v>1.7981</v>
      </c>
    </row>
    <row r="596" spans="1:75">
      <c r="A596" s="95">
        <v>45118</v>
      </c>
      <c r="B596" s="63">
        <v>154157</v>
      </c>
      <c r="AH596">
        <v>2.6227</v>
      </c>
      <c r="AI596">
        <v>2.5478000000000001</v>
      </c>
      <c r="AJ596">
        <v>2.3235000000000001</v>
      </c>
      <c r="AK596">
        <v>2.2576000000000001</v>
      </c>
      <c r="AL596">
        <v>2.2130999999999998</v>
      </c>
      <c r="AM596">
        <v>2.1943000000000001</v>
      </c>
      <c r="AN596">
        <v>2.1947999999999999</v>
      </c>
      <c r="AO596">
        <v>2.2061000000000002</v>
      </c>
      <c r="AP596">
        <v>2.3714</v>
      </c>
      <c r="AQ596">
        <v>2.3668</v>
      </c>
      <c r="AR596">
        <v>2.3489</v>
      </c>
      <c r="AS596">
        <v>2.3203</v>
      </c>
      <c r="AT596">
        <v>2.2865000000000002</v>
      </c>
      <c r="AU596">
        <v>2.2496999999999998</v>
      </c>
      <c r="AV596">
        <v>2.101</v>
      </c>
      <c r="AW596">
        <v>2.0710000000000002</v>
      </c>
      <c r="AX596">
        <v>2.0512999999999999</v>
      </c>
      <c r="AY596">
        <v>2.0436999999999999</v>
      </c>
      <c r="AZ596">
        <v>2.0419999999999998</v>
      </c>
      <c r="BA596">
        <v>2.0488</v>
      </c>
      <c r="BB596">
        <v>2.2189999999999999</v>
      </c>
      <c r="BC596">
        <v>2.2265000000000001</v>
      </c>
      <c r="BD596">
        <v>2.2210999999999999</v>
      </c>
      <c r="BE596">
        <v>2.2040999999999999</v>
      </c>
      <c r="BF596">
        <v>2.1793999999999998</v>
      </c>
      <c r="BG596">
        <v>2.1341000000000001</v>
      </c>
      <c r="BH596">
        <v>1.9976</v>
      </c>
      <c r="BI596">
        <v>1.9573</v>
      </c>
      <c r="BJ596">
        <v>1.9280999999999999</v>
      </c>
      <c r="BK596">
        <v>1.9087000000000001</v>
      </c>
      <c r="BL596">
        <v>1.9136</v>
      </c>
      <c r="BM596">
        <v>1.9307000000000001</v>
      </c>
      <c r="BN596">
        <v>2.113</v>
      </c>
      <c r="BO596">
        <v>2.1309</v>
      </c>
      <c r="BP596">
        <v>2.1246999999999998</v>
      </c>
      <c r="BQ596">
        <v>2.1114999999999999</v>
      </c>
      <c r="BR596">
        <v>2.0918000000000001</v>
      </c>
      <c r="BS596">
        <v>2.0518999999999998</v>
      </c>
      <c r="BT596">
        <v>1.9212</v>
      </c>
      <c r="BU596">
        <v>1.8854</v>
      </c>
      <c r="BV596">
        <v>1.8581000000000001</v>
      </c>
      <c r="BW596">
        <v>1.8380000000000001</v>
      </c>
    </row>
    <row r="597" spans="1:75">
      <c r="A597" s="95">
        <v>45119</v>
      </c>
      <c r="B597" s="63">
        <v>218207</v>
      </c>
      <c r="AH597">
        <v>2.6669999999999998</v>
      </c>
      <c r="AI597">
        <v>2.5935000000000001</v>
      </c>
      <c r="AJ597">
        <v>2.3614999999999999</v>
      </c>
      <c r="AK597">
        <v>2.2913999999999999</v>
      </c>
      <c r="AL597">
        <v>2.2443</v>
      </c>
      <c r="AM597">
        <v>2.2248999999999999</v>
      </c>
      <c r="AN597">
        <v>2.2254999999999998</v>
      </c>
      <c r="AO597">
        <v>2.2370000000000001</v>
      </c>
      <c r="AP597">
        <v>2.4007000000000001</v>
      </c>
      <c r="AQ597">
        <v>2.3934000000000002</v>
      </c>
      <c r="AR597">
        <v>2.3734000000000002</v>
      </c>
      <c r="AS597">
        <v>2.3441000000000001</v>
      </c>
      <c r="AT597">
        <v>2.3102</v>
      </c>
      <c r="AU597">
        <v>2.2730999999999999</v>
      </c>
      <c r="AV597">
        <v>2.1231</v>
      </c>
      <c r="AW597">
        <v>2.0922999999999998</v>
      </c>
      <c r="AX597">
        <v>2.0726</v>
      </c>
      <c r="AY597">
        <v>2.0649999999999999</v>
      </c>
      <c r="AZ597">
        <v>2.0632999999999999</v>
      </c>
      <c r="BA597">
        <v>2.0701000000000001</v>
      </c>
      <c r="BB597">
        <v>2.2403</v>
      </c>
      <c r="BC597">
        <v>2.2477999999999998</v>
      </c>
      <c r="BD597">
        <v>2.2423999999999999</v>
      </c>
      <c r="BE597">
        <v>2.2254</v>
      </c>
      <c r="BF597">
        <v>2.2006999999999999</v>
      </c>
      <c r="BG597">
        <v>2.1554000000000002</v>
      </c>
      <c r="BH597">
        <v>2.0188999999999999</v>
      </c>
      <c r="BI597">
        <v>1.9785999999999999</v>
      </c>
      <c r="BJ597">
        <v>1.9494</v>
      </c>
      <c r="BK597">
        <v>1.93</v>
      </c>
      <c r="BL597">
        <v>1.9349000000000001</v>
      </c>
      <c r="BM597">
        <v>1.952</v>
      </c>
      <c r="BN597">
        <v>2.1343000000000001</v>
      </c>
      <c r="BO597">
        <v>2.1522000000000001</v>
      </c>
      <c r="BP597">
        <v>2.1459999999999999</v>
      </c>
      <c r="BQ597">
        <v>2.1328</v>
      </c>
      <c r="BR597">
        <v>2.1131000000000002</v>
      </c>
      <c r="BS597">
        <v>2.0731999999999999</v>
      </c>
      <c r="BT597">
        <v>1.9424999999999999</v>
      </c>
      <c r="BU597">
        <v>1.9067000000000001</v>
      </c>
      <c r="BV597">
        <v>1.8794</v>
      </c>
      <c r="BW597">
        <v>1.8593</v>
      </c>
    </row>
    <row r="598" spans="1:75">
      <c r="A598" s="95">
        <v>45120</v>
      </c>
      <c r="B598" s="63">
        <v>188330</v>
      </c>
      <c r="AH598">
        <v>2.6785999999999999</v>
      </c>
      <c r="AI598">
        <v>2.6139999999999999</v>
      </c>
      <c r="AJ598">
        <v>2.3854000000000002</v>
      </c>
      <c r="AK598">
        <v>2.3155000000000001</v>
      </c>
      <c r="AL598">
        <v>2.2675999999999998</v>
      </c>
      <c r="AM598">
        <v>2.2469999999999999</v>
      </c>
      <c r="AN598">
        <v>2.2469999999999999</v>
      </c>
      <c r="AO598">
        <v>2.2578999999999998</v>
      </c>
      <c r="AP598">
        <v>2.4213</v>
      </c>
      <c r="AQ598">
        <v>2.4129999999999998</v>
      </c>
      <c r="AR598">
        <v>2.3925000000000001</v>
      </c>
      <c r="AS598">
        <v>2.3628999999999998</v>
      </c>
      <c r="AT598">
        <v>2.3287</v>
      </c>
      <c r="AU598">
        <v>2.2906</v>
      </c>
      <c r="AV598">
        <v>2.1406000000000001</v>
      </c>
      <c r="AW598">
        <v>2.1097000000000001</v>
      </c>
      <c r="AX598">
        <v>2.0905</v>
      </c>
      <c r="AY598">
        <v>2.0829</v>
      </c>
      <c r="AZ598">
        <v>2.0811999999999999</v>
      </c>
      <c r="BA598">
        <v>2.0880000000000001</v>
      </c>
      <c r="BB598">
        <v>2.2582</v>
      </c>
      <c r="BC598">
        <v>2.2656999999999998</v>
      </c>
      <c r="BD598">
        <v>2.2603</v>
      </c>
      <c r="BE598">
        <v>2.2433000000000001</v>
      </c>
      <c r="BF598">
        <v>2.2185999999999999</v>
      </c>
      <c r="BG598">
        <v>2.1732999999999998</v>
      </c>
      <c r="BH598">
        <v>2.0367999999999999</v>
      </c>
      <c r="BI598">
        <v>1.9964999999999999</v>
      </c>
      <c r="BJ598">
        <v>1.9673</v>
      </c>
      <c r="BK598">
        <v>1.9479</v>
      </c>
      <c r="BL598">
        <v>1.9528000000000001</v>
      </c>
      <c r="BM598">
        <v>1.9699</v>
      </c>
      <c r="BN598">
        <v>2.1522000000000001</v>
      </c>
      <c r="BO598">
        <v>2.1701000000000001</v>
      </c>
      <c r="BP598">
        <v>2.1638999999999999</v>
      </c>
      <c r="BQ598">
        <v>2.1507000000000001</v>
      </c>
      <c r="BR598">
        <v>2.1309999999999998</v>
      </c>
      <c r="BS598">
        <v>2.0911</v>
      </c>
      <c r="BT598">
        <v>1.9603999999999999</v>
      </c>
      <c r="BU598">
        <v>1.9246000000000001</v>
      </c>
      <c r="BV598">
        <v>1.8973</v>
      </c>
      <c r="BW598">
        <v>1.8772</v>
      </c>
    </row>
    <row r="599" spans="1:75">
      <c r="A599" s="95">
        <v>45121</v>
      </c>
      <c r="B599" s="63">
        <v>157504</v>
      </c>
      <c r="AH599">
        <v>2.6436999999999999</v>
      </c>
      <c r="AI599">
        <v>2.5825</v>
      </c>
      <c r="AJ599">
        <v>2.3538000000000001</v>
      </c>
      <c r="AK599">
        <v>2.2846000000000002</v>
      </c>
      <c r="AL599">
        <v>2.2360000000000002</v>
      </c>
      <c r="AM599">
        <v>2.2151000000000001</v>
      </c>
      <c r="AN599">
        <v>2.2143999999999999</v>
      </c>
      <c r="AO599">
        <v>2.2248999999999999</v>
      </c>
      <c r="AP599">
        <v>2.3894000000000002</v>
      </c>
      <c r="AQ599">
        <v>2.3815</v>
      </c>
      <c r="AR599">
        <v>2.3612000000000002</v>
      </c>
      <c r="AS599">
        <v>2.3319999999999999</v>
      </c>
      <c r="AT599">
        <v>2.2984</v>
      </c>
      <c r="AU599">
        <v>2.2606000000000002</v>
      </c>
      <c r="AV599">
        <v>2.1114000000000002</v>
      </c>
      <c r="AW599">
        <v>2.0807000000000002</v>
      </c>
      <c r="AX599">
        <v>2.0619000000000001</v>
      </c>
      <c r="AY599">
        <v>2.0543</v>
      </c>
      <c r="AZ599">
        <v>2.0526</v>
      </c>
      <c r="BA599">
        <v>2.0594000000000001</v>
      </c>
      <c r="BB599">
        <v>2.2296</v>
      </c>
      <c r="BC599">
        <v>2.2370999999999999</v>
      </c>
      <c r="BD599">
        <v>2.2317</v>
      </c>
      <c r="BE599">
        <v>2.2147000000000001</v>
      </c>
      <c r="BF599">
        <v>2.19</v>
      </c>
      <c r="BG599">
        <v>2.1446999999999998</v>
      </c>
      <c r="BH599">
        <v>2.0082</v>
      </c>
      <c r="BI599">
        <v>1.9679</v>
      </c>
      <c r="BJ599">
        <v>1.9387000000000001</v>
      </c>
      <c r="BK599">
        <v>1.9193</v>
      </c>
      <c r="BL599">
        <v>1.9241999999999999</v>
      </c>
      <c r="BM599">
        <v>1.9413</v>
      </c>
      <c r="BN599">
        <v>2.1236000000000002</v>
      </c>
      <c r="BO599">
        <v>2.1415000000000002</v>
      </c>
      <c r="BP599">
        <v>2.1353</v>
      </c>
      <c r="BQ599">
        <v>2.1221000000000001</v>
      </c>
      <c r="BR599">
        <v>2.1023999999999998</v>
      </c>
      <c r="BS599">
        <v>2.0625</v>
      </c>
      <c r="BT599">
        <v>1.9318</v>
      </c>
      <c r="BU599">
        <v>1.8959999999999999</v>
      </c>
      <c r="BV599">
        <v>1.8687</v>
      </c>
      <c r="BW599">
        <v>1.8486</v>
      </c>
    </row>
    <row r="600" spans="1:75">
      <c r="A600" s="95">
        <v>45124</v>
      </c>
      <c r="B600" s="63">
        <v>147646</v>
      </c>
      <c r="AH600">
        <v>2.6316999999999999</v>
      </c>
      <c r="AI600">
        <v>2.5714000000000001</v>
      </c>
      <c r="AJ600">
        <v>2.34</v>
      </c>
      <c r="AK600">
        <v>2.2675999999999998</v>
      </c>
      <c r="AL600">
        <v>2.2185000000000001</v>
      </c>
      <c r="AM600">
        <v>2.1960999999999999</v>
      </c>
      <c r="AN600">
        <v>2.1941000000000002</v>
      </c>
      <c r="AO600">
        <v>2.2044000000000001</v>
      </c>
      <c r="AP600">
        <v>2.3715999999999999</v>
      </c>
      <c r="AQ600">
        <v>2.3650000000000002</v>
      </c>
      <c r="AR600">
        <v>2.3462000000000001</v>
      </c>
      <c r="AS600">
        <v>2.3178999999999998</v>
      </c>
      <c r="AT600">
        <v>2.2850000000000001</v>
      </c>
      <c r="AU600">
        <v>2.2488000000000001</v>
      </c>
      <c r="AV600">
        <v>2.1000999999999999</v>
      </c>
      <c r="AW600">
        <v>2.0707</v>
      </c>
      <c r="AX600">
        <v>2.052</v>
      </c>
      <c r="AY600">
        <v>2.0446</v>
      </c>
      <c r="AZ600">
        <v>2.0430999999999999</v>
      </c>
      <c r="BA600">
        <v>2.0501</v>
      </c>
      <c r="BB600">
        <v>2.2204999999999999</v>
      </c>
      <c r="BC600">
        <v>2.2282000000000002</v>
      </c>
      <c r="BD600">
        <v>2.2229999999999999</v>
      </c>
      <c r="BE600">
        <v>2.2063000000000001</v>
      </c>
      <c r="BF600">
        <v>2.1818</v>
      </c>
      <c r="BG600">
        <v>2.1366999999999998</v>
      </c>
      <c r="BH600">
        <v>2.0004</v>
      </c>
      <c r="BI600">
        <v>1.9602999999999999</v>
      </c>
      <c r="BJ600">
        <v>1.9313</v>
      </c>
      <c r="BK600">
        <v>1.9118999999999999</v>
      </c>
      <c r="BL600">
        <v>1.9168000000000001</v>
      </c>
      <c r="BM600">
        <v>1.9339</v>
      </c>
      <c r="BN600">
        <v>2.1162000000000001</v>
      </c>
      <c r="BO600">
        <v>2.1341000000000001</v>
      </c>
      <c r="BP600">
        <v>2.1278999999999999</v>
      </c>
      <c r="BQ600">
        <v>2.1147</v>
      </c>
      <c r="BR600">
        <v>2.0950000000000002</v>
      </c>
      <c r="BS600">
        <v>2.0550999999999999</v>
      </c>
      <c r="BT600">
        <v>1.9244000000000001</v>
      </c>
      <c r="BU600">
        <v>1.8886000000000001</v>
      </c>
      <c r="BV600">
        <v>1.8613</v>
      </c>
      <c r="BW600">
        <v>1.8411999999999999</v>
      </c>
    </row>
    <row r="601" spans="1:75">
      <c r="A601" s="95">
        <v>45125</v>
      </c>
      <c r="B601" s="63">
        <v>209788</v>
      </c>
      <c r="AH601">
        <v>2.6943999999999999</v>
      </c>
      <c r="AI601">
        <v>2.6316999999999999</v>
      </c>
      <c r="AJ601">
        <v>2.3900999999999999</v>
      </c>
      <c r="AK601">
        <v>2.3087</v>
      </c>
      <c r="AL601">
        <v>2.2547000000000001</v>
      </c>
      <c r="AM601">
        <v>2.2307999999999999</v>
      </c>
      <c r="AN601">
        <v>2.2288999999999999</v>
      </c>
      <c r="AO601">
        <v>2.2389000000000001</v>
      </c>
      <c r="AP601">
        <v>2.4037000000000002</v>
      </c>
      <c r="AQ601">
        <v>2.3969</v>
      </c>
      <c r="AR601">
        <v>2.3774000000000002</v>
      </c>
      <c r="AS601">
        <v>2.3481000000000001</v>
      </c>
      <c r="AT601">
        <v>2.3144999999999998</v>
      </c>
      <c r="AU601">
        <v>2.2782</v>
      </c>
      <c r="AV601">
        <v>2.1295000000000002</v>
      </c>
      <c r="AW601">
        <v>2.1</v>
      </c>
      <c r="AX601">
        <v>2.0811999999999999</v>
      </c>
      <c r="AY601">
        <v>2.0741000000000001</v>
      </c>
      <c r="AZ601">
        <v>2.0726</v>
      </c>
      <c r="BA601">
        <v>2.0796000000000001</v>
      </c>
      <c r="BB601">
        <v>2.25</v>
      </c>
      <c r="BC601">
        <v>2.2576999999999998</v>
      </c>
      <c r="BD601">
        <v>2.2524999999999999</v>
      </c>
      <c r="BE601">
        <v>2.2357999999999998</v>
      </c>
      <c r="BF601">
        <v>2.2113</v>
      </c>
      <c r="BG601">
        <v>2.1661999999999999</v>
      </c>
      <c r="BH601">
        <v>2.0299</v>
      </c>
      <c r="BI601">
        <v>1.9898</v>
      </c>
      <c r="BJ601">
        <v>1.9608000000000001</v>
      </c>
      <c r="BK601">
        <v>1.9414</v>
      </c>
      <c r="BL601">
        <v>1.9462999999999999</v>
      </c>
      <c r="BM601">
        <v>1.9634</v>
      </c>
      <c r="BN601">
        <v>2.1457000000000002</v>
      </c>
      <c r="BO601">
        <v>2.1636000000000002</v>
      </c>
      <c r="BP601">
        <v>2.1574</v>
      </c>
      <c r="BQ601">
        <v>2.1442000000000001</v>
      </c>
      <c r="BR601">
        <v>2.1244999999999998</v>
      </c>
      <c r="BS601">
        <v>2.0846</v>
      </c>
      <c r="BT601">
        <v>1.9539</v>
      </c>
      <c r="BU601">
        <v>1.9180999999999999</v>
      </c>
      <c r="BV601">
        <v>1.8908</v>
      </c>
      <c r="BW601">
        <v>1.8707</v>
      </c>
    </row>
    <row r="602" spans="1:75">
      <c r="A602" s="95">
        <v>45126</v>
      </c>
      <c r="B602" s="63">
        <v>257704</v>
      </c>
      <c r="AH602">
        <v>2.7204999999999999</v>
      </c>
      <c r="AI602">
        <v>2.6705000000000001</v>
      </c>
      <c r="AJ602">
        <v>2.4161999999999999</v>
      </c>
      <c r="AK602">
        <v>2.3260999999999998</v>
      </c>
      <c r="AL602">
        <v>2.2665999999999999</v>
      </c>
      <c r="AM602">
        <v>2.2374999999999998</v>
      </c>
      <c r="AN602">
        <v>2.2353000000000001</v>
      </c>
      <c r="AO602">
        <v>2.2448999999999999</v>
      </c>
      <c r="AP602">
        <v>2.4125000000000001</v>
      </c>
      <c r="AQ602">
        <v>2.4064000000000001</v>
      </c>
      <c r="AR602">
        <v>2.3877999999999999</v>
      </c>
      <c r="AS602">
        <v>2.3589000000000002</v>
      </c>
      <c r="AT602">
        <v>2.3250000000000002</v>
      </c>
      <c r="AU602">
        <v>2.2879999999999998</v>
      </c>
      <c r="AV602">
        <v>2.1352000000000002</v>
      </c>
      <c r="AW602">
        <v>2.1042000000000001</v>
      </c>
      <c r="AX602">
        <v>2.0840999999999998</v>
      </c>
      <c r="AY602">
        <v>2.0771999999999999</v>
      </c>
      <c r="AZ602">
        <v>2.0756999999999999</v>
      </c>
      <c r="BA602">
        <v>2.0827</v>
      </c>
      <c r="BB602">
        <v>2.2530999999999999</v>
      </c>
      <c r="BC602">
        <v>2.2608000000000001</v>
      </c>
      <c r="BD602">
        <v>2.2555999999999998</v>
      </c>
      <c r="BE602">
        <v>2.2389000000000001</v>
      </c>
      <c r="BF602">
        <v>2.2143999999999999</v>
      </c>
      <c r="BG602">
        <v>2.1692999999999998</v>
      </c>
      <c r="BH602">
        <v>2.0329999999999999</v>
      </c>
      <c r="BI602">
        <v>1.9928999999999999</v>
      </c>
      <c r="BJ602">
        <v>1.9639</v>
      </c>
      <c r="BK602">
        <v>1.9444999999999999</v>
      </c>
      <c r="BL602">
        <v>1.9494</v>
      </c>
      <c r="BM602">
        <v>1.9664999999999999</v>
      </c>
      <c r="BN602">
        <v>2.1488</v>
      </c>
      <c r="BO602">
        <v>2.1667000000000001</v>
      </c>
      <c r="BP602">
        <v>2.1604999999999999</v>
      </c>
      <c r="BQ602">
        <v>2.1473</v>
      </c>
      <c r="BR602">
        <v>2.1276000000000002</v>
      </c>
      <c r="BS602">
        <v>2.0876999999999999</v>
      </c>
      <c r="BT602">
        <v>1.9570000000000001</v>
      </c>
      <c r="BU602">
        <v>1.9212</v>
      </c>
      <c r="BV602">
        <v>1.8938999999999999</v>
      </c>
      <c r="BW602">
        <v>1.8737999999999999</v>
      </c>
    </row>
    <row r="603" spans="1:75">
      <c r="A603" s="95">
        <v>45127</v>
      </c>
      <c r="B603" s="63">
        <v>197597</v>
      </c>
      <c r="AH603">
        <v>2.7431999999999999</v>
      </c>
      <c r="AI603">
        <v>2.6966999999999999</v>
      </c>
      <c r="AJ603">
        <v>2.4413</v>
      </c>
      <c r="AK603">
        <v>2.3492000000000002</v>
      </c>
      <c r="AL603">
        <v>2.2871000000000001</v>
      </c>
      <c r="AM603">
        <v>2.2555000000000001</v>
      </c>
      <c r="AN603">
        <v>2.2528000000000001</v>
      </c>
      <c r="AO603">
        <v>2.2627000000000002</v>
      </c>
      <c r="AP603">
        <v>2.4287000000000001</v>
      </c>
      <c r="AQ603">
        <v>2.4222000000000001</v>
      </c>
      <c r="AR603">
        <v>2.4026999999999998</v>
      </c>
      <c r="AS603">
        <v>2.3731</v>
      </c>
      <c r="AT603">
        <v>2.3389000000000002</v>
      </c>
      <c r="AU603">
        <v>2.3014999999999999</v>
      </c>
      <c r="AV603">
        <v>2.1442000000000001</v>
      </c>
      <c r="AW603">
        <v>2.1122000000000001</v>
      </c>
      <c r="AX603">
        <v>2.0920999999999998</v>
      </c>
      <c r="AY603">
        <v>2.0838999999999999</v>
      </c>
      <c r="AZ603">
        <v>2.0836999999999999</v>
      </c>
      <c r="BA603">
        <v>2.0907</v>
      </c>
      <c r="BB603">
        <v>2.2610999999999999</v>
      </c>
      <c r="BC603">
        <v>2.2688000000000001</v>
      </c>
      <c r="BD603">
        <v>2.2635999999999998</v>
      </c>
      <c r="BE603">
        <v>2.2469000000000001</v>
      </c>
      <c r="BF603">
        <v>2.2223999999999999</v>
      </c>
      <c r="BG603">
        <v>2.1772999999999998</v>
      </c>
      <c r="BH603">
        <v>2.0409999999999999</v>
      </c>
      <c r="BI603">
        <v>2.0009000000000001</v>
      </c>
      <c r="BJ603">
        <v>1.9719</v>
      </c>
      <c r="BK603">
        <v>1.9524999999999999</v>
      </c>
      <c r="BL603">
        <v>1.9574</v>
      </c>
      <c r="BM603">
        <v>1.9744999999999999</v>
      </c>
      <c r="BN603">
        <v>2.1568000000000001</v>
      </c>
      <c r="BO603">
        <v>2.1747000000000001</v>
      </c>
      <c r="BP603">
        <v>2.1684999999999999</v>
      </c>
      <c r="BQ603">
        <v>2.1553</v>
      </c>
      <c r="BR603">
        <v>2.1356000000000002</v>
      </c>
      <c r="BS603">
        <v>2.0956999999999999</v>
      </c>
      <c r="BT603">
        <v>1.9650000000000001</v>
      </c>
      <c r="BU603">
        <v>1.9292</v>
      </c>
      <c r="BV603">
        <v>1.9018999999999999</v>
      </c>
      <c r="BW603">
        <v>1.8817999999999999</v>
      </c>
    </row>
    <row r="604" spans="1:75">
      <c r="A604" s="95">
        <v>45128</v>
      </c>
      <c r="B604" s="63">
        <v>179558</v>
      </c>
      <c r="AH604">
        <v>2.8018000000000001</v>
      </c>
      <c r="AI604">
        <v>2.7566999999999999</v>
      </c>
      <c r="AJ604">
        <v>2.4954999999999998</v>
      </c>
      <c r="AK604">
        <v>2.3975</v>
      </c>
      <c r="AL604">
        <v>2.3290999999999999</v>
      </c>
      <c r="AM604">
        <v>2.2948</v>
      </c>
      <c r="AN604">
        <v>2.2913999999999999</v>
      </c>
      <c r="AO604">
        <v>2.3008999999999999</v>
      </c>
      <c r="AP604">
        <v>2.4641999999999999</v>
      </c>
      <c r="AQ604">
        <v>2.4517000000000002</v>
      </c>
      <c r="AR604">
        <v>2.4275000000000002</v>
      </c>
      <c r="AS604">
        <v>2.3942999999999999</v>
      </c>
      <c r="AT604">
        <v>2.359</v>
      </c>
      <c r="AU604">
        <v>2.3203999999999998</v>
      </c>
      <c r="AV604">
        <v>2.1593</v>
      </c>
      <c r="AW604">
        <v>2.1269999999999998</v>
      </c>
      <c r="AX604">
        <v>2.1065</v>
      </c>
      <c r="AY604">
        <v>2.0979000000000001</v>
      </c>
      <c r="AZ604">
        <v>2.0975000000000001</v>
      </c>
      <c r="BA604">
        <v>2.1044</v>
      </c>
      <c r="BB604">
        <v>2.2746</v>
      </c>
      <c r="BC604">
        <v>2.2822</v>
      </c>
      <c r="BD604">
        <v>2.2768000000000002</v>
      </c>
      <c r="BE604">
        <v>2.2599999999999998</v>
      </c>
      <c r="BF604">
        <v>2.2353000000000001</v>
      </c>
      <c r="BG604">
        <v>2.1901000000000002</v>
      </c>
      <c r="BH604">
        <v>2.0535999999999999</v>
      </c>
      <c r="BI604">
        <v>2.0133999999999999</v>
      </c>
      <c r="BJ604">
        <v>1.9838</v>
      </c>
      <c r="BK604">
        <v>1.9643999999999999</v>
      </c>
      <c r="BL604">
        <v>1.9693000000000001</v>
      </c>
      <c r="BM604">
        <v>1.9863999999999999</v>
      </c>
      <c r="BN604">
        <v>2.1686999999999999</v>
      </c>
      <c r="BO604">
        <v>2.1865999999999999</v>
      </c>
      <c r="BP604">
        <v>2.1804000000000001</v>
      </c>
      <c r="BQ604">
        <v>2.1671999999999998</v>
      </c>
      <c r="BR604">
        <v>2.1475</v>
      </c>
      <c r="BS604">
        <v>2.1076000000000001</v>
      </c>
      <c r="BT604">
        <v>1.9769000000000001</v>
      </c>
      <c r="BU604">
        <v>1.9411</v>
      </c>
      <c r="BV604">
        <v>1.9137999999999999</v>
      </c>
      <c r="BW604">
        <v>1.8936999999999999</v>
      </c>
    </row>
    <row r="605" spans="1:75">
      <c r="A605" s="95">
        <v>45131</v>
      </c>
      <c r="B605" s="63">
        <v>304424</v>
      </c>
      <c r="AH605">
        <v>2.8950999999999998</v>
      </c>
      <c r="AI605">
        <v>2.8391000000000002</v>
      </c>
      <c r="AJ605">
        <v>2.5630000000000002</v>
      </c>
      <c r="AK605">
        <v>2.4483000000000001</v>
      </c>
      <c r="AL605">
        <v>2.3700999999999999</v>
      </c>
      <c r="AM605">
        <v>2.3315999999999999</v>
      </c>
      <c r="AN605">
        <v>2.3262</v>
      </c>
      <c r="AO605">
        <v>2.3340000000000001</v>
      </c>
      <c r="AP605">
        <v>2.5007000000000001</v>
      </c>
      <c r="AQ605">
        <v>2.4893000000000001</v>
      </c>
      <c r="AR605">
        <v>2.4641000000000002</v>
      </c>
      <c r="AS605">
        <v>2.4298999999999999</v>
      </c>
      <c r="AT605">
        <v>2.3923000000000001</v>
      </c>
      <c r="AU605">
        <v>2.3498999999999999</v>
      </c>
      <c r="AV605">
        <v>2.1873999999999998</v>
      </c>
      <c r="AW605">
        <v>2.1545000000000001</v>
      </c>
      <c r="AX605">
        <v>2.1347</v>
      </c>
      <c r="AY605">
        <v>2.1261000000000001</v>
      </c>
      <c r="AZ605">
        <v>2.1257000000000001</v>
      </c>
      <c r="BA605">
        <v>2.1324999999999998</v>
      </c>
      <c r="BB605">
        <v>2.3027000000000002</v>
      </c>
      <c r="BC605">
        <v>2.3102</v>
      </c>
      <c r="BD605">
        <v>2.3025000000000002</v>
      </c>
      <c r="BE605">
        <v>2.2856999999999998</v>
      </c>
      <c r="BF605">
        <v>2.2610000000000001</v>
      </c>
      <c r="BG605">
        <v>2.2158000000000002</v>
      </c>
      <c r="BH605">
        <v>2.0792999999999999</v>
      </c>
      <c r="BI605">
        <v>2.0390999999999999</v>
      </c>
      <c r="BJ605">
        <v>2.0095000000000001</v>
      </c>
      <c r="BK605">
        <v>1.9901</v>
      </c>
      <c r="BL605">
        <v>1.9950000000000001</v>
      </c>
      <c r="BM605">
        <v>2.0121000000000002</v>
      </c>
      <c r="BN605">
        <v>2.1943999999999999</v>
      </c>
      <c r="BO605">
        <v>2.2122999999999999</v>
      </c>
      <c r="BP605">
        <v>2.2061000000000002</v>
      </c>
      <c r="BQ605">
        <v>2.1928999999999998</v>
      </c>
      <c r="BR605">
        <v>2.1732</v>
      </c>
      <c r="BS605">
        <v>2.1333000000000002</v>
      </c>
      <c r="BT605">
        <v>2.0026000000000002</v>
      </c>
      <c r="BU605">
        <v>1.9668000000000001</v>
      </c>
      <c r="BV605">
        <v>1.9395</v>
      </c>
      <c r="BW605">
        <v>1.9194</v>
      </c>
    </row>
    <row r="606" spans="1:75">
      <c r="A606" s="95">
        <v>45132</v>
      </c>
      <c r="B606" s="63">
        <v>204272</v>
      </c>
      <c r="AH606">
        <v>2.8532999999999999</v>
      </c>
      <c r="AI606">
        <v>2.7963</v>
      </c>
      <c r="AJ606">
        <v>2.5384000000000002</v>
      </c>
      <c r="AK606">
        <v>2.4392</v>
      </c>
      <c r="AL606">
        <v>2.3700999999999999</v>
      </c>
      <c r="AM606">
        <v>2.3370000000000002</v>
      </c>
      <c r="AN606">
        <v>2.3325</v>
      </c>
      <c r="AO606">
        <v>2.3405999999999998</v>
      </c>
      <c r="AP606">
        <v>2.5095000000000001</v>
      </c>
      <c r="AQ606">
        <v>2.4986000000000002</v>
      </c>
      <c r="AR606">
        <v>2.4735999999999998</v>
      </c>
      <c r="AS606">
        <v>2.4388999999999998</v>
      </c>
      <c r="AT606">
        <v>2.4013</v>
      </c>
      <c r="AU606">
        <v>2.3620999999999999</v>
      </c>
      <c r="AV606">
        <v>2.2038000000000002</v>
      </c>
      <c r="AW606">
        <v>2.1705999999999999</v>
      </c>
      <c r="AX606">
        <v>2.1486000000000001</v>
      </c>
      <c r="AY606">
        <v>2.1396000000000002</v>
      </c>
      <c r="AZ606">
        <v>2.1387999999999998</v>
      </c>
      <c r="BA606">
        <v>2.1452</v>
      </c>
      <c r="BB606">
        <v>2.3149000000000002</v>
      </c>
      <c r="BC606">
        <v>2.3220000000000001</v>
      </c>
      <c r="BD606">
        <v>2.3138999999999998</v>
      </c>
      <c r="BE606">
        <v>2.2970000000000002</v>
      </c>
      <c r="BF606">
        <v>2.2721</v>
      </c>
      <c r="BG606">
        <v>2.2267999999999999</v>
      </c>
      <c r="BH606">
        <v>2.0901000000000001</v>
      </c>
      <c r="BI606">
        <v>2.0497999999999998</v>
      </c>
      <c r="BJ606">
        <v>2.0200999999999998</v>
      </c>
      <c r="BK606">
        <v>2.0005000000000002</v>
      </c>
      <c r="BL606">
        <v>2.0053000000000001</v>
      </c>
      <c r="BM606">
        <v>2.0223</v>
      </c>
      <c r="BN606">
        <v>2.2044000000000001</v>
      </c>
      <c r="BO606">
        <v>2.2222</v>
      </c>
      <c r="BP606">
        <v>2.2158000000000002</v>
      </c>
      <c r="BQ606">
        <v>2.2025000000000001</v>
      </c>
      <c r="BR606">
        <v>2.1827000000000001</v>
      </c>
      <c r="BS606">
        <v>2.1425999999999998</v>
      </c>
      <c r="BT606">
        <v>2.0118</v>
      </c>
      <c r="BU606">
        <v>1.9758</v>
      </c>
      <c r="BV606">
        <v>1.9476</v>
      </c>
      <c r="BW606">
        <v>1.9275</v>
      </c>
    </row>
    <row r="607" spans="1:75">
      <c r="A607" s="95">
        <v>45133</v>
      </c>
      <c r="B607" s="63">
        <v>227843</v>
      </c>
      <c r="AH607">
        <v>2.9072</v>
      </c>
      <c r="AI607">
        <v>2.8401999999999998</v>
      </c>
      <c r="AJ607">
        <v>2.5636000000000001</v>
      </c>
      <c r="AK607">
        <v>2.4519000000000002</v>
      </c>
      <c r="AL607">
        <v>2.3744999999999998</v>
      </c>
      <c r="AM607">
        <v>2.3351000000000002</v>
      </c>
      <c r="AN607">
        <v>2.3279000000000001</v>
      </c>
      <c r="AO607">
        <v>2.335</v>
      </c>
      <c r="AP607">
        <v>2.5047999999999999</v>
      </c>
      <c r="AQ607">
        <v>2.4944000000000002</v>
      </c>
      <c r="AR607">
        <v>2.4693000000000001</v>
      </c>
      <c r="AS607">
        <v>2.4348000000000001</v>
      </c>
      <c r="AT607">
        <v>2.3976999999999999</v>
      </c>
      <c r="AU607">
        <v>2.3589000000000002</v>
      </c>
      <c r="AV607">
        <v>2.2012</v>
      </c>
      <c r="AW607">
        <v>2.1692999999999998</v>
      </c>
      <c r="AX607">
        <v>2.1482999999999999</v>
      </c>
      <c r="AY607">
        <v>2.1387999999999998</v>
      </c>
      <c r="AZ607">
        <v>2.1375000000000002</v>
      </c>
      <c r="BA607">
        <v>2.1434000000000002</v>
      </c>
      <c r="BB607">
        <v>2.3126000000000002</v>
      </c>
      <c r="BC607">
        <v>2.3191999999999999</v>
      </c>
      <c r="BD607">
        <v>2.3106</v>
      </c>
      <c r="BE607">
        <v>2.2934999999999999</v>
      </c>
      <c r="BF607">
        <v>2.2684000000000002</v>
      </c>
      <c r="BG607">
        <v>2.2229000000000001</v>
      </c>
      <c r="BH607">
        <v>2.0859999999999999</v>
      </c>
      <c r="BI607">
        <v>2.0455000000000001</v>
      </c>
      <c r="BJ607">
        <v>2.0156000000000001</v>
      </c>
      <c r="BK607">
        <v>1.9958</v>
      </c>
      <c r="BL607">
        <v>2.0004</v>
      </c>
      <c r="BM607">
        <v>2.0171999999999999</v>
      </c>
      <c r="BN607">
        <v>2.1991999999999998</v>
      </c>
      <c r="BO607">
        <v>2.2168000000000001</v>
      </c>
      <c r="BP607">
        <v>2.2101999999999999</v>
      </c>
      <c r="BQ607">
        <v>2.1966999999999999</v>
      </c>
      <c r="BR607">
        <v>2.1766999999999999</v>
      </c>
      <c r="BS607">
        <v>2.1364000000000001</v>
      </c>
      <c r="BT607">
        <v>2.0053999999999998</v>
      </c>
      <c r="BU607">
        <v>1.9692000000000001</v>
      </c>
      <c r="BV607">
        <v>1.9396</v>
      </c>
      <c r="BW607">
        <v>1.9195</v>
      </c>
    </row>
    <row r="608" spans="1:75">
      <c r="A608" s="95">
        <v>45134</v>
      </c>
      <c r="B608" s="63">
        <v>174922</v>
      </c>
      <c r="AH608">
        <v>2.9504999999999999</v>
      </c>
      <c r="AI608">
        <v>2.8815</v>
      </c>
      <c r="AJ608">
        <v>2.5943000000000001</v>
      </c>
      <c r="AK608">
        <v>2.4801000000000002</v>
      </c>
      <c r="AL608">
        <v>2.4001000000000001</v>
      </c>
      <c r="AM608">
        <v>2.359</v>
      </c>
      <c r="AN608">
        <v>2.3496999999999999</v>
      </c>
      <c r="AO608">
        <v>2.3561000000000001</v>
      </c>
      <c r="AP608">
        <v>2.5261999999999998</v>
      </c>
      <c r="AQ608">
        <v>2.5152999999999999</v>
      </c>
      <c r="AR608">
        <v>2.4893999999999998</v>
      </c>
      <c r="AS608">
        <v>2.4538000000000002</v>
      </c>
      <c r="AT608">
        <v>2.4159000000000002</v>
      </c>
      <c r="AU608">
        <v>2.3767</v>
      </c>
      <c r="AV608">
        <v>2.2187000000000001</v>
      </c>
      <c r="AW608">
        <v>2.1857000000000002</v>
      </c>
      <c r="AX608">
        <v>2.1640999999999999</v>
      </c>
      <c r="AY608">
        <v>2.1541999999999999</v>
      </c>
      <c r="AZ608">
        <v>2.1524999999999999</v>
      </c>
      <c r="BA608">
        <v>2.1579999999999999</v>
      </c>
      <c r="BB608">
        <v>2.3267000000000002</v>
      </c>
      <c r="BC608">
        <v>2.3329</v>
      </c>
      <c r="BD608">
        <v>2.3239000000000001</v>
      </c>
      <c r="BE608">
        <v>2.3064</v>
      </c>
      <c r="BF608">
        <v>2.2808999999999999</v>
      </c>
      <c r="BG608">
        <v>2.2349999999999999</v>
      </c>
      <c r="BH608">
        <v>2.0975999999999999</v>
      </c>
      <c r="BI608">
        <v>2.0567000000000002</v>
      </c>
      <c r="BJ608">
        <v>2.0264000000000002</v>
      </c>
      <c r="BK608">
        <v>2.0064000000000002</v>
      </c>
      <c r="BL608">
        <v>2.0106999999999999</v>
      </c>
      <c r="BM608">
        <v>2.0272999999999999</v>
      </c>
      <c r="BN608">
        <v>2.2090999999999998</v>
      </c>
      <c r="BO608">
        <v>2.2263999999999999</v>
      </c>
      <c r="BP608">
        <v>2.2195999999999998</v>
      </c>
      <c r="BQ608">
        <v>2.2059000000000002</v>
      </c>
      <c r="BR608">
        <v>2.1856</v>
      </c>
      <c r="BS608">
        <v>2.1450999999999998</v>
      </c>
      <c r="BT608">
        <v>2.0139</v>
      </c>
      <c r="BU608">
        <v>1.9774</v>
      </c>
      <c r="BV608">
        <v>1.9476</v>
      </c>
      <c r="BW608">
        <v>1.9275</v>
      </c>
    </row>
    <row r="609" spans="1:75">
      <c r="A609" s="95">
        <v>45135</v>
      </c>
      <c r="B609" s="63">
        <v>185305</v>
      </c>
      <c r="AH609">
        <v>2.9558</v>
      </c>
      <c r="AI609">
        <v>2.8875999999999999</v>
      </c>
      <c r="AJ609">
        <v>2.6065999999999998</v>
      </c>
      <c r="AK609">
        <v>2.4946000000000002</v>
      </c>
      <c r="AL609">
        <v>2.4131</v>
      </c>
      <c r="AM609">
        <v>2.3721000000000001</v>
      </c>
      <c r="AN609">
        <v>2.3610000000000002</v>
      </c>
      <c r="AO609">
        <v>2.3653</v>
      </c>
      <c r="AP609">
        <v>2.5365000000000002</v>
      </c>
      <c r="AQ609">
        <v>2.5266000000000002</v>
      </c>
      <c r="AR609">
        <v>2.5011999999999999</v>
      </c>
      <c r="AS609">
        <v>2.4657</v>
      </c>
      <c r="AT609">
        <v>2.4289999999999998</v>
      </c>
      <c r="AU609">
        <v>2.3910999999999998</v>
      </c>
      <c r="AV609">
        <v>2.2330000000000001</v>
      </c>
      <c r="AW609">
        <v>2.1999</v>
      </c>
      <c r="AX609">
        <v>2.1781999999999999</v>
      </c>
      <c r="AY609">
        <v>2.1682000000000001</v>
      </c>
      <c r="AZ609">
        <v>2.1663999999999999</v>
      </c>
      <c r="BA609">
        <v>2.1718000000000002</v>
      </c>
      <c r="BB609">
        <v>2.3403999999999998</v>
      </c>
      <c r="BC609">
        <v>2.3464999999999998</v>
      </c>
      <c r="BD609">
        <v>2.3374000000000001</v>
      </c>
      <c r="BE609">
        <v>2.3197999999999999</v>
      </c>
      <c r="BF609">
        <v>2.2942</v>
      </c>
      <c r="BG609">
        <v>2.2482000000000002</v>
      </c>
      <c r="BH609">
        <v>2.1107</v>
      </c>
      <c r="BI609">
        <v>2.0697000000000001</v>
      </c>
      <c r="BJ609">
        <v>2.0390000000000001</v>
      </c>
      <c r="BK609">
        <v>2.0190999999999999</v>
      </c>
      <c r="BL609">
        <v>2.0232000000000001</v>
      </c>
      <c r="BM609">
        <v>2.0396000000000001</v>
      </c>
      <c r="BN609">
        <v>2.2212000000000001</v>
      </c>
      <c r="BO609">
        <v>2.2383000000000002</v>
      </c>
      <c r="BP609">
        <v>2.2313000000000001</v>
      </c>
      <c r="BQ609">
        <v>2.2172999999999998</v>
      </c>
      <c r="BR609">
        <v>2.1968000000000001</v>
      </c>
      <c r="BS609">
        <v>2.1560999999999999</v>
      </c>
      <c r="BT609">
        <v>2.0247000000000002</v>
      </c>
      <c r="BU609">
        <v>1.988</v>
      </c>
      <c r="BV609">
        <v>1.9577</v>
      </c>
      <c r="BW609">
        <v>1.9376</v>
      </c>
    </row>
    <row r="610" spans="1:75">
      <c r="A610" s="95">
        <v>45138</v>
      </c>
      <c r="B610" s="63">
        <v>157187</v>
      </c>
      <c r="AH610" s="28">
        <v>2.9289999999999998</v>
      </c>
      <c r="AI610">
        <v>2.8955000000000002</v>
      </c>
      <c r="AJ610">
        <v>2.625</v>
      </c>
      <c r="AK610">
        <v>2.5089000000000001</v>
      </c>
      <c r="AL610">
        <v>2.4245000000000001</v>
      </c>
      <c r="AM610">
        <v>2.3853</v>
      </c>
      <c r="AN610">
        <v>2.3767999999999998</v>
      </c>
      <c r="AO610">
        <v>2.3824000000000001</v>
      </c>
      <c r="AP610">
        <v>2.5546000000000002</v>
      </c>
      <c r="AQ610">
        <v>2.5478999999999998</v>
      </c>
      <c r="AR610">
        <v>2.524</v>
      </c>
      <c r="AS610">
        <v>2.4891999999999999</v>
      </c>
      <c r="AT610">
        <v>2.4527999999999999</v>
      </c>
      <c r="AU610">
        <v>2.4148000000000001</v>
      </c>
      <c r="AV610">
        <v>2.2566999999999999</v>
      </c>
      <c r="AW610">
        <v>2.2233999999999998</v>
      </c>
      <c r="AX610">
        <v>2.2010000000000001</v>
      </c>
      <c r="AY610">
        <v>2.1907999999999999</v>
      </c>
      <c r="AZ610">
        <v>2.1886999999999999</v>
      </c>
      <c r="BA610">
        <v>2.1939000000000002</v>
      </c>
      <c r="BB610">
        <v>2.3622000000000001</v>
      </c>
      <c r="BC610">
        <v>2.3681000000000001</v>
      </c>
      <c r="BD610">
        <v>2.3586999999999998</v>
      </c>
      <c r="BE610">
        <v>2.3409</v>
      </c>
      <c r="BF610">
        <v>2.3149999999999999</v>
      </c>
      <c r="BG610">
        <v>2.2688000000000001</v>
      </c>
      <c r="BH610">
        <v>2.1309999999999998</v>
      </c>
      <c r="BI610">
        <v>2.0897999999999999</v>
      </c>
      <c r="BJ610">
        <v>2.0588000000000002</v>
      </c>
      <c r="BK610">
        <v>2.0386000000000002</v>
      </c>
      <c r="BL610">
        <v>2.0424000000000002</v>
      </c>
      <c r="BM610">
        <v>2.0585</v>
      </c>
      <c r="BN610">
        <v>2.2397999999999998</v>
      </c>
      <c r="BO610">
        <v>2.2566000000000002</v>
      </c>
      <c r="BP610">
        <v>2.2492999999999999</v>
      </c>
      <c r="BQ610">
        <v>2.2349000000000001</v>
      </c>
      <c r="BR610">
        <v>2.2141000000000002</v>
      </c>
      <c r="BS610">
        <v>2.1730999999999998</v>
      </c>
      <c r="BT610">
        <v>2.0413999999999999</v>
      </c>
      <c r="BU610">
        <v>2.0044</v>
      </c>
      <c r="BV610">
        <v>1.9738</v>
      </c>
      <c r="BW610">
        <v>1.9537</v>
      </c>
    </row>
    <row r="611" spans="1:75">
      <c r="A611" s="95">
        <v>45139</v>
      </c>
      <c r="B611" s="63">
        <v>180425</v>
      </c>
      <c r="AI611">
        <v>2.8730000000000002</v>
      </c>
      <c r="AJ611">
        <v>2.6135999999999999</v>
      </c>
      <c r="AK611">
        <v>2.4986999999999999</v>
      </c>
      <c r="AL611">
        <v>2.4134000000000002</v>
      </c>
      <c r="AM611">
        <v>2.3732000000000002</v>
      </c>
      <c r="AN611">
        <v>2.3631000000000002</v>
      </c>
      <c r="AO611">
        <v>2.3685</v>
      </c>
      <c r="AP611">
        <v>2.5526</v>
      </c>
      <c r="AQ611">
        <v>2.5453999999999999</v>
      </c>
      <c r="AR611">
        <v>2.5221</v>
      </c>
      <c r="AS611">
        <v>2.4874999999999998</v>
      </c>
      <c r="AT611">
        <v>2.4517000000000002</v>
      </c>
      <c r="AU611">
        <v>2.4140999999999999</v>
      </c>
      <c r="AV611">
        <v>2.2557</v>
      </c>
      <c r="AW611">
        <v>2.2214</v>
      </c>
      <c r="AX611">
        <v>2.1985999999999999</v>
      </c>
      <c r="AY611">
        <v>2.1879</v>
      </c>
      <c r="AZ611">
        <v>2.1854</v>
      </c>
      <c r="BA611">
        <v>2.1901999999999999</v>
      </c>
      <c r="BB611">
        <v>2.3580999999999999</v>
      </c>
      <c r="BC611">
        <v>2.3635999999999999</v>
      </c>
      <c r="BD611">
        <v>2.3538000000000001</v>
      </c>
      <c r="BE611">
        <v>2.3359000000000001</v>
      </c>
      <c r="BF611">
        <v>2.3098000000000001</v>
      </c>
      <c r="BG611">
        <v>2.2635000000000001</v>
      </c>
      <c r="BH611">
        <v>2.1255000000000002</v>
      </c>
      <c r="BI611">
        <v>2.0842000000000001</v>
      </c>
      <c r="BJ611">
        <v>2.0531000000000001</v>
      </c>
      <c r="BK611">
        <v>2.0327000000000002</v>
      </c>
      <c r="BL611">
        <v>2.0364</v>
      </c>
      <c r="BM611">
        <v>2.0522999999999998</v>
      </c>
      <c r="BN611">
        <v>2.2334999999999998</v>
      </c>
      <c r="BO611">
        <v>2.2502</v>
      </c>
      <c r="BP611">
        <v>2.2427000000000001</v>
      </c>
      <c r="BQ611">
        <v>2.2282000000000002</v>
      </c>
      <c r="BR611">
        <v>2.2073</v>
      </c>
      <c r="BS611">
        <v>2.1661000000000001</v>
      </c>
      <c r="BT611">
        <v>2.0343</v>
      </c>
      <c r="BU611">
        <v>1.9971000000000001</v>
      </c>
      <c r="BV611">
        <v>1.9656</v>
      </c>
      <c r="BW611">
        <v>1.9455</v>
      </c>
    </row>
    <row r="612" spans="1:75">
      <c r="A612" s="95">
        <v>45140</v>
      </c>
      <c r="B612" s="63">
        <v>207587</v>
      </c>
      <c r="AI612">
        <v>2.7757999999999998</v>
      </c>
      <c r="AJ612">
        <v>2.5358999999999998</v>
      </c>
      <c r="AK612">
        <v>2.4390999999999998</v>
      </c>
      <c r="AL612">
        <v>2.3656000000000001</v>
      </c>
      <c r="AM612">
        <v>2.33</v>
      </c>
      <c r="AN612">
        <v>2.3239999999999998</v>
      </c>
      <c r="AO612">
        <v>2.3323</v>
      </c>
      <c r="AP612">
        <v>2.5186000000000002</v>
      </c>
      <c r="AQ612">
        <v>2.5127999999999999</v>
      </c>
      <c r="AR612">
        <v>2.4904999999999999</v>
      </c>
      <c r="AS612">
        <v>2.4569000000000001</v>
      </c>
      <c r="AT612">
        <v>2.4218999999999999</v>
      </c>
      <c r="AU612">
        <v>2.3849999999999998</v>
      </c>
      <c r="AV612">
        <v>2.2242999999999999</v>
      </c>
      <c r="AW612">
        <v>2.1897000000000002</v>
      </c>
      <c r="AX612">
        <v>2.1665999999999999</v>
      </c>
      <c r="AY612">
        <v>2.1558000000000002</v>
      </c>
      <c r="AZ612">
        <v>2.1533000000000002</v>
      </c>
      <c r="BA612">
        <v>2.1579999999999999</v>
      </c>
      <c r="BB612">
        <v>2.3258000000000001</v>
      </c>
      <c r="BC612">
        <v>2.3313000000000001</v>
      </c>
      <c r="BD612">
        <v>2.3214000000000001</v>
      </c>
      <c r="BE612">
        <v>2.3035000000000001</v>
      </c>
      <c r="BF612">
        <v>2.2772999999999999</v>
      </c>
      <c r="BG612">
        <v>2.2309000000000001</v>
      </c>
      <c r="BH612">
        <v>2.0929000000000002</v>
      </c>
      <c r="BI612">
        <v>2.0514999999999999</v>
      </c>
      <c r="BJ612">
        <v>2.0203000000000002</v>
      </c>
      <c r="BK612">
        <v>1.9999</v>
      </c>
      <c r="BL612">
        <v>2.0034999999999998</v>
      </c>
      <c r="BM612">
        <v>2.0194000000000001</v>
      </c>
      <c r="BN612">
        <v>2.2004999999999999</v>
      </c>
      <c r="BO612">
        <v>2.2170999999999998</v>
      </c>
      <c r="BP612">
        <v>2.2096</v>
      </c>
      <c r="BQ612">
        <v>2.1949999999999998</v>
      </c>
      <c r="BR612">
        <v>2.1739999999999999</v>
      </c>
      <c r="BS612">
        <v>2.1328</v>
      </c>
      <c r="BT612">
        <v>2.0009000000000001</v>
      </c>
      <c r="BU612">
        <v>1.9637</v>
      </c>
      <c r="BV612">
        <v>1.9313</v>
      </c>
      <c r="BW612">
        <v>1.9112</v>
      </c>
    </row>
    <row r="613" spans="1:75">
      <c r="A613" s="95">
        <v>45141</v>
      </c>
      <c r="B613" s="63">
        <v>208356</v>
      </c>
      <c r="AI613">
        <v>2.7646999999999999</v>
      </c>
      <c r="AJ613">
        <v>2.5333000000000001</v>
      </c>
      <c r="AK613">
        <v>2.4428000000000001</v>
      </c>
      <c r="AL613">
        <v>2.3757999999999999</v>
      </c>
      <c r="AM613">
        <v>2.3426</v>
      </c>
      <c r="AN613">
        <v>2.3371</v>
      </c>
      <c r="AO613">
        <v>2.3451</v>
      </c>
      <c r="AP613">
        <v>2.5337999999999998</v>
      </c>
      <c r="AQ613">
        <v>2.5291999999999999</v>
      </c>
      <c r="AR613">
        <v>2.5082</v>
      </c>
      <c r="AS613">
        <v>2.4752999999999998</v>
      </c>
      <c r="AT613">
        <v>2.4398</v>
      </c>
      <c r="AU613">
        <v>2.4020000000000001</v>
      </c>
      <c r="AV613">
        <v>2.2412000000000001</v>
      </c>
      <c r="AW613">
        <v>2.2054999999999998</v>
      </c>
      <c r="AX613">
        <v>2.1823000000000001</v>
      </c>
      <c r="AY613">
        <v>2.1716000000000002</v>
      </c>
      <c r="AZ613">
        <v>2.1686999999999999</v>
      </c>
      <c r="BA613">
        <v>2.173</v>
      </c>
      <c r="BB613">
        <v>2.3403999999999998</v>
      </c>
      <c r="BC613">
        <v>2.3454999999999999</v>
      </c>
      <c r="BD613">
        <v>2.3351999999999999</v>
      </c>
      <c r="BE613">
        <v>2.3169</v>
      </c>
      <c r="BF613">
        <v>2.2902999999999998</v>
      </c>
      <c r="BG613">
        <v>2.2435</v>
      </c>
      <c r="BH613">
        <v>2.1051000000000002</v>
      </c>
      <c r="BI613">
        <v>2.0632999999999999</v>
      </c>
      <c r="BJ613">
        <v>2.0316999999999998</v>
      </c>
      <c r="BK613">
        <v>2.0108999999999999</v>
      </c>
      <c r="BL613">
        <v>2.0142000000000002</v>
      </c>
      <c r="BM613">
        <v>2.0297000000000001</v>
      </c>
      <c r="BN613">
        <v>2.2103999999999999</v>
      </c>
      <c r="BO613">
        <v>2.2265999999999999</v>
      </c>
      <c r="BP613">
        <v>2.2187999999999999</v>
      </c>
      <c r="BQ613">
        <v>2.2038000000000002</v>
      </c>
      <c r="BR613">
        <v>2.1823999999999999</v>
      </c>
      <c r="BS613">
        <v>2.1408</v>
      </c>
      <c r="BT613">
        <v>2.0085999999999999</v>
      </c>
      <c r="BU613">
        <v>1.9710000000000001</v>
      </c>
      <c r="BV613">
        <v>1.9381999999999999</v>
      </c>
      <c r="BW613">
        <v>1.9180999999999999</v>
      </c>
    </row>
    <row r="614" spans="1:75">
      <c r="A614" s="95">
        <v>45142</v>
      </c>
      <c r="B614" s="63">
        <v>161435</v>
      </c>
      <c r="AI614">
        <v>2.7831000000000001</v>
      </c>
      <c r="AJ614">
        <v>2.5459999999999998</v>
      </c>
      <c r="AK614">
        <v>2.4622000000000002</v>
      </c>
      <c r="AL614">
        <v>2.4003999999999999</v>
      </c>
      <c r="AM614">
        <v>2.3687</v>
      </c>
      <c r="AN614">
        <v>2.3633000000000002</v>
      </c>
      <c r="AO614">
        <v>2.3698000000000001</v>
      </c>
      <c r="AP614">
        <v>2.5562</v>
      </c>
      <c r="AQ614">
        <v>2.5501999999999998</v>
      </c>
      <c r="AR614">
        <v>2.5287000000000002</v>
      </c>
      <c r="AS614">
        <v>2.4950000000000001</v>
      </c>
      <c r="AT614">
        <v>2.4596</v>
      </c>
      <c r="AU614">
        <v>2.4220000000000002</v>
      </c>
      <c r="AV614">
        <v>2.2622</v>
      </c>
      <c r="AW614">
        <v>2.226</v>
      </c>
      <c r="AX614">
        <v>2.2027999999999999</v>
      </c>
      <c r="AY614">
        <v>2.1919</v>
      </c>
      <c r="AZ614">
        <v>2.1888999999999998</v>
      </c>
      <c r="BA614">
        <v>2.1930000000000001</v>
      </c>
      <c r="BB614">
        <v>2.3601999999999999</v>
      </c>
      <c r="BC614">
        <v>2.3652000000000002</v>
      </c>
      <c r="BD614">
        <v>2.3546999999999998</v>
      </c>
      <c r="BE614">
        <v>2.3361999999999998</v>
      </c>
      <c r="BF614">
        <v>2.3094999999999999</v>
      </c>
      <c r="BG614">
        <v>2.2625000000000002</v>
      </c>
      <c r="BH614">
        <v>2.1238999999999999</v>
      </c>
      <c r="BI614">
        <v>2.0819999999999999</v>
      </c>
      <c r="BJ614">
        <v>2.0501999999999998</v>
      </c>
      <c r="BK614">
        <v>2.0291999999999999</v>
      </c>
      <c r="BL614">
        <v>2.0323000000000002</v>
      </c>
      <c r="BM614">
        <v>2.0476000000000001</v>
      </c>
      <c r="BN614">
        <v>2.2281</v>
      </c>
      <c r="BO614">
        <v>2.2441</v>
      </c>
      <c r="BP614">
        <v>2.2361</v>
      </c>
      <c r="BQ614">
        <v>2.2208000000000001</v>
      </c>
      <c r="BR614">
        <v>2.1991999999999998</v>
      </c>
      <c r="BS614">
        <v>2.1574</v>
      </c>
      <c r="BT614">
        <v>2.0249999999999999</v>
      </c>
      <c r="BU614">
        <v>1.9872000000000001</v>
      </c>
      <c r="BV614">
        <v>1.9541999999999999</v>
      </c>
      <c r="BW614">
        <v>1.9340999999999999</v>
      </c>
    </row>
    <row r="615" spans="1:75">
      <c r="A615" s="95">
        <v>45145</v>
      </c>
      <c r="B615" s="63">
        <v>170785</v>
      </c>
      <c r="AI615">
        <v>2.8043999999999998</v>
      </c>
      <c r="AJ615">
        <v>2.5653999999999999</v>
      </c>
      <c r="AK615">
        <v>2.4710000000000001</v>
      </c>
      <c r="AL615">
        <v>2.4011</v>
      </c>
      <c r="AM615">
        <v>2.3645999999999998</v>
      </c>
      <c r="AN615">
        <v>2.3574999999999999</v>
      </c>
      <c r="AO615">
        <v>2.3633000000000002</v>
      </c>
      <c r="AP615">
        <v>2.5474999999999999</v>
      </c>
      <c r="AQ615">
        <v>2.5400999999999998</v>
      </c>
      <c r="AR615">
        <v>2.5182000000000002</v>
      </c>
      <c r="AS615">
        <v>2.4847999999999999</v>
      </c>
      <c r="AT615">
        <v>2.4485000000000001</v>
      </c>
      <c r="AU615">
        <v>2.4102999999999999</v>
      </c>
      <c r="AV615">
        <v>2.2511000000000001</v>
      </c>
      <c r="AW615">
        <v>2.2147999999999999</v>
      </c>
      <c r="AX615">
        <v>2.1916000000000002</v>
      </c>
      <c r="AY615">
        <v>2.1806999999999999</v>
      </c>
      <c r="AZ615">
        <v>2.1777000000000002</v>
      </c>
      <c r="BA615">
        <v>2.1818</v>
      </c>
      <c r="BB615">
        <v>2.3490000000000002</v>
      </c>
      <c r="BC615">
        <v>2.3540000000000001</v>
      </c>
      <c r="BD615">
        <v>2.3435000000000001</v>
      </c>
      <c r="BE615">
        <v>2.3250000000000002</v>
      </c>
      <c r="BF615">
        <v>2.2982999999999998</v>
      </c>
      <c r="BG615">
        <v>2.2513000000000001</v>
      </c>
      <c r="BH615">
        <v>2.1126999999999998</v>
      </c>
      <c r="BI615">
        <v>2.0708000000000002</v>
      </c>
      <c r="BJ615">
        <v>2.0390000000000001</v>
      </c>
      <c r="BK615">
        <v>2.0179999999999998</v>
      </c>
      <c r="BL615">
        <v>2.0211000000000001</v>
      </c>
      <c r="BM615">
        <v>2.0364</v>
      </c>
      <c r="BN615">
        <v>2.2168999999999999</v>
      </c>
      <c r="BO615">
        <v>2.2328999999999999</v>
      </c>
      <c r="BP615">
        <v>2.2248999999999999</v>
      </c>
      <c r="BQ615">
        <v>2.2096</v>
      </c>
      <c r="BR615">
        <v>2.1880000000000002</v>
      </c>
      <c r="BS615">
        <v>2.1461999999999999</v>
      </c>
      <c r="BT615">
        <v>2.0137999999999998</v>
      </c>
      <c r="BU615">
        <v>1.976</v>
      </c>
      <c r="BV615">
        <v>1.9430000000000001</v>
      </c>
      <c r="BW615">
        <v>1.9229000000000001</v>
      </c>
    </row>
    <row r="616" spans="1:75">
      <c r="A616" s="95">
        <v>45146</v>
      </c>
      <c r="B616" s="63">
        <v>177011</v>
      </c>
      <c r="AI616">
        <v>2.8451</v>
      </c>
      <c r="AJ616">
        <v>2.6084999999999998</v>
      </c>
      <c r="AK616">
        <v>2.5087999999999999</v>
      </c>
      <c r="AL616">
        <v>2.4323999999999999</v>
      </c>
      <c r="AM616">
        <v>2.3917000000000002</v>
      </c>
      <c r="AN616">
        <v>2.3820999999999999</v>
      </c>
      <c r="AO616">
        <v>2.3875999999999999</v>
      </c>
      <c r="AP616">
        <v>2.5709</v>
      </c>
      <c r="AQ616">
        <v>2.5615999999999999</v>
      </c>
      <c r="AR616">
        <v>2.5379</v>
      </c>
      <c r="AS616">
        <v>2.5045999999999999</v>
      </c>
      <c r="AT616">
        <v>2.4699</v>
      </c>
      <c r="AU616">
        <v>2.4333</v>
      </c>
      <c r="AV616">
        <v>2.2744</v>
      </c>
      <c r="AW616">
        <v>2.2393999999999998</v>
      </c>
      <c r="AX616">
        <v>2.2153</v>
      </c>
      <c r="AY616">
        <v>2.2042000000000002</v>
      </c>
      <c r="AZ616">
        <v>2.2010999999999998</v>
      </c>
      <c r="BA616">
        <v>2.2050000000000001</v>
      </c>
      <c r="BB616">
        <v>2.3719999999999999</v>
      </c>
      <c r="BC616">
        <v>2.3769</v>
      </c>
      <c r="BD616">
        <v>2.3662000000000001</v>
      </c>
      <c r="BE616">
        <v>2.3475000000000001</v>
      </c>
      <c r="BF616">
        <v>2.3207</v>
      </c>
      <c r="BG616">
        <v>2.2734999999999999</v>
      </c>
      <c r="BH616">
        <v>2.1347</v>
      </c>
      <c r="BI616">
        <v>2.0926999999999998</v>
      </c>
      <c r="BJ616">
        <v>2.0607000000000002</v>
      </c>
      <c r="BK616">
        <v>2.0394999999999999</v>
      </c>
      <c r="BL616">
        <v>2.0425</v>
      </c>
      <c r="BM616">
        <v>2.0575999999999999</v>
      </c>
      <c r="BN616">
        <v>2.2378999999999998</v>
      </c>
      <c r="BO616">
        <v>2.2538</v>
      </c>
      <c r="BP616">
        <v>2.2456</v>
      </c>
      <c r="BQ616">
        <v>2.2301000000000002</v>
      </c>
      <c r="BR616">
        <v>2.2084000000000001</v>
      </c>
      <c r="BS616">
        <v>2.1663999999999999</v>
      </c>
      <c r="BT616">
        <v>2.0337999999999998</v>
      </c>
      <c r="BU616">
        <v>1.9959</v>
      </c>
      <c r="BV616">
        <v>1.9626999999999999</v>
      </c>
      <c r="BW616">
        <v>1.9426000000000001</v>
      </c>
    </row>
    <row r="617" spans="1:75">
      <c r="A617" s="95">
        <v>45147</v>
      </c>
      <c r="B617" s="63">
        <v>268766</v>
      </c>
      <c r="AI617">
        <v>2.9283999999999999</v>
      </c>
      <c r="AJ617">
        <v>2.6867000000000001</v>
      </c>
      <c r="AK617">
        <v>2.5668000000000002</v>
      </c>
      <c r="AL617">
        <v>2.4708000000000001</v>
      </c>
      <c r="AM617">
        <v>2.4182999999999999</v>
      </c>
      <c r="AN617">
        <v>2.4026999999999998</v>
      </c>
      <c r="AO617">
        <v>2.4053</v>
      </c>
      <c r="AP617">
        <v>2.5895000000000001</v>
      </c>
      <c r="AQ617">
        <v>2.5807000000000002</v>
      </c>
      <c r="AR617">
        <v>2.5587</v>
      </c>
      <c r="AS617">
        <v>2.5259999999999998</v>
      </c>
      <c r="AT617">
        <v>2.4912000000000001</v>
      </c>
      <c r="AU617">
        <v>2.4554</v>
      </c>
      <c r="AV617">
        <v>2.2959000000000001</v>
      </c>
      <c r="AW617">
        <v>2.2606000000000002</v>
      </c>
      <c r="AX617">
        <v>2.2363</v>
      </c>
      <c r="AY617">
        <v>2.2248999999999999</v>
      </c>
      <c r="AZ617">
        <v>2.2214999999999998</v>
      </c>
      <c r="BA617">
        <v>2.2250999999999999</v>
      </c>
      <c r="BB617">
        <v>2.3917999999999999</v>
      </c>
      <c r="BC617">
        <v>2.3963999999999999</v>
      </c>
      <c r="BD617">
        <v>2.3855</v>
      </c>
      <c r="BE617">
        <v>2.3664999999999998</v>
      </c>
      <c r="BF617">
        <v>2.3393999999999999</v>
      </c>
      <c r="BG617">
        <v>2.2919</v>
      </c>
      <c r="BH617">
        <v>2.1528</v>
      </c>
      <c r="BI617">
        <v>2.1105</v>
      </c>
      <c r="BJ617">
        <v>2.0781999999999998</v>
      </c>
      <c r="BK617">
        <v>2.0568</v>
      </c>
      <c r="BL617">
        <v>2.0596000000000001</v>
      </c>
      <c r="BM617">
        <v>2.0745</v>
      </c>
      <c r="BN617">
        <v>2.2545999999999999</v>
      </c>
      <c r="BO617">
        <v>2.2703000000000002</v>
      </c>
      <c r="BP617">
        <v>2.2618999999999998</v>
      </c>
      <c r="BQ617">
        <v>2.2461000000000002</v>
      </c>
      <c r="BR617">
        <v>2.2242000000000002</v>
      </c>
      <c r="BS617">
        <v>2.1819999999999999</v>
      </c>
      <c r="BT617">
        <v>2.0491999999999999</v>
      </c>
      <c r="BU617">
        <v>2.0110999999999999</v>
      </c>
      <c r="BV617">
        <v>1.9777</v>
      </c>
      <c r="BW617">
        <v>1.9576</v>
      </c>
    </row>
    <row r="618" spans="1:75">
      <c r="A618" s="95">
        <v>45148</v>
      </c>
      <c r="B618" s="63">
        <v>198304</v>
      </c>
      <c r="AI618">
        <v>2.9047000000000001</v>
      </c>
      <c r="AJ618">
        <v>2.6617000000000002</v>
      </c>
      <c r="AK618">
        <v>2.5409999999999999</v>
      </c>
      <c r="AL618">
        <v>2.4462000000000002</v>
      </c>
      <c r="AM618">
        <v>2.3955000000000002</v>
      </c>
      <c r="AN618">
        <v>2.3824999999999998</v>
      </c>
      <c r="AO618">
        <v>2.3866000000000001</v>
      </c>
      <c r="AP618">
        <v>2.5710999999999999</v>
      </c>
      <c r="AQ618">
        <v>2.5621999999999998</v>
      </c>
      <c r="AR618">
        <v>2.5396000000000001</v>
      </c>
      <c r="AS618">
        <v>2.5063</v>
      </c>
      <c r="AT618">
        <v>2.4712000000000001</v>
      </c>
      <c r="AU618">
        <v>2.4348000000000001</v>
      </c>
      <c r="AV618">
        <v>2.2751000000000001</v>
      </c>
      <c r="AW618">
        <v>2.2395</v>
      </c>
      <c r="AX618">
        <v>2.2147999999999999</v>
      </c>
      <c r="AY618">
        <v>2.2033999999999998</v>
      </c>
      <c r="AZ618">
        <v>2.2000000000000002</v>
      </c>
      <c r="BA618">
        <v>2.2035999999999998</v>
      </c>
      <c r="BB618">
        <v>2.3702999999999999</v>
      </c>
      <c r="BC618">
        <v>2.3748999999999998</v>
      </c>
      <c r="BD618">
        <v>2.3639999999999999</v>
      </c>
      <c r="BE618">
        <v>2.3450000000000002</v>
      </c>
      <c r="BF618">
        <v>2.3178999999999998</v>
      </c>
      <c r="BG618">
        <v>2.2704</v>
      </c>
      <c r="BH618">
        <v>2.1313</v>
      </c>
      <c r="BI618">
        <v>2.089</v>
      </c>
      <c r="BJ618">
        <v>2.0567000000000002</v>
      </c>
      <c r="BK618">
        <v>2.0352999999999999</v>
      </c>
      <c r="BL618">
        <v>2.0381</v>
      </c>
      <c r="BM618">
        <v>2.0529999999999999</v>
      </c>
      <c r="BN618">
        <v>2.2330999999999999</v>
      </c>
      <c r="BO618">
        <v>2.2488000000000001</v>
      </c>
      <c r="BP618">
        <v>2.2404000000000002</v>
      </c>
      <c r="BQ618">
        <v>2.2246000000000001</v>
      </c>
      <c r="BR618">
        <v>2.2027000000000001</v>
      </c>
      <c r="BS618">
        <v>2.1604999999999999</v>
      </c>
      <c r="BT618">
        <v>2.0276999999999998</v>
      </c>
      <c r="BU618">
        <v>1.9896</v>
      </c>
      <c r="BV618">
        <v>1.9561999999999999</v>
      </c>
      <c r="BW618">
        <v>1.9360999999999999</v>
      </c>
    </row>
    <row r="619" spans="1:75">
      <c r="A619" s="95">
        <v>45149</v>
      </c>
      <c r="B619" s="63">
        <v>216125</v>
      </c>
      <c r="AI619">
        <v>2.9649000000000001</v>
      </c>
      <c r="AJ619">
        <v>2.7025000000000001</v>
      </c>
      <c r="AK619">
        <v>2.5688</v>
      </c>
      <c r="AL619">
        <v>2.4624999999999999</v>
      </c>
      <c r="AM619">
        <v>2.4054000000000002</v>
      </c>
      <c r="AN619">
        <v>2.3885999999999998</v>
      </c>
      <c r="AO619">
        <v>2.3929</v>
      </c>
      <c r="AP619">
        <v>2.5802999999999998</v>
      </c>
      <c r="AQ619">
        <v>2.5733999999999999</v>
      </c>
      <c r="AR619">
        <v>2.5516000000000001</v>
      </c>
      <c r="AS619">
        <v>2.5181</v>
      </c>
      <c r="AT619">
        <v>2.4819</v>
      </c>
      <c r="AU619">
        <v>2.4438</v>
      </c>
      <c r="AV619">
        <v>2.2843</v>
      </c>
      <c r="AW619">
        <v>2.2488999999999999</v>
      </c>
      <c r="AX619">
        <v>2.2239</v>
      </c>
      <c r="AY619">
        <v>2.2119</v>
      </c>
      <c r="AZ619">
        <v>2.2079</v>
      </c>
      <c r="BA619">
        <v>2.2109999999999999</v>
      </c>
      <c r="BB619">
        <v>2.3771</v>
      </c>
      <c r="BC619">
        <v>2.3811</v>
      </c>
      <c r="BD619">
        <v>2.3696000000000002</v>
      </c>
      <c r="BE619">
        <v>2.35</v>
      </c>
      <c r="BF619">
        <v>2.3222999999999998</v>
      </c>
      <c r="BG619">
        <v>2.2743000000000002</v>
      </c>
      <c r="BH619">
        <v>2.1345999999999998</v>
      </c>
      <c r="BI619">
        <v>2.0916999999999999</v>
      </c>
      <c r="BJ619">
        <v>2.0588000000000002</v>
      </c>
      <c r="BK619">
        <v>2.0369999999999999</v>
      </c>
      <c r="BL619">
        <v>2.0394999999999999</v>
      </c>
      <c r="BM619">
        <v>2.0539999999999998</v>
      </c>
      <c r="BN619">
        <v>2.2336999999999998</v>
      </c>
      <c r="BO619">
        <v>2.2490000000000001</v>
      </c>
      <c r="BP619">
        <v>2.2402000000000002</v>
      </c>
      <c r="BQ619">
        <v>2.2241</v>
      </c>
      <c r="BR619">
        <v>2.2018</v>
      </c>
      <c r="BS619">
        <v>2.1591999999999998</v>
      </c>
      <c r="BT619">
        <v>2.0259999999999998</v>
      </c>
      <c r="BU619">
        <v>1.9876</v>
      </c>
      <c r="BV619">
        <v>1.9538</v>
      </c>
      <c r="BW619">
        <v>1.9337</v>
      </c>
    </row>
    <row r="620" spans="1:75">
      <c r="A620" s="95">
        <v>45152</v>
      </c>
      <c r="B620" s="63">
        <v>159534</v>
      </c>
      <c r="AI620">
        <v>2.9062000000000001</v>
      </c>
      <c r="AJ620">
        <v>2.6596000000000002</v>
      </c>
      <c r="AK620">
        <v>2.5314000000000001</v>
      </c>
      <c r="AL620">
        <v>2.4306000000000001</v>
      </c>
      <c r="AM620">
        <v>2.3788999999999998</v>
      </c>
      <c r="AN620">
        <v>2.3656999999999999</v>
      </c>
      <c r="AO620">
        <v>2.3717000000000001</v>
      </c>
      <c r="AP620">
        <v>2.56</v>
      </c>
      <c r="AQ620">
        <v>2.5529000000000002</v>
      </c>
      <c r="AR620">
        <v>2.5306000000000002</v>
      </c>
      <c r="AS620">
        <v>2.4973000000000001</v>
      </c>
      <c r="AT620">
        <v>2.4601000000000002</v>
      </c>
      <c r="AU620">
        <v>2.4205999999999999</v>
      </c>
      <c r="AV620">
        <v>2.2612999999999999</v>
      </c>
      <c r="AW620">
        <v>2.2262</v>
      </c>
      <c r="AX620">
        <v>2.2012999999999998</v>
      </c>
      <c r="AY620">
        <v>2.1894</v>
      </c>
      <c r="AZ620">
        <v>2.1855000000000002</v>
      </c>
      <c r="BA620">
        <v>2.1886999999999999</v>
      </c>
      <c r="BB620">
        <v>2.3549000000000002</v>
      </c>
      <c r="BC620">
        <v>2.359</v>
      </c>
      <c r="BD620">
        <v>2.3475000000000001</v>
      </c>
      <c r="BE620">
        <v>2.3279999999999998</v>
      </c>
      <c r="BF620">
        <v>2.3003999999999998</v>
      </c>
      <c r="BG620">
        <v>2.2524999999999999</v>
      </c>
      <c r="BH620">
        <v>2.1128999999999998</v>
      </c>
      <c r="BI620">
        <v>2.0701000000000001</v>
      </c>
      <c r="BJ620">
        <v>2.0373999999999999</v>
      </c>
      <c r="BK620">
        <v>2.0156000000000001</v>
      </c>
      <c r="BL620">
        <v>2.0181</v>
      </c>
      <c r="BM620">
        <v>2.0326</v>
      </c>
      <c r="BN620">
        <v>2.2122999999999999</v>
      </c>
      <c r="BO620">
        <v>2.2275999999999998</v>
      </c>
      <c r="BP620">
        <v>2.2187999999999999</v>
      </c>
      <c r="BQ620">
        <v>2.2027000000000001</v>
      </c>
      <c r="BR620">
        <v>2.1804000000000001</v>
      </c>
      <c r="BS620">
        <v>2.1377999999999999</v>
      </c>
      <c r="BT620">
        <v>2.0045999999999999</v>
      </c>
      <c r="BU620">
        <v>1.9661999999999999</v>
      </c>
      <c r="BV620">
        <v>1.9323999999999999</v>
      </c>
      <c r="BW620">
        <v>1.9123000000000001</v>
      </c>
    </row>
    <row r="621" spans="1:75">
      <c r="A621" s="95">
        <v>45153</v>
      </c>
      <c r="B621" s="63">
        <v>198104</v>
      </c>
      <c r="AI621">
        <v>2.8475999999999999</v>
      </c>
      <c r="AJ621">
        <v>2.6116000000000001</v>
      </c>
      <c r="AK621">
        <v>2.4964</v>
      </c>
      <c r="AL621">
        <v>2.4045999999999998</v>
      </c>
      <c r="AM621">
        <v>2.3559000000000001</v>
      </c>
      <c r="AN621">
        <v>2.3435000000000001</v>
      </c>
      <c r="AO621">
        <v>2.3490000000000002</v>
      </c>
      <c r="AP621">
        <v>2.5350999999999999</v>
      </c>
      <c r="AQ621">
        <v>2.5280999999999998</v>
      </c>
      <c r="AR621">
        <v>2.5074999999999998</v>
      </c>
      <c r="AS621">
        <v>2.4748999999999999</v>
      </c>
      <c r="AT621">
        <v>2.4379</v>
      </c>
      <c r="AU621">
        <v>2.3994</v>
      </c>
      <c r="AV621">
        <v>2.2422</v>
      </c>
      <c r="AW621">
        <v>2.2080000000000002</v>
      </c>
      <c r="AX621">
        <v>2.1842999999999999</v>
      </c>
      <c r="AY621">
        <v>2.1728000000000001</v>
      </c>
      <c r="AZ621">
        <v>2.1690999999999998</v>
      </c>
      <c r="BA621">
        <v>2.1724999999999999</v>
      </c>
      <c r="BB621">
        <v>2.3389000000000002</v>
      </c>
      <c r="BC621">
        <v>2.3431999999999999</v>
      </c>
      <c r="BD621">
        <v>2.3319000000000001</v>
      </c>
      <c r="BE621">
        <v>2.3125</v>
      </c>
      <c r="BF621">
        <v>2.2850999999999999</v>
      </c>
      <c r="BG621">
        <v>2.2374000000000001</v>
      </c>
      <c r="BH621">
        <v>2.0979999999999999</v>
      </c>
      <c r="BI621">
        <v>2.0554000000000001</v>
      </c>
      <c r="BJ621">
        <v>2.0228999999999999</v>
      </c>
      <c r="BK621">
        <v>2.0011000000000001</v>
      </c>
      <c r="BL621">
        <v>2.0036</v>
      </c>
      <c r="BM621">
        <v>2.0181</v>
      </c>
      <c r="BN621">
        <v>2.1978</v>
      </c>
      <c r="BO621">
        <v>2.2130999999999998</v>
      </c>
      <c r="BP621">
        <v>2.2042999999999999</v>
      </c>
      <c r="BQ621">
        <v>2.1882000000000001</v>
      </c>
      <c r="BR621">
        <v>2.1659000000000002</v>
      </c>
      <c r="BS621">
        <v>2.1233</v>
      </c>
      <c r="BT621">
        <v>1.9901</v>
      </c>
      <c r="BU621">
        <v>1.9517</v>
      </c>
      <c r="BV621">
        <v>1.9178999999999999</v>
      </c>
      <c r="BW621">
        <v>1.8977999999999999</v>
      </c>
    </row>
    <row r="622" spans="1:75">
      <c r="A622" s="95">
        <v>45154</v>
      </c>
      <c r="B622" s="63">
        <v>194587</v>
      </c>
      <c r="AI622">
        <v>2.8671000000000002</v>
      </c>
      <c r="AJ622">
        <v>2.6214</v>
      </c>
      <c r="AK622">
        <v>2.4921000000000002</v>
      </c>
      <c r="AL622">
        <v>2.3881000000000001</v>
      </c>
      <c r="AM622">
        <v>2.3353999999999999</v>
      </c>
      <c r="AN622">
        <v>2.3208000000000002</v>
      </c>
      <c r="AO622">
        <v>2.3264999999999998</v>
      </c>
      <c r="AP622">
        <v>2.5146000000000002</v>
      </c>
      <c r="AQ622">
        <v>2.508</v>
      </c>
      <c r="AR622">
        <v>2.4870999999999999</v>
      </c>
      <c r="AS622">
        <v>2.4540999999999999</v>
      </c>
      <c r="AT622">
        <v>2.4177</v>
      </c>
      <c r="AU622">
        <v>2.3786</v>
      </c>
      <c r="AV622">
        <v>2.2282999999999999</v>
      </c>
      <c r="AW622">
        <v>2.1943000000000001</v>
      </c>
      <c r="AX622">
        <v>2.1722999999999999</v>
      </c>
      <c r="AY622">
        <v>2.1627000000000001</v>
      </c>
      <c r="AZ622">
        <v>2.1591</v>
      </c>
      <c r="BA622">
        <v>2.1625000000000001</v>
      </c>
      <c r="BB622">
        <v>2.3290000000000002</v>
      </c>
      <c r="BC622">
        <v>2.3332999999999999</v>
      </c>
      <c r="BD622">
        <v>2.3220999999999998</v>
      </c>
      <c r="BE622">
        <v>2.3027000000000002</v>
      </c>
      <c r="BF622">
        <v>2.2753999999999999</v>
      </c>
      <c r="BG622">
        <v>2.2277</v>
      </c>
      <c r="BH622">
        <v>2.0884</v>
      </c>
      <c r="BI622">
        <v>2.0457999999999998</v>
      </c>
      <c r="BJ622">
        <v>2.0133999999999999</v>
      </c>
      <c r="BK622">
        <v>1.9916</v>
      </c>
      <c r="BL622">
        <v>1.9941</v>
      </c>
      <c r="BM622">
        <v>2.0085999999999999</v>
      </c>
      <c r="BN622">
        <v>2.1882999999999999</v>
      </c>
      <c r="BO622">
        <v>2.2035999999999998</v>
      </c>
      <c r="BP622">
        <v>2.1947999999999999</v>
      </c>
      <c r="BQ622">
        <v>2.1787000000000001</v>
      </c>
      <c r="BR622">
        <v>2.1564000000000001</v>
      </c>
      <c r="BS622">
        <v>2.1137999999999999</v>
      </c>
      <c r="BT622">
        <v>1.9805999999999999</v>
      </c>
      <c r="BU622">
        <v>1.9421999999999999</v>
      </c>
      <c r="BV622">
        <v>1.9084000000000001</v>
      </c>
      <c r="BW622">
        <v>1.8883000000000001</v>
      </c>
    </row>
    <row r="623" spans="1:75">
      <c r="A623" s="95">
        <v>45155</v>
      </c>
      <c r="B623" s="63">
        <v>185413</v>
      </c>
      <c r="AI623">
        <v>2.8216999999999999</v>
      </c>
      <c r="AJ623">
        <v>2.6034999999999999</v>
      </c>
      <c r="AK623">
        <v>2.4885999999999999</v>
      </c>
      <c r="AL623">
        <v>2.3961000000000001</v>
      </c>
      <c r="AM623">
        <v>2.3475999999999999</v>
      </c>
      <c r="AN623">
        <v>2.3336999999999999</v>
      </c>
      <c r="AO623">
        <v>2.3386999999999998</v>
      </c>
      <c r="AP623">
        <v>2.5240999999999998</v>
      </c>
      <c r="AQ623">
        <v>2.5165000000000002</v>
      </c>
      <c r="AR623">
        <v>2.4952000000000001</v>
      </c>
      <c r="AS623">
        <v>2.4622000000000002</v>
      </c>
      <c r="AT623">
        <v>2.4258999999999999</v>
      </c>
      <c r="AU623">
        <v>2.3866000000000001</v>
      </c>
      <c r="AV623">
        <v>2.2360000000000002</v>
      </c>
      <c r="AW623">
        <v>2.2042000000000002</v>
      </c>
      <c r="AX623">
        <v>2.1835</v>
      </c>
      <c r="AY623">
        <v>2.1747999999999998</v>
      </c>
      <c r="AZ623">
        <v>2.1714000000000002</v>
      </c>
      <c r="BA623">
        <v>2.1749000000000001</v>
      </c>
      <c r="BB623">
        <v>2.3416000000000001</v>
      </c>
      <c r="BC623">
        <v>2.3460000000000001</v>
      </c>
      <c r="BD623">
        <v>2.335</v>
      </c>
      <c r="BE623">
        <v>2.3157000000000001</v>
      </c>
      <c r="BF623">
        <v>2.2886000000000002</v>
      </c>
      <c r="BG623">
        <v>2.2410000000000001</v>
      </c>
      <c r="BH623">
        <v>2.1019000000000001</v>
      </c>
      <c r="BI623">
        <v>2.0608</v>
      </c>
      <c r="BJ623">
        <v>2.0299</v>
      </c>
      <c r="BK623">
        <v>2.0068999999999999</v>
      </c>
      <c r="BL623">
        <v>2.0095000000000001</v>
      </c>
      <c r="BM623">
        <v>2.0242</v>
      </c>
      <c r="BN623">
        <v>2.2040999999999999</v>
      </c>
      <c r="BO623">
        <v>2.2195</v>
      </c>
      <c r="BP623">
        <v>2.2109000000000001</v>
      </c>
      <c r="BQ623">
        <v>2.1949999999999998</v>
      </c>
      <c r="BR623">
        <v>2.1728000000000001</v>
      </c>
      <c r="BS623">
        <v>2.1303999999999998</v>
      </c>
      <c r="BT623">
        <v>1.9974000000000001</v>
      </c>
      <c r="BU623">
        <v>1.9591000000000001</v>
      </c>
      <c r="BV623">
        <v>1.9265000000000001</v>
      </c>
      <c r="BW623">
        <v>1.9064000000000001</v>
      </c>
    </row>
    <row r="624" spans="1:75">
      <c r="A624" s="95">
        <v>45156</v>
      </c>
      <c r="B624" s="63">
        <v>199007</v>
      </c>
      <c r="AI624">
        <v>2.8231999999999999</v>
      </c>
      <c r="AJ624">
        <v>2.6000999999999999</v>
      </c>
      <c r="AK624">
        <v>2.4904000000000002</v>
      </c>
      <c r="AL624">
        <v>2.4028999999999998</v>
      </c>
      <c r="AM624">
        <v>2.3552</v>
      </c>
      <c r="AN624">
        <v>2.3426999999999998</v>
      </c>
      <c r="AO624">
        <v>2.3483999999999998</v>
      </c>
      <c r="AP624">
        <v>2.5350000000000001</v>
      </c>
      <c r="AQ624">
        <v>2.5270000000000001</v>
      </c>
      <c r="AR624">
        <v>2.5049999999999999</v>
      </c>
      <c r="AS624">
        <v>2.4712000000000001</v>
      </c>
      <c r="AT624">
        <v>2.4342999999999999</v>
      </c>
      <c r="AU624">
        <v>2.3952</v>
      </c>
      <c r="AV624">
        <v>2.2442000000000002</v>
      </c>
      <c r="AW624">
        <v>2.2119</v>
      </c>
      <c r="AX624">
        <v>2.1911</v>
      </c>
      <c r="AY624">
        <v>2.1823999999999999</v>
      </c>
      <c r="AZ624">
        <v>2.1789999999999998</v>
      </c>
      <c r="BA624">
        <v>2.1825000000000001</v>
      </c>
      <c r="BB624">
        <v>2.3492000000000002</v>
      </c>
      <c r="BC624">
        <v>2.3536000000000001</v>
      </c>
      <c r="BD624">
        <v>2.3426</v>
      </c>
      <c r="BE624">
        <v>2.3233000000000001</v>
      </c>
      <c r="BF624">
        <v>2.2961999999999998</v>
      </c>
      <c r="BG624">
        <v>2.2486000000000002</v>
      </c>
      <c r="BH624">
        <v>2.1095000000000002</v>
      </c>
      <c r="BI624">
        <v>2.0684</v>
      </c>
      <c r="BJ624">
        <v>2.0375000000000001</v>
      </c>
      <c r="BK624">
        <v>2.0145</v>
      </c>
      <c r="BL624">
        <v>2.0171000000000001</v>
      </c>
      <c r="BM624">
        <v>2.0318000000000001</v>
      </c>
      <c r="BN624">
        <v>2.2117</v>
      </c>
      <c r="BO624">
        <v>2.2271000000000001</v>
      </c>
      <c r="BP624">
        <v>2.2185000000000001</v>
      </c>
      <c r="BQ624">
        <v>2.2025999999999999</v>
      </c>
      <c r="BR624">
        <v>2.1804000000000001</v>
      </c>
      <c r="BS624">
        <v>2.1379999999999999</v>
      </c>
      <c r="BT624">
        <v>2.0049999999999999</v>
      </c>
      <c r="BU624">
        <v>1.9666999999999999</v>
      </c>
      <c r="BV624">
        <v>1.9340999999999999</v>
      </c>
      <c r="BW624">
        <v>1.9139999999999999</v>
      </c>
    </row>
    <row r="625" spans="1:75">
      <c r="A625" s="95">
        <v>45159</v>
      </c>
      <c r="B625" s="63">
        <v>188572</v>
      </c>
      <c r="AI625">
        <v>2.7726000000000002</v>
      </c>
      <c r="AJ625">
        <v>2.5539000000000001</v>
      </c>
      <c r="AK625">
        <v>2.4546000000000001</v>
      </c>
      <c r="AL625">
        <v>2.3767</v>
      </c>
      <c r="AM625">
        <v>2.3342000000000001</v>
      </c>
      <c r="AN625">
        <v>2.3231000000000002</v>
      </c>
      <c r="AO625">
        <v>2.3315999999999999</v>
      </c>
      <c r="AP625">
        <v>2.5232000000000001</v>
      </c>
      <c r="AQ625">
        <v>2.5185</v>
      </c>
      <c r="AR625">
        <v>2.4986000000000002</v>
      </c>
      <c r="AS625">
        <v>2.4660000000000002</v>
      </c>
      <c r="AT625">
        <v>2.4285999999999999</v>
      </c>
      <c r="AU625">
        <v>2.3875999999999999</v>
      </c>
      <c r="AV625">
        <v>2.2366000000000001</v>
      </c>
      <c r="AW625">
        <v>2.2044000000000001</v>
      </c>
      <c r="AX625">
        <v>2.1844999999999999</v>
      </c>
      <c r="AY625">
        <v>2.1768999999999998</v>
      </c>
      <c r="AZ625">
        <v>2.1737000000000002</v>
      </c>
      <c r="BA625">
        <v>2.1775000000000002</v>
      </c>
      <c r="BB625">
        <v>2.3443999999999998</v>
      </c>
      <c r="BC625">
        <v>2.3490000000000002</v>
      </c>
      <c r="BD625">
        <v>2.3382000000000001</v>
      </c>
      <c r="BE625">
        <v>2.3191999999999999</v>
      </c>
      <c r="BF625">
        <v>2.2923</v>
      </c>
      <c r="BG625">
        <v>2.2448999999999999</v>
      </c>
      <c r="BH625">
        <v>2.1059999999999999</v>
      </c>
      <c r="BI625">
        <v>2.0651999999999999</v>
      </c>
      <c r="BJ625">
        <v>2.0345</v>
      </c>
      <c r="BK625">
        <v>2.0114999999999998</v>
      </c>
      <c r="BL625">
        <v>2.0141</v>
      </c>
      <c r="BM625">
        <v>2.0287999999999999</v>
      </c>
      <c r="BN625">
        <v>2.2086999999999999</v>
      </c>
      <c r="BO625">
        <v>2.2241</v>
      </c>
      <c r="BP625">
        <v>2.2155</v>
      </c>
      <c r="BQ625">
        <v>2.1996000000000002</v>
      </c>
      <c r="BR625">
        <v>2.1774</v>
      </c>
      <c r="BS625">
        <v>2.1349999999999998</v>
      </c>
      <c r="BT625">
        <v>2.0019999999999998</v>
      </c>
      <c r="BU625">
        <v>1.9637</v>
      </c>
      <c r="BV625">
        <v>1.9311</v>
      </c>
      <c r="BW625">
        <v>1.911</v>
      </c>
    </row>
    <row r="626" spans="1:75">
      <c r="A626" s="95">
        <v>45160</v>
      </c>
      <c r="B626" s="63">
        <v>149444</v>
      </c>
      <c r="AI626">
        <v>2.7890999999999999</v>
      </c>
      <c r="AJ626">
        <v>2.5724999999999998</v>
      </c>
      <c r="AK626">
        <v>2.4695</v>
      </c>
      <c r="AL626">
        <v>2.3866000000000001</v>
      </c>
      <c r="AM626">
        <v>2.3414000000000001</v>
      </c>
      <c r="AN626">
        <v>2.3283999999999998</v>
      </c>
      <c r="AO626">
        <v>2.3355999999999999</v>
      </c>
      <c r="AP626">
        <v>2.5337000000000001</v>
      </c>
      <c r="AQ626">
        <v>2.5276999999999998</v>
      </c>
      <c r="AR626">
        <v>2.5076000000000001</v>
      </c>
      <c r="AS626">
        <v>2.4756999999999998</v>
      </c>
      <c r="AT626">
        <v>2.4388999999999998</v>
      </c>
      <c r="AU626">
        <v>2.3978999999999999</v>
      </c>
      <c r="AV626">
        <v>2.2458</v>
      </c>
      <c r="AW626">
        <v>2.2122999999999999</v>
      </c>
      <c r="AX626">
        <v>2.1926000000000001</v>
      </c>
      <c r="AY626">
        <v>2.1852</v>
      </c>
      <c r="AZ626">
        <v>2.1821999999999999</v>
      </c>
      <c r="BA626">
        <v>2.1861999999999999</v>
      </c>
      <c r="BB626">
        <v>2.3532999999999999</v>
      </c>
      <c r="BC626">
        <v>2.3580999999999999</v>
      </c>
      <c r="BD626">
        <v>2.3475999999999999</v>
      </c>
      <c r="BE626">
        <v>2.3288000000000002</v>
      </c>
      <c r="BF626">
        <v>2.3020999999999998</v>
      </c>
      <c r="BG626">
        <v>2.2549000000000001</v>
      </c>
      <c r="BH626">
        <v>2.1162000000000001</v>
      </c>
      <c r="BI626">
        <v>2.0756000000000001</v>
      </c>
      <c r="BJ626">
        <v>2.0451000000000001</v>
      </c>
      <c r="BK626">
        <v>2.0221</v>
      </c>
      <c r="BL626">
        <v>2.0247000000000002</v>
      </c>
      <c r="BM626">
        <v>2.0394000000000001</v>
      </c>
      <c r="BN626">
        <v>2.2193000000000001</v>
      </c>
      <c r="BO626">
        <v>2.2347000000000001</v>
      </c>
      <c r="BP626">
        <v>2.2261000000000002</v>
      </c>
      <c r="BQ626">
        <v>2.2101999999999999</v>
      </c>
      <c r="BR626">
        <v>2.1880000000000002</v>
      </c>
      <c r="BS626">
        <v>2.1456</v>
      </c>
      <c r="BT626">
        <v>2.0125999999999999</v>
      </c>
      <c r="BU626">
        <v>1.9742999999999999</v>
      </c>
      <c r="BV626">
        <v>1.9417</v>
      </c>
      <c r="BW626">
        <v>1.9216</v>
      </c>
    </row>
    <row r="627" spans="1:75">
      <c r="A627" s="95">
        <v>45161</v>
      </c>
      <c r="B627" s="63">
        <v>171733</v>
      </c>
      <c r="AI627">
        <v>2.7688000000000001</v>
      </c>
      <c r="AJ627">
        <v>2.5594999999999999</v>
      </c>
      <c r="AK627">
        <v>2.4544999999999999</v>
      </c>
      <c r="AL627">
        <v>2.367</v>
      </c>
      <c r="AM627">
        <v>2.3187000000000002</v>
      </c>
      <c r="AN627">
        <v>2.3043</v>
      </c>
      <c r="AO627">
        <v>2.3117999999999999</v>
      </c>
      <c r="AP627">
        <v>2.5089000000000001</v>
      </c>
      <c r="AQ627">
        <v>2.5042</v>
      </c>
      <c r="AR627">
        <v>2.4853000000000001</v>
      </c>
      <c r="AS627">
        <v>2.4539</v>
      </c>
      <c r="AT627">
        <v>2.4177</v>
      </c>
      <c r="AU627">
        <v>2.3767</v>
      </c>
      <c r="AV627">
        <v>2.2248999999999999</v>
      </c>
      <c r="AW627">
        <v>2.1909999999999998</v>
      </c>
      <c r="AX627">
        <v>2.1709999999999998</v>
      </c>
      <c r="AY627">
        <v>2.1636000000000002</v>
      </c>
      <c r="AZ627">
        <v>2.1606000000000001</v>
      </c>
      <c r="BA627">
        <v>2.1646000000000001</v>
      </c>
      <c r="BB627">
        <v>2.3317000000000001</v>
      </c>
      <c r="BC627">
        <v>2.3365</v>
      </c>
      <c r="BD627">
        <v>2.3260000000000001</v>
      </c>
      <c r="BE627">
        <v>2.3071999999999999</v>
      </c>
      <c r="BF627">
        <v>2.2805</v>
      </c>
      <c r="BG627">
        <v>2.2332999999999998</v>
      </c>
      <c r="BH627">
        <v>2.0945999999999998</v>
      </c>
      <c r="BI627">
        <v>2.0539999999999998</v>
      </c>
      <c r="BJ627">
        <v>2.0234999999999999</v>
      </c>
      <c r="BK627">
        <v>2.0005000000000002</v>
      </c>
      <c r="BL627">
        <v>2.0030999999999999</v>
      </c>
      <c r="BM627">
        <v>2.0177999999999998</v>
      </c>
      <c r="BN627">
        <v>2.1977000000000002</v>
      </c>
      <c r="BO627">
        <v>2.2130999999999998</v>
      </c>
      <c r="BP627">
        <v>2.2044999999999999</v>
      </c>
      <c r="BQ627">
        <v>2.1886000000000001</v>
      </c>
      <c r="BR627">
        <v>2.1663999999999999</v>
      </c>
      <c r="BS627">
        <v>2.1240000000000001</v>
      </c>
      <c r="BT627">
        <v>1.9910000000000001</v>
      </c>
      <c r="BU627">
        <v>1.9527000000000001</v>
      </c>
      <c r="BV627">
        <v>1.9200999999999999</v>
      </c>
      <c r="BW627">
        <v>1.9</v>
      </c>
    </row>
    <row r="628" spans="1:75">
      <c r="A628" s="95">
        <v>45162</v>
      </c>
      <c r="B628" s="63">
        <v>180554</v>
      </c>
      <c r="AI628">
        <v>2.78</v>
      </c>
      <c r="AJ628">
        <v>2.581</v>
      </c>
      <c r="AK628">
        <v>2.4719000000000002</v>
      </c>
      <c r="AL628">
        <v>2.3809999999999998</v>
      </c>
      <c r="AM628">
        <v>2.3311000000000002</v>
      </c>
      <c r="AN628">
        <v>2.3157999999999999</v>
      </c>
      <c r="AO628">
        <v>2.3214000000000001</v>
      </c>
      <c r="AP628">
        <v>2.5066000000000002</v>
      </c>
      <c r="AQ628">
        <v>2.5017999999999998</v>
      </c>
      <c r="AR628">
        <v>2.4823</v>
      </c>
      <c r="AS628">
        <v>2.4508999999999999</v>
      </c>
      <c r="AT628">
        <v>2.4146999999999998</v>
      </c>
      <c r="AU628">
        <v>2.3740999999999999</v>
      </c>
      <c r="AV628">
        <v>2.2233000000000001</v>
      </c>
      <c r="AW628">
        <v>2.1894999999999998</v>
      </c>
      <c r="AX628">
        <v>2.1697000000000002</v>
      </c>
      <c r="AY628">
        <v>2.1623999999999999</v>
      </c>
      <c r="AZ628">
        <v>2.1591999999999998</v>
      </c>
      <c r="BA628">
        <v>2.1629</v>
      </c>
      <c r="BB628">
        <v>2.3298000000000001</v>
      </c>
      <c r="BC628">
        <v>2.3344</v>
      </c>
      <c r="BD628">
        <v>2.3235999999999999</v>
      </c>
      <c r="BE628">
        <v>2.3046000000000002</v>
      </c>
      <c r="BF628">
        <v>2.2776000000000001</v>
      </c>
      <c r="BG628">
        <v>2.2302</v>
      </c>
      <c r="BH628">
        <v>2.0912999999999999</v>
      </c>
      <c r="BI628">
        <v>2.0503999999999998</v>
      </c>
      <c r="BJ628">
        <v>2.0196999999999998</v>
      </c>
      <c r="BK628">
        <v>1.9966999999999999</v>
      </c>
      <c r="BL628">
        <v>1.9993000000000001</v>
      </c>
      <c r="BM628">
        <v>2.0139999999999998</v>
      </c>
      <c r="BN628">
        <v>2.1939000000000002</v>
      </c>
      <c r="BO628">
        <v>2.2092999999999998</v>
      </c>
      <c r="BP628">
        <v>2.2006999999999999</v>
      </c>
      <c r="BQ628">
        <v>2.1848000000000001</v>
      </c>
      <c r="BR628">
        <v>2.1625999999999999</v>
      </c>
      <c r="BS628">
        <v>2.1202000000000001</v>
      </c>
      <c r="BT628">
        <v>1.9872000000000001</v>
      </c>
      <c r="BU628">
        <v>1.9489000000000001</v>
      </c>
      <c r="BV628">
        <v>1.9162999999999999</v>
      </c>
      <c r="BW628">
        <v>1.8962000000000001</v>
      </c>
    </row>
    <row r="629" spans="1:75">
      <c r="A629" s="95">
        <v>45163</v>
      </c>
      <c r="B629" s="63">
        <v>239705</v>
      </c>
      <c r="AI629">
        <v>2.8763999999999998</v>
      </c>
      <c r="AJ629">
        <v>2.645</v>
      </c>
      <c r="AK629">
        <v>2.5236000000000001</v>
      </c>
      <c r="AL629">
        <v>2.4220999999999999</v>
      </c>
      <c r="AM629">
        <v>2.3671000000000002</v>
      </c>
      <c r="AN629">
        <v>2.3500999999999999</v>
      </c>
      <c r="AO629">
        <v>2.3551000000000002</v>
      </c>
      <c r="AP629">
        <v>2.5398000000000001</v>
      </c>
      <c r="AQ629">
        <v>2.5350999999999999</v>
      </c>
      <c r="AR629">
        <v>2.5150999999999999</v>
      </c>
      <c r="AS629">
        <v>2.4823</v>
      </c>
      <c r="AT629">
        <v>2.4449000000000001</v>
      </c>
      <c r="AU629">
        <v>2.4022000000000001</v>
      </c>
      <c r="AV629">
        <v>2.2511000000000001</v>
      </c>
      <c r="AW629">
        <v>2.2147999999999999</v>
      </c>
      <c r="AX629">
        <v>2.1928999999999998</v>
      </c>
      <c r="AY629">
        <v>2.1854</v>
      </c>
      <c r="AZ629">
        <v>2.1818</v>
      </c>
      <c r="BA629">
        <v>2.1850000000000001</v>
      </c>
      <c r="BB629">
        <v>2.3515000000000001</v>
      </c>
      <c r="BC629">
        <v>2.3557000000000001</v>
      </c>
      <c r="BD629">
        <v>2.3443999999999998</v>
      </c>
      <c r="BE629">
        <v>2.3250000000000002</v>
      </c>
      <c r="BF629">
        <v>2.2974999999999999</v>
      </c>
      <c r="BG629">
        <v>2.2496999999999998</v>
      </c>
      <c r="BH629">
        <v>2.1103999999999998</v>
      </c>
      <c r="BI629">
        <v>2.069</v>
      </c>
      <c r="BJ629">
        <v>2.0379</v>
      </c>
      <c r="BK629">
        <v>2.0148999999999999</v>
      </c>
      <c r="BL629">
        <v>2.0175000000000001</v>
      </c>
      <c r="BM629">
        <v>2.0322</v>
      </c>
      <c r="BN629">
        <v>2.2121</v>
      </c>
      <c r="BO629">
        <v>2.2275</v>
      </c>
      <c r="BP629">
        <v>2.2189000000000001</v>
      </c>
      <c r="BQ629">
        <v>2.2029999999999998</v>
      </c>
      <c r="BR629">
        <v>2.1808000000000001</v>
      </c>
      <c r="BS629">
        <v>2.1383999999999999</v>
      </c>
      <c r="BT629">
        <v>2.0053999999999998</v>
      </c>
      <c r="BU629">
        <v>1.9671000000000001</v>
      </c>
      <c r="BV629">
        <v>1.9345000000000001</v>
      </c>
      <c r="BW629">
        <v>1.9144000000000001</v>
      </c>
    </row>
    <row r="630" spans="1:75">
      <c r="A630" s="103">
        <v>45166</v>
      </c>
      <c r="B630" s="63">
        <v>156955</v>
      </c>
      <c r="AI630">
        <v>2.7957000000000001</v>
      </c>
      <c r="AJ630">
        <v>2.5669</v>
      </c>
      <c r="AK630">
        <v>2.4662999999999999</v>
      </c>
      <c r="AL630">
        <v>2.3786999999999998</v>
      </c>
      <c r="AM630">
        <v>2.3330000000000002</v>
      </c>
      <c r="AN630">
        <v>2.3197000000000001</v>
      </c>
      <c r="AO630">
        <v>2.3273000000000001</v>
      </c>
      <c r="AP630">
        <v>2.5135000000000001</v>
      </c>
      <c r="AQ630">
        <v>2.5085000000000002</v>
      </c>
      <c r="AR630">
        <v>2.4889000000000001</v>
      </c>
      <c r="AS630">
        <v>2.4561999999999999</v>
      </c>
      <c r="AT630">
        <v>2.4184999999999999</v>
      </c>
      <c r="AU630">
        <v>2.3757999999999999</v>
      </c>
      <c r="AV630">
        <v>2.2252000000000001</v>
      </c>
      <c r="AW630">
        <v>2.1903999999999999</v>
      </c>
      <c r="AX630">
        <v>2.1694</v>
      </c>
      <c r="AY630">
        <v>2.1617999999999999</v>
      </c>
      <c r="AZ630">
        <v>2.1583999999999999</v>
      </c>
      <c r="BA630">
        <v>2.1619000000000002</v>
      </c>
      <c r="BB630">
        <v>2.3285999999999998</v>
      </c>
      <c r="BC630">
        <v>2.3330000000000002</v>
      </c>
      <c r="BD630">
        <v>2.3220000000000001</v>
      </c>
      <c r="BE630">
        <v>2.3028</v>
      </c>
      <c r="BF630">
        <v>2.2755999999999998</v>
      </c>
      <c r="BG630">
        <v>2.2280000000000002</v>
      </c>
      <c r="BH630">
        <v>2.0889000000000002</v>
      </c>
      <c r="BI630">
        <v>2.0478000000000001</v>
      </c>
      <c r="BJ630">
        <v>2.0169000000000001</v>
      </c>
      <c r="BK630">
        <v>1.9942</v>
      </c>
      <c r="BL630">
        <v>1.9971000000000001</v>
      </c>
      <c r="BM630">
        <v>2.012</v>
      </c>
      <c r="BN630">
        <v>2.1922000000000001</v>
      </c>
      <c r="BO630">
        <v>2.2079</v>
      </c>
      <c r="BP630">
        <v>2.1996000000000002</v>
      </c>
      <c r="BQ630">
        <v>2.1840000000000002</v>
      </c>
      <c r="BR630">
        <v>2.1621000000000001</v>
      </c>
      <c r="BS630">
        <v>2.1198999999999999</v>
      </c>
      <c r="BT630">
        <v>1.9872000000000001</v>
      </c>
      <c r="BU630">
        <v>1.9492</v>
      </c>
      <c r="BV630">
        <v>1.9169</v>
      </c>
      <c r="BW630">
        <v>1.8968</v>
      </c>
    </row>
    <row r="631" spans="1:75">
      <c r="A631" s="95">
        <v>45167</v>
      </c>
      <c r="B631" s="63">
        <v>173273</v>
      </c>
      <c r="AI631">
        <v>2.7905000000000002</v>
      </c>
      <c r="AJ631">
        <v>2.5565000000000002</v>
      </c>
      <c r="AK631">
        <v>2.4638</v>
      </c>
      <c r="AL631">
        <v>2.3809999999999998</v>
      </c>
      <c r="AM631">
        <v>2.3391999999999999</v>
      </c>
      <c r="AN631">
        <v>2.3273000000000001</v>
      </c>
      <c r="AO631">
        <v>2.3346</v>
      </c>
      <c r="AP631">
        <v>2.5228000000000002</v>
      </c>
      <c r="AQ631">
        <v>2.5183</v>
      </c>
      <c r="AR631">
        <v>2.4983</v>
      </c>
      <c r="AS631">
        <v>2.4653</v>
      </c>
      <c r="AT631">
        <v>2.4277000000000002</v>
      </c>
      <c r="AU631">
        <v>2.3855</v>
      </c>
      <c r="AV631">
        <v>2.2355</v>
      </c>
      <c r="AW631">
        <v>2.2021000000000002</v>
      </c>
      <c r="AX631">
        <v>2.1825999999999999</v>
      </c>
      <c r="AY631">
        <v>2.1749999999999998</v>
      </c>
      <c r="AZ631">
        <v>2.1716000000000002</v>
      </c>
      <c r="BA631">
        <v>2.1751</v>
      </c>
      <c r="BB631">
        <v>2.3418000000000001</v>
      </c>
      <c r="BC631">
        <v>2.3462000000000001</v>
      </c>
      <c r="BD631">
        <v>2.3351999999999999</v>
      </c>
      <c r="BE631">
        <v>2.3159999999999998</v>
      </c>
      <c r="BF631">
        <v>2.2888000000000002</v>
      </c>
      <c r="BG631">
        <v>2.2412000000000001</v>
      </c>
      <c r="BH631">
        <v>2.1021000000000001</v>
      </c>
      <c r="BI631">
        <v>2.0609999999999999</v>
      </c>
      <c r="BJ631">
        <v>2.0301</v>
      </c>
      <c r="BK631">
        <v>2.0074000000000001</v>
      </c>
      <c r="BL631">
        <v>2.0103</v>
      </c>
      <c r="BM631">
        <v>2.0251999999999999</v>
      </c>
      <c r="BN631">
        <v>2.2054</v>
      </c>
      <c r="BO631">
        <v>2.2210999999999999</v>
      </c>
      <c r="BP631">
        <v>2.2128000000000001</v>
      </c>
      <c r="BQ631">
        <v>2.1972</v>
      </c>
      <c r="BR631">
        <v>2.1753</v>
      </c>
      <c r="BS631">
        <v>2.1331000000000002</v>
      </c>
      <c r="BT631">
        <v>2.0004</v>
      </c>
      <c r="BU631">
        <v>1.9623999999999999</v>
      </c>
      <c r="BV631">
        <v>1.9300999999999999</v>
      </c>
      <c r="BW631">
        <v>1.91</v>
      </c>
    </row>
    <row r="632" spans="1:75">
      <c r="A632" s="95">
        <v>45168</v>
      </c>
      <c r="B632" s="63">
        <v>190005</v>
      </c>
      <c r="AI632">
        <v>2.8092000000000001</v>
      </c>
      <c r="AJ632">
        <v>2.5670999999999999</v>
      </c>
      <c r="AK632">
        <v>2.4744999999999999</v>
      </c>
      <c r="AL632">
        <v>2.3915000000000002</v>
      </c>
      <c r="AM632">
        <v>2.3502999999999998</v>
      </c>
      <c r="AN632">
        <v>2.3391000000000002</v>
      </c>
      <c r="AO632">
        <v>2.3460999999999999</v>
      </c>
      <c r="AP632">
        <v>2.5324</v>
      </c>
      <c r="AQ632">
        <v>2.5272999999999999</v>
      </c>
      <c r="AR632">
        <v>2.5070000000000001</v>
      </c>
      <c r="AS632">
        <v>2.4741</v>
      </c>
      <c r="AT632">
        <v>2.4361999999999999</v>
      </c>
      <c r="AU632">
        <v>2.3935</v>
      </c>
      <c r="AV632">
        <v>2.2431000000000001</v>
      </c>
      <c r="AW632">
        <v>2.2094999999999998</v>
      </c>
      <c r="AX632">
        <v>2.1890000000000001</v>
      </c>
      <c r="AY632">
        <v>2.1802999999999999</v>
      </c>
      <c r="AZ632">
        <v>2.1768999999999998</v>
      </c>
      <c r="BA632">
        <v>2.1804000000000001</v>
      </c>
      <c r="BB632">
        <v>2.3471000000000002</v>
      </c>
      <c r="BC632">
        <v>2.3515000000000001</v>
      </c>
      <c r="BD632">
        <v>2.3405</v>
      </c>
      <c r="BE632">
        <v>2.3212999999999999</v>
      </c>
      <c r="BF632">
        <v>2.2940999999999998</v>
      </c>
      <c r="BG632">
        <v>2.2465000000000002</v>
      </c>
      <c r="BH632">
        <v>2.1074000000000002</v>
      </c>
      <c r="BI632">
        <v>2.0663</v>
      </c>
      <c r="BJ632">
        <v>2.0354000000000001</v>
      </c>
      <c r="BK632">
        <v>2.0127000000000002</v>
      </c>
      <c r="BL632">
        <v>2.0156000000000001</v>
      </c>
      <c r="BM632">
        <v>2.0305</v>
      </c>
      <c r="BN632">
        <v>2.2107000000000001</v>
      </c>
      <c r="BO632">
        <v>2.2263999999999999</v>
      </c>
      <c r="BP632">
        <v>2.2181000000000002</v>
      </c>
      <c r="BQ632">
        <v>2.2025000000000001</v>
      </c>
      <c r="BR632">
        <v>2.1806000000000001</v>
      </c>
      <c r="BS632">
        <v>2.1383999999999999</v>
      </c>
      <c r="BT632">
        <v>2.0057</v>
      </c>
      <c r="BU632">
        <v>1.9677</v>
      </c>
      <c r="BV632">
        <v>1.9354</v>
      </c>
      <c r="BW632">
        <v>1.9153</v>
      </c>
    </row>
    <row r="633" spans="1:75">
      <c r="A633" s="95">
        <v>45169</v>
      </c>
      <c r="B633" s="63">
        <v>189586</v>
      </c>
      <c r="AI633" s="28">
        <v>2.7664</v>
      </c>
      <c r="AJ633">
        <v>2.5659000000000001</v>
      </c>
      <c r="AK633">
        <v>2.4803000000000002</v>
      </c>
      <c r="AL633">
        <v>2.4033000000000002</v>
      </c>
      <c r="AM633">
        <v>2.3658000000000001</v>
      </c>
      <c r="AN633">
        <v>2.3565999999999998</v>
      </c>
      <c r="AO633">
        <v>2.3637999999999999</v>
      </c>
      <c r="AP633">
        <v>2.5512999999999999</v>
      </c>
      <c r="AQ633">
        <v>2.5465</v>
      </c>
      <c r="AR633">
        <v>2.5257000000000001</v>
      </c>
      <c r="AS633">
        <v>2.4916999999999998</v>
      </c>
      <c r="AT633">
        <v>2.4521000000000002</v>
      </c>
      <c r="AU633">
        <v>2.4074</v>
      </c>
      <c r="AV633">
        <v>2.254</v>
      </c>
      <c r="AW633">
        <v>2.2153</v>
      </c>
      <c r="AX633">
        <v>2.1911999999999998</v>
      </c>
      <c r="AY633">
        <v>2.1821000000000002</v>
      </c>
      <c r="AZ633">
        <v>2.1787000000000001</v>
      </c>
      <c r="BA633">
        <v>2.1821999999999999</v>
      </c>
      <c r="BB633">
        <v>2.3489</v>
      </c>
      <c r="BC633">
        <v>2.3532999999999999</v>
      </c>
      <c r="BD633">
        <v>2.3422999999999998</v>
      </c>
      <c r="BE633">
        <v>2.3231000000000002</v>
      </c>
      <c r="BF633">
        <v>2.2959000000000001</v>
      </c>
      <c r="BG633">
        <v>2.2483</v>
      </c>
      <c r="BH633">
        <v>2.1092</v>
      </c>
      <c r="BI633">
        <v>2.0680999999999998</v>
      </c>
      <c r="BJ633">
        <v>2.0371999999999999</v>
      </c>
      <c r="BK633">
        <v>2.0145</v>
      </c>
      <c r="BL633">
        <v>2.0173999999999999</v>
      </c>
      <c r="BM633">
        <v>2.0323000000000002</v>
      </c>
      <c r="BN633">
        <v>2.2124999999999999</v>
      </c>
      <c r="BO633">
        <v>2.2282000000000002</v>
      </c>
      <c r="BP633">
        <v>2.2199</v>
      </c>
      <c r="BQ633">
        <v>2.2042999999999999</v>
      </c>
      <c r="BR633">
        <v>2.1823999999999999</v>
      </c>
      <c r="BS633">
        <v>2.1402000000000001</v>
      </c>
      <c r="BT633">
        <v>2.0074999999999998</v>
      </c>
      <c r="BU633">
        <v>1.9695</v>
      </c>
      <c r="BV633">
        <v>1.9372</v>
      </c>
      <c r="BW633">
        <v>1.9171</v>
      </c>
    </row>
    <row r="634" spans="1:75">
      <c r="A634" s="95">
        <v>45170</v>
      </c>
      <c r="B634" s="63">
        <v>142886</v>
      </c>
      <c r="AJ634">
        <v>2.5912000000000002</v>
      </c>
      <c r="AK634">
        <v>2.5124</v>
      </c>
      <c r="AL634">
        <v>2.4405000000000001</v>
      </c>
      <c r="AM634">
        <v>2.4051999999999998</v>
      </c>
      <c r="AN634">
        <v>2.3959000000000001</v>
      </c>
      <c r="AO634">
        <v>2.4022999999999999</v>
      </c>
      <c r="AP634">
        <v>2.5878999999999999</v>
      </c>
      <c r="AQ634">
        <v>2.5813000000000001</v>
      </c>
      <c r="AR634">
        <v>2.5600999999999998</v>
      </c>
      <c r="AS634">
        <v>2.5261</v>
      </c>
      <c r="AT634">
        <v>2.4862000000000002</v>
      </c>
      <c r="AU634">
        <v>2.4405999999999999</v>
      </c>
      <c r="AV634">
        <v>2.2867999999999999</v>
      </c>
      <c r="AW634">
        <v>2.2471999999999999</v>
      </c>
      <c r="AX634">
        <v>2.2237</v>
      </c>
      <c r="AY634">
        <v>2.2145999999999999</v>
      </c>
      <c r="AZ634">
        <v>2.2111999999999998</v>
      </c>
      <c r="BA634">
        <v>2.2147000000000001</v>
      </c>
      <c r="BB634">
        <v>2.3814000000000002</v>
      </c>
      <c r="BC634">
        <v>2.3858000000000001</v>
      </c>
      <c r="BD634">
        <v>2.3748</v>
      </c>
      <c r="BE634">
        <v>2.3555999999999999</v>
      </c>
      <c r="BF634">
        <v>2.3283999999999998</v>
      </c>
      <c r="BG634">
        <v>2.2808000000000002</v>
      </c>
      <c r="BH634">
        <v>2.1417000000000002</v>
      </c>
      <c r="BI634">
        <v>2.1006</v>
      </c>
      <c r="BJ634">
        <v>2.0697000000000001</v>
      </c>
      <c r="BK634">
        <v>2.0470000000000002</v>
      </c>
      <c r="BL634">
        <v>2.0499000000000001</v>
      </c>
      <c r="BM634">
        <v>2.0648</v>
      </c>
      <c r="BN634">
        <v>2.2450000000000001</v>
      </c>
      <c r="BO634">
        <v>2.2606999999999999</v>
      </c>
      <c r="BP634">
        <v>2.2524000000000002</v>
      </c>
      <c r="BQ634">
        <v>2.2368000000000001</v>
      </c>
      <c r="BR634">
        <v>2.2149000000000001</v>
      </c>
      <c r="BS634">
        <v>2.1726999999999999</v>
      </c>
      <c r="BT634">
        <v>2.04</v>
      </c>
      <c r="BU634">
        <v>2.0019999999999998</v>
      </c>
      <c r="BV634">
        <v>1.9697</v>
      </c>
      <c r="BW634">
        <v>1.9496</v>
      </c>
    </row>
    <row r="635" spans="1:75">
      <c r="A635" s="103">
        <v>45173</v>
      </c>
      <c r="AJ635" s="189">
        <v>2.5912000000000002</v>
      </c>
      <c r="AK635" s="189">
        <v>2.5124</v>
      </c>
      <c r="AL635" s="189">
        <v>2.4405000000000001</v>
      </c>
      <c r="AM635" s="189">
        <v>2.4051999999999998</v>
      </c>
      <c r="AN635" s="189">
        <v>2.3959000000000001</v>
      </c>
      <c r="AO635" s="189">
        <v>2.4022999999999999</v>
      </c>
      <c r="AP635" s="189">
        <v>2.5878999999999999</v>
      </c>
      <c r="AQ635" s="189">
        <v>2.5813000000000001</v>
      </c>
      <c r="AR635" s="189">
        <v>2.5600999999999998</v>
      </c>
      <c r="AS635" s="189">
        <v>2.5261</v>
      </c>
      <c r="AT635" s="189">
        <v>2.4862000000000002</v>
      </c>
      <c r="AU635" s="189">
        <v>2.4405999999999999</v>
      </c>
      <c r="AV635" s="189">
        <v>2.2867999999999999</v>
      </c>
      <c r="AW635" s="189">
        <v>2.2471999999999999</v>
      </c>
      <c r="AX635" s="189">
        <v>2.2237</v>
      </c>
      <c r="AY635" s="189">
        <v>2.2145999999999999</v>
      </c>
      <c r="AZ635" s="189">
        <v>2.2111999999999998</v>
      </c>
      <c r="BA635" s="189">
        <v>2.2147000000000001</v>
      </c>
      <c r="BB635" s="189">
        <v>2.3814000000000002</v>
      </c>
      <c r="BC635" s="189">
        <v>2.3858000000000001</v>
      </c>
      <c r="BD635" s="189">
        <v>2.3748</v>
      </c>
      <c r="BE635" s="189">
        <v>2.3555999999999999</v>
      </c>
      <c r="BF635" s="189">
        <v>2.3283999999999998</v>
      </c>
      <c r="BG635" s="189">
        <v>2.2808000000000002</v>
      </c>
      <c r="BH635" s="189">
        <v>2.1417000000000002</v>
      </c>
      <c r="BI635" s="189">
        <v>2.1006</v>
      </c>
      <c r="BJ635" s="189">
        <v>2.0697000000000001</v>
      </c>
      <c r="BK635" s="189">
        <v>2.0470000000000002</v>
      </c>
      <c r="BL635" s="189">
        <v>2.0499000000000001</v>
      </c>
      <c r="BM635" s="189">
        <v>2.0648</v>
      </c>
      <c r="BN635" s="189">
        <v>2.2450000000000001</v>
      </c>
      <c r="BO635" s="189">
        <v>2.2606999999999999</v>
      </c>
      <c r="BP635" s="189">
        <v>2.2524000000000002</v>
      </c>
      <c r="BQ635" s="189">
        <v>2.2368000000000001</v>
      </c>
      <c r="BR635" s="189">
        <v>2.2149000000000001</v>
      </c>
      <c r="BS635" s="189">
        <v>2.1726999999999999</v>
      </c>
      <c r="BT635" s="189">
        <v>2.04</v>
      </c>
      <c r="BU635" s="189">
        <v>2.0019999999999998</v>
      </c>
      <c r="BV635" s="189">
        <v>1.9697</v>
      </c>
      <c r="BW635" s="189">
        <v>1.9496</v>
      </c>
    </row>
    <row r="636" spans="1:75">
      <c r="A636" s="95">
        <v>45174</v>
      </c>
      <c r="B636" s="63">
        <v>218971</v>
      </c>
      <c r="AJ636">
        <v>2.581</v>
      </c>
      <c r="AK636">
        <v>2.5146999999999999</v>
      </c>
      <c r="AL636">
        <v>2.4489999999999998</v>
      </c>
      <c r="AM636">
        <v>2.4167999999999998</v>
      </c>
      <c r="AN636">
        <v>2.4081000000000001</v>
      </c>
      <c r="AO636">
        <v>2.4159999999999999</v>
      </c>
      <c r="AP636">
        <v>2.6103999999999998</v>
      </c>
      <c r="AQ636">
        <v>2.6021999999999998</v>
      </c>
      <c r="AR636">
        <v>2.5792999999999999</v>
      </c>
      <c r="AS636">
        <v>2.5430000000000001</v>
      </c>
      <c r="AT636">
        <v>2.4988999999999999</v>
      </c>
      <c r="AU636">
        <v>2.4489000000000001</v>
      </c>
      <c r="AV636">
        <v>2.2948</v>
      </c>
      <c r="AW636">
        <v>2.2543000000000002</v>
      </c>
      <c r="AX636">
        <v>2.2288000000000001</v>
      </c>
      <c r="AY636">
        <v>2.2187000000000001</v>
      </c>
      <c r="AZ636">
        <v>2.2153</v>
      </c>
      <c r="BA636">
        <v>2.2187999999999999</v>
      </c>
      <c r="BB636">
        <v>2.3855</v>
      </c>
      <c r="BC636">
        <v>2.3898999999999999</v>
      </c>
      <c r="BD636">
        <v>2.3788999999999998</v>
      </c>
      <c r="BE636">
        <v>2.3597000000000001</v>
      </c>
      <c r="BF636">
        <v>2.3325</v>
      </c>
      <c r="BG636">
        <v>2.2848999999999999</v>
      </c>
      <c r="BH636">
        <v>2.1457999999999999</v>
      </c>
      <c r="BI636">
        <v>2.1046999999999998</v>
      </c>
      <c r="BJ636">
        <v>2.0737999999999999</v>
      </c>
      <c r="BK636">
        <v>2.0510999999999999</v>
      </c>
      <c r="BL636">
        <v>2.0539999999999998</v>
      </c>
      <c r="BM636">
        <v>2.0689000000000002</v>
      </c>
      <c r="BN636">
        <v>2.2490999999999999</v>
      </c>
      <c r="BO636">
        <v>2.2648000000000001</v>
      </c>
      <c r="BP636">
        <v>2.2565</v>
      </c>
      <c r="BQ636">
        <v>2.2408999999999999</v>
      </c>
      <c r="BR636">
        <v>2.2189999999999999</v>
      </c>
      <c r="BS636">
        <v>2.1768000000000001</v>
      </c>
      <c r="BT636">
        <v>2.0440999999999998</v>
      </c>
      <c r="BU636">
        <v>2.0061</v>
      </c>
      <c r="BV636">
        <v>1.9738</v>
      </c>
      <c r="BW636">
        <v>1.9537</v>
      </c>
    </row>
    <row r="637" spans="1:75">
      <c r="A637" s="95">
        <v>45175</v>
      </c>
      <c r="B637" s="63">
        <v>157873</v>
      </c>
      <c r="AJ637">
        <v>2.6013999999999999</v>
      </c>
      <c r="AK637">
        <v>2.5348999999999999</v>
      </c>
      <c r="AL637">
        <v>2.4679000000000002</v>
      </c>
      <c r="AM637">
        <v>2.4335</v>
      </c>
      <c r="AN637">
        <v>2.4237000000000002</v>
      </c>
      <c r="AO637">
        <v>2.431</v>
      </c>
      <c r="AP637">
        <v>2.6234999999999999</v>
      </c>
      <c r="AQ637">
        <v>2.6166999999999998</v>
      </c>
      <c r="AR637">
        <v>2.5939000000000001</v>
      </c>
      <c r="AS637">
        <v>2.5571999999999999</v>
      </c>
      <c r="AT637">
        <v>2.5125000000000002</v>
      </c>
      <c r="AU637">
        <v>2.4621</v>
      </c>
      <c r="AV637">
        <v>2.3027000000000002</v>
      </c>
      <c r="AW637">
        <v>2.2625999999999999</v>
      </c>
      <c r="AX637">
        <v>2.2366999999999999</v>
      </c>
      <c r="AY637">
        <v>2.2263999999999999</v>
      </c>
      <c r="AZ637">
        <v>2.2229000000000001</v>
      </c>
      <c r="BA637">
        <v>2.2262</v>
      </c>
      <c r="BB637">
        <v>2.3927</v>
      </c>
      <c r="BC637">
        <v>2.3969999999999998</v>
      </c>
      <c r="BD637">
        <v>2.3858000000000001</v>
      </c>
      <c r="BE637">
        <v>2.3664000000000001</v>
      </c>
      <c r="BF637">
        <v>2.3391000000000002</v>
      </c>
      <c r="BG637">
        <v>2.2913000000000001</v>
      </c>
      <c r="BH637">
        <v>2.1520000000000001</v>
      </c>
      <c r="BI637">
        <v>2.1107999999999998</v>
      </c>
      <c r="BJ637">
        <v>2.0796999999999999</v>
      </c>
      <c r="BK637">
        <v>2.0569999999999999</v>
      </c>
      <c r="BL637">
        <v>2.0598999999999998</v>
      </c>
      <c r="BM637">
        <v>2.0748000000000002</v>
      </c>
      <c r="BN637">
        <v>2.2549999999999999</v>
      </c>
      <c r="BO637">
        <v>2.2707000000000002</v>
      </c>
      <c r="BP637">
        <v>2.2624</v>
      </c>
      <c r="BQ637">
        <v>2.2467999999999999</v>
      </c>
      <c r="BR637">
        <v>2.2248999999999999</v>
      </c>
      <c r="BS637">
        <v>2.1827000000000001</v>
      </c>
      <c r="BT637">
        <v>2.0499999999999998</v>
      </c>
      <c r="BU637">
        <v>2.012</v>
      </c>
      <c r="BV637">
        <v>1.9797</v>
      </c>
      <c r="BW637">
        <v>1.9596</v>
      </c>
    </row>
    <row r="638" spans="1:75">
      <c r="A638" s="95">
        <v>45176</v>
      </c>
      <c r="B638" s="63">
        <v>170215</v>
      </c>
      <c r="AJ638">
        <v>2.6230000000000002</v>
      </c>
      <c r="AK638">
        <v>2.5537000000000001</v>
      </c>
      <c r="AL638">
        <v>2.4803999999999999</v>
      </c>
      <c r="AM638">
        <v>2.4413</v>
      </c>
      <c r="AN638">
        <v>2.4287999999999998</v>
      </c>
      <c r="AO638">
        <v>2.4358</v>
      </c>
      <c r="AP638">
        <v>2.6240000000000001</v>
      </c>
      <c r="AQ638">
        <v>2.6179000000000001</v>
      </c>
      <c r="AR638">
        <v>2.5956000000000001</v>
      </c>
      <c r="AS638">
        <v>2.5598000000000001</v>
      </c>
      <c r="AT638">
        <v>2.5162</v>
      </c>
      <c r="AU638">
        <v>2.4662999999999999</v>
      </c>
      <c r="AV638">
        <v>2.3062999999999998</v>
      </c>
      <c r="AW638">
        <v>2.2656000000000001</v>
      </c>
      <c r="AX638">
        <v>2.2397</v>
      </c>
      <c r="AY638">
        <v>2.2294</v>
      </c>
      <c r="AZ638">
        <v>2.2259000000000002</v>
      </c>
      <c r="BA638">
        <v>2.2292000000000001</v>
      </c>
      <c r="BB638">
        <v>2.3957000000000002</v>
      </c>
      <c r="BC638">
        <v>2.4</v>
      </c>
      <c r="BD638">
        <v>2.3887999999999998</v>
      </c>
      <c r="BE638">
        <v>2.3694000000000002</v>
      </c>
      <c r="BF638">
        <v>2.3420999999999998</v>
      </c>
      <c r="BG638">
        <v>2.2942999999999998</v>
      </c>
      <c r="BH638">
        <v>2.1549999999999998</v>
      </c>
      <c r="BI638">
        <v>2.1137999999999999</v>
      </c>
      <c r="BJ638">
        <v>2.0827</v>
      </c>
      <c r="BK638">
        <v>2.06</v>
      </c>
      <c r="BL638">
        <v>2.0629</v>
      </c>
      <c r="BM638">
        <v>2.0777999999999999</v>
      </c>
      <c r="BN638">
        <v>2.258</v>
      </c>
      <c r="BO638">
        <v>2.2736999999999998</v>
      </c>
      <c r="BP638">
        <v>2.2654000000000001</v>
      </c>
      <c r="BQ638">
        <v>2.2498</v>
      </c>
      <c r="BR638">
        <v>2.2279</v>
      </c>
      <c r="BS638">
        <v>2.1857000000000002</v>
      </c>
      <c r="BT638">
        <v>2.0529999999999999</v>
      </c>
      <c r="BU638">
        <v>2.0150000000000001</v>
      </c>
      <c r="BV638">
        <v>1.9826999999999999</v>
      </c>
      <c r="BW638">
        <v>1.9625999999999999</v>
      </c>
    </row>
    <row r="639" spans="1:75">
      <c r="A639" s="95">
        <v>45177</v>
      </c>
      <c r="B639" s="63">
        <v>241432</v>
      </c>
      <c r="AJ639">
        <v>2.6537000000000002</v>
      </c>
      <c r="AK639">
        <v>2.5861999999999998</v>
      </c>
      <c r="AL639">
        <v>2.5076000000000001</v>
      </c>
      <c r="AM639">
        <v>2.4679000000000002</v>
      </c>
      <c r="AN639">
        <v>2.4561000000000002</v>
      </c>
      <c r="AO639">
        <v>2.4630000000000001</v>
      </c>
      <c r="AP639">
        <v>2.6513</v>
      </c>
      <c r="AQ639">
        <v>2.6446000000000001</v>
      </c>
      <c r="AR639">
        <v>2.621</v>
      </c>
      <c r="AS639">
        <v>2.5834000000000001</v>
      </c>
      <c r="AT639">
        <v>2.5367000000000002</v>
      </c>
      <c r="AU639">
        <v>2.4841000000000002</v>
      </c>
      <c r="AV639">
        <v>2.3210000000000002</v>
      </c>
      <c r="AW639">
        <v>2.2757999999999998</v>
      </c>
      <c r="AX639">
        <v>2.2446000000000002</v>
      </c>
      <c r="AY639">
        <v>2.2324000000000002</v>
      </c>
      <c r="AZ639">
        <v>2.2288999999999999</v>
      </c>
      <c r="BA639">
        <v>2.2322000000000002</v>
      </c>
      <c r="BB639">
        <v>2.3986999999999998</v>
      </c>
      <c r="BC639">
        <v>2.403</v>
      </c>
      <c r="BD639">
        <v>2.3917999999999999</v>
      </c>
      <c r="BE639">
        <v>2.3723999999999998</v>
      </c>
      <c r="BF639">
        <v>2.3451</v>
      </c>
      <c r="BG639">
        <v>2.2972999999999999</v>
      </c>
      <c r="BH639">
        <v>2.1579999999999999</v>
      </c>
      <c r="BI639">
        <v>2.1168</v>
      </c>
      <c r="BJ639">
        <v>2.0857000000000001</v>
      </c>
      <c r="BK639">
        <v>2.0630000000000002</v>
      </c>
      <c r="BL639">
        <v>2.0659000000000001</v>
      </c>
      <c r="BM639">
        <v>2.0808</v>
      </c>
      <c r="BN639">
        <v>2.2610000000000001</v>
      </c>
      <c r="BO639">
        <v>2.2766999999999999</v>
      </c>
      <c r="BP639">
        <v>2.2684000000000002</v>
      </c>
      <c r="BQ639">
        <v>2.2528000000000001</v>
      </c>
      <c r="BR639">
        <v>2.2309000000000001</v>
      </c>
      <c r="BS639">
        <v>2.1886999999999999</v>
      </c>
      <c r="BT639">
        <v>2.056</v>
      </c>
      <c r="BU639">
        <v>2.0179999999999998</v>
      </c>
      <c r="BV639">
        <v>1.9857</v>
      </c>
      <c r="BW639">
        <v>1.9656</v>
      </c>
    </row>
    <row r="640" spans="1:75">
      <c r="A640" s="95">
        <v>45180</v>
      </c>
      <c r="B640" s="63">
        <v>236058</v>
      </c>
      <c r="AJ640">
        <v>2.7187000000000001</v>
      </c>
      <c r="AK640">
        <v>2.6364999999999998</v>
      </c>
      <c r="AL640">
        <v>2.5394999999999999</v>
      </c>
      <c r="AM640">
        <v>2.4901</v>
      </c>
      <c r="AN640">
        <v>2.4733000000000001</v>
      </c>
      <c r="AO640">
        <v>2.4763000000000002</v>
      </c>
      <c r="AP640">
        <v>2.6640999999999999</v>
      </c>
      <c r="AQ640">
        <v>2.6589</v>
      </c>
      <c r="AR640">
        <v>2.6366999999999998</v>
      </c>
      <c r="AS640">
        <v>2.6004</v>
      </c>
      <c r="AT640">
        <v>2.5537999999999998</v>
      </c>
      <c r="AU640">
        <v>2.5007999999999999</v>
      </c>
      <c r="AV640">
        <v>2.3372999999999999</v>
      </c>
      <c r="AW640">
        <v>2.2894000000000001</v>
      </c>
      <c r="AX640">
        <v>2.2582</v>
      </c>
      <c r="AY640">
        <v>2.246</v>
      </c>
      <c r="AZ640">
        <v>2.2425000000000002</v>
      </c>
      <c r="BA640">
        <v>2.2458</v>
      </c>
      <c r="BB640">
        <v>2.4123000000000001</v>
      </c>
      <c r="BC640">
        <v>2.4165999999999999</v>
      </c>
      <c r="BD640">
        <v>2.4054000000000002</v>
      </c>
      <c r="BE640">
        <v>2.3860000000000001</v>
      </c>
      <c r="BF640">
        <v>2.3586999999999998</v>
      </c>
      <c r="BG640">
        <v>2.3109000000000002</v>
      </c>
      <c r="BH640">
        <v>2.1716000000000002</v>
      </c>
      <c r="BI640">
        <v>2.1303999999999998</v>
      </c>
      <c r="BJ640">
        <v>2.0992999999999999</v>
      </c>
      <c r="BK640">
        <v>2.0766</v>
      </c>
      <c r="BL640">
        <v>2.0794999999999999</v>
      </c>
      <c r="BM640">
        <v>2.0943999999999998</v>
      </c>
      <c r="BN640">
        <v>2.2746</v>
      </c>
      <c r="BO640">
        <v>2.2902999999999998</v>
      </c>
      <c r="BP640">
        <v>2.282</v>
      </c>
      <c r="BQ640">
        <v>2.2664</v>
      </c>
      <c r="BR640">
        <v>2.2444999999999999</v>
      </c>
      <c r="BS640">
        <v>2.2023000000000001</v>
      </c>
      <c r="BT640">
        <v>2.0695999999999999</v>
      </c>
      <c r="BU640">
        <v>2.0316000000000001</v>
      </c>
      <c r="BV640">
        <v>1.9993000000000001</v>
      </c>
      <c r="BW640">
        <v>1.9792000000000001</v>
      </c>
    </row>
    <row r="641" spans="1:75">
      <c r="A641" s="95">
        <v>45181</v>
      </c>
      <c r="B641" s="63">
        <v>173765</v>
      </c>
      <c r="AJ641">
        <v>2.7279</v>
      </c>
      <c r="AK641">
        <v>2.6551999999999998</v>
      </c>
      <c r="AL641">
        <v>2.5632000000000001</v>
      </c>
      <c r="AM641">
        <v>2.5144000000000002</v>
      </c>
      <c r="AN641">
        <v>2.4986999999999999</v>
      </c>
      <c r="AO641">
        <v>2.5017</v>
      </c>
      <c r="AP641">
        <v>2.6890999999999998</v>
      </c>
      <c r="AQ641">
        <v>2.6806999999999999</v>
      </c>
      <c r="AR641">
        <v>2.6547999999999998</v>
      </c>
      <c r="AS641">
        <v>2.6151</v>
      </c>
      <c r="AT641">
        <v>2.5668000000000002</v>
      </c>
      <c r="AU641">
        <v>2.5123000000000002</v>
      </c>
      <c r="AV641">
        <v>2.3481999999999998</v>
      </c>
      <c r="AW641">
        <v>2.2999999999999998</v>
      </c>
      <c r="AX641">
        <v>2.2688000000000001</v>
      </c>
      <c r="AY641">
        <v>2.2528999999999999</v>
      </c>
      <c r="AZ641">
        <v>2.2462</v>
      </c>
      <c r="BA641">
        <v>2.2494999999999998</v>
      </c>
      <c r="BB641">
        <v>2.4159999999999999</v>
      </c>
      <c r="BC641">
        <v>2.4203000000000001</v>
      </c>
      <c r="BD641">
        <v>2.4091</v>
      </c>
      <c r="BE641">
        <v>2.3896999999999999</v>
      </c>
      <c r="BF641">
        <v>2.3624000000000001</v>
      </c>
      <c r="BG641">
        <v>2.3146</v>
      </c>
      <c r="BH641">
        <v>2.1753</v>
      </c>
      <c r="BI641">
        <v>2.1341000000000001</v>
      </c>
      <c r="BJ641">
        <v>2.1030000000000002</v>
      </c>
      <c r="BK641">
        <v>2.0802999999999998</v>
      </c>
      <c r="BL641">
        <v>2.0832000000000002</v>
      </c>
      <c r="BM641">
        <v>2.0981000000000001</v>
      </c>
      <c r="BN641">
        <v>2.2783000000000002</v>
      </c>
      <c r="BO641">
        <v>2.294</v>
      </c>
      <c r="BP641">
        <v>2.2856999999999998</v>
      </c>
      <c r="BQ641">
        <v>2.2700999999999998</v>
      </c>
      <c r="BR641">
        <v>2.2482000000000002</v>
      </c>
      <c r="BS641">
        <v>2.206</v>
      </c>
      <c r="BT641">
        <v>2.0733000000000001</v>
      </c>
      <c r="BU641">
        <v>2.0352999999999999</v>
      </c>
      <c r="BV641">
        <v>2.0030000000000001</v>
      </c>
      <c r="BW641">
        <v>1.9829000000000001</v>
      </c>
    </row>
    <row r="642" spans="1:75">
      <c r="A642" s="95">
        <v>45182</v>
      </c>
      <c r="B642" s="63">
        <v>195789</v>
      </c>
      <c r="AJ642">
        <v>2.7383999999999999</v>
      </c>
      <c r="AK642">
        <v>2.6629999999999998</v>
      </c>
      <c r="AL642">
        <v>2.5659000000000001</v>
      </c>
      <c r="AM642">
        <v>2.5141</v>
      </c>
      <c r="AN642">
        <v>2.4988000000000001</v>
      </c>
      <c r="AO642">
        <v>2.5017999999999998</v>
      </c>
      <c r="AP642">
        <v>2.6877</v>
      </c>
      <c r="AQ642">
        <v>2.6810999999999998</v>
      </c>
      <c r="AR642">
        <v>2.6555</v>
      </c>
      <c r="AS642">
        <v>2.6160999999999999</v>
      </c>
      <c r="AT642">
        <v>2.5687000000000002</v>
      </c>
      <c r="AU642">
        <v>2.5141</v>
      </c>
      <c r="AV642">
        <v>2.35</v>
      </c>
      <c r="AW642">
        <v>2.3003</v>
      </c>
      <c r="AX642">
        <v>2.2665000000000002</v>
      </c>
      <c r="AY642">
        <v>2.2505999999999999</v>
      </c>
      <c r="AZ642">
        <v>2.2439</v>
      </c>
      <c r="BA642">
        <v>2.2471999999999999</v>
      </c>
      <c r="BB642">
        <v>2.4137</v>
      </c>
      <c r="BC642">
        <v>2.4180000000000001</v>
      </c>
      <c r="BD642">
        <v>2.4068000000000001</v>
      </c>
      <c r="BE642">
        <v>2.3874</v>
      </c>
      <c r="BF642">
        <v>2.3601000000000001</v>
      </c>
      <c r="BG642">
        <v>2.3123</v>
      </c>
      <c r="BH642">
        <v>2.173</v>
      </c>
      <c r="BI642">
        <v>2.1318000000000001</v>
      </c>
      <c r="BJ642">
        <v>2.1006999999999998</v>
      </c>
      <c r="BK642">
        <v>2.0779999999999998</v>
      </c>
      <c r="BL642">
        <v>2.0809000000000002</v>
      </c>
      <c r="BM642">
        <v>2.0958000000000001</v>
      </c>
      <c r="BN642">
        <v>2.2759999999999998</v>
      </c>
      <c r="BO642">
        <v>2.2917000000000001</v>
      </c>
      <c r="BP642">
        <v>2.2833999999999999</v>
      </c>
      <c r="BQ642">
        <v>2.2677999999999998</v>
      </c>
      <c r="BR642">
        <v>2.2458999999999998</v>
      </c>
      <c r="BS642">
        <v>2.2037</v>
      </c>
      <c r="BT642">
        <v>2.0710000000000002</v>
      </c>
      <c r="BU642">
        <v>2.0329999999999999</v>
      </c>
      <c r="BV642">
        <v>2.0007000000000001</v>
      </c>
      <c r="BW642">
        <v>1.9805999999999999</v>
      </c>
    </row>
    <row r="643" spans="1:75">
      <c r="A643" s="95">
        <v>45183</v>
      </c>
      <c r="B643" s="63">
        <v>195315</v>
      </c>
      <c r="AJ643">
        <v>2.7427000000000001</v>
      </c>
      <c r="AK643">
        <v>2.6793999999999998</v>
      </c>
      <c r="AL643">
        <v>2.5872999999999999</v>
      </c>
      <c r="AM643">
        <v>2.5373000000000001</v>
      </c>
      <c r="AN643">
        <v>2.5238999999999998</v>
      </c>
      <c r="AO643">
        <v>2.5280999999999998</v>
      </c>
      <c r="AP643">
        <v>2.7111999999999998</v>
      </c>
      <c r="AQ643">
        <v>2.7037</v>
      </c>
      <c r="AR643">
        <v>2.6749000000000001</v>
      </c>
      <c r="AS643">
        <v>2.6337999999999999</v>
      </c>
      <c r="AT643">
        <v>2.5855999999999999</v>
      </c>
      <c r="AU643">
        <v>2.5306999999999999</v>
      </c>
      <c r="AV643">
        <v>2.3673999999999999</v>
      </c>
      <c r="AW643">
        <v>2.3169</v>
      </c>
      <c r="AX643">
        <v>2.2823000000000002</v>
      </c>
      <c r="AY643">
        <v>2.2648000000000001</v>
      </c>
      <c r="AZ643">
        <v>2.2582</v>
      </c>
      <c r="BA643">
        <v>2.2616000000000001</v>
      </c>
      <c r="BB643">
        <v>2.4281999999999999</v>
      </c>
      <c r="BC643">
        <v>2.4325999999999999</v>
      </c>
      <c r="BD643">
        <v>2.4215</v>
      </c>
      <c r="BE643">
        <v>2.4022999999999999</v>
      </c>
      <c r="BF643">
        <v>2.3751000000000002</v>
      </c>
      <c r="BG643">
        <v>2.3273999999999999</v>
      </c>
      <c r="BH643">
        <v>2.1882000000000001</v>
      </c>
      <c r="BI643">
        <v>2.1471</v>
      </c>
      <c r="BJ643">
        <v>2.1164000000000001</v>
      </c>
      <c r="BK643">
        <v>2.0933000000000002</v>
      </c>
      <c r="BL643">
        <v>2.0960999999999999</v>
      </c>
      <c r="BM643">
        <v>2.1107999999999998</v>
      </c>
      <c r="BN643">
        <v>2.2909000000000002</v>
      </c>
      <c r="BO643">
        <v>2.3065000000000002</v>
      </c>
      <c r="BP643">
        <v>2.2980999999999998</v>
      </c>
      <c r="BQ643">
        <v>2.2823000000000002</v>
      </c>
      <c r="BR643">
        <v>2.2603</v>
      </c>
      <c r="BS643">
        <v>2.218</v>
      </c>
      <c r="BT643">
        <v>2.0851999999999999</v>
      </c>
      <c r="BU643">
        <v>2.0470000000000002</v>
      </c>
      <c r="BV643">
        <v>2.0146000000000002</v>
      </c>
      <c r="BW643">
        <v>1.9944999999999999</v>
      </c>
    </row>
    <row r="644" spans="1:75">
      <c r="A644" s="95">
        <v>45184</v>
      </c>
      <c r="B644" s="63">
        <v>147369</v>
      </c>
      <c r="AJ644">
        <v>2.7081</v>
      </c>
      <c r="AK644">
        <v>2.6488999999999998</v>
      </c>
      <c r="AL644">
        <v>2.5647000000000002</v>
      </c>
      <c r="AM644">
        <v>2.5192999999999999</v>
      </c>
      <c r="AN644">
        <v>2.5064000000000002</v>
      </c>
      <c r="AO644">
        <v>2.5112999999999999</v>
      </c>
      <c r="AP644">
        <v>2.6970999999999998</v>
      </c>
      <c r="AQ644">
        <v>2.6905000000000001</v>
      </c>
      <c r="AR644">
        <v>2.6617999999999999</v>
      </c>
      <c r="AS644">
        <v>2.6194999999999999</v>
      </c>
      <c r="AT644">
        <v>2.5706000000000002</v>
      </c>
      <c r="AU644">
        <v>2.5154000000000001</v>
      </c>
      <c r="AV644">
        <v>2.3536999999999999</v>
      </c>
      <c r="AW644">
        <v>2.3035000000000001</v>
      </c>
      <c r="AX644">
        <v>2.2692000000000001</v>
      </c>
      <c r="AY644">
        <v>2.2517</v>
      </c>
      <c r="AZ644">
        <v>2.2450999999999999</v>
      </c>
      <c r="BA644">
        <v>2.2484999999999999</v>
      </c>
      <c r="BB644">
        <v>2.4150999999999998</v>
      </c>
      <c r="BC644">
        <v>2.4195000000000002</v>
      </c>
      <c r="BD644">
        <v>2.4083999999999999</v>
      </c>
      <c r="BE644">
        <v>2.3892000000000002</v>
      </c>
      <c r="BF644">
        <v>2.3620000000000001</v>
      </c>
      <c r="BG644">
        <v>2.3142999999999998</v>
      </c>
      <c r="BH644">
        <v>2.1751</v>
      </c>
      <c r="BI644">
        <v>2.1339999999999999</v>
      </c>
      <c r="BJ644">
        <v>2.1032999999999999</v>
      </c>
      <c r="BK644">
        <v>2.0802</v>
      </c>
      <c r="BL644">
        <v>2.0830000000000002</v>
      </c>
      <c r="BM644">
        <v>2.0977000000000001</v>
      </c>
      <c r="BN644">
        <v>2.2778</v>
      </c>
      <c r="BO644">
        <v>2.2934000000000001</v>
      </c>
      <c r="BP644">
        <v>2.2850000000000001</v>
      </c>
      <c r="BQ644">
        <v>2.2692000000000001</v>
      </c>
      <c r="BR644">
        <v>2.2471999999999999</v>
      </c>
      <c r="BS644">
        <v>2.2048999999999999</v>
      </c>
      <c r="BT644">
        <v>2.0720999999999998</v>
      </c>
      <c r="BU644">
        <v>2.0339</v>
      </c>
      <c r="BV644">
        <v>2.0015000000000001</v>
      </c>
      <c r="BW644">
        <v>1.9814000000000001</v>
      </c>
    </row>
    <row r="645" spans="1:75">
      <c r="A645" s="95">
        <v>45187</v>
      </c>
      <c r="B645" s="63">
        <v>141266</v>
      </c>
      <c r="AJ645">
        <v>2.6979000000000002</v>
      </c>
      <c r="AK645">
        <v>2.6415000000000002</v>
      </c>
      <c r="AL645">
        <v>2.5638999999999998</v>
      </c>
      <c r="AM645">
        <v>2.5232000000000001</v>
      </c>
      <c r="AN645">
        <v>2.5112000000000001</v>
      </c>
      <c r="AO645">
        <v>2.5156000000000001</v>
      </c>
      <c r="AP645">
        <v>2.6998000000000002</v>
      </c>
      <c r="AQ645">
        <v>2.6922999999999999</v>
      </c>
      <c r="AR645">
        <v>2.6612</v>
      </c>
      <c r="AS645">
        <v>2.6175000000000002</v>
      </c>
      <c r="AT645">
        <v>2.5678999999999998</v>
      </c>
      <c r="AU645">
        <v>2.5131000000000001</v>
      </c>
      <c r="AV645">
        <v>2.3519999999999999</v>
      </c>
      <c r="AW645">
        <v>2.3012999999999999</v>
      </c>
      <c r="AX645">
        <v>2.2671999999999999</v>
      </c>
      <c r="AY645">
        <v>2.2483</v>
      </c>
      <c r="AZ645">
        <v>2.2416999999999998</v>
      </c>
      <c r="BA645">
        <v>2.2450999999999999</v>
      </c>
      <c r="BB645">
        <v>2.4117000000000002</v>
      </c>
      <c r="BC645">
        <v>2.4161000000000001</v>
      </c>
      <c r="BD645">
        <v>2.4049999999999998</v>
      </c>
      <c r="BE645">
        <v>2.3858000000000001</v>
      </c>
      <c r="BF645">
        <v>2.3586</v>
      </c>
      <c r="BG645">
        <v>2.3109000000000002</v>
      </c>
      <c r="BH645">
        <v>2.1717</v>
      </c>
      <c r="BI645">
        <v>2.1305999999999998</v>
      </c>
      <c r="BJ645">
        <v>2.0998999999999999</v>
      </c>
      <c r="BK645">
        <v>2.0768</v>
      </c>
      <c r="BL645">
        <v>2.0796000000000001</v>
      </c>
      <c r="BM645">
        <v>2.0943000000000001</v>
      </c>
      <c r="BN645">
        <v>2.2744</v>
      </c>
      <c r="BO645">
        <v>2.29</v>
      </c>
      <c r="BP645">
        <v>2.2816000000000001</v>
      </c>
      <c r="BQ645">
        <v>2.2658</v>
      </c>
      <c r="BR645">
        <v>2.2437999999999998</v>
      </c>
      <c r="BS645">
        <v>2.2014999999999998</v>
      </c>
      <c r="BT645">
        <v>2.0687000000000002</v>
      </c>
      <c r="BU645">
        <v>2.0305</v>
      </c>
      <c r="BV645">
        <v>1.9981</v>
      </c>
      <c r="BW645">
        <v>1.978</v>
      </c>
    </row>
    <row r="646" spans="1:75">
      <c r="A646" s="95">
        <v>45188</v>
      </c>
      <c r="B646" s="63">
        <v>203844</v>
      </c>
      <c r="AJ646">
        <v>2.6581000000000001</v>
      </c>
      <c r="AK646">
        <v>2.605</v>
      </c>
      <c r="AL646">
        <v>2.5356999999999998</v>
      </c>
      <c r="AM646">
        <v>2.5011999999999999</v>
      </c>
      <c r="AN646">
        <v>2.4916999999999998</v>
      </c>
      <c r="AO646">
        <v>2.4971000000000001</v>
      </c>
      <c r="AP646">
        <v>2.6850999999999998</v>
      </c>
      <c r="AQ646">
        <v>2.6789000000000001</v>
      </c>
      <c r="AR646">
        <v>2.6484000000000001</v>
      </c>
      <c r="AS646">
        <v>2.6074999999999999</v>
      </c>
      <c r="AT646">
        <v>2.56</v>
      </c>
      <c r="AU646">
        <v>2.5051999999999999</v>
      </c>
      <c r="AV646">
        <v>2.3424999999999998</v>
      </c>
      <c r="AW646">
        <v>2.2902</v>
      </c>
      <c r="AX646">
        <v>2.2549999999999999</v>
      </c>
      <c r="AY646">
        <v>2.2361</v>
      </c>
      <c r="AZ646">
        <v>2.2294999999999998</v>
      </c>
      <c r="BA646">
        <v>2.2328999999999999</v>
      </c>
      <c r="BB646">
        <v>2.3995000000000002</v>
      </c>
      <c r="BC646">
        <v>2.4039000000000001</v>
      </c>
      <c r="BD646">
        <v>2.3927999999999998</v>
      </c>
      <c r="BE646">
        <v>2.3736000000000002</v>
      </c>
      <c r="BF646">
        <v>2.3464</v>
      </c>
      <c r="BG646">
        <v>2.2987000000000002</v>
      </c>
      <c r="BH646">
        <v>2.1595</v>
      </c>
      <c r="BI646">
        <v>2.1183999999999998</v>
      </c>
      <c r="BJ646">
        <v>2.0876999999999999</v>
      </c>
      <c r="BK646">
        <v>2.0646</v>
      </c>
      <c r="BL646">
        <v>2.0674000000000001</v>
      </c>
      <c r="BM646">
        <v>2.0821000000000001</v>
      </c>
      <c r="BN646">
        <v>2.2622</v>
      </c>
      <c r="BO646">
        <v>2.2778</v>
      </c>
      <c r="BP646">
        <v>2.2694000000000001</v>
      </c>
      <c r="BQ646">
        <v>2.2536</v>
      </c>
      <c r="BR646">
        <v>2.2315999999999998</v>
      </c>
      <c r="BS646">
        <v>2.1892999999999998</v>
      </c>
      <c r="BT646">
        <v>2.0565000000000002</v>
      </c>
      <c r="BU646">
        <v>2.0183</v>
      </c>
      <c r="BV646">
        <v>1.9859</v>
      </c>
      <c r="BW646">
        <v>1.9658</v>
      </c>
    </row>
    <row r="647" spans="1:75">
      <c r="A647" s="95">
        <v>45189</v>
      </c>
      <c r="B647" s="63">
        <v>173511</v>
      </c>
      <c r="AJ647">
        <v>2.6192000000000002</v>
      </c>
      <c r="AK647">
        <v>2.5707</v>
      </c>
      <c r="AL647">
        <v>2.5059</v>
      </c>
      <c r="AM647">
        <v>2.4754999999999998</v>
      </c>
      <c r="AN647">
        <v>2.4672000000000001</v>
      </c>
      <c r="AO647">
        <v>2.4719000000000002</v>
      </c>
      <c r="AP647">
        <v>2.6598000000000002</v>
      </c>
      <c r="AQ647">
        <v>2.6520999999999999</v>
      </c>
      <c r="AR647">
        <v>2.6248999999999998</v>
      </c>
      <c r="AS647">
        <v>2.5865999999999998</v>
      </c>
      <c r="AT647">
        <v>2.5415999999999999</v>
      </c>
      <c r="AU647">
        <v>2.4895</v>
      </c>
      <c r="AV647">
        <v>2.3269000000000002</v>
      </c>
      <c r="AW647">
        <v>2.2745000000000002</v>
      </c>
      <c r="AX647">
        <v>2.2391000000000001</v>
      </c>
      <c r="AY647">
        <v>2.2202000000000002</v>
      </c>
      <c r="AZ647">
        <v>2.2136</v>
      </c>
      <c r="BA647">
        <v>2.2170000000000001</v>
      </c>
      <c r="BB647">
        <v>2.3835999999999999</v>
      </c>
      <c r="BC647">
        <v>2.3879999999999999</v>
      </c>
      <c r="BD647">
        <v>2.3769</v>
      </c>
      <c r="BE647">
        <v>2.3576999999999999</v>
      </c>
      <c r="BF647">
        <v>2.3304999999999998</v>
      </c>
      <c r="BG647">
        <v>2.2827999999999999</v>
      </c>
      <c r="BH647">
        <v>2.1436000000000002</v>
      </c>
      <c r="BI647">
        <v>2.1025</v>
      </c>
      <c r="BJ647">
        <v>2.0718000000000001</v>
      </c>
      <c r="BK647">
        <v>2.0487000000000002</v>
      </c>
      <c r="BL647">
        <v>2.0514999999999999</v>
      </c>
      <c r="BM647">
        <v>2.0661999999999998</v>
      </c>
      <c r="BN647">
        <v>2.2463000000000002</v>
      </c>
      <c r="BO647">
        <v>2.2618999999999998</v>
      </c>
      <c r="BP647">
        <v>2.2534999999999998</v>
      </c>
      <c r="BQ647">
        <v>2.2376999999999998</v>
      </c>
      <c r="BR647">
        <v>2.2157</v>
      </c>
      <c r="BS647">
        <v>2.1734</v>
      </c>
      <c r="BT647">
        <v>2.0406</v>
      </c>
      <c r="BU647">
        <v>2.0024000000000002</v>
      </c>
      <c r="BV647">
        <v>1.97</v>
      </c>
      <c r="BW647">
        <v>1.9499</v>
      </c>
    </row>
    <row r="648" spans="1:75">
      <c r="A648" s="95">
        <v>45190</v>
      </c>
      <c r="B648" s="63">
        <v>155264</v>
      </c>
      <c r="AJ648">
        <v>2.6198999999999999</v>
      </c>
      <c r="AK648">
        <v>2.5680999999999998</v>
      </c>
      <c r="AL648">
        <v>2.4998</v>
      </c>
      <c r="AM648">
        <v>2.4660000000000002</v>
      </c>
      <c r="AN648">
        <v>2.456</v>
      </c>
      <c r="AO648">
        <v>2.4618000000000002</v>
      </c>
      <c r="AP648">
        <v>2.6515</v>
      </c>
      <c r="AQ648">
        <v>2.6448</v>
      </c>
      <c r="AR648">
        <v>2.6202000000000001</v>
      </c>
      <c r="AS648">
        <v>2.5846</v>
      </c>
      <c r="AT648">
        <v>2.5411999999999999</v>
      </c>
      <c r="AU648">
        <v>2.4904000000000002</v>
      </c>
      <c r="AV648">
        <v>2.3271999999999999</v>
      </c>
      <c r="AW648">
        <v>2.2755999999999998</v>
      </c>
      <c r="AX648">
        <v>2.2397999999999998</v>
      </c>
      <c r="AY648">
        <v>2.2200000000000002</v>
      </c>
      <c r="AZ648">
        <v>2.2134999999999998</v>
      </c>
      <c r="BA648">
        <v>2.2168999999999999</v>
      </c>
      <c r="BB648">
        <v>2.3835000000000002</v>
      </c>
      <c r="BC648">
        <v>2.3879000000000001</v>
      </c>
      <c r="BD648">
        <v>2.3767999999999998</v>
      </c>
      <c r="BE648">
        <v>2.3576000000000001</v>
      </c>
      <c r="BF648">
        <v>2.3304</v>
      </c>
      <c r="BG648">
        <v>2.2827000000000002</v>
      </c>
      <c r="BH648">
        <v>2.1435</v>
      </c>
      <c r="BI648">
        <v>2.1023999999999998</v>
      </c>
      <c r="BJ648">
        <v>2.0716999999999999</v>
      </c>
      <c r="BK648">
        <v>2.0486</v>
      </c>
      <c r="BL648">
        <v>2.0514000000000001</v>
      </c>
      <c r="BM648">
        <v>2.0661</v>
      </c>
      <c r="BN648">
        <v>2.2462</v>
      </c>
      <c r="BO648">
        <v>2.2618</v>
      </c>
      <c r="BP648">
        <v>2.2534000000000001</v>
      </c>
      <c r="BQ648">
        <v>2.2376</v>
      </c>
      <c r="BR648">
        <v>2.2155999999999998</v>
      </c>
      <c r="BS648">
        <v>2.1732999999999998</v>
      </c>
      <c r="BT648">
        <v>2.0405000000000002</v>
      </c>
      <c r="BU648">
        <v>2.0023</v>
      </c>
      <c r="BV648">
        <v>1.9699</v>
      </c>
      <c r="BW648">
        <v>1.9498</v>
      </c>
    </row>
    <row r="649" spans="1:75">
      <c r="A649" s="95">
        <v>45191</v>
      </c>
      <c r="B649" s="63">
        <v>178274</v>
      </c>
      <c r="AJ649">
        <v>2.5617999999999999</v>
      </c>
      <c r="AK649">
        <v>2.5118999999999998</v>
      </c>
      <c r="AL649">
        <v>2.4483000000000001</v>
      </c>
      <c r="AM649">
        <v>2.4176000000000002</v>
      </c>
      <c r="AN649">
        <v>2.4116</v>
      </c>
      <c r="AO649">
        <v>2.4194</v>
      </c>
      <c r="AP649">
        <v>2.6095999999999999</v>
      </c>
      <c r="AQ649">
        <v>2.6027</v>
      </c>
      <c r="AR649">
        <v>2.5781999999999998</v>
      </c>
      <c r="AS649">
        <v>2.5432000000000001</v>
      </c>
      <c r="AT649">
        <v>2.5003000000000002</v>
      </c>
      <c r="AU649">
        <v>2.4499</v>
      </c>
      <c r="AV649">
        <v>2.2865000000000002</v>
      </c>
      <c r="AW649">
        <v>2.2345000000000002</v>
      </c>
      <c r="AX649">
        <v>2.1983000000000001</v>
      </c>
      <c r="AY649">
        <v>2.1787000000000001</v>
      </c>
      <c r="AZ649">
        <v>2.1724000000000001</v>
      </c>
      <c r="BA649">
        <v>2.1760000000000002</v>
      </c>
      <c r="BB649">
        <v>2.3428</v>
      </c>
      <c r="BC649">
        <v>2.3473999999999999</v>
      </c>
      <c r="BD649">
        <v>2.3365</v>
      </c>
      <c r="BE649">
        <v>2.3176000000000001</v>
      </c>
      <c r="BF649">
        <v>2.2906</v>
      </c>
      <c r="BG649">
        <v>2.2431000000000001</v>
      </c>
      <c r="BH649">
        <v>2.1040999999999999</v>
      </c>
      <c r="BI649">
        <v>2.0632000000000001</v>
      </c>
      <c r="BJ649">
        <v>2.0327000000000002</v>
      </c>
      <c r="BK649">
        <v>2.0095999999999998</v>
      </c>
      <c r="BL649">
        <v>2.0124</v>
      </c>
      <c r="BM649">
        <v>2.0270999999999999</v>
      </c>
      <c r="BN649">
        <v>2.2071999999999998</v>
      </c>
      <c r="BO649">
        <v>2.2227999999999999</v>
      </c>
      <c r="BP649">
        <v>2.2143999999999999</v>
      </c>
      <c r="BQ649">
        <v>2.1985999999999999</v>
      </c>
      <c r="BR649">
        <v>2.1766000000000001</v>
      </c>
      <c r="BS649">
        <v>2.1343000000000001</v>
      </c>
      <c r="BT649">
        <v>2.0015000000000001</v>
      </c>
      <c r="BU649">
        <v>1.9633</v>
      </c>
      <c r="BV649">
        <v>1.9309000000000001</v>
      </c>
      <c r="BW649">
        <v>1.9108000000000001</v>
      </c>
    </row>
    <row r="650" spans="1:75">
      <c r="A650" s="95">
        <v>45194</v>
      </c>
      <c r="B650" s="63">
        <v>131354</v>
      </c>
      <c r="AJ650">
        <v>2.5438999999999998</v>
      </c>
      <c r="AK650">
        <v>2.5034000000000001</v>
      </c>
      <c r="AL650">
        <v>2.4388000000000001</v>
      </c>
      <c r="AM650">
        <v>2.4062000000000001</v>
      </c>
      <c r="AN650">
        <v>2.4009</v>
      </c>
      <c r="AO650">
        <v>2.4089</v>
      </c>
      <c r="AP650">
        <v>2.5969000000000002</v>
      </c>
      <c r="AQ650">
        <v>2.5905999999999998</v>
      </c>
      <c r="AR650">
        <v>2.5672000000000001</v>
      </c>
      <c r="AS650">
        <v>2.5333000000000001</v>
      </c>
      <c r="AT650">
        <v>2.4918</v>
      </c>
      <c r="AU650">
        <v>2.4436</v>
      </c>
      <c r="AV650">
        <v>2.2793999999999999</v>
      </c>
      <c r="AW650">
        <v>2.2317</v>
      </c>
      <c r="AX650">
        <v>2.1964999999999999</v>
      </c>
      <c r="AY650">
        <v>2.1770999999999998</v>
      </c>
      <c r="AZ650">
        <v>2.1709000000000001</v>
      </c>
      <c r="BA650">
        <v>2.1747000000000001</v>
      </c>
      <c r="BB650">
        <v>2.3416999999999999</v>
      </c>
      <c r="BC650">
        <v>2.3464</v>
      </c>
      <c r="BD650">
        <v>2.3357000000000001</v>
      </c>
      <c r="BE650">
        <v>2.3170000000000002</v>
      </c>
      <c r="BF650">
        <v>2.2900999999999998</v>
      </c>
      <c r="BG650">
        <v>2.2427999999999999</v>
      </c>
      <c r="BH650">
        <v>2.1040000000000001</v>
      </c>
      <c r="BI650">
        <v>2.0632000000000001</v>
      </c>
      <c r="BJ650">
        <v>2.0329000000000002</v>
      </c>
      <c r="BK650">
        <v>2.0099999999999998</v>
      </c>
      <c r="BL650">
        <v>2.0129000000000001</v>
      </c>
      <c r="BM650">
        <v>2.0278</v>
      </c>
      <c r="BN650">
        <v>2.2080000000000002</v>
      </c>
      <c r="BO650">
        <v>2.2238000000000002</v>
      </c>
      <c r="BP650">
        <v>2.2155</v>
      </c>
      <c r="BQ650">
        <v>2.1999</v>
      </c>
      <c r="BR650">
        <v>2.1779999999999999</v>
      </c>
      <c r="BS650">
        <v>2.1358999999999999</v>
      </c>
      <c r="BT650">
        <v>2.0032000000000001</v>
      </c>
      <c r="BU650">
        <v>1.9652000000000001</v>
      </c>
      <c r="BV650">
        <v>1.9329000000000001</v>
      </c>
      <c r="BW650">
        <v>1.9128000000000001</v>
      </c>
    </row>
    <row r="651" spans="1:75">
      <c r="A651" s="95">
        <v>45195</v>
      </c>
      <c r="B651" s="63">
        <v>206168</v>
      </c>
      <c r="AJ651">
        <v>2.5621999999999998</v>
      </c>
      <c r="AK651">
        <v>2.5165999999999999</v>
      </c>
      <c r="AL651">
        <v>2.4512999999999998</v>
      </c>
      <c r="AM651">
        <v>2.4180000000000001</v>
      </c>
      <c r="AN651">
        <v>2.4108999999999998</v>
      </c>
      <c r="AO651">
        <v>2.4186000000000001</v>
      </c>
      <c r="AP651">
        <v>2.6055000000000001</v>
      </c>
      <c r="AQ651">
        <v>2.5952999999999999</v>
      </c>
      <c r="AR651">
        <v>2.5693999999999999</v>
      </c>
      <c r="AS651">
        <v>2.5345</v>
      </c>
      <c r="AT651">
        <v>2.4935</v>
      </c>
      <c r="AU651">
        <v>2.4456000000000002</v>
      </c>
      <c r="AV651">
        <v>2.2818000000000001</v>
      </c>
      <c r="AW651">
        <v>2.2357999999999998</v>
      </c>
      <c r="AX651">
        <v>2.2044999999999999</v>
      </c>
      <c r="AY651">
        <v>2.1869999999999998</v>
      </c>
      <c r="AZ651">
        <v>2.1808000000000001</v>
      </c>
      <c r="BA651">
        <v>2.1846000000000001</v>
      </c>
      <c r="BB651">
        <v>2.3515999999999999</v>
      </c>
      <c r="BC651">
        <v>2.3563000000000001</v>
      </c>
      <c r="BD651">
        <v>2.3456000000000001</v>
      </c>
      <c r="BE651">
        <v>2.3269000000000002</v>
      </c>
      <c r="BF651">
        <v>2.2999999999999998</v>
      </c>
      <c r="BG651">
        <v>2.2526999999999999</v>
      </c>
      <c r="BH651">
        <v>2.1139000000000001</v>
      </c>
      <c r="BI651">
        <v>2.0731000000000002</v>
      </c>
      <c r="BJ651">
        <v>2.0428000000000002</v>
      </c>
      <c r="BK651">
        <v>2.0198999999999998</v>
      </c>
      <c r="BL651">
        <v>2.0228000000000002</v>
      </c>
      <c r="BM651">
        <v>2.0377000000000001</v>
      </c>
      <c r="BN651">
        <v>2.2179000000000002</v>
      </c>
      <c r="BO651">
        <v>2.2336999999999998</v>
      </c>
      <c r="BP651">
        <v>2.2254</v>
      </c>
      <c r="BQ651">
        <v>2.2098</v>
      </c>
      <c r="BR651">
        <v>2.1879</v>
      </c>
      <c r="BS651">
        <v>2.1457999999999999</v>
      </c>
      <c r="BT651">
        <v>2.0131000000000001</v>
      </c>
      <c r="BU651">
        <v>1.9751000000000001</v>
      </c>
      <c r="BV651">
        <v>1.9428000000000001</v>
      </c>
      <c r="BW651">
        <v>1.9227000000000001</v>
      </c>
    </row>
    <row r="652" spans="1:75">
      <c r="A652" s="95">
        <v>45196</v>
      </c>
      <c r="B652" s="63">
        <v>185365</v>
      </c>
      <c r="AJ652">
        <v>2.5985999999999998</v>
      </c>
      <c r="AK652">
        <v>2.5501</v>
      </c>
      <c r="AL652">
        <v>2.4809000000000001</v>
      </c>
      <c r="AM652">
        <v>2.4462999999999999</v>
      </c>
      <c r="AN652">
        <v>2.4367999999999999</v>
      </c>
      <c r="AO652">
        <v>2.4409000000000001</v>
      </c>
      <c r="AP652">
        <v>2.6271</v>
      </c>
      <c r="AQ652">
        <v>2.6154999999999999</v>
      </c>
      <c r="AR652">
        <v>2.5891999999999999</v>
      </c>
      <c r="AS652">
        <v>2.5547</v>
      </c>
      <c r="AT652">
        <v>2.5131999999999999</v>
      </c>
      <c r="AU652">
        <v>2.4632999999999998</v>
      </c>
      <c r="AV652">
        <v>2.2972000000000001</v>
      </c>
      <c r="AW652">
        <v>2.2498</v>
      </c>
      <c r="AX652">
        <v>2.2172000000000001</v>
      </c>
      <c r="AY652">
        <v>2.1981000000000002</v>
      </c>
      <c r="AZ652">
        <v>2.1918000000000002</v>
      </c>
      <c r="BA652">
        <v>2.1955</v>
      </c>
      <c r="BB652">
        <v>2.3624999999999998</v>
      </c>
      <c r="BC652">
        <v>2.3671000000000002</v>
      </c>
      <c r="BD652">
        <v>2.3563000000000001</v>
      </c>
      <c r="BE652">
        <v>2.3374999999999999</v>
      </c>
      <c r="BF652">
        <v>2.3105000000000002</v>
      </c>
      <c r="BG652">
        <v>2.2631000000000001</v>
      </c>
      <c r="BH652">
        <v>2.1242999999999999</v>
      </c>
      <c r="BI652">
        <v>2.0834000000000001</v>
      </c>
      <c r="BJ652">
        <v>2.0529999999999999</v>
      </c>
      <c r="BK652">
        <v>2.0301</v>
      </c>
      <c r="BL652">
        <v>2.0329999999999999</v>
      </c>
      <c r="BM652">
        <v>2.0478999999999998</v>
      </c>
      <c r="BN652">
        <v>2.2281</v>
      </c>
      <c r="BO652">
        <v>2.2439</v>
      </c>
      <c r="BP652">
        <v>2.2355999999999998</v>
      </c>
      <c r="BQ652">
        <v>2.2200000000000002</v>
      </c>
      <c r="BR652">
        <v>2.1981000000000002</v>
      </c>
      <c r="BS652">
        <v>2.1560000000000001</v>
      </c>
      <c r="BT652">
        <v>2.0232999999999999</v>
      </c>
      <c r="BU652">
        <v>1.9853000000000001</v>
      </c>
      <c r="BV652">
        <v>1.9530000000000001</v>
      </c>
      <c r="BW652">
        <v>1.9329000000000001</v>
      </c>
    </row>
    <row r="653" spans="1:75">
      <c r="A653" s="95">
        <v>45197</v>
      </c>
      <c r="B653" s="63">
        <v>191783</v>
      </c>
      <c r="AJ653">
        <v>2.5053000000000001</v>
      </c>
      <c r="AK653">
        <v>2.4662000000000002</v>
      </c>
      <c r="AL653">
        <v>2.4083999999999999</v>
      </c>
      <c r="AM653">
        <v>2.3805000000000001</v>
      </c>
      <c r="AN653">
        <v>2.3753000000000002</v>
      </c>
      <c r="AO653">
        <v>2.3824999999999998</v>
      </c>
      <c r="AP653">
        <v>2.5697999999999999</v>
      </c>
      <c r="AQ653">
        <v>2.5619000000000001</v>
      </c>
      <c r="AR653">
        <v>2.5407000000000002</v>
      </c>
      <c r="AS653">
        <v>2.5104000000000002</v>
      </c>
      <c r="AT653">
        <v>2.4723999999999999</v>
      </c>
      <c r="AU653">
        <v>2.4260999999999999</v>
      </c>
      <c r="AV653">
        <v>2.2605</v>
      </c>
      <c r="AW653">
        <v>2.2138</v>
      </c>
      <c r="AX653">
        <v>2.1829999999999998</v>
      </c>
      <c r="AY653">
        <v>2.1642000000000001</v>
      </c>
      <c r="AZ653">
        <v>2.1581000000000001</v>
      </c>
      <c r="BA653">
        <v>2.1621000000000001</v>
      </c>
      <c r="BB653">
        <v>2.3292999999999999</v>
      </c>
      <c r="BC653">
        <v>2.3342000000000001</v>
      </c>
      <c r="BD653">
        <v>2.3235999999999999</v>
      </c>
      <c r="BE653">
        <v>2.3050999999999999</v>
      </c>
      <c r="BF653">
        <v>2.2783000000000002</v>
      </c>
      <c r="BG653">
        <v>2.2311999999999999</v>
      </c>
      <c r="BH653">
        <v>2.0926</v>
      </c>
      <c r="BI653">
        <v>2.052</v>
      </c>
      <c r="BJ653">
        <v>2.0217999999999998</v>
      </c>
      <c r="BK653">
        <v>1.9988999999999999</v>
      </c>
      <c r="BL653">
        <v>2.0017999999999998</v>
      </c>
      <c r="BM653">
        <v>2.0167000000000002</v>
      </c>
      <c r="BN653">
        <v>2.1968999999999999</v>
      </c>
      <c r="BO653">
        <v>2.2126999999999999</v>
      </c>
      <c r="BP653">
        <v>2.2044000000000001</v>
      </c>
      <c r="BQ653">
        <v>2.1888000000000001</v>
      </c>
      <c r="BR653">
        <v>2.1669</v>
      </c>
      <c r="BS653">
        <v>2.1248</v>
      </c>
      <c r="BT653">
        <v>1.9921</v>
      </c>
      <c r="BU653">
        <v>1.9540999999999999</v>
      </c>
      <c r="BV653">
        <v>1.9218</v>
      </c>
      <c r="BW653">
        <v>1.9016999999999999</v>
      </c>
    </row>
    <row r="654" spans="1:75">
      <c r="A654" s="95">
        <v>45198</v>
      </c>
      <c r="B654" s="63">
        <v>191347</v>
      </c>
      <c r="AJ654" s="28">
        <v>2.4399000000000002</v>
      </c>
      <c r="AK654">
        <v>2.3995000000000002</v>
      </c>
      <c r="AL654">
        <v>2.3496000000000001</v>
      </c>
      <c r="AM654">
        <v>2.3237000000000001</v>
      </c>
      <c r="AN654">
        <v>2.3184</v>
      </c>
      <c r="AO654">
        <v>2.3262999999999998</v>
      </c>
      <c r="AP654">
        <v>2.5173000000000001</v>
      </c>
      <c r="AQ654">
        <v>2.5127999999999999</v>
      </c>
      <c r="AR654">
        <v>2.4981</v>
      </c>
      <c r="AS654">
        <v>2.4727000000000001</v>
      </c>
      <c r="AT654">
        <v>2.4377</v>
      </c>
      <c r="AU654">
        <v>2.3933</v>
      </c>
      <c r="AV654">
        <v>2.2301000000000002</v>
      </c>
      <c r="AW654">
        <v>2.1854</v>
      </c>
      <c r="AX654">
        <v>2.1566000000000001</v>
      </c>
      <c r="AY654">
        <v>2.14</v>
      </c>
      <c r="AZ654">
        <v>2.1355</v>
      </c>
      <c r="BA654">
        <v>2.1410999999999998</v>
      </c>
      <c r="BB654">
        <v>2.3115999999999999</v>
      </c>
      <c r="BC654">
        <v>2.3149999999999999</v>
      </c>
      <c r="BD654">
        <v>2.3045</v>
      </c>
      <c r="BE654">
        <v>2.2862</v>
      </c>
      <c r="BF654">
        <v>2.2595000000000001</v>
      </c>
      <c r="BG654">
        <v>2.2124999999999999</v>
      </c>
      <c r="BH654">
        <v>2.0739999999999998</v>
      </c>
      <c r="BI654">
        <v>2.0335999999999999</v>
      </c>
      <c r="BJ654">
        <v>2.0034999999999998</v>
      </c>
      <c r="BK654">
        <v>1.9806999999999999</v>
      </c>
      <c r="BL654">
        <v>1.9837</v>
      </c>
      <c r="BM654">
        <v>1.9987999999999999</v>
      </c>
      <c r="BN654">
        <v>2.1791</v>
      </c>
      <c r="BO654">
        <v>2.1949999999999998</v>
      </c>
      <c r="BP654">
        <v>2.1867999999999999</v>
      </c>
      <c r="BQ654">
        <v>2.1714000000000002</v>
      </c>
      <c r="BR654">
        <v>2.1496</v>
      </c>
      <c r="BS654">
        <v>2.1076000000000001</v>
      </c>
      <c r="BT654">
        <v>1.9750000000000001</v>
      </c>
      <c r="BU654">
        <v>1.9372</v>
      </c>
      <c r="BV654">
        <v>1.9059999999999999</v>
      </c>
      <c r="BW654">
        <v>1.8858999999999999</v>
      </c>
    </row>
    <row r="655" spans="1:75">
      <c r="A655" s="95">
        <v>45201</v>
      </c>
      <c r="B655" s="63">
        <v>147074</v>
      </c>
      <c r="AK655">
        <v>2.4121999999999999</v>
      </c>
      <c r="AL655">
        <v>2.3521999999999998</v>
      </c>
      <c r="AM655">
        <v>2.3216999999999999</v>
      </c>
      <c r="AN655">
        <v>2.3165</v>
      </c>
      <c r="AO655">
        <v>2.3248000000000002</v>
      </c>
      <c r="AP655">
        <v>2.5190999999999999</v>
      </c>
      <c r="AQ655">
        <v>2.5143</v>
      </c>
      <c r="AR655">
        <v>2.5005999999999999</v>
      </c>
      <c r="AS655">
        <v>2.4773999999999998</v>
      </c>
      <c r="AT655">
        <v>2.4445999999999999</v>
      </c>
      <c r="AU655">
        <v>2.4022999999999999</v>
      </c>
      <c r="AV655">
        <v>2.2443</v>
      </c>
      <c r="AW655">
        <v>2.2014999999999998</v>
      </c>
      <c r="AX655">
        <v>2.1728000000000001</v>
      </c>
      <c r="AY655">
        <v>2.1564999999999999</v>
      </c>
      <c r="AZ655">
        <v>2.1524999999999999</v>
      </c>
      <c r="BA655">
        <v>2.1585999999999999</v>
      </c>
      <c r="BB655">
        <v>2.3306</v>
      </c>
      <c r="BC655">
        <v>2.3332999999999999</v>
      </c>
      <c r="BD655">
        <v>2.3231000000000002</v>
      </c>
      <c r="BE655">
        <v>2.3050999999999999</v>
      </c>
      <c r="BF655">
        <v>2.2787000000000002</v>
      </c>
      <c r="BG655">
        <v>2.2332000000000001</v>
      </c>
      <c r="BH655">
        <v>2.0935999999999999</v>
      </c>
      <c r="BI655">
        <v>2.0531999999999999</v>
      </c>
      <c r="BJ655">
        <v>2.0232000000000001</v>
      </c>
      <c r="BK655">
        <v>2.0005000000000002</v>
      </c>
      <c r="BL655">
        <v>2.0034999999999998</v>
      </c>
      <c r="BM655">
        <v>2.0186999999999999</v>
      </c>
      <c r="BN655">
        <v>2.1991000000000001</v>
      </c>
      <c r="BO655">
        <v>2.2149999999999999</v>
      </c>
      <c r="BP655">
        <v>2.2069000000000001</v>
      </c>
      <c r="BQ655">
        <v>2.1916000000000002</v>
      </c>
      <c r="BR655">
        <v>2.1698</v>
      </c>
      <c r="BS655">
        <v>2.1278999999999999</v>
      </c>
      <c r="BT655">
        <v>1.9954000000000001</v>
      </c>
      <c r="BU655">
        <v>1.9576</v>
      </c>
      <c r="BV655">
        <v>1.9267000000000001</v>
      </c>
      <c r="BW655">
        <v>1.9066000000000001</v>
      </c>
    </row>
    <row r="656" spans="1:75">
      <c r="A656" s="95">
        <v>45202</v>
      </c>
      <c r="B656" s="63">
        <v>225847</v>
      </c>
      <c r="AK656">
        <v>2.3601000000000001</v>
      </c>
      <c r="AL656">
        <v>2.3119000000000001</v>
      </c>
      <c r="AM656">
        <v>2.2896999999999998</v>
      </c>
      <c r="AN656">
        <v>2.2879999999999998</v>
      </c>
      <c r="AO656">
        <v>2.2995000000000001</v>
      </c>
      <c r="AP656">
        <v>2.4990000000000001</v>
      </c>
      <c r="AQ656">
        <v>2.4939</v>
      </c>
      <c r="AR656">
        <v>2.4824999999999999</v>
      </c>
      <c r="AS656">
        <v>2.4609000000000001</v>
      </c>
      <c r="AT656">
        <v>2.4298999999999999</v>
      </c>
      <c r="AU656">
        <v>2.3889</v>
      </c>
      <c r="AV656">
        <v>2.2313999999999998</v>
      </c>
      <c r="AW656">
        <v>2.1878000000000002</v>
      </c>
      <c r="AX656">
        <v>2.1566999999999998</v>
      </c>
      <c r="AY656">
        <v>2.14</v>
      </c>
      <c r="AZ656">
        <v>2.1362999999999999</v>
      </c>
      <c r="BA656">
        <v>2.1425999999999998</v>
      </c>
      <c r="BB656">
        <v>2.3149000000000002</v>
      </c>
      <c r="BC656">
        <v>2.3178999999999998</v>
      </c>
      <c r="BD656">
        <v>2.3079000000000001</v>
      </c>
      <c r="BE656">
        <v>2.2902</v>
      </c>
      <c r="BF656">
        <v>2.2639999999999998</v>
      </c>
      <c r="BG656">
        <v>2.2187999999999999</v>
      </c>
      <c r="BH656">
        <v>2.0794999999999999</v>
      </c>
      <c r="BI656">
        <v>2.0392999999999999</v>
      </c>
      <c r="BJ656">
        <v>2.0095999999999998</v>
      </c>
      <c r="BK656">
        <v>1.9869000000000001</v>
      </c>
      <c r="BL656">
        <v>1.9899</v>
      </c>
      <c r="BM656">
        <v>2.0051000000000001</v>
      </c>
      <c r="BN656">
        <v>2.1855000000000002</v>
      </c>
      <c r="BO656">
        <v>2.2014</v>
      </c>
      <c r="BP656">
        <v>2.1932999999999998</v>
      </c>
      <c r="BQ656">
        <v>2.1779999999999999</v>
      </c>
      <c r="BR656">
        <v>2.1562000000000001</v>
      </c>
      <c r="BS656">
        <v>2.1143000000000001</v>
      </c>
      <c r="BT656">
        <v>1.9818</v>
      </c>
      <c r="BU656">
        <v>1.944</v>
      </c>
      <c r="BV656">
        <v>1.9131</v>
      </c>
      <c r="BW656">
        <v>1.893</v>
      </c>
    </row>
    <row r="657" spans="1:75">
      <c r="A657" s="95">
        <v>45203</v>
      </c>
      <c r="B657" s="63">
        <v>220168</v>
      </c>
      <c r="AK657">
        <v>2.198</v>
      </c>
      <c r="AL657">
        <v>2.1637</v>
      </c>
      <c r="AM657">
        <v>2.1488999999999998</v>
      </c>
      <c r="AN657">
        <v>2.1505000000000001</v>
      </c>
      <c r="AO657">
        <v>2.1652</v>
      </c>
      <c r="AP657">
        <v>2.3645999999999998</v>
      </c>
      <c r="AQ657">
        <v>2.3654999999999999</v>
      </c>
      <c r="AR657">
        <v>2.3601000000000001</v>
      </c>
      <c r="AS657">
        <v>2.3405999999999998</v>
      </c>
      <c r="AT657">
        <v>2.3104</v>
      </c>
      <c r="AU657">
        <v>2.27</v>
      </c>
      <c r="AV657">
        <v>2.1196000000000002</v>
      </c>
      <c r="AW657">
        <v>2.0785</v>
      </c>
      <c r="AX657">
        <v>2.0503</v>
      </c>
      <c r="AY657">
        <v>2.0350999999999999</v>
      </c>
      <c r="AZ657">
        <v>2.0341</v>
      </c>
      <c r="BA657">
        <v>2.0415999999999999</v>
      </c>
      <c r="BB657">
        <v>2.2191000000000001</v>
      </c>
      <c r="BC657">
        <v>2.2241</v>
      </c>
      <c r="BD657">
        <v>2.2189999999999999</v>
      </c>
      <c r="BE657">
        <v>2.2042000000000002</v>
      </c>
      <c r="BF657">
        <v>2.1808999999999998</v>
      </c>
      <c r="BG657">
        <v>2.1385999999999998</v>
      </c>
      <c r="BH657">
        <v>2.0023</v>
      </c>
      <c r="BI657">
        <v>1.9650000000000001</v>
      </c>
      <c r="BJ657">
        <v>1.9381999999999999</v>
      </c>
      <c r="BK657">
        <v>1.9157999999999999</v>
      </c>
      <c r="BL657">
        <v>1.9192</v>
      </c>
      <c r="BM657">
        <v>1.9347000000000001</v>
      </c>
      <c r="BN657">
        <v>2.1154000000000002</v>
      </c>
      <c r="BO657">
        <v>2.1316999999999999</v>
      </c>
      <c r="BP657">
        <v>2.1238999999999999</v>
      </c>
      <c r="BQ657">
        <v>2.1089000000000002</v>
      </c>
      <c r="BR657">
        <v>2.0874999999999999</v>
      </c>
      <c r="BS657">
        <v>2.0459000000000001</v>
      </c>
      <c r="BT657">
        <v>1.9137</v>
      </c>
      <c r="BU657">
        <v>1.8763000000000001</v>
      </c>
      <c r="BV657">
        <v>1.8456999999999999</v>
      </c>
      <c r="BW657">
        <v>1.8255999999999999</v>
      </c>
    </row>
    <row r="658" spans="1:75">
      <c r="A658" s="95">
        <v>45204</v>
      </c>
      <c r="B658" s="63">
        <v>174231</v>
      </c>
      <c r="AK658">
        <v>2.1890000000000001</v>
      </c>
      <c r="AL658">
        <v>2.15</v>
      </c>
      <c r="AM658">
        <v>2.1345000000000001</v>
      </c>
      <c r="AN658">
        <v>2.1347999999999998</v>
      </c>
      <c r="AO658">
        <v>2.1472000000000002</v>
      </c>
      <c r="AP658">
        <v>2.3490000000000002</v>
      </c>
      <c r="AQ658">
        <v>2.3530000000000002</v>
      </c>
      <c r="AR658">
        <v>2.3468</v>
      </c>
      <c r="AS658">
        <v>2.3273000000000001</v>
      </c>
      <c r="AT658">
        <v>2.2974999999999999</v>
      </c>
      <c r="AU658">
        <v>2.2568999999999999</v>
      </c>
      <c r="AV658">
        <v>2.113</v>
      </c>
      <c r="AW658">
        <v>2.0718999999999999</v>
      </c>
      <c r="AX658">
        <v>2.0451000000000001</v>
      </c>
      <c r="AY658">
        <v>2.036</v>
      </c>
      <c r="AZ658">
        <v>2.0442</v>
      </c>
      <c r="BA658">
        <v>2.0556000000000001</v>
      </c>
      <c r="BB658">
        <v>2.2332000000000001</v>
      </c>
      <c r="BC658">
        <v>2.2383000000000002</v>
      </c>
      <c r="BD658">
        <v>2.2334000000000001</v>
      </c>
      <c r="BE658">
        <v>2.2187000000000001</v>
      </c>
      <c r="BF658">
        <v>2.1955</v>
      </c>
      <c r="BG658">
        <v>2.1533000000000002</v>
      </c>
      <c r="BH658">
        <v>2.0171000000000001</v>
      </c>
      <c r="BI658">
        <v>1.98</v>
      </c>
      <c r="BJ658">
        <v>1.9533</v>
      </c>
      <c r="BK658">
        <v>1.931</v>
      </c>
      <c r="BL658">
        <v>1.9345000000000001</v>
      </c>
      <c r="BM658">
        <v>1.9500999999999999</v>
      </c>
      <c r="BN658">
        <v>2.1309</v>
      </c>
      <c r="BO658">
        <v>2.1474000000000002</v>
      </c>
      <c r="BP658">
        <v>2.1396999999999999</v>
      </c>
      <c r="BQ658">
        <v>2.1248</v>
      </c>
      <c r="BR658">
        <v>2.1034999999999999</v>
      </c>
      <c r="BS658">
        <v>2.0619999999999998</v>
      </c>
      <c r="BT658">
        <v>1.93</v>
      </c>
      <c r="BU658">
        <v>1.8927</v>
      </c>
      <c r="BV658">
        <v>1.8633</v>
      </c>
      <c r="BW658">
        <v>1.8431999999999999</v>
      </c>
    </row>
    <row r="659" spans="1:75">
      <c r="A659" s="95">
        <v>45205</v>
      </c>
      <c r="B659" s="63">
        <v>162318</v>
      </c>
      <c r="AK659">
        <v>2.1922000000000001</v>
      </c>
      <c r="AL659">
        <v>2.1616</v>
      </c>
      <c r="AM659">
        <v>2.1474000000000002</v>
      </c>
      <c r="AN659">
        <v>2.1472000000000002</v>
      </c>
      <c r="AO659">
        <v>2.1566999999999998</v>
      </c>
      <c r="AP659">
        <v>2.3561000000000001</v>
      </c>
      <c r="AQ659">
        <v>2.3595000000000002</v>
      </c>
      <c r="AR659">
        <v>2.3511000000000002</v>
      </c>
      <c r="AS659">
        <v>2.3302999999999998</v>
      </c>
      <c r="AT659">
        <v>2.2989000000000002</v>
      </c>
      <c r="AU659">
        <v>2.2570000000000001</v>
      </c>
      <c r="AV659">
        <v>2.1101999999999999</v>
      </c>
      <c r="AW659">
        <v>2.0678999999999998</v>
      </c>
      <c r="AX659">
        <v>2.0396999999999998</v>
      </c>
      <c r="AY659">
        <v>2.0287000000000002</v>
      </c>
      <c r="AZ659">
        <v>2.0333000000000001</v>
      </c>
      <c r="BA659">
        <v>2.0449000000000002</v>
      </c>
      <c r="BB659">
        <v>2.2225000000000001</v>
      </c>
      <c r="BC659">
        <v>2.2275999999999998</v>
      </c>
      <c r="BD659">
        <v>2.2227000000000001</v>
      </c>
      <c r="BE659">
        <v>2.2080000000000002</v>
      </c>
      <c r="BF659">
        <v>2.1848000000000001</v>
      </c>
      <c r="BG659">
        <v>2.1425999999999998</v>
      </c>
      <c r="BH659">
        <v>2.0064000000000002</v>
      </c>
      <c r="BI659">
        <v>1.9693000000000001</v>
      </c>
      <c r="BJ659">
        <v>1.9426000000000001</v>
      </c>
      <c r="BK659">
        <v>1.9202999999999999</v>
      </c>
      <c r="BL659">
        <v>1.9238</v>
      </c>
      <c r="BM659">
        <v>1.9394</v>
      </c>
      <c r="BN659">
        <v>2.1202000000000001</v>
      </c>
      <c r="BO659">
        <v>2.1366999999999998</v>
      </c>
      <c r="BP659">
        <v>2.129</v>
      </c>
      <c r="BQ659">
        <v>2.1141000000000001</v>
      </c>
      <c r="BR659">
        <v>2.0928</v>
      </c>
      <c r="BS659">
        <v>2.0512999999999999</v>
      </c>
      <c r="BT659">
        <v>1.9193</v>
      </c>
      <c r="BU659">
        <v>1.8819999999999999</v>
      </c>
      <c r="BV659">
        <v>1.8526</v>
      </c>
      <c r="BW659">
        <v>1.8325</v>
      </c>
    </row>
    <row r="660" spans="1:75">
      <c r="A660" s="95">
        <v>45208</v>
      </c>
      <c r="B660" s="63">
        <v>149902</v>
      </c>
      <c r="AK660">
        <v>2.2381000000000002</v>
      </c>
      <c r="AL660">
        <v>2.2151000000000001</v>
      </c>
      <c r="AM660">
        <v>2.2033999999999998</v>
      </c>
      <c r="AN660">
        <v>2.2048000000000001</v>
      </c>
      <c r="AO660">
        <v>2.2141000000000002</v>
      </c>
      <c r="AP660">
        <v>2.4121999999999999</v>
      </c>
      <c r="AQ660">
        <v>2.4119999999999999</v>
      </c>
      <c r="AR660">
        <v>2.4001000000000001</v>
      </c>
      <c r="AS660">
        <v>2.3784000000000001</v>
      </c>
      <c r="AT660">
        <v>2.3464</v>
      </c>
      <c r="AU660">
        <v>2.3037000000000001</v>
      </c>
      <c r="AV660">
        <v>2.1577999999999999</v>
      </c>
      <c r="AW660">
        <v>2.1143999999999998</v>
      </c>
      <c r="AX660">
        <v>2.0861999999999998</v>
      </c>
      <c r="AY660">
        <v>2.0747</v>
      </c>
      <c r="AZ660">
        <v>2.0781999999999998</v>
      </c>
      <c r="BA660">
        <v>2.0895000000000001</v>
      </c>
      <c r="BB660">
        <v>2.2667000000000002</v>
      </c>
      <c r="BC660">
        <v>2.2715000000000001</v>
      </c>
      <c r="BD660">
        <v>2.2662</v>
      </c>
      <c r="BE660">
        <v>2.2511999999999999</v>
      </c>
      <c r="BF660">
        <v>2.2277</v>
      </c>
      <c r="BG660">
        <v>2.1850999999999998</v>
      </c>
      <c r="BH660">
        <v>2.0486</v>
      </c>
      <c r="BI660">
        <v>2.0110999999999999</v>
      </c>
      <c r="BJ660">
        <v>1.9841</v>
      </c>
      <c r="BK660">
        <v>1.9618</v>
      </c>
      <c r="BL660">
        <v>1.9653</v>
      </c>
      <c r="BM660">
        <v>1.9809000000000001</v>
      </c>
      <c r="BN660">
        <v>2.1617000000000002</v>
      </c>
      <c r="BO660">
        <v>2.1781999999999999</v>
      </c>
      <c r="BP660">
        <v>2.1705000000000001</v>
      </c>
      <c r="BQ660">
        <v>2.1556000000000002</v>
      </c>
      <c r="BR660">
        <v>2.1343000000000001</v>
      </c>
      <c r="BS660">
        <v>2.0928</v>
      </c>
      <c r="BT660">
        <v>1.9608000000000001</v>
      </c>
      <c r="BU660">
        <v>1.9235</v>
      </c>
      <c r="BV660">
        <v>1.8940999999999999</v>
      </c>
      <c r="BW660">
        <v>1.8740000000000001</v>
      </c>
    </row>
    <row r="661" spans="1:75">
      <c r="A661" s="95">
        <v>45209</v>
      </c>
      <c r="B661" s="63">
        <v>157695</v>
      </c>
      <c r="AK661">
        <v>2.2584</v>
      </c>
      <c r="AL661">
        <v>2.2311999999999999</v>
      </c>
      <c r="AM661">
        <v>2.2166000000000001</v>
      </c>
      <c r="AN661">
        <v>2.2164999999999999</v>
      </c>
      <c r="AO661">
        <v>2.2256999999999998</v>
      </c>
      <c r="AP661">
        <v>2.4234</v>
      </c>
      <c r="AQ661">
        <v>2.4239999999999999</v>
      </c>
      <c r="AR661">
        <v>2.4125999999999999</v>
      </c>
      <c r="AS661">
        <v>2.3923999999999999</v>
      </c>
      <c r="AT661">
        <v>2.3622999999999998</v>
      </c>
      <c r="AU661">
        <v>2.3222999999999998</v>
      </c>
      <c r="AV661">
        <v>2.1802000000000001</v>
      </c>
      <c r="AW661">
        <v>2.1442999999999999</v>
      </c>
      <c r="AX661">
        <v>2.1230000000000002</v>
      </c>
      <c r="AY661">
        <v>2.1151</v>
      </c>
      <c r="AZ661">
        <v>2.1212</v>
      </c>
      <c r="BA661">
        <v>2.1362999999999999</v>
      </c>
      <c r="BB661">
        <v>2.3134999999999999</v>
      </c>
      <c r="BC661">
        <v>2.3182999999999998</v>
      </c>
      <c r="BD661">
        <v>2.3130000000000002</v>
      </c>
      <c r="BE661">
        <v>2.298</v>
      </c>
      <c r="BF661">
        <v>2.2745000000000002</v>
      </c>
      <c r="BG661">
        <v>2.2319</v>
      </c>
      <c r="BH661">
        <v>2.0954000000000002</v>
      </c>
      <c r="BI661">
        <v>2.0579000000000001</v>
      </c>
      <c r="BJ661">
        <v>2.0308999999999999</v>
      </c>
      <c r="BK661">
        <v>2.0085999999999999</v>
      </c>
      <c r="BL661">
        <v>2.0121000000000002</v>
      </c>
      <c r="BM661">
        <v>2.0276999999999998</v>
      </c>
      <c r="BN661">
        <v>2.2084999999999999</v>
      </c>
      <c r="BO661">
        <v>2.2250000000000001</v>
      </c>
      <c r="BP661">
        <v>2.2172999999999998</v>
      </c>
      <c r="BQ661">
        <v>2.2023999999999999</v>
      </c>
      <c r="BR661">
        <v>2.1810999999999998</v>
      </c>
      <c r="BS661">
        <v>2.1396000000000002</v>
      </c>
      <c r="BT661">
        <v>2.0076000000000001</v>
      </c>
      <c r="BU661">
        <v>1.9702999999999999</v>
      </c>
      <c r="BV661">
        <v>1.9409000000000001</v>
      </c>
      <c r="BW661">
        <v>1.9208000000000001</v>
      </c>
    </row>
    <row r="662" spans="1:75">
      <c r="A662" s="95">
        <v>45210</v>
      </c>
      <c r="B662" s="63">
        <v>174196</v>
      </c>
      <c r="AK662">
        <v>2.2101000000000002</v>
      </c>
      <c r="AL662">
        <v>2.1937000000000002</v>
      </c>
      <c r="AM662">
        <v>2.1846000000000001</v>
      </c>
      <c r="AN662">
        <v>2.1880000000000002</v>
      </c>
      <c r="AO662">
        <v>2.1985000000000001</v>
      </c>
      <c r="AP662">
        <v>2.3990999999999998</v>
      </c>
      <c r="AQ662">
        <v>2.4028999999999998</v>
      </c>
      <c r="AR662">
        <v>2.3942999999999999</v>
      </c>
      <c r="AS662">
        <v>2.3757999999999999</v>
      </c>
      <c r="AT662">
        <v>2.3471000000000002</v>
      </c>
      <c r="AU662">
        <v>2.3085</v>
      </c>
      <c r="AV662">
        <v>2.1556000000000002</v>
      </c>
      <c r="AW662">
        <v>2.1187999999999998</v>
      </c>
      <c r="AX662">
        <v>2.0941999999999998</v>
      </c>
      <c r="AY662">
        <v>2.0851999999999999</v>
      </c>
      <c r="AZ662">
        <v>2.0912999999999999</v>
      </c>
      <c r="BA662">
        <v>2.1063999999999998</v>
      </c>
      <c r="BB662">
        <v>2.2835999999999999</v>
      </c>
      <c r="BC662">
        <v>2.2884000000000002</v>
      </c>
      <c r="BD662">
        <v>2.2831000000000001</v>
      </c>
      <c r="BE662">
        <v>2.2681</v>
      </c>
      <c r="BF662">
        <v>2.2446000000000002</v>
      </c>
      <c r="BG662">
        <v>2.202</v>
      </c>
      <c r="BH662">
        <v>2.0655000000000001</v>
      </c>
      <c r="BI662">
        <v>2.028</v>
      </c>
      <c r="BJ662">
        <v>2.0009999999999999</v>
      </c>
      <c r="BK662">
        <v>1.9786999999999999</v>
      </c>
      <c r="BL662">
        <v>1.9822</v>
      </c>
      <c r="BM662">
        <v>1.9978</v>
      </c>
      <c r="BN662">
        <v>2.1785999999999999</v>
      </c>
      <c r="BO662">
        <v>2.1951000000000001</v>
      </c>
      <c r="BP662">
        <v>2.1873999999999998</v>
      </c>
      <c r="BQ662">
        <v>2.1724999999999999</v>
      </c>
      <c r="BR662">
        <v>2.1511999999999998</v>
      </c>
      <c r="BS662">
        <v>2.1097000000000001</v>
      </c>
      <c r="BT662">
        <v>1.9777</v>
      </c>
      <c r="BU662">
        <v>1.9403999999999999</v>
      </c>
      <c r="BV662">
        <v>1.911</v>
      </c>
      <c r="BW662">
        <v>1.8909</v>
      </c>
    </row>
    <row r="663" spans="1:75">
      <c r="A663" s="95">
        <v>45211</v>
      </c>
      <c r="B663" s="63">
        <v>196065</v>
      </c>
      <c r="AK663">
        <v>2.165</v>
      </c>
      <c r="AL663">
        <v>2.1509999999999998</v>
      </c>
      <c r="AM663">
        <v>2.1440000000000001</v>
      </c>
      <c r="AN663">
        <v>2.1476999999999999</v>
      </c>
      <c r="AO663">
        <v>2.1585000000000001</v>
      </c>
      <c r="AP663">
        <v>2.36</v>
      </c>
      <c r="AQ663">
        <v>2.3666</v>
      </c>
      <c r="AR663">
        <v>2.36</v>
      </c>
      <c r="AS663">
        <v>2.3418999999999999</v>
      </c>
      <c r="AT663">
        <v>2.3138999999999998</v>
      </c>
      <c r="AU663">
        <v>2.2744</v>
      </c>
      <c r="AV663">
        <v>2.1219000000000001</v>
      </c>
      <c r="AW663">
        <v>2.0851000000000002</v>
      </c>
      <c r="AX663">
        <v>2.0596000000000001</v>
      </c>
      <c r="AY663">
        <v>2.0499999999999998</v>
      </c>
      <c r="AZ663">
        <v>2.0560999999999998</v>
      </c>
      <c r="BA663">
        <v>2.0712000000000002</v>
      </c>
      <c r="BB663">
        <v>2.2484000000000002</v>
      </c>
      <c r="BC663">
        <v>2.2532000000000001</v>
      </c>
      <c r="BD663">
        <v>2.2479</v>
      </c>
      <c r="BE663">
        <v>2.2328999999999999</v>
      </c>
      <c r="BF663">
        <v>2.2094</v>
      </c>
      <c r="BG663">
        <v>2.1667999999999998</v>
      </c>
      <c r="BH663">
        <v>2.0303</v>
      </c>
      <c r="BI663">
        <v>1.9927999999999999</v>
      </c>
      <c r="BJ663">
        <v>1.9658</v>
      </c>
      <c r="BK663">
        <v>1.9435</v>
      </c>
      <c r="BL663">
        <v>1.9470000000000001</v>
      </c>
      <c r="BM663">
        <v>1.9625999999999999</v>
      </c>
      <c r="BN663">
        <v>2.1434000000000002</v>
      </c>
      <c r="BO663">
        <v>2.1598999999999999</v>
      </c>
      <c r="BP663">
        <v>2.1522000000000001</v>
      </c>
      <c r="BQ663">
        <v>2.1373000000000002</v>
      </c>
      <c r="BR663">
        <v>2.1160000000000001</v>
      </c>
      <c r="BS663">
        <v>2.0745</v>
      </c>
      <c r="BT663">
        <v>1.9424999999999999</v>
      </c>
      <c r="BU663">
        <v>1.9052</v>
      </c>
      <c r="BV663">
        <v>1.8757999999999999</v>
      </c>
      <c r="BW663">
        <v>1.8556999999999999</v>
      </c>
    </row>
    <row r="664" spans="1:75">
      <c r="A664" s="95">
        <v>45212</v>
      </c>
      <c r="B664" s="63">
        <v>159786</v>
      </c>
      <c r="AK664">
        <v>2.2652999999999999</v>
      </c>
      <c r="AL664">
        <v>2.2530000000000001</v>
      </c>
      <c r="AM664">
        <v>2.2465000000000002</v>
      </c>
      <c r="AN664">
        <v>2.2473999999999998</v>
      </c>
      <c r="AO664">
        <v>2.2545000000000002</v>
      </c>
      <c r="AP664">
        <v>2.4561000000000002</v>
      </c>
      <c r="AQ664">
        <v>2.4607000000000001</v>
      </c>
      <c r="AR664">
        <v>2.4523999999999999</v>
      </c>
      <c r="AS664">
        <v>2.4318</v>
      </c>
      <c r="AT664">
        <v>2.4005000000000001</v>
      </c>
      <c r="AU664">
        <v>2.3576999999999999</v>
      </c>
      <c r="AV664">
        <v>2.2035999999999998</v>
      </c>
      <c r="AW664">
        <v>2.1648999999999998</v>
      </c>
      <c r="AX664">
        <v>2.1389</v>
      </c>
      <c r="AY664">
        <v>2.1288999999999998</v>
      </c>
      <c r="AZ664">
        <v>2.1343999999999999</v>
      </c>
      <c r="BA664">
        <v>2.149</v>
      </c>
      <c r="BB664">
        <v>2.3256000000000001</v>
      </c>
      <c r="BC664">
        <v>2.3298000000000001</v>
      </c>
      <c r="BD664">
        <v>2.3239999999999998</v>
      </c>
      <c r="BE664">
        <v>2.3083999999999998</v>
      </c>
      <c r="BF664">
        <v>2.2844000000000002</v>
      </c>
      <c r="BG664">
        <v>2.2412000000000001</v>
      </c>
      <c r="BH664">
        <v>2.1040999999999999</v>
      </c>
      <c r="BI664">
        <v>2.0661</v>
      </c>
      <c r="BJ664">
        <v>2.0385</v>
      </c>
      <c r="BK664">
        <v>2.0162</v>
      </c>
      <c r="BL664">
        <v>2.0196999999999998</v>
      </c>
      <c r="BM664">
        <v>2.0352999999999999</v>
      </c>
      <c r="BN664">
        <v>2.2161</v>
      </c>
      <c r="BO664">
        <v>2.2326000000000001</v>
      </c>
      <c r="BP664">
        <v>2.2248999999999999</v>
      </c>
      <c r="BQ664">
        <v>2.21</v>
      </c>
      <c r="BR664">
        <v>2.1886999999999999</v>
      </c>
      <c r="BS664">
        <v>2.1472000000000002</v>
      </c>
      <c r="BT664">
        <v>2.0152000000000001</v>
      </c>
      <c r="BU664">
        <v>1.9779</v>
      </c>
      <c r="BV664">
        <v>1.9484999999999999</v>
      </c>
      <c r="BW664">
        <v>1.9283999999999999</v>
      </c>
    </row>
    <row r="665" spans="1:75">
      <c r="A665" s="95">
        <v>45215</v>
      </c>
      <c r="B665" s="63">
        <v>100272</v>
      </c>
      <c r="AK665">
        <v>2.2730000000000001</v>
      </c>
      <c r="AL665">
        <v>2.2576999999999998</v>
      </c>
      <c r="AM665">
        <v>2.2490999999999999</v>
      </c>
      <c r="AN665">
        <v>2.2503000000000002</v>
      </c>
      <c r="AO665">
        <v>2.2578</v>
      </c>
      <c r="AP665">
        <v>2.4567999999999999</v>
      </c>
      <c r="AQ665">
        <v>2.4601000000000002</v>
      </c>
      <c r="AR665">
        <v>2.4500000000000002</v>
      </c>
      <c r="AS665">
        <v>2.4266000000000001</v>
      </c>
      <c r="AT665">
        <v>2.3936999999999999</v>
      </c>
      <c r="AU665">
        <v>2.35</v>
      </c>
      <c r="AV665">
        <v>2.1932</v>
      </c>
      <c r="AW665">
        <v>2.1509999999999998</v>
      </c>
      <c r="AX665">
        <v>2.1214</v>
      </c>
      <c r="AY665">
        <v>2.1099000000000001</v>
      </c>
      <c r="AZ665">
        <v>2.1156000000000001</v>
      </c>
      <c r="BA665">
        <v>2.1305000000000001</v>
      </c>
      <c r="BB665">
        <v>2.3073000000000001</v>
      </c>
      <c r="BC665">
        <v>2.3117999999999999</v>
      </c>
      <c r="BD665">
        <v>2.3062</v>
      </c>
      <c r="BE665">
        <v>2.2909000000000002</v>
      </c>
      <c r="BF665">
        <v>2.2671000000000001</v>
      </c>
      <c r="BG665">
        <v>2.2242000000000002</v>
      </c>
      <c r="BH665">
        <v>2.0872999999999999</v>
      </c>
      <c r="BI665">
        <v>2.0495999999999999</v>
      </c>
      <c r="BJ665">
        <v>2.0222000000000002</v>
      </c>
      <c r="BK665">
        <v>2.0028999999999999</v>
      </c>
      <c r="BL665">
        <v>2.0064000000000002</v>
      </c>
      <c r="BM665">
        <v>2.0219999999999998</v>
      </c>
      <c r="BN665">
        <v>2.2027999999999999</v>
      </c>
      <c r="BO665">
        <v>2.2193000000000001</v>
      </c>
      <c r="BP665">
        <v>2.2115999999999998</v>
      </c>
      <c r="BQ665">
        <v>2.1966999999999999</v>
      </c>
      <c r="BR665">
        <v>2.1753999999999998</v>
      </c>
      <c r="BS665">
        <v>2.1339000000000001</v>
      </c>
      <c r="BT665">
        <v>2.0019</v>
      </c>
      <c r="BU665">
        <v>1.9645999999999999</v>
      </c>
      <c r="BV665">
        <v>1.9352</v>
      </c>
      <c r="BW665">
        <v>1.9151</v>
      </c>
    </row>
    <row r="666" spans="1:75">
      <c r="A666" s="95">
        <v>45216</v>
      </c>
      <c r="B666" s="63">
        <v>135289</v>
      </c>
      <c r="AK666">
        <v>2.2845</v>
      </c>
      <c r="AL666">
        <v>2.2725</v>
      </c>
      <c r="AM666">
        <v>2.2635000000000001</v>
      </c>
      <c r="AN666">
        <v>2.2648000000000001</v>
      </c>
      <c r="AO666">
        <v>2.2730999999999999</v>
      </c>
      <c r="AP666">
        <v>2.4702000000000002</v>
      </c>
      <c r="AQ666">
        <v>2.4725999999999999</v>
      </c>
      <c r="AR666">
        <v>2.4632999999999998</v>
      </c>
      <c r="AS666">
        <v>2.44</v>
      </c>
      <c r="AT666">
        <v>2.4064000000000001</v>
      </c>
      <c r="AU666">
        <v>2.3618000000000001</v>
      </c>
      <c r="AV666">
        <v>2.2063999999999999</v>
      </c>
      <c r="AW666">
        <v>2.1686000000000001</v>
      </c>
      <c r="AX666">
        <v>2.1473</v>
      </c>
      <c r="AY666">
        <v>2.1398999999999999</v>
      </c>
      <c r="AZ666">
        <v>2.1463999999999999</v>
      </c>
      <c r="BA666">
        <v>2.1612</v>
      </c>
      <c r="BB666">
        <v>2.3378999999999999</v>
      </c>
      <c r="BC666">
        <v>2.3422000000000001</v>
      </c>
      <c r="BD666">
        <v>2.3365</v>
      </c>
      <c r="BE666">
        <v>2.3210999999999999</v>
      </c>
      <c r="BF666">
        <v>2.2972000000000001</v>
      </c>
      <c r="BG666">
        <v>2.2542</v>
      </c>
      <c r="BH666">
        <v>2.1171000000000002</v>
      </c>
      <c r="BI666">
        <v>2.0792999999999999</v>
      </c>
      <c r="BJ666">
        <v>2.0518000000000001</v>
      </c>
      <c r="BK666">
        <v>2.0325000000000002</v>
      </c>
      <c r="BL666">
        <v>2.036</v>
      </c>
      <c r="BM666">
        <v>2.0516000000000001</v>
      </c>
      <c r="BN666">
        <v>2.2324000000000002</v>
      </c>
      <c r="BO666">
        <v>2.2488999999999999</v>
      </c>
      <c r="BP666">
        <v>2.2412000000000001</v>
      </c>
      <c r="BQ666">
        <v>2.2263000000000002</v>
      </c>
      <c r="BR666">
        <v>2.2050000000000001</v>
      </c>
      <c r="BS666">
        <v>2.1635</v>
      </c>
      <c r="BT666">
        <v>2.0314999999999999</v>
      </c>
      <c r="BU666">
        <v>1.9942</v>
      </c>
      <c r="BV666">
        <v>1.9648000000000001</v>
      </c>
      <c r="BW666">
        <v>1.9447000000000001</v>
      </c>
    </row>
    <row r="667" spans="1:75">
      <c r="A667" s="95">
        <v>45217</v>
      </c>
      <c r="B667" s="63">
        <v>158947</v>
      </c>
      <c r="AK667">
        <v>2.3534999999999999</v>
      </c>
      <c r="AL667">
        <v>2.3348</v>
      </c>
      <c r="AM667">
        <v>2.3214999999999999</v>
      </c>
      <c r="AN667">
        <v>2.3218000000000001</v>
      </c>
      <c r="AO667">
        <v>2.3304</v>
      </c>
      <c r="AP667">
        <v>2.5207000000000002</v>
      </c>
      <c r="AQ667">
        <v>2.5236000000000001</v>
      </c>
      <c r="AR667">
        <v>2.5129999999999999</v>
      </c>
      <c r="AS667">
        <v>2.4857</v>
      </c>
      <c r="AT667">
        <v>2.4476</v>
      </c>
      <c r="AU667">
        <v>2.3986000000000001</v>
      </c>
      <c r="AV667">
        <v>2.2412999999999998</v>
      </c>
      <c r="AW667">
        <v>2.2044999999999999</v>
      </c>
      <c r="AX667">
        <v>2.1842000000000001</v>
      </c>
      <c r="AY667">
        <v>2.1764000000000001</v>
      </c>
      <c r="AZ667">
        <v>2.1821999999999999</v>
      </c>
      <c r="BA667">
        <v>2.1964000000000001</v>
      </c>
      <c r="BB667">
        <v>2.3725000000000001</v>
      </c>
      <c r="BC667">
        <v>2.3763000000000001</v>
      </c>
      <c r="BD667">
        <v>2.37</v>
      </c>
      <c r="BE667">
        <v>2.3540000000000001</v>
      </c>
      <c r="BF667">
        <v>2.3296000000000001</v>
      </c>
      <c r="BG667">
        <v>2.286</v>
      </c>
      <c r="BH667">
        <v>2.1482999999999999</v>
      </c>
      <c r="BI667">
        <v>2.11</v>
      </c>
      <c r="BJ667">
        <v>2.0819000000000001</v>
      </c>
      <c r="BK667">
        <v>2.0626000000000002</v>
      </c>
      <c r="BL667">
        <v>2.0661</v>
      </c>
      <c r="BM667">
        <v>2.0817000000000001</v>
      </c>
      <c r="BN667">
        <v>2.2625000000000002</v>
      </c>
      <c r="BO667">
        <v>2.2789999999999999</v>
      </c>
      <c r="BP667">
        <v>2.2713000000000001</v>
      </c>
      <c r="BQ667">
        <v>2.2564000000000002</v>
      </c>
      <c r="BR667">
        <v>2.2351000000000001</v>
      </c>
      <c r="BS667">
        <v>2.1936</v>
      </c>
      <c r="BT667">
        <v>2.0615999999999999</v>
      </c>
      <c r="BU667">
        <v>2.0243000000000002</v>
      </c>
      <c r="BV667">
        <v>1.9948999999999999</v>
      </c>
      <c r="BW667">
        <v>1.9748000000000001</v>
      </c>
    </row>
    <row r="668" spans="1:75">
      <c r="A668" s="95">
        <v>45218</v>
      </c>
      <c r="B668" s="63">
        <v>119126</v>
      </c>
      <c r="AK668">
        <v>2.3616999999999999</v>
      </c>
      <c r="AL668">
        <v>2.343</v>
      </c>
      <c r="AM668">
        <v>2.3283999999999998</v>
      </c>
      <c r="AN668">
        <v>2.3283</v>
      </c>
      <c r="AO668">
        <v>2.3378000000000001</v>
      </c>
      <c r="AP668">
        <v>2.5266999999999999</v>
      </c>
      <c r="AQ668">
        <v>2.5291999999999999</v>
      </c>
      <c r="AR668">
        <v>2.5177</v>
      </c>
      <c r="AS668">
        <v>2.4897</v>
      </c>
      <c r="AT668">
        <v>2.4504999999999999</v>
      </c>
      <c r="AU668">
        <v>2.4005000000000001</v>
      </c>
      <c r="AV668">
        <v>2.2429999999999999</v>
      </c>
      <c r="AW668">
        <v>2.2059000000000002</v>
      </c>
      <c r="AX668">
        <v>2.1852</v>
      </c>
      <c r="AY668">
        <v>2.1768999999999998</v>
      </c>
      <c r="AZ668">
        <v>2.1825000000000001</v>
      </c>
      <c r="BA668">
        <v>2.1964000000000001</v>
      </c>
      <c r="BB668">
        <v>2.3721999999999999</v>
      </c>
      <c r="BC668">
        <v>2.3757000000000001</v>
      </c>
      <c r="BD668">
        <v>2.3691</v>
      </c>
      <c r="BE668">
        <v>2.3527</v>
      </c>
      <c r="BF668">
        <v>2.3279999999999998</v>
      </c>
      <c r="BG668">
        <v>2.2841</v>
      </c>
      <c r="BH668">
        <v>2.1461000000000001</v>
      </c>
      <c r="BI668">
        <v>2.1074999999999999</v>
      </c>
      <c r="BJ668">
        <v>2.0789</v>
      </c>
      <c r="BK668">
        <v>2.0596000000000001</v>
      </c>
      <c r="BL668">
        <v>2.0630999999999999</v>
      </c>
      <c r="BM668">
        <v>2.0787</v>
      </c>
      <c r="BN668">
        <v>2.2595000000000001</v>
      </c>
      <c r="BO668">
        <v>2.2759999999999998</v>
      </c>
      <c r="BP668">
        <v>2.2683</v>
      </c>
      <c r="BQ668">
        <v>2.2534000000000001</v>
      </c>
      <c r="BR668">
        <v>2.2321</v>
      </c>
      <c r="BS668">
        <v>2.1905999999999999</v>
      </c>
      <c r="BT668">
        <v>2.0586000000000002</v>
      </c>
      <c r="BU668">
        <v>2.0213000000000001</v>
      </c>
      <c r="BV668">
        <v>1.9919</v>
      </c>
      <c r="BW668">
        <v>1.9718</v>
      </c>
    </row>
    <row r="669" spans="1:75">
      <c r="A669" s="95">
        <v>45219</v>
      </c>
      <c r="B669" s="63">
        <v>115222</v>
      </c>
      <c r="AK669">
        <v>2.3736000000000002</v>
      </c>
      <c r="AL669">
        <v>2.3538000000000001</v>
      </c>
      <c r="AM669">
        <v>2.3386999999999998</v>
      </c>
      <c r="AN669">
        <v>2.3393000000000002</v>
      </c>
      <c r="AO669">
        <v>2.3472</v>
      </c>
      <c r="AP669">
        <v>2.5318999999999998</v>
      </c>
      <c r="AQ669">
        <v>2.5329999999999999</v>
      </c>
      <c r="AR669">
        <v>2.5200999999999998</v>
      </c>
      <c r="AS669">
        <v>2.4923999999999999</v>
      </c>
      <c r="AT669">
        <v>2.4535999999999998</v>
      </c>
      <c r="AU669">
        <v>2.4041000000000001</v>
      </c>
      <c r="AV669">
        <v>2.2400000000000002</v>
      </c>
      <c r="AW669">
        <v>2.1995</v>
      </c>
      <c r="AX669">
        <v>2.1817000000000002</v>
      </c>
      <c r="AY669">
        <v>2.1758000000000002</v>
      </c>
      <c r="AZ669">
        <v>2.1812999999999998</v>
      </c>
      <c r="BA669">
        <v>2.1951000000000001</v>
      </c>
      <c r="BB669">
        <v>2.3706999999999998</v>
      </c>
      <c r="BC669">
        <v>2.3740999999999999</v>
      </c>
      <c r="BD669">
        <v>2.3673999999999999</v>
      </c>
      <c r="BE669">
        <v>2.3509000000000002</v>
      </c>
      <c r="BF669">
        <v>2.3260999999999998</v>
      </c>
      <c r="BG669">
        <v>2.2820999999999998</v>
      </c>
      <c r="BH669">
        <v>2.1438999999999999</v>
      </c>
      <c r="BI669">
        <v>2.1052</v>
      </c>
      <c r="BJ669">
        <v>2.0764999999999998</v>
      </c>
      <c r="BK669">
        <v>2.0587</v>
      </c>
      <c r="BL669">
        <v>2.0621999999999998</v>
      </c>
      <c r="BM669">
        <v>2.0777999999999999</v>
      </c>
      <c r="BN669">
        <v>2.2585999999999999</v>
      </c>
      <c r="BO669">
        <v>2.2751000000000001</v>
      </c>
      <c r="BP669">
        <v>2.2673999999999999</v>
      </c>
      <c r="BQ669">
        <v>2.2524999999999999</v>
      </c>
      <c r="BR669">
        <v>2.2311999999999999</v>
      </c>
      <c r="BS669">
        <v>2.1897000000000002</v>
      </c>
      <c r="BT669">
        <v>2.0577000000000001</v>
      </c>
      <c r="BU669">
        <v>2.0204</v>
      </c>
      <c r="BV669">
        <v>1.9910000000000001</v>
      </c>
      <c r="BW669">
        <v>1.9709000000000001</v>
      </c>
    </row>
    <row r="670" spans="1:75">
      <c r="A670" s="95">
        <v>45222</v>
      </c>
      <c r="B670" s="63">
        <v>111895</v>
      </c>
      <c r="AK670">
        <v>2.3285</v>
      </c>
      <c r="AL670">
        <v>2.3115999999999999</v>
      </c>
      <c r="AM670">
        <v>2.2976999999999999</v>
      </c>
      <c r="AN670">
        <v>2.2978999999999998</v>
      </c>
      <c r="AO670">
        <v>2.3067000000000002</v>
      </c>
      <c r="AP670">
        <v>2.4931999999999999</v>
      </c>
      <c r="AQ670">
        <v>2.4939</v>
      </c>
      <c r="AR670">
        <v>2.4836999999999998</v>
      </c>
      <c r="AS670">
        <v>2.4592999999999998</v>
      </c>
      <c r="AT670">
        <v>2.4235000000000002</v>
      </c>
      <c r="AU670">
        <v>2.3767999999999998</v>
      </c>
      <c r="AV670">
        <v>2.2124000000000001</v>
      </c>
      <c r="AW670">
        <v>2.1699000000000002</v>
      </c>
      <c r="AX670">
        <v>2.1496</v>
      </c>
      <c r="AY670">
        <v>2.1427999999999998</v>
      </c>
      <c r="AZ670">
        <v>2.1484999999999999</v>
      </c>
      <c r="BA670">
        <v>2.1625000000000001</v>
      </c>
      <c r="BB670">
        <v>2.3384</v>
      </c>
      <c r="BC670">
        <v>2.3420000000000001</v>
      </c>
      <c r="BD670">
        <v>2.3363999999999998</v>
      </c>
      <c r="BE670">
        <v>2.3180000000000001</v>
      </c>
      <c r="BF670">
        <v>2.2934999999999999</v>
      </c>
      <c r="BG670">
        <v>2.2498999999999998</v>
      </c>
      <c r="BH670">
        <v>2.1120000000000001</v>
      </c>
      <c r="BI670">
        <v>2.0735999999999999</v>
      </c>
      <c r="BJ670">
        <v>2.0453000000000001</v>
      </c>
      <c r="BK670">
        <v>2.0295000000000001</v>
      </c>
      <c r="BL670">
        <v>2.0329999999999999</v>
      </c>
      <c r="BM670">
        <v>2.0486</v>
      </c>
      <c r="BN670">
        <v>2.2294</v>
      </c>
      <c r="BO670">
        <v>2.2458999999999998</v>
      </c>
      <c r="BP670">
        <v>2.2382</v>
      </c>
      <c r="BQ670">
        <v>2.2233000000000001</v>
      </c>
      <c r="BR670">
        <v>2.202</v>
      </c>
      <c r="BS670">
        <v>2.1604999999999999</v>
      </c>
      <c r="BT670">
        <v>2.0285000000000002</v>
      </c>
      <c r="BU670">
        <v>1.9912000000000001</v>
      </c>
      <c r="BV670">
        <v>1.9618</v>
      </c>
      <c r="BW670">
        <v>1.9417</v>
      </c>
    </row>
    <row r="671" spans="1:75">
      <c r="A671" s="95">
        <v>45223</v>
      </c>
      <c r="B671" s="63">
        <v>162164</v>
      </c>
      <c r="AK671">
        <v>2.2675999999999998</v>
      </c>
      <c r="AL671">
        <v>2.2526999999999999</v>
      </c>
      <c r="AM671">
        <v>2.2467999999999999</v>
      </c>
      <c r="AN671">
        <v>2.2509000000000001</v>
      </c>
      <c r="AO671">
        <v>2.2610000000000001</v>
      </c>
      <c r="AP671">
        <v>2.4548999999999999</v>
      </c>
      <c r="AQ671">
        <v>2.4569999999999999</v>
      </c>
      <c r="AR671">
        <v>2.4489000000000001</v>
      </c>
      <c r="AS671">
        <v>2.4266000000000001</v>
      </c>
      <c r="AT671">
        <v>2.3927</v>
      </c>
      <c r="AU671">
        <v>2.3475999999999999</v>
      </c>
      <c r="AV671">
        <v>2.1878000000000002</v>
      </c>
      <c r="AW671">
        <v>2.1467000000000001</v>
      </c>
      <c r="AX671">
        <v>2.1265000000000001</v>
      </c>
      <c r="AY671">
        <v>2.12</v>
      </c>
      <c r="AZ671">
        <v>2.1261000000000001</v>
      </c>
      <c r="BA671">
        <v>2.1404000000000001</v>
      </c>
      <c r="BB671">
        <v>2.3167</v>
      </c>
      <c r="BC671">
        <v>2.3207</v>
      </c>
      <c r="BD671">
        <v>2.3153999999999999</v>
      </c>
      <c r="BE671">
        <v>2.2974000000000001</v>
      </c>
      <c r="BF671">
        <v>2.2732000000000001</v>
      </c>
      <c r="BG671">
        <v>2.23</v>
      </c>
      <c r="BH671">
        <v>2.0924999999999998</v>
      </c>
      <c r="BI671">
        <v>2.0543999999999998</v>
      </c>
      <c r="BJ671">
        <v>2.0265</v>
      </c>
      <c r="BK671">
        <v>2.0146999999999999</v>
      </c>
      <c r="BL671">
        <v>2.0183</v>
      </c>
      <c r="BM671">
        <v>2.0339999999999998</v>
      </c>
      <c r="BN671">
        <v>2.2149000000000001</v>
      </c>
      <c r="BO671">
        <v>2.2315</v>
      </c>
      <c r="BP671">
        <v>2.2239</v>
      </c>
      <c r="BQ671">
        <v>2.2090000000000001</v>
      </c>
      <c r="BR671">
        <v>2.1878000000000002</v>
      </c>
      <c r="BS671">
        <v>2.1463999999999999</v>
      </c>
      <c r="BT671">
        <v>2.0145</v>
      </c>
      <c r="BU671">
        <v>1.9773000000000001</v>
      </c>
      <c r="BV671">
        <v>1.948</v>
      </c>
      <c r="BW671">
        <v>1.9278999999999999</v>
      </c>
    </row>
    <row r="672" spans="1:75">
      <c r="A672" s="95">
        <v>45224</v>
      </c>
      <c r="B672" s="63">
        <v>138333</v>
      </c>
      <c r="AK672">
        <v>2.2841999999999998</v>
      </c>
      <c r="AL672">
        <v>2.2688000000000001</v>
      </c>
      <c r="AM672">
        <v>2.2646000000000002</v>
      </c>
      <c r="AN672">
        <v>2.2711000000000001</v>
      </c>
      <c r="AO672">
        <v>2.2837999999999998</v>
      </c>
      <c r="AP672">
        <v>2.4809000000000001</v>
      </c>
      <c r="AQ672">
        <v>2.4838</v>
      </c>
      <c r="AR672">
        <v>2.4767000000000001</v>
      </c>
      <c r="AS672">
        <v>2.4563000000000001</v>
      </c>
      <c r="AT672">
        <v>2.4243999999999999</v>
      </c>
      <c r="AU672">
        <v>2.3811</v>
      </c>
      <c r="AV672">
        <v>2.2216999999999998</v>
      </c>
      <c r="AW672">
        <v>2.1818</v>
      </c>
      <c r="AX672">
        <v>2.1625000000000001</v>
      </c>
      <c r="AY672">
        <v>2.1558000000000002</v>
      </c>
      <c r="AZ672">
        <v>2.1617000000000002</v>
      </c>
      <c r="BA672">
        <v>2.1758000000000002</v>
      </c>
      <c r="BB672">
        <v>2.3519000000000001</v>
      </c>
      <c r="BC672">
        <v>2.3557000000000001</v>
      </c>
      <c r="BD672">
        <v>2.3502000000000001</v>
      </c>
      <c r="BE672">
        <v>2.3319000000000001</v>
      </c>
      <c r="BF672">
        <v>2.3075000000000001</v>
      </c>
      <c r="BG672">
        <v>2.2641</v>
      </c>
      <c r="BH672">
        <v>2.1263999999999998</v>
      </c>
      <c r="BI672">
        <v>2.0880999999999998</v>
      </c>
      <c r="BJ672">
        <v>2.06</v>
      </c>
      <c r="BK672">
        <v>2.0491999999999999</v>
      </c>
      <c r="BL672">
        <v>2.0528</v>
      </c>
      <c r="BM672">
        <v>2.0684999999999998</v>
      </c>
      <c r="BN672">
        <v>2.2494000000000001</v>
      </c>
      <c r="BO672">
        <v>2.266</v>
      </c>
      <c r="BP672">
        <v>2.2584</v>
      </c>
      <c r="BQ672">
        <v>2.2435</v>
      </c>
      <c r="BR672">
        <v>2.2223000000000002</v>
      </c>
      <c r="BS672">
        <v>2.1808999999999998</v>
      </c>
      <c r="BT672">
        <v>2.0489999999999999</v>
      </c>
      <c r="BU672">
        <v>2.0118</v>
      </c>
      <c r="BV672">
        <v>1.9824999999999999</v>
      </c>
      <c r="BW672">
        <v>1.9623999999999999</v>
      </c>
    </row>
    <row r="673" spans="1:75">
      <c r="A673" s="95">
        <v>45225</v>
      </c>
      <c r="B673" s="63">
        <v>132074</v>
      </c>
      <c r="AK673">
        <v>2.2561</v>
      </c>
      <c r="AL673">
        <v>2.2370999999999999</v>
      </c>
      <c r="AM673">
        <v>2.2317</v>
      </c>
      <c r="AN673">
        <v>2.2378</v>
      </c>
      <c r="AO673">
        <v>2.2504</v>
      </c>
      <c r="AP673">
        <v>2.4477000000000002</v>
      </c>
      <c r="AQ673">
        <v>2.4502000000000002</v>
      </c>
      <c r="AR673">
        <v>2.4430999999999998</v>
      </c>
      <c r="AS673">
        <v>2.4224000000000001</v>
      </c>
      <c r="AT673">
        <v>2.3904999999999998</v>
      </c>
      <c r="AU673">
        <v>2.347</v>
      </c>
      <c r="AV673">
        <v>2.1892999999999998</v>
      </c>
      <c r="AW673">
        <v>2.1507999999999998</v>
      </c>
      <c r="AX673">
        <v>2.1313</v>
      </c>
      <c r="AY673">
        <v>2.1240999999999999</v>
      </c>
      <c r="AZ673">
        <v>2.1295000000000002</v>
      </c>
      <c r="BA673">
        <v>2.1429999999999998</v>
      </c>
      <c r="BB673">
        <v>2.3180000000000001</v>
      </c>
      <c r="BC673">
        <v>2.3222</v>
      </c>
      <c r="BD673">
        <v>2.3165</v>
      </c>
      <c r="BE673">
        <v>2.2976000000000001</v>
      </c>
      <c r="BF673">
        <v>2.2732999999999999</v>
      </c>
      <c r="BG673">
        <v>2.2298</v>
      </c>
      <c r="BH673">
        <v>2.0928</v>
      </c>
      <c r="BI673">
        <v>2.0548000000000002</v>
      </c>
      <c r="BJ673">
        <v>2.0270999999999999</v>
      </c>
      <c r="BK673">
        <v>2.0177999999999998</v>
      </c>
      <c r="BL673">
        <v>2.0213999999999999</v>
      </c>
      <c r="BM673">
        <v>2.0371000000000001</v>
      </c>
      <c r="BN673">
        <v>2.218</v>
      </c>
      <c r="BO673">
        <v>2.2345999999999999</v>
      </c>
      <c r="BP673">
        <v>2.2269999999999999</v>
      </c>
      <c r="BQ673">
        <v>2.2121</v>
      </c>
      <c r="BR673">
        <v>2.1909000000000001</v>
      </c>
      <c r="BS673">
        <v>2.1495000000000002</v>
      </c>
      <c r="BT673">
        <v>2.0175999999999998</v>
      </c>
      <c r="BU673">
        <v>1.9803999999999999</v>
      </c>
      <c r="BV673">
        <v>1.9511000000000001</v>
      </c>
      <c r="BW673">
        <v>1.931</v>
      </c>
    </row>
    <row r="674" spans="1:75">
      <c r="A674" s="95">
        <v>45226</v>
      </c>
      <c r="B674" s="63">
        <v>122099</v>
      </c>
      <c r="AK674">
        <v>2.3125</v>
      </c>
      <c r="AL674">
        <v>2.2951999999999999</v>
      </c>
      <c r="AM674">
        <v>2.2884000000000002</v>
      </c>
      <c r="AN674">
        <v>2.2902</v>
      </c>
      <c r="AO674">
        <v>2.3003</v>
      </c>
      <c r="AP674">
        <v>2.4946000000000002</v>
      </c>
      <c r="AQ674">
        <v>2.4971000000000001</v>
      </c>
      <c r="AR674">
        <v>2.4883000000000002</v>
      </c>
      <c r="AS674">
        <v>2.4658000000000002</v>
      </c>
      <c r="AT674">
        <v>2.4316</v>
      </c>
      <c r="AU674">
        <v>2.3856000000000002</v>
      </c>
      <c r="AV674">
        <v>2.2267999999999999</v>
      </c>
      <c r="AW674">
        <v>2.1877</v>
      </c>
      <c r="AX674">
        <v>2.1671</v>
      </c>
      <c r="AY674">
        <v>2.1598999999999999</v>
      </c>
      <c r="AZ674">
        <v>2.1652999999999998</v>
      </c>
      <c r="BA674">
        <v>2.1787999999999998</v>
      </c>
      <c r="BB674">
        <v>2.3538000000000001</v>
      </c>
      <c r="BC674">
        <v>2.3580000000000001</v>
      </c>
      <c r="BD674">
        <v>2.3523000000000001</v>
      </c>
      <c r="BE674">
        <v>2.3334000000000001</v>
      </c>
      <c r="BF674">
        <v>2.3090999999999999</v>
      </c>
      <c r="BG674">
        <v>2.2656000000000001</v>
      </c>
      <c r="BH674">
        <v>2.1286</v>
      </c>
      <c r="BI674">
        <v>2.0905999999999998</v>
      </c>
      <c r="BJ674">
        <v>2.0629</v>
      </c>
      <c r="BK674">
        <v>2.0535999999999999</v>
      </c>
      <c r="BL674">
        <v>2.0571999999999999</v>
      </c>
      <c r="BM674">
        <v>2.0729000000000002</v>
      </c>
      <c r="BN674">
        <v>2.2538</v>
      </c>
      <c r="BO674">
        <v>2.2704</v>
      </c>
      <c r="BP674">
        <v>2.2627999999999999</v>
      </c>
      <c r="BQ674">
        <v>2.2479</v>
      </c>
      <c r="BR674">
        <v>2.2267000000000001</v>
      </c>
      <c r="BS674">
        <v>2.1852999999999998</v>
      </c>
      <c r="BT674">
        <v>2.0533999999999999</v>
      </c>
      <c r="BU674">
        <v>2.0162</v>
      </c>
      <c r="BV674">
        <v>1.9869000000000001</v>
      </c>
      <c r="BW674">
        <v>1.9668000000000001</v>
      </c>
    </row>
    <row r="675" spans="1:75">
      <c r="A675" s="95">
        <v>45229</v>
      </c>
      <c r="B675" s="63">
        <v>148006</v>
      </c>
      <c r="AK675">
        <v>2.2200000000000002</v>
      </c>
      <c r="AL675">
        <v>2.2168000000000001</v>
      </c>
      <c r="AM675">
        <v>2.2155999999999998</v>
      </c>
      <c r="AN675">
        <v>2.2214</v>
      </c>
      <c r="AO675">
        <v>2.2353999999999998</v>
      </c>
      <c r="AP675">
        <v>2.4352</v>
      </c>
      <c r="AQ675">
        <v>2.4396</v>
      </c>
      <c r="AR675">
        <v>2.4312</v>
      </c>
      <c r="AS675">
        <v>2.4096000000000002</v>
      </c>
      <c r="AT675">
        <v>2.3765000000000001</v>
      </c>
      <c r="AU675">
        <v>2.3315999999999999</v>
      </c>
      <c r="AV675">
        <v>2.1743000000000001</v>
      </c>
      <c r="AW675">
        <v>2.1354000000000002</v>
      </c>
      <c r="AX675">
        <v>2.1152000000000002</v>
      </c>
      <c r="AY675">
        <v>2.1080999999999999</v>
      </c>
      <c r="AZ675">
        <v>2.1141000000000001</v>
      </c>
      <c r="BA675">
        <v>2.1291000000000002</v>
      </c>
      <c r="BB675">
        <v>2.3090999999999999</v>
      </c>
      <c r="BC675">
        <v>2.3113999999999999</v>
      </c>
      <c r="BD675">
        <v>2.3058999999999998</v>
      </c>
      <c r="BE675">
        <v>2.2871999999999999</v>
      </c>
      <c r="BF675">
        <v>2.2629999999999999</v>
      </c>
      <c r="BG675">
        <v>2.2195</v>
      </c>
      <c r="BH675">
        <v>2.0829</v>
      </c>
      <c r="BI675">
        <v>2.0451000000000001</v>
      </c>
      <c r="BJ675">
        <v>2.0188999999999999</v>
      </c>
      <c r="BK675">
        <v>2.0114000000000001</v>
      </c>
      <c r="BL675">
        <v>2.0165000000000002</v>
      </c>
      <c r="BM675">
        <v>2.0312999999999999</v>
      </c>
      <c r="BN675">
        <v>2.2124999999999999</v>
      </c>
      <c r="BO675">
        <v>2.2294999999999998</v>
      </c>
      <c r="BP675">
        <v>2.2233999999999998</v>
      </c>
      <c r="BQ675">
        <v>2.2077</v>
      </c>
      <c r="BR675">
        <v>2.1867999999999999</v>
      </c>
      <c r="BS675">
        <v>2.1457000000000002</v>
      </c>
      <c r="BT675">
        <v>2.0141</v>
      </c>
      <c r="BU675">
        <v>1.9783999999999999</v>
      </c>
      <c r="BV675">
        <v>1.9505999999999999</v>
      </c>
      <c r="BW675">
        <v>1.9305000000000001</v>
      </c>
    </row>
    <row r="676" spans="1:75">
      <c r="A676" s="95">
        <v>45230</v>
      </c>
      <c r="B676" s="63">
        <v>122661</v>
      </c>
      <c r="AK676" s="28">
        <v>2.2227000000000001</v>
      </c>
      <c r="AL676">
        <v>2.2172999999999998</v>
      </c>
      <c r="AM676">
        <v>2.2117</v>
      </c>
      <c r="AN676">
        <v>2.2157</v>
      </c>
      <c r="AO676">
        <v>2.2279</v>
      </c>
      <c r="AP676">
        <v>2.4237000000000002</v>
      </c>
      <c r="AQ676">
        <v>2.4287000000000001</v>
      </c>
      <c r="AR676">
        <v>2.42</v>
      </c>
      <c r="AS676">
        <v>2.3984999999999999</v>
      </c>
      <c r="AT676">
        <v>2.3660000000000001</v>
      </c>
      <c r="AU676">
        <v>2.3222999999999998</v>
      </c>
      <c r="AV676">
        <v>2.1636000000000002</v>
      </c>
      <c r="AW676">
        <v>2.1229</v>
      </c>
      <c r="AX676">
        <v>2.1002999999999998</v>
      </c>
      <c r="AY676">
        <v>2.0912000000000002</v>
      </c>
      <c r="AZ676">
        <v>2.0971000000000002</v>
      </c>
      <c r="BA676">
        <v>2.1120999999999999</v>
      </c>
      <c r="BB676">
        <v>2.2936000000000001</v>
      </c>
      <c r="BC676">
        <v>2.2980999999999998</v>
      </c>
      <c r="BD676">
        <v>2.2953000000000001</v>
      </c>
      <c r="BE676">
        <v>2.2766999999999999</v>
      </c>
      <c r="BF676">
        <v>2.2526999999999999</v>
      </c>
      <c r="BG676">
        <v>2.2092000000000001</v>
      </c>
      <c r="BH676">
        <v>2.0729000000000002</v>
      </c>
      <c r="BI676">
        <v>2.0352999999999999</v>
      </c>
      <c r="BJ676">
        <v>2.0091999999999999</v>
      </c>
      <c r="BK676">
        <v>2.0019</v>
      </c>
      <c r="BL676">
        <v>2.0070999999999999</v>
      </c>
      <c r="BM676">
        <v>2.0221</v>
      </c>
      <c r="BN676">
        <v>2.2033999999999998</v>
      </c>
      <c r="BO676">
        <v>2.2206000000000001</v>
      </c>
      <c r="BP676">
        <v>2.2147000000000001</v>
      </c>
      <c r="BQ676">
        <v>2.1991000000000001</v>
      </c>
      <c r="BR676">
        <v>2.1783999999999999</v>
      </c>
      <c r="BS676">
        <v>2.1374</v>
      </c>
      <c r="BT676">
        <v>2.0059999999999998</v>
      </c>
      <c r="BU676">
        <v>1.9703999999999999</v>
      </c>
      <c r="BV676">
        <v>1.9441999999999999</v>
      </c>
      <c r="BW676">
        <v>1.9240999999999999</v>
      </c>
    </row>
    <row r="677" spans="1:75">
      <c r="A677" s="239">
        <v>45231</v>
      </c>
      <c r="B677" s="63">
        <v>135545</v>
      </c>
      <c r="AL677">
        <v>2.1855000000000002</v>
      </c>
      <c r="AM677">
        <v>2.1838000000000002</v>
      </c>
      <c r="AN677">
        <v>2.1905999999999999</v>
      </c>
      <c r="AO677">
        <v>2.2046000000000001</v>
      </c>
      <c r="AP677">
        <v>2.4003999999999999</v>
      </c>
      <c r="AQ677">
        <v>2.4049</v>
      </c>
      <c r="AR677">
        <v>2.3969</v>
      </c>
      <c r="AS677">
        <v>2.3759000000000001</v>
      </c>
      <c r="AT677">
        <v>2.3439999999999999</v>
      </c>
      <c r="AU677">
        <v>2.3007</v>
      </c>
      <c r="AV677">
        <v>2.1392000000000002</v>
      </c>
      <c r="AW677">
        <v>2.0977000000000001</v>
      </c>
      <c r="AX677">
        <v>2.0741999999999998</v>
      </c>
      <c r="AY677">
        <v>2.0640000000000001</v>
      </c>
      <c r="AZ677">
        <v>2.0693000000000001</v>
      </c>
      <c r="BA677">
        <v>2.0842999999999998</v>
      </c>
      <c r="BB677">
        <v>2.2658</v>
      </c>
      <c r="BC677">
        <v>2.2703000000000002</v>
      </c>
      <c r="BD677">
        <v>2.2675000000000001</v>
      </c>
      <c r="BE677">
        <v>2.2488999999999999</v>
      </c>
      <c r="BF677">
        <v>2.2248999999999999</v>
      </c>
      <c r="BG677">
        <v>2.1814</v>
      </c>
      <c r="BH677">
        <v>2.0451000000000001</v>
      </c>
      <c r="BI677">
        <v>2.0074999999999998</v>
      </c>
      <c r="BJ677">
        <v>1.9814000000000001</v>
      </c>
      <c r="BK677">
        <v>1.9741</v>
      </c>
      <c r="BL677">
        <v>1.9793000000000001</v>
      </c>
      <c r="BM677">
        <v>1.9943</v>
      </c>
      <c r="BN677">
        <v>2.1756000000000002</v>
      </c>
      <c r="BO677">
        <v>2.1928000000000001</v>
      </c>
      <c r="BP677">
        <v>2.1869000000000001</v>
      </c>
      <c r="BQ677">
        <v>2.1713</v>
      </c>
      <c r="BR677">
        <v>2.1505999999999998</v>
      </c>
      <c r="BS677">
        <v>2.1095999999999999</v>
      </c>
      <c r="BT677">
        <v>1.9782</v>
      </c>
      <c r="BU677">
        <v>1.9426000000000001</v>
      </c>
      <c r="BV677">
        <v>1.9164000000000001</v>
      </c>
      <c r="BW677">
        <v>1.8963000000000001</v>
      </c>
    </row>
    <row r="678" spans="1:75">
      <c r="A678" s="95">
        <v>45232</v>
      </c>
      <c r="B678" s="63">
        <v>126313</v>
      </c>
      <c r="AL678">
        <v>2.246</v>
      </c>
      <c r="AM678">
        <v>2.2401</v>
      </c>
      <c r="AN678">
        <v>2.2463000000000002</v>
      </c>
      <c r="AO678">
        <v>2.2599</v>
      </c>
      <c r="AP678">
        <v>2.4571000000000001</v>
      </c>
      <c r="AQ678">
        <v>2.4624000000000001</v>
      </c>
      <c r="AR678">
        <v>2.4542999999999999</v>
      </c>
      <c r="AS678">
        <v>2.4325000000000001</v>
      </c>
      <c r="AT678">
        <v>2.4011</v>
      </c>
      <c r="AU678">
        <v>2.3603999999999998</v>
      </c>
      <c r="AV678">
        <v>2.1989999999999998</v>
      </c>
      <c r="AW678">
        <v>2.1606000000000001</v>
      </c>
      <c r="AX678">
        <v>2.1396999999999999</v>
      </c>
      <c r="AY678">
        <v>2.1297000000000001</v>
      </c>
      <c r="AZ678">
        <v>2.1339999999999999</v>
      </c>
      <c r="BA678">
        <v>2.1492</v>
      </c>
      <c r="BB678">
        <v>2.3309000000000002</v>
      </c>
      <c r="BC678">
        <v>2.3355000000000001</v>
      </c>
      <c r="BD678">
        <v>2.3329</v>
      </c>
      <c r="BE678">
        <v>2.3142999999999998</v>
      </c>
      <c r="BF678">
        <v>2.2902999999999998</v>
      </c>
      <c r="BG678">
        <v>2.2467999999999999</v>
      </c>
      <c r="BH678">
        <v>2.1105</v>
      </c>
      <c r="BI678">
        <v>2.0729000000000002</v>
      </c>
      <c r="BJ678">
        <v>2.0468000000000002</v>
      </c>
      <c r="BK678">
        <v>2.0394999999999999</v>
      </c>
      <c r="BL678">
        <v>2.0447000000000002</v>
      </c>
      <c r="BM678">
        <v>2.0596999999999999</v>
      </c>
      <c r="BN678">
        <v>2.2410000000000001</v>
      </c>
      <c r="BO678">
        <v>2.2582</v>
      </c>
      <c r="BP678">
        <v>2.2523</v>
      </c>
      <c r="BQ678">
        <v>2.2366999999999999</v>
      </c>
      <c r="BR678">
        <v>2.2160000000000002</v>
      </c>
      <c r="BS678">
        <v>2.1749999999999998</v>
      </c>
      <c r="BT678">
        <v>2.0436000000000001</v>
      </c>
      <c r="BU678">
        <v>2.008</v>
      </c>
      <c r="BV678">
        <v>1.9818</v>
      </c>
      <c r="BW678">
        <v>1.9617</v>
      </c>
    </row>
    <row r="679" spans="1:75">
      <c r="A679" s="95">
        <v>45233</v>
      </c>
      <c r="B679" s="63">
        <v>110423</v>
      </c>
      <c r="AL679">
        <v>2.2010000000000001</v>
      </c>
      <c r="AM679">
        <v>2.1945000000000001</v>
      </c>
      <c r="AN679">
        <v>2.2008000000000001</v>
      </c>
      <c r="AO679">
        <v>2.2155999999999998</v>
      </c>
      <c r="AP679">
        <v>2.4152999999999998</v>
      </c>
      <c r="AQ679">
        <v>2.4207000000000001</v>
      </c>
      <c r="AR679">
        <v>2.4121000000000001</v>
      </c>
      <c r="AS679">
        <v>2.3904999999999998</v>
      </c>
      <c r="AT679">
        <v>2.3603999999999998</v>
      </c>
      <c r="AU679">
        <v>2.3210999999999999</v>
      </c>
      <c r="AV679">
        <v>2.1596000000000002</v>
      </c>
      <c r="AW679">
        <v>2.1221000000000001</v>
      </c>
      <c r="AX679">
        <v>2.1012</v>
      </c>
      <c r="AY679">
        <v>2.0909</v>
      </c>
      <c r="AZ679">
        <v>2.0952999999999999</v>
      </c>
      <c r="BA679">
        <v>2.1112000000000002</v>
      </c>
      <c r="BB679">
        <v>2.2928999999999999</v>
      </c>
      <c r="BC679">
        <v>2.2974999999999999</v>
      </c>
      <c r="BD679">
        <v>2.2949000000000002</v>
      </c>
      <c r="BE679">
        <v>2.2763</v>
      </c>
      <c r="BF679">
        <v>2.2523</v>
      </c>
      <c r="BG679">
        <v>2.2088000000000001</v>
      </c>
      <c r="BH679">
        <v>2.0724999999999998</v>
      </c>
      <c r="BI679">
        <v>2.0348999999999999</v>
      </c>
      <c r="BJ679">
        <v>2.0087999999999999</v>
      </c>
      <c r="BK679">
        <v>2.0015000000000001</v>
      </c>
      <c r="BL679">
        <v>2.0066999999999999</v>
      </c>
      <c r="BM679">
        <v>2.0217000000000001</v>
      </c>
      <c r="BN679">
        <v>2.2029999999999998</v>
      </c>
      <c r="BO679">
        <v>2.2202000000000002</v>
      </c>
      <c r="BP679">
        <v>2.2143000000000002</v>
      </c>
      <c r="BQ679">
        <v>2.1987000000000001</v>
      </c>
      <c r="BR679">
        <v>2.1779999999999999</v>
      </c>
      <c r="BS679">
        <v>2.137</v>
      </c>
      <c r="BT679">
        <v>2.0055999999999998</v>
      </c>
      <c r="BU679">
        <v>1.97</v>
      </c>
      <c r="BV679">
        <v>1.9438</v>
      </c>
      <c r="BW679">
        <v>1.9237</v>
      </c>
    </row>
    <row r="680" spans="1:75">
      <c r="A680" s="95">
        <v>45236</v>
      </c>
      <c r="B680" s="63">
        <v>127263</v>
      </c>
      <c r="AL680">
        <v>2.2359</v>
      </c>
      <c r="AM680">
        <v>2.2254</v>
      </c>
      <c r="AN680">
        <v>2.2320000000000002</v>
      </c>
      <c r="AO680">
        <v>2.2469000000000001</v>
      </c>
      <c r="AP680">
        <v>2.4453</v>
      </c>
      <c r="AQ680">
        <v>2.4514999999999998</v>
      </c>
      <c r="AR680">
        <v>2.4426000000000001</v>
      </c>
      <c r="AS680">
        <v>2.4201000000000001</v>
      </c>
      <c r="AT680">
        <v>2.3896000000000002</v>
      </c>
      <c r="AU680">
        <v>2.3498999999999999</v>
      </c>
      <c r="AV680">
        <v>2.1890000000000001</v>
      </c>
      <c r="AW680">
        <v>2.1518999999999999</v>
      </c>
      <c r="AX680">
        <v>2.1320000000000001</v>
      </c>
      <c r="AY680">
        <v>2.1219000000000001</v>
      </c>
      <c r="AZ680">
        <v>2.1263000000000001</v>
      </c>
      <c r="BA680">
        <v>2.1421999999999999</v>
      </c>
      <c r="BB680">
        <v>2.3239000000000001</v>
      </c>
      <c r="BC680">
        <v>2.3285</v>
      </c>
      <c r="BD680">
        <v>2.3258999999999999</v>
      </c>
      <c r="BE680">
        <v>2.3073000000000001</v>
      </c>
      <c r="BF680">
        <v>2.2833000000000001</v>
      </c>
      <c r="BG680">
        <v>2.2385999999999999</v>
      </c>
      <c r="BH680">
        <v>2.0992999999999999</v>
      </c>
      <c r="BI680">
        <v>2.0607000000000002</v>
      </c>
      <c r="BJ680">
        <v>2.0346000000000002</v>
      </c>
      <c r="BK680">
        <v>2.0272999999999999</v>
      </c>
      <c r="BL680">
        <v>2.0325000000000002</v>
      </c>
      <c r="BM680">
        <v>2.0474999999999999</v>
      </c>
      <c r="BN680">
        <v>2.2288000000000001</v>
      </c>
      <c r="BO680">
        <v>2.246</v>
      </c>
      <c r="BP680">
        <v>2.2401</v>
      </c>
      <c r="BQ680">
        <v>2.2244999999999999</v>
      </c>
      <c r="BR680">
        <v>2.2038000000000002</v>
      </c>
      <c r="BS680">
        <v>2.1627999999999998</v>
      </c>
      <c r="BT680">
        <v>2.0314000000000001</v>
      </c>
      <c r="BU680">
        <v>1.9958</v>
      </c>
      <c r="BV680">
        <v>1.9696</v>
      </c>
      <c r="BW680">
        <v>1.9495</v>
      </c>
    </row>
    <row r="681" spans="1:75">
      <c r="A681" s="95">
        <v>45237</v>
      </c>
      <c r="B681" s="63">
        <v>176844</v>
      </c>
      <c r="AL681">
        <v>2.1677</v>
      </c>
      <c r="AM681">
        <v>2.1526999999999998</v>
      </c>
      <c r="AN681">
        <v>2.1589999999999998</v>
      </c>
      <c r="AO681">
        <v>2.1743999999999999</v>
      </c>
      <c r="AP681">
        <v>2.3742999999999999</v>
      </c>
      <c r="AQ681">
        <v>2.3795999999999999</v>
      </c>
      <c r="AR681">
        <v>2.3714</v>
      </c>
      <c r="AS681">
        <v>2.3496999999999999</v>
      </c>
      <c r="AT681">
        <v>2.3189000000000002</v>
      </c>
      <c r="AU681">
        <v>2.2782</v>
      </c>
      <c r="AV681">
        <v>2.1179000000000001</v>
      </c>
      <c r="AW681">
        <v>2.0798999999999999</v>
      </c>
      <c r="AX681">
        <v>2.0596999999999999</v>
      </c>
      <c r="AY681">
        <v>2.0507</v>
      </c>
      <c r="AZ681">
        <v>2.0550999999999999</v>
      </c>
      <c r="BA681">
        <v>2.0710000000000002</v>
      </c>
      <c r="BB681">
        <v>2.2526999999999999</v>
      </c>
      <c r="BC681">
        <v>2.2572999999999999</v>
      </c>
      <c r="BD681">
        <v>2.2547000000000001</v>
      </c>
      <c r="BE681">
        <v>2.2361</v>
      </c>
      <c r="BF681">
        <v>2.2121</v>
      </c>
      <c r="BG681">
        <v>2.1674000000000002</v>
      </c>
      <c r="BH681">
        <v>2.0280999999999998</v>
      </c>
      <c r="BI681">
        <v>1.9895</v>
      </c>
      <c r="BJ681">
        <v>1.9634</v>
      </c>
      <c r="BK681">
        <v>1.9560999999999999</v>
      </c>
      <c r="BL681">
        <v>1.9613</v>
      </c>
      <c r="BM681">
        <v>1.9762999999999999</v>
      </c>
      <c r="BN681">
        <v>2.1576</v>
      </c>
      <c r="BO681">
        <v>2.1747999999999998</v>
      </c>
      <c r="BP681">
        <v>2.1688999999999998</v>
      </c>
      <c r="BQ681">
        <v>2.1533000000000002</v>
      </c>
      <c r="BR681">
        <v>2.1326000000000001</v>
      </c>
      <c r="BS681">
        <v>2.0916000000000001</v>
      </c>
      <c r="BT681">
        <v>1.9601999999999999</v>
      </c>
      <c r="BU681">
        <v>1.9246000000000001</v>
      </c>
      <c r="BV681">
        <v>1.8984000000000001</v>
      </c>
      <c r="BW681">
        <v>1.8783000000000001</v>
      </c>
    </row>
    <row r="682" spans="1:75">
      <c r="A682" s="95">
        <v>45238</v>
      </c>
      <c r="B682" s="63">
        <v>156216</v>
      </c>
      <c r="AL682">
        <v>2.1284999999999998</v>
      </c>
      <c r="AM682">
        <v>2.1105999999999998</v>
      </c>
      <c r="AN682">
        <v>2.1164000000000001</v>
      </c>
      <c r="AO682">
        <v>2.1324999999999998</v>
      </c>
      <c r="AP682">
        <v>2.3315999999999999</v>
      </c>
      <c r="AQ682">
        <v>2.3365999999999998</v>
      </c>
      <c r="AR682">
        <v>2.3298999999999999</v>
      </c>
      <c r="AS682">
        <v>2.3087</v>
      </c>
      <c r="AT682">
        <v>2.2789000000000001</v>
      </c>
      <c r="AU682">
        <v>2.2391000000000001</v>
      </c>
      <c r="AV682">
        <v>2.0804999999999998</v>
      </c>
      <c r="AW682">
        <v>2.0457000000000001</v>
      </c>
      <c r="AX682">
        <v>2.0272999999999999</v>
      </c>
      <c r="AY682">
        <v>2.0190999999999999</v>
      </c>
      <c r="AZ682">
        <v>2.0234999999999999</v>
      </c>
      <c r="BA682">
        <v>2.0394999999999999</v>
      </c>
      <c r="BB682">
        <v>2.2212000000000001</v>
      </c>
      <c r="BC682">
        <v>2.2259000000000002</v>
      </c>
      <c r="BD682">
        <v>2.2233000000000001</v>
      </c>
      <c r="BE682">
        <v>2.2050999999999998</v>
      </c>
      <c r="BF682">
        <v>2.1816</v>
      </c>
      <c r="BG682">
        <v>2.1373000000000002</v>
      </c>
      <c r="BH682">
        <v>1.9984</v>
      </c>
      <c r="BI682">
        <v>1.9602999999999999</v>
      </c>
      <c r="BJ682">
        <v>1.9346000000000001</v>
      </c>
      <c r="BK682">
        <v>1.9273</v>
      </c>
      <c r="BL682">
        <v>1.9325000000000001</v>
      </c>
      <c r="BM682">
        <v>1.9475</v>
      </c>
      <c r="BN682">
        <v>2.1288</v>
      </c>
      <c r="BO682">
        <v>2.1459999999999999</v>
      </c>
      <c r="BP682">
        <v>2.1400999999999999</v>
      </c>
      <c r="BQ682">
        <v>2.1244999999999998</v>
      </c>
      <c r="BR682">
        <v>2.1038000000000001</v>
      </c>
      <c r="BS682">
        <v>2.0628000000000002</v>
      </c>
      <c r="BT682">
        <v>1.9314</v>
      </c>
      <c r="BU682">
        <v>1.8957999999999999</v>
      </c>
      <c r="BV682">
        <v>1.8695999999999999</v>
      </c>
      <c r="BW682">
        <v>1.8494999999999999</v>
      </c>
    </row>
    <row r="683" spans="1:75">
      <c r="A683" s="95">
        <v>45239</v>
      </c>
      <c r="B683" s="63">
        <v>174472</v>
      </c>
      <c r="AL683">
        <v>2.1608000000000001</v>
      </c>
      <c r="AM683">
        <v>2.1366000000000001</v>
      </c>
      <c r="AN683">
        <v>2.1392000000000002</v>
      </c>
      <c r="AO683">
        <v>2.1537999999999999</v>
      </c>
      <c r="AP683">
        <v>2.3517000000000001</v>
      </c>
      <c r="AQ683">
        <v>2.3559999999999999</v>
      </c>
      <c r="AR683">
        <v>2.3481000000000001</v>
      </c>
      <c r="AS683">
        <v>2.3266</v>
      </c>
      <c r="AT683">
        <v>2.2963</v>
      </c>
      <c r="AU683">
        <v>2.2559999999999998</v>
      </c>
      <c r="AV683">
        <v>2.0979999999999999</v>
      </c>
      <c r="AW683">
        <v>2.0630000000000002</v>
      </c>
      <c r="AX683">
        <v>2.0447000000000002</v>
      </c>
      <c r="AY683">
        <v>2.0371999999999999</v>
      </c>
      <c r="AZ683">
        <v>2.0417999999999998</v>
      </c>
      <c r="BA683">
        <v>2.0579000000000001</v>
      </c>
      <c r="BB683">
        <v>2.2397999999999998</v>
      </c>
      <c r="BC683">
        <v>2.2446000000000002</v>
      </c>
      <c r="BD683">
        <v>2.2422</v>
      </c>
      <c r="BE683">
        <v>2.2240000000000002</v>
      </c>
      <c r="BF683">
        <v>2.2004999999999999</v>
      </c>
      <c r="BG683">
        <v>2.1562000000000001</v>
      </c>
      <c r="BH683">
        <v>2.0173000000000001</v>
      </c>
      <c r="BI683">
        <v>1.9792000000000001</v>
      </c>
      <c r="BJ683">
        <v>1.9535</v>
      </c>
      <c r="BK683">
        <v>1.9461999999999999</v>
      </c>
      <c r="BL683">
        <v>1.9514</v>
      </c>
      <c r="BM683">
        <v>1.9663999999999999</v>
      </c>
      <c r="BN683">
        <v>2.1476999999999999</v>
      </c>
      <c r="BO683">
        <v>2.1648999999999998</v>
      </c>
      <c r="BP683">
        <v>2.1589999999999998</v>
      </c>
      <c r="BQ683">
        <v>2.1434000000000002</v>
      </c>
      <c r="BR683">
        <v>2.1227</v>
      </c>
      <c r="BS683">
        <v>2.0817000000000001</v>
      </c>
      <c r="BT683">
        <v>1.9502999999999999</v>
      </c>
      <c r="BU683">
        <v>1.9147000000000001</v>
      </c>
      <c r="BV683">
        <v>1.8885000000000001</v>
      </c>
      <c r="BW683">
        <v>1.8684000000000001</v>
      </c>
    </row>
    <row r="684" spans="1:75">
      <c r="A684" s="95">
        <v>45240</v>
      </c>
      <c r="B684" s="63">
        <v>137385</v>
      </c>
      <c r="AL684">
        <v>2.1894999999999998</v>
      </c>
      <c r="AM684">
        <v>2.1663000000000001</v>
      </c>
      <c r="AN684">
        <v>2.1703999999999999</v>
      </c>
      <c r="AO684">
        <v>2.1848999999999998</v>
      </c>
      <c r="AP684">
        <v>2.383</v>
      </c>
      <c r="AQ684">
        <v>2.3875999999999999</v>
      </c>
      <c r="AR684">
        <v>2.3788</v>
      </c>
      <c r="AS684">
        <v>2.3574000000000002</v>
      </c>
      <c r="AT684">
        <v>2.3268</v>
      </c>
      <c r="AU684">
        <v>2.2848000000000002</v>
      </c>
      <c r="AV684">
        <v>2.1248</v>
      </c>
      <c r="AW684">
        <v>2.0878999999999999</v>
      </c>
      <c r="AX684">
        <v>2.0684999999999998</v>
      </c>
      <c r="AY684">
        <v>2.0621999999999998</v>
      </c>
      <c r="AZ684">
        <v>2.0678000000000001</v>
      </c>
      <c r="BA684">
        <v>2.0838999999999999</v>
      </c>
      <c r="BB684">
        <v>2.2658</v>
      </c>
      <c r="BC684">
        <v>2.2706</v>
      </c>
      <c r="BD684">
        <v>2.2682000000000002</v>
      </c>
      <c r="BE684">
        <v>2.25</v>
      </c>
      <c r="BF684">
        <v>2.2265000000000001</v>
      </c>
      <c r="BG684">
        <v>2.1821999999999999</v>
      </c>
      <c r="BH684">
        <v>2.0432999999999999</v>
      </c>
      <c r="BI684">
        <v>2.0051999999999999</v>
      </c>
      <c r="BJ684">
        <v>1.9795</v>
      </c>
      <c r="BK684">
        <v>1.9722</v>
      </c>
      <c r="BL684">
        <v>1.9774</v>
      </c>
      <c r="BM684">
        <v>1.9923999999999999</v>
      </c>
      <c r="BN684">
        <v>2.1737000000000002</v>
      </c>
      <c r="BO684">
        <v>2.1909000000000001</v>
      </c>
      <c r="BP684">
        <v>2.1850000000000001</v>
      </c>
      <c r="BQ684">
        <v>2.1694</v>
      </c>
      <c r="BR684">
        <v>2.1486999999999998</v>
      </c>
      <c r="BS684">
        <v>2.1076999999999999</v>
      </c>
      <c r="BT684">
        <v>1.9762999999999999</v>
      </c>
      <c r="BU684">
        <v>1.9407000000000001</v>
      </c>
      <c r="BV684">
        <v>1.9145000000000001</v>
      </c>
      <c r="BW684">
        <v>1.8944000000000001</v>
      </c>
    </row>
    <row r="685" spans="1:75">
      <c r="A685" s="95">
        <v>45243</v>
      </c>
      <c r="B685" s="63">
        <v>132933</v>
      </c>
      <c r="AL685">
        <v>2.2359</v>
      </c>
      <c r="AM685">
        <v>2.2092999999999998</v>
      </c>
      <c r="AN685">
        <v>2.2107000000000001</v>
      </c>
      <c r="AO685">
        <v>2.2244000000000002</v>
      </c>
      <c r="AP685">
        <v>2.4205000000000001</v>
      </c>
      <c r="AQ685">
        <v>2.4239999999999999</v>
      </c>
      <c r="AR685">
        <v>2.4142000000000001</v>
      </c>
      <c r="AS685">
        <v>2.3931</v>
      </c>
      <c r="AT685">
        <v>2.3622999999999998</v>
      </c>
      <c r="AU685">
        <v>2.3197999999999999</v>
      </c>
      <c r="AV685">
        <v>2.1583000000000001</v>
      </c>
      <c r="AW685">
        <v>2.1204999999999998</v>
      </c>
      <c r="AX685">
        <v>2.1006</v>
      </c>
      <c r="AY685">
        <v>2.0949</v>
      </c>
      <c r="AZ685">
        <v>2.1004999999999998</v>
      </c>
      <c r="BA685">
        <v>2.1166</v>
      </c>
      <c r="BB685">
        <v>2.2985000000000002</v>
      </c>
      <c r="BC685">
        <v>2.3033000000000001</v>
      </c>
      <c r="BD685">
        <v>2.3008999999999999</v>
      </c>
      <c r="BE685">
        <v>2.2827000000000002</v>
      </c>
      <c r="BF685">
        <v>2.2591999999999999</v>
      </c>
      <c r="BG685">
        <v>2.2149000000000001</v>
      </c>
      <c r="BH685">
        <v>2.0760000000000001</v>
      </c>
      <c r="BI685">
        <v>2.0379</v>
      </c>
      <c r="BJ685">
        <v>2.0122</v>
      </c>
      <c r="BK685">
        <v>2.0049000000000001</v>
      </c>
      <c r="BL685">
        <v>2.0101</v>
      </c>
      <c r="BM685">
        <v>2.0251000000000001</v>
      </c>
      <c r="BN685">
        <v>2.2063999999999999</v>
      </c>
      <c r="BO685">
        <v>2.2235999999999998</v>
      </c>
      <c r="BP685">
        <v>2.2176999999999998</v>
      </c>
      <c r="BQ685">
        <v>2.2021000000000002</v>
      </c>
      <c r="BR685">
        <v>2.1814</v>
      </c>
      <c r="BS685">
        <v>2.1404000000000001</v>
      </c>
      <c r="BT685">
        <v>2.0089999999999999</v>
      </c>
      <c r="BU685">
        <v>1.9734</v>
      </c>
      <c r="BV685">
        <v>1.9472</v>
      </c>
      <c r="BW685">
        <v>1.9271</v>
      </c>
    </row>
    <row r="686" spans="1:75">
      <c r="A686" s="95">
        <v>45244</v>
      </c>
      <c r="B686" s="63">
        <v>144341</v>
      </c>
      <c r="AL686">
        <v>2.2227999999999999</v>
      </c>
      <c r="AM686">
        <v>2.2006000000000001</v>
      </c>
      <c r="AN686">
        <v>2.2025000000000001</v>
      </c>
      <c r="AO686">
        <v>2.2170999999999998</v>
      </c>
      <c r="AP686">
        <v>2.4119000000000002</v>
      </c>
      <c r="AQ686">
        <v>2.4138999999999999</v>
      </c>
      <c r="AR686">
        <v>2.4047000000000001</v>
      </c>
      <c r="AS686">
        <v>2.3841000000000001</v>
      </c>
      <c r="AT686">
        <v>2.3529</v>
      </c>
      <c r="AU686">
        <v>2.3102</v>
      </c>
      <c r="AV686">
        <v>2.1488</v>
      </c>
      <c r="AW686">
        <v>2.1105999999999998</v>
      </c>
      <c r="AX686">
        <v>2.0905</v>
      </c>
      <c r="AY686">
        <v>2.0859000000000001</v>
      </c>
      <c r="AZ686">
        <v>2.0933999999999999</v>
      </c>
      <c r="BA686">
        <v>2.1105</v>
      </c>
      <c r="BB686">
        <v>2.2921999999999998</v>
      </c>
      <c r="BC686">
        <v>2.2968000000000002</v>
      </c>
      <c r="BD686">
        <v>2.2942</v>
      </c>
      <c r="BE686">
        <v>2.2757999999999998</v>
      </c>
      <c r="BF686">
        <v>2.2519999999999998</v>
      </c>
      <c r="BG686">
        <v>2.2075</v>
      </c>
      <c r="BH686">
        <v>2.0684</v>
      </c>
      <c r="BI686">
        <v>2.0301</v>
      </c>
      <c r="BJ686">
        <v>2.0042</v>
      </c>
      <c r="BK686">
        <v>1.9968999999999999</v>
      </c>
      <c r="BL686">
        <v>2.0021</v>
      </c>
      <c r="BM686">
        <v>2.0171000000000001</v>
      </c>
      <c r="BN686">
        <v>2.1983999999999999</v>
      </c>
      <c r="BO686">
        <v>2.2155999999999998</v>
      </c>
      <c r="BP686">
        <v>2.2097000000000002</v>
      </c>
      <c r="BQ686">
        <v>2.1941000000000002</v>
      </c>
      <c r="BR686">
        <v>2.1734</v>
      </c>
      <c r="BS686">
        <v>2.1324000000000001</v>
      </c>
      <c r="BT686">
        <v>2.0009999999999999</v>
      </c>
      <c r="BU686">
        <v>1.9654</v>
      </c>
      <c r="BV686">
        <v>1.9392</v>
      </c>
      <c r="BW686">
        <v>1.9191</v>
      </c>
    </row>
    <row r="687" spans="1:75">
      <c r="A687" s="95">
        <v>45245</v>
      </c>
      <c r="B687" s="63">
        <v>167566</v>
      </c>
      <c r="AL687">
        <v>2.2018</v>
      </c>
      <c r="AM687">
        <v>2.1802999999999999</v>
      </c>
      <c r="AN687">
        <v>2.1833</v>
      </c>
      <c r="AO687">
        <v>2.198</v>
      </c>
      <c r="AP687">
        <v>2.3915000000000002</v>
      </c>
      <c r="AQ687">
        <v>2.3948999999999998</v>
      </c>
      <c r="AR687">
        <v>2.3874</v>
      </c>
      <c r="AS687">
        <v>2.3660000000000001</v>
      </c>
      <c r="AT687">
        <v>2.3348</v>
      </c>
      <c r="AU687">
        <v>2.2934000000000001</v>
      </c>
      <c r="AV687">
        <v>2.1333000000000002</v>
      </c>
      <c r="AW687">
        <v>2.0972</v>
      </c>
      <c r="AX687">
        <v>2.0804999999999998</v>
      </c>
      <c r="AY687">
        <v>2.0802</v>
      </c>
      <c r="AZ687">
        <v>2.0909</v>
      </c>
      <c r="BA687">
        <v>2.1095000000000002</v>
      </c>
      <c r="BB687">
        <v>2.2911999999999999</v>
      </c>
      <c r="BC687">
        <v>2.2957999999999998</v>
      </c>
      <c r="BD687">
        <v>2.2932000000000001</v>
      </c>
      <c r="BE687">
        <v>2.2747999999999999</v>
      </c>
      <c r="BF687">
        <v>2.2509999999999999</v>
      </c>
      <c r="BG687">
        <v>2.2065000000000001</v>
      </c>
      <c r="BH687">
        <v>2.0674000000000001</v>
      </c>
      <c r="BI687">
        <v>2.0291000000000001</v>
      </c>
      <c r="BJ687">
        <v>2.0032000000000001</v>
      </c>
      <c r="BK687">
        <v>1.9959</v>
      </c>
      <c r="BL687">
        <v>2.0011000000000001</v>
      </c>
      <c r="BM687">
        <v>2.0160999999999998</v>
      </c>
      <c r="BN687">
        <v>2.1974</v>
      </c>
      <c r="BO687">
        <v>2.2145999999999999</v>
      </c>
      <c r="BP687">
        <v>2.2086999999999999</v>
      </c>
      <c r="BQ687">
        <v>2.1930999999999998</v>
      </c>
      <c r="BR687">
        <v>2.1724000000000001</v>
      </c>
      <c r="BS687">
        <v>2.1314000000000002</v>
      </c>
      <c r="BT687">
        <v>2</v>
      </c>
      <c r="BU687">
        <v>1.9643999999999999</v>
      </c>
      <c r="BV687">
        <v>1.9381999999999999</v>
      </c>
      <c r="BW687">
        <v>1.9180999999999999</v>
      </c>
    </row>
    <row r="688" spans="1:75">
      <c r="A688" s="95">
        <v>45246</v>
      </c>
      <c r="B688" s="63">
        <v>158932</v>
      </c>
      <c r="AL688">
        <v>2.1011000000000002</v>
      </c>
      <c r="AM688">
        <v>2.0760000000000001</v>
      </c>
      <c r="AN688">
        <v>2.0806</v>
      </c>
      <c r="AO688">
        <v>2.0977999999999999</v>
      </c>
      <c r="AP688">
        <v>2.2930999999999999</v>
      </c>
      <c r="AQ688">
        <v>2.2970999999999999</v>
      </c>
      <c r="AR688">
        <v>2.2907999999999999</v>
      </c>
      <c r="AS688">
        <v>2.2704</v>
      </c>
      <c r="AT688">
        <v>2.2412000000000001</v>
      </c>
      <c r="AU688">
        <v>2.2027999999999999</v>
      </c>
      <c r="AV688">
        <v>2.0478999999999998</v>
      </c>
      <c r="AW688">
        <v>2.0154000000000001</v>
      </c>
      <c r="AX688">
        <v>2.0026000000000002</v>
      </c>
      <c r="AY688">
        <v>2.0024000000000002</v>
      </c>
      <c r="AZ688">
        <v>2.0135000000000001</v>
      </c>
      <c r="BA688">
        <v>2.0341</v>
      </c>
      <c r="BB688">
        <v>2.2210999999999999</v>
      </c>
      <c r="BC688">
        <v>2.2286000000000001</v>
      </c>
      <c r="BD688">
        <v>2.226</v>
      </c>
      <c r="BE688">
        <v>2.2061999999999999</v>
      </c>
      <c r="BF688">
        <v>2.1776</v>
      </c>
      <c r="BG688">
        <v>2.1331000000000002</v>
      </c>
      <c r="BH688">
        <v>2.0001000000000002</v>
      </c>
      <c r="BI688">
        <v>1.9765999999999999</v>
      </c>
      <c r="BJ688">
        <v>1.9572000000000001</v>
      </c>
      <c r="BK688">
        <v>1.9500999999999999</v>
      </c>
      <c r="BL688">
        <v>1.9556</v>
      </c>
      <c r="BM688">
        <v>1.9708000000000001</v>
      </c>
      <c r="BN688">
        <v>2.1524000000000001</v>
      </c>
      <c r="BO688">
        <v>2.1698</v>
      </c>
      <c r="BP688">
        <v>2.1642000000000001</v>
      </c>
      <c r="BQ688">
        <v>2.1488</v>
      </c>
      <c r="BR688">
        <v>2.1284000000000001</v>
      </c>
      <c r="BS688">
        <v>2.0876000000000001</v>
      </c>
      <c r="BT688">
        <v>1.9564999999999999</v>
      </c>
      <c r="BU688">
        <v>1.9211</v>
      </c>
      <c r="BV688">
        <v>1.8952</v>
      </c>
      <c r="BW688">
        <v>1.8751</v>
      </c>
    </row>
    <row r="689" spans="1:87">
      <c r="A689" s="95">
        <v>45247</v>
      </c>
      <c r="B689" s="63">
        <v>145603</v>
      </c>
      <c r="AL689">
        <v>2.1844999999999999</v>
      </c>
      <c r="AM689">
        <v>2.1543999999999999</v>
      </c>
      <c r="AN689">
        <v>2.1585999999999999</v>
      </c>
      <c r="AO689">
        <v>2.1757</v>
      </c>
      <c r="AP689">
        <v>2.3714</v>
      </c>
      <c r="AQ689">
        <v>2.3736000000000002</v>
      </c>
      <c r="AR689">
        <v>2.3643999999999998</v>
      </c>
      <c r="AS689">
        <v>2.3418999999999999</v>
      </c>
      <c r="AT689">
        <v>2.31</v>
      </c>
      <c r="AU689">
        <v>2.2686999999999999</v>
      </c>
      <c r="AV689">
        <v>2.1093000000000002</v>
      </c>
      <c r="AW689">
        <v>2.0741000000000001</v>
      </c>
      <c r="AX689">
        <v>2.0577999999999999</v>
      </c>
      <c r="AY689">
        <v>2.0571999999999999</v>
      </c>
      <c r="AZ689">
        <v>2.0678000000000001</v>
      </c>
      <c r="BA689">
        <v>2.0878999999999999</v>
      </c>
      <c r="BB689">
        <v>2.2743000000000002</v>
      </c>
      <c r="BC689">
        <v>2.2812999999999999</v>
      </c>
      <c r="BD689">
        <v>2.2780999999999998</v>
      </c>
      <c r="BE689">
        <v>2.2584</v>
      </c>
      <c r="BF689">
        <v>2.2298</v>
      </c>
      <c r="BG689">
        <v>2.1854</v>
      </c>
      <c r="BH689">
        <v>2.0524</v>
      </c>
      <c r="BI689">
        <v>2.0289999999999999</v>
      </c>
      <c r="BJ689">
        <v>2.0095999999999998</v>
      </c>
      <c r="BK689">
        <v>2.0028000000000001</v>
      </c>
      <c r="BL689">
        <v>2.0085999999999999</v>
      </c>
      <c r="BM689">
        <v>2.0240999999999998</v>
      </c>
      <c r="BN689">
        <v>2.206</v>
      </c>
      <c r="BO689">
        <v>2.2237</v>
      </c>
      <c r="BP689">
        <v>2.2183999999999999</v>
      </c>
      <c r="BQ689">
        <v>2.2031999999999998</v>
      </c>
      <c r="BR689">
        <v>2.1831</v>
      </c>
      <c r="BS689">
        <v>2.1425999999999998</v>
      </c>
      <c r="BT689">
        <v>2.0118</v>
      </c>
      <c r="BU689">
        <v>1.9766999999999999</v>
      </c>
      <c r="BV689">
        <v>1.9511000000000001</v>
      </c>
      <c r="BW689">
        <v>1.931</v>
      </c>
    </row>
    <row r="690" spans="1:87">
      <c r="A690" s="95">
        <v>45250</v>
      </c>
      <c r="B690" s="63">
        <v>140171</v>
      </c>
      <c r="AL690">
        <v>2.226</v>
      </c>
      <c r="AM690">
        <v>2.1972</v>
      </c>
      <c r="AN690">
        <v>2.2010999999999998</v>
      </c>
      <c r="AO690">
        <v>2.2174999999999998</v>
      </c>
      <c r="AP690">
        <v>2.4102000000000001</v>
      </c>
      <c r="AQ690">
        <v>2.4136000000000002</v>
      </c>
      <c r="AR690">
        <v>2.4060999999999999</v>
      </c>
      <c r="AS690">
        <v>2.3845000000000001</v>
      </c>
      <c r="AT690">
        <v>2.3542999999999998</v>
      </c>
      <c r="AU690">
        <v>2.3148</v>
      </c>
      <c r="AV690">
        <v>2.1551</v>
      </c>
      <c r="AW690">
        <v>2.1194999999999999</v>
      </c>
      <c r="AX690">
        <v>2.1015999999999999</v>
      </c>
      <c r="AY690">
        <v>2.0994999999999999</v>
      </c>
      <c r="AZ690">
        <v>2.1097000000000001</v>
      </c>
      <c r="BA690">
        <v>2.1299000000000001</v>
      </c>
      <c r="BB690">
        <v>2.3163</v>
      </c>
      <c r="BC690">
        <v>2.3233999999999999</v>
      </c>
      <c r="BD690">
        <v>2.3203999999999998</v>
      </c>
      <c r="BE690">
        <v>2.2997000000000001</v>
      </c>
      <c r="BF690">
        <v>2.2702</v>
      </c>
      <c r="BG690">
        <v>2.2250000000000001</v>
      </c>
      <c r="BH690">
        <v>2.0911</v>
      </c>
      <c r="BI690">
        <v>2.0669</v>
      </c>
      <c r="BJ690">
        <v>2.0466000000000002</v>
      </c>
      <c r="BK690">
        <v>2.0398000000000001</v>
      </c>
      <c r="BL690">
        <v>2.0455999999999999</v>
      </c>
      <c r="BM690">
        <v>2.0611000000000002</v>
      </c>
      <c r="BN690">
        <v>2.2429999999999999</v>
      </c>
      <c r="BO690">
        <v>2.2606999999999999</v>
      </c>
      <c r="BP690">
        <v>2.2553999999999998</v>
      </c>
      <c r="BQ690">
        <v>2.2402000000000002</v>
      </c>
      <c r="BR690">
        <v>2.2201</v>
      </c>
      <c r="BS690">
        <v>2.1796000000000002</v>
      </c>
      <c r="BT690">
        <v>2.0488</v>
      </c>
      <c r="BU690">
        <v>2.0137</v>
      </c>
      <c r="BV690">
        <v>1.9881</v>
      </c>
      <c r="BW690">
        <v>1.968</v>
      </c>
    </row>
    <row r="691" spans="1:87">
      <c r="A691" s="95">
        <v>45251</v>
      </c>
      <c r="B691" s="63">
        <v>133965</v>
      </c>
      <c r="AL691">
        <v>2.2338</v>
      </c>
      <c r="AM691">
        <v>2.2080000000000002</v>
      </c>
      <c r="AN691">
        <v>2.2119</v>
      </c>
      <c r="AO691">
        <v>2.2275999999999998</v>
      </c>
      <c r="AP691">
        <v>2.4205999999999999</v>
      </c>
      <c r="AQ691">
        <v>2.4243000000000001</v>
      </c>
      <c r="AR691">
        <v>2.4159999999999999</v>
      </c>
      <c r="AS691">
        <v>2.3938999999999999</v>
      </c>
      <c r="AT691">
        <v>2.3633000000000002</v>
      </c>
      <c r="AU691">
        <v>2.3235000000000001</v>
      </c>
      <c r="AV691">
        <v>2.1659000000000002</v>
      </c>
      <c r="AW691">
        <v>2.1324999999999998</v>
      </c>
      <c r="AX691">
        <v>2.1145</v>
      </c>
      <c r="AY691">
        <v>2.1120999999999999</v>
      </c>
      <c r="AZ691">
        <v>2.1217000000000001</v>
      </c>
      <c r="BA691">
        <v>2.1415000000000002</v>
      </c>
      <c r="BB691">
        <v>2.3275999999999999</v>
      </c>
      <c r="BC691">
        <v>2.3321000000000001</v>
      </c>
      <c r="BD691">
        <v>2.3264999999999998</v>
      </c>
      <c r="BE691">
        <v>2.3066</v>
      </c>
      <c r="BF691">
        <v>2.2755000000000001</v>
      </c>
      <c r="BG691">
        <v>2.2288000000000001</v>
      </c>
      <c r="BH691">
        <v>2.0933000000000002</v>
      </c>
      <c r="BI691">
        <v>2.0676000000000001</v>
      </c>
      <c r="BJ691">
        <v>2.0457000000000001</v>
      </c>
      <c r="BK691">
        <v>2.0388999999999999</v>
      </c>
      <c r="BL691">
        <v>2.0447000000000002</v>
      </c>
      <c r="BM691">
        <v>2.0602</v>
      </c>
      <c r="BN691">
        <v>2.2421000000000002</v>
      </c>
      <c r="BO691">
        <v>2.2597999999999998</v>
      </c>
      <c r="BP691">
        <v>2.2545000000000002</v>
      </c>
      <c r="BQ691">
        <v>2.2393000000000001</v>
      </c>
      <c r="BR691">
        <v>2.2191999999999998</v>
      </c>
      <c r="BS691">
        <v>2.1787000000000001</v>
      </c>
      <c r="BT691">
        <v>2.0478999999999998</v>
      </c>
      <c r="BU691">
        <v>2.0127999999999999</v>
      </c>
      <c r="BV691">
        <v>1.9872000000000001</v>
      </c>
      <c r="BW691">
        <v>1.9671000000000001</v>
      </c>
    </row>
    <row r="692" spans="1:87">
      <c r="A692" s="95">
        <v>45252</v>
      </c>
      <c r="B692" s="63">
        <v>152741</v>
      </c>
      <c r="AL692">
        <v>2.2324000000000002</v>
      </c>
      <c r="AM692">
        <v>2.1958000000000002</v>
      </c>
      <c r="AN692">
        <v>2.1985999999999999</v>
      </c>
      <c r="AO692">
        <v>2.2147000000000001</v>
      </c>
      <c r="AP692">
        <v>2.4083999999999999</v>
      </c>
      <c r="AQ692">
        <v>2.4116</v>
      </c>
      <c r="AR692">
        <v>2.4028999999999998</v>
      </c>
      <c r="AS692">
        <v>2.3805000000000001</v>
      </c>
      <c r="AT692">
        <v>2.3492999999999999</v>
      </c>
      <c r="AU692">
        <v>2.3077999999999999</v>
      </c>
      <c r="AV692">
        <v>2.1457000000000002</v>
      </c>
      <c r="AW692">
        <v>2.1101999999999999</v>
      </c>
      <c r="AX692">
        <v>2.0916999999999999</v>
      </c>
      <c r="AY692">
        <v>2.0871</v>
      </c>
      <c r="AZ692">
        <v>2.0966</v>
      </c>
      <c r="BA692">
        <v>2.1158999999999999</v>
      </c>
      <c r="BB692">
        <v>2.3016000000000001</v>
      </c>
      <c r="BC692">
        <v>2.3056000000000001</v>
      </c>
      <c r="BD692">
        <v>2.2995999999999999</v>
      </c>
      <c r="BE692">
        <v>2.2797000000000001</v>
      </c>
      <c r="BF692">
        <v>2.2486000000000002</v>
      </c>
      <c r="BG692">
        <v>2.2019000000000002</v>
      </c>
      <c r="BH692">
        <v>2.0663999999999998</v>
      </c>
      <c r="BI692">
        <v>2.0407000000000002</v>
      </c>
      <c r="BJ692">
        <v>2.0188000000000001</v>
      </c>
      <c r="BK692">
        <v>2.012</v>
      </c>
      <c r="BL692">
        <v>2.0177999999999998</v>
      </c>
      <c r="BM692">
        <v>2.0333000000000001</v>
      </c>
      <c r="BN692">
        <v>2.2151999999999998</v>
      </c>
      <c r="BO692">
        <v>2.2328999999999999</v>
      </c>
      <c r="BP692">
        <v>2.2275999999999998</v>
      </c>
      <c r="BQ692">
        <v>2.2124000000000001</v>
      </c>
      <c r="BR692">
        <v>2.1922999999999999</v>
      </c>
      <c r="BS692">
        <v>2.1518000000000002</v>
      </c>
      <c r="BT692">
        <v>2.0209999999999999</v>
      </c>
      <c r="BU692">
        <v>1.9859</v>
      </c>
      <c r="BV692">
        <v>1.9602999999999999</v>
      </c>
      <c r="BW692">
        <v>1.9401999999999999</v>
      </c>
    </row>
    <row r="693" spans="1:87">
      <c r="A693" s="103">
        <v>45253</v>
      </c>
      <c r="AL693" s="189">
        <v>2.2324000000000002</v>
      </c>
      <c r="AM693" s="189">
        <v>2.1958000000000002</v>
      </c>
      <c r="AN693" s="189">
        <v>2.1985999999999999</v>
      </c>
      <c r="AO693" s="189">
        <v>2.2147000000000001</v>
      </c>
      <c r="AP693" s="189">
        <v>2.4083999999999999</v>
      </c>
      <c r="AQ693" s="189">
        <v>2.4116</v>
      </c>
      <c r="AR693" s="189">
        <v>2.4028999999999998</v>
      </c>
      <c r="AS693" s="189">
        <v>2.3805000000000001</v>
      </c>
      <c r="AT693" s="189">
        <v>2.3492999999999999</v>
      </c>
      <c r="AU693" s="189">
        <v>2.3077999999999999</v>
      </c>
      <c r="AV693" s="189">
        <v>2.1457000000000002</v>
      </c>
      <c r="AW693" s="189">
        <v>2.1101999999999999</v>
      </c>
      <c r="AX693" s="189">
        <v>2.0916999999999999</v>
      </c>
      <c r="AY693" s="189">
        <v>2.0871</v>
      </c>
      <c r="AZ693" s="189">
        <v>2.0966</v>
      </c>
      <c r="BA693" s="189">
        <v>2.1158999999999999</v>
      </c>
      <c r="BB693" s="189">
        <v>2.3016000000000001</v>
      </c>
      <c r="BC693" s="189">
        <v>2.3056000000000001</v>
      </c>
      <c r="BD693" s="189">
        <v>2.2995999999999999</v>
      </c>
      <c r="BE693" s="189">
        <v>2.2797000000000001</v>
      </c>
      <c r="BF693" s="189">
        <v>2.2486000000000002</v>
      </c>
      <c r="BG693" s="189">
        <v>2.2019000000000002</v>
      </c>
      <c r="BH693" s="189">
        <v>2.0663999999999998</v>
      </c>
      <c r="BI693" s="189">
        <v>2.0407000000000002</v>
      </c>
      <c r="BJ693" s="189">
        <v>2.0188000000000001</v>
      </c>
      <c r="BK693" s="189">
        <v>2.012</v>
      </c>
      <c r="BL693" s="189">
        <v>2.0177999999999998</v>
      </c>
      <c r="BM693" s="189">
        <v>2.0333000000000001</v>
      </c>
      <c r="BN693" s="189">
        <v>2.2151999999999998</v>
      </c>
      <c r="BO693" s="189">
        <v>2.2328999999999999</v>
      </c>
      <c r="BP693" s="189">
        <v>2.2275999999999998</v>
      </c>
      <c r="BQ693" s="189">
        <v>2.2124000000000001</v>
      </c>
      <c r="BR693" s="189">
        <v>2.1922999999999999</v>
      </c>
      <c r="BS693" s="189">
        <v>2.1518000000000002</v>
      </c>
      <c r="BT693" s="189">
        <v>2.0209999999999999</v>
      </c>
      <c r="BU693" s="189">
        <v>1.9859</v>
      </c>
      <c r="BV693" s="189">
        <v>1.9602999999999999</v>
      </c>
      <c r="BW693" s="189">
        <v>1.9401999999999999</v>
      </c>
    </row>
    <row r="694" spans="1:87">
      <c r="A694" s="95">
        <v>45254</v>
      </c>
      <c r="B694" s="63">
        <v>109400</v>
      </c>
      <c r="AL694">
        <v>2.1650999999999998</v>
      </c>
      <c r="AM694">
        <v>2.1366000000000001</v>
      </c>
      <c r="AN694">
        <v>2.1425999999999998</v>
      </c>
      <c r="AO694">
        <v>2.1606999999999998</v>
      </c>
      <c r="AP694">
        <v>2.3565999999999998</v>
      </c>
      <c r="AQ694">
        <v>2.3612000000000002</v>
      </c>
      <c r="AR694">
        <v>2.3540999999999999</v>
      </c>
      <c r="AS694">
        <v>2.3331</v>
      </c>
      <c r="AT694">
        <v>2.3029999999999999</v>
      </c>
      <c r="AU694">
        <v>2.2627999999999999</v>
      </c>
      <c r="AV694">
        <v>2.1049000000000002</v>
      </c>
      <c r="AW694">
        <v>2.0708000000000002</v>
      </c>
      <c r="AX694">
        <v>2.0526</v>
      </c>
      <c r="AY694">
        <v>2.0485000000000002</v>
      </c>
      <c r="AZ694">
        <v>2.0583999999999998</v>
      </c>
      <c r="BA694">
        <v>2.0777999999999999</v>
      </c>
      <c r="BB694">
        <v>2.2635000000000001</v>
      </c>
      <c r="BC694">
        <v>2.2675000000000001</v>
      </c>
      <c r="BD694">
        <v>2.2614999999999998</v>
      </c>
      <c r="BE694">
        <v>2.2416</v>
      </c>
      <c r="BF694">
        <v>2.2105000000000001</v>
      </c>
      <c r="BG694">
        <v>2.1638000000000002</v>
      </c>
      <c r="BH694">
        <v>2.0283000000000002</v>
      </c>
      <c r="BI694">
        <v>2.0026000000000002</v>
      </c>
      <c r="BJ694">
        <v>1.9806999999999999</v>
      </c>
      <c r="BK694">
        <v>1.9739</v>
      </c>
      <c r="BL694">
        <v>1.9797</v>
      </c>
      <c r="BM694">
        <v>1.9952000000000001</v>
      </c>
      <c r="BN694">
        <v>2.1770999999999998</v>
      </c>
      <c r="BO694">
        <v>2.1947999999999999</v>
      </c>
      <c r="BP694">
        <v>2.1894999999999998</v>
      </c>
      <c r="BQ694">
        <v>2.1743000000000001</v>
      </c>
      <c r="BR694">
        <v>2.1541999999999999</v>
      </c>
      <c r="BS694">
        <v>2.1137000000000001</v>
      </c>
      <c r="BT694">
        <v>1.9829000000000001</v>
      </c>
      <c r="BU694">
        <v>1.9478</v>
      </c>
      <c r="BV694">
        <v>1.9221999999999999</v>
      </c>
      <c r="BW694">
        <v>1.9020999999999999</v>
      </c>
    </row>
    <row r="695" spans="1:87">
      <c r="A695" s="95">
        <v>45257</v>
      </c>
      <c r="B695" s="63">
        <v>153832</v>
      </c>
      <c r="AL695">
        <v>2.1798999999999999</v>
      </c>
      <c r="AM695">
        <v>2.1454</v>
      </c>
      <c r="AN695">
        <v>2.1482000000000001</v>
      </c>
      <c r="AO695">
        <v>2.1640999999999999</v>
      </c>
      <c r="AP695">
        <v>2.3586</v>
      </c>
      <c r="AQ695">
        <v>2.3620999999999999</v>
      </c>
      <c r="AR695">
        <v>2.3544999999999998</v>
      </c>
      <c r="AS695">
        <v>2.3332000000000002</v>
      </c>
      <c r="AT695">
        <v>2.3033999999999999</v>
      </c>
      <c r="AU695">
        <v>2.2631000000000001</v>
      </c>
      <c r="AV695">
        <v>2.1044</v>
      </c>
      <c r="AW695">
        <v>2.0716000000000001</v>
      </c>
      <c r="AX695">
        <v>2.0550999999999999</v>
      </c>
      <c r="AY695">
        <v>2.0512999999999999</v>
      </c>
      <c r="AZ695">
        <v>2.0590999999999999</v>
      </c>
      <c r="BA695">
        <v>2.0766</v>
      </c>
      <c r="BB695">
        <v>2.2623000000000002</v>
      </c>
      <c r="BC695">
        <v>2.2663000000000002</v>
      </c>
      <c r="BD695">
        <v>2.2603</v>
      </c>
      <c r="BE695">
        <v>2.2404000000000002</v>
      </c>
      <c r="BF695">
        <v>2.2092999999999998</v>
      </c>
      <c r="BG695">
        <v>2.1625999999999999</v>
      </c>
      <c r="BH695">
        <v>2.0270999999999999</v>
      </c>
      <c r="BI695">
        <v>2.0013999999999998</v>
      </c>
      <c r="BJ695">
        <v>1.9795</v>
      </c>
      <c r="BK695">
        <v>1.9726999999999999</v>
      </c>
      <c r="BL695">
        <v>1.9784999999999999</v>
      </c>
      <c r="BM695">
        <v>1.994</v>
      </c>
      <c r="BN695">
        <v>2.1758999999999999</v>
      </c>
      <c r="BO695">
        <v>2.1936</v>
      </c>
      <c r="BP695">
        <v>2.1882999999999999</v>
      </c>
      <c r="BQ695">
        <v>2.1730999999999998</v>
      </c>
      <c r="BR695">
        <v>2.153</v>
      </c>
      <c r="BS695">
        <v>2.1124999999999998</v>
      </c>
      <c r="BT695">
        <v>1.9817</v>
      </c>
      <c r="BU695">
        <v>1.9466000000000001</v>
      </c>
      <c r="BV695">
        <v>1.921</v>
      </c>
      <c r="BW695">
        <v>1.9009</v>
      </c>
    </row>
    <row r="696" spans="1:87">
      <c r="A696" s="95">
        <v>45258</v>
      </c>
      <c r="B696" s="63">
        <v>133591</v>
      </c>
      <c r="AL696">
        <v>2.23</v>
      </c>
      <c r="AM696">
        <v>2.1926000000000001</v>
      </c>
      <c r="AN696">
        <v>2.1937000000000002</v>
      </c>
      <c r="AO696">
        <v>2.2088999999999999</v>
      </c>
      <c r="AP696">
        <v>2.4003999999999999</v>
      </c>
      <c r="AQ696">
        <v>2.4032</v>
      </c>
      <c r="AR696">
        <v>2.3944000000000001</v>
      </c>
      <c r="AS696">
        <v>2.3736999999999999</v>
      </c>
      <c r="AT696">
        <v>2.3452000000000002</v>
      </c>
      <c r="AU696">
        <v>2.3062</v>
      </c>
      <c r="AV696">
        <v>2.1459999999999999</v>
      </c>
      <c r="AW696">
        <v>2.1120999999999999</v>
      </c>
      <c r="AX696">
        <v>2.0956000000000001</v>
      </c>
      <c r="AY696">
        <v>2.0920000000000001</v>
      </c>
      <c r="AZ696">
        <v>2.0983000000000001</v>
      </c>
      <c r="BA696">
        <v>2.1141999999999999</v>
      </c>
      <c r="BB696">
        <v>2.2997000000000001</v>
      </c>
      <c r="BC696">
        <v>2.3035999999999999</v>
      </c>
      <c r="BD696">
        <v>2.2974000000000001</v>
      </c>
      <c r="BE696">
        <v>2.2774999999999999</v>
      </c>
      <c r="BF696">
        <v>2.2464</v>
      </c>
      <c r="BG696">
        <v>2.1997</v>
      </c>
      <c r="BH696">
        <v>2.0642</v>
      </c>
      <c r="BI696">
        <v>2.0385</v>
      </c>
      <c r="BJ696">
        <v>2.0165999999999999</v>
      </c>
      <c r="BK696">
        <v>2.0097999999999998</v>
      </c>
      <c r="BL696">
        <v>2.0156000000000001</v>
      </c>
      <c r="BM696">
        <v>2.0310999999999999</v>
      </c>
      <c r="BN696">
        <v>2.2130000000000001</v>
      </c>
      <c r="BO696">
        <v>2.2307000000000001</v>
      </c>
      <c r="BP696">
        <v>2.2254</v>
      </c>
      <c r="BQ696">
        <v>2.2101999999999999</v>
      </c>
      <c r="BR696">
        <v>2.1901000000000002</v>
      </c>
      <c r="BS696">
        <v>2.1496</v>
      </c>
      <c r="BT696">
        <v>2.0188000000000001</v>
      </c>
      <c r="BU696">
        <v>1.9837</v>
      </c>
      <c r="BV696">
        <v>1.9581</v>
      </c>
      <c r="BW696">
        <v>1.9379999999999999</v>
      </c>
    </row>
    <row r="697" spans="1:87">
      <c r="A697" s="95">
        <v>45259</v>
      </c>
      <c r="B697" s="63">
        <v>169695</v>
      </c>
      <c r="AL697">
        <v>2.2835999999999999</v>
      </c>
      <c r="AM697">
        <v>2.2473000000000001</v>
      </c>
      <c r="AN697">
        <v>2.2429000000000001</v>
      </c>
      <c r="AO697">
        <v>2.2557999999999998</v>
      </c>
      <c r="AP697">
        <v>2.4422000000000001</v>
      </c>
      <c r="AQ697">
        <v>2.4428000000000001</v>
      </c>
      <c r="AR697">
        <v>2.4317000000000002</v>
      </c>
      <c r="AS697">
        <v>2.4089999999999998</v>
      </c>
      <c r="AT697">
        <v>2.3795000000000002</v>
      </c>
      <c r="AU697">
        <v>2.3397999999999999</v>
      </c>
      <c r="AV697">
        <v>2.1787999999999998</v>
      </c>
      <c r="AW697">
        <v>2.1423999999999999</v>
      </c>
      <c r="AX697">
        <v>2.1238000000000001</v>
      </c>
      <c r="AY697">
        <v>2.1191</v>
      </c>
      <c r="AZ697">
        <v>2.1251000000000002</v>
      </c>
      <c r="BA697">
        <v>2.1406000000000001</v>
      </c>
      <c r="BB697">
        <v>2.3258000000000001</v>
      </c>
      <c r="BC697">
        <v>2.3292999999999999</v>
      </c>
      <c r="BD697">
        <v>2.3228</v>
      </c>
      <c r="BE697">
        <v>2.3029000000000002</v>
      </c>
      <c r="BF697">
        <v>2.2669000000000001</v>
      </c>
      <c r="BG697">
        <v>2.2176999999999998</v>
      </c>
      <c r="BH697">
        <v>2.0796999999999999</v>
      </c>
      <c r="BI697">
        <v>2.0516000000000001</v>
      </c>
      <c r="BJ697">
        <v>2.0266000000000002</v>
      </c>
      <c r="BK697">
        <v>2.0198</v>
      </c>
      <c r="BL697">
        <v>2.0255999999999998</v>
      </c>
      <c r="BM697">
        <v>2.0411000000000001</v>
      </c>
      <c r="BN697">
        <v>2.2229999999999999</v>
      </c>
      <c r="BO697">
        <v>2.2406999999999999</v>
      </c>
      <c r="BP697">
        <v>2.2353999999999998</v>
      </c>
      <c r="BQ697">
        <v>2.2202000000000002</v>
      </c>
      <c r="BR697">
        <v>2.2000999999999999</v>
      </c>
      <c r="BS697">
        <v>2.1596000000000002</v>
      </c>
      <c r="BT697">
        <v>2.0287999999999999</v>
      </c>
      <c r="BU697">
        <v>1.9937</v>
      </c>
      <c r="BV697">
        <v>1.9681</v>
      </c>
      <c r="BW697">
        <v>1.948</v>
      </c>
    </row>
    <row r="698" spans="1:87">
      <c r="A698" s="95">
        <v>45260</v>
      </c>
      <c r="B698" s="63">
        <v>156453</v>
      </c>
      <c r="AL698" s="28">
        <v>2.1998000000000002</v>
      </c>
      <c r="AM698">
        <v>2.1758000000000002</v>
      </c>
      <c r="AN698">
        <v>2.1778</v>
      </c>
      <c r="AO698">
        <v>2.1922000000000001</v>
      </c>
      <c r="AP698">
        <v>2.3826999999999998</v>
      </c>
      <c r="AQ698">
        <v>2.3856999999999999</v>
      </c>
      <c r="AR698">
        <v>2.3752</v>
      </c>
      <c r="AS698">
        <v>2.3525</v>
      </c>
      <c r="AT698">
        <v>2.3237000000000001</v>
      </c>
      <c r="AU698">
        <v>2.2854999999999999</v>
      </c>
      <c r="AV698">
        <v>2.1234999999999999</v>
      </c>
      <c r="AW698">
        <v>2.0905</v>
      </c>
      <c r="AX698">
        <v>2.0743</v>
      </c>
      <c r="AY698">
        <v>2.0699999999999998</v>
      </c>
      <c r="AZ698">
        <v>2.0760000000000001</v>
      </c>
      <c r="BA698">
        <v>2.0914999999999999</v>
      </c>
      <c r="BB698">
        <v>2.2766999999999999</v>
      </c>
      <c r="BC698">
        <v>2.2801999999999998</v>
      </c>
      <c r="BD698">
        <v>2.2736999999999998</v>
      </c>
      <c r="BE698">
        <v>2.2538</v>
      </c>
      <c r="BF698">
        <v>2.2178</v>
      </c>
      <c r="BG698">
        <v>2.1686000000000001</v>
      </c>
      <c r="BH698">
        <v>2.0306000000000002</v>
      </c>
      <c r="BI698">
        <v>2.0024999999999999</v>
      </c>
      <c r="BJ698">
        <v>1.9775</v>
      </c>
      <c r="BK698">
        <v>1.9706999999999999</v>
      </c>
      <c r="BL698">
        <v>1.9764999999999999</v>
      </c>
      <c r="BM698">
        <v>1.992</v>
      </c>
      <c r="BN698">
        <v>2.1739000000000002</v>
      </c>
      <c r="BO698">
        <v>2.1916000000000002</v>
      </c>
      <c r="BP698">
        <v>2.1863000000000001</v>
      </c>
      <c r="BQ698">
        <v>2.1711</v>
      </c>
      <c r="BR698">
        <v>2.1509999999999998</v>
      </c>
      <c r="BS698">
        <v>2.1105</v>
      </c>
      <c r="BT698">
        <v>1.9797</v>
      </c>
      <c r="BU698">
        <v>1.9446000000000001</v>
      </c>
      <c r="BV698">
        <v>1.919</v>
      </c>
      <c r="BW698">
        <v>1.8989</v>
      </c>
      <c r="BX698">
        <v>1.9047000000000001</v>
      </c>
      <c r="BY698">
        <v>1.9201999999999999</v>
      </c>
      <c r="BZ698">
        <v>2.1021000000000001</v>
      </c>
      <c r="CA698">
        <v>2.1198000000000001</v>
      </c>
      <c r="CB698">
        <v>2.1145</v>
      </c>
      <c r="CC698">
        <v>2.0992999999999999</v>
      </c>
      <c r="CD698">
        <v>2.0792000000000002</v>
      </c>
      <c r="CE698">
        <v>2.0387</v>
      </c>
      <c r="CF698">
        <v>1.9078999999999999</v>
      </c>
      <c r="CG698">
        <v>1.8728</v>
      </c>
      <c r="CH698">
        <v>1.8472</v>
      </c>
      <c r="CI698">
        <v>1.8270999999999999</v>
      </c>
    </row>
    <row r="699" spans="1:87">
      <c r="A699" s="95">
        <v>45261</v>
      </c>
      <c r="B699" s="63">
        <v>140315</v>
      </c>
      <c r="AM699">
        <v>2.1211000000000002</v>
      </c>
      <c r="AN699">
        <v>2.1255999999999999</v>
      </c>
      <c r="AO699">
        <v>2.1415999999999999</v>
      </c>
      <c r="AP699">
        <v>2.3353999999999999</v>
      </c>
      <c r="AQ699">
        <v>2.3410000000000002</v>
      </c>
      <c r="AR699">
        <v>2.3328000000000002</v>
      </c>
      <c r="AS699">
        <v>2.3121999999999998</v>
      </c>
      <c r="AT699">
        <v>2.2850000000000001</v>
      </c>
      <c r="AU699">
        <v>2.2484000000000002</v>
      </c>
      <c r="AV699">
        <v>2.0889000000000002</v>
      </c>
      <c r="AW699">
        <v>2.0581999999999998</v>
      </c>
      <c r="AX699">
        <v>2.0438000000000001</v>
      </c>
      <c r="AY699">
        <v>2.0404</v>
      </c>
      <c r="AZ699">
        <v>2.0465</v>
      </c>
      <c r="BA699">
        <v>2.0623</v>
      </c>
      <c r="BB699">
        <v>2.2477</v>
      </c>
      <c r="BC699">
        <v>2.2515000000000001</v>
      </c>
      <c r="BD699">
        <v>2.2461000000000002</v>
      </c>
      <c r="BE699">
        <v>2.2262</v>
      </c>
      <c r="BF699">
        <v>2.1903000000000001</v>
      </c>
      <c r="BG699">
        <v>2.1408</v>
      </c>
      <c r="BH699">
        <v>2.0032999999999999</v>
      </c>
      <c r="BI699">
        <v>1.9758</v>
      </c>
      <c r="BJ699">
        <v>1.9513</v>
      </c>
      <c r="BK699">
        <v>1.9444999999999999</v>
      </c>
      <c r="BL699">
        <v>1.9502999999999999</v>
      </c>
      <c r="BM699">
        <v>1.9658</v>
      </c>
      <c r="BN699">
        <v>2.1476999999999999</v>
      </c>
      <c r="BO699">
        <v>2.1654</v>
      </c>
      <c r="BP699">
        <v>2.1600999999999999</v>
      </c>
      <c r="BQ699">
        <v>2.1448999999999998</v>
      </c>
      <c r="BR699">
        <v>2.1248</v>
      </c>
      <c r="BS699">
        <v>2.0842999999999998</v>
      </c>
      <c r="BT699">
        <v>1.9535</v>
      </c>
      <c r="BU699">
        <v>1.9184000000000001</v>
      </c>
      <c r="BV699">
        <v>1.8928</v>
      </c>
      <c r="BW699">
        <v>1.8727</v>
      </c>
      <c r="BX699">
        <v>1.8785000000000001</v>
      </c>
      <c r="BY699">
        <v>1.8939999999999999</v>
      </c>
      <c r="BZ699">
        <v>2.0758999999999999</v>
      </c>
      <c r="CA699">
        <v>2.0935999999999999</v>
      </c>
      <c r="CB699">
        <v>2.0882999999999998</v>
      </c>
      <c r="CC699">
        <v>2.0731000000000002</v>
      </c>
      <c r="CD699">
        <v>2.0529999999999999</v>
      </c>
      <c r="CE699">
        <v>2.0125000000000002</v>
      </c>
      <c r="CF699">
        <v>1.8816999999999999</v>
      </c>
      <c r="CG699">
        <v>1.8466</v>
      </c>
      <c r="CH699">
        <v>1.821</v>
      </c>
      <c r="CI699">
        <v>1.8008999999999999</v>
      </c>
    </row>
    <row r="700" spans="1:87">
      <c r="A700" s="95">
        <v>45264</v>
      </c>
      <c r="B700" s="63">
        <v>165530</v>
      </c>
      <c r="AM700">
        <v>2.1341999999999999</v>
      </c>
      <c r="AN700">
        <v>2.1343000000000001</v>
      </c>
      <c r="AO700">
        <v>2.1471</v>
      </c>
      <c r="AP700">
        <v>2.3380999999999998</v>
      </c>
      <c r="AQ700">
        <v>2.3441999999999998</v>
      </c>
      <c r="AR700">
        <v>2.3361999999999998</v>
      </c>
      <c r="AS700">
        <v>2.3168000000000002</v>
      </c>
      <c r="AT700">
        <v>2.2913999999999999</v>
      </c>
      <c r="AU700">
        <v>2.2564000000000002</v>
      </c>
      <c r="AV700">
        <v>2.0988000000000002</v>
      </c>
      <c r="AW700">
        <v>2.0669</v>
      </c>
      <c r="AX700">
        <v>2.0512999999999999</v>
      </c>
      <c r="AY700">
        <v>2.0463</v>
      </c>
      <c r="AZ700">
        <v>2.0527000000000002</v>
      </c>
      <c r="BA700">
        <v>2.0688</v>
      </c>
      <c r="BB700">
        <v>2.2536</v>
      </c>
      <c r="BC700">
        <v>2.2568000000000001</v>
      </c>
      <c r="BD700">
        <v>2.2496</v>
      </c>
      <c r="BE700">
        <v>2.2313999999999998</v>
      </c>
      <c r="BF700">
        <v>2.1964999999999999</v>
      </c>
      <c r="BG700">
        <v>2.1482000000000001</v>
      </c>
      <c r="BH700">
        <v>2.0106999999999999</v>
      </c>
      <c r="BI700">
        <v>1.9832000000000001</v>
      </c>
      <c r="BJ700">
        <v>1.9587000000000001</v>
      </c>
      <c r="BK700">
        <v>1.9519</v>
      </c>
      <c r="BL700">
        <v>1.9577</v>
      </c>
      <c r="BM700">
        <v>1.9732000000000001</v>
      </c>
      <c r="BN700">
        <v>2.1551</v>
      </c>
      <c r="BO700">
        <v>2.1728000000000001</v>
      </c>
      <c r="BP700">
        <v>2.1675</v>
      </c>
      <c r="BQ700">
        <v>2.1522999999999999</v>
      </c>
      <c r="BR700">
        <v>2.1322000000000001</v>
      </c>
      <c r="BS700">
        <v>2.0916999999999999</v>
      </c>
      <c r="BT700">
        <v>1.9609000000000001</v>
      </c>
      <c r="BU700">
        <v>1.9258</v>
      </c>
      <c r="BV700">
        <v>1.9001999999999999</v>
      </c>
      <c r="BW700">
        <v>1.8801000000000001</v>
      </c>
      <c r="BX700">
        <v>1.8858999999999999</v>
      </c>
      <c r="BY700">
        <v>1.9014</v>
      </c>
      <c r="BZ700">
        <v>2.0832999999999999</v>
      </c>
      <c r="CA700">
        <v>2.101</v>
      </c>
      <c r="CB700">
        <v>2.0956999999999999</v>
      </c>
      <c r="CC700">
        <v>2.0804999999999998</v>
      </c>
      <c r="CD700">
        <v>2.0604</v>
      </c>
      <c r="CE700">
        <v>2.0198999999999998</v>
      </c>
      <c r="CF700">
        <v>1.8891</v>
      </c>
      <c r="CG700">
        <v>1.8540000000000001</v>
      </c>
      <c r="CH700">
        <v>1.8284</v>
      </c>
      <c r="CI700">
        <v>1.8083</v>
      </c>
    </row>
    <row r="701" spans="1:87">
      <c r="A701" s="95">
        <v>45265</v>
      </c>
      <c r="B701" s="63">
        <v>132021</v>
      </c>
      <c r="AM701">
        <v>2.1103000000000001</v>
      </c>
      <c r="AN701">
        <v>2.1128</v>
      </c>
      <c r="AO701">
        <v>2.1269</v>
      </c>
      <c r="AP701">
        <v>2.3210999999999999</v>
      </c>
      <c r="AQ701">
        <v>2.3268</v>
      </c>
      <c r="AR701">
        <v>2.3188</v>
      </c>
      <c r="AS701">
        <v>2.2995999999999999</v>
      </c>
      <c r="AT701">
        <v>2.2732999999999999</v>
      </c>
      <c r="AU701">
        <v>2.2374000000000001</v>
      </c>
      <c r="AV701">
        <v>2.08</v>
      </c>
      <c r="AW701">
        <v>2.0466000000000002</v>
      </c>
      <c r="AX701">
        <v>2.0283000000000002</v>
      </c>
      <c r="AY701">
        <v>2.0207999999999999</v>
      </c>
      <c r="AZ701">
        <v>2.0261</v>
      </c>
      <c r="BA701">
        <v>2.0421999999999998</v>
      </c>
      <c r="BB701">
        <v>2.2288999999999999</v>
      </c>
      <c r="BC701">
        <v>2.2339000000000002</v>
      </c>
      <c r="BD701">
        <v>2.2273999999999998</v>
      </c>
      <c r="BE701">
        <v>2.2092000000000001</v>
      </c>
      <c r="BF701">
        <v>2.1743999999999999</v>
      </c>
      <c r="BG701">
        <v>2.1282000000000001</v>
      </c>
      <c r="BH701">
        <v>1.9927999999999999</v>
      </c>
      <c r="BI701">
        <v>1.9675</v>
      </c>
      <c r="BJ701">
        <v>1.9452</v>
      </c>
      <c r="BK701">
        <v>1.9383999999999999</v>
      </c>
      <c r="BL701">
        <v>1.9441999999999999</v>
      </c>
      <c r="BM701">
        <v>1.9597</v>
      </c>
      <c r="BN701">
        <v>2.1415999999999999</v>
      </c>
      <c r="BO701">
        <v>2.1593</v>
      </c>
      <c r="BP701">
        <v>2.1539999999999999</v>
      </c>
      <c r="BQ701">
        <v>2.1387999999999998</v>
      </c>
      <c r="BR701">
        <v>2.1187</v>
      </c>
      <c r="BS701">
        <v>2.0781999999999998</v>
      </c>
      <c r="BT701">
        <v>1.9474</v>
      </c>
      <c r="BU701">
        <v>1.9123000000000001</v>
      </c>
      <c r="BV701">
        <v>1.8867</v>
      </c>
      <c r="BW701">
        <v>1.8666</v>
      </c>
      <c r="BX701">
        <v>1.8724000000000001</v>
      </c>
      <c r="BY701">
        <v>1.8878999999999999</v>
      </c>
      <c r="BZ701">
        <v>2.0697999999999999</v>
      </c>
      <c r="CA701">
        <v>2.0874999999999999</v>
      </c>
      <c r="CB701">
        <v>2.0821999999999998</v>
      </c>
      <c r="CC701">
        <v>2.0670000000000002</v>
      </c>
      <c r="CD701">
        <v>2.0468999999999999</v>
      </c>
      <c r="CE701">
        <v>2.0064000000000002</v>
      </c>
      <c r="CF701">
        <v>1.8755999999999999</v>
      </c>
      <c r="CG701">
        <v>1.8405</v>
      </c>
      <c r="CH701">
        <v>1.8149</v>
      </c>
      <c r="CI701">
        <v>1.7948</v>
      </c>
    </row>
    <row r="702" spans="1:87">
      <c r="A702" s="95">
        <v>45266</v>
      </c>
      <c r="B702" s="63">
        <v>154208</v>
      </c>
      <c r="AM702">
        <v>2.0301999999999998</v>
      </c>
      <c r="AN702">
        <v>2.0341999999999998</v>
      </c>
      <c r="AO702">
        <v>2.0501</v>
      </c>
      <c r="AP702">
        <v>2.2463000000000002</v>
      </c>
      <c r="AQ702">
        <v>2.2517999999999998</v>
      </c>
      <c r="AR702">
        <v>2.2435</v>
      </c>
      <c r="AS702">
        <v>2.2242000000000002</v>
      </c>
      <c r="AT702">
        <v>2.1981999999999999</v>
      </c>
      <c r="AU702">
        <v>2.1625000000000001</v>
      </c>
      <c r="AV702">
        <v>2.0051000000000001</v>
      </c>
      <c r="AW702">
        <v>1.9722999999999999</v>
      </c>
      <c r="AX702">
        <v>1.9545999999999999</v>
      </c>
      <c r="AY702">
        <v>1.9472</v>
      </c>
      <c r="AZ702">
        <v>1.9523999999999999</v>
      </c>
      <c r="BA702">
        <v>1.9696</v>
      </c>
      <c r="BB702">
        <v>2.1581999999999999</v>
      </c>
      <c r="BC702">
        <v>2.1646999999999998</v>
      </c>
      <c r="BD702">
        <v>2.1631999999999998</v>
      </c>
      <c r="BE702">
        <v>2.1484999999999999</v>
      </c>
      <c r="BF702">
        <v>2.1202999999999999</v>
      </c>
      <c r="BG702">
        <v>2.0811000000000002</v>
      </c>
      <c r="BH702">
        <v>1.9496</v>
      </c>
      <c r="BI702">
        <v>1.9317</v>
      </c>
      <c r="BJ702">
        <v>1.9117</v>
      </c>
      <c r="BK702">
        <v>1.9087000000000001</v>
      </c>
      <c r="BL702">
        <v>1.9208000000000001</v>
      </c>
      <c r="BM702">
        <v>1.9404999999999999</v>
      </c>
      <c r="BN702">
        <v>2.1265000000000001</v>
      </c>
      <c r="BO702">
        <v>2.1484000000000001</v>
      </c>
      <c r="BP702">
        <v>2.1472000000000002</v>
      </c>
      <c r="BQ702">
        <v>2.1320000000000001</v>
      </c>
      <c r="BR702">
        <v>2.1118999999999999</v>
      </c>
      <c r="BS702">
        <v>2.0714000000000001</v>
      </c>
      <c r="BT702">
        <v>1.9406000000000001</v>
      </c>
      <c r="BU702">
        <v>1.9055</v>
      </c>
      <c r="BV702">
        <v>1.8798999999999999</v>
      </c>
      <c r="BW702">
        <v>1.8597999999999999</v>
      </c>
      <c r="BX702">
        <v>1.8655999999999999</v>
      </c>
      <c r="BY702">
        <v>1.8811</v>
      </c>
      <c r="BZ702">
        <v>2.0630000000000002</v>
      </c>
      <c r="CA702">
        <v>2.0807000000000002</v>
      </c>
      <c r="CB702">
        <v>2.0754000000000001</v>
      </c>
      <c r="CC702">
        <v>2.0602</v>
      </c>
      <c r="CD702">
        <v>2.0400999999999998</v>
      </c>
      <c r="CE702">
        <v>1.9996</v>
      </c>
      <c r="CF702">
        <v>1.8688</v>
      </c>
      <c r="CG702">
        <v>1.8337000000000001</v>
      </c>
      <c r="CH702">
        <v>1.8081</v>
      </c>
      <c r="CI702">
        <v>1.788</v>
      </c>
    </row>
    <row r="703" spans="1:87">
      <c r="A703" s="95">
        <v>45267</v>
      </c>
      <c r="B703" s="63">
        <v>171052</v>
      </c>
      <c r="AM703">
        <v>2.0011999999999999</v>
      </c>
      <c r="AN703">
        <v>2.0085000000000002</v>
      </c>
      <c r="AO703">
        <v>2.0259999999999998</v>
      </c>
      <c r="AP703">
        <v>2.2248999999999999</v>
      </c>
      <c r="AQ703">
        <v>2.2326000000000001</v>
      </c>
      <c r="AR703">
        <v>2.2254999999999998</v>
      </c>
      <c r="AS703">
        <v>2.2073</v>
      </c>
      <c r="AT703">
        <v>2.1814</v>
      </c>
      <c r="AU703">
        <v>2.1454</v>
      </c>
      <c r="AV703">
        <v>1.992</v>
      </c>
      <c r="AW703">
        <v>1.9597</v>
      </c>
      <c r="AX703">
        <v>1.9406000000000001</v>
      </c>
      <c r="AY703">
        <v>1.9319999999999999</v>
      </c>
      <c r="AZ703">
        <v>1.9363999999999999</v>
      </c>
      <c r="BA703">
        <v>1.9532</v>
      </c>
      <c r="BB703">
        <v>2.1415000000000002</v>
      </c>
      <c r="BC703">
        <v>2.1476000000000002</v>
      </c>
      <c r="BD703">
        <v>2.1450999999999998</v>
      </c>
      <c r="BE703">
        <v>2.1318000000000001</v>
      </c>
      <c r="BF703">
        <v>2.1038000000000001</v>
      </c>
      <c r="BG703">
        <v>2.0647000000000002</v>
      </c>
      <c r="BH703">
        <v>1.9347000000000001</v>
      </c>
      <c r="BI703">
        <v>1.9179999999999999</v>
      </c>
      <c r="BJ703">
        <v>1.8979999999999999</v>
      </c>
      <c r="BK703">
        <v>1.895</v>
      </c>
      <c r="BL703">
        <v>1.9093</v>
      </c>
      <c r="BM703">
        <v>1.9298</v>
      </c>
      <c r="BN703">
        <v>2.1164999999999998</v>
      </c>
      <c r="BO703">
        <v>2.1392000000000002</v>
      </c>
      <c r="BP703">
        <v>2.1387</v>
      </c>
      <c r="BQ703">
        <v>2.1240000000000001</v>
      </c>
      <c r="BR703">
        <v>2.1044</v>
      </c>
      <c r="BS703">
        <v>2.0644</v>
      </c>
      <c r="BT703">
        <v>1.9340999999999999</v>
      </c>
      <c r="BU703">
        <v>1.8995</v>
      </c>
      <c r="BV703">
        <v>1.8754</v>
      </c>
      <c r="BW703">
        <v>1.8552999999999999</v>
      </c>
      <c r="BX703">
        <v>1.8611</v>
      </c>
      <c r="BY703">
        <v>1.8766</v>
      </c>
      <c r="BZ703">
        <v>2.0585</v>
      </c>
      <c r="CA703">
        <v>2.0762</v>
      </c>
      <c r="CB703">
        <v>2.0709</v>
      </c>
      <c r="CC703">
        <v>2.0556999999999999</v>
      </c>
      <c r="CD703">
        <v>2.0356000000000001</v>
      </c>
      <c r="CE703">
        <v>1.9951000000000001</v>
      </c>
      <c r="CF703">
        <v>1.8643000000000001</v>
      </c>
      <c r="CG703">
        <v>1.8291999999999999</v>
      </c>
      <c r="CH703">
        <v>1.8036000000000001</v>
      </c>
      <c r="CI703">
        <v>1.7835000000000001</v>
      </c>
    </row>
    <row r="704" spans="1:87">
      <c r="A704" s="95">
        <v>45268</v>
      </c>
      <c r="B704" s="63">
        <v>155996</v>
      </c>
      <c r="AM704">
        <v>2.0497999999999998</v>
      </c>
      <c r="AN704">
        <v>2.0575999999999999</v>
      </c>
      <c r="AO704">
        <v>2.0747</v>
      </c>
      <c r="AP704">
        <v>2.2715999999999998</v>
      </c>
      <c r="AQ704">
        <v>2.2786</v>
      </c>
      <c r="AR704">
        <v>2.2704</v>
      </c>
      <c r="AS704">
        <v>2.2496999999999998</v>
      </c>
      <c r="AT704">
        <v>2.222</v>
      </c>
      <c r="AU704">
        <v>2.1842999999999999</v>
      </c>
      <c r="AV704">
        <v>2.0335999999999999</v>
      </c>
      <c r="AW704">
        <v>2.0007999999999999</v>
      </c>
      <c r="AX704">
        <v>1.9802</v>
      </c>
      <c r="AY704">
        <v>1.9721</v>
      </c>
      <c r="AZ704">
        <v>1.9749000000000001</v>
      </c>
      <c r="BA704">
        <v>1.9912000000000001</v>
      </c>
      <c r="BB704">
        <v>2.1812</v>
      </c>
      <c r="BC704">
        <v>2.1871</v>
      </c>
      <c r="BD704">
        <v>2.1840999999999999</v>
      </c>
      <c r="BE704">
        <v>2.1703999999999999</v>
      </c>
      <c r="BF704">
        <v>2.1423999999999999</v>
      </c>
      <c r="BG704">
        <v>2.1019999999999999</v>
      </c>
      <c r="BH704">
        <v>1.9706999999999999</v>
      </c>
      <c r="BI704">
        <v>1.9504999999999999</v>
      </c>
      <c r="BJ704">
        <v>1.9305000000000001</v>
      </c>
      <c r="BK704">
        <v>1.9275</v>
      </c>
      <c r="BL704">
        <v>1.944</v>
      </c>
      <c r="BM704">
        <v>1.9645999999999999</v>
      </c>
      <c r="BN704">
        <v>2.1515</v>
      </c>
      <c r="BO704">
        <v>2.1743000000000001</v>
      </c>
      <c r="BP704">
        <v>2.1739999999999999</v>
      </c>
      <c r="BQ704">
        <v>2.1594000000000002</v>
      </c>
      <c r="BR704">
        <v>2.14</v>
      </c>
      <c r="BS704">
        <v>2.1015000000000001</v>
      </c>
      <c r="BT704">
        <v>1.9702999999999999</v>
      </c>
      <c r="BU704">
        <v>1.9361999999999999</v>
      </c>
      <c r="BV704">
        <v>1.9139999999999999</v>
      </c>
      <c r="BW704">
        <v>1.8938999999999999</v>
      </c>
      <c r="BX704">
        <v>1.8996999999999999</v>
      </c>
      <c r="BY704">
        <v>1.9152</v>
      </c>
      <c r="BZ704">
        <v>2.0971000000000002</v>
      </c>
      <c r="CA704">
        <v>2.1147999999999998</v>
      </c>
      <c r="CB704">
        <v>2.1095000000000002</v>
      </c>
      <c r="CC704">
        <v>2.0943000000000001</v>
      </c>
      <c r="CD704">
        <v>2.0741999999999998</v>
      </c>
      <c r="CE704">
        <v>2.0337000000000001</v>
      </c>
      <c r="CF704">
        <v>1.9029</v>
      </c>
      <c r="CG704">
        <v>1.8677999999999999</v>
      </c>
      <c r="CH704">
        <v>1.8422000000000001</v>
      </c>
      <c r="CI704">
        <v>1.8221000000000001</v>
      </c>
    </row>
    <row r="705" spans="1:87">
      <c r="A705" s="95">
        <v>45271</v>
      </c>
      <c r="B705" s="63">
        <v>147566</v>
      </c>
      <c r="AM705">
        <v>2.0430999999999999</v>
      </c>
      <c r="AN705">
        <v>2.0524</v>
      </c>
      <c r="AO705">
        <v>2.0714000000000001</v>
      </c>
      <c r="AP705">
        <v>2.2694999999999999</v>
      </c>
      <c r="AQ705">
        <v>2.2768000000000002</v>
      </c>
      <c r="AR705">
        <v>2.2694999999999999</v>
      </c>
      <c r="AS705">
        <v>2.2511000000000001</v>
      </c>
      <c r="AT705">
        <v>2.2256</v>
      </c>
      <c r="AU705">
        <v>2.1892</v>
      </c>
      <c r="AV705">
        <v>2.0345</v>
      </c>
      <c r="AW705">
        <v>2.0011000000000001</v>
      </c>
      <c r="AX705">
        <v>1.9791000000000001</v>
      </c>
      <c r="AY705">
        <v>1.9693000000000001</v>
      </c>
      <c r="AZ705">
        <v>1.9715</v>
      </c>
      <c r="BA705">
        <v>1.9877</v>
      </c>
      <c r="BB705">
        <v>2.1776</v>
      </c>
      <c r="BC705">
        <v>2.1835</v>
      </c>
      <c r="BD705">
        <v>2.1804000000000001</v>
      </c>
      <c r="BE705">
        <v>2.1667000000000001</v>
      </c>
      <c r="BF705">
        <v>2.1385999999999998</v>
      </c>
      <c r="BG705">
        <v>2.0979000000000001</v>
      </c>
      <c r="BH705">
        <v>1.9665999999999999</v>
      </c>
      <c r="BI705">
        <v>1.9463999999999999</v>
      </c>
      <c r="BJ705">
        <v>1.9263999999999999</v>
      </c>
      <c r="BK705">
        <v>1.9234</v>
      </c>
      <c r="BL705">
        <v>1.9399</v>
      </c>
      <c r="BM705">
        <v>1.9604999999999999</v>
      </c>
      <c r="BN705">
        <v>2.1474000000000002</v>
      </c>
      <c r="BO705">
        <v>2.1701999999999999</v>
      </c>
      <c r="BP705">
        <v>2.1699000000000002</v>
      </c>
      <c r="BQ705">
        <v>2.1553</v>
      </c>
      <c r="BR705">
        <v>2.1358999999999999</v>
      </c>
      <c r="BS705">
        <v>2.0973999999999999</v>
      </c>
      <c r="BT705">
        <v>1.9661999999999999</v>
      </c>
      <c r="BU705">
        <v>1.9320999999999999</v>
      </c>
      <c r="BV705">
        <v>1.9098999999999999</v>
      </c>
      <c r="BW705">
        <v>1.8897999999999999</v>
      </c>
      <c r="BX705">
        <v>1.8956</v>
      </c>
      <c r="BY705">
        <v>1.9111</v>
      </c>
      <c r="BZ705">
        <v>2.093</v>
      </c>
      <c r="CA705">
        <v>2.1107</v>
      </c>
      <c r="CB705">
        <v>2.1053999999999999</v>
      </c>
      <c r="CC705">
        <v>2.0901999999999998</v>
      </c>
      <c r="CD705">
        <v>2.0701000000000001</v>
      </c>
      <c r="CE705">
        <v>2.0295999999999998</v>
      </c>
      <c r="CF705">
        <v>1.8988</v>
      </c>
      <c r="CG705">
        <v>1.8636999999999999</v>
      </c>
      <c r="CH705">
        <v>1.8381000000000001</v>
      </c>
      <c r="CI705">
        <v>1.8180000000000001</v>
      </c>
    </row>
    <row r="706" spans="1:87">
      <c r="A706" s="95">
        <v>45272</v>
      </c>
      <c r="B706" s="63">
        <v>183020</v>
      </c>
      <c r="AM706">
        <v>1.9797</v>
      </c>
      <c r="AN706">
        <v>1.9932000000000001</v>
      </c>
      <c r="AO706">
        <v>2.0127000000000002</v>
      </c>
      <c r="AP706">
        <v>2.2111000000000001</v>
      </c>
      <c r="AQ706">
        <v>2.2193000000000001</v>
      </c>
      <c r="AR706">
        <v>2.2124999999999999</v>
      </c>
      <c r="AS706">
        <v>2.194</v>
      </c>
      <c r="AT706">
        <v>2.1688999999999998</v>
      </c>
      <c r="AU706">
        <v>2.1328</v>
      </c>
      <c r="AV706">
        <v>1.9795</v>
      </c>
      <c r="AW706">
        <v>1.9473</v>
      </c>
      <c r="AX706">
        <v>1.9258999999999999</v>
      </c>
      <c r="AY706">
        <v>1.9158999999999999</v>
      </c>
      <c r="AZ706">
        <v>1.9179999999999999</v>
      </c>
      <c r="BA706">
        <v>1.9335</v>
      </c>
      <c r="BB706">
        <v>2.1242999999999999</v>
      </c>
      <c r="BC706">
        <v>2.1311</v>
      </c>
      <c r="BD706">
        <v>2.1280999999999999</v>
      </c>
      <c r="BE706">
        <v>2.1151</v>
      </c>
      <c r="BF706">
        <v>2.0888</v>
      </c>
      <c r="BG706">
        <v>2.0489999999999999</v>
      </c>
      <c r="BH706">
        <v>1.9185000000000001</v>
      </c>
      <c r="BI706">
        <v>1.8992</v>
      </c>
      <c r="BJ706">
        <v>1.8801000000000001</v>
      </c>
      <c r="BK706">
        <v>1.8771</v>
      </c>
      <c r="BL706">
        <v>1.8943000000000001</v>
      </c>
      <c r="BM706">
        <v>1.9152</v>
      </c>
      <c r="BN706">
        <v>2.1023999999999998</v>
      </c>
      <c r="BO706">
        <v>2.1255999999999999</v>
      </c>
      <c r="BP706">
        <v>2.1255999999999999</v>
      </c>
      <c r="BQ706">
        <v>2.1113</v>
      </c>
      <c r="BR706">
        <v>2.0922999999999998</v>
      </c>
      <c r="BS706">
        <v>2.0541</v>
      </c>
      <c r="BT706">
        <v>1.9232</v>
      </c>
      <c r="BU706">
        <v>1.8895</v>
      </c>
      <c r="BV706">
        <v>1.8703000000000001</v>
      </c>
      <c r="BW706">
        <v>1.8502000000000001</v>
      </c>
      <c r="BX706">
        <v>1.8560000000000001</v>
      </c>
      <c r="BY706">
        <v>1.8714999999999999</v>
      </c>
      <c r="BZ706">
        <v>2.0533999999999999</v>
      </c>
      <c r="CA706">
        <v>2.0710999999999999</v>
      </c>
      <c r="CB706">
        <v>2.0657999999999999</v>
      </c>
      <c r="CC706">
        <v>2.0506000000000002</v>
      </c>
      <c r="CD706">
        <v>2.0305</v>
      </c>
      <c r="CE706">
        <v>1.99</v>
      </c>
      <c r="CF706">
        <v>1.8592</v>
      </c>
      <c r="CG706">
        <v>1.8241000000000001</v>
      </c>
      <c r="CH706">
        <v>1.7985</v>
      </c>
      <c r="CI706">
        <v>1.7784</v>
      </c>
    </row>
    <row r="707" spans="1:87">
      <c r="A707" s="95">
        <v>45273</v>
      </c>
      <c r="B707" s="63">
        <v>183787</v>
      </c>
      <c r="AM707">
        <v>2.0249000000000001</v>
      </c>
      <c r="AN707">
        <v>2.0390000000000001</v>
      </c>
      <c r="AO707">
        <v>2.0586000000000002</v>
      </c>
      <c r="AP707">
        <v>2.2530999999999999</v>
      </c>
      <c r="AQ707">
        <v>2.2616999999999998</v>
      </c>
      <c r="AR707">
        <v>2.2534999999999998</v>
      </c>
      <c r="AS707">
        <v>2.234</v>
      </c>
      <c r="AT707">
        <v>2.2063999999999999</v>
      </c>
      <c r="AU707">
        <v>2.1671</v>
      </c>
      <c r="AV707">
        <v>2.0106000000000002</v>
      </c>
      <c r="AW707">
        <v>1.9753000000000001</v>
      </c>
      <c r="AX707">
        <v>1.9521999999999999</v>
      </c>
      <c r="AY707">
        <v>1.9417</v>
      </c>
      <c r="AZ707">
        <v>1.9439</v>
      </c>
      <c r="BA707">
        <v>1.9590000000000001</v>
      </c>
      <c r="BB707">
        <v>2.1444999999999999</v>
      </c>
      <c r="BC707">
        <v>2.1516999999999999</v>
      </c>
      <c r="BD707">
        <v>2.1486000000000001</v>
      </c>
      <c r="BE707">
        <v>2.1343999999999999</v>
      </c>
      <c r="BF707">
        <v>2.1097999999999999</v>
      </c>
      <c r="BG707">
        <v>2.0716999999999999</v>
      </c>
      <c r="BH707">
        <v>1.9406000000000001</v>
      </c>
      <c r="BI707">
        <v>1.9213</v>
      </c>
      <c r="BJ707">
        <v>1.9021999999999999</v>
      </c>
      <c r="BK707">
        <v>1.8992</v>
      </c>
      <c r="BL707">
        <v>1.9164000000000001</v>
      </c>
      <c r="BM707">
        <v>1.9373</v>
      </c>
      <c r="BN707">
        <v>2.1244999999999998</v>
      </c>
      <c r="BO707">
        <v>2.1476999999999999</v>
      </c>
      <c r="BP707">
        <v>2.1476999999999999</v>
      </c>
      <c r="BQ707">
        <v>2.1334</v>
      </c>
      <c r="BR707">
        <v>2.1143999999999998</v>
      </c>
      <c r="BS707">
        <v>2.0762</v>
      </c>
      <c r="BT707">
        <v>1.9453</v>
      </c>
      <c r="BU707">
        <v>1.9116</v>
      </c>
      <c r="BV707">
        <v>1.8924000000000001</v>
      </c>
      <c r="BW707">
        <v>1.8723000000000001</v>
      </c>
      <c r="BX707">
        <v>1.8781000000000001</v>
      </c>
      <c r="BY707">
        <v>1.8935999999999999</v>
      </c>
      <c r="BZ707">
        <v>2.0754999999999999</v>
      </c>
      <c r="CA707">
        <v>2.0931999999999999</v>
      </c>
      <c r="CB707">
        <v>2.0878999999999999</v>
      </c>
      <c r="CC707">
        <v>2.0727000000000002</v>
      </c>
      <c r="CD707">
        <v>2.0526</v>
      </c>
      <c r="CE707">
        <v>2.0121000000000002</v>
      </c>
      <c r="CF707">
        <v>1.8813</v>
      </c>
      <c r="CG707">
        <v>1.8462000000000001</v>
      </c>
      <c r="CH707">
        <v>1.8206</v>
      </c>
      <c r="CI707">
        <v>1.8005</v>
      </c>
    </row>
    <row r="708" spans="1:87">
      <c r="A708" s="95">
        <v>45274</v>
      </c>
      <c r="B708" s="63">
        <v>175259</v>
      </c>
      <c r="AM708">
        <v>2.1187999999999998</v>
      </c>
      <c r="AN708">
        <v>2.1292</v>
      </c>
      <c r="AO708">
        <v>2.1435</v>
      </c>
      <c r="AP708">
        <v>2.3330000000000002</v>
      </c>
      <c r="AQ708">
        <v>2.3378999999999999</v>
      </c>
      <c r="AR708">
        <v>2.3268</v>
      </c>
      <c r="AS708">
        <v>2.3054000000000001</v>
      </c>
      <c r="AT708">
        <v>2.2761</v>
      </c>
      <c r="AU708">
        <v>2.2357999999999998</v>
      </c>
      <c r="AV708">
        <v>2.0754999999999999</v>
      </c>
      <c r="AW708">
        <v>2.0352999999999999</v>
      </c>
      <c r="AX708">
        <v>2.0087999999999999</v>
      </c>
      <c r="AY708">
        <v>1.9968999999999999</v>
      </c>
      <c r="AZ708">
        <v>1.9984</v>
      </c>
      <c r="BA708">
        <v>2.0135000000000001</v>
      </c>
      <c r="BB708">
        <v>2.1989000000000001</v>
      </c>
      <c r="BC708">
        <v>2.2061000000000002</v>
      </c>
      <c r="BD708">
        <v>2.2027999999999999</v>
      </c>
      <c r="BE708">
        <v>2.1880999999999999</v>
      </c>
      <c r="BF708">
        <v>2.1621999999999999</v>
      </c>
      <c r="BG708">
        <v>2.1215999999999999</v>
      </c>
      <c r="BH708">
        <v>1.9887999999999999</v>
      </c>
      <c r="BI708">
        <v>1.9689000000000001</v>
      </c>
      <c r="BJ708">
        <v>1.9488000000000001</v>
      </c>
      <c r="BK708">
        <v>1.9456</v>
      </c>
      <c r="BL708">
        <v>1.9619</v>
      </c>
      <c r="BM708">
        <v>1.982</v>
      </c>
      <c r="BN708">
        <v>2.1684000000000001</v>
      </c>
      <c r="BO708">
        <v>2.1907000000000001</v>
      </c>
      <c r="BP708">
        <v>2.1892999999999998</v>
      </c>
      <c r="BQ708">
        <v>2.1749999999999998</v>
      </c>
      <c r="BR708">
        <v>2.1560000000000001</v>
      </c>
      <c r="BS708">
        <v>2.1177999999999999</v>
      </c>
      <c r="BT708">
        <v>1.9869000000000001</v>
      </c>
      <c r="BU708">
        <v>1.9532</v>
      </c>
      <c r="BV708">
        <v>1.9339999999999999</v>
      </c>
      <c r="BW708">
        <v>1.9138999999999999</v>
      </c>
      <c r="BX708">
        <v>1.9197</v>
      </c>
      <c r="BY708">
        <v>1.9352</v>
      </c>
      <c r="BZ708">
        <v>2.1171000000000002</v>
      </c>
      <c r="CA708">
        <v>2.1347999999999998</v>
      </c>
      <c r="CB708">
        <v>2.1295000000000002</v>
      </c>
      <c r="CC708">
        <v>2.1143000000000001</v>
      </c>
      <c r="CD708">
        <v>2.0941999999999998</v>
      </c>
      <c r="CE708">
        <v>2.0537000000000001</v>
      </c>
      <c r="CF708">
        <v>1.9229000000000001</v>
      </c>
      <c r="CG708">
        <v>1.8877999999999999</v>
      </c>
      <c r="CH708">
        <v>1.8622000000000001</v>
      </c>
      <c r="CI708">
        <v>1.8421000000000001</v>
      </c>
    </row>
    <row r="709" spans="1:87">
      <c r="A709" s="95">
        <v>45275</v>
      </c>
      <c r="B709" s="63">
        <v>163399</v>
      </c>
      <c r="AM709">
        <v>2.137</v>
      </c>
      <c r="AN709">
        <v>2.1476000000000002</v>
      </c>
      <c r="AO709">
        <v>2.1608000000000001</v>
      </c>
      <c r="AP709">
        <v>2.347</v>
      </c>
      <c r="AQ709">
        <v>2.3498000000000001</v>
      </c>
      <c r="AR709">
        <v>2.3370000000000002</v>
      </c>
      <c r="AS709">
        <v>2.3144</v>
      </c>
      <c r="AT709">
        <v>2.2848999999999999</v>
      </c>
      <c r="AU709">
        <v>2.2450000000000001</v>
      </c>
      <c r="AV709">
        <v>2.0857000000000001</v>
      </c>
      <c r="AW709">
        <v>2.0457000000000001</v>
      </c>
      <c r="AX709">
        <v>2.02</v>
      </c>
      <c r="AY709">
        <v>2.0099</v>
      </c>
      <c r="AZ709">
        <v>2.0131000000000001</v>
      </c>
      <c r="BA709">
        <v>2.0268999999999999</v>
      </c>
      <c r="BB709">
        <v>2.2122000000000002</v>
      </c>
      <c r="BC709">
        <v>2.2191000000000001</v>
      </c>
      <c r="BD709">
        <v>2.2157</v>
      </c>
      <c r="BE709">
        <v>2.2006999999999999</v>
      </c>
      <c r="BF709">
        <v>2.1745999999999999</v>
      </c>
      <c r="BG709">
        <v>2.1337999999999999</v>
      </c>
      <c r="BH709">
        <v>2.0007000000000001</v>
      </c>
      <c r="BI709">
        <v>1.9805999999999999</v>
      </c>
      <c r="BJ709">
        <v>1.9602999999999999</v>
      </c>
      <c r="BK709">
        <v>1.9569000000000001</v>
      </c>
      <c r="BL709">
        <v>1.9729000000000001</v>
      </c>
      <c r="BM709">
        <v>1.9927999999999999</v>
      </c>
      <c r="BN709">
        <v>2.1789999999999998</v>
      </c>
      <c r="BO709">
        <v>2.2010000000000001</v>
      </c>
      <c r="BP709">
        <v>2.1978</v>
      </c>
      <c r="BQ709">
        <v>2.1835</v>
      </c>
      <c r="BR709">
        <v>2.1644999999999999</v>
      </c>
      <c r="BS709">
        <v>2.1263000000000001</v>
      </c>
      <c r="BT709">
        <v>1.9954000000000001</v>
      </c>
      <c r="BU709">
        <v>1.9617</v>
      </c>
      <c r="BV709">
        <v>1.9424999999999999</v>
      </c>
      <c r="BW709">
        <v>1.9224000000000001</v>
      </c>
      <c r="BX709">
        <v>1.9281999999999999</v>
      </c>
      <c r="BY709">
        <v>1.9437</v>
      </c>
      <c r="BZ709">
        <v>2.1255999999999999</v>
      </c>
      <c r="CA709">
        <v>2.1433</v>
      </c>
      <c r="CB709">
        <v>2.1379999999999999</v>
      </c>
      <c r="CC709">
        <v>2.1227999999999998</v>
      </c>
      <c r="CD709">
        <v>2.1027</v>
      </c>
      <c r="CE709">
        <v>2.0621999999999998</v>
      </c>
      <c r="CF709">
        <v>1.9314</v>
      </c>
      <c r="CG709">
        <v>1.8963000000000001</v>
      </c>
      <c r="CH709">
        <v>1.8707</v>
      </c>
      <c r="CI709">
        <v>1.8506</v>
      </c>
    </row>
    <row r="710" spans="1:87">
      <c r="A710" s="95">
        <v>45278</v>
      </c>
      <c r="B710" s="63">
        <v>128313</v>
      </c>
      <c r="AM710">
        <v>2.1589999999999998</v>
      </c>
      <c r="AN710">
        <v>2.1675</v>
      </c>
      <c r="AO710">
        <v>2.1827999999999999</v>
      </c>
      <c r="AP710">
        <v>2.3725000000000001</v>
      </c>
      <c r="AQ710">
        <v>2.3757999999999999</v>
      </c>
      <c r="AR710">
        <v>2.3624999999999998</v>
      </c>
      <c r="AS710">
        <v>2.3397999999999999</v>
      </c>
      <c r="AT710">
        <v>2.3106</v>
      </c>
      <c r="AU710">
        <v>2.2709000000000001</v>
      </c>
      <c r="AV710">
        <v>2.11</v>
      </c>
      <c r="AW710">
        <v>2.0695999999999999</v>
      </c>
      <c r="AX710">
        <v>2.0434999999999999</v>
      </c>
      <c r="AY710">
        <v>2.0327999999999999</v>
      </c>
      <c r="AZ710">
        <v>2.0358999999999998</v>
      </c>
      <c r="BA710">
        <v>2.0493000000000001</v>
      </c>
      <c r="BB710">
        <v>2.2336</v>
      </c>
      <c r="BC710">
        <v>2.2393999999999998</v>
      </c>
      <c r="BD710">
        <v>2.2349000000000001</v>
      </c>
      <c r="BE710">
        <v>2.2201</v>
      </c>
      <c r="BF710">
        <v>2.1934999999999998</v>
      </c>
      <c r="BG710">
        <v>2.1522000000000001</v>
      </c>
      <c r="BH710">
        <v>2.0185</v>
      </c>
      <c r="BI710">
        <v>1.9979</v>
      </c>
      <c r="BJ710">
        <v>1.9771000000000001</v>
      </c>
      <c r="BK710">
        <v>1.9732000000000001</v>
      </c>
      <c r="BL710">
        <v>1.9887999999999999</v>
      </c>
      <c r="BM710">
        <v>2.0082</v>
      </c>
      <c r="BN710">
        <v>2.1939000000000002</v>
      </c>
      <c r="BO710">
        <v>2.2153999999999998</v>
      </c>
      <c r="BP710">
        <v>2.2118000000000002</v>
      </c>
      <c r="BQ710">
        <v>2.1970000000000001</v>
      </c>
      <c r="BR710">
        <v>2.1775000000000002</v>
      </c>
      <c r="BS710">
        <v>2.1387999999999998</v>
      </c>
      <c r="BT710">
        <v>2.0074999999999998</v>
      </c>
      <c r="BU710">
        <v>1.9733000000000001</v>
      </c>
      <c r="BV710">
        <v>1.9536</v>
      </c>
      <c r="BW710">
        <v>1.9335</v>
      </c>
      <c r="BX710">
        <v>1.9393</v>
      </c>
      <c r="BY710">
        <v>1.9548000000000001</v>
      </c>
      <c r="BZ710">
        <v>2.1366999999999998</v>
      </c>
      <c r="CA710">
        <v>2.1543999999999999</v>
      </c>
      <c r="CB710">
        <v>2.1490999999999998</v>
      </c>
      <c r="CC710">
        <v>2.1339000000000001</v>
      </c>
      <c r="CD710">
        <v>2.1137999999999999</v>
      </c>
      <c r="CE710">
        <v>2.0733000000000001</v>
      </c>
      <c r="CF710">
        <v>1.9424999999999999</v>
      </c>
      <c r="CG710">
        <v>1.9074</v>
      </c>
      <c r="CH710">
        <v>1.8817999999999999</v>
      </c>
      <c r="CI710">
        <v>1.8616999999999999</v>
      </c>
    </row>
    <row r="711" spans="1:87">
      <c r="A711" s="95">
        <v>45279</v>
      </c>
      <c r="B711" s="63">
        <v>128636</v>
      </c>
      <c r="AM711">
        <v>2.2008000000000001</v>
      </c>
      <c r="AN711">
        <v>2.2065000000000001</v>
      </c>
      <c r="AO711">
        <v>2.2210000000000001</v>
      </c>
      <c r="AP711">
        <v>2.4102999999999999</v>
      </c>
      <c r="AQ711">
        <v>2.4125000000000001</v>
      </c>
      <c r="AR711">
        <v>2.3982000000000001</v>
      </c>
      <c r="AS711">
        <v>2.3746999999999998</v>
      </c>
      <c r="AT711">
        <v>2.3448000000000002</v>
      </c>
      <c r="AU711">
        <v>2.3050000000000002</v>
      </c>
      <c r="AV711">
        <v>2.1432000000000002</v>
      </c>
      <c r="AW711">
        <v>2.1023000000000001</v>
      </c>
      <c r="AX711">
        <v>2.0756000000000001</v>
      </c>
      <c r="AY711">
        <v>2.0632000000000001</v>
      </c>
      <c r="AZ711">
        <v>2.0649999999999999</v>
      </c>
      <c r="BA711">
        <v>2.0785999999999998</v>
      </c>
      <c r="BB711">
        <v>2.2624</v>
      </c>
      <c r="BC711">
        <v>2.2675999999999998</v>
      </c>
      <c r="BD711">
        <v>2.2625999999999999</v>
      </c>
      <c r="BE711">
        <v>2.2473000000000001</v>
      </c>
      <c r="BF711">
        <v>2.2201</v>
      </c>
      <c r="BG711">
        <v>2.1783000000000001</v>
      </c>
      <c r="BH711">
        <v>2.0440999999999998</v>
      </c>
      <c r="BI711">
        <v>2.0228999999999999</v>
      </c>
      <c r="BJ711">
        <v>2.0015999999999998</v>
      </c>
      <c r="BK711">
        <v>1.9975000000000001</v>
      </c>
      <c r="BL711">
        <v>2.0129000000000001</v>
      </c>
      <c r="BM711">
        <v>2.0320999999999998</v>
      </c>
      <c r="BN711">
        <v>2.2176</v>
      </c>
      <c r="BO711">
        <v>2.2389000000000001</v>
      </c>
      <c r="BP711">
        <v>2.2351000000000001</v>
      </c>
      <c r="BQ711">
        <v>2.2200000000000002</v>
      </c>
      <c r="BR711">
        <v>2.2002999999999999</v>
      </c>
      <c r="BS711">
        <v>2.1614</v>
      </c>
      <c r="BT711">
        <v>2.0299</v>
      </c>
      <c r="BU711">
        <v>1.9955000000000001</v>
      </c>
      <c r="BV711">
        <v>1.9756</v>
      </c>
      <c r="BW711">
        <v>1.9555</v>
      </c>
      <c r="BX711">
        <v>1.9613</v>
      </c>
      <c r="BY711">
        <v>1.9767999999999999</v>
      </c>
      <c r="BZ711">
        <v>2.1587000000000001</v>
      </c>
      <c r="CA711">
        <v>2.1764000000000001</v>
      </c>
      <c r="CB711">
        <v>2.1711</v>
      </c>
      <c r="CC711">
        <v>2.1558999999999999</v>
      </c>
      <c r="CD711">
        <v>2.1358000000000001</v>
      </c>
      <c r="CE711">
        <v>2.0952999999999999</v>
      </c>
      <c r="CF711">
        <v>1.9644999999999999</v>
      </c>
      <c r="CG711">
        <v>1.9294</v>
      </c>
      <c r="CH711">
        <v>1.9037999999999999</v>
      </c>
      <c r="CI711">
        <v>1.8836999999999999</v>
      </c>
    </row>
    <row r="712" spans="1:87">
      <c r="A712" s="95">
        <v>45280</v>
      </c>
      <c r="B712" s="63">
        <v>122956</v>
      </c>
      <c r="AM712">
        <v>2.2006999999999999</v>
      </c>
      <c r="AN712">
        <v>2.2071000000000001</v>
      </c>
      <c r="AO712">
        <v>2.2204999999999999</v>
      </c>
      <c r="AP712">
        <v>2.4087000000000001</v>
      </c>
      <c r="AQ712">
        <v>2.4106000000000001</v>
      </c>
      <c r="AR712">
        <v>2.3948</v>
      </c>
      <c r="AS712">
        <v>2.3702000000000001</v>
      </c>
      <c r="AT712">
        <v>2.3393000000000002</v>
      </c>
      <c r="AU712">
        <v>2.2988</v>
      </c>
      <c r="AV712">
        <v>2.1366000000000001</v>
      </c>
      <c r="AW712">
        <v>2.0937000000000001</v>
      </c>
      <c r="AX712">
        <v>2.0651999999999999</v>
      </c>
      <c r="AY712">
        <v>2.0522</v>
      </c>
      <c r="AZ712">
        <v>2.0535999999999999</v>
      </c>
      <c r="BA712">
        <v>2.0674000000000001</v>
      </c>
      <c r="BB712">
        <v>2.2511000000000001</v>
      </c>
      <c r="BC712">
        <v>2.2562000000000002</v>
      </c>
      <c r="BD712">
        <v>2.2511000000000001</v>
      </c>
      <c r="BE712">
        <v>2.2345999999999999</v>
      </c>
      <c r="BF712">
        <v>2.2063000000000001</v>
      </c>
      <c r="BG712">
        <v>2.1644000000000001</v>
      </c>
      <c r="BH712">
        <v>2.0289000000000001</v>
      </c>
      <c r="BI712">
        <v>2.0070999999999999</v>
      </c>
      <c r="BJ712">
        <v>1.9857</v>
      </c>
      <c r="BK712">
        <v>1.9815</v>
      </c>
      <c r="BL712">
        <v>1.9967999999999999</v>
      </c>
      <c r="BM712">
        <v>2.0158999999999998</v>
      </c>
      <c r="BN712">
        <v>2.2012999999999998</v>
      </c>
      <c r="BO712">
        <v>2.2225000000000001</v>
      </c>
      <c r="BP712">
        <v>2.2176999999999998</v>
      </c>
      <c r="BQ712">
        <v>2.2025999999999999</v>
      </c>
      <c r="BR712">
        <v>2.1829000000000001</v>
      </c>
      <c r="BS712">
        <v>2.1440000000000001</v>
      </c>
      <c r="BT712">
        <v>2.0125000000000002</v>
      </c>
      <c r="BU712">
        <v>1.9781</v>
      </c>
      <c r="BV712">
        <v>1.9581999999999999</v>
      </c>
      <c r="BW712">
        <v>1.9380999999999999</v>
      </c>
      <c r="BX712">
        <v>1.9439</v>
      </c>
      <c r="BY712">
        <v>1.9594</v>
      </c>
      <c r="BZ712">
        <v>2.1413000000000002</v>
      </c>
      <c r="CA712">
        <v>2.1589999999999998</v>
      </c>
      <c r="CB712">
        <v>2.1537000000000002</v>
      </c>
      <c r="CC712">
        <v>2.1385000000000001</v>
      </c>
      <c r="CD712">
        <v>2.1183999999999998</v>
      </c>
      <c r="CE712">
        <v>2.0779000000000001</v>
      </c>
      <c r="CF712">
        <v>1.9471000000000001</v>
      </c>
      <c r="CG712">
        <v>1.9119999999999999</v>
      </c>
      <c r="CH712">
        <v>1.8864000000000001</v>
      </c>
      <c r="CI712">
        <v>1.8663000000000001</v>
      </c>
    </row>
    <row r="713" spans="1:87">
      <c r="A713" s="95">
        <v>45281</v>
      </c>
      <c r="B713" s="63">
        <v>127291</v>
      </c>
      <c r="AM713">
        <v>2.1585000000000001</v>
      </c>
      <c r="AN713">
        <v>2.1665999999999999</v>
      </c>
      <c r="AO713">
        <v>2.1848999999999998</v>
      </c>
      <c r="AP713">
        <v>2.3780999999999999</v>
      </c>
      <c r="AQ713">
        <v>2.3811</v>
      </c>
      <c r="AR713">
        <v>2.3660000000000001</v>
      </c>
      <c r="AS713">
        <v>2.3420000000000001</v>
      </c>
      <c r="AT713">
        <v>2.3117999999999999</v>
      </c>
      <c r="AU713">
        <v>2.2719999999999998</v>
      </c>
      <c r="AV713">
        <v>2.1116000000000001</v>
      </c>
      <c r="AW713">
        <v>2.0691000000000002</v>
      </c>
      <c r="AX713">
        <v>2.0406</v>
      </c>
      <c r="AY713">
        <v>2.0274000000000001</v>
      </c>
      <c r="AZ713">
        <v>2.0291000000000001</v>
      </c>
      <c r="BA713">
        <v>2.0440999999999998</v>
      </c>
      <c r="BB713">
        <v>2.2288000000000001</v>
      </c>
      <c r="BC713">
        <v>2.2349000000000001</v>
      </c>
      <c r="BD713">
        <v>2.2311000000000001</v>
      </c>
      <c r="BE713">
        <v>2.2153999999999998</v>
      </c>
      <c r="BF713">
        <v>2.1879</v>
      </c>
      <c r="BG713">
        <v>2.1467999999999998</v>
      </c>
      <c r="BH713">
        <v>2.0122</v>
      </c>
      <c r="BI713">
        <v>1.9912000000000001</v>
      </c>
      <c r="BJ713">
        <v>1.9705999999999999</v>
      </c>
      <c r="BK713">
        <v>1.9666999999999999</v>
      </c>
      <c r="BL713">
        <v>1.9823</v>
      </c>
      <c r="BM713">
        <v>2.0017999999999998</v>
      </c>
      <c r="BN713">
        <v>2.1875</v>
      </c>
      <c r="BO713">
        <v>2.2090000000000001</v>
      </c>
      <c r="BP713">
        <v>2.2044999999999999</v>
      </c>
      <c r="BQ713">
        <v>2.1898</v>
      </c>
      <c r="BR713">
        <v>2.1703999999999999</v>
      </c>
      <c r="BS713">
        <v>2.1318000000000001</v>
      </c>
      <c r="BT713">
        <v>2.0005999999999999</v>
      </c>
      <c r="BU713">
        <v>1.9665999999999999</v>
      </c>
      <c r="BV713">
        <v>1.9470000000000001</v>
      </c>
      <c r="BW713">
        <v>1.9272</v>
      </c>
      <c r="BX713">
        <v>1.9333</v>
      </c>
      <c r="BY713">
        <v>1.9492</v>
      </c>
      <c r="BZ713">
        <v>2.1314000000000002</v>
      </c>
      <c r="CA713">
        <v>2.1494</v>
      </c>
      <c r="CB713">
        <v>2.1444000000000001</v>
      </c>
      <c r="CC713">
        <v>2.1295999999999999</v>
      </c>
      <c r="CD713">
        <v>2.1097999999999999</v>
      </c>
      <c r="CE713">
        <v>2.0695999999999999</v>
      </c>
      <c r="CF713">
        <v>1.9391</v>
      </c>
      <c r="CG713">
        <v>1.9044000000000001</v>
      </c>
      <c r="CH713">
        <v>1.883</v>
      </c>
      <c r="CI713">
        <v>1.8629</v>
      </c>
    </row>
    <row r="714" spans="1:87">
      <c r="A714" s="95">
        <v>45282</v>
      </c>
      <c r="B714" s="63">
        <v>121967</v>
      </c>
      <c r="AM714">
        <v>2.1301000000000001</v>
      </c>
      <c r="AN714">
        <v>2.1415000000000002</v>
      </c>
      <c r="AO714">
        <v>2.1612</v>
      </c>
      <c r="AP714">
        <v>2.3559000000000001</v>
      </c>
      <c r="AQ714">
        <v>2.3603000000000001</v>
      </c>
      <c r="AR714">
        <v>2.3462999999999998</v>
      </c>
      <c r="AS714">
        <v>2.3239000000000001</v>
      </c>
      <c r="AT714">
        <v>2.2949000000000002</v>
      </c>
      <c r="AU714">
        <v>2.2555999999999998</v>
      </c>
      <c r="AV714">
        <v>2.0948000000000002</v>
      </c>
      <c r="AW714">
        <v>2.0507</v>
      </c>
      <c r="AX714">
        <v>2.0200999999999998</v>
      </c>
      <c r="AY714">
        <v>2.0044</v>
      </c>
      <c r="AZ714">
        <v>2.0047000000000001</v>
      </c>
      <c r="BA714">
        <v>2.0188000000000001</v>
      </c>
      <c r="BB714">
        <v>2.2035</v>
      </c>
      <c r="BC714">
        <v>2.2096</v>
      </c>
      <c r="BD714">
        <v>2.2058</v>
      </c>
      <c r="BE714">
        <v>2.1901000000000002</v>
      </c>
      <c r="BF714">
        <v>2.1625999999999999</v>
      </c>
      <c r="BG714">
        <v>2.1215000000000002</v>
      </c>
      <c r="BH714">
        <v>1.9869000000000001</v>
      </c>
      <c r="BI714">
        <v>1.9659</v>
      </c>
      <c r="BJ714">
        <v>1.9453</v>
      </c>
      <c r="BK714">
        <v>1.9414</v>
      </c>
      <c r="BL714">
        <v>1.9570000000000001</v>
      </c>
      <c r="BM714">
        <v>1.9764999999999999</v>
      </c>
      <c r="BN714">
        <v>2.1621999999999999</v>
      </c>
      <c r="BO714">
        <v>2.1837</v>
      </c>
      <c r="BP714">
        <v>2.1791999999999998</v>
      </c>
      <c r="BQ714">
        <v>2.1644999999999999</v>
      </c>
      <c r="BR714">
        <v>2.1450999999999998</v>
      </c>
      <c r="BS714">
        <v>2.1065</v>
      </c>
      <c r="BT714">
        <v>1.9753000000000001</v>
      </c>
      <c r="BU714">
        <v>1.9413</v>
      </c>
      <c r="BV714">
        <v>1.9217</v>
      </c>
      <c r="BW714">
        <v>1.9018999999999999</v>
      </c>
      <c r="BX714">
        <v>1.9079999999999999</v>
      </c>
      <c r="BY714">
        <v>1.9238999999999999</v>
      </c>
      <c r="BZ714">
        <v>2.1061000000000001</v>
      </c>
      <c r="CA714">
        <v>2.1240999999999999</v>
      </c>
      <c r="CB714">
        <v>2.1191</v>
      </c>
      <c r="CC714">
        <v>2.1042999999999998</v>
      </c>
      <c r="CD714">
        <v>2.0844999999999998</v>
      </c>
      <c r="CE714">
        <v>2.0442999999999998</v>
      </c>
      <c r="CF714">
        <v>1.9137999999999999</v>
      </c>
      <c r="CG714">
        <v>1.8791</v>
      </c>
      <c r="CH714">
        <v>1.8576999999999999</v>
      </c>
      <c r="CI714">
        <v>1.8375999999999999</v>
      </c>
    </row>
    <row r="715" spans="1:87">
      <c r="A715" s="95">
        <v>45286</v>
      </c>
    </row>
    <row r="716" spans="1:87">
      <c r="A716" s="95">
        <v>45287</v>
      </c>
    </row>
    <row r="717" spans="1:87">
      <c r="A717" s="95">
        <v>45288</v>
      </c>
      <c r="B717" s="63">
        <v>133300</v>
      </c>
      <c r="AM717">
        <v>2.0851999999999999</v>
      </c>
      <c r="AN717">
        <v>2.0996999999999999</v>
      </c>
      <c r="AO717">
        <v>2.1217000000000001</v>
      </c>
      <c r="AP717">
        <v>2.3121</v>
      </c>
      <c r="AQ717">
        <v>2.3151000000000002</v>
      </c>
      <c r="AR717">
        <v>2.2989999999999999</v>
      </c>
      <c r="AS717">
        <v>2.2747999999999999</v>
      </c>
      <c r="AT717">
        <v>2.2444000000000002</v>
      </c>
      <c r="AU717">
        <v>2.2042000000000002</v>
      </c>
      <c r="AV717">
        <v>2.0425</v>
      </c>
      <c r="AW717">
        <v>2.0009000000000001</v>
      </c>
      <c r="AX717">
        <v>1.9716</v>
      </c>
      <c r="AY717">
        <v>1.9565999999999999</v>
      </c>
      <c r="AZ717">
        <v>1.9582999999999999</v>
      </c>
      <c r="BA717">
        <v>1.9738</v>
      </c>
      <c r="BB717">
        <v>2.1595</v>
      </c>
      <c r="BC717">
        <v>2.1665999999999999</v>
      </c>
      <c r="BD717">
        <v>2.1629999999999998</v>
      </c>
      <c r="BE717">
        <v>2.1471</v>
      </c>
      <c r="BF717">
        <v>2.1192000000000002</v>
      </c>
      <c r="BG717">
        <v>2.0781999999999998</v>
      </c>
      <c r="BH717">
        <v>1.9475</v>
      </c>
      <c r="BI717">
        <v>1.9274</v>
      </c>
      <c r="BJ717">
        <v>1.9148000000000001</v>
      </c>
      <c r="BK717">
        <v>1.9105000000000001</v>
      </c>
      <c r="BL717">
        <v>1.9257</v>
      </c>
      <c r="BM717">
        <v>1.9448000000000001</v>
      </c>
      <c r="BN717">
        <v>2.1301000000000001</v>
      </c>
      <c r="BO717">
        <v>2.1511999999999998</v>
      </c>
      <c r="BP717">
        <v>2.1463000000000001</v>
      </c>
      <c r="BQ717">
        <v>2.1309</v>
      </c>
      <c r="BR717">
        <v>2.1107</v>
      </c>
      <c r="BS717">
        <v>2.0714000000000001</v>
      </c>
      <c r="BT717">
        <v>1.9394</v>
      </c>
      <c r="BU717">
        <v>1.9047000000000001</v>
      </c>
      <c r="BV717">
        <v>1.8843000000000001</v>
      </c>
      <c r="BW717">
        <v>1.8645</v>
      </c>
      <c r="BX717">
        <v>1.8706</v>
      </c>
      <c r="BY717">
        <v>1.8865000000000001</v>
      </c>
      <c r="BZ717">
        <v>2.0687000000000002</v>
      </c>
      <c r="CA717">
        <v>2.0867</v>
      </c>
      <c r="CB717">
        <v>2.0817000000000001</v>
      </c>
      <c r="CC717">
        <v>2.0669</v>
      </c>
      <c r="CD717">
        <v>2.0470999999999999</v>
      </c>
      <c r="CE717">
        <v>2.0068999999999999</v>
      </c>
      <c r="CF717">
        <v>1.8764000000000001</v>
      </c>
      <c r="CG717">
        <v>1.8416999999999999</v>
      </c>
      <c r="CH717">
        <v>1.8203</v>
      </c>
      <c r="CI717">
        <v>1.8002</v>
      </c>
    </row>
    <row r="718" spans="1:87">
      <c r="A718" s="95">
        <v>45289</v>
      </c>
      <c r="B718" s="63">
        <v>121950</v>
      </c>
      <c r="AM718">
        <v>2.1025999999999998</v>
      </c>
      <c r="AN718">
        <v>2.1063000000000001</v>
      </c>
      <c r="AO718">
        <v>2.1257999999999999</v>
      </c>
      <c r="AP718">
        <v>2.3134000000000001</v>
      </c>
      <c r="AQ718">
        <v>2.3159000000000001</v>
      </c>
      <c r="AR718">
        <v>2.2993999999999999</v>
      </c>
      <c r="AS718">
        <v>2.2753999999999999</v>
      </c>
      <c r="AT718">
        <v>2.2454000000000001</v>
      </c>
      <c r="AU718">
        <v>2.2052</v>
      </c>
      <c r="AV718">
        <v>2.0436000000000001</v>
      </c>
      <c r="AW718">
        <v>2.0030999999999999</v>
      </c>
      <c r="AX718">
        <v>1.9745999999999999</v>
      </c>
      <c r="AY718">
        <v>1.9594</v>
      </c>
      <c r="AZ718">
        <v>1.9608000000000001</v>
      </c>
      <c r="BA718">
        <v>1.9764999999999999</v>
      </c>
      <c r="BB718">
        <v>2.1621999999999999</v>
      </c>
      <c r="BC718">
        <v>2.1692999999999998</v>
      </c>
      <c r="BD718">
        <v>2.1656</v>
      </c>
      <c r="BE718">
        <v>2.1496</v>
      </c>
      <c r="BF718">
        <v>2.12</v>
      </c>
      <c r="BG718">
        <v>2.0771999999999999</v>
      </c>
      <c r="BH718">
        <v>1.9464999999999999</v>
      </c>
      <c r="BI718">
        <v>1.9193</v>
      </c>
      <c r="BJ718">
        <v>1.9071</v>
      </c>
      <c r="BK718">
        <v>1.9028</v>
      </c>
      <c r="BL718">
        <v>1.9179999999999999</v>
      </c>
      <c r="BM718">
        <v>1.9371</v>
      </c>
      <c r="BN718">
        <v>2.1223999999999998</v>
      </c>
      <c r="BO718">
        <v>2.1435</v>
      </c>
      <c r="BP718">
        <v>2.1385999999999998</v>
      </c>
      <c r="BQ718">
        <v>2.1232000000000002</v>
      </c>
      <c r="BR718">
        <v>2.1030000000000002</v>
      </c>
      <c r="BS718">
        <v>2.0636999999999999</v>
      </c>
      <c r="BT718">
        <v>1.9317</v>
      </c>
      <c r="BU718">
        <v>1.897</v>
      </c>
      <c r="BV718">
        <v>1.8766</v>
      </c>
      <c r="BW718">
        <v>1.8568</v>
      </c>
      <c r="BX718">
        <v>1.8629</v>
      </c>
      <c r="BY718">
        <v>1.8788</v>
      </c>
      <c r="BZ718">
        <v>2.0609999999999999</v>
      </c>
      <c r="CA718">
        <v>2.0790000000000002</v>
      </c>
      <c r="CB718">
        <v>2.0739999999999998</v>
      </c>
      <c r="CC718">
        <v>2.0592000000000001</v>
      </c>
      <c r="CD718">
        <v>2.0394000000000001</v>
      </c>
      <c r="CE718">
        <v>1.9992000000000001</v>
      </c>
      <c r="CF718">
        <v>1.8687</v>
      </c>
      <c r="CG718">
        <v>1.8340000000000001</v>
      </c>
      <c r="CH718">
        <v>1.8126</v>
      </c>
      <c r="CI718">
        <v>1.7925</v>
      </c>
    </row>
    <row r="719" spans="1:87">
      <c r="A719" s="95">
        <v>45293</v>
      </c>
      <c r="B719" s="63">
        <v>138701</v>
      </c>
      <c r="AN719">
        <v>2.0949</v>
      </c>
      <c r="AO719">
        <v>2.1139999999999999</v>
      </c>
      <c r="AP719">
        <v>2.3065000000000002</v>
      </c>
      <c r="AQ719">
        <v>2.3098000000000001</v>
      </c>
      <c r="AR719">
        <v>2.2936999999999999</v>
      </c>
      <c r="AS719">
        <v>2.2692000000000001</v>
      </c>
      <c r="AT719">
        <v>2.2376999999999998</v>
      </c>
      <c r="AU719">
        <v>2.1970000000000001</v>
      </c>
      <c r="AV719">
        <v>2.0348000000000002</v>
      </c>
      <c r="AW719">
        <v>1.9936</v>
      </c>
      <c r="AX719">
        <v>1.9641999999999999</v>
      </c>
      <c r="AY719">
        <v>1.9481999999999999</v>
      </c>
      <c r="AZ719">
        <v>1.9483999999999999</v>
      </c>
      <c r="BA719">
        <v>1.9638</v>
      </c>
      <c r="BB719">
        <v>2.1496</v>
      </c>
      <c r="BC719">
        <v>2.1568000000000001</v>
      </c>
      <c r="BD719">
        <v>2.1532</v>
      </c>
      <c r="BE719">
        <v>2.1374</v>
      </c>
      <c r="BF719">
        <v>2.1078999999999999</v>
      </c>
      <c r="BG719">
        <v>2.0653000000000001</v>
      </c>
      <c r="BH719">
        <v>1.9348000000000001</v>
      </c>
      <c r="BI719">
        <v>1.9077</v>
      </c>
      <c r="BJ719">
        <v>1.8956999999999999</v>
      </c>
      <c r="BK719">
        <v>1.8915999999999999</v>
      </c>
      <c r="BL719">
        <v>1.9069</v>
      </c>
      <c r="BM719">
        <v>1.9261999999999999</v>
      </c>
      <c r="BN719">
        <v>2.1116999999999999</v>
      </c>
      <c r="BO719">
        <v>2.1328999999999998</v>
      </c>
      <c r="BP719">
        <v>2.1282000000000001</v>
      </c>
      <c r="BQ719">
        <v>2.113</v>
      </c>
      <c r="BR719">
        <v>2.0929000000000002</v>
      </c>
      <c r="BS719">
        <v>2.0537999999999998</v>
      </c>
      <c r="BT719">
        <v>1.9219999999999999</v>
      </c>
      <c r="BU719">
        <v>1.8874</v>
      </c>
      <c r="BV719">
        <v>1.8672</v>
      </c>
      <c r="BW719">
        <v>1.8475999999999999</v>
      </c>
      <c r="BX719">
        <v>1.8537999999999999</v>
      </c>
      <c r="BY719">
        <v>1.8698999999999999</v>
      </c>
      <c r="BZ719">
        <v>2.0522999999999998</v>
      </c>
      <c r="CA719">
        <v>2.0703999999999998</v>
      </c>
      <c r="CB719">
        <v>2.0655999999999999</v>
      </c>
      <c r="CC719">
        <v>2.0510000000000002</v>
      </c>
      <c r="CD719">
        <v>2.0312999999999999</v>
      </c>
      <c r="CE719">
        <v>1.9913000000000001</v>
      </c>
      <c r="CF719">
        <v>1.861</v>
      </c>
      <c r="CG719">
        <v>1.8264</v>
      </c>
      <c r="CH719">
        <v>1.8082</v>
      </c>
      <c r="CI719">
        <v>1.7881</v>
      </c>
    </row>
    <row r="720" spans="1:87">
      <c r="A720" s="95">
        <v>45294</v>
      </c>
      <c r="B720" s="63">
        <v>141516</v>
      </c>
      <c r="AN720">
        <v>2.1581000000000001</v>
      </c>
      <c r="AO720">
        <v>2.1755</v>
      </c>
      <c r="AP720">
        <v>2.3664999999999998</v>
      </c>
      <c r="AQ720">
        <v>2.3679000000000001</v>
      </c>
      <c r="AR720">
        <v>2.3496000000000001</v>
      </c>
      <c r="AS720">
        <v>2.3229000000000002</v>
      </c>
      <c r="AT720">
        <v>2.2904</v>
      </c>
      <c r="AU720">
        <v>2.2494999999999998</v>
      </c>
      <c r="AV720">
        <v>2.0876000000000001</v>
      </c>
      <c r="AW720">
        <v>2.0445000000000002</v>
      </c>
      <c r="AX720">
        <v>2.0141</v>
      </c>
      <c r="AY720">
        <v>1.9977</v>
      </c>
      <c r="AZ720">
        <v>1.9972000000000001</v>
      </c>
      <c r="BA720">
        <v>2.0114999999999998</v>
      </c>
      <c r="BB720">
        <v>2.1972999999999998</v>
      </c>
      <c r="BC720">
        <v>2.2044999999999999</v>
      </c>
      <c r="BD720">
        <v>2.2008999999999999</v>
      </c>
      <c r="BE720">
        <v>2.1850999999999998</v>
      </c>
      <c r="BF720">
        <v>2.1556000000000002</v>
      </c>
      <c r="BG720">
        <v>2.113</v>
      </c>
      <c r="BH720">
        <v>1.9824999999999999</v>
      </c>
      <c r="BI720">
        <v>1.9554</v>
      </c>
      <c r="BJ720">
        <v>1.9434</v>
      </c>
      <c r="BK720">
        <v>1.9393</v>
      </c>
      <c r="BL720">
        <v>1.9545999999999999</v>
      </c>
      <c r="BM720">
        <v>1.9739</v>
      </c>
      <c r="BN720">
        <v>2.1594000000000002</v>
      </c>
      <c r="BO720">
        <v>2.1806000000000001</v>
      </c>
      <c r="BP720">
        <v>2.1758999999999999</v>
      </c>
      <c r="BQ720">
        <v>2.1606999999999998</v>
      </c>
      <c r="BR720">
        <v>2.1406000000000001</v>
      </c>
      <c r="BS720">
        <v>2.1015000000000001</v>
      </c>
      <c r="BT720">
        <v>1.9697</v>
      </c>
      <c r="BU720">
        <v>1.9351</v>
      </c>
      <c r="BV720">
        <v>1.9149</v>
      </c>
      <c r="BW720">
        <v>1.8953</v>
      </c>
      <c r="BX720">
        <v>1.9015</v>
      </c>
      <c r="BY720">
        <v>1.9176</v>
      </c>
      <c r="BZ720">
        <v>2.1</v>
      </c>
      <c r="CA720">
        <v>2.1181000000000001</v>
      </c>
      <c r="CB720">
        <v>2.1133000000000002</v>
      </c>
      <c r="CC720">
        <v>2.0987</v>
      </c>
      <c r="CD720">
        <v>2.0790000000000002</v>
      </c>
      <c r="CE720">
        <v>2.0390000000000001</v>
      </c>
      <c r="CF720">
        <v>1.9087000000000001</v>
      </c>
      <c r="CG720">
        <v>1.8741000000000001</v>
      </c>
      <c r="CH720">
        <v>1.8559000000000001</v>
      </c>
      <c r="CI720">
        <v>1.8358000000000001</v>
      </c>
    </row>
    <row r="721" spans="1:87">
      <c r="A721" s="95">
        <v>45295</v>
      </c>
      <c r="B721" s="63">
        <v>184011</v>
      </c>
      <c r="AN721">
        <v>2.1101000000000001</v>
      </c>
      <c r="AO721">
        <v>2.1351</v>
      </c>
      <c r="AP721">
        <v>2.3304999999999998</v>
      </c>
      <c r="AQ721">
        <v>2.3344999999999998</v>
      </c>
      <c r="AR721">
        <v>2.3174999999999999</v>
      </c>
      <c r="AS721">
        <v>2.2909999999999999</v>
      </c>
      <c r="AT721">
        <v>2.2587000000000002</v>
      </c>
      <c r="AU721">
        <v>2.2174</v>
      </c>
      <c r="AV721">
        <v>2.0564</v>
      </c>
      <c r="AW721">
        <v>2.0173999999999999</v>
      </c>
      <c r="AX721">
        <v>1.9899</v>
      </c>
      <c r="AY721">
        <v>1.9751000000000001</v>
      </c>
      <c r="AZ721">
        <v>1.9755</v>
      </c>
      <c r="BA721">
        <v>1.9906999999999999</v>
      </c>
      <c r="BB721">
        <v>2.1764999999999999</v>
      </c>
      <c r="BC721">
        <v>2.1837</v>
      </c>
      <c r="BD721">
        <v>2.1808999999999998</v>
      </c>
      <c r="BE721">
        <v>2.1652999999999998</v>
      </c>
      <c r="BF721">
        <v>2.1358999999999999</v>
      </c>
      <c r="BG721">
        <v>2.0937999999999999</v>
      </c>
      <c r="BH721">
        <v>1.9633</v>
      </c>
      <c r="BI721">
        <v>1.9361999999999999</v>
      </c>
      <c r="BJ721">
        <v>1.9241999999999999</v>
      </c>
      <c r="BK721">
        <v>1.9200999999999999</v>
      </c>
      <c r="BL721">
        <v>1.9354</v>
      </c>
      <c r="BM721">
        <v>1.9547000000000001</v>
      </c>
      <c r="BN721">
        <v>2.1402000000000001</v>
      </c>
      <c r="BO721">
        <v>2.1614</v>
      </c>
      <c r="BP721">
        <v>2.1566999999999998</v>
      </c>
      <c r="BQ721">
        <v>2.1415000000000002</v>
      </c>
      <c r="BR721">
        <v>2.1214</v>
      </c>
      <c r="BS721">
        <v>2.0823</v>
      </c>
      <c r="BT721">
        <v>1.9504999999999999</v>
      </c>
      <c r="BU721">
        <v>1.9158999999999999</v>
      </c>
      <c r="BV721">
        <v>1.8956999999999999</v>
      </c>
      <c r="BW721">
        <v>1.8761000000000001</v>
      </c>
      <c r="BX721">
        <v>1.8823000000000001</v>
      </c>
      <c r="BY721">
        <v>1.8984000000000001</v>
      </c>
      <c r="BZ721">
        <v>2.0808</v>
      </c>
      <c r="CA721">
        <v>2.0989</v>
      </c>
      <c r="CB721">
        <v>2.0941000000000001</v>
      </c>
      <c r="CC721">
        <v>2.0794999999999999</v>
      </c>
      <c r="CD721">
        <v>2.0598000000000001</v>
      </c>
      <c r="CE721">
        <v>2.0198</v>
      </c>
      <c r="CF721">
        <v>1.8895</v>
      </c>
      <c r="CG721">
        <v>1.8549</v>
      </c>
      <c r="CH721">
        <v>1.8367</v>
      </c>
      <c r="CI721">
        <v>1.8166</v>
      </c>
    </row>
    <row r="722" spans="1:87">
      <c r="A722" s="95">
        <v>45296</v>
      </c>
      <c r="B722" s="63">
        <v>170513</v>
      </c>
      <c r="AN722">
        <v>2.1055000000000001</v>
      </c>
      <c r="AO722">
        <v>2.1313</v>
      </c>
      <c r="AP722">
        <v>2.3338999999999999</v>
      </c>
      <c r="AQ722">
        <v>2.3391000000000002</v>
      </c>
      <c r="AR722">
        <v>2.3237000000000001</v>
      </c>
      <c r="AS722">
        <v>2.2997000000000001</v>
      </c>
      <c r="AT722">
        <v>2.2700999999999998</v>
      </c>
      <c r="AU722">
        <v>2.2309000000000001</v>
      </c>
      <c r="AV722">
        <v>2.0699000000000001</v>
      </c>
      <c r="AW722">
        <v>2.0297999999999998</v>
      </c>
      <c r="AX722">
        <v>2.0013999999999998</v>
      </c>
      <c r="AY722">
        <v>1.9865999999999999</v>
      </c>
      <c r="AZ722">
        <v>1.9874000000000001</v>
      </c>
      <c r="BA722">
        <v>2.0026000000000002</v>
      </c>
      <c r="BB722">
        <v>2.1884000000000001</v>
      </c>
      <c r="BC722">
        <v>2.1956000000000002</v>
      </c>
      <c r="BD722">
        <v>2.1926999999999999</v>
      </c>
      <c r="BE722">
        <v>2.1768999999999998</v>
      </c>
      <c r="BF722">
        <v>2.1472000000000002</v>
      </c>
      <c r="BG722">
        <v>2.1049000000000002</v>
      </c>
      <c r="BH722">
        <v>1.9741</v>
      </c>
      <c r="BI722">
        <v>1.9468000000000001</v>
      </c>
      <c r="BJ722">
        <v>1.9346000000000001</v>
      </c>
      <c r="BK722">
        <v>1.9302999999999999</v>
      </c>
      <c r="BL722">
        <v>1.9452</v>
      </c>
      <c r="BM722">
        <v>1.9642999999999999</v>
      </c>
      <c r="BN722">
        <v>2.1495000000000002</v>
      </c>
      <c r="BO722">
        <v>2.1705000000000001</v>
      </c>
      <c r="BP722">
        <v>2.1655000000000002</v>
      </c>
      <c r="BQ722">
        <v>2.1501000000000001</v>
      </c>
      <c r="BR722">
        <v>2.1297000000000001</v>
      </c>
      <c r="BS722">
        <v>2.0903999999999998</v>
      </c>
      <c r="BT722">
        <v>1.9582999999999999</v>
      </c>
      <c r="BU722">
        <v>1.9235</v>
      </c>
      <c r="BV722">
        <v>1.9016</v>
      </c>
      <c r="BW722">
        <v>1.8839999999999999</v>
      </c>
      <c r="BX722">
        <v>1.8908</v>
      </c>
      <c r="BY722">
        <v>1.9075</v>
      </c>
      <c r="BZ722">
        <v>2.0903999999999998</v>
      </c>
      <c r="CA722">
        <v>2.1091000000000002</v>
      </c>
      <c r="CB722">
        <v>2.1049000000000002</v>
      </c>
      <c r="CC722">
        <v>2.0909</v>
      </c>
      <c r="CD722">
        <v>2.0718000000000001</v>
      </c>
      <c r="CE722">
        <v>2.0324</v>
      </c>
      <c r="CF722">
        <v>1.9026000000000001</v>
      </c>
      <c r="CG722">
        <v>1.8686</v>
      </c>
      <c r="CH722">
        <v>1.851</v>
      </c>
      <c r="CI722">
        <v>1.8309</v>
      </c>
    </row>
    <row r="723" spans="1:87">
      <c r="A723" s="95">
        <v>45299</v>
      </c>
      <c r="B723" s="63">
        <v>222679</v>
      </c>
      <c r="AN723">
        <v>2.0278</v>
      </c>
      <c r="AO723">
        <v>2.0547</v>
      </c>
      <c r="AP723">
        <v>2.2624</v>
      </c>
      <c r="AQ723">
        <v>2.2692999999999999</v>
      </c>
      <c r="AR723">
        <v>2.2561</v>
      </c>
      <c r="AS723">
        <v>2.2336999999999998</v>
      </c>
      <c r="AT723">
        <v>2.2067000000000001</v>
      </c>
      <c r="AU723">
        <v>2.1711</v>
      </c>
      <c r="AV723">
        <v>2.0099</v>
      </c>
      <c r="AW723">
        <v>1.9719</v>
      </c>
      <c r="AX723">
        <v>1.9457</v>
      </c>
      <c r="AY723">
        <v>1.9334</v>
      </c>
      <c r="AZ723">
        <v>1.9351</v>
      </c>
      <c r="BA723">
        <v>1.9504999999999999</v>
      </c>
      <c r="BB723">
        <v>2.1360000000000001</v>
      </c>
      <c r="BC723">
        <v>2.1429</v>
      </c>
      <c r="BD723">
        <v>2.14</v>
      </c>
      <c r="BE723">
        <v>2.1255999999999999</v>
      </c>
      <c r="BF723">
        <v>2.0969000000000002</v>
      </c>
      <c r="BG723">
        <v>2.0568</v>
      </c>
      <c r="BH723">
        <v>1.9276</v>
      </c>
      <c r="BI723">
        <v>1.9020999999999999</v>
      </c>
      <c r="BJ723">
        <v>1.8907</v>
      </c>
      <c r="BK723">
        <v>1.8868</v>
      </c>
      <c r="BL723">
        <v>1.9019999999999999</v>
      </c>
      <c r="BM723">
        <v>1.9215</v>
      </c>
      <c r="BN723">
        <v>2.1071</v>
      </c>
      <c r="BO723">
        <v>2.1284000000000001</v>
      </c>
      <c r="BP723">
        <v>2.1238000000000001</v>
      </c>
      <c r="BQ723">
        <v>2.1088</v>
      </c>
      <c r="BR723">
        <v>2.0886999999999998</v>
      </c>
      <c r="BS723">
        <v>2.0497999999999998</v>
      </c>
      <c r="BT723">
        <v>1.9180999999999999</v>
      </c>
      <c r="BU723">
        <v>1.8835999999999999</v>
      </c>
      <c r="BV723">
        <v>1.8643000000000001</v>
      </c>
      <c r="BW723">
        <v>1.8448</v>
      </c>
      <c r="BX723">
        <v>1.8517999999999999</v>
      </c>
      <c r="BY723">
        <v>1.8688</v>
      </c>
      <c r="BZ723">
        <v>2.0518999999999998</v>
      </c>
      <c r="CA723">
        <v>2.0709</v>
      </c>
      <c r="CB723">
        <v>2.0669</v>
      </c>
      <c r="CC723">
        <v>2.0531999999999999</v>
      </c>
      <c r="CD723">
        <v>2.0344000000000002</v>
      </c>
      <c r="CE723">
        <v>1.9952000000000001</v>
      </c>
      <c r="CF723">
        <v>1.8656999999999999</v>
      </c>
      <c r="CG723">
        <v>1.8319000000000001</v>
      </c>
      <c r="CH723">
        <v>1.8168</v>
      </c>
      <c r="CI723">
        <v>1.7967</v>
      </c>
    </row>
    <row r="724" spans="1:87">
      <c r="A724" s="95">
        <v>45300</v>
      </c>
      <c r="B724" s="63">
        <v>159565</v>
      </c>
      <c r="AN724">
        <v>2.0768</v>
      </c>
      <c r="AO724">
        <v>2.1032000000000002</v>
      </c>
      <c r="AP724">
        <v>2.3052000000000001</v>
      </c>
      <c r="AQ724">
        <v>2.3117000000000001</v>
      </c>
      <c r="AR724">
        <v>2.2964000000000002</v>
      </c>
      <c r="AS724">
        <v>2.2726999999999999</v>
      </c>
      <c r="AT724">
        <v>2.2450000000000001</v>
      </c>
      <c r="AU724">
        <v>2.2071999999999998</v>
      </c>
      <c r="AV724">
        <v>2.0436000000000001</v>
      </c>
      <c r="AW724">
        <v>2.0032000000000001</v>
      </c>
      <c r="AX724">
        <v>1.9748000000000001</v>
      </c>
      <c r="AY724">
        <v>1.9609000000000001</v>
      </c>
      <c r="AZ724">
        <v>1.9611000000000001</v>
      </c>
      <c r="BA724">
        <v>1.9750000000000001</v>
      </c>
      <c r="BB724">
        <v>2.1602000000000001</v>
      </c>
      <c r="BC724">
        <v>2.1665000000000001</v>
      </c>
      <c r="BD724">
        <v>2.1636000000000002</v>
      </c>
      <c r="BE724">
        <v>2.1488</v>
      </c>
      <c r="BF724">
        <v>2.1198000000000001</v>
      </c>
      <c r="BG724">
        <v>2.0794000000000001</v>
      </c>
      <c r="BH724">
        <v>1.9499</v>
      </c>
      <c r="BI724">
        <v>1.9239999999999999</v>
      </c>
      <c r="BJ724">
        <v>1.9123000000000001</v>
      </c>
      <c r="BK724">
        <v>1.9080999999999999</v>
      </c>
      <c r="BL724">
        <v>1.9229000000000001</v>
      </c>
      <c r="BM724">
        <v>1.9420999999999999</v>
      </c>
      <c r="BN724">
        <v>2.1273</v>
      </c>
      <c r="BO724">
        <v>2.1482999999999999</v>
      </c>
      <c r="BP724">
        <v>2.1433</v>
      </c>
      <c r="BQ724">
        <v>2.1280000000000001</v>
      </c>
      <c r="BR724">
        <v>2.1074999999999999</v>
      </c>
      <c r="BS724">
        <v>2.0682999999999998</v>
      </c>
      <c r="BT724">
        <v>1.9362999999999999</v>
      </c>
      <c r="BU724">
        <v>1.9014</v>
      </c>
      <c r="BV724">
        <v>1.8817999999999999</v>
      </c>
      <c r="BW724">
        <v>1.8623000000000001</v>
      </c>
      <c r="BX724">
        <v>1.8693</v>
      </c>
      <c r="BY724">
        <v>1.8863000000000001</v>
      </c>
      <c r="BZ724">
        <v>2.0693999999999999</v>
      </c>
      <c r="CA724">
        <v>2.0884</v>
      </c>
      <c r="CB724">
        <v>2.0844</v>
      </c>
      <c r="CC724">
        <v>2.0707</v>
      </c>
      <c r="CD724">
        <v>2.0518999999999998</v>
      </c>
      <c r="CE724">
        <v>2.0127000000000002</v>
      </c>
      <c r="CF724">
        <v>1.8832</v>
      </c>
      <c r="CG724">
        <v>1.8493999999999999</v>
      </c>
      <c r="CH724">
        <v>1.8343</v>
      </c>
      <c r="CI724">
        <v>1.8142</v>
      </c>
    </row>
    <row r="725" spans="1:87">
      <c r="A725" s="95">
        <v>45301</v>
      </c>
      <c r="B725" s="63">
        <v>182511</v>
      </c>
      <c r="AN725">
        <v>2.0672999999999999</v>
      </c>
      <c r="AO725">
        <v>2.0937000000000001</v>
      </c>
      <c r="AP725">
        <v>2.2955999999999999</v>
      </c>
      <c r="AQ725">
        <v>2.3020999999999998</v>
      </c>
      <c r="AR725">
        <v>2.2856999999999998</v>
      </c>
      <c r="AS725">
        <v>2.2616000000000001</v>
      </c>
      <c r="AT725">
        <v>2.2336999999999998</v>
      </c>
      <c r="AU725">
        <v>2.1962999999999999</v>
      </c>
      <c r="AV725">
        <v>2.0333999999999999</v>
      </c>
      <c r="AW725">
        <v>1.9922</v>
      </c>
      <c r="AX725">
        <v>1.9632000000000001</v>
      </c>
      <c r="AY725">
        <v>1.9492</v>
      </c>
      <c r="AZ725">
        <v>1.9495</v>
      </c>
      <c r="BA725">
        <v>1.9632000000000001</v>
      </c>
      <c r="BB725">
        <v>2.1482000000000001</v>
      </c>
      <c r="BC725">
        <v>2.1541999999999999</v>
      </c>
      <c r="BD725">
        <v>2.1501999999999999</v>
      </c>
      <c r="BE725">
        <v>2.1360999999999999</v>
      </c>
      <c r="BF725">
        <v>2.1070000000000002</v>
      </c>
      <c r="BG725">
        <v>2.0663999999999998</v>
      </c>
      <c r="BH725">
        <v>1.9368000000000001</v>
      </c>
      <c r="BI725">
        <v>1.9100999999999999</v>
      </c>
      <c r="BJ725">
        <v>1.8992</v>
      </c>
      <c r="BK725">
        <v>1.8952</v>
      </c>
      <c r="BL725">
        <v>1.9100999999999999</v>
      </c>
      <c r="BM725">
        <v>1.9295</v>
      </c>
      <c r="BN725">
        <v>2.1149</v>
      </c>
      <c r="BO725">
        <v>2.1360999999999999</v>
      </c>
      <c r="BP725">
        <v>2.1312000000000002</v>
      </c>
      <c r="BQ725">
        <v>2.1160999999999999</v>
      </c>
      <c r="BR725">
        <v>2.0958000000000001</v>
      </c>
      <c r="BS725">
        <v>2.0568</v>
      </c>
      <c r="BT725">
        <v>1.925</v>
      </c>
      <c r="BU725">
        <v>1.8902000000000001</v>
      </c>
      <c r="BV725">
        <v>1.8708</v>
      </c>
      <c r="BW725">
        <v>1.8537999999999999</v>
      </c>
      <c r="BX725">
        <v>1.8608</v>
      </c>
      <c r="BY725">
        <v>1.8777999999999999</v>
      </c>
      <c r="BZ725">
        <v>2.0609000000000002</v>
      </c>
      <c r="CA725">
        <v>2.0798999999999999</v>
      </c>
      <c r="CB725">
        <v>2.0758999999999999</v>
      </c>
      <c r="CC725">
        <v>2.0621999999999998</v>
      </c>
      <c r="CD725">
        <v>2.0434000000000001</v>
      </c>
      <c r="CE725">
        <v>2.0042</v>
      </c>
      <c r="CF725">
        <v>1.8747</v>
      </c>
      <c r="CG725">
        <v>1.8409</v>
      </c>
      <c r="CH725">
        <v>1.8258000000000001</v>
      </c>
      <c r="CI725">
        <v>1.8057000000000001</v>
      </c>
    </row>
    <row r="726" spans="1:87">
      <c r="A726" s="95">
        <v>45302</v>
      </c>
      <c r="B726" s="63">
        <v>154976</v>
      </c>
      <c r="AN726">
        <v>2.1143000000000001</v>
      </c>
      <c r="AO726">
        <v>2.1364999999999998</v>
      </c>
      <c r="AP726">
        <v>2.3349000000000002</v>
      </c>
      <c r="AQ726">
        <v>2.339</v>
      </c>
      <c r="AR726">
        <v>2.3199000000000001</v>
      </c>
      <c r="AS726">
        <v>2.2924000000000002</v>
      </c>
      <c r="AT726">
        <v>2.2621000000000002</v>
      </c>
      <c r="AU726">
        <v>2.2241</v>
      </c>
      <c r="AV726">
        <v>2.0590999999999999</v>
      </c>
      <c r="AW726">
        <v>2.0167999999999999</v>
      </c>
      <c r="AX726">
        <v>1.9864999999999999</v>
      </c>
      <c r="AY726">
        <v>1.9713000000000001</v>
      </c>
      <c r="AZ726">
        <v>1.9703999999999999</v>
      </c>
      <c r="BA726">
        <v>1.9829000000000001</v>
      </c>
      <c r="BB726">
        <v>2.1678000000000002</v>
      </c>
      <c r="BC726">
        <v>2.1736</v>
      </c>
      <c r="BD726">
        <v>2.1697000000000002</v>
      </c>
      <c r="BE726">
        <v>2.1560000000000001</v>
      </c>
      <c r="BF726">
        <v>2.1271</v>
      </c>
      <c r="BG726">
        <v>2.0868000000000002</v>
      </c>
      <c r="BH726">
        <v>1.9568000000000001</v>
      </c>
      <c r="BI726">
        <v>1.9297</v>
      </c>
      <c r="BJ726">
        <v>1.9142999999999999</v>
      </c>
      <c r="BK726">
        <v>1.91</v>
      </c>
      <c r="BL726">
        <v>1.9245000000000001</v>
      </c>
      <c r="BM726">
        <v>1.9436</v>
      </c>
      <c r="BN726">
        <v>2.1286999999999998</v>
      </c>
      <c r="BO726">
        <v>2.1495000000000002</v>
      </c>
      <c r="BP726">
        <v>2.1442999999999999</v>
      </c>
      <c r="BQ726">
        <v>2.1294</v>
      </c>
      <c r="BR726">
        <v>2.1093000000000002</v>
      </c>
      <c r="BS726">
        <v>2.0705</v>
      </c>
      <c r="BT726">
        <v>1.9390000000000001</v>
      </c>
      <c r="BU726">
        <v>1.9044000000000001</v>
      </c>
      <c r="BV726">
        <v>1.8852</v>
      </c>
      <c r="BW726">
        <v>1.8696999999999999</v>
      </c>
      <c r="BX726">
        <v>1.8767</v>
      </c>
      <c r="BY726">
        <v>1.8936999999999999</v>
      </c>
      <c r="BZ726">
        <v>2.0768</v>
      </c>
      <c r="CA726">
        <v>2.0958000000000001</v>
      </c>
      <c r="CB726">
        <v>2.0918000000000001</v>
      </c>
      <c r="CC726">
        <v>2.0781000000000001</v>
      </c>
      <c r="CD726">
        <v>2.0592999999999999</v>
      </c>
      <c r="CE726">
        <v>2.0200999999999998</v>
      </c>
      <c r="CF726">
        <v>1.8906000000000001</v>
      </c>
      <c r="CG726">
        <v>1.8568</v>
      </c>
      <c r="CH726">
        <v>1.8416999999999999</v>
      </c>
      <c r="CI726">
        <v>1.8216000000000001</v>
      </c>
    </row>
    <row r="727" spans="1:87">
      <c r="A727" s="95">
        <v>45303</v>
      </c>
      <c r="B727" s="63">
        <v>188810</v>
      </c>
      <c r="AN727">
        <v>2.1202999999999999</v>
      </c>
      <c r="AO727">
        <v>2.1438999999999999</v>
      </c>
      <c r="AP727">
        <v>2.3472</v>
      </c>
      <c r="AQ727">
        <v>2.3525999999999998</v>
      </c>
      <c r="AR727">
        <v>2.3348</v>
      </c>
      <c r="AS727">
        <v>2.3083</v>
      </c>
      <c r="AT727">
        <v>2.2789999999999999</v>
      </c>
      <c r="AU727">
        <v>2.2404999999999999</v>
      </c>
      <c r="AV727">
        <v>2.077</v>
      </c>
      <c r="AW727">
        <v>2.0335999999999999</v>
      </c>
      <c r="AX727">
        <v>2.0026000000000002</v>
      </c>
      <c r="AY727">
        <v>1.9875</v>
      </c>
      <c r="AZ727">
        <v>1.9863999999999999</v>
      </c>
      <c r="BA727">
        <v>1.9988999999999999</v>
      </c>
      <c r="BB727">
        <v>2.1837</v>
      </c>
      <c r="BC727">
        <v>2.1894</v>
      </c>
      <c r="BD727">
        <v>2.1855000000000002</v>
      </c>
      <c r="BE727">
        <v>2.1718000000000002</v>
      </c>
      <c r="BF727">
        <v>2.1429</v>
      </c>
      <c r="BG727">
        <v>2.1025999999999998</v>
      </c>
      <c r="BH727">
        <v>1.9725999999999999</v>
      </c>
      <c r="BI727">
        <v>1.9455</v>
      </c>
      <c r="BJ727">
        <v>1.9300999999999999</v>
      </c>
      <c r="BK727">
        <v>1.9258</v>
      </c>
      <c r="BL727">
        <v>1.9402999999999999</v>
      </c>
      <c r="BM727">
        <v>1.9594</v>
      </c>
      <c r="BN727">
        <v>2.1444999999999999</v>
      </c>
      <c r="BO727">
        <v>2.1652999999999998</v>
      </c>
      <c r="BP727">
        <v>2.1600999999999999</v>
      </c>
      <c r="BQ727">
        <v>2.1452</v>
      </c>
      <c r="BR727">
        <v>2.1251000000000002</v>
      </c>
      <c r="BS727">
        <v>2.0863</v>
      </c>
      <c r="BT727">
        <v>1.9548000000000001</v>
      </c>
      <c r="BU727">
        <v>1.9201999999999999</v>
      </c>
      <c r="BV727">
        <v>1.901</v>
      </c>
      <c r="BW727">
        <v>1.8855</v>
      </c>
      <c r="BX727">
        <v>1.8925000000000001</v>
      </c>
      <c r="BY727">
        <v>1.9095</v>
      </c>
      <c r="BZ727">
        <v>2.0926</v>
      </c>
      <c r="CA727">
        <v>2.1116000000000001</v>
      </c>
      <c r="CB727">
        <v>2.1076000000000001</v>
      </c>
      <c r="CC727">
        <v>2.0939000000000001</v>
      </c>
      <c r="CD727">
        <v>2.0750999999999999</v>
      </c>
      <c r="CE727">
        <v>2.0358999999999998</v>
      </c>
      <c r="CF727">
        <v>1.9064000000000001</v>
      </c>
      <c r="CG727">
        <v>1.8726</v>
      </c>
      <c r="CH727">
        <v>1.8574999999999999</v>
      </c>
      <c r="CI727">
        <v>1.8373999999999999</v>
      </c>
    </row>
    <row r="728" spans="1:87">
      <c r="A728" s="103">
        <v>45306</v>
      </c>
      <c r="B728" s="63">
        <v>0</v>
      </c>
      <c r="AN728" s="189">
        <v>2.1202999999999999</v>
      </c>
      <c r="AO728" s="189">
        <v>2.1438999999999999</v>
      </c>
      <c r="AP728" s="189">
        <v>2.3472</v>
      </c>
      <c r="AQ728" s="189">
        <v>2.3525999999999998</v>
      </c>
      <c r="AR728" s="189">
        <v>2.3348</v>
      </c>
      <c r="AS728" s="189">
        <v>2.3083</v>
      </c>
      <c r="AT728" s="189">
        <v>2.2789999999999999</v>
      </c>
      <c r="AU728" s="189">
        <v>2.2404999999999999</v>
      </c>
      <c r="AV728" s="189">
        <v>2.077</v>
      </c>
      <c r="AW728" s="189">
        <v>2.0335999999999999</v>
      </c>
      <c r="AX728" s="189">
        <v>2.0026000000000002</v>
      </c>
      <c r="AY728" s="189">
        <v>1.9875</v>
      </c>
      <c r="AZ728" s="189">
        <v>1.9863999999999999</v>
      </c>
      <c r="BA728" s="189">
        <v>1.9988999999999999</v>
      </c>
      <c r="BB728" s="189">
        <v>2.1837</v>
      </c>
      <c r="BC728" s="189">
        <v>2.1894</v>
      </c>
      <c r="BD728" s="189">
        <v>2.1855000000000002</v>
      </c>
      <c r="BE728" s="189">
        <v>2.1718000000000002</v>
      </c>
      <c r="BF728" s="189">
        <v>2.1429</v>
      </c>
      <c r="BG728" s="189">
        <v>2.1025999999999998</v>
      </c>
      <c r="BH728" s="189">
        <v>1.9725999999999999</v>
      </c>
      <c r="BI728" s="189">
        <v>1.9455</v>
      </c>
      <c r="BJ728" s="189">
        <v>1.9300999999999999</v>
      </c>
      <c r="BK728" s="189">
        <v>1.9258</v>
      </c>
      <c r="BL728" s="189">
        <v>1.9402999999999999</v>
      </c>
      <c r="BM728" s="189">
        <v>1.9594</v>
      </c>
      <c r="BN728" s="189">
        <v>2.1444999999999999</v>
      </c>
      <c r="BO728" s="189">
        <v>2.1652999999999998</v>
      </c>
      <c r="BP728" s="189">
        <v>2.1600999999999999</v>
      </c>
      <c r="BQ728" s="189">
        <v>2.1452</v>
      </c>
      <c r="BR728" s="189">
        <v>2.1251000000000002</v>
      </c>
      <c r="BS728" s="189">
        <v>2.0863</v>
      </c>
      <c r="BT728" s="189">
        <v>1.9548000000000001</v>
      </c>
      <c r="BU728" s="189">
        <v>1.9201999999999999</v>
      </c>
      <c r="BV728" s="189">
        <v>1.901</v>
      </c>
      <c r="BW728" s="189">
        <v>1.8855</v>
      </c>
      <c r="BX728" s="189">
        <v>1.8925000000000001</v>
      </c>
      <c r="BY728" s="189">
        <v>1.9095</v>
      </c>
      <c r="BZ728" s="189">
        <v>2.0926</v>
      </c>
      <c r="CA728" s="189">
        <v>2.1116000000000001</v>
      </c>
      <c r="CB728" s="189">
        <v>2.1076000000000001</v>
      </c>
      <c r="CC728" s="189">
        <v>2.0939000000000001</v>
      </c>
      <c r="CD728" s="189">
        <v>2.0750999999999999</v>
      </c>
      <c r="CE728" s="189">
        <v>2.0358999999999998</v>
      </c>
      <c r="CF728" s="189">
        <v>1.9064000000000001</v>
      </c>
      <c r="CG728" s="189">
        <v>1.8726</v>
      </c>
      <c r="CH728" s="189">
        <v>1.8574999999999999</v>
      </c>
      <c r="CI728" s="189">
        <v>1.8373999999999999</v>
      </c>
    </row>
    <row r="729" spans="1:87">
      <c r="A729" s="95">
        <v>45307</v>
      </c>
      <c r="B729" s="63">
        <v>238936</v>
      </c>
      <c r="AN729">
        <v>2.1219000000000001</v>
      </c>
      <c r="AO729">
        <v>2.1480999999999999</v>
      </c>
      <c r="AP729">
        <v>2.3523000000000001</v>
      </c>
      <c r="AQ729">
        <v>2.3574999999999999</v>
      </c>
      <c r="AR729">
        <v>2.3395000000000001</v>
      </c>
      <c r="AS729">
        <v>2.3117000000000001</v>
      </c>
      <c r="AT729">
        <v>2.2810000000000001</v>
      </c>
      <c r="AU729">
        <v>2.242</v>
      </c>
      <c r="AV729">
        <v>2.0758999999999999</v>
      </c>
      <c r="AW729">
        <v>2.0308000000000002</v>
      </c>
      <c r="AX729">
        <v>1.9988999999999999</v>
      </c>
      <c r="AY729">
        <v>1.9829000000000001</v>
      </c>
      <c r="AZ729">
        <v>1.9814000000000001</v>
      </c>
      <c r="BA729">
        <v>1.9932000000000001</v>
      </c>
      <c r="BB729">
        <v>2.1785000000000001</v>
      </c>
      <c r="BC729">
        <v>2.1842000000000001</v>
      </c>
      <c r="BD729">
        <v>2.1804000000000001</v>
      </c>
      <c r="BE729">
        <v>2.1667999999999998</v>
      </c>
      <c r="BF729">
        <v>2.1383000000000001</v>
      </c>
      <c r="BG729">
        <v>2.0991</v>
      </c>
      <c r="BH729">
        <v>1.9686999999999999</v>
      </c>
      <c r="BI729">
        <v>1.9412</v>
      </c>
      <c r="BJ729">
        <v>1.9254</v>
      </c>
      <c r="BK729">
        <v>1.9211</v>
      </c>
      <c r="BL729">
        <v>1.9356</v>
      </c>
      <c r="BM729">
        <v>1.9547000000000001</v>
      </c>
      <c r="BN729">
        <v>2.1398000000000001</v>
      </c>
      <c r="BO729">
        <v>2.1606000000000001</v>
      </c>
      <c r="BP729">
        <v>2.1554000000000002</v>
      </c>
      <c r="BQ729">
        <v>2.1404999999999998</v>
      </c>
      <c r="BR729">
        <v>2.1204000000000001</v>
      </c>
      <c r="BS729">
        <v>2.0815999999999999</v>
      </c>
      <c r="BT729">
        <v>1.9500999999999999</v>
      </c>
      <c r="BU729">
        <v>1.9155</v>
      </c>
      <c r="BV729">
        <v>1.8963000000000001</v>
      </c>
      <c r="BW729">
        <v>1.8808</v>
      </c>
      <c r="BX729">
        <v>1.8877999999999999</v>
      </c>
      <c r="BY729">
        <v>1.9048</v>
      </c>
      <c r="BZ729">
        <v>2.0878999999999999</v>
      </c>
      <c r="CA729">
        <v>2.1069</v>
      </c>
      <c r="CB729">
        <v>2.1029</v>
      </c>
      <c r="CC729">
        <v>2.0891999999999999</v>
      </c>
      <c r="CD729">
        <v>2.0703999999999998</v>
      </c>
      <c r="CE729">
        <v>2.0312000000000001</v>
      </c>
      <c r="CF729">
        <v>1.9016999999999999</v>
      </c>
      <c r="CG729">
        <v>1.8678999999999999</v>
      </c>
      <c r="CH729">
        <v>1.8528</v>
      </c>
      <c r="CI729">
        <v>1.8327</v>
      </c>
    </row>
    <row r="730" spans="1:87">
      <c r="A730" s="95">
        <v>45308</v>
      </c>
      <c r="B730" s="63">
        <v>150493</v>
      </c>
      <c r="AN730">
        <v>2.1354000000000002</v>
      </c>
      <c r="AO730">
        <v>2.1585000000000001</v>
      </c>
      <c r="AP730">
        <v>2.3607999999999998</v>
      </c>
      <c r="AQ730">
        <v>2.3654000000000002</v>
      </c>
      <c r="AR730">
        <v>2.3458999999999999</v>
      </c>
      <c r="AS730">
        <v>2.3172000000000001</v>
      </c>
      <c r="AT730">
        <v>2.2850999999999999</v>
      </c>
      <c r="AU730">
        <v>2.246</v>
      </c>
      <c r="AV730">
        <v>2.0796999999999999</v>
      </c>
      <c r="AW730">
        <v>2.0341999999999998</v>
      </c>
      <c r="AX730">
        <v>2.0017999999999998</v>
      </c>
      <c r="AY730">
        <v>1.9854000000000001</v>
      </c>
      <c r="AZ730">
        <v>1.9839</v>
      </c>
      <c r="BA730">
        <v>1.9956</v>
      </c>
      <c r="BB730">
        <v>2.1808999999999998</v>
      </c>
      <c r="BC730">
        <v>2.1865999999999999</v>
      </c>
      <c r="BD730">
        <v>2.1829000000000001</v>
      </c>
      <c r="BE730">
        <v>2.1692999999999998</v>
      </c>
      <c r="BF730">
        <v>2.1408999999999998</v>
      </c>
      <c r="BG730">
        <v>2.1015000000000001</v>
      </c>
      <c r="BH730">
        <v>1.9711000000000001</v>
      </c>
      <c r="BI730">
        <v>1.9434</v>
      </c>
      <c r="BJ730">
        <v>1.9238</v>
      </c>
      <c r="BK730">
        <v>1.9202999999999999</v>
      </c>
      <c r="BL730">
        <v>1.9348000000000001</v>
      </c>
      <c r="BM730">
        <v>1.9539</v>
      </c>
      <c r="BN730">
        <v>2.1389999999999998</v>
      </c>
      <c r="BO730">
        <v>2.1598000000000002</v>
      </c>
      <c r="BP730">
        <v>2.1545999999999998</v>
      </c>
      <c r="BQ730">
        <v>2.1396999999999999</v>
      </c>
      <c r="BR730">
        <v>2.1196000000000002</v>
      </c>
      <c r="BS730">
        <v>2.0808</v>
      </c>
      <c r="BT730">
        <v>1.9493</v>
      </c>
      <c r="BU730">
        <v>1.9147000000000001</v>
      </c>
      <c r="BV730">
        <v>1.8955</v>
      </c>
      <c r="BW730">
        <v>1.88</v>
      </c>
      <c r="BX730">
        <v>1.887</v>
      </c>
      <c r="BY730">
        <v>1.9039999999999999</v>
      </c>
      <c r="BZ730">
        <v>2.0871</v>
      </c>
      <c r="CA730">
        <v>2.1061000000000001</v>
      </c>
      <c r="CB730">
        <v>2.1021000000000001</v>
      </c>
      <c r="CC730">
        <v>2.0884</v>
      </c>
      <c r="CD730">
        <v>2.0695999999999999</v>
      </c>
      <c r="CE730">
        <v>2.0304000000000002</v>
      </c>
      <c r="CF730">
        <v>1.9009</v>
      </c>
      <c r="CG730">
        <v>1.8671</v>
      </c>
      <c r="CH730">
        <v>1.8520000000000001</v>
      </c>
      <c r="CI730">
        <v>1.8319000000000001</v>
      </c>
    </row>
    <row r="731" spans="1:87">
      <c r="A731" s="95">
        <v>45309</v>
      </c>
      <c r="B731" s="63">
        <v>157559</v>
      </c>
      <c r="AN731">
        <v>2.1835</v>
      </c>
      <c r="AO731">
        <v>2.2054999999999998</v>
      </c>
      <c r="AP731">
        <v>2.4068000000000001</v>
      </c>
      <c r="AQ731">
        <v>2.4098000000000002</v>
      </c>
      <c r="AR731">
        <v>2.3875999999999999</v>
      </c>
      <c r="AS731">
        <v>2.3555999999999999</v>
      </c>
      <c r="AT731">
        <v>2.3195999999999999</v>
      </c>
      <c r="AU731">
        <v>2.2780999999999998</v>
      </c>
      <c r="AV731">
        <v>2.1120999999999999</v>
      </c>
      <c r="AW731">
        <v>2.0642999999999998</v>
      </c>
      <c r="AX731">
        <v>2.0299999999999998</v>
      </c>
      <c r="AY731">
        <v>2.0121000000000002</v>
      </c>
      <c r="AZ731">
        <v>2.0085999999999999</v>
      </c>
      <c r="BA731">
        <v>2.0188999999999999</v>
      </c>
      <c r="BB731">
        <v>2.2035</v>
      </c>
      <c r="BC731">
        <v>2.2078000000000002</v>
      </c>
      <c r="BD731">
        <v>2.2033</v>
      </c>
      <c r="BE731">
        <v>2.1894</v>
      </c>
      <c r="BF731">
        <v>2.1617999999999999</v>
      </c>
      <c r="BG731">
        <v>2.1215999999999999</v>
      </c>
      <c r="BH731">
        <v>1.9903</v>
      </c>
      <c r="BI731">
        <v>1.9601</v>
      </c>
      <c r="BJ731">
        <v>1.94</v>
      </c>
      <c r="BK731">
        <v>1.9361999999999999</v>
      </c>
      <c r="BL731">
        <v>1.9504999999999999</v>
      </c>
      <c r="BM731">
        <v>1.9693000000000001</v>
      </c>
      <c r="BN731">
        <v>2.1541000000000001</v>
      </c>
      <c r="BO731">
        <v>2.1747000000000001</v>
      </c>
      <c r="BP731">
        <v>2.1692</v>
      </c>
      <c r="BQ731">
        <v>2.1539999999999999</v>
      </c>
      <c r="BR731">
        <v>2.1337000000000002</v>
      </c>
      <c r="BS731">
        <v>2.0945999999999998</v>
      </c>
      <c r="BT731">
        <v>1.9628000000000001</v>
      </c>
      <c r="BU731">
        <v>1.9279999999999999</v>
      </c>
      <c r="BV731">
        <v>1.9085000000000001</v>
      </c>
      <c r="BW731">
        <v>1.893</v>
      </c>
      <c r="BX731">
        <v>1.9</v>
      </c>
      <c r="BY731">
        <v>1.917</v>
      </c>
      <c r="BZ731">
        <v>2.1000999999999999</v>
      </c>
      <c r="CA731">
        <v>2.1191</v>
      </c>
      <c r="CB731">
        <v>2.1151</v>
      </c>
      <c r="CC731">
        <v>2.1013999999999999</v>
      </c>
      <c r="CD731">
        <v>2.0825999999999998</v>
      </c>
      <c r="CE731">
        <v>2.0434000000000001</v>
      </c>
      <c r="CF731">
        <v>1.9138999999999999</v>
      </c>
      <c r="CG731">
        <v>1.8801000000000001</v>
      </c>
      <c r="CH731">
        <v>1.865</v>
      </c>
      <c r="CI731">
        <v>1.8449</v>
      </c>
    </row>
    <row r="732" spans="1:87">
      <c r="A732" s="95">
        <v>45310</v>
      </c>
      <c r="B732" s="63">
        <v>129122</v>
      </c>
      <c r="AN732">
        <v>2.1627999999999998</v>
      </c>
      <c r="AO732">
        <v>2.1852</v>
      </c>
      <c r="AP732">
        <v>2.3892000000000002</v>
      </c>
      <c r="AQ732">
        <v>2.3927999999999998</v>
      </c>
      <c r="AR732">
        <v>2.37</v>
      </c>
      <c r="AS732">
        <v>2.3368000000000002</v>
      </c>
      <c r="AT732">
        <v>2.3001</v>
      </c>
      <c r="AU732">
        <v>2.2591999999999999</v>
      </c>
      <c r="AV732">
        <v>2.0937999999999999</v>
      </c>
      <c r="AW732">
        <v>2.0472000000000001</v>
      </c>
      <c r="AX732">
        <v>2.0137</v>
      </c>
      <c r="AY732">
        <v>1.9964999999999999</v>
      </c>
      <c r="AZ732">
        <v>1.9938</v>
      </c>
      <c r="BA732">
        <v>2.0036999999999998</v>
      </c>
      <c r="BB732">
        <v>2.1879</v>
      </c>
      <c r="BC732">
        <v>2.1919</v>
      </c>
      <c r="BD732">
        <v>2.1869999999999998</v>
      </c>
      <c r="BE732">
        <v>2.1728999999999998</v>
      </c>
      <c r="BF732">
        <v>2.1455000000000002</v>
      </c>
      <c r="BG732">
        <v>2.1067999999999998</v>
      </c>
      <c r="BH732">
        <v>1.9750000000000001</v>
      </c>
      <c r="BI732">
        <v>1.9441999999999999</v>
      </c>
      <c r="BJ732">
        <v>1.9236</v>
      </c>
      <c r="BK732">
        <v>1.9198</v>
      </c>
      <c r="BL732">
        <v>1.9340999999999999</v>
      </c>
      <c r="BM732">
        <v>1.9529000000000001</v>
      </c>
      <c r="BN732">
        <v>2.1377000000000002</v>
      </c>
      <c r="BO732">
        <v>2.1583000000000001</v>
      </c>
      <c r="BP732">
        <v>2.1528</v>
      </c>
      <c r="BQ732">
        <v>2.1375999999999999</v>
      </c>
      <c r="BR732">
        <v>2.1173000000000002</v>
      </c>
      <c r="BS732">
        <v>2.0781999999999998</v>
      </c>
      <c r="BT732">
        <v>1.9463999999999999</v>
      </c>
      <c r="BU732">
        <v>1.9116</v>
      </c>
      <c r="BV732">
        <v>1.8920999999999999</v>
      </c>
      <c r="BW732">
        <v>1.8766</v>
      </c>
      <c r="BX732">
        <v>1.8835999999999999</v>
      </c>
      <c r="BY732">
        <v>1.9006000000000001</v>
      </c>
      <c r="BZ732">
        <v>2.0836999999999999</v>
      </c>
      <c r="CA732">
        <v>2.1027</v>
      </c>
      <c r="CB732">
        <v>2.0987</v>
      </c>
      <c r="CC732">
        <v>2.085</v>
      </c>
      <c r="CD732">
        <v>2.0661999999999998</v>
      </c>
      <c r="CE732">
        <v>2.0270000000000001</v>
      </c>
      <c r="CF732">
        <v>1.8975</v>
      </c>
      <c r="CG732">
        <v>1.8636999999999999</v>
      </c>
      <c r="CH732">
        <v>1.8486</v>
      </c>
      <c r="CI732">
        <v>1.8285</v>
      </c>
    </row>
    <row r="733" spans="1:87">
      <c r="A733" s="95">
        <v>45313</v>
      </c>
      <c r="B733" s="63">
        <v>175856</v>
      </c>
      <c r="AN733">
        <v>2.2378</v>
      </c>
      <c r="AO733">
        <v>2.2608000000000001</v>
      </c>
      <c r="AP733">
        <v>2.4582000000000002</v>
      </c>
      <c r="AQ733">
        <v>2.4588000000000001</v>
      </c>
      <c r="AR733">
        <v>2.4327999999999999</v>
      </c>
      <c r="AS733">
        <v>2.3980000000000001</v>
      </c>
      <c r="AT733">
        <v>2.3597999999999999</v>
      </c>
      <c r="AU733">
        <v>2.3157999999999999</v>
      </c>
      <c r="AV733">
        <v>2.1496</v>
      </c>
      <c r="AW733">
        <v>2.0998999999999999</v>
      </c>
      <c r="AX733">
        <v>2.0630999999999999</v>
      </c>
      <c r="AY733">
        <v>2.044</v>
      </c>
      <c r="AZ733">
        <v>2.0405000000000002</v>
      </c>
      <c r="BA733">
        <v>2.0497999999999998</v>
      </c>
      <c r="BB733">
        <v>2.2334000000000001</v>
      </c>
      <c r="BC733">
        <v>2.2366999999999999</v>
      </c>
      <c r="BD733">
        <v>2.2309000000000001</v>
      </c>
      <c r="BE733">
        <v>2.2164999999999999</v>
      </c>
      <c r="BF733">
        <v>2.1882999999999999</v>
      </c>
      <c r="BG733">
        <v>2.1488</v>
      </c>
      <c r="BH733">
        <v>2.0160999999999998</v>
      </c>
      <c r="BI733">
        <v>1.9844999999999999</v>
      </c>
      <c r="BJ733">
        <v>1.9631000000000001</v>
      </c>
      <c r="BK733">
        <v>1.9589000000000001</v>
      </c>
      <c r="BL733">
        <v>1.9729000000000001</v>
      </c>
      <c r="BM733">
        <v>1.9913000000000001</v>
      </c>
      <c r="BN733">
        <v>2.1757</v>
      </c>
      <c r="BO733">
        <v>2.1959</v>
      </c>
      <c r="BP733">
        <v>2.1901000000000002</v>
      </c>
      <c r="BQ733">
        <v>2.1745000000000001</v>
      </c>
      <c r="BR733">
        <v>2.1537999999999999</v>
      </c>
      <c r="BS733">
        <v>2.1143000000000001</v>
      </c>
      <c r="BT733">
        <v>1.9822</v>
      </c>
      <c r="BU733">
        <v>1.9470000000000001</v>
      </c>
      <c r="BV733">
        <v>1.9271</v>
      </c>
      <c r="BW733">
        <v>1.9116</v>
      </c>
      <c r="BX733">
        <v>1.9186000000000001</v>
      </c>
      <c r="BY733">
        <v>1.9356</v>
      </c>
      <c r="BZ733">
        <v>2.1187</v>
      </c>
      <c r="CA733">
        <v>2.1377000000000002</v>
      </c>
      <c r="CB733">
        <v>2.1337000000000002</v>
      </c>
      <c r="CC733">
        <v>2.12</v>
      </c>
      <c r="CD733">
        <v>2.1012</v>
      </c>
      <c r="CE733">
        <v>2.0619999999999998</v>
      </c>
      <c r="CF733">
        <v>1.9325000000000001</v>
      </c>
      <c r="CG733">
        <v>1.8987000000000001</v>
      </c>
      <c r="CH733">
        <v>1.8835999999999999</v>
      </c>
      <c r="CI733">
        <v>1.8634999999999999</v>
      </c>
    </row>
    <row r="734" spans="1:87">
      <c r="A734" s="95">
        <v>45314</v>
      </c>
      <c r="B734" s="63">
        <v>168790</v>
      </c>
      <c r="AN734">
        <v>2.2101000000000002</v>
      </c>
      <c r="AO734">
        <v>2.2332999999999998</v>
      </c>
      <c r="AP734">
        <v>2.4350999999999998</v>
      </c>
      <c r="AQ734">
        <v>2.4369999999999998</v>
      </c>
      <c r="AR734">
        <v>2.4119000000000002</v>
      </c>
      <c r="AS734">
        <v>2.3778999999999999</v>
      </c>
      <c r="AT734">
        <v>2.3399000000000001</v>
      </c>
      <c r="AU734">
        <v>2.2968999999999999</v>
      </c>
      <c r="AV734">
        <v>2.1324999999999998</v>
      </c>
      <c r="AW734">
        <v>2.0851999999999999</v>
      </c>
      <c r="AX734">
        <v>2.0503</v>
      </c>
      <c r="AY734">
        <v>2.0318000000000001</v>
      </c>
      <c r="AZ734">
        <v>2.0285000000000002</v>
      </c>
      <c r="BA734">
        <v>2.0377000000000001</v>
      </c>
      <c r="BB734">
        <v>2.2210000000000001</v>
      </c>
      <c r="BC734">
        <v>2.2240000000000002</v>
      </c>
      <c r="BD734">
        <v>2.2176999999999998</v>
      </c>
      <c r="BE734">
        <v>2.2027000000000001</v>
      </c>
      <c r="BF734">
        <v>2.1745000000000001</v>
      </c>
      <c r="BG734">
        <v>2.1349999999999998</v>
      </c>
      <c r="BH734">
        <v>2.0023</v>
      </c>
      <c r="BI734">
        <v>1.9706999999999999</v>
      </c>
      <c r="BJ734">
        <v>1.9493</v>
      </c>
      <c r="BK734">
        <v>1.9451000000000001</v>
      </c>
      <c r="BL734">
        <v>1.9591000000000001</v>
      </c>
      <c r="BM734">
        <v>1.9775</v>
      </c>
      <c r="BN734">
        <v>2.1619000000000002</v>
      </c>
      <c r="BO734">
        <v>2.1821000000000002</v>
      </c>
      <c r="BP734">
        <v>2.1762999999999999</v>
      </c>
      <c r="BQ734">
        <v>2.1606999999999998</v>
      </c>
      <c r="BR734">
        <v>2.14</v>
      </c>
      <c r="BS734">
        <v>2.1004999999999998</v>
      </c>
      <c r="BT734">
        <v>1.9683999999999999</v>
      </c>
      <c r="BU734">
        <v>1.9332</v>
      </c>
      <c r="BV734">
        <v>1.9133</v>
      </c>
      <c r="BW734">
        <v>1.8977999999999999</v>
      </c>
      <c r="BX734">
        <v>1.9048</v>
      </c>
      <c r="BY734">
        <v>1.9218</v>
      </c>
      <c r="BZ734">
        <v>2.1049000000000002</v>
      </c>
      <c r="CA734">
        <v>2.1238999999999999</v>
      </c>
      <c r="CB734">
        <v>2.1198999999999999</v>
      </c>
      <c r="CC734">
        <v>2.1061999999999999</v>
      </c>
      <c r="CD734">
        <v>2.0874000000000001</v>
      </c>
      <c r="CE734">
        <v>2.0482</v>
      </c>
      <c r="CF734">
        <v>1.9187000000000001</v>
      </c>
      <c r="CG734">
        <v>1.8849</v>
      </c>
      <c r="CH734">
        <v>1.8697999999999999</v>
      </c>
      <c r="CI734">
        <v>1.8496999999999999</v>
      </c>
    </row>
    <row r="735" spans="1:87">
      <c r="A735" s="95">
        <v>45315</v>
      </c>
      <c r="B735" s="63">
        <v>193093</v>
      </c>
      <c r="AN735">
        <v>2.2094999999999998</v>
      </c>
      <c r="AO735">
        <v>2.2389000000000001</v>
      </c>
      <c r="AP735">
        <v>2.4449999999999998</v>
      </c>
      <c r="AQ735">
        <v>2.4472999999999998</v>
      </c>
      <c r="AR735">
        <v>2.4215</v>
      </c>
      <c r="AS735">
        <v>2.3856999999999999</v>
      </c>
      <c r="AT735">
        <v>2.3458999999999999</v>
      </c>
      <c r="AU735">
        <v>2.3016999999999999</v>
      </c>
      <c r="AV735">
        <v>2.1349999999999998</v>
      </c>
      <c r="AW735">
        <v>2.0876000000000001</v>
      </c>
      <c r="AX735">
        <v>2.0526</v>
      </c>
      <c r="AY735">
        <v>2.0347</v>
      </c>
      <c r="AZ735">
        <v>2.0314000000000001</v>
      </c>
      <c r="BA735">
        <v>2.0404</v>
      </c>
      <c r="BB735">
        <v>2.2229999999999999</v>
      </c>
      <c r="BC735">
        <v>2.2252999999999998</v>
      </c>
      <c r="BD735">
        <v>2.2189000000000001</v>
      </c>
      <c r="BE735">
        <v>2.2038000000000002</v>
      </c>
      <c r="BF735">
        <v>2.1757</v>
      </c>
      <c r="BG735">
        <v>2.1362000000000001</v>
      </c>
      <c r="BH735">
        <v>2.0034999999999998</v>
      </c>
      <c r="BI735">
        <v>1.9719</v>
      </c>
      <c r="BJ735">
        <v>1.9504999999999999</v>
      </c>
      <c r="BK735">
        <v>1.9462999999999999</v>
      </c>
      <c r="BL735">
        <v>1.9602999999999999</v>
      </c>
      <c r="BM735">
        <v>1.9786999999999999</v>
      </c>
      <c r="BN735">
        <v>2.1631</v>
      </c>
      <c r="BO735">
        <v>2.1833</v>
      </c>
      <c r="BP735">
        <v>2.1775000000000002</v>
      </c>
      <c r="BQ735">
        <v>2.1619000000000002</v>
      </c>
      <c r="BR735">
        <v>2.1412</v>
      </c>
      <c r="BS735">
        <v>2.1017000000000001</v>
      </c>
      <c r="BT735">
        <v>1.9696</v>
      </c>
      <c r="BU735">
        <v>1.9343999999999999</v>
      </c>
      <c r="BV735">
        <v>1.9145000000000001</v>
      </c>
      <c r="BW735">
        <v>1.899</v>
      </c>
      <c r="BX735">
        <v>1.9059999999999999</v>
      </c>
      <c r="BY735">
        <v>1.923</v>
      </c>
      <c r="BZ735">
        <v>2.1061000000000001</v>
      </c>
      <c r="CA735">
        <v>2.1251000000000002</v>
      </c>
      <c r="CB735">
        <v>2.1211000000000002</v>
      </c>
      <c r="CC735">
        <v>2.1074000000000002</v>
      </c>
      <c r="CD735">
        <v>2.0886</v>
      </c>
      <c r="CE735">
        <v>2.0493999999999999</v>
      </c>
      <c r="CF735">
        <v>1.9198999999999999</v>
      </c>
      <c r="CG735">
        <v>1.8861000000000001</v>
      </c>
      <c r="CH735">
        <v>1.871</v>
      </c>
      <c r="CI735">
        <v>1.8509</v>
      </c>
    </row>
    <row r="736" spans="1:87">
      <c r="A736" s="95">
        <v>45316</v>
      </c>
      <c r="B736" s="63">
        <v>173957</v>
      </c>
      <c r="AN736">
        <v>2.2644000000000002</v>
      </c>
      <c r="AO736">
        <v>2.2909999999999999</v>
      </c>
      <c r="AP736">
        <v>2.5055999999999998</v>
      </c>
      <c r="AQ736">
        <v>2.5063</v>
      </c>
      <c r="AR736">
        <v>2.4786999999999999</v>
      </c>
      <c r="AS736">
        <v>2.4405000000000001</v>
      </c>
      <c r="AT736">
        <v>2.3988999999999998</v>
      </c>
      <c r="AU736">
        <v>2.3530000000000002</v>
      </c>
      <c r="AV736">
        <v>2.1806000000000001</v>
      </c>
      <c r="AW736">
        <v>2.1297999999999999</v>
      </c>
      <c r="AX736">
        <v>2.0920999999999998</v>
      </c>
      <c r="AY736">
        <v>2.0722999999999998</v>
      </c>
      <c r="AZ736">
        <v>2.0682999999999998</v>
      </c>
      <c r="BA736">
        <v>2.0760999999999998</v>
      </c>
      <c r="BB736">
        <v>2.2585999999999999</v>
      </c>
      <c r="BC736">
        <v>2.2606999999999999</v>
      </c>
      <c r="BD736">
        <v>2.2543000000000002</v>
      </c>
      <c r="BE736">
        <v>2.2389999999999999</v>
      </c>
      <c r="BF736">
        <v>2.2111000000000001</v>
      </c>
      <c r="BG736">
        <v>2.1711999999999998</v>
      </c>
      <c r="BH736">
        <v>2.0381999999999998</v>
      </c>
      <c r="BI736">
        <v>2.0065</v>
      </c>
      <c r="BJ736">
        <v>1.9849000000000001</v>
      </c>
      <c r="BK736">
        <v>1.9805999999999999</v>
      </c>
      <c r="BL736">
        <v>1.9944</v>
      </c>
      <c r="BM736">
        <v>2.0125999999999999</v>
      </c>
      <c r="BN736">
        <v>2.1968000000000001</v>
      </c>
      <c r="BO736">
        <v>2.2168999999999999</v>
      </c>
      <c r="BP736">
        <v>2.2109000000000001</v>
      </c>
      <c r="BQ736">
        <v>2.1951000000000001</v>
      </c>
      <c r="BR736">
        <v>2.1743000000000001</v>
      </c>
      <c r="BS736">
        <v>2.1345999999999998</v>
      </c>
      <c r="BT736">
        <v>2.0023</v>
      </c>
      <c r="BU736">
        <v>1.9670000000000001</v>
      </c>
      <c r="BV736">
        <v>1.9459</v>
      </c>
      <c r="BW736">
        <v>1.9334</v>
      </c>
      <c r="BX736">
        <v>1.9403999999999999</v>
      </c>
      <c r="BY736">
        <v>1.9574</v>
      </c>
      <c r="BZ736">
        <v>2.1404999999999998</v>
      </c>
      <c r="CA736">
        <v>2.1595</v>
      </c>
      <c r="CB736">
        <v>2.1555</v>
      </c>
      <c r="CC736">
        <v>2.1417999999999999</v>
      </c>
      <c r="CD736">
        <v>2.1230000000000002</v>
      </c>
      <c r="CE736">
        <v>2.0838000000000001</v>
      </c>
      <c r="CF736">
        <v>1.9542999999999999</v>
      </c>
      <c r="CG736">
        <v>1.9205000000000001</v>
      </c>
      <c r="CH736">
        <v>1.9054</v>
      </c>
      <c r="CI736">
        <v>1.8853</v>
      </c>
    </row>
    <row r="737" spans="1:87">
      <c r="A737" s="95">
        <v>45317</v>
      </c>
      <c r="B737" s="63">
        <v>190232</v>
      </c>
      <c r="AN737">
        <v>2.2940999999999998</v>
      </c>
      <c r="AO737">
        <v>2.3258000000000001</v>
      </c>
      <c r="AP737">
        <v>2.5455000000000001</v>
      </c>
      <c r="AQ737">
        <v>2.5428000000000002</v>
      </c>
      <c r="AR737">
        <v>2.5129999999999999</v>
      </c>
      <c r="AS737">
        <v>2.4710999999999999</v>
      </c>
      <c r="AT737">
        <v>2.4270999999999998</v>
      </c>
      <c r="AU737">
        <v>2.3794</v>
      </c>
      <c r="AV737">
        <v>2.2050999999999998</v>
      </c>
      <c r="AW737">
        <v>2.1514000000000002</v>
      </c>
      <c r="AX737">
        <v>2.1109</v>
      </c>
      <c r="AY737">
        <v>2.0880000000000001</v>
      </c>
      <c r="AZ737">
        <v>2.0819999999999999</v>
      </c>
      <c r="BA737">
        <v>2.09</v>
      </c>
      <c r="BB737">
        <v>2.2778999999999998</v>
      </c>
      <c r="BC737">
        <v>2.2793999999999999</v>
      </c>
      <c r="BD737">
        <v>2.2719</v>
      </c>
      <c r="BE737">
        <v>2.2566999999999999</v>
      </c>
      <c r="BF737">
        <v>2.2290000000000001</v>
      </c>
      <c r="BG737">
        <v>2.1878000000000002</v>
      </c>
      <c r="BH737">
        <v>2.0535999999999999</v>
      </c>
      <c r="BI737">
        <v>2.0207000000000002</v>
      </c>
      <c r="BJ737">
        <v>1.9979</v>
      </c>
      <c r="BK737">
        <v>1.9936</v>
      </c>
      <c r="BL737">
        <v>2.0074000000000001</v>
      </c>
      <c r="BM737">
        <v>2.0255999999999998</v>
      </c>
      <c r="BN737">
        <v>2.2098</v>
      </c>
      <c r="BO737">
        <v>2.2299000000000002</v>
      </c>
      <c r="BP737">
        <v>2.2239</v>
      </c>
      <c r="BQ737">
        <v>2.2081</v>
      </c>
      <c r="BR737">
        <v>2.1873</v>
      </c>
      <c r="BS737">
        <v>2.1476000000000002</v>
      </c>
      <c r="BT737">
        <v>2.0152999999999999</v>
      </c>
      <c r="BU737">
        <v>1.98</v>
      </c>
      <c r="BV737">
        <v>1.9589000000000001</v>
      </c>
      <c r="BW737">
        <v>1.9463999999999999</v>
      </c>
      <c r="BX737">
        <v>1.9534</v>
      </c>
      <c r="BY737">
        <v>1.9703999999999999</v>
      </c>
      <c r="BZ737">
        <v>2.1535000000000002</v>
      </c>
      <c r="CA737">
        <v>2.1724999999999999</v>
      </c>
      <c r="CB737">
        <v>2.1684999999999999</v>
      </c>
      <c r="CC737">
        <v>2.1547999999999998</v>
      </c>
      <c r="CD737">
        <v>2.1360000000000001</v>
      </c>
      <c r="CE737">
        <v>2.0968</v>
      </c>
      <c r="CF737">
        <v>1.9673</v>
      </c>
      <c r="CG737">
        <v>1.9335</v>
      </c>
      <c r="CH737">
        <v>1.9184000000000001</v>
      </c>
      <c r="CI737">
        <v>1.8983000000000001</v>
      </c>
    </row>
    <row r="738" spans="1:87">
      <c r="A738" s="95">
        <v>45320</v>
      </c>
      <c r="B738" s="63">
        <v>184562</v>
      </c>
      <c r="AN738">
        <v>2.2284999999999999</v>
      </c>
      <c r="AO738">
        <v>2.2646000000000002</v>
      </c>
      <c r="AP738">
        <v>2.4954999999999998</v>
      </c>
      <c r="AQ738">
        <v>2.4964</v>
      </c>
      <c r="AR738">
        <v>2.4706999999999999</v>
      </c>
      <c r="AS738">
        <v>2.4304999999999999</v>
      </c>
      <c r="AT738">
        <v>2.3891</v>
      </c>
      <c r="AU738">
        <v>2.3416999999999999</v>
      </c>
      <c r="AV738">
        <v>2.1701999999999999</v>
      </c>
      <c r="AW738">
        <v>2.1187</v>
      </c>
      <c r="AX738">
        <v>2.0808</v>
      </c>
      <c r="AY738">
        <v>2.0598999999999998</v>
      </c>
      <c r="AZ738">
        <v>2.0545</v>
      </c>
      <c r="BA738">
        <v>2.0617999999999999</v>
      </c>
      <c r="BB738">
        <v>2.2513000000000001</v>
      </c>
      <c r="BC738">
        <v>2.2528999999999999</v>
      </c>
      <c r="BD738">
        <v>2.2454999999999998</v>
      </c>
      <c r="BE738">
        <v>2.2303999999999999</v>
      </c>
      <c r="BF738">
        <v>2.2029000000000001</v>
      </c>
      <c r="BG738">
        <v>2.1619000000000002</v>
      </c>
      <c r="BH738">
        <v>2.0268000000000002</v>
      </c>
      <c r="BI738">
        <v>1.9931000000000001</v>
      </c>
      <c r="BJ738">
        <v>1.9694</v>
      </c>
      <c r="BK738">
        <v>1.9654</v>
      </c>
      <c r="BL738">
        <v>1.9794</v>
      </c>
      <c r="BM738">
        <v>1.9979</v>
      </c>
      <c r="BN738">
        <v>2.1823999999999999</v>
      </c>
      <c r="BO738">
        <v>2.2027000000000001</v>
      </c>
      <c r="BP738">
        <v>2.1970000000000001</v>
      </c>
      <c r="BQ738">
        <v>2.1815000000000002</v>
      </c>
      <c r="BR738">
        <v>2.161</v>
      </c>
      <c r="BS738">
        <v>2.1215000000000002</v>
      </c>
      <c r="BT738">
        <v>1.9895</v>
      </c>
      <c r="BU738">
        <v>1.9544999999999999</v>
      </c>
      <c r="BV738">
        <v>1.9336</v>
      </c>
      <c r="BW738">
        <v>1.9246000000000001</v>
      </c>
      <c r="BX738">
        <v>1.9316</v>
      </c>
      <c r="BY738">
        <v>1.9486000000000001</v>
      </c>
      <c r="BZ738">
        <v>2.1316999999999999</v>
      </c>
      <c r="CA738">
        <v>2.1507000000000001</v>
      </c>
      <c r="CB738">
        <v>2.1467000000000001</v>
      </c>
      <c r="CC738">
        <v>2.133</v>
      </c>
      <c r="CD738">
        <v>2.1141999999999999</v>
      </c>
      <c r="CE738">
        <v>2.0750000000000002</v>
      </c>
      <c r="CF738">
        <v>1.9455</v>
      </c>
      <c r="CG738">
        <v>1.9117</v>
      </c>
      <c r="CH738">
        <v>1.8966000000000001</v>
      </c>
      <c r="CI738">
        <v>1.8765000000000001</v>
      </c>
    </row>
    <row r="739" spans="1:87">
      <c r="A739" s="95">
        <v>45321</v>
      </c>
      <c r="B739" s="63">
        <v>201842</v>
      </c>
      <c r="AN739">
        <v>2.2606999999999999</v>
      </c>
      <c r="AO739">
        <v>2.2968000000000002</v>
      </c>
      <c r="AP739">
        <v>2.5158</v>
      </c>
      <c r="AQ739">
        <v>2.5154000000000001</v>
      </c>
      <c r="AR739">
        <v>2.4895</v>
      </c>
      <c r="AS739">
        <v>2.4502000000000002</v>
      </c>
      <c r="AT739">
        <v>2.4104000000000001</v>
      </c>
      <c r="AU739">
        <v>2.3641999999999999</v>
      </c>
      <c r="AV739">
        <v>2.1928999999999998</v>
      </c>
      <c r="AW739">
        <v>2.1400999999999999</v>
      </c>
      <c r="AX739">
        <v>2.1004999999999998</v>
      </c>
      <c r="AY739">
        <v>2.0785</v>
      </c>
      <c r="AZ739">
        <v>2.0720999999999998</v>
      </c>
      <c r="BA739">
        <v>2.0792999999999999</v>
      </c>
      <c r="BB739">
        <v>2.2688000000000001</v>
      </c>
      <c r="BC739">
        <v>2.2703000000000002</v>
      </c>
      <c r="BD739">
        <v>2.2629000000000001</v>
      </c>
      <c r="BE739">
        <v>2.2467000000000001</v>
      </c>
      <c r="BF739">
        <v>2.2197</v>
      </c>
      <c r="BG739">
        <v>2.1787000000000001</v>
      </c>
      <c r="BH739">
        <v>2.0400999999999998</v>
      </c>
      <c r="BI739">
        <v>2.0034000000000001</v>
      </c>
      <c r="BJ739">
        <v>1.9781</v>
      </c>
      <c r="BK739">
        <v>1.9741</v>
      </c>
      <c r="BL739">
        <v>1.9881</v>
      </c>
      <c r="BM739">
        <v>2.0066000000000002</v>
      </c>
      <c r="BN739">
        <v>2.1911</v>
      </c>
      <c r="BO739">
        <v>2.2113999999999998</v>
      </c>
      <c r="BP739">
        <v>2.2056</v>
      </c>
      <c r="BQ739">
        <v>2.1901000000000002</v>
      </c>
      <c r="BR739">
        <v>2.1696</v>
      </c>
      <c r="BS739">
        <v>2.1301000000000001</v>
      </c>
      <c r="BT739">
        <v>1.9981</v>
      </c>
      <c r="BU739">
        <v>1.9631000000000001</v>
      </c>
      <c r="BV739">
        <v>1.9421999999999999</v>
      </c>
      <c r="BW739">
        <v>1.9332</v>
      </c>
      <c r="BX739">
        <v>1.9401999999999999</v>
      </c>
      <c r="BY739">
        <v>1.9572000000000001</v>
      </c>
      <c r="BZ739">
        <v>2.1402999999999999</v>
      </c>
      <c r="CA739">
        <v>2.1593</v>
      </c>
      <c r="CB739">
        <v>2.1553</v>
      </c>
      <c r="CC739">
        <v>2.1415999999999999</v>
      </c>
      <c r="CD739">
        <v>2.1227999999999998</v>
      </c>
      <c r="CE739">
        <v>2.0836000000000001</v>
      </c>
      <c r="CF739">
        <v>1.9540999999999999</v>
      </c>
      <c r="CG739">
        <v>1.9202999999999999</v>
      </c>
      <c r="CH739">
        <v>1.9052</v>
      </c>
      <c r="CI739">
        <v>1.8851</v>
      </c>
    </row>
    <row r="740" spans="1:87">
      <c r="A740" s="95">
        <v>45322</v>
      </c>
      <c r="B740" s="63">
        <v>188106</v>
      </c>
      <c r="AN740" s="28">
        <v>2.1833</v>
      </c>
      <c r="AO740">
        <v>2.2311999999999999</v>
      </c>
      <c r="AP740">
        <v>2.4630999999999998</v>
      </c>
      <c r="AQ740">
        <v>2.4649000000000001</v>
      </c>
      <c r="AR740">
        <v>2.4419</v>
      </c>
      <c r="AS740">
        <v>2.4053</v>
      </c>
      <c r="AT740">
        <v>2.3666999999999998</v>
      </c>
      <c r="AU740">
        <v>2.3199000000000001</v>
      </c>
      <c r="AV740">
        <v>2.1467000000000001</v>
      </c>
      <c r="AW740">
        <v>2.0949</v>
      </c>
      <c r="AX740">
        <v>2.0566</v>
      </c>
      <c r="AY740">
        <v>2.0356000000000001</v>
      </c>
      <c r="AZ740">
        <v>2.0295000000000001</v>
      </c>
      <c r="BA740">
        <v>2.0363000000000002</v>
      </c>
      <c r="BB740">
        <v>2.2262</v>
      </c>
      <c r="BC740">
        <v>2.2280000000000002</v>
      </c>
      <c r="BD740">
        <v>2.2210000000000001</v>
      </c>
      <c r="BE740">
        <v>2.2044000000000001</v>
      </c>
      <c r="BF740">
        <v>2.1778</v>
      </c>
      <c r="BG740">
        <v>2.1362999999999999</v>
      </c>
      <c r="BH740">
        <v>1.9967999999999999</v>
      </c>
      <c r="BI740">
        <v>1.9597</v>
      </c>
      <c r="BJ740">
        <v>1.9340999999999999</v>
      </c>
      <c r="BK740">
        <v>1.9302999999999999</v>
      </c>
      <c r="BL740">
        <v>1.9443999999999999</v>
      </c>
      <c r="BM740">
        <v>1.9631000000000001</v>
      </c>
      <c r="BN740">
        <v>2.1476999999999999</v>
      </c>
      <c r="BO740">
        <v>2.1682000000000001</v>
      </c>
      <c r="BP740">
        <v>2.1625000000000001</v>
      </c>
      <c r="BQ740">
        <v>2.1472000000000002</v>
      </c>
      <c r="BR740">
        <v>2.1269</v>
      </c>
      <c r="BS740">
        <v>2.0874999999999999</v>
      </c>
      <c r="BT740">
        <v>1.9557</v>
      </c>
      <c r="BU740">
        <v>1.9208000000000001</v>
      </c>
      <c r="BV740">
        <v>1.901</v>
      </c>
      <c r="BW740">
        <v>1.8915999999999999</v>
      </c>
      <c r="BX740">
        <v>1.899</v>
      </c>
      <c r="BY740">
        <v>1.9165000000000001</v>
      </c>
      <c r="BZ740">
        <v>2.1</v>
      </c>
      <c r="CA740">
        <v>2.1194999999999999</v>
      </c>
      <c r="CB740">
        <v>2.1158999999999999</v>
      </c>
      <c r="CC740">
        <v>2.1027</v>
      </c>
      <c r="CD740">
        <v>2.0844</v>
      </c>
      <c r="CE740">
        <v>2.0455999999999999</v>
      </c>
      <c r="CF740">
        <v>1.9166000000000001</v>
      </c>
      <c r="CG740">
        <v>1.8832</v>
      </c>
      <c r="CH740">
        <v>1.8694999999999999</v>
      </c>
      <c r="CI740">
        <v>1.8493999999999999</v>
      </c>
    </row>
    <row r="741" spans="1:87">
      <c r="A741" s="95">
        <v>45323</v>
      </c>
      <c r="B741" s="63">
        <v>206365</v>
      </c>
      <c r="AO741">
        <v>2.1947999999999999</v>
      </c>
      <c r="AP741">
        <v>2.4256000000000002</v>
      </c>
      <c r="AQ741">
        <v>2.4243999999999999</v>
      </c>
      <c r="AR741">
        <v>2.3997000000000002</v>
      </c>
      <c r="AS741">
        <v>2.3645999999999998</v>
      </c>
      <c r="AT741">
        <v>2.3271999999999999</v>
      </c>
      <c r="AU741">
        <v>2.2799</v>
      </c>
      <c r="AV741">
        <v>2.1053000000000002</v>
      </c>
      <c r="AW741">
        <v>2.0550999999999999</v>
      </c>
      <c r="AX741">
        <v>2.0181</v>
      </c>
      <c r="AY741">
        <v>1.9984999999999999</v>
      </c>
      <c r="AZ741">
        <v>1.9938</v>
      </c>
      <c r="BA741">
        <v>2.0011999999999999</v>
      </c>
      <c r="BB741">
        <v>2.1911</v>
      </c>
      <c r="BC741">
        <v>2.1915</v>
      </c>
      <c r="BD741">
        <v>2.1835</v>
      </c>
      <c r="BE741">
        <v>2.1669</v>
      </c>
      <c r="BF741">
        <v>2.1393</v>
      </c>
      <c r="BG741">
        <v>2.097</v>
      </c>
      <c r="BH741">
        <v>1.956</v>
      </c>
      <c r="BI741">
        <v>1.9215</v>
      </c>
      <c r="BJ741">
        <v>1.8971</v>
      </c>
      <c r="BK741">
        <v>1.8929</v>
      </c>
      <c r="BL741">
        <v>1.907</v>
      </c>
      <c r="BM741">
        <v>1.9257</v>
      </c>
      <c r="BN741">
        <v>2.1103000000000001</v>
      </c>
      <c r="BO741">
        <v>2.1307999999999998</v>
      </c>
      <c r="BP741">
        <v>2.1251000000000002</v>
      </c>
      <c r="BQ741">
        <v>2.1097999999999999</v>
      </c>
      <c r="BR741">
        <v>2.0895000000000001</v>
      </c>
      <c r="BS741">
        <v>2.0501</v>
      </c>
      <c r="BT741">
        <v>1.9182999999999999</v>
      </c>
      <c r="BU741">
        <v>1.8834</v>
      </c>
      <c r="BV741">
        <v>1.8635999999999999</v>
      </c>
      <c r="BW741">
        <v>1.8542000000000001</v>
      </c>
      <c r="BX741">
        <v>1.8615999999999999</v>
      </c>
      <c r="BY741">
        <v>1.8791</v>
      </c>
      <c r="BZ741">
        <v>2.0626000000000002</v>
      </c>
      <c r="CA741">
        <v>2.0821000000000001</v>
      </c>
      <c r="CB741">
        <v>2.0785</v>
      </c>
      <c r="CC741">
        <v>2.0653000000000001</v>
      </c>
      <c r="CD741">
        <v>2.0470000000000002</v>
      </c>
      <c r="CE741">
        <v>2.0082</v>
      </c>
      <c r="CF741">
        <v>1.8792</v>
      </c>
      <c r="CG741">
        <v>1.8458000000000001</v>
      </c>
      <c r="CH741">
        <v>1.8321000000000001</v>
      </c>
      <c r="CI741">
        <v>1.8120000000000001</v>
      </c>
    </row>
    <row r="742" spans="1:87">
      <c r="A742" s="95">
        <v>45324</v>
      </c>
      <c r="B742" s="63">
        <v>174225</v>
      </c>
      <c r="AO742">
        <v>2.1475</v>
      </c>
      <c r="AP742">
        <v>2.3803000000000001</v>
      </c>
      <c r="AQ742">
        <v>2.3805000000000001</v>
      </c>
      <c r="AR742">
        <v>2.3557999999999999</v>
      </c>
      <c r="AS742">
        <v>2.3212999999999999</v>
      </c>
      <c r="AT742">
        <v>2.2835999999999999</v>
      </c>
      <c r="AU742">
        <v>2.2361</v>
      </c>
      <c r="AV742">
        <v>2.0649000000000002</v>
      </c>
      <c r="AW742">
        <v>2.0173000000000001</v>
      </c>
      <c r="AX742">
        <v>1.9827999999999999</v>
      </c>
      <c r="AY742">
        <v>1.9659</v>
      </c>
      <c r="AZ742">
        <v>1.9633</v>
      </c>
      <c r="BA742">
        <v>1.9715</v>
      </c>
      <c r="BB742">
        <v>2.1616</v>
      </c>
      <c r="BC742">
        <v>2.1623999999999999</v>
      </c>
      <c r="BD742">
        <v>2.1547000000000001</v>
      </c>
      <c r="BE742">
        <v>2.1381999999999999</v>
      </c>
      <c r="BF742">
        <v>2.1107</v>
      </c>
      <c r="BG742">
        <v>2.0684</v>
      </c>
      <c r="BH742">
        <v>1.9275</v>
      </c>
      <c r="BI742">
        <v>1.8931</v>
      </c>
      <c r="BJ742">
        <v>1.8688</v>
      </c>
      <c r="BK742">
        <v>1.8647</v>
      </c>
      <c r="BL742">
        <v>1.8789</v>
      </c>
      <c r="BM742">
        <v>1.8976</v>
      </c>
      <c r="BN742">
        <v>2.0823</v>
      </c>
      <c r="BO742">
        <v>2.1029</v>
      </c>
      <c r="BP742">
        <v>2.0973000000000002</v>
      </c>
      <c r="BQ742">
        <v>2.0821000000000001</v>
      </c>
      <c r="BR742">
        <v>2.0619000000000001</v>
      </c>
      <c r="BS742">
        <v>2.0225</v>
      </c>
      <c r="BT742">
        <v>1.8908</v>
      </c>
      <c r="BU742">
        <v>1.8560000000000001</v>
      </c>
      <c r="BV742">
        <v>1.8372999999999999</v>
      </c>
      <c r="BW742">
        <v>1.8283</v>
      </c>
      <c r="BX742">
        <v>1.8348</v>
      </c>
      <c r="BY742">
        <v>1.8523000000000001</v>
      </c>
      <c r="BZ742">
        <v>2.0358999999999998</v>
      </c>
      <c r="CA742">
        <v>2.0554000000000001</v>
      </c>
      <c r="CB742">
        <v>2.0518999999999998</v>
      </c>
      <c r="CC742">
        <v>2.0387</v>
      </c>
      <c r="CD742">
        <v>2.0205000000000002</v>
      </c>
      <c r="CE742">
        <v>1.9817</v>
      </c>
      <c r="CF742">
        <v>1.8528</v>
      </c>
      <c r="CG742">
        <v>1.8193999999999999</v>
      </c>
      <c r="CH742">
        <v>1.8068</v>
      </c>
      <c r="CI742">
        <v>1.7867</v>
      </c>
    </row>
    <row r="743" spans="1:87">
      <c r="A743" s="95">
        <v>45327</v>
      </c>
      <c r="B743" s="63">
        <v>147100</v>
      </c>
      <c r="AO743">
        <v>2.2092000000000001</v>
      </c>
      <c r="AP743">
        <v>2.4285000000000001</v>
      </c>
      <c r="AQ743">
        <v>2.4266000000000001</v>
      </c>
      <c r="AR743">
        <v>2.3988</v>
      </c>
      <c r="AS743">
        <v>2.3616000000000001</v>
      </c>
      <c r="AT743">
        <v>2.3212000000000002</v>
      </c>
      <c r="AU743">
        <v>2.2719</v>
      </c>
      <c r="AV743">
        <v>2.0983999999999998</v>
      </c>
      <c r="AW743">
        <v>2.0463</v>
      </c>
      <c r="AX743">
        <v>2.0072999999999999</v>
      </c>
      <c r="AY743">
        <v>1.9883</v>
      </c>
      <c r="AZ743">
        <v>1.9852000000000001</v>
      </c>
      <c r="BA743">
        <v>1.9953000000000001</v>
      </c>
      <c r="BB743">
        <v>2.1854</v>
      </c>
      <c r="BC743">
        <v>2.1863000000000001</v>
      </c>
      <c r="BD743">
        <v>2.1785999999999999</v>
      </c>
      <c r="BE743">
        <v>2.1617999999999999</v>
      </c>
      <c r="BF743">
        <v>2.1345000000000001</v>
      </c>
      <c r="BG743">
        <v>2.0922999999999998</v>
      </c>
      <c r="BH743">
        <v>1.9516</v>
      </c>
      <c r="BI743">
        <v>1.9173</v>
      </c>
      <c r="BJ743">
        <v>1.8933</v>
      </c>
      <c r="BK743">
        <v>1.8892</v>
      </c>
      <c r="BL743">
        <v>1.9034</v>
      </c>
      <c r="BM743">
        <v>1.9220999999999999</v>
      </c>
      <c r="BN743">
        <v>2.1067999999999998</v>
      </c>
      <c r="BO743">
        <v>2.1274000000000002</v>
      </c>
      <c r="BP743">
        <v>2.1217999999999999</v>
      </c>
      <c r="BQ743">
        <v>2.1065999999999998</v>
      </c>
      <c r="BR743">
        <v>2.0863999999999998</v>
      </c>
      <c r="BS743">
        <v>2.0470000000000002</v>
      </c>
      <c r="BT743">
        <v>1.9153</v>
      </c>
      <c r="BU743">
        <v>1.8805000000000001</v>
      </c>
      <c r="BV743">
        <v>1.8617999999999999</v>
      </c>
      <c r="BW743">
        <v>1.8528</v>
      </c>
      <c r="BX743">
        <v>1.8593</v>
      </c>
      <c r="BY743">
        <v>1.8768</v>
      </c>
      <c r="BZ743">
        <v>2.0604</v>
      </c>
      <c r="CA743">
        <v>2.0798999999999999</v>
      </c>
      <c r="CB743">
        <v>2.0764</v>
      </c>
      <c r="CC743">
        <v>2.0632000000000001</v>
      </c>
      <c r="CD743">
        <v>2.0449999999999999</v>
      </c>
      <c r="CE743">
        <v>2.0062000000000002</v>
      </c>
      <c r="CF743">
        <v>1.8773</v>
      </c>
      <c r="CG743">
        <v>1.8439000000000001</v>
      </c>
      <c r="CH743">
        <v>1.8312999999999999</v>
      </c>
      <c r="CI743">
        <v>1.8111999999999999</v>
      </c>
    </row>
    <row r="744" spans="1:87">
      <c r="A744" s="95">
        <v>45328</v>
      </c>
      <c r="B744" s="63">
        <v>155207</v>
      </c>
      <c r="AO744">
        <v>2.2172999999999998</v>
      </c>
      <c r="AP744">
        <v>2.4453</v>
      </c>
      <c r="AQ744">
        <v>2.4445000000000001</v>
      </c>
      <c r="AR744">
        <v>2.4178000000000002</v>
      </c>
      <c r="AS744">
        <v>2.3805000000000001</v>
      </c>
      <c r="AT744">
        <v>2.3382000000000001</v>
      </c>
      <c r="AU744">
        <v>2.2877000000000001</v>
      </c>
      <c r="AV744">
        <v>2.1120000000000001</v>
      </c>
      <c r="AW744">
        <v>2.0579000000000001</v>
      </c>
      <c r="AX744">
        <v>2.0182000000000002</v>
      </c>
      <c r="AY744">
        <v>1.9988999999999999</v>
      </c>
      <c r="AZ744">
        <v>1.9958</v>
      </c>
      <c r="BA744">
        <v>2.0057</v>
      </c>
      <c r="BB744">
        <v>2.1974</v>
      </c>
      <c r="BC744">
        <v>2.1985999999999999</v>
      </c>
      <c r="BD744">
        <v>2.1909999999999998</v>
      </c>
      <c r="BE744">
        <v>2.1728999999999998</v>
      </c>
      <c r="BF744">
        <v>2.1448</v>
      </c>
      <c r="BG744">
        <v>2.1021000000000001</v>
      </c>
      <c r="BH744">
        <v>1.9597</v>
      </c>
      <c r="BI744">
        <v>1.9245000000000001</v>
      </c>
      <c r="BJ744">
        <v>1.9005000000000001</v>
      </c>
      <c r="BK744">
        <v>1.8948</v>
      </c>
      <c r="BL744">
        <v>1.9091</v>
      </c>
      <c r="BM744">
        <v>1.9278999999999999</v>
      </c>
      <c r="BN744">
        <v>2.1126</v>
      </c>
      <c r="BO744">
        <v>2.1333000000000002</v>
      </c>
      <c r="BP744">
        <v>2.1278000000000001</v>
      </c>
      <c r="BQ744">
        <v>2.1126999999999998</v>
      </c>
      <c r="BR744">
        <v>2.0926</v>
      </c>
      <c r="BS744">
        <v>2.0531999999999999</v>
      </c>
      <c r="BT744">
        <v>1.9216</v>
      </c>
      <c r="BU744">
        <v>1.8875999999999999</v>
      </c>
      <c r="BV744">
        <v>1.8687</v>
      </c>
      <c r="BW744">
        <v>1.8607</v>
      </c>
      <c r="BX744">
        <v>1.8687</v>
      </c>
      <c r="BY744">
        <v>1.8862000000000001</v>
      </c>
      <c r="BZ744">
        <v>2.0697999999999999</v>
      </c>
      <c r="CA744">
        <v>2.0893000000000002</v>
      </c>
      <c r="CB744">
        <v>2.0857999999999999</v>
      </c>
      <c r="CC744">
        <v>2.0726</v>
      </c>
      <c r="CD744">
        <v>2.0543999999999998</v>
      </c>
      <c r="CE744">
        <v>2.0156000000000001</v>
      </c>
      <c r="CF744">
        <v>1.8867</v>
      </c>
      <c r="CG744">
        <v>1.8532999999999999</v>
      </c>
      <c r="CH744">
        <v>1.8407</v>
      </c>
      <c r="CI744">
        <v>1.8206</v>
      </c>
    </row>
    <row r="745" spans="1:87">
      <c r="A745" s="95">
        <v>45329</v>
      </c>
      <c r="B745" s="63">
        <v>195914</v>
      </c>
      <c r="AO745">
        <v>2.2629999999999999</v>
      </c>
      <c r="AP745">
        <v>2.4826000000000001</v>
      </c>
      <c r="AQ745">
        <v>2.4784000000000002</v>
      </c>
      <c r="AR745">
        <v>2.4497</v>
      </c>
      <c r="AS745">
        <v>2.4113000000000002</v>
      </c>
      <c r="AT745">
        <v>2.3675000000000002</v>
      </c>
      <c r="AU745">
        <v>2.3136999999999999</v>
      </c>
      <c r="AV745">
        <v>2.1356999999999999</v>
      </c>
      <c r="AW745">
        <v>2.0756000000000001</v>
      </c>
      <c r="AX745">
        <v>2.0322</v>
      </c>
      <c r="AY745">
        <v>2.0112000000000001</v>
      </c>
      <c r="AZ745">
        <v>2.008</v>
      </c>
      <c r="BA745">
        <v>2.0175999999999998</v>
      </c>
      <c r="BB745">
        <v>2.2103000000000002</v>
      </c>
      <c r="BC745">
        <v>2.2109999999999999</v>
      </c>
      <c r="BD745">
        <v>2.2035999999999998</v>
      </c>
      <c r="BE745">
        <v>2.1857000000000002</v>
      </c>
      <c r="BF745">
        <v>2.1577000000000002</v>
      </c>
      <c r="BG745">
        <v>2.1143000000000001</v>
      </c>
      <c r="BH745">
        <v>1.9673</v>
      </c>
      <c r="BI745">
        <v>1.9322999999999999</v>
      </c>
      <c r="BJ745">
        <v>1.9083000000000001</v>
      </c>
      <c r="BK745">
        <v>1.9026000000000001</v>
      </c>
      <c r="BL745">
        <v>1.9169</v>
      </c>
      <c r="BM745">
        <v>1.9358</v>
      </c>
      <c r="BN745">
        <v>2.1204999999999998</v>
      </c>
      <c r="BO745">
        <v>2.1412</v>
      </c>
      <c r="BP745">
        <v>2.1356999999999999</v>
      </c>
      <c r="BQ745">
        <v>2.1206999999999998</v>
      </c>
      <c r="BR745">
        <v>2.1006</v>
      </c>
      <c r="BS745">
        <v>2.0611999999999999</v>
      </c>
      <c r="BT745">
        <v>1.9296</v>
      </c>
      <c r="BU745">
        <v>1.8956999999999999</v>
      </c>
      <c r="BV745">
        <v>1.8768</v>
      </c>
      <c r="BW745">
        <v>1.8691</v>
      </c>
      <c r="BX745">
        <v>1.8775999999999999</v>
      </c>
      <c r="BY745">
        <v>1.8955</v>
      </c>
      <c r="BZ745">
        <v>2.0794999999999999</v>
      </c>
      <c r="CA745">
        <v>2.0990000000000002</v>
      </c>
      <c r="CB745">
        <v>2.0958999999999999</v>
      </c>
      <c r="CC745">
        <v>2.0830000000000002</v>
      </c>
      <c r="CD745">
        <v>2.0651999999999999</v>
      </c>
      <c r="CE745">
        <v>2.0266999999999999</v>
      </c>
      <c r="CF745">
        <v>1.8982000000000001</v>
      </c>
      <c r="CG745">
        <v>1.8651</v>
      </c>
      <c r="CH745">
        <v>1.8529</v>
      </c>
      <c r="CI745">
        <v>1.8359000000000001</v>
      </c>
    </row>
    <row r="746" spans="1:87">
      <c r="A746" s="95">
        <v>45330</v>
      </c>
      <c r="B746" s="63">
        <v>207296</v>
      </c>
      <c r="AO746">
        <v>2.3420000000000001</v>
      </c>
      <c r="AP746">
        <v>2.5575999999999999</v>
      </c>
      <c r="AQ746">
        <v>2.5516999999999999</v>
      </c>
      <c r="AR746">
        <v>2.5198</v>
      </c>
      <c r="AS746">
        <v>2.4794</v>
      </c>
      <c r="AT746">
        <v>2.4339</v>
      </c>
      <c r="AU746">
        <v>2.3780999999999999</v>
      </c>
      <c r="AV746">
        <v>2.1972999999999998</v>
      </c>
      <c r="AW746">
        <v>2.1314000000000002</v>
      </c>
      <c r="AX746">
        <v>2.0844</v>
      </c>
      <c r="AY746">
        <v>2.0609999999999999</v>
      </c>
      <c r="AZ746">
        <v>2.0573000000000001</v>
      </c>
      <c r="BA746">
        <v>2.0672999999999999</v>
      </c>
      <c r="BB746">
        <v>2.2589000000000001</v>
      </c>
      <c r="BC746">
        <v>2.2574000000000001</v>
      </c>
      <c r="BD746">
        <v>2.2477999999999998</v>
      </c>
      <c r="BE746">
        <v>2.2280000000000002</v>
      </c>
      <c r="BF746">
        <v>2.1970000000000001</v>
      </c>
      <c r="BG746">
        <v>2.1520999999999999</v>
      </c>
      <c r="BH746">
        <v>2.0036</v>
      </c>
      <c r="BI746">
        <v>1.9665999999999999</v>
      </c>
      <c r="BJ746">
        <v>1.9433</v>
      </c>
      <c r="BK746">
        <v>1.9372</v>
      </c>
      <c r="BL746">
        <v>1.9512</v>
      </c>
      <c r="BM746">
        <v>1.9698</v>
      </c>
      <c r="BN746">
        <v>2.1541000000000001</v>
      </c>
      <c r="BO746">
        <v>2.1728000000000001</v>
      </c>
      <c r="BP746">
        <v>2.1684000000000001</v>
      </c>
      <c r="BQ746">
        <v>2.1526999999999998</v>
      </c>
      <c r="BR746">
        <v>2.1320000000000001</v>
      </c>
      <c r="BS746">
        <v>2.0918999999999999</v>
      </c>
      <c r="BT746">
        <v>1.9597</v>
      </c>
      <c r="BU746">
        <v>1.9251</v>
      </c>
      <c r="BV746">
        <v>1.9053</v>
      </c>
      <c r="BW746">
        <v>1.8979999999999999</v>
      </c>
      <c r="BX746">
        <v>1.9066000000000001</v>
      </c>
      <c r="BY746">
        <v>1.9245000000000001</v>
      </c>
      <c r="BZ746">
        <v>2.1086</v>
      </c>
      <c r="CA746">
        <v>2.1282000000000001</v>
      </c>
      <c r="CB746">
        <v>2.1252</v>
      </c>
      <c r="CC746">
        <v>2.1122999999999998</v>
      </c>
      <c r="CD746">
        <v>2.0945999999999998</v>
      </c>
      <c r="CE746">
        <v>2.0562</v>
      </c>
      <c r="CF746">
        <v>1.9278</v>
      </c>
      <c r="CG746">
        <v>1.8947000000000001</v>
      </c>
      <c r="CH746">
        <v>1.8826000000000001</v>
      </c>
      <c r="CI746">
        <v>1.8666</v>
      </c>
    </row>
    <row r="747" spans="1:87">
      <c r="A747" s="95">
        <v>45331</v>
      </c>
      <c r="B747" s="63">
        <v>191409</v>
      </c>
      <c r="AO747">
        <v>2.3395000000000001</v>
      </c>
      <c r="AP747">
        <v>2.5687000000000002</v>
      </c>
      <c r="AQ747">
        <v>2.5630999999999999</v>
      </c>
      <c r="AR747">
        <v>2.5291000000000001</v>
      </c>
      <c r="AS747">
        <v>2.4889000000000001</v>
      </c>
      <c r="AT747">
        <v>2.4449999999999998</v>
      </c>
      <c r="AU747">
        <v>2.3908</v>
      </c>
      <c r="AV747">
        <v>2.2103999999999999</v>
      </c>
      <c r="AW747">
        <v>2.1442000000000001</v>
      </c>
      <c r="AX747">
        <v>2.0983999999999998</v>
      </c>
      <c r="AY747">
        <v>2.0767000000000002</v>
      </c>
      <c r="AZ747">
        <v>2.0748000000000002</v>
      </c>
      <c r="BA747">
        <v>2.0859999999999999</v>
      </c>
      <c r="BB747">
        <v>2.2770999999999999</v>
      </c>
      <c r="BC747">
        <v>2.2744</v>
      </c>
      <c r="BD747">
        <v>2.2633000000000001</v>
      </c>
      <c r="BE747">
        <v>2.2437</v>
      </c>
      <c r="BF747">
        <v>2.2122000000000002</v>
      </c>
      <c r="BG747">
        <v>2.1667999999999998</v>
      </c>
      <c r="BH747">
        <v>2.0158999999999998</v>
      </c>
      <c r="BI747">
        <v>1.9779</v>
      </c>
      <c r="BJ747">
        <v>1.9524999999999999</v>
      </c>
      <c r="BK747">
        <v>1.9480999999999999</v>
      </c>
      <c r="BL747">
        <v>1.9618</v>
      </c>
      <c r="BM747">
        <v>1.9801</v>
      </c>
      <c r="BN747">
        <v>2.1640999999999999</v>
      </c>
      <c r="BO747">
        <v>2.1816</v>
      </c>
      <c r="BP747">
        <v>2.1779000000000002</v>
      </c>
      <c r="BQ747">
        <v>2.1619000000000002</v>
      </c>
      <c r="BR747">
        <v>2.141</v>
      </c>
      <c r="BS747">
        <v>2.1006999999999998</v>
      </c>
      <c r="BT747">
        <v>1.9682999999999999</v>
      </c>
      <c r="BU747">
        <v>1.9334</v>
      </c>
      <c r="BV747">
        <v>1.9125000000000001</v>
      </c>
      <c r="BW747">
        <v>1.9061999999999999</v>
      </c>
      <c r="BX747">
        <v>1.915</v>
      </c>
      <c r="BY747">
        <v>1.9330000000000001</v>
      </c>
      <c r="BZ747">
        <v>2.1173999999999999</v>
      </c>
      <c r="CA747">
        <v>2.1368999999999998</v>
      </c>
      <c r="CB747">
        <v>2.1339999999999999</v>
      </c>
      <c r="CC747">
        <v>2.1212</v>
      </c>
      <c r="CD747">
        <v>2.1036000000000001</v>
      </c>
      <c r="CE747">
        <v>2.0651999999999999</v>
      </c>
      <c r="CF747">
        <v>1.9369000000000001</v>
      </c>
      <c r="CG747">
        <v>1.9038999999999999</v>
      </c>
      <c r="CH747">
        <v>1.8918999999999999</v>
      </c>
      <c r="CI747">
        <v>1.8767</v>
      </c>
    </row>
    <row r="748" spans="1:87">
      <c r="A748" s="95">
        <v>45334</v>
      </c>
      <c r="B748" s="63">
        <v>191190</v>
      </c>
      <c r="AO748">
        <v>2.3673000000000002</v>
      </c>
      <c r="AP748">
        <v>2.5912000000000002</v>
      </c>
      <c r="AQ748">
        <v>2.5825999999999998</v>
      </c>
      <c r="AR748">
        <v>2.5464000000000002</v>
      </c>
      <c r="AS748">
        <v>2.5044</v>
      </c>
      <c r="AT748">
        <v>2.4586999999999999</v>
      </c>
      <c r="AU748">
        <v>2.4036</v>
      </c>
      <c r="AV748">
        <v>2.2216</v>
      </c>
      <c r="AW748">
        <v>2.1539999999999999</v>
      </c>
      <c r="AX748">
        <v>2.1080000000000001</v>
      </c>
      <c r="AY748">
        <v>2.0869</v>
      </c>
      <c r="AZ748">
        <v>2.0857999999999999</v>
      </c>
      <c r="BA748">
        <v>2.0969000000000002</v>
      </c>
      <c r="BB748">
        <v>2.2875000000000001</v>
      </c>
      <c r="BC748">
        <v>2.2848000000000002</v>
      </c>
      <c r="BD748">
        <v>2.2736000000000001</v>
      </c>
      <c r="BE748">
        <v>2.254</v>
      </c>
      <c r="BF748">
        <v>2.2227000000000001</v>
      </c>
      <c r="BG748">
        <v>2.1787999999999998</v>
      </c>
      <c r="BH748">
        <v>2.0255000000000001</v>
      </c>
      <c r="BI748">
        <v>1.9871000000000001</v>
      </c>
      <c r="BJ748">
        <v>1.9598</v>
      </c>
      <c r="BK748">
        <v>1.9552</v>
      </c>
      <c r="BL748">
        <v>1.9685999999999999</v>
      </c>
      <c r="BM748">
        <v>1.9866999999999999</v>
      </c>
      <c r="BN748">
        <v>2.1703999999999999</v>
      </c>
      <c r="BO748">
        <v>2.1877</v>
      </c>
      <c r="BP748">
        <v>2.1837</v>
      </c>
      <c r="BQ748">
        <v>2.1675</v>
      </c>
      <c r="BR748">
        <v>2.1463000000000001</v>
      </c>
      <c r="BS748">
        <v>2.1057999999999999</v>
      </c>
      <c r="BT748">
        <v>1.9731000000000001</v>
      </c>
      <c r="BU748">
        <v>1.9379999999999999</v>
      </c>
      <c r="BV748">
        <v>1.9168000000000001</v>
      </c>
      <c r="BW748">
        <v>1.9105000000000001</v>
      </c>
      <c r="BX748">
        <v>1.9193</v>
      </c>
      <c r="BY748">
        <v>1.9373</v>
      </c>
      <c r="BZ748">
        <v>2.1217000000000001</v>
      </c>
      <c r="CA748">
        <v>2.1412</v>
      </c>
      <c r="CB748">
        <v>2.1383000000000001</v>
      </c>
      <c r="CC748">
        <v>2.1255000000000002</v>
      </c>
      <c r="CD748">
        <v>2.1078999999999999</v>
      </c>
      <c r="CE748">
        <v>2.0695000000000001</v>
      </c>
      <c r="CF748">
        <v>1.9412</v>
      </c>
      <c r="CG748">
        <v>1.9081999999999999</v>
      </c>
      <c r="CH748">
        <v>1.8962000000000001</v>
      </c>
      <c r="CI748">
        <v>1.881</v>
      </c>
    </row>
    <row r="749" spans="1:87">
      <c r="A749" s="95">
        <v>45335</v>
      </c>
      <c r="B749" s="63">
        <v>188346</v>
      </c>
      <c r="AO749">
        <v>2.3946000000000001</v>
      </c>
      <c r="AP749">
        <v>2.6196000000000002</v>
      </c>
      <c r="AQ749">
        <v>2.6082999999999998</v>
      </c>
      <c r="AR749">
        <v>2.5684999999999998</v>
      </c>
      <c r="AS749">
        <v>2.5242</v>
      </c>
      <c r="AT749">
        <v>2.4779</v>
      </c>
      <c r="AU749">
        <v>2.4220000000000002</v>
      </c>
      <c r="AV749">
        <v>2.2299000000000002</v>
      </c>
      <c r="AW749">
        <v>2.1606999999999998</v>
      </c>
      <c r="AX749">
        <v>2.1120000000000001</v>
      </c>
      <c r="AY749">
        <v>2.0874000000000001</v>
      </c>
      <c r="AZ749">
        <v>2.0855999999999999</v>
      </c>
      <c r="BA749">
        <v>2.0975000000000001</v>
      </c>
      <c r="BB749">
        <v>2.2881999999999998</v>
      </c>
      <c r="BC749">
        <v>2.2856000000000001</v>
      </c>
      <c r="BD749">
        <v>2.2745000000000002</v>
      </c>
      <c r="BE749">
        <v>2.2549000000000001</v>
      </c>
      <c r="BF749">
        <v>2.2235999999999998</v>
      </c>
      <c r="BG749">
        <v>2.1797</v>
      </c>
      <c r="BH749">
        <v>2.0264000000000002</v>
      </c>
      <c r="BI749">
        <v>1.988</v>
      </c>
      <c r="BJ749">
        <v>1.9607000000000001</v>
      </c>
      <c r="BK749">
        <v>1.9560999999999999</v>
      </c>
      <c r="BL749">
        <v>1.9695</v>
      </c>
      <c r="BM749">
        <v>1.9876</v>
      </c>
      <c r="BN749">
        <v>2.1713</v>
      </c>
      <c r="BO749">
        <v>2.1886000000000001</v>
      </c>
      <c r="BP749">
        <v>2.1846000000000001</v>
      </c>
      <c r="BQ749">
        <v>2.1684000000000001</v>
      </c>
      <c r="BR749">
        <v>2.1472000000000002</v>
      </c>
      <c r="BS749">
        <v>2.1067</v>
      </c>
      <c r="BT749">
        <v>1.974</v>
      </c>
      <c r="BU749">
        <v>1.9389000000000001</v>
      </c>
      <c r="BV749">
        <v>1.9177</v>
      </c>
      <c r="BW749">
        <v>1.9114</v>
      </c>
      <c r="BX749">
        <v>1.9201999999999999</v>
      </c>
      <c r="BY749">
        <v>1.9381999999999999</v>
      </c>
      <c r="BZ749">
        <v>2.1225999999999998</v>
      </c>
      <c r="CA749">
        <v>2.1421000000000001</v>
      </c>
      <c r="CB749">
        <v>2.1392000000000002</v>
      </c>
      <c r="CC749">
        <v>2.1263999999999998</v>
      </c>
      <c r="CD749">
        <v>2.1088</v>
      </c>
      <c r="CE749">
        <v>2.0703999999999998</v>
      </c>
      <c r="CF749">
        <v>1.9420999999999999</v>
      </c>
      <c r="CG749">
        <v>1.9091</v>
      </c>
      <c r="CH749">
        <v>1.8971</v>
      </c>
      <c r="CI749">
        <v>1.8818999999999999</v>
      </c>
    </row>
    <row r="750" spans="1:87">
      <c r="A750" s="95">
        <v>45336</v>
      </c>
      <c r="B750" s="63">
        <v>219813</v>
      </c>
      <c r="AO750">
        <v>2.3169</v>
      </c>
      <c r="AP750">
        <v>2.5522</v>
      </c>
      <c r="AQ750">
        <v>2.5453000000000001</v>
      </c>
      <c r="AR750">
        <v>2.5097999999999998</v>
      </c>
      <c r="AS750">
        <v>2.4695</v>
      </c>
      <c r="AT750">
        <v>2.4276</v>
      </c>
      <c r="AU750">
        <v>2.3761999999999999</v>
      </c>
      <c r="AV750">
        <v>2.1867000000000001</v>
      </c>
      <c r="AW750">
        <v>2.1208999999999998</v>
      </c>
      <c r="AX750">
        <v>2.0739000000000001</v>
      </c>
      <c r="AY750">
        <v>2.0503999999999998</v>
      </c>
      <c r="AZ750">
        <v>2.0495000000000001</v>
      </c>
      <c r="BA750">
        <v>2.0619000000000001</v>
      </c>
      <c r="BB750">
        <v>2.2526999999999999</v>
      </c>
      <c r="BC750">
        <v>2.2502</v>
      </c>
      <c r="BD750">
        <v>2.2408000000000001</v>
      </c>
      <c r="BE750">
        <v>2.2212999999999998</v>
      </c>
      <c r="BF750">
        <v>2.1901999999999999</v>
      </c>
      <c r="BG750">
        <v>2.1480000000000001</v>
      </c>
      <c r="BH750">
        <v>1.998</v>
      </c>
      <c r="BI750">
        <v>1.9615</v>
      </c>
      <c r="BJ750">
        <v>1.9365000000000001</v>
      </c>
      <c r="BK750">
        <v>1.9329000000000001</v>
      </c>
      <c r="BL750">
        <v>1.9462999999999999</v>
      </c>
      <c r="BM750">
        <v>1.9643999999999999</v>
      </c>
      <c r="BN750">
        <v>2.1480999999999999</v>
      </c>
      <c r="BO750">
        <v>2.1654</v>
      </c>
      <c r="BP750">
        <v>2.1614</v>
      </c>
      <c r="BQ750">
        <v>2.1452</v>
      </c>
      <c r="BR750">
        <v>2.1240000000000001</v>
      </c>
      <c r="BS750">
        <v>2.0834999999999999</v>
      </c>
      <c r="BT750">
        <v>1.9508000000000001</v>
      </c>
      <c r="BU750">
        <v>1.9157</v>
      </c>
      <c r="BV750">
        <v>1.8945000000000001</v>
      </c>
      <c r="BW750">
        <v>1.8882000000000001</v>
      </c>
      <c r="BX750">
        <v>1.897</v>
      </c>
      <c r="BY750">
        <v>1.915</v>
      </c>
      <c r="BZ750">
        <v>2.0994000000000002</v>
      </c>
      <c r="CA750">
        <v>2.1189</v>
      </c>
      <c r="CB750">
        <v>2.1160000000000001</v>
      </c>
      <c r="CC750">
        <v>2.1032000000000002</v>
      </c>
      <c r="CD750">
        <v>2.0855999999999999</v>
      </c>
      <c r="CE750">
        <v>2.0472000000000001</v>
      </c>
      <c r="CF750">
        <v>1.9189000000000001</v>
      </c>
      <c r="CG750">
        <v>1.8858999999999999</v>
      </c>
      <c r="CH750">
        <v>1.8738999999999999</v>
      </c>
      <c r="CI750">
        <v>1.8587</v>
      </c>
    </row>
    <row r="751" spans="1:87">
      <c r="A751" s="95">
        <v>45337</v>
      </c>
      <c r="B751" s="63">
        <v>213494</v>
      </c>
      <c r="AO751">
        <v>2.3182999999999998</v>
      </c>
      <c r="AP751">
        <v>2.5651999999999999</v>
      </c>
      <c r="AQ751">
        <v>2.5579000000000001</v>
      </c>
      <c r="AR751">
        <v>2.5244</v>
      </c>
      <c r="AS751">
        <v>2.4849000000000001</v>
      </c>
      <c r="AT751">
        <v>2.4430999999999998</v>
      </c>
      <c r="AU751">
        <v>2.3927</v>
      </c>
      <c r="AV751">
        <v>2.2017000000000002</v>
      </c>
      <c r="AW751">
        <v>2.1368999999999998</v>
      </c>
      <c r="AX751">
        <v>2.0901000000000001</v>
      </c>
      <c r="AY751">
        <v>2.0670000000000002</v>
      </c>
      <c r="AZ751">
        <v>2.0667</v>
      </c>
      <c r="BA751">
        <v>2.0794000000000001</v>
      </c>
      <c r="BB751">
        <v>2.2690999999999999</v>
      </c>
      <c r="BC751">
        <v>2.2677999999999998</v>
      </c>
      <c r="BD751">
        <v>2.2595999999999998</v>
      </c>
      <c r="BE751">
        <v>2.2418</v>
      </c>
      <c r="BF751">
        <v>2.2134999999999998</v>
      </c>
      <c r="BG751">
        <v>2.1737000000000002</v>
      </c>
      <c r="BH751">
        <v>2.0238999999999998</v>
      </c>
      <c r="BI751">
        <v>1.9877</v>
      </c>
      <c r="BJ751">
        <v>1.9634</v>
      </c>
      <c r="BK751">
        <v>1.9605999999999999</v>
      </c>
      <c r="BL751">
        <v>1.974</v>
      </c>
      <c r="BM751">
        <v>1.9921</v>
      </c>
      <c r="BN751">
        <v>2.1758000000000002</v>
      </c>
      <c r="BO751">
        <v>2.1930999999999998</v>
      </c>
      <c r="BP751">
        <v>2.1890999999999998</v>
      </c>
      <c r="BQ751">
        <v>2.1728999999999998</v>
      </c>
      <c r="BR751">
        <v>2.1516999999999999</v>
      </c>
      <c r="BS751">
        <v>2.1112000000000002</v>
      </c>
      <c r="BT751">
        <v>1.9784999999999999</v>
      </c>
      <c r="BU751">
        <v>1.9434</v>
      </c>
      <c r="BV751">
        <v>1.9221999999999999</v>
      </c>
      <c r="BW751">
        <v>1.9158999999999999</v>
      </c>
      <c r="BX751">
        <v>1.9247000000000001</v>
      </c>
      <c r="BY751">
        <v>1.9427000000000001</v>
      </c>
      <c r="BZ751">
        <v>2.1271</v>
      </c>
      <c r="CA751">
        <v>2.1465999999999998</v>
      </c>
      <c r="CB751">
        <v>2.1436999999999999</v>
      </c>
      <c r="CC751">
        <v>2.1309</v>
      </c>
      <c r="CD751">
        <v>2.1133000000000002</v>
      </c>
      <c r="CE751">
        <v>2.0749</v>
      </c>
      <c r="CF751">
        <v>1.9466000000000001</v>
      </c>
      <c r="CG751">
        <v>1.9136</v>
      </c>
      <c r="CH751">
        <v>1.9016</v>
      </c>
      <c r="CI751">
        <v>1.8864000000000001</v>
      </c>
    </row>
    <row r="752" spans="1:87">
      <c r="A752" s="95">
        <v>45338</v>
      </c>
      <c r="B752" s="63">
        <v>193254</v>
      </c>
      <c r="AO752">
        <v>2.3359999999999999</v>
      </c>
      <c r="AP752">
        <v>2.5783</v>
      </c>
      <c r="AQ752">
        <v>2.5684</v>
      </c>
      <c r="AR752">
        <v>2.5322</v>
      </c>
      <c r="AS752">
        <v>2.4893999999999998</v>
      </c>
      <c r="AT752">
        <v>2.4449999999999998</v>
      </c>
      <c r="AU752">
        <v>2.3915000000000002</v>
      </c>
      <c r="AV752">
        <v>2.1962999999999999</v>
      </c>
      <c r="AW752">
        <v>2.1328</v>
      </c>
      <c r="AX752">
        <v>2.0893000000000002</v>
      </c>
      <c r="AY752">
        <v>2.0684999999999998</v>
      </c>
      <c r="AZ752">
        <v>2.0686</v>
      </c>
      <c r="BA752">
        <v>2.0813000000000001</v>
      </c>
      <c r="BB752">
        <v>2.2707000000000002</v>
      </c>
      <c r="BC752">
        <v>2.2696999999999998</v>
      </c>
      <c r="BD752">
        <v>2.262</v>
      </c>
      <c r="BE752">
        <v>2.2452000000000001</v>
      </c>
      <c r="BF752">
        <v>2.2170000000000001</v>
      </c>
      <c r="BG752">
        <v>2.1772999999999998</v>
      </c>
      <c r="BH752">
        <v>2.0274999999999999</v>
      </c>
      <c r="BI752">
        <v>1.9916</v>
      </c>
      <c r="BJ752">
        <v>1.9673</v>
      </c>
      <c r="BK752">
        <v>1.9644999999999999</v>
      </c>
      <c r="BL752">
        <v>1.9779</v>
      </c>
      <c r="BM752">
        <v>1.996</v>
      </c>
      <c r="BN752">
        <v>2.1797</v>
      </c>
      <c r="BO752">
        <v>2.1970000000000001</v>
      </c>
      <c r="BP752">
        <v>2.1930000000000001</v>
      </c>
      <c r="BQ752">
        <v>2.1768000000000001</v>
      </c>
      <c r="BR752">
        <v>2.1556000000000002</v>
      </c>
      <c r="BS752">
        <v>2.1151</v>
      </c>
      <c r="BT752">
        <v>1.9823999999999999</v>
      </c>
      <c r="BU752">
        <v>1.9473</v>
      </c>
      <c r="BV752">
        <v>1.9260999999999999</v>
      </c>
      <c r="BW752">
        <v>1.9198</v>
      </c>
      <c r="BX752">
        <v>1.9286000000000001</v>
      </c>
      <c r="BY752">
        <v>1.9466000000000001</v>
      </c>
      <c r="BZ752">
        <v>2.1309999999999998</v>
      </c>
      <c r="CA752">
        <v>2.1505000000000001</v>
      </c>
      <c r="CB752">
        <v>2.1476000000000002</v>
      </c>
      <c r="CC752">
        <v>2.1347999999999998</v>
      </c>
      <c r="CD752">
        <v>2.1172</v>
      </c>
      <c r="CE752">
        <v>2.0788000000000002</v>
      </c>
      <c r="CF752">
        <v>1.9504999999999999</v>
      </c>
      <c r="CG752">
        <v>1.9175</v>
      </c>
      <c r="CH752">
        <v>1.9055</v>
      </c>
      <c r="CI752">
        <v>1.8903000000000001</v>
      </c>
    </row>
    <row r="753" spans="1:87">
      <c r="A753" s="103">
        <v>45341</v>
      </c>
      <c r="AO753" s="189">
        <v>2.3359999999999999</v>
      </c>
      <c r="AP753" s="189">
        <v>2.5783</v>
      </c>
      <c r="AQ753" s="189">
        <v>2.5684</v>
      </c>
      <c r="AR753" s="189">
        <v>2.5322</v>
      </c>
      <c r="AS753" s="189">
        <v>2.4893999999999998</v>
      </c>
      <c r="AT753" s="189">
        <v>2.4449999999999998</v>
      </c>
      <c r="AU753" s="189">
        <v>2.3915000000000002</v>
      </c>
      <c r="AV753" s="189">
        <v>2.1962999999999999</v>
      </c>
      <c r="AW753" s="189">
        <v>2.1328</v>
      </c>
      <c r="AX753" s="189">
        <v>2.0893000000000002</v>
      </c>
      <c r="AY753" s="189">
        <v>2.0684999999999998</v>
      </c>
      <c r="AZ753" s="189">
        <v>2.0686</v>
      </c>
      <c r="BA753" s="189">
        <v>2.0813000000000001</v>
      </c>
      <c r="BB753" s="189">
        <v>2.2707000000000002</v>
      </c>
      <c r="BC753" s="189">
        <v>2.2696999999999998</v>
      </c>
      <c r="BD753" s="189">
        <v>2.262</v>
      </c>
      <c r="BE753" s="189">
        <v>2.2452000000000001</v>
      </c>
      <c r="BF753" s="189">
        <v>2.2170000000000001</v>
      </c>
      <c r="BG753" s="189">
        <v>2.1772999999999998</v>
      </c>
      <c r="BH753" s="189">
        <v>2.0274999999999999</v>
      </c>
      <c r="BI753" s="189">
        <v>1.9916</v>
      </c>
      <c r="BJ753" s="189">
        <v>1.9673</v>
      </c>
      <c r="BK753" s="189">
        <v>1.9644999999999999</v>
      </c>
      <c r="BL753" s="189">
        <v>1.9779</v>
      </c>
      <c r="BM753" s="189">
        <v>1.996</v>
      </c>
      <c r="BN753" s="189">
        <v>2.1797</v>
      </c>
      <c r="BO753" s="189">
        <v>2.1970000000000001</v>
      </c>
      <c r="BP753" s="189">
        <v>2.1930000000000001</v>
      </c>
      <c r="BQ753" s="189">
        <v>2.1768000000000001</v>
      </c>
      <c r="BR753" s="189">
        <v>2.1556000000000002</v>
      </c>
      <c r="BS753" s="189">
        <v>2.1151</v>
      </c>
      <c r="BT753" s="189">
        <v>1.9823999999999999</v>
      </c>
      <c r="BU753" s="189">
        <v>1.9473</v>
      </c>
      <c r="BV753" s="189">
        <v>1.9260999999999999</v>
      </c>
      <c r="BW753" s="189">
        <v>1.9198</v>
      </c>
      <c r="BX753" s="189">
        <v>1.9286000000000001</v>
      </c>
      <c r="BY753" s="189">
        <v>1.9466000000000001</v>
      </c>
      <c r="BZ753" s="189">
        <v>2.1309999999999998</v>
      </c>
      <c r="CA753" s="189">
        <v>2.1505000000000001</v>
      </c>
      <c r="CB753" s="189">
        <v>2.1476000000000002</v>
      </c>
      <c r="CC753" s="189">
        <v>2.1347999999999998</v>
      </c>
      <c r="CD753" s="189">
        <v>2.1172</v>
      </c>
      <c r="CE753" s="189">
        <v>2.0788000000000002</v>
      </c>
      <c r="CF753" s="189">
        <v>1.9504999999999999</v>
      </c>
      <c r="CG753" s="189">
        <v>1.9175</v>
      </c>
      <c r="CH753" s="189">
        <v>1.9055</v>
      </c>
      <c r="CI753" s="189">
        <v>1.8903000000000001</v>
      </c>
    </row>
    <row r="754" spans="1:87">
      <c r="A754" s="95">
        <v>45342</v>
      </c>
      <c r="B754" s="63">
        <v>222885</v>
      </c>
      <c r="AO754">
        <v>2.2774000000000001</v>
      </c>
      <c r="AP754">
        <v>2.5085999999999999</v>
      </c>
      <c r="AQ754">
        <v>2.5030999999999999</v>
      </c>
      <c r="AR754">
        <v>2.4718</v>
      </c>
      <c r="AS754">
        <v>2.4318</v>
      </c>
      <c r="AT754">
        <v>2.3908</v>
      </c>
      <c r="AU754">
        <v>2.3408000000000002</v>
      </c>
      <c r="AV754">
        <v>2.1511</v>
      </c>
      <c r="AW754">
        <v>2.0907</v>
      </c>
      <c r="AX754">
        <v>2.0503999999999998</v>
      </c>
      <c r="AY754">
        <v>2.0314000000000001</v>
      </c>
      <c r="AZ754">
        <v>2.0325000000000002</v>
      </c>
      <c r="BA754">
        <v>2.0457999999999998</v>
      </c>
      <c r="BB754">
        <v>2.2349000000000001</v>
      </c>
      <c r="BC754">
        <v>2.2336999999999998</v>
      </c>
      <c r="BD754">
        <v>2.226</v>
      </c>
      <c r="BE754">
        <v>2.2092999999999998</v>
      </c>
      <c r="BF754">
        <v>2.1810999999999998</v>
      </c>
      <c r="BG754">
        <v>2.1415000000000002</v>
      </c>
      <c r="BH754">
        <v>1.9917</v>
      </c>
      <c r="BI754">
        <v>1.9560999999999999</v>
      </c>
      <c r="BJ754">
        <v>1.9330000000000001</v>
      </c>
      <c r="BK754">
        <v>1.9303999999999999</v>
      </c>
      <c r="BL754">
        <v>1.9438</v>
      </c>
      <c r="BM754">
        <v>1.9619</v>
      </c>
      <c r="BN754">
        <v>2.1456</v>
      </c>
      <c r="BO754">
        <v>2.1629</v>
      </c>
      <c r="BP754">
        <v>2.1589</v>
      </c>
      <c r="BQ754">
        <v>2.1427</v>
      </c>
      <c r="BR754">
        <v>2.1215000000000002</v>
      </c>
      <c r="BS754">
        <v>2.081</v>
      </c>
      <c r="BT754">
        <v>1.9482999999999999</v>
      </c>
      <c r="BU754">
        <v>1.9132</v>
      </c>
      <c r="BV754">
        <v>1.8919999999999999</v>
      </c>
      <c r="BW754">
        <v>1.8856999999999999</v>
      </c>
      <c r="BX754">
        <v>1.8945000000000001</v>
      </c>
      <c r="BY754">
        <v>1.9125000000000001</v>
      </c>
      <c r="BZ754">
        <v>2.0969000000000002</v>
      </c>
      <c r="CA754">
        <v>2.1164000000000001</v>
      </c>
      <c r="CB754">
        <v>2.1135000000000002</v>
      </c>
      <c r="CC754">
        <v>2.1006999999999998</v>
      </c>
      <c r="CD754">
        <v>2.0831</v>
      </c>
      <c r="CE754">
        <v>2.0447000000000002</v>
      </c>
      <c r="CF754">
        <v>1.9164000000000001</v>
      </c>
      <c r="CG754">
        <v>1.8834</v>
      </c>
      <c r="CH754">
        <v>1.8714</v>
      </c>
      <c r="CI754">
        <v>1.8562000000000001</v>
      </c>
    </row>
    <row r="755" spans="1:87">
      <c r="A755" s="95">
        <v>45343</v>
      </c>
      <c r="B755" s="63">
        <v>160880</v>
      </c>
      <c r="AO755">
        <v>2.286</v>
      </c>
      <c r="AP755">
        <v>2.5308000000000002</v>
      </c>
      <c r="AQ755">
        <v>2.5228999999999999</v>
      </c>
      <c r="AR755">
        <v>2.4916999999999998</v>
      </c>
      <c r="AS755">
        <v>2.4506999999999999</v>
      </c>
      <c r="AT755">
        <v>2.4070999999999998</v>
      </c>
      <c r="AU755">
        <v>2.3544</v>
      </c>
      <c r="AV755">
        <v>2.1642999999999999</v>
      </c>
      <c r="AW755">
        <v>2.1027</v>
      </c>
      <c r="AX755">
        <v>2.0628000000000002</v>
      </c>
      <c r="AY755">
        <v>2.0432999999999999</v>
      </c>
      <c r="AZ755">
        <v>2.0438000000000001</v>
      </c>
      <c r="BA755">
        <v>2.0566</v>
      </c>
      <c r="BB755">
        <v>2.2467999999999999</v>
      </c>
      <c r="BC755">
        <v>2.2446999999999999</v>
      </c>
      <c r="BD755">
        <v>2.2363</v>
      </c>
      <c r="BE755">
        <v>2.2198000000000002</v>
      </c>
      <c r="BF755">
        <v>2.1938</v>
      </c>
      <c r="BG755">
        <v>2.1564999999999999</v>
      </c>
      <c r="BH755">
        <v>2.0085999999999999</v>
      </c>
      <c r="BI755">
        <v>1.9741</v>
      </c>
      <c r="BJ755">
        <v>1.9515</v>
      </c>
      <c r="BK755">
        <v>1.9496</v>
      </c>
      <c r="BL755">
        <v>1.9625999999999999</v>
      </c>
      <c r="BM755">
        <v>1.9804999999999999</v>
      </c>
      <c r="BN755">
        <v>2.1640999999999999</v>
      </c>
      <c r="BO755">
        <v>2.1812999999999998</v>
      </c>
      <c r="BP755">
        <v>2.1772</v>
      </c>
      <c r="BQ755">
        <v>2.1608000000000001</v>
      </c>
      <c r="BR755">
        <v>2.1395</v>
      </c>
      <c r="BS755">
        <v>2.0989</v>
      </c>
      <c r="BT755">
        <v>1.9661</v>
      </c>
      <c r="BU755">
        <v>1.9308000000000001</v>
      </c>
      <c r="BV755">
        <v>1.9095</v>
      </c>
      <c r="BW755">
        <v>1.9034</v>
      </c>
      <c r="BX755">
        <v>1.9123000000000001</v>
      </c>
      <c r="BY755">
        <v>1.9305000000000001</v>
      </c>
      <c r="BZ755">
        <v>2.1151</v>
      </c>
      <c r="CA755">
        <v>2.1347</v>
      </c>
      <c r="CB755">
        <v>2.1320000000000001</v>
      </c>
      <c r="CC755">
        <v>2.1194000000000002</v>
      </c>
      <c r="CD755">
        <v>2.1019999999999999</v>
      </c>
      <c r="CE755">
        <v>2.0636999999999999</v>
      </c>
      <c r="CF755">
        <v>1.9356</v>
      </c>
      <c r="CG755">
        <v>1.9028</v>
      </c>
      <c r="CH755">
        <v>1.8909</v>
      </c>
      <c r="CI755">
        <v>1.8778999999999999</v>
      </c>
    </row>
    <row r="756" spans="1:87">
      <c r="A756" s="95">
        <v>45344</v>
      </c>
      <c r="B756" s="63">
        <v>172759</v>
      </c>
      <c r="AO756">
        <v>2.3347000000000002</v>
      </c>
      <c r="AP756">
        <v>2.5674999999999999</v>
      </c>
      <c r="AQ756">
        <v>2.5592999999999999</v>
      </c>
      <c r="AR756">
        <v>2.5272000000000001</v>
      </c>
      <c r="AS756">
        <v>2.4851999999999999</v>
      </c>
      <c r="AT756">
        <v>2.4403000000000001</v>
      </c>
      <c r="AU756">
        <v>2.3858999999999999</v>
      </c>
      <c r="AV756">
        <v>2.1947999999999999</v>
      </c>
      <c r="AW756">
        <v>2.1322999999999999</v>
      </c>
      <c r="AX756">
        <v>2.0909</v>
      </c>
      <c r="AY756">
        <v>2.0706000000000002</v>
      </c>
      <c r="AZ756">
        <v>2.0701999999999998</v>
      </c>
      <c r="BA756">
        <v>2.0828000000000002</v>
      </c>
      <c r="BB756">
        <v>2.2730999999999999</v>
      </c>
      <c r="BC756">
        <v>2.2711000000000001</v>
      </c>
      <c r="BD756">
        <v>2.2616000000000001</v>
      </c>
      <c r="BE756">
        <v>2.2450999999999999</v>
      </c>
      <c r="BF756">
        <v>2.2199</v>
      </c>
      <c r="BG756">
        <v>2.1836000000000002</v>
      </c>
      <c r="BH756">
        <v>2.0366</v>
      </c>
      <c r="BI756">
        <v>2.0022000000000002</v>
      </c>
      <c r="BJ756">
        <v>1.9797</v>
      </c>
      <c r="BK756">
        <v>1.9787999999999999</v>
      </c>
      <c r="BL756">
        <v>1.9910000000000001</v>
      </c>
      <c r="BM756">
        <v>2.008</v>
      </c>
      <c r="BN756">
        <v>2.1907999999999999</v>
      </c>
      <c r="BO756">
        <v>2.2071999999999998</v>
      </c>
      <c r="BP756">
        <v>2.2021999999999999</v>
      </c>
      <c r="BQ756">
        <v>2.1850000000000001</v>
      </c>
      <c r="BR756">
        <v>2.1627999999999998</v>
      </c>
      <c r="BS756">
        <v>2.1214</v>
      </c>
      <c r="BT756">
        <v>1.9878</v>
      </c>
      <c r="BU756">
        <v>1.9516</v>
      </c>
      <c r="BV756">
        <v>1.9295</v>
      </c>
      <c r="BW756">
        <v>1.9234</v>
      </c>
      <c r="BX756">
        <v>1.9322999999999999</v>
      </c>
      <c r="BY756">
        <v>1.9504999999999999</v>
      </c>
      <c r="BZ756">
        <v>2.1351</v>
      </c>
      <c r="CA756">
        <v>2.1547000000000001</v>
      </c>
      <c r="CB756">
        <v>2.1520000000000001</v>
      </c>
      <c r="CC756">
        <v>2.1394000000000002</v>
      </c>
      <c r="CD756">
        <v>2.1219999999999999</v>
      </c>
      <c r="CE756">
        <v>2.0836999999999999</v>
      </c>
      <c r="CF756">
        <v>1.9556</v>
      </c>
      <c r="CG756">
        <v>1.9228000000000001</v>
      </c>
      <c r="CH756">
        <v>1.9109</v>
      </c>
      <c r="CI756">
        <v>1.8978999999999999</v>
      </c>
    </row>
    <row r="757" spans="1:87">
      <c r="A757" s="95">
        <v>45345</v>
      </c>
      <c r="B757" s="63">
        <v>184237</v>
      </c>
      <c r="AO757">
        <v>2.2766999999999999</v>
      </c>
      <c r="AP757">
        <v>2.5093000000000001</v>
      </c>
      <c r="AQ757">
        <v>2.4996999999999998</v>
      </c>
      <c r="AR757">
        <v>2.4708000000000001</v>
      </c>
      <c r="AS757">
        <v>2.4300999999999999</v>
      </c>
      <c r="AT757">
        <v>2.3860999999999999</v>
      </c>
      <c r="AU757">
        <v>2.3334000000000001</v>
      </c>
      <c r="AV757">
        <v>2.1432000000000002</v>
      </c>
      <c r="AW757">
        <v>2.0819999999999999</v>
      </c>
      <c r="AX757">
        <v>2.0411000000000001</v>
      </c>
      <c r="AY757">
        <v>2.0215999999999998</v>
      </c>
      <c r="AZ757">
        <v>2.0226000000000002</v>
      </c>
      <c r="BA757">
        <v>2.0362</v>
      </c>
      <c r="BB757">
        <v>2.2277</v>
      </c>
      <c r="BC757">
        <v>2.2263999999999999</v>
      </c>
      <c r="BD757">
        <v>2.2166000000000001</v>
      </c>
      <c r="BE757">
        <v>2.1999</v>
      </c>
      <c r="BF757">
        <v>2.1743999999999999</v>
      </c>
      <c r="BG757">
        <v>2.1379000000000001</v>
      </c>
      <c r="BH757">
        <v>1.9916</v>
      </c>
      <c r="BI757">
        <v>1.9579</v>
      </c>
      <c r="BJ757">
        <v>1.9360999999999999</v>
      </c>
      <c r="BK757">
        <v>1.9359</v>
      </c>
      <c r="BL757">
        <v>1.9482999999999999</v>
      </c>
      <c r="BM757">
        <v>1.9655</v>
      </c>
      <c r="BN757">
        <v>2.1484000000000001</v>
      </c>
      <c r="BO757">
        <v>2.165</v>
      </c>
      <c r="BP757">
        <v>2.1602000000000001</v>
      </c>
      <c r="BQ757">
        <v>2.1432000000000002</v>
      </c>
      <c r="BR757">
        <v>2.1212</v>
      </c>
      <c r="BS757">
        <v>2.08</v>
      </c>
      <c r="BT757">
        <v>1.9464999999999999</v>
      </c>
      <c r="BU757">
        <v>1.9105000000000001</v>
      </c>
      <c r="BV757">
        <v>1.8886000000000001</v>
      </c>
      <c r="BW757">
        <v>1.8825000000000001</v>
      </c>
      <c r="BX757">
        <v>1.8914</v>
      </c>
      <c r="BY757">
        <v>1.9096</v>
      </c>
      <c r="BZ757">
        <v>2.0941999999999998</v>
      </c>
      <c r="CA757">
        <v>2.1137999999999999</v>
      </c>
      <c r="CB757">
        <v>2.1111</v>
      </c>
      <c r="CC757">
        <v>2.0985</v>
      </c>
      <c r="CD757">
        <v>2.0811000000000002</v>
      </c>
      <c r="CE757">
        <v>2.0428000000000002</v>
      </c>
      <c r="CF757">
        <v>1.9147000000000001</v>
      </c>
      <c r="CG757">
        <v>1.8818999999999999</v>
      </c>
      <c r="CH757">
        <v>1.87</v>
      </c>
      <c r="CI757">
        <v>1.857</v>
      </c>
    </row>
    <row r="758" spans="1:87">
      <c r="A758" s="95">
        <v>45348</v>
      </c>
      <c r="B758" s="63">
        <v>157437</v>
      </c>
      <c r="AO758">
        <v>2.3056000000000001</v>
      </c>
      <c r="AP758">
        <v>2.5571999999999999</v>
      </c>
      <c r="AQ758">
        <v>2.5476000000000001</v>
      </c>
      <c r="AR758">
        <v>2.5152999999999999</v>
      </c>
      <c r="AS758">
        <v>2.4729000000000001</v>
      </c>
      <c r="AT758">
        <v>2.4266000000000001</v>
      </c>
      <c r="AU758">
        <v>2.3712</v>
      </c>
      <c r="AV758">
        <v>2.1785000000000001</v>
      </c>
      <c r="AW758">
        <v>2.1141999999999999</v>
      </c>
      <c r="AX758">
        <v>2.0695000000000001</v>
      </c>
      <c r="AY758">
        <v>2.0470999999999999</v>
      </c>
      <c r="AZ758">
        <v>2.0467</v>
      </c>
      <c r="BA758">
        <v>2.0600999999999998</v>
      </c>
      <c r="BB758">
        <v>2.2521</v>
      </c>
      <c r="BC758">
        <v>2.2498</v>
      </c>
      <c r="BD758">
        <v>2.2393999999999998</v>
      </c>
      <c r="BE758">
        <v>2.2233000000000001</v>
      </c>
      <c r="BF758">
        <v>2.1983999999999999</v>
      </c>
      <c r="BG758">
        <v>2.1625000000000001</v>
      </c>
      <c r="BH758">
        <v>2.0167000000000002</v>
      </c>
      <c r="BI758">
        <v>1.9836</v>
      </c>
      <c r="BJ758">
        <v>1.9623999999999999</v>
      </c>
      <c r="BK758">
        <v>1.9621999999999999</v>
      </c>
      <c r="BL758">
        <v>1.9745999999999999</v>
      </c>
      <c r="BM758">
        <v>1.9918</v>
      </c>
      <c r="BN758">
        <v>2.1747000000000001</v>
      </c>
      <c r="BO758">
        <v>2.1913</v>
      </c>
      <c r="BP758">
        <v>2.1865000000000001</v>
      </c>
      <c r="BQ758">
        <v>2.1695000000000002</v>
      </c>
      <c r="BR758">
        <v>2.1475</v>
      </c>
      <c r="BS758">
        <v>2.1063000000000001</v>
      </c>
      <c r="BT758">
        <v>1.9728000000000001</v>
      </c>
      <c r="BU758">
        <v>1.9368000000000001</v>
      </c>
      <c r="BV758">
        <v>1.9149</v>
      </c>
      <c r="BW758">
        <v>1.9088000000000001</v>
      </c>
      <c r="BX758">
        <v>1.9177</v>
      </c>
      <c r="BY758">
        <v>1.9359</v>
      </c>
      <c r="BZ758">
        <v>2.1204999999999998</v>
      </c>
      <c r="CA758">
        <v>2.1400999999999999</v>
      </c>
      <c r="CB758">
        <v>2.1374</v>
      </c>
      <c r="CC758">
        <v>2.1248</v>
      </c>
      <c r="CD758">
        <v>2.1074000000000002</v>
      </c>
      <c r="CE758">
        <v>2.0691000000000002</v>
      </c>
      <c r="CF758">
        <v>1.9410000000000001</v>
      </c>
      <c r="CG758">
        <v>1.9081999999999999</v>
      </c>
      <c r="CH758">
        <v>1.8963000000000001</v>
      </c>
      <c r="CI758">
        <v>1.8833</v>
      </c>
    </row>
    <row r="759" spans="1:87">
      <c r="A759" s="95">
        <v>45349</v>
      </c>
      <c r="B759" s="63">
        <v>136288</v>
      </c>
      <c r="AO759">
        <v>2.3443999999999998</v>
      </c>
      <c r="AP759">
        <v>2.5943999999999998</v>
      </c>
      <c r="AQ759">
        <v>2.5851999999999999</v>
      </c>
      <c r="AR759">
        <v>2.5522</v>
      </c>
      <c r="AS759">
        <v>2.5097999999999998</v>
      </c>
      <c r="AT759">
        <v>2.4611999999999998</v>
      </c>
      <c r="AU759">
        <v>2.4020999999999999</v>
      </c>
      <c r="AV759">
        <v>2.2061000000000002</v>
      </c>
      <c r="AW759">
        <v>2.1389</v>
      </c>
      <c r="AX759">
        <v>2.0908000000000002</v>
      </c>
      <c r="AY759">
        <v>2.0659999999999998</v>
      </c>
      <c r="AZ759">
        <v>2.0636999999999999</v>
      </c>
      <c r="BA759">
        <v>2.0752999999999999</v>
      </c>
      <c r="BB759">
        <v>2.2707999999999999</v>
      </c>
      <c r="BC759">
        <v>2.2681</v>
      </c>
      <c r="BD759">
        <v>2.2563</v>
      </c>
      <c r="BE759">
        <v>2.2401</v>
      </c>
      <c r="BF759">
        <v>2.2153</v>
      </c>
      <c r="BG759">
        <v>2.1796000000000002</v>
      </c>
      <c r="BH759">
        <v>2.0337000000000001</v>
      </c>
      <c r="BI759">
        <v>2.0007000000000001</v>
      </c>
      <c r="BJ759">
        <v>1.9802999999999999</v>
      </c>
      <c r="BK759">
        <v>1.9801</v>
      </c>
      <c r="BL759">
        <v>1.9923999999999999</v>
      </c>
      <c r="BM759">
        <v>2.0093999999999999</v>
      </c>
      <c r="BN759">
        <v>2.1922000000000001</v>
      </c>
      <c r="BO759">
        <v>2.2086999999999999</v>
      </c>
      <c r="BP759">
        <v>2.2037</v>
      </c>
      <c r="BQ759">
        <v>2.1865999999999999</v>
      </c>
      <c r="BR759">
        <v>2.1644000000000001</v>
      </c>
      <c r="BS759">
        <v>2.1231</v>
      </c>
      <c r="BT759">
        <v>1.9895</v>
      </c>
      <c r="BU759">
        <v>1.9533</v>
      </c>
      <c r="BV759">
        <v>1.9313</v>
      </c>
      <c r="BW759">
        <v>1.9252</v>
      </c>
      <c r="BX759">
        <v>1.9340999999999999</v>
      </c>
      <c r="BY759">
        <v>1.9522999999999999</v>
      </c>
      <c r="BZ759">
        <v>2.1368999999999998</v>
      </c>
      <c r="CA759">
        <v>2.1564999999999999</v>
      </c>
      <c r="CB759">
        <v>2.1537999999999999</v>
      </c>
      <c r="CC759">
        <v>2.1412</v>
      </c>
      <c r="CD759">
        <v>2.1238000000000001</v>
      </c>
      <c r="CE759">
        <v>2.0855000000000001</v>
      </c>
      <c r="CF759">
        <v>1.9574</v>
      </c>
      <c r="CG759">
        <v>1.9246000000000001</v>
      </c>
      <c r="CH759">
        <v>1.9127000000000001</v>
      </c>
      <c r="CI759">
        <v>1.8996999999999999</v>
      </c>
    </row>
    <row r="760" spans="1:87">
      <c r="A760" s="95">
        <v>45350</v>
      </c>
      <c r="B760" s="63">
        <v>192913</v>
      </c>
      <c r="AO760">
        <v>2.2709999999999999</v>
      </c>
      <c r="AP760">
        <v>2.5512000000000001</v>
      </c>
      <c r="AQ760">
        <v>2.5438999999999998</v>
      </c>
      <c r="AR760">
        <v>2.5142000000000002</v>
      </c>
      <c r="AS760">
        <v>2.4739</v>
      </c>
      <c r="AT760">
        <v>2.4272</v>
      </c>
      <c r="AU760">
        <v>2.3681999999999999</v>
      </c>
      <c r="AV760">
        <v>2.1667999999999998</v>
      </c>
      <c r="AW760">
        <v>2.1044</v>
      </c>
      <c r="AX760">
        <v>2.0609000000000002</v>
      </c>
      <c r="AY760">
        <v>2.0377000000000001</v>
      </c>
      <c r="AZ760">
        <v>2.0352999999999999</v>
      </c>
      <c r="BA760">
        <v>2.0470000000000002</v>
      </c>
      <c r="BB760">
        <v>2.2482000000000002</v>
      </c>
      <c r="BC760">
        <v>2.2450000000000001</v>
      </c>
      <c r="BD760">
        <v>2.2330000000000001</v>
      </c>
      <c r="BE760">
        <v>2.2161</v>
      </c>
      <c r="BF760">
        <v>2.1913999999999998</v>
      </c>
      <c r="BG760">
        <v>2.1560000000000001</v>
      </c>
      <c r="BH760">
        <v>2.0099999999999998</v>
      </c>
      <c r="BI760">
        <v>1.9770000000000001</v>
      </c>
      <c r="BJ760">
        <v>1.9567000000000001</v>
      </c>
      <c r="BK760">
        <v>1.9565999999999999</v>
      </c>
      <c r="BL760">
        <v>1.9691000000000001</v>
      </c>
      <c r="BM760">
        <v>1.9862</v>
      </c>
      <c r="BN760">
        <v>2.1692</v>
      </c>
      <c r="BO760">
        <v>2.1859000000000002</v>
      </c>
      <c r="BP760">
        <v>2.181</v>
      </c>
      <c r="BQ760">
        <v>2.1640999999999999</v>
      </c>
      <c r="BR760">
        <v>2.1419999999999999</v>
      </c>
      <c r="BS760">
        <v>2.1009000000000002</v>
      </c>
      <c r="BT760">
        <v>1.9675</v>
      </c>
      <c r="BU760">
        <v>1.9314</v>
      </c>
      <c r="BV760">
        <v>1.9097</v>
      </c>
      <c r="BW760">
        <v>1.9036</v>
      </c>
      <c r="BX760">
        <v>1.9125000000000001</v>
      </c>
      <c r="BY760">
        <v>1.9307000000000001</v>
      </c>
      <c r="BZ760">
        <v>2.1153</v>
      </c>
      <c r="CA760">
        <v>2.1349</v>
      </c>
      <c r="CB760">
        <v>2.1322000000000001</v>
      </c>
      <c r="CC760">
        <v>2.1196000000000002</v>
      </c>
      <c r="CD760">
        <v>2.1021999999999998</v>
      </c>
      <c r="CE760">
        <v>2.0638999999999998</v>
      </c>
      <c r="CF760">
        <v>1.9358</v>
      </c>
      <c r="CG760">
        <v>1.903</v>
      </c>
      <c r="CH760">
        <v>1.8911</v>
      </c>
      <c r="CI760">
        <v>1.8781000000000001</v>
      </c>
    </row>
    <row r="761" spans="1:87">
      <c r="A761" s="95">
        <v>45351</v>
      </c>
      <c r="B761" s="63">
        <v>149557</v>
      </c>
      <c r="AO761" s="28">
        <v>2.3043</v>
      </c>
      <c r="AP761">
        <v>2.581</v>
      </c>
      <c r="AQ761">
        <v>2.5710999999999999</v>
      </c>
      <c r="AR761">
        <v>2.5386000000000002</v>
      </c>
      <c r="AS761">
        <v>2.4954000000000001</v>
      </c>
      <c r="AT761">
        <v>2.4470000000000001</v>
      </c>
      <c r="AU761">
        <v>2.3845999999999998</v>
      </c>
      <c r="AV761">
        <v>2.1749000000000001</v>
      </c>
      <c r="AW761">
        <v>2.1099000000000001</v>
      </c>
      <c r="AX761">
        <v>2.0638999999999998</v>
      </c>
      <c r="AY761">
        <v>2.0388999999999999</v>
      </c>
      <c r="AZ761">
        <v>2.0354999999999999</v>
      </c>
      <c r="BA761">
        <v>2.0463</v>
      </c>
      <c r="BB761">
        <v>2.2494999999999998</v>
      </c>
      <c r="BC761">
        <v>2.2463000000000002</v>
      </c>
      <c r="BD761">
        <v>2.234</v>
      </c>
      <c r="BE761">
        <v>2.2168000000000001</v>
      </c>
      <c r="BF761">
        <v>2.1911999999999998</v>
      </c>
      <c r="BG761">
        <v>2.1558999999999999</v>
      </c>
      <c r="BH761">
        <v>2.0093000000000001</v>
      </c>
      <c r="BI761">
        <v>1.9762</v>
      </c>
      <c r="BJ761">
        <v>1.956</v>
      </c>
      <c r="BK761">
        <v>1.9559</v>
      </c>
      <c r="BL761">
        <v>1.9683999999999999</v>
      </c>
      <c r="BM761">
        <v>1.9855</v>
      </c>
      <c r="BN761">
        <v>2.1684999999999999</v>
      </c>
      <c r="BO761">
        <v>2.1852</v>
      </c>
      <c r="BP761">
        <v>2.1802999999999999</v>
      </c>
      <c r="BQ761">
        <v>2.1634000000000002</v>
      </c>
      <c r="BR761">
        <v>2.1413000000000002</v>
      </c>
      <c r="BS761">
        <v>2.1002000000000001</v>
      </c>
      <c r="BT761">
        <v>1.9668000000000001</v>
      </c>
      <c r="BU761">
        <v>1.9307000000000001</v>
      </c>
      <c r="BV761">
        <v>1.909</v>
      </c>
      <c r="BW761">
        <v>1.9029</v>
      </c>
      <c r="BX761">
        <v>1.9117999999999999</v>
      </c>
      <c r="BY761">
        <v>1.93</v>
      </c>
      <c r="BZ761">
        <v>2.1145999999999998</v>
      </c>
      <c r="CA761">
        <v>2.1341999999999999</v>
      </c>
      <c r="CB761">
        <v>2.1315</v>
      </c>
      <c r="CC761">
        <v>2.1189</v>
      </c>
      <c r="CD761">
        <v>2.1015000000000001</v>
      </c>
      <c r="CE761">
        <v>2.0632000000000001</v>
      </c>
      <c r="CF761">
        <v>1.9351</v>
      </c>
      <c r="CG761">
        <v>1.9023000000000001</v>
      </c>
      <c r="CH761">
        <v>1.8904000000000001</v>
      </c>
      <c r="CI761">
        <v>1.8774</v>
      </c>
    </row>
    <row r="762" spans="1:87">
      <c r="A762" s="95">
        <v>45352</v>
      </c>
      <c r="B762" s="63">
        <v>154538</v>
      </c>
      <c r="AP762">
        <v>2.6143999999999998</v>
      </c>
      <c r="AQ762">
        <v>2.6046999999999998</v>
      </c>
      <c r="AR762">
        <v>2.5726</v>
      </c>
      <c r="AS762">
        <v>2.5297000000000001</v>
      </c>
      <c r="AT762">
        <v>2.4817999999999998</v>
      </c>
      <c r="AU762">
        <v>2.4197000000000002</v>
      </c>
      <c r="AV762">
        <v>2.2075999999999998</v>
      </c>
      <c r="AW762">
        <v>2.1393</v>
      </c>
      <c r="AX762">
        <v>2.0907</v>
      </c>
      <c r="AY762">
        <v>2.0646</v>
      </c>
      <c r="AZ762">
        <v>2.0621999999999998</v>
      </c>
      <c r="BA762">
        <v>2.0750999999999999</v>
      </c>
      <c r="BB762">
        <v>2.2801</v>
      </c>
      <c r="BC762">
        <v>2.2759</v>
      </c>
      <c r="BD762">
        <v>2.262</v>
      </c>
      <c r="BE762">
        <v>2.2429000000000001</v>
      </c>
      <c r="BF762">
        <v>2.2153999999999998</v>
      </c>
      <c r="BG762">
        <v>2.1772999999999998</v>
      </c>
      <c r="BH762">
        <v>2.0308999999999999</v>
      </c>
      <c r="BI762">
        <v>1.9978</v>
      </c>
      <c r="BJ762">
        <v>1.978</v>
      </c>
      <c r="BK762">
        <v>1.9782</v>
      </c>
      <c r="BL762">
        <v>1.9903999999999999</v>
      </c>
      <c r="BM762">
        <v>2.0072000000000001</v>
      </c>
      <c r="BN762">
        <v>2.1899000000000002</v>
      </c>
      <c r="BO762">
        <v>2.2054</v>
      </c>
      <c r="BP762">
        <v>2.2010999999999998</v>
      </c>
      <c r="BQ762">
        <v>2.1839</v>
      </c>
      <c r="BR762">
        <v>2.1608999999999998</v>
      </c>
      <c r="BS762">
        <v>2.1194000000000002</v>
      </c>
      <c r="BT762">
        <v>1.9849000000000001</v>
      </c>
      <c r="BU762">
        <v>1.9498</v>
      </c>
      <c r="BV762">
        <v>1.9281999999999999</v>
      </c>
      <c r="BW762">
        <v>1.9224000000000001</v>
      </c>
      <c r="BX762">
        <v>1.9319</v>
      </c>
      <c r="BY762">
        <v>1.9503999999999999</v>
      </c>
      <c r="BZ762">
        <v>2.1358999999999999</v>
      </c>
      <c r="CA762">
        <v>2.1551</v>
      </c>
      <c r="CB762">
        <v>2.1524999999999999</v>
      </c>
      <c r="CC762">
        <v>2.14</v>
      </c>
      <c r="CD762">
        <v>2.1227</v>
      </c>
      <c r="CE762">
        <v>2.0846</v>
      </c>
      <c r="CF762">
        <v>1.9565999999999999</v>
      </c>
      <c r="CG762">
        <v>1.9238999999999999</v>
      </c>
      <c r="CH762">
        <v>1.9120999999999999</v>
      </c>
      <c r="CI762">
        <v>1.9000999999999999</v>
      </c>
    </row>
    <row r="763" spans="1:87">
      <c r="A763" s="95">
        <v>45355</v>
      </c>
      <c r="B763" s="63">
        <v>113190</v>
      </c>
      <c r="AP763">
        <v>2.5857000000000001</v>
      </c>
      <c r="AQ763">
        <v>2.5769000000000002</v>
      </c>
      <c r="AR763">
        <v>2.5444</v>
      </c>
      <c r="AS763">
        <v>2.5022000000000002</v>
      </c>
      <c r="AT763">
        <v>2.4554999999999998</v>
      </c>
      <c r="AU763">
        <v>2.3969</v>
      </c>
      <c r="AV763">
        <v>2.1896</v>
      </c>
      <c r="AW763">
        <v>2.1257000000000001</v>
      </c>
      <c r="AX763">
        <v>2.08</v>
      </c>
      <c r="AY763">
        <v>2.0556999999999999</v>
      </c>
      <c r="AZ763">
        <v>2.0541999999999998</v>
      </c>
      <c r="BA763">
        <v>2.0674999999999999</v>
      </c>
      <c r="BB763">
        <v>2.2719</v>
      </c>
      <c r="BC763">
        <v>2.2684000000000002</v>
      </c>
      <c r="BD763">
        <v>2.2559</v>
      </c>
      <c r="BE763">
        <v>2.2368000000000001</v>
      </c>
      <c r="BF763">
        <v>2.2092999999999998</v>
      </c>
      <c r="BG763">
        <v>2.1711999999999998</v>
      </c>
      <c r="BH763">
        <v>2.0247000000000002</v>
      </c>
      <c r="BI763">
        <v>1.9916</v>
      </c>
      <c r="BJ763">
        <v>1.9718</v>
      </c>
      <c r="BK763">
        <v>1.972</v>
      </c>
      <c r="BL763">
        <v>1.9843</v>
      </c>
      <c r="BM763">
        <v>2.0011000000000001</v>
      </c>
      <c r="BN763">
        <v>2.1839</v>
      </c>
      <c r="BO763">
        <v>2.1993999999999998</v>
      </c>
      <c r="BP763">
        <v>2.1951999999999998</v>
      </c>
      <c r="BQ763">
        <v>2.1779999999999999</v>
      </c>
      <c r="BR763">
        <v>2.1551</v>
      </c>
      <c r="BS763">
        <v>2.1137000000000001</v>
      </c>
      <c r="BT763">
        <v>1.9792000000000001</v>
      </c>
      <c r="BU763">
        <v>1.9441999999999999</v>
      </c>
      <c r="BV763">
        <v>1.9226000000000001</v>
      </c>
      <c r="BW763">
        <v>1.9175</v>
      </c>
      <c r="BX763">
        <v>1.9277</v>
      </c>
      <c r="BY763">
        <v>1.9468000000000001</v>
      </c>
      <c r="BZ763">
        <v>2.1333000000000002</v>
      </c>
      <c r="CA763">
        <v>2.1520000000000001</v>
      </c>
      <c r="CB763">
        <v>2.1494</v>
      </c>
      <c r="CC763">
        <v>2.137</v>
      </c>
      <c r="CD763">
        <v>2.1196999999999999</v>
      </c>
      <c r="CE763">
        <v>2.0817000000000001</v>
      </c>
      <c r="CF763">
        <v>1.9537</v>
      </c>
      <c r="CG763">
        <v>1.9211</v>
      </c>
      <c r="CH763">
        <v>1.9093</v>
      </c>
      <c r="CI763">
        <v>1.8977999999999999</v>
      </c>
    </row>
    <row r="764" spans="1:87">
      <c r="A764" s="95">
        <v>45356</v>
      </c>
      <c r="B764" s="63">
        <v>173947</v>
      </c>
      <c r="AP764">
        <v>2.5327999999999999</v>
      </c>
      <c r="AQ764">
        <v>2.5226999999999999</v>
      </c>
      <c r="AR764">
        <v>2.4935</v>
      </c>
      <c r="AS764">
        <v>2.4550999999999998</v>
      </c>
      <c r="AT764">
        <v>2.4117000000000002</v>
      </c>
      <c r="AU764">
        <v>2.3572000000000002</v>
      </c>
      <c r="AV764">
        <v>2.1591999999999998</v>
      </c>
      <c r="AW764">
        <v>2.0996999999999999</v>
      </c>
      <c r="AX764">
        <v>2.0558000000000001</v>
      </c>
      <c r="AY764">
        <v>2.0310999999999999</v>
      </c>
      <c r="AZ764">
        <v>2.0278999999999998</v>
      </c>
      <c r="BA764">
        <v>2.0413999999999999</v>
      </c>
      <c r="BB764">
        <v>2.2462</v>
      </c>
      <c r="BC764">
        <v>2.2433000000000001</v>
      </c>
      <c r="BD764">
        <v>2.2313000000000001</v>
      </c>
      <c r="BE764">
        <v>2.2126999999999999</v>
      </c>
      <c r="BF764">
        <v>2.1863000000000001</v>
      </c>
      <c r="BG764">
        <v>2.1495000000000002</v>
      </c>
      <c r="BH764">
        <v>2.0030999999999999</v>
      </c>
      <c r="BI764">
        <v>1.9696</v>
      </c>
      <c r="BJ764">
        <v>1.95</v>
      </c>
      <c r="BK764">
        <v>1.9503999999999999</v>
      </c>
      <c r="BL764">
        <v>1.9630000000000001</v>
      </c>
      <c r="BM764">
        <v>1.98</v>
      </c>
      <c r="BN764">
        <v>2.1631</v>
      </c>
      <c r="BO764">
        <v>2.1787999999999998</v>
      </c>
      <c r="BP764">
        <v>2.1749000000000001</v>
      </c>
      <c r="BQ764">
        <v>2.1579000000000002</v>
      </c>
      <c r="BR764">
        <v>2.1353</v>
      </c>
      <c r="BS764">
        <v>2.0941000000000001</v>
      </c>
      <c r="BT764">
        <v>1.9599</v>
      </c>
      <c r="BU764">
        <v>1.9251</v>
      </c>
      <c r="BV764">
        <v>1.9039999999999999</v>
      </c>
      <c r="BW764">
        <v>1.9001999999999999</v>
      </c>
      <c r="BX764">
        <v>1.9124000000000001</v>
      </c>
      <c r="BY764">
        <v>1.9316</v>
      </c>
      <c r="BZ764">
        <v>2.1194000000000002</v>
      </c>
      <c r="CA764">
        <v>2.1381000000000001</v>
      </c>
      <c r="CB764">
        <v>2.1355</v>
      </c>
      <c r="CC764">
        <v>2.1231</v>
      </c>
      <c r="CD764">
        <v>2.1057999999999999</v>
      </c>
      <c r="CE764">
        <v>2.0678000000000001</v>
      </c>
      <c r="CF764">
        <v>1.9398</v>
      </c>
      <c r="CG764">
        <v>1.9072</v>
      </c>
      <c r="CH764">
        <v>1.8954</v>
      </c>
      <c r="CI764">
        <v>1.8838999999999999</v>
      </c>
    </row>
    <row r="765" spans="1:87">
      <c r="A765" s="95">
        <v>45357</v>
      </c>
      <c r="B765" s="63">
        <v>150838</v>
      </c>
      <c r="AP765">
        <v>2.5539000000000001</v>
      </c>
      <c r="AQ765">
        <v>2.5446</v>
      </c>
      <c r="AR765">
        <v>2.5158999999999998</v>
      </c>
      <c r="AS765">
        <v>2.4773000000000001</v>
      </c>
      <c r="AT765">
        <v>2.4333999999999998</v>
      </c>
      <c r="AU765">
        <v>2.3778000000000001</v>
      </c>
      <c r="AV765">
        <v>2.1802000000000001</v>
      </c>
      <c r="AW765">
        <v>2.1172</v>
      </c>
      <c r="AX765">
        <v>2.0706000000000002</v>
      </c>
      <c r="AY765">
        <v>2.0444</v>
      </c>
      <c r="AZ765">
        <v>2.0406</v>
      </c>
      <c r="BA765">
        <v>2.0539999999999998</v>
      </c>
      <c r="BB765">
        <v>2.2585999999999999</v>
      </c>
      <c r="BC765">
        <v>2.2574000000000001</v>
      </c>
      <c r="BD765">
        <v>2.2469000000000001</v>
      </c>
      <c r="BE765">
        <v>2.2284000000000002</v>
      </c>
      <c r="BF765">
        <v>2.202</v>
      </c>
      <c r="BG765">
        <v>2.1648000000000001</v>
      </c>
      <c r="BH765">
        <v>2.0184000000000002</v>
      </c>
      <c r="BI765">
        <v>1.9837</v>
      </c>
      <c r="BJ765">
        <v>1.9631000000000001</v>
      </c>
      <c r="BK765">
        <v>1.9634</v>
      </c>
      <c r="BL765">
        <v>1.9759</v>
      </c>
      <c r="BM765">
        <v>1.9928999999999999</v>
      </c>
      <c r="BN765">
        <v>2.1758999999999999</v>
      </c>
      <c r="BO765">
        <v>2.1915</v>
      </c>
      <c r="BP765">
        <v>2.1875</v>
      </c>
      <c r="BQ765">
        <v>2.1703999999999999</v>
      </c>
      <c r="BR765">
        <v>2.1476999999999999</v>
      </c>
      <c r="BS765">
        <v>2.1065</v>
      </c>
      <c r="BT765">
        <v>1.9722</v>
      </c>
      <c r="BU765">
        <v>1.9373</v>
      </c>
      <c r="BV765">
        <v>1.9160999999999999</v>
      </c>
      <c r="BW765">
        <v>1.9127000000000001</v>
      </c>
      <c r="BX765">
        <v>1.9254</v>
      </c>
      <c r="BY765">
        <v>1.9449000000000001</v>
      </c>
      <c r="BZ765">
        <v>2.1331000000000002</v>
      </c>
      <c r="CA765">
        <v>2.1518000000000002</v>
      </c>
      <c r="CB765">
        <v>2.1492</v>
      </c>
      <c r="CC765">
        <v>2.1368</v>
      </c>
      <c r="CD765">
        <v>2.1194999999999999</v>
      </c>
      <c r="CE765">
        <v>2.0815000000000001</v>
      </c>
      <c r="CF765">
        <v>1.9535</v>
      </c>
      <c r="CG765">
        <v>1.9209000000000001</v>
      </c>
      <c r="CH765">
        <v>1.9091</v>
      </c>
      <c r="CI765">
        <v>1.8976</v>
      </c>
    </row>
    <row r="766" spans="1:87">
      <c r="A766" s="95">
        <v>45358</v>
      </c>
      <c r="B766" s="63">
        <v>148866</v>
      </c>
      <c r="AP766">
        <v>2.5548000000000002</v>
      </c>
      <c r="AQ766">
        <v>2.5466000000000002</v>
      </c>
      <c r="AR766">
        <v>2.5206</v>
      </c>
      <c r="AS766">
        <v>2.4839000000000002</v>
      </c>
      <c r="AT766">
        <v>2.4401999999999999</v>
      </c>
      <c r="AU766">
        <v>2.3843000000000001</v>
      </c>
      <c r="AV766">
        <v>2.1873999999999998</v>
      </c>
      <c r="AW766">
        <v>2.1278000000000001</v>
      </c>
      <c r="AX766">
        <v>2.0819000000000001</v>
      </c>
      <c r="AY766">
        <v>2.0562</v>
      </c>
      <c r="AZ766">
        <v>2.0531999999999999</v>
      </c>
      <c r="BA766">
        <v>2.0668000000000002</v>
      </c>
      <c r="BB766">
        <v>2.2703000000000002</v>
      </c>
      <c r="BC766">
        <v>2.2684000000000002</v>
      </c>
      <c r="BD766">
        <v>2.2576000000000001</v>
      </c>
      <c r="BE766">
        <v>2.2387999999999999</v>
      </c>
      <c r="BF766">
        <v>2.2120000000000002</v>
      </c>
      <c r="BG766">
        <v>2.1749000000000001</v>
      </c>
      <c r="BH766">
        <v>2.0285000000000002</v>
      </c>
      <c r="BI766">
        <v>1.9939</v>
      </c>
      <c r="BJ766">
        <v>1.9733000000000001</v>
      </c>
      <c r="BK766">
        <v>1.9737</v>
      </c>
      <c r="BL766">
        <v>1.9862</v>
      </c>
      <c r="BM766">
        <v>2.0032000000000001</v>
      </c>
      <c r="BN766">
        <v>2.1861999999999999</v>
      </c>
      <c r="BO766">
        <v>2.2018</v>
      </c>
      <c r="BP766">
        <v>2.1978</v>
      </c>
      <c r="BQ766">
        <v>2.1806999999999999</v>
      </c>
      <c r="BR766">
        <v>2.1579999999999999</v>
      </c>
      <c r="BS766">
        <v>2.1168</v>
      </c>
      <c r="BT766">
        <v>1.9824999999999999</v>
      </c>
      <c r="BU766">
        <v>1.9476</v>
      </c>
      <c r="BV766">
        <v>1.9263999999999999</v>
      </c>
      <c r="BW766">
        <v>1.923</v>
      </c>
      <c r="BX766">
        <v>1.9357</v>
      </c>
      <c r="BY766">
        <v>1.9552</v>
      </c>
      <c r="BZ766">
        <v>2.1434000000000002</v>
      </c>
      <c r="CA766">
        <v>2.1621000000000001</v>
      </c>
      <c r="CB766">
        <v>2.1595</v>
      </c>
      <c r="CC766">
        <v>2.1471</v>
      </c>
      <c r="CD766">
        <v>2.1297999999999999</v>
      </c>
      <c r="CE766">
        <v>2.0918000000000001</v>
      </c>
      <c r="CF766">
        <v>1.9638</v>
      </c>
      <c r="CG766">
        <v>1.9312</v>
      </c>
      <c r="CH766">
        <v>1.9194</v>
      </c>
      <c r="CI766">
        <v>1.9078999999999999</v>
      </c>
    </row>
    <row r="767" spans="1:87">
      <c r="A767" s="95">
        <v>45359</v>
      </c>
      <c r="B767" s="63">
        <v>147545</v>
      </c>
      <c r="AP767">
        <v>2.5272000000000001</v>
      </c>
      <c r="AQ767">
        <v>2.5213999999999999</v>
      </c>
      <c r="AR767">
        <v>2.4965999999999999</v>
      </c>
      <c r="AS767">
        <v>2.4607999999999999</v>
      </c>
      <c r="AT767">
        <v>2.4173</v>
      </c>
      <c r="AU767">
        <v>2.3613</v>
      </c>
      <c r="AV767">
        <v>2.1644000000000001</v>
      </c>
      <c r="AW767">
        <v>2.1063999999999998</v>
      </c>
      <c r="AX767">
        <v>2.0615000000000001</v>
      </c>
      <c r="AY767">
        <v>2.0362</v>
      </c>
      <c r="AZ767">
        <v>2.0335999999999999</v>
      </c>
      <c r="BA767">
        <v>2.0476999999999999</v>
      </c>
      <c r="BB767">
        <v>2.2513000000000001</v>
      </c>
      <c r="BC767">
        <v>2.2494000000000001</v>
      </c>
      <c r="BD767">
        <v>2.2387000000000001</v>
      </c>
      <c r="BE767">
        <v>2.2199</v>
      </c>
      <c r="BF767">
        <v>2.1932</v>
      </c>
      <c r="BG767">
        <v>2.1560999999999999</v>
      </c>
      <c r="BH767">
        <v>2.0097999999999998</v>
      </c>
      <c r="BI767">
        <v>1.9752000000000001</v>
      </c>
      <c r="BJ767">
        <v>1.9551000000000001</v>
      </c>
      <c r="BK767">
        <v>1.9553</v>
      </c>
      <c r="BL767">
        <v>1.968</v>
      </c>
      <c r="BM767">
        <v>1.9851000000000001</v>
      </c>
      <c r="BN767">
        <v>2.1686000000000001</v>
      </c>
      <c r="BO767">
        <v>2.1840000000000002</v>
      </c>
      <c r="BP767">
        <v>2.1800999999999999</v>
      </c>
      <c r="BQ767">
        <v>2.1631</v>
      </c>
      <c r="BR767">
        <v>2.1404000000000001</v>
      </c>
      <c r="BS767">
        <v>2.0992999999999999</v>
      </c>
      <c r="BT767">
        <v>1.9651000000000001</v>
      </c>
      <c r="BU767">
        <v>1.9302999999999999</v>
      </c>
      <c r="BV767">
        <v>1.9096</v>
      </c>
      <c r="BW767">
        <v>1.9064000000000001</v>
      </c>
      <c r="BX767">
        <v>1.9194</v>
      </c>
      <c r="BY767">
        <v>1.9391</v>
      </c>
      <c r="BZ767">
        <v>2.1276000000000002</v>
      </c>
      <c r="CA767">
        <v>2.1459999999999999</v>
      </c>
      <c r="CB767">
        <v>2.1434000000000002</v>
      </c>
      <c r="CC767">
        <v>2.1311</v>
      </c>
      <c r="CD767">
        <v>2.1137999999999999</v>
      </c>
      <c r="CE767">
        <v>2.0758999999999999</v>
      </c>
      <c r="CF767">
        <v>1.9479</v>
      </c>
      <c r="CG767">
        <v>1.9154</v>
      </c>
      <c r="CH767">
        <v>1.9036</v>
      </c>
      <c r="CI767">
        <v>1.8926000000000001</v>
      </c>
    </row>
    <row r="768" spans="1:87">
      <c r="A768" s="95">
        <v>45362</v>
      </c>
      <c r="B768" s="63">
        <v>183180</v>
      </c>
      <c r="AP768">
        <v>2.5804999999999998</v>
      </c>
      <c r="AQ768">
        <v>2.5724</v>
      </c>
      <c r="AR768">
        <v>2.5409999999999999</v>
      </c>
      <c r="AS768">
        <v>2.5003000000000002</v>
      </c>
      <c r="AT768">
        <v>2.4533999999999998</v>
      </c>
      <c r="AU768">
        <v>2.3942999999999999</v>
      </c>
      <c r="AV768">
        <v>2.1943999999999999</v>
      </c>
      <c r="AW768">
        <v>2.1332</v>
      </c>
      <c r="AX768">
        <v>2.0855999999999999</v>
      </c>
      <c r="AY768">
        <v>2.0589</v>
      </c>
      <c r="AZ768">
        <v>2.0556000000000001</v>
      </c>
      <c r="BA768">
        <v>2.0691999999999999</v>
      </c>
      <c r="BB768">
        <v>2.2732000000000001</v>
      </c>
      <c r="BC768">
        <v>2.2709999999999999</v>
      </c>
      <c r="BD768">
        <v>2.2601</v>
      </c>
      <c r="BE768">
        <v>2.2410999999999999</v>
      </c>
      <c r="BF768">
        <v>2.2126999999999999</v>
      </c>
      <c r="BG768">
        <v>2.1756000000000002</v>
      </c>
      <c r="BH768">
        <v>2.0293000000000001</v>
      </c>
      <c r="BI768">
        <v>1.9952000000000001</v>
      </c>
      <c r="BJ768">
        <v>1.9756</v>
      </c>
      <c r="BK768">
        <v>1.9758</v>
      </c>
      <c r="BL768">
        <v>1.9884999999999999</v>
      </c>
      <c r="BM768">
        <v>2.0055999999999998</v>
      </c>
      <c r="BN768">
        <v>2.1890999999999998</v>
      </c>
      <c r="BO768">
        <v>2.2044999999999999</v>
      </c>
      <c r="BP768">
        <v>2.2006000000000001</v>
      </c>
      <c r="BQ768">
        <v>2.1836000000000002</v>
      </c>
      <c r="BR768">
        <v>2.1608999999999998</v>
      </c>
      <c r="BS768">
        <v>2.1198000000000001</v>
      </c>
      <c r="BT768">
        <v>1.9856</v>
      </c>
      <c r="BU768">
        <v>1.9508000000000001</v>
      </c>
      <c r="BV768">
        <v>1.9300999999999999</v>
      </c>
      <c r="BW768">
        <v>1.9269000000000001</v>
      </c>
      <c r="BX768">
        <v>1.9399</v>
      </c>
      <c r="BY768">
        <v>1.9596</v>
      </c>
      <c r="BZ768">
        <v>2.1480999999999999</v>
      </c>
      <c r="CA768">
        <v>2.1665000000000001</v>
      </c>
      <c r="CB768">
        <v>2.1638999999999999</v>
      </c>
      <c r="CC768">
        <v>2.1516000000000002</v>
      </c>
      <c r="CD768">
        <v>2.1343000000000001</v>
      </c>
      <c r="CE768">
        <v>2.0964</v>
      </c>
      <c r="CF768">
        <v>1.9683999999999999</v>
      </c>
      <c r="CG768">
        <v>1.9359</v>
      </c>
      <c r="CH768">
        <v>1.9240999999999999</v>
      </c>
      <c r="CI768">
        <v>1.9131</v>
      </c>
    </row>
    <row r="769" spans="1:87">
      <c r="A769" s="95">
        <v>45363</v>
      </c>
      <c r="B769" s="63">
        <v>179978</v>
      </c>
      <c r="AP769">
        <v>2.5863999999999998</v>
      </c>
      <c r="AQ769">
        <v>2.5779000000000001</v>
      </c>
      <c r="AR769">
        <v>2.5453000000000001</v>
      </c>
      <c r="AS769">
        <v>2.5030000000000001</v>
      </c>
      <c r="AT769">
        <v>2.4550000000000001</v>
      </c>
      <c r="AU769">
        <v>2.3950999999999998</v>
      </c>
      <c r="AV769">
        <v>2.1941999999999999</v>
      </c>
      <c r="AW769">
        <v>2.1322999999999999</v>
      </c>
      <c r="AX769">
        <v>2.0851999999999999</v>
      </c>
      <c r="AY769">
        <v>2.0592000000000001</v>
      </c>
      <c r="AZ769">
        <v>2.0569000000000002</v>
      </c>
      <c r="BA769">
        <v>2.0708000000000002</v>
      </c>
      <c r="BB769">
        <v>2.2749999999999999</v>
      </c>
      <c r="BC769">
        <v>2.2728999999999999</v>
      </c>
      <c r="BD769">
        <v>2.2614999999999998</v>
      </c>
      <c r="BE769">
        <v>2.2418999999999998</v>
      </c>
      <c r="BF769">
        <v>2.2124000000000001</v>
      </c>
      <c r="BG769">
        <v>2.1745999999999999</v>
      </c>
      <c r="BH769">
        <v>2.0282</v>
      </c>
      <c r="BI769">
        <v>1.9939</v>
      </c>
      <c r="BJ769">
        <v>1.9742</v>
      </c>
      <c r="BK769">
        <v>1.9748000000000001</v>
      </c>
      <c r="BL769">
        <v>1.9875</v>
      </c>
      <c r="BM769">
        <v>2.0045999999999999</v>
      </c>
      <c r="BN769">
        <v>2.1882000000000001</v>
      </c>
      <c r="BO769">
        <v>2.2035999999999998</v>
      </c>
      <c r="BP769">
        <v>2.1997</v>
      </c>
      <c r="BQ769">
        <v>2.1827000000000001</v>
      </c>
      <c r="BR769">
        <v>2.1600999999999999</v>
      </c>
      <c r="BS769">
        <v>2.1190000000000002</v>
      </c>
      <c r="BT769">
        <v>1.9847999999999999</v>
      </c>
      <c r="BU769">
        <v>1.95</v>
      </c>
      <c r="BV769">
        <v>1.9294</v>
      </c>
      <c r="BW769">
        <v>1.9265000000000001</v>
      </c>
      <c r="BX769">
        <v>1.94</v>
      </c>
      <c r="BY769">
        <v>1.9598</v>
      </c>
      <c r="BZ769">
        <v>2.1488</v>
      </c>
      <c r="CA769">
        <v>2.1669999999999998</v>
      </c>
      <c r="CB769">
        <v>2.1644000000000001</v>
      </c>
      <c r="CC769">
        <v>2.1522000000000001</v>
      </c>
      <c r="CD769">
        <v>2.1349</v>
      </c>
      <c r="CE769">
        <v>2.0971000000000002</v>
      </c>
      <c r="CF769">
        <v>1.9691000000000001</v>
      </c>
      <c r="CG769">
        <v>1.9367000000000001</v>
      </c>
      <c r="CH769">
        <v>1.9249000000000001</v>
      </c>
      <c r="CI769">
        <v>1.9144000000000001</v>
      </c>
    </row>
    <row r="770" spans="1:87">
      <c r="A770" s="95">
        <v>45364</v>
      </c>
      <c r="B770" s="63">
        <v>238528</v>
      </c>
      <c r="AP770">
        <v>2.6615000000000002</v>
      </c>
      <c r="AQ770">
        <v>2.6534</v>
      </c>
      <c r="AR770">
        <v>2.6181999999999999</v>
      </c>
      <c r="AS770">
        <v>2.5729000000000002</v>
      </c>
      <c r="AT770">
        <v>2.5219999999999998</v>
      </c>
      <c r="AU770">
        <v>2.4588000000000001</v>
      </c>
      <c r="AV770">
        <v>2.2524000000000002</v>
      </c>
      <c r="AW770">
        <v>2.1879</v>
      </c>
      <c r="AX770">
        <v>2.1372</v>
      </c>
      <c r="AY770">
        <v>2.1084000000000001</v>
      </c>
      <c r="AZ770">
        <v>2.1038999999999999</v>
      </c>
      <c r="BA770">
        <v>2.1164000000000001</v>
      </c>
      <c r="BB770">
        <v>2.3203</v>
      </c>
      <c r="BC770">
        <v>2.3176999999999999</v>
      </c>
      <c r="BD770">
        <v>2.3054000000000001</v>
      </c>
      <c r="BE770">
        <v>2.2856000000000001</v>
      </c>
      <c r="BF770">
        <v>2.2559999999999998</v>
      </c>
      <c r="BG770">
        <v>2.2181000000000002</v>
      </c>
      <c r="BH770">
        <v>2.0701000000000001</v>
      </c>
      <c r="BI770">
        <v>2.0339999999999998</v>
      </c>
      <c r="BJ770">
        <v>2.0146999999999999</v>
      </c>
      <c r="BK770">
        <v>2.0148999999999999</v>
      </c>
      <c r="BL770">
        <v>2.0274999999999999</v>
      </c>
      <c r="BM770">
        <v>2.044</v>
      </c>
      <c r="BN770">
        <v>2.2271999999999998</v>
      </c>
      <c r="BO770">
        <v>2.2422</v>
      </c>
      <c r="BP770">
        <v>2.238</v>
      </c>
      <c r="BQ770">
        <v>2.2206000000000001</v>
      </c>
      <c r="BR770">
        <v>2.1977000000000002</v>
      </c>
      <c r="BS770">
        <v>2.1562000000000001</v>
      </c>
      <c r="BT770">
        <v>2.0215999999999998</v>
      </c>
      <c r="BU770">
        <v>1.9864999999999999</v>
      </c>
      <c r="BV770">
        <v>1.9655</v>
      </c>
      <c r="BW770">
        <v>1.9625999999999999</v>
      </c>
      <c r="BX770">
        <v>1.9761</v>
      </c>
      <c r="BY770">
        <v>1.9959</v>
      </c>
      <c r="BZ770">
        <v>2.1848999999999998</v>
      </c>
      <c r="CA770">
        <v>2.2031000000000001</v>
      </c>
      <c r="CB770">
        <v>2.2004999999999999</v>
      </c>
      <c r="CC770">
        <v>2.1882999999999999</v>
      </c>
      <c r="CD770">
        <v>2.1709999999999998</v>
      </c>
      <c r="CE770">
        <v>2.1332</v>
      </c>
      <c r="CF770">
        <v>2.0051999999999999</v>
      </c>
      <c r="CG770">
        <v>1.9728000000000001</v>
      </c>
      <c r="CH770">
        <v>1.9610000000000001</v>
      </c>
      <c r="CI770">
        <v>1.9504999999999999</v>
      </c>
    </row>
    <row r="771" spans="1:87">
      <c r="A771" s="95">
        <v>45365</v>
      </c>
      <c r="B771" s="63">
        <v>174304</v>
      </c>
      <c r="AP771">
        <v>2.7033</v>
      </c>
      <c r="AQ771">
        <v>2.6926000000000001</v>
      </c>
      <c r="AR771">
        <v>2.6556000000000002</v>
      </c>
      <c r="AS771">
        <v>2.609</v>
      </c>
      <c r="AT771">
        <v>2.5562999999999998</v>
      </c>
      <c r="AU771">
        <v>2.4908999999999999</v>
      </c>
      <c r="AV771">
        <v>2.2785000000000002</v>
      </c>
      <c r="AW771">
        <v>2.2103000000000002</v>
      </c>
      <c r="AX771">
        <v>2.1596000000000002</v>
      </c>
      <c r="AY771">
        <v>2.1301000000000001</v>
      </c>
      <c r="AZ771">
        <v>2.1253000000000002</v>
      </c>
      <c r="BA771">
        <v>2.1379999999999999</v>
      </c>
      <c r="BB771">
        <v>2.3418000000000001</v>
      </c>
      <c r="BC771">
        <v>2.3391000000000002</v>
      </c>
      <c r="BD771">
        <v>2.3268</v>
      </c>
      <c r="BE771">
        <v>2.3069000000000002</v>
      </c>
      <c r="BF771">
        <v>2.2765</v>
      </c>
      <c r="BG771">
        <v>2.2357</v>
      </c>
      <c r="BH771">
        <v>2.0859999999999999</v>
      </c>
      <c r="BI771">
        <v>2.0480999999999998</v>
      </c>
      <c r="BJ771">
        <v>2.0291999999999999</v>
      </c>
      <c r="BK771">
        <v>2.0301</v>
      </c>
      <c r="BL771">
        <v>2.0432999999999999</v>
      </c>
      <c r="BM771">
        <v>2.0594000000000001</v>
      </c>
      <c r="BN771">
        <v>2.2422</v>
      </c>
      <c r="BO771">
        <v>2.2566999999999999</v>
      </c>
      <c r="BP771">
        <v>2.2521</v>
      </c>
      <c r="BQ771">
        <v>2.2343000000000002</v>
      </c>
      <c r="BR771">
        <v>2.2109999999999999</v>
      </c>
      <c r="BS771">
        <v>2.1690999999999998</v>
      </c>
      <c r="BT771">
        <v>2.0339999999999998</v>
      </c>
      <c r="BU771">
        <v>1.9984999999999999</v>
      </c>
      <c r="BV771">
        <v>1.9762</v>
      </c>
      <c r="BW771">
        <v>1.9733000000000001</v>
      </c>
      <c r="BX771">
        <v>1.9867999999999999</v>
      </c>
      <c r="BY771">
        <v>2.0066000000000002</v>
      </c>
      <c r="BZ771">
        <v>2.1956000000000002</v>
      </c>
      <c r="CA771">
        <v>2.2138</v>
      </c>
      <c r="CB771">
        <v>2.2111999999999998</v>
      </c>
      <c r="CC771">
        <v>2.1989999999999998</v>
      </c>
      <c r="CD771">
        <v>2.1817000000000002</v>
      </c>
      <c r="CE771">
        <v>2.1438999999999999</v>
      </c>
      <c r="CF771">
        <v>2.0158999999999998</v>
      </c>
      <c r="CG771">
        <v>1.9835</v>
      </c>
      <c r="CH771">
        <v>1.9717</v>
      </c>
      <c r="CI771">
        <v>1.9612000000000001</v>
      </c>
    </row>
    <row r="772" spans="1:87">
      <c r="A772" s="95">
        <v>45366</v>
      </c>
      <c r="B772" s="63">
        <v>225354</v>
      </c>
      <c r="AP772">
        <v>2.7208000000000001</v>
      </c>
      <c r="AQ772">
        <v>2.7067999999999999</v>
      </c>
      <c r="AR772">
        <v>2.6656</v>
      </c>
      <c r="AS772">
        <v>2.6154000000000002</v>
      </c>
      <c r="AT772">
        <v>2.5598000000000001</v>
      </c>
      <c r="AU772">
        <v>2.4931999999999999</v>
      </c>
      <c r="AV772">
        <v>2.2745000000000002</v>
      </c>
      <c r="AW772">
        <v>2.2037</v>
      </c>
      <c r="AX772">
        <v>2.1556000000000002</v>
      </c>
      <c r="AY772">
        <v>2.1288999999999998</v>
      </c>
      <c r="AZ772">
        <v>2.1257000000000001</v>
      </c>
      <c r="BA772">
        <v>2.1393</v>
      </c>
      <c r="BB772">
        <v>2.3437999999999999</v>
      </c>
      <c r="BC772">
        <v>2.3422999999999998</v>
      </c>
      <c r="BD772">
        <v>2.3319999999999999</v>
      </c>
      <c r="BE772">
        <v>2.3121999999999998</v>
      </c>
      <c r="BF772">
        <v>2.282</v>
      </c>
      <c r="BG772">
        <v>2.2414000000000001</v>
      </c>
      <c r="BH772">
        <v>2.0918000000000001</v>
      </c>
      <c r="BI772">
        <v>2.0537999999999998</v>
      </c>
      <c r="BJ772">
        <v>2.0356000000000001</v>
      </c>
      <c r="BK772">
        <v>2.0365000000000002</v>
      </c>
      <c r="BL772">
        <v>2.0497000000000001</v>
      </c>
      <c r="BM772">
        <v>2.0657999999999999</v>
      </c>
      <c r="BN772">
        <v>2.2486000000000002</v>
      </c>
      <c r="BO772">
        <v>2.2631000000000001</v>
      </c>
      <c r="BP772">
        <v>2.2585000000000002</v>
      </c>
      <c r="BQ772">
        <v>2.2406999999999999</v>
      </c>
      <c r="BR772">
        <v>2.2174</v>
      </c>
      <c r="BS772">
        <v>2.1755</v>
      </c>
      <c r="BT772">
        <v>2.0404</v>
      </c>
      <c r="BU772">
        <v>2.0049000000000001</v>
      </c>
      <c r="BV772">
        <v>1.9825999999999999</v>
      </c>
      <c r="BW772">
        <v>1.9797</v>
      </c>
      <c r="BX772">
        <v>1.9932000000000001</v>
      </c>
      <c r="BY772">
        <v>2.0129999999999999</v>
      </c>
      <c r="BZ772">
        <v>2.202</v>
      </c>
      <c r="CA772">
        <v>2.2202000000000002</v>
      </c>
      <c r="CB772">
        <v>2.2176</v>
      </c>
      <c r="CC772">
        <v>2.2054</v>
      </c>
      <c r="CD772">
        <v>2.1880999999999999</v>
      </c>
      <c r="CE772">
        <v>2.1503000000000001</v>
      </c>
      <c r="CF772">
        <v>2.0223</v>
      </c>
      <c r="CG772">
        <v>1.9899</v>
      </c>
      <c r="CH772">
        <v>1.9781</v>
      </c>
      <c r="CI772">
        <v>1.9676</v>
      </c>
    </row>
    <row r="773" spans="1:87">
      <c r="A773" s="95">
        <v>45369</v>
      </c>
      <c r="B773" s="63">
        <v>177588</v>
      </c>
      <c r="AP773">
        <v>2.7572999999999999</v>
      </c>
      <c r="AQ773">
        <v>2.7454000000000001</v>
      </c>
      <c r="AR773">
        <v>2.7073999999999998</v>
      </c>
      <c r="AS773">
        <v>2.657</v>
      </c>
      <c r="AT773">
        <v>2.5996999999999999</v>
      </c>
      <c r="AU773">
        <v>2.5310999999999999</v>
      </c>
      <c r="AV773">
        <v>2.3045</v>
      </c>
      <c r="AW773">
        <v>2.2334000000000001</v>
      </c>
      <c r="AX773">
        <v>2.1854</v>
      </c>
      <c r="AY773">
        <v>2.1587999999999998</v>
      </c>
      <c r="AZ773">
        <v>2.1554000000000002</v>
      </c>
      <c r="BA773">
        <v>2.1684000000000001</v>
      </c>
      <c r="BB773">
        <v>2.3725999999999998</v>
      </c>
      <c r="BC773">
        <v>2.3704999999999998</v>
      </c>
      <c r="BD773">
        <v>2.3599000000000001</v>
      </c>
      <c r="BE773">
        <v>2.3399000000000001</v>
      </c>
      <c r="BF773">
        <v>2.3096000000000001</v>
      </c>
      <c r="BG773">
        <v>2.2665000000000002</v>
      </c>
      <c r="BH773">
        <v>2.1114999999999999</v>
      </c>
      <c r="BI773">
        <v>2.0720000000000001</v>
      </c>
      <c r="BJ773">
        <v>2.0526</v>
      </c>
      <c r="BK773">
        <v>2.0524</v>
      </c>
      <c r="BL773">
        <v>2.0653999999999999</v>
      </c>
      <c r="BM773">
        <v>2.0811000000000002</v>
      </c>
      <c r="BN773">
        <v>2.2635000000000001</v>
      </c>
      <c r="BO773">
        <v>2.2776000000000001</v>
      </c>
      <c r="BP773">
        <v>2.2726000000000002</v>
      </c>
      <c r="BQ773">
        <v>2.2545000000000002</v>
      </c>
      <c r="BR773">
        <v>2.2307999999999999</v>
      </c>
      <c r="BS773">
        <v>2.1884999999999999</v>
      </c>
      <c r="BT773">
        <v>2.0529999999999999</v>
      </c>
      <c r="BU773">
        <v>2.0171000000000001</v>
      </c>
      <c r="BV773">
        <v>1.9941</v>
      </c>
      <c r="BW773">
        <v>1.9912000000000001</v>
      </c>
      <c r="BX773">
        <v>2.0047000000000001</v>
      </c>
      <c r="BY773">
        <v>2.0245000000000002</v>
      </c>
      <c r="BZ773">
        <v>2.2134999999999998</v>
      </c>
      <c r="CA773">
        <v>2.2317</v>
      </c>
      <c r="CB773">
        <v>2.2290999999999999</v>
      </c>
      <c r="CC773">
        <v>2.2168999999999999</v>
      </c>
      <c r="CD773">
        <v>2.1996000000000002</v>
      </c>
      <c r="CE773">
        <v>2.1617999999999999</v>
      </c>
      <c r="CF773">
        <v>2.0337999999999998</v>
      </c>
      <c r="CG773">
        <v>2.0013999999999998</v>
      </c>
      <c r="CH773">
        <v>1.9896</v>
      </c>
      <c r="CI773">
        <v>1.9791000000000001</v>
      </c>
    </row>
    <row r="774" spans="1:87">
      <c r="A774" s="95">
        <v>45370</v>
      </c>
      <c r="B774" s="63">
        <v>165125</v>
      </c>
      <c r="AP774">
        <v>2.7622</v>
      </c>
      <c r="AQ774">
        <v>2.7488999999999999</v>
      </c>
      <c r="AR774">
        <v>2.7115999999999998</v>
      </c>
      <c r="AS774">
        <v>2.6640000000000001</v>
      </c>
      <c r="AT774">
        <v>2.6076000000000001</v>
      </c>
      <c r="AU774">
        <v>2.5398999999999998</v>
      </c>
      <c r="AV774">
        <v>2.3155000000000001</v>
      </c>
      <c r="AW774">
        <v>2.2475000000000001</v>
      </c>
      <c r="AX774">
        <v>2.1987999999999999</v>
      </c>
      <c r="AY774">
        <v>2.1717</v>
      </c>
      <c r="AZ774">
        <v>2.1680000000000001</v>
      </c>
      <c r="BA774">
        <v>2.1806999999999999</v>
      </c>
      <c r="BB774">
        <v>2.3831000000000002</v>
      </c>
      <c r="BC774">
        <v>2.3805999999999998</v>
      </c>
      <c r="BD774">
        <v>2.3696000000000002</v>
      </c>
      <c r="BE774">
        <v>2.3485</v>
      </c>
      <c r="BF774">
        <v>2.3178999999999998</v>
      </c>
      <c r="BG774">
        <v>2.2747000000000002</v>
      </c>
      <c r="BH774">
        <v>2.1187</v>
      </c>
      <c r="BI774">
        <v>2.0806</v>
      </c>
      <c r="BJ774">
        <v>2.0619999999999998</v>
      </c>
      <c r="BK774">
        <v>2.0606</v>
      </c>
      <c r="BL774">
        <v>2.0749</v>
      </c>
      <c r="BM774">
        <v>2.0905999999999998</v>
      </c>
      <c r="BN774">
        <v>2.2730000000000001</v>
      </c>
      <c r="BO774">
        <v>2.2871000000000001</v>
      </c>
      <c r="BP774">
        <v>2.2820999999999998</v>
      </c>
      <c r="BQ774">
        <v>2.2639999999999998</v>
      </c>
      <c r="BR774">
        <v>2.2403</v>
      </c>
      <c r="BS774">
        <v>2.198</v>
      </c>
      <c r="BT774">
        <v>2.0625</v>
      </c>
      <c r="BU774">
        <v>2.0266000000000002</v>
      </c>
      <c r="BV774">
        <v>2.0036</v>
      </c>
      <c r="BW774">
        <v>2.0007000000000001</v>
      </c>
      <c r="BX774">
        <v>2.0142000000000002</v>
      </c>
      <c r="BY774">
        <v>2.0339999999999998</v>
      </c>
      <c r="BZ774">
        <v>2.2229999999999999</v>
      </c>
      <c r="CA774">
        <v>2.2412000000000001</v>
      </c>
      <c r="CB774">
        <v>2.2385999999999999</v>
      </c>
      <c r="CC774">
        <v>2.2263999999999999</v>
      </c>
      <c r="CD774">
        <v>2.2090999999999998</v>
      </c>
      <c r="CE774">
        <v>2.1713</v>
      </c>
      <c r="CF774">
        <v>2.0432999999999999</v>
      </c>
      <c r="CG774">
        <v>2.0108999999999999</v>
      </c>
      <c r="CH774">
        <v>1.9991000000000001</v>
      </c>
      <c r="CI774">
        <v>1.9885999999999999</v>
      </c>
    </row>
    <row r="775" spans="1:87">
      <c r="A775" s="95">
        <v>45371</v>
      </c>
      <c r="B775" s="63">
        <v>185760</v>
      </c>
      <c r="AP775">
        <v>2.7332000000000001</v>
      </c>
      <c r="AQ775">
        <v>2.7193000000000001</v>
      </c>
      <c r="AR775">
        <v>2.6814</v>
      </c>
      <c r="AS775">
        <v>2.6343999999999999</v>
      </c>
      <c r="AT775">
        <v>2.5777999999999999</v>
      </c>
      <c r="AU775">
        <v>2.5114000000000001</v>
      </c>
      <c r="AV775">
        <v>2.2898000000000001</v>
      </c>
      <c r="AW775">
        <v>2.2237</v>
      </c>
      <c r="AX775">
        <v>2.1755</v>
      </c>
      <c r="AY775">
        <v>2.1488</v>
      </c>
      <c r="AZ775">
        <v>2.1454</v>
      </c>
      <c r="BA775">
        <v>2.1585000000000001</v>
      </c>
      <c r="BB775">
        <v>2.3611</v>
      </c>
      <c r="BC775">
        <v>2.3593999999999999</v>
      </c>
      <c r="BD775">
        <v>2.3494999999999999</v>
      </c>
      <c r="BE775">
        <v>2.3294000000000001</v>
      </c>
      <c r="BF775">
        <v>2.2988</v>
      </c>
      <c r="BG775">
        <v>2.2557</v>
      </c>
      <c r="BH775">
        <v>2.0996999999999999</v>
      </c>
      <c r="BI775">
        <v>2.0617000000000001</v>
      </c>
      <c r="BJ775">
        <v>2.0436000000000001</v>
      </c>
      <c r="BK775">
        <v>2.0423</v>
      </c>
      <c r="BL775">
        <v>2.0567000000000002</v>
      </c>
      <c r="BM775">
        <v>2.0724</v>
      </c>
      <c r="BN775">
        <v>2.2547999999999999</v>
      </c>
      <c r="BO775">
        <v>2.2688999999999999</v>
      </c>
      <c r="BP775">
        <v>2.2639</v>
      </c>
      <c r="BQ775">
        <v>2.2458</v>
      </c>
      <c r="BR775">
        <v>2.2221000000000002</v>
      </c>
      <c r="BS775">
        <v>2.1798000000000002</v>
      </c>
      <c r="BT775">
        <v>2.0442999999999998</v>
      </c>
      <c r="BU775">
        <v>2.0084</v>
      </c>
      <c r="BV775">
        <v>1.9854000000000001</v>
      </c>
      <c r="BW775">
        <v>1.9824999999999999</v>
      </c>
      <c r="BX775">
        <v>1.996</v>
      </c>
      <c r="BY775">
        <v>2.0158</v>
      </c>
      <c r="BZ775">
        <v>2.2048000000000001</v>
      </c>
      <c r="CA775">
        <v>2.2229999999999999</v>
      </c>
      <c r="CB775">
        <v>2.2204000000000002</v>
      </c>
      <c r="CC775">
        <v>2.2082000000000002</v>
      </c>
      <c r="CD775">
        <v>2.1909000000000001</v>
      </c>
      <c r="CE775">
        <v>2.1530999999999998</v>
      </c>
      <c r="CF775">
        <v>2.0251000000000001</v>
      </c>
      <c r="CG775">
        <v>1.9926999999999999</v>
      </c>
      <c r="CH775">
        <v>1.9809000000000001</v>
      </c>
      <c r="CI775">
        <v>1.9703999999999999</v>
      </c>
    </row>
    <row r="776" spans="1:87">
      <c r="A776" s="95">
        <v>45372</v>
      </c>
      <c r="B776" s="63">
        <v>162612</v>
      </c>
      <c r="AP776">
        <v>2.7271000000000001</v>
      </c>
      <c r="AQ776">
        <v>2.7122000000000002</v>
      </c>
      <c r="AR776">
        <v>2.6755</v>
      </c>
      <c r="AS776">
        <v>2.6294</v>
      </c>
      <c r="AT776">
        <v>2.573</v>
      </c>
      <c r="AU776">
        <v>2.5074000000000001</v>
      </c>
      <c r="AV776">
        <v>2.2913000000000001</v>
      </c>
      <c r="AW776">
        <v>2.226</v>
      </c>
      <c r="AX776">
        <v>2.1781000000000001</v>
      </c>
      <c r="AY776">
        <v>2.1516000000000002</v>
      </c>
      <c r="AZ776">
        <v>2.1480999999999999</v>
      </c>
      <c r="BA776">
        <v>2.1614</v>
      </c>
      <c r="BB776">
        <v>2.3639000000000001</v>
      </c>
      <c r="BC776">
        <v>2.3618999999999999</v>
      </c>
      <c r="BD776">
        <v>2.3515999999999999</v>
      </c>
      <c r="BE776">
        <v>2.3315999999999999</v>
      </c>
      <c r="BF776">
        <v>2.3012000000000001</v>
      </c>
      <c r="BG776">
        <v>2.2597999999999998</v>
      </c>
      <c r="BH776">
        <v>2.1038999999999999</v>
      </c>
      <c r="BI776">
        <v>2.0659999999999998</v>
      </c>
      <c r="BJ776">
        <v>2.048</v>
      </c>
      <c r="BK776">
        <v>2.0480999999999998</v>
      </c>
      <c r="BL776">
        <v>2.0625</v>
      </c>
      <c r="BM776">
        <v>2.0781999999999998</v>
      </c>
      <c r="BN776">
        <v>2.2606000000000002</v>
      </c>
      <c r="BO776">
        <v>2.2747000000000002</v>
      </c>
      <c r="BP776">
        <v>2.2696999999999998</v>
      </c>
      <c r="BQ776">
        <v>2.2515999999999998</v>
      </c>
      <c r="BR776">
        <v>2.2279</v>
      </c>
      <c r="BS776">
        <v>2.1856</v>
      </c>
      <c r="BT776">
        <v>2.0501</v>
      </c>
      <c r="BU776">
        <v>2.0142000000000002</v>
      </c>
      <c r="BV776">
        <v>1.9912000000000001</v>
      </c>
      <c r="BW776">
        <v>1.9883</v>
      </c>
      <c r="BX776">
        <v>2.0017999999999998</v>
      </c>
      <c r="BY776">
        <v>2.0215999999999998</v>
      </c>
      <c r="BZ776">
        <v>2.2105999999999999</v>
      </c>
      <c r="CA776">
        <v>2.2288000000000001</v>
      </c>
      <c r="CB776">
        <v>2.2262</v>
      </c>
      <c r="CC776">
        <v>2.214</v>
      </c>
      <c r="CD776">
        <v>2.1966999999999999</v>
      </c>
      <c r="CE776">
        <v>2.1589</v>
      </c>
      <c r="CF776">
        <v>2.0308999999999999</v>
      </c>
      <c r="CG776">
        <v>1.9984999999999999</v>
      </c>
      <c r="CH776">
        <v>1.9866999999999999</v>
      </c>
      <c r="CI776">
        <v>1.9762</v>
      </c>
    </row>
    <row r="777" spans="1:87">
      <c r="A777" s="95">
        <v>45373</v>
      </c>
      <c r="B777" s="63">
        <v>190934</v>
      </c>
      <c r="AP777">
        <v>2.7397999999999998</v>
      </c>
      <c r="AQ777">
        <v>2.7170000000000001</v>
      </c>
      <c r="AR777">
        <v>2.6762000000000001</v>
      </c>
      <c r="AS777">
        <v>2.6274999999999999</v>
      </c>
      <c r="AT777">
        <v>2.5684999999999998</v>
      </c>
      <c r="AU777">
        <v>2.5013999999999998</v>
      </c>
      <c r="AV777">
        <v>2.2833000000000001</v>
      </c>
      <c r="AW777">
        <v>2.2143000000000002</v>
      </c>
      <c r="AX777">
        <v>2.1634000000000002</v>
      </c>
      <c r="AY777">
        <v>2.1347999999999998</v>
      </c>
      <c r="AZ777">
        <v>2.1303000000000001</v>
      </c>
      <c r="BA777">
        <v>2.1433</v>
      </c>
      <c r="BB777">
        <v>2.3458000000000001</v>
      </c>
      <c r="BC777">
        <v>2.3439000000000001</v>
      </c>
      <c r="BD777">
        <v>2.3334000000000001</v>
      </c>
      <c r="BE777">
        <v>2.3134999999999999</v>
      </c>
      <c r="BF777">
        <v>2.2831999999999999</v>
      </c>
      <c r="BG777">
        <v>2.2418</v>
      </c>
      <c r="BH777">
        <v>2.0859999999999999</v>
      </c>
      <c r="BI777">
        <v>2.0485000000000002</v>
      </c>
      <c r="BJ777">
        <v>2.0308999999999999</v>
      </c>
      <c r="BK777">
        <v>2.0310000000000001</v>
      </c>
      <c r="BL777">
        <v>2.0453999999999999</v>
      </c>
      <c r="BM777">
        <v>2.0611000000000002</v>
      </c>
      <c r="BN777">
        <v>2.2435999999999998</v>
      </c>
      <c r="BO777">
        <v>2.2576999999999998</v>
      </c>
      <c r="BP777">
        <v>2.2526999999999999</v>
      </c>
      <c r="BQ777">
        <v>2.2345999999999999</v>
      </c>
      <c r="BR777">
        <v>2.2109000000000001</v>
      </c>
      <c r="BS777">
        <v>2.1686000000000001</v>
      </c>
      <c r="BT777">
        <v>2.0331999999999999</v>
      </c>
      <c r="BU777">
        <v>1.9973000000000001</v>
      </c>
      <c r="BV777">
        <v>1.9742999999999999</v>
      </c>
      <c r="BW777">
        <v>1.9716</v>
      </c>
      <c r="BX777">
        <v>1.9855</v>
      </c>
      <c r="BY777">
        <v>2.0053000000000001</v>
      </c>
      <c r="BZ777">
        <v>2.1943000000000001</v>
      </c>
      <c r="CA777">
        <v>2.2124999999999999</v>
      </c>
      <c r="CB777">
        <v>2.2099000000000002</v>
      </c>
      <c r="CC777">
        <v>2.1977000000000002</v>
      </c>
      <c r="CD777">
        <v>2.1804000000000001</v>
      </c>
      <c r="CE777">
        <v>2.1425999999999998</v>
      </c>
      <c r="CF777">
        <v>2.0146000000000002</v>
      </c>
      <c r="CG777">
        <v>1.9822</v>
      </c>
      <c r="CH777">
        <v>1.9703999999999999</v>
      </c>
      <c r="CI777">
        <v>1.9599</v>
      </c>
    </row>
    <row r="778" spans="1:87">
      <c r="A778" s="95">
        <v>45376</v>
      </c>
      <c r="B778" s="63">
        <v>174578</v>
      </c>
      <c r="AP778">
        <v>2.7484000000000002</v>
      </c>
      <c r="AQ778">
        <v>2.7284000000000002</v>
      </c>
      <c r="AR778">
        <v>2.6917</v>
      </c>
      <c r="AS778">
        <v>2.6454</v>
      </c>
      <c r="AT778">
        <v>2.5880999999999998</v>
      </c>
      <c r="AU778">
        <v>2.5206</v>
      </c>
      <c r="AV778">
        <v>2.3010000000000002</v>
      </c>
      <c r="AW778">
        <v>2.2317</v>
      </c>
      <c r="AX778">
        <v>2.1814</v>
      </c>
      <c r="AY778">
        <v>2.1536</v>
      </c>
      <c r="AZ778">
        <v>2.1495000000000002</v>
      </c>
      <c r="BA778">
        <v>2.1625999999999999</v>
      </c>
      <c r="BB778">
        <v>2.3652000000000002</v>
      </c>
      <c r="BC778">
        <v>2.3633999999999999</v>
      </c>
      <c r="BD778">
        <v>2.3527999999999998</v>
      </c>
      <c r="BE778">
        <v>2.3329</v>
      </c>
      <c r="BF778">
        <v>2.3026</v>
      </c>
      <c r="BG778">
        <v>2.2612000000000001</v>
      </c>
      <c r="BH778">
        <v>2.1053000000000002</v>
      </c>
      <c r="BI778">
        <v>2.0678000000000001</v>
      </c>
      <c r="BJ778">
        <v>2.0501999999999998</v>
      </c>
      <c r="BK778">
        <v>2.0501999999999998</v>
      </c>
      <c r="BL778">
        <v>2.0646</v>
      </c>
      <c r="BM778">
        <v>2.0802999999999998</v>
      </c>
      <c r="BN778">
        <v>2.2627999999999999</v>
      </c>
      <c r="BO778">
        <v>2.2768999999999999</v>
      </c>
      <c r="BP778">
        <v>2.2719</v>
      </c>
      <c r="BQ778">
        <v>2.2538</v>
      </c>
      <c r="BR778">
        <v>2.2301000000000002</v>
      </c>
      <c r="BS778">
        <v>2.1878000000000002</v>
      </c>
      <c r="BT778">
        <v>2.0524</v>
      </c>
      <c r="BU778">
        <v>2.0165000000000002</v>
      </c>
      <c r="BV778">
        <v>1.9935</v>
      </c>
      <c r="BW778">
        <v>1.9907999999999999</v>
      </c>
      <c r="BX778">
        <v>2.0047000000000001</v>
      </c>
      <c r="BY778">
        <v>2.0245000000000002</v>
      </c>
      <c r="BZ778">
        <v>2.2134999999999998</v>
      </c>
      <c r="CA778">
        <v>2.2317</v>
      </c>
      <c r="CB778">
        <v>2.2290999999999999</v>
      </c>
      <c r="CC778">
        <v>2.2168999999999999</v>
      </c>
      <c r="CD778">
        <v>2.1996000000000002</v>
      </c>
      <c r="CE778">
        <v>2.1617999999999999</v>
      </c>
      <c r="CF778">
        <v>2.0337999999999998</v>
      </c>
      <c r="CG778">
        <v>2.0013999999999998</v>
      </c>
      <c r="CH778">
        <v>1.9896</v>
      </c>
      <c r="CI778">
        <v>1.9791000000000001</v>
      </c>
    </row>
    <row r="779" spans="1:87">
      <c r="A779" s="95">
        <v>45377</v>
      </c>
      <c r="B779" s="63">
        <v>199626</v>
      </c>
      <c r="AP779">
        <v>2.7006000000000001</v>
      </c>
      <c r="AQ779">
        <v>2.6852999999999998</v>
      </c>
      <c r="AR779">
        <v>2.6549999999999998</v>
      </c>
      <c r="AS779">
        <v>2.6113</v>
      </c>
      <c r="AT779">
        <v>2.5571000000000002</v>
      </c>
      <c r="AU779">
        <v>2.4914000000000001</v>
      </c>
      <c r="AV779">
        <v>2.2812000000000001</v>
      </c>
      <c r="AW779">
        <v>2.2138</v>
      </c>
      <c r="AX779">
        <v>2.1652999999999998</v>
      </c>
      <c r="AY779">
        <v>2.1391</v>
      </c>
      <c r="AZ779">
        <v>2.1362000000000001</v>
      </c>
      <c r="BA779">
        <v>2.1497999999999999</v>
      </c>
      <c r="BB779">
        <v>2.3525</v>
      </c>
      <c r="BC779">
        <v>2.3512</v>
      </c>
      <c r="BD779">
        <v>2.3408000000000002</v>
      </c>
      <c r="BE779">
        <v>2.3210999999999999</v>
      </c>
      <c r="BF779">
        <v>2.2913000000000001</v>
      </c>
      <c r="BG779">
        <v>2.2515000000000001</v>
      </c>
      <c r="BH779">
        <v>2.0952999999999999</v>
      </c>
      <c r="BI779">
        <v>2.0575999999999999</v>
      </c>
      <c r="BJ779">
        <v>2.0396000000000001</v>
      </c>
      <c r="BK779">
        <v>2.0396000000000001</v>
      </c>
      <c r="BL779">
        <v>2.0539999999999998</v>
      </c>
      <c r="BM779">
        <v>2.0697000000000001</v>
      </c>
      <c r="BN779">
        <v>2.2522000000000002</v>
      </c>
      <c r="BO779">
        <v>2.2663000000000002</v>
      </c>
      <c r="BP779">
        <v>2.2612999999999999</v>
      </c>
      <c r="BQ779">
        <v>2.2431999999999999</v>
      </c>
      <c r="BR779">
        <v>2.2195</v>
      </c>
      <c r="BS779">
        <v>2.1772</v>
      </c>
      <c r="BT779">
        <v>2.0417999999999998</v>
      </c>
      <c r="BU779">
        <v>2.0059</v>
      </c>
      <c r="BV779">
        <v>1.9829000000000001</v>
      </c>
      <c r="BW779">
        <v>1.9802</v>
      </c>
      <c r="BX779">
        <v>1.9941</v>
      </c>
      <c r="BY779">
        <v>2.0139</v>
      </c>
      <c r="BZ779">
        <v>2.2029000000000001</v>
      </c>
      <c r="CA779">
        <v>2.2210999999999999</v>
      </c>
      <c r="CB779">
        <v>2.2185000000000001</v>
      </c>
      <c r="CC779">
        <v>2.2063000000000001</v>
      </c>
      <c r="CD779">
        <v>2.1890000000000001</v>
      </c>
      <c r="CE779">
        <v>2.1511999999999998</v>
      </c>
      <c r="CF779">
        <v>2.0232000000000001</v>
      </c>
      <c r="CG779">
        <v>1.9907999999999999</v>
      </c>
      <c r="CH779">
        <v>1.9790000000000001</v>
      </c>
      <c r="CI779">
        <v>1.9684999999999999</v>
      </c>
    </row>
    <row r="780" spans="1:87">
      <c r="A780" s="95">
        <v>45378</v>
      </c>
      <c r="B780" s="63">
        <v>210642</v>
      </c>
      <c r="AP780">
        <v>2.6846999999999999</v>
      </c>
      <c r="AQ780">
        <v>2.6718999999999999</v>
      </c>
      <c r="AR780">
        <v>2.6433</v>
      </c>
      <c r="AS780">
        <v>2.6029</v>
      </c>
      <c r="AT780">
        <v>2.5499999999999998</v>
      </c>
      <c r="AU780">
        <v>2.4842</v>
      </c>
      <c r="AV780">
        <v>2.2766000000000002</v>
      </c>
      <c r="AW780">
        <v>2.2113</v>
      </c>
      <c r="AX780">
        <v>2.1654</v>
      </c>
      <c r="AY780">
        <v>2.1410999999999998</v>
      </c>
      <c r="AZ780">
        <v>2.1395</v>
      </c>
      <c r="BA780">
        <v>2.1537999999999999</v>
      </c>
      <c r="BB780">
        <v>2.3576999999999999</v>
      </c>
      <c r="BC780">
        <v>2.3569</v>
      </c>
      <c r="BD780">
        <v>2.3464999999999998</v>
      </c>
      <c r="BE780">
        <v>2.3269000000000002</v>
      </c>
      <c r="BF780">
        <v>2.2972000000000001</v>
      </c>
      <c r="BG780">
        <v>2.2574999999999998</v>
      </c>
      <c r="BH780">
        <v>2.1009000000000002</v>
      </c>
      <c r="BI780">
        <v>2.0636000000000001</v>
      </c>
      <c r="BJ780">
        <v>2.0453999999999999</v>
      </c>
      <c r="BK780">
        <v>2.0455000000000001</v>
      </c>
      <c r="BL780">
        <v>2.0598999999999998</v>
      </c>
      <c r="BM780">
        <v>2.0756000000000001</v>
      </c>
      <c r="BN780">
        <v>2.2581000000000002</v>
      </c>
      <c r="BO780">
        <v>2.2723</v>
      </c>
      <c r="BP780">
        <v>2.2673000000000001</v>
      </c>
      <c r="BQ780">
        <v>2.2492000000000001</v>
      </c>
      <c r="BR780">
        <v>2.2256</v>
      </c>
      <c r="BS780">
        <v>2.1833</v>
      </c>
      <c r="BT780">
        <v>2.0478999999999998</v>
      </c>
      <c r="BU780">
        <v>2.012</v>
      </c>
      <c r="BV780">
        <v>1.9891000000000001</v>
      </c>
      <c r="BW780">
        <v>1.9867999999999999</v>
      </c>
      <c r="BX780">
        <v>2.0009000000000001</v>
      </c>
      <c r="BY780">
        <v>2.0209000000000001</v>
      </c>
      <c r="BZ780">
        <v>2.2101999999999999</v>
      </c>
      <c r="CA780">
        <v>2.2284000000000002</v>
      </c>
      <c r="CB780">
        <v>2.2258</v>
      </c>
      <c r="CC780">
        <v>2.2136</v>
      </c>
      <c r="CD780">
        <v>2.1962999999999999</v>
      </c>
      <c r="CE780">
        <v>2.1585000000000001</v>
      </c>
      <c r="CF780">
        <v>2.0305</v>
      </c>
      <c r="CG780">
        <v>1.9981</v>
      </c>
      <c r="CH780">
        <v>1.9863</v>
      </c>
      <c r="CI780">
        <v>1.9758</v>
      </c>
    </row>
    <row r="781" spans="1:87">
      <c r="A781" s="95">
        <v>45379</v>
      </c>
      <c r="B781" s="63">
        <v>186753</v>
      </c>
      <c r="AP781" s="28">
        <v>2.7610999999999999</v>
      </c>
      <c r="AQ781">
        <v>2.7206000000000001</v>
      </c>
      <c r="AR781">
        <v>2.6884999999999999</v>
      </c>
      <c r="AS781">
        <v>2.6459000000000001</v>
      </c>
      <c r="AT781">
        <v>2.5903999999999998</v>
      </c>
      <c r="AU781">
        <v>2.5222000000000002</v>
      </c>
      <c r="AV781">
        <v>2.3127</v>
      </c>
      <c r="AW781">
        <v>2.2442000000000002</v>
      </c>
      <c r="AX781">
        <v>2.1957</v>
      </c>
      <c r="AY781">
        <v>2.17</v>
      </c>
      <c r="AZ781">
        <v>2.1678000000000002</v>
      </c>
      <c r="BA781">
        <v>2.1812</v>
      </c>
      <c r="BB781">
        <v>2.3847</v>
      </c>
      <c r="BC781">
        <v>2.3826999999999998</v>
      </c>
      <c r="BD781">
        <v>2.3708999999999998</v>
      </c>
      <c r="BE781">
        <v>2.3504</v>
      </c>
      <c r="BF781">
        <v>2.3208000000000002</v>
      </c>
      <c r="BG781">
        <v>2.2812000000000001</v>
      </c>
      <c r="BH781">
        <v>2.1246</v>
      </c>
      <c r="BI781">
        <v>2.0876000000000001</v>
      </c>
      <c r="BJ781">
        <v>2.0695999999999999</v>
      </c>
      <c r="BK781">
        <v>2.0678999999999998</v>
      </c>
      <c r="BL781">
        <v>2.0825</v>
      </c>
      <c r="BM781">
        <v>2.0981000000000001</v>
      </c>
      <c r="BN781">
        <v>2.2805</v>
      </c>
      <c r="BO781">
        <v>2.2946</v>
      </c>
      <c r="BP781">
        <v>2.2894999999999999</v>
      </c>
      <c r="BQ781">
        <v>2.2713000000000001</v>
      </c>
      <c r="BR781">
        <v>2.2475000000000001</v>
      </c>
      <c r="BS781">
        <v>2.2050999999999998</v>
      </c>
      <c r="BT781">
        <v>2.0695999999999999</v>
      </c>
      <c r="BU781">
        <v>2.0335999999999999</v>
      </c>
      <c r="BV781">
        <v>2.0106000000000002</v>
      </c>
      <c r="BW781">
        <v>2.0085000000000002</v>
      </c>
      <c r="BX781">
        <v>2.0228000000000002</v>
      </c>
      <c r="BY781">
        <v>2.0428999999999999</v>
      </c>
      <c r="BZ781">
        <v>2.2328999999999999</v>
      </c>
      <c r="CA781">
        <v>2.2507999999999999</v>
      </c>
      <c r="CB781">
        <v>2.2483</v>
      </c>
      <c r="CC781">
        <v>2.2363</v>
      </c>
      <c r="CD781">
        <v>2.2191999999999998</v>
      </c>
      <c r="CE781">
        <v>2.1815000000000002</v>
      </c>
      <c r="CF781">
        <v>2.0537000000000001</v>
      </c>
      <c r="CG781">
        <v>2.0215000000000001</v>
      </c>
      <c r="CH781">
        <v>2.0097999999999998</v>
      </c>
      <c r="CI781">
        <v>2.0007999999999999</v>
      </c>
    </row>
    <row r="782" spans="1:87">
      <c r="A782" s="95">
        <v>45383</v>
      </c>
      <c r="B782" s="63">
        <v>133538</v>
      </c>
      <c r="AQ782">
        <v>2.71</v>
      </c>
      <c r="AR782">
        <v>2.681</v>
      </c>
      <c r="AS782">
        <v>2.6419000000000001</v>
      </c>
      <c r="AT782">
        <v>2.5891999999999999</v>
      </c>
      <c r="AU782">
        <v>2.5226999999999999</v>
      </c>
      <c r="AV782">
        <v>2.3157000000000001</v>
      </c>
      <c r="AW782">
        <v>2.2461000000000002</v>
      </c>
      <c r="AX782">
        <v>2.1968000000000001</v>
      </c>
      <c r="AY782">
        <v>2.1714000000000002</v>
      </c>
      <c r="AZ782">
        <v>2.1695000000000002</v>
      </c>
      <c r="BA782">
        <v>2.1827999999999999</v>
      </c>
      <c r="BB782">
        <v>2.3862000000000001</v>
      </c>
      <c r="BC782">
        <v>2.3832</v>
      </c>
      <c r="BD782">
        <v>2.3702999999999999</v>
      </c>
      <c r="BE782">
        <v>2.3494000000000002</v>
      </c>
      <c r="BF782">
        <v>2.3197000000000001</v>
      </c>
      <c r="BG782">
        <v>2.2799999999999998</v>
      </c>
      <c r="BH782">
        <v>2.1233</v>
      </c>
      <c r="BI782">
        <v>2.0863</v>
      </c>
      <c r="BJ782">
        <v>2.0678000000000001</v>
      </c>
      <c r="BK782">
        <v>2.0668000000000002</v>
      </c>
      <c r="BL782">
        <v>2.0806</v>
      </c>
      <c r="BM782">
        <v>2.0962000000000001</v>
      </c>
      <c r="BN782">
        <v>2.2786</v>
      </c>
      <c r="BO782">
        <v>2.2927</v>
      </c>
      <c r="BP782">
        <v>2.2875999999999999</v>
      </c>
      <c r="BQ782">
        <v>2.2694000000000001</v>
      </c>
      <c r="BR782">
        <v>2.2456</v>
      </c>
      <c r="BS782">
        <v>2.2031999999999998</v>
      </c>
      <c r="BT782">
        <v>2.0676999999999999</v>
      </c>
      <c r="BU782">
        <v>2.0316999999999998</v>
      </c>
      <c r="BV782">
        <v>2.0087000000000002</v>
      </c>
      <c r="BW782">
        <v>2.0066000000000002</v>
      </c>
      <c r="BX782">
        <v>2.0209000000000001</v>
      </c>
      <c r="BY782">
        <v>2.0409999999999999</v>
      </c>
      <c r="BZ782">
        <v>2.2309999999999999</v>
      </c>
      <c r="CA782">
        <v>2.2488999999999999</v>
      </c>
      <c r="CB782">
        <v>2.2464</v>
      </c>
      <c r="CC782">
        <v>2.2343999999999999</v>
      </c>
      <c r="CD782">
        <v>2.2172999999999998</v>
      </c>
      <c r="CE782">
        <v>2.1796000000000002</v>
      </c>
      <c r="CF782">
        <v>2.0518000000000001</v>
      </c>
      <c r="CG782">
        <v>2.0196000000000001</v>
      </c>
      <c r="CH782">
        <v>2.0078999999999998</v>
      </c>
      <c r="CI782">
        <v>1.9988999999999999</v>
      </c>
    </row>
    <row r="783" spans="1:87">
      <c r="A783" s="95">
        <v>45384</v>
      </c>
      <c r="B783" s="63">
        <v>184918</v>
      </c>
      <c r="AQ783">
        <v>2.7589000000000001</v>
      </c>
      <c r="AR783">
        <v>2.7263000000000002</v>
      </c>
      <c r="AS783">
        <v>2.6844999999999999</v>
      </c>
      <c r="AT783">
        <v>2.6305999999999998</v>
      </c>
      <c r="AU783">
        <v>2.5626000000000002</v>
      </c>
      <c r="AV783">
        <v>2.3494000000000002</v>
      </c>
      <c r="AW783">
        <v>2.2753000000000001</v>
      </c>
      <c r="AX783">
        <v>2.2254</v>
      </c>
      <c r="AY783">
        <v>2.1991999999999998</v>
      </c>
      <c r="AZ783">
        <v>2.1968999999999999</v>
      </c>
      <c r="BA783">
        <v>2.2096</v>
      </c>
      <c r="BB783">
        <v>2.4127999999999998</v>
      </c>
      <c r="BC783">
        <v>2.4087999999999998</v>
      </c>
      <c r="BD783">
        <v>2.395</v>
      </c>
      <c r="BE783">
        <v>2.3725000000000001</v>
      </c>
      <c r="BF783">
        <v>2.3416999999999999</v>
      </c>
      <c r="BG783">
        <v>2.3016999999999999</v>
      </c>
      <c r="BH783">
        <v>2.1425000000000001</v>
      </c>
      <c r="BI783">
        <v>2.1061000000000001</v>
      </c>
      <c r="BJ783">
        <v>2.0878000000000001</v>
      </c>
      <c r="BK783">
        <v>2.0869</v>
      </c>
      <c r="BL783">
        <v>2.1009000000000002</v>
      </c>
      <c r="BM783">
        <v>2.1168</v>
      </c>
      <c r="BN783">
        <v>2.2997999999999998</v>
      </c>
      <c r="BO783">
        <v>2.3132000000000001</v>
      </c>
      <c r="BP783">
        <v>2.3075999999999999</v>
      </c>
      <c r="BQ783">
        <v>2.2890000000000001</v>
      </c>
      <c r="BR783">
        <v>2.2648000000000001</v>
      </c>
      <c r="BS783">
        <v>2.2219000000000002</v>
      </c>
      <c r="BT783">
        <v>2.0859999999999999</v>
      </c>
      <c r="BU783">
        <v>2.0495000000000001</v>
      </c>
      <c r="BV783">
        <v>2.0261</v>
      </c>
      <c r="BW783">
        <v>2.024</v>
      </c>
      <c r="BX783">
        <v>2.0383</v>
      </c>
      <c r="BY783">
        <v>2.0583999999999998</v>
      </c>
      <c r="BZ783">
        <v>2.2484000000000002</v>
      </c>
      <c r="CA783">
        <v>2.2663000000000002</v>
      </c>
      <c r="CB783">
        <v>2.2637999999999998</v>
      </c>
      <c r="CC783">
        <v>2.2517999999999998</v>
      </c>
      <c r="CD783">
        <v>2.2347000000000001</v>
      </c>
      <c r="CE783">
        <v>2.1970000000000001</v>
      </c>
      <c r="CF783">
        <v>2.0691999999999999</v>
      </c>
      <c r="CG783">
        <v>2.0369999999999999</v>
      </c>
      <c r="CH783">
        <v>2.0253000000000001</v>
      </c>
      <c r="CI783">
        <v>2.0163000000000002</v>
      </c>
    </row>
    <row r="784" spans="1:87">
      <c r="A784" s="95">
        <v>45385</v>
      </c>
      <c r="B784" s="63">
        <v>217226</v>
      </c>
      <c r="AQ784">
        <v>2.7608999999999999</v>
      </c>
      <c r="AR784">
        <v>2.7343999999999999</v>
      </c>
      <c r="AS784">
        <v>2.6964000000000001</v>
      </c>
      <c r="AT784">
        <v>2.6452</v>
      </c>
      <c r="AU784">
        <v>2.5781000000000001</v>
      </c>
      <c r="AV784">
        <v>2.3652000000000002</v>
      </c>
      <c r="AW784">
        <v>2.2928000000000002</v>
      </c>
      <c r="AX784">
        <v>2.2421000000000002</v>
      </c>
      <c r="AY784">
        <v>2.2145000000000001</v>
      </c>
      <c r="AZ784">
        <v>2.2113999999999998</v>
      </c>
      <c r="BA784">
        <v>2.2233999999999998</v>
      </c>
      <c r="BB784">
        <v>2.4257</v>
      </c>
      <c r="BC784">
        <v>2.4209000000000001</v>
      </c>
      <c r="BD784">
        <v>2.4076</v>
      </c>
      <c r="BE784">
        <v>2.3839999999999999</v>
      </c>
      <c r="BF784">
        <v>2.3506999999999998</v>
      </c>
      <c r="BG784">
        <v>2.3081999999999998</v>
      </c>
      <c r="BH784">
        <v>2.1459999999999999</v>
      </c>
      <c r="BI784">
        <v>2.1116999999999999</v>
      </c>
      <c r="BJ784">
        <v>2.0945999999999998</v>
      </c>
      <c r="BK784">
        <v>2.0941000000000001</v>
      </c>
      <c r="BL784">
        <v>2.1074000000000002</v>
      </c>
      <c r="BM784">
        <v>2.1225000000000001</v>
      </c>
      <c r="BN784">
        <v>2.3047</v>
      </c>
      <c r="BO784">
        <v>2.3174000000000001</v>
      </c>
      <c r="BP784">
        <v>2.3109999999999999</v>
      </c>
      <c r="BQ784">
        <v>2.2917000000000001</v>
      </c>
      <c r="BR784">
        <v>2.2667000000000002</v>
      </c>
      <c r="BS784">
        <v>2.2231000000000001</v>
      </c>
      <c r="BT784">
        <v>2.0863999999999998</v>
      </c>
      <c r="BU784">
        <v>2.0491999999999999</v>
      </c>
      <c r="BV784">
        <v>2.0249999999999999</v>
      </c>
      <c r="BW784">
        <v>2.0228999999999999</v>
      </c>
      <c r="BX784">
        <v>2.0371999999999999</v>
      </c>
      <c r="BY784">
        <v>2.0573000000000001</v>
      </c>
      <c r="BZ784">
        <v>2.2473000000000001</v>
      </c>
      <c r="CA784">
        <v>2.2652000000000001</v>
      </c>
      <c r="CB784">
        <v>2.2627000000000002</v>
      </c>
      <c r="CC784">
        <v>2.2507000000000001</v>
      </c>
      <c r="CD784">
        <v>2.2336</v>
      </c>
      <c r="CE784">
        <v>2.1959</v>
      </c>
      <c r="CF784">
        <v>2.0680999999999998</v>
      </c>
      <c r="CG784">
        <v>2.0358999999999998</v>
      </c>
      <c r="CH784">
        <v>2.0242</v>
      </c>
      <c r="CI784">
        <v>2.0152000000000001</v>
      </c>
    </row>
    <row r="785" spans="1:87">
      <c r="A785" s="95">
        <v>45386</v>
      </c>
      <c r="B785" s="63">
        <v>162783</v>
      </c>
      <c r="AQ785">
        <v>2.7942</v>
      </c>
      <c r="AR785">
        <v>2.7677999999999998</v>
      </c>
      <c r="AS785">
        <v>2.7298</v>
      </c>
      <c r="AT785">
        <v>2.6775000000000002</v>
      </c>
      <c r="AU785">
        <v>2.6099000000000001</v>
      </c>
      <c r="AV785">
        <v>2.3935</v>
      </c>
      <c r="AW785">
        <v>2.3222999999999998</v>
      </c>
      <c r="AX785">
        <v>2.2722000000000002</v>
      </c>
      <c r="AY785">
        <v>2.2435</v>
      </c>
      <c r="AZ785">
        <v>2.2395</v>
      </c>
      <c r="BA785">
        <v>2.2517</v>
      </c>
      <c r="BB785">
        <v>2.4544000000000001</v>
      </c>
      <c r="BC785">
        <v>2.4478</v>
      </c>
      <c r="BD785">
        <v>2.4325000000000001</v>
      </c>
      <c r="BE785">
        <v>2.4087000000000001</v>
      </c>
      <c r="BF785">
        <v>2.3757000000000001</v>
      </c>
      <c r="BG785">
        <v>2.3332000000000002</v>
      </c>
      <c r="BH785">
        <v>2.1713</v>
      </c>
      <c r="BI785">
        <v>2.1377000000000002</v>
      </c>
      <c r="BJ785">
        <v>2.1206</v>
      </c>
      <c r="BK785">
        <v>2.12</v>
      </c>
      <c r="BL785">
        <v>2.1334</v>
      </c>
      <c r="BM785">
        <v>2.1463999999999999</v>
      </c>
      <c r="BN785">
        <v>2.3275999999999999</v>
      </c>
      <c r="BO785">
        <v>2.3393999999999999</v>
      </c>
      <c r="BP785">
        <v>2.3321000000000001</v>
      </c>
      <c r="BQ785">
        <v>2.3119000000000001</v>
      </c>
      <c r="BR785">
        <v>2.286</v>
      </c>
      <c r="BS785">
        <v>2.2414999999999998</v>
      </c>
      <c r="BT785">
        <v>2.1038000000000001</v>
      </c>
      <c r="BU785">
        <v>2.0657000000000001</v>
      </c>
      <c r="BV785">
        <v>2.0406</v>
      </c>
      <c r="BW785">
        <v>2.0385</v>
      </c>
      <c r="BX785">
        <v>2.0528</v>
      </c>
      <c r="BY785">
        <v>2.0729000000000002</v>
      </c>
      <c r="BZ785">
        <v>2.2629000000000001</v>
      </c>
      <c r="CA785">
        <v>2.2808000000000002</v>
      </c>
      <c r="CB785">
        <v>2.2783000000000002</v>
      </c>
      <c r="CC785">
        <v>2.2663000000000002</v>
      </c>
      <c r="CD785">
        <v>2.2492000000000001</v>
      </c>
      <c r="CE785">
        <v>2.2115</v>
      </c>
      <c r="CF785">
        <v>2.0836999999999999</v>
      </c>
      <c r="CG785">
        <v>2.0514999999999999</v>
      </c>
      <c r="CH785">
        <v>2.0398000000000001</v>
      </c>
      <c r="CI785">
        <v>2.0308000000000002</v>
      </c>
    </row>
    <row r="786" spans="1:87">
      <c r="A786" s="95">
        <v>45387</v>
      </c>
      <c r="B786" s="63">
        <v>174166</v>
      </c>
      <c r="AQ786">
        <v>2.7886000000000002</v>
      </c>
      <c r="AR786">
        <v>2.7656999999999998</v>
      </c>
      <c r="AS786">
        <v>2.7294999999999998</v>
      </c>
      <c r="AT786">
        <v>2.6787000000000001</v>
      </c>
      <c r="AU786">
        <v>2.6120000000000001</v>
      </c>
      <c r="AV786">
        <v>2.3961000000000001</v>
      </c>
      <c r="AW786">
        <v>2.3247</v>
      </c>
      <c r="AX786">
        <v>2.2747000000000002</v>
      </c>
      <c r="AY786">
        <v>2.2458</v>
      </c>
      <c r="AZ786">
        <v>2.2412999999999998</v>
      </c>
      <c r="BA786">
        <v>2.2534000000000001</v>
      </c>
      <c r="BB786">
        <v>2.4565999999999999</v>
      </c>
      <c r="BC786">
        <v>2.4487000000000001</v>
      </c>
      <c r="BD786">
        <v>2.4323000000000001</v>
      </c>
      <c r="BE786">
        <v>2.4062999999999999</v>
      </c>
      <c r="BF786">
        <v>2.3717000000000001</v>
      </c>
      <c r="BG786">
        <v>2.3287</v>
      </c>
      <c r="BH786">
        <v>2.1671999999999998</v>
      </c>
      <c r="BI786">
        <v>2.1341000000000001</v>
      </c>
      <c r="BJ786">
        <v>2.1175000000000002</v>
      </c>
      <c r="BK786">
        <v>2.117</v>
      </c>
      <c r="BL786">
        <v>2.1303999999999998</v>
      </c>
      <c r="BM786">
        <v>2.1433</v>
      </c>
      <c r="BN786">
        <v>2.3243999999999998</v>
      </c>
      <c r="BO786">
        <v>2.3361000000000001</v>
      </c>
      <c r="BP786">
        <v>2.3287</v>
      </c>
      <c r="BQ786">
        <v>2.3083999999999998</v>
      </c>
      <c r="BR786">
        <v>2.2825000000000002</v>
      </c>
      <c r="BS786">
        <v>2.2378999999999998</v>
      </c>
      <c r="BT786">
        <v>2.1000999999999999</v>
      </c>
      <c r="BU786">
        <v>2.0619000000000001</v>
      </c>
      <c r="BV786">
        <v>2.0367000000000002</v>
      </c>
      <c r="BW786">
        <v>2.0348000000000002</v>
      </c>
      <c r="BX786">
        <v>2.0493999999999999</v>
      </c>
      <c r="BY786">
        <v>2.0695000000000001</v>
      </c>
      <c r="BZ786">
        <v>2.2595000000000001</v>
      </c>
      <c r="CA786">
        <v>2.2774000000000001</v>
      </c>
      <c r="CB786">
        <v>2.2749000000000001</v>
      </c>
      <c r="CC786">
        <v>2.2629000000000001</v>
      </c>
      <c r="CD786">
        <v>2.2458</v>
      </c>
      <c r="CE786">
        <v>2.2081</v>
      </c>
      <c r="CF786">
        <v>2.0802999999999998</v>
      </c>
      <c r="CG786">
        <v>2.0480999999999998</v>
      </c>
      <c r="CH786">
        <v>2.0364</v>
      </c>
      <c r="CI786">
        <v>2.0274000000000001</v>
      </c>
    </row>
    <row r="787" spans="1:87">
      <c r="A787" s="95">
        <v>45390</v>
      </c>
      <c r="B787" s="63">
        <v>212161</v>
      </c>
      <c r="AQ787">
        <v>2.7486000000000002</v>
      </c>
      <c r="AR787">
        <v>2.7294999999999998</v>
      </c>
      <c r="AS787">
        <v>2.6964999999999999</v>
      </c>
      <c r="AT787">
        <v>2.6476999999999999</v>
      </c>
      <c r="AU787">
        <v>2.585</v>
      </c>
      <c r="AV787">
        <v>2.3765000000000001</v>
      </c>
      <c r="AW787">
        <v>2.3073000000000001</v>
      </c>
      <c r="AX787">
        <v>2.2578</v>
      </c>
      <c r="AY787">
        <v>2.2292999999999998</v>
      </c>
      <c r="AZ787">
        <v>2.2246999999999999</v>
      </c>
      <c r="BA787">
        <v>2.2368000000000001</v>
      </c>
      <c r="BB787">
        <v>2.4413</v>
      </c>
      <c r="BC787">
        <v>2.4338000000000002</v>
      </c>
      <c r="BD787">
        <v>2.4178999999999999</v>
      </c>
      <c r="BE787">
        <v>2.3923000000000001</v>
      </c>
      <c r="BF787">
        <v>2.3578999999999999</v>
      </c>
      <c r="BG787">
        <v>2.3149000000000002</v>
      </c>
      <c r="BH787">
        <v>2.1535000000000002</v>
      </c>
      <c r="BI787">
        <v>2.1204999999999998</v>
      </c>
      <c r="BJ787">
        <v>2.1040999999999999</v>
      </c>
      <c r="BK787">
        <v>2.1038999999999999</v>
      </c>
      <c r="BL787">
        <v>2.1173000000000002</v>
      </c>
      <c r="BM787">
        <v>2.1303000000000001</v>
      </c>
      <c r="BN787">
        <v>2.3115999999999999</v>
      </c>
      <c r="BO787">
        <v>2.3233999999999999</v>
      </c>
      <c r="BP787">
        <v>2.3161</v>
      </c>
      <c r="BQ787">
        <v>2.2959999999999998</v>
      </c>
      <c r="BR787">
        <v>2.2702</v>
      </c>
      <c r="BS787">
        <v>2.2256999999999998</v>
      </c>
      <c r="BT787">
        <v>2.0880999999999998</v>
      </c>
      <c r="BU787">
        <v>2.0510999999999999</v>
      </c>
      <c r="BV787">
        <v>2.0266000000000002</v>
      </c>
      <c r="BW787">
        <v>2.0247000000000002</v>
      </c>
      <c r="BX787">
        <v>2.0392999999999999</v>
      </c>
      <c r="BY787">
        <v>2.0594000000000001</v>
      </c>
      <c r="BZ787">
        <v>2.2494000000000001</v>
      </c>
      <c r="CA787">
        <v>2.2673000000000001</v>
      </c>
      <c r="CB787">
        <v>2.2648000000000001</v>
      </c>
      <c r="CC787">
        <v>2.2528000000000001</v>
      </c>
      <c r="CD787">
        <v>2.2357</v>
      </c>
      <c r="CE787">
        <v>2.198</v>
      </c>
      <c r="CF787">
        <v>2.0701999999999998</v>
      </c>
      <c r="CG787">
        <v>2.0379999999999998</v>
      </c>
      <c r="CH787">
        <v>2.0263</v>
      </c>
      <c r="CI787">
        <v>2.0173000000000001</v>
      </c>
    </row>
    <row r="788" spans="1:87">
      <c r="A788" s="95">
        <v>45391</v>
      </c>
      <c r="B788" s="63">
        <v>206940</v>
      </c>
      <c r="AQ788">
        <v>2.7555999999999998</v>
      </c>
      <c r="AR788">
        <v>2.7302</v>
      </c>
      <c r="AS788">
        <v>2.6926999999999999</v>
      </c>
      <c r="AT788">
        <v>2.6415999999999999</v>
      </c>
      <c r="AU788">
        <v>2.5779999999999998</v>
      </c>
      <c r="AV788">
        <v>2.3681000000000001</v>
      </c>
      <c r="AW788">
        <v>2.2989000000000002</v>
      </c>
      <c r="AX788">
        <v>2.2504</v>
      </c>
      <c r="AY788">
        <v>2.2216999999999998</v>
      </c>
      <c r="AZ788">
        <v>2.2164999999999999</v>
      </c>
      <c r="BA788">
        <v>2.2281</v>
      </c>
      <c r="BB788">
        <v>2.4339</v>
      </c>
      <c r="BC788">
        <v>2.4260000000000002</v>
      </c>
      <c r="BD788">
        <v>2.4097</v>
      </c>
      <c r="BE788">
        <v>2.3841000000000001</v>
      </c>
      <c r="BF788">
        <v>2.3496999999999999</v>
      </c>
      <c r="BG788">
        <v>2.3067000000000002</v>
      </c>
      <c r="BH788">
        <v>2.1453000000000002</v>
      </c>
      <c r="BI788">
        <v>2.1122999999999998</v>
      </c>
      <c r="BJ788">
        <v>2.0960999999999999</v>
      </c>
      <c r="BK788">
        <v>2.0958999999999999</v>
      </c>
      <c r="BL788">
        <v>2.1093000000000002</v>
      </c>
      <c r="BM788">
        <v>2.1231</v>
      </c>
      <c r="BN788">
        <v>2.3060999999999998</v>
      </c>
      <c r="BO788">
        <v>2.3178999999999998</v>
      </c>
      <c r="BP788">
        <v>2.3106</v>
      </c>
      <c r="BQ788">
        <v>2.2905000000000002</v>
      </c>
      <c r="BR788">
        <v>2.2646999999999999</v>
      </c>
      <c r="BS788">
        <v>2.2202000000000002</v>
      </c>
      <c r="BT788">
        <v>2.0825999999999998</v>
      </c>
      <c r="BU788">
        <v>2.0455999999999999</v>
      </c>
      <c r="BV788">
        <v>2.0211000000000001</v>
      </c>
      <c r="BW788">
        <v>2.0192000000000001</v>
      </c>
      <c r="BX788">
        <v>2.0337999999999998</v>
      </c>
      <c r="BY788">
        <v>2.0539000000000001</v>
      </c>
      <c r="BZ788">
        <v>2.2439</v>
      </c>
      <c r="CA788">
        <v>2.2618</v>
      </c>
      <c r="CB788">
        <v>2.2593000000000001</v>
      </c>
      <c r="CC788">
        <v>2.2473000000000001</v>
      </c>
      <c r="CD788">
        <v>2.2302</v>
      </c>
      <c r="CE788">
        <v>2.1924999999999999</v>
      </c>
      <c r="CF788">
        <v>2.0647000000000002</v>
      </c>
      <c r="CG788">
        <v>2.0325000000000002</v>
      </c>
      <c r="CH788">
        <v>2.0207999999999999</v>
      </c>
      <c r="CI788">
        <v>2.0118</v>
      </c>
    </row>
    <row r="789" spans="1:87">
      <c r="A789" s="95">
        <v>45392</v>
      </c>
      <c r="B789" s="63">
        <v>226725</v>
      </c>
      <c r="AQ789">
        <v>2.7816000000000001</v>
      </c>
      <c r="AR789">
        <v>2.7568999999999999</v>
      </c>
      <c r="AS789">
        <v>2.7185000000000001</v>
      </c>
      <c r="AT789">
        <v>2.6661999999999999</v>
      </c>
      <c r="AU789">
        <v>2.6012</v>
      </c>
      <c r="AV789">
        <v>2.391</v>
      </c>
      <c r="AW789">
        <v>2.3193000000000001</v>
      </c>
      <c r="AX789">
        <v>2.2675999999999998</v>
      </c>
      <c r="AY789">
        <v>2.2378999999999998</v>
      </c>
      <c r="AZ789">
        <v>2.2332000000000001</v>
      </c>
      <c r="BA789">
        <v>2.2458</v>
      </c>
      <c r="BB789">
        <v>2.4474999999999998</v>
      </c>
      <c r="BC789">
        <v>2.4361999999999999</v>
      </c>
      <c r="BD789">
        <v>2.4152</v>
      </c>
      <c r="BE789">
        <v>2.3868999999999998</v>
      </c>
      <c r="BF789">
        <v>2.3509000000000002</v>
      </c>
      <c r="BG789">
        <v>2.3079000000000001</v>
      </c>
      <c r="BH789">
        <v>2.1469</v>
      </c>
      <c r="BI789">
        <v>2.1145</v>
      </c>
      <c r="BJ789">
        <v>2.0988000000000002</v>
      </c>
      <c r="BK789">
        <v>2.0981000000000001</v>
      </c>
      <c r="BL789">
        <v>2.1116999999999999</v>
      </c>
      <c r="BM789">
        <v>2.1255000000000002</v>
      </c>
      <c r="BN789">
        <v>2.3085</v>
      </c>
      <c r="BO789">
        <v>2.3203</v>
      </c>
      <c r="BP789">
        <v>2.3130000000000002</v>
      </c>
      <c r="BQ789">
        <v>2.2928999999999999</v>
      </c>
      <c r="BR789">
        <v>2.2671000000000001</v>
      </c>
      <c r="BS789">
        <v>2.2225999999999999</v>
      </c>
      <c r="BT789">
        <v>2.085</v>
      </c>
      <c r="BU789">
        <v>2.048</v>
      </c>
      <c r="BV789">
        <v>2.0234999999999999</v>
      </c>
      <c r="BW789">
        <v>2.0215999999999998</v>
      </c>
      <c r="BX789">
        <v>2.0362</v>
      </c>
      <c r="BY789">
        <v>2.0562999999999998</v>
      </c>
      <c r="BZ789">
        <v>2.2463000000000002</v>
      </c>
      <c r="CA789">
        <v>2.2642000000000002</v>
      </c>
      <c r="CB789">
        <v>2.2616999999999998</v>
      </c>
      <c r="CC789">
        <v>2.2496999999999998</v>
      </c>
      <c r="CD789">
        <v>2.2326000000000001</v>
      </c>
      <c r="CE789">
        <v>2.1949000000000001</v>
      </c>
      <c r="CF789">
        <v>2.0670999999999999</v>
      </c>
      <c r="CG789">
        <v>2.0348999999999999</v>
      </c>
      <c r="CH789">
        <v>2.0232000000000001</v>
      </c>
      <c r="CI789">
        <v>2.0142000000000002</v>
      </c>
    </row>
    <row r="790" spans="1:87">
      <c r="A790" s="95">
        <v>45393</v>
      </c>
      <c r="B790" s="63">
        <v>179488</v>
      </c>
      <c r="AQ790">
        <v>2.7740999999999998</v>
      </c>
      <c r="AR790">
        <v>2.7484999999999999</v>
      </c>
      <c r="AS790">
        <v>2.7086999999999999</v>
      </c>
      <c r="AT790">
        <v>2.6576</v>
      </c>
      <c r="AU790">
        <v>2.5937999999999999</v>
      </c>
      <c r="AV790">
        <v>2.3852000000000002</v>
      </c>
      <c r="AW790">
        <v>2.3117000000000001</v>
      </c>
      <c r="AX790">
        <v>2.2595999999999998</v>
      </c>
      <c r="AY790">
        <v>2.2305999999999999</v>
      </c>
      <c r="AZ790">
        <v>2.2263999999999999</v>
      </c>
      <c r="BA790">
        <v>2.2393999999999998</v>
      </c>
      <c r="BB790">
        <v>2.4405000000000001</v>
      </c>
      <c r="BC790">
        <v>2.4289999999999998</v>
      </c>
      <c r="BD790">
        <v>2.4081999999999999</v>
      </c>
      <c r="BE790">
        <v>2.3791000000000002</v>
      </c>
      <c r="BF790">
        <v>2.3424</v>
      </c>
      <c r="BG790">
        <v>2.2991000000000001</v>
      </c>
      <c r="BH790">
        <v>2.1381999999999999</v>
      </c>
      <c r="BI790">
        <v>2.1059000000000001</v>
      </c>
      <c r="BJ790">
        <v>2.0901999999999998</v>
      </c>
      <c r="BK790">
        <v>2.0895000000000001</v>
      </c>
      <c r="BL790">
        <v>2.1032000000000002</v>
      </c>
      <c r="BM790">
        <v>2.117</v>
      </c>
      <c r="BN790">
        <v>2.2999999999999998</v>
      </c>
      <c r="BO790">
        <v>2.3117999999999999</v>
      </c>
      <c r="BP790">
        <v>2.3045</v>
      </c>
      <c r="BQ790">
        <v>2.2844000000000002</v>
      </c>
      <c r="BR790">
        <v>2.2585999999999999</v>
      </c>
      <c r="BS790">
        <v>2.2141000000000002</v>
      </c>
      <c r="BT790">
        <v>2.0764999999999998</v>
      </c>
      <c r="BU790">
        <v>2.0394999999999999</v>
      </c>
      <c r="BV790">
        <v>2.0150000000000001</v>
      </c>
      <c r="BW790">
        <v>2.0131000000000001</v>
      </c>
      <c r="BX790">
        <v>2.0276999999999998</v>
      </c>
      <c r="BY790">
        <v>2.0478000000000001</v>
      </c>
      <c r="BZ790">
        <v>2.2378</v>
      </c>
      <c r="CA790">
        <v>2.2557</v>
      </c>
      <c r="CB790">
        <v>2.2532000000000001</v>
      </c>
      <c r="CC790">
        <v>2.2412000000000001</v>
      </c>
      <c r="CD790">
        <v>2.2241</v>
      </c>
      <c r="CE790">
        <v>2.1863999999999999</v>
      </c>
      <c r="CF790">
        <v>2.0586000000000002</v>
      </c>
      <c r="CG790">
        <v>2.0264000000000002</v>
      </c>
      <c r="CH790">
        <v>2.0146999999999999</v>
      </c>
      <c r="CI790">
        <v>2.0057</v>
      </c>
    </row>
    <row r="791" spans="1:87">
      <c r="A791" s="95">
        <v>45394</v>
      </c>
      <c r="B791" s="63">
        <v>201424</v>
      </c>
      <c r="AQ791">
        <v>2.8029000000000002</v>
      </c>
      <c r="AR791">
        <v>2.7761</v>
      </c>
      <c r="AS791">
        <v>2.7345999999999999</v>
      </c>
      <c r="AT791">
        <v>2.6825000000000001</v>
      </c>
      <c r="AU791">
        <v>2.6172</v>
      </c>
      <c r="AV791">
        <v>2.4083000000000001</v>
      </c>
      <c r="AW791">
        <v>2.3351999999999999</v>
      </c>
      <c r="AX791">
        <v>2.2829000000000002</v>
      </c>
      <c r="AY791">
        <v>2.2545999999999999</v>
      </c>
      <c r="AZ791">
        <v>2.2507000000000001</v>
      </c>
      <c r="BA791">
        <v>2.2639</v>
      </c>
      <c r="BB791">
        <v>2.4641999999999999</v>
      </c>
      <c r="BC791">
        <v>2.4510000000000001</v>
      </c>
      <c r="BD791">
        <v>2.4281999999999999</v>
      </c>
      <c r="BE791">
        <v>2.3969</v>
      </c>
      <c r="BF791">
        <v>2.3595999999999999</v>
      </c>
      <c r="BG791">
        <v>2.3159000000000001</v>
      </c>
      <c r="BH791">
        <v>2.1554000000000002</v>
      </c>
      <c r="BI791">
        <v>2.1219000000000001</v>
      </c>
      <c r="BJ791">
        <v>2.1069</v>
      </c>
      <c r="BK791">
        <v>2.1065999999999998</v>
      </c>
      <c r="BL791">
        <v>2.1202999999999999</v>
      </c>
      <c r="BM791">
        <v>2.1341999999999999</v>
      </c>
      <c r="BN791">
        <v>2.3170000000000002</v>
      </c>
      <c r="BO791">
        <v>2.3285</v>
      </c>
      <c r="BP791">
        <v>2.3210000000000002</v>
      </c>
      <c r="BQ791">
        <v>2.3007</v>
      </c>
      <c r="BR791">
        <v>2.2747000000000002</v>
      </c>
      <c r="BS791">
        <v>2.23</v>
      </c>
      <c r="BT791">
        <v>2.0920999999999998</v>
      </c>
      <c r="BU791">
        <v>2.0548999999999999</v>
      </c>
      <c r="BV791">
        <v>2.0293999999999999</v>
      </c>
      <c r="BW791">
        <v>2.0283000000000002</v>
      </c>
      <c r="BX791">
        <v>2.0428999999999999</v>
      </c>
      <c r="BY791">
        <v>2.0630000000000002</v>
      </c>
      <c r="BZ791">
        <v>2.2530000000000001</v>
      </c>
      <c r="CA791">
        <v>2.2709000000000001</v>
      </c>
      <c r="CB791">
        <v>2.2684000000000002</v>
      </c>
      <c r="CC791">
        <v>2.2564000000000002</v>
      </c>
      <c r="CD791">
        <v>2.2393000000000001</v>
      </c>
      <c r="CE791">
        <v>2.2016</v>
      </c>
      <c r="CF791">
        <v>2.0737999999999999</v>
      </c>
      <c r="CG791">
        <v>2.0415999999999999</v>
      </c>
      <c r="CH791">
        <v>2.0291000000000001</v>
      </c>
      <c r="CI791">
        <v>2.0200999999999998</v>
      </c>
    </row>
    <row r="792" spans="1:87">
      <c r="A792" s="95">
        <v>45397</v>
      </c>
      <c r="B792" s="63">
        <v>155331</v>
      </c>
      <c r="AQ792">
        <v>2.7839</v>
      </c>
      <c r="AR792">
        <v>2.7597</v>
      </c>
      <c r="AS792">
        <v>2.7183999999999999</v>
      </c>
      <c r="AT792">
        <v>2.6676000000000002</v>
      </c>
      <c r="AU792">
        <v>2.6030000000000002</v>
      </c>
      <c r="AV792">
        <v>2.3959000000000001</v>
      </c>
      <c r="AW792">
        <v>2.3237000000000001</v>
      </c>
      <c r="AX792">
        <v>2.2715999999999998</v>
      </c>
      <c r="AY792">
        <v>2.2433999999999998</v>
      </c>
      <c r="AZ792">
        <v>2.2397999999999998</v>
      </c>
      <c r="BA792">
        <v>2.2532999999999999</v>
      </c>
      <c r="BB792">
        <v>2.4554</v>
      </c>
      <c r="BC792">
        <v>2.444</v>
      </c>
      <c r="BD792">
        <v>2.4238</v>
      </c>
      <c r="BE792">
        <v>2.3938999999999999</v>
      </c>
      <c r="BF792">
        <v>2.3565</v>
      </c>
      <c r="BG792">
        <v>2.3127</v>
      </c>
      <c r="BH792">
        <v>2.1522000000000001</v>
      </c>
      <c r="BI792">
        <v>2.1185999999999998</v>
      </c>
      <c r="BJ792">
        <v>2.1034000000000002</v>
      </c>
      <c r="BK792">
        <v>2.1029</v>
      </c>
      <c r="BL792">
        <v>2.1162999999999998</v>
      </c>
      <c r="BM792">
        <v>2.1303999999999998</v>
      </c>
      <c r="BN792">
        <v>2.3132000000000001</v>
      </c>
      <c r="BO792">
        <v>2.3247</v>
      </c>
      <c r="BP792">
        <v>2.3172000000000001</v>
      </c>
      <c r="BQ792">
        <v>2.2968999999999999</v>
      </c>
      <c r="BR792">
        <v>2.2709000000000001</v>
      </c>
      <c r="BS792">
        <v>2.2262</v>
      </c>
      <c r="BT792">
        <v>2.0882999999999998</v>
      </c>
      <c r="BU792">
        <v>2.0510999999999999</v>
      </c>
      <c r="BV792">
        <v>2.0255999999999998</v>
      </c>
      <c r="BW792">
        <v>2.0245000000000002</v>
      </c>
      <c r="BX792">
        <v>2.0390999999999999</v>
      </c>
      <c r="BY792">
        <v>2.0592000000000001</v>
      </c>
      <c r="BZ792">
        <v>2.2492000000000001</v>
      </c>
      <c r="CA792">
        <v>2.2671000000000001</v>
      </c>
      <c r="CB792">
        <v>2.2646000000000002</v>
      </c>
      <c r="CC792">
        <v>2.2526000000000002</v>
      </c>
      <c r="CD792">
        <v>2.2355</v>
      </c>
      <c r="CE792">
        <v>2.1978</v>
      </c>
      <c r="CF792">
        <v>2.0699999999999998</v>
      </c>
      <c r="CG792">
        <v>2.0377999999999998</v>
      </c>
      <c r="CH792">
        <v>2.0253000000000001</v>
      </c>
      <c r="CI792">
        <v>2.0163000000000002</v>
      </c>
    </row>
    <row r="793" spans="1:87">
      <c r="A793" s="95">
        <v>45398</v>
      </c>
      <c r="B793" s="63">
        <v>244864</v>
      </c>
      <c r="AQ793">
        <v>2.8222999999999998</v>
      </c>
      <c r="AR793">
        <v>2.7911000000000001</v>
      </c>
      <c r="AS793">
        <v>2.7431999999999999</v>
      </c>
      <c r="AT793">
        <v>2.6892999999999998</v>
      </c>
      <c r="AU793">
        <v>2.6244999999999998</v>
      </c>
      <c r="AV793">
        <v>2.4146999999999998</v>
      </c>
      <c r="AW793">
        <v>2.3395999999999999</v>
      </c>
      <c r="AX793">
        <v>2.2867999999999999</v>
      </c>
      <c r="AY793">
        <v>2.2562000000000002</v>
      </c>
      <c r="AZ793">
        <v>2.2507000000000001</v>
      </c>
      <c r="BA793">
        <v>2.2631000000000001</v>
      </c>
      <c r="BB793">
        <v>2.4655</v>
      </c>
      <c r="BC793">
        <v>2.4546999999999999</v>
      </c>
      <c r="BD793">
        <v>2.4357000000000002</v>
      </c>
      <c r="BE793">
        <v>2.407</v>
      </c>
      <c r="BF793">
        <v>2.3696000000000002</v>
      </c>
      <c r="BG793">
        <v>2.3256000000000001</v>
      </c>
      <c r="BH793">
        <v>2.1627999999999998</v>
      </c>
      <c r="BI793">
        <v>2.129</v>
      </c>
      <c r="BJ793">
        <v>2.1132</v>
      </c>
      <c r="BK793">
        <v>2.1120999999999999</v>
      </c>
      <c r="BL793">
        <v>2.1255000000000002</v>
      </c>
      <c r="BM793">
        <v>2.1396000000000002</v>
      </c>
      <c r="BN793">
        <v>2.3224</v>
      </c>
      <c r="BO793">
        <v>2.3338999999999999</v>
      </c>
      <c r="BP793">
        <v>2.3264</v>
      </c>
      <c r="BQ793">
        <v>2.3060999999999998</v>
      </c>
      <c r="BR793">
        <v>2.2801</v>
      </c>
      <c r="BS793">
        <v>2.2353999999999998</v>
      </c>
      <c r="BT793">
        <v>2.0975000000000001</v>
      </c>
      <c r="BU793">
        <v>2.0602999999999998</v>
      </c>
      <c r="BV793">
        <v>2.0348000000000002</v>
      </c>
      <c r="BW793">
        <v>2.0337000000000001</v>
      </c>
      <c r="BX793">
        <v>2.0482999999999998</v>
      </c>
      <c r="BY793">
        <v>2.0684</v>
      </c>
      <c r="BZ793">
        <v>2.2584</v>
      </c>
      <c r="CA793">
        <v>2.2763</v>
      </c>
      <c r="CB793">
        <v>2.2738</v>
      </c>
      <c r="CC793">
        <v>2.2618</v>
      </c>
      <c r="CD793">
        <v>2.2446999999999999</v>
      </c>
      <c r="CE793">
        <v>2.2069999999999999</v>
      </c>
      <c r="CF793">
        <v>2.0792000000000002</v>
      </c>
      <c r="CG793">
        <v>2.0470000000000002</v>
      </c>
      <c r="CH793">
        <v>2.0345</v>
      </c>
      <c r="CI793">
        <v>2.0255000000000001</v>
      </c>
    </row>
    <row r="794" spans="1:87">
      <c r="A794" s="95">
        <v>45399</v>
      </c>
      <c r="B794" s="63">
        <v>242041</v>
      </c>
      <c r="AQ794">
        <v>2.7286999999999999</v>
      </c>
      <c r="AR794">
        <v>2.6991999999999998</v>
      </c>
      <c r="AS794">
        <v>2.6545000000000001</v>
      </c>
      <c r="AT794">
        <v>2.6032000000000002</v>
      </c>
      <c r="AU794">
        <v>2.5413999999999999</v>
      </c>
      <c r="AV794">
        <v>2.3397000000000001</v>
      </c>
      <c r="AW794">
        <v>2.2685</v>
      </c>
      <c r="AX794">
        <v>2.2189999999999999</v>
      </c>
      <c r="AY794">
        <v>2.19</v>
      </c>
      <c r="AZ794">
        <v>2.1848000000000001</v>
      </c>
      <c r="BA794">
        <v>2.1970999999999998</v>
      </c>
      <c r="BB794">
        <v>2.4013</v>
      </c>
      <c r="BC794">
        <v>2.3933</v>
      </c>
      <c r="BD794">
        <v>2.3771</v>
      </c>
      <c r="BE794">
        <v>2.3513000000000002</v>
      </c>
      <c r="BF794">
        <v>2.3159999999999998</v>
      </c>
      <c r="BG794">
        <v>2.2728999999999999</v>
      </c>
      <c r="BH794">
        <v>2.1101000000000001</v>
      </c>
      <c r="BI794">
        <v>2.077</v>
      </c>
      <c r="BJ794">
        <v>2.0615000000000001</v>
      </c>
      <c r="BK794">
        <v>2.0600999999999998</v>
      </c>
      <c r="BL794">
        <v>2.0729000000000002</v>
      </c>
      <c r="BM794">
        <v>2.0876999999999999</v>
      </c>
      <c r="BN794">
        <v>2.2713999999999999</v>
      </c>
      <c r="BO794">
        <v>2.2829999999999999</v>
      </c>
      <c r="BP794">
        <v>2.2755999999999998</v>
      </c>
      <c r="BQ794">
        <v>2.2553999999999998</v>
      </c>
      <c r="BR794">
        <v>2.2294999999999998</v>
      </c>
      <c r="BS794">
        <v>2.1850000000000001</v>
      </c>
      <c r="BT794">
        <v>2.0472000000000001</v>
      </c>
      <c r="BU794">
        <v>2.0101</v>
      </c>
      <c r="BV794">
        <v>1.9855</v>
      </c>
      <c r="BW794">
        <v>1.9843999999999999</v>
      </c>
      <c r="BX794">
        <v>1.9990000000000001</v>
      </c>
      <c r="BY794">
        <v>2.0190999999999999</v>
      </c>
      <c r="BZ794">
        <v>2.2090999999999998</v>
      </c>
      <c r="CA794">
        <v>2.2269999999999999</v>
      </c>
      <c r="CB794">
        <v>2.2244999999999999</v>
      </c>
      <c r="CC794">
        <v>2.2124999999999999</v>
      </c>
      <c r="CD794">
        <v>2.1953999999999998</v>
      </c>
      <c r="CE794">
        <v>2.1577000000000002</v>
      </c>
      <c r="CF794">
        <v>2.0299</v>
      </c>
      <c r="CG794">
        <v>1.9977</v>
      </c>
      <c r="CH794">
        <v>1.9852000000000001</v>
      </c>
      <c r="CI794">
        <v>1.9762</v>
      </c>
    </row>
    <row r="795" spans="1:87">
      <c r="A795" s="95">
        <v>45400</v>
      </c>
      <c r="B795" s="63">
        <v>242822</v>
      </c>
      <c r="AQ795">
        <v>2.7136999999999998</v>
      </c>
      <c r="AR795">
        <v>2.6846000000000001</v>
      </c>
      <c r="AS795">
        <v>2.6400999999999999</v>
      </c>
      <c r="AT795">
        <v>2.5863999999999998</v>
      </c>
      <c r="AU795">
        <v>2.5261999999999998</v>
      </c>
      <c r="AV795">
        <v>2.3228</v>
      </c>
      <c r="AW795">
        <v>2.2545999999999999</v>
      </c>
      <c r="AX795">
        <v>2.2086999999999999</v>
      </c>
      <c r="AY795">
        <v>2.1814</v>
      </c>
      <c r="AZ795">
        <v>2.1755</v>
      </c>
      <c r="BA795">
        <v>2.1869000000000001</v>
      </c>
      <c r="BB795">
        <v>2.3927</v>
      </c>
      <c r="BC795">
        <v>2.3885999999999998</v>
      </c>
      <c r="BD795">
        <v>2.3755999999999999</v>
      </c>
      <c r="BE795">
        <v>2.3519999999999999</v>
      </c>
      <c r="BF795">
        <v>2.3186</v>
      </c>
      <c r="BG795">
        <v>2.2753000000000001</v>
      </c>
      <c r="BH795">
        <v>2.1057999999999999</v>
      </c>
      <c r="BI795">
        <v>2.0716000000000001</v>
      </c>
      <c r="BJ795">
        <v>2.0556000000000001</v>
      </c>
      <c r="BK795">
        <v>2.0543</v>
      </c>
      <c r="BL795">
        <v>2.0663</v>
      </c>
      <c r="BM795">
        <v>2.0815000000000001</v>
      </c>
      <c r="BN795">
        <v>2.266</v>
      </c>
      <c r="BO795">
        <v>2.2776000000000001</v>
      </c>
      <c r="BP795">
        <v>2.2702</v>
      </c>
      <c r="BQ795">
        <v>2.25</v>
      </c>
      <c r="BR795">
        <v>2.2241</v>
      </c>
      <c r="BS795">
        <v>2.1796000000000002</v>
      </c>
      <c r="BT795">
        <v>2.0417999999999998</v>
      </c>
      <c r="BU795">
        <v>2.0047000000000001</v>
      </c>
      <c r="BV795">
        <v>1.9801</v>
      </c>
      <c r="BW795">
        <v>1.9790000000000001</v>
      </c>
      <c r="BX795">
        <v>1.9936</v>
      </c>
      <c r="BY795">
        <v>2.0137</v>
      </c>
      <c r="BZ795">
        <v>2.2037</v>
      </c>
      <c r="CA795">
        <v>2.2216</v>
      </c>
      <c r="CB795">
        <v>2.2191000000000001</v>
      </c>
      <c r="CC795">
        <v>2.2071000000000001</v>
      </c>
      <c r="CD795">
        <v>2.19</v>
      </c>
      <c r="CE795">
        <v>2.1522999999999999</v>
      </c>
      <c r="CF795">
        <v>2.0245000000000002</v>
      </c>
      <c r="CG795">
        <v>1.9923</v>
      </c>
      <c r="CH795">
        <v>1.9798</v>
      </c>
      <c r="CI795">
        <v>1.9708000000000001</v>
      </c>
    </row>
    <row r="796" spans="1:87">
      <c r="A796" s="95">
        <v>45401</v>
      </c>
      <c r="B796" s="63">
        <v>191600</v>
      </c>
      <c r="AQ796">
        <v>2.7103000000000002</v>
      </c>
      <c r="AR796">
        <v>2.6833999999999998</v>
      </c>
      <c r="AS796">
        <v>2.6406000000000001</v>
      </c>
      <c r="AT796">
        <v>2.5849000000000002</v>
      </c>
      <c r="AU796">
        <v>2.5240999999999998</v>
      </c>
      <c r="AV796">
        <v>2.3199000000000001</v>
      </c>
      <c r="AW796">
        <v>2.2536999999999998</v>
      </c>
      <c r="AX796">
        <v>2.2090999999999998</v>
      </c>
      <c r="AY796">
        <v>2.1827999999999999</v>
      </c>
      <c r="AZ796">
        <v>2.1768999999999998</v>
      </c>
      <c r="BA796">
        <v>2.1873999999999998</v>
      </c>
      <c r="BB796">
        <v>2.3948999999999998</v>
      </c>
      <c r="BC796">
        <v>2.3936000000000002</v>
      </c>
      <c r="BD796">
        <v>2.3816999999999999</v>
      </c>
      <c r="BE796">
        <v>2.3584000000000001</v>
      </c>
      <c r="BF796">
        <v>2.3252999999999999</v>
      </c>
      <c r="BG796">
        <v>2.2812000000000001</v>
      </c>
      <c r="BH796">
        <v>2.1074999999999999</v>
      </c>
      <c r="BI796">
        <v>2.0716999999999999</v>
      </c>
      <c r="BJ796">
        <v>2.0535999999999999</v>
      </c>
      <c r="BK796">
        <v>2.0524</v>
      </c>
      <c r="BL796">
        <v>2.0644</v>
      </c>
      <c r="BM796">
        <v>2.0798999999999999</v>
      </c>
      <c r="BN796">
        <v>2.2648999999999999</v>
      </c>
      <c r="BO796">
        <v>2.2765</v>
      </c>
      <c r="BP796">
        <v>2.2690999999999999</v>
      </c>
      <c r="BQ796">
        <v>2.2488999999999999</v>
      </c>
      <c r="BR796">
        <v>2.2229999999999999</v>
      </c>
      <c r="BS796">
        <v>2.1785000000000001</v>
      </c>
      <c r="BT796">
        <v>2.0407000000000002</v>
      </c>
      <c r="BU796">
        <v>2.0036</v>
      </c>
      <c r="BV796">
        <v>1.9790000000000001</v>
      </c>
      <c r="BW796">
        <v>1.9779</v>
      </c>
      <c r="BX796">
        <v>1.9924999999999999</v>
      </c>
      <c r="BY796">
        <v>2.0125999999999999</v>
      </c>
      <c r="BZ796">
        <v>2.2025999999999999</v>
      </c>
      <c r="CA796">
        <v>2.2204999999999999</v>
      </c>
      <c r="CB796">
        <v>2.218</v>
      </c>
      <c r="CC796">
        <v>2.206</v>
      </c>
      <c r="CD796">
        <v>2.1888999999999998</v>
      </c>
      <c r="CE796">
        <v>2.1511999999999998</v>
      </c>
      <c r="CF796">
        <v>2.0234000000000001</v>
      </c>
      <c r="CG796">
        <v>1.9912000000000001</v>
      </c>
      <c r="CH796">
        <v>1.9786999999999999</v>
      </c>
      <c r="CI796">
        <v>1.9697</v>
      </c>
    </row>
    <row r="797" spans="1:87">
      <c r="A797" s="95">
        <v>45404</v>
      </c>
      <c r="B797" s="63">
        <v>184912</v>
      </c>
      <c r="AQ797">
        <v>2.6854</v>
      </c>
      <c r="AR797">
        <v>2.6629999999999998</v>
      </c>
      <c r="AS797">
        <v>2.6255000000000002</v>
      </c>
      <c r="AT797">
        <v>2.5741000000000001</v>
      </c>
      <c r="AU797">
        <v>2.5154999999999998</v>
      </c>
      <c r="AV797">
        <v>2.3149999999999999</v>
      </c>
      <c r="AW797">
        <v>2.2486999999999999</v>
      </c>
      <c r="AX797">
        <v>2.2037</v>
      </c>
      <c r="AY797">
        <v>2.1779999999999999</v>
      </c>
      <c r="AZ797">
        <v>2.173</v>
      </c>
      <c r="BA797">
        <v>2.1842999999999999</v>
      </c>
      <c r="BB797">
        <v>2.3927</v>
      </c>
      <c r="BC797">
        <v>2.3921999999999999</v>
      </c>
      <c r="BD797">
        <v>2.3822000000000001</v>
      </c>
      <c r="BE797">
        <v>2.3597000000000001</v>
      </c>
      <c r="BF797">
        <v>2.3275000000000001</v>
      </c>
      <c r="BG797">
        <v>2.2846000000000002</v>
      </c>
      <c r="BH797">
        <v>2.1078999999999999</v>
      </c>
      <c r="BI797">
        <v>2.0703999999999998</v>
      </c>
      <c r="BJ797">
        <v>2.0516999999999999</v>
      </c>
      <c r="BK797">
        <v>2.0495000000000001</v>
      </c>
      <c r="BL797">
        <v>2.0608</v>
      </c>
      <c r="BM797">
        <v>2.0768</v>
      </c>
      <c r="BN797">
        <v>2.2621000000000002</v>
      </c>
      <c r="BO797">
        <v>2.2736999999999998</v>
      </c>
      <c r="BP797">
        <v>2.2663000000000002</v>
      </c>
      <c r="BQ797">
        <v>2.2461000000000002</v>
      </c>
      <c r="BR797">
        <v>2.2202000000000002</v>
      </c>
      <c r="BS797">
        <v>2.1757</v>
      </c>
      <c r="BT797">
        <v>2.0379</v>
      </c>
      <c r="BU797">
        <v>2.0007999999999999</v>
      </c>
      <c r="BV797">
        <v>1.9762</v>
      </c>
      <c r="BW797">
        <v>1.9751000000000001</v>
      </c>
      <c r="BX797">
        <v>1.9897</v>
      </c>
      <c r="BY797">
        <v>2.0097999999999998</v>
      </c>
      <c r="BZ797">
        <v>2.1998000000000002</v>
      </c>
      <c r="CA797">
        <v>2.2176999999999998</v>
      </c>
      <c r="CB797">
        <v>2.2151999999999998</v>
      </c>
      <c r="CC797">
        <v>2.2031999999999998</v>
      </c>
      <c r="CD797">
        <v>2.1861000000000002</v>
      </c>
      <c r="CE797">
        <v>2.1484000000000001</v>
      </c>
      <c r="CF797">
        <v>2.0206</v>
      </c>
      <c r="CG797">
        <v>1.9883999999999999</v>
      </c>
      <c r="CH797">
        <v>1.9759</v>
      </c>
      <c r="CI797">
        <v>1.9669000000000001</v>
      </c>
    </row>
    <row r="798" spans="1:87">
      <c r="A798" s="95">
        <v>45405</v>
      </c>
      <c r="B798" s="63">
        <v>209522</v>
      </c>
      <c r="AQ798">
        <v>2.7252999999999998</v>
      </c>
      <c r="AR798">
        <v>2.7010999999999998</v>
      </c>
      <c r="AS798">
        <v>2.6631</v>
      </c>
      <c r="AT798">
        <v>2.6101999999999999</v>
      </c>
      <c r="AU798">
        <v>2.5497999999999998</v>
      </c>
      <c r="AV798">
        <v>2.3488000000000002</v>
      </c>
      <c r="AW798">
        <v>2.2795999999999998</v>
      </c>
      <c r="AX798">
        <v>2.2317</v>
      </c>
      <c r="AY798">
        <v>2.2035</v>
      </c>
      <c r="AZ798">
        <v>2.1976</v>
      </c>
      <c r="BA798">
        <v>2.2090999999999998</v>
      </c>
      <c r="BB798">
        <v>2.4148999999999998</v>
      </c>
      <c r="BC798">
        <v>2.4125000000000001</v>
      </c>
      <c r="BD798">
        <v>2.4005999999999998</v>
      </c>
      <c r="BE798">
        <v>2.3771</v>
      </c>
      <c r="BF798">
        <v>2.3439999999999999</v>
      </c>
      <c r="BG798">
        <v>2.3010000000000002</v>
      </c>
      <c r="BH798">
        <v>2.1242000000000001</v>
      </c>
      <c r="BI798">
        <v>2.0865999999999998</v>
      </c>
      <c r="BJ798">
        <v>2.0678000000000001</v>
      </c>
      <c r="BK798">
        <v>2.0655000000000001</v>
      </c>
      <c r="BL798">
        <v>2.0768</v>
      </c>
      <c r="BM798">
        <v>2.0928</v>
      </c>
      <c r="BN798">
        <v>2.2780999999999998</v>
      </c>
      <c r="BO798">
        <v>2.2896999999999998</v>
      </c>
      <c r="BP798">
        <v>2.2823000000000002</v>
      </c>
      <c r="BQ798">
        <v>2.2621000000000002</v>
      </c>
      <c r="BR798">
        <v>2.2362000000000002</v>
      </c>
      <c r="BS798">
        <v>2.1917</v>
      </c>
      <c r="BT798">
        <v>2.0539000000000001</v>
      </c>
      <c r="BU798">
        <v>2.0167999999999999</v>
      </c>
      <c r="BV798">
        <v>1.9922</v>
      </c>
      <c r="BW798">
        <v>1.9911000000000001</v>
      </c>
      <c r="BX798">
        <v>2.0057</v>
      </c>
      <c r="BY798">
        <v>2.0257999999999998</v>
      </c>
      <c r="BZ798">
        <v>2.2158000000000002</v>
      </c>
      <c r="CA798">
        <v>2.2336999999999998</v>
      </c>
      <c r="CB798">
        <v>2.2311999999999999</v>
      </c>
      <c r="CC798">
        <v>2.2191999999999998</v>
      </c>
      <c r="CD798">
        <v>2.2021000000000002</v>
      </c>
      <c r="CE798">
        <v>2.1644000000000001</v>
      </c>
      <c r="CF798">
        <v>2.0366</v>
      </c>
      <c r="CG798">
        <v>2.0044</v>
      </c>
      <c r="CH798">
        <v>1.9919</v>
      </c>
      <c r="CI798">
        <v>1.9829000000000001</v>
      </c>
    </row>
    <row r="799" spans="1:87">
      <c r="A799" s="95">
        <v>45406</v>
      </c>
      <c r="B799" s="63">
        <v>176411</v>
      </c>
      <c r="AQ799">
        <v>2.7343000000000002</v>
      </c>
      <c r="AR799">
        <v>2.7086999999999999</v>
      </c>
      <c r="AS799">
        <v>2.6688000000000001</v>
      </c>
      <c r="AT799">
        <v>2.6150000000000002</v>
      </c>
      <c r="AU799">
        <v>2.5535999999999999</v>
      </c>
      <c r="AV799">
        <v>2.3508</v>
      </c>
      <c r="AW799">
        <v>2.2816000000000001</v>
      </c>
      <c r="AX799">
        <v>2.2339000000000002</v>
      </c>
      <c r="AY799">
        <v>2.2058</v>
      </c>
      <c r="AZ799">
        <v>2.1997</v>
      </c>
      <c r="BA799">
        <v>2.2105999999999999</v>
      </c>
      <c r="BB799">
        <v>2.4169999999999998</v>
      </c>
      <c r="BC799">
        <v>2.4161999999999999</v>
      </c>
      <c r="BD799">
        <v>2.4056999999999999</v>
      </c>
      <c r="BE799">
        <v>2.3824999999999998</v>
      </c>
      <c r="BF799">
        <v>2.3494000000000002</v>
      </c>
      <c r="BG799">
        <v>2.3062999999999998</v>
      </c>
      <c r="BH799">
        <v>2.1294</v>
      </c>
      <c r="BI799">
        <v>2.0914000000000001</v>
      </c>
      <c r="BJ799">
        <v>2.0722</v>
      </c>
      <c r="BK799">
        <v>2.0691999999999999</v>
      </c>
      <c r="BL799">
        <v>2.0790999999999999</v>
      </c>
      <c r="BM799">
        <v>2.0951</v>
      </c>
      <c r="BN799">
        <v>2.2804000000000002</v>
      </c>
      <c r="BO799">
        <v>2.2919999999999998</v>
      </c>
      <c r="BP799">
        <v>2.2846000000000002</v>
      </c>
      <c r="BQ799">
        <v>2.2644000000000002</v>
      </c>
      <c r="BR799">
        <v>2.2385000000000002</v>
      </c>
      <c r="BS799">
        <v>2.194</v>
      </c>
      <c r="BT799">
        <v>2.0562</v>
      </c>
      <c r="BU799">
        <v>2.0190999999999999</v>
      </c>
      <c r="BV799">
        <v>1.9944999999999999</v>
      </c>
      <c r="BW799">
        <v>1.9934000000000001</v>
      </c>
      <c r="BX799">
        <v>2.008</v>
      </c>
      <c r="BY799">
        <v>2.0280999999999998</v>
      </c>
      <c r="BZ799">
        <v>2.2181000000000002</v>
      </c>
      <c r="CA799">
        <v>2.2360000000000002</v>
      </c>
      <c r="CB799">
        <v>2.2334999999999998</v>
      </c>
      <c r="CC799">
        <v>2.2214999999999998</v>
      </c>
      <c r="CD799">
        <v>2.2044000000000001</v>
      </c>
      <c r="CE799">
        <v>2.1667000000000001</v>
      </c>
      <c r="CF799">
        <v>2.0388999999999999</v>
      </c>
      <c r="CG799">
        <v>2.0066999999999999</v>
      </c>
      <c r="CH799">
        <v>1.9942</v>
      </c>
      <c r="CI799">
        <v>1.9852000000000001</v>
      </c>
    </row>
    <row r="800" spans="1:87">
      <c r="A800" s="95">
        <v>45407</v>
      </c>
      <c r="B800" s="63">
        <v>192729</v>
      </c>
      <c r="AQ800">
        <v>2.7582</v>
      </c>
      <c r="AR800">
        <v>2.7332999999999998</v>
      </c>
      <c r="AS800">
        <v>2.6919</v>
      </c>
      <c r="AT800">
        <v>2.6347</v>
      </c>
      <c r="AU800">
        <v>2.5697999999999999</v>
      </c>
      <c r="AV800">
        <v>2.3633000000000002</v>
      </c>
      <c r="AW800">
        <v>2.2945000000000002</v>
      </c>
      <c r="AX800">
        <v>2.2488999999999999</v>
      </c>
      <c r="AY800">
        <v>2.2216999999999998</v>
      </c>
      <c r="AZ800">
        <v>2.2161</v>
      </c>
      <c r="BA800">
        <v>2.2280000000000002</v>
      </c>
      <c r="BB800">
        <v>2.4342000000000001</v>
      </c>
      <c r="BC800">
        <v>2.4338000000000002</v>
      </c>
      <c r="BD800">
        <v>2.4234</v>
      </c>
      <c r="BE800">
        <v>2.3999000000000001</v>
      </c>
      <c r="BF800">
        <v>2.3668</v>
      </c>
      <c r="BG800">
        <v>2.3235999999999999</v>
      </c>
      <c r="BH800">
        <v>2.1465999999999998</v>
      </c>
      <c r="BI800">
        <v>2.1084000000000001</v>
      </c>
      <c r="BJ800">
        <v>2.0889000000000002</v>
      </c>
      <c r="BK800">
        <v>2.0861000000000001</v>
      </c>
      <c r="BL800">
        <v>2.0956999999999999</v>
      </c>
      <c r="BM800">
        <v>2.1113</v>
      </c>
      <c r="BN800">
        <v>2.2963</v>
      </c>
      <c r="BO800">
        <v>2.3075999999999999</v>
      </c>
      <c r="BP800">
        <v>2.2997999999999998</v>
      </c>
      <c r="BQ800">
        <v>2.2793000000000001</v>
      </c>
      <c r="BR800">
        <v>2.2530999999999999</v>
      </c>
      <c r="BS800">
        <v>2.2082000000000002</v>
      </c>
      <c r="BT800">
        <v>2.0701000000000001</v>
      </c>
      <c r="BU800">
        <v>2.0327000000000002</v>
      </c>
      <c r="BV800">
        <v>2.0076999999999998</v>
      </c>
      <c r="BW800">
        <v>2.0063</v>
      </c>
      <c r="BX800">
        <v>2.0205000000000002</v>
      </c>
      <c r="BY800">
        <v>2.0402999999999998</v>
      </c>
      <c r="BZ800">
        <v>2.23</v>
      </c>
      <c r="CA800">
        <v>2.2475000000000001</v>
      </c>
      <c r="CB800">
        <v>2.2446999999999999</v>
      </c>
      <c r="CC800">
        <v>2.2324000000000002</v>
      </c>
      <c r="CD800">
        <v>2.2149000000000001</v>
      </c>
      <c r="CE800">
        <v>2.1768999999999998</v>
      </c>
      <c r="CF800">
        <v>2.0488</v>
      </c>
      <c r="CG800">
        <v>2.0162</v>
      </c>
      <c r="CH800">
        <v>1.9997</v>
      </c>
      <c r="CI800">
        <v>1.9906999999999999</v>
      </c>
    </row>
    <row r="801" spans="1:87">
      <c r="A801" s="95">
        <v>45408</v>
      </c>
      <c r="B801" s="63">
        <v>179922</v>
      </c>
      <c r="AQ801">
        <v>2.7646000000000002</v>
      </c>
      <c r="AR801">
        <v>2.7440000000000002</v>
      </c>
      <c r="AS801">
        <v>2.7050000000000001</v>
      </c>
      <c r="AT801">
        <v>2.6497000000000002</v>
      </c>
      <c r="AU801">
        <v>2.5851000000000002</v>
      </c>
      <c r="AV801">
        <v>2.3767999999999998</v>
      </c>
      <c r="AW801">
        <v>2.3069000000000002</v>
      </c>
      <c r="AX801">
        <v>2.2591000000000001</v>
      </c>
      <c r="AY801">
        <v>2.2311000000000001</v>
      </c>
      <c r="AZ801">
        <v>2.2244999999999999</v>
      </c>
      <c r="BA801">
        <v>2.2361</v>
      </c>
      <c r="BB801">
        <v>2.4405999999999999</v>
      </c>
      <c r="BC801">
        <v>2.4401000000000002</v>
      </c>
      <c r="BD801">
        <v>2.4295</v>
      </c>
      <c r="BE801">
        <v>2.4053</v>
      </c>
      <c r="BF801">
        <v>2.3715000000000002</v>
      </c>
      <c r="BG801">
        <v>2.3281000000000001</v>
      </c>
      <c r="BH801">
        <v>2.1509</v>
      </c>
      <c r="BI801">
        <v>2.1116999999999999</v>
      </c>
      <c r="BJ801">
        <v>2.0911</v>
      </c>
      <c r="BK801">
        <v>2.0876999999999999</v>
      </c>
      <c r="BL801">
        <v>2.0973000000000002</v>
      </c>
      <c r="BM801">
        <v>2.1128999999999998</v>
      </c>
      <c r="BN801">
        <v>2.2978999999999998</v>
      </c>
      <c r="BO801">
        <v>2.3092000000000001</v>
      </c>
      <c r="BP801">
        <v>2.3014000000000001</v>
      </c>
      <c r="BQ801">
        <v>2.2808999999999999</v>
      </c>
      <c r="BR801">
        <v>2.2547000000000001</v>
      </c>
      <c r="BS801">
        <v>2.2098</v>
      </c>
      <c r="BT801">
        <v>2.0716999999999999</v>
      </c>
      <c r="BU801">
        <v>2.0343</v>
      </c>
      <c r="BV801">
        <v>2.0093000000000001</v>
      </c>
      <c r="BW801">
        <v>2.0078999999999998</v>
      </c>
      <c r="BX801">
        <v>2.0221</v>
      </c>
      <c r="BY801">
        <v>2.0419</v>
      </c>
      <c r="BZ801">
        <v>2.2315999999999998</v>
      </c>
      <c r="CA801">
        <v>2.2490999999999999</v>
      </c>
      <c r="CB801">
        <v>2.2463000000000002</v>
      </c>
      <c r="CC801">
        <v>2.234</v>
      </c>
      <c r="CD801">
        <v>2.2164999999999999</v>
      </c>
      <c r="CE801">
        <v>2.1785000000000001</v>
      </c>
      <c r="CF801">
        <v>2.0503999999999998</v>
      </c>
      <c r="CG801">
        <v>2.0177999999999998</v>
      </c>
      <c r="CH801">
        <v>2.0013000000000001</v>
      </c>
      <c r="CI801">
        <v>1.9923</v>
      </c>
    </row>
    <row r="802" spans="1:87">
      <c r="A802" s="95">
        <v>45411</v>
      </c>
      <c r="B802" s="63">
        <v>170802</v>
      </c>
      <c r="AQ802">
        <v>2.7486999999999999</v>
      </c>
      <c r="AR802">
        <v>2.7309000000000001</v>
      </c>
      <c r="AS802">
        <v>2.6916000000000002</v>
      </c>
      <c r="AT802">
        <v>2.6355</v>
      </c>
      <c r="AU802">
        <v>2.5697000000000001</v>
      </c>
      <c r="AV802">
        <v>2.3578000000000001</v>
      </c>
      <c r="AW802">
        <v>2.2867000000000002</v>
      </c>
      <c r="AX802">
        <v>2.2387999999999999</v>
      </c>
      <c r="AY802">
        <v>2.2111999999999998</v>
      </c>
      <c r="AZ802">
        <v>2.2054</v>
      </c>
      <c r="BA802">
        <v>2.2187000000000001</v>
      </c>
      <c r="BB802">
        <v>2.4216000000000002</v>
      </c>
      <c r="BC802">
        <v>2.4209000000000001</v>
      </c>
      <c r="BD802">
        <v>2.4098999999999999</v>
      </c>
      <c r="BE802">
        <v>2.3856999999999999</v>
      </c>
      <c r="BF802">
        <v>2.3515999999999999</v>
      </c>
      <c r="BG802">
        <v>2.3069999999999999</v>
      </c>
      <c r="BH802">
        <v>2.1261000000000001</v>
      </c>
      <c r="BI802">
        <v>2.0891000000000002</v>
      </c>
      <c r="BJ802">
        <v>2.0697000000000001</v>
      </c>
      <c r="BK802">
        <v>2.0663</v>
      </c>
      <c r="BL802">
        <v>2.0758999999999999</v>
      </c>
      <c r="BM802">
        <v>2.0914999999999999</v>
      </c>
      <c r="BN802">
        <v>2.2765</v>
      </c>
      <c r="BO802">
        <v>2.2877999999999998</v>
      </c>
      <c r="BP802">
        <v>2.2799999999999998</v>
      </c>
      <c r="BQ802">
        <v>2.2595000000000001</v>
      </c>
      <c r="BR802">
        <v>2.2332999999999998</v>
      </c>
      <c r="BS802">
        <v>2.1884000000000001</v>
      </c>
      <c r="BT802">
        <v>2.0503</v>
      </c>
      <c r="BU802">
        <v>2.0129000000000001</v>
      </c>
      <c r="BV802">
        <v>1.9879</v>
      </c>
      <c r="BW802">
        <v>1.9864999999999999</v>
      </c>
      <c r="BX802">
        <v>2.0007000000000001</v>
      </c>
      <c r="BY802">
        <v>2.0205000000000002</v>
      </c>
      <c r="BZ802">
        <v>2.2101999999999999</v>
      </c>
      <c r="CA802">
        <v>2.2277</v>
      </c>
      <c r="CB802">
        <v>2.2248999999999999</v>
      </c>
      <c r="CC802">
        <v>2.2126000000000001</v>
      </c>
      <c r="CD802">
        <v>2.1951000000000001</v>
      </c>
      <c r="CE802">
        <v>2.1570999999999998</v>
      </c>
      <c r="CF802">
        <v>2.0289999999999999</v>
      </c>
      <c r="CG802">
        <v>1.9964</v>
      </c>
      <c r="CH802">
        <v>1.9799</v>
      </c>
      <c r="CI802">
        <v>1.9709000000000001</v>
      </c>
    </row>
    <row r="803" spans="1:87">
      <c r="A803" s="95">
        <v>45412</v>
      </c>
      <c r="B803" s="63">
        <v>188777</v>
      </c>
      <c r="AQ803" s="28">
        <v>2.7107999999999999</v>
      </c>
      <c r="AR803">
        <v>2.6911999999999998</v>
      </c>
      <c r="AS803">
        <v>2.6541000000000001</v>
      </c>
      <c r="AT803">
        <v>2.601</v>
      </c>
      <c r="AU803">
        <v>2.5379999999999998</v>
      </c>
      <c r="AV803">
        <v>2.3283</v>
      </c>
      <c r="AW803">
        <v>2.2593000000000001</v>
      </c>
      <c r="AX803">
        <v>2.2141000000000002</v>
      </c>
      <c r="AY803">
        <v>2.1886999999999999</v>
      </c>
      <c r="AZ803">
        <v>2.1842999999999999</v>
      </c>
      <c r="BA803">
        <v>2.1983000000000001</v>
      </c>
      <c r="BB803">
        <v>2.4003999999999999</v>
      </c>
      <c r="BC803">
        <v>2.4001999999999999</v>
      </c>
      <c r="BD803">
        <v>2.3902999999999999</v>
      </c>
      <c r="BE803">
        <v>2.3673999999999999</v>
      </c>
      <c r="BF803">
        <v>2.3346</v>
      </c>
      <c r="BG803">
        <v>2.2915000000000001</v>
      </c>
      <c r="BH803">
        <v>2.1110000000000002</v>
      </c>
      <c r="BI803">
        <v>2.0743</v>
      </c>
      <c r="BJ803">
        <v>2.0552999999999999</v>
      </c>
      <c r="BK803">
        <v>2.052</v>
      </c>
      <c r="BL803">
        <v>2.0617999999999999</v>
      </c>
      <c r="BM803">
        <v>2.0775000000000001</v>
      </c>
      <c r="BN803">
        <v>2.2627000000000002</v>
      </c>
      <c r="BO803">
        <v>2.2740999999999998</v>
      </c>
      <c r="BP803">
        <v>2.2665000000000002</v>
      </c>
      <c r="BQ803">
        <v>2.2461000000000002</v>
      </c>
      <c r="BR803">
        <v>2.2201</v>
      </c>
      <c r="BS803">
        <v>2.1753</v>
      </c>
      <c r="BT803">
        <v>2.0373999999999999</v>
      </c>
      <c r="BU803">
        <v>2.0001000000000002</v>
      </c>
      <c r="BV803">
        <v>1.9753000000000001</v>
      </c>
      <c r="BW803">
        <v>1.9739</v>
      </c>
      <c r="BX803">
        <v>1.9881</v>
      </c>
      <c r="BY803">
        <v>2.0078999999999998</v>
      </c>
      <c r="BZ803">
        <v>2.1976</v>
      </c>
      <c r="CA803">
        <v>2.2151000000000001</v>
      </c>
      <c r="CB803">
        <v>2.2122999999999999</v>
      </c>
      <c r="CC803">
        <v>2.2000000000000002</v>
      </c>
      <c r="CD803">
        <v>2.1825000000000001</v>
      </c>
      <c r="CE803">
        <v>2.1444999999999999</v>
      </c>
      <c r="CF803">
        <v>2.0164</v>
      </c>
      <c r="CG803">
        <v>1.9838</v>
      </c>
      <c r="CH803">
        <v>1.9673</v>
      </c>
      <c r="CI803">
        <v>1.9582999999999999</v>
      </c>
    </row>
    <row r="804" spans="1:87">
      <c r="A804" s="103">
        <v>45413</v>
      </c>
      <c r="B804" s="63">
        <v>243794</v>
      </c>
      <c r="AR804">
        <v>2.5773999999999999</v>
      </c>
      <c r="AS804">
        <v>2.5451000000000001</v>
      </c>
      <c r="AT804">
        <v>2.4984000000000002</v>
      </c>
      <c r="AU804">
        <v>2.4417</v>
      </c>
      <c r="AV804">
        <v>2.2393000000000001</v>
      </c>
      <c r="AW804">
        <v>2.1741999999999999</v>
      </c>
      <c r="AX804">
        <v>2.1318999999999999</v>
      </c>
      <c r="AY804">
        <v>2.1091000000000002</v>
      </c>
      <c r="AZ804">
        <v>2.1061999999999999</v>
      </c>
      <c r="BA804">
        <v>2.1206999999999998</v>
      </c>
      <c r="BB804">
        <v>2.323</v>
      </c>
      <c r="BC804">
        <v>2.3220999999999998</v>
      </c>
      <c r="BD804">
        <v>2.3121999999999998</v>
      </c>
      <c r="BE804">
        <v>2.2919999999999998</v>
      </c>
      <c r="BF804">
        <v>2.2627000000000002</v>
      </c>
      <c r="BG804">
        <v>2.2237</v>
      </c>
      <c r="BH804">
        <v>2.0434999999999999</v>
      </c>
      <c r="BI804">
        <v>2.0074000000000001</v>
      </c>
      <c r="BJ804">
        <v>1.9871000000000001</v>
      </c>
      <c r="BK804">
        <v>1.9841</v>
      </c>
      <c r="BL804">
        <v>1.9943</v>
      </c>
      <c r="BM804">
        <v>2.0104000000000002</v>
      </c>
      <c r="BN804">
        <v>2.1960999999999999</v>
      </c>
      <c r="BO804">
        <v>2.2079</v>
      </c>
      <c r="BP804">
        <v>2.2006999999999999</v>
      </c>
      <c r="BQ804">
        <v>2.1806999999999999</v>
      </c>
      <c r="BR804">
        <v>2.1551</v>
      </c>
      <c r="BS804">
        <v>2.1107</v>
      </c>
      <c r="BT804">
        <v>1.9733000000000001</v>
      </c>
      <c r="BU804">
        <v>1.9363999999999999</v>
      </c>
      <c r="BV804">
        <v>1.9120999999999999</v>
      </c>
      <c r="BW804">
        <v>1.9107000000000001</v>
      </c>
      <c r="BX804">
        <v>1.9249000000000001</v>
      </c>
      <c r="BY804">
        <v>1.9447000000000001</v>
      </c>
      <c r="BZ804">
        <v>2.1343999999999999</v>
      </c>
      <c r="CA804">
        <v>2.1518999999999999</v>
      </c>
      <c r="CB804">
        <v>2.1490999999999998</v>
      </c>
      <c r="CC804">
        <v>2.1368</v>
      </c>
      <c r="CD804">
        <v>2.1193</v>
      </c>
      <c r="CE804">
        <v>2.0813000000000001</v>
      </c>
      <c r="CF804">
        <v>1.9532</v>
      </c>
      <c r="CG804">
        <v>1.9206000000000001</v>
      </c>
      <c r="CH804">
        <v>1.9040999999999999</v>
      </c>
      <c r="CI804">
        <v>1.8951</v>
      </c>
    </row>
    <row r="805" spans="1:87">
      <c r="A805" s="95">
        <v>45414</v>
      </c>
      <c r="B805" s="63">
        <v>205734</v>
      </c>
      <c r="AR805">
        <v>2.5964999999999998</v>
      </c>
      <c r="AS805">
        <v>2.5617999999999999</v>
      </c>
      <c r="AT805">
        <v>2.5146999999999999</v>
      </c>
      <c r="AU805">
        <v>2.4577</v>
      </c>
      <c r="AV805">
        <v>2.2544</v>
      </c>
      <c r="AW805">
        <v>2.1888000000000001</v>
      </c>
      <c r="AX805">
        <v>2.1465000000000001</v>
      </c>
      <c r="AY805">
        <v>2.1240000000000001</v>
      </c>
      <c r="AZ805">
        <v>2.1212</v>
      </c>
      <c r="BA805">
        <v>2.1352000000000002</v>
      </c>
      <c r="BB805">
        <v>2.3372999999999999</v>
      </c>
      <c r="BC805">
        <v>2.3348</v>
      </c>
      <c r="BD805">
        <v>2.323</v>
      </c>
      <c r="BE805">
        <v>2.3018000000000001</v>
      </c>
      <c r="BF805">
        <v>2.2726000000000002</v>
      </c>
      <c r="BG805">
        <v>2.2334999999999998</v>
      </c>
      <c r="BH805">
        <v>2.0550999999999999</v>
      </c>
      <c r="BI805">
        <v>2.0194999999999999</v>
      </c>
      <c r="BJ805">
        <v>1.9999</v>
      </c>
      <c r="BK805">
        <v>1.9966999999999999</v>
      </c>
      <c r="BL805">
        <v>2.0068999999999999</v>
      </c>
      <c r="BM805">
        <v>2.0232000000000001</v>
      </c>
      <c r="BN805">
        <v>2.2088999999999999</v>
      </c>
      <c r="BO805">
        <v>2.2206999999999999</v>
      </c>
      <c r="BP805">
        <v>2.2134999999999998</v>
      </c>
      <c r="BQ805">
        <v>2.1934999999999998</v>
      </c>
      <c r="BR805">
        <v>2.1678999999999999</v>
      </c>
      <c r="BS805">
        <v>2.1234999999999999</v>
      </c>
      <c r="BT805">
        <v>1.9861</v>
      </c>
      <c r="BU805">
        <v>1.9492</v>
      </c>
      <c r="BV805">
        <v>1.9249000000000001</v>
      </c>
      <c r="BW805">
        <v>1.9235</v>
      </c>
      <c r="BX805">
        <v>1.9377</v>
      </c>
      <c r="BY805">
        <v>1.9575</v>
      </c>
      <c r="BZ805">
        <v>2.1472000000000002</v>
      </c>
      <c r="CA805">
        <v>2.1646999999999998</v>
      </c>
      <c r="CB805">
        <v>2.1619000000000002</v>
      </c>
      <c r="CC805">
        <v>2.1496</v>
      </c>
      <c r="CD805">
        <v>2.1320999999999999</v>
      </c>
      <c r="CE805">
        <v>2.0941000000000001</v>
      </c>
      <c r="CF805">
        <v>1.966</v>
      </c>
      <c r="CG805">
        <v>1.9334</v>
      </c>
      <c r="CH805">
        <v>1.9169</v>
      </c>
      <c r="CI805">
        <v>1.9078999999999999</v>
      </c>
    </row>
    <row r="806" spans="1:87">
      <c r="A806" s="95">
        <v>45415</v>
      </c>
      <c r="B806" s="63">
        <v>233352</v>
      </c>
      <c r="AR806">
        <v>2.5550999999999999</v>
      </c>
      <c r="AS806">
        <v>2.5265</v>
      </c>
      <c r="AT806">
        <v>2.4862000000000002</v>
      </c>
      <c r="AU806">
        <v>2.4329999999999998</v>
      </c>
      <c r="AV806">
        <v>2.2298</v>
      </c>
      <c r="AW806">
        <v>2.1661000000000001</v>
      </c>
      <c r="AX806">
        <v>2.1257000000000001</v>
      </c>
      <c r="AY806">
        <v>2.1048</v>
      </c>
      <c r="AZ806">
        <v>2.1034999999999999</v>
      </c>
      <c r="BA806">
        <v>2.1187</v>
      </c>
      <c r="BB806">
        <v>2.3214000000000001</v>
      </c>
      <c r="BC806">
        <v>2.3195000000000001</v>
      </c>
      <c r="BD806">
        <v>2.3092999999999999</v>
      </c>
      <c r="BE806">
        <v>2.2892000000000001</v>
      </c>
      <c r="BF806">
        <v>2.2610999999999999</v>
      </c>
      <c r="BG806">
        <v>2.2233999999999998</v>
      </c>
      <c r="BH806">
        <v>2.0455999999999999</v>
      </c>
      <c r="BI806">
        <v>2.0108000000000001</v>
      </c>
      <c r="BJ806">
        <v>1.992</v>
      </c>
      <c r="BK806">
        <v>1.9888999999999999</v>
      </c>
      <c r="BL806">
        <v>1.9993000000000001</v>
      </c>
      <c r="BM806">
        <v>2.0156999999999998</v>
      </c>
      <c r="BN806">
        <v>2.2016</v>
      </c>
      <c r="BO806">
        <v>2.2134999999999998</v>
      </c>
      <c r="BP806">
        <v>2.2065000000000001</v>
      </c>
      <c r="BQ806">
        <v>2.1865999999999999</v>
      </c>
      <c r="BR806">
        <v>2.1612</v>
      </c>
      <c r="BS806">
        <v>2.1168999999999998</v>
      </c>
      <c r="BT806">
        <v>1.9797</v>
      </c>
      <c r="BU806">
        <v>1.9429000000000001</v>
      </c>
      <c r="BV806">
        <v>1.9188000000000001</v>
      </c>
      <c r="BW806">
        <v>1.9174</v>
      </c>
      <c r="BX806">
        <v>1.9316</v>
      </c>
      <c r="BY806">
        <v>1.9514</v>
      </c>
      <c r="BZ806">
        <v>2.1410999999999998</v>
      </c>
      <c r="CA806">
        <v>2.1585999999999999</v>
      </c>
      <c r="CB806">
        <v>2.1558000000000002</v>
      </c>
      <c r="CC806">
        <v>2.1435</v>
      </c>
      <c r="CD806">
        <v>2.1259999999999999</v>
      </c>
      <c r="CE806">
        <v>2.0880000000000001</v>
      </c>
      <c r="CF806">
        <v>1.9599</v>
      </c>
      <c r="CG806">
        <v>1.9273</v>
      </c>
      <c r="CH806">
        <v>1.9108000000000001</v>
      </c>
      <c r="CI806">
        <v>1.9017999999999999</v>
      </c>
    </row>
    <row r="807" spans="1:87">
      <c r="A807" s="103">
        <v>45418</v>
      </c>
      <c r="B807" s="63">
        <v>154069</v>
      </c>
      <c r="AR807">
        <v>2.5882000000000001</v>
      </c>
      <c r="AS807">
        <v>2.5564</v>
      </c>
      <c r="AT807">
        <v>2.5135000000000001</v>
      </c>
      <c r="AU807">
        <v>2.4590000000000001</v>
      </c>
      <c r="AV807">
        <v>2.2549000000000001</v>
      </c>
      <c r="AW807">
        <v>2.1886999999999999</v>
      </c>
      <c r="AX807">
        <v>2.1467000000000001</v>
      </c>
      <c r="AY807">
        <v>2.1253000000000002</v>
      </c>
      <c r="AZ807">
        <v>2.1236999999999999</v>
      </c>
      <c r="BA807">
        <v>2.1387999999999998</v>
      </c>
      <c r="BB807">
        <v>2.3411</v>
      </c>
      <c r="BC807">
        <v>2.3391000000000002</v>
      </c>
      <c r="BD807">
        <v>2.3279999999999998</v>
      </c>
      <c r="BE807">
        <v>2.3069999999999999</v>
      </c>
      <c r="BF807">
        <v>2.2782</v>
      </c>
      <c r="BG807">
        <v>2.2404999999999999</v>
      </c>
      <c r="BH807">
        <v>2.0627</v>
      </c>
      <c r="BI807">
        <v>2.0278999999999998</v>
      </c>
      <c r="BJ807">
        <v>2.0091000000000001</v>
      </c>
      <c r="BK807">
        <v>2.0059999999999998</v>
      </c>
      <c r="BL807">
        <v>2.0164</v>
      </c>
      <c r="BM807">
        <v>2.0327999999999999</v>
      </c>
      <c r="BN807">
        <v>2.2187000000000001</v>
      </c>
      <c r="BO807">
        <v>2.2305999999999999</v>
      </c>
      <c r="BP807">
        <v>2.2235999999999998</v>
      </c>
      <c r="BQ807">
        <v>2.2037</v>
      </c>
      <c r="BR807">
        <v>2.1783000000000001</v>
      </c>
      <c r="BS807">
        <v>2.1339999999999999</v>
      </c>
      <c r="BT807">
        <v>1.9967999999999999</v>
      </c>
      <c r="BU807">
        <v>1.96</v>
      </c>
      <c r="BV807">
        <v>1.9359</v>
      </c>
      <c r="BW807">
        <v>1.9345000000000001</v>
      </c>
      <c r="BX807">
        <v>1.9487000000000001</v>
      </c>
      <c r="BY807">
        <v>1.9684999999999999</v>
      </c>
      <c r="BZ807">
        <v>2.1581999999999999</v>
      </c>
      <c r="CA807">
        <v>2.1757</v>
      </c>
      <c r="CB807">
        <v>2.1728999999999998</v>
      </c>
      <c r="CC807">
        <v>2.1606000000000001</v>
      </c>
      <c r="CD807">
        <v>2.1431</v>
      </c>
      <c r="CE807">
        <v>2.1051000000000002</v>
      </c>
      <c r="CF807">
        <v>1.9770000000000001</v>
      </c>
      <c r="CG807">
        <v>1.9443999999999999</v>
      </c>
      <c r="CH807">
        <v>1.9278999999999999</v>
      </c>
      <c r="CI807">
        <v>1.9189000000000001</v>
      </c>
    </row>
    <row r="808" spans="1:87">
      <c r="A808" s="95">
        <v>45419</v>
      </c>
      <c r="B808" s="63">
        <v>265176</v>
      </c>
      <c r="AR808">
        <v>2.5434000000000001</v>
      </c>
      <c r="AS808">
        <v>2.5183</v>
      </c>
      <c r="AT808">
        <v>2.4830000000000001</v>
      </c>
      <c r="AU808">
        <v>2.4337</v>
      </c>
      <c r="AV808">
        <v>2.2364000000000002</v>
      </c>
      <c r="AW808">
        <v>2.1701999999999999</v>
      </c>
      <c r="AX808">
        <v>2.1301000000000001</v>
      </c>
      <c r="AY808">
        <v>2.1107</v>
      </c>
      <c r="AZ808">
        <v>2.1107</v>
      </c>
      <c r="BA808">
        <v>2.1272000000000002</v>
      </c>
      <c r="BB808">
        <v>2.3283</v>
      </c>
      <c r="BC808">
        <v>2.3264</v>
      </c>
      <c r="BD808">
        <v>2.3153999999999999</v>
      </c>
      <c r="BE808">
        <v>2.2944</v>
      </c>
      <c r="BF808">
        <v>2.2656999999999998</v>
      </c>
      <c r="BG808">
        <v>2.2282999999999999</v>
      </c>
      <c r="BH808">
        <v>2.0510000000000002</v>
      </c>
      <c r="BI808">
        <v>2.0171000000000001</v>
      </c>
      <c r="BJ808">
        <v>1.9991000000000001</v>
      </c>
      <c r="BK808">
        <v>1.9963</v>
      </c>
      <c r="BL808">
        <v>2.0066999999999999</v>
      </c>
      <c r="BM808">
        <v>2.0230999999999999</v>
      </c>
      <c r="BN808">
        <v>2.2090000000000001</v>
      </c>
      <c r="BO808">
        <v>2.2208999999999999</v>
      </c>
      <c r="BP808">
        <v>2.2139000000000002</v>
      </c>
      <c r="BQ808">
        <v>2.194</v>
      </c>
      <c r="BR808">
        <v>2.1686000000000001</v>
      </c>
      <c r="BS808">
        <v>2.1242999999999999</v>
      </c>
      <c r="BT808">
        <v>1.9871000000000001</v>
      </c>
      <c r="BU808">
        <v>1.9502999999999999</v>
      </c>
      <c r="BV808">
        <v>1.9261999999999999</v>
      </c>
      <c r="BW808">
        <v>1.9248000000000001</v>
      </c>
      <c r="BX808">
        <v>1.9390000000000001</v>
      </c>
      <c r="BY808">
        <v>1.9588000000000001</v>
      </c>
      <c r="BZ808">
        <v>2.1484999999999999</v>
      </c>
      <c r="CA808">
        <v>2.1659999999999999</v>
      </c>
      <c r="CB808">
        <v>2.1631999999999998</v>
      </c>
      <c r="CC808">
        <v>2.1509</v>
      </c>
      <c r="CD808">
        <v>2.1334</v>
      </c>
      <c r="CE808">
        <v>2.0954000000000002</v>
      </c>
      <c r="CF808">
        <v>1.9673</v>
      </c>
      <c r="CG808">
        <v>1.9347000000000001</v>
      </c>
      <c r="CH808">
        <v>1.9181999999999999</v>
      </c>
      <c r="CI808">
        <v>1.9092</v>
      </c>
    </row>
    <row r="809" spans="1:87">
      <c r="A809" s="95">
        <v>45420</v>
      </c>
      <c r="B809" s="63">
        <v>258173</v>
      </c>
      <c r="AR809">
        <v>2.5318000000000001</v>
      </c>
      <c r="AS809">
        <v>2.5095000000000001</v>
      </c>
      <c r="AT809">
        <v>2.4754</v>
      </c>
      <c r="AU809">
        <v>2.4272999999999998</v>
      </c>
      <c r="AV809">
        <v>2.2342</v>
      </c>
      <c r="AW809">
        <v>2.169</v>
      </c>
      <c r="AX809">
        <v>2.1286999999999998</v>
      </c>
      <c r="AY809">
        <v>2.1097999999999999</v>
      </c>
      <c r="AZ809">
        <v>2.1103000000000001</v>
      </c>
      <c r="BA809">
        <v>2.1276000000000002</v>
      </c>
      <c r="BB809">
        <v>2.3296999999999999</v>
      </c>
      <c r="BC809">
        <v>2.3273999999999999</v>
      </c>
      <c r="BD809">
        <v>2.3155999999999999</v>
      </c>
      <c r="BE809">
        <v>2.2944</v>
      </c>
      <c r="BF809">
        <v>2.2656999999999998</v>
      </c>
      <c r="BG809">
        <v>2.2284999999999999</v>
      </c>
      <c r="BH809">
        <v>2.0514999999999999</v>
      </c>
      <c r="BI809">
        <v>2.0179</v>
      </c>
      <c r="BJ809">
        <v>2.0002</v>
      </c>
      <c r="BK809">
        <v>1.9972000000000001</v>
      </c>
      <c r="BL809">
        <v>2.0076000000000001</v>
      </c>
      <c r="BM809">
        <v>2.024</v>
      </c>
      <c r="BN809">
        <v>2.2099000000000002</v>
      </c>
      <c r="BO809">
        <v>2.2218</v>
      </c>
      <c r="BP809">
        <v>2.2147999999999999</v>
      </c>
      <c r="BQ809">
        <v>2.1949000000000001</v>
      </c>
      <c r="BR809">
        <v>2.1695000000000002</v>
      </c>
      <c r="BS809">
        <v>2.1252</v>
      </c>
      <c r="BT809">
        <v>1.988</v>
      </c>
      <c r="BU809">
        <v>1.9512</v>
      </c>
      <c r="BV809">
        <v>1.9271</v>
      </c>
      <c r="BW809">
        <v>1.9257</v>
      </c>
      <c r="BX809">
        <v>1.9399</v>
      </c>
      <c r="BY809">
        <v>1.9597</v>
      </c>
      <c r="BZ809">
        <v>2.1494</v>
      </c>
      <c r="CA809">
        <v>2.1669</v>
      </c>
      <c r="CB809">
        <v>2.1640999999999999</v>
      </c>
      <c r="CC809">
        <v>2.1518000000000002</v>
      </c>
      <c r="CD809">
        <v>2.1343000000000001</v>
      </c>
      <c r="CE809">
        <v>2.0962999999999998</v>
      </c>
      <c r="CF809">
        <v>1.9681999999999999</v>
      </c>
      <c r="CG809">
        <v>1.9356</v>
      </c>
      <c r="CH809">
        <v>1.9191</v>
      </c>
      <c r="CI809">
        <v>1.9100999999999999</v>
      </c>
    </row>
    <row r="810" spans="1:87">
      <c r="A810" s="95">
        <v>45421</v>
      </c>
      <c r="B810" s="63">
        <v>195434</v>
      </c>
      <c r="AR810">
        <v>2.5417999999999998</v>
      </c>
      <c r="AS810">
        <v>2.5217999999999998</v>
      </c>
      <c r="AT810">
        <v>2.4893999999999998</v>
      </c>
      <c r="AU810">
        <v>2.4422000000000001</v>
      </c>
      <c r="AV810">
        <v>2.2477999999999998</v>
      </c>
      <c r="AW810">
        <v>2.1815000000000002</v>
      </c>
      <c r="AX810">
        <v>2.1394000000000002</v>
      </c>
      <c r="AY810">
        <v>2.1193</v>
      </c>
      <c r="AZ810">
        <v>2.1194000000000002</v>
      </c>
      <c r="BA810">
        <v>2.137</v>
      </c>
      <c r="BB810">
        <v>2.3391000000000002</v>
      </c>
      <c r="BC810">
        <v>2.3357999999999999</v>
      </c>
      <c r="BD810">
        <v>2.3233000000000001</v>
      </c>
      <c r="BE810">
        <v>2.3010000000000002</v>
      </c>
      <c r="BF810">
        <v>2.2715000000000001</v>
      </c>
      <c r="BG810">
        <v>2.2338</v>
      </c>
      <c r="BH810">
        <v>2.0565000000000002</v>
      </c>
      <c r="BI810">
        <v>2.0225</v>
      </c>
      <c r="BJ810">
        <v>2.0047999999999999</v>
      </c>
      <c r="BK810">
        <v>2.0017999999999998</v>
      </c>
      <c r="BL810">
        <v>2.0122</v>
      </c>
      <c r="BM810">
        <v>2.0286</v>
      </c>
      <c r="BN810">
        <v>2.2145000000000001</v>
      </c>
      <c r="BO810">
        <v>2.2263999999999999</v>
      </c>
      <c r="BP810">
        <v>2.2193999999999998</v>
      </c>
      <c r="BQ810">
        <v>2.1995</v>
      </c>
      <c r="BR810">
        <v>2.1741000000000001</v>
      </c>
      <c r="BS810">
        <v>2.1297999999999999</v>
      </c>
      <c r="BT810">
        <v>1.9925999999999999</v>
      </c>
      <c r="BU810">
        <v>1.9558</v>
      </c>
      <c r="BV810">
        <v>1.9317</v>
      </c>
      <c r="BW810">
        <v>1.9302999999999999</v>
      </c>
      <c r="BX810">
        <v>1.9444999999999999</v>
      </c>
      <c r="BY810">
        <v>1.9642999999999999</v>
      </c>
      <c r="BZ810">
        <v>2.1539999999999999</v>
      </c>
      <c r="CA810">
        <v>2.1715</v>
      </c>
      <c r="CB810">
        <v>2.1686999999999999</v>
      </c>
      <c r="CC810">
        <v>2.1564000000000001</v>
      </c>
      <c r="CD810">
        <v>2.1389</v>
      </c>
      <c r="CE810">
        <v>2.1009000000000002</v>
      </c>
      <c r="CF810">
        <v>1.9728000000000001</v>
      </c>
      <c r="CG810">
        <v>1.9401999999999999</v>
      </c>
      <c r="CH810">
        <v>1.9237</v>
      </c>
      <c r="CI810">
        <v>1.9147000000000001</v>
      </c>
    </row>
    <row r="811" spans="1:87">
      <c r="A811" s="95">
        <v>45422</v>
      </c>
      <c r="B811" s="63">
        <v>226697</v>
      </c>
      <c r="AR811">
        <v>2.4996999999999998</v>
      </c>
      <c r="AS811">
        <v>2.4849999999999999</v>
      </c>
      <c r="AT811">
        <v>2.4569000000000001</v>
      </c>
      <c r="AU811">
        <v>2.4127999999999998</v>
      </c>
      <c r="AV811">
        <v>2.2225000000000001</v>
      </c>
      <c r="AW811">
        <v>2.1600999999999999</v>
      </c>
      <c r="AX811">
        <v>2.1192000000000002</v>
      </c>
      <c r="AY811">
        <v>2.0990000000000002</v>
      </c>
      <c r="AZ811">
        <v>2.0998999999999999</v>
      </c>
      <c r="BA811">
        <v>2.1177999999999999</v>
      </c>
      <c r="BB811">
        <v>2.3199999999999998</v>
      </c>
      <c r="BC811">
        <v>2.3170999999999999</v>
      </c>
      <c r="BD811">
        <v>2.3045</v>
      </c>
      <c r="BE811">
        <v>2.2827999999999999</v>
      </c>
      <c r="BF811">
        <v>2.2536</v>
      </c>
      <c r="BG811">
        <v>2.2157</v>
      </c>
      <c r="BH811">
        <v>2.0384000000000002</v>
      </c>
      <c r="BI811">
        <v>2.0044</v>
      </c>
      <c r="BJ811">
        <v>1.9866999999999999</v>
      </c>
      <c r="BK811">
        <v>1.9837</v>
      </c>
      <c r="BL811">
        <v>1.9941</v>
      </c>
      <c r="BM811">
        <v>2.0105</v>
      </c>
      <c r="BN811">
        <v>2.1964000000000001</v>
      </c>
      <c r="BO811">
        <v>2.2082999999999999</v>
      </c>
      <c r="BP811">
        <v>2.2012999999999998</v>
      </c>
      <c r="BQ811">
        <v>2.1814</v>
      </c>
      <c r="BR811">
        <v>2.1560000000000001</v>
      </c>
      <c r="BS811">
        <v>2.1116999999999999</v>
      </c>
      <c r="BT811">
        <v>1.9744999999999999</v>
      </c>
      <c r="BU811">
        <v>1.9377</v>
      </c>
      <c r="BV811">
        <v>1.9136</v>
      </c>
      <c r="BW811">
        <v>1.9121999999999999</v>
      </c>
      <c r="BX811">
        <v>1.9263999999999999</v>
      </c>
      <c r="BY811">
        <v>1.9461999999999999</v>
      </c>
      <c r="BZ811">
        <v>2.1358999999999999</v>
      </c>
      <c r="CA811">
        <v>2.1534</v>
      </c>
      <c r="CB811">
        <v>2.1505999999999998</v>
      </c>
      <c r="CC811">
        <v>2.1383000000000001</v>
      </c>
      <c r="CD811">
        <v>2.1208</v>
      </c>
      <c r="CE811">
        <v>2.0828000000000002</v>
      </c>
      <c r="CF811">
        <v>1.9547000000000001</v>
      </c>
      <c r="CG811">
        <v>1.9220999999999999</v>
      </c>
      <c r="CH811">
        <v>1.9056</v>
      </c>
      <c r="CI811">
        <v>1.8966000000000001</v>
      </c>
    </row>
    <row r="812" spans="1:87">
      <c r="A812" s="95">
        <v>45425</v>
      </c>
      <c r="B812" s="63">
        <v>220734</v>
      </c>
      <c r="AR812">
        <v>2.5105</v>
      </c>
      <c r="AS812">
        <v>2.4967000000000001</v>
      </c>
      <c r="AT812">
        <v>2.4710999999999999</v>
      </c>
      <c r="AU812">
        <v>2.4293999999999998</v>
      </c>
      <c r="AV812">
        <v>2.2385999999999999</v>
      </c>
      <c r="AW812">
        <v>2.1783000000000001</v>
      </c>
      <c r="AX812">
        <v>2.1398000000000001</v>
      </c>
      <c r="AY812">
        <v>2.1202000000000001</v>
      </c>
      <c r="AZ812">
        <v>2.1198999999999999</v>
      </c>
      <c r="BA812">
        <v>2.1356999999999999</v>
      </c>
      <c r="BB812">
        <v>2.3372999999999999</v>
      </c>
      <c r="BC812">
        <v>2.3353000000000002</v>
      </c>
      <c r="BD812">
        <v>2.3237000000000001</v>
      </c>
      <c r="BE812">
        <v>2.3026</v>
      </c>
      <c r="BF812">
        <v>2.2738</v>
      </c>
      <c r="BG812">
        <v>2.2364999999999999</v>
      </c>
      <c r="BH812">
        <v>2.0592999999999999</v>
      </c>
      <c r="BI812">
        <v>2.0253000000000001</v>
      </c>
      <c r="BJ812">
        <v>2.0076999999999998</v>
      </c>
      <c r="BK812">
        <v>2.0047000000000001</v>
      </c>
      <c r="BL812">
        <v>2.0150999999999999</v>
      </c>
      <c r="BM812">
        <v>2.0314999999999999</v>
      </c>
      <c r="BN812">
        <v>2.2174</v>
      </c>
      <c r="BO812">
        <v>2.2292999999999998</v>
      </c>
      <c r="BP812">
        <v>2.2223000000000002</v>
      </c>
      <c r="BQ812">
        <v>2.2023999999999999</v>
      </c>
      <c r="BR812">
        <v>2.177</v>
      </c>
      <c r="BS812">
        <v>2.1326999999999998</v>
      </c>
      <c r="BT812">
        <v>1.9955000000000001</v>
      </c>
      <c r="BU812">
        <v>1.9587000000000001</v>
      </c>
      <c r="BV812">
        <v>1.9346000000000001</v>
      </c>
      <c r="BW812">
        <v>1.9332</v>
      </c>
      <c r="BX812">
        <v>1.9474</v>
      </c>
      <c r="BY812">
        <v>1.9672000000000001</v>
      </c>
      <c r="BZ812">
        <v>2.1568999999999998</v>
      </c>
      <c r="CA812">
        <v>2.1743999999999999</v>
      </c>
      <c r="CB812">
        <v>2.1716000000000002</v>
      </c>
      <c r="CC812">
        <v>2.1593</v>
      </c>
      <c r="CD812">
        <v>2.1417999999999999</v>
      </c>
      <c r="CE812">
        <v>2.1038000000000001</v>
      </c>
      <c r="CF812">
        <v>1.9757</v>
      </c>
      <c r="CG812">
        <v>1.9431</v>
      </c>
      <c r="CH812">
        <v>1.9266000000000001</v>
      </c>
      <c r="CI812">
        <v>1.9176</v>
      </c>
    </row>
    <row r="813" spans="1:87">
      <c r="A813" s="95">
        <v>45426</v>
      </c>
      <c r="B813" s="63">
        <v>235351</v>
      </c>
      <c r="AR813">
        <v>2.4596</v>
      </c>
      <c r="AS813">
        <v>2.4514999999999998</v>
      </c>
      <c r="AT813">
        <v>2.4297</v>
      </c>
      <c r="AU813">
        <v>2.3908</v>
      </c>
      <c r="AV813">
        <v>2.2035</v>
      </c>
      <c r="AW813">
        <v>2.1476999999999999</v>
      </c>
      <c r="AX813">
        <v>2.1124000000000001</v>
      </c>
      <c r="AY813">
        <v>2.0952999999999999</v>
      </c>
      <c r="AZ813">
        <v>2.0962000000000001</v>
      </c>
      <c r="BA813">
        <v>2.1132</v>
      </c>
      <c r="BB813">
        <v>2.3146</v>
      </c>
      <c r="BC813">
        <v>2.3140999999999998</v>
      </c>
      <c r="BD813">
        <v>2.3046000000000002</v>
      </c>
      <c r="BE813">
        <v>2.2858000000000001</v>
      </c>
      <c r="BF813">
        <v>2.2585999999999999</v>
      </c>
      <c r="BG813">
        <v>2.2214</v>
      </c>
      <c r="BH813">
        <v>2.0484</v>
      </c>
      <c r="BI813">
        <v>2.0127999999999999</v>
      </c>
      <c r="BJ813">
        <v>1.9931000000000001</v>
      </c>
      <c r="BK813">
        <v>1.9903999999999999</v>
      </c>
      <c r="BL813">
        <v>2.0009999999999999</v>
      </c>
      <c r="BM813">
        <v>2.0175999999999998</v>
      </c>
      <c r="BN813">
        <v>2.2040999999999999</v>
      </c>
      <c r="BO813">
        <v>2.2157</v>
      </c>
      <c r="BP813">
        <v>2.2088000000000001</v>
      </c>
      <c r="BQ813">
        <v>2.1890000000000001</v>
      </c>
      <c r="BR813">
        <v>2.1636000000000002</v>
      </c>
      <c r="BS813">
        <v>2.1194000000000002</v>
      </c>
      <c r="BT813">
        <v>1.9823</v>
      </c>
      <c r="BU813">
        <v>1.9456</v>
      </c>
      <c r="BV813">
        <v>1.9216</v>
      </c>
      <c r="BW813">
        <v>1.9201999999999999</v>
      </c>
      <c r="BX813">
        <v>1.9343999999999999</v>
      </c>
      <c r="BY813">
        <v>1.9541999999999999</v>
      </c>
      <c r="BZ813">
        <v>2.1438999999999999</v>
      </c>
      <c r="CA813">
        <v>2.1614</v>
      </c>
      <c r="CB813">
        <v>2.1585999999999999</v>
      </c>
      <c r="CC813">
        <v>2.1463000000000001</v>
      </c>
      <c r="CD813">
        <v>2.1288</v>
      </c>
      <c r="CE813">
        <v>2.0908000000000002</v>
      </c>
      <c r="CF813">
        <v>1.9626999999999999</v>
      </c>
      <c r="CG813">
        <v>1.9300999999999999</v>
      </c>
      <c r="CH813">
        <v>1.9136</v>
      </c>
      <c r="CI813">
        <v>1.9046000000000001</v>
      </c>
    </row>
    <row r="814" spans="1:87">
      <c r="A814" s="95">
        <v>45427</v>
      </c>
      <c r="B814" s="63">
        <v>222707</v>
      </c>
      <c r="AR814">
        <v>2.4967999999999999</v>
      </c>
      <c r="AS814">
        <v>2.4861</v>
      </c>
      <c r="AT814">
        <v>2.4592999999999998</v>
      </c>
      <c r="AU814">
        <v>2.4165999999999999</v>
      </c>
      <c r="AV814">
        <v>2.2241</v>
      </c>
      <c r="AW814">
        <v>2.1657999999999999</v>
      </c>
      <c r="AX814">
        <v>2.1282000000000001</v>
      </c>
      <c r="AY814">
        <v>2.1097999999999999</v>
      </c>
      <c r="AZ814">
        <v>2.1099000000000001</v>
      </c>
      <c r="BA814">
        <v>2.1269999999999998</v>
      </c>
      <c r="BB814">
        <v>2.3275999999999999</v>
      </c>
      <c r="BC814">
        <v>2.3269000000000002</v>
      </c>
      <c r="BD814">
        <v>2.3163</v>
      </c>
      <c r="BE814">
        <v>2.2967</v>
      </c>
      <c r="BF814">
        <v>2.2690000000000001</v>
      </c>
      <c r="BG814">
        <v>2.2317</v>
      </c>
      <c r="BH814">
        <v>2.0638999999999998</v>
      </c>
      <c r="BI814">
        <v>2.0278999999999998</v>
      </c>
      <c r="BJ814">
        <v>2.0091999999999999</v>
      </c>
      <c r="BK814">
        <v>2.0065</v>
      </c>
      <c r="BL814">
        <v>2.0171000000000001</v>
      </c>
      <c r="BM814">
        <v>2.0337000000000001</v>
      </c>
      <c r="BN814">
        <v>2.2202000000000002</v>
      </c>
      <c r="BO814">
        <v>2.2317999999999998</v>
      </c>
      <c r="BP814">
        <v>2.2248999999999999</v>
      </c>
      <c r="BQ814">
        <v>2.2050999999999998</v>
      </c>
      <c r="BR814">
        <v>2.1797</v>
      </c>
      <c r="BS814">
        <v>2.1355</v>
      </c>
      <c r="BT814">
        <v>1.9984</v>
      </c>
      <c r="BU814">
        <v>1.9617</v>
      </c>
      <c r="BV814">
        <v>1.9377</v>
      </c>
      <c r="BW814">
        <v>1.9362999999999999</v>
      </c>
      <c r="BX814">
        <v>1.9504999999999999</v>
      </c>
      <c r="BY814">
        <v>1.9702999999999999</v>
      </c>
      <c r="BZ814">
        <v>2.16</v>
      </c>
      <c r="CA814">
        <v>2.1775000000000002</v>
      </c>
      <c r="CB814">
        <v>2.1747000000000001</v>
      </c>
      <c r="CC814">
        <v>2.1623999999999999</v>
      </c>
      <c r="CD814">
        <v>2.1448999999999998</v>
      </c>
      <c r="CE814">
        <v>2.1069</v>
      </c>
      <c r="CF814">
        <v>1.9787999999999999</v>
      </c>
      <c r="CG814">
        <v>1.9461999999999999</v>
      </c>
      <c r="CH814">
        <v>1.9297</v>
      </c>
      <c r="CI814">
        <v>1.9207000000000001</v>
      </c>
    </row>
    <row r="815" spans="1:87">
      <c r="A815" s="95">
        <v>45428</v>
      </c>
      <c r="B815" s="63">
        <v>230462</v>
      </c>
      <c r="AR815">
        <v>2.5377999999999998</v>
      </c>
      <c r="AS815">
        <v>2.5238</v>
      </c>
      <c r="AT815">
        <v>2.4916999999999998</v>
      </c>
      <c r="AU815">
        <v>2.4443999999999999</v>
      </c>
      <c r="AV815">
        <v>2.2471999999999999</v>
      </c>
      <c r="AW815">
        <v>2.1859000000000002</v>
      </c>
      <c r="AX815">
        <v>2.1448999999999998</v>
      </c>
      <c r="AY815">
        <v>2.1248</v>
      </c>
      <c r="AZ815">
        <v>2.1242000000000001</v>
      </c>
      <c r="BA815">
        <v>2.1406000000000001</v>
      </c>
      <c r="BB815">
        <v>2.3407</v>
      </c>
      <c r="BC815">
        <v>2.3397999999999999</v>
      </c>
      <c r="BD815">
        <v>2.3292000000000002</v>
      </c>
      <c r="BE815">
        <v>2.3089</v>
      </c>
      <c r="BF815">
        <v>2.2804000000000002</v>
      </c>
      <c r="BG815">
        <v>2.2429000000000001</v>
      </c>
      <c r="BH815">
        <v>2.0749</v>
      </c>
      <c r="BI815">
        <v>2.0379</v>
      </c>
      <c r="BJ815">
        <v>2.0194000000000001</v>
      </c>
      <c r="BK815">
        <v>2.0169000000000001</v>
      </c>
      <c r="BL815">
        <v>2.0274999999999999</v>
      </c>
      <c r="BM815">
        <v>2.0440999999999998</v>
      </c>
      <c r="BN815">
        <v>2.2305999999999999</v>
      </c>
      <c r="BO815">
        <v>2.2422</v>
      </c>
      <c r="BP815">
        <v>2.2353000000000001</v>
      </c>
      <c r="BQ815">
        <v>2.2155</v>
      </c>
      <c r="BR815">
        <v>2.1901000000000002</v>
      </c>
      <c r="BS815">
        <v>2.1459000000000001</v>
      </c>
      <c r="BT815">
        <v>2.0087999999999999</v>
      </c>
      <c r="BU815">
        <v>1.9721</v>
      </c>
      <c r="BV815">
        <v>1.9480999999999999</v>
      </c>
      <c r="BW815">
        <v>1.9467000000000001</v>
      </c>
      <c r="BX815">
        <v>1.9609000000000001</v>
      </c>
      <c r="BY815">
        <v>1.9806999999999999</v>
      </c>
      <c r="BZ815">
        <v>2.1703999999999999</v>
      </c>
      <c r="CA815">
        <v>2.1879</v>
      </c>
      <c r="CB815">
        <v>2.1850999999999998</v>
      </c>
      <c r="CC815">
        <v>2.1728000000000001</v>
      </c>
      <c r="CD815">
        <v>2.1553</v>
      </c>
      <c r="CE815">
        <v>2.1173000000000002</v>
      </c>
      <c r="CF815">
        <v>1.9892000000000001</v>
      </c>
      <c r="CG815">
        <v>1.9565999999999999</v>
      </c>
      <c r="CH815">
        <v>1.9400999999999999</v>
      </c>
      <c r="CI815">
        <v>1.9311</v>
      </c>
    </row>
    <row r="816" spans="1:87">
      <c r="A816" s="95">
        <v>45429</v>
      </c>
      <c r="B816" s="63">
        <v>181667</v>
      </c>
      <c r="AR816">
        <v>2.5741999999999998</v>
      </c>
      <c r="AS816">
        <v>2.5586000000000002</v>
      </c>
      <c r="AT816">
        <v>2.5257000000000001</v>
      </c>
      <c r="AU816">
        <v>2.4773000000000001</v>
      </c>
      <c r="AV816">
        <v>2.2785000000000002</v>
      </c>
      <c r="AW816">
        <v>2.2151999999999998</v>
      </c>
      <c r="AX816">
        <v>2.1724999999999999</v>
      </c>
      <c r="AY816">
        <v>2.1509</v>
      </c>
      <c r="AZ816">
        <v>2.1497000000000002</v>
      </c>
      <c r="BA816">
        <v>2.1652999999999998</v>
      </c>
      <c r="BB816">
        <v>2.3652000000000002</v>
      </c>
      <c r="BC816">
        <v>2.3641999999999999</v>
      </c>
      <c r="BD816">
        <v>2.3538000000000001</v>
      </c>
      <c r="BE816">
        <v>2.3332999999999999</v>
      </c>
      <c r="BF816">
        <v>2.3041</v>
      </c>
      <c r="BG816">
        <v>2.2658</v>
      </c>
      <c r="BH816">
        <v>2.0981000000000001</v>
      </c>
      <c r="BI816">
        <v>2.0613999999999999</v>
      </c>
      <c r="BJ816">
        <v>2.0428000000000002</v>
      </c>
      <c r="BK816">
        <v>2.0402999999999998</v>
      </c>
      <c r="BL816">
        <v>2.0508999999999999</v>
      </c>
      <c r="BM816">
        <v>2.0674999999999999</v>
      </c>
      <c r="BN816">
        <v>2.254</v>
      </c>
      <c r="BO816">
        <v>2.2656000000000001</v>
      </c>
      <c r="BP816">
        <v>2.2587000000000002</v>
      </c>
      <c r="BQ816">
        <v>2.2389000000000001</v>
      </c>
      <c r="BR816">
        <v>2.2134999999999998</v>
      </c>
      <c r="BS816">
        <v>2.1692999999999998</v>
      </c>
      <c r="BT816">
        <v>2.0322</v>
      </c>
      <c r="BU816">
        <v>1.9955000000000001</v>
      </c>
      <c r="BV816">
        <v>1.9715</v>
      </c>
      <c r="BW816">
        <v>1.9701</v>
      </c>
      <c r="BX816">
        <v>1.9843</v>
      </c>
      <c r="BY816">
        <v>2.0041000000000002</v>
      </c>
      <c r="BZ816">
        <v>2.1938</v>
      </c>
      <c r="CA816">
        <v>2.2113</v>
      </c>
      <c r="CB816">
        <v>2.2084999999999999</v>
      </c>
      <c r="CC816">
        <v>2.1962000000000002</v>
      </c>
      <c r="CD816">
        <v>2.1787000000000001</v>
      </c>
      <c r="CE816">
        <v>2.1406999999999998</v>
      </c>
      <c r="CF816">
        <v>2.0125999999999999</v>
      </c>
      <c r="CG816">
        <v>1.98</v>
      </c>
      <c r="CH816">
        <v>1.9635</v>
      </c>
      <c r="CI816">
        <v>1.9544999999999999</v>
      </c>
    </row>
    <row r="817" spans="1:87">
      <c r="A817" s="95">
        <v>45432</v>
      </c>
      <c r="B817" s="63">
        <v>181252</v>
      </c>
      <c r="AR817">
        <v>2.5398999999999998</v>
      </c>
      <c r="AS817">
        <v>2.5278999999999998</v>
      </c>
      <c r="AT817">
        <v>2.5017</v>
      </c>
      <c r="AU817">
        <v>2.4597000000000002</v>
      </c>
      <c r="AV817">
        <v>2.2667999999999999</v>
      </c>
      <c r="AW817">
        <v>2.2069999999999999</v>
      </c>
      <c r="AX817">
        <v>2.1659000000000002</v>
      </c>
      <c r="AY817">
        <v>2.1457000000000002</v>
      </c>
      <c r="AZ817">
        <v>2.1453000000000002</v>
      </c>
      <c r="BA817">
        <v>2.1615000000000002</v>
      </c>
      <c r="BB817">
        <v>2.3620000000000001</v>
      </c>
      <c r="BC817">
        <v>2.3612000000000002</v>
      </c>
      <c r="BD817">
        <v>2.3513000000000002</v>
      </c>
      <c r="BE817">
        <v>2.3315999999999999</v>
      </c>
      <c r="BF817">
        <v>2.3029999999999999</v>
      </c>
      <c r="BG817">
        <v>2.2650999999999999</v>
      </c>
      <c r="BH817">
        <v>2.0975999999999999</v>
      </c>
      <c r="BI817">
        <v>2.0613000000000001</v>
      </c>
      <c r="BJ817">
        <v>2.0430000000000001</v>
      </c>
      <c r="BK817">
        <v>2.0405000000000002</v>
      </c>
      <c r="BL817">
        <v>2.0510999999999999</v>
      </c>
      <c r="BM817">
        <v>2.0676999999999999</v>
      </c>
      <c r="BN817">
        <v>2.2542</v>
      </c>
      <c r="BO817">
        <v>2.2658</v>
      </c>
      <c r="BP817">
        <v>2.2589000000000001</v>
      </c>
      <c r="BQ817">
        <v>2.2391000000000001</v>
      </c>
      <c r="BR817">
        <v>2.2136999999999998</v>
      </c>
      <c r="BS817">
        <v>2.1695000000000002</v>
      </c>
      <c r="BT817">
        <v>2.0324</v>
      </c>
      <c r="BU817">
        <v>1.9957</v>
      </c>
      <c r="BV817">
        <v>1.9717</v>
      </c>
      <c r="BW817">
        <v>1.9702999999999999</v>
      </c>
      <c r="BX817">
        <v>1.9844999999999999</v>
      </c>
      <c r="BY817">
        <v>2.0043000000000002</v>
      </c>
      <c r="BZ817">
        <v>2.194</v>
      </c>
      <c r="CA817">
        <v>2.2115</v>
      </c>
      <c r="CB817">
        <v>2.2086999999999999</v>
      </c>
      <c r="CC817">
        <v>2.1964000000000001</v>
      </c>
      <c r="CD817">
        <v>2.1789000000000001</v>
      </c>
      <c r="CE817">
        <v>2.1408999999999998</v>
      </c>
      <c r="CF817">
        <v>2.0127999999999999</v>
      </c>
      <c r="CG817">
        <v>1.9802</v>
      </c>
      <c r="CH817">
        <v>1.9637</v>
      </c>
      <c r="CI817">
        <v>1.9547000000000001</v>
      </c>
    </row>
    <row r="818" spans="1:87">
      <c r="A818" s="95">
        <v>45433</v>
      </c>
      <c r="B818" s="63">
        <v>172932</v>
      </c>
      <c r="AR818">
        <v>2.5099999999999998</v>
      </c>
      <c r="AS818">
        <v>2.4982000000000002</v>
      </c>
      <c r="AT818">
        <v>2.4727999999999999</v>
      </c>
      <c r="AU818">
        <v>2.4300999999999999</v>
      </c>
      <c r="AV818">
        <v>2.2418999999999998</v>
      </c>
      <c r="AW818">
        <v>2.1855000000000002</v>
      </c>
      <c r="AX818">
        <v>2.1474000000000002</v>
      </c>
      <c r="AY818">
        <v>2.129</v>
      </c>
      <c r="AZ818">
        <v>2.1295999999999999</v>
      </c>
      <c r="BA818">
        <v>2.1465999999999998</v>
      </c>
      <c r="BB818">
        <v>2.3477000000000001</v>
      </c>
      <c r="BC818">
        <v>2.3472</v>
      </c>
      <c r="BD818">
        <v>2.3376000000000001</v>
      </c>
      <c r="BE818">
        <v>2.3184</v>
      </c>
      <c r="BF818">
        <v>2.2904</v>
      </c>
      <c r="BG818">
        <v>2.2530000000000001</v>
      </c>
      <c r="BH818">
        <v>2.0876999999999999</v>
      </c>
      <c r="BI818">
        <v>2.0527000000000002</v>
      </c>
      <c r="BJ818">
        <v>2.0352000000000001</v>
      </c>
      <c r="BK818">
        <v>2.0322</v>
      </c>
      <c r="BL818">
        <v>2.0419999999999998</v>
      </c>
      <c r="BM818">
        <v>2.0590000000000002</v>
      </c>
      <c r="BN818">
        <v>2.2454999999999998</v>
      </c>
      <c r="BO818">
        <v>2.2570999999999999</v>
      </c>
      <c r="BP818">
        <v>2.2502</v>
      </c>
      <c r="BQ818">
        <v>2.2303999999999999</v>
      </c>
      <c r="BR818">
        <v>2.2050000000000001</v>
      </c>
      <c r="BS818">
        <v>2.1608000000000001</v>
      </c>
      <c r="BT818">
        <v>2.0236999999999998</v>
      </c>
      <c r="BU818">
        <v>1.9870000000000001</v>
      </c>
      <c r="BV818">
        <v>1.9630000000000001</v>
      </c>
      <c r="BW818">
        <v>1.9616</v>
      </c>
      <c r="BX818">
        <v>1.9758</v>
      </c>
      <c r="BY818">
        <v>1.9956</v>
      </c>
      <c r="BZ818">
        <v>2.1852999999999998</v>
      </c>
      <c r="CA818">
        <v>2.2027999999999999</v>
      </c>
      <c r="CB818">
        <v>2.2000000000000002</v>
      </c>
      <c r="CC818">
        <v>2.1877</v>
      </c>
      <c r="CD818">
        <v>2.1701999999999999</v>
      </c>
      <c r="CE818">
        <v>2.1322000000000001</v>
      </c>
      <c r="CF818">
        <v>2.0041000000000002</v>
      </c>
      <c r="CG818">
        <v>1.9715</v>
      </c>
      <c r="CH818">
        <v>1.9550000000000001</v>
      </c>
      <c r="CI818">
        <v>1.946</v>
      </c>
    </row>
    <row r="819" spans="1:87">
      <c r="A819" s="95">
        <v>45434</v>
      </c>
      <c r="B819" s="63">
        <v>196462</v>
      </c>
      <c r="AR819">
        <v>2.4678</v>
      </c>
      <c r="AS819">
        <v>2.4586999999999999</v>
      </c>
      <c r="AT819">
        <v>2.4355000000000002</v>
      </c>
      <c r="AU819">
        <v>2.3946000000000001</v>
      </c>
      <c r="AV819">
        <v>2.2079</v>
      </c>
      <c r="AW819">
        <v>2.153</v>
      </c>
      <c r="AX819">
        <v>2.1164000000000001</v>
      </c>
      <c r="AY819">
        <v>2.0983000000000001</v>
      </c>
      <c r="AZ819">
        <v>2.0990000000000002</v>
      </c>
      <c r="BA819">
        <v>2.1158000000000001</v>
      </c>
      <c r="BB819">
        <v>2.3176000000000001</v>
      </c>
      <c r="BC819">
        <v>2.3186</v>
      </c>
      <c r="BD819">
        <v>2.3098000000000001</v>
      </c>
      <c r="BE819">
        <v>2.2900999999999998</v>
      </c>
      <c r="BF819">
        <v>2.2614000000000001</v>
      </c>
      <c r="BG819">
        <v>2.2242999999999999</v>
      </c>
      <c r="BH819">
        <v>2.0596000000000001</v>
      </c>
      <c r="BI819">
        <v>2.0245000000000002</v>
      </c>
      <c r="BJ819">
        <v>2.0072999999999999</v>
      </c>
      <c r="BK819">
        <v>2.0049999999999999</v>
      </c>
      <c r="BL819">
        <v>2.0148999999999999</v>
      </c>
      <c r="BM819">
        <v>2.0320999999999998</v>
      </c>
      <c r="BN819">
        <v>2.2187000000000001</v>
      </c>
      <c r="BO819">
        <v>2.2303999999999999</v>
      </c>
      <c r="BP819">
        <v>2.2237</v>
      </c>
      <c r="BQ819">
        <v>2.2040000000000002</v>
      </c>
      <c r="BR819">
        <v>2.1787999999999998</v>
      </c>
      <c r="BS819">
        <v>2.1347</v>
      </c>
      <c r="BT819">
        <v>1.9977</v>
      </c>
      <c r="BU819">
        <v>1.9612000000000001</v>
      </c>
      <c r="BV819">
        <v>1.9373</v>
      </c>
      <c r="BW819">
        <v>1.9359</v>
      </c>
      <c r="BX819">
        <v>1.9500999999999999</v>
      </c>
      <c r="BY819">
        <v>1.9699</v>
      </c>
      <c r="BZ819">
        <v>2.1596000000000002</v>
      </c>
      <c r="CA819">
        <v>2.1770999999999998</v>
      </c>
      <c r="CB819">
        <v>2.1743000000000001</v>
      </c>
      <c r="CC819">
        <v>2.1619999999999999</v>
      </c>
      <c r="CD819">
        <v>2.1444999999999999</v>
      </c>
      <c r="CE819">
        <v>2.1065</v>
      </c>
      <c r="CF819">
        <v>1.9783999999999999</v>
      </c>
      <c r="CG819">
        <v>1.9458</v>
      </c>
      <c r="CH819">
        <v>1.9293</v>
      </c>
      <c r="CI819">
        <v>1.9202999999999999</v>
      </c>
    </row>
    <row r="820" spans="1:87">
      <c r="A820" s="95">
        <v>45435</v>
      </c>
      <c r="B820" s="63">
        <v>200064</v>
      </c>
      <c r="AR820">
        <v>2.4693999999999998</v>
      </c>
      <c r="AS820">
        <v>2.4565000000000001</v>
      </c>
      <c r="AT820">
        <v>2.4316</v>
      </c>
      <c r="AU820">
        <v>2.3887999999999998</v>
      </c>
      <c r="AV820">
        <v>2.1981999999999999</v>
      </c>
      <c r="AW820">
        <v>2.1400999999999999</v>
      </c>
      <c r="AX820">
        <v>2.1011000000000002</v>
      </c>
      <c r="AY820">
        <v>2.0819000000000001</v>
      </c>
      <c r="AZ820">
        <v>2.0823</v>
      </c>
      <c r="BA820">
        <v>2.0992000000000002</v>
      </c>
      <c r="BB820">
        <v>2.3012000000000001</v>
      </c>
      <c r="BC820">
        <v>2.3020999999999998</v>
      </c>
      <c r="BD820">
        <v>2.2930999999999999</v>
      </c>
      <c r="BE820">
        <v>2.2732999999999999</v>
      </c>
      <c r="BF820">
        <v>2.2448000000000001</v>
      </c>
      <c r="BG820">
        <v>2.2065999999999999</v>
      </c>
      <c r="BH820">
        <v>2.0419</v>
      </c>
      <c r="BI820">
        <v>2.0068999999999999</v>
      </c>
      <c r="BJ820">
        <v>1.9897</v>
      </c>
      <c r="BK820">
        <v>1.9874000000000001</v>
      </c>
      <c r="BL820">
        <v>1.9974000000000001</v>
      </c>
      <c r="BM820">
        <v>2.0146999999999999</v>
      </c>
      <c r="BN820">
        <v>2.2014</v>
      </c>
      <c r="BO820">
        <v>2.2132000000000001</v>
      </c>
      <c r="BP820">
        <v>2.2065999999999999</v>
      </c>
      <c r="BQ820">
        <v>2.1869000000000001</v>
      </c>
      <c r="BR820">
        <v>2.1617999999999999</v>
      </c>
      <c r="BS820">
        <v>2.1177999999999999</v>
      </c>
      <c r="BT820">
        <v>1.9809000000000001</v>
      </c>
      <c r="BU820">
        <v>1.9444999999999999</v>
      </c>
      <c r="BV820">
        <v>1.9207000000000001</v>
      </c>
      <c r="BW820">
        <v>1.9193</v>
      </c>
      <c r="BX820">
        <v>1.9335</v>
      </c>
      <c r="BY820">
        <v>1.9533</v>
      </c>
      <c r="BZ820">
        <v>2.1429999999999998</v>
      </c>
      <c r="CA820">
        <v>2.1604999999999999</v>
      </c>
      <c r="CB820">
        <v>2.1577000000000002</v>
      </c>
      <c r="CC820">
        <v>2.1454</v>
      </c>
      <c r="CD820">
        <v>2.1278999999999999</v>
      </c>
      <c r="CE820">
        <v>2.0899000000000001</v>
      </c>
      <c r="CF820">
        <v>1.9618</v>
      </c>
      <c r="CG820">
        <v>1.9292</v>
      </c>
      <c r="CH820">
        <v>1.9127000000000001</v>
      </c>
      <c r="CI820">
        <v>1.9036999999999999</v>
      </c>
    </row>
    <row r="821" spans="1:87">
      <c r="A821" s="95">
        <v>45436</v>
      </c>
      <c r="B821" s="63">
        <v>155331</v>
      </c>
      <c r="AR821">
        <v>2.4842</v>
      </c>
      <c r="AS821">
        <v>2.4695999999999998</v>
      </c>
      <c r="AT821">
        <v>2.4437000000000002</v>
      </c>
      <c r="AU821">
        <v>2.4016000000000002</v>
      </c>
      <c r="AV821">
        <v>2.2117</v>
      </c>
      <c r="AW821">
        <v>2.153</v>
      </c>
      <c r="AX821">
        <v>2.1151</v>
      </c>
      <c r="AY821">
        <v>2.0964</v>
      </c>
      <c r="AZ821">
        <v>2.0968</v>
      </c>
      <c r="BA821">
        <v>2.1141000000000001</v>
      </c>
      <c r="BB821">
        <v>2.3163</v>
      </c>
      <c r="BC821">
        <v>2.3170999999999999</v>
      </c>
      <c r="BD821">
        <v>2.3079000000000001</v>
      </c>
      <c r="BE821">
        <v>2.2881</v>
      </c>
      <c r="BF821">
        <v>2.2599</v>
      </c>
      <c r="BG821">
        <v>2.2227999999999999</v>
      </c>
      <c r="BH821">
        <v>2.0581999999999998</v>
      </c>
      <c r="BI821">
        <v>2.0232000000000001</v>
      </c>
      <c r="BJ821">
        <v>2.0061</v>
      </c>
      <c r="BK821">
        <v>2.0038999999999998</v>
      </c>
      <c r="BL821">
        <v>2.0137999999999998</v>
      </c>
      <c r="BM821">
        <v>2.0310000000000001</v>
      </c>
      <c r="BN821">
        <v>2.2176</v>
      </c>
      <c r="BO821">
        <v>2.2292999999999998</v>
      </c>
      <c r="BP821">
        <v>2.2225999999999999</v>
      </c>
      <c r="BQ821">
        <v>2.2027999999999999</v>
      </c>
      <c r="BR821">
        <v>2.1776</v>
      </c>
      <c r="BS821">
        <v>2.1335000000000002</v>
      </c>
      <c r="BT821">
        <v>1.9964999999999999</v>
      </c>
      <c r="BU821">
        <v>1.96</v>
      </c>
      <c r="BV821">
        <v>1.9360999999999999</v>
      </c>
      <c r="BW821">
        <v>1.9347000000000001</v>
      </c>
      <c r="BX821">
        <v>1.9489000000000001</v>
      </c>
      <c r="BY821">
        <v>1.9686999999999999</v>
      </c>
      <c r="BZ821">
        <v>2.1583999999999999</v>
      </c>
      <c r="CA821">
        <v>2.1758999999999999</v>
      </c>
      <c r="CB821">
        <v>2.1730999999999998</v>
      </c>
      <c r="CC821">
        <v>2.1608000000000001</v>
      </c>
      <c r="CD821">
        <v>2.1433</v>
      </c>
      <c r="CE821">
        <v>2.1053000000000002</v>
      </c>
      <c r="CF821">
        <v>1.9772000000000001</v>
      </c>
      <c r="CG821">
        <v>1.9446000000000001</v>
      </c>
      <c r="CH821">
        <v>1.9280999999999999</v>
      </c>
      <c r="CI821">
        <v>1.9191</v>
      </c>
    </row>
    <row r="822" spans="1:87">
      <c r="A822" s="103">
        <v>45439</v>
      </c>
      <c r="B822" s="63">
        <v>0</v>
      </c>
      <c r="AR822" s="189">
        <v>2.4842</v>
      </c>
      <c r="AS822" s="189">
        <v>2.4695999999999998</v>
      </c>
      <c r="AT822" s="189">
        <v>2.4437000000000002</v>
      </c>
      <c r="AU822" s="189">
        <v>2.4016000000000002</v>
      </c>
      <c r="AV822" s="189">
        <v>2.2117</v>
      </c>
      <c r="AW822" s="189">
        <v>2.153</v>
      </c>
      <c r="AX822" s="189">
        <v>2.1151</v>
      </c>
      <c r="AY822" s="189">
        <v>2.0964</v>
      </c>
      <c r="AZ822" s="189">
        <v>2.0968</v>
      </c>
      <c r="BA822" s="189">
        <v>2.1141000000000001</v>
      </c>
      <c r="BB822" s="189">
        <v>2.3163</v>
      </c>
      <c r="BC822" s="189">
        <v>2.3170999999999999</v>
      </c>
      <c r="BD822" s="189">
        <v>2.3079000000000001</v>
      </c>
      <c r="BE822" s="189">
        <v>2.2881</v>
      </c>
      <c r="BF822" s="189">
        <v>2.2599</v>
      </c>
      <c r="BG822" s="189">
        <v>2.2227999999999999</v>
      </c>
      <c r="BH822" s="189">
        <v>2.0581999999999998</v>
      </c>
      <c r="BI822" s="189">
        <v>2.0232000000000001</v>
      </c>
      <c r="BJ822" s="189">
        <v>2.0061</v>
      </c>
      <c r="BK822" s="189">
        <v>2.0038999999999998</v>
      </c>
      <c r="BL822" s="189">
        <v>2.0137999999999998</v>
      </c>
      <c r="BM822" s="189">
        <v>2.0310000000000001</v>
      </c>
      <c r="BN822" s="189">
        <v>2.2176</v>
      </c>
      <c r="BO822" s="189">
        <v>2.2292999999999998</v>
      </c>
      <c r="BP822" s="189">
        <v>2.2225999999999999</v>
      </c>
      <c r="BQ822" s="189">
        <v>2.2027999999999999</v>
      </c>
      <c r="BR822" s="189">
        <v>2.1776</v>
      </c>
      <c r="BS822" s="189">
        <v>2.1335000000000002</v>
      </c>
      <c r="BT822" s="189">
        <v>1.9964999999999999</v>
      </c>
      <c r="BU822" s="189">
        <v>1.96</v>
      </c>
      <c r="BV822" s="189">
        <v>1.9360999999999999</v>
      </c>
      <c r="BW822" s="189">
        <v>1.9347000000000001</v>
      </c>
      <c r="BX822" s="189">
        <v>1.9489000000000001</v>
      </c>
      <c r="BY822" s="189">
        <v>1.9686999999999999</v>
      </c>
      <c r="BZ822" s="189">
        <v>2.1583999999999999</v>
      </c>
      <c r="CA822" s="189">
        <v>2.1758999999999999</v>
      </c>
      <c r="CB822" s="189">
        <v>2.1730999999999998</v>
      </c>
      <c r="CC822" s="189">
        <v>2.1608000000000001</v>
      </c>
      <c r="CD822" s="189">
        <v>2.1433</v>
      </c>
      <c r="CE822" s="189">
        <v>2.1053000000000002</v>
      </c>
      <c r="CF822" s="189">
        <v>1.9772000000000001</v>
      </c>
      <c r="CG822" s="189">
        <v>1.9446000000000001</v>
      </c>
      <c r="CH822" s="189">
        <v>1.9280999999999999</v>
      </c>
      <c r="CI822" s="189">
        <v>1.9191</v>
      </c>
    </row>
    <row r="823" spans="1:87">
      <c r="A823" s="95">
        <v>45440</v>
      </c>
      <c r="B823" s="63">
        <v>210487</v>
      </c>
      <c r="AR823">
        <v>2.5089999999999999</v>
      </c>
      <c r="AS823">
        <v>2.5017999999999998</v>
      </c>
      <c r="AT823">
        <v>2.4805999999999999</v>
      </c>
      <c r="AU823">
        <v>2.4418000000000002</v>
      </c>
      <c r="AV823">
        <v>2.2549000000000001</v>
      </c>
      <c r="AW823">
        <v>2.1970000000000001</v>
      </c>
      <c r="AX823">
        <v>2.1583999999999999</v>
      </c>
      <c r="AY823">
        <v>2.1395</v>
      </c>
      <c r="AZ823">
        <v>2.1398000000000001</v>
      </c>
      <c r="BA823">
        <v>2.157</v>
      </c>
      <c r="BB823">
        <v>2.3591000000000002</v>
      </c>
      <c r="BC823">
        <v>2.3592</v>
      </c>
      <c r="BD823">
        <v>2.3494000000000002</v>
      </c>
      <c r="BE823">
        <v>2.3298000000000001</v>
      </c>
      <c r="BF823">
        <v>2.3014999999999999</v>
      </c>
      <c r="BG823">
        <v>2.2643</v>
      </c>
      <c r="BH823">
        <v>2.0998000000000001</v>
      </c>
      <c r="BI823">
        <v>2.0649000000000002</v>
      </c>
      <c r="BJ823">
        <v>2.0478999999999998</v>
      </c>
      <c r="BK823">
        <v>2.0457000000000001</v>
      </c>
      <c r="BL823">
        <v>2.0552999999999999</v>
      </c>
      <c r="BM823">
        <v>2.0722</v>
      </c>
      <c r="BN823">
        <v>2.2585000000000002</v>
      </c>
      <c r="BO823">
        <v>2.2698999999999998</v>
      </c>
      <c r="BP823">
        <v>2.2629000000000001</v>
      </c>
      <c r="BQ823">
        <v>2.2427999999999999</v>
      </c>
      <c r="BR823">
        <v>2.2172999999999998</v>
      </c>
      <c r="BS823">
        <v>2.1728999999999998</v>
      </c>
      <c r="BT823">
        <v>2.0356000000000001</v>
      </c>
      <c r="BU823">
        <v>1.9987999999999999</v>
      </c>
      <c r="BV823">
        <v>1.9745999999999999</v>
      </c>
      <c r="BW823">
        <v>1.9732000000000001</v>
      </c>
      <c r="BX823">
        <v>1.9874000000000001</v>
      </c>
      <c r="BY823">
        <v>2.0072000000000001</v>
      </c>
      <c r="BZ823">
        <v>2.1968999999999999</v>
      </c>
      <c r="CA823">
        <v>2.2143999999999999</v>
      </c>
      <c r="CB823">
        <v>2.2115999999999998</v>
      </c>
      <c r="CC823">
        <v>2.1993</v>
      </c>
      <c r="CD823">
        <v>2.1818</v>
      </c>
      <c r="CE823">
        <v>2.1438000000000001</v>
      </c>
      <c r="CF823">
        <v>2.0156999999999998</v>
      </c>
      <c r="CG823">
        <v>1.9831000000000001</v>
      </c>
      <c r="CH823">
        <v>1.9665999999999999</v>
      </c>
      <c r="CI823">
        <v>1.9576</v>
      </c>
    </row>
    <row r="824" spans="1:87">
      <c r="A824" s="95">
        <v>45441</v>
      </c>
      <c r="B824" s="63">
        <v>198760</v>
      </c>
      <c r="AR824">
        <v>2.4643999999999999</v>
      </c>
      <c r="AS824">
        <v>2.4599000000000002</v>
      </c>
      <c r="AT824">
        <v>2.4443999999999999</v>
      </c>
      <c r="AU824">
        <v>2.4100999999999999</v>
      </c>
      <c r="AV824">
        <v>2.2298</v>
      </c>
      <c r="AW824">
        <v>2.1768999999999998</v>
      </c>
      <c r="AX824">
        <v>2.1425999999999998</v>
      </c>
      <c r="AY824">
        <v>2.1267</v>
      </c>
      <c r="AZ824">
        <v>2.1286</v>
      </c>
      <c r="BA824">
        <v>2.1469999999999998</v>
      </c>
      <c r="BB824">
        <v>2.3504</v>
      </c>
      <c r="BC824">
        <v>2.3506</v>
      </c>
      <c r="BD824">
        <v>2.3409</v>
      </c>
      <c r="BE824">
        <v>2.3212000000000002</v>
      </c>
      <c r="BF824">
        <v>2.2921999999999998</v>
      </c>
      <c r="BG824">
        <v>2.2542</v>
      </c>
      <c r="BH824">
        <v>2.0893000000000002</v>
      </c>
      <c r="BI824">
        <v>2.0541</v>
      </c>
      <c r="BJ824">
        <v>2.0371000000000001</v>
      </c>
      <c r="BK824">
        <v>2.0348999999999999</v>
      </c>
      <c r="BL824">
        <v>2.0448</v>
      </c>
      <c r="BM824">
        <v>2.0619999999999998</v>
      </c>
      <c r="BN824">
        <v>2.2483</v>
      </c>
      <c r="BO824">
        <v>2.2597</v>
      </c>
      <c r="BP824">
        <v>2.2526999999999999</v>
      </c>
      <c r="BQ824">
        <v>2.2326000000000001</v>
      </c>
      <c r="BR824">
        <v>2.2071000000000001</v>
      </c>
      <c r="BS824">
        <v>2.1627000000000001</v>
      </c>
      <c r="BT824">
        <v>2.0253999999999999</v>
      </c>
      <c r="BU824">
        <v>1.9885999999999999</v>
      </c>
      <c r="BV824">
        <v>1.9643999999999999</v>
      </c>
      <c r="BW824">
        <v>1.9630000000000001</v>
      </c>
      <c r="BX824">
        <v>1.9772000000000001</v>
      </c>
      <c r="BY824">
        <v>1.9970000000000001</v>
      </c>
      <c r="BZ824">
        <v>2.1867000000000001</v>
      </c>
      <c r="CA824">
        <v>2.2042000000000002</v>
      </c>
      <c r="CB824">
        <v>2.2014</v>
      </c>
      <c r="CC824">
        <v>2.1890999999999998</v>
      </c>
      <c r="CD824">
        <v>2.1716000000000002</v>
      </c>
      <c r="CE824">
        <v>2.1335999999999999</v>
      </c>
      <c r="CF824">
        <v>2.0055000000000001</v>
      </c>
      <c r="CG824">
        <v>1.9729000000000001</v>
      </c>
      <c r="CH824">
        <v>1.9563999999999999</v>
      </c>
      <c r="CI824">
        <v>1.9474</v>
      </c>
    </row>
    <row r="825" spans="1:87">
      <c r="A825" s="95">
        <v>45442</v>
      </c>
      <c r="B825" s="63">
        <v>229085</v>
      </c>
      <c r="AR825">
        <v>2.4045999999999998</v>
      </c>
      <c r="AS825">
        <v>2.4035000000000002</v>
      </c>
      <c r="AT825">
        <v>2.3904000000000001</v>
      </c>
      <c r="AU825">
        <v>2.3605999999999998</v>
      </c>
      <c r="AV825">
        <v>2.1880999999999999</v>
      </c>
      <c r="AW825">
        <v>2.1368999999999998</v>
      </c>
      <c r="AX825">
        <v>2.1038999999999999</v>
      </c>
      <c r="AY825">
        <v>2.09</v>
      </c>
      <c r="AZ825">
        <v>2.0931999999999999</v>
      </c>
      <c r="BA825">
        <v>2.1116000000000001</v>
      </c>
      <c r="BB825">
        <v>2.3136999999999999</v>
      </c>
      <c r="BC825">
        <v>2.3132999999999999</v>
      </c>
      <c r="BD825">
        <v>2.3033999999999999</v>
      </c>
      <c r="BE825">
        <v>2.2839</v>
      </c>
      <c r="BF825">
        <v>2.2557</v>
      </c>
      <c r="BG825">
        <v>2.2185999999999999</v>
      </c>
      <c r="BH825">
        <v>2.0537999999999998</v>
      </c>
      <c r="BI825">
        <v>2.0194000000000001</v>
      </c>
      <c r="BJ825">
        <v>2.0022000000000002</v>
      </c>
      <c r="BK825">
        <v>2.0001000000000002</v>
      </c>
      <c r="BL825">
        <v>2.0102000000000002</v>
      </c>
      <c r="BM825">
        <v>2.0276999999999998</v>
      </c>
      <c r="BN825">
        <v>2.2141999999999999</v>
      </c>
      <c r="BO825">
        <v>2.2258</v>
      </c>
      <c r="BP825">
        <v>2.2191000000000001</v>
      </c>
      <c r="BQ825">
        <v>2.1991999999999998</v>
      </c>
      <c r="BR825">
        <v>2.1739999999999999</v>
      </c>
      <c r="BS825">
        <v>2.1297999999999999</v>
      </c>
      <c r="BT825">
        <v>1.9926999999999999</v>
      </c>
      <c r="BU825">
        <v>1.9561999999999999</v>
      </c>
      <c r="BV825">
        <v>1.9321999999999999</v>
      </c>
      <c r="BW825">
        <v>1.9308000000000001</v>
      </c>
      <c r="BX825">
        <v>1.9450000000000001</v>
      </c>
      <c r="BY825">
        <v>1.9648000000000001</v>
      </c>
      <c r="BZ825">
        <v>2.1545000000000001</v>
      </c>
      <c r="CA825">
        <v>2.1720000000000002</v>
      </c>
      <c r="CB825">
        <v>2.1692</v>
      </c>
      <c r="CC825">
        <v>2.1568999999999998</v>
      </c>
      <c r="CD825">
        <v>2.1394000000000002</v>
      </c>
      <c r="CE825">
        <v>2.1013999999999999</v>
      </c>
      <c r="CF825">
        <v>1.9733000000000001</v>
      </c>
      <c r="CG825">
        <v>1.9407000000000001</v>
      </c>
      <c r="CH825">
        <v>1.9241999999999999</v>
      </c>
      <c r="CI825">
        <v>1.9152</v>
      </c>
    </row>
    <row r="826" spans="1:87">
      <c r="A826" s="95">
        <v>45443</v>
      </c>
      <c r="B826" s="63">
        <v>156269</v>
      </c>
      <c r="AR826" s="28">
        <v>2.4260000000000002</v>
      </c>
      <c r="AS826">
        <v>2.4174000000000002</v>
      </c>
      <c r="AT826">
        <v>2.3990999999999998</v>
      </c>
      <c r="AU826">
        <v>2.3658999999999999</v>
      </c>
      <c r="AV826">
        <v>2.1892</v>
      </c>
      <c r="AW826">
        <v>2.1373000000000002</v>
      </c>
      <c r="AX826">
        <v>2.1032999999999999</v>
      </c>
      <c r="AY826">
        <v>2.0884999999999998</v>
      </c>
      <c r="AZ826">
        <v>2.0916999999999999</v>
      </c>
      <c r="BA826">
        <v>2.1099000000000001</v>
      </c>
      <c r="BB826">
        <v>2.3109000000000002</v>
      </c>
      <c r="BC826">
        <v>2.3100999999999998</v>
      </c>
      <c r="BD826">
        <v>2.2999000000000001</v>
      </c>
      <c r="BE826">
        <v>2.2801999999999998</v>
      </c>
      <c r="BF826">
        <v>2.2519999999999998</v>
      </c>
      <c r="BG826">
        <v>2.2149000000000001</v>
      </c>
      <c r="BH826">
        <v>2.0564</v>
      </c>
      <c r="BI826">
        <v>2.0225</v>
      </c>
      <c r="BJ826">
        <v>2.0051999999999999</v>
      </c>
      <c r="BK826">
        <v>2.0032000000000001</v>
      </c>
      <c r="BL826">
        <v>2.0133999999999999</v>
      </c>
      <c r="BM826">
        <v>2.0310000000000001</v>
      </c>
      <c r="BN826">
        <v>2.2174999999999998</v>
      </c>
      <c r="BO826">
        <v>2.2292000000000001</v>
      </c>
      <c r="BP826">
        <v>2.2225999999999999</v>
      </c>
      <c r="BQ826">
        <v>2.2027999999999999</v>
      </c>
      <c r="BR826">
        <v>2.1777000000000002</v>
      </c>
      <c r="BS826">
        <v>2.1335999999999999</v>
      </c>
      <c r="BT826">
        <v>1.9964999999999999</v>
      </c>
      <c r="BU826">
        <v>1.9601</v>
      </c>
      <c r="BV826">
        <v>1.9361999999999999</v>
      </c>
      <c r="BW826">
        <v>1.9348000000000001</v>
      </c>
      <c r="BX826">
        <v>1.9490000000000001</v>
      </c>
      <c r="BY826">
        <v>1.9688000000000001</v>
      </c>
      <c r="BZ826">
        <v>2.1585000000000001</v>
      </c>
      <c r="CA826">
        <v>2.1760000000000002</v>
      </c>
      <c r="CB826">
        <v>2.1732</v>
      </c>
      <c r="CC826">
        <v>2.1608999999999998</v>
      </c>
      <c r="CD826">
        <v>2.1434000000000002</v>
      </c>
      <c r="CE826">
        <v>2.1053999999999999</v>
      </c>
      <c r="CF826">
        <v>1.9773000000000001</v>
      </c>
      <c r="CG826">
        <v>1.9447000000000001</v>
      </c>
      <c r="CH826">
        <v>1.9281999999999999</v>
      </c>
      <c r="CI826">
        <v>1.9192</v>
      </c>
    </row>
    <row r="827" spans="1:87">
      <c r="A827" s="95">
        <v>45446</v>
      </c>
      <c r="B827" s="63">
        <v>175493</v>
      </c>
      <c r="AS827">
        <v>2.3355999999999999</v>
      </c>
      <c r="AT827">
        <v>2.3229000000000002</v>
      </c>
      <c r="AU827">
        <v>2.2932999999999999</v>
      </c>
      <c r="AV827">
        <v>2.1215999999999999</v>
      </c>
      <c r="AW827">
        <v>2.0726</v>
      </c>
      <c r="AX827">
        <v>2.0423</v>
      </c>
      <c r="AY827">
        <v>2.0312999999999999</v>
      </c>
      <c r="AZ827">
        <v>2.0377000000000001</v>
      </c>
      <c r="BA827">
        <v>2.0577999999999999</v>
      </c>
      <c r="BB827">
        <v>2.2591000000000001</v>
      </c>
      <c r="BC827">
        <v>2.2589000000000001</v>
      </c>
      <c r="BD827">
        <v>2.2496</v>
      </c>
      <c r="BE827">
        <v>2.2311000000000001</v>
      </c>
      <c r="BF827">
        <v>2.2039</v>
      </c>
      <c r="BG827">
        <v>2.1676000000000002</v>
      </c>
      <c r="BH827">
        <v>2.0141</v>
      </c>
      <c r="BI827">
        <v>1.98</v>
      </c>
      <c r="BJ827">
        <v>1.9630000000000001</v>
      </c>
      <c r="BK827">
        <v>1.9619</v>
      </c>
      <c r="BL827">
        <v>1.9723999999999999</v>
      </c>
      <c r="BM827">
        <v>1.9903999999999999</v>
      </c>
      <c r="BN827">
        <v>2.1772</v>
      </c>
      <c r="BO827">
        <v>2.1892</v>
      </c>
      <c r="BP827">
        <v>2.1829000000000001</v>
      </c>
      <c r="BQ827">
        <v>2.1635</v>
      </c>
      <c r="BR827">
        <v>2.1387</v>
      </c>
      <c r="BS827">
        <v>2.0949</v>
      </c>
      <c r="BT827">
        <v>1.9581</v>
      </c>
      <c r="BU827">
        <v>1.9220999999999999</v>
      </c>
      <c r="BV827">
        <v>1.8985000000000001</v>
      </c>
      <c r="BW827">
        <v>1.8971</v>
      </c>
      <c r="BX827">
        <v>1.9113</v>
      </c>
      <c r="BY827">
        <v>1.9311</v>
      </c>
      <c r="BZ827">
        <v>2.1208</v>
      </c>
      <c r="CA827">
        <v>2.1383000000000001</v>
      </c>
      <c r="CB827">
        <v>2.1355</v>
      </c>
      <c r="CC827">
        <v>2.1232000000000002</v>
      </c>
      <c r="CD827">
        <v>2.1057000000000001</v>
      </c>
      <c r="CE827">
        <v>2.0676999999999999</v>
      </c>
      <c r="CF827">
        <v>1.9396</v>
      </c>
      <c r="CG827">
        <v>1.907</v>
      </c>
      <c r="CH827">
        <v>1.8905000000000001</v>
      </c>
      <c r="CI827">
        <v>1.8815</v>
      </c>
    </row>
    <row r="828" spans="1:87">
      <c r="A828" s="95">
        <v>45447</v>
      </c>
      <c r="B828" s="63">
        <v>251281</v>
      </c>
      <c r="AS828">
        <v>2.3494999999999999</v>
      </c>
      <c r="AT828">
        <v>2.3256000000000001</v>
      </c>
      <c r="AU828">
        <v>2.2894000000000001</v>
      </c>
      <c r="AV828">
        <v>2.1099000000000001</v>
      </c>
      <c r="AW828">
        <v>2.0581</v>
      </c>
      <c r="AX828">
        <v>2.0286</v>
      </c>
      <c r="AY828">
        <v>2.0190000000000001</v>
      </c>
      <c r="AZ828">
        <v>2.0253000000000001</v>
      </c>
      <c r="BA828">
        <v>2.0432999999999999</v>
      </c>
      <c r="BB828">
        <v>2.2442000000000002</v>
      </c>
      <c r="BC828">
        <v>2.2437</v>
      </c>
      <c r="BD828">
        <v>2.2343999999999999</v>
      </c>
      <c r="BE828">
        <v>2.2157</v>
      </c>
      <c r="BF828">
        <v>2.1886000000000001</v>
      </c>
      <c r="BG828">
        <v>2.1522999999999999</v>
      </c>
      <c r="BH828">
        <v>1.9998</v>
      </c>
      <c r="BI828">
        <v>1.966</v>
      </c>
      <c r="BJ828">
        <v>1.9491000000000001</v>
      </c>
      <c r="BK828">
        <v>1.9480999999999999</v>
      </c>
      <c r="BL828">
        <v>1.9585999999999999</v>
      </c>
      <c r="BM828">
        <v>1.9765999999999999</v>
      </c>
      <c r="BN828">
        <v>2.1634000000000002</v>
      </c>
      <c r="BO828">
        <v>2.1753999999999998</v>
      </c>
      <c r="BP828">
        <v>2.1690999999999998</v>
      </c>
      <c r="BQ828">
        <v>2.1497000000000002</v>
      </c>
      <c r="BR828">
        <v>2.1248999999999998</v>
      </c>
      <c r="BS828">
        <v>2.0811000000000002</v>
      </c>
      <c r="BT828">
        <v>1.9442999999999999</v>
      </c>
      <c r="BU828">
        <v>1.9083000000000001</v>
      </c>
      <c r="BV828">
        <v>1.8847</v>
      </c>
      <c r="BW828">
        <v>1.8833</v>
      </c>
      <c r="BX828">
        <v>1.8975</v>
      </c>
      <c r="BY828">
        <v>1.9173</v>
      </c>
      <c r="BZ828">
        <v>2.1070000000000002</v>
      </c>
      <c r="CA828">
        <v>2.1244999999999998</v>
      </c>
      <c r="CB828">
        <v>2.1217000000000001</v>
      </c>
      <c r="CC828">
        <v>2.1093999999999999</v>
      </c>
      <c r="CD828">
        <v>2.0918999999999999</v>
      </c>
      <c r="CE828">
        <v>2.0539000000000001</v>
      </c>
      <c r="CF828">
        <v>1.9258</v>
      </c>
      <c r="CG828">
        <v>1.8932</v>
      </c>
      <c r="CH828">
        <v>1.8767</v>
      </c>
      <c r="CI828">
        <v>1.8676999999999999</v>
      </c>
    </row>
    <row r="829" spans="1:87">
      <c r="A829" s="95">
        <v>45448</v>
      </c>
      <c r="B829" s="63">
        <v>185742</v>
      </c>
      <c r="AS829">
        <v>2.3536000000000001</v>
      </c>
      <c r="AT829">
        <v>2.3355000000000001</v>
      </c>
      <c r="AU829">
        <v>2.3029999999999999</v>
      </c>
      <c r="AV829">
        <v>2.1219000000000001</v>
      </c>
      <c r="AW829">
        <v>2.0691000000000002</v>
      </c>
      <c r="AX829">
        <v>2.0381</v>
      </c>
      <c r="AY829">
        <v>2.0270000000000001</v>
      </c>
      <c r="AZ829">
        <v>2.0318000000000001</v>
      </c>
      <c r="BA829">
        <v>2.0480999999999998</v>
      </c>
      <c r="BB829">
        <v>2.2475999999999998</v>
      </c>
      <c r="BC829">
        <v>2.2467000000000001</v>
      </c>
      <c r="BD829">
        <v>2.2370999999999999</v>
      </c>
      <c r="BE829">
        <v>2.2185000000000001</v>
      </c>
      <c r="BF829">
        <v>2.1915</v>
      </c>
      <c r="BG829">
        <v>2.1554000000000002</v>
      </c>
      <c r="BH829">
        <v>2.0028000000000001</v>
      </c>
      <c r="BI829">
        <v>1.9689000000000001</v>
      </c>
      <c r="BJ829">
        <v>1.9519</v>
      </c>
      <c r="BK829">
        <v>1.9505999999999999</v>
      </c>
      <c r="BL829">
        <v>1.9611000000000001</v>
      </c>
      <c r="BM829">
        <v>1.9791000000000001</v>
      </c>
      <c r="BN829">
        <v>2.1659000000000002</v>
      </c>
      <c r="BO829">
        <v>2.1779000000000002</v>
      </c>
      <c r="BP829">
        <v>2.1716000000000002</v>
      </c>
      <c r="BQ829">
        <v>2.1522000000000001</v>
      </c>
      <c r="BR829">
        <v>2.1274000000000002</v>
      </c>
      <c r="BS829">
        <v>2.0836000000000001</v>
      </c>
      <c r="BT829">
        <v>1.9468000000000001</v>
      </c>
      <c r="BU829">
        <v>1.9108000000000001</v>
      </c>
      <c r="BV829">
        <v>1.8872</v>
      </c>
      <c r="BW829">
        <v>1.8857999999999999</v>
      </c>
      <c r="BX829">
        <v>1.9</v>
      </c>
      <c r="BY829">
        <v>1.9198</v>
      </c>
      <c r="BZ829">
        <v>2.1095000000000002</v>
      </c>
      <c r="CA829">
        <v>2.1269999999999998</v>
      </c>
      <c r="CB829">
        <v>2.1242000000000001</v>
      </c>
      <c r="CC829">
        <v>2.1118999999999999</v>
      </c>
      <c r="CD829">
        <v>2.0943999999999998</v>
      </c>
      <c r="CE829">
        <v>2.0564</v>
      </c>
      <c r="CF829">
        <v>1.9282999999999999</v>
      </c>
      <c r="CG829">
        <v>1.8956999999999999</v>
      </c>
      <c r="CH829">
        <v>1.8792</v>
      </c>
      <c r="CI829">
        <v>1.8702000000000001</v>
      </c>
    </row>
    <row r="830" spans="1:87">
      <c r="A830" s="95">
        <v>45449</v>
      </c>
      <c r="B830" s="63">
        <v>144692</v>
      </c>
      <c r="AS830">
        <v>2.3975</v>
      </c>
      <c r="AT830">
        <v>2.3765000000000001</v>
      </c>
      <c r="AU830">
        <v>2.3414999999999999</v>
      </c>
      <c r="AV830">
        <v>2.157</v>
      </c>
      <c r="AW830">
        <v>2.1046</v>
      </c>
      <c r="AX830">
        <v>2.0729000000000002</v>
      </c>
      <c r="AY830">
        <v>2.0617999999999999</v>
      </c>
      <c r="AZ830">
        <v>2.0666000000000002</v>
      </c>
      <c r="BA830">
        <v>2.0825</v>
      </c>
      <c r="BB830">
        <v>2.2814999999999999</v>
      </c>
      <c r="BC830">
        <v>2.2793000000000001</v>
      </c>
      <c r="BD830">
        <v>2.2683</v>
      </c>
      <c r="BE830">
        <v>2.2484000000000002</v>
      </c>
      <c r="BF830">
        <v>2.2206999999999999</v>
      </c>
      <c r="BG830">
        <v>2.1827000000000001</v>
      </c>
      <c r="BH830">
        <v>2.0293999999999999</v>
      </c>
      <c r="BI830">
        <v>1.9953000000000001</v>
      </c>
      <c r="BJ830">
        <v>1.9779</v>
      </c>
      <c r="BK830">
        <v>1.9762</v>
      </c>
      <c r="BL830">
        <v>1.9863</v>
      </c>
      <c r="BM830">
        <v>2.0038999999999998</v>
      </c>
      <c r="BN830">
        <v>2.1901999999999999</v>
      </c>
      <c r="BO830">
        <v>2.2018</v>
      </c>
      <c r="BP830">
        <v>2.1951000000000001</v>
      </c>
      <c r="BQ830">
        <v>2.1753</v>
      </c>
      <c r="BR830">
        <v>2.1501000000000001</v>
      </c>
      <c r="BS830">
        <v>2.1059000000000001</v>
      </c>
      <c r="BT830">
        <v>1.9685999999999999</v>
      </c>
      <c r="BU830">
        <v>1.9321999999999999</v>
      </c>
      <c r="BV830">
        <v>1.9081999999999999</v>
      </c>
      <c r="BW830">
        <v>1.9068000000000001</v>
      </c>
      <c r="BX830">
        <v>1.921</v>
      </c>
      <c r="BY830">
        <v>1.9408000000000001</v>
      </c>
      <c r="BZ830">
        <v>2.1305000000000001</v>
      </c>
      <c r="CA830">
        <v>2.1480000000000001</v>
      </c>
      <c r="CB830">
        <v>2.1452</v>
      </c>
      <c r="CC830">
        <v>2.1328999999999998</v>
      </c>
      <c r="CD830">
        <v>2.1154000000000002</v>
      </c>
      <c r="CE830">
        <v>2.0773999999999999</v>
      </c>
      <c r="CF830">
        <v>1.9493</v>
      </c>
      <c r="CG830">
        <v>1.9167000000000001</v>
      </c>
      <c r="CH830">
        <v>1.9001999999999999</v>
      </c>
      <c r="CI830">
        <v>1.8912</v>
      </c>
    </row>
    <row r="831" spans="1:87">
      <c r="A831" s="95">
        <v>45450</v>
      </c>
      <c r="B831" s="63">
        <v>162193</v>
      </c>
      <c r="AS831">
        <v>2.3826000000000001</v>
      </c>
      <c r="AT831">
        <v>2.3660999999999999</v>
      </c>
      <c r="AU831">
        <v>2.3347000000000002</v>
      </c>
      <c r="AV831">
        <v>2.1515</v>
      </c>
      <c r="AW831">
        <v>2.1021999999999998</v>
      </c>
      <c r="AX831">
        <v>2.0720000000000001</v>
      </c>
      <c r="AY831">
        <v>2.0613999999999999</v>
      </c>
      <c r="AZ831">
        <v>2.0670000000000002</v>
      </c>
      <c r="BA831">
        <v>2.0836999999999999</v>
      </c>
      <c r="BB831">
        <v>2.2831000000000001</v>
      </c>
      <c r="BC831">
        <v>2.2816000000000001</v>
      </c>
      <c r="BD831">
        <v>2.2705000000000002</v>
      </c>
      <c r="BE831">
        <v>2.2511000000000001</v>
      </c>
      <c r="BF831">
        <v>2.2235</v>
      </c>
      <c r="BG831">
        <v>2.1863999999999999</v>
      </c>
      <c r="BH831">
        <v>2.0305</v>
      </c>
      <c r="BI831">
        <v>1.9953000000000001</v>
      </c>
      <c r="BJ831">
        <v>1.9775</v>
      </c>
      <c r="BK831">
        <v>1.9758</v>
      </c>
      <c r="BL831">
        <v>1.9859</v>
      </c>
      <c r="BM831">
        <v>2.0034999999999998</v>
      </c>
      <c r="BN831">
        <v>2.1898</v>
      </c>
      <c r="BO831">
        <v>2.2014</v>
      </c>
      <c r="BP831">
        <v>2.1947000000000001</v>
      </c>
      <c r="BQ831">
        <v>2.1749000000000001</v>
      </c>
      <c r="BR831">
        <v>2.1497000000000002</v>
      </c>
      <c r="BS831">
        <v>2.1055000000000001</v>
      </c>
      <c r="BT831">
        <v>1.9681999999999999</v>
      </c>
      <c r="BU831">
        <v>1.9318</v>
      </c>
      <c r="BV831">
        <v>1.9077999999999999</v>
      </c>
      <c r="BW831">
        <v>1.9064000000000001</v>
      </c>
      <c r="BX831">
        <v>1.9206000000000001</v>
      </c>
      <c r="BY831">
        <v>1.9403999999999999</v>
      </c>
      <c r="BZ831">
        <v>2.1301000000000001</v>
      </c>
      <c r="CA831">
        <v>2.1476000000000002</v>
      </c>
      <c r="CB831">
        <v>2.1448</v>
      </c>
      <c r="CC831">
        <v>2.1324999999999998</v>
      </c>
      <c r="CD831">
        <v>2.1150000000000002</v>
      </c>
      <c r="CE831">
        <v>2.077</v>
      </c>
      <c r="CF831">
        <v>1.9489000000000001</v>
      </c>
      <c r="CG831">
        <v>1.9162999999999999</v>
      </c>
      <c r="CH831">
        <v>1.8997999999999999</v>
      </c>
      <c r="CI831">
        <v>1.8908</v>
      </c>
    </row>
    <row r="832" spans="1:87">
      <c r="A832" s="95">
        <v>45453</v>
      </c>
      <c r="B832" s="63">
        <v>179031</v>
      </c>
      <c r="AS832">
        <v>2.4108999999999998</v>
      </c>
      <c r="AT832">
        <v>2.3982999999999999</v>
      </c>
      <c r="AU832">
        <v>2.3685999999999998</v>
      </c>
      <c r="AV832">
        <v>2.1888000000000001</v>
      </c>
      <c r="AW832">
        <v>2.1404000000000001</v>
      </c>
      <c r="AX832">
        <v>2.1103000000000001</v>
      </c>
      <c r="AY832">
        <v>2.1</v>
      </c>
      <c r="AZ832">
        <v>2.1059999999999999</v>
      </c>
      <c r="BA832">
        <v>2.1225999999999998</v>
      </c>
      <c r="BB832">
        <v>2.3216999999999999</v>
      </c>
      <c r="BC832">
        <v>2.3193999999999999</v>
      </c>
      <c r="BD832">
        <v>2.3077000000000001</v>
      </c>
      <c r="BE832">
        <v>2.2875000000000001</v>
      </c>
      <c r="BF832">
        <v>2.2591000000000001</v>
      </c>
      <c r="BG832">
        <v>2.2216</v>
      </c>
      <c r="BH832">
        <v>2.0663</v>
      </c>
      <c r="BI832">
        <v>2.0308999999999999</v>
      </c>
      <c r="BJ832">
        <v>2.0129000000000001</v>
      </c>
      <c r="BK832">
        <v>2.0110000000000001</v>
      </c>
      <c r="BL832">
        <v>2.0209000000000001</v>
      </c>
      <c r="BM832">
        <v>2.0383</v>
      </c>
      <c r="BN832">
        <v>2.2244000000000002</v>
      </c>
      <c r="BO832">
        <v>2.2357999999999998</v>
      </c>
      <c r="BP832">
        <v>2.2288999999999999</v>
      </c>
      <c r="BQ832">
        <v>2.2088000000000001</v>
      </c>
      <c r="BR832">
        <v>2.1833999999999998</v>
      </c>
      <c r="BS832">
        <v>2.1389999999999998</v>
      </c>
      <c r="BT832">
        <v>2.0015000000000001</v>
      </c>
      <c r="BU832">
        <v>1.9649000000000001</v>
      </c>
      <c r="BV832">
        <v>1.9407000000000001</v>
      </c>
      <c r="BW832">
        <v>1.9393</v>
      </c>
      <c r="BX832">
        <v>1.9535</v>
      </c>
      <c r="BY832">
        <v>1.9733000000000001</v>
      </c>
      <c r="BZ832">
        <v>2.1629999999999998</v>
      </c>
      <c r="CA832">
        <v>2.1804999999999999</v>
      </c>
      <c r="CB832">
        <v>2.1777000000000002</v>
      </c>
      <c r="CC832">
        <v>2.1654</v>
      </c>
      <c r="CD832">
        <v>2.1478999999999999</v>
      </c>
      <c r="CE832">
        <v>2.1099000000000001</v>
      </c>
      <c r="CF832">
        <v>1.9818</v>
      </c>
      <c r="CG832">
        <v>1.9492</v>
      </c>
      <c r="CH832">
        <v>1.9327000000000001</v>
      </c>
      <c r="CI832">
        <v>1.9237</v>
      </c>
    </row>
    <row r="833" spans="1:87">
      <c r="A833" s="95">
        <v>45454</v>
      </c>
      <c r="B833" s="63">
        <v>171309</v>
      </c>
      <c r="AS833">
        <v>2.4089</v>
      </c>
      <c r="AT833">
        <v>2.3957000000000002</v>
      </c>
      <c r="AU833">
        <v>2.367</v>
      </c>
      <c r="AV833">
        <v>2.1884999999999999</v>
      </c>
      <c r="AW833">
        <v>2.1410999999999998</v>
      </c>
      <c r="AX833">
        <v>2.1118000000000001</v>
      </c>
      <c r="AY833">
        <v>2.1023000000000001</v>
      </c>
      <c r="AZ833">
        <v>2.1097000000000001</v>
      </c>
      <c r="BA833">
        <v>2.1267999999999998</v>
      </c>
      <c r="BB833">
        <v>2.3250000000000002</v>
      </c>
      <c r="BC833">
        <v>2.3226</v>
      </c>
      <c r="BD833">
        <v>2.3106</v>
      </c>
      <c r="BE833">
        <v>2.2900999999999998</v>
      </c>
      <c r="BF833">
        <v>2.2612000000000001</v>
      </c>
      <c r="BG833">
        <v>2.2227999999999999</v>
      </c>
      <c r="BH833">
        <v>2.0678000000000001</v>
      </c>
      <c r="BI833">
        <v>2.0327000000000002</v>
      </c>
      <c r="BJ833">
        <v>2.0143</v>
      </c>
      <c r="BK833">
        <v>2.0124</v>
      </c>
      <c r="BL833">
        <v>2.0223</v>
      </c>
      <c r="BM833">
        <v>2.0396999999999998</v>
      </c>
      <c r="BN833">
        <v>2.2258</v>
      </c>
      <c r="BO833">
        <v>2.2372000000000001</v>
      </c>
      <c r="BP833">
        <v>2.2303000000000002</v>
      </c>
      <c r="BQ833">
        <v>2.2101999999999999</v>
      </c>
      <c r="BR833">
        <v>2.1848000000000001</v>
      </c>
      <c r="BS833">
        <v>2.1404000000000001</v>
      </c>
      <c r="BT833">
        <v>2.0028999999999999</v>
      </c>
      <c r="BU833">
        <v>1.9662999999999999</v>
      </c>
      <c r="BV833">
        <v>1.9420999999999999</v>
      </c>
      <c r="BW833">
        <v>1.9407000000000001</v>
      </c>
      <c r="BX833">
        <v>1.9549000000000001</v>
      </c>
      <c r="BY833">
        <v>1.9746999999999999</v>
      </c>
      <c r="BZ833">
        <v>2.1644000000000001</v>
      </c>
      <c r="CA833">
        <v>2.1819000000000002</v>
      </c>
      <c r="CB833">
        <v>2.1791</v>
      </c>
      <c r="CC833">
        <v>2.1667999999999998</v>
      </c>
      <c r="CD833">
        <v>2.1493000000000002</v>
      </c>
      <c r="CE833">
        <v>2.1113</v>
      </c>
      <c r="CF833">
        <v>1.9832000000000001</v>
      </c>
      <c r="CG833">
        <v>1.9505999999999999</v>
      </c>
      <c r="CH833">
        <v>1.9340999999999999</v>
      </c>
      <c r="CI833">
        <v>1.9251</v>
      </c>
    </row>
    <row r="834" spans="1:87">
      <c r="A834" s="95">
        <v>45455</v>
      </c>
      <c r="B834" s="63">
        <v>228265</v>
      </c>
      <c r="AS834">
        <v>2.3944000000000001</v>
      </c>
      <c r="AT834">
        <v>2.3833000000000002</v>
      </c>
      <c r="AU834">
        <v>2.3578000000000001</v>
      </c>
      <c r="AV834">
        <v>2.1873</v>
      </c>
      <c r="AW834">
        <v>2.1419999999999999</v>
      </c>
      <c r="AX834">
        <v>2.1137000000000001</v>
      </c>
      <c r="AY834">
        <v>2.1049000000000002</v>
      </c>
      <c r="AZ834">
        <v>2.1135000000000002</v>
      </c>
      <c r="BA834">
        <v>2.1314000000000002</v>
      </c>
      <c r="BB834">
        <v>2.3290999999999999</v>
      </c>
      <c r="BC834">
        <v>2.3273999999999999</v>
      </c>
      <c r="BD834">
        <v>2.3155999999999999</v>
      </c>
      <c r="BE834">
        <v>2.2959000000000001</v>
      </c>
      <c r="BF834">
        <v>2.2679</v>
      </c>
      <c r="BG834">
        <v>2.2307999999999999</v>
      </c>
      <c r="BH834">
        <v>2.0808</v>
      </c>
      <c r="BI834">
        <v>2.048</v>
      </c>
      <c r="BJ834">
        <v>2.0306000000000002</v>
      </c>
      <c r="BK834">
        <v>2.0284</v>
      </c>
      <c r="BL834">
        <v>2.0383</v>
      </c>
      <c r="BM834">
        <v>2.0556999999999999</v>
      </c>
      <c r="BN834">
        <v>2.2418</v>
      </c>
      <c r="BO834">
        <v>2.2532000000000001</v>
      </c>
      <c r="BP834">
        <v>2.2463000000000002</v>
      </c>
      <c r="BQ834">
        <v>2.2262</v>
      </c>
      <c r="BR834">
        <v>2.2008000000000001</v>
      </c>
      <c r="BS834">
        <v>2.1564000000000001</v>
      </c>
      <c r="BT834">
        <v>2.0188999999999999</v>
      </c>
      <c r="BU834">
        <v>1.9823</v>
      </c>
      <c r="BV834">
        <v>1.9581</v>
      </c>
      <c r="BW834">
        <v>1.9567000000000001</v>
      </c>
      <c r="BX834">
        <v>1.9709000000000001</v>
      </c>
      <c r="BY834">
        <v>1.9906999999999999</v>
      </c>
      <c r="BZ834">
        <v>2.1804000000000001</v>
      </c>
      <c r="CA834">
        <v>2.1979000000000002</v>
      </c>
      <c r="CB834">
        <v>2.1951000000000001</v>
      </c>
      <c r="CC834">
        <v>2.1827999999999999</v>
      </c>
      <c r="CD834">
        <v>2.1652999999999998</v>
      </c>
      <c r="CE834">
        <v>2.1273</v>
      </c>
      <c r="CF834">
        <v>1.9992000000000001</v>
      </c>
      <c r="CG834">
        <v>1.9665999999999999</v>
      </c>
      <c r="CH834">
        <v>1.9500999999999999</v>
      </c>
      <c r="CI834">
        <v>1.9411</v>
      </c>
    </row>
    <row r="835" spans="1:87">
      <c r="A835" s="95">
        <v>45456</v>
      </c>
      <c r="B835" s="63">
        <v>182939</v>
      </c>
      <c r="AS835">
        <v>2.4156</v>
      </c>
      <c r="AT835">
        <v>2.4020000000000001</v>
      </c>
      <c r="AU835">
        <v>2.3761999999999999</v>
      </c>
      <c r="AV835">
        <v>2.2035999999999998</v>
      </c>
      <c r="AW835">
        <v>2.1564999999999999</v>
      </c>
      <c r="AX835">
        <v>2.1276000000000002</v>
      </c>
      <c r="AY835">
        <v>2.1179999999999999</v>
      </c>
      <c r="AZ835">
        <v>2.1259999999999999</v>
      </c>
      <c r="BA835">
        <v>2.1427</v>
      </c>
      <c r="BB835">
        <v>2.3393000000000002</v>
      </c>
      <c r="BC835">
        <v>2.3380000000000001</v>
      </c>
      <c r="BD835">
        <v>2.3269000000000002</v>
      </c>
      <c r="BE835">
        <v>2.3075999999999999</v>
      </c>
      <c r="BF835">
        <v>2.2801</v>
      </c>
      <c r="BG835">
        <v>2.2441</v>
      </c>
      <c r="BH835">
        <v>2.0939999999999999</v>
      </c>
      <c r="BI835">
        <v>2.0609000000000002</v>
      </c>
      <c r="BJ835">
        <v>2.0430000000000001</v>
      </c>
      <c r="BK835">
        <v>2.0407999999999999</v>
      </c>
      <c r="BL835">
        <v>2.0507</v>
      </c>
      <c r="BM835">
        <v>2.0680999999999998</v>
      </c>
      <c r="BN835">
        <v>2.2542</v>
      </c>
      <c r="BO835">
        <v>2.2656000000000001</v>
      </c>
      <c r="BP835">
        <v>2.2587000000000002</v>
      </c>
      <c r="BQ835">
        <v>2.2385999999999999</v>
      </c>
      <c r="BR835">
        <v>2.2132000000000001</v>
      </c>
      <c r="BS835">
        <v>2.1688000000000001</v>
      </c>
      <c r="BT835">
        <v>2.0312999999999999</v>
      </c>
      <c r="BU835">
        <v>1.9946999999999999</v>
      </c>
      <c r="BV835">
        <v>1.9704999999999999</v>
      </c>
      <c r="BW835">
        <v>1.9691000000000001</v>
      </c>
      <c r="BX835">
        <v>1.9833000000000001</v>
      </c>
      <c r="BY835">
        <v>2.0030999999999999</v>
      </c>
      <c r="BZ835">
        <v>2.1928000000000001</v>
      </c>
      <c r="CA835">
        <v>2.2103000000000002</v>
      </c>
      <c r="CB835">
        <v>2.2075</v>
      </c>
      <c r="CC835">
        <v>2.1951999999999998</v>
      </c>
      <c r="CD835">
        <v>2.1777000000000002</v>
      </c>
      <c r="CE835">
        <v>2.1396999999999999</v>
      </c>
      <c r="CF835">
        <v>2.0116000000000001</v>
      </c>
      <c r="CG835">
        <v>1.9790000000000001</v>
      </c>
      <c r="CH835">
        <v>1.9624999999999999</v>
      </c>
      <c r="CI835">
        <v>1.9535</v>
      </c>
    </row>
    <row r="836" spans="1:87">
      <c r="A836" s="95">
        <v>45457</v>
      </c>
      <c r="B836" s="63">
        <v>148226</v>
      </c>
      <c r="AS836">
        <v>2.3996</v>
      </c>
      <c r="AT836">
        <v>2.3877000000000002</v>
      </c>
      <c r="AU836">
        <v>2.3603999999999998</v>
      </c>
      <c r="AV836">
        <v>2.1858</v>
      </c>
      <c r="AW836">
        <v>2.1383999999999999</v>
      </c>
      <c r="AX836">
        <v>2.1097000000000001</v>
      </c>
      <c r="AY836">
        <v>2.1013000000000002</v>
      </c>
      <c r="AZ836">
        <v>2.1092</v>
      </c>
      <c r="BA836">
        <v>2.1254</v>
      </c>
      <c r="BB836">
        <v>2.3214000000000001</v>
      </c>
      <c r="BC836">
        <v>2.3201999999999998</v>
      </c>
      <c r="BD836">
        <v>2.3092000000000001</v>
      </c>
      <c r="BE836">
        <v>2.2898000000000001</v>
      </c>
      <c r="BF836">
        <v>2.2623000000000002</v>
      </c>
      <c r="BG836">
        <v>2.2261000000000002</v>
      </c>
      <c r="BH836">
        <v>2.0758999999999999</v>
      </c>
      <c r="BI836">
        <v>2.0426000000000002</v>
      </c>
      <c r="BJ836">
        <v>2.0253000000000001</v>
      </c>
      <c r="BK836">
        <v>2.0232000000000001</v>
      </c>
      <c r="BL836">
        <v>2.0331000000000001</v>
      </c>
      <c r="BM836">
        <v>2.0505</v>
      </c>
      <c r="BN836">
        <v>2.2366000000000001</v>
      </c>
      <c r="BO836">
        <v>2.2480000000000002</v>
      </c>
      <c r="BP836">
        <v>2.2410999999999999</v>
      </c>
      <c r="BQ836">
        <v>2.2210000000000001</v>
      </c>
      <c r="BR836">
        <v>2.1956000000000002</v>
      </c>
      <c r="BS836">
        <v>2.1511999999999998</v>
      </c>
      <c r="BT836">
        <v>2.0137</v>
      </c>
      <c r="BU836">
        <v>1.9771000000000001</v>
      </c>
      <c r="BV836">
        <v>1.9529000000000001</v>
      </c>
      <c r="BW836">
        <v>1.9515</v>
      </c>
      <c r="BX836">
        <v>1.9657</v>
      </c>
      <c r="BY836">
        <v>1.9855</v>
      </c>
      <c r="BZ836">
        <v>2.1751999999999998</v>
      </c>
      <c r="CA836">
        <v>2.1926999999999999</v>
      </c>
      <c r="CB836">
        <v>2.1899000000000002</v>
      </c>
      <c r="CC836">
        <v>2.1776</v>
      </c>
      <c r="CD836">
        <v>2.1600999999999999</v>
      </c>
      <c r="CE836">
        <v>2.1221000000000001</v>
      </c>
      <c r="CF836">
        <v>1.994</v>
      </c>
      <c r="CG836">
        <v>1.9614</v>
      </c>
      <c r="CH836">
        <v>1.9449000000000001</v>
      </c>
      <c r="CI836">
        <v>1.9359</v>
      </c>
    </row>
    <row r="837" spans="1:87">
      <c r="A837" s="95">
        <v>45460</v>
      </c>
      <c r="B837" s="63">
        <v>155579</v>
      </c>
      <c r="AS837">
        <v>2.4468999999999999</v>
      </c>
      <c r="AT837">
        <v>2.4300999999999999</v>
      </c>
      <c r="AU837">
        <v>2.3996</v>
      </c>
      <c r="AV837">
        <v>2.2210000000000001</v>
      </c>
      <c r="AW837">
        <v>2.1703999999999999</v>
      </c>
      <c r="AX837">
        <v>2.1387999999999998</v>
      </c>
      <c r="AY837">
        <v>2.1273</v>
      </c>
      <c r="AZ837">
        <v>2.1332</v>
      </c>
      <c r="BA837">
        <v>2.1482000000000001</v>
      </c>
      <c r="BB837">
        <v>2.3435999999999999</v>
      </c>
      <c r="BC837">
        <v>2.3420999999999998</v>
      </c>
      <c r="BD837">
        <v>2.3307000000000002</v>
      </c>
      <c r="BE837">
        <v>2.3105000000000002</v>
      </c>
      <c r="BF837">
        <v>2.2824</v>
      </c>
      <c r="BG837">
        <v>2.2452000000000001</v>
      </c>
      <c r="BH837">
        <v>2.0922999999999998</v>
      </c>
      <c r="BI837">
        <v>2.0583999999999998</v>
      </c>
      <c r="BJ837">
        <v>2.0406</v>
      </c>
      <c r="BK837">
        <v>2.0390000000000001</v>
      </c>
      <c r="BL837">
        <v>2.0486</v>
      </c>
      <c r="BM837">
        <v>2.0657000000000001</v>
      </c>
      <c r="BN837">
        <v>2.2513999999999998</v>
      </c>
      <c r="BO837">
        <v>2.2625000000000002</v>
      </c>
      <c r="BP837">
        <v>2.2551999999999999</v>
      </c>
      <c r="BQ837">
        <v>2.2347999999999999</v>
      </c>
      <c r="BR837">
        <v>2.2090000000000001</v>
      </c>
      <c r="BS837">
        <v>2.1642999999999999</v>
      </c>
      <c r="BT837">
        <v>2.0264000000000002</v>
      </c>
      <c r="BU837">
        <v>1.9895</v>
      </c>
      <c r="BV837">
        <v>1.9643999999999999</v>
      </c>
      <c r="BW837">
        <v>1.9630000000000001</v>
      </c>
      <c r="BX837">
        <v>1.9772000000000001</v>
      </c>
      <c r="BY837">
        <v>1.9970000000000001</v>
      </c>
      <c r="BZ837">
        <v>2.1867000000000001</v>
      </c>
      <c r="CA837">
        <v>2.2042000000000002</v>
      </c>
      <c r="CB837">
        <v>2.2014</v>
      </c>
      <c r="CC837">
        <v>2.1890999999999998</v>
      </c>
      <c r="CD837">
        <v>2.1716000000000002</v>
      </c>
      <c r="CE837">
        <v>2.1335999999999999</v>
      </c>
      <c r="CF837">
        <v>2.0055000000000001</v>
      </c>
      <c r="CG837">
        <v>1.9729000000000001</v>
      </c>
      <c r="CH837">
        <v>1.9563999999999999</v>
      </c>
      <c r="CI837">
        <v>1.9474</v>
      </c>
    </row>
    <row r="838" spans="1:87">
      <c r="A838" s="95">
        <v>45461</v>
      </c>
      <c r="B838" s="63">
        <v>145598</v>
      </c>
      <c r="AS838">
        <v>2.4832000000000001</v>
      </c>
      <c r="AT838">
        <v>2.4651999999999998</v>
      </c>
      <c r="AU838">
        <v>2.4331999999999998</v>
      </c>
      <c r="AV838">
        <v>2.2536999999999998</v>
      </c>
      <c r="AW838">
        <v>2.2010999999999998</v>
      </c>
      <c r="AX838">
        <v>2.1688999999999998</v>
      </c>
      <c r="AY838">
        <v>2.1566000000000001</v>
      </c>
      <c r="AZ838">
        <v>2.1621000000000001</v>
      </c>
      <c r="BA838">
        <v>2.1766000000000001</v>
      </c>
      <c r="BB838">
        <v>2.3712</v>
      </c>
      <c r="BC838">
        <v>2.3693</v>
      </c>
      <c r="BD838">
        <v>2.3576000000000001</v>
      </c>
      <c r="BE838">
        <v>2.3369</v>
      </c>
      <c r="BF838">
        <v>2.3081999999999998</v>
      </c>
      <c r="BG838">
        <v>2.2713000000000001</v>
      </c>
      <c r="BH838">
        <v>2.1168999999999998</v>
      </c>
      <c r="BI838">
        <v>2.0825</v>
      </c>
      <c r="BJ838">
        <v>2.0638000000000001</v>
      </c>
      <c r="BK838">
        <v>2.0615000000000001</v>
      </c>
      <c r="BL838">
        <v>2.0716999999999999</v>
      </c>
      <c r="BM838">
        <v>2.0891000000000002</v>
      </c>
      <c r="BN838">
        <v>2.274</v>
      </c>
      <c r="BO838">
        <v>2.2839999999999998</v>
      </c>
      <c r="BP838">
        <v>2.2766999999999999</v>
      </c>
      <c r="BQ838">
        <v>2.2563</v>
      </c>
      <c r="BR838">
        <v>2.2305000000000001</v>
      </c>
      <c r="BS838">
        <v>2.1858</v>
      </c>
      <c r="BT838">
        <v>2.0478999999999998</v>
      </c>
      <c r="BU838">
        <v>2.0110000000000001</v>
      </c>
      <c r="BV838">
        <v>1.9859</v>
      </c>
      <c r="BW838">
        <v>1.9844999999999999</v>
      </c>
      <c r="BX838">
        <v>1.9986999999999999</v>
      </c>
      <c r="BY838">
        <v>2.0185</v>
      </c>
      <c r="BZ838">
        <v>2.2082000000000002</v>
      </c>
      <c r="CA838">
        <v>2.2256999999999998</v>
      </c>
      <c r="CB838">
        <v>2.2229000000000001</v>
      </c>
      <c r="CC838">
        <v>2.2105999999999999</v>
      </c>
      <c r="CD838">
        <v>2.1930999999999998</v>
      </c>
      <c r="CE838">
        <v>2.1551</v>
      </c>
      <c r="CF838">
        <v>2.0270000000000001</v>
      </c>
      <c r="CG838">
        <v>1.9944</v>
      </c>
      <c r="CH838">
        <v>1.9779</v>
      </c>
      <c r="CI838">
        <v>1.9689000000000001</v>
      </c>
    </row>
    <row r="839" spans="1:87" s="189" customFormat="1">
      <c r="A839" s="103">
        <v>45462</v>
      </c>
      <c r="B839" s="476"/>
      <c r="AS839" s="189">
        <v>2.4832000000000001</v>
      </c>
      <c r="AT839" s="189">
        <v>2.4651999999999998</v>
      </c>
      <c r="AU839" s="189">
        <v>2.4331999999999998</v>
      </c>
      <c r="AV839" s="189">
        <v>2.2536999999999998</v>
      </c>
      <c r="AW839" s="189">
        <v>2.2010999999999998</v>
      </c>
      <c r="AX839" s="189">
        <v>2.1688999999999998</v>
      </c>
      <c r="AY839" s="189">
        <v>2.1566000000000001</v>
      </c>
      <c r="AZ839" s="189">
        <v>2.1621000000000001</v>
      </c>
      <c r="BA839" s="189">
        <v>2.1766000000000001</v>
      </c>
      <c r="BB839" s="189">
        <v>2.3712</v>
      </c>
      <c r="BC839" s="189">
        <v>2.3693</v>
      </c>
      <c r="BD839" s="189">
        <v>2.3576000000000001</v>
      </c>
      <c r="BE839" s="189">
        <v>2.3369</v>
      </c>
      <c r="BF839" s="189">
        <v>2.3081999999999998</v>
      </c>
      <c r="BG839" s="189">
        <v>2.2713000000000001</v>
      </c>
      <c r="BH839" s="189">
        <v>2.1168999999999998</v>
      </c>
      <c r="BI839" s="189">
        <v>2.0825</v>
      </c>
      <c r="BJ839" s="189">
        <v>2.0638000000000001</v>
      </c>
      <c r="BK839" s="189">
        <v>2.0615000000000001</v>
      </c>
      <c r="BL839" s="189">
        <v>2.0716999999999999</v>
      </c>
      <c r="BM839" s="189">
        <v>2.0891000000000002</v>
      </c>
      <c r="BN839" s="189">
        <v>2.274</v>
      </c>
      <c r="BO839" s="189">
        <v>2.2839999999999998</v>
      </c>
      <c r="BP839" s="189">
        <v>2.2766999999999999</v>
      </c>
      <c r="BQ839" s="189">
        <v>2.2563</v>
      </c>
      <c r="BR839" s="189">
        <v>2.2305000000000001</v>
      </c>
      <c r="BS839" s="189">
        <v>2.1858</v>
      </c>
      <c r="BT839" s="189">
        <v>2.0478999999999998</v>
      </c>
      <c r="BU839" s="189">
        <v>2.0110000000000001</v>
      </c>
      <c r="BV839" s="189">
        <v>1.9859</v>
      </c>
      <c r="BW839" s="189">
        <v>1.9844999999999999</v>
      </c>
      <c r="BX839" s="189">
        <v>1.9986999999999999</v>
      </c>
      <c r="BY839" s="189">
        <v>2.0185</v>
      </c>
      <c r="BZ839" s="189">
        <v>2.2082000000000002</v>
      </c>
      <c r="CA839" s="189">
        <v>2.2256999999999998</v>
      </c>
      <c r="CB839" s="189">
        <v>2.2229000000000001</v>
      </c>
      <c r="CC839" s="189">
        <v>2.2105999999999999</v>
      </c>
      <c r="CD839" s="189">
        <v>2.1930999999999998</v>
      </c>
      <c r="CE839" s="189">
        <v>2.1551</v>
      </c>
      <c r="CF839" s="189">
        <v>2.0270000000000001</v>
      </c>
      <c r="CG839" s="189">
        <v>1.9944</v>
      </c>
      <c r="CH839" s="189">
        <v>1.9779</v>
      </c>
      <c r="CI839" s="189">
        <v>1.9689000000000001</v>
      </c>
    </row>
    <row r="840" spans="1:87">
      <c r="A840" s="95">
        <v>45463</v>
      </c>
      <c r="B840" s="63">
        <v>216329</v>
      </c>
      <c r="AS840">
        <v>2.5007999999999999</v>
      </c>
      <c r="AT840">
        <v>2.4851000000000001</v>
      </c>
      <c r="AU840">
        <v>2.4531999999999998</v>
      </c>
      <c r="AV840">
        <v>2.2719999999999998</v>
      </c>
      <c r="AW840">
        <v>2.2200000000000002</v>
      </c>
      <c r="AX840">
        <v>2.1878000000000002</v>
      </c>
      <c r="AY840">
        <v>2.1745999999999999</v>
      </c>
      <c r="AZ840">
        <v>2.1787999999999998</v>
      </c>
      <c r="BA840">
        <v>2.1922000000000001</v>
      </c>
      <c r="BB840">
        <v>2.3845999999999998</v>
      </c>
      <c r="BC840">
        <v>2.3797999999999999</v>
      </c>
      <c r="BD840">
        <v>2.3650000000000002</v>
      </c>
      <c r="BE840">
        <v>2.3411</v>
      </c>
      <c r="BF840">
        <v>2.3107000000000002</v>
      </c>
      <c r="BG840">
        <v>2.2730000000000001</v>
      </c>
      <c r="BH840">
        <v>2.1208999999999998</v>
      </c>
      <c r="BI840">
        <v>2.0878000000000001</v>
      </c>
      <c r="BJ840">
        <v>2.0703999999999998</v>
      </c>
      <c r="BK840">
        <v>2.0680999999999998</v>
      </c>
      <c r="BL840">
        <v>2.0783</v>
      </c>
      <c r="BM840">
        <v>2.0956999999999999</v>
      </c>
      <c r="BN840">
        <v>2.2806000000000002</v>
      </c>
      <c r="BO840">
        <v>2.2906</v>
      </c>
      <c r="BP840">
        <v>2.2833000000000001</v>
      </c>
      <c r="BQ840">
        <v>2.2629000000000001</v>
      </c>
      <c r="BR840">
        <v>2.2370999999999999</v>
      </c>
      <c r="BS840">
        <v>2.1924000000000001</v>
      </c>
      <c r="BT840">
        <v>2.0545</v>
      </c>
      <c r="BU840">
        <v>2.0175999999999998</v>
      </c>
      <c r="BV840">
        <v>1.9924999999999999</v>
      </c>
      <c r="BW840">
        <v>1.9911000000000001</v>
      </c>
      <c r="BX840">
        <v>2.0053000000000001</v>
      </c>
      <c r="BY840">
        <v>2.0251000000000001</v>
      </c>
      <c r="BZ840">
        <v>2.2147999999999999</v>
      </c>
      <c r="CA840">
        <v>2.2323</v>
      </c>
      <c r="CB840">
        <v>2.2294999999999998</v>
      </c>
      <c r="CC840">
        <v>2.2172000000000001</v>
      </c>
      <c r="CD840">
        <v>2.1997</v>
      </c>
      <c r="CE840">
        <v>2.1617000000000002</v>
      </c>
      <c r="CF840">
        <v>2.0335999999999999</v>
      </c>
      <c r="CG840">
        <v>2.0009999999999999</v>
      </c>
      <c r="CH840">
        <v>1.9844999999999999</v>
      </c>
      <c r="CI840">
        <v>1.9755</v>
      </c>
    </row>
    <row r="841" spans="1:87">
      <c r="A841" s="95">
        <v>45464</v>
      </c>
      <c r="B841" s="63">
        <v>178346</v>
      </c>
      <c r="AS841">
        <v>2.5137</v>
      </c>
      <c r="AT841">
        <v>2.4965999999999999</v>
      </c>
      <c r="AU841">
        <v>2.4619</v>
      </c>
      <c r="AV841">
        <v>2.2743000000000002</v>
      </c>
      <c r="AW841">
        <v>2.2200000000000002</v>
      </c>
      <c r="AX841">
        <v>2.1855000000000002</v>
      </c>
      <c r="AY841">
        <v>2.1709999999999998</v>
      </c>
      <c r="AZ841">
        <v>2.1747000000000001</v>
      </c>
      <c r="BA841">
        <v>2.1876000000000002</v>
      </c>
      <c r="BB841">
        <v>2.3786</v>
      </c>
      <c r="BC841">
        <v>2.3733</v>
      </c>
      <c r="BD841">
        <v>2.3584999999999998</v>
      </c>
      <c r="BE841">
        <v>2.3349000000000002</v>
      </c>
      <c r="BF841">
        <v>2.3050000000000002</v>
      </c>
      <c r="BG841">
        <v>2.2671000000000001</v>
      </c>
      <c r="BH841">
        <v>2.1175000000000002</v>
      </c>
      <c r="BI841">
        <v>2.0851999999999999</v>
      </c>
      <c r="BJ841">
        <v>2.0680999999999998</v>
      </c>
      <c r="BK841">
        <v>2.0657000000000001</v>
      </c>
      <c r="BL841">
        <v>2.0758999999999999</v>
      </c>
      <c r="BM841">
        <v>2.0933000000000002</v>
      </c>
      <c r="BN841">
        <v>2.2782</v>
      </c>
      <c r="BO841">
        <v>2.2881999999999998</v>
      </c>
      <c r="BP841">
        <v>2.2808999999999999</v>
      </c>
      <c r="BQ841">
        <v>2.2605</v>
      </c>
      <c r="BR841">
        <v>2.2347000000000001</v>
      </c>
      <c r="BS841">
        <v>2.19</v>
      </c>
      <c r="BT841">
        <v>2.0520999999999998</v>
      </c>
      <c r="BU841">
        <v>2.0152000000000001</v>
      </c>
      <c r="BV841">
        <v>1.9901</v>
      </c>
      <c r="BW841">
        <v>1.9886999999999999</v>
      </c>
      <c r="BX841">
        <v>2.0028999999999999</v>
      </c>
      <c r="BY841">
        <v>2.0226999999999999</v>
      </c>
      <c r="BZ841">
        <v>2.2124000000000001</v>
      </c>
      <c r="CA841">
        <v>2.2299000000000002</v>
      </c>
      <c r="CB841">
        <v>2.2271000000000001</v>
      </c>
      <c r="CC841">
        <v>2.2147999999999999</v>
      </c>
      <c r="CD841">
        <v>2.1972999999999998</v>
      </c>
      <c r="CE841">
        <v>2.1593</v>
      </c>
      <c r="CF841">
        <v>2.0312000000000001</v>
      </c>
      <c r="CG841">
        <v>1.9985999999999999</v>
      </c>
      <c r="CH841">
        <v>1.9821</v>
      </c>
      <c r="CI841">
        <v>1.9731000000000001</v>
      </c>
    </row>
    <row r="842" spans="1:87">
      <c r="A842" s="95">
        <v>45467</v>
      </c>
      <c r="B842" s="63">
        <v>153763</v>
      </c>
      <c r="AS842">
        <v>2.5114999999999998</v>
      </c>
      <c r="AT842">
        <v>2.4950000000000001</v>
      </c>
      <c r="AU842">
        <v>2.4636999999999998</v>
      </c>
      <c r="AV842">
        <v>2.2801</v>
      </c>
      <c r="AW842">
        <v>2.2280000000000002</v>
      </c>
      <c r="AX842">
        <v>2.1958000000000002</v>
      </c>
      <c r="AY842">
        <v>2.1835</v>
      </c>
      <c r="AZ842">
        <v>2.1890999999999998</v>
      </c>
      <c r="BA842">
        <v>2.2039</v>
      </c>
      <c r="BB842">
        <v>2.3953000000000002</v>
      </c>
      <c r="BC842">
        <v>2.39</v>
      </c>
      <c r="BD842">
        <v>2.3752</v>
      </c>
      <c r="BE842">
        <v>2.3511000000000002</v>
      </c>
      <c r="BF842">
        <v>2.3205</v>
      </c>
      <c r="BG842">
        <v>2.2816999999999998</v>
      </c>
      <c r="BH842">
        <v>2.1318999999999999</v>
      </c>
      <c r="BI842">
        <v>2.0994000000000002</v>
      </c>
      <c r="BJ842">
        <v>2.0825</v>
      </c>
      <c r="BK842">
        <v>2.0802</v>
      </c>
      <c r="BL842">
        <v>2.0903</v>
      </c>
      <c r="BM842">
        <v>2.1074999999999999</v>
      </c>
      <c r="BN842">
        <v>2.2923</v>
      </c>
      <c r="BO842">
        <v>2.3020999999999998</v>
      </c>
      <c r="BP842">
        <v>2.2947000000000002</v>
      </c>
      <c r="BQ842">
        <v>2.2740999999999998</v>
      </c>
      <c r="BR842">
        <v>2.2482000000000002</v>
      </c>
      <c r="BS842">
        <v>2.2033</v>
      </c>
      <c r="BT842">
        <v>2.0653000000000001</v>
      </c>
      <c r="BU842">
        <v>2.0282</v>
      </c>
      <c r="BV842">
        <v>2.0030000000000001</v>
      </c>
      <c r="BW842">
        <v>2.0015999999999998</v>
      </c>
      <c r="BX842">
        <v>2.0158</v>
      </c>
      <c r="BY842">
        <v>2.0356000000000001</v>
      </c>
      <c r="BZ842">
        <v>2.2252999999999998</v>
      </c>
      <c r="CA842">
        <v>2.2427999999999999</v>
      </c>
      <c r="CB842">
        <v>2.2400000000000002</v>
      </c>
      <c r="CC842">
        <v>2.2277</v>
      </c>
      <c r="CD842">
        <v>2.2101999999999999</v>
      </c>
      <c r="CE842">
        <v>2.1722000000000001</v>
      </c>
      <c r="CF842">
        <v>2.0440999999999998</v>
      </c>
      <c r="CG842">
        <v>2.0114999999999998</v>
      </c>
      <c r="CH842">
        <v>1.9950000000000001</v>
      </c>
      <c r="CI842">
        <v>1.986</v>
      </c>
    </row>
    <row r="843" spans="1:87">
      <c r="A843" s="95">
        <v>45468</v>
      </c>
      <c r="B843" s="63">
        <v>195767</v>
      </c>
      <c r="AS843">
        <v>2.5146999999999999</v>
      </c>
      <c r="AT843">
        <v>2.4977999999999998</v>
      </c>
      <c r="AU843">
        <v>2.4666000000000001</v>
      </c>
      <c r="AV843">
        <v>2.2791000000000001</v>
      </c>
      <c r="AW843">
        <v>2.2238000000000002</v>
      </c>
      <c r="AX843">
        <v>2.1886000000000001</v>
      </c>
      <c r="AY843">
        <v>2.1743000000000001</v>
      </c>
      <c r="AZ843">
        <v>2.1783000000000001</v>
      </c>
      <c r="BA843">
        <v>2.1926999999999999</v>
      </c>
      <c r="BB843">
        <v>2.3839000000000001</v>
      </c>
      <c r="BC843">
        <v>2.3786999999999998</v>
      </c>
      <c r="BD843">
        <v>2.3635999999999999</v>
      </c>
      <c r="BE843">
        <v>2.3389000000000002</v>
      </c>
      <c r="BF843">
        <v>2.3077000000000001</v>
      </c>
      <c r="BG843">
        <v>2.2682000000000002</v>
      </c>
      <c r="BH843">
        <v>2.1181000000000001</v>
      </c>
      <c r="BI843">
        <v>2.0840000000000001</v>
      </c>
      <c r="BJ843">
        <v>2.0670000000000002</v>
      </c>
      <c r="BK843">
        <v>2.0644999999999998</v>
      </c>
      <c r="BL843">
        <v>2.0749</v>
      </c>
      <c r="BM843">
        <v>2.0922999999999998</v>
      </c>
      <c r="BN843">
        <v>2.2770999999999999</v>
      </c>
      <c r="BO843">
        <v>2.2869000000000002</v>
      </c>
      <c r="BP843">
        <v>2.2795000000000001</v>
      </c>
      <c r="BQ843">
        <v>2.2589000000000001</v>
      </c>
      <c r="BR843">
        <v>2.2330000000000001</v>
      </c>
      <c r="BS843">
        <v>2.1880999999999999</v>
      </c>
      <c r="BT843">
        <v>2.0501</v>
      </c>
      <c r="BU843">
        <v>2.0129999999999999</v>
      </c>
      <c r="BV843">
        <v>1.9878</v>
      </c>
      <c r="BW843">
        <v>1.9863999999999999</v>
      </c>
      <c r="BX843">
        <v>2.0005999999999999</v>
      </c>
      <c r="BY843">
        <v>2.0204</v>
      </c>
      <c r="BZ843">
        <v>2.2101000000000002</v>
      </c>
      <c r="CA843">
        <v>2.2275999999999998</v>
      </c>
      <c r="CB843">
        <v>2.2248000000000001</v>
      </c>
      <c r="CC843">
        <v>2.2124999999999999</v>
      </c>
      <c r="CD843">
        <v>2.1949999999999998</v>
      </c>
      <c r="CE843">
        <v>2.157</v>
      </c>
      <c r="CF843">
        <v>2.0289000000000001</v>
      </c>
      <c r="CG843">
        <v>1.9963</v>
      </c>
      <c r="CH843">
        <v>1.9798</v>
      </c>
      <c r="CI843">
        <v>1.9708000000000001</v>
      </c>
    </row>
    <row r="844" spans="1:87">
      <c r="A844" s="95">
        <v>45469</v>
      </c>
      <c r="B844" s="63">
        <v>247603</v>
      </c>
      <c r="AS844">
        <v>2.5446</v>
      </c>
      <c r="AT844">
        <v>2.5245000000000002</v>
      </c>
      <c r="AU844">
        <v>2.488</v>
      </c>
      <c r="AV844">
        <v>2.2970000000000002</v>
      </c>
      <c r="AW844">
        <v>2.2372000000000001</v>
      </c>
      <c r="AX844">
        <v>2.1983999999999999</v>
      </c>
      <c r="AY844">
        <v>2.1815000000000002</v>
      </c>
      <c r="AZ844">
        <v>2.1848000000000001</v>
      </c>
      <c r="BA844">
        <v>2.1995</v>
      </c>
      <c r="BB844">
        <v>2.3919000000000001</v>
      </c>
      <c r="BC844">
        <v>2.3866000000000001</v>
      </c>
      <c r="BD844">
        <v>2.3715000000000002</v>
      </c>
      <c r="BE844">
        <v>2.3468</v>
      </c>
      <c r="BF844">
        <v>2.3155999999999999</v>
      </c>
      <c r="BG844">
        <v>2.2761999999999998</v>
      </c>
      <c r="BH844">
        <v>2.1261999999999999</v>
      </c>
      <c r="BI844">
        <v>2.0922000000000001</v>
      </c>
      <c r="BJ844">
        <v>2.0752000000000002</v>
      </c>
      <c r="BK844">
        <v>2.0724999999999998</v>
      </c>
      <c r="BL844">
        <v>2.0827</v>
      </c>
      <c r="BM844">
        <v>2.1000999999999999</v>
      </c>
      <c r="BN844">
        <v>2.2844000000000002</v>
      </c>
      <c r="BO844">
        <v>2.294</v>
      </c>
      <c r="BP844">
        <v>2.2865000000000002</v>
      </c>
      <c r="BQ844">
        <v>2.2658999999999998</v>
      </c>
      <c r="BR844">
        <v>2.2399</v>
      </c>
      <c r="BS844">
        <v>2.1949999999999998</v>
      </c>
      <c r="BT844">
        <v>2.0569000000000002</v>
      </c>
      <c r="BU844">
        <v>2.0198</v>
      </c>
      <c r="BV844">
        <v>1.9944999999999999</v>
      </c>
      <c r="BW844">
        <v>1.9931000000000001</v>
      </c>
      <c r="BX844">
        <v>2.0072999999999999</v>
      </c>
      <c r="BY844">
        <v>2.0270999999999999</v>
      </c>
      <c r="BZ844">
        <v>2.2168000000000001</v>
      </c>
      <c r="CA844">
        <v>2.2343000000000002</v>
      </c>
      <c r="CB844">
        <v>2.2315</v>
      </c>
      <c r="CC844">
        <v>2.2191999999999998</v>
      </c>
      <c r="CD844">
        <v>2.2017000000000002</v>
      </c>
      <c r="CE844">
        <v>2.1637</v>
      </c>
      <c r="CF844">
        <v>2.0356000000000001</v>
      </c>
      <c r="CG844">
        <v>2.0030000000000001</v>
      </c>
      <c r="CH844">
        <v>1.9864999999999999</v>
      </c>
      <c r="CI844">
        <v>1.9775</v>
      </c>
    </row>
    <row r="845" spans="1:87">
      <c r="A845" s="95">
        <v>45470</v>
      </c>
      <c r="B845" s="63">
        <v>226516</v>
      </c>
      <c r="AS845">
        <v>2.5455999999999999</v>
      </c>
      <c r="AT845">
        <v>2.5268000000000002</v>
      </c>
      <c r="AU845">
        <v>2.4935999999999998</v>
      </c>
      <c r="AV845">
        <v>2.3022</v>
      </c>
      <c r="AW845">
        <v>2.2418</v>
      </c>
      <c r="AX845">
        <v>2.2008999999999999</v>
      </c>
      <c r="AY845">
        <v>2.1825000000000001</v>
      </c>
      <c r="AZ845">
        <v>2.1844000000000001</v>
      </c>
      <c r="BA845">
        <v>2.1981999999999999</v>
      </c>
      <c r="BB845">
        <v>2.3904999999999998</v>
      </c>
      <c r="BC845">
        <v>2.3841999999999999</v>
      </c>
      <c r="BD845">
        <v>2.3681999999999999</v>
      </c>
      <c r="BE845">
        <v>2.3433000000000002</v>
      </c>
      <c r="BF845">
        <v>2.3119000000000001</v>
      </c>
      <c r="BG845">
        <v>2.2726999999999999</v>
      </c>
      <c r="BH845">
        <v>2.1225999999999998</v>
      </c>
      <c r="BI845">
        <v>2.0888</v>
      </c>
      <c r="BJ845">
        <v>2.0718999999999999</v>
      </c>
      <c r="BK845">
        <v>2.0689000000000002</v>
      </c>
      <c r="BL845">
        <v>2.0792000000000002</v>
      </c>
      <c r="BM845">
        <v>2.0968</v>
      </c>
      <c r="BN845">
        <v>2.2808000000000002</v>
      </c>
      <c r="BO845">
        <v>2.2900999999999998</v>
      </c>
      <c r="BP845">
        <v>2.2823000000000002</v>
      </c>
      <c r="BQ845">
        <v>2.2614000000000001</v>
      </c>
      <c r="BR845">
        <v>2.2349999999999999</v>
      </c>
      <c r="BS845">
        <v>2.1898</v>
      </c>
      <c r="BT845">
        <v>2.0514000000000001</v>
      </c>
      <c r="BU845">
        <v>2.0139999999999998</v>
      </c>
      <c r="BV845">
        <v>1.9883999999999999</v>
      </c>
      <c r="BW845">
        <v>1.9870000000000001</v>
      </c>
      <c r="BX845">
        <v>2.0011999999999999</v>
      </c>
      <c r="BY845">
        <v>2.0209999999999999</v>
      </c>
      <c r="BZ845">
        <v>2.2107000000000001</v>
      </c>
      <c r="CA845">
        <v>2.2282000000000002</v>
      </c>
      <c r="CB845">
        <v>2.2254</v>
      </c>
      <c r="CC845">
        <v>2.2130999999999998</v>
      </c>
      <c r="CD845">
        <v>2.1956000000000002</v>
      </c>
      <c r="CE845">
        <v>2.1576</v>
      </c>
      <c r="CF845">
        <v>2.0295000000000001</v>
      </c>
      <c r="CG845">
        <v>1.9968999999999999</v>
      </c>
      <c r="CH845">
        <v>1.9803999999999999</v>
      </c>
      <c r="CI845">
        <v>1.9714</v>
      </c>
    </row>
    <row r="846" spans="1:87">
      <c r="A846" s="95">
        <v>45471</v>
      </c>
      <c r="B846" s="63">
        <v>172528</v>
      </c>
      <c r="AS846" s="28">
        <v>2.5291000000000001</v>
      </c>
      <c r="AT846">
        <v>2.5015000000000001</v>
      </c>
      <c r="AU846">
        <v>2.4710000000000001</v>
      </c>
      <c r="AV846">
        <v>2.2835999999999999</v>
      </c>
      <c r="AW846">
        <v>2.2250999999999999</v>
      </c>
      <c r="AX846">
        <v>2.1857000000000002</v>
      </c>
      <c r="AY846">
        <v>2.1686999999999999</v>
      </c>
      <c r="AZ846">
        <v>2.1711999999999998</v>
      </c>
      <c r="BA846">
        <v>2.1850000000000001</v>
      </c>
      <c r="BB846">
        <v>2.3780999999999999</v>
      </c>
      <c r="BC846">
        <v>2.3725999999999998</v>
      </c>
      <c r="BD846">
        <v>2.3573</v>
      </c>
      <c r="BE846">
        <v>2.3331</v>
      </c>
      <c r="BF846">
        <v>2.3024</v>
      </c>
      <c r="BG846">
        <v>2.2639999999999998</v>
      </c>
      <c r="BH846">
        <v>2.1139999999999999</v>
      </c>
      <c r="BI846">
        <v>2.0802</v>
      </c>
      <c r="BJ846">
        <v>2.0634000000000001</v>
      </c>
      <c r="BK846">
        <v>2.0606</v>
      </c>
      <c r="BL846">
        <v>2.0714000000000001</v>
      </c>
      <c r="BM846">
        <v>2.0895000000000001</v>
      </c>
      <c r="BN846">
        <v>2.2740999999999998</v>
      </c>
      <c r="BO846">
        <v>2.2839</v>
      </c>
      <c r="BP846">
        <v>2.2766000000000002</v>
      </c>
      <c r="BQ846">
        <v>2.2557</v>
      </c>
      <c r="BR846">
        <v>2.2294</v>
      </c>
      <c r="BS846">
        <v>2.1842000000000001</v>
      </c>
      <c r="BT846">
        <v>2.0459000000000001</v>
      </c>
      <c r="BU846">
        <v>2.0085000000000002</v>
      </c>
      <c r="BV846">
        <v>1.9829000000000001</v>
      </c>
      <c r="BW846">
        <v>1.9816</v>
      </c>
      <c r="BX846">
        <v>1.9958</v>
      </c>
      <c r="BY846">
        <v>2.0156999999999998</v>
      </c>
      <c r="BZ846">
        <v>2.2054</v>
      </c>
      <c r="CA846">
        <v>2.2229999999999999</v>
      </c>
      <c r="CB846">
        <v>2.2202000000000002</v>
      </c>
      <c r="CC846">
        <v>2.2079</v>
      </c>
      <c r="CD846">
        <v>2.1903999999999999</v>
      </c>
      <c r="CE846">
        <v>2.1524000000000001</v>
      </c>
      <c r="CF846">
        <v>2.0243000000000002</v>
      </c>
      <c r="CG846">
        <v>1.9917</v>
      </c>
      <c r="CH846">
        <v>1.9752000000000001</v>
      </c>
      <c r="CI846">
        <v>1.9661999999999999</v>
      </c>
    </row>
    <row r="847" spans="1:87">
      <c r="A847" s="95">
        <v>45474</v>
      </c>
      <c r="B847" s="63">
        <v>221813</v>
      </c>
      <c r="AT847">
        <v>2.5783</v>
      </c>
      <c r="AU847">
        <v>2.5379999999999998</v>
      </c>
      <c r="AV847">
        <v>2.3414999999999999</v>
      </c>
      <c r="AW847">
        <v>2.2774999999999999</v>
      </c>
      <c r="AX847">
        <v>2.2336</v>
      </c>
      <c r="AY847">
        <v>2.2147000000000001</v>
      </c>
      <c r="AZ847">
        <v>2.2162999999999999</v>
      </c>
      <c r="BA847">
        <v>2.2296</v>
      </c>
      <c r="BB847">
        <v>2.4211999999999998</v>
      </c>
      <c r="BC847">
        <v>2.4142000000000001</v>
      </c>
      <c r="BD847">
        <v>2.3975</v>
      </c>
      <c r="BE847">
        <v>2.3723999999999998</v>
      </c>
      <c r="BF847">
        <v>2.3414000000000001</v>
      </c>
      <c r="BG847">
        <v>2.3031000000000001</v>
      </c>
      <c r="BH847">
        <v>2.1526000000000001</v>
      </c>
      <c r="BI847">
        <v>2.1183000000000001</v>
      </c>
      <c r="BJ847">
        <v>2.1011000000000002</v>
      </c>
      <c r="BK847">
        <v>2.0979999999999999</v>
      </c>
      <c r="BL847">
        <v>2.1082000000000001</v>
      </c>
      <c r="BM847">
        <v>2.1259999999999999</v>
      </c>
      <c r="BN847">
        <v>2.3096999999999999</v>
      </c>
      <c r="BO847">
        <v>2.3189000000000002</v>
      </c>
      <c r="BP847">
        <v>2.3111000000000002</v>
      </c>
      <c r="BQ847">
        <v>2.2896000000000001</v>
      </c>
      <c r="BR847">
        <v>2.2627000000000002</v>
      </c>
      <c r="BS847">
        <v>2.2168999999999999</v>
      </c>
      <c r="BT847">
        <v>2.0779999999999998</v>
      </c>
      <c r="BU847">
        <v>2.04</v>
      </c>
      <c r="BV847">
        <v>2.0135000000000001</v>
      </c>
      <c r="BW847">
        <v>2.0122</v>
      </c>
      <c r="BX847">
        <v>2.0264000000000002</v>
      </c>
      <c r="BY847">
        <v>2.0463</v>
      </c>
      <c r="BZ847">
        <v>2.2360000000000002</v>
      </c>
      <c r="CA847">
        <v>2.2536</v>
      </c>
      <c r="CB847">
        <v>2.2507999999999999</v>
      </c>
      <c r="CC847">
        <v>2.2385000000000002</v>
      </c>
      <c r="CD847">
        <v>2.2210000000000001</v>
      </c>
      <c r="CE847">
        <v>2.1829999999999998</v>
      </c>
      <c r="CF847">
        <v>2.0548999999999999</v>
      </c>
      <c r="CG847">
        <v>2.0223</v>
      </c>
      <c r="CH847">
        <v>2.0057999999999998</v>
      </c>
      <c r="CI847">
        <v>1.9967999999999999</v>
      </c>
    </row>
    <row r="848" spans="1:87">
      <c r="A848" s="95">
        <v>45475</v>
      </c>
      <c r="B848" s="63">
        <v>197289</v>
      </c>
      <c r="AT848">
        <v>2.5733999999999999</v>
      </c>
      <c r="AU848">
        <v>2.5354000000000001</v>
      </c>
      <c r="AV848">
        <v>2.3384999999999998</v>
      </c>
      <c r="AW848">
        <v>2.2746</v>
      </c>
      <c r="AX848">
        <v>2.2307000000000001</v>
      </c>
      <c r="AY848">
        <v>2.2109999999999999</v>
      </c>
      <c r="AZ848">
        <v>2.2111000000000001</v>
      </c>
      <c r="BA848">
        <v>2.2244999999999999</v>
      </c>
      <c r="BB848">
        <v>2.4156</v>
      </c>
      <c r="BC848">
        <v>2.4106999999999998</v>
      </c>
      <c r="BD848">
        <v>2.3956</v>
      </c>
      <c r="BE848">
        <v>2.3714</v>
      </c>
      <c r="BF848">
        <v>2.3414999999999999</v>
      </c>
      <c r="BG848">
        <v>2.3047</v>
      </c>
      <c r="BH848">
        <v>2.1518999999999999</v>
      </c>
      <c r="BI848">
        <v>2.1172</v>
      </c>
      <c r="BJ848">
        <v>2.0987</v>
      </c>
      <c r="BK848">
        <v>2.0956000000000001</v>
      </c>
      <c r="BL848">
        <v>2.1057999999999999</v>
      </c>
      <c r="BM848">
        <v>2.1236000000000002</v>
      </c>
      <c r="BN848">
        <v>2.3073000000000001</v>
      </c>
      <c r="BO848">
        <v>2.3165</v>
      </c>
      <c r="BP848">
        <v>2.3087</v>
      </c>
      <c r="BQ848">
        <v>2.2871999999999999</v>
      </c>
      <c r="BR848">
        <v>2.2603</v>
      </c>
      <c r="BS848">
        <v>2.2145000000000001</v>
      </c>
      <c r="BT848">
        <v>2.0756000000000001</v>
      </c>
      <c r="BU848">
        <v>2.0375999999999999</v>
      </c>
      <c r="BV848">
        <v>2.0110999999999999</v>
      </c>
      <c r="BW848">
        <v>2.0097999999999998</v>
      </c>
      <c r="BX848">
        <v>2.024</v>
      </c>
      <c r="BY848">
        <v>2.0438999999999998</v>
      </c>
      <c r="BZ848">
        <v>2.2336</v>
      </c>
      <c r="CA848">
        <v>2.2511999999999999</v>
      </c>
      <c r="CB848">
        <v>2.2484000000000002</v>
      </c>
      <c r="CC848">
        <v>2.2361</v>
      </c>
      <c r="CD848">
        <v>2.2185999999999999</v>
      </c>
      <c r="CE848">
        <v>2.1806000000000001</v>
      </c>
      <c r="CF848">
        <v>2.0525000000000002</v>
      </c>
      <c r="CG848">
        <v>2.0198999999999998</v>
      </c>
      <c r="CH848">
        <v>2.0034000000000001</v>
      </c>
      <c r="CI848">
        <v>1.9944</v>
      </c>
    </row>
    <row r="849" spans="1:87">
      <c r="A849" s="95">
        <v>45476</v>
      </c>
      <c r="B849" s="63">
        <v>210392</v>
      </c>
      <c r="AT849">
        <v>2.6013000000000002</v>
      </c>
      <c r="AU849">
        <v>2.5621</v>
      </c>
      <c r="AV849">
        <v>2.3679000000000001</v>
      </c>
      <c r="AW849">
        <v>2.3050000000000002</v>
      </c>
      <c r="AX849">
        <v>2.2616999999999998</v>
      </c>
      <c r="AY849">
        <v>2.2422</v>
      </c>
      <c r="AZ849">
        <v>2.2425000000000002</v>
      </c>
      <c r="BA849">
        <v>2.2562000000000002</v>
      </c>
      <c r="BB849">
        <v>2.4428000000000001</v>
      </c>
      <c r="BC849">
        <v>2.4355000000000002</v>
      </c>
      <c r="BD849">
        <v>2.4176000000000002</v>
      </c>
      <c r="BE849">
        <v>2.3917999999999999</v>
      </c>
      <c r="BF849">
        <v>2.3607</v>
      </c>
      <c r="BG849">
        <v>2.3227000000000002</v>
      </c>
      <c r="BH849">
        <v>2.1556999999999999</v>
      </c>
      <c r="BI849">
        <v>2.1206999999999998</v>
      </c>
      <c r="BJ849">
        <v>2.0998000000000001</v>
      </c>
      <c r="BK849">
        <v>2.0962000000000001</v>
      </c>
      <c r="BL849">
        <v>2.1067</v>
      </c>
      <c r="BM849">
        <v>2.1246999999999998</v>
      </c>
      <c r="BN849">
        <v>2.3083999999999998</v>
      </c>
      <c r="BO849">
        <v>2.3176000000000001</v>
      </c>
      <c r="BP849">
        <v>2.3098000000000001</v>
      </c>
      <c r="BQ849">
        <v>2.2883</v>
      </c>
      <c r="BR849">
        <v>2.2614000000000001</v>
      </c>
      <c r="BS849">
        <v>2.2155999999999998</v>
      </c>
      <c r="BT849">
        <v>2.0767000000000002</v>
      </c>
      <c r="BU849">
        <v>2.0387</v>
      </c>
      <c r="BV849">
        <v>2.0122</v>
      </c>
      <c r="BW849">
        <v>2.0108999999999999</v>
      </c>
      <c r="BX849">
        <v>2.0251000000000001</v>
      </c>
      <c r="BY849">
        <v>2.0449999999999999</v>
      </c>
      <c r="BZ849">
        <v>2.2347000000000001</v>
      </c>
      <c r="CA849">
        <v>2.2523</v>
      </c>
      <c r="CB849">
        <v>2.2494999999999998</v>
      </c>
      <c r="CC849">
        <v>2.2372000000000001</v>
      </c>
      <c r="CD849">
        <v>2.2197</v>
      </c>
      <c r="CE849">
        <v>2.1817000000000002</v>
      </c>
      <c r="CF849">
        <v>2.0535999999999999</v>
      </c>
      <c r="CG849">
        <v>2.0209999999999999</v>
      </c>
      <c r="CH849">
        <v>2.0045000000000002</v>
      </c>
      <c r="CI849">
        <v>1.9955000000000001</v>
      </c>
    </row>
    <row r="850" spans="1:87">
      <c r="A850" s="103">
        <v>45477</v>
      </c>
      <c r="AT850" s="189">
        <v>2.6013000000000002</v>
      </c>
      <c r="AU850" s="189">
        <v>2.5621</v>
      </c>
      <c r="AV850" s="189">
        <v>2.3679000000000001</v>
      </c>
      <c r="AW850" s="189">
        <v>2.3050000000000002</v>
      </c>
      <c r="AX850" s="189">
        <v>2.2616999999999998</v>
      </c>
      <c r="AY850" s="189">
        <v>2.2422</v>
      </c>
      <c r="AZ850" s="189">
        <v>2.2425000000000002</v>
      </c>
      <c r="BA850" s="189">
        <v>2.2562000000000002</v>
      </c>
      <c r="BB850" s="189">
        <v>2.4428000000000001</v>
      </c>
      <c r="BC850" s="189">
        <v>2.4355000000000002</v>
      </c>
      <c r="BD850" s="189">
        <v>2.4176000000000002</v>
      </c>
      <c r="BE850" s="189">
        <v>2.3917999999999999</v>
      </c>
      <c r="BF850" s="189">
        <v>2.3607</v>
      </c>
      <c r="BG850" s="189">
        <v>2.3227000000000002</v>
      </c>
      <c r="BH850" s="189">
        <v>2.1556999999999999</v>
      </c>
      <c r="BI850" s="189">
        <v>2.1206999999999998</v>
      </c>
      <c r="BJ850" s="189">
        <v>2.0998000000000001</v>
      </c>
      <c r="BK850" s="189">
        <v>2.0962000000000001</v>
      </c>
      <c r="BL850" s="189">
        <v>2.1067</v>
      </c>
      <c r="BM850" s="189">
        <v>2.1246999999999998</v>
      </c>
      <c r="BN850" s="189">
        <v>2.3083999999999998</v>
      </c>
      <c r="BO850" s="189">
        <v>2.3176000000000001</v>
      </c>
      <c r="BP850" s="189">
        <v>2.3098000000000001</v>
      </c>
      <c r="BQ850" s="189">
        <v>2.2883</v>
      </c>
      <c r="BR850" s="189">
        <v>2.2614000000000001</v>
      </c>
      <c r="BS850" s="189">
        <v>2.2155999999999998</v>
      </c>
      <c r="BT850" s="189">
        <v>2.0767000000000002</v>
      </c>
      <c r="BU850" s="189">
        <v>2.0387</v>
      </c>
      <c r="BV850" s="189">
        <v>2.0122</v>
      </c>
      <c r="BW850" s="189">
        <v>2.0108999999999999</v>
      </c>
      <c r="BX850" s="189">
        <v>2.0251000000000001</v>
      </c>
      <c r="BY850" s="189">
        <v>2.0449999999999999</v>
      </c>
      <c r="BZ850" s="189">
        <v>2.2347000000000001</v>
      </c>
      <c r="CA850" s="189">
        <v>2.2523</v>
      </c>
      <c r="CB850" s="189">
        <v>2.2494999999999998</v>
      </c>
      <c r="CC850" s="189">
        <v>2.2372000000000001</v>
      </c>
      <c r="CD850" s="189">
        <v>2.2197</v>
      </c>
      <c r="CE850" s="189">
        <v>2.1817000000000002</v>
      </c>
      <c r="CF850" s="189">
        <v>2.0535999999999999</v>
      </c>
      <c r="CG850" s="189">
        <v>2.0209999999999999</v>
      </c>
      <c r="CH850" s="189">
        <v>2.0045000000000002</v>
      </c>
      <c r="CI850" s="189">
        <v>1.9955000000000001</v>
      </c>
    </row>
    <row r="851" spans="1:87">
      <c r="A851" s="95">
        <v>45478</v>
      </c>
      <c r="B851" s="63">
        <v>201144</v>
      </c>
      <c r="AT851">
        <v>2.5590999999999999</v>
      </c>
      <c r="AU851">
        <v>2.5230000000000001</v>
      </c>
      <c r="AV851">
        <v>2.3309000000000002</v>
      </c>
      <c r="AW851">
        <v>2.2713000000000001</v>
      </c>
      <c r="AX851">
        <v>2.2317</v>
      </c>
      <c r="AY851">
        <v>2.2155999999999998</v>
      </c>
      <c r="AZ851">
        <v>2.2183999999999999</v>
      </c>
      <c r="BA851">
        <v>2.2342</v>
      </c>
      <c r="BB851">
        <v>2.4195000000000002</v>
      </c>
      <c r="BC851">
        <v>2.4140999999999999</v>
      </c>
      <c r="BD851">
        <v>2.3976000000000002</v>
      </c>
      <c r="BE851">
        <v>2.3725999999999998</v>
      </c>
      <c r="BF851">
        <v>2.3420000000000001</v>
      </c>
      <c r="BG851">
        <v>2.3046000000000002</v>
      </c>
      <c r="BH851">
        <v>2.1375999999999999</v>
      </c>
      <c r="BI851">
        <v>2.1025999999999998</v>
      </c>
      <c r="BJ851">
        <v>2.0817000000000001</v>
      </c>
      <c r="BK851">
        <v>2.0781000000000001</v>
      </c>
      <c r="BL851">
        <v>2.0886</v>
      </c>
      <c r="BM851">
        <v>2.1065999999999998</v>
      </c>
      <c r="BN851">
        <v>2.2902999999999998</v>
      </c>
      <c r="BO851">
        <v>2.2995000000000001</v>
      </c>
      <c r="BP851">
        <v>2.2917000000000001</v>
      </c>
      <c r="BQ851">
        <v>2.2702</v>
      </c>
      <c r="BR851">
        <v>2.2433000000000001</v>
      </c>
      <c r="BS851">
        <v>2.1974999999999998</v>
      </c>
      <c r="BT851">
        <v>2.0586000000000002</v>
      </c>
      <c r="BU851">
        <v>2.0206</v>
      </c>
      <c r="BV851">
        <v>1.9941</v>
      </c>
      <c r="BW851">
        <v>1.9927999999999999</v>
      </c>
      <c r="BX851">
        <v>2.0070000000000001</v>
      </c>
      <c r="BY851">
        <v>2.0268999999999999</v>
      </c>
      <c r="BZ851">
        <v>2.2166000000000001</v>
      </c>
      <c r="CA851">
        <v>2.2342</v>
      </c>
      <c r="CB851">
        <v>2.2313999999999998</v>
      </c>
      <c r="CC851">
        <v>2.2191000000000001</v>
      </c>
      <c r="CD851">
        <v>2.2016</v>
      </c>
      <c r="CE851">
        <v>2.1636000000000002</v>
      </c>
      <c r="CF851">
        <v>2.0354999999999999</v>
      </c>
      <c r="CG851">
        <v>2.0028999999999999</v>
      </c>
      <c r="CH851">
        <v>1.9863999999999999</v>
      </c>
      <c r="CI851">
        <v>1.9774</v>
      </c>
    </row>
    <row r="852" spans="1:87">
      <c r="A852" s="95">
        <v>45481</v>
      </c>
      <c r="B852" s="63">
        <v>191556</v>
      </c>
      <c r="AT852">
        <v>2.5379</v>
      </c>
      <c r="AU852">
        <v>2.5062000000000002</v>
      </c>
      <c r="AV852">
        <v>2.3166000000000002</v>
      </c>
      <c r="AW852">
        <v>2.258</v>
      </c>
      <c r="AX852">
        <v>2.2195</v>
      </c>
      <c r="AY852">
        <v>2.2046000000000001</v>
      </c>
      <c r="AZ852">
        <v>2.2084000000000001</v>
      </c>
      <c r="BA852">
        <v>2.2242999999999999</v>
      </c>
      <c r="BB852">
        <v>2.4117000000000002</v>
      </c>
      <c r="BC852">
        <v>2.4072</v>
      </c>
      <c r="BD852">
        <v>2.3914</v>
      </c>
      <c r="BE852">
        <v>2.3660999999999999</v>
      </c>
      <c r="BF852">
        <v>2.3351999999999999</v>
      </c>
      <c r="BG852">
        <v>2.2976000000000001</v>
      </c>
      <c r="BH852">
        <v>2.1337000000000002</v>
      </c>
      <c r="BI852">
        <v>2.0994000000000002</v>
      </c>
      <c r="BJ852">
        <v>2.0798999999999999</v>
      </c>
      <c r="BK852">
        <v>2.0758000000000001</v>
      </c>
      <c r="BL852">
        <v>2.0863</v>
      </c>
      <c r="BM852">
        <v>2.1048</v>
      </c>
      <c r="BN852">
        <v>2.2881</v>
      </c>
      <c r="BO852">
        <v>2.2974000000000001</v>
      </c>
      <c r="BP852">
        <v>2.2896000000000001</v>
      </c>
      <c r="BQ852">
        <v>2.2682000000000002</v>
      </c>
      <c r="BR852">
        <v>2.2412999999999998</v>
      </c>
      <c r="BS852">
        <v>2.1956000000000002</v>
      </c>
      <c r="BT852">
        <v>2.0567000000000002</v>
      </c>
      <c r="BU852">
        <v>2.0188000000000001</v>
      </c>
      <c r="BV852">
        <v>1.9923</v>
      </c>
      <c r="BW852">
        <v>1.9911000000000001</v>
      </c>
      <c r="BX852">
        <v>2.0053000000000001</v>
      </c>
      <c r="BY852">
        <v>2.0253000000000001</v>
      </c>
      <c r="BZ852">
        <v>2.2149999999999999</v>
      </c>
      <c r="CA852">
        <v>2.2326999999999999</v>
      </c>
      <c r="CB852">
        <v>2.2299000000000002</v>
      </c>
      <c r="CC852">
        <v>2.2176999999999998</v>
      </c>
      <c r="CD852">
        <v>2.2002000000000002</v>
      </c>
      <c r="CE852">
        <v>2.1623000000000001</v>
      </c>
      <c r="CF852">
        <v>2.0341999999999998</v>
      </c>
      <c r="CG852">
        <v>2.0017</v>
      </c>
      <c r="CH852">
        <v>1.9852000000000001</v>
      </c>
      <c r="CI852">
        <v>1.9775</v>
      </c>
    </row>
    <row r="853" spans="1:87">
      <c r="A853" s="95">
        <v>45482</v>
      </c>
      <c r="B853" s="63">
        <v>205513</v>
      </c>
      <c r="AT853">
        <v>2.5274000000000001</v>
      </c>
      <c r="AU853">
        <v>2.4904000000000002</v>
      </c>
      <c r="AV853">
        <v>2.2965</v>
      </c>
      <c r="AW853">
        <v>2.2357999999999998</v>
      </c>
      <c r="AX853">
        <v>2.1962999999999999</v>
      </c>
      <c r="AY853">
        <v>2.1800999999999999</v>
      </c>
      <c r="AZ853">
        <v>2.1835</v>
      </c>
      <c r="BA853">
        <v>2.1989999999999998</v>
      </c>
      <c r="BB853">
        <v>2.3864999999999998</v>
      </c>
      <c r="BC853">
        <v>2.3820999999999999</v>
      </c>
      <c r="BD853">
        <v>2.3664999999999998</v>
      </c>
      <c r="BE853">
        <v>2.3412000000000002</v>
      </c>
      <c r="BF853">
        <v>2.3102</v>
      </c>
      <c r="BG853">
        <v>2.2726000000000002</v>
      </c>
      <c r="BH853">
        <v>2.1086999999999998</v>
      </c>
      <c r="BI853">
        <v>2.0743999999999998</v>
      </c>
      <c r="BJ853">
        <v>2.0550999999999999</v>
      </c>
      <c r="BK853">
        <v>2.0507</v>
      </c>
      <c r="BL853">
        <v>2.0611999999999999</v>
      </c>
      <c r="BM853">
        <v>2.0796999999999999</v>
      </c>
      <c r="BN853">
        <v>2.2629999999999999</v>
      </c>
      <c r="BO853">
        <v>2.2723</v>
      </c>
      <c r="BP853">
        <v>2.2645</v>
      </c>
      <c r="BQ853">
        <v>2.2431000000000001</v>
      </c>
      <c r="BR853">
        <v>2.2162000000000002</v>
      </c>
      <c r="BS853">
        <v>2.1705000000000001</v>
      </c>
      <c r="BT853">
        <v>2.0316000000000001</v>
      </c>
      <c r="BU853">
        <v>1.9937</v>
      </c>
      <c r="BV853">
        <v>1.9672000000000001</v>
      </c>
      <c r="BW853">
        <v>1.966</v>
      </c>
      <c r="BX853">
        <v>1.9802</v>
      </c>
      <c r="BY853">
        <v>2.0002</v>
      </c>
      <c r="BZ853">
        <v>2.1899000000000002</v>
      </c>
      <c r="CA853">
        <v>2.2075999999999998</v>
      </c>
      <c r="CB853">
        <v>2.2048000000000001</v>
      </c>
      <c r="CC853">
        <v>2.1926000000000001</v>
      </c>
      <c r="CD853">
        <v>2.1751</v>
      </c>
      <c r="CE853">
        <v>2.1372</v>
      </c>
      <c r="CF853">
        <v>2.0091000000000001</v>
      </c>
      <c r="CG853">
        <v>1.9765999999999999</v>
      </c>
      <c r="CH853">
        <v>1.9601</v>
      </c>
      <c r="CI853">
        <v>1.9523999999999999</v>
      </c>
    </row>
    <row r="854" spans="1:87">
      <c r="A854" s="95">
        <v>45483</v>
      </c>
      <c r="B854" s="63">
        <v>207533</v>
      </c>
      <c r="AT854">
        <v>2.5034000000000001</v>
      </c>
      <c r="AU854">
        <v>2.4729999999999999</v>
      </c>
      <c r="AV854">
        <v>2.286</v>
      </c>
      <c r="AW854">
        <v>2.2277999999999998</v>
      </c>
      <c r="AX854">
        <v>2.1897000000000002</v>
      </c>
      <c r="AY854">
        <v>2.1741999999999999</v>
      </c>
      <c r="AZ854">
        <v>2.1775000000000002</v>
      </c>
      <c r="BA854">
        <v>2.1918000000000002</v>
      </c>
      <c r="BB854">
        <v>2.3811</v>
      </c>
      <c r="BC854">
        <v>2.3763000000000001</v>
      </c>
      <c r="BD854">
        <v>2.3605</v>
      </c>
      <c r="BE854">
        <v>2.3351000000000002</v>
      </c>
      <c r="BF854">
        <v>2.3039999999999998</v>
      </c>
      <c r="BG854">
        <v>2.2667000000000002</v>
      </c>
      <c r="BH854">
        <v>2.1023999999999998</v>
      </c>
      <c r="BI854">
        <v>2.0682</v>
      </c>
      <c r="BJ854">
        <v>2.0491000000000001</v>
      </c>
      <c r="BK854">
        <v>2.0440999999999998</v>
      </c>
      <c r="BL854">
        <v>2.0546000000000002</v>
      </c>
      <c r="BM854">
        <v>2.0731000000000002</v>
      </c>
      <c r="BN854">
        <v>2.2564000000000002</v>
      </c>
      <c r="BO854">
        <v>2.2656999999999998</v>
      </c>
      <c r="BP854">
        <v>2.2578999999999998</v>
      </c>
      <c r="BQ854">
        <v>2.2364999999999999</v>
      </c>
      <c r="BR854">
        <v>2.2096</v>
      </c>
      <c r="BS854">
        <v>2.1638999999999999</v>
      </c>
      <c r="BT854">
        <v>2.0249999999999999</v>
      </c>
      <c r="BU854">
        <v>1.9871000000000001</v>
      </c>
      <c r="BV854">
        <v>1.9605999999999999</v>
      </c>
      <c r="BW854">
        <v>1.9594</v>
      </c>
      <c r="BX854">
        <v>1.9736</v>
      </c>
      <c r="BY854">
        <v>1.9936</v>
      </c>
      <c r="BZ854">
        <v>2.1833</v>
      </c>
      <c r="CA854">
        <v>2.2010000000000001</v>
      </c>
      <c r="CB854">
        <v>2.1981999999999999</v>
      </c>
      <c r="CC854">
        <v>2.1859999999999999</v>
      </c>
      <c r="CD854">
        <v>2.1684999999999999</v>
      </c>
      <c r="CE854">
        <v>2.1305999999999998</v>
      </c>
      <c r="CF854">
        <v>2.0024999999999999</v>
      </c>
      <c r="CG854">
        <v>1.97</v>
      </c>
      <c r="CH854">
        <v>1.9535</v>
      </c>
      <c r="CI854">
        <v>1.9458</v>
      </c>
    </row>
    <row r="855" spans="1:87">
      <c r="A855" s="95">
        <v>45484</v>
      </c>
      <c r="B855" s="63">
        <v>153559</v>
      </c>
      <c r="AT855">
        <v>2.5177999999999998</v>
      </c>
      <c r="AU855">
        <v>2.4876999999999998</v>
      </c>
      <c r="AV855">
        <v>2.2989000000000002</v>
      </c>
      <c r="AW855">
        <v>2.2393999999999998</v>
      </c>
      <c r="AX855">
        <v>2.1999</v>
      </c>
      <c r="AY855">
        <v>2.1833</v>
      </c>
      <c r="AZ855">
        <v>2.1850000000000001</v>
      </c>
      <c r="BA855">
        <v>2.1977000000000002</v>
      </c>
      <c r="BB855">
        <v>2.3879999999999999</v>
      </c>
      <c r="BC855">
        <v>2.3824999999999998</v>
      </c>
      <c r="BD855">
        <v>2.3662000000000001</v>
      </c>
      <c r="BE855">
        <v>2.3405</v>
      </c>
      <c r="BF855">
        <v>2.3092999999999999</v>
      </c>
      <c r="BG855">
        <v>2.2721</v>
      </c>
      <c r="BH855">
        <v>2.1074999999999999</v>
      </c>
      <c r="BI855">
        <v>2.073</v>
      </c>
      <c r="BJ855">
        <v>2.0541</v>
      </c>
      <c r="BK855">
        <v>2.0489999999999999</v>
      </c>
      <c r="BL855">
        <v>2.0594999999999999</v>
      </c>
      <c r="BM855">
        <v>2.0779999999999998</v>
      </c>
      <c r="BN855">
        <v>2.2612999999999999</v>
      </c>
      <c r="BO855">
        <v>2.2706</v>
      </c>
      <c r="BP855">
        <v>2.2627999999999999</v>
      </c>
      <c r="BQ855">
        <v>2.2414000000000001</v>
      </c>
      <c r="BR855">
        <v>2.2145000000000001</v>
      </c>
      <c r="BS855">
        <v>2.1688000000000001</v>
      </c>
      <c r="BT855">
        <v>2.0299</v>
      </c>
      <c r="BU855">
        <v>1.992</v>
      </c>
      <c r="BV855">
        <v>1.9655</v>
      </c>
      <c r="BW855">
        <v>1.9642999999999999</v>
      </c>
      <c r="BX855">
        <v>1.9784999999999999</v>
      </c>
      <c r="BY855">
        <v>1.9984999999999999</v>
      </c>
      <c r="BZ855">
        <v>2.1882000000000001</v>
      </c>
      <c r="CA855">
        <v>2.2059000000000002</v>
      </c>
      <c r="CB855">
        <v>2.2031000000000001</v>
      </c>
      <c r="CC855">
        <v>2.1909000000000001</v>
      </c>
      <c r="CD855">
        <v>2.1734</v>
      </c>
      <c r="CE855">
        <v>2.1355</v>
      </c>
      <c r="CF855">
        <v>2.0074000000000001</v>
      </c>
      <c r="CG855">
        <v>1.9749000000000001</v>
      </c>
      <c r="CH855">
        <v>1.9583999999999999</v>
      </c>
      <c r="CI855">
        <v>1.9507000000000001</v>
      </c>
    </row>
    <row r="856" spans="1:87">
      <c r="A856" s="95">
        <v>45485</v>
      </c>
      <c r="B856" s="63">
        <v>161758</v>
      </c>
      <c r="AT856">
        <v>2.5152999999999999</v>
      </c>
      <c r="AU856">
        <v>2.4843000000000002</v>
      </c>
      <c r="AV856">
        <v>2.2940999999999998</v>
      </c>
      <c r="AW856">
        <v>2.2349000000000001</v>
      </c>
      <c r="AX856">
        <v>2.1953</v>
      </c>
      <c r="AY856">
        <v>2.1789999999999998</v>
      </c>
      <c r="AZ856">
        <v>2.1817000000000002</v>
      </c>
      <c r="BA856">
        <v>2.1953</v>
      </c>
      <c r="BB856">
        <v>2.3845000000000001</v>
      </c>
      <c r="BC856">
        <v>2.3792</v>
      </c>
      <c r="BD856">
        <v>2.363</v>
      </c>
      <c r="BE856">
        <v>2.3376999999999999</v>
      </c>
      <c r="BF856">
        <v>2.3066</v>
      </c>
      <c r="BG856">
        <v>2.2694999999999999</v>
      </c>
      <c r="BH856">
        <v>2.1049000000000002</v>
      </c>
      <c r="BI856">
        <v>2.0699000000000001</v>
      </c>
      <c r="BJ856">
        <v>2.0510000000000002</v>
      </c>
      <c r="BK856">
        <v>2.0455999999999999</v>
      </c>
      <c r="BL856">
        <v>2.0560999999999998</v>
      </c>
      <c r="BM856">
        <v>2.0746000000000002</v>
      </c>
      <c r="BN856">
        <v>2.2578999999999998</v>
      </c>
      <c r="BO856">
        <v>2.2671999999999999</v>
      </c>
      <c r="BP856">
        <v>2.2593999999999999</v>
      </c>
      <c r="BQ856">
        <v>2.238</v>
      </c>
      <c r="BR856">
        <v>2.2111000000000001</v>
      </c>
      <c r="BS856">
        <v>2.1654</v>
      </c>
      <c r="BT856">
        <v>2.0265</v>
      </c>
      <c r="BU856">
        <v>1.9885999999999999</v>
      </c>
      <c r="BV856">
        <v>1.9621</v>
      </c>
      <c r="BW856">
        <v>1.9609000000000001</v>
      </c>
      <c r="BX856">
        <v>1.9751000000000001</v>
      </c>
      <c r="BY856">
        <v>1.9951000000000001</v>
      </c>
      <c r="BZ856">
        <v>2.1848000000000001</v>
      </c>
      <c r="CA856">
        <v>2.2025000000000001</v>
      </c>
      <c r="CB856">
        <v>2.1997</v>
      </c>
      <c r="CC856">
        <v>2.1875</v>
      </c>
      <c r="CD856">
        <v>2.17</v>
      </c>
      <c r="CE856">
        <v>2.1320999999999999</v>
      </c>
      <c r="CF856">
        <v>2.004</v>
      </c>
      <c r="CG856">
        <v>1.9715</v>
      </c>
      <c r="CH856">
        <v>1.9550000000000001</v>
      </c>
      <c r="CI856">
        <v>1.9473</v>
      </c>
    </row>
    <row r="857" spans="1:87">
      <c r="A857" s="95">
        <v>45488</v>
      </c>
      <c r="B857" s="63">
        <v>180457</v>
      </c>
      <c r="AT857">
        <v>2.4916</v>
      </c>
      <c r="AU857">
        <v>2.4645999999999999</v>
      </c>
      <c r="AV857">
        <v>2.2774000000000001</v>
      </c>
      <c r="AW857">
        <v>2.2210000000000001</v>
      </c>
      <c r="AX857">
        <v>2.1829999999999998</v>
      </c>
      <c r="AY857">
        <v>2.1667999999999998</v>
      </c>
      <c r="AZ857">
        <v>2.1707999999999998</v>
      </c>
      <c r="BA857">
        <v>2.1858</v>
      </c>
      <c r="BB857">
        <v>2.3780999999999999</v>
      </c>
      <c r="BC857">
        <v>2.3725000000000001</v>
      </c>
      <c r="BD857">
        <v>2.3567</v>
      </c>
      <c r="BE857">
        <v>2.3323999999999998</v>
      </c>
      <c r="BF857">
        <v>2.3018000000000001</v>
      </c>
      <c r="BG857">
        <v>2.2646999999999999</v>
      </c>
      <c r="BH857">
        <v>2.1000999999999999</v>
      </c>
      <c r="BI857">
        <v>2.0651000000000002</v>
      </c>
      <c r="BJ857">
        <v>2.0461999999999998</v>
      </c>
      <c r="BK857">
        <v>2.0409999999999999</v>
      </c>
      <c r="BL857">
        <v>2.0514999999999999</v>
      </c>
      <c r="BM857">
        <v>2.0699999999999998</v>
      </c>
      <c r="BN857">
        <v>2.2532999999999999</v>
      </c>
      <c r="BO857">
        <v>2.2625999999999999</v>
      </c>
      <c r="BP857">
        <v>2.2547999999999999</v>
      </c>
      <c r="BQ857">
        <v>2.2334000000000001</v>
      </c>
      <c r="BR857">
        <v>2.2065000000000001</v>
      </c>
      <c r="BS857">
        <v>2.1608000000000001</v>
      </c>
      <c r="BT857">
        <v>2.0219</v>
      </c>
      <c r="BU857">
        <v>1.984</v>
      </c>
      <c r="BV857">
        <v>1.9575</v>
      </c>
      <c r="BW857">
        <v>1.9562999999999999</v>
      </c>
      <c r="BX857">
        <v>1.9704999999999999</v>
      </c>
      <c r="BY857">
        <v>1.9904999999999999</v>
      </c>
      <c r="BZ857">
        <v>2.1802000000000001</v>
      </c>
      <c r="CA857">
        <v>2.1979000000000002</v>
      </c>
      <c r="CB857">
        <v>2.1951000000000001</v>
      </c>
      <c r="CC857">
        <v>2.1829000000000001</v>
      </c>
      <c r="CD857">
        <v>2.1654</v>
      </c>
      <c r="CE857">
        <v>2.1274999999999999</v>
      </c>
      <c r="CF857">
        <v>1.9994000000000001</v>
      </c>
      <c r="CG857">
        <v>1.9669000000000001</v>
      </c>
      <c r="CH857">
        <v>1.9503999999999999</v>
      </c>
      <c r="CI857">
        <v>1.9427000000000001</v>
      </c>
    </row>
    <row r="858" spans="1:87">
      <c r="A858" s="95">
        <v>45489</v>
      </c>
      <c r="B858" s="63">
        <v>208668</v>
      </c>
      <c r="AT858">
        <v>2.4775</v>
      </c>
      <c r="AU858">
        <v>2.4457</v>
      </c>
      <c r="AV858">
        <v>2.2541000000000002</v>
      </c>
      <c r="AW858">
        <v>2.1970999999999998</v>
      </c>
      <c r="AX858">
        <v>2.1591</v>
      </c>
      <c r="AY858">
        <v>2.1427</v>
      </c>
      <c r="AZ858">
        <v>2.1469999999999998</v>
      </c>
      <c r="BA858">
        <v>2.1631999999999998</v>
      </c>
      <c r="BB858">
        <v>2.3540999999999999</v>
      </c>
      <c r="BC858">
        <v>2.3473000000000002</v>
      </c>
      <c r="BD858">
        <v>2.33</v>
      </c>
      <c r="BE858">
        <v>2.3048000000000002</v>
      </c>
      <c r="BF858">
        <v>2.2736999999999998</v>
      </c>
      <c r="BG858">
        <v>2.2363</v>
      </c>
      <c r="BH858">
        <v>2.0735000000000001</v>
      </c>
      <c r="BI858">
        <v>2.0396999999999998</v>
      </c>
      <c r="BJ858">
        <v>2.0209999999999999</v>
      </c>
      <c r="BK858">
        <v>2.0158999999999998</v>
      </c>
      <c r="BL858">
        <v>2.0265</v>
      </c>
      <c r="BM858">
        <v>2.0451000000000001</v>
      </c>
      <c r="BN858">
        <v>2.2284999999999999</v>
      </c>
      <c r="BO858">
        <v>2.2378999999999998</v>
      </c>
      <c r="BP858">
        <v>2.2302</v>
      </c>
      <c r="BQ858">
        <v>2.2088999999999999</v>
      </c>
      <c r="BR858">
        <v>2.1821000000000002</v>
      </c>
      <c r="BS858">
        <v>2.1364999999999998</v>
      </c>
      <c r="BT858">
        <v>1.9977</v>
      </c>
      <c r="BU858">
        <v>1.9599</v>
      </c>
      <c r="BV858">
        <v>1.9335</v>
      </c>
      <c r="BW858">
        <v>1.9322999999999999</v>
      </c>
      <c r="BX858">
        <v>1.9464999999999999</v>
      </c>
      <c r="BY858">
        <v>1.9664999999999999</v>
      </c>
      <c r="BZ858">
        <v>2.1562000000000001</v>
      </c>
      <c r="CA858">
        <v>2.1739000000000002</v>
      </c>
      <c r="CB858">
        <v>2.1711</v>
      </c>
      <c r="CC858">
        <v>2.1589</v>
      </c>
      <c r="CD858">
        <v>2.1414</v>
      </c>
      <c r="CE858">
        <v>2.1034999999999999</v>
      </c>
      <c r="CF858">
        <v>1.9754</v>
      </c>
      <c r="CG858">
        <v>1.9429000000000001</v>
      </c>
      <c r="CH858">
        <v>1.9263999999999999</v>
      </c>
      <c r="CI858">
        <v>1.9187000000000001</v>
      </c>
    </row>
    <row r="859" spans="1:87">
      <c r="A859" s="95">
        <v>45490</v>
      </c>
      <c r="B859" s="63">
        <v>172950</v>
      </c>
      <c r="AT859">
        <v>2.5013000000000001</v>
      </c>
      <c r="AU859">
        <v>2.4668999999999999</v>
      </c>
      <c r="AV859">
        <v>2.2766000000000002</v>
      </c>
      <c r="AW859">
        <v>2.2200000000000002</v>
      </c>
      <c r="AX859">
        <v>2.1821000000000002</v>
      </c>
      <c r="AY859">
        <v>2.1654</v>
      </c>
      <c r="AZ859">
        <v>2.1690999999999998</v>
      </c>
      <c r="BA859">
        <v>2.1854</v>
      </c>
      <c r="BB859">
        <v>2.3748</v>
      </c>
      <c r="BC859">
        <v>2.3679999999999999</v>
      </c>
      <c r="BD859">
        <v>2.3504</v>
      </c>
      <c r="BE859">
        <v>2.3249</v>
      </c>
      <c r="BF859">
        <v>2.2934000000000001</v>
      </c>
      <c r="BG859">
        <v>2.2557</v>
      </c>
      <c r="BH859">
        <v>2.0931000000000002</v>
      </c>
      <c r="BI859">
        <v>2.0586000000000002</v>
      </c>
      <c r="BJ859">
        <v>2.0396000000000001</v>
      </c>
      <c r="BK859">
        <v>2.0345</v>
      </c>
      <c r="BL859">
        <v>2.0451000000000001</v>
      </c>
      <c r="BM859">
        <v>2.0636999999999999</v>
      </c>
      <c r="BN859">
        <v>2.2471000000000001</v>
      </c>
      <c r="BO859">
        <v>2.2565</v>
      </c>
      <c r="BP859">
        <v>2.2488000000000001</v>
      </c>
      <c r="BQ859">
        <v>2.2275</v>
      </c>
      <c r="BR859">
        <v>2.2006999999999999</v>
      </c>
      <c r="BS859">
        <v>2.1551</v>
      </c>
      <c r="BT859">
        <v>2.0163000000000002</v>
      </c>
      <c r="BU859">
        <v>1.9784999999999999</v>
      </c>
      <c r="BV859">
        <v>1.9520999999999999</v>
      </c>
      <c r="BW859">
        <v>1.9509000000000001</v>
      </c>
      <c r="BX859">
        <v>1.9651000000000001</v>
      </c>
      <c r="BY859">
        <v>1.9851000000000001</v>
      </c>
      <c r="BZ859">
        <v>2.1747999999999998</v>
      </c>
      <c r="CA859">
        <v>2.1924999999999999</v>
      </c>
      <c r="CB859">
        <v>2.1897000000000002</v>
      </c>
      <c r="CC859">
        <v>2.1775000000000002</v>
      </c>
      <c r="CD859">
        <v>2.16</v>
      </c>
      <c r="CE859">
        <v>2.1221000000000001</v>
      </c>
      <c r="CF859">
        <v>1.994</v>
      </c>
      <c r="CG859">
        <v>1.9615</v>
      </c>
      <c r="CH859">
        <v>1.9450000000000001</v>
      </c>
      <c r="CI859">
        <v>1.9373</v>
      </c>
    </row>
    <row r="860" spans="1:87">
      <c r="A860" s="95">
        <v>45491</v>
      </c>
      <c r="B860" s="63">
        <v>184741</v>
      </c>
      <c r="AT860">
        <v>2.5164</v>
      </c>
      <c r="AU860">
        <v>2.4780000000000002</v>
      </c>
      <c r="AV860">
        <v>2.2865000000000002</v>
      </c>
      <c r="AW860">
        <v>2.2273000000000001</v>
      </c>
      <c r="AX860">
        <v>2.1871999999999998</v>
      </c>
      <c r="AY860">
        <v>2.1696</v>
      </c>
      <c r="AZ860">
        <v>2.1724000000000001</v>
      </c>
      <c r="BA860">
        <v>2.1882999999999999</v>
      </c>
      <c r="BB860">
        <v>2.3767</v>
      </c>
      <c r="BC860">
        <v>2.3702000000000001</v>
      </c>
      <c r="BD860">
        <v>2.3523000000000001</v>
      </c>
      <c r="BE860">
        <v>2.3262999999999998</v>
      </c>
      <c r="BF860">
        <v>2.2947000000000002</v>
      </c>
      <c r="BG860">
        <v>2.2576000000000001</v>
      </c>
      <c r="BH860">
        <v>2.0948000000000002</v>
      </c>
      <c r="BI860">
        <v>2.0600999999999998</v>
      </c>
      <c r="BJ860">
        <v>2.0409000000000002</v>
      </c>
      <c r="BK860">
        <v>2.0356999999999998</v>
      </c>
      <c r="BL860">
        <v>2.0463</v>
      </c>
      <c r="BM860">
        <v>2.0649000000000002</v>
      </c>
      <c r="BN860">
        <v>2.2483</v>
      </c>
      <c r="BO860">
        <v>2.2576999999999998</v>
      </c>
      <c r="BP860">
        <v>2.25</v>
      </c>
      <c r="BQ860">
        <v>2.2286999999999999</v>
      </c>
      <c r="BR860">
        <v>2.2019000000000002</v>
      </c>
      <c r="BS860">
        <v>2.1562999999999999</v>
      </c>
      <c r="BT860">
        <v>2.0175000000000001</v>
      </c>
      <c r="BU860">
        <v>1.9797</v>
      </c>
      <c r="BV860">
        <v>1.9533</v>
      </c>
      <c r="BW860">
        <v>1.9520999999999999</v>
      </c>
      <c r="BX860">
        <v>1.9662999999999999</v>
      </c>
      <c r="BY860">
        <v>1.9863</v>
      </c>
      <c r="BZ860">
        <v>2.1760000000000002</v>
      </c>
      <c r="CA860">
        <v>2.1937000000000002</v>
      </c>
      <c r="CB860">
        <v>2.1909000000000001</v>
      </c>
      <c r="CC860">
        <v>2.1787000000000001</v>
      </c>
      <c r="CD860">
        <v>2.1612</v>
      </c>
      <c r="CE860">
        <v>2.1233</v>
      </c>
      <c r="CF860">
        <v>1.9952000000000001</v>
      </c>
      <c r="CG860">
        <v>1.9626999999999999</v>
      </c>
      <c r="CH860">
        <v>1.9461999999999999</v>
      </c>
      <c r="CI860">
        <v>1.9384999999999999</v>
      </c>
    </row>
    <row r="861" spans="1:87">
      <c r="A861" s="95">
        <v>45492</v>
      </c>
      <c r="B861" s="63">
        <v>170611</v>
      </c>
      <c r="AT861">
        <v>2.4504000000000001</v>
      </c>
      <c r="AU861">
        <v>2.4142000000000001</v>
      </c>
      <c r="AV861">
        <v>2.2235999999999998</v>
      </c>
      <c r="AW861">
        <v>2.165</v>
      </c>
      <c r="AX861">
        <v>2.1257000000000001</v>
      </c>
      <c r="AY861">
        <v>2.1093999999999999</v>
      </c>
      <c r="AZ861">
        <v>2.1139000000000001</v>
      </c>
      <c r="BA861">
        <v>2.1309999999999998</v>
      </c>
      <c r="BB861">
        <v>2.3210000000000002</v>
      </c>
      <c r="BC861">
        <v>2.3163</v>
      </c>
      <c r="BD861">
        <v>2.3005</v>
      </c>
      <c r="BE861">
        <v>2.2764000000000002</v>
      </c>
      <c r="BF861">
        <v>2.2465000000000002</v>
      </c>
      <c r="BG861">
        <v>2.2107999999999999</v>
      </c>
      <c r="BH861">
        <v>2.0478999999999998</v>
      </c>
      <c r="BI861">
        <v>2.0131999999999999</v>
      </c>
      <c r="BJ861">
        <v>1.9941</v>
      </c>
      <c r="BK861">
        <v>1.9893000000000001</v>
      </c>
      <c r="BL861">
        <v>2.0002</v>
      </c>
      <c r="BM861">
        <v>2.0190999999999999</v>
      </c>
      <c r="BN861">
        <v>2.2027999999999999</v>
      </c>
      <c r="BO861">
        <v>2.2124999999999999</v>
      </c>
      <c r="BP861">
        <v>2.2050999999999998</v>
      </c>
      <c r="BQ861">
        <v>2.1840000000000002</v>
      </c>
      <c r="BR861">
        <v>2.1575000000000002</v>
      </c>
      <c r="BS861">
        <v>2.1122000000000001</v>
      </c>
      <c r="BT861">
        <v>1.9737</v>
      </c>
      <c r="BU861">
        <v>1.9361999999999999</v>
      </c>
      <c r="BV861">
        <v>1.9100999999999999</v>
      </c>
      <c r="BW861">
        <v>1.9089</v>
      </c>
      <c r="BX861">
        <v>1.9231</v>
      </c>
      <c r="BY861">
        <v>1.9431</v>
      </c>
      <c r="BZ861">
        <v>2.1328</v>
      </c>
      <c r="CA861">
        <v>2.1505000000000001</v>
      </c>
      <c r="CB861">
        <v>2.1476999999999999</v>
      </c>
      <c r="CC861">
        <v>2.1355</v>
      </c>
      <c r="CD861">
        <v>2.1179999999999999</v>
      </c>
      <c r="CE861">
        <v>2.0800999999999998</v>
      </c>
      <c r="CF861">
        <v>1.952</v>
      </c>
      <c r="CG861">
        <v>1.9195</v>
      </c>
      <c r="CH861">
        <v>1.903</v>
      </c>
      <c r="CI861">
        <v>1.8953</v>
      </c>
    </row>
    <row r="862" spans="1:87">
      <c r="A862" s="95">
        <v>45495</v>
      </c>
      <c r="B862" s="63">
        <v>208035</v>
      </c>
      <c r="AT862">
        <v>2.4706000000000001</v>
      </c>
      <c r="AU862">
        <v>2.4287999999999998</v>
      </c>
      <c r="AV862">
        <v>2.2357</v>
      </c>
      <c r="AW862">
        <v>2.1753999999999998</v>
      </c>
      <c r="AX862">
        <v>2.1345999999999998</v>
      </c>
      <c r="AY862">
        <v>2.1175999999999999</v>
      </c>
      <c r="AZ862">
        <v>2.1215999999999999</v>
      </c>
      <c r="BA862">
        <v>2.1379999999999999</v>
      </c>
      <c r="BB862">
        <v>2.3264</v>
      </c>
      <c r="BC862">
        <v>2.3227000000000002</v>
      </c>
      <c r="BD862">
        <v>2.3075000000000001</v>
      </c>
      <c r="BE862">
        <v>2.2835999999999999</v>
      </c>
      <c r="BF862">
        <v>2.2542</v>
      </c>
      <c r="BG862">
        <v>2.2191000000000001</v>
      </c>
      <c r="BH862">
        <v>2.0560999999999998</v>
      </c>
      <c r="BI862">
        <v>2.0213000000000001</v>
      </c>
      <c r="BJ862">
        <v>2.0021</v>
      </c>
      <c r="BK862">
        <v>1.9974000000000001</v>
      </c>
      <c r="BL862">
        <v>2.0083000000000002</v>
      </c>
      <c r="BM862">
        <v>2.0272999999999999</v>
      </c>
      <c r="BN862">
        <v>2.2109999999999999</v>
      </c>
      <c r="BO862">
        <v>2.2208000000000001</v>
      </c>
      <c r="BP862">
        <v>2.2134</v>
      </c>
      <c r="BQ862">
        <v>2.1922999999999999</v>
      </c>
      <c r="BR862">
        <v>2.1659000000000002</v>
      </c>
      <c r="BS862">
        <v>2.1206</v>
      </c>
      <c r="BT862">
        <v>1.9821</v>
      </c>
      <c r="BU862">
        <v>1.9447000000000001</v>
      </c>
      <c r="BV862">
        <v>1.9186000000000001</v>
      </c>
      <c r="BW862">
        <v>1.9175</v>
      </c>
      <c r="BX862">
        <v>1.9317</v>
      </c>
      <c r="BY862">
        <v>1.9517</v>
      </c>
      <c r="BZ862">
        <v>2.1415000000000002</v>
      </c>
      <c r="CA862">
        <v>2.1591999999999998</v>
      </c>
      <c r="CB862">
        <v>2.1564000000000001</v>
      </c>
      <c r="CC862">
        <v>2.1442999999999999</v>
      </c>
      <c r="CD862">
        <v>2.1267999999999998</v>
      </c>
      <c r="CE862">
        <v>2.089</v>
      </c>
      <c r="CF862">
        <v>1.9609000000000001</v>
      </c>
      <c r="CG862">
        <v>1.9283999999999999</v>
      </c>
      <c r="CH862">
        <v>1.9119999999999999</v>
      </c>
      <c r="CI862">
        <v>1.9052</v>
      </c>
    </row>
    <row r="863" spans="1:87">
      <c r="A863" s="95">
        <v>45496</v>
      </c>
      <c r="B863" s="63">
        <v>180164</v>
      </c>
      <c r="AT863">
        <v>2.4140999999999999</v>
      </c>
      <c r="AU863">
        <v>2.3757000000000001</v>
      </c>
      <c r="AV863">
        <v>2.1884000000000001</v>
      </c>
      <c r="AW863">
        <v>2.1303000000000001</v>
      </c>
      <c r="AX863">
        <v>2.0914000000000001</v>
      </c>
      <c r="AY863">
        <v>2.0754999999999999</v>
      </c>
      <c r="AZ863">
        <v>2.0802999999999998</v>
      </c>
      <c r="BA863">
        <v>2.0973999999999999</v>
      </c>
      <c r="BB863">
        <v>2.2860999999999998</v>
      </c>
      <c r="BC863">
        <v>2.2841999999999998</v>
      </c>
      <c r="BD863">
        <v>2.2709999999999999</v>
      </c>
      <c r="BE863">
        <v>2.2488999999999999</v>
      </c>
      <c r="BF863">
        <v>2.2210999999999999</v>
      </c>
      <c r="BG863">
        <v>2.1873</v>
      </c>
      <c r="BH863">
        <v>2.0246</v>
      </c>
      <c r="BI863">
        <v>1.9902</v>
      </c>
      <c r="BJ863">
        <v>1.9712000000000001</v>
      </c>
      <c r="BK863">
        <v>1.9664999999999999</v>
      </c>
      <c r="BL863">
        <v>1.9762999999999999</v>
      </c>
      <c r="BM863">
        <v>1.9954000000000001</v>
      </c>
      <c r="BN863">
        <v>2.1793</v>
      </c>
      <c r="BO863">
        <v>2.1892</v>
      </c>
      <c r="BP863">
        <v>2.1819999999999999</v>
      </c>
      <c r="BQ863">
        <v>2.161</v>
      </c>
      <c r="BR863">
        <v>2.1347999999999998</v>
      </c>
      <c r="BS863">
        <v>2.0905</v>
      </c>
      <c r="BT863">
        <v>1.9515</v>
      </c>
      <c r="BU863">
        <v>1.915</v>
      </c>
      <c r="BV863">
        <v>1.8907</v>
      </c>
      <c r="BW863">
        <v>1.8894</v>
      </c>
      <c r="BX863">
        <v>1.9036</v>
      </c>
      <c r="BY863">
        <v>1.9237</v>
      </c>
      <c r="BZ863">
        <v>2.1135000000000002</v>
      </c>
      <c r="CA863">
        <v>2.1313</v>
      </c>
      <c r="CB863">
        <v>2.1286</v>
      </c>
      <c r="CC863">
        <v>2.1164999999999998</v>
      </c>
      <c r="CD863">
        <v>2.0991</v>
      </c>
      <c r="CE863">
        <v>2.0613999999999999</v>
      </c>
      <c r="CF863">
        <v>1.9333</v>
      </c>
      <c r="CG863">
        <v>1.9009</v>
      </c>
      <c r="CH863">
        <v>1.8845000000000001</v>
      </c>
      <c r="CI863">
        <v>1.8785000000000001</v>
      </c>
    </row>
    <row r="864" spans="1:87">
      <c r="A864" s="95">
        <v>45497</v>
      </c>
      <c r="B864" s="63">
        <v>208656</v>
      </c>
      <c r="AT864">
        <v>2.4514999999999998</v>
      </c>
      <c r="AU864">
        <v>2.4129</v>
      </c>
      <c r="AV864">
        <v>2.2231999999999998</v>
      </c>
      <c r="AW864">
        <v>2.1616</v>
      </c>
      <c r="AX864">
        <v>2.1204000000000001</v>
      </c>
      <c r="AY864">
        <v>2.1030000000000002</v>
      </c>
      <c r="AZ864">
        <v>2.1063000000000001</v>
      </c>
      <c r="BA864">
        <v>2.1232000000000002</v>
      </c>
      <c r="BB864">
        <v>2.3121</v>
      </c>
      <c r="BC864">
        <v>2.31</v>
      </c>
      <c r="BD864">
        <v>2.2967</v>
      </c>
      <c r="BE864">
        <v>2.2749000000000001</v>
      </c>
      <c r="BF864">
        <v>2.2471999999999999</v>
      </c>
      <c r="BG864">
        <v>2.2130999999999998</v>
      </c>
      <c r="BH864">
        <v>2.0508999999999999</v>
      </c>
      <c r="BI864">
        <v>2.0165999999999999</v>
      </c>
      <c r="BJ864">
        <v>1.9976</v>
      </c>
      <c r="BK864">
        <v>1.9928999999999999</v>
      </c>
      <c r="BL864">
        <v>2.0026999999999999</v>
      </c>
      <c r="BM864">
        <v>2.0217999999999998</v>
      </c>
      <c r="BN864">
        <v>2.2057000000000002</v>
      </c>
      <c r="BO864">
        <v>2.2155999999999998</v>
      </c>
      <c r="BP864">
        <v>2.2084000000000001</v>
      </c>
      <c r="BQ864">
        <v>2.1873999999999998</v>
      </c>
      <c r="BR864">
        <v>2.1612</v>
      </c>
      <c r="BS864">
        <v>2.1168999999999998</v>
      </c>
      <c r="BT864">
        <v>1.9779</v>
      </c>
      <c r="BU864">
        <v>1.9414</v>
      </c>
      <c r="BV864">
        <v>1.9171</v>
      </c>
      <c r="BW864">
        <v>1.9157999999999999</v>
      </c>
      <c r="BX864">
        <v>1.93</v>
      </c>
      <c r="BY864">
        <v>1.9500999999999999</v>
      </c>
      <c r="BZ864">
        <v>2.1398999999999999</v>
      </c>
      <c r="CA864">
        <v>2.1577000000000002</v>
      </c>
      <c r="CB864">
        <v>2.1549999999999998</v>
      </c>
      <c r="CC864">
        <v>2.1429</v>
      </c>
      <c r="CD864">
        <v>2.1255000000000002</v>
      </c>
      <c r="CE864">
        <v>2.0878000000000001</v>
      </c>
      <c r="CF864">
        <v>1.9597</v>
      </c>
      <c r="CG864">
        <v>1.9273</v>
      </c>
      <c r="CH864">
        <v>1.9109</v>
      </c>
      <c r="CI864">
        <v>1.9049</v>
      </c>
    </row>
    <row r="865" spans="1:87">
      <c r="A865" s="95">
        <v>45498</v>
      </c>
      <c r="B865" s="63">
        <v>190455</v>
      </c>
      <c r="AT865">
        <v>2.4676</v>
      </c>
      <c r="AU865">
        <v>2.4295</v>
      </c>
      <c r="AV865">
        <v>2.2410999999999999</v>
      </c>
      <c r="AW865">
        <v>2.1778</v>
      </c>
      <c r="AX865">
        <v>2.1360999999999999</v>
      </c>
      <c r="AY865">
        <v>2.1183000000000001</v>
      </c>
      <c r="AZ865">
        <v>2.1211000000000002</v>
      </c>
      <c r="BA865">
        <v>2.1366999999999998</v>
      </c>
      <c r="BB865">
        <v>2.3256999999999999</v>
      </c>
      <c r="BC865">
        <v>2.3228</v>
      </c>
      <c r="BD865">
        <v>2.3090000000000002</v>
      </c>
      <c r="BE865">
        <v>2.2867000000000002</v>
      </c>
      <c r="BF865">
        <v>2.2585999999999999</v>
      </c>
      <c r="BG865">
        <v>2.2246000000000001</v>
      </c>
      <c r="BH865">
        <v>2.0625</v>
      </c>
      <c r="BI865">
        <v>2.0282</v>
      </c>
      <c r="BJ865">
        <v>2.0091999999999999</v>
      </c>
      <c r="BK865">
        <v>2.0045999999999999</v>
      </c>
      <c r="BL865">
        <v>2.0144000000000002</v>
      </c>
      <c r="BM865">
        <v>2.0335000000000001</v>
      </c>
      <c r="BN865">
        <v>2.2174</v>
      </c>
      <c r="BO865">
        <v>2.2273000000000001</v>
      </c>
      <c r="BP865">
        <v>2.2201</v>
      </c>
      <c r="BQ865">
        <v>2.1991000000000001</v>
      </c>
      <c r="BR865">
        <v>2.1728999999999998</v>
      </c>
      <c r="BS865">
        <v>2.1286</v>
      </c>
      <c r="BT865">
        <v>1.9896</v>
      </c>
      <c r="BU865">
        <v>1.9531000000000001</v>
      </c>
      <c r="BV865">
        <v>1.9288000000000001</v>
      </c>
      <c r="BW865">
        <v>1.9275</v>
      </c>
      <c r="BX865">
        <v>1.9417</v>
      </c>
      <c r="BY865">
        <v>1.9618</v>
      </c>
      <c r="BZ865">
        <v>2.1516000000000002</v>
      </c>
      <c r="CA865">
        <v>2.1694</v>
      </c>
      <c r="CB865">
        <v>2.1667000000000001</v>
      </c>
      <c r="CC865">
        <v>2.1545999999999998</v>
      </c>
      <c r="CD865">
        <v>2.1372</v>
      </c>
      <c r="CE865">
        <v>2.0994999999999999</v>
      </c>
      <c r="CF865">
        <v>1.9714</v>
      </c>
      <c r="CG865">
        <v>1.9390000000000001</v>
      </c>
      <c r="CH865">
        <v>1.9226000000000001</v>
      </c>
      <c r="CI865">
        <v>1.9166000000000001</v>
      </c>
    </row>
    <row r="866" spans="1:87">
      <c r="A866" s="95">
        <v>45499</v>
      </c>
      <c r="B866" s="63">
        <v>206723</v>
      </c>
      <c r="AT866">
        <v>2.4605000000000001</v>
      </c>
      <c r="AU866">
        <v>2.4169999999999998</v>
      </c>
      <c r="AV866">
        <v>2.2286000000000001</v>
      </c>
      <c r="AW866">
        <v>2.1625999999999999</v>
      </c>
      <c r="AX866">
        <v>2.1193</v>
      </c>
      <c r="AY866">
        <v>2.1006999999999998</v>
      </c>
      <c r="AZ866">
        <v>2.1036999999999999</v>
      </c>
      <c r="BA866">
        <v>2.1191</v>
      </c>
      <c r="BB866">
        <v>2.3083</v>
      </c>
      <c r="BC866">
        <v>2.3048999999999999</v>
      </c>
      <c r="BD866">
        <v>2.2905000000000002</v>
      </c>
      <c r="BE866">
        <v>2.2679999999999998</v>
      </c>
      <c r="BF866">
        <v>2.2397</v>
      </c>
      <c r="BG866">
        <v>2.2052999999999998</v>
      </c>
      <c r="BH866">
        <v>2.0432000000000001</v>
      </c>
      <c r="BI866">
        <v>2.0089999999999999</v>
      </c>
      <c r="BJ866">
        <v>1.99</v>
      </c>
      <c r="BK866">
        <v>1.9855</v>
      </c>
      <c r="BL866">
        <v>1.9953000000000001</v>
      </c>
      <c r="BM866">
        <v>2.0144000000000002</v>
      </c>
      <c r="BN866">
        <v>2.1983000000000001</v>
      </c>
      <c r="BO866">
        <v>2.2082000000000002</v>
      </c>
      <c r="BP866">
        <v>2.2010000000000001</v>
      </c>
      <c r="BQ866">
        <v>2.1800000000000002</v>
      </c>
      <c r="BR866">
        <v>2.1537999999999999</v>
      </c>
      <c r="BS866">
        <v>2.1095000000000002</v>
      </c>
      <c r="BT866">
        <v>1.9704999999999999</v>
      </c>
      <c r="BU866">
        <v>1.9339999999999999</v>
      </c>
      <c r="BV866">
        <v>1.9097</v>
      </c>
      <c r="BW866">
        <v>1.9084000000000001</v>
      </c>
      <c r="BX866">
        <v>1.9226000000000001</v>
      </c>
      <c r="BY866">
        <v>1.9427000000000001</v>
      </c>
      <c r="BZ866">
        <v>2.1324999999999998</v>
      </c>
      <c r="CA866">
        <v>2.1503000000000001</v>
      </c>
      <c r="CB866">
        <v>2.1476000000000002</v>
      </c>
      <c r="CC866">
        <v>2.1355</v>
      </c>
      <c r="CD866">
        <v>2.1181000000000001</v>
      </c>
      <c r="CE866">
        <v>2.0804</v>
      </c>
      <c r="CF866">
        <v>1.9522999999999999</v>
      </c>
      <c r="CG866">
        <v>1.9198999999999999</v>
      </c>
      <c r="CH866">
        <v>1.9035</v>
      </c>
      <c r="CI866">
        <v>1.8975</v>
      </c>
    </row>
    <row r="867" spans="1:87">
      <c r="A867" s="95">
        <v>45502</v>
      </c>
      <c r="B867" s="63">
        <v>211977</v>
      </c>
      <c r="AT867">
        <v>2.4152999999999998</v>
      </c>
      <c r="AU867">
        <v>2.3723000000000001</v>
      </c>
      <c r="AV867">
        <v>2.1917</v>
      </c>
      <c r="AW867">
        <v>2.1274999999999999</v>
      </c>
      <c r="AX867">
        <v>2.0857999999999999</v>
      </c>
      <c r="AY867">
        <v>2.0687000000000002</v>
      </c>
      <c r="AZ867">
        <v>2.0720000000000001</v>
      </c>
      <c r="BA867">
        <v>2.0880000000000001</v>
      </c>
      <c r="BB867">
        <v>2.2770000000000001</v>
      </c>
      <c r="BC867">
        <v>2.2745000000000002</v>
      </c>
      <c r="BD867">
        <v>2.2614000000000001</v>
      </c>
      <c r="BE867">
        <v>2.2400000000000002</v>
      </c>
      <c r="BF867">
        <v>2.2128999999999999</v>
      </c>
      <c r="BG867">
        <v>2.1798000000000002</v>
      </c>
      <c r="BH867">
        <v>2.0228000000000002</v>
      </c>
      <c r="BI867">
        <v>1.9886999999999999</v>
      </c>
      <c r="BJ867">
        <v>1.9702</v>
      </c>
      <c r="BK867">
        <v>1.9659</v>
      </c>
      <c r="BL867">
        <v>1.9758</v>
      </c>
      <c r="BM867">
        <v>1.9950000000000001</v>
      </c>
      <c r="BN867">
        <v>2.1791</v>
      </c>
      <c r="BO867">
        <v>2.1890999999999998</v>
      </c>
      <c r="BP867">
        <v>2.1819999999999999</v>
      </c>
      <c r="BQ867">
        <v>2.1610999999999998</v>
      </c>
      <c r="BR867">
        <v>2.1349999999999998</v>
      </c>
      <c r="BS867">
        <v>2.0908000000000002</v>
      </c>
      <c r="BT867">
        <v>1.952</v>
      </c>
      <c r="BU867">
        <v>1.9156</v>
      </c>
      <c r="BV867">
        <v>1.8919999999999999</v>
      </c>
      <c r="BW867">
        <v>1.8907</v>
      </c>
      <c r="BX867">
        <v>1.9049</v>
      </c>
      <c r="BY867">
        <v>1.925</v>
      </c>
      <c r="BZ867">
        <v>2.1147999999999998</v>
      </c>
      <c r="CA867">
        <v>2.1326000000000001</v>
      </c>
      <c r="CB867">
        <v>2.1299000000000001</v>
      </c>
      <c r="CC867">
        <v>2.1177999999999999</v>
      </c>
      <c r="CD867">
        <v>2.1004</v>
      </c>
      <c r="CE867">
        <v>2.0627</v>
      </c>
      <c r="CF867">
        <v>1.9346000000000001</v>
      </c>
      <c r="CG867">
        <v>1.9021999999999999</v>
      </c>
      <c r="CH867">
        <v>1.8857999999999999</v>
      </c>
      <c r="CI867">
        <v>1.8797999999999999</v>
      </c>
    </row>
    <row r="868" spans="1:87">
      <c r="A868" s="95">
        <v>45503</v>
      </c>
      <c r="B868" s="63">
        <v>209362</v>
      </c>
      <c r="AT868">
        <v>2.3871000000000002</v>
      </c>
      <c r="AU868">
        <v>2.3443000000000001</v>
      </c>
      <c r="AV868">
        <v>2.1678000000000002</v>
      </c>
      <c r="AW868">
        <v>2.1053999999999999</v>
      </c>
      <c r="AX868">
        <v>2.0659000000000001</v>
      </c>
      <c r="AY868">
        <v>2.0499000000000001</v>
      </c>
      <c r="AZ868">
        <v>2.0533000000000001</v>
      </c>
      <c r="BA868">
        <v>2.0699000000000001</v>
      </c>
      <c r="BB868">
        <v>2.2584</v>
      </c>
      <c r="BC868">
        <v>2.2566000000000002</v>
      </c>
      <c r="BD868">
        <v>2.2440000000000002</v>
      </c>
      <c r="BE868">
        <v>2.2231999999999998</v>
      </c>
      <c r="BF868">
        <v>2.1966000000000001</v>
      </c>
      <c r="BG868">
        <v>2.1644000000000001</v>
      </c>
      <c r="BH868">
        <v>2.0110000000000001</v>
      </c>
      <c r="BI868">
        <v>1.9782999999999999</v>
      </c>
      <c r="BJ868">
        <v>1.9602999999999999</v>
      </c>
      <c r="BK868">
        <v>1.9560999999999999</v>
      </c>
      <c r="BL868">
        <v>1.9661</v>
      </c>
      <c r="BM868">
        <v>1.9854000000000001</v>
      </c>
      <c r="BN868">
        <v>2.1696</v>
      </c>
      <c r="BO868">
        <v>2.1797</v>
      </c>
      <c r="BP868">
        <v>2.1726999999999999</v>
      </c>
      <c r="BQ868">
        <v>2.1518999999999999</v>
      </c>
      <c r="BR868">
        <v>2.1259000000000001</v>
      </c>
      <c r="BS868">
        <v>2.0817999999999999</v>
      </c>
      <c r="BT868">
        <v>1.9431</v>
      </c>
      <c r="BU868">
        <v>1.9068000000000001</v>
      </c>
      <c r="BV868">
        <v>1.8833</v>
      </c>
      <c r="BW868">
        <v>1.8819999999999999</v>
      </c>
      <c r="BX868">
        <v>1.8962000000000001</v>
      </c>
      <c r="BY868">
        <v>1.9162999999999999</v>
      </c>
      <c r="BZ868">
        <v>2.1061000000000001</v>
      </c>
      <c r="CA868">
        <v>2.1238999999999999</v>
      </c>
      <c r="CB868">
        <v>2.1212</v>
      </c>
      <c r="CC868">
        <v>2.1091000000000002</v>
      </c>
      <c r="CD868">
        <v>2.0916999999999999</v>
      </c>
      <c r="CE868">
        <v>2.0539999999999998</v>
      </c>
      <c r="CF868">
        <v>1.9258999999999999</v>
      </c>
      <c r="CG868">
        <v>1.8935</v>
      </c>
      <c r="CH868">
        <v>1.8771</v>
      </c>
      <c r="CI868">
        <v>1.8711</v>
      </c>
    </row>
    <row r="869" spans="1:87">
      <c r="A869" s="95">
        <v>45504</v>
      </c>
      <c r="B869" s="63">
        <v>235374</v>
      </c>
      <c r="AT869">
        <v>2.4820000000000002</v>
      </c>
      <c r="AU869">
        <v>2.4424999999999999</v>
      </c>
      <c r="AV869">
        <v>2.2562000000000002</v>
      </c>
      <c r="AW869">
        <v>2.1865000000000001</v>
      </c>
      <c r="AX869">
        <v>2.1429</v>
      </c>
      <c r="AY869">
        <v>2.1248999999999998</v>
      </c>
      <c r="AZ869">
        <v>2.1267999999999998</v>
      </c>
      <c r="BA869">
        <v>2.1415000000000002</v>
      </c>
      <c r="BB869">
        <v>2.3290999999999999</v>
      </c>
      <c r="BC869">
        <v>2.3252000000000002</v>
      </c>
      <c r="BD869">
        <v>2.3102</v>
      </c>
      <c r="BE869">
        <v>2.2875999999999999</v>
      </c>
      <c r="BF869">
        <v>2.2595999999999998</v>
      </c>
      <c r="BG869">
        <v>2.2262</v>
      </c>
      <c r="BH869">
        <v>2.0703999999999998</v>
      </c>
      <c r="BI869">
        <v>2.0369000000000002</v>
      </c>
      <c r="BJ869">
        <v>2.0181</v>
      </c>
      <c r="BK869">
        <v>2.0135000000000001</v>
      </c>
      <c r="BL869">
        <v>2.0228999999999999</v>
      </c>
      <c r="BM869">
        <v>2.0415999999999999</v>
      </c>
      <c r="BN869">
        <v>2.2252000000000001</v>
      </c>
      <c r="BO869">
        <v>2.2347000000000001</v>
      </c>
      <c r="BP869">
        <v>2.2271000000000001</v>
      </c>
      <c r="BQ869">
        <v>2.2057000000000002</v>
      </c>
      <c r="BR869">
        <v>2.1791</v>
      </c>
      <c r="BS869">
        <v>2.1343999999999999</v>
      </c>
      <c r="BT869">
        <v>1.9951000000000001</v>
      </c>
      <c r="BU869">
        <v>1.9581999999999999</v>
      </c>
      <c r="BV869">
        <v>1.9340999999999999</v>
      </c>
      <c r="BW869">
        <v>1.9328000000000001</v>
      </c>
      <c r="BX869">
        <v>1.9470000000000001</v>
      </c>
      <c r="BY869">
        <v>1.9671000000000001</v>
      </c>
      <c r="BZ869">
        <v>2.1568999999999998</v>
      </c>
      <c r="CA869">
        <v>2.1747000000000001</v>
      </c>
      <c r="CB869">
        <v>2.1720000000000002</v>
      </c>
      <c r="CC869">
        <v>2.1598999999999999</v>
      </c>
      <c r="CD869">
        <v>2.1425000000000001</v>
      </c>
      <c r="CE869">
        <v>2.1048</v>
      </c>
      <c r="CF869">
        <v>1.9766999999999999</v>
      </c>
      <c r="CG869">
        <v>1.9442999999999999</v>
      </c>
      <c r="CH869">
        <v>1.9278999999999999</v>
      </c>
      <c r="CI869">
        <v>1.9218999999999999</v>
      </c>
    </row>
    <row r="870" spans="1:87">
      <c r="A870" s="95">
        <v>45505</v>
      </c>
      <c r="B870" s="63">
        <v>212012</v>
      </c>
      <c r="AU870">
        <v>2.3980000000000001</v>
      </c>
      <c r="AV870">
        <v>2.2193000000000001</v>
      </c>
      <c r="AW870">
        <v>2.1503000000000001</v>
      </c>
      <c r="AX870">
        <v>2.1080000000000001</v>
      </c>
      <c r="AY870">
        <v>2.0912000000000002</v>
      </c>
      <c r="AZ870">
        <v>2.0943000000000001</v>
      </c>
      <c r="BA870">
        <v>2.1093000000000002</v>
      </c>
      <c r="BB870">
        <v>2.2982</v>
      </c>
      <c r="BC870">
        <v>2.2946</v>
      </c>
      <c r="BD870">
        <v>2.2803</v>
      </c>
      <c r="BE870">
        <v>2.2587999999999999</v>
      </c>
      <c r="BF870">
        <v>2.2319</v>
      </c>
      <c r="BG870">
        <v>2.1987999999999999</v>
      </c>
      <c r="BH870">
        <v>2.0425</v>
      </c>
      <c r="BI870">
        <v>2.0091999999999999</v>
      </c>
      <c r="BJ870">
        <v>1.9904999999999999</v>
      </c>
      <c r="BK870">
        <v>1.9858</v>
      </c>
      <c r="BL870">
        <v>1.9953000000000001</v>
      </c>
      <c r="BM870">
        <v>2.0141</v>
      </c>
      <c r="BN870">
        <v>2.1978</v>
      </c>
      <c r="BO870">
        <v>2.2073999999999998</v>
      </c>
      <c r="BP870">
        <v>2.1999</v>
      </c>
      <c r="BQ870">
        <v>2.1785999999999999</v>
      </c>
      <c r="BR870">
        <v>2.1520999999999999</v>
      </c>
      <c r="BS870">
        <v>2.1074999999999999</v>
      </c>
      <c r="BT870">
        <v>1.9682999999999999</v>
      </c>
      <c r="BU870">
        <v>1.9315</v>
      </c>
      <c r="BV870">
        <v>1.9075</v>
      </c>
      <c r="BW870">
        <v>1.9061999999999999</v>
      </c>
      <c r="BX870">
        <v>1.9204000000000001</v>
      </c>
      <c r="BY870">
        <v>1.9404999999999999</v>
      </c>
      <c r="BZ870">
        <v>2.1303000000000001</v>
      </c>
      <c r="CA870">
        <v>2.1480999999999999</v>
      </c>
      <c r="CB870">
        <v>2.1454</v>
      </c>
      <c r="CC870">
        <v>2.1333000000000002</v>
      </c>
      <c r="CD870">
        <v>2.1158999999999999</v>
      </c>
      <c r="CE870">
        <v>2.0781999999999998</v>
      </c>
      <c r="CF870">
        <v>1.9500999999999999</v>
      </c>
      <c r="CG870">
        <v>1.9177</v>
      </c>
      <c r="CH870">
        <v>1.9013</v>
      </c>
      <c r="CI870">
        <v>1.8953</v>
      </c>
    </row>
    <row r="871" spans="1:87">
      <c r="A871" s="95">
        <v>45506</v>
      </c>
      <c r="B871" s="63">
        <v>215469</v>
      </c>
      <c r="AU871">
        <v>2.3176000000000001</v>
      </c>
      <c r="AV871">
        <v>2.1395</v>
      </c>
      <c r="AW871">
        <v>2.0741999999999998</v>
      </c>
      <c r="AX871">
        <v>2.0350000000000001</v>
      </c>
      <c r="AY871">
        <v>2.02</v>
      </c>
      <c r="AZ871">
        <v>2.0236999999999998</v>
      </c>
      <c r="BA871">
        <v>2.04</v>
      </c>
      <c r="BB871">
        <v>2.2282999999999999</v>
      </c>
      <c r="BC871">
        <v>2.2256</v>
      </c>
      <c r="BD871">
        <v>2.2120000000000002</v>
      </c>
      <c r="BE871">
        <v>2.1907999999999999</v>
      </c>
      <c r="BF871">
        <v>2.1644999999999999</v>
      </c>
      <c r="BG871">
        <v>2.1324000000000001</v>
      </c>
      <c r="BH871">
        <v>1.9793000000000001</v>
      </c>
      <c r="BI871">
        <v>1.946</v>
      </c>
      <c r="BJ871">
        <v>1.9273</v>
      </c>
      <c r="BK871">
        <v>1.9231</v>
      </c>
      <c r="BL871">
        <v>1.9326000000000001</v>
      </c>
      <c r="BM871">
        <v>1.9515</v>
      </c>
      <c r="BN871">
        <v>2.1352000000000002</v>
      </c>
      <c r="BO871">
        <v>2.1448999999999998</v>
      </c>
      <c r="BP871">
        <v>2.1383999999999999</v>
      </c>
      <c r="BQ871">
        <v>2.1179999999999999</v>
      </c>
      <c r="BR871">
        <v>2.0924999999999998</v>
      </c>
      <c r="BS871">
        <v>2.0489000000000002</v>
      </c>
      <c r="BT871">
        <v>1.9107000000000001</v>
      </c>
      <c r="BU871">
        <v>1.8748</v>
      </c>
      <c r="BV871">
        <v>1.8517999999999999</v>
      </c>
      <c r="BW871">
        <v>1.8505</v>
      </c>
      <c r="BX871">
        <v>1.8647</v>
      </c>
      <c r="BY871">
        <v>1.8848</v>
      </c>
      <c r="BZ871">
        <v>2.0746000000000002</v>
      </c>
      <c r="CA871">
        <v>2.0924</v>
      </c>
      <c r="CB871">
        <v>2.0897000000000001</v>
      </c>
      <c r="CC871">
        <v>2.0775999999999999</v>
      </c>
      <c r="CD871">
        <v>2.0602</v>
      </c>
      <c r="CE871">
        <v>2.0225</v>
      </c>
      <c r="CF871">
        <v>1.8944000000000001</v>
      </c>
      <c r="CG871">
        <v>1.8620000000000001</v>
      </c>
      <c r="CH871">
        <v>1.8455999999999999</v>
      </c>
      <c r="CI871">
        <v>1.8395999999999999</v>
      </c>
    </row>
    <row r="872" spans="1:87">
      <c r="A872" s="95">
        <v>45509</v>
      </c>
      <c r="B872" s="63">
        <v>225167</v>
      </c>
      <c r="AU872">
        <v>2.3336000000000001</v>
      </c>
      <c r="AV872">
        <v>2.1433</v>
      </c>
      <c r="AW872">
        <v>2.0724999999999998</v>
      </c>
      <c r="AX872">
        <v>2.0314999999999999</v>
      </c>
      <c r="AY872">
        <v>2.0152000000000001</v>
      </c>
      <c r="AZ872">
        <v>2.0181</v>
      </c>
      <c r="BA872">
        <v>2.0347</v>
      </c>
      <c r="BB872">
        <v>2.2225000000000001</v>
      </c>
      <c r="BC872">
        <v>2.2199</v>
      </c>
      <c r="BD872">
        <v>2.2069999999999999</v>
      </c>
      <c r="BE872">
        <v>2.1861999999999999</v>
      </c>
      <c r="BF872">
        <v>2.1606999999999998</v>
      </c>
      <c r="BG872">
        <v>2.1288</v>
      </c>
      <c r="BH872">
        <v>1.9799</v>
      </c>
      <c r="BI872">
        <v>1.9469000000000001</v>
      </c>
      <c r="BJ872">
        <v>1.9294</v>
      </c>
      <c r="BK872">
        <v>1.9261999999999999</v>
      </c>
      <c r="BL872">
        <v>1.9360999999999999</v>
      </c>
      <c r="BM872">
        <v>1.9555</v>
      </c>
      <c r="BN872">
        <v>2.1396000000000002</v>
      </c>
      <c r="BO872">
        <v>2.1497000000000002</v>
      </c>
      <c r="BP872">
        <v>2.1432000000000002</v>
      </c>
      <c r="BQ872">
        <v>2.1227999999999998</v>
      </c>
      <c r="BR872">
        <v>2.0973000000000002</v>
      </c>
      <c r="BS872">
        <v>2.0537000000000001</v>
      </c>
      <c r="BT872">
        <v>1.9155</v>
      </c>
      <c r="BU872">
        <v>1.8795999999999999</v>
      </c>
      <c r="BV872">
        <v>1.8566</v>
      </c>
      <c r="BW872">
        <v>1.8552999999999999</v>
      </c>
      <c r="BX872">
        <v>1.8694999999999999</v>
      </c>
      <c r="BY872">
        <v>1.8895999999999999</v>
      </c>
      <c r="BZ872">
        <v>2.0794000000000001</v>
      </c>
      <c r="CA872">
        <v>2.0972</v>
      </c>
      <c r="CB872">
        <v>2.0945</v>
      </c>
      <c r="CC872">
        <v>2.0823999999999998</v>
      </c>
      <c r="CD872">
        <v>2.0649999999999999</v>
      </c>
      <c r="CE872">
        <v>2.0272999999999999</v>
      </c>
      <c r="CF872">
        <v>1.8992</v>
      </c>
      <c r="CG872">
        <v>1.8668</v>
      </c>
      <c r="CH872">
        <v>1.8504</v>
      </c>
      <c r="CI872">
        <v>1.8444</v>
      </c>
    </row>
    <row r="873" spans="1:87">
      <c r="A873" s="95">
        <v>45510</v>
      </c>
    </row>
    <row r="874" spans="1:87">
      <c r="A874" s="95">
        <v>45511</v>
      </c>
      <c r="B874" s="63">
        <v>194485</v>
      </c>
      <c r="AU874">
        <v>2.3573</v>
      </c>
      <c r="AV874">
        <v>2.1720000000000002</v>
      </c>
      <c r="AW874">
        <v>2.1055000000000001</v>
      </c>
      <c r="AX874">
        <v>2.0634000000000001</v>
      </c>
      <c r="AY874">
        <v>2.0463</v>
      </c>
      <c r="AZ874">
        <v>2.0488</v>
      </c>
      <c r="BA874">
        <v>2.0630000000000002</v>
      </c>
      <c r="BB874">
        <v>2.2505999999999999</v>
      </c>
      <c r="BC874">
        <v>2.2484000000000002</v>
      </c>
      <c r="BD874">
        <v>2.2357</v>
      </c>
      <c r="BE874">
        <v>2.2147999999999999</v>
      </c>
      <c r="BF874">
        <v>2.1890000000000001</v>
      </c>
      <c r="BG874">
        <v>2.1570999999999998</v>
      </c>
      <c r="BH874">
        <v>2.0095999999999998</v>
      </c>
      <c r="BI874">
        <v>1.9764999999999999</v>
      </c>
      <c r="BJ874">
        <v>1.9590000000000001</v>
      </c>
      <c r="BK874">
        <v>1.9562999999999999</v>
      </c>
      <c r="BL874">
        <v>1.9661999999999999</v>
      </c>
      <c r="BM874">
        <v>1.9855</v>
      </c>
      <c r="BN874">
        <v>2.1692999999999998</v>
      </c>
      <c r="BO874">
        <v>2.1793</v>
      </c>
      <c r="BP874">
        <v>2.1728000000000001</v>
      </c>
      <c r="BQ874">
        <v>2.1516000000000002</v>
      </c>
      <c r="BR874">
        <v>2.1259000000000001</v>
      </c>
      <c r="BS874">
        <v>2.0819999999999999</v>
      </c>
      <c r="BT874">
        <v>1.9435</v>
      </c>
      <c r="BU874">
        <v>1.9073</v>
      </c>
      <c r="BV874">
        <v>1.8839999999999999</v>
      </c>
      <c r="BW874">
        <v>1.8827</v>
      </c>
      <c r="BX874">
        <v>1.8969</v>
      </c>
      <c r="BY874">
        <v>1.917</v>
      </c>
      <c r="BZ874">
        <v>2.1067999999999998</v>
      </c>
      <c r="CA874">
        <v>2.1246</v>
      </c>
      <c r="CB874">
        <v>2.1219000000000001</v>
      </c>
      <c r="CC874">
        <v>2.1097999999999999</v>
      </c>
      <c r="CD874">
        <v>2.0924</v>
      </c>
      <c r="CE874">
        <v>2.0547</v>
      </c>
      <c r="CF874">
        <v>1.9266000000000001</v>
      </c>
      <c r="CG874">
        <v>1.8942000000000001</v>
      </c>
      <c r="CH874">
        <v>1.8777999999999999</v>
      </c>
      <c r="CI874">
        <v>1.8717999999999999</v>
      </c>
    </row>
    <row r="875" spans="1:87">
      <c r="A875" s="95">
        <v>45512</v>
      </c>
      <c r="B875" s="63">
        <v>218477</v>
      </c>
      <c r="AU875">
        <v>2.3992</v>
      </c>
      <c r="AV875">
        <v>2.2042999999999999</v>
      </c>
      <c r="AW875">
        <v>2.1352000000000002</v>
      </c>
      <c r="AX875">
        <v>2.0911</v>
      </c>
      <c r="AY875">
        <v>2.0720000000000001</v>
      </c>
      <c r="AZ875">
        <v>2.0735999999999999</v>
      </c>
      <c r="BA875">
        <v>2.0863999999999998</v>
      </c>
      <c r="BB875">
        <v>2.2736000000000001</v>
      </c>
      <c r="BC875">
        <v>2.2696999999999998</v>
      </c>
      <c r="BD875">
        <v>2.2551999999999999</v>
      </c>
      <c r="BE875">
        <v>2.2330999999999999</v>
      </c>
      <c r="BF875">
        <v>2.2067999999999999</v>
      </c>
      <c r="BG875">
        <v>2.1747999999999998</v>
      </c>
      <c r="BH875">
        <v>2.0293000000000001</v>
      </c>
      <c r="BI875">
        <v>1.9957</v>
      </c>
      <c r="BJ875">
        <v>1.9782</v>
      </c>
      <c r="BK875">
        <v>1.9750000000000001</v>
      </c>
      <c r="BL875">
        <v>1.9852000000000001</v>
      </c>
      <c r="BM875">
        <v>2.0045999999999999</v>
      </c>
      <c r="BN875">
        <v>2.1884999999999999</v>
      </c>
      <c r="BO875">
        <v>2.1985000000000001</v>
      </c>
      <c r="BP875">
        <v>2.1924000000000001</v>
      </c>
      <c r="BQ875">
        <v>2.1711999999999998</v>
      </c>
      <c r="BR875">
        <v>2.1455000000000002</v>
      </c>
      <c r="BS875">
        <v>2.1015999999999999</v>
      </c>
      <c r="BT875">
        <v>1.9631000000000001</v>
      </c>
      <c r="BU875">
        <v>1.9269000000000001</v>
      </c>
      <c r="BV875">
        <v>1.9036</v>
      </c>
      <c r="BW875">
        <v>1.9023000000000001</v>
      </c>
      <c r="BX875">
        <v>1.9165000000000001</v>
      </c>
      <c r="BY875">
        <v>1.9366000000000001</v>
      </c>
      <c r="BZ875">
        <v>2.1263999999999998</v>
      </c>
      <c r="CA875">
        <v>2.1442000000000001</v>
      </c>
      <c r="CB875">
        <v>2.1415000000000002</v>
      </c>
      <c r="CC875">
        <v>2.1294</v>
      </c>
      <c r="CD875">
        <v>2.1120000000000001</v>
      </c>
      <c r="CE875">
        <v>2.0743</v>
      </c>
      <c r="CF875">
        <v>1.9461999999999999</v>
      </c>
      <c r="CG875">
        <v>1.9137999999999999</v>
      </c>
      <c r="CH875">
        <v>1.8974</v>
      </c>
      <c r="CI875">
        <v>1.8914</v>
      </c>
    </row>
    <row r="876" spans="1:87">
      <c r="A876" s="95">
        <v>45513</v>
      </c>
      <c r="B876" s="63">
        <v>198851</v>
      </c>
      <c r="AU876">
        <v>2.3902999999999999</v>
      </c>
      <c r="AV876">
        <v>2.2023000000000001</v>
      </c>
      <c r="AW876">
        <v>2.1394000000000002</v>
      </c>
      <c r="AX876">
        <v>2.0977000000000001</v>
      </c>
      <c r="AY876">
        <v>2.0785</v>
      </c>
      <c r="AZ876">
        <v>2.0811000000000002</v>
      </c>
      <c r="BA876">
        <v>2.0956000000000001</v>
      </c>
      <c r="BB876">
        <v>2.2839999999999998</v>
      </c>
      <c r="BC876">
        <v>2.2793999999999999</v>
      </c>
      <c r="BD876">
        <v>2.2637999999999998</v>
      </c>
      <c r="BE876">
        <v>2.2408999999999999</v>
      </c>
      <c r="BF876">
        <v>2.2139000000000002</v>
      </c>
      <c r="BG876">
        <v>2.1808000000000001</v>
      </c>
      <c r="BH876">
        <v>2.0352000000000001</v>
      </c>
      <c r="BI876">
        <v>2.0015999999999998</v>
      </c>
      <c r="BJ876">
        <v>1.984</v>
      </c>
      <c r="BK876">
        <v>1.9803999999999999</v>
      </c>
      <c r="BL876">
        <v>1.9907999999999999</v>
      </c>
      <c r="BM876">
        <v>2.0103</v>
      </c>
      <c r="BN876">
        <v>2.1943000000000001</v>
      </c>
      <c r="BO876">
        <v>2.2042999999999999</v>
      </c>
      <c r="BP876">
        <v>2.1981999999999999</v>
      </c>
      <c r="BQ876">
        <v>2.177</v>
      </c>
      <c r="BR876">
        <v>2.1513</v>
      </c>
      <c r="BS876">
        <v>2.1074000000000002</v>
      </c>
      <c r="BT876">
        <v>1.9689000000000001</v>
      </c>
      <c r="BU876">
        <v>1.9327000000000001</v>
      </c>
      <c r="BV876">
        <v>1.9094</v>
      </c>
      <c r="BW876">
        <v>1.9080999999999999</v>
      </c>
      <c r="BX876">
        <v>1.9222999999999999</v>
      </c>
      <c r="BY876">
        <v>1.9423999999999999</v>
      </c>
      <c r="BZ876">
        <v>2.1322000000000001</v>
      </c>
      <c r="CA876">
        <v>2.15</v>
      </c>
      <c r="CB876">
        <v>2.1473</v>
      </c>
      <c r="CC876">
        <v>2.1352000000000002</v>
      </c>
      <c r="CD876">
        <v>2.1177999999999999</v>
      </c>
      <c r="CE876">
        <v>2.0800999999999998</v>
      </c>
      <c r="CF876">
        <v>1.952</v>
      </c>
      <c r="CG876">
        <v>1.9196</v>
      </c>
      <c r="CH876">
        <v>1.9032</v>
      </c>
      <c r="CI876">
        <v>1.8972</v>
      </c>
    </row>
    <row r="877" spans="1:87">
      <c r="A877" s="95">
        <v>45516</v>
      </c>
      <c r="B877" s="63">
        <v>199722</v>
      </c>
      <c r="AU877">
        <v>2.4428999999999998</v>
      </c>
      <c r="AV877">
        <v>2.2593000000000001</v>
      </c>
      <c r="AW877">
        <v>2.1972999999999998</v>
      </c>
      <c r="AX877">
        <v>2.1568999999999998</v>
      </c>
      <c r="AY877">
        <v>2.1385999999999998</v>
      </c>
      <c r="AZ877">
        <v>2.141</v>
      </c>
      <c r="BA877">
        <v>2.1543000000000001</v>
      </c>
      <c r="BB877">
        <v>2.3414000000000001</v>
      </c>
      <c r="BC877">
        <v>2.3348</v>
      </c>
      <c r="BD877">
        <v>2.3168000000000002</v>
      </c>
      <c r="BE877">
        <v>2.2917999999999998</v>
      </c>
      <c r="BF877">
        <v>2.2635000000000001</v>
      </c>
      <c r="BG877">
        <v>2.2299000000000002</v>
      </c>
      <c r="BH877">
        <v>2.085</v>
      </c>
      <c r="BI877">
        <v>2.0495000000000001</v>
      </c>
      <c r="BJ877">
        <v>2.0308000000000002</v>
      </c>
      <c r="BK877">
        <v>2.0272999999999999</v>
      </c>
      <c r="BL877">
        <v>2.0377000000000001</v>
      </c>
      <c r="BM877">
        <v>2.0571000000000002</v>
      </c>
      <c r="BN877">
        <v>2.2410999999999999</v>
      </c>
      <c r="BO877">
        <v>2.2511000000000001</v>
      </c>
      <c r="BP877">
        <v>2.2450000000000001</v>
      </c>
      <c r="BQ877">
        <v>2.2238000000000002</v>
      </c>
      <c r="BR877">
        <v>2.1981000000000002</v>
      </c>
      <c r="BS877">
        <v>2.1541999999999999</v>
      </c>
      <c r="BT877">
        <v>2.0156999999999998</v>
      </c>
      <c r="BU877">
        <v>1.9795</v>
      </c>
      <c r="BV877">
        <v>1.9561999999999999</v>
      </c>
      <c r="BW877">
        <v>1.9549000000000001</v>
      </c>
      <c r="BX877">
        <v>1.9691000000000001</v>
      </c>
      <c r="BY877">
        <v>1.9892000000000001</v>
      </c>
      <c r="BZ877">
        <v>2.1789999999999998</v>
      </c>
      <c r="CA877">
        <v>2.1968000000000001</v>
      </c>
      <c r="CB877">
        <v>2.1941000000000002</v>
      </c>
      <c r="CC877">
        <v>2.1819999999999999</v>
      </c>
      <c r="CD877">
        <v>2.1646000000000001</v>
      </c>
      <c r="CE877">
        <v>2.1269</v>
      </c>
      <c r="CF877">
        <v>1.9987999999999999</v>
      </c>
      <c r="CG877">
        <v>1.9663999999999999</v>
      </c>
      <c r="CH877">
        <v>1.95</v>
      </c>
      <c r="CI877">
        <v>1.944</v>
      </c>
    </row>
    <row r="878" spans="1:87">
      <c r="A878" s="95">
        <v>45517</v>
      </c>
      <c r="B878" s="63">
        <v>247916</v>
      </c>
      <c r="AU878">
        <v>2.3746999999999998</v>
      </c>
      <c r="AV878">
        <v>2.2035</v>
      </c>
      <c r="AW878">
        <v>2.1497000000000002</v>
      </c>
      <c r="AX878">
        <v>2.1135000000000002</v>
      </c>
      <c r="AY878">
        <v>2.0992000000000002</v>
      </c>
      <c r="AZ878">
        <v>2.1032999999999999</v>
      </c>
      <c r="BA878">
        <v>2.1164999999999998</v>
      </c>
      <c r="BB878">
        <v>2.3043999999999998</v>
      </c>
      <c r="BC878">
        <v>2.2989000000000002</v>
      </c>
      <c r="BD878">
        <v>2.2818999999999998</v>
      </c>
      <c r="BE878">
        <v>2.2574999999999998</v>
      </c>
      <c r="BF878">
        <v>2.2296</v>
      </c>
      <c r="BG878">
        <v>2.1966000000000001</v>
      </c>
      <c r="BH878">
        <v>2.0457999999999998</v>
      </c>
      <c r="BI878">
        <v>2.0118999999999998</v>
      </c>
      <c r="BJ878">
        <v>1.9946999999999999</v>
      </c>
      <c r="BK878">
        <v>1.992</v>
      </c>
      <c r="BL878">
        <v>2.0024000000000002</v>
      </c>
      <c r="BM878">
        <v>2.0217999999999998</v>
      </c>
      <c r="BN878">
        <v>2.2058</v>
      </c>
      <c r="BO878">
        <v>2.2158000000000002</v>
      </c>
      <c r="BP878">
        <v>2.2097000000000002</v>
      </c>
      <c r="BQ878">
        <v>2.1884999999999999</v>
      </c>
      <c r="BR878">
        <v>2.1627999999999998</v>
      </c>
      <c r="BS878">
        <v>2.1189</v>
      </c>
      <c r="BT878">
        <v>1.9803999999999999</v>
      </c>
      <c r="BU878">
        <v>1.9441999999999999</v>
      </c>
      <c r="BV878">
        <v>1.9209000000000001</v>
      </c>
      <c r="BW878">
        <v>1.9196</v>
      </c>
      <c r="BX878">
        <v>1.9338</v>
      </c>
      <c r="BY878">
        <v>1.9539</v>
      </c>
      <c r="BZ878">
        <v>2.1436999999999999</v>
      </c>
      <c r="CA878">
        <v>2.1615000000000002</v>
      </c>
      <c r="CB878">
        <v>2.1587999999999998</v>
      </c>
      <c r="CC878">
        <v>2.1467000000000001</v>
      </c>
      <c r="CD878">
        <v>2.1293000000000002</v>
      </c>
      <c r="CE878">
        <v>2.0916000000000001</v>
      </c>
      <c r="CF878">
        <v>1.9635</v>
      </c>
      <c r="CG878">
        <v>1.9311</v>
      </c>
      <c r="CH878">
        <v>1.9147000000000001</v>
      </c>
      <c r="CI878">
        <v>1.9087000000000001</v>
      </c>
    </row>
    <row r="879" spans="1:87">
      <c r="A879" s="95">
        <v>45518</v>
      </c>
      <c r="B879" s="63">
        <v>228689</v>
      </c>
      <c r="AU879">
        <v>2.3210999999999999</v>
      </c>
      <c r="AV879">
        <v>2.1556000000000002</v>
      </c>
      <c r="AW879">
        <v>2.1093000000000002</v>
      </c>
      <c r="AX879">
        <v>2.0789</v>
      </c>
      <c r="AY879">
        <v>2.0678999999999998</v>
      </c>
      <c r="AZ879">
        <v>2.0733999999999999</v>
      </c>
      <c r="BA879">
        <v>2.0878999999999999</v>
      </c>
      <c r="BB879">
        <v>2.2766000000000002</v>
      </c>
      <c r="BC879">
        <v>2.2728999999999999</v>
      </c>
      <c r="BD879">
        <v>2.2583000000000002</v>
      </c>
      <c r="BE879">
        <v>2.2366000000000001</v>
      </c>
      <c r="BF879">
        <v>2.2109000000000001</v>
      </c>
      <c r="BG879">
        <v>2.1806000000000001</v>
      </c>
      <c r="BH879">
        <v>2.0316999999999998</v>
      </c>
      <c r="BI879">
        <v>1.9990000000000001</v>
      </c>
      <c r="BJ879">
        <v>1.9819</v>
      </c>
      <c r="BK879">
        <v>1.9792000000000001</v>
      </c>
      <c r="BL879">
        <v>1.9892000000000001</v>
      </c>
      <c r="BM879">
        <v>2.0084</v>
      </c>
      <c r="BN879">
        <v>2.1926999999999999</v>
      </c>
      <c r="BO879">
        <v>2.2031000000000001</v>
      </c>
      <c r="BP879">
        <v>2.1972999999999998</v>
      </c>
      <c r="BQ879">
        <v>2.1764999999999999</v>
      </c>
      <c r="BR879">
        <v>2.1511</v>
      </c>
      <c r="BS879">
        <v>2.1076000000000001</v>
      </c>
      <c r="BT879">
        <v>1.9694</v>
      </c>
      <c r="BU879">
        <v>1.9336</v>
      </c>
      <c r="BV879">
        <v>1.9106000000000001</v>
      </c>
      <c r="BW879">
        <v>1.9093</v>
      </c>
      <c r="BX879">
        <v>1.9235</v>
      </c>
      <c r="BY879">
        <v>1.9436</v>
      </c>
      <c r="BZ879">
        <v>2.1334</v>
      </c>
      <c r="CA879">
        <v>2.1511999999999998</v>
      </c>
      <c r="CB879">
        <v>2.1484999999999999</v>
      </c>
      <c r="CC879">
        <v>2.1364000000000001</v>
      </c>
      <c r="CD879">
        <v>2.1190000000000002</v>
      </c>
      <c r="CE879">
        <v>2.0813000000000001</v>
      </c>
      <c r="CF879">
        <v>1.9532</v>
      </c>
      <c r="CG879">
        <v>1.9208000000000001</v>
      </c>
      <c r="CH879">
        <v>1.9044000000000001</v>
      </c>
      <c r="CI879">
        <v>1.8984000000000001</v>
      </c>
    </row>
    <row r="880" spans="1:87">
      <c r="A880" s="95">
        <v>45519</v>
      </c>
      <c r="B880" s="63">
        <v>165061</v>
      </c>
      <c r="AU880">
        <v>2.3580000000000001</v>
      </c>
      <c r="AV880">
        <v>2.1859000000000002</v>
      </c>
      <c r="AW880">
        <v>2.1381000000000001</v>
      </c>
      <c r="AX880">
        <v>2.1067999999999998</v>
      </c>
      <c r="AY880">
        <v>2.0954999999999999</v>
      </c>
      <c r="AZ880">
        <v>2.1006999999999998</v>
      </c>
      <c r="BA880">
        <v>2.1154999999999999</v>
      </c>
      <c r="BB880">
        <v>2.3018999999999998</v>
      </c>
      <c r="BC880">
        <v>2.2972000000000001</v>
      </c>
      <c r="BD880">
        <v>2.2808999999999999</v>
      </c>
      <c r="BE880">
        <v>2.2576999999999998</v>
      </c>
      <c r="BF880">
        <v>2.2307000000000001</v>
      </c>
      <c r="BG880">
        <v>2.1991999999999998</v>
      </c>
      <c r="BH880">
        <v>2.0461999999999998</v>
      </c>
      <c r="BI880">
        <v>2.012</v>
      </c>
      <c r="BJ880">
        <v>1.9924999999999999</v>
      </c>
      <c r="BK880">
        <v>1.9878</v>
      </c>
      <c r="BL880">
        <v>1.9977</v>
      </c>
      <c r="BM880">
        <v>2.0167000000000002</v>
      </c>
      <c r="BN880">
        <v>2.2027000000000001</v>
      </c>
      <c r="BO880">
        <v>2.2128000000000001</v>
      </c>
      <c r="BP880">
        <v>2.2069999999999999</v>
      </c>
      <c r="BQ880">
        <v>2.1861999999999999</v>
      </c>
      <c r="BR880">
        <v>2.1608000000000001</v>
      </c>
      <c r="BS880">
        <v>2.1173000000000002</v>
      </c>
      <c r="BT880">
        <v>1.9791000000000001</v>
      </c>
      <c r="BU880">
        <v>1.9433</v>
      </c>
      <c r="BV880">
        <v>1.9202999999999999</v>
      </c>
      <c r="BW880">
        <v>1.919</v>
      </c>
      <c r="BX880">
        <v>1.9332</v>
      </c>
      <c r="BY880">
        <v>1.9533</v>
      </c>
      <c r="BZ880">
        <v>2.1431</v>
      </c>
      <c r="CA880">
        <v>2.1608999999999998</v>
      </c>
      <c r="CB880">
        <v>2.1581999999999999</v>
      </c>
      <c r="CC880">
        <v>2.1461000000000001</v>
      </c>
      <c r="CD880">
        <v>2.1286999999999998</v>
      </c>
      <c r="CE880">
        <v>2.0910000000000002</v>
      </c>
      <c r="CF880">
        <v>1.9629000000000001</v>
      </c>
      <c r="CG880">
        <v>1.9305000000000001</v>
      </c>
      <c r="CH880">
        <v>1.9140999999999999</v>
      </c>
      <c r="CI880">
        <v>1.9080999999999999</v>
      </c>
    </row>
    <row r="881" spans="1:87">
      <c r="A881" s="95">
        <v>45520</v>
      </c>
      <c r="B881" s="63">
        <v>167778</v>
      </c>
      <c r="AU881">
        <v>2.3102</v>
      </c>
      <c r="AV881">
        <v>2.1398999999999999</v>
      </c>
      <c r="AW881">
        <v>2.0966999999999998</v>
      </c>
      <c r="AX881">
        <v>2.0680000000000001</v>
      </c>
      <c r="AY881">
        <v>2.0579000000000001</v>
      </c>
      <c r="AZ881">
        <v>2.0626000000000002</v>
      </c>
      <c r="BA881">
        <v>2.0781999999999998</v>
      </c>
      <c r="BB881">
        <v>2.2642000000000002</v>
      </c>
      <c r="BC881">
        <v>2.2614000000000001</v>
      </c>
      <c r="BD881">
        <v>2.2463000000000002</v>
      </c>
      <c r="BE881">
        <v>2.2240000000000002</v>
      </c>
      <c r="BF881">
        <v>2.1979000000000002</v>
      </c>
      <c r="BG881">
        <v>2.1673</v>
      </c>
      <c r="BH881">
        <v>2.0194000000000001</v>
      </c>
      <c r="BI881">
        <v>1.9867999999999999</v>
      </c>
      <c r="BJ881">
        <v>1.9688000000000001</v>
      </c>
      <c r="BK881">
        <v>1.9646999999999999</v>
      </c>
      <c r="BL881">
        <v>1.9745999999999999</v>
      </c>
      <c r="BM881">
        <v>1.994</v>
      </c>
      <c r="BN881">
        <v>2.1802000000000001</v>
      </c>
      <c r="BO881">
        <v>2.1897000000000002</v>
      </c>
      <c r="BP881">
        <v>2.1848999999999998</v>
      </c>
      <c r="BQ881">
        <v>2.1642000000000001</v>
      </c>
      <c r="BR881">
        <v>2.1389999999999998</v>
      </c>
      <c r="BS881">
        <v>2.0956999999999999</v>
      </c>
      <c r="BT881">
        <v>1.9577</v>
      </c>
      <c r="BU881">
        <v>1.9220999999999999</v>
      </c>
      <c r="BV881">
        <v>1.8993</v>
      </c>
      <c r="BW881">
        <v>1.8979999999999999</v>
      </c>
      <c r="BX881">
        <v>1.9121999999999999</v>
      </c>
      <c r="BY881">
        <v>1.9322999999999999</v>
      </c>
      <c r="BZ881">
        <v>2.1221000000000001</v>
      </c>
      <c r="CA881">
        <v>2.1398999999999999</v>
      </c>
      <c r="CB881">
        <v>2.1372</v>
      </c>
      <c r="CC881">
        <v>2.1251000000000002</v>
      </c>
      <c r="CD881">
        <v>2.1076999999999999</v>
      </c>
      <c r="CE881">
        <v>2.0699999999999998</v>
      </c>
      <c r="CF881">
        <v>1.9419</v>
      </c>
      <c r="CG881">
        <v>1.9095</v>
      </c>
      <c r="CH881">
        <v>1.8931</v>
      </c>
      <c r="CI881">
        <v>1.8871</v>
      </c>
    </row>
    <row r="882" spans="1:87">
      <c r="A882" s="95">
        <v>45523</v>
      </c>
      <c r="B882" s="63">
        <v>197682</v>
      </c>
      <c r="AU882">
        <v>2.2637999999999998</v>
      </c>
      <c r="AV882">
        <v>2.0943000000000001</v>
      </c>
      <c r="AW882">
        <v>2.0547</v>
      </c>
      <c r="AX882">
        <v>2.0268000000000002</v>
      </c>
      <c r="AY882">
        <v>2.0167999999999999</v>
      </c>
      <c r="AZ882">
        <v>2.0213999999999999</v>
      </c>
      <c r="BA882">
        <v>2.0375999999999999</v>
      </c>
      <c r="BB882">
        <v>2.2239</v>
      </c>
      <c r="BC882">
        <v>2.2225000000000001</v>
      </c>
      <c r="BD882">
        <v>2.2094</v>
      </c>
      <c r="BE882">
        <v>2.1892999999999998</v>
      </c>
      <c r="BF882">
        <v>2.165</v>
      </c>
      <c r="BG882">
        <v>2.1362000000000001</v>
      </c>
      <c r="BH882">
        <v>1.9910000000000001</v>
      </c>
      <c r="BI882">
        <v>1.9588000000000001</v>
      </c>
      <c r="BJ882">
        <v>1.9412</v>
      </c>
      <c r="BK882">
        <v>1.9372</v>
      </c>
      <c r="BL882">
        <v>1.9471000000000001</v>
      </c>
      <c r="BM882">
        <v>1.9669000000000001</v>
      </c>
      <c r="BN882">
        <v>2.1534</v>
      </c>
      <c r="BO882">
        <v>2.1621999999999999</v>
      </c>
      <c r="BP882">
        <v>2.1585000000000001</v>
      </c>
      <c r="BQ882">
        <v>2.1379999999999999</v>
      </c>
      <c r="BR882">
        <v>2.113</v>
      </c>
      <c r="BS882">
        <v>2.0699000000000001</v>
      </c>
      <c r="BT882">
        <v>1.9321999999999999</v>
      </c>
      <c r="BU882">
        <v>1.8968</v>
      </c>
      <c r="BV882">
        <v>1.8742000000000001</v>
      </c>
      <c r="BW882">
        <v>1.8729</v>
      </c>
      <c r="BX882">
        <v>1.8871</v>
      </c>
      <c r="BY882">
        <v>1.9072</v>
      </c>
      <c r="BZ882">
        <v>2.097</v>
      </c>
      <c r="CA882">
        <v>2.1147999999999998</v>
      </c>
      <c r="CB882">
        <v>2.1120999999999999</v>
      </c>
      <c r="CC882">
        <v>2.1</v>
      </c>
      <c r="CD882">
        <v>2.0825999999999998</v>
      </c>
      <c r="CE882">
        <v>2.0449000000000002</v>
      </c>
      <c r="CF882">
        <v>1.9168000000000001</v>
      </c>
      <c r="CG882">
        <v>1.8844000000000001</v>
      </c>
      <c r="CH882">
        <v>1.8680000000000001</v>
      </c>
      <c r="CI882">
        <v>1.8620000000000001</v>
      </c>
    </row>
    <row r="883" spans="1:87">
      <c r="A883" s="95">
        <v>45524</v>
      </c>
      <c r="B883" s="63">
        <v>170800</v>
      </c>
      <c r="AU883">
        <v>2.2563</v>
      </c>
      <c r="AV883">
        <v>2.0834999999999999</v>
      </c>
      <c r="AW883">
        <v>2.0427</v>
      </c>
      <c r="AX883">
        <v>2.0118999999999998</v>
      </c>
      <c r="AY883">
        <v>1.9990000000000001</v>
      </c>
      <c r="AZ883">
        <v>2.0026000000000002</v>
      </c>
      <c r="BA883">
        <v>2.0179999999999998</v>
      </c>
      <c r="BB883">
        <v>2.2039</v>
      </c>
      <c r="BC883">
        <v>2.2033999999999998</v>
      </c>
      <c r="BD883">
        <v>2.1913999999999998</v>
      </c>
      <c r="BE883">
        <v>2.1716000000000002</v>
      </c>
      <c r="BF883">
        <v>2.1472000000000002</v>
      </c>
      <c r="BG883">
        <v>2.1179000000000001</v>
      </c>
      <c r="BH883">
        <v>1.9741</v>
      </c>
      <c r="BI883">
        <v>1.9419999999999999</v>
      </c>
      <c r="BJ883">
        <v>1.9246000000000001</v>
      </c>
      <c r="BK883">
        <v>1.9205000000000001</v>
      </c>
      <c r="BL883">
        <v>1.9303999999999999</v>
      </c>
      <c r="BM883">
        <v>1.9501999999999999</v>
      </c>
      <c r="BN883">
        <v>2.1366999999999998</v>
      </c>
      <c r="BO883">
        <v>2.1455000000000002</v>
      </c>
      <c r="BP883">
        <v>2.1417999999999999</v>
      </c>
      <c r="BQ883">
        <v>2.1213000000000002</v>
      </c>
      <c r="BR883">
        <v>2.0962999999999998</v>
      </c>
      <c r="BS883">
        <v>2.0531999999999999</v>
      </c>
      <c r="BT883">
        <v>1.9155</v>
      </c>
      <c r="BU883">
        <v>1.8801000000000001</v>
      </c>
      <c r="BV883">
        <v>1.8574999999999999</v>
      </c>
      <c r="BW883">
        <v>1.8562000000000001</v>
      </c>
      <c r="BX883">
        <v>1.8704000000000001</v>
      </c>
      <c r="BY883">
        <v>1.8905000000000001</v>
      </c>
      <c r="BZ883">
        <v>2.0802999999999998</v>
      </c>
      <c r="CA883">
        <v>2.0981000000000001</v>
      </c>
      <c r="CB883">
        <v>2.0954000000000002</v>
      </c>
      <c r="CC883">
        <v>2.0832999999999999</v>
      </c>
      <c r="CD883">
        <v>2.0659000000000001</v>
      </c>
      <c r="CE883">
        <v>2.0282</v>
      </c>
      <c r="CF883">
        <v>1.9000999999999999</v>
      </c>
      <c r="CG883">
        <v>1.8676999999999999</v>
      </c>
      <c r="CH883">
        <v>1.8512999999999999</v>
      </c>
      <c r="CI883">
        <v>1.8452999999999999</v>
      </c>
    </row>
    <row r="884" spans="1:87">
      <c r="A884" s="95">
        <v>45525</v>
      </c>
      <c r="B884" s="63">
        <v>241289</v>
      </c>
      <c r="AU884">
        <v>2.2050000000000001</v>
      </c>
      <c r="AV884">
        <v>2.0512999999999999</v>
      </c>
      <c r="AW884">
        <v>2.0106000000000002</v>
      </c>
      <c r="AX884">
        <v>1.98</v>
      </c>
      <c r="AY884">
        <v>1.9679</v>
      </c>
      <c r="AZ884">
        <v>1.9729000000000001</v>
      </c>
      <c r="BA884">
        <v>1.9899</v>
      </c>
      <c r="BB884">
        <v>2.1760000000000002</v>
      </c>
      <c r="BC884">
        <v>2.1751</v>
      </c>
      <c r="BD884">
        <v>2.1635</v>
      </c>
      <c r="BE884">
        <v>2.1442999999999999</v>
      </c>
      <c r="BF884">
        <v>2.121</v>
      </c>
      <c r="BG884">
        <v>2.0926999999999998</v>
      </c>
      <c r="BH884">
        <v>1.9450000000000001</v>
      </c>
      <c r="BI884">
        <v>1.9120999999999999</v>
      </c>
      <c r="BJ884">
        <v>1.8938999999999999</v>
      </c>
      <c r="BK884">
        <v>1.8900999999999999</v>
      </c>
      <c r="BL884">
        <v>1.9</v>
      </c>
      <c r="BM884">
        <v>1.9200999999999999</v>
      </c>
      <c r="BN884">
        <v>2.1067999999999998</v>
      </c>
      <c r="BO884">
        <v>2.1151</v>
      </c>
      <c r="BP884">
        <v>2.1122000000000001</v>
      </c>
      <c r="BQ884">
        <v>2.0918999999999999</v>
      </c>
      <c r="BR884">
        <v>2.0670000000000002</v>
      </c>
      <c r="BS884">
        <v>2.0240999999999998</v>
      </c>
      <c r="BT884">
        <v>1.8866000000000001</v>
      </c>
      <c r="BU884">
        <v>1.8512999999999999</v>
      </c>
      <c r="BV884">
        <v>1.8289</v>
      </c>
      <c r="BW884">
        <v>1.8275999999999999</v>
      </c>
      <c r="BX884">
        <v>1.8418000000000001</v>
      </c>
      <c r="BY884">
        <v>1.8619000000000001</v>
      </c>
      <c r="BZ884">
        <v>2.0516999999999999</v>
      </c>
      <c r="CA884">
        <v>2.0695000000000001</v>
      </c>
      <c r="CB884">
        <v>2.0668000000000002</v>
      </c>
      <c r="CC884">
        <v>2.0547</v>
      </c>
      <c r="CD884">
        <v>2.0373000000000001</v>
      </c>
      <c r="CE884">
        <v>1.9996</v>
      </c>
      <c r="CF884">
        <v>1.8714999999999999</v>
      </c>
      <c r="CG884">
        <v>1.8391</v>
      </c>
      <c r="CH884">
        <v>1.8227</v>
      </c>
      <c r="CI884">
        <v>1.8167</v>
      </c>
    </row>
    <row r="885" spans="1:87">
      <c r="A885" s="95">
        <v>45526</v>
      </c>
      <c r="B885" s="63">
        <v>176284</v>
      </c>
      <c r="AU885">
        <v>2.2437</v>
      </c>
      <c r="AV885">
        <v>2.0792999999999999</v>
      </c>
      <c r="AW885">
        <v>2.0379</v>
      </c>
      <c r="AX885">
        <v>2.0065</v>
      </c>
      <c r="AY885">
        <v>1.9938</v>
      </c>
      <c r="AZ885">
        <v>1.9987999999999999</v>
      </c>
      <c r="BA885">
        <v>2.0163000000000002</v>
      </c>
      <c r="BB885">
        <v>2.1989999999999998</v>
      </c>
      <c r="BC885">
        <v>2.1966999999999999</v>
      </c>
      <c r="BD885">
        <v>2.1829999999999998</v>
      </c>
      <c r="BE885">
        <v>2.1621000000000001</v>
      </c>
      <c r="BF885">
        <v>2.1377000000000002</v>
      </c>
      <c r="BG885">
        <v>2.1089000000000002</v>
      </c>
      <c r="BH885">
        <v>1.9605999999999999</v>
      </c>
      <c r="BI885">
        <v>1.9285000000000001</v>
      </c>
      <c r="BJ885">
        <v>1.9111</v>
      </c>
      <c r="BK885">
        <v>1.9072</v>
      </c>
      <c r="BL885">
        <v>1.917</v>
      </c>
      <c r="BM885">
        <v>1.9371</v>
      </c>
      <c r="BN885">
        <v>2.1238000000000001</v>
      </c>
      <c r="BO885">
        <v>2.1320999999999999</v>
      </c>
      <c r="BP885">
        <v>2.1292</v>
      </c>
      <c r="BQ885">
        <v>2.1089000000000002</v>
      </c>
      <c r="BR885">
        <v>2.0840000000000001</v>
      </c>
      <c r="BS885">
        <v>2.0411000000000001</v>
      </c>
      <c r="BT885">
        <v>1.9036</v>
      </c>
      <c r="BU885">
        <v>1.8683000000000001</v>
      </c>
      <c r="BV885">
        <v>1.8459000000000001</v>
      </c>
      <c r="BW885">
        <v>1.8446</v>
      </c>
      <c r="BX885">
        <v>1.8588</v>
      </c>
      <c r="BY885">
        <v>1.8789</v>
      </c>
      <c r="BZ885">
        <v>2.0687000000000002</v>
      </c>
      <c r="CA885">
        <v>2.0865</v>
      </c>
      <c r="CB885">
        <v>2.0838000000000001</v>
      </c>
      <c r="CC885">
        <v>2.0716999999999999</v>
      </c>
      <c r="CD885">
        <v>2.0543</v>
      </c>
      <c r="CE885">
        <v>2.0165999999999999</v>
      </c>
      <c r="CF885">
        <v>1.8885000000000001</v>
      </c>
      <c r="CG885">
        <v>1.8561000000000001</v>
      </c>
      <c r="CH885">
        <v>1.8396999999999999</v>
      </c>
      <c r="CI885">
        <v>1.8337000000000001</v>
      </c>
    </row>
    <row r="886" spans="1:87">
      <c r="A886" s="95">
        <v>45527</v>
      </c>
      <c r="B886" s="63">
        <v>142784</v>
      </c>
      <c r="AU886">
        <v>2.2850999999999999</v>
      </c>
      <c r="AV886">
        <v>2.1185999999999998</v>
      </c>
      <c r="AW886">
        <v>2.0758999999999999</v>
      </c>
      <c r="AX886">
        <v>2.0438000000000001</v>
      </c>
      <c r="AY886">
        <v>2.0310999999999999</v>
      </c>
      <c r="AZ886">
        <v>2.0365000000000002</v>
      </c>
      <c r="BA886">
        <v>2.0541</v>
      </c>
      <c r="BB886">
        <v>2.2391000000000001</v>
      </c>
      <c r="BC886">
        <v>2.2355</v>
      </c>
      <c r="BD886">
        <v>2.2208999999999999</v>
      </c>
      <c r="BE886">
        <v>2.1991000000000001</v>
      </c>
      <c r="BF886">
        <v>2.1743000000000001</v>
      </c>
      <c r="BG886">
        <v>2.145</v>
      </c>
      <c r="BH886">
        <v>2.0007000000000001</v>
      </c>
      <c r="BI886">
        <v>1.9693000000000001</v>
      </c>
      <c r="BJ886">
        <v>1.952</v>
      </c>
      <c r="BK886">
        <v>1.9480999999999999</v>
      </c>
      <c r="BL886">
        <v>1.9576</v>
      </c>
      <c r="BM886">
        <v>1.9776</v>
      </c>
      <c r="BN886">
        <v>2.1642000000000001</v>
      </c>
      <c r="BO886">
        <v>2.1724000000000001</v>
      </c>
      <c r="BP886">
        <v>2.1694</v>
      </c>
      <c r="BQ886">
        <v>2.1490999999999998</v>
      </c>
      <c r="BR886">
        <v>2.1240999999999999</v>
      </c>
      <c r="BS886">
        <v>2.0811000000000002</v>
      </c>
      <c r="BT886">
        <v>1.9435</v>
      </c>
      <c r="BU886">
        <v>1.9080999999999999</v>
      </c>
      <c r="BV886">
        <v>1.8855999999999999</v>
      </c>
      <c r="BW886">
        <v>1.8843000000000001</v>
      </c>
      <c r="BX886">
        <v>1.8985000000000001</v>
      </c>
      <c r="BY886">
        <v>1.9186000000000001</v>
      </c>
      <c r="BZ886">
        <v>2.1084000000000001</v>
      </c>
      <c r="CA886">
        <v>2.1261999999999999</v>
      </c>
      <c r="CB886">
        <v>2.1234999999999999</v>
      </c>
      <c r="CC886">
        <v>2.1114000000000002</v>
      </c>
      <c r="CD886">
        <v>2.0939999999999999</v>
      </c>
      <c r="CE886">
        <v>2.0562999999999998</v>
      </c>
      <c r="CF886">
        <v>1.9281999999999999</v>
      </c>
      <c r="CG886">
        <v>1.8957999999999999</v>
      </c>
      <c r="CH886">
        <v>1.8794</v>
      </c>
      <c r="CI886">
        <v>1.8734</v>
      </c>
    </row>
    <row r="887" spans="1:87">
      <c r="A887" s="95">
        <v>45530</v>
      </c>
      <c r="B887" s="63">
        <v>191414</v>
      </c>
      <c r="AU887">
        <v>2.2799</v>
      </c>
      <c r="AV887">
        <v>2.1349</v>
      </c>
      <c r="AW887">
        <v>2.1012</v>
      </c>
      <c r="AX887">
        <v>2.0739999999999998</v>
      </c>
      <c r="AY887">
        <v>2.0623999999999998</v>
      </c>
      <c r="AZ887">
        <v>2.0676000000000001</v>
      </c>
      <c r="BA887">
        <v>2.0846</v>
      </c>
      <c r="BB887">
        <v>2.2700999999999998</v>
      </c>
      <c r="BC887">
        <v>2.2677</v>
      </c>
      <c r="BD887">
        <v>2.2534000000000001</v>
      </c>
      <c r="BE887">
        <v>2.2315999999999998</v>
      </c>
      <c r="BF887">
        <v>2.2067000000000001</v>
      </c>
      <c r="BG887">
        <v>2.1777000000000002</v>
      </c>
      <c r="BH887">
        <v>2.0278999999999998</v>
      </c>
      <c r="BI887">
        <v>1.9959</v>
      </c>
      <c r="BJ887">
        <v>1.9784999999999999</v>
      </c>
      <c r="BK887">
        <v>1.9742</v>
      </c>
      <c r="BL887">
        <v>1.9836</v>
      </c>
      <c r="BM887">
        <v>2.0032000000000001</v>
      </c>
      <c r="BN887">
        <v>2.1892999999999998</v>
      </c>
      <c r="BO887">
        <v>2.1970999999999998</v>
      </c>
      <c r="BP887">
        <v>2.1936</v>
      </c>
      <c r="BQ887">
        <v>2.1728999999999998</v>
      </c>
      <c r="BR887">
        <v>2.1474000000000002</v>
      </c>
      <c r="BS887">
        <v>2.1040000000000001</v>
      </c>
      <c r="BT887">
        <v>1.9659</v>
      </c>
      <c r="BU887">
        <v>1.9300999999999999</v>
      </c>
      <c r="BV887">
        <v>1.9071</v>
      </c>
      <c r="BW887">
        <v>1.9057999999999999</v>
      </c>
      <c r="BX887">
        <v>1.92</v>
      </c>
      <c r="BY887">
        <v>1.9400999999999999</v>
      </c>
      <c r="BZ887">
        <v>2.1299000000000001</v>
      </c>
      <c r="CA887">
        <v>2.1476999999999999</v>
      </c>
      <c r="CB887">
        <v>2.145</v>
      </c>
      <c r="CC887">
        <v>2.1328999999999998</v>
      </c>
      <c r="CD887">
        <v>2.1154999999999999</v>
      </c>
      <c r="CE887">
        <v>2.0777999999999999</v>
      </c>
      <c r="CF887">
        <v>1.9497</v>
      </c>
      <c r="CG887">
        <v>1.9173</v>
      </c>
      <c r="CH887">
        <v>1.9009</v>
      </c>
      <c r="CI887">
        <v>1.8949</v>
      </c>
    </row>
    <row r="888" spans="1:87">
      <c r="A888" s="95">
        <v>45531</v>
      </c>
      <c r="B888" s="63">
        <v>182094</v>
      </c>
      <c r="AU888">
        <v>2.2469000000000001</v>
      </c>
      <c r="AV888">
        <v>2.0975999999999999</v>
      </c>
      <c r="AW888">
        <v>2.0640000000000001</v>
      </c>
      <c r="AX888">
        <v>2.0371000000000001</v>
      </c>
      <c r="AY888">
        <v>2.0257999999999998</v>
      </c>
      <c r="AZ888">
        <v>2.0308999999999999</v>
      </c>
      <c r="BA888">
        <v>2.0485000000000002</v>
      </c>
      <c r="BB888">
        <v>2.2332999999999998</v>
      </c>
      <c r="BC888">
        <v>2.2317999999999998</v>
      </c>
      <c r="BD888">
        <v>2.2185999999999999</v>
      </c>
      <c r="BE888">
        <v>2.1981000000000002</v>
      </c>
      <c r="BF888">
        <v>2.1741000000000001</v>
      </c>
      <c r="BG888">
        <v>2.1461000000000001</v>
      </c>
      <c r="BH888">
        <v>1.9982</v>
      </c>
      <c r="BI888">
        <v>1.9670000000000001</v>
      </c>
      <c r="BJ888">
        <v>1.9499</v>
      </c>
      <c r="BK888">
        <v>1.9458</v>
      </c>
      <c r="BL888">
        <v>1.9551000000000001</v>
      </c>
      <c r="BM888">
        <v>1.9748000000000001</v>
      </c>
      <c r="BN888">
        <v>2.1610999999999998</v>
      </c>
      <c r="BO888">
        <v>2.169</v>
      </c>
      <c r="BP888">
        <v>2.1656</v>
      </c>
      <c r="BQ888">
        <v>2.145</v>
      </c>
      <c r="BR888">
        <v>2.1196999999999999</v>
      </c>
      <c r="BS888">
        <v>2.0764</v>
      </c>
      <c r="BT888">
        <v>1.9383999999999999</v>
      </c>
      <c r="BU888">
        <v>1.9028</v>
      </c>
      <c r="BV888">
        <v>1.8798999999999999</v>
      </c>
      <c r="BW888">
        <v>1.8786</v>
      </c>
      <c r="BX888">
        <v>1.8928</v>
      </c>
      <c r="BY888">
        <v>1.9129</v>
      </c>
      <c r="BZ888">
        <v>2.1027</v>
      </c>
      <c r="CA888">
        <v>2.1204999999999998</v>
      </c>
      <c r="CB888">
        <v>2.1177999999999999</v>
      </c>
      <c r="CC888">
        <v>2.1057000000000001</v>
      </c>
      <c r="CD888">
        <v>2.0882999999999998</v>
      </c>
      <c r="CE888">
        <v>2.0506000000000002</v>
      </c>
      <c r="CF888">
        <v>1.9225000000000001</v>
      </c>
      <c r="CG888">
        <v>1.8900999999999999</v>
      </c>
      <c r="CH888">
        <v>1.8736999999999999</v>
      </c>
      <c r="CI888">
        <v>1.8676999999999999</v>
      </c>
    </row>
    <row r="889" spans="1:87">
      <c r="A889" s="95">
        <v>45532</v>
      </c>
      <c r="B889" s="63">
        <v>178082</v>
      </c>
      <c r="AU889">
        <v>2.2147999999999999</v>
      </c>
      <c r="AV889">
        <v>2.0672999999999999</v>
      </c>
      <c r="AW889">
        <v>2.0369999999999999</v>
      </c>
      <c r="AX889">
        <v>2.0095000000000001</v>
      </c>
      <c r="AY889">
        <v>1.9984</v>
      </c>
      <c r="AZ889">
        <v>2.0032000000000001</v>
      </c>
      <c r="BA889">
        <v>2.0209000000000001</v>
      </c>
      <c r="BB889">
        <v>2.2048000000000001</v>
      </c>
      <c r="BC889">
        <v>2.2031000000000001</v>
      </c>
      <c r="BD889">
        <v>2.1899000000000002</v>
      </c>
      <c r="BE889">
        <v>2.1698</v>
      </c>
      <c r="BF889">
        <v>2.1465999999999998</v>
      </c>
      <c r="BG889">
        <v>2.1193</v>
      </c>
      <c r="BH889">
        <v>1.9756</v>
      </c>
      <c r="BI889">
        <v>1.9439</v>
      </c>
      <c r="BJ889">
        <v>1.9262999999999999</v>
      </c>
      <c r="BK889">
        <v>1.9219999999999999</v>
      </c>
      <c r="BL889">
        <v>1.9312</v>
      </c>
      <c r="BM889">
        <v>1.9511000000000001</v>
      </c>
      <c r="BN889">
        <v>2.1377000000000002</v>
      </c>
      <c r="BO889">
        <v>2.1457999999999999</v>
      </c>
      <c r="BP889">
        <v>2.1425999999999998</v>
      </c>
      <c r="BQ889">
        <v>2.1221999999999999</v>
      </c>
      <c r="BR889">
        <v>2.0972</v>
      </c>
      <c r="BS889">
        <v>2.0541</v>
      </c>
      <c r="BT889">
        <v>1.9162999999999999</v>
      </c>
      <c r="BU889">
        <v>1.881</v>
      </c>
      <c r="BV889">
        <v>1.8583000000000001</v>
      </c>
      <c r="BW889">
        <v>1.857</v>
      </c>
      <c r="BX889">
        <v>1.8712</v>
      </c>
      <c r="BY889">
        <v>1.8913</v>
      </c>
      <c r="BZ889">
        <v>2.0811000000000002</v>
      </c>
      <c r="CA889">
        <v>2.0989</v>
      </c>
      <c r="CB889">
        <v>2.0962000000000001</v>
      </c>
      <c r="CC889">
        <v>2.0840999999999998</v>
      </c>
      <c r="CD889">
        <v>2.0667</v>
      </c>
      <c r="CE889">
        <v>2.0289999999999999</v>
      </c>
      <c r="CF889">
        <v>1.9009</v>
      </c>
      <c r="CG889">
        <v>1.8685</v>
      </c>
      <c r="CH889">
        <v>1.8521000000000001</v>
      </c>
      <c r="CI889">
        <v>1.8461000000000001</v>
      </c>
    </row>
    <row r="890" spans="1:87">
      <c r="A890" s="95">
        <v>45533</v>
      </c>
      <c r="B890" s="63">
        <v>165117</v>
      </c>
      <c r="AU890">
        <v>2.2477</v>
      </c>
      <c r="AV890">
        <v>2.1076999999999999</v>
      </c>
      <c r="AW890">
        <v>2.077</v>
      </c>
      <c r="AX890">
        <v>2.0468999999999999</v>
      </c>
      <c r="AY890">
        <v>2.0347</v>
      </c>
      <c r="AZ890">
        <v>2.0385</v>
      </c>
      <c r="BA890">
        <v>2.0558000000000001</v>
      </c>
      <c r="BB890">
        <v>2.2393000000000001</v>
      </c>
      <c r="BC890">
        <v>2.2370999999999999</v>
      </c>
      <c r="BD890">
        <v>2.2231999999999998</v>
      </c>
      <c r="BE890">
        <v>2.2025999999999999</v>
      </c>
      <c r="BF890">
        <v>2.1787000000000001</v>
      </c>
      <c r="BG890">
        <v>2.1505000000000001</v>
      </c>
      <c r="BH890">
        <v>2.0055000000000001</v>
      </c>
      <c r="BI890">
        <v>1.9733000000000001</v>
      </c>
      <c r="BJ890">
        <v>1.9548000000000001</v>
      </c>
      <c r="BK890">
        <v>1.9502999999999999</v>
      </c>
      <c r="BL890">
        <v>1.9594</v>
      </c>
      <c r="BM890">
        <v>1.9792000000000001</v>
      </c>
      <c r="BN890">
        <v>2.1657000000000002</v>
      </c>
      <c r="BO890">
        <v>2.1736</v>
      </c>
      <c r="BP890">
        <v>2.1703000000000001</v>
      </c>
      <c r="BQ890">
        <v>2.1497999999999999</v>
      </c>
      <c r="BR890">
        <v>2.1246999999999998</v>
      </c>
      <c r="BS890">
        <v>2.0815000000000001</v>
      </c>
      <c r="BT890">
        <v>1.9435</v>
      </c>
      <c r="BU890">
        <v>1.9080999999999999</v>
      </c>
      <c r="BV890">
        <v>1.8853</v>
      </c>
      <c r="BW890">
        <v>1.8839999999999999</v>
      </c>
      <c r="BX890">
        <v>1.8982000000000001</v>
      </c>
      <c r="BY890">
        <v>1.9182999999999999</v>
      </c>
      <c r="BZ890">
        <v>2.1080999999999999</v>
      </c>
      <c r="CA890">
        <v>2.1259000000000001</v>
      </c>
      <c r="CB890">
        <v>2.1232000000000002</v>
      </c>
      <c r="CC890">
        <v>2.1111</v>
      </c>
      <c r="CD890">
        <v>2.0937000000000001</v>
      </c>
      <c r="CE890">
        <v>2.056</v>
      </c>
      <c r="CF890">
        <v>1.9278999999999999</v>
      </c>
      <c r="CG890">
        <v>1.8955</v>
      </c>
      <c r="CH890">
        <v>1.8791</v>
      </c>
      <c r="CI890">
        <v>1.8731</v>
      </c>
    </row>
    <row r="891" spans="1:87">
      <c r="A891" s="95">
        <v>45534</v>
      </c>
      <c r="B891" s="63">
        <v>246078</v>
      </c>
      <c r="AU891" s="28">
        <v>2.2117</v>
      </c>
      <c r="AV891">
        <v>2.0931999999999999</v>
      </c>
      <c r="AW891">
        <v>2.0546000000000002</v>
      </c>
      <c r="AX891">
        <v>2.0215999999999998</v>
      </c>
      <c r="AY891">
        <v>2.0078</v>
      </c>
      <c r="AZ891">
        <v>2.0108999999999999</v>
      </c>
      <c r="BA891">
        <v>2.0284</v>
      </c>
      <c r="BB891">
        <v>2.2113</v>
      </c>
      <c r="BC891">
        <v>2.2103000000000002</v>
      </c>
      <c r="BD891">
        <v>2.1979000000000002</v>
      </c>
      <c r="BE891">
        <v>2.1785000000000001</v>
      </c>
      <c r="BF891">
        <v>2.1556000000000002</v>
      </c>
      <c r="BG891">
        <v>2.1282999999999999</v>
      </c>
      <c r="BH891">
        <v>1.9806999999999999</v>
      </c>
      <c r="BI891">
        <v>1.9486000000000001</v>
      </c>
      <c r="BJ891">
        <v>1.93</v>
      </c>
      <c r="BK891">
        <v>1.9252</v>
      </c>
      <c r="BL891">
        <v>1.9332</v>
      </c>
      <c r="BM891">
        <v>1.9530000000000001</v>
      </c>
      <c r="BN891">
        <v>2.1402000000000001</v>
      </c>
      <c r="BO891">
        <v>2.1482999999999999</v>
      </c>
      <c r="BP891">
        <v>2.1452</v>
      </c>
      <c r="BQ891">
        <v>2.1248999999999998</v>
      </c>
      <c r="BR891">
        <v>2.1</v>
      </c>
      <c r="BS891">
        <v>2.0571000000000002</v>
      </c>
      <c r="BT891">
        <v>1.9193</v>
      </c>
      <c r="BU891">
        <v>1.8841000000000001</v>
      </c>
      <c r="BV891">
        <v>1.8614999999999999</v>
      </c>
      <c r="BW891">
        <v>1.8602000000000001</v>
      </c>
      <c r="BX891">
        <v>1.8744000000000001</v>
      </c>
      <c r="BY891">
        <v>1.8945000000000001</v>
      </c>
      <c r="BZ891">
        <v>2.0842999999999998</v>
      </c>
      <c r="CA891">
        <v>2.1021000000000001</v>
      </c>
      <c r="CB891">
        <v>2.0994000000000002</v>
      </c>
      <c r="CC891">
        <v>2.0872999999999999</v>
      </c>
      <c r="CD891">
        <v>2.0699000000000001</v>
      </c>
      <c r="CE891">
        <v>2.0322</v>
      </c>
      <c r="CF891">
        <v>1.9040999999999999</v>
      </c>
      <c r="CG891">
        <v>1.8716999999999999</v>
      </c>
      <c r="CH891">
        <v>1.8552999999999999</v>
      </c>
      <c r="CI891">
        <v>1.8492999999999999</v>
      </c>
    </row>
    <row r="892" spans="1:87">
      <c r="A892" s="103">
        <v>45537</v>
      </c>
      <c r="B892" s="1028" t="s">
        <v>4236</v>
      </c>
      <c r="AU892" s="189">
        <v>2.2117</v>
      </c>
      <c r="AV892" s="189">
        <v>2.0931999999999999</v>
      </c>
      <c r="AW892" s="189">
        <v>2.0546000000000002</v>
      </c>
      <c r="AX892" s="189">
        <v>2.0215999999999998</v>
      </c>
      <c r="AY892" s="189">
        <v>2.0078</v>
      </c>
      <c r="AZ892" s="189">
        <v>2.0108999999999999</v>
      </c>
      <c r="BA892" s="189">
        <v>2.0284</v>
      </c>
      <c r="BB892" s="189">
        <v>2.2113</v>
      </c>
      <c r="BC892" s="189">
        <v>2.2103000000000002</v>
      </c>
      <c r="BD892" s="189">
        <v>2.1979000000000002</v>
      </c>
      <c r="BE892" s="189">
        <v>2.1785000000000001</v>
      </c>
      <c r="BF892" s="189">
        <v>2.1556000000000002</v>
      </c>
      <c r="BG892" s="189">
        <v>2.1282999999999999</v>
      </c>
      <c r="BH892" s="189">
        <v>1.9806999999999999</v>
      </c>
      <c r="BI892" s="189">
        <v>1.9486000000000001</v>
      </c>
      <c r="BJ892" s="189">
        <v>1.93</v>
      </c>
      <c r="BK892" s="189">
        <v>1.9252</v>
      </c>
      <c r="BL892" s="189">
        <v>1.9332</v>
      </c>
      <c r="BM892" s="189">
        <v>1.9530000000000001</v>
      </c>
      <c r="BN892" s="189">
        <v>2.1402000000000001</v>
      </c>
      <c r="BO892" s="189">
        <v>2.1482999999999999</v>
      </c>
      <c r="BP892" s="189">
        <v>2.1452</v>
      </c>
      <c r="BQ892" s="189">
        <v>2.1248999999999998</v>
      </c>
      <c r="BR892" s="189">
        <v>2.1</v>
      </c>
      <c r="BS892" s="189">
        <v>2.0571000000000002</v>
      </c>
      <c r="BT892" s="189">
        <v>1.9193</v>
      </c>
      <c r="BU892" s="189">
        <v>1.8841000000000001</v>
      </c>
      <c r="BV892" s="189">
        <v>1.8614999999999999</v>
      </c>
      <c r="BW892" s="189">
        <v>1.8602000000000001</v>
      </c>
      <c r="BX892" s="189">
        <v>1.8744000000000001</v>
      </c>
      <c r="BY892" s="189">
        <v>1.8945000000000001</v>
      </c>
      <c r="BZ892" s="189">
        <v>2.0842999999999998</v>
      </c>
      <c r="CA892" s="189">
        <v>2.1021000000000001</v>
      </c>
      <c r="CB892" s="189">
        <v>2.0994000000000002</v>
      </c>
      <c r="CC892" s="189">
        <v>2.0872999999999999</v>
      </c>
      <c r="CD892" s="189">
        <v>2.0699000000000001</v>
      </c>
      <c r="CE892" s="189">
        <v>2.0322</v>
      </c>
      <c r="CF892" s="189">
        <v>1.9040999999999999</v>
      </c>
      <c r="CG892" s="189">
        <v>1.8716999999999999</v>
      </c>
      <c r="CH892" s="189">
        <v>1.8552999999999999</v>
      </c>
      <c r="CI892" s="189">
        <v>1.8492999999999999</v>
      </c>
    </row>
    <row r="893" spans="1:87">
      <c r="A893" s="95">
        <v>45538</v>
      </c>
      <c r="B893" s="63">
        <v>269786</v>
      </c>
      <c r="AV893">
        <v>1.9777</v>
      </c>
      <c r="AW893">
        <v>1.9553</v>
      </c>
      <c r="AX893">
        <v>1.9302999999999999</v>
      </c>
      <c r="AY893">
        <v>1.9195</v>
      </c>
      <c r="AZ893">
        <v>1.9251</v>
      </c>
      <c r="BA893">
        <v>1.9457</v>
      </c>
      <c r="BB893">
        <v>2.1316999999999999</v>
      </c>
      <c r="BC893">
        <v>2.1335999999999999</v>
      </c>
      <c r="BD893">
        <v>2.1248999999999998</v>
      </c>
      <c r="BE893">
        <v>2.1086</v>
      </c>
      <c r="BF893">
        <v>2.0880000000000001</v>
      </c>
      <c r="BG893">
        <v>2.0619999999999998</v>
      </c>
      <c r="BH893">
        <v>1.9147000000000001</v>
      </c>
      <c r="BI893">
        <v>1.8842000000000001</v>
      </c>
      <c r="BJ893">
        <v>1.8666</v>
      </c>
      <c r="BK893">
        <v>1.8632</v>
      </c>
      <c r="BL893">
        <v>1.8714999999999999</v>
      </c>
      <c r="BM893">
        <v>1.8915</v>
      </c>
      <c r="BN893">
        <v>2.0792000000000002</v>
      </c>
      <c r="BO893">
        <v>2.0876999999999999</v>
      </c>
      <c r="BP893">
        <v>2.0847000000000002</v>
      </c>
      <c r="BQ893">
        <v>2.0651999999999999</v>
      </c>
      <c r="BR893">
        <v>2.0411999999999999</v>
      </c>
      <c r="BS893">
        <v>2.0011999999999999</v>
      </c>
      <c r="BT893">
        <v>1.8640000000000001</v>
      </c>
      <c r="BU893">
        <v>1.83</v>
      </c>
      <c r="BV893">
        <v>1.8089999999999999</v>
      </c>
      <c r="BW893">
        <v>1.8072999999999999</v>
      </c>
      <c r="BX893">
        <v>1.8217000000000001</v>
      </c>
      <c r="BY893">
        <v>1.8420000000000001</v>
      </c>
      <c r="BZ893">
        <v>2.0318999999999998</v>
      </c>
      <c r="CA893">
        <v>2.0499000000000001</v>
      </c>
      <c r="CB893">
        <v>2.0474000000000001</v>
      </c>
      <c r="CC893">
        <v>2.0354999999999999</v>
      </c>
      <c r="CD893">
        <v>2.0183</v>
      </c>
      <c r="CE893">
        <v>1.9807999999999999</v>
      </c>
      <c r="CF893">
        <v>1.8528</v>
      </c>
      <c r="CG893">
        <v>1.8206</v>
      </c>
      <c r="CH893">
        <v>1.8029999999999999</v>
      </c>
      <c r="CI893">
        <v>1.7994000000000001</v>
      </c>
    </row>
    <row r="894" spans="1:87">
      <c r="A894" s="95">
        <v>45539</v>
      </c>
      <c r="B894" s="63">
        <v>204601</v>
      </c>
      <c r="AV894">
        <v>1.9618</v>
      </c>
      <c r="AW894">
        <v>1.9346000000000001</v>
      </c>
      <c r="AX894">
        <v>1.9097999999999999</v>
      </c>
      <c r="AY894">
        <v>1.8991</v>
      </c>
      <c r="AZ894">
        <v>1.9055</v>
      </c>
      <c r="BA894">
        <v>1.9251</v>
      </c>
      <c r="BB894">
        <v>2.1067999999999998</v>
      </c>
      <c r="BC894">
        <v>2.1070000000000002</v>
      </c>
      <c r="BD894">
        <v>2.0964999999999998</v>
      </c>
      <c r="BE894">
        <v>2.0792000000000002</v>
      </c>
      <c r="BF894">
        <v>2.0581999999999998</v>
      </c>
      <c r="BG894">
        <v>2.032</v>
      </c>
      <c r="BH894">
        <v>1.8864000000000001</v>
      </c>
      <c r="BI894">
        <v>1.8589</v>
      </c>
      <c r="BJ894">
        <v>1.8431</v>
      </c>
      <c r="BK894">
        <v>1.8399000000000001</v>
      </c>
      <c r="BL894">
        <v>1.8482000000000001</v>
      </c>
      <c r="BM894">
        <v>1.8683000000000001</v>
      </c>
      <c r="BN894">
        <v>2.056</v>
      </c>
      <c r="BO894">
        <v>2.0646</v>
      </c>
      <c r="BP894">
        <v>2.0617999999999999</v>
      </c>
      <c r="BQ894">
        <v>2.0427</v>
      </c>
      <c r="BR894">
        <v>2.0190000000000001</v>
      </c>
      <c r="BS894">
        <v>1.9802</v>
      </c>
      <c r="BT894">
        <v>1.843</v>
      </c>
      <c r="BU894">
        <v>1.8095000000000001</v>
      </c>
      <c r="BV894">
        <v>1.7895000000000001</v>
      </c>
      <c r="BW894">
        <v>1.7878000000000001</v>
      </c>
      <c r="BX894">
        <v>1.8022</v>
      </c>
      <c r="BY894">
        <v>1.8225</v>
      </c>
      <c r="BZ894">
        <v>2.0124</v>
      </c>
      <c r="CA894">
        <v>2.0304000000000002</v>
      </c>
      <c r="CB894">
        <v>2.0278999999999998</v>
      </c>
      <c r="CC894">
        <v>2.016</v>
      </c>
      <c r="CD894">
        <v>1.9987999999999999</v>
      </c>
      <c r="CE894">
        <v>1.9613</v>
      </c>
      <c r="CF894">
        <v>1.8332999999999999</v>
      </c>
      <c r="CG894">
        <v>1.8010999999999999</v>
      </c>
      <c r="CH894">
        <v>1.7835000000000001</v>
      </c>
      <c r="CI894">
        <v>1.7799</v>
      </c>
    </row>
    <row r="895" spans="1:87">
      <c r="A895" s="95">
        <v>45540</v>
      </c>
      <c r="B895" s="63">
        <v>216074</v>
      </c>
      <c r="AV895">
        <v>1.9258</v>
      </c>
      <c r="AW895">
        <v>1.9077</v>
      </c>
      <c r="AX895">
        <v>1.8896999999999999</v>
      </c>
      <c r="AY895">
        <v>1.8826000000000001</v>
      </c>
      <c r="AZ895">
        <v>1.8909</v>
      </c>
      <c r="BA895">
        <v>1.9116</v>
      </c>
      <c r="BB895">
        <v>2.0916999999999999</v>
      </c>
      <c r="BC895">
        <v>2.0941999999999998</v>
      </c>
      <c r="BD895">
        <v>2.0859000000000001</v>
      </c>
      <c r="BE895">
        <v>2.0703999999999998</v>
      </c>
      <c r="BF895">
        <v>2.0512999999999999</v>
      </c>
      <c r="BG895">
        <v>2.0261999999999998</v>
      </c>
      <c r="BH895">
        <v>1.8837999999999999</v>
      </c>
      <c r="BI895">
        <v>1.8554999999999999</v>
      </c>
      <c r="BJ895">
        <v>1.8396999999999999</v>
      </c>
      <c r="BK895">
        <v>1.8365</v>
      </c>
      <c r="BL895">
        <v>1.8449</v>
      </c>
      <c r="BM895">
        <v>1.865</v>
      </c>
      <c r="BN895">
        <v>2.0528</v>
      </c>
      <c r="BO895">
        <v>2.0613999999999999</v>
      </c>
      <c r="BP895">
        <v>2.0587</v>
      </c>
      <c r="BQ895">
        <v>2.0396000000000001</v>
      </c>
      <c r="BR895">
        <v>2.016</v>
      </c>
      <c r="BS895">
        <v>1.9772000000000001</v>
      </c>
      <c r="BT895">
        <v>1.8401000000000001</v>
      </c>
      <c r="BU895">
        <v>1.8066</v>
      </c>
      <c r="BV895">
        <v>1.7867</v>
      </c>
      <c r="BW895">
        <v>1.7849999999999999</v>
      </c>
      <c r="BX895">
        <v>1.7994000000000001</v>
      </c>
      <c r="BY895">
        <v>1.8197000000000001</v>
      </c>
      <c r="BZ895">
        <v>2.0095999999999998</v>
      </c>
      <c r="CA895">
        <v>2.0276000000000001</v>
      </c>
      <c r="CB895">
        <v>2.0251000000000001</v>
      </c>
      <c r="CC895">
        <v>2.0131999999999999</v>
      </c>
      <c r="CD895">
        <v>1.996</v>
      </c>
      <c r="CE895">
        <v>1.9584999999999999</v>
      </c>
      <c r="CF895">
        <v>1.8305</v>
      </c>
      <c r="CG895">
        <v>1.7983</v>
      </c>
      <c r="CH895">
        <v>1.7806999999999999</v>
      </c>
      <c r="CI895">
        <v>1.7770999999999999</v>
      </c>
    </row>
    <row r="896" spans="1:87">
      <c r="A896" s="95">
        <v>45541</v>
      </c>
      <c r="B896" s="63">
        <v>147263</v>
      </c>
      <c r="AV896">
        <v>1.8959999999999999</v>
      </c>
      <c r="AW896">
        <v>1.8763000000000001</v>
      </c>
      <c r="AX896">
        <v>1.8587</v>
      </c>
      <c r="AY896">
        <v>1.8525</v>
      </c>
      <c r="AZ896">
        <v>1.8617999999999999</v>
      </c>
      <c r="BA896">
        <v>1.8838999999999999</v>
      </c>
      <c r="BB896">
        <v>2.0611000000000002</v>
      </c>
      <c r="BC896">
        <v>2.0646</v>
      </c>
      <c r="BD896">
        <v>2.0575000000000001</v>
      </c>
      <c r="BE896">
        <v>2.0427</v>
      </c>
      <c r="BF896">
        <v>2.024</v>
      </c>
      <c r="BG896">
        <v>1.9990000000000001</v>
      </c>
      <c r="BH896">
        <v>1.8635999999999999</v>
      </c>
      <c r="BI896">
        <v>1.8360000000000001</v>
      </c>
      <c r="BJ896">
        <v>1.8209</v>
      </c>
      <c r="BK896">
        <v>1.8183</v>
      </c>
      <c r="BL896">
        <v>1.8268</v>
      </c>
      <c r="BM896">
        <v>1.8469</v>
      </c>
      <c r="BN896">
        <v>2.0348999999999999</v>
      </c>
      <c r="BO896">
        <v>2.0432999999999999</v>
      </c>
      <c r="BP896">
        <v>2.0409999999999999</v>
      </c>
      <c r="BQ896">
        <v>2.0225</v>
      </c>
      <c r="BR896">
        <v>1.9995000000000001</v>
      </c>
      <c r="BS896">
        <v>1.9624999999999999</v>
      </c>
      <c r="BT896">
        <v>1.8252999999999999</v>
      </c>
      <c r="BU896">
        <v>1.7926</v>
      </c>
      <c r="BV896">
        <v>1.7739</v>
      </c>
      <c r="BW896">
        <v>1.7722</v>
      </c>
      <c r="BX896">
        <v>1.7866</v>
      </c>
      <c r="BY896">
        <v>1.8069</v>
      </c>
      <c r="BZ896">
        <v>1.9967999999999999</v>
      </c>
      <c r="CA896">
        <v>2.0148000000000001</v>
      </c>
      <c r="CB896">
        <v>2.0123000000000002</v>
      </c>
      <c r="CC896">
        <v>2.0004</v>
      </c>
      <c r="CD896">
        <v>1.9832000000000001</v>
      </c>
      <c r="CE896">
        <v>1.9457</v>
      </c>
      <c r="CF896">
        <v>1.8177000000000001</v>
      </c>
      <c r="CG896">
        <v>1.7855000000000001</v>
      </c>
      <c r="CH896">
        <v>1.7679</v>
      </c>
      <c r="CI896">
        <v>1.7643</v>
      </c>
    </row>
    <row r="897" spans="1:87">
      <c r="A897" s="95">
        <v>45544</v>
      </c>
      <c r="B897" s="63">
        <v>210515</v>
      </c>
      <c r="AV897">
        <v>1.9204000000000001</v>
      </c>
      <c r="AW897">
        <v>1.8958999999999999</v>
      </c>
      <c r="AX897">
        <v>1.8754</v>
      </c>
      <c r="AY897">
        <v>1.8678999999999999</v>
      </c>
      <c r="AZ897">
        <v>1.8774</v>
      </c>
      <c r="BA897">
        <v>1.9001999999999999</v>
      </c>
      <c r="BB897">
        <v>2.0718000000000001</v>
      </c>
      <c r="BC897">
        <v>2.0760000000000001</v>
      </c>
      <c r="BD897">
        <v>2.0693000000000001</v>
      </c>
      <c r="BE897">
        <v>2.0543999999999998</v>
      </c>
      <c r="BF897">
        <v>2.0352000000000001</v>
      </c>
      <c r="BG897">
        <v>2.0097</v>
      </c>
      <c r="BH897">
        <v>1.8752</v>
      </c>
      <c r="BI897">
        <v>1.8454999999999999</v>
      </c>
      <c r="BJ897">
        <v>1.8286</v>
      </c>
      <c r="BK897">
        <v>1.8252999999999999</v>
      </c>
      <c r="BL897">
        <v>1.8338000000000001</v>
      </c>
      <c r="BM897">
        <v>1.8537999999999999</v>
      </c>
      <c r="BN897">
        <v>2.0417999999999998</v>
      </c>
      <c r="BO897">
        <v>2.0501999999999998</v>
      </c>
      <c r="BP897">
        <v>2.0478999999999998</v>
      </c>
      <c r="BQ897">
        <v>2.0293999999999999</v>
      </c>
      <c r="BR897">
        <v>2.0064000000000002</v>
      </c>
      <c r="BS897">
        <v>1.9694</v>
      </c>
      <c r="BT897">
        <v>1.8322000000000001</v>
      </c>
      <c r="BU897">
        <v>1.7995000000000001</v>
      </c>
      <c r="BV897">
        <v>1.7807999999999999</v>
      </c>
      <c r="BW897">
        <v>1.7790999999999999</v>
      </c>
      <c r="BX897">
        <v>1.7935000000000001</v>
      </c>
      <c r="BY897">
        <v>1.8138000000000001</v>
      </c>
      <c r="BZ897">
        <v>2.0036999999999998</v>
      </c>
      <c r="CA897">
        <v>2.0217000000000001</v>
      </c>
      <c r="CB897">
        <v>2.0192000000000001</v>
      </c>
      <c r="CC897">
        <v>2.0072999999999999</v>
      </c>
      <c r="CD897">
        <v>1.9901</v>
      </c>
      <c r="CE897">
        <v>1.9525999999999999</v>
      </c>
      <c r="CF897">
        <v>1.8246</v>
      </c>
      <c r="CG897">
        <v>1.7924</v>
      </c>
      <c r="CH897">
        <v>1.7747999999999999</v>
      </c>
      <c r="CI897">
        <v>1.7712000000000001</v>
      </c>
    </row>
    <row r="898" spans="1:87">
      <c r="A898" s="95">
        <v>45545</v>
      </c>
      <c r="B898" s="63">
        <v>209870</v>
      </c>
      <c r="AV898">
        <v>1.87</v>
      </c>
      <c r="AW898">
        <v>1.8423</v>
      </c>
      <c r="AX898">
        <v>1.8206</v>
      </c>
      <c r="AY898">
        <v>1.8121</v>
      </c>
      <c r="AZ898">
        <v>1.8206</v>
      </c>
      <c r="BA898">
        <v>1.8442000000000001</v>
      </c>
      <c r="BB898">
        <v>2.0150999999999999</v>
      </c>
      <c r="BC898">
        <v>2.0202</v>
      </c>
      <c r="BD898">
        <v>2.0145</v>
      </c>
      <c r="BE898">
        <v>2.0005999999999999</v>
      </c>
      <c r="BF898">
        <v>1.9826999999999999</v>
      </c>
      <c r="BG898">
        <v>1.9584999999999999</v>
      </c>
      <c r="BH898">
        <v>1.8201000000000001</v>
      </c>
      <c r="BI898">
        <v>1.7937000000000001</v>
      </c>
      <c r="BJ898">
        <v>1.7798</v>
      </c>
      <c r="BK898">
        <v>1.7778</v>
      </c>
      <c r="BL898">
        <v>1.7864</v>
      </c>
      <c r="BM898">
        <v>1.8064</v>
      </c>
      <c r="BN898">
        <v>1.9944999999999999</v>
      </c>
      <c r="BO898">
        <v>2.0028000000000001</v>
      </c>
      <c r="BP898">
        <v>2.0007999999999999</v>
      </c>
      <c r="BQ898">
        <v>1.9834000000000001</v>
      </c>
      <c r="BR898">
        <v>1.9616</v>
      </c>
      <c r="BS898">
        <v>1.9258</v>
      </c>
      <c r="BT898">
        <v>1.7898000000000001</v>
      </c>
      <c r="BU898">
        <v>1.7583</v>
      </c>
      <c r="BV898">
        <v>1.7407999999999999</v>
      </c>
      <c r="BW898">
        <v>1.7391000000000001</v>
      </c>
      <c r="BX898">
        <v>1.7535000000000001</v>
      </c>
      <c r="BY898">
        <v>1.7738</v>
      </c>
      <c r="BZ898">
        <v>1.9637</v>
      </c>
      <c r="CA898">
        <v>1.9817</v>
      </c>
      <c r="CB898">
        <v>1.9792000000000001</v>
      </c>
      <c r="CC898">
        <v>1.9673</v>
      </c>
      <c r="CD898">
        <v>1.9500999999999999</v>
      </c>
      <c r="CE898">
        <v>1.9126000000000001</v>
      </c>
      <c r="CF898">
        <v>1.7846</v>
      </c>
      <c r="CG898">
        <v>1.7524</v>
      </c>
      <c r="CH898">
        <v>1.7347999999999999</v>
      </c>
      <c r="CI898">
        <v>1.7312000000000001</v>
      </c>
    </row>
    <row r="899" spans="1:87">
      <c r="A899" s="95">
        <v>45546</v>
      </c>
      <c r="B899" s="63">
        <v>209864</v>
      </c>
      <c r="AV899">
        <v>1.8972</v>
      </c>
      <c r="AW899">
        <v>1.8754</v>
      </c>
      <c r="AX899">
        <v>1.8536999999999999</v>
      </c>
      <c r="AY899">
        <v>1.8443000000000001</v>
      </c>
      <c r="AZ899">
        <v>1.8513999999999999</v>
      </c>
      <c r="BA899">
        <v>1.873</v>
      </c>
      <c r="BB899">
        <v>2.0470000000000002</v>
      </c>
      <c r="BC899">
        <v>2.0516999999999999</v>
      </c>
      <c r="BD899">
        <v>2.0453000000000001</v>
      </c>
      <c r="BE899">
        <v>2.0308000000000002</v>
      </c>
      <c r="BF899">
        <v>2.0122</v>
      </c>
      <c r="BG899">
        <v>1.9873000000000001</v>
      </c>
      <c r="BH899">
        <v>1.847</v>
      </c>
      <c r="BI899">
        <v>1.8203</v>
      </c>
      <c r="BJ899">
        <v>1.8053999999999999</v>
      </c>
      <c r="BK899">
        <v>1.8028999999999999</v>
      </c>
      <c r="BL899">
        <v>1.8115000000000001</v>
      </c>
      <c r="BM899">
        <v>1.8314999999999999</v>
      </c>
      <c r="BN899">
        <v>2.0196000000000001</v>
      </c>
      <c r="BO899">
        <v>2.0278999999999998</v>
      </c>
      <c r="BP899">
        <v>2.0259</v>
      </c>
      <c r="BQ899">
        <v>2.0085000000000002</v>
      </c>
      <c r="BR899">
        <v>1.9866999999999999</v>
      </c>
      <c r="BS899">
        <v>1.9509000000000001</v>
      </c>
      <c r="BT899">
        <v>1.8149</v>
      </c>
      <c r="BU899">
        <v>1.7834000000000001</v>
      </c>
      <c r="BV899">
        <v>1.7659</v>
      </c>
      <c r="BW899">
        <v>1.7642</v>
      </c>
      <c r="BX899">
        <v>1.7786</v>
      </c>
      <c r="BY899">
        <v>1.7988999999999999</v>
      </c>
      <c r="BZ899">
        <v>1.9887999999999999</v>
      </c>
      <c r="CA899">
        <v>2.0068000000000001</v>
      </c>
      <c r="CB899">
        <v>2.0043000000000002</v>
      </c>
      <c r="CC899">
        <v>1.9923999999999999</v>
      </c>
      <c r="CD899">
        <v>1.9752000000000001</v>
      </c>
      <c r="CE899">
        <v>1.9377</v>
      </c>
      <c r="CF899">
        <v>1.8097000000000001</v>
      </c>
      <c r="CG899">
        <v>1.7775000000000001</v>
      </c>
      <c r="CH899">
        <v>1.7599</v>
      </c>
      <c r="CI899">
        <v>1.7563</v>
      </c>
    </row>
    <row r="900" spans="1:87">
      <c r="A900" s="95">
        <v>45547</v>
      </c>
      <c r="B900" s="63">
        <v>181921</v>
      </c>
      <c r="AV900">
        <v>1.927</v>
      </c>
      <c r="AW900">
        <v>1.9064000000000001</v>
      </c>
      <c r="AX900">
        <v>1.8861000000000001</v>
      </c>
      <c r="AY900">
        <v>1.8775999999999999</v>
      </c>
      <c r="AZ900">
        <v>1.8843000000000001</v>
      </c>
      <c r="BA900">
        <v>1.9053</v>
      </c>
      <c r="BB900">
        <v>2.0794999999999999</v>
      </c>
      <c r="BC900">
        <v>2.0853000000000002</v>
      </c>
      <c r="BD900">
        <v>2.0788000000000002</v>
      </c>
      <c r="BE900">
        <v>2.0634000000000001</v>
      </c>
      <c r="BF900">
        <v>2.0434999999999999</v>
      </c>
      <c r="BG900">
        <v>2.0167999999999999</v>
      </c>
      <c r="BH900">
        <v>1.8754</v>
      </c>
      <c r="BI900">
        <v>1.8476999999999999</v>
      </c>
      <c r="BJ900">
        <v>1.8331</v>
      </c>
      <c r="BK900">
        <v>1.8307</v>
      </c>
      <c r="BL900">
        <v>1.8391999999999999</v>
      </c>
      <c r="BM900">
        <v>1.859</v>
      </c>
      <c r="BN900">
        <v>2.0470000000000002</v>
      </c>
      <c r="BO900">
        <v>2.0550999999999999</v>
      </c>
      <c r="BP900">
        <v>2.0529999999999999</v>
      </c>
      <c r="BQ900">
        <v>2.0354000000000001</v>
      </c>
      <c r="BR900">
        <v>2.0135000000000001</v>
      </c>
      <c r="BS900">
        <v>1.9775</v>
      </c>
      <c r="BT900">
        <v>1.8413999999999999</v>
      </c>
      <c r="BU900">
        <v>1.8097000000000001</v>
      </c>
      <c r="BV900">
        <v>1.7921</v>
      </c>
      <c r="BW900">
        <v>1.7904</v>
      </c>
      <c r="BX900">
        <v>1.8048</v>
      </c>
      <c r="BY900">
        <v>1.8250999999999999</v>
      </c>
      <c r="BZ900">
        <v>2.0150000000000001</v>
      </c>
      <c r="CA900">
        <v>2.0329999999999999</v>
      </c>
      <c r="CB900">
        <v>2.0305</v>
      </c>
      <c r="CC900">
        <v>2.0186000000000002</v>
      </c>
      <c r="CD900">
        <v>2.0013999999999998</v>
      </c>
      <c r="CE900">
        <v>1.9639</v>
      </c>
      <c r="CF900">
        <v>1.8359000000000001</v>
      </c>
      <c r="CG900">
        <v>1.8037000000000001</v>
      </c>
      <c r="CH900">
        <v>1.7861</v>
      </c>
      <c r="CI900">
        <v>1.7825</v>
      </c>
    </row>
    <row r="901" spans="1:87">
      <c r="A901" s="95">
        <v>45548</v>
      </c>
      <c r="B901" s="63">
        <v>187009</v>
      </c>
      <c r="AV901">
        <v>1.9301999999999999</v>
      </c>
      <c r="AW901">
        <v>1.9058999999999999</v>
      </c>
      <c r="AX901">
        <v>1.8842000000000001</v>
      </c>
      <c r="AY901">
        <v>1.8749</v>
      </c>
      <c r="AZ901">
        <v>1.8796999999999999</v>
      </c>
      <c r="BA901">
        <v>1.8995</v>
      </c>
      <c r="BB901">
        <v>2.0695000000000001</v>
      </c>
      <c r="BC901">
        <v>2.0752999999999999</v>
      </c>
      <c r="BD901">
        <v>2.0680999999999998</v>
      </c>
      <c r="BE901">
        <v>2.0514000000000001</v>
      </c>
      <c r="BF901">
        <v>2.0306999999999999</v>
      </c>
      <c r="BG901">
        <v>2.0038999999999998</v>
      </c>
      <c r="BH901">
        <v>1.8628</v>
      </c>
      <c r="BI901">
        <v>1.8346</v>
      </c>
      <c r="BJ901">
        <v>1.82</v>
      </c>
      <c r="BK901">
        <v>1.8179000000000001</v>
      </c>
      <c r="BL901">
        <v>1.8264</v>
      </c>
      <c r="BM901">
        <v>1.8462000000000001</v>
      </c>
      <c r="BN901">
        <v>2.0341999999999998</v>
      </c>
      <c r="BO901">
        <v>2.0423</v>
      </c>
      <c r="BP901">
        <v>2.0402</v>
      </c>
      <c r="BQ901">
        <v>2.0226000000000002</v>
      </c>
      <c r="BR901">
        <v>2.0007000000000001</v>
      </c>
      <c r="BS901">
        <v>1.9646999999999999</v>
      </c>
      <c r="BT901">
        <v>1.8286</v>
      </c>
      <c r="BU901">
        <v>1.7968999999999999</v>
      </c>
      <c r="BV901">
        <v>1.7793000000000001</v>
      </c>
      <c r="BW901">
        <v>1.7776000000000001</v>
      </c>
      <c r="BX901">
        <v>1.792</v>
      </c>
      <c r="BY901">
        <v>1.8123</v>
      </c>
      <c r="BZ901">
        <v>2.0022000000000002</v>
      </c>
      <c r="CA901">
        <v>2.0202</v>
      </c>
      <c r="CB901">
        <v>2.0177</v>
      </c>
      <c r="CC901">
        <v>2.0057999999999998</v>
      </c>
      <c r="CD901">
        <v>1.9885999999999999</v>
      </c>
      <c r="CE901">
        <v>1.9511000000000001</v>
      </c>
      <c r="CF901">
        <v>1.8230999999999999</v>
      </c>
      <c r="CG901">
        <v>1.7908999999999999</v>
      </c>
      <c r="CH901">
        <v>1.7733000000000001</v>
      </c>
      <c r="CI901">
        <v>1.7697000000000001</v>
      </c>
    </row>
    <row r="902" spans="1:87">
      <c r="A902" s="95">
        <v>45551</v>
      </c>
      <c r="B902" s="63">
        <v>150027</v>
      </c>
      <c r="AV902">
        <v>1.9681999999999999</v>
      </c>
      <c r="AW902">
        <v>1.9415</v>
      </c>
      <c r="AX902">
        <v>1.9175</v>
      </c>
      <c r="AY902">
        <v>1.9071</v>
      </c>
      <c r="AZ902">
        <v>1.9113</v>
      </c>
      <c r="BA902">
        <v>1.9303999999999999</v>
      </c>
      <c r="BB902">
        <v>2.0998000000000001</v>
      </c>
      <c r="BC902">
        <v>2.1055000000000001</v>
      </c>
      <c r="BD902">
        <v>2.0979999999999999</v>
      </c>
      <c r="BE902">
        <v>2.081</v>
      </c>
      <c r="BF902">
        <v>2.0600999999999998</v>
      </c>
      <c r="BG902">
        <v>2.0327999999999999</v>
      </c>
      <c r="BH902">
        <v>1.8913</v>
      </c>
      <c r="BI902">
        <v>1.8641000000000001</v>
      </c>
      <c r="BJ902">
        <v>1.8492</v>
      </c>
      <c r="BK902">
        <v>1.8467</v>
      </c>
      <c r="BL902">
        <v>1.8551</v>
      </c>
      <c r="BM902">
        <v>1.8748</v>
      </c>
      <c r="BN902">
        <v>2.0627</v>
      </c>
      <c r="BO902">
        <v>2.0707</v>
      </c>
      <c r="BP902">
        <v>2.0684999999999998</v>
      </c>
      <c r="BQ902">
        <v>2.0508000000000002</v>
      </c>
      <c r="BR902">
        <v>2.0287999999999999</v>
      </c>
      <c r="BS902">
        <v>1.9926999999999999</v>
      </c>
      <c r="BT902">
        <v>1.8565</v>
      </c>
      <c r="BU902">
        <v>1.8247</v>
      </c>
      <c r="BV902">
        <v>1.8067</v>
      </c>
      <c r="BW902">
        <v>1.8049999999999999</v>
      </c>
      <c r="BX902">
        <v>1.8193999999999999</v>
      </c>
      <c r="BY902">
        <v>1.8396999999999999</v>
      </c>
      <c r="BZ902">
        <v>2.0295999999999998</v>
      </c>
      <c r="CA902">
        <v>2.0476000000000001</v>
      </c>
      <c r="CB902">
        <v>2.0451000000000001</v>
      </c>
      <c r="CC902">
        <v>2.0331999999999999</v>
      </c>
      <c r="CD902">
        <v>2.016</v>
      </c>
      <c r="CE902">
        <v>1.9784999999999999</v>
      </c>
      <c r="CF902">
        <v>1.8505</v>
      </c>
      <c r="CG902">
        <v>1.8183</v>
      </c>
      <c r="CH902">
        <v>1.8007</v>
      </c>
      <c r="CI902">
        <v>1.7970999999999999</v>
      </c>
    </row>
    <row r="903" spans="1:87">
      <c r="A903" s="95">
        <v>45552</v>
      </c>
      <c r="B903" s="63">
        <v>164976</v>
      </c>
      <c r="AV903">
        <v>2.0019</v>
      </c>
      <c r="AW903">
        <v>1.9754</v>
      </c>
      <c r="AX903">
        <v>1.9492</v>
      </c>
      <c r="AY903">
        <v>1.9378</v>
      </c>
      <c r="AZ903">
        <v>1.9421999999999999</v>
      </c>
      <c r="BA903">
        <v>1.9619</v>
      </c>
      <c r="BB903">
        <v>2.1320000000000001</v>
      </c>
      <c r="BC903">
        <v>2.1366000000000001</v>
      </c>
      <c r="BD903">
        <v>2.1274000000000002</v>
      </c>
      <c r="BE903">
        <v>2.1084000000000001</v>
      </c>
      <c r="BF903">
        <v>2.085</v>
      </c>
      <c r="BG903">
        <v>2.0562999999999998</v>
      </c>
      <c r="BH903">
        <v>1.9154</v>
      </c>
      <c r="BI903">
        <v>1.8866000000000001</v>
      </c>
      <c r="BJ903">
        <v>1.8708</v>
      </c>
      <c r="BK903">
        <v>1.8683000000000001</v>
      </c>
      <c r="BL903">
        <v>1.8772</v>
      </c>
      <c r="BM903">
        <v>1.8968</v>
      </c>
      <c r="BN903">
        <v>2.0844999999999998</v>
      </c>
      <c r="BO903">
        <v>2.0924</v>
      </c>
      <c r="BP903">
        <v>2.09</v>
      </c>
      <c r="BQ903">
        <v>2.0722</v>
      </c>
      <c r="BR903">
        <v>2.0499999999999998</v>
      </c>
      <c r="BS903">
        <v>2.0137999999999998</v>
      </c>
      <c r="BT903">
        <v>1.8774</v>
      </c>
      <c r="BU903">
        <v>1.8454999999999999</v>
      </c>
      <c r="BV903">
        <v>1.8272999999999999</v>
      </c>
      <c r="BW903">
        <v>1.8255999999999999</v>
      </c>
      <c r="BX903">
        <v>1.84</v>
      </c>
      <c r="BY903">
        <v>1.8603000000000001</v>
      </c>
      <c r="BZ903">
        <v>2.0501999999999998</v>
      </c>
      <c r="CA903">
        <v>2.0682</v>
      </c>
      <c r="CB903">
        <v>2.0657000000000001</v>
      </c>
      <c r="CC903">
        <v>2.0537999999999998</v>
      </c>
      <c r="CD903">
        <v>2.0366</v>
      </c>
      <c r="CE903">
        <v>1.9991000000000001</v>
      </c>
      <c r="CF903">
        <v>1.8711</v>
      </c>
      <c r="CG903">
        <v>1.8389</v>
      </c>
      <c r="CH903">
        <v>1.8212999999999999</v>
      </c>
      <c r="CI903">
        <v>1.8177000000000001</v>
      </c>
    </row>
    <row r="904" spans="1:87">
      <c r="A904" s="95">
        <v>45553</v>
      </c>
      <c r="B904" s="63">
        <v>181490</v>
      </c>
      <c r="AV904">
        <v>2.0106999999999999</v>
      </c>
      <c r="AW904">
        <v>1.9836</v>
      </c>
      <c r="AX904">
        <v>1.9538</v>
      </c>
      <c r="AY904">
        <v>1.9401999999999999</v>
      </c>
      <c r="AZ904">
        <v>1.9429000000000001</v>
      </c>
      <c r="BA904">
        <v>1.9602999999999999</v>
      </c>
      <c r="BB904">
        <v>2.1305000000000001</v>
      </c>
      <c r="BC904">
        <v>2.1343000000000001</v>
      </c>
      <c r="BD904">
        <v>2.1240999999999999</v>
      </c>
      <c r="BE904">
        <v>2.1046999999999998</v>
      </c>
      <c r="BF904">
        <v>2.0807000000000002</v>
      </c>
      <c r="BG904">
        <v>2.0514000000000001</v>
      </c>
      <c r="BH904">
        <v>1.9100999999999999</v>
      </c>
      <c r="BI904">
        <v>1.8804000000000001</v>
      </c>
      <c r="BJ904">
        <v>1.8638999999999999</v>
      </c>
      <c r="BK904">
        <v>1.8611</v>
      </c>
      <c r="BL904">
        <v>1.8696999999999999</v>
      </c>
      <c r="BM904">
        <v>1.8884000000000001</v>
      </c>
      <c r="BN904">
        <v>2.0764999999999998</v>
      </c>
      <c r="BO904">
        <v>2.0844</v>
      </c>
      <c r="BP904">
        <v>2.0821000000000001</v>
      </c>
      <c r="BQ904">
        <v>2.0642999999999998</v>
      </c>
      <c r="BR904">
        <v>2.0421999999999998</v>
      </c>
      <c r="BS904">
        <v>2.0061</v>
      </c>
      <c r="BT904">
        <v>1.8696999999999999</v>
      </c>
      <c r="BU904">
        <v>1.8379000000000001</v>
      </c>
      <c r="BV904">
        <v>1.8197000000000001</v>
      </c>
      <c r="BW904">
        <v>1.8181</v>
      </c>
      <c r="BX904">
        <v>1.8326</v>
      </c>
      <c r="BY904">
        <v>1.8529</v>
      </c>
      <c r="BZ904">
        <v>2.0428999999999999</v>
      </c>
      <c r="CA904">
        <v>2.0609999999999999</v>
      </c>
      <c r="CB904">
        <v>2.0585</v>
      </c>
      <c r="CC904">
        <v>2.0467</v>
      </c>
      <c r="CD904">
        <v>2.0295000000000001</v>
      </c>
      <c r="CE904">
        <v>1.9922</v>
      </c>
      <c r="CF904">
        <v>1.8642000000000001</v>
      </c>
      <c r="CG904">
        <v>1.8320000000000001</v>
      </c>
      <c r="CH904">
        <v>1.8144</v>
      </c>
      <c r="CI904">
        <v>1.8108</v>
      </c>
    </row>
    <row r="905" spans="1:87">
      <c r="A905" s="95">
        <v>45554</v>
      </c>
      <c r="B905" s="63">
        <v>219678</v>
      </c>
      <c r="AV905">
        <v>2.06</v>
      </c>
      <c r="AW905">
        <v>2.0284</v>
      </c>
      <c r="AX905">
        <v>1.9930000000000001</v>
      </c>
      <c r="AY905">
        <v>1.9763999999999999</v>
      </c>
      <c r="AZ905">
        <v>1.9775</v>
      </c>
      <c r="BA905">
        <v>1.9927999999999999</v>
      </c>
      <c r="BB905">
        <v>2.1600999999999999</v>
      </c>
      <c r="BC905">
        <v>2.1637</v>
      </c>
      <c r="BD905">
        <v>2.1533000000000002</v>
      </c>
      <c r="BE905">
        <v>2.1333000000000002</v>
      </c>
      <c r="BF905">
        <v>2.1086999999999998</v>
      </c>
      <c r="BG905">
        <v>2.0785999999999998</v>
      </c>
      <c r="BH905">
        <v>1.9359999999999999</v>
      </c>
      <c r="BI905">
        <v>1.9048</v>
      </c>
      <c r="BJ905">
        <v>1.8874</v>
      </c>
      <c r="BK905">
        <v>1.8842000000000001</v>
      </c>
      <c r="BL905">
        <v>1.8926000000000001</v>
      </c>
      <c r="BM905">
        <v>1.9111</v>
      </c>
      <c r="BN905">
        <v>2.0989</v>
      </c>
      <c r="BO905">
        <v>2.1065999999999998</v>
      </c>
      <c r="BP905">
        <v>2.1040999999999999</v>
      </c>
      <c r="BQ905">
        <v>2.0861000000000001</v>
      </c>
      <c r="BR905">
        <v>2.0638000000000001</v>
      </c>
      <c r="BS905">
        <v>2.0274999999999999</v>
      </c>
      <c r="BT905">
        <v>1.8908</v>
      </c>
      <c r="BU905">
        <v>1.8588</v>
      </c>
      <c r="BV905">
        <v>1.8404</v>
      </c>
      <c r="BW905">
        <v>1.8391</v>
      </c>
      <c r="BX905">
        <v>1.8537999999999999</v>
      </c>
      <c r="BY905">
        <v>1.8744000000000001</v>
      </c>
      <c r="BZ905">
        <v>2.0647000000000002</v>
      </c>
      <c r="CA905">
        <v>2.0830000000000002</v>
      </c>
      <c r="CB905">
        <v>2.0808</v>
      </c>
      <c r="CC905">
        <v>2.0693000000000001</v>
      </c>
      <c r="CD905">
        <v>2.0522999999999998</v>
      </c>
      <c r="CE905">
        <v>2.0167999999999999</v>
      </c>
      <c r="CF905">
        <v>1.8888</v>
      </c>
      <c r="CG905">
        <v>1.8566</v>
      </c>
      <c r="CH905">
        <v>1.839</v>
      </c>
      <c r="CI905">
        <v>1.8353999999999999</v>
      </c>
    </row>
    <row r="906" spans="1:87">
      <c r="A906" s="95">
        <v>45555</v>
      </c>
      <c r="B906" s="63">
        <v>154449</v>
      </c>
      <c r="AV906">
        <v>2.0364</v>
      </c>
      <c r="AW906">
        <v>2.0072999999999999</v>
      </c>
      <c r="AX906">
        <v>1.9767999999999999</v>
      </c>
      <c r="AY906">
        <v>1.9634</v>
      </c>
      <c r="AZ906">
        <v>1.9669000000000001</v>
      </c>
      <c r="BA906">
        <v>1.9832000000000001</v>
      </c>
      <c r="BB906">
        <v>2.1509</v>
      </c>
      <c r="BC906">
        <v>2.1554000000000002</v>
      </c>
      <c r="BD906">
        <v>2.1459999999999999</v>
      </c>
      <c r="BE906">
        <v>2.1273</v>
      </c>
      <c r="BF906">
        <v>2.1038000000000001</v>
      </c>
      <c r="BG906">
        <v>2.0746000000000002</v>
      </c>
      <c r="BH906">
        <v>1.9315</v>
      </c>
      <c r="BI906">
        <v>1.9004000000000001</v>
      </c>
      <c r="BJ906">
        <v>1.8829</v>
      </c>
      <c r="BK906">
        <v>1.8798999999999999</v>
      </c>
      <c r="BL906">
        <v>1.8886000000000001</v>
      </c>
      <c r="BM906">
        <v>1.9074</v>
      </c>
      <c r="BN906">
        <v>2.0954999999999999</v>
      </c>
      <c r="BO906">
        <v>2.1044</v>
      </c>
      <c r="BP906">
        <v>2.1019000000000001</v>
      </c>
      <c r="BQ906">
        <v>2.0838999999999999</v>
      </c>
      <c r="BR906">
        <v>2.0615999999999999</v>
      </c>
      <c r="BS906">
        <v>2.0253000000000001</v>
      </c>
      <c r="BT906">
        <v>1.8886000000000001</v>
      </c>
      <c r="BU906">
        <v>1.8566</v>
      </c>
      <c r="BV906">
        <v>1.8382000000000001</v>
      </c>
      <c r="BW906">
        <v>1.8369</v>
      </c>
      <c r="BX906">
        <v>1.8515999999999999</v>
      </c>
      <c r="BY906">
        <v>1.8722000000000001</v>
      </c>
      <c r="BZ906">
        <v>2.0625</v>
      </c>
      <c r="CA906">
        <v>2.0808</v>
      </c>
      <c r="CB906">
        <v>2.0785999999999998</v>
      </c>
      <c r="CC906">
        <v>2.0670999999999999</v>
      </c>
      <c r="CD906">
        <v>2.0501</v>
      </c>
      <c r="CE906">
        <v>2.0146000000000002</v>
      </c>
      <c r="CF906">
        <v>1.8866000000000001</v>
      </c>
      <c r="CG906">
        <v>1.8544</v>
      </c>
      <c r="CH906">
        <v>1.8368</v>
      </c>
      <c r="CI906">
        <v>1.8331999999999999</v>
      </c>
    </row>
    <row r="907" spans="1:87">
      <c r="A907" s="95">
        <v>45558</v>
      </c>
      <c r="B907" s="63">
        <v>183048</v>
      </c>
      <c r="AV907">
        <v>1.9902</v>
      </c>
      <c r="AW907">
        <v>1.9676</v>
      </c>
      <c r="AX907">
        <v>1.9449000000000001</v>
      </c>
      <c r="AY907">
        <v>1.9360999999999999</v>
      </c>
      <c r="AZ907">
        <v>1.9417</v>
      </c>
      <c r="BA907">
        <v>1.9599</v>
      </c>
      <c r="BB907">
        <v>2.1265999999999998</v>
      </c>
      <c r="BC907">
        <v>2.1322999999999999</v>
      </c>
      <c r="BD907">
        <v>2.1248</v>
      </c>
      <c r="BE907">
        <v>2.1078000000000001</v>
      </c>
      <c r="BF907">
        <v>2.0859000000000001</v>
      </c>
      <c r="BG907">
        <v>2.0579000000000001</v>
      </c>
      <c r="BH907">
        <v>1.9138999999999999</v>
      </c>
      <c r="BI907">
        <v>1.8839999999999999</v>
      </c>
      <c r="BJ907">
        <v>1.8673</v>
      </c>
      <c r="BK907">
        <v>1.8648</v>
      </c>
      <c r="BL907">
        <v>1.8734999999999999</v>
      </c>
      <c r="BM907">
        <v>1.8923000000000001</v>
      </c>
      <c r="BN907">
        <v>2.0804999999999998</v>
      </c>
      <c r="BO907">
        <v>2.0893999999999999</v>
      </c>
      <c r="BP907">
        <v>2.0869</v>
      </c>
      <c r="BQ907">
        <v>2.0689000000000002</v>
      </c>
      <c r="BR907">
        <v>2.0467</v>
      </c>
      <c r="BS907">
        <v>2.0104000000000002</v>
      </c>
      <c r="BT907">
        <v>1.8736999999999999</v>
      </c>
      <c r="BU907">
        <v>1.8416999999999999</v>
      </c>
      <c r="BV907">
        <v>1.8233999999999999</v>
      </c>
      <c r="BW907">
        <v>1.8221000000000001</v>
      </c>
      <c r="BX907">
        <v>1.8368</v>
      </c>
      <c r="BY907">
        <v>1.8573999999999999</v>
      </c>
      <c r="BZ907">
        <v>2.0478000000000001</v>
      </c>
      <c r="CA907">
        <v>2.0661</v>
      </c>
      <c r="CB907">
        <v>2.0638999999999998</v>
      </c>
      <c r="CC907">
        <v>2.0524</v>
      </c>
      <c r="CD907">
        <v>2.0354999999999999</v>
      </c>
      <c r="CE907">
        <v>2.0005000000000002</v>
      </c>
      <c r="CF907">
        <v>1.8725000000000001</v>
      </c>
      <c r="CG907">
        <v>1.8403</v>
      </c>
      <c r="CH907">
        <v>1.8227</v>
      </c>
      <c r="CI907">
        <v>1.8190999999999999</v>
      </c>
    </row>
    <row r="908" spans="1:87">
      <c r="A908" s="95">
        <v>45559</v>
      </c>
      <c r="B908" s="63">
        <v>149109</v>
      </c>
      <c r="AV908">
        <v>2.0297000000000001</v>
      </c>
      <c r="AW908">
        <v>2.0055000000000001</v>
      </c>
      <c r="AX908">
        <v>1.9795</v>
      </c>
      <c r="AY908">
        <v>1.9693000000000001</v>
      </c>
      <c r="AZ908">
        <v>1.9746999999999999</v>
      </c>
      <c r="BA908">
        <v>1.992</v>
      </c>
      <c r="BB908">
        <v>2.1581999999999999</v>
      </c>
      <c r="BC908">
        <v>2.1627000000000001</v>
      </c>
      <c r="BD908">
        <v>2.1549999999999998</v>
      </c>
      <c r="BE908">
        <v>2.1385000000000001</v>
      </c>
      <c r="BF908">
        <v>2.117</v>
      </c>
      <c r="BG908">
        <v>2.0891000000000002</v>
      </c>
      <c r="BH908">
        <v>1.9438</v>
      </c>
      <c r="BI908">
        <v>1.9140999999999999</v>
      </c>
      <c r="BJ908">
        <v>1.8974</v>
      </c>
      <c r="BK908">
        <v>1.8947000000000001</v>
      </c>
      <c r="BL908">
        <v>1.9033</v>
      </c>
      <c r="BM908">
        <v>1.9218999999999999</v>
      </c>
      <c r="BN908">
        <v>2.11</v>
      </c>
      <c r="BO908">
        <v>2.1187</v>
      </c>
      <c r="BP908">
        <v>2.1160999999999999</v>
      </c>
      <c r="BQ908">
        <v>2.0979000000000001</v>
      </c>
      <c r="BR908">
        <v>2.0756000000000001</v>
      </c>
      <c r="BS908">
        <v>2.0390999999999999</v>
      </c>
      <c r="BT908">
        <v>1.9023000000000001</v>
      </c>
      <c r="BU908">
        <v>1.8701000000000001</v>
      </c>
      <c r="BV908">
        <v>1.8516999999999999</v>
      </c>
      <c r="BW908">
        <v>1.8504</v>
      </c>
      <c r="BX908">
        <v>1.8651</v>
      </c>
      <c r="BY908">
        <v>1.8856999999999999</v>
      </c>
      <c r="BZ908">
        <v>2.0760999999999998</v>
      </c>
      <c r="CA908">
        <v>2.0943999999999998</v>
      </c>
      <c r="CB908">
        <v>2.0922000000000001</v>
      </c>
      <c r="CC908">
        <v>2.0807000000000002</v>
      </c>
      <c r="CD908">
        <v>2.0638000000000001</v>
      </c>
      <c r="CE908">
        <v>2.0287999999999999</v>
      </c>
      <c r="CF908">
        <v>1.9008</v>
      </c>
      <c r="CG908">
        <v>1.8686</v>
      </c>
      <c r="CH908">
        <v>1.851</v>
      </c>
      <c r="CI908">
        <v>1.8473999999999999</v>
      </c>
    </row>
    <row r="909" spans="1:87">
      <c r="A909" s="95">
        <v>45560</v>
      </c>
      <c r="B909" s="63">
        <v>194695</v>
      </c>
      <c r="AV909">
        <v>1.9999</v>
      </c>
      <c r="AW909">
        <v>1.9742</v>
      </c>
      <c r="AX909">
        <v>1.9484999999999999</v>
      </c>
      <c r="AY909">
        <v>1.9388000000000001</v>
      </c>
      <c r="AZ909">
        <v>1.9451000000000001</v>
      </c>
      <c r="BA909">
        <v>1.964</v>
      </c>
      <c r="BB909">
        <v>2.1305000000000001</v>
      </c>
      <c r="BC909">
        <v>2.1352000000000002</v>
      </c>
      <c r="BD909">
        <v>2.1282999999999999</v>
      </c>
      <c r="BE909">
        <v>2.113</v>
      </c>
      <c r="BF909">
        <v>2.0924</v>
      </c>
      <c r="BG909">
        <v>2.0644999999999998</v>
      </c>
      <c r="BH909">
        <v>1.9168000000000001</v>
      </c>
      <c r="BI909">
        <v>1.8864000000000001</v>
      </c>
      <c r="BJ909">
        <v>1.8692</v>
      </c>
      <c r="BK909">
        <v>1.8661000000000001</v>
      </c>
      <c r="BL909">
        <v>1.8747</v>
      </c>
      <c r="BM909">
        <v>1.8934</v>
      </c>
      <c r="BN909">
        <v>2.0815000000000001</v>
      </c>
      <c r="BO909">
        <v>2.0903</v>
      </c>
      <c r="BP909">
        <v>2.0876999999999999</v>
      </c>
      <c r="BQ909">
        <v>2.0695999999999999</v>
      </c>
      <c r="BR909">
        <v>2.0472999999999999</v>
      </c>
      <c r="BS909">
        <v>2.0108999999999999</v>
      </c>
      <c r="BT909">
        <v>1.8741000000000001</v>
      </c>
      <c r="BU909">
        <v>1.8420000000000001</v>
      </c>
      <c r="BV909">
        <v>1.8236000000000001</v>
      </c>
      <c r="BW909">
        <v>1.8224</v>
      </c>
      <c r="BX909">
        <v>1.8371</v>
      </c>
      <c r="BY909">
        <v>1.8577999999999999</v>
      </c>
      <c r="BZ909">
        <v>2.0482</v>
      </c>
      <c r="CA909">
        <v>2.0666000000000002</v>
      </c>
      <c r="CB909">
        <v>2.0644</v>
      </c>
      <c r="CC909">
        <v>2.0529999999999999</v>
      </c>
      <c r="CD909">
        <v>2.0360999999999998</v>
      </c>
      <c r="CE909">
        <v>2.0021</v>
      </c>
      <c r="CF909">
        <v>1.8741000000000001</v>
      </c>
      <c r="CG909">
        <v>1.8419000000000001</v>
      </c>
      <c r="CH909">
        <v>1.8243</v>
      </c>
      <c r="CI909">
        <v>1.8207</v>
      </c>
    </row>
    <row r="910" spans="1:87">
      <c r="A910" s="95">
        <v>45561</v>
      </c>
      <c r="B910" s="63">
        <v>203314</v>
      </c>
      <c r="AV910">
        <v>1.9613</v>
      </c>
      <c r="AW910">
        <v>1.9348000000000001</v>
      </c>
      <c r="AX910">
        <v>1.9080999999999999</v>
      </c>
      <c r="AY910">
        <v>1.8984000000000001</v>
      </c>
      <c r="AZ910">
        <v>1.9052</v>
      </c>
      <c r="BA910">
        <v>1.9253</v>
      </c>
      <c r="BB910">
        <v>2.0968</v>
      </c>
      <c r="BC910">
        <v>2.1030000000000002</v>
      </c>
      <c r="BD910">
        <v>2.0973000000000002</v>
      </c>
      <c r="BE910">
        <v>2.0828000000000002</v>
      </c>
      <c r="BF910">
        <v>2.0630000000000002</v>
      </c>
      <c r="BG910">
        <v>2.0354999999999999</v>
      </c>
      <c r="BH910">
        <v>1.8877999999999999</v>
      </c>
      <c r="BI910">
        <v>1.859</v>
      </c>
      <c r="BJ910">
        <v>1.8442000000000001</v>
      </c>
      <c r="BK910">
        <v>1.8421000000000001</v>
      </c>
      <c r="BL910">
        <v>1.8508</v>
      </c>
      <c r="BM910">
        <v>1.8695999999999999</v>
      </c>
      <c r="BN910">
        <v>2.0573000000000001</v>
      </c>
      <c r="BO910">
        <v>2.0653999999999999</v>
      </c>
      <c r="BP910">
        <v>2.0648</v>
      </c>
      <c r="BQ910">
        <v>2.0482999999999998</v>
      </c>
      <c r="BR910">
        <v>2.0276000000000001</v>
      </c>
      <c r="BS910">
        <v>1.9927999999999999</v>
      </c>
      <c r="BT910">
        <v>1.8575999999999999</v>
      </c>
      <c r="BU910">
        <v>1.8270999999999999</v>
      </c>
      <c r="BV910">
        <v>1.8103</v>
      </c>
      <c r="BW910">
        <v>1.8090999999999999</v>
      </c>
      <c r="BX910">
        <v>1.8238000000000001</v>
      </c>
      <c r="BY910">
        <v>1.8445</v>
      </c>
      <c r="BZ910">
        <v>2.0348999999999999</v>
      </c>
      <c r="CA910">
        <v>2.0533000000000001</v>
      </c>
      <c r="CB910">
        <v>2.0510999999999999</v>
      </c>
      <c r="CC910">
        <v>2.0396999999999998</v>
      </c>
      <c r="CD910">
        <v>2.0228000000000002</v>
      </c>
      <c r="CE910">
        <v>1.9887999999999999</v>
      </c>
      <c r="CF910">
        <v>1.8608</v>
      </c>
      <c r="CG910">
        <v>1.8286</v>
      </c>
      <c r="CH910">
        <v>1.8109999999999999</v>
      </c>
      <c r="CI910">
        <v>1.8073999999999999</v>
      </c>
    </row>
    <row r="911" spans="1:87">
      <c r="A911" s="95">
        <v>45562</v>
      </c>
      <c r="B911" s="63">
        <v>185970</v>
      </c>
      <c r="AV911">
        <v>1.9530000000000001</v>
      </c>
      <c r="AW911">
        <v>1.927</v>
      </c>
      <c r="AX911">
        <v>1.8995</v>
      </c>
      <c r="AY911">
        <v>1.8915999999999999</v>
      </c>
      <c r="AZ911">
        <v>1.8994</v>
      </c>
      <c r="BA911">
        <v>1.9200999999999999</v>
      </c>
      <c r="BB911">
        <v>2.0992999999999999</v>
      </c>
      <c r="BC911">
        <v>2.1042999999999998</v>
      </c>
      <c r="BD911">
        <v>2.0979000000000001</v>
      </c>
      <c r="BE911">
        <v>2.0836999999999999</v>
      </c>
      <c r="BF911">
        <v>2.0642999999999998</v>
      </c>
      <c r="BG911">
        <v>2.0371999999999999</v>
      </c>
      <c r="BH911">
        <v>1.8895999999999999</v>
      </c>
      <c r="BI911">
        <v>1.8611</v>
      </c>
      <c r="BJ911">
        <v>1.8458000000000001</v>
      </c>
      <c r="BK911">
        <v>1.8435999999999999</v>
      </c>
      <c r="BL911">
        <v>1.8523000000000001</v>
      </c>
      <c r="BM911">
        <v>1.8711</v>
      </c>
      <c r="BN911">
        <v>2.0588000000000002</v>
      </c>
      <c r="BO911">
        <v>2.0669</v>
      </c>
      <c r="BP911">
        <v>2.0663</v>
      </c>
      <c r="BQ911">
        <v>2.0497999999999998</v>
      </c>
      <c r="BR911">
        <v>2.0291000000000001</v>
      </c>
      <c r="BS911">
        <v>1.9943</v>
      </c>
      <c r="BT911">
        <v>1.8591</v>
      </c>
      <c r="BU911">
        <v>1.8286</v>
      </c>
      <c r="BV911">
        <v>1.8118000000000001</v>
      </c>
      <c r="BW911">
        <v>1.8106</v>
      </c>
      <c r="BX911">
        <v>1.8252999999999999</v>
      </c>
      <c r="BY911">
        <v>1.8460000000000001</v>
      </c>
      <c r="BZ911">
        <v>2.0364</v>
      </c>
      <c r="CA911">
        <v>2.0548000000000002</v>
      </c>
      <c r="CB911">
        <v>2.0526</v>
      </c>
      <c r="CC911">
        <v>2.0411999999999999</v>
      </c>
      <c r="CD911">
        <v>2.0243000000000002</v>
      </c>
      <c r="CE911">
        <v>1.9903</v>
      </c>
      <c r="CF911">
        <v>1.8623000000000001</v>
      </c>
      <c r="CG911">
        <v>1.8301000000000001</v>
      </c>
      <c r="CH911">
        <v>1.8125</v>
      </c>
      <c r="CI911">
        <v>1.8089</v>
      </c>
    </row>
    <row r="912" spans="1:87">
      <c r="A912" s="95">
        <v>45565</v>
      </c>
      <c r="B912" s="63">
        <v>141975</v>
      </c>
      <c r="AV912" s="28">
        <v>1.9621</v>
      </c>
      <c r="AW912">
        <v>1.9351</v>
      </c>
      <c r="AX912">
        <v>1.9061999999999999</v>
      </c>
      <c r="AY912">
        <v>1.8973</v>
      </c>
      <c r="AZ912">
        <v>1.9049</v>
      </c>
      <c r="BA912">
        <v>1.9260999999999999</v>
      </c>
      <c r="BB912">
        <v>2.1072000000000002</v>
      </c>
      <c r="BC912">
        <v>2.1128999999999998</v>
      </c>
      <c r="BD912">
        <v>2.1069</v>
      </c>
      <c r="BE912">
        <v>2.0920999999999998</v>
      </c>
      <c r="BF912">
        <v>2.0718000000000001</v>
      </c>
      <c r="BG912">
        <v>2.0442</v>
      </c>
      <c r="BH912">
        <v>1.8957999999999999</v>
      </c>
      <c r="BI912">
        <v>1.8667</v>
      </c>
      <c r="BJ912">
        <v>1.8509</v>
      </c>
      <c r="BK912">
        <v>1.8486</v>
      </c>
      <c r="BL912">
        <v>1.8572</v>
      </c>
      <c r="BM912">
        <v>1.8762000000000001</v>
      </c>
      <c r="BN912">
        <v>2.0640999999999998</v>
      </c>
      <c r="BO912">
        <v>2.0724</v>
      </c>
      <c r="BP912">
        <v>2.0718000000000001</v>
      </c>
      <c r="BQ912">
        <v>2.0552999999999999</v>
      </c>
      <c r="BR912">
        <v>2.0346000000000002</v>
      </c>
      <c r="BS912">
        <v>1.9998</v>
      </c>
      <c r="BT912">
        <v>1.8646</v>
      </c>
      <c r="BU912">
        <v>1.8341000000000001</v>
      </c>
      <c r="BV912">
        <v>1.8172999999999999</v>
      </c>
      <c r="BW912">
        <v>1.8161</v>
      </c>
      <c r="BX912">
        <v>1.8308</v>
      </c>
      <c r="BY912">
        <v>1.8514999999999999</v>
      </c>
      <c r="BZ912">
        <v>2.0419</v>
      </c>
      <c r="CA912">
        <v>2.0602999999999998</v>
      </c>
      <c r="CB912">
        <v>2.0581</v>
      </c>
      <c r="CC912">
        <v>2.0467</v>
      </c>
      <c r="CD912">
        <v>2.0297999999999998</v>
      </c>
      <c r="CE912">
        <v>1.9958</v>
      </c>
      <c r="CF912">
        <v>1.8677999999999999</v>
      </c>
      <c r="CG912">
        <v>1.8355999999999999</v>
      </c>
      <c r="CH912">
        <v>1.8180000000000001</v>
      </c>
      <c r="CI912">
        <v>1.8144</v>
      </c>
    </row>
    <row r="913" spans="1:87">
      <c r="A913" s="95">
        <v>45566</v>
      </c>
      <c r="B913" s="63">
        <v>201317</v>
      </c>
      <c r="AW913">
        <v>1.9665999999999999</v>
      </c>
      <c r="AX913">
        <v>1.9414</v>
      </c>
      <c r="AY913">
        <v>1.9348000000000001</v>
      </c>
      <c r="AZ913">
        <v>1.9428000000000001</v>
      </c>
      <c r="BA913">
        <v>1.9624999999999999</v>
      </c>
      <c r="BB913">
        <v>2.1493000000000002</v>
      </c>
      <c r="BC913">
        <v>2.1543999999999999</v>
      </c>
      <c r="BD913">
        <v>2.1480000000000001</v>
      </c>
      <c r="BE913">
        <v>2.1341000000000001</v>
      </c>
      <c r="BF913">
        <v>2.1139999999999999</v>
      </c>
      <c r="BG913">
        <v>2.0863</v>
      </c>
      <c r="BH913">
        <v>1.9377</v>
      </c>
      <c r="BI913">
        <v>1.9075</v>
      </c>
      <c r="BJ913">
        <v>1.8903000000000001</v>
      </c>
      <c r="BK913">
        <v>1.8874</v>
      </c>
      <c r="BL913">
        <v>1.8962000000000001</v>
      </c>
      <c r="BM913">
        <v>1.9153</v>
      </c>
      <c r="BN913">
        <v>2.1034000000000002</v>
      </c>
      <c r="BO913">
        <v>2.1118000000000001</v>
      </c>
      <c r="BP913">
        <v>2.1112000000000002</v>
      </c>
      <c r="BQ913">
        <v>2.0947</v>
      </c>
      <c r="BR913">
        <v>2.0739999999999998</v>
      </c>
      <c r="BS913">
        <v>2.0392000000000001</v>
      </c>
      <c r="BT913">
        <v>1.9039999999999999</v>
      </c>
      <c r="BU913">
        <v>1.8734999999999999</v>
      </c>
      <c r="BV913">
        <v>1.8567</v>
      </c>
      <c r="BW913">
        <v>1.8554999999999999</v>
      </c>
      <c r="BX913">
        <v>1.8702000000000001</v>
      </c>
      <c r="BY913">
        <v>1.8909</v>
      </c>
      <c r="BZ913">
        <v>2.0813000000000001</v>
      </c>
      <c r="CA913">
        <v>2.0996999999999999</v>
      </c>
      <c r="CB913">
        <v>2.0975000000000001</v>
      </c>
      <c r="CC913">
        <v>2.0861000000000001</v>
      </c>
      <c r="CD913">
        <v>2.0691999999999999</v>
      </c>
      <c r="CE913">
        <v>2.0352000000000001</v>
      </c>
      <c r="CF913">
        <v>1.9072</v>
      </c>
      <c r="CG913">
        <v>1.875</v>
      </c>
      <c r="CH913">
        <v>1.8573999999999999</v>
      </c>
      <c r="CI913">
        <v>1.8537999999999999</v>
      </c>
    </row>
    <row r="914" spans="1:87">
      <c r="A914" s="95">
        <v>45567</v>
      </c>
      <c r="B914" s="63">
        <v>157756</v>
      </c>
      <c r="AW914">
        <v>1.9859</v>
      </c>
      <c r="AX914">
        <v>1.9582999999999999</v>
      </c>
      <c r="AY914">
        <v>1.9502999999999999</v>
      </c>
      <c r="AZ914">
        <v>1.9569000000000001</v>
      </c>
      <c r="BA914">
        <v>1.9761</v>
      </c>
      <c r="BB914">
        <v>2.1617000000000002</v>
      </c>
      <c r="BC914">
        <v>2.1663999999999999</v>
      </c>
      <c r="BD914">
        <v>2.1594000000000002</v>
      </c>
      <c r="BE914">
        <v>2.1450999999999998</v>
      </c>
      <c r="BF914">
        <v>2.1246999999999998</v>
      </c>
      <c r="BG914">
        <v>2.0969000000000002</v>
      </c>
      <c r="BH914">
        <v>1.9492</v>
      </c>
      <c r="BI914">
        <v>1.9184000000000001</v>
      </c>
      <c r="BJ914">
        <v>1.9009</v>
      </c>
      <c r="BK914">
        <v>1.8976</v>
      </c>
      <c r="BL914">
        <v>1.9065000000000001</v>
      </c>
      <c r="BM914">
        <v>1.9257</v>
      </c>
      <c r="BN914">
        <v>2.1137999999999999</v>
      </c>
      <c r="BO914">
        <v>2.1223000000000001</v>
      </c>
      <c r="BP914">
        <v>2.1217000000000001</v>
      </c>
      <c r="BQ914">
        <v>2.1052</v>
      </c>
      <c r="BR914">
        <v>2.0844999999999998</v>
      </c>
      <c r="BS914">
        <v>2.0497000000000001</v>
      </c>
      <c r="BT914">
        <v>1.9145000000000001</v>
      </c>
      <c r="BU914">
        <v>1.8839999999999999</v>
      </c>
      <c r="BV914">
        <v>1.8672</v>
      </c>
      <c r="BW914">
        <v>1.8660000000000001</v>
      </c>
      <c r="BX914">
        <v>1.8807</v>
      </c>
      <c r="BY914">
        <v>1.9015</v>
      </c>
      <c r="BZ914">
        <v>2.0918999999999999</v>
      </c>
      <c r="CA914">
        <v>2.1103000000000001</v>
      </c>
      <c r="CB914">
        <v>2.1080999999999999</v>
      </c>
      <c r="CC914">
        <v>2.0966999999999998</v>
      </c>
      <c r="CD914">
        <v>2.0798000000000001</v>
      </c>
      <c r="CE914">
        <v>2.0457999999999998</v>
      </c>
      <c r="CF914">
        <v>1.9177999999999999</v>
      </c>
      <c r="CG914">
        <v>1.8855999999999999</v>
      </c>
      <c r="CH914">
        <v>1.8680000000000001</v>
      </c>
      <c r="CI914">
        <v>1.8644000000000001</v>
      </c>
    </row>
    <row r="915" spans="1:87">
      <c r="A915" s="95">
        <v>45568</v>
      </c>
      <c r="B915" s="63">
        <v>209874</v>
      </c>
      <c r="AW915">
        <v>2.0926</v>
      </c>
      <c r="AX915">
        <v>2.0615000000000001</v>
      </c>
      <c r="AY915">
        <v>2.0489000000000002</v>
      </c>
      <c r="AZ915">
        <v>2.0527000000000002</v>
      </c>
      <c r="BA915">
        <v>2.0701000000000001</v>
      </c>
      <c r="BB915">
        <v>2.2515000000000001</v>
      </c>
      <c r="BC915">
        <v>2.2547000000000001</v>
      </c>
      <c r="BD915">
        <v>2.2456</v>
      </c>
      <c r="BE915">
        <v>2.2290000000000001</v>
      </c>
      <c r="BF915">
        <v>2.2061999999999999</v>
      </c>
      <c r="BG915">
        <v>2.1762999999999999</v>
      </c>
      <c r="BH915">
        <v>2.0261999999999998</v>
      </c>
      <c r="BI915">
        <v>1.9923</v>
      </c>
      <c r="BJ915">
        <v>1.9722</v>
      </c>
      <c r="BK915">
        <v>1.9672000000000001</v>
      </c>
      <c r="BL915">
        <v>1.9756</v>
      </c>
      <c r="BM915">
        <v>1.9943</v>
      </c>
      <c r="BN915">
        <v>2.1823999999999999</v>
      </c>
      <c r="BO915">
        <v>2.1899000000000002</v>
      </c>
      <c r="BP915">
        <v>2.1888000000000001</v>
      </c>
      <c r="BQ915">
        <v>2.1717</v>
      </c>
      <c r="BR915">
        <v>2.1505000000000001</v>
      </c>
      <c r="BS915">
        <v>2.1152000000000002</v>
      </c>
      <c r="BT915">
        <v>1.9795</v>
      </c>
      <c r="BU915">
        <v>1.9484999999999999</v>
      </c>
      <c r="BV915">
        <v>1.9288000000000001</v>
      </c>
      <c r="BW915">
        <v>1.9276</v>
      </c>
      <c r="BX915">
        <v>1.9422999999999999</v>
      </c>
      <c r="BY915">
        <v>1.9631000000000001</v>
      </c>
      <c r="BZ915">
        <v>2.1535000000000002</v>
      </c>
      <c r="CA915">
        <v>2.1718999999999999</v>
      </c>
      <c r="CB915">
        <v>2.1697000000000002</v>
      </c>
      <c r="CC915">
        <v>2.1583000000000001</v>
      </c>
      <c r="CD915">
        <v>2.1414</v>
      </c>
      <c r="CE915">
        <v>2.1074000000000002</v>
      </c>
      <c r="CF915">
        <v>1.9794</v>
      </c>
      <c r="CG915">
        <v>1.9472</v>
      </c>
      <c r="CH915">
        <v>1.9296</v>
      </c>
      <c r="CI915">
        <v>1.9259999999999999</v>
      </c>
    </row>
    <row r="916" spans="1:87">
      <c r="A916" s="95">
        <v>45569</v>
      </c>
      <c r="B916" s="63">
        <v>200420</v>
      </c>
      <c r="AW916">
        <v>2.0958000000000001</v>
      </c>
      <c r="AX916">
        <v>2.0686</v>
      </c>
      <c r="AY916">
        <v>2.0554999999999999</v>
      </c>
      <c r="AZ916">
        <v>2.0587</v>
      </c>
      <c r="BA916">
        <v>2.0756999999999999</v>
      </c>
      <c r="BB916">
        <v>2.2541000000000002</v>
      </c>
      <c r="BC916">
        <v>2.2570999999999999</v>
      </c>
      <c r="BD916">
        <v>2.2479</v>
      </c>
      <c r="BE916">
        <v>2.2313999999999998</v>
      </c>
      <c r="BF916">
        <v>2.2099000000000002</v>
      </c>
      <c r="BG916">
        <v>2.1814</v>
      </c>
      <c r="BH916">
        <v>2.0291999999999999</v>
      </c>
      <c r="BI916">
        <v>1.9942</v>
      </c>
      <c r="BJ916">
        <v>1.9722</v>
      </c>
      <c r="BK916">
        <v>1.9658</v>
      </c>
      <c r="BL916">
        <v>1.9739</v>
      </c>
      <c r="BM916">
        <v>1.9934000000000001</v>
      </c>
      <c r="BN916">
        <v>2.1823999999999999</v>
      </c>
      <c r="BO916">
        <v>2.1892999999999998</v>
      </c>
      <c r="BP916">
        <v>2.1876000000000002</v>
      </c>
      <c r="BQ916">
        <v>2.17</v>
      </c>
      <c r="BR916">
        <v>2.1482000000000001</v>
      </c>
      <c r="BS916">
        <v>2.1122999999999998</v>
      </c>
      <c r="BT916">
        <v>1.976</v>
      </c>
      <c r="BU916">
        <v>1.9444999999999999</v>
      </c>
      <c r="BV916">
        <v>1.923</v>
      </c>
      <c r="BW916">
        <v>1.9218</v>
      </c>
      <c r="BX916">
        <v>1.9365000000000001</v>
      </c>
      <c r="BY916">
        <v>1.9573</v>
      </c>
      <c r="BZ916">
        <v>2.1476999999999999</v>
      </c>
      <c r="CA916">
        <v>2.1661000000000001</v>
      </c>
      <c r="CB916">
        <v>2.1638999999999999</v>
      </c>
      <c r="CC916">
        <v>2.1524999999999999</v>
      </c>
      <c r="CD916">
        <v>2.1356000000000002</v>
      </c>
      <c r="CE916">
        <v>2.1015999999999999</v>
      </c>
      <c r="CF916">
        <v>1.9736</v>
      </c>
      <c r="CG916">
        <v>1.9414</v>
      </c>
      <c r="CH916">
        <v>1.9238</v>
      </c>
      <c r="CI916">
        <v>1.9201999999999999</v>
      </c>
    </row>
    <row r="917" spans="1:87">
      <c r="A917" s="95">
        <v>45572</v>
      </c>
      <c r="B917" s="63">
        <v>204736</v>
      </c>
      <c r="AW917">
        <v>2.1537999999999999</v>
      </c>
      <c r="AX917">
        <v>2.1303000000000001</v>
      </c>
      <c r="AY917">
        <v>2.1183000000000001</v>
      </c>
      <c r="AZ917">
        <v>2.1221000000000001</v>
      </c>
      <c r="BA917">
        <v>2.1387999999999998</v>
      </c>
      <c r="BB917">
        <v>2.3188</v>
      </c>
      <c r="BC917">
        <v>2.3187000000000002</v>
      </c>
      <c r="BD917">
        <v>2.3073999999999999</v>
      </c>
      <c r="BE917">
        <v>2.2898999999999998</v>
      </c>
      <c r="BF917">
        <v>2.2685</v>
      </c>
      <c r="BG917">
        <v>2.2408999999999999</v>
      </c>
      <c r="BH917">
        <v>2.0897000000000001</v>
      </c>
      <c r="BI917">
        <v>2.0556000000000001</v>
      </c>
      <c r="BJ917">
        <v>2.0363000000000002</v>
      </c>
      <c r="BK917">
        <v>2.0310000000000001</v>
      </c>
      <c r="BL917">
        <v>2.0390000000000001</v>
      </c>
      <c r="BM917">
        <v>2.0581999999999998</v>
      </c>
      <c r="BN917">
        <v>2.2456999999999998</v>
      </c>
      <c r="BO917">
        <v>2.2511000000000001</v>
      </c>
      <c r="BP917">
        <v>2.2477999999999998</v>
      </c>
      <c r="BQ917">
        <v>2.2294999999999998</v>
      </c>
      <c r="BR917">
        <v>2.2069000000000001</v>
      </c>
      <c r="BS917">
        <v>2.1703000000000001</v>
      </c>
      <c r="BT917">
        <v>2.0333000000000001</v>
      </c>
      <c r="BU917">
        <v>2.0009999999999999</v>
      </c>
      <c r="BV917">
        <v>1.9787999999999999</v>
      </c>
      <c r="BW917">
        <v>1.9782</v>
      </c>
      <c r="BX917">
        <v>1.9935</v>
      </c>
      <c r="BY917">
        <v>2.0150000000000001</v>
      </c>
      <c r="BZ917">
        <v>2.206</v>
      </c>
      <c r="CA917">
        <v>2.2250000000000001</v>
      </c>
      <c r="CB917">
        <v>2.2233999999999998</v>
      </c>
      <c r="CC917">
        <v>2.2126999999999999</v>
      </c>
      <c r="CD917">
        <v>2.1964000000000001</v>
      </c>
      <c r="CE917">
        <v>2.1629999999999998</v>
      </c>
      <c r="CF917">
        <v>2.0350000000000001</v>
      </c>
      <c r="CG917">
        <v>2.0028000000000001</v>
      </c>
      <c r="CH917">
        <v>1.9852000000000001</v>
      </c>
      <c r="CI917">
        <v>1.9816</v>
      </c>
    </row>
    <row r="918" spans="1:87">
      <c r="A918" s="95">
        <v>45573</v>
      </c>
      <c r="B918" s="63">
        <v>188167</v>
      </c>
      <c r="AW918">
        <v>2.0680999999999998</v>
      </c>
      <c r="AX918">
        <v>2.0467</v>
      </c>
      <c r="AY918">
        <v>2.0358999999999998</v>
      </c>
      <c r="AZ918">
        <v>2.0404</v>
      </c>
      <c r="BA918">
        <v>2.0571000000000002</v>
      </c>
      <c r="BB918">
        <v>2.2387999999999999</v>
      </c>
      <c r="BC918">
        <v>2.2414000000000001</v>
      </c>
      <c r="BD918">
        <v>2.2324000000000002</v>
      </c>
      <c r="BE918">
        <v>2.2168000000000001</v>
      </c>
      <c r="BF918">
        <v>2.1972999999999998</v>
      </c>
      <c r="BG918">
        <v>2.1718000000000002</v>
      </c>
      <c r="BH918">
        <v>2.0259</v>
      </c>
      <c r="BI918">
        <v>1.9964</v>
      </c>
      <c r="BJ918">
        <v>1.9814000000000001</v>
      </c>
      <c r="BK918">
        <v>1.9781</v>
      </c>
      <c r="BL918">
        <v>1.9862</v>
      </c>
      <c r="BM918">
        <v>2.0053999999999998</v>
      </c>
      <c r="BN918">
        <v>2.1930999999999998</v>
      </c>
      <c r="BO918">
        <v>2.1985999999999999</v>
      </c>
      <c r="BP918">
        <v>2.1953999999999998</v>
      </c>
      <c r="BQ918">
        <v>2.1770999999999998</v>
      </c>
      <c r="BR918">
        <v>2.1545999999999998</v>
      </c>
      <c r="BS918">
        <v>2.1181000000000001</v>
      </c>
      <c r="BT918">
        <v>1.9812000000000001</v>
      </c>
      <c r="BU918">
        <v>1.9490000000000001</v>
      </c>
      <c r="BV918">
        <v>1.9269000000000001</v>
      </c>
      <c r="BW918">
        <v>1.9262999999999999</v>
      </c>
      <c r="BX918">
        <v>1.9416</v>
      </c>
      <c r="BY918">
        <v>1.9631000000000001</v>
      </c>
      <c r="BZ918">
        <v>2.1541000000000001</v>
      </c>
      <c r="CA918">
        <v>2.1730999999999998</v>
      </c>
      <c r="CB918">
        <v>2.1715</v>
      </c>
      <c r="CC918">
        <v>2.1608000000000001</v>
      </c>
      <c r="CD918">
        <v>2.1444999999999999</v>
      </c>
      <c r="CE918">
        <v>2.1111</v>
      </c>
      <c r="CF918">
        <v>1.9831000000000001</v>
      </c>
      <c r="CG918">
        <v>1.9509000000000001</v>
      </c>
      <c r="CH918">
        <v>1.9333</v>
      </c>
      <c r="CI918">
        <v>1.9297</v>
      </c>
    </row>
    <row r="919" spans="1:87">
      <c r="A919" s="95">
        <v>45574</v>
      </c>
      <c r="B919" s="63">
        <v>181551</v>
      </c>
      <c r="AW919">
        <v>2.0663999999999998</v>
      </c>
      <c r="AX919">
        <v>2.0404</v>
      </c>
      <c r="AY919">
        <v>2.0282</v>
      </c>
      <c r="AZ919">
        <v>2.0310000000000001</v>
      </c>
      <c r="BA919">
        <v>2.0461</v>
      </c>
      <c r="BB919">
        <v>2.2298</v>
      </c>
      <c r="BC919">
        <v>2.2309999999999999</v>
      </c>
      <c r="BD919">
        <v>2.2208000000000001</v>
      </c>
      <c r="BE919">
        <v>2.2042999999999999</v>
      </c>
      <c r="BF919">
        <v>2.1839</v>
      </c>
      <c r="BG919">
        <v>2.1577999999999999</v>
      </c>
      <c r="BH919">
        <v>2.0118</v>
      </c>
      <c r="BI919">
        <v>1.9816</v>
      </c>
      <c r="BJ919">
        <v>1.9657</v>
      </c>
      <c r="BK919">
        <v>1.9621</v>
      </c>
      <c r="BL919">
        <v>1.9702</v>
      </c>
      <c r="BM919">
        <v>1.9894000000000001</v>
      </c>
      <c r="BN919">
        <v>2.1770999999999998</v>
      </c>
      <c r="BO919">
        <v>2.1825999999999999</v>
      </c>
      <c r="BP919">
        <v>2.1793999999999998</v>
      </c>
      <c r="BQ919">
        <v>2.1610999999999998</v>
      </c>
      <c r="BR919">
        <v>2.1385999999999998</v>
      </c>
      <c r="BS919">
        <v>2.1021000000000001</v>
      </c>
      <c r="BT919">
        <v>1.9652000000000001</v>
      </c>
      <c r="BU919">
        <v>1.9330000000000001</v>
      </c>
      <c r="BV919">
        <v>1.9109</v>
      </c>
      <c r="BW919">
        <v>1.9103000000000001</v>
      </c>
      <c r="BX919">
        <v>1.9256</v>
      </c>
      <c r="BY919">
        <v>1.9471000000000001</v>
      </c>
      <c r="BZ919">
        <v>2.1381000000000001</v>
      </c>
      <c r="CA919">
        <v>2.1570999999999998</v>
      </c>
      <c r="CB919">
        <v>2.1555</v>
      </c>
      <c r="CC919">
        <v>2.1448</v>
      </c>
      <c r="CD919">
        <v>2.1284999999999998</v>
      </c>
      <c r="CE919">
        <v>2.0951</v>
      </c>
      <c r="CF919">
        <v>1.9671000000000001</v>
      </c>
      <c r="CG919">
        <v>1.9349000000000001</v>
      </c>
      <c r="CH919">
        <v>1.9173</v>
      </c>
      <c r="CI919">
        <v>1.9137</v>
      </c>
    </row>
    <row r="920" spans="1:87">
      <c r="A920" s="95">
        <v>45575</v>
      </c>
      <c r="B920" s="63">
        <v>198630</v>
      </c>
      <c r="AW920">
        <v>2.1509</v>
      </c>
      <c r="AX920">
        <v>2.1214</v>
      </c>
      <c r="AY920">
        <v>2.1046</v>
      </c>
      <c r="AZ920">
        <v>2.1057999999999999</v>
      </c>
      <c r="BA920">
        <v>2.1183000000000001</v>
      </c>
      <c r="BB920">
        <v>2.2968000000000002</v>
      </c>
      <c r="BC920">
        <v>2.2949000000000002</v>
      </c>
      <c r="BD920">
        <v>2.2814999999999999</v>
      </c>
      <c r="BE920">
        <v>2.262</v>
      </c>
      <c r="BF920">
        <v>2.2389999999999999</v>
      </c>
      <c r="BG920">
        <v>2.2111999999999998</v>
      </c>
      <c r="BH920">
        <v>2.0568</v>
      </c>
      <c r="BI920">
        <v>2.024</v>
      </c>
      <c r="BJ920">
        <v>2.0049000000000001</v>
      </c>
      <c r="BK920">
        <v>2</v>
      </c>
      <c r="BL920">
        <v>2.0081000000000002</v>
      </c>
      <c r="BM920">
        <v>2.0272000000000001</v>
      </c>
      <c r="BN920">
        <v>2.2143000000000002</v>
      </c>
      <c r="BO920">
        <v>2.2191999999999998</v>
      </c>
      <c r="BP920">
        <v>2.2153999999999998</v>
      </c>
      <c r="BQ920">
        <v>2.1964999999999999</v>
      </c>
      <c r="BR920">
        <v>2.1735000000000002</v>
      </c>
      <c r="BS920">
        <v>2.1364000000000001</v>
      </c>
      <c r="BT920">
        <v>1.9988999999999999</v>
      </c>
      <c r="BU920">
        <v>1.9661</v>
      </c>
      <c r="BV920">
        <v>1.9434</v>
      </c>
      <c r="BW920">
        <v>1.9429000000000001</v>
      </c>
      <c r="BX920">
        <v>1.9581999999999999</v>
      </c>
      <c r="BY920">
        <v>1.9798</v>
      </c>
      <c r="BZ920">
        <v>2.1709000000000001</v>
      </c>
      <c r="CA920">
        <v>2.1899000000000002</v>
      </c>
      <c r="CB920">
        <v>2.1884000000000001</v>
      </c>
      <c r="CC920">
        <v>2.1778</v>
      </c>
      <c r="CD920">
        <v>2.1615000000000002</v>
      </c>
      <c r="CE920">
        <v>2.1282000000000001</v>
      </c>
      <c r="CF920">
        <v>2.0002</v>
      </c>
      <c r="CG920">
        <v>1.968</v>
      </c>
      <c r="CH920">
        <v>1.9503999999999999</v>
      </c>
      <c r="CI920">
        <v>1.9468000000000001</v>
      </c>
    </row>
    <row r="921" spans="1:87">
      <c r="A921" s="95">
        <v>45576</v>
      </c>
      <c r="B921" s="63">
        <v>170235</v>
      </c>
      <c r="AW921">
        <v>2.1516000000000002</v>
      </c>
      <c r="AX921">
        <v>2.1231</v>
      </c>
      <c r="AY921">
        <v>2.1042000000000001</v>
      </c>
      <c r="AZ921">
        <v>2.1046999999999998</v>
      </c>
      <c r="BA921">
        <v>2.1160000000000001</v>
      </c>
      <c r="BB921">
        <v>2.2913000000000001</v>
      </c>
      <c r="BC921">
        <v>2.2906</v>
      </c>
      <c r="BD921">
        <v>2.2785000000000002</v>
      </c>
      <c r="BE921">
        <v>2.2602000000000002</v>
      </c>
      <c r="BF921">
        <v>2.2378999999999998</v>
      </c>
      <c r="BG921">
        <v>2.2105000000000001</v>
      </c>
      <c r="BH921">
        <v>2.0585</v>
      </c>
      <c r="BI921">
        <v>2.0261</v>
      </c>
      <c r="BJ921">
        <v>2.0072000000000001</v>
      </c>
      <c r="BK921">
        <v>2.0019</v>
      </c>
      <c r="BL921">
        <v>2.0099999999999998</v>
      </c>
      <c r="BM921">
        <v>2.0291000000000001</v>
      </c>
      <c r="BN921">
        <v>2.2162000000000002</v>
      </c>
      <c r="BO921">
        <v>2.2210999999999999</v>
      </c>
      <c r="BP921">
        <v>2.2172999999999998</v>
      </c>
      <c r="BQ921">
        <v>2.1983999999999999</v>
      </c>
      <c r="BR921">
        <v>2.1753999999999998</v>
      </c>
      <c r="BS921">
        <v>2.1383000000000001</v>
      </c>
      <c r="BT921">
        <v>2.0007999999999999</v>
      </c>
      <c r="BU921">
        <v>1.968</v>
      </c>
      <c r="BV921">
        <v>1.9453</v>
      </c>
      <c r="BW921">
        <v>1.9448000000000001</v>
      </c>
      <c r="BX921">
        <v>1.9601</v>
      </c>
      <c r="BY921">
        <v>1.9817</v>
      </c>
      <c r="BZ921">
        <v>2.1728000000000001</v>
      </c>
      <c r="CA921">
        <v>2.1918000000000002</v>
      </c>
      <c r="CB921">
        <v>2.1903000000000001</v>
      </c>
      <c r="CC921">
        <v>2.1797</v>
      </c>
      <c r="CD921">
        <v>2.1634000000000002</v>
      </c>
      <c r="CE921">
        <v>2.1301000000000001</v>
      </c>
      <c r="CF921">
        <v>2.0021</v>
      </c>
      <c r="CG921">
        <v>1.9699</v>
      </c>
      <c r="CH921">
        <v>1.9522999999999999</v>
      </c>
      <c r="CI921">
        <v>1.9487000000000001</v>
      </c>
    </row>
    <row r="922" spans="1:87">
      <c r="A922" s="95">
        <v>45579</v>
      </c>
      <c r="B922" s="63">
        <v>117815</v>
      </c>
      <c r="AW922">
        <v>2.1086</v>
      </c>
      <c r="AX922">
        <v>2.0798000000000001</v>
      </c>
      <c r="AY922">
        <v>2.0621999999999998</v>
      </c>
      <c r="AZ922">
        <v>2.0648</v>
      </c>
      <c r="BA922">
        <v>2.0785999999999998</v>
      </c>
      <c r="BB922">
        <v>2.2507000000000001</v>
      </c>
      <c r="BC922">
        <v>2.2504</v>
      </c>
      <c r="BD922">
        <v>2.2382</v>
      </c>
      <c r="BE922">
        <v>2.2197</v>
      </c>
      <c r="BF922">
        <v>2.1968999999999999</v>
      </c>
      <c r="BG922">
        <v>2.1692999999999998</v>
      </c>
      <c r="BH922">
        <v>2.0243000000000002</v>
      </c>
      <c r="BI922">
        <v>1.9927999999999999</v>
      </c>
      <c r="BJ922">
        <v>1.9743999999999999</v>
      </c>
      <c r="BK922">
        <v>1.9697</v>
      </c>
      <c r="BL922">
        <v>1.9778</v>
      </c>
      <c r="BM922">
        <v>1.9968999999999999</v>
      </c>
      <c r="BN922">
        <v>2.1840999999999999</v>
      </c>
      <c r="BO922">
        <v>2.1890000000000001</v>
      </c>
      <c r="BP922">
        <v>2.1852</v>
      </c>
      <c r="BQ922">
        <v>2.1663999999999999</v>
      </c>
      <c r="BR922">
        <v>2.1434000000000002</v>
      </c>
      <c r="BS922">
        <v>2.1063000000000001</v>
      </c>
      <c r="BT922">
        <v>1.9688000000000001</v>
      </c>
      <c r="BU922">
        <v>1.9360999999999999</v>
      </c>
      <c r="BV922">
        <v>1.9134</v>
      </c>
      <c r="BW922">
        <v>1.9129</v>
      </c>
      <c r="BX922">
        <v>1.9281999999999999</v>
      </c>
      <c r="BY922">
        <v>1.9498</v>
      </c>
      <c r="BZ922">
        <v>2.1408999999999998</v>
      </c>
      <c r="CA922">
        <v>2.1598999999999999</v>
      </c>
      <c r="CB922">
        <v>2.1583999999999999</v>
      </c>
      <c r="CC922">
        <v>2.1478000000000002</v>
      </c>
      <c r="CD922">
        <v>2.1315</v>
      </c>
      <c r="CE922">
        <v>2.0981999999999998</v>
      </c>
      <c r="CF922">
        <v>1.9702</v>
      </c>
      <c r="CG922">
        <v>1.9379999999999999</v>
      </c>
      <c r="CH922">
        <v>1.9204000000000001</v>
      </c>
      <c r="CI922">
        <v>1.9168000000000001</v>
      </c>
    </row>
    <row r="923" spans="1:87">
      <c r="A923" s="95">
        <v>45580</v>
      </c>
      <c r="B923" s="63">
        <v>149222</v>
      </c>
      <c r="AW923">
        <v>2.0377000000000001</v>
      </c>
      <c r="AX923">
        <v>2.0074000000000001</v>
      </c>
      <c r="AY923">
        <v>1.9887999999999999</v>
      </c>
      <c r="AZ923">
        <v>1.9912000000000001</v>
      </c>
      <c r="BA923">
        <v>2.0051999999999999</v>
      </c>
      <c r="BB923">
        <v>2.1762999999999999</v>
      </c>
      <c r="BC923">
        <v>2.1768000000000001</v>
      </c>
      <c r="BD923">
        <v>2.1646999999999998</v>
      </c>
      <c r="BE923">
        <v>2.1461999999999999</v>
      </c>
      <c r="BF923">
        <v>2.1236000000000002</v>
      </c>
      <c r="BG923">
        <v>2.0960000000000001</v>
      </c>
      <c r="BH923">
        <v>1.9503999999999999</v>
      </c>
      <c r="BI923">
        <v>1.9197</v>
      </c>
      <c r="BJ923">
        <v>1.9020999999999999</v>
      </c>
      <c r="BK923">
        <v>1.8986000000000001</v>
      </c>
      <c r="BL923">
        <v>1.9069</v>
      </c>
      <c r="BM923">
        <v>1.9260999999999999</v>
      </c>
      <c r="BN923">
        <v>2.1135000000000002</v>
      </c>
      <c r="BO923">
        <v>2.1185999999999998</v>
      </c>
      <c r="BP923">
        <v>2.1150000000000002</v>
      </c>
      <c r="BQ923">
        <v>2.0962999999999998</v>
      </c>
      <c r="BR923">
        <v>2.0735000000000001</v>
      </c>
      <c r="BS923">
        <v>2.0366</v>
      </c>
      <c r="BT923">
        <v>1.8993</v>
      </c>
      <c r="BU923">
        <v>1.8667</v>
      </c>
      <c r="BV923">
        <v>1.8442000000000001</v>
      </c>
      <c r="BW923">
        <v>1.8436999999999999</v>
      </c>
      <c r="BX923">
        <v>1.859</v>
      </c>
      <c r="BY923">
        <v>1.8806</v>
      </c>
      <c r="BZ923">
        <v>2.0716999999999999</v>
      </c>
      <c r="CA923">
        <v>2.0907</v>
      </c>
      <c r="CB923">
        <v>2.0891999999999999</v>
      </c>
      <c r="CC923">
        <v>2.0785999999999998</v>
      </c>
      <c r="CD923">
        <v>2.0623</v>
      </c>
      <c r="CE923">
        <v>2.0289999999999999</v>
      </c>
      <c r="CF923">
        <v>1.901</v>
      </c>
      <c r="CG923">
        <v>1.8688</v>
      </c>
      <c r="CH923">
        <v>1.8512</v>
      </c>
      <c r="CI923">
        <v>1.8475999999999999</v>
      </c>
    </row>
    <row r="924" spans="1:87">
      <c r="A924" s="95">
        <v>45581</v>
      </c>
      <c r="B924" s="63">
        <v>143650</v>
      </c>
      <c r="AW924">
        <v>2.0402999999999998</v>
      </c>
      <c r="AX924">
        <v>2.0064000000000002</v>
      </c>
      <c r="AY924">
        <v>1.9873000000000001</v>
      </c>
      <c r="AZ924">
        <v>1.9896</v>
      </c>
      <c r="BA924">
        <v>2.0030000000000001</v>
      </c>
      <c r="BB924">
        <v>2.1768999999999998</v>
      </c>
      <c r="BC924">
        <v>2.1757</v>
      </c>
      <c r="BD924">
        <v>2.1616</v>
      </c>
      <c r="BE924">
        <v>2.1415000000000002</v>
      </c>
      <c r="BF924">
        <v>2.1175999999999999</v>
      </c>
      <c r="BG924">
        <v>2.0889000000000002</v>
      </c>
      <c r="BH924">
        <v>1.9429000000000001</v>
      </c>
      <c r="BI924">
        <v>1.911</v>
      </c>
      <c r="BJ924">
        <v>1.8922000000000001</v>
      </c>
      <c r="BK924">
        <v>1.8880999999999999</v>
      </c>
      <c r="BL924">
        <v>1.8960999999999999</v>
      </c>
      <c r="BM924">
        <v>1.9151</v>
      </c>
      <c r="BN924">
        <v>2.1025</v>
      </c>
      <c r="BO924">
        <v>2.1076000000000001</v>
      </c>
      <c r="BP924">
        <v>2.1040000000000001</v>
      </c>
      <c r="BQ924">
        <v>2.0853000000000002</v>
      </c>
      <c r="BR924">
        <v>2.0625</v>
      </c>
      <c r="BS924">
        <v>2.0255999999999998</v>
      </c>
      <c r="BT924">
        <v>1.8883000000000001</v>
      </c>
      <c r="BU924">
        <v>1.8556999999999999</v>
      </c>
      <c r="BV924">
        <v>1.8331999999999999</v>
      </c>
      <c r="BW924">
        <v>1.8327</v>
      </c>
      <c r="BX924">
        <v>1.8480000000000001</v>
      </c>
      <c r="BY924">
        <v>1.8695999999999999</v>
      </c>
      <c r="BZ924">
        <v>2.0607000000000002</v>
      </c>
      <c r="CA924">
        <v>2.0796999999999999</v>
      </c>
      <c r="CB924">
        <v>2.0781999999999998</v>
      </c>
      <c r="CC924">
        <v>2.0676000000000001</v>
      </c>
      <c r="CD924">
        <v>2.0512999999999999</v>
      </c>
      <c r="CE924">
        <v>2.0179999999999998</v>
      </c>
      <c r="CF924">
        <v>1.89</v>
      </c>
      <c r="CG924">
        <v>1.8577999999999999</v>
      </c>
      <c r="CH924">
        <v>1.8402000000000001</v>
      </c>
      <c r="CI924">
        <v>1.8366</v>
      </c>
    </row>
    <row r="925" spans="1:87">
      <c r="A925" s="95">
        <v>45582</v>
      </c>
      <c r="B925" s="63">
        <v>149118</v>
      </c>
      <c r="AW925">
        <v>2.0468000000000002</v>
      </c>
      <c r="AX925">
        <v>2.0103</v>
      </c>
      <c r="AY925">
        <v>1.9912000000000001</v>
      </c>
      <c r="AZ925">
        <v>1.9944</v>
      </c>
      <c r="BA925">
        <v>2.0078999999999998</v>
      </c>
      <c r="BB925">
        <v>2.1831</v>
      </c>
      <c r="BC925">
        <v>2.1825999999999999</v>
      </c>
      <c r="BD925">
        <v>2.1684000000000001</v>
      </c>
      <c r="BE925">
        <v>2.1480999999999999</v>
      </c>
      <c r="BF925">
        <v>2.1242000000000001</v>
      </c>
      <c r="BG925">
        <v>2.0954000000000002</v>
      </c>
      <c r="BH925">
        <v>1.9497</v>
      </c>
      <c r="BI925">
        <v>1.9188000000000001</v>
      </c>
      <c r="BJ925">
        <v>1.9015</v>
      </c>
      <c r="BK925">
        <v>1.8977999999999999</v>
      </c>
      <c r="BL925">
        <v>1.9060999999999999</v>
      </c>
      <c r="BM925">
        <v>1.9251</v>
      </c>
      <c r="BN925">
        <v>2.1124999999999998</v>
      </c>
      <c r="BO925">
        <v>2.1175999999999999</v>
      </c>
      <c r="BP925">
        <v>2.1139999999999999</v>
      </c>
      <c r="BQ925">
        <v>2.0952999999999999</v>
      </c>
      <c r="BR925">
        <v>2.0724999999999998</v>
      </c>
      <c r="BS925">
        <v>2.0356000000000001</v>
      </c>
      <c r="BT925">
        <v>1.8983000000000001</v>
      </c>
      <c r="BU925">
        <v>1.8656999999999999</v>
      </c>
      <c r="BV925">
        <v>1.8431999999999999</v>
      </c>
      <c r="BW925">
        <v>1.8427</v>
      </c>
      <c r="BX925">
        <v>1.8580000000000001</v>
      </c>
      <c r="BY925">
        <v>1.8795999999999999</v>
      </c>
      <c r="BZ925">
        <v>2.0707</v>
      </c>
      <c r="CA925">
        <v>2.0897000000000001</v>
      </c>
      <c r="CB925">
        <v>2.0882000000000001</v>
      </c>
      <c r="CC925">
        <v>2.0775999999999999</v>
      </c>
      <c r="CD925">
        <v>2.0613000000000001</v>
      </c>
      <c r="CE925">
        <v>2.028</v>
      </c>
      <c r="CF925">
        <v>1.9</v>
      </c>
      <c r="CG925">
        <v>1.8677999999999999</v>
      </c>
      <c r="CH925">
        <v>1.8502000000000001</v>
      </c>
      <c r="CI925">
        <v>1.8466</v>
      </c>
    </row>
    <row r="926" spans="1:87">
      <c r="A926" s="95">
        <v>45583</v>
      </c>
      <c r="B926" s="63">
        <v>158578</v>
      </c>
      <c r="AW926">
        <v>2.0019999999999998</v>
      </c>
      <c r="AX926">
        <v>1.9661</v>
      </c>
      <c r="AY926">
        <v>1.9489000000000001</v>
      </c>
      <c r="AZ926">
        <v>1.9537</v>
      </c>
      <c r="BA926">
        <v>1.9697</v>
      </c>
      <c r="BB926">
        <v>2.1484000000000001</v>
      </c>
      <c r="BC926">
        <v>2.1492</v>
      </c>
      <c r="BD926">
        <v>2.1364000000000001</v>
      </c>
      <c r="BE926">
        <v>2.1175999999999999</v>
      </c>
      <c r="BF926">
        <v>2.0949</v>
      </c>
      <c r="BG926">
        <v>2.0672999999999999</v>
      </c>
      <c r="BH926">
        <v>1.9221999999999999</v>
      </c>
      <c r="BI926">
        <v>1.8915999999999999</v>
      </c>
      <c r="BJ926">
        <v>1.8743000000000001</v>
      </c>
      <c r="BK926">
        <v>1.871</v>
      </c>
      <c r="BL926">
        <v>1.8797999999999999</v>
      </c>
      <c r="BM926">
        <v>1.8984000000000001</v>
      </c>
      <c r="BN926">
        <v>2.0859999999999999</v>
      </c>
      <c r="BO926">
        <v>2.0912999999999999</v>
      </c>
      <c r="BP926">
        <v>2.0878999999999999</v>
      </c>
      <c r="BQ926">
        <v>2.0693999999999999</v>
      </c>
      <c r="BR926">
        <v>2.0468000000000002</v>
      </c>
      <c r="BS926">
        <v>2.0101</v>
      </c>
      <c r="BT926">
        <v>1.873</v>
      </c>
      <c r="BU926">
        <v>1.8406</v>
      </c>
      <c r="BV926">
        <v>1.8183</v>
      </c>
      <c r="BW926">
        <v>1.8178000000000001</v>
      </c>
      <c r="BX926">
        <v>1.8331</v>
      </c>
      <c r="BY926">
        <v>1.8547</v>
      </c>
      <c r="BZ926">
        <v>2.0457999999999998</v>
      </c>
      <c r="CA926">
        <v>2.0648</v>
      </c>
      <c r="CB926">
        <v>2.0632999999999999</v>
      </c>
      <c r="CC926">
        <v>2.0527000000000002</v>
      </c>
      <c r="CD926">
        <v>2.0364</v>
      </c>
      <c r="CE926">
        <v>2.0030999999999999</v>
      </c>
      <c r="CF926">
        <v>1.8751</v>
      </c>
      <c r="CG926">
        <v>1.8429</v>
      </c>
      <c r="CH926">
        <v>1.8252999999999999</v>
      </c>
      <c r="CI926">
        <v>1.8217000000000001</v>
      </c>
    </row>
    <row r="927" spans="1:87">
      <c r="A927" s="95">
        <v>45586</v>
      </c>
      <c r="B927" s="63">
        <v>136700</v>
      </c>
      <c r="AW927">
        <v>2.0146999999999999</v>
      </c>
      <c r="AX927">
        <v>1.9831000000000001</v>
      </c>
      <c r="AY927">
        <v>1.9664999999999999</v>
      </c>
      <c r="AZ927">
        <v>1.9716</v>
      </c>
      <c r="BA927">
        <v>1.9881</v>
      </c>
      <c r="BB927">
        <v>2.1682999999999999</v>
      </c>
      <c r="BC927">
        <v>2.1692999999999998</v>
      </c>
      <c r="BD927">
        <v>2.1562999999999999</v>
      </c>
      <c r="BE927">
        <v>2.1377999999999999</v>
      </c>
      <c r="BF927">
        <v>2.1153</v>
      </c>
      <c r="BG927">
        <v>2.0882000000000001</v>
      </c>
      <c r="BH927">
        <v>1.9452</v>
      </c>
      <c r="BI927">
        <v>1.9149</v>
      </c>
      <c r="BJ927">
        <v>1.8976999999999999</v>
      </c>
      <c r="BK927">
        <v>1.8942000000000001</v>
      </c>
      <c r="BL927">
        <v>1.9032</v>
      </c>
      <c r="BM927">
        <v>1.9218</v>
      </c>
      <c r="BN927">
        <v>2.1099000000000001</v>
      </c>
      <c r="BO927">
        <v>2.1154000000000002</v>
      </c>
      <c r="BP927">
        <v>2.1122999999999998</v>
      </c>
      <c r="BQ927">
        <v>2.0952000000000002</v>
      </c>
      <c r="BR927">
        <v>2.0714000000000001</v>
      </c>
      <c r="BS927">
        <v>2.0347</v>
      </c>
      <c r="BT927">
        <v>1.8983000000000001</v>
      </c>
      <c r="BU927">
        <v>1.8658999999999999</v>
      </c>
      <c r="BV927">
        <v>1.8435999999999999</v>
      </c>
      <c r="BW927">
        <v>1.8431</v>
      </c>
      <c r="BX927">
        <v>1.8584000000000001</v>
      </c>
      <c r="BY927">
        <v>1.88</v>
      </c>
      <c r="BZ927">
        <v>2.0710999999999999</v>
      </c>
      <c r="CA927">
        <v>2.0901000000000001</v>
      </c>
      <c r="CB927">
        <v>2.0886</v>
      </c>
      <c r="CC927">
        <v>2.0779999999999998</v>
      </c>
      <c r="CD927">
        <v>2.0617000000000001</v>
      </c>
      <c r="CE927">
        <v>2.0284</v>
      </c>
      <c r="CF927">
        <v>1.9004000000000001</v>
      </c>
      <c r="CG927">
        <v>1.8682000000000001</v>
      </c>
      <c r="CH927">
        <v>1.8506</v>
      </c>
      <c r="CI927">
        <v>1.847</v>
      </c>
    </row>
    <row r="928" spans="1:87">
      <c r="A928" s="95">
        <v>45587</v>
      </c>
      <c r="B928" s="63">
        <v>128860</v>
      </c>
      <c r="AW928">
        <v>2.0714999999999999</v>
      </c>
      <c r="AX928">
        <v>2.0365000000000002</v>
      </c>
      <c r="AY928">
        <v>2.0175000000000001</v>
      </c>
      <c r="AZ928">
        <v>2.0213999999999999</v>
      </c>
      <c r="BA928">
        <v>2.0369999999999999</v>
      </c>
      <c r="BB928">
        <v>2.2141999999999999</v>
      </c>
      <c r="BC928">
        <v>2.2132999999999998</v>
      </c>
      <c r="BD928">
        <v>2.1993999999999998</v>
      </c>
      <c r="BE928">
        <v>2.1798999999999999</v>
      </c>
      <c r="BF928">
        <v>2.1560999999999999</v>
      </c>
      <c r="BG928">
        <v>2.1276000000000002</v>
      </c>
      <c r="BH928">
        <v>1.9821</v>
      </c>
      <c r="BI928">
        <v>1.9504999999999999</v>
      </c>
      <c r="BJ928">
        <v>1.9319999999999999</v>
      </c>
      <c r="BK928">
        <v>1.9278</v>
      </c>
      <c r="BL928">
        <v>1.9368000000000001</v>
      </c>
      <c r="BM928">
        <v>1.9554</v>
      </c>
      <c r="BN928">
        <v>2.1435</v>
      </c>
      <c r="BO928">
        <v>2.149</v>
      </c>
      <c r="BP928">
        <v>2.1459000000000001</v>
      </c>
      <c r="BQ928">
        <v>2.1288</v>
      </c>
      <c r="BR928">
        <v>2.105</v>
      </c>
      <c r="BS928">
        <v>2.0682999999999998</v>
      </c>
      <c r="BT928">
        <v>1.9319</v>
      </c>
      <c r="BU928">
        <v>1.8995</v>
      </c>
      <c r="BV928">
        <v>1.8772</v>
      </c>
      <c r="BW928">
        <v>1.8767</v>
      </c>
      <c r="BX928">
        <v>1.8919999999999999</v>
      </c>
      <c r="BY928">
        <v>1.9136</v>
      </c>
      <c r="BZ928">
        <v>2.1046999999999998</v>
      </c>
      <c r="CA928">
        <v>2.1236999999999999</v>
      </c>
      <c r="CB928">
        <v>2.1221999999999999</v>
      </c>
      <c r="CC928">
        <v>2.1116000000000001</v>
      </c>
      <c r="CD928">
        <v>2.0952999999999999</v>
      </c>
      <c r="CE928">
        <v>2.0619999999999998</v>
      </c>
      <c r="CF928">
        <v>1.9339999999999999</v>
      </c>
      <c r="CG928">
        <v>1.9017999999999999</v>
      </c>
      <c r="CH928">
        <v>1.8842000000000001</v>
      </c>
      <c r="CI928">
        <v>1.8806</v>
      </c>
    </row>
    <row r="929" spans="1:87">
      <c r="A929" s="95">
        <v>45588</v>
      </c>
      <c r="B929" s="63">
        <v>120772</v>
      </c>
      <c r="AW929">
        <v>2.0413999999999999</v>
      </c>
      <c r="AX929">
        <v>2.0041000000000002</v>
      </c>
      <c r="AY929">
        <v>1.9853000000000001</v>
      </c>
      <c r="AZ929">
        <v>1.9898</v>
      </c>
      <c r="BA929">
        <v>2.0070999999999999</v>
      </c>
      <c r="BB929">
        <v>2.1867000000000001</v>
      </c>
      <c r="BC929">
        <v>2.1869000000000001</v>
      </c>
      <c r="BD929">
        <v>2.1741000000000001</v>
      </c>
      <c r="BE929">
        <v>2.1551</v>
      </c>
      <c r="BF929">
        <v>2.1318000000000001</v>
      </c>
      <c r="BG929">
        <v>2.1031</v>
      </c>
      <c r="BH929">
        <v>1.9569000000000001</v>
      </c>
      <c r="BI929">
        <v>1.9247000000000001</v>
      </c>
      <c r="BJ929">
        <v>1.9056</v>
      </c>
      <c r="BK929">
        <v>1.9009</v>
      </c>
      <c r="BL929">
        <v>1.9098999999999999</v>
      </c>
      <c r="BM929">
        <v>1.9285000000000001</v>
      </c>
      <c r="BN929">
        <v>2.1166</v>
      </c>
      <c r="BO929">
        <v>2.1221000000000001</v>
      </c>
      <c r="BP929">
        <v>2.1190000000000002</v>
      </c>
      <c r="BQ929">
        <v>2.1019000000000001</v>
      </c>
      <c r="BR929">
        <v>2.0781000000000001</v>
      </c>
      <c r="BS929">
        <v>2.0413999999999999</v>
      </c>
      <c r="BT929">
        <v>1.905</v>
      </c>
      <c r="BU929">
        <v>1.8726</v>
      </c>
      <c r="BV929">
        <v>1.8503000000000001</v>
      </c>
      <c r="BW929">
        <v>1.8498000000000001</v>
      </c>
      <c r="BX929">
        <v>1.8651</v>
      </c>
      <c r="BY929">
        <v>1.8867</v>
      </c>
      <c r="BZ929">
        <v>2.0777999999999999</v>
      </c>
      <c r="CA929">
        <v>2.0968</v>
      </c>
      <c r="CB929">
        <v>2.0952999999999999</v>
      </c>
      <c r="CC929">
        <v>2.0847000000000002</v>
      </c>
      <c r="CD929">
        <v>2.0684</v>
      </c>
      <c r="CE929">
        <v>2.0350999999999999</v>
      </c>
      <c r="CF929">
        <v>1.9071</v>
      </c>
      <c r="CG929">
        <v>1.8749</v>
      </c>
      <c r="CH929">
        <v>1.8573</v>
      </c>
      <c r="CI929">
        <v>1.8536999999999999</v>
      </c>
    </row>
    <row r="930" spans="1:87">
      <c r="A930" s="95">
        <v>45589</v>
      </c>
      <c r="B930" s="63">
        <v>135357</v>
      </c>
      <c r="AW930">
        <v>2.0276999999999998</v>
      </c>
      <c r="AX930">
        <v>1.9923</v>
      </c>
      <c r="AY930">
        <v>1.9741</v>
      </c>
      <c r="AZ930">
        <v>1.9790000000000001</v>
      </c>
      <c r="BA930">
        <v>1.9968999999999999</v>
      </c>
      <c r="BB930">
        <v>2.1747999999999998</v>
      </c>
      <c r="BC930">
        <v>2.1751</v>
      </c>
      <c r="BD930">
        <v>2.1623999999999999</v>
      </c>
      <c r="BE930">
        <v>2.1434000000000002</v>
      </c>
      <c r="BF930">
        <v>2.1200999999999999</v>
      </c>
      <c r="BG930">
        <v>2.0912999999999999</v>
      </c>
      <c r="BH930">
        <v>1.9454</v>
      </c>
      <c r="BI930">
        <v>1.9141999999999999</v>
      </c>
      <c r="BJ930">
        <v>1.8963000000000001</v>
      </c>
      <c r="BK930">
        <v>1.8911</v>
      </c>
      <c r="BL930">
        <v>1.8974</v>
      </c>
      <c r="BM930">
        <v>1.9124000000000001</v>
      </c>
      <c r="BN930">
        <v>2.1</v>
      </c>
      <c r="BO930">
        <v>2.1049000000000002</v>
      </c>
      <c r="BP930">
        <v>2.1002000000000001</v>
      </c>
      <c r="BQ930">
        <v>2.0834999999999999</v>
      </c>
      <c r="BR930">
        <v>2.0615000000000001</v>
      </c>
      <c r="BS930">
        <v>2.0253000000000001</v>
      </c>
      <c r="BT930">
        <v>1.8889</v>
      </c>
      <c r="BU930">
        <v>1.8565</v>
      </c>
      <c r="BV930">
        <v>1.8342000000000001</v>
      </c>
      <c r="BW930">
        <v>1.8337000000000001</v>
      </c>
      <c r="BX930">
        <v>1.849</v>
      </c>
      <c r="BY930">
        <v>1.8706</v>
      </c>
      <c r="BZ930">
        <v>2.0617000000000001</v>
      </c>
      <c r="CA930">
        <v>2.0807000000000002</v>
      </c>
      <c r="CB930">
        <v>2.0792000000000002</v>
      </c>
      <c r="CC930">
        <v>2.0686</v>
      </c>
      <c r="CD930">
        <v>2.0522999999999998</v>
      </c>
      <c r="CE930">
        <v>2.0190000000000001</v>
      </c>
      <c r="CF930">
        <v>1.891</v>
      </c>
      <c r="CG930">
        <v>1.8588</v>
      </c>
      <c r="CH930">
        <v>1.8411999999999999</v>
      </c>
      <c r="CI930">
        <v>1.8375999999999999</v>
      </c>
    </row>
    <row r="931" spans="1:87">
      <c r="A931" s="95">
        <v>45590</v>
      </c>
      <c r="B931" s="63">
        <v>160932</v>
      </c>
      <c r="AW931">
        <v>2.0785</v>
      </c>
      <c r="AX931">
        <v>2.0369999999999999</v>
      </c>
      <c r="AY931">
        <v>2.0158</v>
      </c>
      <c r="AZ931">
        <v>2.0202</v>
      </c>
      <c r="BA931">
        <v>2.0381999999999998</v>
      </c>
      <c r="BB931">
        <v>2.2113</v>
      </c>
      <c r="BC931">
        <v>2.2119</v>
      </c>
      <c r="BD931">
        <v>2.1987000000000001</v>
      </c>
      <c r="BE931">
        <v>2.1791</v>
      </c>
      <c r="BF931">
        <v>2.1551999999999998</v>
      </c>
      <c r="BG931">
        <v>2.1255999999999999</v>
      </c>
      <c r="BH931">
        <v>1.9779</v>
      </c>
      <c r="BI931">
        <v>1.9464999999999999</v>
      </c>
      <c r="BJ931">
        <v>1.9283999999999999</v>
      </c>
      <c r="BK931">
        <v>1.9235</v>
      </c>
      <c r="BL931">
        <v>1.9298</v>
      </c>
      <c r="BM931">
        <v>1.9448000000000001</v>
      </c>
      <c r="BN931">
        <v>2.1324000000000001</v>
      </c>
      <c r="BO931">
        <v>2.1373000000000002</v>
      </c>
      <c r="BP931">
        <v>2.1326000000000001</v>
      </c>
      <c r="BQ931">
        <v>2.1158999999999999</v>
      </c>
      <c r="BR931">
        <v>2.0939000000000001</v>
      </c>
      <c r="BS931">
        <v>2.0577000000000001</v>
      </c>
      <c r="BT931">
        <v>1.9213</v>
      </c>
      <c r="BU931">
        <v>1.8889</v>
      </c>
      <c r="BV931">
        <v>1.8666</v>
      </c>
      <c r="BW931">
        <v>1.8661000000000001</v>
      </c>
      <c r="BX931">
        <v>1.8814</v>
      </c>
      <c r="BY931">
        <v>1.903</v>
      </c>
      <c r="BZ931">
        <v>2.0941000000000001</v>
      </c>
      <c r="CA931">
        <v>2.1131000000000002</v>
      </c>
      <c r="CB931">
        <v>2.1116000000000001</v>
      </c>
      <c r="CC931">
        <v>2.101</v>
      </c>
      <c r="CD931">
        <v>2.0847000000000002</v>
      </c>
      <c r="CE931">
        <v>2.0514000000000001</v>
      </c>
      <c r="CF931">
        <v>1.9234</v>
      </c>
      <c r="CG931">
        <v>1.8912</v>
      </c>
      <c r="CH931">
        <v>1.8735999999999999</v>
      </c>
      <c r="CI931">
        <v>1.87</v>
      </c>
    </row>
    <row r="932" spans="1:87">
      <c r="A932" s="95">
        <v>45593</v>
      </c>
      <c r="B932" s="63">
        <v>176467</v>
      </c>
      <c r="AW932">
        <v>1.9663999999999999</v>
      </c>
      <c r="AX932">
        <v>1.9257</v>
      </c>
      <c r="AY932">
        <v>1.9041999999999999</v>
      </c>
      <c r="AZ932">
        <v>1.9093</v>
      </c>
      <c r="BA932">
        <v>1.9280999999999999</v>
      </c>
      <c r="BB932">
        <v>2.1061000000000001</v>
      </c>
      <c r="BC932">
        <v>2.1078000000000001</v>
      </c>
      <c r="BD932">
        <v>2.0954000000000002</v>
      </c>
      <c r="BE932">
        <v>2.0766</v>
      </c>
      <c r="BF932">
        <v>2.0539000000000001</v>
      </c>
      <c r="BG932">
        <v>2.0255999999999998</v>
      </c>
      <c r="BH932">
        <v>1.8818999999999999</v>
      </c>
      <c r="BI932">
        <v>1.853</v>
      </c>
      <c r="BJ932">
        <v>1.8371</v>
      </c>
      <c r="BK932">
        <v>1.8334999999999999</v>
      </c>
      <c r="BL932">
        <v>1.8409</v>
      </c>
      <c r="BM932">
        <v>1.8568</v>
      </c>
      <c r="BN932">
        <v>2.0468000000000002</v>
      </c>
      <c r="BO932">
        <v>2.0487000000000002</v>
      </c>
      <c r="BP932">
        <v>2.0419999999999998</v>
      </c>
      <c r="BQ932">
        <v>2.0253999999999999</v>
      </c>
      <c r="BR932">
        <v>2.0042</v>
      </c>
      <c r="BS932">
        <v>1.9688000000000001</v>
      </c>
      <c r="BT932">
        <v>1.8368</v>
      </c>
      <c r="BU932">
        <v>1.8149</v>
      </c>
      <c r="BV932">
        <v>1.8001</v>
      </c>
      <c r="BW932">
        <v>1.7996000000000001</v>
      </c>
      <c r="BX932">
        <v>1.8149</v>
      </c>
      <c r="BY932">
        <v>1.8365</v>
      </c>
      <c r="BZ932">
        <v>2.0276000000000001</v>
      </c>
      <c r="CA932">
        <v>2.0466000000000002</v>
      </c>
      <c r="CB932">
        <v>2.0451000000000001</v>
      </c>
      <c r="CC932">
        <v>2.0345</v>
      </c>
      <c r="CD932">
        <v>2.0182000000000002</v>
      </c>
      <c r="CE932">
        <v>1.9849000000000001</v>
      </c>
      <c r="CF932">
        <v>1.8569</v>
      </c>
      <c r="CG932">
        <v>1.8247</v>
      </c>
      <c r="CH932">
        <v>1.8070999999999999</v>
      </c>
      <c r="CI932">
        <v>1.8035000000000001</v>
      </c>
    </row>
    <row r="933" spans="1:87">
      <c r="A933" s="95">
        <v>45594</v>
      </c>
      <c r="B933" s="63">
        <v>156337</v>
      </c>
      <c r="AW933">
        <v>1.9518</v>
      </c>
      <c r="AX933">
        <v>1.9178999999999999</v>
      </c>
      <c r="AY933">
        <v>1.8986000000000001</v>
      </c>
      <c r="AZ933">
        <v>1.9038999999999999</v>
      </c>
      <c r="BA933">
        <v>1.9227000000000001</v>
      </c>
      <c r="BB933">
        <v>2.1000999999999999</v>
      </c>
      <c r="BC933">
        <v>2.1027</v>
      </c>
      <c r="BD933">
        <v>2.0909</v>
      </c>
      <c r="BE933">
        <v>2.0726</v>
      </c>
      <c r="BF933">
        <v>2.0501999999999998</v>
      </c>
      <c r="BG933">
        <v>2.0225</v>
      </c>
      <c r="BH933">
        <v>1.8801000000000001</v>
      </c>
      <c r="BI933">
        <v>1.8511</v>
      </c>
      <c r="BJ933">
        <v>1.8351999999999999</v>
      </c>
      <c r="BK933">
        <v>1.8315999999999999</v>
      </c>
      <c r="BL933">
        <v>1.839</v>
      </c>
      <c r="BM933">
        <v>1.8549</v>
      </c>
      <c r="BN933">
        <v>2.0449000000000002</v>
      </c>
      <c r="BO933">
        <v>2.0468000000000002</v>
      </c>
      <c r="BP933">
        <v>2.0400999999999998</v>
      </c>
      <c r="BQ933">
        <v>2.0234999999999999</v>
      </c>
      <c r="BR933">
        <v>2.0023</v>
      </c>
      <c r="BS933">
        <v>1.9669000000000001</v>
      </c>
      <c r="BT933">
        <v>1.8349</v>
      </c>
      <c r="BU933">
        <v>1.8129999999999999</v>
      </c>
      <c r="BV933">
        <v>1.7982</v>
      </c>
      <c r="BW933">
        <v>1.7977000000000001</v>
      </c>
      <c r="BX933">
        <v>1.8129999999999999</v>
      </c>
      <c r="BY933">
        <v>1.8346</v>
      </c>
      <c r="BZ933">
        <v>2.0257000000000001</v>
      </c>
      <c r="CA933">
        <v>2.0447000000000002</v>
      </c>
      <c r="CB933">
        <v>2.0432000000000001</v>
      </c>
      <c r="CC933">
        <v>2.0326</v>
      </c>
      <c r="CD933">
        <v>2.0163000000000002</v>
      </c>
      <c r="CE933">
        <v>1.9830000000000001</v>
      </c>
      <c r="CF933">
        <v>1.855</v>
      </c>
      <c r="CG933">
        <v>1.8228</v>
      </c>
      <c r="CH933">
        <v>1.8051999999999999</v>
      </c>
      <c r="CI933">
        <v>1.8016000000000001</v>
      </c>
    </row>
    <row r="934" spans="1:87">
      <c r="A934" s="95">
        <v>45595</v>
      </c>
      <c r="B934" s="63">
        <v>157881</v>
      </c>
      <c r="AW934">
        <v>1.9957</v>
      </c>
      <c r="AX934">
        <v>1.9590000000000001</v>
      </c>
      <c r="AY934">
        <v>1.9378</v>
      </c>
      <c r="AZ934">
        <v>1.9428000000000001</v>
      </c>
      <c r="BA934">
        <v>1.9604999999999999</v>
      </c>
      <c r="BB934">
        <v>2.1362000000000001</v>
      </c>
      <c r="BC934">
        <v>2.1387</v>
      </c>
      <c r="BD934">
        <v>2.1265999999999998</v>
      </c>
      <c r="BE934">
        <v>2.1084000000000001</v>
      </c>
      <c r="BF934">
        <v>2.0861999999999998</v>
      </c>
      <c r="BG934">
        <v>2.0581</v>
      </c>
      <c r="BH934">
        <v>1.9136</v>
      </c>
      <c r="BI934">
        <v>1.8837999999999999</v>
      </c>
      <c r="BJ934">
        <v>1.8672</v>
      </c>
      <c r="BK934">
        <v>1.8637999999999999</v>
      </c>
      <c r="BL934">
        <v>1.8711</v>
      </c>
      <c r="BM934">
        <v>1.8868</v>
      </c>
      <c r="BN934">
        <v>2.0766</v>
      </c>
      <c r="BO934">
        <v>2.0777000000000001</v>
      </c>
      <c r="BP934">
        <v>2.0697000000000001</v>
      </c>
      <c r="BQ934">
        <v>2.0527000000000002</v>
      </c>
      <c r="BR934">
        <v>2.0331999999999999</v>
      </c>
      <c r="BS934">
        <v>1.9990000000000001</v>
      </c>
      <c r="BT934">
        <v>1.867</v>
      </c>
      <c r="BU934">
        <v>1.8451</v>
      </c>
      <c r="BV934">
        <v>1.8303</v>
      </c>
      <c r="BW934">
        <v>1.8298000000000001</v>
      </c>
      <c r="BX934">
        <v>1.8451</v>
      </c>
      <c r="BY934">
        <v>1.8667</v>
      </c>
      <c r="BZ934">
        <v>2.0577999999999999</v>
      </c>
      <c r="CA934">
        <v>2.0768</v>
      </c>
      <c r="CB934">
        <v>2.0752999999999999</v>
      </c>
      <c r="CC934">
        <v>2.0647000000000002</v>
      </c>
      <c r="CD934">
        <v>2.0484</v>
      </c>
      <c r="CE934">
        <v>2.0150999999999999</v>
      </c>
      <c r="CF934">
        <v>1.8871</v>
      </c>
      <c r="CG934">
        <v>1.8549</v>
      </c>
      <c r="CH934">
        <v>1.8372999999999999</v>
      </c>
      <c r="CI934">
        <v>1.8337000000000001</v>
      </c>
    </row>
    <row r="935" spans="1:87">
      <c r="A935" s="95">
        <v>45596</v>
      </c>
      <c r="B935" s="63">
        <v>144025</v>
      </c>
      <c r="AW935" s="28">
        <v>2.0034999999999998</v>
      </c>
      <c r="AX935">
        <v>1.9738</v>
      </c>
      <c r="AY935">
        <v>1.9537</v>
      </c>
      <c r="AZ935">
        <v>1.9574</v>
      </c>
      <c r="BA935">
        <v>1.9741</v>
      </c>
      <c r="BB935">
        <v>2.1509999999999998</v>
      </c>
      <c r="BC935">
        <v>2.1537000000000002</v>
      </c>
      <c r="BD935">
        <v>2.1413000000000002</v>
      </c>
      <c r="BE935">
        <v>2.1230000000000002</v>
      </c>
      <c r="BF935">
        <v>2.1002999999999998</v>
      </c>
      <c r="BG935">
        <v>2.0716000000000001</v>
      </c>
      <c r="BH935">
        <v>1.9268000000000001</v>
      </c>
      <c r="BI935">
        <v>1.8963000000000001</v>
      </c>
      <c r="BJ935">
        <v>1.8789</v>
      </c>
      <c r="BK935">
        <v>1.8747</v>
      </c>
      <c r="BL935">
        <v>1.8814</v>
      </c>
      <c r="BM935">
        <v>1.8972</v>
      </c>
      <c r="BN935">
        <v>2.0872000000000002</v>
      </c>
      <c r="BO935">
        <v>2.0884</v>
      </c>
      <c r="BP935">
        <v>2.0806</v>
      </c>
      <c r="BQ935">
        <v>2.0636999999999999</v>
      </c>
      <c r="BR935">
        <v>2.0442999999999998</v>
      </c>
      <c r="BS935">
        <v>2.0103</v>
      </c>
      <c r="BT935">
        <v>1.8783000000000001</v>
      </c>
      <c r="BU935">
        <v>1.8567</v>
      </c>
      <c r="BV935">
        <v>1.8420000000000001</v>
      </c>
      <c r="BW935">
        <v>1.8415999999999999</v>
      </c>
      <c r="BX935">
        <v>1.8569</v>
      </c>
      <c r="BY935">
        <v>1.8786</v>
      </c>
      <c r="BZ935">
        <v>2.0697999999999999</v>
      </c>
      <c r="CA935">
        <v>2.0888</v>
      </c>
      <c r="CB935">
        <v>2.0874000000000001</v>
      </c>
      <c r="CC935">
        <v>2.0768</v>
      </c>
      <c r="CD935">
        <v>2.0606</v>
      </c>
      <c r="CE935">
        <v>2.0274000000000001</v>
      </c>
      <c r="CF935">
        <v>1.8994</v>
      </c>
      <c r="CG935">
        <v>1.8678999999999999</v>
      </c>
      <c r="CH935">
        <v>1.8503000000000001</v>
      </c>
      <c r="CI935">
        <v>1.8467</v>
      </c>
    </row>
    <row r="936" spans="1:87">
      <c r="A936" s="95">
        <v>45597</v>
      </c>
      <c r="B936" s="63">
        <v>155029</v>
      </c>
      <c r="AX936">
        <v>1.9664999999999999</v>
      </c>
      <c r="AY936">
        <v>1.9500999999999999</v>
      </c>
      <c r="AZ936">
        <v>1.9558</v>
      </c>
      <c r="BA936">
        <v>1.9728000000000001</v>
      </c>
      <c r="BB936">
        <v>2.1539000000000001</v>
      </c>
      <c r="BC936">
        <v>2.1574</v>
      </c>
      <c r="BD936">
        <v>2.145</v>
      </c>
      <c r="BE936">
        <v>2.1267</v>
      </c>
      <c r="BF936">
        <v>2.1040000000000001</v>
      </c>
      <c r="BG936">
        <v>2.0752999999999999</v>
      </c>
      <c r="BH936">
        <v>1.9306000000000001</v>
      </c>
      <c r="BI936">
        <v>1.9001999999999999</v>
      </c>
      <c r="BJ936">
        <v>1.8826000000000001</v>
      </c>
      <c r="BK936">
        <v>1.8782000000000001</v>
      </c>
      <c r="BL936">
        <v>1.8849</v>
      </c>
      <c r="BM936">
        <v>1.9007000000000001</v>
      </c>
      <c r="BN936">
        <v>2.0907</v>
      </c>
      <c r="BO936">
        <v>2.0918999999999999</v>
      </c>
      <c r="BP936">
        <v>2.0840999999999998</v>
      </c>
      <c r="BQ936">
        <v>2.0672000000000001</v>
      </c>
      <c r="BR936">
        <v>2.0478000000000001</v>
      </c>
      <c r="BS936">
        <v>2.0137999999999998</v>
      </c>
      <c r="BT936">
        <v>1.8817999999999999</v>
      </c>
      <c r="BU936">
        <v>1.8602000000000001</v>
      </c>
      <c r="BV936">
        <v>1.8454999999999999</v>
      </c>
      <c r="BW936">
        <v>1.8451</v>
      </c>
      <c r="BX936">
        <v>1.8604000000000001</v>
      </c>
      <c r="BY936">
        <v>1.8821000000000001</v>
      </c>
      <c r="BZ936">
        <v>2.0733000000000001</v>
      </c>
      <c r="CA936">
        <v>2.0922999999999998</v>
      </c>
      <c r="CB936">
        <v>2.0909</v>
      </c>
      <c r="CC936">
        <v>2.0802999999999998</v>
      </c>
      <c r="CD936">
        <v>2.0640999999999998</v>
      </c>
      <c r="CE936">
        <v>2.0308999999999999</v>
      </c>
      <c r="CF936">
        <v>1.9029</v>
      </c>
      <c r="CG936">
        <v>1.8714</v>
      </c>
      <c r="CH936">
        <v>1.8537999999999999</v>
      </c>
      <c r="CI936">
        <v>1.8502000000000001</v>
      </c>
    </row>
    <row r="937" spans="1:87">
      <c r="A937" s="95">
        <v>45600</v>
      </c>
      <c r="B937" s="63">
        <v>158227</v>
      </c>
      <c r="AX937">
        <v>2.0192000000000001</v>
      </c>
      <c r="AY937">
        <v>1.9996</v>
      </c>
      <c r="AZ937">
        <v>2.0028999999999999</v>
      </c>
      <c r="BA937">
        <v>2.0198999999999998</v>
      </c>
      <c r="BB937">
        <v>2.1981999999999999</v>
      </c>
      <c r="BC937">
        <v>2.2014</v>
      </c>
      <c r="BD937">
        <v>2.1903000000000001</v>
      </c>
      <c r="BE937">
        <v>2.1720000000000002</v>
      </c>
      <c r="BF937">
        <v>2.1482000000000001</v>
      </c>
      <c r="BG937">
        <v>2.1177999999999999</v>
      </c>
      <c r="BH937">
        <v>1.9664999999999999</v>
      </c>
      <c r="BI937">
        <v>1.9334</v>
      </c>
      <c r="BJ937">
        <v>1.9138999999999999</v>
      </c>
      <c r="BK937">
        <v>1.9080999999999999</v>
      </c>
      <c r="BL937">
        <v>1.9146000000000001</v>
      </c>
      <c r="BM937">
        <v>1.9300999999999999</v>
      </c>
      <c r="BN937">
        <v>2.1198000000000001</v>
      </c>
      <c r="BO937">
        <v>2.1206999999999998</v>
      </c>
      <c r="BP937">
        <v>2.1126</v>
      </c>
      <c r="BQ937">
        <v>2.0954000000000002</v>
      </c>
      <c r="BR937">
        <v>2.0756999999999999</v>
      </c>
      <c r="BS937">
        <v>2.0413999999999999</v>
      </c>
      <c r="BT937">
        <v>1.9091</v>
      </c>
      <c r="BU937">
        <v>1.8872</v>
      </c>
      <c r="BV937">
        <v>1.8722000000000001</v>
      </c>
      <c r="BW937">
        <v>1.8697999999999999</v>
      </c>
      <c r="BX937">
        <v>1.8831</v>
      </c>
      <c r="BY937">
        <v>1.9028</v>
      </c>
      <c r="BZ937">
        <v>2.0920000000000001</v>
      </c>
      <c r="CA937">
        <v>2.109</v>
      </c>
      <c r="CB937">
        <v>2.1044</v>
      </c>
      <c r="CC937">
        <v>2.0937999999999999</v>
      </c>
      <c r="CD937">
        <v>2.0775999999999999</v>
      </c>
      <c r="CE937">
        <v>2.0444</v>
      </c>
      <c r="CF937">
        <v>1.9164000000000001</v>
      </c>
      <c r="CG937">
        <v>1.8849</v>
      </c>
      <c r="CH937">
        <v>1.8673</v>
      </c>
      <c r="CI937">
        <v>1.8636999999999999</v>
      </c>
    </row>
    <row r="938" spans="1:87">
      <c r="A938" s="95">
        <v>45601</v>
      </c>
      <c r="B938" s="63">
        <v>176036</v>
      </c>
      <c r="AX938">
        <v>2.0446</v>
      </c>
      <c r="AY938">
        <v>2.0226999999999999</v>
      </c>
      <c r="AZ938">
        <v>2.0251000000000001</v>
      </c>
      <c r="BA938">
        <v>2.0421999999999998</v>
      </c>
      <c r="BB938">
        <v>2.2185999999999999</v>
      </c>
      <c r="BC938">
        <v>2.2193999999999998</v>
      </c>
      <c r="BD938">
        <v>2.2075999999999998</v>
      </c>
      <c r="BE938">
        <v>2.1884999999999999</v>
      </c>
      <c r="BF938">
        <v>2.1638999999999999</v>
      </c>
      <c r="BG938">
        <v>2.1326000000000001</v>
      </c>
      <c r="BH938">
        <v>1.9824999999999999</v>
      </c>
      <c r="BI938">
        <v>1.9493</v>
      </c>
      <c r="BJ938">
        <v>1.9298</v>
      </c>
      <c r="BK938">
        <v>1.9235</v>
      </c>
      <c r="BL938">
        <v>1.9298</v>
      </c>
      <c r="BM938">
        <v>1.9450000000000001</v>
      </c>
      <c r="BN938">
        <v>2.1345000000000001</v>
      </c>
      <c r="BO938">
        <v>2.1351</v>
      </c>
      <c r="BP938">
        <v>2.1267999999999998</v>
      </c>
      <c r="BQ938">
        <v>2.1093000000000002</v>
      </c>
      <c r="BR938">
        <v>2.0893000000000002</v>
      </c>
      <c r="BS938">
        <v>2.0548000000000002</v>
      </c>
      <c r="BT938">
        <v>1.9221999999999999</v>
      </c>
      <c r="BU938">
        <v>1.9000999999999999</v>
      </c>
      <c r="BV938">
        <v>1.8837999999999999</v>
      </c>
      <c r="BW938">
        <v>1.8814</v>
      </c>
      <c r="BX938">
        <v>1.8947000000000001</v>
      </c>
      <c r="BY938">
        <v>1.9144000000000001</v>
      </c>
      <c r="BZ938">
        <v>2.1036000000000001</v>
      </c>
      <c r="CA938">
        <v>2.1206</v>
      </c>
      <c r="CB938">
        <v>2.1160000000000001</v>
      </c>
      <c r="CC938">
        <v>2.1053999999999999</v>
      </c>
      <c r="CD938">
        <v>2.0891999999999999</v>
      </c>
      <c r="CE938">
        <v>2.056</v>
      </c>
      <c r="CF938">
        <v>1.9279999999999999</v>
      </c>
      <c r="CG938">
        <v>1.8965000000000001</v>
      </c>
      <c r="CH938">
        <v>1.8789</v>
      </c>
      <c r="CI938">
        <v>1.8753</v>
      </c>
    </row>
    <row r="939" spans="1:87">
      <c r="A939" s="95">
        <v>45602</v>
      </c>
      <c r="B939" s="63">
        <v>180557</v>
      </c>
      <c r="AX939">
        <v>2.0354000000000001</v>
      </c>
      <c r="AY939">
        <v>2.0110000000000001</v>
      </c>
      <c r="AZ939">
        <v>2.0133000000000001</v>
      </c>
      <c r="BA939">
        <v>2.0312999999999999</v>
      </c>
      <c r="BB939">
        <v>2.2090000000000001</v>
      </c>
      <c r="BC939">
        <v>2.2122000000000002</v>
      </c>
      <c r="BD939">
        <v>2.2014</v>
      </c>
      <c r="BE939">
        <v>2.1823999999999999</v>
      </c>
      <c r="BF939">
        <v>2.1572</v>
      </c>
      <c r="BG939">
        <v>2.1253000000000002</v>
      </c>
      <c r="BH939">
        <v>1.9749000000000001</v>
      </c>
      <c r="BI939">
        <v>1.9413</v>
      </c>
      <c r="BJ939">
        <v>1.9215</v>
      </c>
      <c r="BK939">
        <v>1.9155</v>
      </c>
      <c r="BL939">
        <v>1.9218999999999999</v>
      </c>
      <c r="BM939">
        <v>1.9371</v>
      </c>
      <c r="BN939">
        <v>2.1267</v>
      </c>
      <c r="BO939">
        <v>2.1273</v>
      </c>
      <c r="BP939">
        <v>2.1191</v>
      </c>
      <c r="BQ939">
        <v>2.1017000000000001</v>
      </c>
      <c r="BR939">
        <v>2.0817000000000001</v>
      </c>
      <c r="BS939">
        <v>2.0472999999999999</v>
      </c>
      <c r="BT939">
        <v>1.9147000000000001</v>
      </c>
      <c r="BU939">
        <v>1.8927</v>
      </c>
      <c r="BV939">
        <v>1.8765000000000001</v>
      </c>
      <c r="BW939">
        <v>1.8741000000000001</v>
      </c>
      <c r="BX939">
        <v>1.8875</v>
      </c>
      <c r="BY939">
        <v>1.9072</v>
      </c>
      <c r="BZ939">
        <v>2.0964999999999998</v>
      </c>
      <c r="CA939">
        <v>2.1135999999999999</v>
      </c>
      <c r="CB939">
        <v>2.109</v>
      </c>
      <c r="CC939">
        <v>2.0985</v>
      </c>
      <c r="CD939">
        <v>2.0823</v>
      </c>
      <c r="CE939">
        <v>2.0503</v>
      </c>
      <c r="CF939">
        <v>1.9228000000000001</v>
      </c>
      <c r="CG939">
        <v>1.8925000000000001</v>
      </c>
      <c r="CH939">
        <v>1.8749</v>
      </c>
      <c r="CI939">
        <v>1.8713</v>
      </c>
    </row>
    <row r="940" spans="1:87">
      <c r="A940" s="95">
        <v>45603</v>
      </c>
      <c r="B940" s="63">
        <v>177248</v>
      </c>
      <c r="AX940">
        <v>2.0535999999999999</v>
      </c>
      <c r="AY940">
        <v>2.0324</v>
      </c>
      <c r="AZ940">
        <v>2.036</v>
      </c>
      <c r="BA940">
        <v>2.0543999999999998</v>
      </c>
      <c r="BB940">
        <v>2.2332999999999998</v>
      </c>
      <c r="BC940">
        <v>2.2357999999999998</v>
      </c>
      <c r="BD940">
        <v>2.2242000000000002</v>
      </c>
      <c r="BE940">
        <v>2.2044999999999999</v>
      </c>
      <c r="BF940">
        <v>2.1787000000000001</v>
      </c>
      <c r="BG940">
        <v>2.1454</v>
      </c>
      <c r="BH940">
        <v>1.9921</v>
      </c>
      <c r="BI940">
        <v>1.9576</v>
      </c>
      <c r="BJ940">
        <v>1.9369000000000001</v>
      </c>
      <c r="BK940">
        <v>1.93</v>
      </c>
      <c r="BL940">
        <v>1.9363999999999999</v>
      </c>
      <c r="BM940">
        <v>1.9516</v>
      </c>
      <c r="BN940">
        <v>2.1412</v>
      </c>
      <c r="BO940">
        <v>2.1417999999999999</v>
      </c>
      <c r="BP940">
        <v>2.1335999999999999</v>
      </c>
      <c r="BQ940">
        <v>2.1162000000000001</v>
      </c>
      <c r="BR940">
        <v>2.0962000000000001</v>
      </c>
      <c r="BS940">
        <v>2.0617999999999999</v>
      </c>
      <c r="BT940">
        <v>1.9292</v>
      </c>
      <c r="BU940">
        <v>1.9072</v>
      </c>
      <c r="BV940">
        <v>1.891</v>
      </c>
      <c r="BW940">
        <v>1.8886000000000001</v>
      </c>
      <c r="BX940">
        <v>1.9019999999999999</v>
      </c>
      <c r="BY940">
        <v>1.9217</v>
      </c>
      <c r="BZ940">
        <v>2.1110000000000002</v>
      </c>
      <c r="CA940">
        <v>2.1280999999999999</v>
      </c>
      <c r="CB940">
        <v>2.1234999999999999</v>
      </c>
      <c r="CC940">
        <v>2.113</v>
      </c>
      <c r="CD940">
        <v>2.0968</v>
      </c>
      <c r="CE940">
        <v>2.0648</v>
      </c>
      <c r="CF940">
        <v>1.9373</v>
      </c>
      <c r="CG940">
        <v>1.907</v>
      </c>
      <c r="CH940">
        <v>1.8894</v>
      </c>
      <c r="CI940">
        <v>1.8857999999999999</v>
      </c>
    </row>
    <row r="941" spans="1:87">
      <c r="A941" s="95">
        <v>45604</v>
      </c>
      <c r="B941" s="63">
        <v>181503</v>
      </c>
      <c r="AX941">
        <v>2.0125000000000002</v>
      </c>
      <c r="AY941">
        <v>1.9914000000000001</v>
      </c>
      <c r="AZ941">
        <v>1.9959</v>
      </c>
      <c r="BA941">
        <v>2.0150999999999999</v>
      </c>
      <c r="BB941">
        <v>2.1953</v>
      </c>
      <c r="BC941">
        <v>2.1991999999999998</v>
      </c>
      <c r="BD941">
        <v>2.1876000000000002</v>
      </c>
      <c r="BE941">
        <v>2.1678000000000002</v>
      </c>
      <c r="BF941">
        <v>2.1415000000000002</v>
      </c>
      <c r="BG941">
        <v>2.1078999999999999</v>
      </c>
      <c r="BH941">
        <v>1.9560999999999999</v>
      </c>
      <c r="BI941">
        <v>1.9221999999999999</v>
      </c>
      <c r="BJ941">
        <v>1.9024000000000001</v>
      </c>
      <c r="BK941">
        <v>1.8959999999999999</v>
      </c>
      <c r="BL941">
        <v>1.9024000000000001</v>
      </c>
      <c r="BM941">
        <v>1.9176</v>
      </c>
      <c r="BN941">
        <v>2.1072000000000002</v>
      </c>
      <c r="BO941">
        <v>2.1078000000000001</v>
      </c>
      <c r="BP941">
        <v>2.0996000000000001</v>
      </c>
      <c r="BQ941">
        <v>2.0821999999999998</v>
      </c>
      <c r="BR941">
        <v>2.0621999999999998</v>
      </c>
      <c r="BS941">
        <v>2.0278</v>
      </c>
      <c r="BT941">
        <v>1.8952</v>
      </c>
      <c r="BU941">
        <v>1.8732</v>
      </c>
      <c r="BV941">
        <v>1.857</v>
      </c>
      <c r="BW941">
        <v>1.8546</v>
      </c>
      <c r="BX941">
        <v>1.8680000000000001</v>
      </c>
      <c r="BY941">
        <v>1.8876999999999999</v>
      </c>
      <c r="BZ941">
        <v>2.077</v>
      </c>
      <c r="CA941">
        <v>2.0941000000000001</v>
      </c>
      <c r="CB941">
        <v>2.0895000000000001</v>
      </c>
      <c r="CC941">
        <v>2.0790000000000002</v>
      </c>
      <c r="CD941">
        <v>2.0628000000000002</v>
      </c>
      <c r="CE941">
        <v>2.0308000000000002</v>
      </c>
      <c r="CF941">
        <v>1.9033</v>
      </c>
      <c r="CG941">
        <v>1.873</v>
      </c>
      <c r="CH941">
        <v>1.8553999999999999</v>
      </c>
      <c r="CI941">
        <v>1.8517999999999999</v>
      </c>
    </row>
    <row r="942" spans="1:87">
      <c r="A942" s="95">
        <v>45607</v>
      </c>
      <c r="B942" s="63">
        <v>176216</v>
      </c>
      <c r="AX942">
        <v>1.9570000000000001</v>
      </c>
      <c r="AY942">
        <v>1.9339</v>
      </c>
      <c r="AZ942">
        <v>1.9387000000000001</v>
      </c>
      <c r="BA942">
        <v>1.9588000000000001</v>
      </c>
      <c r="BB942">
        <v>2.1412</v>
      </c>
      <c r="BC942">
        <v>2.1467999999999998</v>
      </c>
      <c r="BD942">
        <v>2.1360000000000001</v>
      </c>
      <c r="BE942">
        <v>2.1171000000000002</v>
      </c>
      <c r="BF942">
        <v>2.0916999999999999</v>
      </c>
      <c r="BG942">
        <v>2.0590999999999999</v>
      </c>
      <c r="BH942">
        <v>1.9119999999999999</v>
      </c>
      <c r="BI942">
        <v>1.8798999999999999</v>
      </c>
      <c r="BJ942">
        <v>1.8619000000000001</v>
      </c>
      <c r="BK942">
        <v>1.8573</v>
      </c>
      <c r="BL942">
        <v>1.8637999999999999</v>
      </c>
      <c r="BM942">
        <v>1.8791</v>
      </c>
      <c r="BN942">
        <v>2.0688</v>
      </c>
      <c r="BO942">
        <v>2.0697999999999999</v>
      </c>
      <c r="BP942">
        <v>2.0613000000000001</v>
      </c>
      <c r="BQ942">
        <v>2.044</v>
      </c>
      <c r="BR942">
        <v>2.024</v>
      </c>
      <c r="BS942">
        <v>1.9896</v>
      </c>
      <c r="BT942">
        <v>1.857</v>
      </c>
      <c r="BU942">
        <v>1.8351</v>
      </c>
      <c r="BV942">
        <v>1.8189</v>
      </c>
      <c r="BW942">
        <v>1.8165</v>
      </c>
      <c r="BX942">
        <v>1.83</v>
      </c>
      <c r="BY942">
        <v>1.8496999999999999</v>
      </c>
      <c r="BZ942">
        <v>2.0390999999999999</v>
      </c>
      <c r="CA942">
        <v>2.0562</v>
      </c>
      <c r="CB942">
        <v>2.0518999999999998</v>
      </c>
      <c r="CC942">
        <v>2.0415999999999999</v>
      </c>
      <c r="CD942">
        <v>2.0257000000000001</v>
      </c>
      <c r="CE942">
        <v>1.9944999999999999</v>
      </c>
      <c r="CF942">
        <v>1.8671</v>
      </c>
      <c r="CG942">
        <v>1.8373999999999999</v>
      </c>
      <c r="CH942">
        <v>1.8198000000000001</v>
      </c>
      <c r="CI942">
        <v>1.8162</v>
      </c>
    </row>
    <row r="943" spans="1:87">
      <c r="A943" s="95">
        <v>45608</v>
      </c>
      <c r="B943" s="63">
        <v>212569</v>
      </c>
      <c r="AX943">
        <v>1.9642999999999999</v>
      </c>
      <c r="AY943">
        <v>1.9359</v>
      </c>
      <c r="AZ943">
        <v>1.9389000000000001</v>
      </c>
      <c r="BA943">
        <v>1.9601</v>
      </c>
      <c r="BB943">
        <v>2.145</v>
      </c>
      <c r="BC943">
        <v>2.1499000000000001</v>
      </c>
      <c r="BD943">
        <v>2.1385000000000001</v>
      </c>
      <c r="BE943">
        <v>2.1193</v>
      </c>
      <c r="BF943">
        <v>2.0937999999999999</v>
      </c>
      <c r="BG943">
        <v>2.0608</v>
      </c>
      <c r="BH943">
        <v>1.9128000000000001</v>
      </c>
      <c r="BI943">
        <v>1.8797999999999999</v>
      </c>
      <c r="BJ943">
        <v>1.8609</v>
      </c>
      <c r="BK943">
        <v>1.8556999999999999</v>
      </c>
      <c r="BL943">
        <v>1.8624000000000001</v>
      </c>
      <c r="BM943">
        <v>1.8778999999999999</v>
      </c>
      <c r="BN943">
        <v>2.0678999999999998</v>
      </c>
      <c r="BO943">
        <v>2.0691000000000002</v>
      </c>
      <c r="BP943">
        <v>2.0608</v>
      </c>
      <c r="BQ943">
        <v>2.0438000000000001</v>
      </c>
      <c r="BR943">
        <v>2.024</v>
      </c>
      <c r="BS943">
        <v>1.9903999999999999</v>
      </c>
      <c r="BT943">
        <v>1.8584000000000001</v>
      </c>
      <c r="BU943">
        <v>1.8365</v>
      </c>
      <c r="BV943">
        <v>1.8203</v>
      </c>
      <c r="BW943">
        <v>1.8179000000000001</v>
      </c>
      <c r="BX943">
        <v>1.8313999999999999</v>
      </c>
      <c r="BY943">
        <v>1.8511</v>
      </c>
      <c r="BZ943">
        <v>2.0405000000000002</v>
      </c>
      <c r="CA943">
        <v>2.0575999999999999</v>
      </c>
      <c r="CB943">
        <v>2.0533000000000001</v>
      </c>
      <c r="CC943">
        <v>2.0430000000000001</v>
      </c>
      <c r="CD943">
        <v>2.0270999999999999</v>
      </c>
      <c r="CE943">
        <v>1.9959</v>
      </c>
      <c r="CF943">
        <v>1.8685</v>
      </c>
      <c r="CG943">
        <v>1.8388</v>
      </c>
      <c r="CH943">
        <v>1.8211999999999999</v>
      </c>
      <c r="CI943">
        <v>1.8176000000000001</v>
      </c>
    </row>
    <row r="944" spans="1:87">
      <c r="A944" s="95">
        <v>45609</v>
      </c>
      <c r="B944" s="63">
        <v>194610</v>
      </c>
      <c r="AX944">
        <v>1.9651000000000001</v>
      </c>
      <c r="AY944">
        <v>1.9379</v>
      </c>
      <c r="AZ944">
        <v>1.9417</v>
      </c>
      <c r="BA944">
        <v>1.9618</v>
      </c>
      <c r="BB944">
        <v>2.1486999999999998</v>
      </c>
      <c r="BC944">
        <v>2.153</v>
      </c>
      <c r="BD944">
        <v>2.1414</v>
      </c>
      <c r="BE944">
        <v>2.1217000000000001</v>
      </c>
      <c r="BF944">
        <v>2.0958999999999999</v>
      </c>
      <c r="BG944">
        <v>2.0626000000000002</v>
      </c>
      <c r="BH944">
        <v>1.9146000000000001</v>
      </c>
      <c r="BI944">
        <v>1.8815</v>
      </c>
      <c r="BJ944">
        <v>1.8625</v>
      </c>
      <c r="BK944">
        <v>1.8573</v>
      </c>
      <c r="BL944">
        <v>1.8640000000000001</v>
      </c>
      <c r="BM944">
        <v>1.8794999999999999</v>
      </c>
      <c r="BN944">
        <v>2.0695000000000001</v>
      </c>
      <c r="BO944">
        <v>2.0707</v>
      </c>
      <c r="BP944">
        <v>2.0623999999999998</v>
      </c>
      <c r="BQ944">
        <v>2.0453999999999999</v>
      </c>
      <c r="BR944">
        <v>2.0255999999999998</v>
      </c>
      <c r="BS944">
        <v>1.992</v>
      </c>
      <c r="BT944">
        <v>1.86</v>
      </c>
      <c r="BU944">
        <v>1.8381000000000001</v>
      </c>
      <c r="BV944">
        <v>1.8219000000000001</v>
      </c>
      <c r="BW944">
        <v>1.8194999999999999</v>
      </c>
      <c r="BX944">
        <v>1.833</v>
      </c>
      <c r="BY944">
        <v>1.8527</v>
      </c>
      <c r="BZ944">
        <v>2.0421</v>
      </c>
      <c r="CA944">
        <v>2.0592000000000001</v>
      </c>
      <c r="CB944">
        <v>2.0548999999999999</v>
      </c>
      <c r="CC944">
        <v>2.0446</v>
      </c>
      <c r="CD944">
        <v>2.0287000000000002</v>
      </c>
      <c r="CE944">
        <v>1.9975000000000001</v>
      </c>
      <c r="CF944">
        <v>1.8701000000000001</v>
      </c>
      <c r="CG944">
        <v>1.8404</v>
      </c>
      <c r="CH944">
        <v>1.8228</v>
      </c>
      <c r="CI944">
        <v>1.8191999999999999</v>
      </c>
    </row>
    <row r="945" spans="1:99">
      <c r="A945" s="95">
        <v>45610</v>
      </c>
      <c r="B945" s="63">
        <v>185887</v>
      </c>
      <c r="AX945">
        <v>1.9817</v>
      </c>
      <c r="AY945">
        <v>1.9522999999999999</v>
      </c>
      <c r="AZ945">
        <v>1.9555</v>
      </c>
      <c r="BA945">
        <v>1.9736</v>
      </c>
      <c r="BB945">
        <v>2.1570999999999998</v>
      </c>
      <c r="BC945">
        <v>2.1593</v>
      </c>
      <c r="BD945">
        <v>2.1461999999999999</v>
      </c>
      <c r="BE945">
        <v>2.1255000000000002</v>
      </c>
      <c r="BF945">
        <v>2.0990000000000002</v>
      </c>
      <c r="BG945">
        <v>2.0653000000000001</v>
      </c>
      <c r="BH945">
        <v>1.9165000000000001</v>
      </c>
      <c r="BI945">
        <v>1.8829</v>
      </c>
      <c r="BJ945">
        <v>1.8633</v>
      </c>
      <c r="BK945">
        <v>1.8574999999999999</v>
      </c>
      <c r="BL945">
        <v>1.8640000000000001</v>
      </c>
      <c r="BM945">
        <v>1.8794999999999999</v>
      </c>
      <c r="BN945">
        <v>2.0695000000000001</v>
      </c>
      <c r="BO945">
        <v>2.0707</v>
      </c>
      <c r="BP945">
        <v>2.0623999999999998</v>
      </c>
      <c r="BQ945">
        <v>2.0453999999999999</v>
      </c>
      <c r="BR945">
        <v>2.0255999999999998</v>
      </c>
      <c r="BS945">
        <v>1.992</v>
      </c>
      <c r="BT945">
        <v>1.86</v>
      </c>
      <c r="BU945">
        <v>1.8381000000000001</v>
      </c>
      <c r="BV945">
        <v>1.8219000000000001</v>
      </c>
      <c r="BW945">
        <v>1.8194999999999999</v>
      </c>
      <c r="BX945">
        <v>1.833</v>
      </c>
      <c r="BY945">
        <v>1.8527</v>
      </c>
      <c r="BZ945">
        <v>2.0421</v>
      </c>
      <c r="CA945">
        <v>2.0592000000000001</v>
      </c>
      <c r="CB945">
        <v>2.0548999999999999</v>
      </c>
      <c r="CC945">
        <v>2.0446</v>
      </c>
      <c r="CD945">
        <v>2.0287000000000002</v>
      </c>
      <c r="CE945">
        <v>1.9975000000000001</v>
      </c>
      <c r="CF945">
        <v>1.8701000000000001</v>
      </c>
      <c r="CG945">
        <v>1.8404</v>
      </c>
      <c r="CH945">
        <v>1.8228</v>
      </c>
      <c r="CI945">
        <v>1.8191999999999999</v>
      </c>
    </row>
    <row r="946" spans="1:99">
      <c r="A946" s="95">
        <v>45611</v>
      </c>
      <c r="B946" s="63">
        <v>173383</v>
      </c>
      <c r="AX946">
        <v>1.9493</v>
      </c>
      <c r="AY946">
        <v>1.9214</v>
      </c>
      <c r="AZ946">
        <v>1.9257</v>
      </c>
      <c r="BA946">
        <v>1.9436</v>
      </c>
      <c r="BB946">
        <v>2.1282000000000001</v>
      </c>
      <c r="BC946">
        <v>2.1314000000000002</v>
      </c>
      <c r="BD946">
        <v>2.1189</v>
      </c>
      <c r="BE946">
        <v>2.0988000000000002</v>
      </c>
      <c r="BF946">
        <v>2.0731000000000002</v>
      </c>
      <c r="BG946">
        <v>2.0405000000000002</v>
      </c>
      <c r="BH946">
        <v>1.8915999999999999</v>
      </c>
      <c r="BI946">
        <v>1.8576999999999999</v>
      </c>
      <c r="BJ946">
        <v>1.8364</v>
      </c>
      <c r="BK946">
        <v>1.8305</v>
      </c>
      <c r="BL946">
        <v>1.8367</v>
      </c>
      <c r="BM946">
        <v>1.8522000000000001</v>
      </c>
      <c r="BN946">
        <v>2.0421999999999998</v>
      </c>
      <c r="BO946">
        <v>2.0434000000000001</v>
      </c>
      <c r="BP946">
        <v>2.0350999999999999</v>
      </c>
      <c r="BQ946">
        <v>2.0181</v>
      </c>
      <c r="BR946">
        <v>1.9983</v>
      </c>
      <c r="BS946">
        <v>1.9646999999999999</v>
      </c>
      <c r="BT946">
        <v>1.8327</v>
      </c>
      <c r="BU946">
        <v>1.8108</v>
      </c>
      <c r="BV946">
        <v>1.7946</v>
      </c>
      <c r="BW946">
        <v>1.7922</v>
      </c>
      <c r="BX946">
        <v>1.8057000000000001</v>
      </c>
      <c r="BY946">
        <v>1.8253999999999999</v>
      </c>
      <c r="BZ946">
        <v>2.0148000000000001</v>
      </c>
      <c r="CA946">
        <v>2.0318999999999998</v>
      </c>
      <c r="CB946">
        <v>2.0276000000000001</v>
      </c>
      <c r="CC946">
        <v>2.0173000000000001</v>
      </c>
      <c r="CD946">
        <v>2.0013999999999998</v>
      </c>
      <c r="CE946">
        <v>1.9702</v>
      </c>
      <c r="CF946">
        <v>1.8428</v>
      </c>
      <c r="CG946">
        <v>1.8130999999999999</v>
      </c>
      <c r="CH946">
        <v>1.7955000000000001</v>
      </c>
      <c r="CI946">
        <v>1.7919</v>
      </c>
    </row>
    <row r="947" spans="1:99">
      <c r="A947" s="95">
        <v>45614</v>
      </c>
      <c r="B947" s="63">
        <v>180823</v>
      </c>
      <c r="AX947">
        <v>2.0183</v>
      </c>
      <c r="AY947">
        <v>1.982</v>
      </c>
      <c r="AZ947">
        <v>1.9857</v>
      </c>
      <c r="BA947">
        <v>2.0047999999999999</v>
      </c>
      <c r="BB947">
        <v>2.1861999999999999</v>
      </c>
      <c r="BC947">
        <v>2.1886000000000001</v>
      </c>
      <c r="BD947">
        <v>2.1753999999999998</v>
      </c>
      <c r="BE947">
        <v>2.1547000000000001</v>
      </c>
      <c r="BF947">
        <v>2.1286999999999998</v>
      </c>
      <c r="BG947">
        <v>2.0954000000000002</v>
      </c>
      <c r="BH947">
        <v>1.9456</v>
      </c>
      <c r="BI947">
        <v>1.9113</v>
      </c>
      <c r="BJ947">
        <v>1.8906000000000001</v>
      </c>
      <c r="BK947">
        <v>1.8842000000000001</v>
      </c>
      <c r="BL947">
        <v>1.8904000000000001</v>
      </c>
      <c r="BM947">
        <v>1.9058999999999999</v>
      </c>
      <c r="BN947">
        <v>2.0958999999999999</v>
      </c>
      <c r="BO947">
        <v>2.0971000000000002</v>
      </c>
      <c r="BP947">
        <v>2.0888</v>
      </c>
      <c r="BQ947">
        <v>2.0718000000000001</v>
      </c>
      <c r="BR947">
        <v>2.052</v>
      </c>
      <c r="BS947">
        <v>2.0184000000000002</v>
      </c>
      <c r="BT947">
        <v>1.8864000000000001</v>
      </c>
      <c r="BU947">
        <v>1.8628</v>
      </c>
      <c r="BV947">
        <v>1.8449</v>
      </c>
      <c r="BW947">
        <v>1.8425</v>
      </c>
      <c r="BX947">
        <v>1.8560000000000001</v>
      </c>
      <c r="BY947">
        <v>1.8756999999999999</v>
      </c>
      <c r="BZ947">
        <v>2.0651000000000002</v>
      </c>
      <c r="CA947">
        <v>2.0821999999999998</v>
      </c>
      <c r="CB947">
        <v>2.0779000000000001</v>
      </c>
      <c r="CC947">
        <v>2.0676000000000001</v>
      </c>
      <c r="CD947">
        <v>2.0516999999999999</v>
      </c>
      <c r="CE947">
        <v>2.0205000000000002</v>
      </c>
      <c r="CF947">
        <v>1.8931</v>
      </c>
      <c r="CG947">
        <v>1.8633999999999999</v>
      </c>
      <c r="CH947">
        <v>1.8458000000000001</v>
      </c>
      <c r="CI947">
        <v>1.8422000000000001</v>
      </c>
    </row>
    <row r="948" spans="1:99">
      <c r="A948" s="95">
        <v>45615</v>
      </c>
      <c r="B948" s="63">
        <v>214957</v>
      </c>
      <c r="AX948">
        <v>2.0377000000000001</v>
      </c>
      <c r="AY948">
        <v>1.9924999999999999</v>
      </c>
      <c r="AZ948">
        <v>1.9942</v>
      </c>
      <c r="BA948">
        <v>2.0114999999999998</v>
      </c>
      <c r="BB948">
        <v>2.1898</v>
      </c>
      <c r="BC948">
        <v>2.1907999999999999</v>
      </c>
      <c r="BD948">
        <v>2.1758000000000002</v>
      </c>
      <c r="BE948">
        <v>2.1534</v>
      </c>
      <c r="BF948">
        <v>2.1257000000000001</v>
      </c>
      <c r="BG948">
        <v>2.0918999999999999</v>
      </c>
      <c r="BH948">
        <v>1.9436</v>
      </c>
      <c r="BI948">
        <v>1.9096</v>
      </c>
      <c r="BJ948">
        <v>1.8886000000000001</v>
      </c>
      <c r="BK948">
        <v>1.8804000000000001</v>
      </c>
      <c r="BL948">
        <v>1.8843000000000001</v>
      </c>
      <c r="BM948">
        <v>1.8986000000000001</v>
      </c>
      <c r="BN948">
        <v>2.0886</v>
      </c>
      <c r="BO948">
        <v>2.0897999999999999</v>
      </c>
      <c r="BP948">
        <v>2.0815000000000001</v>
      </c>
      <c r="BQ948">
        <v>2.0644999999999998</v>
      </c>
      <c r="BR948">
        <v>2.0447000000000002</v>
      </c>
      <c r="BS948">
        <v>2.0110999999999999</v>
      </c>
      <c r="BT948">
        <v>1.8791</v>
      </c>
      <c r="BU948">
        <v>1.8554999999999999</v>
      </c>
      <c r="BV948">
        <v>1.8375999999999999</v>
      </c>
      <c r="BW948">
        <v>1.8351999999999999</v>
      </c>
      <c r="BX948">
        <v>1.8487</v>
      </c>
      <c r="BY948">
        <v>1.8684000000000001</v>
      </c>
      <c r="BZ948">
        <v>2.0577999999999999</v>
      </c>
      <c r="CA948">
        <v>2.0749</v>
      </c>
      <c r="CB948">
        <v>2.0706000000000002</v>
      </c>
      <c r="CC948">
        <v>2.0602999999999998</v>
      </c>
      <c r="CD948">
        <v>2.0444</v>
      </c>
      <c r="CE948">
        <v>2.0131999999999999</v>
      </c>
      <c r="CF948">
        <v>1.8857999999999999</v>
      </c>
      <c r="CG948">
        <v>1.8561000000000001</v>
      </c>
      <c r="CH948">
        <v>1.8385</v>
      </c>
      <c r="CI948">
        <v>1.8349</v>
      </c>
    </row>
    <row r="949" spans="1:99">
      <c r="A949" s="95">
        <v>45616</v>
      </c>
      <c r="B949" s="63">
        <v>219668</v>
      </c>
      <c r="AX949">
        <v>2.0457999999999998</v>
      </c>
      <c r="AY949">
        <v>1.9912000000000001</v>
      </c>
      <c r="AZ949">
        <v>1.9916</v>
      </c>
      <c r="BA949">
        <v>2.0081000000000002</v>
      </c>
      <c r="BB949">
        <v>2.1844999999999999</v>
      </c>
      <c r="BC949">
        <v>2.1859000000000002</v>
      </c>
      <c r="BD949">
        <v>2.1718000000000002</v>
      </c>
      <c r="BE949">
        <v>2.1503000000000001</v>
      </c>
      <c r="BF949">
        <v>2.1229</v>
      </c>
      <c r="BG949">
        <v>2.0891999999999999</v>
      </c>
      <c r="BH949">
        <v>1.94</v>
      </c>
      <c r="BI949">
        <v>1.9058999999999999</v>
      </c>
      <c r="BJ949">
        <v>1.8848</v>
      </c>
      <c r="BK949">
        <v>1.8767</v>
      </c>
      <c r="BL949">
        <v>1.8808</v>
      </c>
      <c r="BM949">
        <v>1.8951</v>
      </c>
      <c r="BN949">
        <v>2.0851000000000002</v>
      </c>
      <c r="BO949">
        <v>2.0863</v>
      </c>
      <c r="BP949">
        <v>2.0779999999999998</v>
      </c>
      <c r="BQ949">
        <v>2.0609999999999999</v>
      </c>
      <c r="BR949">
        <v>2.0411999999999999</v>
      </c>
      <c r="BS949">
        <v>2.0076000000000001</v>
      </c>
      <c r="BT949">
        <v>1.8755999999999999</v>
      </c>
      <c r="BU949">
        <v>1.8520000000000001</v>
      </c>
      <c r="BV949">
        <v>1.8341000000000001</v>
      </c>
      <c r="BW949">
        <v>1.8317000000000001</v>
      </c>
      <c r="BX949">
        <v>1.8452</v>
      </c>
      <c r="BY949">
        <v>1.8649</v>
      </c>
      <c r="BZ949">
        <v>2.0543</v>
      </c>
      <c r="CA949">
        <v>2.0714000000000001</v>
      </c>
      <c r="CB949">
        <v>2.0670999999999999</v>
      </c>
      <c r="CC949">
        <v>2.0568</v>
      </c>
      <c r="CD949">
        <v>2.0409000000000002</v>
      </c>
      <c r="CE949">
        <v>2.0097</v>
      </c>
      <c r="CF949">
        <v>1.8823000000000001</v>
      </c>
      <c r="CG949">
        <v>1.8526</v>
      </c>
      <c r="CH949">
        <v>1.835</v>
      </c>
      <c r="CI949">
        <v>1.8313999999999999</v>
      </c>
    </row>
    <row r="950" spans="1:99">
      <c r="A950" s="95">
        <v>45617</v>
      </c>
      <c r="B950" s="63">
        <v>242513</v>
      </c>
      <c r="AX950">
        <v>2.0594000000000001</v>
      </c>
      <c r="AY950">
        <v>2.0017</v>
      </c>
      <c r="AZ950">
        <v>2.0036999999999998</v>
      </c>
      <c r="BA950">
        <v>2.0226000000000002</v>
      </c>
      <c r="BB950">
        <v>2.2040000000000002</v>
      </c>
      <c r="BC950">
        <v>2.2054999999999998</v>
      </c>
      <c r="BD950">
        <v>2.1917</v>
      </c>
      <c r="BE950">
        <v>2.1703000000000001</v>
      </c>
      <c r="BF950">
        <v>2.1427</v>
      </c>
      <c r="BG950">
        <v>2.1080999999999999</v>
      </c>
      <c r="BH950">
        <v>1.9561999999999999</v>
      </c>
      <c r="BI950">
        <v>1.9211</v>
      </c>
      <c r="BJ950">
        <v>1.8989</v>
      </c>
      <c r="BK950">
        <v>1.8893</v>
      </c>
      <c r="BL950">
        <v>1.8926000000000001</v>
      </c>
      <c r="BM950">
        <v>1.9059999999999999</v>
      </c>
      <c r="BN950">
        <v>2.0960000000000001</v>
      </c>
      <c r="BO950">
        <v>2.0972</v>
      </c>
      <c r="BP950">
        <v>2.0889000000000002</v>
      </c>
      <c r="BQ950">
        <v>2.0718999999999999</v>
      </c>
      <c r="BR950">
        <v>2.0520999999999998</v>
      </c>
      <c r="BS950">
        <v>2.0185</v>
      </c>
      <c r="BT950">
        <v>1.8865000000000001</v>
      </c>
      <c r="BU950">
        <v>1.8629</v>
      </c>
      <c r="BV950">
        <v>1.845</v>
      </c>
      <c r="BW950">
        <v>1.8426</v>
      </c>
      <c r="BX950">
        <v>1.8561000000000001</v>
      </c>
      <c r="BY950">
        <v>1.8757999999999999</v>
      </c>
      <c r="BZ950">
        <v>2.0651999999999999</v>
      </c>
      <c r="CA950">
        <v>2.0823</v>
      </c>
      <c r="CB950">
        <v>2.0779999999999998</v>
      </c>
      <c r="CC950">
        <v>2.0676999999999999</v>
      </c>
      <c r="CD950">
        <v>2.0518000000000001</v>
      </c>
      <c r="CE950">
        <v>2.0206</v>
      </c>
      <c r="CF950">
        <v>1.8932</v>
      </c>
      <c r="CG950">
        <v>1.8634999999999999</v>
      </c>
      <c r="CH950">
        <v>1.8459000000000001</v>
      </c>
      <c r="CI950">
        <v>1.8423</v>
      </c>
    </row>
    <row r="951" spans="1:99">
      <c r="A951" s="95">
        <v>45618</v>
      </c>
      <c r="B951" s="63">
        <v>181939</v>
      </c>
      <c r="AX951">
        <v>2.0613999999999999</v>
      </c>
      <c r="AY951">
        <v>2.0148999999999999</v>
      </c>
      <c r="AZ951">
        <v>2.0171999999999999</v>
      </c>
      <c r="BA951">
        <v>2.0341999999999998</v>
      </c>
      <c r="BB951">
        <v>2.2187000000000001</v>
      </c>
      <c r="BC951">
        <v>2.2204000000000002</v>
      </c>
      <c r="BD951">
        <v>2.2069000000000001</v>
      </c>
      <c r="BE951">
        <v>2.1855000000000002</v>
      </c>
      <c r="BF951">
        <v>2.1579000000000002</v>
      </c>
      <c r="BG951">
        <v>2.1233</v>
      </c>
      <c r="BH951">
        <v>1.9728000000000001</v>
      </c>
      <c r="BI951">
        <v>1.9380999999999999</v>
      </c>
      <c r="BJ951">
        <v>1.9156</v>
      </c>
      <c r="BK951">
        <v>1.9053</v>
      </c>
      <c r="BL951">
        <v>1.9076</v>
      </c>
      <c r="BM951">
        <v>1.921</v>
      </c>
      <c r="BN951">
        <v>2.1110000000000002</v>
      </c>
      <c r="BO951">
        <v>2.1122000000000001</v>
      </c>
      <c r="BP951">
        <v>2.1038999999999999</v>
      </c>
      <c r="BQ951">
        <v>2.0869</v>
      </c>
      <c r="BR951">
        <v>2.0670999999999999</v>
      </c>
      <c r="BS951">
        <v>2.0335000000000001</v>
      </c>
      <c r="BT951">
        <v>1.9015</v>
      </c>
      <c r="BU951">
        <v>1.8764000000000001</v>
      </c>
      <c r="BV951">
        <v>1.857</v>
      </c>
      <c r="BW951">
        <v>1.8546</v>
      </c>
      <c r="BX951">
        <v>1.8681000000000001</v>
      </c>
      <c r="BY951">
        <v>1.8877999999999999</v>
      </c>
      <c r="BZ951">
        <v>2.0771999999999999</v>
      </c>
      <c r="CA951">
        <v>2.0943000000000001</v>
      </c>
      <c r="CB951">
        <v>2.09</v>
      </c>
      <c r="CC951">
        <v>2.0796999999999999</v>
      </c>
      <c r="CD951">
        <v>2.0638000000000001</v>
      </c>
      <c r="CE951">
        <v>2.0326</v>
      </c>
      <c r="CF951">
        <v>1.9052</v>
      </c>
      <c r="CG951">
        <v>1.8754999999999999</v>
      </c>
      <c r="CH951">
        <v>1.8579000000000001</v>
      </c>
      <c r="CI951">
        <v>1.8543000000000001</v>
      </c>
    </row>
    <row r="952" spans="1:99">
      <c r="A952" s="95">
        <v>45621</v>
      </c>
      <c r="B952" s="63">
        <v>193257</v>
      </c>
      <c r="AX952">
        <v>2.0005000000000002</v>
      </c>
      <c r="AY952">
        <v>1.9512</v>
      </c>
      <c r="AZ952">
        <v>1.9550000000000001</v>
      </c>
      <c r="BA952">
        <v>1.9723999999999999</v>
      </c>
      <c r="BB952">
        <v>2.1602999999999999</v>
      </c>
      <c r="BC952">
        <v>2.1631</v>
      </c>
      <c r="BD952">
        <v>2.1511</v>
      </c>
      <c r="BE952">
        <v>2.1307</v>
      </c>
      <c r="BF952">
        <v>2.1040999999999999</v>
      </c>
      <c r="BG952">
        <v>2.0707</v>
      </c>
      <c r="BH952">
        <v>1.9238</v>
      </c>
      <c r="BI952">
        <v>1.8904000000000001</v>
      </c>
      <c r="BJ952">
        <v>1.8689</v>
      </c>
      <c r="BK952">
        <v>1.8606</v>
      </c>
      <c r="BL952">
        <v>1.8641000000000001</v>
      </c>
      <c r="BM952">
        <v>1.8774999999999999</v>
      </c>
      <c r="BN952">
        <v>2.0674999999999999</v>
      </c>
      <c r="BO952">
        <v>2.0687000000000002</v>
      </c>
      <c r="BP952">
        <v>2.0604</v>
      </c>
      <c r="BQ952">
        <v>2.0434000000000001</v>
      </c>
      <c r="BR952">
        <v>2.0236000000000001</v>
      </c>
      <c r="BS952">
        <v>1.99</v>
      </c>
      <c r="BT952">
        <v>1.8580000000000001</v>
      </c>
      <c r="BU952">
        <v>1.8329</v>
      </c>
      <c r="BV952">
        <v>1.8134999999999999</v>
      </c>
      <c r="BW952">
        <v>1.8110999999999999</v>
      </c>
      <c r="BX952">
        <v>1.8246</v>
      </c>
      <c r="BY952">
        <v>1.8443000000000001</v>
      </c>
      <c r="BZ952">
        <v>2.0337000000000001</v>
      </c>
      <c r="CA952">
        <v>2.0508000000000002</v>
      </c>
      <c r="CB952">
        <v>2.0465</v>
      </c>
      <c r="CC952">
        <v>2.0362</v>
      </c>
      <c r="CD952">
        <v>2.0203000000000002</v>
      </c>
      <c r="CE952">
        <v>1.9891000000000001</v>
      </c>
      <c r="CF952">
        <v>1.8616999999999999</v>
      </c>
      <c r="CG952">
        <v>1.8320000000000001</v>
      </c>
      <c r="CH952">
        <v>1.8144</v>
      </c>
      <c r="CI952">
        <v>1.8108</v>
      </c>
    </row>
    <row r="953" spans="1:99">
      <c r="A953" s="95">
        <v>45622</v>
      </c>
      <c r="B953" s="63">
        <v>159191</v>
      </c>
      <c r="AX953">
        <v>1.9918</v>
      </c>
      <c r="AY953">
        <v>1.9484999999999999</v>
      </c>
      <c r="AZ953">
        <v>1.9522999999999999</v>
      </c>
      <c r="BA953">
        <v>1.9697</v>
      </c>
      <c r="BB953">
        <v>2.1545999999999998</v>
      </c>
      <c r="BC953">
        <v>2.1574</v>
      </c>
      <c r="BD953">
        <v>2.1461000000000001</v>
      </c>
      <c r="BE953">
        <v>2.1267999999999998</v>
      </c>
      <c r="BF953">
        <v>2.101</v>
      </c>
      <c r="BG953">
        <v>2.0684999999999998</v>
      </c>
      <c r="BH953">
        <v>1.9240999999999999</v>
      </c>
      <c r="BI953">
        <v>1.8907</v>
      </c>
      <c r="BJ953">
        <v>1.8691</v>
      </c>
      <c r="BK953">
        <v>1.8612</v>
      </c>
      <c r="BL953">
        <v>1.8661000000000001</v>
      </c>
      <c r="BM953">
        <v>1.8805000000000001</v>
      </c>
      <c r="BN953">
        <v>2.0716999999999999</v>
      </c>
      <c r="BO953">
        <v>2.0731999999999999</v>
      </c>
      <c r="BP953">
        <v>2.0651999999999999</v>
      </c>
      <c r="BQ953">
        <v>2.0488</v>
      </c>
      <c r="BR953">
        <v>2.0295000000000001</v>
      </c>
      <c r="BS953">
        <v>1.9964999999999999</v>
      </c>
      <c r="BT953">
        <v>1.8645</v>
      </c>
      <c r="BU953">
        <v>1.8393999999999999</v>
      </c>
      <c r="BV953">
        <v>1.82</v>
      </c>
      <c r="BW953">
        <v>1.8176000000000001</v>
      </c>
      <c r="BX953">
        <v>1.8310999999999999</v>
      </c>
      <c r="BY953">
        <v>1.8508</v>
      </c>
      <c r="BZ953">
        <v>2.0402</v>
      </c>
      <c r="CA953">
        <v>2.0573000000000001</v>
      </c>
      <c r="CB953">
        <v>2.0529999999999999</v>
      </c>
      <c r="CC953">
        <v>2.0427</v>
      </c>
      <c r="CD953">
        <v>2.0268000000000002</v>
      </c>
      <c r="CE953">
        <v>1.9956</v>
      </c>
      <c r="CF953">
        <v>1.8682000000000001</v>
      </c>
      <c r="CG953">
        <v>1.8385</v>
      </c>
      <c r="CH953">
        <v>1.8209</v>
      </c>
      <c r="CI953">
        <v>1.8172999999999999</v>
      </c>
    </row>
    <row r="954" spans="1:99">
      <c r="A954" s="95">
        <v>45623</v>
      </c>
      <c r="B954" s="63">
        <v>191856</v>
      </c>
      <c r="AX954">
        <v>1.9734</v>
      </c>
      <c r="AY954">
        <v>1.9283999999999999</v>
      </c>
      <c r="AZ954">
        <v>1.9351</v>
      </c>
      <c r="BA954">
        <v>1.9541999999999999</v>
      </c>
      <c r="BB954">
        <v>2.1406000000000001</v>
      </c>
      <c r="BC954">
        <v>2.1436000000000002</v>
      </c>
      <c r="BD954">
        <v>2.1328999999999998</v>
      </c>
      <c r="BE954">
        <v>2.1141000000000001</v>
      </c>
      <c r="BF954">
        <v>2.0886999999999998</v>
      </c>
      <c r="BG954">
        <v>2.0560999999999998</v>
      </c>
      <c r="BH954">
        <v>1.9145000000000001</v>
      </c>
      <c r="BI954">
        <v>1.8815</v>
      </c>
      <c r="BJ954">
        <v>1.8606</v>
      </c>
      <c r="BK954">
        <v>1.8528</v>
      </c>
      <c r="BL954">
        <v>1.8574999999999999</v>
      </c>
      <c r="BM954">
        <v>1.8718999999999999</v>
      </c>
      <c r="BN954">
        <v>2.0630999999999999</v>
      </c>
      <c r="BO954">
        <v>2.0646</v>
      </c>
      <c r="BP954">
        <v>2.0566</v>
      </c>
      <c r="BQ954">
        <v>2.0402</v>
      </c>
      <c r="BR954">
        <v>2.0209000000000001</v>
      </c>
      <c r="BS954">
        <v>1.9879</v>
      </c>
      <c r="BT954">
        <v>1.8559000000000001</v>
      </c>
      <c r="BU954">
        <v>1.8308</v>
      </c>
      <c r="BV954">
        <v>1.8113999999999999</v>
      </c>
      <c r="BW954">
        <v>1.8089999999999999</v>
      </c>
      <c r="BX954">
        <v>1.8225</v>
      </c>
      <c r="BY954">
        <v>1.8422000000000001</v>
      </c>
      <c r="BZ954">
        <v>2.0316000000000001</v>
      </c>
      <c r="CA954">
        <v>2.0487000000000002</v>
      </c>
      <c r="CB954">
        <v>2.0444</v>
      </c>
      <c r="CC954">
        <v>2.0341</v>
      </c>
      <c r="CD954">
        <v>2.0182000000000002</v>
      </c>
      <c r="CE954">
        <v>1.9870000000000001</v>
      </c>
      <c r="CF954">
        <v>1.8595999999999999</v>
      </c>
      <c r="CG954">
        <v>1.8299000000000001</v>
      </c>
      <c r="CH954">
        <v>1.8123</v>
      </c>
      <c r="CI954">
        <v>1.8087</v>
      </c>
    </row>
    <row r="955" spans="1:99">
      <c r="A955" s="103">
        <v>45624</v>
      </c>
      <c r="AX955" s="189">
        <v>1.9734</v>
      </c>
      <c r="AY955" s="189">
        <v>1.9283999999999999</v>
      </c>
      <c r="AZ955" s="189">
        <v>1.9351</v>
      </c>
      <c r="BA955" s="189">
        <v>1.9541999999999999</v>
      </c>
      <c r="BB955" s="189">
        <v>2.1406000000000001</v>
      </c>
      <c r="BC955" s="189">
        <v>2.1436000000000002</v>
      </c>
      <c r="BD955" s="189">
        <v>2.1328999999999998</v>
      </c>
      <c r="BE955" s="189">
        <v>2.1141000000000001</v>
      </c>
      <c r="BF955" s="189">
        <v>2.0886999999999998</v>
      </c>
      <c r="BG955" s="189">
        <v>2.0560999999999998</v>
      </c>
      <c r="BH955" s="189">
        <v>1.9145000000000001</v>
      </c>
      <c r="BI955" s="189">
        <v>1.8815</v>
      </c>
      <c r="BJ955" s="189">
        <v>1.8606</v>
      </c>
      <c r="BK955" s="189">
        <v>1.8528</v>
      </c>
      <c r="BL955" s="189">
        <v>1.8574999999999999</v>
      </c>
      <c r="BM955" s="189">
        <v>1.8718999999999999</v>
      </c>
      <c r="BN955" s="189">
        <v>2.0630999999999999</v>
      </c>
      <c r="BO955" s="189">
        <v>2.0646</v>
      </c>
      <c r="BP955" s="189">
        <v>2.0566</v>
      </c>
      <c r="BQ955" s="189">
        <v>2.0402</v>
      </c>
      <c r="BR955" s="189">
        <v>2.0209000000000001</v>
      </c>
      <c r="BS955" s="189">
        <v>1.9879</v>
      </c>
      <c r="BT955" s="189">
        <v>1.8559000000000001</v>
      </c>
      <c r="BU955" s="189">
        <v>1.8308</v>
      </c>
      <c r="BV955" s="189">
        <v>1.8113999999999999</v>
      </c>
      <c r="BW955" s="189">
        <v>1.8089999999999999</v>
      </c>
      <c r="BX955" s="189">
        <v>1.8225</v>
      </c>
      <c r="BY955" s="189">
        <v>1.8422000000000001</v>
      </c>
      <c r="BZ955" s="189">
        <v>2.0316000000000001</v>
      </c>
      <c r="CA955" s="189">
        <v>2.0487000000000002</v>
      </c>
      <c r="CB955" s="189">
        <v>2.0444</v>
      </c>
      <c r="CC955" s="189">
        <v>2.0341</v>
      </c>
      <c r="CD955" s="189">
        <v>2.0182000000000002</v>
      </c>
      <c r="CE955" s="189">
        <v>1.9870000000000001</v>
      </c>
      <c r="CF955" s="189">
        <v>1.8595999999999999</v>
      </c>
      <c r="CG955" s="189">
        <v>1.8299000000000001</v>
      </c>
      <c r="CH955" s="189">
        <v>1.8123</v>
      </c>
      <c r="CI955" s="189">
        <v>1.8087</v>
      </c>
    </row>
    <row r="956" spans="1:99">
      <c r="A956" s="95">
        <v>45625</v>
      </c>
      <c r="B956" s="63">
        <v>151723</v>
      </c>
      <c r="AX956" s="28">
        <v>1.9437</v>
      </c>
      <c r="AY956">
        <v>1.8988</v>
      </c>
      <c r="AZ956">
        <v>1.9068000000000001</v>
      </c>
      <c r="BA956">
        <v>1.9272</v>
      </c>
      <c r="BB956">
        <v>2.1187</v>
      </c>
      <c r="BC956">
        <v>2.1223999999999998</v>
      </c>
      <c r="BD956">
        <v>2.113</v>
      </c>
      <c r="BE956">
        <v>2.0951</v>
      </c>
      <c r="BF956">
        <v>2.0701000000000001</v>
      </c>
      <c r="BG956">
        <v>2.0369999999999999</v>
      </c>
      <c r="BH956">
        <v>1.8951</v>
      </c>
      <c r="BI956">
        <v>1.8625</v>
      </c>
      <c r="BJ956">
        <v>1.8423</v>
      </c>
      <c r="BK956">
        <v>1.8354999999999999</v>
      </c>
      <c r="BL956">
        <v>1.8405</v>
      </c>
      <c r="BM956">
        <v>1.8549</v>
      </c>
      <c r="BN956">
        <v>2.0461</v>
      </c>
      <c r="BO956">
        <v>2.0476000000000001</v>
      </c>
      <c r="BP956">
        <v>2.0396000000000001</v>
      </c>
      <c r="BQ956">
        <v>2.0232000000000001</v>
      </c>
      <c r="BR956">
        <v>2.0038999999999998</v>
      </c>
      <c r="BS956">
        <v>1.9709000000000001</v>
      </c>
      <c r="BT956">
        <v>1.8389</v>
      </c>
      <c r="BU956">
        <v>1.8129999999999999</v>
      </c>
      <c r="BV956">
        <v>1.7928999999999999</v>
      </c>
      <c r="BW956">
        <v>1.7902</v>
      </c>
      <c r="BX956">
        <v>1.8032999999999999</v>
      </c>
      <c r="BY956">
        <v>1.8227</v>
      </c>
      <c r="BZ956">
        <v>2.0116999999999998</v>
      </c>
      <c r="CA956">
        <v>2.0282</v>
      </c>
      <c r="CB956">
        <v>2.0238999999999998</v>
      </c>
      <c r="CC956">
        <v>2.0135999999999998</v>
      </c>
      <c r="CD956">
        <v>1.9977</v>
      </c>
      <c r="CE956">
        <v>1.9664999999999999</v>
      </c>
      <c r="CF956">
        <v>1.8391</v>
      </c>
      <c r="CG956">
        <v>1.8093999999999999</v>
      </c>
      <c r="CH956">
        <v>1.7918000000000001</v>
      </c>
      <c r="CI956">
        <v>1.7882</v>
      </c>
      <c r="CJ956">
        <v>1.8012999999999999</v>
      </c>
      <c r="CK956">
        <v>1.8207</v>
      </c>
      <c r="CL956">
        <v>2.0097</v>
      </c>
      <c r="CM956">
        <v>2.0261999999999998</v>
      </c>
      <c r="CN956">
        <v>2.0219</v>
      </c>
      <c r="CO956">
        <v>2.0116000000000001</v>
      </c>
      <c r="CP956">
        <v>1.9957</v>
      </c>
      <c r="CQ956">
        <v>1.9644999999999999</v>
      </c>
      <c r="CR956">
        <v>1.8371</v>
      </c>
      <c r="CS956">
        <v>1.8073999999999999</v>
      </c>
      <c r="CT956">
        <v>1.7898000000000001</v>
      </c>
      <c r="CU956">
        <v>1.7862</v>
      </c>
    </row>
    <row r="957" spans="1:99">
      <c r="A957" s="95">
        <v>45628</v>
      </c>
      <c r="B957" s="63">
        <v>160748</v>
      </c>
      <c r="AY957">
        <v>1.9172</v>
      </c>
      <c r="AZ957">
        <v>1.9233</v>
      </c>
      <c r="BA957">
        <v>1.9404999999999999</v>
      </c>
      <c r="BB957">
        <v>2.1307999999999998</v>
      </c>
      <c r="BC957">
        <v>2.1339000000000001</v>
      </c>
      <c r="BD957">
        <v>2.1238000000000001</v>
      </c>
      <c r="BE957">
        <v>2.105</v>
      </c>
      <c r="BF957">
        <v>2.0788000000000002</v>
      </c>
      <c r="BG957">
        <v>2.0447000000000002</v>
      </c>
      <c r="BH957">
        <v>1.9029</v>
      </c>
      <c r="BI957">
        <v>1.8701000000000001</v>
      </c>
      <c r="BJ957">
        <v>1.8501000000000001</v>
      </c>
      <c r="BK957">
        <v>1.8442000000000001</v>
      </c>
      <c r="BL957">
        <v>1.8501000000000001</v>
      </c>
      <c r="BM957">
        <v>1.8643000000000001</v>
      </c>
      <c r="BN957">
        <v>2.0554999999999999</v>
      </c>
      <c r="BO957">
        <v>2.0569999999999999</v>
      </c>
      <c r="BP957">
        <v>2.0489999999999999</v>
      </c>
      <c r="BQ957">
        <v>2.0326</v>
      </c>
      <c r="BR957">
        <v>2.0133000000000001</v>
      </c>
      <c r="BS957">
        <v>1.9802999999999999</v>
      </c>
      <c r="BT957">
        <v>1.8483000000000001</v>
      </c>
      <c r="BU957">
        <v>1.8224</v>
      </c>
      <c r="BV957">
        <v>1.8023</v>
      </c>
      <c r="BW957">
        <v>1.7996000000000001</v>
      </c>
      <c r="BX957">
        <v>1.8127</v>
      </c>
      <c r="BY957">
        <v>1.8321000000000001</v>
      </c>
      <c r="BZ957">
        <v>2.0211000000000001</v>
      </c>
      <c r="CA957">
        <v>2.0375999999999999</v>
      </c>
      <c r="CB957">
        <v>2.0333000000000001</v>
      </c>
      <c r="CC957">
        <v>2.0230000000000001</v>
      </c>
      <c r="CD957">
        <v>2.0070999999999999</v>
      </c>
      <c r="CE957">
        <v>1.9759</v>
      </c>
      <c r="CF957">
        <v>1.8485</v>
      </c>
      <c r="CG957">
        <v>1.8188</v>
      </c>
      <c r="CH957">
        <v>1.8011999999999999</v>
      </c>
      <c r="CI957">
        <v>1.7976000000000001</v>
      </c>
      <c r="CJ957">
        <v>1.8107</v>
      </c>
      <c r="CK957">
        <v>1.8301000000000001</v>
      </c>
      <c r="CL957">
        <v>2.0190999999999999</v>
      </c>
      <c r="CM957">
        <v>2.0356000000000001</v>
      </c>
      <c r="CN957">
        <v>2.0312999999999999</v>
      </c>
      <c r="CO957">
        <v>2.0209999999999999</v>
      </c>
      <c r="CP957">
        <v>2.0051000000000001</v>
      </c>
      <c r="CQ957">
        <v>1.9739</v>
      </c>
      <c r="CR957">
        <v>1.8465</v>
      </c>
      <c r="CS957">
        <v>1.8168</v>
      </c>
      <c r="CT957">
        <v>1.7991999999999999</v>
      </c>
      <c r="CU957">
        <v>1.7956000000000001</v>
      </c>
    </row>
    <row r="958" spans="1:99">
      <c r="A958" s="95">
        <v>45629</v>
      </c>
      <c r="B958" s="63">
        <v>180516</v>
      </c>
      <c r="AY958">
        <v>1.9623999999999999</v>
      </c>
      <c r="AZ958">
        <v>1.9709000000000001</v>
      </c>
      <c r="BA958">
        <v>1.9886999999999999</v>
      </c>
      <c r="BB958">
        <v>2.1745000000000001</v>
      </c>
      <c r="BC958">
        <v>2.1760000000000002</v>
      </c>
      <c r="BD958">
        <v>2.1644999999999999</v>
      </c>
      <c r="BE958">
        <v>2.1455000000000002</v>
      </c>
      <c r="BF958">
        <v>2.1194000000000002</v>
      </c>
      <c r="BG958">
        <v>2.0849000000000002</v>
      </c>
      <c r="BH958">
        <v>1.94</v>
      </c>
      <c r="BI958">
        <v>1.9059999999999999</v>
      </c>
      <c r="BJ958">
        <v>1.8847</v>
      </c>
      <c r="BK958">
        <v>1.8769</v>
      </c>
      <c r="BL958">
        <v>1.8816999999999999</v>
      </c>
      <c r="BM958">
        <v>1.8956</v>
      </c>
      <c r="BN958">
        <v>2.0863999999999998</v>
      </c>
      <c r="BO958">
        <v>2.0876000000000001</v>
      </c>
      <c r="BP958">
        <v>2.0792999999999999</v>
      </c>
      <c r="BQ958">
        <v>2.0626000000000002</v>
      </c>
      <c r="BR958">
        <v>2.0428999999999999</v>
      </c>
      <c r="BS958">
        <v>2.0095999999999998</v>
      </c>
      <c r="BT958">
        <v>1.8773</v>
      </c>
      <c r="BU958">
        <v>1.851</v>
      </c>
      <c r="BV958">
        <v>1.8292999999999999</v>
      </c>
      <c r="BW958">
        <v>1.8275999999999999</v>
      </c>
      <c r="BX958">
        <v>1.8403</v>
      </c>
      <c r="BY958">
        <v>1.8593999999999999</v>
      </c>
      <c r="BZ958">
        <v>2.0480999999999998</v>
      </c>
      <c r="CA958">
        <v>2.0642</v>
      </c>
      <c r="CB958">
        <v>2.0583</v>
      </c>
      <c r="CC958">
        <v>2.048</v>
      </c>
      <c r="CD958">
        <v>2.0320999999999998</v>
      </c>
      <c r="CE958">
        <v>2.0009000000000001</v>
      </c>
      <c r="CF958">
        <v>1.8734999999999999</v>
      </c>
      <c r="CG958">
        <v>1.8438000000000001</v>
      </c>
      <c r="CH958">
        <v>1.8262</v>
      </c>
      <c r="CI958">
        <v>1.8226</v>
      </c>
      <c r="CJ958">
        <v>1.8357000000000001</v>
      </c>
      <c r="CK958">
        <v>1.8551</v>
      </c>
      <c r="CL958">
        <v>2.0440999999999998</v>
      </c>
      <c r="CM958">
        <v>2.0606</v>
      </c>
      <c r="CN958">
        <v>2.0562999999999998</v>
      </c>
      <c r="CO958">
        <v>2.0459999999999998</v>
      </c>
      <c r="CP958">
        <v>2.0301</v>
      </c>
      <c r="CQ958">
        <v>1.9988999999999999</v>
      </c>
      <c r="CR958">
        <v>1.8714999999999999</v>
      </c>
      <c r="CS958">
        <v>1.8418000000000001</v>
      </c>
      <c r="CT958">
        <v>1.8242</v>
      </c>
      <c r="CU958">
        <v>1.8206</v>
      </c>
    </row>
    <row r="959" spans="1:99">
      <c r="A959" s="95">
        <v>45630</v>
      </c>
      <c r="B959" s="63">
        <v>186650</v>
      </c>
      <c r="AY959">
        <v>1.9391</v>
      </c>
      <c r="AZ959">
        <v>1.9473</v>
      </c>
      <c r="BA959">
        <v>1.9655</v>
      </c>
      <c r="BB959">
        <v>2.1524000000000001</v>
      </c>
      <c r="BC959">
        <v>2.153</v>
      </c>
      <c r="BD959">
        <v>2.1398999999999999</v>
      </c>
      <c r="BE959">
        <v>2.1194999999999999</v>
      </c>
      <c r="BF959">
        <v>2.0924999999999998</v>
      </c>
      <c r="BG959">
        <v>2.0575000000000001</v>
      </c>
      <c r="BH959">
        <v>1.9177999999999999</v>
      </c>
      <c r="BI959">
        <v>1.8846000000000001</v>
      </c>
      <c r="BJ959">
        <v>1.8637999999999999</v>
      </c>
      <c r="BK959">
        <v>1.8562000000000001</v>
      </c>
      <c r="BL959">
        <v>1.8606</v>
      </c>
      <c r="BM959">
        <v>1.8733</v>
      </c>
      <c r="BN959">
        <v>2.0577000000000001</v>
      </c>
      <c r="BO959">
        <v>2.0581999999999998</v>
      </c>
      <c r="BP959">
        <v>2.0463</v>
      </c>
      <c r="BQ959">
        <v>2.0308999999999999</v>
      </c>
      <c r="BR959">
        <v>2.0124</v>
      </c>
      <c r="BS959">
        <v>1.9803999999999999</v>
      </c>
      <c r="BT959">
        <v>1.8484</v>
      </c>
      <c r="BU959">
        <v>1.8243</v>
      </c>
      <c r="BV959">
        <v>1.8039000000000001</v>
      </c>
      <c r="BW959">
        <v>1.8022</v>
      </c>
      <c r="BX959">
        <v>1.8149</v>
      </c>
      <c r="BY959">
        <v>1.8340000000000001</v>
      </c>
      <c r="BZ959">
        <v>2.0226999999999999</v>
      </c>
      <c r="CA959">
        <v>2.0388000000000002</v>
      </c>
      <c r="CB959">
        <v>2.0329000000000002</v>
      </c>
      <c r="CC959">
        <v>2.0226000000000002</v>
      </c>
      <c r="CD959">
        <v>2.0066999999999999</v>
      </c>
      <c r="CE959">
        <v>1.9755</v>
      </c>
      <c r="CF959">
        <v>1.8481000000000001</v>
      </c>
      <c r="CG959">
        <v>1.8184</v>
      </c>
      <c r="CH959">
        <v>1.8008</v>
      </c>
      <c r="CI959">
        <v>1.7971999999999999</v>
      </c>
      <c r="CJ959">
        <v>1.8103</v>
      </c>
      <c r="CK959">
        <v>1.8297000000000001</v>
      </c>
      <c r="CL959">
        <v>2.0186999999999999</v>
      </c>
      <c r="CM959">
        <v>2.0352000000000001</v>
      </c>
      <c r="CN959">
        <v>2.0308999999999999</v>
      </c>
      <c r="CO959">
        <v>2.0206</v>
      </c>
      <c r="CP959">
        <v>2.0047000000000001</v>
      </c>
      <c r="CQ959">
        <v>1.9735</v>
      </c>
      <c r="CR959">
        <v>1.8461000000000001</v>
      </c>
      <c r="CS959">
        <v>1.8164</v>
      </c>
      <c r="CT959">
        <v>1.7988</v>
      </c>
      <c r="CU959">
        <v>1.7951999999999999</v>
      </c>
    </row>
    <row r="960" spans="1:99">
      <c r="A960" s="95">
        <v>45631</v>
      </c>
      <c r="B960" s="63">
        <v>154525</v>
      </c>
      <c r="AY960">
        <v>1.9325000000000001</v>
      </c>
      <c r="AZ960">
        <v>1.9393</v>
      </c>
      <c r="BA960">
        <v>1.9569000000000001</v>
      </c>
      <c r="BB960">
        <v>2.1513</v>
      </c>
      <c r="BC960">
        <v>2.1520999999999999</v>
      </c>
      <c r="BD960">
        <v>2.1389999999999998</v>
      </c>
      <c r="BE960">
        <v>2.1181000000000001</v>
      </c>
      <c r="BF960">
        <v>2.0905</v>
      </c>
      <c r="BG960">
        <v>2.0552999999999999</v>
      </c>
      <c r="BH960">
        <v>1.9140999999999999</v>
      </c>
      <c r="BI960">
        <v>1.8801000000000001</v>
      </c>
      <c r="BJ960">
        <v>1.8585</v>
      </c>
      <c r="BK960">
        <v>1.8496999999999999</v>
      </c>
      <c r="BL960">
        <v>1.8532999999999999</v>
      </c>
      <c r="BM960">
        <v>1.8662000000000001</v>
      </c>
      <c r="BN960">
        <v>2.0508000000000002</v>
      </c>
      <c r="BO960">
        <v>2.0514999999999999</v>
      </c>
      <c r="BP960">
        <v>2.0398000000000001</v>
      </c>
      <c r="BQ960">
        <v>2.0246</v>
      </c>
      <c r="BR960">
        <v>2.0063</v>
      </c>
      <c r="BS960">
        <v>1.9744999999999999</v>
      </c>
      <c r="BT960">
        <v>1.8425</v>
      </c>
      <c r="BU960">
        <v>1.8188</v>
      </c>
      <c r="BV960">
        <v>1.7986</v>
      </c>
      <c r="BW960">
        <v>1.7968999999999999</v>
      </c>
      <c r="BX960">
        <v>1.8096000000000001</v>
      </c>
      <c r="BY960">
        <v>1.8287</v>
      </c>
      <c r="BZ960">
        <v>2.0173999999999999</v>
      </c>
      <c r="CA960">
        <v>2.0335000000000001</v>
      </c>
      <c r="CB960">
        <v>2.0276000000000001</v>
      </c>
      <c r="CC960">
        <v>2.0173000000000001</v>
      </c>
      <c r="CD960">
        <v>2.0013999999999998</v>
      </c>
      <c r="CE960">
        <v>1.9702</v>
      </c>
      <c r="CF960">
        <v>1.8428</v>
      </c>
      <c r="CG960">
        <v>1.8130999999999999</v>
      </c>
      <c r="CH960">
        <v>1.7955000000000001</v>
      </c>
      <c r="CI960">
        <v>1.7919</v>
      </c>
      <c r="CJ960">
        <v>1.8049999999999999</v>
      </c>
      <c r="CK960">
        <v>1.8244</v>
      </c>
      <c r="CL960">
        <v>2.0133999999999999</v>
      </c>
      <c r="CM960">
        <v>2.0299</v>
      </c>
      <c r="CN960">
        <v>2.0255999999999998</v>
      </c>
      <c r="CO960">
        <v>2.0152999999999999</v>
      </c>
      <c r="CP960">
        <v>1.9994000000000001</v>
      </c>
      <c r="CQ960">
        <v>1.9681999999999999</v>
      </c>
      <c r="CR960">
        <v>1.8408</v>
      </c>
      <c r="CS960">
        <v>1.8110999999999999</v>
      </c>
      <c r="CT960">
        <v>1.7935000000000001</v>
      </c>
      <c r="CU960">
        <v>1.7899</v>
      </c>
    </row>
    <row r="961" spans="1:99">
      <c r="A961" s="95">
        <v>45632</v>
      </c>
      <c r="B961" s="63">
        <v>207812</v>
      </c>
      <c r="AY961">
        <v>1.9061999999999999</v>
      </c>
      <c r="AZ961">
        <v>1.9158999999999999</v>
      </c>
      <c r="BA961">
        <v>1.9339</v>
      </c>
      <c r="BB961">
        <v>2.1332</v>
      </c>
      <c r="BC961">
        <v>2.1349999999999998</v>
      </c>
      <c r="BD961">
        <v>2.1234000000000002</v>
      </c>
      <c r="BE961">
        <v>2.1030000000000002</v>
      </c>
      <c r="BF961">
        <v>2.0758999999999999</v>
      </c>
      <c r="BG961">
        <v>2.0402999999999998</v>
      </c>
      <c r="BH961">
        <v>1.8997999999999999</v>
      </c>
      <c r="BI961">
        <v>1.8644000000000001</v>
      </c>
      <c r="BJ961">
        <v>1.8411</v>
      </c>
      <c r="BK961">
        <v>1.831</v>
      </c>
      <c r="BL961">
        <v>1.8334999999999999</v>
      </c>
      <c r="BM961">
        <v>1.8466</v>
      </c>
      <c r="BN961">
        <v>2.0314999999999999</v>
      </c>
      <c r="BO961">
        <v>2.0324</v>
      </c>
      <c r="BP961">
        <v>2.0209999999999999</v>
      </c>
      <c r="BQ961">
        <v>2.0059999999999998</v>
      </c>
      <c r="BR961">
        <v>1.9879</v>
      </c>
      <c r="BS961">
        <v>1.9563999999999999</v>
      </c>
      <c r="BT961">
        <v>1.8244</v>
      </c>
      <c r="BU961">
        <v>1.8011999999999999</v>
      </c>
      <c r="BV961">
        <v>1.7811999999999999</v>
      </c>
      <c r="BW961">
        <v>1.7795000000000001</v>
      </c>
      <c r="BX961">
        <v>1.7922</v>
      </c>
      <c r="BY961">
        <v>1.8112999999999999</v>
      </c>
      <c r="BZ961">
        <v>2</v>
      </c>
      <c r="CA961">
        <v>2.0160999999999998</v>
      </c>
      <c r="CB961">
        <v>2.0102000000000002</v>
      </c>
      <c r="CC961">
        <v>1.9999</v>
      </c>
      <c r="CD961">
        <v>1.984</v>
      </c>
      <c r="CE961">
        <v>1.9528000000000001</v>
      </c>
      <c r="CF961">
        <v>1.8253999999999999</v>
      </c>
      <c r="CG961">
        <v>1.7957000000000001</v>
      </c>
      <c r="CH961">
        <v>1.7781</v>
      </c>
      <c r="CI961">
        <v>1.7745</v>
      </c>
      <c r="CJ961">
        <v>1.7876000000000001</v>
      </c>
      <c r="CK961">
        <v>1.8069999999999999</v>
      </c>
      <c r="CL961">
        <v>1.996</v>
      </c>
      <c r="CM961">
        <v>2.0125000000000002</v>
      </c>
      <c r="CN961">
        <v>2.0082</v>
      </c>
      <c r="CO961">
        <v>1.9979</v>
      </c>
      <c r="CP961">
        <v>1.982</v>
      </c>
      <c r="CQ961">
        <v>1.9508000000000001</v>
      </c>
      <c r="CR961">
        <v>1.8233999999999999</v>
      </c>
      <c r="CS961">
        <v>1.7937000000000001</v>
      </c>
      <c r="CT961">
        <v>1.7761</v>
      </c>
      <c r="CU961">
        <v>1.7725</v>
      </c>
    </row>
    <row r="962" spans="1:99">
      <c r="A962" s="95">
        <v>45635</v>
      </c>
      <c r="B962" s="63">
        <v>191015</v>
      </c>
      <c r="AY962">
        <v>1.9524999999999999</v>
      </c>
      <c r="AZ962">
        <v>1.9601999999999999</v>
      </c>
      <c r="BA962">
        <v>1.9765999999999999</v>
      </c>
      <c r="BB962">
        <v>2.1717</v>
      </c>
      <c r="BC962">
        <v>2.1735000000000002</v>
      </c>
      <c r="BD962">
        <v>2.1613000000000002</v>
      </c>
      <c r="BE962">
        <v>2.1406000000000001</v>
      </c>
      <c r="BF962">
        <v>2.1133000000000002</v>
      </c>
      <c r="BG962">
        <v>2.0771999999999999</v>
      </c>
      <c r="BH962">
        <v>1.9319999999999999</v>
      </c>
      <c r="BI962">
        <v>1.8954</v>
      </c>
      <c r="BJ962">
        <v>1.8707</v>
      </c>
      <c r="BK962">
        <v>1.8597999999999999</v>
      </c>
      <c r="BL962">
        <v>1.8611</v>
      </c>
      <c r="BM962">
        <v>1.8734999999999999</v>
      </c>
      <c r="BN962">
        <v>2.0585</v>
      </c>
      <c r="BO962">
        <v>2.0594999999999999</v>
      </c>
      <c r="BP962">
        <v>2.0484</v>
      </c>
      <c r="BQ962">
        <v>2.0335999999999999</v>
      </c>
      <c r="BR962">
        <v>2.0158999999999998</v>
      </c>
      <c r="BS962">
        <v>1.9847999999999999</v>
      </c>
      <c r="BT962">
        <v>1.8528</v>
      </c>
      <c r="BU962">
        <v>1.8304</v>
      </c>
      <c r="BV962">
        <v>1.8108</v>
      </c>
      <c r="BW962">
        <v>1.8090999999999999</v>
      </c>
      <c r="BX962">
        <v>1.8218000000000001</v>
      </c>
      <c r="BY962">
        <v>1.8409</v>
      </c>
      <c r="BZ962">
        <v>2.0295999999999998</v>
      </c>
      <c r="CA962">
        <v>2.0457000000000001</v>
      </c>
      <c r="CB962">
        <v>2.0398000000000001</v>
      </c>
      <c r="CC962">
        <v>2.0295000000000001</v>
      </c>
      <c r="CD962">
        <v>2.0135999999999998</v>
      </c>
      <c r="CE962">
        <v>1.9823999999999999</v>
      </c>
      <c r="CF962">
        <v>1.855</v>
      </c>
      <c r="CG962">
        <v>1.8252999999999999</v>
      </c>
      <c r="CH962">
        <v>1.8077000000000001</v>
      </c>
      <c r="CI962">
        <v>1.8041</v>
      </c>
      <c r="CJ962">
        <v>1.8171999999999999</v>
      </c>
      <c r="CK962">
        <v>1.8366</v>
      </c>
      <c r="CL962">
        <v>2.0255999999999998</v>
      </c>
      <c r="CM962">
        <v>2.0421</v>
      </c>
      <c r="CN962">
        <v>2.0377999999999998</v>
      </c>
      <c r="CO962">
        <v>2.0274999999999999</v>
      </c>
      <c r="CP962">
        <v>2.0116000000000001</v>
      </c>
      <c r="CQ962">
        <v>1.9803999999999999</v>
      </c>
      <c r="CR962">
        <v>1.853</v>
      </c>
      <c r="CS962">
        <v>1.8232999999999999</v>
      </c>
      <c r="CT962">
        <v>1.8057000000000001</v>
      </c>
      <c r="CU962">
        <v>1.8021</v>
      </c>
    </row>
    <row r="963" spans="1:99">
      <c r="A963" s="95">
        <v>45636</v>
      </c>
      <c r="B963" s="63">
        <v>200074</v>
      </c>
      <c r="AY963">
        <v>1.9568000000000001</v>
      </c>
      <c r="AZ963">
        <v>1.9651000000000001</v>
      </c>
      <c r="BA963">
        <v>1.9809000000000001</v>
      </c>
      <c r="BB963">
        <v>2.1716000000000002</v>
      </c>
      <c r="BC963">
        <v>2.173</v>
      </c>
      <c r="BD963">
        <v>2.1600999999999999</v>
      </c>
      <c r="BE963">
        <v>2.1377999999999999</v>
      </c>
      <c r="BF963">
        <v>2.1091000000000002</v>
      </c>
      <c r="BG963">
        <v>2.0712000000000002</v>
      </c>
      <c r="BH963">
        <v>1.9248000000000001</v>
      </c>
      <c r="BI963">
        <v>1.8875999999999999</v>
      </c>
      <c r="BJ963">
        <v>1.8627</v>
      </c>
      <c r="BK963">
        <v>1.8509</v>
      </c>
      <c r="BL963">
        <v>1.8517999999999999</v>
      </c>
      <c r="BM963">
        <v>1.8642000000000001</v>
      </c>
      <c r="BN963">
        <v>2.0499999999999998</v>
      </c>
      <c r="BO963">
        <v>2.0514000000000001</v>
      </c>
      <c r="BP963">
        <v>2.0419</v>
      </c>
      <c r="BQ963">
        <v>2.0249999999999999</v>
      </c>
      <c r="BR963">
        <v>2.0074000000000001</v>
      </c>
      <c r="BS963">
        <v>1.9763999999999999</v>
      </c>
      <c r="BT963">
        <v>1.8444</v>
      </c>
      <c r="BU963">
        <v>1.8223</v>
      </c>
      <c r="BV963">
        <v>1.8028</v>
      </c>
      <c r="BW963">
        <v>1.8010999999999999</v>
      </c>
      <c r="BX963">
        <v>1.8138000000000001</v>
      </c>
      <c r="BY963">
        <v>1.8329</v>
      </c>
      <c r="BZ963">
        <v>2.0215999999999998</v>
      </c>
      <c r="CA963">
        <v>2.0377000000000001</v>
      </c>
      <c r="CB963">
        <v>2.0318000000000001</v>
      </c>
      <c r="CC963">
        <v>2.0215000000000001</v>
      </c>
      <c r="CD963">
        <v>2.0055999999999998</v>
      </c>
      <c r="CE963">
        <v>1.9743999999999999</v>
      </c>
      <c r="CF963">
        <v>1.847</v>
      </c>
      <c r="CG963">
        <v>1.8172999999999999</v>
      </c>
      <c r="CH963">
        <v>1.7997000000000001</v>
      </c>
      <c r="CI963">
        <v>1.7961</v>
      </c>
      <c r="CJ963">
        <v>1.8091999999999999</v>
      </c>
      <c r="CK963">
        <v>1.8286</v>
      </c>
      <c r="CL963">
        <v>2.0175999999999998</v>
      </c>
      <c r="CM963">
        <v>2.0341</v>
      </c>
      <c r="CN963">
        <v>2.0297999999999998</v>
      </c>
      <c r="CO963">
        <v>2.0194999999999999</v>
      </c>
      <c r="CP963">
        <v>2.0036</v>
      </c>
      <c r="CQ963">
        <v>1.9723999999999999</v>
      </c>
      <c r="CR963">
        <v>1.845</v>
      </c>
      <c r="CS963">
        <v>1.8152999999999999</v>
      </c>
      <c r="CT963">
        <v>1.7977000000000001</v>
      </c>
      <c r="CU963">
        <v>1.7941</v>
      </c>
    </row>
    <row r="964" spans="1:99">
      <c r="A964" s="95">
        <v>45637</v>
      </c>
      <c r="B964" s="63">
        <v>184802</v>
      </c>
      <c r="AY964">
        <v>1.9858</v>
      </c>
      <c r="AZ964">
        <v>1.9953000000000001</v>
      </c>
      <c r="BA964">
        <v>2.012</v>
      </c>
      <c r="BB964">
        <v>2.2021999999999999</v>
      </c>
      <c r="BC964">
        <v>2.2029000000000001</v>
      </c>
      <c r="BD964">
        <v>2.1882999999999999</v>
      </c>
      <c r="BE964">
        <v>2.1648000000000001</v>
      </c>
      <c r="BF964">
        <v>2.1349</v>
      </c>
      <c r="BG964">
        <v>2.0958000000000001</v>
      </c>
      <c r="BH964">
        <v>1.9464999999999999</v>
      </c>
      <c r="BI964">
        <v>1.9072</v>
      </c>
      <c r="BJ964">
        <v>1.88</v>
      </c>
      <c r="BK964">
        <v>1.8664000000000001</v>
      </c>
      <c r="BL964">
        <v>1.8658999999999999</v>
      </c>
      <c r="BM964">
        <v>1.8776999999999999</v>
      </c>
      <c r="BN964">
        <v>2.0628000000000002</v>
      </c>
      <c r="BO964">
        <v>2.0628000000000002</v>
      </c>
      <c r="BP964">
        <v>2.0528</v>
      </c>
      <c r="BQ964">
        <v>2.0352999999999999</v>
      </c>
      <c r="BR964">
        <v>2.0177</v>
      </c>
      <c r="BS964">
        <v>1.9866999999999999</v>
      </c>
      <c r="BT964">
        <v>1.8547</v>
      </c>
      <c r="BU964">
        <v>1.8326</v>
      </c>
      <c r="BV964">
        <v>1.8130999999999999</v>
      </c>
      <c r="BW964">
        <v>1.8113999999999999</v>
      </c>
      <c r="BX964">
        <v>1.8241000000000001</v>
      </c>
      <c r="BY964">
        <v>1.8431999999999999</v>
      </c>
      <c r="BZ964">
        <v>2.0318999999999998</v>
      </c>
      <c r="CA964">
        <v>2.048</v>
      </c>
      <c r="CB964">
        <v>2.0421</v>
      </c>
      <c r="CC964">
        <v>2.0318000000000001</v>
      </c>
      <c r="CD964">
        <v>2.0158999999999998</v>
      </c>
      <c r="CE964">
        <v>1.9846999999999999</v>
      </c>
      <c r="CF964">
        <v>1.8573</v>
      </c>
      <c r="CG964">
        <v>1.8275999999999999</v>
      </c>
      <c r="CH964">
        <v>1.81</v>
      </c>
      <c r="CI964">
        <v>1.8064</v>
      </c>
      <c r="CJ964">
        <v>1.8194999999999999</v>
      </c>
      <c r="CK964">
        <v>1.8389</v>
      </c>
      <c r="CL964">
        <v>2.0278999999999998</v>
      </c>
      <c r="CM964">
        <v>2.0444</v>
      </c>
      <c r="CN964">
        <v>2.0400999999999998</v>
      </c>
      <c r="CO964">
        <v>2.0297999999999998</v>
      </c>
      <c r="CP964">
        <v>2.0139</v>
      </c>
      <c r="CQ964">
        <v>1.9826999999999999</v>
      </c>
      <c r="CR964">
        <v>1.8552999999999999</v>
      </c>
      <c r="CS964">
        <v>1.8255999999999999</v>
      </c>
      <c r="CT964">
        <v>1.8080000000000001</v>
      </c>
      <c r="CU964">
        <v>1.8044</v>
      </c>
    </row>
    <row r="965" spans="1:99">
      <c r="A965" s="95">
        <v>45638</v>
      </c>
      <c r="B965" s="63">
        <v>176112</v>
      </c>
      <c r="AY965">
        <v>1.9884999999999999</v>
      </c>
      <c r="AZ965">
        <v>1.9974000000000001</v>
      </c>
      <c r="BA965">
        <v>2.0142000000000002</v>
      </c>
      <c r="BB965">
        <v>2.2061999999999999</v>
      </c>
      <c r="BC965">
        <v>2.2071000000000001</v>
      </c>
      <c r="BD965">
        <v>2.1924000000000001</v>
      </c>
      <c r="BE965">
        <v>2.1688000000000001</v>
      </c>
      <c r="BF965">
        <v>2.1385999999999998</v>
      </c>
      <c r="BG965">
        <v>2.0988000000000002</v>
      </c>
      <c r="BH965">
        <v>1.9478</v>
      </c>
      <c r="BI965">
        <v>1.9075</v>
      </c>
      <c r="BJ965">
        <v>1.8789</v>
      </c>
      <c r="BK965">
        <v>1.8635999999999999</v>
      </c>
      <c r="BL965">
        <v>1.8627</v>
      </c>
      <c r="BM965">
        <v>1.8726</v>
      </c>
      <c r="BN965">
        <v>2.0577000000000001</v>
      </c>
      <c r="BO965">
        <v>2.0577000000000001</v>
      </c>
      <c r="BP965">
        <v>2.0476999999999999</v>
      </c>
      <c r="BQ965">
        <v>2.0301</v>
      </c>
      <c r="BR965">
        <v>2.0125000000000002</v>
      </c>
      <c r="BS965">
        <v>1.9815</v>
      </c>
      <c r="BT965">
        <v>1.8493999999999999</v>
      </c>
      <c r="BU965">
        <v>1.8272999999999999</v>
      </c>
      <c r="BV965">
        <v>1.8078000000000001</v>
      </c>
      <c r="BW965">
        <v>1.8061</v>
      </c>
      <c r="BX965">
        <v>1.8188</v>
      </c>
      <c r="BY965">
        <v>1.8379000000000001</v>
      </c>
      <c r="BZ965">
        <v>2.0266000000000002</v>
      </c>
      <c r="CA965">
        <v>2.0427</v>
      </c>
      <c r="CB965">
        <v>2.0367999999999999</v>
      </c>
      <c r="CC965">
        <v>2.0265</v>
      </c>
      <c r="CD965">
        <v>2.0106000000000002</v>
      </c>
      <c r="CE965">
        <v>1.9794</v>
      </c>
      <c r="CF965">
        <v>1.8520000000000001</v>
      </c>
      <c r="CG965">
        <v>1.8223</v>
      </c>
      <c r="CH965">
        <v>1.8047</v>
      </c>
      <c r="CI965">
        <v>1.8010999999999999</v>
      </c>
      <c r="CJ965">
        <v>1.8142</v>
      </c>
      <c r="CK965">
        <v>1.8335999999999999</v>
      </c>
      <c r="CL965">
        <v>2.0226000000000002</v>
      </c>
      <c r="CM965">
        <v>2.0390999999999999</v>
      </c>
      <c r="CN965">
        <v>2.0348000000000002</v>
      </c>
      <c r="CO965">
        <v>2.0245000000000002</v>
      </c>
      <c r="CP965">
        <v>2.0085999999999999</v>
      </c>
      <c r="CQ965">
        <v>1.9774</v>
      </c>
      <c r="CR965">
        <v>1.85</v>
      </c>
      <c r="CS965">
        <v>1.8203</v>
      </c>
      <c r="CT965">
        <v>1.8027</v>
      </c>
      <c r="CU965">
        <v>1.7990999999999999</v>
      </c>
    </row>
    <row r="966" spans="1:99">
      <c r="A966" s="95">
        <v>45639</v>
      </c>
      <c r="B966" s="63">
        <v>148876</v>
      </c>
      <c r="AY966">
        <v>2.0017999999999998</v>
      </c>
      <c r="AZ966">
        <v>2.0085999999999999</v>
      </c>
      <c r="BA966">
        <v>2.0259999999999998</v>
      </c>
      <c r="BB966">
        <v>2.2202999999999999</v>
      </c>
      <c r="BC966">
        <v>2.2210999999999999</v>
      </c>
      <c r="BD966">
        <v>2.2057000000000002</v>
      </c>
      <c r="BE966">
        <v>2.1821999999999999</v>
      </c>
      <c r="BF966">
        <v>2.1518999999999999</v>
      </c>
      <c r="BG966">
        <v>2.1118000000000001</v>
      </c>
      <c r="BH966">
        <v>1.9589000000000001</v>
      </c>
      <c r="BI966">
        <v>1.9169</v>
      </c>
      <c r="BJ966">
        <v>1.8865000000000001</v>
      </c>
      <c r="BK966">
        <v>1.8695999999999999</v>
      </c>
      <c r="BL966">
        <v>1.8675999999999999</v>
      </c>
      <c r="BM966">
        <v>1.8762000000000001</v>
      </c>
      <c r="BN966">
        <v>2.0609999999999999</v>
      </c>
      <c r="BO966">
        <v>2.0604</v>
      </c>
      <c r="BP966">
        <v>2.0501</v>
      </c>
      <c r="BQ966">
        <v>2.0323000000000002</v>
      </c>
      <c r="BR966">
        <v>2.0146999999999999</v>
      </c>
      <c r="BS966">
        <v>1.9837</v>
      </c>
      <c r="BT966">
        <v>1.8515999999999999</v>
      </c>
      <c r="BU966">
        <v>1.8294999999999999</v>
      </c>
      <c r="BV966">
        <v>1.81</v>
      </c>
      <c r="BW966">
        <v>1.8083</v>
      </c>
      <c r="BX966">
        <v>1.821</v>
      </c>
      <c r="BY966">
        <v>1.8401000000000001</v>
      </c>
      <c r="BZ966">
        <v>2.0287999999999999</v>
      </c>
      <c r="CA966">
        <v>2.0449000000000002</v>
      </c>
      <c r="CB966">
        <v>2.0390000000000001</v>
      </c>
      <c r="CC966">
        <v>2.0287000000000002</v>
      </c>
      <c r="CD966">
        <v>2.0127999999999999</v>
      </c>
      <c r="CE966">
        <v>1.9816</v>
      </c>
      <c r="CF966">
        <v>1.8542000000000001</v>
      </c>
      <c r="CG966">
        <v>1.8245</v>
      </c>
      <c r="CH966">
        <v>1.8069</v>
      </c>
      <c r="CI966">
        <v>1.8032999999999999</v>
      </c>
      <c r="CJ966">
        <v>1.8164</v>
      </c>
      <c r="CK966">
        <v>1.8358000000000001</v>
      </c>
      <c r="CL966">
        <v>2.0247999999999999</v>
      </c>
      <c r="CM966">
        <v>2.0413000000000001</v>
      </c>
      <c r="CN966">
        <v>2.0369999999999999</v>
      </c>
      <c r="CO966">
        <v>2.0266999999999999</v>
      </c>
      <c r="CP966">
        <v>2.0108000000000001</v>
      </c>
      <c r="CQ966">
        <v>1.9796</v>
      </c>
      <c r="CR966">
        <v>1.8522000000000001</v>
      </c>
      <c r="CS966">
        <v>1.8225</v>
      </c>
      <c r="CT966">
        <v>1.8048999999999999</v>
      </c>
      <c r="CU966">
        <v>1.8012999999999999</v>
      </c>
    </row>
    <row r="967" spans="1:99">
      <c r="A967" s="95">
        <v>45642</v>
      </c>
      <c r="B967" s="63">
        <v>140545</v>
      </c>
      <c r="AY967">
        <v>1.9757</v>
      </c>
      <c r="AZ967">
        <v>1.9838</v>
      </c>
      <c r="BA967">
        <v>2.0011999999999999</v>
      </c>
      <c r="BB967">
        <v>2.1976</v>
      </c>
      <c r="BC967">
        <v>2.1989999999999998</v>
      </c>
      <c r="BD967">
        <v>2.1846999999999999</v>
      </c>
      <c r="BE967">
        <v>2.1621000000000001</v>
      </c>
      <c r="BF967">
        <v>2.1337000000000002</v>
      </c>
      <c r="BG967">
        <v>2.0958999999999999</v>
      </c>
      <c r="BH967">
        <v>1.9442999999999999</v>
      </c>
      <c r="BI967">
        <v>1.905</v>
      </c>
      <c r="BJ967">
        <v>1.8763000000000001</v>
      </c>
      <c r="BK967">
        <v>1.8606</v>
      </c>
      <c r="BL967">
        <v>1.8589</v>
      </c>
      <c r="BM967">
        <v>1.8676999999999999</v>
      </c>
      <c r="BN967">
        <v>2.0525000000000002</v>
      </c>
      <c r="BO967">
        <v>2.0518999999999998</v>
      </c>
      <c r="BP967">
        <v>2.0415999999999999</v>
      </c>
      <c r="BQ967">
        <v>2.0238</v>
      </c>
      <c r="BR967">
        <v>2.0062000000000002</v>
      </c>
      <c r="BS967">
        <v>1.9752000000000001</v>
      </c>
      <c r="BT967">
        <v>1.8431</v>
      </c>
      <c r="BU967">
        <v>1.821</v>
      </c>
      <c r="BV967">
        <v>1.8015000000000001</v>
      </c>
      <c r="BW967">
        <v>1.7998000000000001</v>
      </c>
      <c r="BX967">
        <v>1.8125</v>
      </c>
      <c r="BY967">
        <v>1.8315999999999999</v>
      </c>
      <c r="BZ967">
        <v>2.0203000000000002</v>
      </c>
      <c r="CA967">
        <v>2.0364</v>
      </c>
      <c r="CB967">
        <v>2.0305</v>
      </c>
      <c r="CC967">
        <v>2.0202</v>
      </c>
      <c r="CD967">
        <v>2.0043000000000002</v>
      </c>
      <c r="CE967">
        <v>1.9731000000000001</v>
      </c>
      <c r="CF967">
        <v>1.8456999999999999</v>
      </c>
      <c r="CG967">
        <v>1.8160000000000001</v>
      </c>
      <c r="CH967">
        <v>1.7984</v>
      </c>
      <c r="CI967">
        <v>1.7948</v>
      </c>
      <c r="CJ967">
        <v>1.8079000000000001</v>
      </c>
      <c r="CK967">
        <v>1.8272999999999999</v>
      </c>
      <c r="CL967">
        <v>2.0163000000000002</v>
      </c>
      <c r="CM967">
        <v>2.0327999999999999</v>
      </c>
      <c r="CN967">
        <v>2.0285000000000002</v>
      </c>
      <c r="CO967">
        <v>2.0182000000000002</v>
      </c>
      <c r="CP967">
        <v>2.0023</v>
      </c>
      <c r="CQ967">
        <v>1.9711000000000001</v>
      </c>
      <c r="CR967">
        <v>1.8436999999999999</v>
      </c>
      <c r="CS967">
        <v>1.8140000000000001</v>
      </c>
      <c r="CT967">
        <v>1.7964</v>
      </c>
      <c r="CU967">
        <v>1.7927999999999999</v>
      </c>
    </row>
    <row r="968" spans="1:99">
      <c r="A968" s="95">
        <v>45643</v>
      </c>
      <c r="B968" s="63">
        <v>190332</v>
      </c>
      <c r="AY968">
        <v>1.9439</v>
      </c>
      <c r="AZ968">
        <v>1.9541999999999999</v>
      </c>
      <c r="BA968">
        <v>1.9742</v>
      </c>
      <c r="BB968">
        <v>2.1726000000000001</v>
      </c>
      <c r="BC968">
        <v>2.1751</v>
      </c>
      <c r="BD968">
        <v>2.1617000000000002</v>
      </c>
      <c r="BE968">
        <v>2.1391</v>
      </c>
      <c r="BF968">
        <v>2.1107999999999998</v>
      </c>
      <c r="BG968">
        <v>2.0733000000000001</v>
      </c>
      <c r="BH968">
        <v>1.9236</v>
      </c>
      <c r="BI968">
        <v>1.885</v>
      </c>
      <c r="BJ968">
        <v>1.8573</v>
      </c>
      <c r="BK968">
        <v>1.8431999999999999</v>
      </c>
      <c r="BL968">
        <v>1.8439000000000001</v>
      </c>
      <c r="BM968">
        <v>1.8545</v>
      </c>
      <c r="BN968">
        <v>2.0392999999999999</v>
      </c>
      <c r="BO968">
        <v>2.0387</v>
      </c>
      <c r="BP968">
        <v>2.0284</v>
      </c>
      <c r="BQ968">
        <v>2.0106000000000002</v>
      </c>
      <c r="BR968">
        <v>1.9930000000000001</v>
      </c>
      <c r="BS968">
        <v>1.962</v>
      </c>
      <c r="BT968">
        <v>1.8299000000000001</v>
      </c>
      <c r="BU968">
        <v>1.8078000000000001</v>
      </c>
      <c r="BV968">
        <v>1.7883</v>
      </c>
      <c r="BW968">
        <v>1.7866</v>
      </c>
      <c r="BX968">
        <v>1.7992999999999999</v>
      </c>
      <c r="BY968">
        <v>1.8184</v>
      </c>
      <c r="BZ968">
        <v>2.0070999999999999</v>
      </c>
      <c r="CA968">
        <v>2.0232000000000001</v>
      </c>
      <c r="CB968">
        <v>2.0173000000000001</v>
      </c>
      <c r="CC968">
        <v>2.0070000000000001</v>
      </c>
      <c r="CD968">
        <v>1.9911000000000001</v>
      </c>
      <c r="CE968">
        <v>1.9599</v>
      </c>
      <c r="CF968">
        <v>1.8325</v>
      </c>
      <c r="CG968">
        <v>1.8028</v>
      </c>
      <c r="CH968">
        <v>1.7851999999999999</v>
      </c>
      <c r="CI968">
        <v>1.7816000000000001</v>
      </c>
      <c r="CJ968">
        <v>1.7947</v>
      </c>
      <c r="CK968">
        <v>1.8141</v>
      </c>
      <c r="CL968">
        <v>2.0030999999999999</v>
      </c>
      <c r="CM968">
        <v>2.0196000000000001</v>
      </c>
      <c r="CN968">
        <v>2.0152999999999999</v>
      </c>
      <c r="CO968">
        <v>2.0049999999999999</v>
      </c>
      <c r="CP968">
        <v>1.9891000000000001</v>
      </c>
      <c r="CQ968">
        <v>1.9579</v>
      </c>
      <c r="CR968">
        <v>1.8305</v>
      </c>
      <c r="CS968">
        <v>1.8008</v>
      </c>
      <c r="CT968">
        <v>1.7831999999999999</v>
      </c>
      <c r="CU968">
        <v>1.7796000000000001</v>
      </c>
    </row>
    <row r="969" spans="1:99">
      <c r="A969" s="95">
        <v>45644</v>
      </c>
      <c r="B969" s="63">
        <v>189081</v>
      </c>
      <c r="AY969">
        <v>1.9428000000000001</v>
      </c>
      <c r="AZ969">
        <v>1.9533</v>
      </c>
      <c r="BA969">
        <v>1.9736</v>
      </c>
      <c r="BB969">
        <v>2.1735000000000002</v>
      </c>
      <c r="BC969">
        <v>2.1760000000000002</v>
      </c>
      <c r="BD969">
        <v>2.1627000000000001</v>
      </c>
      <c r="BE969">
        <v>2.1393</v>
      </c>
      <c r="BF969">
        <v>2.1099000000000001</v>
      </c>
      <c r="BG969">
        <v>2.0708000000000002</v>
      </c>
      <c r="BH969">
        <v>1.9221999999999999</v>
      </c>
      <c r="BI969">
        <v>1.8831</v>
      </c>
      <c r="BJ969">
        <v>1.8547</v>
      </c>
      <c r="BK969">
        <v>1.8395999999999999</v>
      </c>
      <c r="BL969">
        <v>1.8380000000000001</v>
      </c>
      <c r="BM969">
        <v>1.847</v>
      </c>
      <c r="BN969">
        <v>2.0335000000000001</v>
      </c>
      <c r="BO969">
        <v>2.0329000000000002</v>
      </c>
      <c r="BP969">
        <v>2.0226000000000002</v>
      </c>
      <c r="BQ969">
        <v>2.0047999999999999</v>
      </c>
      <c r="BR969">
        <v>1.9872000000000001</v>
      </c>
      <c r="BS969">
        <v>1.9561999999999999</v>
      </c>
      <c r="BT969">
        <v>1.8241000000000001</v>
      </c>
      <c r="BU969">
        <v>1.802</v>
      </c>
      <c r="BV969">
        <v>1.7825</v>
      </c>
      <c r="BW969">
        <v>1.7807999999999999</v>
      </c>
      <c r="BX969">
        <v>1.7935000000000001</v>
      </c>
      <c r="BY969">
        <v>1.8126</v>
      </c>
      <c r="BZ969">
        <v>2.0013000000000001</v>
      </c>
      <c r="CA969">
        <v>2.0173999999999999</v>
      </c>
      <c r="CB969">
        <v>2.0114999999999998</v>
      </c>
      <c r="CC969">
        <v>2.0011999999999999</v>
      </c>
      <c r="CD969">
        <v>1.9853000000000001</v>
      </c>
      <c r="CE969">
        <v>1.9540999999999999</v>
      </c>
      <c r="CF969">
        <v>1.8267</v>
      </c>
      <c r="CG969">
        <v>1.7969999999999999</v>
      </c>
      <c r="CH969">
        <v>1.7794000000000001</v>
      </c>
      <c r="CI969">
        <v>1.7758</v>
      </c>
      <c r="CJ969">
        <v>1.7888999999999999</v>
      </c>
      <c r="CK969">
        <v>1.8083</v>
      </c>
      <c r="CL969">
        <v>1.9973000000000001</v>
      </c>
      <c r="CM969">
        <v>2.0137999999999998</v>
      </c>
      <c r="CN969">
        <v>2.0095000000000001</v>
      </c>
      <c r="CO969">
        <v>1.9992000000000001</v>
      </c>
      <c r="CP969">
        <v>1.9833000000000001</v>
      </c>
      <c r="CQ969">
        <v>1.9520999999999999</v>
      </c>
      <c r="CR969">
        <v>1.8247</v>
      </c>
      <c r="CS969">
        <v>1.7949999999999999</v>
      </c>
      <c r="CT969">
        <v>1.7774000000000001</v>
      </c>
      <c r="CU969">
        <v>1.7738</v>
      </c>
    </row>
    <row r="970" spans="1:99">
      <c r="A970" s="95">
        <v>45645</v>
      </c>
      <c r="B970" s="63">
        <v>168932</v>
      </c>
      <c r="AY970">
        <v>1.9228000000000001</v>
      </c>
      <c r="AZ970">
        <v>1.9319</v>
      </c>
      <c r="BA970">
        <v>1.9528000000000001</v>
      </c>
      <c r="BB970">
        <v>2.1543999999999999</v>
      </c>
      <c r="BC970">
        <v>2.1572</v>
      </c>
      <c r="BD970">
        <v>2.1448999999999998</v>
      </c>
      <c r="BE970">
        <v>2.1219000000000001</v>
      </c>
      <c r="BF970">
        <v>2.0922999999999998</v>
      </c>
      <c r="BG970">
        <v>2.0533000000000001</v>
      </c>
      <c r="BH970">
        <v>1.9056</v>
      </c>
      <c r="BI970">
        <v>1.8657999999999999</v>
      </c>
      <c r="BJ970">
        <v>1.8366</v>
      </c>
      <c r="BK970">
        <v>1.8211999999999999</v>
      </c>
      <c r="BL970">
        <v>1.8209</v>
      </c>
      <c r="BM970">
        <v>1.8318000000000001</v>
      </c>
      <c r="BN970">
        <v>2.0211999999999999</v>
      </c>
      <c r="BO970">
        <v>2.0221</v>
      </c>
      <c r="BP970">
        <v>2.0125000000000002</v>
      </c>
      <c r="BQ970">
        <v>1.9944</v>
      </c>
      <c r="BR970">
        <v>1.9762</v>
      </c>
      <c r="BS970">
        <v>1.9452</v>
      </c>
      <c r="BT970">
        <v>1.8130999999999999</v>
      </c>
      <c r="BU970">
        <v>1.7909999999999999</v>
      </c>
      <c r="BV970">
        <v>1.7715000000000001</v>
      </c>
      <c r="BW970">
        <v>1.7698</v>
      </c>
      <c r="BX970">
        <v>1.7825</v>
      </c>
      <c r="BY970">
        <v>1.8016000000000001</v>
      </c>
      <c r="BZ970">
        <v>1.9903</v>
      </c>
      <c r="CA970">
        <v>2.0064000000000002</v>
      </c>
      <c r="CB970">
        <v>2.0005000000000002</v>
      </c>
      <c r="CC970">
        <v>1.9902</v>
      </c>
      <c r="CD970">
        <v>1.9742999999999999</v>
      </c>
      <c r="CE970">
        <v>1.9431</v>
      </c>
      <c r="CF970">
        <v>1.8157000000000001</v>
      </c>
      <c r="CG970">
        <v>1.786</v>
      </c>
      <c r="CH970">
        <v>1.7684</v>
      </c>
      <c r="CI970">
        <v>1.7647999999999999</v>
      </c>
      <c r="CJ970">
        <v>1.7779</v>
      </c>
      <c r="CK970">
        <v>1.7972999999999999</v>
      </c>
      <c r="CL970">
        <v>1.9863</v>
      </c>
      <c r="CM970">
        <v>2.0028000000000001</v>
      </c>
      <c r="CN970">
        <v>1.9984999999999999</v>
      </c>
      <c r="CO970">
        <v>1.9882</v>
      </c>
      <c r="CP970">
        <v>1.9722999999999999</v>
      </c>
      <c r="CQ970">
        <v>1.9411</v>
      </c>
      <c r="CR970">
        <v>1.8137000000000001</v>
      </c>
      <c r="CS970">
        <v>1.784</v>
      </c>
      <c r="CT970">
        <v>1.7664</v>
      </c>
      <c r="CU970">
        <v>1.7627999999999999</v>
      </c>
    </row>
    <row r="971" spans="1:99">
      <c r="A971" s="95">
        <v>45646</v>
      </c>
      <c r="B971" s="63">
        <v>179673</v>
      </c>
      <c r="AY971">
        <v>1.9416</v>
      </c>
      <c r="AZ971">
        <v>1.9502999999999999</v>
      </c>
      <c r="BA971">
        <v>1.9692000000000001</v>
      </c>
      <c r="BB971">
        <v>2.1657000000000002</v>
      </c>
      <c r="BC971">
        <v>2.1669999999999998</v>
      </c>
      <c r="BD971">
        <v>2.1522999999999999</v>
      </c>
      <c r="BE971">
        <v>2.1276999999999999</v>
      </c>
      <c r="BF971">
        <v>2.0972</v>
      </c>
      <c r="BG971">
        <v>2.0569999999999999</v>
      </c>
      <c r="BH971">
        <v>1.9079999999999999</v>
      </c>
      <c r="BI971">
        <v>1.8678999999999999</v>
      </c>
      <c r="BJ971">
        <v>1.8379000000000001</v>
      </c>
      <c r="BK971">
        <v>1.8217000000000001</v>
      </c>
      <c r="BL971">
        <v>1.8210999999999999</v>
      </c>
      <c r="BM971">
        <v>1.8315999999999999</v>
      </c>
      <c r="BN971">
        <v>2.0276000000000001</v>
      </c>
      <c r="BO971">
        <v>2.0293999999999999</v>
      </c>
      <c r="BP971">
        <v>2.0204</v>
      </c>
      <c r="BQ971">
        <v>2.0026000000000002</v>
      </c>
      <c r="BR971">
        <v>1.9845999999999999</v>
      </c>
      <c r="BS971">
        <v>1.9539</v>
      </c>
      <c r="BT971">
        <v>1.8218000000000001</v>
      </c>
      <c r="BU971">
        <v>1.8002</v>
      </c>
      <c r="BV971">
        <v>1.7829999999999999</v>
      </c>
      <c r="BW971">
        <v>1.7813000000000001</v>
      </c>
      <c r="BX971">
        <v>1.794</v>
      </c>
      <c r="BY971">
        <v>1.8130999999999999</v>
      </c>
      <c r="BZ971">
        <v>2.0017999999999998</v>
      </c>
      <c r="CA971">
        <v>2.0179</v>
      </c>
      <c r="CB971">
        <v>2.012</v>
      </c>
      <c r="CC971">
        <v>2.0017</v>
      </c>
      <c r="CD971">
        <v>1.9858</v>
      </c>
      <c r="CE971">
        <v>1.9545999999999999</v>
      </c>
      <c r="CF971">
        <v>1.8271999999999999</v>
      </c>
      <c r="CG971">
        <v>1.7975000000000001</v>
      </c>
      <c r="CH971">
        <v>1.7799</v>
      </c>
      <c r="CI971">
        <v>1.7763</v>
      </c>
      <c r="CJ971">
        <v>1.7894000000000001</v>
      </c>
      <c r="CK971">
        <v>1.8088</v>
      </c>
      <c r="CL971">
        <v>1.9978</v>
      </c>
      <c r="CM971">
        <v>2.0143</v>
      </c>
      <c r="CN971">
        <v>2.0099999999999998</v>
      </c>
      <c r="CO971">
        <v>1.9997</v>
      </c>
      <c r="CP971">
        <v>1.9838</v>
      </c>
      <c r="CQ971">
        <v>1.9525999999999999</v>
      </c>
      <c r="CR971">
        <v>1.8251999999999999</v>
      </c>
      <c r="CS971">
        <v>1.7955000000000001</v>
      </c>
      <c r="CT971">
        <v>1.7779</v>
      </c>
      <c r="CU971">
        <v>1.7743</v>
      </c>
    </row>
    <row r="972" spans="1:99">
      <c r="A972" s="95">
        <v>45649</v>
      </c>
      <c r="B972" s="63">
        <v>121196</v>
      </c>
      <c r="AY972">
        <v>1.9382999999999999</v>
      </c>
      <c r="AZ972">
        <v>1.9466000000000001</v>
      </c>
      <c r="BA972">
        <v>1.9655</v>
      </c>
      <c r="BB972">
        <v>2.1638999999999999</v>
      </c>
      <c r="BC972">
        <v>2.1650999999999998</v>
      </c>
      <c r="BD972">
        <v>2.1488999999999998</v>
      </c>
      <c r="BE972">
        <v>2.1234000000000002</v>
      </c>
      <c r="BF972">
        <v>2.0924999999999998</v>
      </c>
      <c r="BG972">
        <v>2.0518000000000001</v>
      </c>
      <c r="BH972">
        <v>1.9012</v>
      </c>
      <c r="BI972">
        <v>1.8615999999999999</v>
      </c>
      <c r="BJ972">
        <v>1.8324</v>
      </c>
      <c r="BK972">
        <v>1.8164</v>
      </c>
      <c r="BL972">
        <v>1.8159000000000001</v>
      </c>
      <c r="BM972">
        <v>1.8263</v>
      </c>
      <c r="BN972">
        <v>2.0259</v>
      </c>
      <c r="BO972">
        <v>2.0276999999999998</v>
      </c>
      <c r="BP972">
        <v>2.0186000000000002</v>
      </c>
      <c r="BQ972">
        <v>2.0007999999999999</v>
      </c>
      <c r="BR972">
        <v>1.9827999999999999</v>
      </c>
      <c r="BS972">
        <v>1.9520999999999999</v>
      </c>
      <c r="BT972">
        <v>1.82</v>
      </c>
      <c r="BU972">
        <v>1.7984</v>
      </c>
      <c r="BV972">
        <v>1.7811999999999999</v>
      </c>
      <c r="BW972">
        <v>1.7795000000000001</v>
      </c>
      <c r="BX972">
        <v>1.7922</v>
      </c>
      <c r="BY972">
        <v>1.8112999999999999</v>
      </c>
      <c r="BZ972">
        <v>2</v>
      </c>
      <c r="CA972">
        <v>2.0160999999999998</v>
      </c>
      <c r="CB972">
        <v>2.0102000000000002</v>
      </c>
      <c r="CC972">
        <v>1.9999</v>
      </c>
      <c r="CD972">
        <v>1.984</v>
      </c>
      <c r="CE972">
        <v>1.9528000000000001</v>
      </c>
      <c r="CF972">
        <v>1.8253999999999999</v>
      </c>
      <c r="CG972">
        <v>1.7957000000000001</v>
      </c>
      <c r="CH972">
        <v>1.7781</v>
      </c>
      <c r="CI972">
        <v>1.7745</v>
      </c>
      <c r="CJ972">
        <v>1.7876000000000001</v>
      </c>
      <c r="CK972">
        <v>1.8069999999999999</v>
      </c>
      <c r="CL972">
        <v>1.996</v>
      </c>
      <c r="CM972">
        <v>2.0125000000000002</v>
      </c>
      <c r="CN972">
        <v>2.0082</v>
      </c>
      <c r="CO972">
        <v>1.9979</v>
      </c>
      <c r="CP972">
        <v>1.982</v>
      </c>
      <c r="CQ972">
        <v>1.9508000000000001</v>
      </c>
      <c r="CR972">
        <v>1.8233999999999999</v>
      </c>
      <c r="CS972">
        <v>1.7937000000000001</v>
      </c>
      <c r="CT972">
        <v>1.7761</v>
      </c>
      <c r="CU972">
        <v>1.7725</v>
      </c>
    </row>
    <row r="973" spans="1:99">
      <c r="A973" s="95">
        <v>45650</v>
      </c>
      <c r="B973" s="63">
        <v>115451</v>
      </c>
      <c r="AY973">
        <v>1.9589000000000001</v>
      </c>
      <c r="AZ973">
        <v>1.9691000000000001</v>
      </c>
      <c r="BA973">
        <v>1.9861</v>
      </c>
      <c r="BB973">
        <v>2.1817000000000002</v>
      </c>
      <c r="BC973">
        <v>2.1823000000000001</v>
      </c>
      <c r="BD973">
        <v>2.1652999999999998</v>
      </c>
      <c r="BE973">
        <v>2.1389999999999998</v>
      </c>
      <c r="BF973">
        <v>2.1072000000000002</v>
      </c>
      <c r="BG973">
        <v>2.0659999999999998</v>
      </c>
      <c r="BH973">
        <v>1.9151</v>
      </c>
      <c r="BI973">
        <v>1.8768</v>
      </c>
      <c r="BJ973">
        <v>1.8487</v>
      </c>
      <c r="BK973">
        <v>1.8332999999999999</v>
      </c>
      <c r="BL973">
        <v>1.8326</v>
      </c>
      <c r="BM973">
        <v>1.8428</v>
      </c>
      <c r="BN973">
        <v>2.0436999999999999</v>
      </c>
      <c r="BO973">
        <v>2.0453000000000001</v>
      </c>
      <c r="BP973">
        <v>2.036</v>
      </c>
      <c r="BQ973">
        <v>2.0179999999999998</v>
      </c>
      <c r="BR973">
        <v>1.9998</v>
      </c>
      <c r="BS973">
        <v>1.9689000000000001</v>
      </c>
      <c r="BT973">
        <v>1.8366</v>
      </c>
      <c r="BU973">
        <v>1.8148</v>
      </c>
      <c r="BV973">
        <v>1.7968</v>
      </c>
      <c r="BW973">
        <v>1.7950999999999999</v>
      </c>
      <c r="BX973">
        <v>1.8078000000000001</v>
      </c>
      <c r="BY973">
        <v>1.8269</v>
      </c>
      <c r="BZ973">
        <v>2.0156000000000001</v>
      </c>
      <c r="CA973">
        <v>2.0316999999999998</v>
      </c>
      <c r="CB973">
        <v>2.0257999999999998</v>
      </c>
      <c r="CC973">
        <v>2.0154999999999998</v>
      </c>
      <c r="CD973">
        <v>1.9996</v>
      </c>
      <c r="CE973">
        <v>1.9683999999999999</v>
      </c>
      <c r="CF973">
        <v>1.841</v>
      </c>
      <c r="CG973">
        <v>1.8112999999999999</v>
      </c>
      <c r="CH973">
        <v>1.7937000000000001</v>
      </c>
      <c r="CI973">
        <v>1.7901</v>
      </c>
      <c r="CJ973">
        <v>1.8031999999999999</v>
      </c>
      <c r="CK973">
        <v>1.8226</v>
      </c>
      <c r="CL973">
        <v>2.0116000000000001</v>
      </c>
      <c r="CM973">
        <v>2.0280999999999998</v>
      </c>
      <c r="CN973">
        <v>2.0238</v>
      </c>
      <c r="CO973">
        <v>2.0135000000000001</v>
      </c>
      <c r="CP973">
        <v>1.9976</v>
      </c>
      <c r="CQ973">
        <v>1.9663999999999999</v>
      </c>
      <c r="CR973">
        <v>1.839</v>
      </c>
      <c r="CS973">
        <v>1.8092999999999999</v>
      </c>
      <c r="CT973">
        <v>1.7917000000000001</v>
      </c>
      <c r="CU973">
        <v>1.7881</v>
      </c>
    </row>
    <row r="974" spans="1:99">
      <c r="A974" s="95">
        <v>45652</v>
      </c>
      <c r="B974" s="63">
        <v>82746</v>
      </c>
      <c r="AY974">
        <v>1.9458</v>
      </c>
      <c r="AZ974">
        <v>1.9572000000000001</v>
      </c>
      <c r="BA974">
        <v>1.9770000000000001</v>
      </c>
      <c r="BB974">
        <v>2.1741000000000001</v>
      </c>
      <c r="BC974">
        <v>2.1757</v>
      </c>
      <c r="BD974">
        <v>2.1591999999999998</v>
      </c>
      <c r="BE974">
        <v>2.1339000000000001</v>
      </c>
      <c r="BF974">
        <v>2.1029</v>
      </c>
      <c r="BG974">
        <v>2.0627</v>
      </c>
      <c r="BH974">
        <v>1.9124000000000001</v>
      </c>
      <c r="BI974">
        <v>1.8745000000000001</v>
      </c>
      <c r="BJ974">
        <v>1.8471</v>
      </c>
      <c r="BK974">
        <v>1.8329</v>
      </c>
      <c r="BL974">
        <v>1.8328</v>
      </c>
      <c r="BM974">
        <v>1.843</v>
      </c>
      <c r="BN974">
        <v>2.0438999999999998</v>
      </c>
      <c r="BO974">
        <v>2.0455000000000001</v>
      </c>
      <c r="BP974">
        <v>2.0362</v>
      </c>
      <c r="BQ974">
        <v>2.0182000000000002</v>
      </c>
      <c r="BR974">
        <v>2</v>
      </c>
      <c r="BS974">
        <v>1.9691000000000001</v>
      </c>
      <c r="BT974">
        <v>1.8368</v>
      </c>
      <c r="BU974">
        <v>1.8149999999999999</v>
      </c>
      <c r="BV974">
        <v>1.7969999999999999</v>
      </c>
      <c r="BW974">
        <v>1.7952999999999999</v>
      </c>
      <c r="BX974">
        <v>1.8080000000000001</v>
      </c>
      <c r="BY974">
        <v>1.8270999999999999</v>
      </c>
      <c r="BZ974">
        <v>2.0158</v>
      </c>
      <c r="CA974">
        <v>2.0318999999999998</v>
      </c>
      <c r="CB974">
        <v>2.0259999999999998</v>
      </c>
      <c r="CC974">
        <v>2.0156999999999998</v>
      </c>
      <c r="CD974">
        <v>1.9998</v>
      </c>
      <c r="CE974">
        <v>1.9685999999999999</v>
      </c>
      <c r="CF974">
        <v>1.8411999999999999</v>
      </c>
      <c r="CG974">
        <v>1.8115000000000001</v>
      </c>
      <c r="CH974">
        <v>1.7939000000000001</v>
      </c>
      <c r="CI974">
        <v>1.7903</v>
      </c>
      <c r="CJ974">
        <v>1.8033999999999999</v>
      </c>
      <c r="CK974">
        <v>1.8228</v>
      </c>
      <c r="CL974">
        <v>2.0118</v>
      </c>
      <c r="CM974">
        <v>2.0283000000000002</v>
      </c>
      <c r="CN974">
        <v>2.024</v>
      </c>
      <c r="CO974">
        <v>2.0137</v>
      </c>
      <c r="CP974">
        <v>1.9978</v>
      </c>
      <c r="CQ974">
        <v>1.9665999999999999</v>
      </c>
      <c r="CR974">
        <v>1.8391999999999999</v>
      </c>
      <c r="CS974">
        <v>1.8095000000000001</v>
      </c>
      <c r="CT974">
        <v>1.7919</v>
      </c>
      <c r="CU974">
        <v>1.7883</v>
      </c>
    </row>
    <row r="975" spans="1:99">
      <c r="A975" s="95">
        <v>45653</v>
      </c>
      <c r="B975" s="63">
        <v>122034</v>
      </c>
      <c r="AY975">
        <v>1.9581999999999999</v>
      </c>
      <c r="AZ975">
        <v>1.9711000000000001</v>
      </c>
      <c r="BA975">
        <v>1.9908999999999999</v>
      </c>
      <c r="BB975">
        <v>2.1911</v>
      </c>
      <c r="BC975">
        <v>2.1924000000000001</v>
      </c>
      <c r="BD975">
        <v>2.1753</v>
      </c>
      <c r="BE975">
        <v>2.1492</v>
      </c>
      <c r="BF975">
        <v>2.1162999999999998</v>
      </c>
      <c r="BG975">
        <v>2.0739999999999998</v>
      </c>
      <c r="BH975">
        <v>1.9219999999999999</v>
      </c>
      <c r="BI975">
        <v>1.8835</v>
      </c>
      <c r="BJ975">
        <v>1.8553999999999999</v>
      </c>
      <c r="BK975">
        <v>1.8405</v>
      </c>
      <c r="BL975">
        <v>1.8401000000000001</v>
      </c>
      <c r="BM975">
        <v>1.8508</v>
      </c>
      <c r="BN975">
        <v>2.0539999999999998</v>
      </c>
      <c r="BO975">
        <v>2.0554999999999999</v>
      </c>
      <c r="BP975">
        <v>2.0461999999999998</v>
      </c>
      <c r="BQ975">
        <v>2.0282</v>
      </c>
      <c r="BR975">
        <v>2.0099999999999998</v>
      </c>
      <c r="BS975">
        <v>1.9791000000000001</v>
      </c>
      <c r="BT975">
        <v>1.8468</v>
      </c>
      <c r="BU975">
        <v>1.825</v>
      </c>
      <c r="BV975">
        <v>1.8069999999999999</v>
      </c>
      <c r="BW975">
        <v>1.8052999999999999</v>
      </c>
      <c r="BX975">
        <v>1.8180000000000001</v>
      </c>
      <c r="BY975">
        <v>1.8371</v>
      </c>
      <c r="BZ975">
        <v>2.0257999999999998</v>
      </c>
      <c r="CA975">
        <v>2.0419</v>
      </c>
      <c r="CB975">
        <v>2.036</v>
      </c>
      <c r="CC975">
        <v>2.0257000000000001</v>
      </c>
      <c r="CD975">
        <v>2.0097999999999998</v>
      </c>
      <c r="CE975">
        <v>1.9785999999999999</v>
      </c>
      <c r="CF975">
        <v>1.8512</v>
      </c>
      <c r="CG975">
        <v>1.8214999999999999</v>
      </c>
      <c r="CH975">
        <v>1.8039000000000001</v>
      </c>
      <c r="CI975">
        <v>1.8003</v>
      </c>
      <c r="CJ975">
        <v>1.8133999999999999</v>
      </c>
      <c r="CK975">
        <v>1.8328</v>
      </c>
      <c r="CL975">
        <v>2.0217999999999998</v>
      </c>
      <c r="CM975">
        <v>2.0383</v>
      </c>
      <c r="CN975">
        <v>2.0339999999999998</v>
      </c>
      <c r="CO975">
        <v>2.0236999999999998</v>
      </c>
      <c r="CP975">
        <v>2.0078</v>
      </c>
      <c r="CQ975">
        <v>1.9765999999999999</v>
      </c>
      <c r="CR975">
        <v>1.8492</v>
      </c>
      <c r="CS975">
        <v>1.8194999999999999</v>
      </c>
      <c r="CT975">
        <v>1.8019000000000001</v>
      </c>
      <c r="CU975">
        <v>1.7983</v>
      </c>
    </row>
    <row r="976" spans="1:99">
      <c r="A976" s="95">
        <v>45656</v>
      </c>
      <c r="B976" s="63">
        <v>134269</v>
      </c>
      <c r="AY976">
        <v>1.9762999999999999</v>
      </c>
      <c r="AZ976">
        <v>1.9902</v>
      </c>
      <c r="BA976">
        <v>2.0085000000000002</v>
      </c>
      <c r="BB976">
        <v>2.2057000000000002</v>
      </c>
      <c r="BC976">
        <v>2.2065999999999999</v>
      </c>
      <c r="BD976">
        <v>2.1899000000000002</v>
      </c>
      <c r="BE976">
        <v>2.1638000000000002</v>
      </c>
      <c r="BF976">
        <v>2.13</v>
      </c>
      <c r="BG976">
        <v>2.0863999999999998</v>
      </c>
      <c r="BH976">
        <v>1.9335</v>
      </c>
      <c r="BI976">
        <v>1.8940999999999999</v>
      </c>
      <c r="BJ976">
        <v>1.8655999999999999</v>
      </c>
      <c r="BK976">
        <v>1.8499000000000001</v>
      </c>
      <c r="BL976">
        <v>1.8484</v>
      </c>
      <c r="BM976">
        <v>1.8583000000000001</v>
      </c>
      <c r="BN976">
        <v>2.0615000000000001</v>
      </c>
      <c r="BO976">
        <v>2.0630000000000002</v>
      </c>
      <c r="BP976">
        <v>2.0537000000000001</v>
      </c>
      <c r="BQ976">
        <v>2.0356999999999998</v>
      </c>
      <c r="BR976">
        <v>2.0175000000000001</v>
      </c>
      <c r="BS976">
        <v>1.9865999999999999</v>
      </c>
      <c r="BT976">
        <v>1.8543000000000001</v>
      </c>
      <c r="BU976">
        <v>1.8325</v>
      </c>
      <c r="BV976">
        <v>1.8145</v>
      </c>
      <c r="BW976">
        <v>1.8128</v>
      </c>
      <c r="BX976">
        <v>1.8254999999999999</v>
      </c>
      <c r="BY976">
        <v>1.8446</v>
      </c>
      <c r="BZ976">
        <v>2.0333000000000001</v>
      </c>
      <c r="CA976">
        <v>2.0493999999999999</v>
      </c>
      <c r="CB976">
        <v>2.0434999999999999</v>
      </c>
      <c r="CC976">
        <v>2.0331999999999999</v>
      </c>
      <c r="CD976">
        <v>2.0173000000000001</v>
      </c>
      <c r="CE976">
        <v>1.9861</v>
      </c>
      <c r="CF976">
        <v>1.8587</v>
      </c>
      <c r="CG976">
        <v>1.829</v>
      </c>
      <c r="CH976">
        <v>1.8113999999999999</v>
      </c>
      <c r="CI976">
        <v>1.8078000000000001</v>
      </c>
      <c r="CJ976">
        <v>1.8209</v>
      </c>
      <c r="CK976">
        <v>1.8403</v>
      </c>
      <c r="CL976">
        <v>2.0293000000000001</v>
      </c>
      <c r="CM976">
        <v>2.0457999999999998</v>
      </c>
      <c r="CN976">
        <v>2.0415000000000001</v>
      </c>
      <c r="CO976">
        <v>2.0312000000000001</v>
      </c>
      <c r="CP976">
        <v>2.0152999999999999</v>
      </c>
      <c r="CQ976">
        <v>1.9841</v>
      </c>
      <c r="CR976">
        <v>1.8567</v>
      </c>
      <c r="CS976">
        <v>1.827</v>
      </c>
      <c r="CT976">
        <v>1.8093999999999999</v>
      </c>
      <c r="CU976">
        <v>1.8058000000000001</v>
      </c>
    </row>
    <row r="977" spans="1:99">
      <c r="A977" s="95">
        <v>45657</v>
      </c>
      <c r="B977" s="63">
        <v>105941</v>
      </c>
      <c r="AY977" s="28">
        <v>2.0015000000000001</v>
      </c>
      <c r="AZ977">
        <v>2.0091999999999999</v>
      </c>
      <c r="BA977">
        <v>2.0291000000000001</v>
      </c>
      <c r="BB977">
        <v>2.2275</v>
      </c>
      <c r="BC977">
        <v>2.2288000000000001</v>
      </c>
      <c r="BD977">
        <v>2.2122000000000002</v>
      </c>
      <c r="BE977">
        <v>2.1852999999999998</v>
      </c>
      <c r="BF977">
        <v>2.1501000000000001</v>
      </c>
      <c r="BG977">
        <v>2.1053000000000002</v>
      </c>
      <c r="BH977">
        <v>1.9497</v>
      </c>
      <c r="BI977">
        <v>1.91</v>
      </c>
      <c r="BJ977">
        <v>1.8807</v>
      </c>
      <c r="BK977">
        <v>1.8649</v>
      </c>
      <c r="BL977">
        <v>1.8633</v>
      </c>
      <c r="BM977">
        <v>1.8735999999999999</v>
      </c>
      <c r="BN977">
        <v>2.0768</v>
      </c>
      <c r="BO977">
        <v>2.0783</v>
      </c>
      <c r="BP977">
        <v>2.069</v>
      </c>
      <c r="BQ977">
        <v>2.0499999999999998</v>
      </c>
      <c r="BR977">
        <v>2.0308999999999999</v>
      </c>
      <c r="BS977">
        <v>1.9990000000000001</v>
      </c>
      <c r="BT977">
        <v>1.8656999999999999</v>
      </c>
      <c r="BU977">
        <v>1.843</v>
      </c>
      <c r="BV977">
        <v>1.8209</v>
      </c>
      <c r="BW977">
        <v>1.8208</v>
      </c>
      <c r="BX977">
        <v>1.8334999999999999</v>
      </c>
      <c r="BY977">
        <v>1.8526</v>
      </c>
      <c r="BZ977">
        <v>2.0413000000000001</v>
      </c>
      <c r="CA977">
        <v>2.0573999999999999</v>
      </c>
      <c r="CB977">
        <v>2.0514999999999999</v>
      </c>
      <c r="CC977">
        <v>2.0411999999999999</v>
      </c>
      <c r="CD977">
        <v>2.0253000000000001</v>
      </c>
      <c r="CE977">
        <v>1.9941</v>
      </c>
      <c r="CF977">
        <v>1.8667</v>
      </c>
      <c r="CG977">
        <v>1.837</v>
      </c>
      <c r="CH977">
        <v>1.8193999999999999</v>
      </c>
      <c r="CI977">
        <v>1.8158000000000001</v>
      </c>
      <c r="CJ977">
        <v>1.8289</v>
      </c>
      <c r="CK977">
        <v>1.8483000000000001</v>
      </c>
      <c r="CL977">
        <v>2.0373000000000001</v>
      </c>
      <c r="CM977">
        <v>2.0537999999999998</v>
      </c>
      <c r="CN977">
        <v>2.0495000000000001</v>
      </c>
      <c r="CO977">
        <v>2.0392000000000001</v>
      </c>
      <c r="CP977">
        <v>2.0232999999999999</v>
      </c>
      <c r="CQ977">
        <v>1.9921</v>
      </c>
      <c r="CR977">
        <v>1.8647</v>
      </c>
      <c r="CS977">
        <v>1.835</v>
      </c>
      <c r="CT977">
        <v>1.8173999999999999</v>
      </c>
      <c r="CU977">
        <v>1.8138000000000001</v>
      </c>
    </row>
    <row r="978" spans="1:99">
      <c r="A978" s="95">
        <v>45659</v>
      </c>
      <c r="B978" s="63">
        <v>169300</v>
      </c>
      <c r="AZ978">
        <v>2.0518999999999998</v>
      </c>
      <c r="BA978">
        <v>2.0714999999999999</v>
      </c>
      <c r="BB978">
        <v>2.2673999999999999</v>
      </c>
      <c r="BC978">
        <v>2.2673999999999999</v>
      </c>
      <c r="BD978">
        <v>2.2494000000000001</v>
      </c>
      <c r="BE978">
        <v>2.2218</v>
      </c>
      <c r="BF978">
        <v>2.1863000000000001</v>
      </c>
      <c r="BG978">
        <v>2.1408</v>
      </c>
      <c r="BH978">
        <v>1.9823999999999999</v>
      </c>
      <c r="BI978">
        <v>1.9412</v>
      </c>
      <c r="BJ978">
        <v>1.9111</v>
      </c>
      <c r="BK978">
        <v>1.895</v>
      </c>
      <c r="BL978">
        <v>1.8935999999999999</v>
      </c>
      <c r="BM978">
        <v>1.9044000000000001</v>
      </c>
      <c r="BN978">
        <v>2.1076000000000001</v>
      </c>
      <c r="BO978">
        <v>2.1091000000000002</v>
      </c>
      <c r="BP978">
        <v>2.0998000000000001</v>
      </c>
      <c r="BQ978">
        <v>2.0808</v>
      </c>
      <c r="BR978">
        <v>2.0617000000000001</v>
      </c>
      <c r="BS978">
        <v>2.0297999999999998</v>
      </c>
      <c r="BT978">
        <v>1.8965000000000001</v>
      </c>
      <c r="BU978">
        <v>1.8737999999999999</v>
      </c>
      <c r="BV978">
        <v>1.8516999999999999</v>
      </c>
      <c r="BW978">
        <v>1.8515999999999999</v>
      </c>
      <c r="BX978">
        <v>1.8643000000000001</v>
      </c>
      <c r="BY978">
        <v>1.8834</v>
      </c>
      <c r="BZ978">
        <v>2.0720999999999998</v>
      </c>
      <c r="CA978">
        <v>2.0882000000000001</v>
      </c>
      <c r="CB978">
        <v>2.0823</v>
      </c>
      <c r="CC978">
        <v>2.0720000000000001</v>
      </c>
      <c r="CD978">
        <v>2.0560999999999998</v>
      </c>
      <c r="CE978">
        <v>2.0249000000000001</v>
      </c>
      <c r="CF978">
        <v>1.8975</v>
      </c>
      <c r="CG978">
        <v>1.8677999999999999</v>
      </c>
      <c r="CH978">
        <v>1.8502000000000001</v>
      </c>
      <c r="CI978">
        <v>1.8466</v>
      </c>
      <c r="CJ978">
        <v>1.8596999999999999</v>
      </c>
      <c r="CK978">
        <v>1.8791</v>
      </c>
      <c r="CL978">
        <v>2.0680999999999998</v>
      </c>
      <c r="CM978">
        <v>2.0846</v>
      </c>
      <c r="CN978">
        <v>2.0802999999999998</v>
      </c>
      <c r="CO978">
        <v>2.0699999999999998</v>
      </c>
      <c r="CP978">
        <v>2.0541</v>
      </c>
      <c r="CQ978">
        <v>2.0228999999999999</v>
      </c>
      <c r="CR978">
        <v>1.8955</v>
      </c>
      <c r="CS978">
        <v>1.8657999999999999</v>
      </c>
      <c r="CT978">
        <v>1.8482000000000001</v>
      </c>
      <c r="CU978">
        <v>1.8446</v>
      </c>
    </row>
    <row r="979" spans="1:99">
      <c r="A979" s="95">
        <v>45660</v>
      </c>
      <c r="B979" s="63">
        <v>135973</v>
      </c>
      <c r="AZ979">
        <v>2.0537000000000001</v>
      </c>
      <c r="BA979">
        <v>2.0756000000000001</v>
      </c>
      <c r="BB979">
        <v>2.2738999999999998</v>
      </c>
      <c r="BC979">
        <v>2.2753999999999999</v>
      </c>
      <c r="BD979">
        <v>2.2584</v>
      </c>
      <c r="BE979">
        <v>2.2313999999999998</v>
      </c>
      <c r="BF979">
        <v>2.1959</v>
      </c>
      <c r="BG979">
        <v>2.1497000000000002</v>
      </c>
      <c r="BH979">
        <v>1.9892000000000001</v>
      </c>
      <c r="BI979">
        <v>1.9458</v>
      </c>
      <c r="BJ979">
        <v>1.9142999999999999</v>
      </c>
      <c r="BK979">
        <v>1.8977999999999999</v>
      </c>
      <c r="BL979">
        <v>1.8960999999999999</v>
      </c>
      <c r="BM979">
        <v>1.9063000000000001</v>
      </c>
      <c r="BN979">
        <v>2.1095000000000002</v>
      </c>
      <c r="BO979">
        <v>2.1109</v>
      </c>
      <c r="BP979">
        <v>2.1015999999999999</v>
      </c>
      <c r="BQ979">
        <v>2.0825999999999998</v>
      </c>
      <c r="BR979">
        <v>2.0634000000000001</v>
      </c>
      <c r="BS979">
        <v>2.0314999999999999</v>
      </c>
      <c r="BT979">
        <v>1.8980999999999999</v>
      </c>
      <c r="BU979">
        <v>1.8751</v>
      </c>
      <c r="BV979">
        <v>1.8508</v>
      </c>
      <c r="BW979">
        <v>1.85</v>
      </c>
      <c r="BX979">
        <v>1.8627</v>
      </c>
      <c r="BY979">
        <v>1.8817999999999999</v>
      </c>
      <c r="BZ979">
        <v>2.0705</v>
      </c>
      <c r="CA979">
        <v>2.0865999999999998</v>
      </c>
      <c r="CB979">
        <v>2.0807000000000002</v>
      </c>
      <c r="CC979">
        <v>2.0703999999999998</v>
      </c>
      <c r="CD979">
        <v>2.0545</v>
      </c>
      <c r="CE979">
        <v>2.0232999999999999</v>
      </c>
      <c r="CF979">
        <v>1.8958999999999999</v>
      </c>
      <c r="CG979">
        <v>1.8662000000000001</v>
      </c>
      <c r="CH979">
        <v>1.8486</v>
      </c>
      <c r="CI979">
        <v>1.845</v>
      </c>
      <c r="CJ979">
        <v>1.8581000000000001</v>
      </c>
      <c r="CK979">
        <v>1.8774999999999999</v>
      </c>
      <c r="CL979">
        <v>2.0665</v>
      </c>
      <c r="CM979">
        <v>2.0830000000000002</v>
      </c>
      <c r="CN979">
        <v>2.0787</v>
      </c>
      <c r="CO979">
        <v>2.0684</v>
      </c>
      <c r="CP979">
        <v>2.0525000000000002</v>
      </c>
      <c r="CQ979">
        <v>2.0213000000000001</v>
      </c>
      <c r="CR979">
        <v>1.8938999999999999</v>
      </c>
      <c r="CS979">
        <v>1.8642000000000001</v>
      </c>
      <c r="CT979">
        <v>1.8466</v>
      </c>
      <c r="CU979">
        <v>1.843</v>
      </c>
    </row>
    <row r="980" spans="1:99">
      <c r="A980" s="95">
        <v>45663</v>
      </c>
      <c r="B980" s="63">
        <v>177112</v>
      </c>
      <c r="AZ980">
        <v>2.0354999999999999</v>
      </c>
      <c r="BA980">
        <v>2.0577999999999999</v>
      </c>
      <c r="BB980">
        <v>2.2629999999999999</v>
      </c>
      <c r="BC980">
        <v>2.2650999999999999</v>
      </c>
      <c r="BD980">
        <v>2.2490000000000001</v>
      </c>
      <c r="BE980">
        <v>2.2229999999999999</v>
      </c>
      <c r="BF980">
        <v>2.1886000000000001</v>
      </c>
      <c r="BG980">
        <v>2.1436000000000002</v>
      </c>
      <c r="BH980">
        <v>1.9850000000000001</v>
      </c>
      <c r="BI980">
        <v>1.9427000000000001</v>
      </c>
      <c r="BJ980">
        <v>1.9121999999999999</v>
      </c>
      <c r="BK980">
        <v>1.8973</v>
      </c>
      <c r="BL980">
        <v>1.8967000000000001</v>
      </c>
      <c r="BM980">
        <v>1.9073</v>
      </c>
      <c r="BN980">
        <v>2.1105</v>
      </c>
      <c r="BO980">
        <v>2.1118999999999999</v>
      </c>
      <c r="BP980">
        <v>2.1025999999999998</v>
      </c>
      <c r="BQ980">
        <v>2.0836000000000001</v>
      </c>
      <c r="BR980">
        <v>2.0644</v>
      </c>
      <c r="BS980">
        <v>2.0325000000000002</v>
      </c>
      <c r="BT980">
        <v>1.8991</v>
      </c>
      <c r="BU980">
        <v>1.8761000000000001</v>
      </c>
      <c r="BV980">
        <v>1.8517999999999999</v>
      </c>
      <c r="BW980">
        <v>1.851</v>
      </c>
      <c r="BX980">
        <v>1.8636999999999999</v>
      </c>
      <c r="BY980">
        <v>1.8828</v>
      </c>
      <c r="BZ980">
        <v>2.0714999999999999</v>
      </c>
      <c r="CA980">
        <v>2.0876000000000001</v>
      </c>
      <c r="CB980">
        <v>2.0817000000000001</v>
      </c>
      <c r="CC980">
        <v>2.0714000000000001</v>
      </c>
      <c r="CD980">
        <v>2.0554999999999999</v>
      </c>
      <c r="CE980">
        <v>2.0243000000000002</v>
      </c>
      <c r="CF980">
        <v>1.8969</v>
      </c>
      <c r="CG980">
        <v>1.8672</v>
      </c>
      <c r="CH980">
        <v>1.8495999999999999</v>
      </c>
      <c r="CI980">
        <v>1.8460000000000001</v>
      </c>
      <c r="CJ980">
        <v>1.8591</v>
      </c>
      <c r="CK980">
        <v>1.8785000000000001</v>
      </c>
      <c r="CL980">
        <v>2.0674999999999999</v>
      </c>
      <c r="CM980">
        <v>2.0840000000000001</v>
      </c>
      <c r="CN980">
        <v>2.0796999999999999</v>
      </c>
      <c r="CO980">
        <v>2.0693999999999999</v>
      </c>
      <c r="CP980">
        <v>2.0535000000000001</v>
      </c>
      <c r="CQ980">
        <v>2.0223</v>
      </c>
      <c r="CR980">
        <v>1.8949</v>
      </c>
      <c r="CS980">
        <v>1.8652</v>
      </c>
      <c r="CT980">
        <v>1.8475999999999999</v>
      </c>
      <c r="CU980">
        <v>1.8440000000000001</v>
      </c>
    </row>
    <row r="981" spans="1:99">
      <c r="A981" s="95">
        <v>45664</v>
      </c>
      <c r="B981" s="63">
        <v>212400</v>
      </c>
      <c r="AZ981">
        <v>2.0266000000000002</v>
      </c>
      <c r="BA981">
        <v>2.0543999999999998</v>
      </c>
      <c r="BB981">
        <v>2.2688999999999999</v>
      </c>
      <c r="BC981">
        <v>2.2715000000000001</v>
      </c>
      <c r="BD981">
        <v>2.2562000000000002</v>
      </c>
      <c r="BE981">
        <v>2.2311000000000001</v>
      </c>
      <c r="BF981">
        <v>2.1972</v>
      </c>
      <c r="BG981">
        <v>2.1526999999999998</v>
      </c>
      <c r="BH981">
        <v>1.9915</v>
      </c>
      <c r="BI981">
        <v>1.9497</v>
      </c>
      <c r="BJ981">
        <v>1.9193</v>
      </c>
      <c r="BK981">
        <v>1.9047000000000001</v>
      </c>
      <c r="BL981">
        <v>1.9044000000000001</v>
      </c>
      <c r="BM981">
        <v>1.9153</v>
      </c>
      <c r="BN981">
        <v>2.1183999999999998</v>
      </c>
      <c r="BO981">
        <v>2.1196999999999999</v>
      </c>
      <c r="BP981">
        <v>2.1078999999999999</v>
      </c>
      <c r="BQ981">
        <v>2.0888</v>
      </c>
      <c r="BR981">
        <v>2.0695000000000001</v>
      </c>
      <c r="BS981">
        <v>2.0375000000000001</v>
      </c>
      <c r="BT981">
        <v>1.9039999999999999</v>
      </c>
      <c r="BU981">
        <v>1.8809</v>
      </c>
      <c r="BV981">
        <v>1.8565</v>
      </c>
      <c r="BW981">
        <v>1.8555999999999999</v>
      </c>
      <c r="BX981">
        <v>1.8682000000000001</v>
      </c>
      <c r="BY981">
        <v>1.8872</v>
      </c>
      <c r="BZ981">
        <v>2.0758000000000001</v>
      </c>
      <c r="CA981">
        <v>2.0911</v>
      </c>
      <c r="CB981">
        <v>2.0855000000000001</v>
      </c>
      <c r="CC981">
        <v>2.0748000000000002</v>
      </c>
      <c r="CD981">
        <v>2.0585</v>
      </c>
      <c r="CE981">
        <v>2.0270000000000001</v>
      </c>
      <c r="CF981">
        <v>1.8992</v>
      </c>
      <c r="CG981">
        <v>1.8691</v>
      </c>
      <c r="CH981">
        <v>1.8505</v>
      </c>
      <c r="CI981">
        <v>1.8478000000000001</v>
      </c>
      <c r="CJ981">
        <v>1.8609</v>
      </c>
      <c r="CK981">
        <v>1.8803000000000001</v>
      </c>
      <c r="CL981">
        <v>2.0693000000000001</v>
      </c>
      <c r="CM981">
        <v>2.0857999999999999</v>
      </c>
      <c r="CN981">
        <v>2.0815000000000001</v>
      </c>
      <c r="CO981">
        <v>2.0712000000000002</v>
      </c>
      <c r="CP981">
        <v>2.0552999999999999</v>
      </c>
      <c r="CQ981">
        <v>2.0240999999999998</v>
      </c>
      <c r="CR981">
        <v>1.8967000000000001</v>
      </c>
      <c r="CS981">
        <v>1.867</v>
      </c>
      <c r="CT981">
        <v>1.8493999999999999</v>
      </c>
      <c r="CU981">
        <v>1.8458000000000001</v>
      </c>
    </row>
    <row r="982" spans="1:99">
      <c r="A982" s="95">
        <v>45665</v>
      </c>
      <c r="B982" s="63">
        <v>226780</v>
      </c>
      <c r="AZ982">
        <v>2.0102000000000002</v>
      </c>
      <c r="BA982">
        <v>2.0387</v>
      </c>
      <c r="BB982">
        <v>2.2583000000000002</v>
      </c>
      <c r="BC982">
        <v>2.2602000000000002</v>
      </c>
      <c r="BD982">
        <v>2.2446999999999999</v>
      </c>
      <c r="BE982">
        <v>2.2198000000000002</v>
      </c>
      <c r="BF982">
        <v>2.1865000000000001</v>
      </c>
      <c r="BG982">
        <v>2.1423999999999999</v>
      </c>
      <c r="BH982">
        <v>1.9833000000000001</v>
      </c>
      <c r="BI982">
        <v>1.9416</v>
      </c>
      <c r="BJ982">
        <v>1.9111</v>
      </c>
      <c r="BK982">
        <v>1.8975</v>
      </c>
      <c r="BL982">
        <v>1.8988</v>
      </c>
      <c r="BM982">
        <v>1.911</v>
      </c>
      <c r="BN982">
        <v>2.1135000000000002</v>
      </c>
      <c r="BO982">
        <v>2.1143000000000001</v>
      </c>
      <c r="BP982">
        <v>2.1021000000000001</v>
      </c>
      <c r="BQ982">
        <v>2.0823</v>
      </c>
      <c r="BR982">
        <v>2.0623999999999998</v>
      </c>
      <c r="BS982">
        <v>2.0299</v>
      </c>
      <c r="BT982">
        <v>1.8957999999999999</v>
      </c>
      <c r="BU982">
        <v>1.8722000000000001</v>
      </c>
      <c r="BV982">
        <v>1.8472</v>
      </c>
      <c r="BW982">
        <v>1.8463000000000001</v>
      </c>
      <c r="BX982">
        <v>1.8589</v>
      </c>
      <c r="BY982">
        <v>1.8778999999999999</v>
      </c>
      <c r="BZ982">
        <v>2.0665</v>
      </c>
      <c r="CA982">
        <v>2.0817999999999999</v>
      </c>
      <c r="CB982">
        <v>2.0762</v>
      </c>
      <c r="CC982">
        <v>2.0655000000000001</v>
      </c>
      <c r="CD982">
        <v>2.0491999999999999</v>
      </c>
      <c r="CE982">
        <v>2.0177</v>
      </c>
      <c r="CF982">
        <v>1.8898999999999999</v>
      </c>
      <c r="CG982">
        <v>1.8597999999999999</v>
      </c>
      <c r="CH982">
        <v>1.8411999999999999</v>
      </c>
      <c r="CI982">
        <v>1.8385</v>
      </c>
      <c r="CJ982">
        <v>1.8515999999999999</v>
      </c>
      <c r="CK982">
        <v>1.871</v>
      </c>
      <c r="CL982">
        <v>2.06</v>
      </c>
      <c r="CM982">
        <v>2.0764999999999998</v>
      </c>
      <c r="CN982">
        <v>2.0722</v>
      </c>
      <c r="CO982">
        <v>2.0619000000000001</v>
      </c>
      <c r="CP982">
        <v>2.0459999999999998</v>
      </c>
      <c r="CQ982">
        <v>2.0148000000000001</v>
      </c>
      <c r="CR982">
        <v>1.8874</v>
      </c>
      <c r="CS982">
        <v>1.8576999999999999</v>
      </c>
      <c r="CT982">
        <v>1.8401000000000001</v>
      </c>
      <c r="CU982">
        <v>1.8365</v>
      </c>
    </row>
    <row r="983" spans="1:99">
      <c r="A983" s="95">
        <v>45666</v>
      </c>
      <c r="B983" s="63">
        <v>158833</v>
      </c>
      <c r="AZ983">
        <v>2.0283000000000002</v>
      </c>
      <c r="BA983">
        <v>2.0558999999999998</v>
      </c>
      <c r="BB983">
        <v>2.2730000000000001</v>
      </c>
      <c r="BC983">
        <v>2.2747999999999999</v>
      </c>
      <c r="BD983">
        <v>2.2595999999999998</v>
      </c>
      <c r="BE983">
        <v>2.2345999999999999</v>
      </c>
      <c r="BF983">
        <v>2.2010999999999998</v>
      </c>
      <c r="BG983">
        <v>2.1566999999999998</v>
      </c>
      <c r="BH983">
        <v>1.9959</v>
      </c>
      <c r="BI983">
        <v>1.9528000000000001</v>
      </c>
      <c r="BJ983">
        <v>1.9214</v>
      </c>
      <c r="BK983">
        <v>1.9075</v>
      </c>
      <c r="BL983">
        <v>1.9091</v>
      </c>
      <c r="BM983">
        <v>1.9212</v>
      </c>
      <c r="BN983">
        <v>2.1215000000000002</v>
      </c>
      <c r="BO983">
        <v>2.1225000000000001</v>
      </c>
      <c r="BP983">
        <v>2.11</v>
      </c>
      <c r="BQ983">
        <v>2.09</v>
      </c>
      <c r="BR983">
        <v>2.0699999999999998</v>
      </c>
      <c r="BS983">
        <v>2.0373000000000001</v>
      </c>
      <c r="BT983">
        <v>1.9023000000000001</v>
      </c>
      <c r="BU983">
        <v>1.8783000000000001</v>
      </c>
      <c r="BV983">
        <v>1.8537999999999999</v>
      </c>
      <c r="BW983">
        <v>1.8524</v>
      </c>
      <c r="BX983">
        <v>1.865</v>
      </c>
      <c r="BY983">
        <v>1.8836999999999999</v>
      </c>
      <c r="BZ983">
        <v>2.0720999999999998</v>
      </c>
      <c r="CA983">
        <v>2.0869</v>
      </c>
      <c r="CB983">
        <v>2.0815999999999999</v>
      </c>
      <c r="CC983">
        <v>2.0710000000000002</v>
      </c>
      <c r="CD983">
        <v>2.0548000000000002</v>
      </c>
      <c r="CE983">
        <v>2.0234000000000001</v>
      </c>
      <c r="CF983">
        <v>1.8956999999999999</v>
      </c>
      <c r="CG983">
        <v>1.8662000000000001</v>
      </c>
      <c r="CH983">
        <v>1.8472999999999999</v>
      </c>
      <c r="CI983">
        <v>1.8449</v>
      </c>
      <c r="CJ983">
        <v>1.8580000000000001</v>
      </c>
      <c r="CK983">
        <v>1.8774</v>
      </c>
      <c r="CL983">
        <v>2.0663999999999998</v>
      </c>
      <c r="CM983">
        <v>2.0829</v>
      </c>
      <c r="CN983">
        <v>2.0785999999999998</v>
      </c>
      <c r="CO983">
        <v>2.0682999999999998</v>
      </c>
      <c r="CP983">
        <v>2.0524</v>
      </c>
      <c r="CQ983">
        <v>2.0211999999999999</v>
      </c>
      <c r="CR983">
        <v>1.8937999999999999</v>
      </c>
      <c r="CS983">
        <v>1.8641000000000001</v>
      </c>
      <c r="CT983">
        <v>1.8465</v>
      </c>
      <c r="CU983">
        <v>1.8429</v>
      </c>
    </row>
    <row r="984" spans="1:99">
      <c r="A984" s="95">
        <v>45667</v>
      </c>
      <c r="B984" s="63">
        <v>255083</v>
      </c>
      <c r="AZ984">
        <v>2.0749</v>
      </c>
      <c r="BA984">
        <v>2.1040999999999999</v>
      </c>
      <c r="BB984">
        <v>2.3247</v>
      </c>
      <c r="BC984">
        <v>2.3271000000000002</v>
      </c>
      <c r="BD984">
        <v>2.3123</v>
      </c>
      <c r="BE984">
        <v>2.2881999999999998</v>
      </c>
      <c r="BF984">
        <v>2.2555000000000001</v>
      </c>
      <c r="BG984">
        <v>2.2090000000000001</v>
      </c>
      <c r="BH984">
        <v>2.0438000000000001</v>
      </c>
      <c r="BI984">
        <v>1.9959</v>
      </c>
      <c r="BJ984">
        <v>1.9613</v>
      </c>
      <c r="BK984">
        <v>1.9457</v>
      </c>
      <c r="BL984">
        <v>1.9469000000000001</v>
      </c>
      <c r="BM984">
        <v>1.9593</v>
      </c>
      <c r="BN984">
        <v>2.1596000000000002</v>
      </c>
      <c r="BO984">
        <v>2.1604999999999999</v>
      </c>
      <c r="BP984">
        <v>2.1472000000000002</v>
      </c>
      <c r="BQ984">
        <v>2.1252</v>
      </c>
      <c r="BR984">
        <v>2.1038000000000001</v>
      </c>
      <c r="BS984">
        <v>2.0695999999999999</v>
      </c>
      <c r="BT984">
        <v>1.9329000000000001</v>
      </c>
      <c r="BU984">
        <v>1.9069</v>
      </c>
      <c r="BV984">
        <v>1.8818999999999999</v>
      </c>
      <c r="BW984">
        <v>1.88</v>
      </c>
      <c r="BX984">
        <v>1.8920999999999999</v>
      </c>
      <c r="BY984">
        <v>1.9103000000000001</v>
      </c>
      <c r="BZ984">
        <v>2.0981999999999998</v>
      </c>
      <c r="CA984">
        <v>2.1124999999999998</v>
      </c>
      <c r="CB984">
        <v>2.1067</v>
      </c>
      <c r="CC984">
        <v>2.0956000000000001</v>
      </c>
      <c r="CD984">
        <v>2.0789</v>
      </c>
      <c r="CE984">
        <v>2.0470000000000002</v>
      </c>
      <c r="CF984">
        <v>1.9188000000000001</v>
      </c>
      <c r="CG984">
        <v>1.8888</v>
      </c>
      <c r="CH984">
        <v>1.8694</v>
      </c>
      <c r="CI984">
        <v>1.867</v>
      </c>
      <c r="CJ984">
        <v>1.8801000000000001</v>
      </c>
      <c r="CK984">
        <v>1.8995</v>
      </c>
      <c r="CL984">
        <v>2.0884999999999998</v>
      </c>
      <c r="CM984">
        <v>2.105</v>
      </c>
      <c r="CN984">
        <v>2.1006999999999998</v>
      </c>
      <c r="CO984">
        <v>2.0903999999999998</v>
      </c>
      <c r="CP984">
        <v>2.0745</v>
      </c>
      <c r="CQ984">
        <v>2.0432999999999999</v>
      </c>
      <c r="CR984">
        <v>1.9158999999999999</v>
      </c>
      <c r="CS984">
        <v>1.8862000000000001</v>
      </c>
      <c r="CT984">
        <v>1.8686</v>
      </c>
      <c r="CU984">
        <v>1.865</v>
      </c>
    </row>
    <row r="985" spans="1:99">
      <c r="A985" s="95">
        <v>45670</v>
      </c>
      <c r="B985" s="63">
        <v>281430</v>
      </c>
      <c r="AZ985">
        <v>2.1002999999999998</v>
      </c>
      <c r="BA985">
        <v>2.1335000000000002</v>
      </c>
      <c r="BB985">
        <v>2.3504</v>
      </c>
      <c r="BC985">
        <v>2.3502999999999998</v>
      </c>
      <c r="BD985">
        <v>2.3344</v>
      </c>
      <c r="BE985">
        <v>2.3058000000000001</v>
      </c>
      <c r="BF985">
        <v>2.2685</v>
      </c>
      <c r="BG985">
        <v>2.2185000000000001</v>
      </c>
      <c r="BH985">
        <v>2.0482999999999998</v>
      </c>
      <c r="BI985">
        <v>1.9983</v>
      </c>
      <c r="BJ985">
        <v>1.9621</v>
      </c>
      <c r="BK985">
        <v>1.9452</v>
      </c>
      <c r="BL985">
        <v>1.9457</v>
      </c>
      <c r="BM985">
        <v>1.9579</v>
      </c>
      <c r="BN985">
        <v>2.1568000000000001</v>
      </c>
      <c r="BO985">
        <v>2.1568000000000001</v>
      </c>
      <c r="BP985">
        <v>2.1427999999999998</v>
      </c>
      <c r="BQ985">
        <v>2.1208</v>
      </c>
      <c r="BR985">
        <v>2.0994000000000002</v>
      </c>
      <c r="BS985">
        <v>2.0651999999999999</v>
      </c>
      <c r="BT985">
        <v>1.9276</v>
      </c>
      <c r="BU985">
        <v>1.8996</v>
      </c>
      <c r="BV985">
        <v>1.8746</v>
      </c>
      <c r="BW985">
        <v>1.8727</v>
      </c>
      <c r="BX985">
        <v>1.8848</v>
      </c>
      <c r="BY985">
        <v>1.903</v>
      </c>
      <c r="BZ985">
        <v>2.0909</v>
      </c>
      <c r="CA985">
        <v>2.1052</v>
      </c>
      <c r="CB985">
        <v>2.0994000000000002</v>
      </c>
      <c r="CC985">
        <v>2.0882999999999998</v>
      </c>
      <c r="CD985">
        <v>2.0716000000000001</v>
      </c>
      <c r="CE985">
        <v>2.0396999999999998</v>
      </c>
      <c r="CF985">
        <v>1.9115</v>
      </c>
      <c r="CG985">
        <v>1.8815</v>
      </c>
      <c r="CH985">
        <v>1.8621000000000001</v>
      </c>
      <c r="CI985">
        <v>1.8596999999999999</v>
      </c>
      <c r="CJ985">
        <v>1.8728</v>
      </c>
      <c r="CK985">
        <v>1.8922000000000001</v>
      </c>
      <c r="CL985">
        <v>2.0811999999999999</v>
      </c>
      <c r="CM985">
        <v>2.0977000000000001</v>
      </c>
      <c r="CN985">
        <v>2.0933999999999999</v>
      </c>
      <c r="CO985">
        <v>2.0831</v>
      </c>
      <c r="CP985">
        <v>2.0672000000000001</v>
      </c>
      <c r="CQ985">
        <v>2.036</v>
      </c>
      <c r="CR985">
        <v>1.9086000000000001</v>
      </c>
      <c r="CS985">
        <v>1.8789</v>
      </c>
      <c r="CT985">
        <v>1.8613</v>
      </c>
      <c r="CU985">
        <v>1.8576999999999999</v>
      </c>
    </row>
    <row r="986" spans="1:99">
      <c r="A986" s="95">
        <v>45671</v>
      </c>
      <c r="B986" s="63">
        <v>254466</v>
      </c>
      <c r="AZ986">
        <v>2.1046</v>
      </c>
      <c r="BA986">
        <v>2.1345000000000001</v>
      </c>
      <c r="BB986">
        <v>2.3494999999999999</v>
      </c>
      <c r="BC986">
        <v>2.3479999999999999</v>
      </c>
      <c r="BD986">
        <v>2.3313999999999999</v>
      </c>
      <c r="BE986">
        <v>2.3027000000000002</v>
      </c>
      <c r="BF986">
        <v>2.2660999999999998</v>
      </c>
      <c r="BG986">
        <v>2.2174999999999998</v>
      </c>
      <c r="BH986">
        <v>2.0484</v>
      </c>
      <c r="BI986">
        <v>2.0011000000000001</v>
      </c>
      <c r="BJ986">
        <v>1.9670000000000001</v>
      </c>
      <c r="BK986">
        <v>1.9514</v>
      </c>
      <c r="BL986">
        <v>1.9530000000000001</v>
      </c>
      <c r="BM986">
        <v>1.9661999999999999</v>
      </c>
      <c r="BN986">
        <v>2.1627000000000001</v>
      </c>
      <c r="BO986">
        <v>2.1625000000000001</v>
      </c>
      <c r="BP986">
        <v>2.1476999999999999</v>
      </c>
      <c r="BQ986">
        <v>2.1257000000000001</v>
      </c>
      <c r="BR986">
        <v>2.1042999999999998</v>
      </c>
      <c r="BS986">
        <v>2.0701000000000001</v>
      </c>
      <c r="BT986">
        <v>1.9325000000000001</v>
      </c>
      <c r="BU986">
        <v>1.9045000000000001</v>
      </c>
      <c r="BV986">
        <v>1.8794999999999999</v>
      </c>
      <c r="BW986">
        <v>1.8775999999999999</v>
      </c>
      <c r="BX986">
        <v>1.8896999999999999</v>
      </c>
      <c r="BY986">
        <v>1.9078999999999999</v>
      </c>
      <c r="BZ986">
        <v>2.0958000000000001</v>
      </c>
      <c r="CA986">
        <v>2.1101000000000001</v>
      </c>
      <c r="CB986">
        <v>2.1042999999999998</v>
      </c>
      <c r="CC986">
        <v>2.0931999999999999</v>
      </c>
      <c r="CD986">
        <v>2.0764999999999998</v>
      </c>
      <c r="CE986">
        <v>2.0446</v>
      </c>
      <c r="CF986">
        <v>1.9164000000000001</v>
      </c>
      <c r="CG986">
        <v>1.8864000000000001</v>
      </c>
      <c r="CH986">
        <v>1.867</v>
      </c>
      <c r="CI986">
        <v>1.8646</v>
      </c>
      <c r="CJ986">
        <v>1.8776999999999999</v>
      </c>
      <c r="CK986">
        <v>1.8971</v>
      </c>
      <c r="CL986">
        <v>2.0861000000000001</v>
      </c>
      <c r="CM986">
        <v>2.1025999999999998</v>
      </c>
      <c r="CN986">
        <v>2.0983000000000001</v>
      </c>
      <c r="CO986">
        <v>2.0880000000000001</v>
      </c>
      <c r="CP986">
        <v>2.0720999999999998</v>
      </c>
      <c r="CQ986">
        <v>2.0409000000000002</v>
      </c>
      <c r="CR986">
        <v>1.9135</v>
      </c>
      <c r="CS986">
        <v>1.8837999999999999</v>
      </c>
      <c r="CT986">
        <v>1.8662000000000001</v>
      </c>
      <c r="CU986">
        <v>1.8626</v>
      </c>
    </row>
    <row r="987" spans="1:99">
      <c r="A987" s="95">
        <v>45672</v>
      </c>
      <c r="B987" s="63">
        <v>289304</v>
      </c>
      <c r="AZ987">
        <v>2.1589</v>
      </c>
      <c r="BA987">
        <v>2.1861000000000002</v>
      </c>
      <c r="BB987">
        <v>2.3929999999999998</v>
      </c>
      <c r="BC987">
        <v>2.3902999999999999</v>
      </c>
      <c r="BD987">
        <v>2.3727999999999998</v>
      </c>
      <c r="BE987">
        <v>2.3439999999999999</v>
      </c>
      <c r="BF987">
        <v>2.3067000000000002</v>
      </c>
      <c r="BG987">
        <v>2.2566000000000002</v>
      </c>
      <c r="BH987">
        <v>2.085</v>
      </c>
      <c r="BI987">
        <v>2.0341999999999998</v>
      </c>
      <c r="BJ987">
        <v>1.9976</v>
      </c>
      <c r="BK987">
        <v>1.9811000000000001</v>
      </c>
      <c r="BL987">
        <v>1.9821</v>
      </c>
      <c r="BM987">
        <v>1.9950000000000001</v>
      </c>
      <c r="BN987">
        <v>2.1894999999999998</v>
      </c>
      <c r="BO987">
        <v>2.1888999999999998</v>
      </c>
      <c r="BP987">
        <v>2.1730999999999998</v>
      </c>
      <c r="BQ987">
        <v>2.1513</v>
      </c>
      <c r="BR987">
        <v>2.1294</v>
      </c>
      <c r="BS987">
        <v>2.0948000000000002</v>
      </c>
      <c r="BT987">
        <v>1.9568000000000001</v>
      </c>
      <c r="BU987">
        <v>1.9283999999999999</v>
      </c>
      <c r="BV987">
        <v>1.903</v>
      </c>
      <c r="BW987">
        <v>1.901</v>
      </c>
      <c r="BX987">
        <v>1.9131</v>
      </c>
      <c r="BY987">
        <v>1.9312</v>
      </c>
      <c r="BZ987">
        <v>2.1190000000000002</v>
      </c>
      <c r="CA987">
        <v>2.1333000000000002</v>
      </c>
      <c r="CB987">
        <v>2.1255999999999999</v>
      </c>
      <c r="CC987">
        <v>2.1145</v>
      </c>
      <c r="CD987">
        <v>2.0977999999999999</v>
      </c>
      <c r="CE987">
        <v>2.0659000000000001</v>
      </c>
      <c r="CF987">
        <v>1.9377</v>
      </c>
      <c r="CG987">
        <v>1.9077</v>
      </c>
      <c r="CH987">
        <v>1.8883000000000001</v>
      </c>
      <c r="CI987">
        <v>1.8858999999999999</v>
      </c>
      <c r="CJ987">
        <v>1.899</v>
      </c>
      <c r="CK987">
        <v>1.9184000000000001</v>
      </c>
      <c r="CL987">
        <v>2.1074000000000002</v>
      </c>
      <c r="CM987">
        <v>2.1238999999999999</v>
      </c>
      <c r="CN987">
        <v>2.1196000000000002</v>
      </c>
      <c r="CO987">
        <v>2.1093000000000002</v>
      </c>
      <c r="CP987">
        <v>2.0933999999999999</v>
      </c>
      <c r="CQ987">
        <v>2.0621999999999998</v>
      </c>
      <c r="CR987">
        <v>1.9348000000000001</v>
      </c>
      <c r="CS987">
        <v>1.9051</v>
      </c>
      <c r="CT987">
        <v>1.8875</v>
      </c>
      <c r="CU987">
        <v>1.8838999999999999</v>
      </c>
    </row>
    <row r="988" spans="1:99">
      <c r="A988" s="95">
        <v>45673</v>
      </c>
      <c r="B988" s="63">
        <v>251888</v>
      </c>
      <c r="AZ988">
        <v>2.1232000000000002</v>
      </c>
      <c r="BA988">
        <v>2.1524999999999999</v>
      </c>
      <c r="BB988">
        <v>2.3647</v>
      </c>
      <c r="BC988">
        <v>2.3628999999999998</v>
      </c>
      <c r="BD988">
        <v>2.3464999999999998</v>
      </c>
      <c r="BE988">
        <v>2.3197000000000001</v>
      </c>
      <c r="BF988">
        <v>2.2854999999999999</v>
      </c>
      <c r="BG988">
        <v>2.2372000000000001</v>
      </c>
      <c r="BH988">
        <v>2.0648</v>
      </c>
      <c r="BI988">
        <v>2.0125999999999999</v>
      </c>
      <c r="BJ988">
        <v>1.9745999999999999</v>
      </c>
      <c r="BK988">
        <v>1.9577</v>
      </c>
      <c r="BL988">
        <v>1.9589000000000001</v>
      </c>
      <c r="BM988">
        <v>1.972</v>
      </c>
      <c r="BN988">
        <v>2.1669</v>
      </c>
      <c r="BO988">
        <v>2.1667000000000001</v>
      </c>
      <c r="BP988">
        <v>2.1520999999999999</v>
      </c>
      <c r="BQ988">
        <v>2.1295999999999999</v>
      </c>
      <c r="BR988">
        <v>2.1078999999999999</v>
      </c>
      <c r="BS988">
        <v>2.0733999999999999</v>
      </c>
      <c r="BT988">
        <v>1.9356</v>
      </c>
      <c r="BU988">
        <v>1.9073</v>
      </c>
      <c r="BV988">
        <v>1.8821000000000001</v>
      </c>
      <c r="BW988">
        <v>1.8801000000000001</v>
      </c>
      <c r="BX988">
        <v>1.8923000000000001</v>
      </c>
      <c r="BY988">
        <v>1.9104000000000001</v>
      </c>
      <c r="BZ988">
        <v>2.0983000000000001</v>
      </c>
      <c r="CA988">
        <v>2.1126</v>
      </c>
      <c r="CB988">
        <v>2.105</v>
      </c>
      <c r="CC988">
        <v>2.0939000000000001</v>
      </c>
      <c r="CD988">
        <v>2.0773000000000001</v>
      </c>
      <c r="CE988">
        <v>2.0453999999999999</v>
      </c>
      <c r="CF988">
        <v>1.9173</v>
      </c>
      <c r="CG988">
        <v>1.8877999999999999</v>
      </c>
      <c r="CH988">
        <v>1.8688</v>
      </c>
      <c r="CI988">
        <v>1.8668</v>
      </c>
      <c r="CJ988">
        <v>1.8798999999999999</v>
      </c>
      <c r="CK988">
        <v>1.8993</v>
      </c>
      <c r="CL988">
        <v>2.0882999999999998</v>
      </c>
      <c r="CM988">
        <v>2.1048</v>
      </c>
      <c r="CN988">
        <v>2.1004999999999998</v>
      </c>
      <c r="CO988">
        <v>2.0901999999999998</v>
      </c>
      <c r="CP988">
        <v>2.0743</v>
      </c>
      <c r="CQ988">
        <v>2.0430999999999999</v>
      </c>
      <c r="CR988">
        <v>1.9157</v>
      </c>
      <c r="CS988">
        <v>1.8859999999999999</v>
      </c>
      <c r="CT988">
        <v>1.8684000000000001</v>
      </c>
      <c r="CU988">
        <v>1.8648</v>
      </c>
    </row>
    <row r="989" spans="1:99">
      <c r="A989" s="95">
        <v>45674</v>
      </c>
      <c r="B989" s="63">
        <v>199592</v>
      </c>
      <c r="AZ989">
        <v>2.1122000000000001</v>
      </c>
      <c r="BA989">
        <v>2.1440000000000001</v>
      </c>
      <c r="BB989">
        <v>2.3622000000000001</v>
      </c>
      <c r="BC989">
        <v>2.3601000000000001</v>
      </c>
      <c r="BD989">
        <v>2.3437000000000001</v>
      </c>
      <c r="BE989">
        <v>2.3180999999999998</v>
      </c>
      <c r="BF989">
        <v>2.2841999999999998</v>
      </c>
      <c r="BG989">
        <v>2.2353999999999998</v>
      </c>
      <c r="BH989">
        <v>2.0644999999999998</v>
      </c>
      <c r="BI989">
        <v>2.0121000000000002</v>
      </c>
      <c r="BJ989">
        <v>1.9745999999999999</v>
      </c>
      <c r="BK989">
        <v>1.9576</v>
      </c>
      <c r="BL989">
        <v>1.9589000000000001</v>
      </c>
      <c r="BM989">
        <v>1.972</v>
      </c>
      <c r="BN989">
        <v>2.1669</v>
      </c>
      <c r="BO989">
        <v>2.1667999999999998</v>
      </c>
      <c r="BP989">
        <v>2.1522999999999999</v>
      </c>
      <c r="BQ989">
        <v>2.1297999999999999</v>
      </c>
      <c r="BR989">
        <v>2.1080999999999999</v>
      </c>
      <c r="BS989">
        <v>2.0735999999999999</v>
      </c>
      <c r="BT989">
        <v>1.9358</v>
      </c>
      <c r="BU989">
        <v>1.9075</v>
      </c>
      <c r="BV989">
        <v>1.8823000000000001</v>
      </c>
      <c r="BW989">
        <v>1.8803000000000001</v>
      </c>
      <c r="BX989">
        <v>1.8925000000000001</v>
      </c>
      <c r="BY989">
        <v>1.9106000000000001</v>
      </c>
      <c r="BZ989">
        <v>2.0985</v>
      </c>
      <c r="CA989">
        <v>2.1128</v>
      </c>
      <c r="CB989">
        <v>2.1052</v>
      </c>
      <c r="CC989">
        <v>2.0941000000000001</v>
      </c>
      <c r="CD989">
        <v>2.0775000000000001</v>
      </c>
      <c r="CE989">
        <v>2.0455999999999999</v>
      </c>
      <c r="CF989">
        <v>1.9175</v>
      </c>
      <c r="CG989">
        <v>1.8879999999999999</v>
      </c>
      <c r="CH989">
        <v>1.869</v>
      </c>
      <c r="CI989">
        <v>1.867</v>
      </c>
      <c r="CJ989">
        <v>1.8801000000000001</v>
      </c>
      <c r="CK989">
        <v>1.8995</v>
      </c>
      <c r="CL989">
        <v>2.0884999999999998</v>
      </c>
      <c r="CM989">
        <v>2.105</v>
      </c>
      <c r="CN989">
        <v>2.1006999999999998</v>
      </c>
      <c r="CO989">
        <v>2.0903999999999998</v>
      </c>
      <c r="CP989">
        <v>2.0745</v>
      </c>
      <c r="CQ989">
        <v>2.0432999999999999</v>
      </c>
      <c r="CR989">
        <v>1.9158999999999999</v>
      </c>
      <c r="CS989">
        <v>1.8862000000000001</v>
      </c>
      <c r="CT989">
        <v>1.8686</v>
      </c>
      <c r="CU989">
        <v>1.865</v>
      </c>
    </row>
    <row r="990" spans="1:99">
      <c r="A990" s="103">
        <v>45677</v>
      </c>
      <c r="AZ990" s="189">
        <v>2.1122000000000001</v>
      </c>
      <c r="BA990" s="189">
        <v>2.1440000000000001</v>
      </c>
      <c r="BB990" s="189">
        <v>2.3622000000000001</v>
      </c>
      <c r="BC990" s="189">
        <v>2.3601000000000001</v>
      </c>
      <c r="BD990" s="189">
        <v>2.3437000000000001</v>
      </c>
      <c r="BE990" s="189">
        <v>2.3180999999999998</v>
      </c>
      <c r="BF990" s="189">
        <v>2.2841999999999998</v>
      </c>
      <c r="BG990" s="189">
        <v>2.2353999999999998</v>
      </c>
      <c r="BH990" s="189">
        <v>2.0644999999999998</v>
      </c>
      <c r="BI990" s="189">
        <v>2.0121000000000002</v>
      </c>
      <c r="BJ990" s="189">
        <v>1.9745999999999999</v>
      </c>
      <c r="BK990" s="189">
        <v>1.9576</v>
      </c>
      <c r="BL990" s="189">
        <v>1.9589000000000001</v>
      </c>
      <c r="BM990" s="189">
        <v>1.972</v>
      </c>
      <c r="BN990" s="189">
        <v>2.1669</v>
      </c>
      <c r="BO990" s="189">
        <v>2.1667999999999998</v>
      </c>
      <c r="BP990" s="189">
        <v>2.1522999999999999</v>
      </c>
      <c r="BQ990" s="189">
        <v>2.1297999999999999</v>
      </c>
      <c r="BR990" s="189">
        <v>2.1080999999999999</v>
      </c>
      <c r="BS990" s="189">
        <v>2.0735999999999999</v>
      </c>
      <c r="BT990" s="189">
        <v>1.9358</v>
      </c>
      <c r="BU990" s="189">
        <v>1.9075</v>
      </c>
      <c r="BV990" s="189">
        <v>1.8823000000000001</v>
      </c>
      <c r="BW990" s="189">
        <v>1.8803000000000001</v>
      </c>
      <c r="BX990" s="189">
        <v>1.8925000000000001</v>
      </c>
      <c r="BY990" s="189">
        <v>1.9106000000000001</v>
      </c>
      <c r="BZ990" s="189">
        <v>2.0985</v>
      </c>
      <c r="CA990" s="189">
        <v>2.1128</v>
      </c>
      <c r="CB990" s="189">
        <v>2.1052</v>
      </c>
      <c r="CC990" s="189">
        <v>2.0941000000000001</v>
      </c>
      <c r="CD990" s="189">
        <v>2.0775000000000001</v>
      </c>
      <c r="CE990" s="189">
        <v>2.0455999999999999</v>
      </c>
      <c r="CF990" s="189">
        <v>1.9175</v>
      </c>
      <c r="CG990" s="189">
        <v>1.8879999999999999</v>
      </c>
      <c r="CH990" s="189">
        <v>1.869</v>
      </c>
      <c r="CI990" s="189">
        <v>1.867</v>
      </c>
      <c r="CJ990" s="189">
        <v>1.8801000000000001</v>
      </c>
      <c r="CK990" s="189">
        <v>1.8995</v>
      </c>
      <c r="CL990" s="189">
        <v>2.0884999999999998</v>
      </c>
      <c r="CM990" s="189">
        <v>2.105</v>
      </c>
      <c r="CN990" s="189">
        <v>2.1006999999999998</v>
      </c>
      <c r="CO990" s="189">
        <v>2.0903999999999998</v>
      </c>
      <c r="CP990" s="189">
        <v>2.0745</v>
      </c>
      <c r="CQ990" s="189">
        <v>2.0432999999999999</v>
      </c>
      <c r="CR990" s="189">
        <v>1.9158999999999999</v>
      </c>
      <c r="CS990" s="189">
        <v>1.8862000000000001</v>
      </c>
      <c r="CT990" s="189">
        <v>1.8686</v>
      </c>
      <c r="CU990" s="189">
        <v>1.865</v>
      </c>
    </row>
    <row r="991" spans="1:99">
      <c r="A991" s="95">
        <v>45678</v>
      </c>
      <c r="B991" s="63">
        <v>274714</v>
      </c>
      <c r="AZ991">
        <v>2.0842999999999998</v>
      </c>
      <c r="BA991">
        <v>2.1154999999999999</v>
      </c>
      <c r="BB991">
        <v>2.3376999999999999</v>
      </c>
      <c r="BC991">
        <v>2.3374000000000001</v>
      </c>
      <c r="BD991">
        <v>2.323</v>
      </c>
      <c r="BE991">
        <v>2.3006000000000002</v>
      </c>
      <c r="BF991">
        <v>2.2690999999999999</v>
      </c>
      <c r="BG991">
        <v>2.222</v>
      </c>
      <c r="BH991">
        <v>2.0522</v>
      </c>
      <c r="BI991">
        <v>2.0017</v>
      </c>
      <c r="BJ991">
        <v>1.9645999999999999</v>
      </c>
      <c r="BK991">
        <v>1.9473</v>
      </c>
      <c r="BL991">
        <v>1.9484999999999999</v>
      </c>
      <c r="BM991">
        <v>1.9618</v>
      </c>
      <c r="BN991">
        <v>2.1566000000000001</v>
      </c>
      <c r="BO991">
        <v>2.1564000000000001</v>
      </c>
      <c r="BP991">
        <v>2.1419000000000001</v>
      </c>
      <c r="BQ991">
        <v>2.1191</v>
      </c>
      <c r="BR991">
        <v>2.0973000000000002</v>
      </c>
      <c r="BS991">
        <v>2.0627</v>
      </c>
      <c r="BT991">
        <v>1.9247000000000001</v>
      </c>
      <c r="BU991">
        <v>1.8963000000000001</v>
      </c>
      <c r="BV991">
        <v>1.871</v>
      </c>
      <c r="BW991">
        <v>1.869</v>
      </c>
      <c r="BX991">
        <v>1.8812</v>
      </c>
      <c r="BY991">
        <v>1.8993</v>
      </c>
      <c r="BZ991">
        <v>2.0872000000000002</v>
      </c>
      <c r="CA991">
        <v>2.1015000000000001</v>
      </c>
      <c r="CB991">
        <v>2.0939000000000001</v>
      </c>
      <c r="CC991">
        <v>2.0828000000000002</v>
      </c>
      <c r="CD991">
        <v>2.0661999999999998</v>
      </c>
      <c r="CE991">
        <v>2.0343</v>
      </c>
      <c r="CF991">
        <v>1.9061999999999999</v>
      </c>
      <c r="CG991">
        <v>1.8767</v>
      </c>
      <c r="CH991">
        <v>1.8576999999999999</v>
      </c>
      <c r="CI991">
        <v>1.8556999999999999</v>
      </c>
      <c r="CJ991">
        <v>1.8688</v>
      </c>
      <c r="CK991">
        <v>1.8882000000000001</v>
      </c>
      <c r="CL991">
        <v>2.0771999999999999</v>
      </c>
      <c r="CM991">
        <v>2.0937000000000001</v>
      </c>
      <c r="CN991">
        <v>2.0893999999999999</v>
      </c>
      <c r="CO991">
        <v>2.0790999999999999</v>
      </c>
      <c r="CP991">
        <v>2.0632000000000001</v>
      </c>
      <c r="CQ991">
        <v>2.032</v>
      </c>
      <c r="CR991">
        <v>1.9046000000000001</v>
      </c>
      <c r="CS991">
        <v>1.8749</v>
      </c>
      <c r="CT991">
        <v>1.8573</v>
      </c>
      <c r="CU991">
        <v>1.8536999999999999</v>
      </c>
    </row>
    <row r="992" spans="1:99">
      <c r="A992" s="95">
        <v>45679</v>
      </c>
      <c r="B992" s="63">
        <v>212255</v>
      </c>
      <c r="AZ992">
        <v>2.0577999999999999</v>
      </c>
      <c r="BA992">
        <v>2.0869</v>
      </c>
      <c r="BB992">
        <v>2.3191999999999999</v>
      </c>
      <c r="BC992">
        <v>2.3210999999999999</v>
      </c>
      <c r="BD992">
        <v>2.3075999999999999</v>
      </c>
      <c r="BE992">
        <v>2.2862</v>
      </c>
      <c r="BF992">
        <v>2.2566000000000002</v>
      </c>
      <c r="BG992">
        <v>2.2118000000000002</v>
      </c>
      <c r="BH992">
        <v>2.044</v>
      </c>
      <c r="BI992">
        <v>1.9959</v>
      </c>
      <c r="BJ992">
        <v>1.9609000000000001</v>
      </c>
      <c r="BK992">
        <v>1.9452</v>
      </c>
      <c r="BL992">
        <v>1.9463999999999999</v>
      </c>
      <c r="BM992">
        <v>1.9585999999999999</v>
      </c>
      <c r="BN992">
        <v>2.1534</v>
      </c>
      <c r="BO992">
        <v>2.1532</v>
      </c>
      <c r="BP992">
        <v>2.1387</v>
      </c>
      <c r="BQ992">
        <v>2.1158000000000001</v>
      </c>
      <c r="BR992">
        <v>2.0939000000000001</v>
      </c>
      <c r="BS992">
        <v>2.0592999999999999</v>
      </c>
      <c r="BT992">
        <v>1.9213</v>
      </c>
      <c r="BU992">
        <v>1.8929</v>
      </c>
      <c r="BV992">
        <v>1.8675999999999999</v>
      </c>
      <c r="BW992">
        <v>1.8655999999999999</v>
      </c>
      <c r="BX992">
        <v>1.8777999999999999</v>
      </c>
      <c r="BY992">
        <v>1.8958999999999999</v>
      </c>
      <c r="BZ992">
        <v>2.0838000000000001</v>
      </c>
      <c r="CA992">
        <v>2.0981000000000001</v>
      </c>
      <c r="CB992">
        <v>2.0905</v>
      </c>
      <c r="CC992">
        <v>2.0794000000000001</v>
      </c>
      <c r="CD992">
        <v>2.0628000000000002</v>
      </c>
      <c r="CE992">
        <v>2.0308999999999999</v>
      </c>
      <c r="CF992">
        <v>1.9028</v>
      </c>
      <c r="CG992">
        <v>1.8733</v>
      </c>
      <c r="CH992">
        <v>1.8543000000000001</v>
      </c>
      <c r="CI992">
        <v>1.8523000000000001</v>
      </c>
      <c r="CJ992">
        <v>1.8653999999999999</v>
      </c>
      <c r="CK992">
        <v>1.8848</v>
      </c>
      <c r="CL992">
        <v>2.0737999999999999</v>
      </c>
      <c r="CM992">
        <v>2.0903</v>
      </c>
      <c r="CN992">
        <v>2.0859999999999999</v>
      </c>
      <c r="CO992">
        <v>2.0756999999999999</v>
      </c>
      <c r="CP992">
        <v>2.0598000000000001</v>
      </c>
      <c r="CQ992">
        <v>2.0286</v>
      </c>
      <c r="CR992">
        <v>1.9012</v>
      </c>
      <c r="CS992">
        <v>1.8714999999999999</v>
      </c>
      <c r="CT992">
        <v>1.8539000000000001</v>
      </c>
      <c r="CU992">
        <v>1.8503000000000001</v>
      </c>
    </row>
    <row r="993" spans="1:99">
      <c r="A993" s="95">
        <v>45680</v>
      </c>
      <c r="B993" s="63">
        <v>175023</v>
      </c>
      <c r="AZ993">
        <v>2.0655999999999999</v>
      </c>
      <c r="BA993">
        <v>2.0952999999999999</v>
      </c>
      <c r="BB993">
        <v>2.3226</v>
      </c>
      <c r="BC993">
        <v>2.3235000000000001</v>
      </c>
      <c r="BD993">
        <v>2.3081999999999998</v>
      </c>
      <c r="BE993">
        <v>2.2852999999999999</v>
      </c>
      <c r="BF993">
        <v>2.2551999999999999</v>
      </c>
      <c r="BG993">
        <v>2.2109999999999999</v>
      </c>
      <c r="BH993">
        <v>2.0457999999999998</v>
      </c>
      <c r="BI993">
        <v>1.9975000000000001</v>
      </c>
      <c r="BJ993">
        <v>1.9618</v>
      </c>
      <c r="BK993">
        <v>1.9453</v>
      </c>
      <c r="BL993">
        <v>1.9466000000000001</v>
      </c>
      <c r="BM993">
        <v>1.9597</v>
      </c>
      <c r="BN993">
        <v>2.1547999999999998</v>
      </c>
      <c r="BO993">
        <v>2.1549</v>
      </c>
      <c r="BP993">
        <v>2.1408999999999998</v>
      </c>
      <c r="BQ993">
        <v>2.1181000000000001</v>
      </c>
      <c r="BR993">
        <v>2.0964</v>
      </c>
      <c r="BS993">
        <v>2.0621999999999998</v>
      </c>
      <c r="BT993">
        <v>1.9247000000000001</v>
      </c>
      <c r="BU993">
        <v>1.8967000000000001</v>
      </c>
      <c r="BV993">
        <v>1.8717999999999999</v>
      </c>
      <c r="BW993">
        <v>1.8698999999999999</v>
      </c>
      <c r="BX993">
        <v>1.8822000000000001</v>
      </c>
      <c r="BY993">
        <v>1.9003000000000001</v>
      </c>
      <c r="BZ993">
        <v>2.0882999999999998</v>
      </c>
      <c r="CA993">
        <v>2.1027</v>
      </c>
      <c r="CB993">
        <v>2.0952000000000002</v>
      </c>
      <c r="CC993">
        <v>2.0840999999999998</v>
      </c>
      <c r="CD993">
        <v>2.0676000000000001</v>
      </c>
      <c r="CE993">
        <v>2.0364</v>
      </c>
      <c r="CF993">
        <v>1.9079999999999999</v>
      </c>
      <c r="CG993">
        <v>1.879</v>
      </c>
      <c r="CH993">
        <v>1.8597999999999999</v>
      </c>
      <c r="CI993">
        <v>1.8580000000000001</v>
      </c>
      <c r="CJ993">
        <v>1.8711</v>
      </c>
      <c r="CK993">
        <v>1.8905000000000001</v>
      </c>
      <c r="CL993">
        <v>2.0794999999999999</v>
      </c>
      <c r="CM993">
        <v>2.0960000000000001</v>
      </c>
      <c r="CN993">
        <v>2.0916999999999999</v>
      </c>
      <c r="CO993">
        <v>2.0813999999999999</v>
      </c>
      <c r="CP993">
        <v>2.0655000000000001</v>
      </c>
      <c r="CQ993">
        <v>2.0343</v>
      </c>
      <c r="CR993">
        <v>1.9069</v>
      </c>
      <c r="CS993">
        <v>1.8772</v>
      </c>
      <c r="CT993">
        <v>1.8595999999999999</v>
      </c>
      <c r="CU993">
        <v>1.8560000000000001</v>
      </c>
    </row>
    <row r="994" spans="1:99">
      <c r="A994" s="95">
        <v>45681</v>
      </c>
      <c r="B994" s="63">
        <v>225962</v>
      </c>
      <c r="AZ994">
        <v>2.0489999999999999</v>
      </c>
      <c r="BA994">
        <v>2.0764999999999998</v>
      </c>
      <c r="BB994">
        <v>2.3092000000000001</v>
      </c>
      <c r="BC994">
        <v>2.3111000000000002</v>
      </c>
      <c r="BD994">
        <v>2.2972000000000001</v>
      </c>
      <c r="BE994">
        <v>2.2751000000000001</v>
      </c>
      <c r="BF994">
        <v>2.2446999999999999</v>
      </c>
      <c r="BG994">
        <v>2.2014</v>
      </c>
      <c r="BH994">
        <v>2.0390000000000001</v>
      </c>
      <c r="BI994">
        <v>1.9913000000000001</v>
      </c>
      <c r="BJ994">
        <v>1.9562999999999999</v>
      </c>
      <c r="BK994">
        <v>1.9400999999999999</v>
      </c>
      <c r="BL994">
        <v>1.9416</v>
      </c>
      <c r="BM994">
        <v>1.9556</v>
      </c>
      <c r="BN994">
        <v>2.1505000000000001</v>
      </c>
      <c r="BO994">
        <v>2.1505000000000001</v>
      </c>
      <c r="BP994">
        <v>2.1362000000000001</v>
      </c>
      <c r="BQ994">
        <v>2.1135000000000002</v>
      </c>
      <c r="BR994">
        <v>2.0920999999999998</v>
      </c>
      <c r="BS994">
        <v>2.0581999999999998</v>
      </c>
      <c r="BT994">
        <v>1.9211</v>
      </c>
      <c r="BU994">
        <v>1.8934</v>
      </c>
      <c r="BV994">
        <v>1.8688</v>
      </c>
      <c r="BW994">
        <v>1.8669</v>
      </c>
      <c r="BX994">
        <v>1.8792</v>
      </c>
      <c r="BY994">
        <v>1.8973</v>
      </c>
      <c r="BZ994">
        <v>2.0853000000000002</v>
      </c>
      <c r="CA994">
        <v>2.0996999999999999</v>
      </c>
      <c r="CB994">
        <v>2.0922000000000001</v>
      </c>
      <c r="CC994">
        <v>2.0811000000000002</v>
      </c>
      <c r="CD994">
        <v>2.0646</v>
      </c>
      <c r="CE994">
        <v>2.0333999999999999</v>
      </c>
      <c r="CF994">
        <v>1.905</v>
      </c>
      <c r="CG994">
        <v>1.8759999999999999</v>
      </c>
      <c r="CH994">
        <v>1.8568</v>
      </c>
      <c r="CI994">
        <v>1.855</v>
      </c>
      <c r="CJ994">
        <v>1.8681000000000001</v>
      </c>
      <c r="CK994">
        <v>1.8875</v>
      </c>
      <c r="CL994">
        <v>2.0764999999999998</v>
      </c>
      <c r="CM994">
        <v>2.093</v>
      </c>
      <c r="CN994">
        <v>2.0886999999999998</v>
      </c>
      <c r="CO994">
        <v>2.0783999999999998</v>
      </c>
      <c r="CP994">
        <v>2.0625</v>
      </c>
      <c r="CQ994">
        <v>2.0312999999999999</v>
      </c>
      <c r="CR994">
        <v>1.9038999999999999</v>
      </c>
      <c r="CS994">
        <v>1.8742000000000001</v>
      </c>
      <c r="CT994">
        <v>1.8566</v>
      </c>
      <c r="CU994">
        <v>1.853</v>
      </c>
    </row>
    <row r="995" spans="1:99">
      <c r="A995" s="95">
        <v>45684</v>
      </c>
      <c r="B995" s="63">
        <v>184315</v>
      </c>
      <c r="AZ995">
        <v>2.0282</v>
      </c>
      <c r="BA995">
        <v>2.0548000000000002</v>
      </c>
      <c r="BB995">
        <v>2.2845</v>
      </c>
      <c r="BC995">
        <v>2.2856999999999998</v>
      </c>
      <c r="BD995">
        <v>2.2709000000000001</v>
      </c>
      <c r="BE995">
        <v>2.2471999999999999</v>
      </c>
      <c r="BF995">
        <v>2.2151999999999998</v>
      </c>
      <c r="BG995">
        <v>2.1709000000000001</v>
      </c>
      <c r="BH995">
        <v>2.0110999999999999</v>
      </c>
      <c r="BI995">
        <v>1.9653</v>
      </c>
      <c r="BJ995">
        <v>1.9330000000000001</v>
      </c>
      <c r="BK995">
        <v>1.919</v>
      </c>
      <c r="BL995">
        <v>1.9217</v>
      </c>
      <c r="BM995">
        <v>1.9367000000000001</v>
      </c>
      <c r="BN995">
        <v>2.1318999999999999</v>
      </c>
      <c r="BO995">
        <v>2.1322000000000001</v>
      </c>
      <c r="BP995">
        <v>2.1181999999999999</v>
      </c>
      <c r="BQ995">
        <v>2.0966999999999998</v>
      </c>
      <c r="BR995">
        <v>2.0743999999999998</v>
      </c>
      <c r="BS995">
        <v>2.0406</v>
      </c>
      <c r="BT995">
        <v>1.9035</v>
      </c>
      <c r="BU995">
        <v>1.8758999999999999</v>
      </c>
      <c r="BV995">
        <v>1.8512999999999999</v>
      </c>
      <c r="BW995">
        <v>1.8494999999999999</v>
      </c>
      <c r="BX995">
        <v>1.8617999999999999</v>
      </c>
      <c r="BY995">
        <v>1.88</v>
      </c>
      <c r="BZ995">
        <v>2.0680000000000001</v>
      </c>
      <c r="CA995">
        <v>2.0825</v>
      </c>
      <c r="CB995">
        <v>2.0750000000000002</v>
      </c>
      <c r="CC995">
        <v>2.0640000000000001</v>
      </c>
      <c r="CD995">
        <v>2.0474999999999999</v>
      </c>
      <c r="CE995">
        <v>2.0169999999999999</v>
      </c>
      <c r="CF995">
        <v>1.8882000000000001</v>
      </c>
      <c r="CG995">
        <v>1.8596999999999999</v>
      </c>
      <c r="CH995">
        <v>1.8407</v>
      </c>
      <c r="CI995">
        <v>1.839</v>
      </c>
      <c r="CJ995">
        <v>1.8521000000000001</v>
      </c>
      <c r="CK995">
        <v>1.8714999999999999</v>
      </c>
      <c r="CL995">
        <v>2.0605000000000002</v>
      </c>
      <c r="CM995">
        <v>2.077</v>
      </c>
      <c r="CN995">
        <v>2.0727000000000002</v>
      </c>
      <c r="CO995">
        <v>2.0623999999999998</v>
      </c>
      <c r="CP995">
        <v>2.0465</v>
      </c>
      <c r="CQ995">
        <v>2.0152999999999999</v>
      </c>
      <c r="CR995">
        <v>1.8878999999999999</v>
      </c>
      <c r="CS995">
        <v>1.8582000000000001</v>
      </c>
      <c r="CT995">
        <v>1.8406</v>
      </c>
      <c r="CU995">
        <v>1.837</v>
      </c>
    </row>
    <row r="996" spans="1:99">
      <c r="A996" s="95">
        <v>45685</v>
      </c>
      <c r="B996" s="63">
        <v>197516</v>
      </c>
      <c r="AZ996">
        <v>2.0526</v>
      </c>
      <c r="BA996">
        <v>2.0756999999999999</v>
      </c>
      <c r="BB996">
        <v>2.2978000000000001</v>
      </c>
      <c r="BC996">
        <v>2.2974999999999999</v>
      </c>
      <c r="BD996">
        <v>2.2818000000000001</v>
      </c>
      <c r="BE996">
        <v>2.2562000000000002</v>
      </c>
      <c r="BF996">
        <v>2.2221000000000002</v>
      </c>
      <c r="BG996">
        <v>2.1758000000000002</v>
      </c>
      <c r="BH996">
        <v>2.0148999999999999</v>
      </c>
      <c r="BI996">
        <v>1.9685999999999999</v>
      </c>
      <c r="BJ996">
        <v>1.9353</v>
      </c>
      <c r="BK996">
        <v>1.9205000000000001</v>
      </c>
      <c r="BL996">
        <v>1.9228000000000001</v>
      </c>
      <c r="BM996">
        <v>1.9375</v>
      </c>
      <c r="BN996">
        <v>2.1328</v>
      </c>
      <c r="BO996">
        <v>2.1332</v>
      </c>
      <c r="BP996">
        <v>2.1192000000000002</v>
      </c>
      <c r="BQ996">
        <v>2.0977999999999999</v>
      </c>
      <c r="BR996">
        <v>2.0756000000000001</v>
      </c>
      <c r="BS996">
        <v>2.0419</v>
      </c>
      <c r="BT996">
        <v>1.9048</v>
      </c>
      <c r="BU996">
        <v>1.8773</v>
      </c>
      <c r="BV996">
        <v>1.8528</v>
      </c>
      <c r="BW996">
        <v>1.8509</v>
      </c>
      <c r="BX996">
        <v>1.8631</v>
      </c>
      <c r="BY996">
        <v>1.8812</v>
      </c>
      <c r="BZ996">
        <v>2.0691000000000002</v>
      </c>
      <c r="CA996">
        <v>2.0834000000000001</v>
      </c>
      <c r="CB996">
        <v>2.0758999999999999</v>
      </c>
      <c r="CC996">
        <v>2.0649000000000002</v>
      </c>
      <c r="CD996">
        <v>2.0484</v>
      </c>
      <c r="CE996">
        <v>2.0179</v>
      </c>
      <c r="CF996">
        <v>1.8891</v>
      </c>
      <c r="CG996">
        <v>1.8606</v>
      </c>
      <c r="CH996">
        <v>1.8415999999999999</v>
      </c>
      <c r="CI996">
        <v>1.8399000000000001</v>
      </c>
      <c r="CJ996">
        <v>1.853</v>
      </c>
      <c r="CK996">
        <v>1.8724000000000001</v>
      </c>
      <c r="CL996">
        <v>2.0613999999999999</v>
      </c>
      <c r="CM996">
        <v>2.0779000000000001</v>
      </c>
      <c r="CN996">
        <v>2.0735999999999999</v>
      </c>
      <c r="CO996">
        <v>2.0632999999999999</v>
      </c>
      <c r="CP996">
        <v>2.0474000000000001</v>
      </c>
      <c r="CQ996">
        <v>2.0162</v>
      </c>
      <c r="CR996">
        <v>1.8888</v>
      </c>
      <c r="CS996">
        <v>1.8591</v>
      </c>
      <c r="CT996">
        <v>1.8414999999999999</v>
      </c>
      <c r="CU996">
        <v>1.8379000000000001</v>
      </c>
    </row>
    <row r="997" spans="1:99">
      <c r="A997" s="95">
        <v>45686</v>
      </c>
      <c r="B997" s="63">
        <v>176692</v>
      </c>
      <c r="AZ997">
        <v>2.0356999999999998</v>
      </c>
      <c r="BA997">
        <v>2.0607000000000002</v>
      </c>
      <c r="BB997">
        <v>2.2784</v>
      </c>
      <c r="BC997">
        <v>2.2793999999999999</v>
      </c>
      <c r="BD997">
        <v>2.2652000000000001</v>
      </c>
      <c r="BE997">
        <v>2.2406999999999999</v>
      </c>
      <c r="BF997">
        <v>2.2077</v>
      </c>
      <c r="BG997">
        <v>2.1613000000000002</v>
      </c>
      <c r="BH997">
        <v>2.0004</v>
      </c>
      <c r="BI997">
        <v>1.954</v>
      </c>
      <c r="BJ997">
        <v>1.9211</v>
      </c>
      <c r="BK997">
        <v>1.9061999999999999</v>
      </c>
      <c r="BL997">
        <v>1.9080999999999999</v>
      </c>
      <c r="BM997">
        <v>1.9220999999999999</v>
      </c>
      <c r="BN997">
        <v>2.1177999999999999</v>
      </c>
      <c r="BO997">
        <v>2.1185999999999998</v>
      </c>
      <c r="BP997">
        <v>2.105</v>
      </c>
      <c r="BQ997">
        <v>2.0840000000000001</v>
      </c>
      <c r="BR997">
        <v>2.0623</v>
      </c>
      <c r="BS997">
        <v>2.0289999999999999</v>
      </c>
      <c r="BT997">
        <v>1.8923000000000001</v>
      </c>
      <c r="BU997">
        <v>1.8652</v>
      </c>
      <c r="BV997">
        <v>1.8411</v>
      </c>
      <c r="BW997">
        <v>1.8392999999999999</v>
      </c>
      <c r="BX997">
        <v>1.8514999999999999</v>
      </c>
      <c r="BY997">
        <v>1.8696999999999999</v>
      </c>
      <c r="BZ997">
        <v>2.0575999999999999</v>
      </c>
      <c r="CA997">
        <v>2.0718000000000001</v>
      </c>
      <c r="CB997">
        <v>2.0644999999999998</v>
      </c>
      <c r="CC997">
        <v>2.0535999999999999</v>
      </c>
      <c r="CD997">
        <v>2.0371000000000001</v>
      </c>
      <c r="CE997">
        <v>2.0070999999999999</v>
      </c>
      <c r="CF997">
        <v>1.8779999999999999</v>
      </c>
      <c r="CG997">
        <v>1.8496999999999999</v>
      </c>
      <c r="CH997">
        <v>1.8306</v>
      </c>
      <c r="CI997">
        <v>1.829</v>
      </c>
      <c r="CJ997">
        <v>1.8421000000000001</v>
      </c>
      <c r="CK997">
        <v>1.8614999999999999</v>
      </c>
      <c r="CL997">
        <v>2.0505</v>
      </c>
      <c r="CM997">
        <v>2.0670000000000002</v>
      </c>
      <c r="CN997">
        <v>2.0627</v>
      </c>
      <c r="CO997">
        <v>2.0524</v>
      </c>
      <c r="CP997">
        <v>2.0365000000000002</v>
      </c>
      <c r="CQ997">
        <v>2.0053000000000001</v>
      </c>
      <c r="CR997">
        <v>1.8778999999999999</v>
      </c>
      <c r="CS997">
        <v>1.8482000000000001</v>
      </c>
      <c r="CT997">
        <v>1.8306</v>
      </c>
      <c r="CU997">
        <v>1.827</v>
      </c>
    </row>
    <row r="998" spans="1:99">
      <c r="A998" s="95">
        <v>45687</v>
      </c>
      <c r="B998" s="63">
        <v>171229</v>
      </c>
      <c r="AZ998">
        <v>2.0373999999999999</v>
      </c>
      <c r="BA998">
        <v>2.0665</v>
      </c>
      <c r="BB998">
        <v>2.2888999999999999</v>
      </c>
      <c r="BC998">
        <v>2.2898000000000001</v>
      </c>
      <c r="BD998">
        <v>2.2761</v>
      </c>
      <c r="BE998">
        <v>2.2509000000000001</v>
      </c>
      <c r="BF998">
        <v>2.2166000000000001</v>
      </c>
      <c r="BG998">
        <v>2.1696</v>
      </c>
      <c r="BH998">
        <v>2.0089000000000001</v>
      </c>
      <c r="BI998">
        <v>1.9619</v>
      </c>
      <c r="BJ998">
        <v>1.9278999999999999</v>
      </c>
      <c r="BK998">
        <v>1.9123000000000001</v>
      </c>
      <c r="BL998">
        <v>1.9139999999999999</v>
      </c>
      <c r="BM998">
        <v>1.9274</v>
      </c>
      <c r="BN998">
        <v>2.1233</v>
      </c>
      <c r="BO998">
        <v>2.1242000000000001</v>
      </c>
      <c r="BP998">
        <v>2.1107999999999998</v>
      </c>
      <c r="BQ998">
        <v>2.09</v>
      </c>
      <c r="BR998">
        <v>2.0684</v>
      </c>
      <c r="BS998">
        <v>2.0352999999999999</v>
      </c>
      <c r="BT998">
        <v>1.8988</v>
      </c>
      <c r="BU998">
        <v>1.8717999999999999</v>
      </c>
      <c r="BV998">
        <v>1.8479000000000001</v>
      </c>
      <c r="BW998">
        <v>1.8461000000000001</v>
      </c>
      <c r="BX998">
        <v>1.8583000000000001</v>
      </c>
      <c r="BY998">
        <v>1.8765000000000001</v>
      </c>
      <c r="BZ998">
        <v>2.0644</v>
      </c>
      <c r="CA998">
        <v>2.0785999999999998</v>
      </c>
      <c r="CB998">
        <v>2.0712999999999999</v>
      </c>
      <c r="CC998">
        <v>2.0604</v>
      </c>
      <c r="CD998">
        <v>2.0438999999999998</v>
      </c>
      <c r="CE998">
        <v>2.0139</v>
      </c>
      <c r="CF998">
        <v>1.8848</v>
      </c>
      <c r="CG998">
        <v>1.8565</v>
      </c>
      <c r="CH998">
        <v>1.8373999999999999</v>
      </c>
      <c r="CI998">
        <v>1.8358000000000001</v>
      </c>
      <c r="CJ998">
        <v>1.8489</v>
      </c>
      <c r="CK998">
        <v>1.8683000000000001</v>
      </c>
      <c r="CL998">
        <v>2.0573000000000001</v>
      </c>
      <c r="CM998">
        <v>2.0737999999999999</v>
      </c>
      <c r="CN998">
        <v>2.0695000000000001</v>
      </c>
      <c r="CO998">
        <v>2.0592000000000001</v>
      </c>
      <c r="CP998">
        <v>2.0432999999999999</v>
      </c>
      <c r="CQ998">
        <v>2.0121000000000002</v>
      </c>
      <c r="CR998">
        <v>1.8847</v>
      </c>
      <c r="CS998">
        <v>1.855</v>
      </c>
      <c r="CT998">
        <v>1.8373999999999999</v>
      </c>
      <c r="CU998">
        <v>1.8338000000000001</v>
      </c>
    </row>
    <row r="999" spans="1:99">
      <c r="A999" s="95">
        <v>45688</v>
      </c>
      <c r="B999" s="63">
        <v>251030</v>
      </c>
      <c r="AZ999">
        <v>2.0365000000000002</v>
      </c>
      <c r="BA999">
        <v>2.0588000000000002</v>
      </c>
      <c r="BB999">
        <v>2.2852000000000001</v>
      </c>
      <c r="BC999">
        <v>2.2867999999999999</v>
      </c>
      <c r="BD999">
        <v>2.2734000000000001</v>
      </c>
      <c r="BE999">
        <v>2.2484000000000002</v>
      </c>
      <c r="BF999">
        <v>2.2139000000000002</v>
      </c>
      <c r="BG999">
        <v>2.1661000000000001</v>
      </c>
      <c r="BH999">
        <v>2.0055999999999998</v>
      </c>
      <c r="BI999">
        <v>1.9574</v>
      </c>
      <c r="BJ999">
        <v>1.9221999999999999</v>
      </c>
      <c r="BK999">
        <v>1.9060999999999999</v>
      </c>
      <c r="BL999">
        <v>1.9076</v>
      </c>
      <c r="BM999">
        <v>1.9208000000000001</v>
      </c>
      <c r="BN999">
        <v>2.1168</v>
      </c>
      <c r="BO999">
        <v>2.1177999999999999</v>
      </c>
      <c r="BP999">
        <v>2.1044999999999998</v>
      </c>
      <c r="BQ999">
        <v>2.0838000000000001</v>
      </c>
      <c r="BR999">
        <v>2.0623</v>
      </c>
      <c r="BS999">
        <v>2.0293000000000001</v>
      </c>
      <c r="BT999">
        <v>1.8929</v>
      </c>
      <c r="BU999">
        <v>1.8660000000000001</v>
      </c>
      <c r="BV999">
        <v>1.8422000000000001</v>
      </c>
      <c r="BW999">
        <v>1.8404</v>
      </c>
      <c r="BX999">
        <v>1.8526</v>
      </c>
      <c r="BY999">
        <v>1.8708</v>
      </c>
      <c r="BZ999">
        <v>2.0587</v>
      </c>
      <c r="CA999">
        <v>2.0729000000000002</v>
      </c>
      <c r="CB999">
        <v>2.0655999999999999</v>
      </c>
      <c r="CC999">
        <v>2.0547</v>
      </c>
      <c r="CD999">
        <v>2.0381999999999998</v>
      </c>
      <c r="CE999">
        <v>2.0082</v>
      </c>
      <c r="CF999">
        <v>1.8791</v>
      </c>
      <c r="CG999">
        <v>1.8508</v>
      </c>
      <c r="CH999">
        <v>1.8317000000000001</v>
      </c>
      <c r="CI999">
        <v>1.8301000000000001</v>
      </c>
      <c r="CJ999">
        <v>1.8431999999999999</v>
      </c>
      <c r="CK999">
        <v>1.8626</v>
      </c>
      <c r="CL999">
        <v>2.0516000000000001</v>
      </c>
      <c r="CM999">
        <v>2.0680999999999998</v>
      </c>
      <c r="CN999">
        <v>2.0638000000000001</v>
      </c>
      <c r="CO999">
        <v>2.0535000000000001</v>
      </c>
      <c r="CP999">
        <v>2.0375999999999999</v>
      </c>
      <c r="CQ999">
        <v>2.0064000000000002</v>
      </c>
      <c r="CR999">
        <v>1.879</v>
      </c>
      <c r="CS999">
        <v>1.8492999999999999</v>
      </c>
      <c r="CT999">
        <v>1.8317000000000001</v>
      </c>
      <c r="CU999">
        <v>1.8281000000000001</v>
      </c>
    </row>
    <row r="1000" spans="1:99">
      <c r="A1000" s="95">
        <v>45691</v>
      </c>
      <c r="B1000" s="63">
        <v>443165</v>
      </c>
      <c r="BA1000">
        <v>2.1177000000000001</v>
      </c>
      <c r="BB1000">
        <v>2.3264</v>
      </c>
      <c r="BC1000">
        <v>2.3228</v>
      </c>
      <c r="BD1000">
        <v>2.3062</v>
      </c>
      <c r="BE1000">
        <v>2.2783000000000002</v>
      </c>
      <c r="BF1000">
        <v>2.2404999999999999</v>
      </c>
      <c r="BG1000">
        <v>2.1899000000000002</v>
      </c>
      <c r="BH1000">
        <v>2.0219999999999998</v>
      </c>
      <c r="BI1000">
        <v>1.9709000000000001</v>
      </c>
      <c r="BJ1000">
        <v>1.9329000000000001</v>
      </c>
      <c r="BK1000">
        <v>1.9149</v>
      </c>
      <c r="BL1000">
        <v>1.9155</v>
      </c>
      <c r="BM1000">
        <v>1.9280999999999999</v>
      </c>
      <c r="BN1000">
        <v>2.1240999999999999</v>
      </c>
      <c r="BO1000">
        <v>2.1251000000000002</v>
      </c>
      <c r="BP1000">
        <v>2.1118000000000001</v>
      </c>
      <c r="BQ1000">
        <v>2.0911</v>
      </c>
      <c r="BR1000">
        <v>2.0695999999999999</v>
      </c>
      <c r="BS1000">
        <v>2.0366</v>
      </c>
      <c r="BT1000">
        <v>1.9001999999999999</v>
      </c>
      <c r="BU1000">
        <v>1.8733</v>
      </c>
      <c r="BV1000">
        <v>1.8494999999999999</v>
      </c>
      <c r="BW1000">
        <v>1.8476999999999999</v>
      </c>
      <c r="BX1000">
        <v>1.8599000000000001</v>
      </c>
      <c r="BY1000">
        <v>1.8781000000000001</v>
      </c>
      <c r="BZ1000">
        <v>2.0659999999999998</v>
      </c>
      <c r="CA1000">
        <v>2.0802</v>
      </c>
      <c r="CB1000">
        <v>2.0729000000000002</v>
      </c>
      <c r="CC1000">
        <v>2.0619999999999998</v>
      </c>
      <c r="CD1000">
        <v>2.0455000000000001</v>
      </c>
      <c r="CE1000">
        <v>2.0154999999999998</v>
      </c>
      <c r="CF1000">
        <v>1.8864000000000001</v>
      </c>
      <c r="CG1000">
        <v>1.8581000000000001</v>
      </c>
      <c r="CH1000">
        <v>1.839</v>
      </c>
      <c r="CI1000">
        <v>1.8373999999999999</v>
      </c>
      <c r="CJ1000">
        <v>1.8505</v>
      </c>
      <c r="CK1000">
        <v>1.8698999999999999</v>
      </c>
      <c r="CL1000">
        <v>2.0589</v>
      </c>
      <c r="CM1000">
        <v>2.0754000000000001</v>
      </c>
      <c r="CN1000">
        <v>2.0710999999999999</v>
      </c>
      <c r="CO1000">
        <v>2.0608</v>
      </c>
      <c r="CP1000">
        <v>2.0449000000000002</v>
      </c>
      <c r="CQ1000">
        <v>2.0137</v>
      </c>
      <c r="CR1000">
        <v>1.8863000000000001</v>
      </c>
      <c r="CS1000">
        <v>1.8566</v>
      </c>
      <c r="CT1000">
        <v>1.839</v>
      </c>
      <c r="CU1000">
        <v>1.8353999999999999</v>
      </c>
    </row>
    <row r="1001" spans="1:99">
      <c r="A1001" s="95">
        <v>45692</v>
      </c>
      <c r="B1001" s="63">
        <v>249725</v>
      </c>
      <c r="BA1001">
        <v>2.0990000000000002</v>
      </c>
      <c r="BB1001">
        <v>2.3277999999999999</v>
      </c>
      <c r="BC1001">
        <v>2.3281000000000001</v>
      </c>
      <c r="BD1001">
        <v>2.3125</v>
      </c>
      <c r="BE1001">
        <v>2.2847</v>
      </c>
      <c r="BF1001">
        <v>2.2465999999999999</v>
      </c>
      <c r="BG1001">
        <v>2.1960999999999999</v>
      </c>
      <c r="BH1001">
        <v>2.0316000000000001</v>
      </c>
      <c r="BI1001">
        <v>1.9822</v>
      </c>
      <c r="BJ1001">
        <v>1.9456</v>
      </c>
      <c r="BK1001">
        <v>1.9280999999999999</v>
      </c>
      <c r="BL1001">
        <v>1.9286000000000001</v>
      </c>
      <c r="BM1001">
        <v>1.9412</v>
      </c>
      <c r="BN1001">
        <v>2.1372</v>
      </c>
      <c r="BO1001">
        <v>2.1381999999999999</v>
      </c>
      <c r="BP1001">
        <v>2.1248999999999998</v>
      </c>
      <c r="BQ1001">
        <v>2.1042000000000001</v>
      </c>
      <c r="BR1001">
        <v>2.0827</v>
      </c>
      <c r="BS1001">
        <v>2.0497000000000001</v>
      </c>
      <c r="BT1001">
        <v>1.9133</v>
      </c>
      <c r="BU1001">
        <v>1.8864000000000001</v>
      </c>
      <c r="BV1001">
        <v>1.8626</v>
      </c>
      <c r="BW1001">
        <v>1.8608</v>
      </c>
      <c r="BX1001">
        <v>1.873</v>
      </c>
      <c r="BY1001">
        <v>1.8912</v>
      </c>
      <c r="BZ1001">
        <v>2.0790999999999999</v>
      </c>
      <c r="CA1001">
        <v>2.0933000000000002</v>
      </c>
      <c r="CB1001">
        <v>2.0859999999999999</v>
      </c>
      <c r="CC1001">
        <v>2.0750999999999999</v>
      </c>
      <c r="CD1001">
        <v>2.0586000000000002</v>
      </c>
      <c r="CE1001">
        <v>2.0286</v>
      </c>
      <c r="CF1001">
        <v>1.8995</v>
      </c>
      <c r="CG1001">
        <v>1.8712</v>
      </c>
      <c r="CH1001">
        <v>1.8521000000000001</v>
      </c>
      <c r="CI1001">
        <v>1.8505</v>
      </c>
      <c r="CJ1001">
        <v>1.8635999999999999</v>
      </c>
      <c r="CK1001">
        <v>1.883</v>
      </c>
      <c r="CL1001">
        <v>2.0720000000000001</v>
      </c>
      <c r="CM1001">
        <v>2.0884999999999998</v>
      </c>
      <c r="CN1001">
        <v>2.0842000000000001</v>
      </c>
      <c r="CO1001">
        <v>2.0739000000000001</v>
      </c>
      <c r="CP1001">
        <v>2.0579999999999998</v>
      </c>
      <c r="CQ1001">
        <v>2.0268000000000002</v>
      </c>
      <c r="CR1001">
        <v>1.8994</v>
      </c>
      <c r="CS1001">
        <v>1.8696999999999999</v>
      </c>
      <c r="CT1001">
        <v>1.8521000000000001</v>
      </c>
      <c r="CU1001">
        <v>1.8485</v>
      </c>
    </row>
    <row r="1002" spans="1:99">
      <c r="A1002" s="95">
        <v>45693</v>
      </c>
      <c r="B1002" s="63">
        <v>182655</v>
      </c>
      <c r="BA1002">
        <v>2.0507</v>
      </c>
      <c r="BB1002">
        <v>2.2852000000000001</v>
      </c>
      <c r="BC1002">
        <v>2.286</v>
      </c>
      <c r="BD1002">
        <v>2.2721</v>
      </c>
      <c r="BE1002">
        <v>2.2454999999999998</v>
      </c>
      <c r="BF1002">
        <v>2.2084000000000001</v>
      </c>
      <c r="BG1002">
        <v>2.1587999999999998</v>
      </c>
      <c r="BH1002">
        <v>1.9961</v>
      </c>
      <c r="BI1002">
        <v>1.9463999999999999</v>
      </c>
      <c r="BJ1002">
        <v>1.9097</v>
      </c>
      <c r="BK1002">
        <v>1.8922000000000001</v>
      </c>
      <c r="BL1002">
        <v>1.8928</v>
      </c>
      <c r="BM1002">
        <v>1.9055</v>
      </c>
      <c r="BN1002">
        <v>2.1019000000000001</v>
      </c>
      <c r="BO1002">
        <v>2.1032000000000002</v>
      </c>
      <c r="BP1002">
        <v>2.0903</v>
      </c>
      <c r="BQ1002">
        <v>2.0699999999999998</v>
      </c>
      <c r="BR1002">
        <v>2.0488</v>
      </c>
      <c r="BS1002">
        <v>2.0162</v>
      </c>
      <c r="BT1002">
        <v>1.8802000000000001</v>
      </c>
      <c r="BU1002">
        <v>1.8535999999999999</v>
      </c>
      <c r="BV1002">
        <v>1.8302</v>
      </c>
      <c r="BW1002">
        <v>1.8284</v>
      </c>
      <c r="BX1002">
        <v>1.8406</v>
      </c>
      <c r="BY1002">
        <v>1.8588</v>
      </c>
      <c r="BZ1002">
        <v>2.0467</v>
      </c>
      <c r="CA1002">
        <v>2.0609000000000002</v>
      </c>
      <c r="CB1002">
        <v>2.0535999999999999</v>
      </c>
      <c r="CC1002">
        <v>2.0427</v>
      </c>
      <c r="CD1002">
        <v>2.0261999999999998</v>
      </c>
      <c r="CE1002">
        <v>1.9962</v>
      </c>
      <c r="CF1002">
        <v>1.8671</v>
      </c>
      <c r="CG1002">
        <v>1.8388</v>
      </c>
      <c r="CH1002">
        <v>1.8197000000000001</v>
      </c>
      <c r="CI1002">
        <v>1.8181</v>
      </c>
      <c r="CJ1002">
        <v>1.8311999999999999</v>
      </c>
      <c r="CK1002">
        <v>1.8506</v>
      </c>
      <c r="CL1002">
        <v>2.0396000000000001</v>
      </c>
      <c r="CM1002">
        <v>2.0560999999999998</v>
      </c>
      <c r="CN1002">
        <v>2.0518000000000001</v>
      </c>
      <c r="CO1002">
        <v>2.0415000000000001</v>
      </c>
      <c r="CP1002">
        <v>2.0255999999999998</v>
      </c>
      <c r="CQ1002">
        <v>1.9944</v>
      </c>
      <c r="CR1002">
        <v>1.867</v>
      </c>
      <c r="CS1002">
        <v>1.8372999999999999</v>
      </c>
      <c r="CT1002">
        <v>1.8197000000000001</v>
      </c>
      <c r="CU1002">
        <v>1.8161</v>
      </c>
    </row>
    <row r="1003" spans="1:99">
      <c r="A1003" s="95">
        <v>45694</v>
      </c>
      <c r="B1003" s="63">
        <v>188367</v>
      </c>
      <c r="BA1003">
        <v>2.0747</v>
      </c>
      <c r="BB1003">
        <v>2.2955000000000001</v>
      </c>
      <c r="BC1003">
        <v>2.2951999999999999</v>
      </c>
      <c r="BD1003">
        <v>2.2810000000000001</v>
      </c>
      <c r="BE1003">
        <v>2.2538</v>
      </c>
      <c r="BF1003">
        <v>2.2158000000000002</v>
      </c>
      <c r="BG1003">
        <v>2.1652999999999998</v>
      </c>
      <c r="BH1003">
        <v>2.0024000000000002</v>
      </c>
      <c r="BI1003">
        <v>1.9514</v>
      </c>
      <c r="BJ1003">
        <v>1.9132</v>
      </c>
      <c r="BK1003">
        <v>1.8948</v>
      </c>
      <c r="BL1003">
        <v>1.8942000000000001</v>
      </c>
      <c r="BM1003">
        <v>1.9061999999999999</v>
      </c>
      <c r="BN1003">
        <v>2.1027</v>
      </c>
      <c r="BO1003">
        <v>2.1040999999999999</v>
      </c>
      <c r="BP1003">
        <v>2.0914999999999999</v>
      </c>
      <c r="BQ1003">
        <v>2.0726</v>
      </c>
      <c r="BR1003">
        <v>2.0529999999999999</v>
      </c>
      <c r="BS1003">
        <v>2.0219999999999998</v>
      </c>
      <c r="BT1003">
        <v>1.8875</v>
      </c>
      <c r="BU1003">
        <v>1.8625</v>
      </c>
      <c r="BV1003">
        <v>1.8407</v>
      </c>
      <c r="BW1003">
        <v>1.8389</v>
      </c>
      <c r="BX1003">
        <v>1.8511</v>
      </c>
      <c r="BY1003">
        <v>1.8693</v>
      </c>
      <c r="BZ1003">
        <v>2.0571999999999999</v>
      </c>
      <c r="CA1003">
        <v>2.0714000000000001</v>
      </c>
      <c r="CB1003">
        <v>2.0640999999999998</v>
      </c>
      <c r="CC1003">
        <v>2.0531999999999999</v>
      </c>
      <c r="CD1003">
        <v>2.0367000000000002</v>
      </c>
      <c r="CE1003">
        <v>2.0066999999999999</v>
      </c>
      <c r="CF1003">
        <v>1.8775999999999999</v>
      </c>
      <c r="CG1003">
        <v>1.8492999999999999</v>
      </c>
      <c r="CH1003">
        <v>1.8302</v>
      </c>
      <c r="CI1003">
        <v>1.8286</v>
      </c>
      <c r="CJ1003">
        <v>1.8416999999999999</v>
      </c>
      <c r="CK1003">
        <v>1.8611</v>
      </c>
      <c r="CL1003">
        <v>2.0501</v>
      </c>
      <c r="CM1003">
        <v>2.0666000000000002</v>
      </c>
      <c r="CN1003">
        <v>2.0623</v>
      </c>
      <c r="CO1003">
        <v>2.052</v>
      </c>
      <c r="CP1003">
        <v>2.0360999999999998</v>
      </c>
      <c r="CQ1003">
        <v>2.0049000000000001</v>
      </c>
      <c r="CR1003">
        <v>1.8774999999999999</v>
      </c>
      <c r="CS1003">
        <v>1.8478000000000001</v>
      </c>
      <c r="CT1003">
        <v>1.8302</v>
      </c>
      <c r="CU1003">
        <v>1.8266</v>
      </c>
    </row>
    <row r="1004" spans="1:99">
      <c r="A1004" s="95">
        <v>45695</v>
      </c>
      <c r="B1004" s="63">
        <v>210094</v>
      </c>
      <c r="BA1004">
        <v>2.105</v>
      </c>
      <c r="BB1004">
        <v>2.3208000000000002</v>
      </c>
      <c r="BC1004">
        <v>2.3180000000000001</v>
      </c>
      <c r="BD1004">
        <v>2.3026</v>
      </c>
      <c r="BE1004">
        <v>2.2749000000000001</v>
      </c>
      <c r="BF1004">
        <v>2.2364999999999999</v>
      </c>
      <c r="BG1004">
        <v>2.1855000000000002</v>
      </c>
      <c r="BH1004">
        <v>2.0244</v>
      </c>
      <c r="BI1004">
        <v>1.9718</v>
      </c>
      <c r="BJ1004">
        <v>1.9329000000000001</v>
      </c>
      <c r="BK1004">
        <v>1.9137999999999999</v>
      </c>
      <c r="BL1004">
        <v>1.9129</v>
      </c>
      <c r="BM1004">
        <v>1.9246000000000001</v>
      </c>
      <c r="BN1004">
        <v>2.1208999999999998</v>
      </c>
      <c r="BO1004">
        <v>2.1221000000000001</v>
      </c>
      <c r="BP1004">
        <v>2.1093000000000002</v>
      </c>
      <c r="BQ1004">
        <v>2.0901999999999998</v>
      </c>
      <c r="BR1004">
        <v>2.0703999999999998</v>
      </c>
      <c r="BS1004">
        <v>2.0392000000000001</v>
      </c>
      <c r="BT1004">
        <v>1.9045000000000001</v>
      </c>
      <c r="BU1004">
        <v>1.8792</v>
      </c>
      <c r="BV1004">
        <v>1.8568</v>
      </c>
      <c r="BW1004">
        <v>1.855</v>
      </c>
      <c r="BX1004">
        <v>1.8672</v>
      </c>
      <c r="BY1004">
        <v>1.8854</v>
      </c>
      <c r="BZ1004">
        <v>2.0733000000000001</v>
      </c>
      <c r="CA1004">
        <v>2.0874999999999999</v>
      </c>
      <c r="CB1004">
        <v>2.0802</v>
      </c>
      <c r="CC1004">
        <v>2.0693000000000001</v>
      </c>
      <c r="CD1004">
        <v>2.0528</v>
      </c>
      <c r="CE1004">
        <v>2.0228000000000002</v>
      </c>
      <c r="CF1004">
        <v>1.8936999999999999</v>
      </c>
      <c r="CG1004">
        <v>1.8653999999999999</v>
      </c>
      <c r="CH1004">
        <v>1.8463000000000001</v>
      </c>
      <c r="CI1004">
        <v>1.8447</v>
      </c>
      <c r="CJ1004">
        <v>1.8577999999999999</v>
      </c>
      <c r="CK1004">
        <v>1.8772</v>
      </c>
      <c r="CL1004">
        <v>2.0661999999999998</v>
      </c>
      <c r="CM1004">
        <v>2.0827</v>
      </c>
      <c r="CN1004">
        <v>2.0783999999999998</v>
      </c>
      <c r="CO1004">
        <v>2.0680999999999998</v>
      </c>
      <c r="CP1004">
        <v>2.0522</v>
      </c>
      <c r="CQ1004">
        <v>2.0209999999999999</v>
      </c>
      <c r="CR1004">
        <v>1.8935999999999999</v>
      </c>
      <c r="CS1004">
        <v>1.8638999999999999</v>
      </c>
      <c r="CT1004">
        <v>1.8463000000000001</v>
      </c>
      <c r="CU1004">
        <v>1.8427</v>
      </c>
    </row>
    <row r="1005" spans="1:99">
      <c r="A1005" s="95">
        <v>45698</v>
      </c>
      <c r="B1005" s="63">
        <v>197513</v>
      </c>
      <c r="BA1005">
        <v>2.1042000000000001</v>
      </c>
      <c r="BB1005">
        <v>2.3338000000000001</v>
      </c>
      <c r="BC1005">
        <v>2.3331</v>
      </c>
      <c r="BD1005">
        <v>2.3191999999999999</v>
      </c>
      <c r="BE1005">
        <v>2.2928000000000002</v>
      </c>
      <c r="BF1005">
        <v>2.2553999999999998</v>
      </c>
      <c r="BG1005">
        <v>2.2050999999999998</v>
      </c>
      <c r="BH1005">
        <v>2.0438999999999998</v>
      </c>
      <c r="BI1005">
        <v>1.9904999999999999</v>
      </c>
      <c r="BJ1005">
        <v>1.95</v>
      </c>
      <c r="BK1005">
        <v>1.9300999999999999</v>
      </c>
      <c r="BL1005">
        <v>1.9285000000000001</v>
      </c>
      <c r="BM1005">
        <v>1.9395</v>
      </c>
      <c r="BN1005">
        <v>2.1356999999999999</v>
      </c>
      <c r="BO1005">
        <v>2.1366000000000001</v>
      </c>
      <c r="BP1005">
        <v>2.1240999999999999</v>
      </c>
      <c r="BQ1005">
        <v>2.1046999999999998</v>
      </c>
      <c r="BR1005">
        <v>2.0847000000000002</v>
      </c>
      <c r="BS1005">
        <v>2.0531999999999999</v>
      </c>
      <c r="BT1005">
        <v>1.9181999999999999</v>
      </c>
      <c r="BU1005">
        <v>1.8927</v>
      </c>
      <c r="BV1005">
        <v>1.87</v>
      </c>
      <c r="BW1005">
        <v>1.8682000000000001</v>
      </c>
      <c r="BX1005">
        <v>1.8804000000000001</v>
      </c>
      <c r="BY1005">
        <v>1.8986000000000001</v>
      </c>
      <c r="BZ1005">
        <v>2.0865</v>
      </c>
      <c r="CA1005">
        <v>2.1006999999999998</v>
      </c>
      <c r="CB1005">
        <v>2.0933999999999999</v>
      </c>
      <c r="CC1005">
        <v>2.0825</v>
      </c>
      <c r="CD1005">
        <v>2.0659999999999998</v>
      </c>
      <c r="CE1005">
        <v>2.036</v>
      </c>
      <c r="CF1005">
        <v>1.9069</v>
      </c>
      <c r="CG1005">
        <v>1.8786</v>
      </c>
      <c r="CH1005">
        <v>1.8594999999999999</v>
      </c>
      <c r="CI1005">
        <v>1.8579000000000001</v>
      </c>
      <c r="CJ1005">
        <v>1.871</v>
      </c>
      <c r="CK1005">
        <v>1.8904000000000001</v>
      </c>
      <c r="CL1005">
        <v>2.0794000000000001</v>
      </c>
      <c r="CM1005">
        <v>2.0958999999999999</v>
      </c>
      <c r="CN1005">
        <v>2.0916000000000001</v>
      </c>
      <c r="CO1005">
        <v>2.0813000000000001</v>
      </c>
      <c r="CP1005">
        <v>2.0653999999999999</v>
      </c>
      <c r="CQ1005">
        <v>2.0341999999999998</v>
      </c>
      <c r="CR1005">
        <v>1.9068000000000001</v>
      </c>
      <c r="CS1005">
        <v>1.8771</v>
      </c>
      <c r="CT1005">
        <v>1.8594999999999999</v>
      </c>
      <c r="CU1005">
        <v>1.8559000000000001</v>
      </c>
    </row>
    <row r="1006" spans="1:99">
      <c r="A1006" s="95">
        <v>45699</v>
      </c>
      <c r="B1006" s="63">
        <v>210867</v>
      </c>
      <c r="BA1006">
        <v>2.1473</v>
      </c>
      <c r="BB1006">
        <v>2.3717999999999999</v>
      </c>
      <c r="BC1006">
        <v>2.3702000000000001</v>
      </c>
      <c r="BD1006">
        <v>2.3553000000000002</v>
      </c>
      <c r="BE1006">
        <v>2.3285</v>
      </c>
      <c r="BF1006">
        <v>2.2913000000000001</v>
      </c>
      <c r="BG1006">
        <v>2.2404999999999999</v>
      </c>
      <c r="BH1006">
        <v>2.0787</v>
      </c>
      <c r="BI1006">
        <v>2.0240999999999998</v>
      </c>
      <c r="BJ1006">
        <v>1.9827999999999999</v>
      </c>
      <c r="BK1006">
        <v>1.9619</v>
      </c>
      <c r="BL1006">
        <v>1.9596</v>
      </c>
      <c r="BM1006">
        <v>1.9701</v>
      </c>
      <c r="BN1006">
        <v>2.1661999999999999</v>
      </c>
      <c r="BO1006">
        <v>2.1669</v>
      </c>
      <c r="BP1006">
        <v>2.1574</v>
      </c>
      <c r="BQ1006">
        <v>2.1373000000000002</v>
      </c>
      <c r="BR1006">
        <v>2.1164000000000001</v>
      </c>
      <c r="BS1006">
        <v>2.0840999999999998</v>
      </c>
      <c r="BT1006">
        <v>1.9481999999999999</v>
      </c>
      <c r="BU1006">
        <v>1.9218999999999999</v>
      </c>
      <c r="BV1006">
        <v>1.8983000000000001</v>
      </c>
      <c r="BW1006">
        <v>1.8965000000000001</v>
      </c>
      <c r="BX1006">
        <v>1.9087000000000001</v>
      </c>
      <c r="BY1006">
        <v>1.9269000000000001</v>
      </c>
      <c r="BZ1006">
        <v>2.1147999999999998</v>
      </c>
      <c r="CA1006">
        <v>2.129</v>
      </c>
      <c r="CB1006">
        <v>2.1217000000000001</v>
      </c>
      <c r="CC1006">
        <v>2.1107999999999998</v>
      </c>
      <c r="CD1006">
        <v>2.0943000000000001</v>
      </c>
      <c r="CE1006">
        <v>2.0642999999999998</v>
      </c>
      <c r="CF1006">
        <v>1.9352</v>
      </c>
      <c r="CG1006">
        <v>1.9069</v>
      </c>
      <c r="CH1006">
        <v>1.8877999999999999</v>
      </c>
      <c r="CI1006">
        <v>1.8862000000000001</v>
      </c>
      <c r="CJ1006">
        <v>1.8993</v>
      </c>
      <c r="CK1006">
        <v>1.9187000000000001</v>
      </c>
      <c r="CL1006">
        <v>2.1076999999999999</v>
      </c>
      <c r="CM1006">
        <v>2.1242000000000001</v>
      </c>
      <c r="CN1006">
        <v>2.1198999999999999</v>
      </c>
      <c r="CO1006">
        <v>2.1095999999999999</v>
      </c>
      <c r="CP1006">
        <v>2.0937000000000001</v>
      </c>
      <c r="CQ1006">
        <v>2.0625</v>
      </c>
      <c r="CR1006">
        <v>1.9351</v>
      </c>
      <c r="CS1006">
        <v>1.9054</v>
      </c>
      <c r="CT1006">
        <v>1.8877999999999999</v>
      </c>
      <c r="CU1006">
        <v>1.8842000000000001</v>
      </c>
    </row>
    <row r="1007" spans="1:99">
      <c r="A1007" s="95">
        <v>45700</v>
      </c>
      <c r="B1007" s="63">
        <v>251774</v>
      </c>
      <c r="BA1007">
        <v>2.0895999999999999</v>
      </c>
      <c r="BB1007">
        <v>2.3132000000000001</v>
      </c>
      <c r="BC1007">
        <v>2.3130000000000002</v>
      </c>
      <c r="BD1007">
        <v>2.3003</v>
      </c>
      <c r="BE1007">
        <v>2.2755000000000001</v>
      </c>
      <c r="BF1007">
        <v>2.2401</v>
      </c>
      <c r="BG1007">
        <v>2.1903000000000001</v>
      </c>
      <c r="BH1007">
        <v>2.0314999999999999</v>
      </c>
      <c r="BI1007">
        <v>1.9786999999999999</v>
      </c>
      <c r="BJ1007">
        <v>1.9390000000000001</v>
      </c>
      <c r="BK1007">
        <v>1.9195</v>
      </c>
      <c r="BL1007">
        <v>1.9176</v>
      </c>
      <c r="BM1007">
        <v>1.9285000000000001</v>
      </c>
      <c r="BN1007">
        <v>2.1248999999999998</v>
      </c>
      <c r="BO1007">
        <v>2.1255999999999999</v>
      </c>
      <c r="BP1007">
        <v>2.1160999999999999</v>
      </c>
      <c r="BQ1007">
        <v>2.0958999999999999</v>
      </c>
      <c r="BR1007">
        <v>2.0750000000000002</v>
      </c>
      <c r="BS1007">
        <v>2.0427</v>
      </c>
      <c r="BT1007">
        <v>1.9068000000000001</v>
      </c>
      <c r="BU1007">
        <v>1.8805000000000001</v>
      </c>
      <c r="BV1007">
        <v>1.8568</v>
      </c>
      <c r="BW1007">
        <v>1.855</v>
      </c>
      <c r="BX1007">
        <v>1.867</v>
      </c>
      <c r="BY1007">
        <v>1.885</v>
      </c>
      <c r="BZ1007">
        <v>2.0729000000000002</v>
      </c>
      <c r="CA1007">
        <v>2.0871</v>
      </c>
      <c r="CB1007">
        <v>2.0798000000000001</v>
      </c>
      <c r="CC1007">
        <v>2.0689000000000002</v>
      </c>
      <c r="CD1007">
        <v>2.0524</v>
      </c>
      <c r="CE1007">
        <v>2.0224000000000002</v>
      </c>
      <c r="CF1007">
        <v>1.8933</v>
      </c>
      <c r="CG1007">
        <v>1.865</v>
      </c>
      <c r="CH1007">
        <v>1.8459000000000001</v>
      </c>
      <c r="CI1007">
        <v>1.8443000000000001</v>
      </c>
      <c r="CJ1007">
        <v>1.8573999999999999</v>
      </c>
      <c r="CK1007">
        <v>1.8768</v>
      </c>
      <c r="CL1007">
        <v>2.0657999999999999</v>
      </c>
      <c r="CM1007">
        <v>2.0823</v>
      </c>
      <c r="CN1007">
        <v>2.0779999999999998</v>
      </c>
      <c r="CO1007">
        <v>2.0676999999999999</v>
      </c>
      <c r="CP1007">
        <v>2.0518000000000001</v>
      </c>
      <c r="CQ1007">
        <v>2.0206</v>
      </c>
      <c r="CR1007">
        <v>1.8932</v>
      </c>
      <c r="CS1007">
        <v>1.8634999999999999</v>
      </c>
      <c r="CT1007">
        <v>1.8459000000000001</v>
      </c>
      <c r="CU1007">
        <v>1.8423</v>
      </c>
    </row>
    <row r="1008" spans="1:99">
      <c r="A1008" s="95">
        <v>45701</v>
      </c>
      <c r="B1008" s="63">
        <v>228626</v>
      </c>
      <c r="BA1008">
        <v>2.1107</v>
      </c>
      <c r="BB1008">
        <v>2.3267000000000002</v>
      </c>
      <c r="BC1008">
        <v>2.3248000000000002</v>
      </c>
      <c r="BD1008">
        <v>2.3096000000000001</v>
      </c>
      <c r="BE1008">
        <v>2.2825000000000002</v>
      </c>
      <c r="BF1008">
        <v>2.2454000000000001</v>
      </c>
      <c r="BG1008">
        <v>2.1953</v>
      </c>
      <c r="BH1008">
        <v>2.0333999999999999</v>
      </c>
      <c r="BI1008">
        <v>1.9804999999999999</v>
      </c>
      <c r="BJ1008">
        <v>1.9409000000000001</v>
      </c>
      <c r="BK1008">
        <v>1.9214</v>
      </c>
      <c r="BL1008">
        <v>1.9198999999999999</v>
      </c>
      <c r="BM1008">
        <v>1.9307000000000001</v>
      </c>
      <c r="BN1008">
        <v>2.1271</v>
      </c>
      <c r="BO1008">
        <v>2.1276999999999999</v>
      </c>
      <c r="BP1008">
        <v>2.1181999999999999</v>
      </c>
      <c r="BQ1008">
        <v>2.0979000000000001</v>
      </c>
      <c r="BR1008">
        <v>2.077</v>
      </c>
      <c r="BS1008">
        <v>2.0446</v>
      </c>
      <c r="BT1008">
        <v>1.9087000000000001</v>
      </c>
      <c r="BU1008">
        <v>1.8823000000000001</v>
      </c>
      <c r="BV1008">
        <v>1.8586</v>
      </c>
      <c r="BW1008">
        <v>1.8568</v>
      </c>
      <c r="BX1008">
        <v>1.8688</v>
      </c>
      <c r="BY1008">
        <v>1.8868</v>
      </c>
      <c r="BZ1008">
        <v>2.0747</v>
      </c>
      <c r="CA1008">
        <v>2.0889000000000002</v>
      </c>
      <c r="CB1008">
        <v>2.0815999999999999</v>
      </c>
      <c r="CC1008">
        <v>2.0707</v>
      </c>
      <c r="CD1008">
        <v>2.0541999999999998</v>
      </c>
      <c r="CE1008">
        <v>2.0242</v>
      </c>
      <c r="CF1008">
        <v>1.8951</v>
      </c>
      <c r="CG1008">
        <v>1.8668</v>
      </c>
      <c r="CH1008">
        <v>1.8476999999999999</v>
      </c>
      <c r="CI1008">
        <v>1.8461000000000001</v>
      </c>
      <c r="CJ1008">
        <v>1.8592</v>
      </c>
      <c r="CK1008">
        <v>1.8786</v>
      </c>
      <c r="CL1008">
        <v>2.0676000000000001</v>
      </c>
      <c r="CM1008">
        <v>2.0840999999999998</v>
      </c>
      <c r="CN1008">
        <v>2.0798000000000001</v>
      </c>
      <c r="CO1008">
        <v>2.0695000000000001</v>
      </c>
      <c r="CP1008">
        <v>2.0535999999999999</v>
      </c>
      <c r="CQ1008">
        <v>2.0224000000000002</v>
      </c>
      <c r="CR1008">
        <v>1.895</v>
      </c>
      <c r="CS1008">
        <v>1.8653</v>
      </c>
      <c r="CT1008">
        <v>1.8476999999999999</v>
      </c>
      <c r="CU1008">
        <v>1.8441000000000001</v>
      </c>
    </row>
    <row r="1009" spans="1:99">
      <c r="A1009" s="95">
        <v>45702</v>
      </c>
      <c r="B1009" s="63">
        <v>167615</v>
      </c>
      <c r="BA1009">
        <v>2.0899000000000001</v>
      </c>
      <c r="BB1009">
        <v>2.3155000000000001</v>
      </c>
      <c r="BC1009">
        <v>2.3146</v>
      </c>
      <c r="BD1009">
        <v>2.3003</v>
      </c>
      <c r="BE1009">
        <v>2.2738999999999998</v>
      </c>
      <c r="BF1009">
        <v>2.2374000000000001</v>
      </c>
      <c r="BG1009">
        <v>2.1877</v>
      </c>
      <c r="BH1009">
        <v>2.0297000000000001</v>
      </c>
      <c r="BI1009">
        <v>1.9778</v>
      </c>
      <c r="BJ1009">
        <v>1.9392</v>
      </c>
      <c r="BK1009">
        <v>1.9196</v>
      </c>
      <c r="BL1009">
        <v>1.9177</v>
      </c>
      <c r="BM1009">
        <v>1.9285000000000001</v>
      </c>
      <c r="BN1009">
        <v>2.1236999999999999</v>
      </c>
      <c r="BO1009">
        <v>2.1232000000000002</v>
      </c>
      <c r="BP1009">
        <v>2.1124999999999998</v>
      </c>
      <c r="BQ1009">
        <v>2.0926</v>
      </c>
      <c r="BR1009">
        <v>2.0722</v>
      </c>
      <c r="BS1009">
        <v>2.0402</v>
      </c>
      <c r="BT1009">
        <v>1.9047000000000001</v>
      </c>
      <c r="BU1009">
        <v>1.8788</v>
      </c>
      <c r="BV1009">
        <v>1.8554999999999999</v>
      </c>
      <c r="BW1009">
        <v>1.8536999999999999</v>
      </c>
      <c r="BX1009">
        <v>1.8656999999999999</v>
      </c>
      <c r="BY1009">
        <v>1.8836999999999999</v>
      </c>
      <c r="BZ1009">
        <v>2.0716000000000001</v>
      </c>
      <c r="CA1009">
        <v>2.0857999999999999</v>
      </c>
      <c r="CB1009">
        <v>2.0785</v>
      </c>
      <c r="CC1009">
        <v>2.0676000000000001</v>
      </c>
      <c r="CD1009">
        <v>2.0510999999999999</v>
      </c>
      <c r="CE1009">
        <v>2.0211000000000001</v>
      </c>
      <c r="CF1009">
        <v>1.8919999999999999</v>
      </c>
      <c r="CG1009">
        <v>1.8636999999999999</v>
      </c>
      <c r="CH1009">
        <v>1.8446</v>
      </c>
      <c r="CI1009">
        <v>1.843</v>
      </c>
      <c r="CJ1009">
        <v>1.8561000000000001</v>
      </c>
      <c r="CK1009">
        <v>1.8754999999999999</v>
      </c>
      <c r="CL1009">
        <v>2.0644999999999998</v>
      </c>
      <c r="CM1009">
        <v>2.081</v>
      </c>
      <c r="CN1009">
        <v>2.0767000000000002</v>
      </c>
      <c r="CO1009">
        <v>2.0663999999999998</v>
      </c>
      <c r="CP1009">
        <v>2.0505</v>
      </c>
      <c r="CQ1009">
        <v>2.0192999999999999</v>
      </c>
      <c r="CR1009">
        <v>1.8918999999999999</v>
      </c>
      <c r="CS1009">
        <v>1.8622000000000001</v>
      </c>
      <c r="CT1009">
        <v>1.8446</v>
      </c>
      <c r="CU1009">
        <v>1.841</v>
      </c>
    </row>
    <row r="1010" spans="1:99">
      <c r="A1010" s="103">
        <v>45705</v>
      </c>
      <c r="BA1010" s="189">
        <v>2.0899000000000001</v>
      </c>
      <c r="BB1010" s="189">
        <v>2.3155000000000001</v>
      </c>
      <c r="BC1010" s="189">
        <v>2.3146</v>
      </c>
      <c r="BD1010" s="189">
        <v>2.3003</v>
      </c>
      <c r="BE1010" s="189">
        <v>2.2738999999999998</v>
      </c>
      <c r="BF1010" s="189">
        <v>2.2374000000000001</v>
      </c>
      <c r="BG1010" s="189">
        <v>2.1877</v>
      </c>
      <c r="BH1010" s="189">
        <v>2.0297000000000001</v>
      </c>
      <c r="BI1010" s="189">
        <v>1.9778</v>
      </c>
      <c r="BJ1010" s="189">
        <v>1.9392</v>
      </c>
      <c r="BK1010" s="189">
        <v>1.9196</v>
      </c>
      <c r="BL1010" s="189">
        <v>1.9177</v>
      </c>
      <c r="BM1010" s="189">
        <v>1.9285000000000001</v>
      </c>
      <c r="BN1010" s="189">
        <v>2.1236999999999999</v>
      </c>
      <c r="BO1010" s="189">
        <v>2.1232000000000002</v>
      </c>
      <c r="BP1010" s="189">
        <v>2.1124999999999998</v>
      </c>
      <c r="BQ1010" s="189">
        <v>2.0926</v>
      </c>
      <c r="BR1010" s="189">
        <v>2.0722</v>
      </c>
      <c r="BS1010" s="189">
        <v>2.0402</v>
      </c>
      <c r="BT1010" s="189">
        <v>1.9047000000000001</v>
      </c>
      <c r="BU1010" s="189">
        <v>1.8788</v>
      </c>
      <c r="BV1010" s="189">
        <v>1.8554999999999999</v>
      </c>
      <c r="BW1010" s="189">
        <v>1.8536999999999999</v>
      </c>
      <c r="BX1010" s="189">
        <v>1.8656999999999999</v>
      </c>
      <c r="BY1010" s="189">
        <v>1.8836999999999999</v>
      </c>
      <c r="BZ1010" s="189">
        <v>2.0716000000000001</v>
      </c>
      <c r="CA1010" s="189">
        <v>2.0857999999999999</v>
      </c>
      <c r="CB1010" s="189">
        <v>2.0785</v>
      </c>
      <c r="CC1010" s="189">
        <v>2.0676000000000001</v>
      </c>
      <c r="CD1010" s="189">
        <v>2.0510999999999999</v>
      </c>
      <c r="CE1010" s="189">
        <v>2.0211000000000001</v>
      </c>
      <c r="CF1010" s="189">
        <v>1.8919999999999999</v>
      </c>
      <c r="CG1010" s="189">
        <v>1.8636999999999999</v>
      </c>
      <c r="CH1010" s="189">
        <v>1.8446</v>
      </c>
      <c r="CI1010" s="189">
        <v>1.843</v>
      </c>
      <c r="CJ1010" s="189">
        <v>1.8561000000000001</v>
      </c>
      <c r="CK1010" s="189">
        <v>1.8754999999999999</v>
      </c>
      <c r="CL1010" s="189">
        <v>2.0644999999999998</v>
      </c>
      <c r="CM1010" s="189">
        <v>2.081</v>
      </c>
      <c r="CN1010" s="189">
        <v>2.0767000000000002</v>
      </c>
      <c r="CO1010" s="189">
        <v>2.0663999999999998</v>
      </c>
      <c r="CP1010" s="189">
        <v>2.0505</v>
      </c>
      <c r="CQ1010" s="189">
        <v>2.0192999999999999</v>
      </c>
      <c r="CR1010" s="189">
        <v>1.8918999999999999</v>
      </c>
      <c r="CS1010" s="189">
        <v>1.8622000000000001</v>
      </c>
      <c r="CT1010" s="189">
        <v>1.8446</v>
      </c>
      <c r="CU1010" s="189">
        <v>1.841</v>
      </c>
    </row>
    <row r="1011" spans="1:99">
      <c r="A1011" s="95">
        <v>45706</v>
      </c>
      <c r="B1011" s="63">
        <v>204395</v>
      </c>
      <c r="BA1011">
        <v>2.0867</v>
      </c>
      <c r="BB1011">
        <v>2.3222</v>
      </c>
      <c r="BC1011">
        <v>2.3224999999999998</v>
      </c>
      <c r="BD1011">
        <v>2.3096000000000001</v>
      </c>
      <c r="BE1011">
        <v>2.2843</v>
      </c>
      <c r="BF1011">
        <v>2.2488999999999999</v>
      </c>
      <c r="BG1011">
        <v>2.2014</v>
      </c>
      <c r="BH1011">
        <v>2.0415999999999999</v>
      </c>
      <c r="BI1011">
        <v>1.9893000000000001</v>
      </c>
      <c r="BJ1011">
        <v>1.9500999999999999</v>
      </c>
      <c r="BK1011">
        <v>1.9300999999999999</v>
      </c>
      <c r="BL1011">
        <v>1.9281999999999999</v>
      </c>
      <c r="BM1011">
        <v>1.9389000000000001</v>
      </c>
      <c r="BN1011">
        <v>2.1343999999999999</v>
      </c>
      <c r="BO1011">
        <v>2.1345000000000001</v>
      </c>
      <c r="BP1011">
        <v>2.1238000000000001</v>
      </c>
      <c r="BQ1011">
        <v>2.1038999999999999</v>
      </c>
      <c r="BR1011">
        <v>2.0834999999999999</v>
      </c>
      <c r="BS1011">
        <v>2.0514999999999999</v>
      </c>
      <c r="BT1011">
        <v>1.9159999999999999</v>
      </c>
      <c r="BU1011">
        <v>1.8900999999999999</v>
      </c>
      <c r="BV1011">
        <v>1.8668</v>
      </c>
      <c r="BW1011">
        <v>1.865</v>
      </c>
      <c r="BX1011">
        <v>1.877</v>
      </c>
      <c r="BY1011">
        <v>1.895</v>
      </c>
      <c r="BZ1011">
        <v>2.0829</v>
      </c>
      <c r="CA1011">
        <v>2.0971000000000002</v>
      </c>
      <c r="CB1011">
        <v>2.0897999999999999</v>
      </c>
      <c r="CC1011">
        <v>2.0789</v>
      </c>
      <c r="CD1011">
        <v>2.0623999999999998</v>
      </c>
      <c r="CE1011">
        <v>2.0324</v>
      </c>
      <c r="CF1011">
        <v>1.9033</v>
      </c>
      <c r="CG1011">
        <v>1.875</v>
      </c>
      <c r="CH1011">
        <v>1.8559000000000001</v>
      </c>
      <c r="CI1011">
        <v>1.8543000000000001</v>
      </c>
      <c r="CJ1011">
        <v>1.8673999999999999</v>
      </c>
      <c r="CK1011">
        <v>1.8868</v>
      </c>
      <c r="CL1011">
        <v>2.0758000000000001</v>
      </c>
      <c r="CM1011">
        <v>2.0922999999999998</v>
      </c>
      <c r="CN1011">
        <v>2.0880000000000001</v>
      </c>
      <c r="CO1011">
        <v>2.0777000000000001</v>
      </c>
      <c r="CP1011">
        <v>2.0617999999999999</v>
      </c>
      <c r="CQ1011">
        <v>2.0306000000000002</v>
      </c>
      <c r="CR1011">
        <v>1.9032</v>
      </c>
      <c r="CS1011">
        <v>1.8734999999999999</v>
      </c>
      <c r="CT1011">
        <v>1.8559000000000001</v>
      </c>
      <c r="CU1011">
        <v>1.8523000000000001</v>
      </c>
    </row>
    <row r="1012" spans="1:99">
      <c r="A1012" s="95">
        <v>45707</v>
      </c>
      <c r="B1012" s="63">
        <v>187873</v>
      </c>
      <c r="BA1012">
        <v>2.0865</v>
      </c>
      <c r="BB1012">
        <v>2.3201000000000001</v>
      </c>
      <c r="BC1012">
        <v>2.3206000000000002</v>
      </c>
      <c r="BD1012">
        <v>2.3087</v>
      </c>
      <c r="BE1012">
        <v>2.2839999999999998</v>
      </c>
      <c r="BF1012">
        <v>2.25</v>
      </c>
      <c r="BG1012">
        <v>2.2029000000000001</v>
      </c>
      <c r="BH1012">
        <v>2.0453999999999999</v>
      </c>
      <c r="BI1012">
        <v>1.994</v>
      </c>
      <c r="BJ1012">
        <v>1.956</v>
      </c>
      <c r="BK1012">
        <v>1.9366000000000001</v>
      </c>
      <c r="BL1012">
        <v>1.9351</v>
      </c>
      <c r="BM1012">
        <v>1.9460999999999999</v>
      </c>
      <c r="BN1012">
        <v>2.1415000000000002</v>
      </c>
      <c r="BO1012">
        <v>2.1415999999999999</v>
      </c>
      <c r="BP1012">
        <v>2.1307999999999998</v>
      </c>
      <c r="BQ1012">
        <v>2.1109</v>
      </c>
      <c r="BR1012">
        <v>2.0903999999999998</v>
      </c>
      <c r="BS1012">
        <v>2.0583999999999998</v>
      </c>
      <c r="BT1012">
        <v>1.9228000000000001</v>
      </c>
      <c r="BU1012">
        <v>1.8969</v>
      </c>
      <c r="BV1012">
        <v>1.8734999999999999</v>
      </c>
      <c r="BW1012">
        <v>1.8716999999999999</v>
      </c>
      <c r="BX1012">
        <v>1.8836999999999999</v>
      </c>
      <c r="BY1012">
        <v>1.9016999999999999</v>
      </c>
      <c r="BZ1012">
        <v>2.0895999999999999</v>
      </c>
      <c r="CA1012">
        <v>2.1038000000000001</v>
      </c>
      <c r="CB1012">
        <v>2.0964999999999998</v>
      </c>
      <c r="CC1012">
        <v>2.0855999999999999</v>
      </c>
      <c r="CD1012">
        <v>2.0691000000000002</v>
      </c>
      <c r="CE1012">
        <v>2.0390999999999999</v>
      </c>
      <c r="CF1012">
        <v>1.91</v>
      </c>
      <c r="CG1012">
        <v>1.8816999999999999</v>
      </c>
      <c r="CH1012">
        <v>1.8626</v>
      </c>
      <c r="CI1012">
        <v>1.861</v>
      </c>
      <c r="CJ1012">
        <v>1.8741000000000001</v>
      </c>
      <c r="CK1012">
        <v>1.8935</v>
      </c>
      <c r="CL1012">
        <v>2.0825</v>
      </c>
      <c r="CM1012">
        <v>2.0990000000000002</v>
      </c>
      <c r="CN1012">
        <v>2.0947</v>
      </c>
      <c r="CO1012">
        <v>2.0844</v>
      </c>
      <c r="CP1012">
        <v>2.0684999999999998</v>
      </c>
      <c r="CQ1012">
        <v>2.0373000000000001</v>
      </c>
      <c r="CR1012">
        <v>1.9098999999999999</v>
      </c>
      <c r="CS1012">
        <v>1.8802000000000001</v>
      </c>
      <c r="CT1012">
        <v>1.8626</v>
      </c>
      <c r="CU1012">
        <v>1.859</v>
      </c>
    </row>
    <row r="1013" spans="1:99">
      <c r="A1013" s="95">
        <v>45708</v>
      </c>
      <c r="B1013" s="63">
        <v>200146</v>
      </c>
      <c r="BA1013">
        <v>2.0865</v>
      </c>
      <c r="BB1013">
        <v>2.3216999999999999</v>
      </c>
      <c r="BC1013">
        <v>2.3252000000000002</v>
      </c>
      <c r="BD1013">
        <v>2.3140999999999998</v>
      </c>
      <c r="BE1013">
        <v>2.2905000000000002</v>
      </c>
      <c r="BF1013">
        <v>2.258</v>
      </c>
      <c r="BG1013">
        <v>2.2124000000000001</v>
      </c>
      <c r="BH1013">
        <v>2.0566</v>
      </c>
      <c r="BI1013">
        <v>2.0053999999999998</v>
      </c>
      <c r="BJ1013">
        <v>1.9675</v>
      </c>
      <c r="BK1013">
        <v>1.9486000000000001</v>
      </c>
      <c r="BL1013">
        <v>1.9476</v>
      </c>
      <c r="BM1013">
        <v>1.9590000000000001</v>
      </c>
      <c r="BN1013">
        <v>2.1539000000000001</v>
      </c>
      <c r="BO1013">
        <v>2.1541000000000001</v>
      </c>
      <c r="BP1013">
        <v>2.1433</v>
      </c>
      <c r="BQ1013">
        <v>2.1236000000000002</v>
      </c>
      <c r="BR1013">
        <v>2.1030000000000002</v>
      </c>
      <c r="BS1013">
        <v>2.0710000000000002</v>
      </c>
      <c r="BT1013">
        <v>1.9353</v>
      </c>
      <c r="BU1013">
        <v>1.9093</v>
      </c>
      <c r="BV1013">
        <v>1.8825000000000001</v>
      </c>
      <c r="BW1013">
        <v>1.8807</v>
      </c>
      <c r="BX1013">
        <v>1.8927</v>
      </c>
      <c r="BY1013">
        <v>1.9107000000000001</v>
      </c>
      <c r="BZ1013">
        <v>2.0985999999999998</v>
      </c>
      <c r="CA1013">
        <v>2.1128</v>
      </c>
      <c r="CB1013">
        <v>2.1055000000000001</v>
      </c>
      <c r="CC1013">
        <v>2.0945999999999998</v>
      </c>
      <c r="CD1013">
        <v>2.0781000000000001</v>
      </c>
      <c r="CE1013">
        <v>2.0480999999999998</v>
      </c>
      <c r="CF1013">
        <v>1.919</v>
      </c>
      <c r="CG1013">
        <v>1.8907</v>
      </c>
      <c r="CH1013">
        <v>1.8715999999999999</v>
      </c>
      <c r="CI1013">
        <v>1.87</v>
      </c>
      <c r="CJ1013">
        <v>1.8831</v>
      </c>
      <c r="CK1013">
        <v>1.9025000000000001</v>
      </c>
      <c r="CL1013">
        <v>2.0914999999999999</v>
      </c>
      <c r="CM1013">
        <v>2.1080000000000001</v>
      </c>
      <c r="CN1013">
        <v>2.1036999999999999</v>
      </c>
      <c r="CO1013">
        <v>2.0933999999999999</v>
      </c>
      <c r="CP1013">
        <v>2.0775000000000001</v>
      </c>
      <c r="CQ1013">
        <v>2.0463</v>
      </c>
      <c r="CR1013">
        <v>1.9189000000000001</v>
      </c>
      <c r="CS1013">
        <v>1.8892</v>
      </c>
      <c r="CT1013">
        <v>1.8715999999999999</v>
      </c>
      <c r="CU1013">
        <v>1.8680000000000001</v>
      </c>
    </row>
    <row r="1014" spans="1:99">
      <c r="A1014" s="95">
        <v>45709</v>
      </c>
      <c r="B1014" s="63">
        <v>187217</v>
      </c>
      <c r="BA1014">
        <v>2.0266999999999999</v>
      </c>
      <c r="BB1014">
        <v>2.2656999999999998</v>
      </c>
      <c r="BC1014">
        <v>2.27</v>
      </c>
      <c r="BD1014">
        <v>2.2599999999999998</v>
      </c>
      <c r="BE1014">
        <v>2.2378999999999998</v>
      </c>
      <c r="BF1014">
        <v>2.2063000000000001</v>
      </c>
      <c r="BG1014">
        <v>2.1616</v>
      </c>
      <c r="BH1014">
        <v>2.0078</v>
      </c>
      <c r="BI1014">
        <v>1.9590000000000001</v>
      </c>
      <c r="BJ1014">
        <v>1.9237</v>
      </c>
      <c r="BK1014">
        <v>1.9071</v>
      </c>
      <c r="BL1014">
        <v>1.9081999999999999</v>
      </c>
      <c r="BM1014">
        <v>1.9211</v>
      </c>
      <c r="BN1014">
        <v>2.1164000000000001</v>
      </c>
      <c r="BO1014">
        <v>2.1175000000000002</v>
      </c>
      <c r="BP1014">
        <v>2.1065</v>
      </c>
      <c r="BQ1014">
        <v>2.0869</v>
      </c>
      <c r="BR1014">
        <v>2.0665</v>
      </c>
      <c r="BS1014">
        <v>2.0347</v>
      </c>
      <c r="BT1014">
        <v>1.8992</v>
      </c>
      <c r="BU1014">
        <v>1.8733</v>
      </c>
      <c r="BV1014">
        <v>1.8467</v>
      </c>
      <c r="BW1014">
        <v>1.8449</v>
      </c>
      <c r="BX1014">
        <v>1.8569</v>
      </c>
      <c r="BY1014">
        <v>1.8749</v>
      </c>
      <c r="BZ1014">
        <v>2.0628000000000002</v>
      </c>
      <c r="CA1014">
        <v>2.077</v>
      </c>
      <c r="CB1014">
        <v>2.0697000000000001</v>
      </c>
      <c r="CC1014">
        <v>2.0588000000000002</v>
      </c>
      <c r="CD1014">
        <v>2.0423</v>
      </c>
      <c r="CE1014">
        <v>2.0123000000000002</v>
      </c>
      <c r="CF1014">
        <v>1.8832</v>
      </c>
      <c r="CG1014">
        <v>1.8549</v>
      </c>
      <c r="CH1014">
        <v>1.8358000000000001</v>
      </c>
      <c r="CI1014">
        <v>1.8342000000000001</v>
      </c>
      <c r="CJ1014">
        <v>1.8472999999999999</v>
      </c>
      <c r="CK1014">
        <v>1.8667</v>
      </c>
      <c r="CL1014">
        <v>2.0556999999999999</v>
      </c>
      <c r="CM1014">
        <v>2.0722</v>
      </c>
      <c r="CN1014">
        <v>2.0678999999999998</v>
      </c>
      <c r="CO1014">
        <v>2.0575999999999999</v>
      </c>
      <c r="CP1014">
        <v>2.0417000000000001</v>
      </c>
      <c r="CQ1014">
        <v>2.0105</v>
      </c>
      <c r="CR1014">
        <v>1.8831</v>
      </c>
      <c r="CS1014">
        <v>1.8533999999999999</v>
      </c>
      <c r="CT1014">
        <v>1.8358000000000001</v>
      </c>
      <c r="CU1014">
        <v>1.8322000000000001</v>
      </c>
    </row>
    <row r="1015" spans="1:99">
      <c r="A1015" s="95">
        <v>45712</v>
      </c>
      <c r="B1015" s="63">
        <v>206163</v>
      </c>
      <c r="BA1015">
        <v>2.0110000000000001</v>
      </c>
      <c r="BB1015">
        <v>2.2572000000000001</v>
      </c>
      <c r="BC1015">
        <v>2.2629000000000001</v>
      </c>
      <c r="BD1015">
        <v>2.2530999999999999</v>
      </c>
      <c r="BE1015">
        <v>2.2315</v>
      </c>
      <c r="BF1015">
        <v>2.2006000000000001</v>
      </c>
      <c r="BG1015">
        <v>2.157</v>
      </c>
      <c r="BH1015">
        <v>2.0051000000000001</v>
      </c>
      <c r="BI1015">
        <v>1.9574</v>
      </c>
      <c r="BJ1015">
        <v>1.9222999999999999</v>
      </c>
      <c r="BK1015">
        <v>1.9063000000000001</v>
      </c>
      <c r="BL1015">
        <v>1.9076</v>
      </c>
      <c r="BM1015">
        <v>1.9207000000000001</v>
      </c>
      <c r="BN1015">
        <v>2.1162000000000001</v>
      </c>
      <c r="BO1015">
        <v>2.1177999999999999</v>
      </c>
      <c r="BP1015">
        <v>2.1065999999999998</v>
      </c>
      <c r="BQ1015">
        <v>2.0869</v>
      </c>
      <c r="BR1015">
        <v>2.0665</v>
      </c>
      <c r="BS1015">
        <v>2.0347</v>
      </c>
      <c r="BT1015">
        <v>1.8991</v>
      </c>
      <c r="BU1015">
        <v>1.873</v>
      </c>
      <c r="BV1015">
        <v>1.8464</v>
      </c>
      <c r="BW1015">
        <v>1.8446</v>
      </c>
      <c r="BX1015">
        <v>1.8566</v>
      </c>
      <c r="BY1015">
        <v>1.8746</v>
      </c>
      <c r="BZ1015">
        <v>2.0625</v>
      </c>
      <c r="CA1015">
        <v>2.0767000000000002</v>
      </c>
      <c r="CB1015">
        <v>2.0693999999999999</v>
      </c>
      <c r="CC1015">
        <v>2.0585</v>
      </c>
      <c r="CD1015">
        <v>2.0419999999999998</v>
      </c>
      <c r="CE1015">
        <v>2.012</v>
      </c>
      <c r="CF1015">
        <v>1.8829</v>
      </c>
      <c r="CG1015">
        <v>1.8546</v>
      </c>
      <c r="CH1015">
        <v>1.8354999999999999</v>
      </c>
      <c r="CI1015">
        <v>1.8339000000000001</v>
      </c>
      <c r="CJ1015">
        <v>1.847</v>
      </c>
      <c r="CK1015">
        <v>1.8664000000000001</v>
      </c>
      <c r="CL1015">
        <v>2.0554000000000001</v>
      </c>
      <c r="CM1015">
        <v>2.0718999999999999</v>
      </c>
      <c r="CN1015">
        <v>2.0676000000000001</v>
      </c>
      <c r="CO1015">
        <v>2.0573000000000001</v>
      </c>
      <c r="CP1015">
        <v>2.0413999999999999</v>
      </c>
      <c r="CQ1015">
        <v>2.0102000000000002</v>
      </c>
      <c r="CR1015">
        <v>1.8828</v>
      </c>
      <c r="CS1015">
        <v>1.8531</v>
      </c>
      <c r="CT1015">
        <v>1.8354999999999999</v>
      </c>
      <c r="CU1015">
        <v>1.8319000000000001</v>
      </c>
    </row>
    <row r="1016" spans="1:99">
      <c r="A1016" s="95">
        <v>45713</v>
      </c>
      <c r="B1016" s="63">
        <v>169334</v>
      </c>
      <c r="BA1016">
        <v>1.9673</v>
      </c>
      <c r="BB1016">
        <v>2.2153999999999998</v>
      </c>
      <c r="BC1016">
        <v>2.2193000000000001</v>
      </c>
      <c r="BD1016">
        <v>2.2084000000000001</v>
      </c>
      <c r="BE1016">
        <v>2.1865999999999999</v>
      </c>
      <c r="BF1016">
        <v>2.1556000000000002</v>
      </c>
      <c r="BG1016">
        <v>2.1110000000000002</v>
      </c>
      <c r="BH1016">
        <v>1.9613</v>
      </c>
      <c r="BI1016">
        <v>1.9148000000000001</v>
      </c>
      <c r="BJ1016">
        <v>1.8807</v>
      </c>
      <c r="BK1016">
        <v>1.8657999999999999</v>
      </c>
      <c r="BL1016">
        <v>1.8681000000000001</v>
      </c>
      <c r="BM1016">
        <v>1.8817999999999999</v>
      </c>
      <c r="BN1016">
        <v>2.0773000000000001</v>
      </c>
      <c r="BO1016">
        <v>2.0790000000000002</v>
      </c>
      <c r="BP1016">
        <v>2.0682999999999998</v>
      </c>
      <c r="BQ1016">
        <v>2.0489999999999999</v>
      </c>
      <c r="BR1016">
        <v>2.0291000000000001</v>
      </c>
      <c r="BS1016">
        <v>1.9977</v>
      </c>
      <c r="BT1016">
        <v>1.8625</v>
      </c>
      <c r="BU1016">
        <v>1.8364</v>
      </c>
      <c r="BV1016">
        <v>1.8107</v>
      </c>
      <c r="BW1016">
        <v>1.8089999999999999</v>
      </c>
      <c r="BX1016">
        <v>1.821</v>
      </c>
      <c r="BY1016">
        <v>1.839</v>
      </c>
      <c r="BZ1016">
        <v>2.0272000000000001</v>
      </c>
      <c r="CA1016">
        <v>2.0415000000000001</v>
      </c>
      <c r="CB1016">
        <v>2.0343</v>
      </c>
      <c r="CC1016">
        <v>2.0234999999999999</v>
      </c>
      <c r="CD1016">
        <v>2.0070999999999999</v>
      </c>
      <c r="CE1016">
        <v>1.9772000000000001</v>
      </c>
      <c r="CF1016">
        <v>1.8482000000000001</v>
      </c>
      <c r="CG1016">
        <v>1.82</v>
      </c>
      <c r="CH1016">
        <v>1.8015000000000001</v>
      </c>
      <c r="CI1016">
        <v>1.7999000000000001</v>
      </c>
      <c r="CJ1016">
        <v>1.8129999999999999</v>
      </c>
      <c r="CK1016">
        <v>1.8324</v>
      </c>
      <c r="CL1016">
        <v>2.0213999999999999</v>
      </c>
      <c r="CM1016">
        <v>2.0379</v>
      </c>
      <c r="CN1016">
        <v>2.0335999999999999</v>
      </c>
      <c r="CO1016">
        <v>2.0232999999999999</v>
      </c>
      <c r="CP1016">
        <v>2.0074000000000001</v>
      </c>
      <c r="CQ1016">
        <v>1.9762</v>
      </c>
      <c r="CR1016">
        <v>1.8488</v>
      </c>
      <c r="CS1016">
        <v>1.8190999999999999</v>
      </c>
      <c r="CT1016">
        <v>1.8015000000000001</v>
      </c>
      <c r="CU1016">
        <v>1.7979000000000001</v>
      </c>
    </row>
    <row r="1017" spans="1:99">
      <c r="A1017" s="95">
        <v>45714</v>
      </c>
      <c r="B1017" s="63">
        <v>189095</v>
      </c>
      <c r="BA1017">
        <v>1.9489000000000001</v>
      </c>
      <c r="BB1017">
        <v>2.1922000000000001</v>
      </c>
      <c r="BC1017">
        <v>2.1976</v>
      </c>
      <c r="BD1017">
        <v>2.1878000000000002</v>
      </c>
      <c r="BE1017">
        <v>2.1669999999999998</v>
      </c>
      <c r="BF1017">
        <v>2.1364000000000001</v>
      </c>
      <c r="BG1017">
        <v>2.0920999999999998</v>
      </c>
      <c r="BH1017">
        <v>1.9431</v>
      </c>
      <c r="BI1017">
        <v>1.8963000000000001</v>
      </c>
      <c r="BJ1017">
        <v>1.8619000000000001</v>
      </c>
      <c r="BK1017">
        <v>1.8472999999999999</v>
      </c>
      <c r="BL1017">
        <v>1.8499000000000001</v>
      </c>
      <c r="BM1017">
        <v>1.8642000000000001</v>
      </c>
      <c r="BN1017">
        <v>2.0605000000000002</v>
      </c>
      <c r="BO1017">
        <v>2.0619000000000001</v>
      </c>
      <c r="BP1017">
        <v>2.0543999999999998</v>
      </c>
      <c r="BQ1017">
        <v>2.0356999999999998</v>
      </c>
      <c r="BR1017">
        <v>2.0156000000000001</v>
      </c>
      <c r="BS1017">
        <v>1.9837</v>
      </c>
      <c r="BT1017">
        <v>1.8479000000000001</v>
      </c>
      <c r="BU1017">
        <v>1.8202</v>
      </c>
      <c r="BV1017">
        <v>1.7963</v>
      </c>
      <c r="BW1017">
        <v>1.7946</v>
      </c>
      <c r="BX1017">
        <v>1.8066</v>
      </c>
      <c r="BY1017">
        <v>1.8246</v>
      </c>
      <c r="BZ1017">
        <v>2.0127999999999999</v>
      </c>
      <c r="CA1017">
        <v>2.0270999999999999</v>
      </c>
      <c r="CB1017">
        <v>2.0198999999999998</v>
      </c>
      <c r="CC1017">
        <v>2.0091000000000001</v>
      </c>
      <c r="CD1017">
        <v>1.9926999999999999</v>
      </c>
      <c r="CE1017">
        <v>1.9628000000000001</v>
      </c>
      <c r="CF1017">
        <v>1.8338000000000001</v>
      </c>
      <c r="CG1017">
        <v>1.8056000000000001</v>
      </c>
      <c r="CH1017">
        <v>1.7870999999999999</v>
      </c>
      <c r="CI1017">
        <v>1.7855000000000001</v>
      </c>
      <c r="CJ1017">
        <v>1.7986</v>
      </c>
      <c r="CK1017">
        <v>1.8180000000000001</v>
      </c>
      <c r="CL1017">
        <v>2.0070000000000001</v>
      </c>
      <c r="CM1017">
        <v>2.0234999999999999</v>
      </c>
      <c r="CN1017">
        <v>2.0192000000000001</v>
      </c>
      <c r="CO1017">
        <v>2.0089000000000001</v>
      </c>
      <c r="CP1017">
        <v>1.9930000000000001</v>
      </c>
      <c r="CQ1017">
        <v>1.9618</v>
      </c>
      <c r="CR1017">
        <v>1.8344</v>
      </c>
      <c r="CS1017">
        <v>1.8047</v>
      </c>
      <c r="CT1017">
        <v>1.7870999999999999</v>
      </c>
      <c r="CU1017">
        <v>1.7835000000000001</v>
      </c>
    </row>
    <row r="1018" spans="1:99">
      <c r="A1018" s="95">
        <v>45715</v>
      </c>
      <c r="B1018" s="63">
        <v>182734</v>
      </c>
      <c r="BA1018">
        <v>1.9965999999999999</v>
      </c>
      <c r="BB1018">
        <v>2.2418</v>
      </c>
      <c r="BC1018">
        <v>2.2458</v>
      </c>
      <c r="BD1018">
        <v>2.2345000000000002</v>
      </c>
      <c r="BE1018">
        <v>2.2113</v>
      </c>
      <c r="BF1018">
        <v>2.1793</v>
      </c>
      <c r="BG1018">
        <v>2.1335000000000002</v>
      </c>
      <c r="BH1018">
        <v>1.9802</v>
      </c>
      <c r="BI1018">
        <v>1.9318</v>
      </c>
      <c r="BJ1018">
        <v>1.8963000000000001</v>
      </c>
      <c r="BK1018">
        <v>1.8812</v>
      </c>
      <c r="BL1018">
        <v>1.8833</v>
      </c>
      <c r="BM1018">
        <v>1.8975</v>
      </c>
      <c r="BN1018">
        <v>2.0937999999999999</v>
      </c>
      <c r="BO1018">
        <v>2.0951</v>
      </c>
      <c r="BP1018">
        <v>2.0872000000000002</v>
      </c>
      <c r="BQ1018">
        <v>2.0680999999999998</v>
      </c>
      <c r="BR1018">
        <v>2.0468000000000002</v>
      </c>
      <c r="BS1018">
        <v>2.0150999999999999</v>
      </c>
      <c r="BT1018">
        <v>1.8779999999999999</v>
      </c>
      <c r="BU1018">
        <v>1.8503000000000001</v>
      </c>
      <c r="BV1018">
        <v>1.8267</v>
      </c>
      <c r="BW1018">
        <v>1.8245</v>
      </c>
      <c r="BX1018">
        <v>1.8365</v>
      </c>
      <c r="BY1018">
        <v>1.8543000000000001</v>
      </c>
      <c r="BZ1018">
        <v>2.0423</v>
      </c>
      <c r="CA1018">
        <v>2.056</v>
      </c>
      <c r="CB1018">
        <v>2.0488</v>
      </c>
      <c r="CC1018">
        <v>2.0379999999999998</v>
      </c>
      <c r="CD1018">
        <v>2.0215999999999998</v>
      </c>
      <c r="CE1018">
        <v>1.9917</v>
      </c>
      <c r="CF1018">
        <v>1.8627</v>
      </c>
      <c r="CG1018">
        <v>1.8345</v>
      </c>
      <c r="CH1018">
        <v>1.8160000000000001</v>
      </c>
      <c r="CI1018">
        <v>1.8144</v>
      </c>
      <c r="CJ1018">
        <v>1.8274999999999999</v>
      </c>
      <c r="CK1018">
        <v>1.8469</v>
      </c>
      <c r="CL1018">
        <v>2.0358999999999998</v>
      </c>
      <c r="CM1018">
        <v>2.0524</v>
      </c>
      <c r="CN1018">
        <v>2.0480999999999998</v>
      </c>
      <c r="CO1018">
        <v>2.0377999999999998</v>
      </c>
      <c r="CP1018">
        <v>2.0219</v>
      </c>
      <c r="CQ1018">
        <v>1.9906999999999999</v>
      </c>
      <c r="CR1018">
        <v>1.8633</v>
      </c>
      <c r="CS1018">
        <v>1.8335999999999999</v>
      </c>
      <c r="CT1018">
        <v>1.8160000000000001</v>
      </c>
      <c r="CU1018">
        <v>1.8124</v>
      </c>
    </row>
    <row r="1019" spans="1:99">
      <c r="A1019" s="95">
        <v>45716</v>
      </c>
      <c r="B1019" s="63">
        <v>147117</v>
      </c>
      <c r="BA1019" s="28">
        <v>1.9702999999999999</v>
      </c>
      <c r="BB1019">
        <v>2.2223000000000002</v>
      </c>
      <c r="BC1019">
        <v>2.2265999999999999</v>
      </c>
      <c r="BD1019">
        <v>2.2166999999999999</v>
      </c>
      <c r="BE1019">
        <v>2.1928000000000001</v>
      </c>
      <c r="BF1019">
        <v>2.1598999999999999</v>
      </c>
      <c r="BG1019">
        <v>2.1143999999999998</v>
      </c>
      <c r="BH1019">
        <v>1.9613</v>
      </c>
      <c r="BI1019">
        <v>1.9131</v>
      </c>
      <c r="BJ1019">
        <v>1.8775999999999999</v>
      </c>
      <c r="BK1019">
        <v>1.8626</v>
      </c>
      <c r="BL1019">
        <v>1.8648</v>
      </c>
      <c r="BM1019">
        <v>1.879</v>
      </c>
      <c r="BN1019">
        <v>2.0747</v>
      </c>
      <c r="BO1019">
        <v>2.0766</v>
      </c>
      <c r="BP1019">
        <v>2.0705</v>
      </c>
      <c r="BQ1019">
        <v>2.0520999999999998</v>
      </c>
      <c r="BR1019">
        <v>2.0305</v>
      </c>
      <c r="BS1019">
        <v>1.9984999999999999</v>
      </c>
      <c r="BT1019">
        <v>1.8605</v>
      </c>
      <c r="BU1019">
        <v>1.8328</v>
      </c>
      <c r="BV1019">
        <v>1.8095000000000001</v>
      </c>
      <c r="BW1019">
        <v>1.8068</v>
      </c>
      <c r="BX1019">
        <v>1.8188</v>
      </c>
      <c r="BY1019">
        <v>1.8366</v>
      </c>
      <c r="BZ1019">
        <v>2.0245000000000002</v>
      </c>
      <c r="CA1019">
        <v>2.0377999999999998</v>
      </c>
      <c r="CB1019">
        <v>2.0306000000000002</v>
      </c>
      <c r="CC1019">
        <v>2.0198</v>
      </c>
      <c r="CD1019">
        <v>2.0034000000000001</v>
      </c>
      <c r="CE1019">
        <v>1.9735</v>
      </c>
      <c r="CF1019">
        <v>1.8445</v>
      </c>
      <c r="CG1019">
        <v>1.8163</v>
      </c>
      <c r="CH1019">
        <v>1.7978000000000001</v>
      </c>
      <c r="CI1019">
        <v>1.7962</v>
      </c>
      <c r="CJ1019">
        <v>1.8092999999999999</v>
      </c>
      <c r="CK1019">
        <v>1.8287</v>
      </c>
      <c r="CL1019">
        <v>2.0177</v>
      </c>
      <c r="CM1019">
        <v>2.0341999999999998</v>
      </c>
      <c r="CN1019">
        <v>2.0299</v>
      </c>
      <c r="CO1019">
        <v>2.0196000000000001</v>
      </c>
      <c r="CP1019">
        <v>2.0036999999999998</v>
      </c>
      <c r="CQ1019">
        <v>1.9724999999999999</v>
      </c>
      <c r="CR1019">
        <v>1.8451</v>
      </c>
      <c r="CS1019">
        <v>1.8153999999999999</v>
      </c>
      <c r="CT1019">
        <v>1.7978000000000001</v>
      </c>
      <c r="CU1019">
        <v>1.7942</v>
      </c>
    </row>
    <row r="1020" spans="1:99">
      <c r="A1020" s="95">
        <v>45719</v>
      </c>
      <c r="B1020" s="63">
        <v>205006</v>
      </c>
      <c r="BB1020">
        <v>2.1878000000000002</v>
      </c>
      <c r="BC1020">
        <v>2.1928999999999998</v>
      </c>
      <c r="BD1020">
        <v>2.1831999999999998</v>
      </c>
      <c r="BE1020">
        <v>2.161</v>
      </c>
      <c r="BF1020">
        <v>2.1295999999999999</v>
      </c>
      <c r="BG1020">
        <v>2.0871</v>
      </c>
      <c r="BH1020">
        <v>1.9345000000000001</v>
      </c>
      <c r="BI1020">
        <v>1.889</v>
      </c>
      <c r="BJ1020">
        <v>1.8555999999999999</v>
      </c>
      <c r="BK1020">
        <v>1.8415999999999999</v>
      </c>
      <c r="BL1020">
        <v>1.8445</v>
      </c>
      <c r="BM1020">
        <v>1.8589</v>
      </c>
      <c r="BN1020">
        <v>2.0535999999999999</v>
      </c>
      <c r="BO1020">
        <v>2.0562</v>
      </c>
      <c r="BP1020">
        <v>2.0501</v>
      </c>
      <c r="BQ1020">
        <v>2.0322</v>
      </c>
      <c r="BR1020">
        <v>2.0106000000000002</v>
      </c>
      <c r="BS1020">
        <v>1.9784999999999999</v>
      </c>
      <c r="BT1020">
        <v>1.8404</v>
      </c>
      <c r="BU1020">
        <v>1.8127</v>
      </c>
      <c r="BV1020">
        <v>1.7891999999999999</v>
      </c>
      <c r="BW1020">
        <v>1.7864</v>
      </c>
      <c r="BX1020">
        <v>1.7979000000000001</v>
      </c>
      <c r="BY1020">
        <v>1.8153999999999999</v>
      </c>
      <c r="BZ1020">
        <v>2.0036</v>
      </c>
      <c r="CA1020">
        <v>2.0169000000000001</v>
      </c>
      <c r="CB1020">
        <v>2.0095999999999998</v>
      </c>
      <c r="CC1020">
        <v>1.9985999999999999</v>
      </c>
      <c r="CD1020">
        <v>1.9822</v>
      </c>
      <c r="CE1020">
        <v>1.9522999999999999</v>
      </c>
      <c r="CF1020">
        <v>1.8232999999999999</v>
      </c>
      <c r="CG1020">
        <v>1.7950999999999999</v>
      </c>
      <c r="CH1020">
        <v>1.7766</v>
      </c>
      <c r="CI1020">
        <v>1.7749999999999999</v>
      </c>
      <c r="CJ1020">
        <v>1.7881</v>
      </c>
      <c r="CK1020">
        <v>1.8075000000000001</v>
      </c>
      <c r="CL1020">
        <v>1.9964999999999999</v>
      </c>
      <c r="CM1020">
        <v>2.0129999999999999</v>
      </c>
      <c r="CN1020">
        <v>2.0087000000000002</v>
      </c>
      <c r="CO1020">
        <v>1.9984</v>
      </c>
      <c r="CP1020">
        <v>1.9824999999999999</v>
      </c>
      <c r="CQ1020">
        <v>1.9513</v>
      </c>
      <c r="CR1020">
        <v>1.8239000000000001</v>
      </c>
      <c r="CS1020">
        <v>1.7942</v>
      </c>
      <c r="CT1020">
        <v>1.7766</v>
      </c>
      <c r="CU1020">
        <v>1.7729999999999999</v>
      </c>
    </row>
    <row r="1021" spans="1:99">
      <c r="A1021" s="95">
        <v>45720</v>
      </c>
      <c r="B1021" s="63">
        <v>230763</v>
      </c>
      <c r="BB1021">
        <v>2.1941999999999999</v>
      </c>
      <c r="BC1021">
        <v>2.1970999999999998</v>
      </c>
      <c r="BD1021">
        <v>2.1835</v>
      </c>
      <c r="BE1021">
        <v>2.1589</v>
      </c>
      <c r="BF1021">
        <v>2.1269999999999998</v>
      </c>
      <c r="BG1021">
        <v>2.0859999999999999</v>
      </c>
      <c r="BH1021">
        <v>1.9330000000000001</v>
      </c>
      <c r="BI1021">
        <v>1.8875</v>
      </c>
      <c r="BJ1021">
        <v>1.8536999999999999</v>
      </c>
      <c r="BK1021">
        <v>1.8396999999999999</v>
      </c>
      <c r="BL1021">
        <v>1.8426</v>
      </c>
      <c r="BM1021">
        <v>1.8571</v>
      </c>
      <c r="BN1021">
        <v>2.0508000000000002</v>
      </c>
      <c r="BO1021">
        <v>2.0537999999999998</v>
      </c>
      <c r="BP1021">
        <v>2.0482</v>
      </c>
      <c r="BQ1021">
        <v>2.0318000000000001</v>
      </c>
      <c r="BR1021">
        <v>2.0102000000000002</v>
      </c>
      <c r="BS1021">
        <v>1.9781</v>
      </c>
      <c r="BT1021">
        <v>1.84</v>
      </c>
      <c r="BU1021">
        <v>1.8123</v>
      </c>
      <c r="BV1021">
        <v>1.7887999999999999</v>
      </c>
      <c r="BW1021">
        <v>1.7864</v>
      </c>
      <c r="BX1021">
        <v>1.7976000000000001</v>
      </c>
      <c r="BY1021">
        <v>1.8150999999999999</v>
      </c>
      <c r="BZ1021">
        <v>2.0032999999999999</v>
      </c>
      <c r="CA1021">
        <v>2.0165999999999999</v>
      </c>
      <c r="CB1021">
        <v>2.0093000000000001</v>
      </c>
      <c r="CC1021">
        <v>1.9983</v>
      </c>
      <c r="CD1021">
        <v>1.9819</v>
      </c>
      <c r="CE1021">
        <v>1.952</v>
      </c>
      <c r="CF1021">
        <v>1.823</v>
      </c>
      <c r="CG1021">
        <v>1.7948</v>
      </c>
      <c r="CH1021">
        <v>1.7763</v>
      </c>
      <c r="CI1021">
        <v>1.7746999999999999</v>
      </c>
      <c r="CJ1021">
        <v>1.7878000000000001</v>
      </c>
      <c r="CK1021">
        <v>1.8071999999999999</v>
      </c>
      <c r="CL1021">
        <v>1.9962</v>
      </c>
      <c r="CM1021">
        <v>2.0127000000000002</v>
      </c>
      <c r="CN1021">
        <v>2.0084</v>
      </c>
      <c r="CO1021">
        <v>1.9981</v>
      </c>
      <c r="CP1021">
        <v>1.9822</v>
      </c>
      <c r="CQ1021">
        <v>1.9510000000000001</v>
      </c>
      <c r="CR1021">
        <v>1.8236000000000001</v>
      </c>
      <c r="CS1021">
        <v>1.7939000000000001</v>
      </c>
      <c r="CT1021">
        <v>1.7763</v>
      </c>
      <c r="CU1021">
        <v>1.7726999999999999</v>
      </c>
    </row>
    <row r="1022" spans="1:99">
      <c r="A1022" s="95">
        <v>45721</v>
      </c>
      <c r="B1022" s="63">
        <v>272797</v>
      </c>
      <c r="BB1022">
        <v>2.137</v>
      </c>
      <c r="BC1022">
        <v>2.1412</v>
      </c>
      <c r="BD1022">
        <v>2.1315</v>
      </c>
      <c r="BE1022">
        <v>2.1099000000000001</v>
      </c>
      <c r="BF1022">
        <v>2.0809000000000002</v>
      </c>
      <c r="BG1022">
        <v>2.0411000000000001</v>
      </c>
      <c r="BH1022">
        <v>1.8938999999999999</v>
      </c>
      <c r="BI1022">
        <v>1.8509</v>
      </c>
      <c r="BJ1022">
        <v>1.8193999999999999</v>
      </c>
      <c r="BK1022">
        <v>1.8069999999999999</v>
      </c>
      <c r="BL1022">
        <v>1.8109</v>
      </c>
      <c r="BM1022">
        <v>1.8258000000000001</v>
      </c>
      <c r="BN1022">
        <v>2.0165000000000002</v>
      </c>
      <c r="BO1022">
        <v>2.0215000000000001</v>
      </c>
      <c r="BP1022">
        <v>2.0167999999999999</v>
      </c>
      <c r="BQ1022">
        <v>2.0007999999999999</v>
      </c>
      <c r="BR1022">
        <v>1.9792000000000001</v>
      </c>
      <c r="BS1022">
        <v>1.9471000000000001</v>
      </c>
      <c r="BT1022">
        <v>1.8089999999999999</v>
      </c>
      <c r="BU1022">
        <v>1.7813000000000001</v>
      </c>
      <c r="BV1022">
        <v>1.7579</v>
      </c>
      <c r="BW1022">
        <v>1.7555000000000001</v>
      </c>
      <c r="BX1022">
        <v>1.7666999999999999</v>
      </c>
      <c r="BY1022">
        <v>1.7842</v>
      </c>
      <c r="BZ1022">
        <v>1.9723999999999999</v>
      </c>
      <c r="CA1022">
        <v>1.9857</v>
      </c>
      <c r="CB1022">
        <v>1.9783999999999999</v>
      </c>
      <c r="CC1022">
        <v>1.9674</v>
      </c>
      <c r="CD1022">
        <v>1.9510000000000001</v>
      </c>
      <c r="CE1022">
        <v>1.9211</v>
      </c>
      <c r="CF1022">
        <v>1.7921</v>
      </c>
      <c r="CG1022">
        <v>1.7639</v>
      </c>
      <c r="CH1022">
        <v>1.7454000000000001</v>
      </c>
      <c r="CI1022">
        <v>1.7438</v>
      </c>
      <c r="CJ1022">
        <v>1.7568999999999999</v>
      </c>
      <c r="CK1022">
        <v>1.7763</v>
      </c>
      <c r="CL1022">
        <v>1.9653</v>
      </c>
      <c r="CM1022">
        <v>1.9818</v>
      </c>
      <c r="CN1022">
        <v>1.9775</v>
      </c>
      <c r="CO1022">
        <v>1.9672000000000001</v>
      </c>
      <c r="CP1022">
        <v>1.9513</v>
      </c>
      <c r="CQ1022">
        <v>1.9200999999999999</v>
      </c>
      <c r="CR1022">
        <v>1.7927</v>
      </c>
      <c r="CS1022">
        <v>1.7629999999999999</v>
      </c>
      <c r="CT1022">
        <v>1.7454000000000001</v>
      </c>
      <c r="CU1022">
        <v>1.7418</v>
      </c>
    </row>
    <row r="1023" spans="1:99">
      <c r="A1023" s="95">
        <v>45722</v>
      </c>
      <c r="B1023" s="63">
        <v>272901</v>
      </c>
      <c r="BB1023">
        <v>2.1012</v>
      </c>
      <c r="BC1023">
        <v>2.1080000000000001</v>
      </c>
      <c r="BD1023">
        <v>2.1036999999999999</v>
      </c>
      <c r="BE1023">
        <v>2.0868000000000002</v>
      </c>
      <c r="BF1023">
        <v>2.0613999999999999</v>
      </c>
      <c r="BG1023">
        <v>2.0223</v>
      </c>
      <c r="BH1023">
        <v>1.88</v>
      </c>
      <c r="BI1023">
        <v>1.8393999999999999</v>
      </c>
      <c r="BJ1023">
        <v>1.8098000000000001</v>
      </c>
      <c r="BK1023">
        <v>1.7989999999999999</v>
      </c>
      <c r="BL1023">
        <v>1.8036000000000001</v>
      </c>
      <c r="BM1023">
        <v>1.8188</v>
      </c>
      <c r="BN1023">
        <v>2.0076000000000001</v>
      </c>
      <c r="BO1023">
        <v>2.0129000000000001</v>
      </c>
      <c r="BP1023">
        <v>2.0082</v>
      </c>
      <c r="BQ1023">
        <v>1.9943</v>
      </c>
      <c r="BR1023">
        <v>1.9729000000000001</v>
      </c>
      <c r="BS1023">
        <v>1.9413</v>
      </c>
      <c r="BT1023">
        <v>1.8029999999999999</v>
      </c>
      <c r="BU1023">
        <v>1.7753000000000001</v>
      </c>
      <c r="BV1023">
        <v>1.752</v>
      </c>
      <c r="BW1023">
        <v>1.7496</v>
      </c>
      <c r="BX1023">
        <v>1.7607999999999999</v>
      </c>
      <c r="BY1023">
        <v>1.7783</v>
      </c>
      <c r="BZ1023">
        <v>1.9664999999999999</v>
      </c>
      <c r="CA1023">
        <v>1.9798</v>
      </c>
      <c r="CB1023">
        <v>1.9724999999999999</v>
      </c>
      <c r="CC1023">
        <v>1.9615</v>
      </c>
      <c r="CD1023">
        <v>1.9451000000000001</v>
      </c>
      <c r="CE1023">
        <v>1.9152</v>
      </c>
      <c r="CF1023">
        <v>1.7862</v>
      </c>
      <c r="CG1023">
        <v>1.758</v>
      </c>
      <c r="CH1023">
        <v>1.7395</v>
      </c>
      <c r="CI1023">
        <v>1.7379</v>
      </c>
      <c r="CJ1023">
        <v>1.7509999999999999</v>
      </c>
      <c r="CK1023">
        <v>1.7704</v>
      </c>
      <c r="CL1023">
        <v>1.9594</v>
      </c>
      <c r="CM1023">
        <v>1.9759</v>
      </c>
      <c r="CN1023">
        <v>1.9716</v>
      </c>
      <c r="CO1023">
        <v>1.9613</v>
      </c>
      <c r="CP1023">
        <v>1.9454</v>
      </c>
      <c r="CQ1023">
        <v>1.9141999999999999</v>
      </c>
      <c r="CR1023">
        <v>1.7867999999999999</v>
      </c>
      <c r="CS1023">
        <v>1.7571000000000001</v>
      </c>
      <c r="CT1023">
        <v>1.7395</v>
      </c>
      <c r="CU1023">
        <v>1.7359</v>
      </c>
    </row>
    <row r="1024" spans="1:99">
      <c r="A1024" s="95">
        <v>45723</v>
      </c>
      <c r="B1024" s="63">
        <v>272414</v>
      </c>
      <c r="BB1024">
        <v>2.1086999999999998</v>
      </c>
      <c r="BC1024">
        <v>2.1168</v>
      </c>
      <c r="BD1024">
        <v>2.1137999999999999</v>
      </c>
      <c r="BE1024">
        <v>2.0977000000000001</v>
      </c>
      <c r="BF1024">
        <v>2.0748000000000002</v>
      </c>
      <c r="BG1024">
        <v>2.0385</v>
      </c>
      <c r="BH1024">
        <v>1.8960999999999999</v>
      </c>
      <c r="BI1024">
        <v>1.8567</v>
      </c>
      <c r="BJ1024">
        <v>1.8273999999999999</v>
      </c>
      <c r="BK1024">
        <v>1.8161</v>
      </c>
      <c r="BL1024">
        <v>1.8208</v>
      </c>
      <c r="BM1024">
        <v>1.8361000000000001</v>
      </c>
      <c r="BN1024">
        <v>2.0257000000000001</v>
      </c>
      <c r="BO1024">
        <v>2.0299</v>
      </c>
      <c r="BP1024">
        <v>2.0251999999999999</v>
      </c>
      <c r="BQ1024">
        <v>2.0112000000000001</v>
      </c>
      <c r="BR1024">
        <v>1.9896</v>
      </c>
      <c r="BS1024">
        <v>1.958</v>
      </c>
      <c r="BT1024">
        <v>1.8193999999999999</v>
      </c>
      <c r="BU1024">
        <v>1.7916000000000001</v>
      </c>
      <c r="BV1024">
        <v>1.7681</v>
      </c>
      <c r="BW1024">
        <v>1.7658</v>
      </c>
      <c r="BX1024">
        <v>1.7769999999999999</v>
      </c>
      <c r="BY1024">
        <v>1.7945</v>
      </c>
      <c r="BZ1024">
        <v>1.9826999999999999</v>
      </c>
      <c r="CA1024">
        <v>1.996</v>
      </c>
      <c r="CB1024">
        <v>1.9886999999999999</v>
      </c>
      <c r="CC1024">
        <v>1.9777</v>
      </c>
      <c r="CD1024">
        <v>1.9613</v>
      </c>
      <c r="CE1024">
        <v>1.9314</v>
      </c>
      <c r="CF1024">
        <v>1.8024</v>
      </c>
      <c r="CG1024">
        <v>1.7742</v>
      </c>
      <c r="CH1024">
        <v>1.7557</v>
      </c>
      <c r="CI1024">
        <v>1.7541</v>
      </c>
      <c r="CJ1024">
        <v>1.7672000000000001</v>
      </c>
      <c r="CK1024">
        <v>1.7866</v>
      </c>
      <c r="CL1024">
        <v>1.9756</v>
      </c>
      <c r="CM1024">
        <v>1.9921</v>
      </c>
      <c r="CN1024">
        <v>1.9878</v>
      </c>
      <c r="CO1024">
        <v>1.9775</v>
      </c>
      <c r="CP1024">
        <v>1.9616</v>
      </c>
      <c r="CQ1024">
        <v>1.9303999999999999</v>
      </c>
      <c r="CR1024">
        <v>1.8029999999999999</v>
      </c>
      <c r="CS1024">
        <v>1.7733000000000001</v>
      </c>
      <c r="CT1024">
        <v>1.7557</v>
      </c>
      <c r="CU1024">
        <v>1.7521</v>
      </c>
    </row>
    <row r="1025" spans="1:99">
      <c r="A1025" s="95">
        <v>45726</v>
      </c>
      <c r="B1025" s="63">
        <v>186486</v>
      </c>
      <c r="BB1025">
        <v>2.0924999999999998</v>
      </c>
      <c r="BC1025">
        <v>2.0989</v>
      </c>
      <c r="BD1025">
        <v>2.0926</v>
      </c>
      <c r="BE1025">
        <v>2.0762</v>
      </c>
      <c r="BF1025">
        <v>2.0533000000000001</v>
      </c>
      <c r="BG1025">
        <v>2.0165000000000002</v>
      </c>
      <c r="BH1025">
        <v>1.8721000000000001</v>
      </c>
      <c r="BI1025">
        <v>1.8322000000000001</v>
      </c>
      <c r="BJ1025">
        <v>1.8026</v>
      </c>
      <c r="BK1025">
        <v>1.7907999999999999</v>
      </c>
      <c r="BL1025">
        <v>1.7947</v>
      </c>
      <c r="BM1025">
        <v>1.8096000000000001</v>
      </c>
      <c r="BN1025">
        <v>1.9999</v>
      </c>
      <c r="BO1025">
        <v>2.0047000000000001</v>
      </c>
      <c r="BP1025">
        <v>2.0009000000000001</v>
      </c>
      <c r="BQ1025">
        <v>1.9869000000000001</v>
      </c>
      <c r="BR1025">
        <v>1.9653</v>
      </c>
      <c r="BS1025">
        <v>1.9337</v>
      </c>
      <c r="BT1025">
        <v>1.7950999999999999</v>
      </c>
      <c r="BU1025">
        <v>1.7673000000000001</v>
      </c>
      <c r="BV1025">
        <v>1.7438</v>
      </c>
      <c r="BW1025">
        <v>1.7415</v>
      </c>
      <c r="BX1025">
        <v>1.7526999999999999</v>
      </c>
      <c r="BY1025">
        <v>1.7702</v>
      </c>
      <c r="BZ1025">
        <v>1.9583999999999999</v>
      </c>
      <c r="CA1025">
        <v>1.9717</v>
      </c>
      <c r="CB1025">
        <v>1.9643999999999999</v>
      </c>
      <c r="CC1025">
        <v>1.9534</v>
      </c>
      <c r="CD1025">
        <v>1.9370000000000001</v>
      </c>
      <c r="CE1025">
        <v>1.9071</v>
      </c>
      <c r="CF1025">
        <v>1.7781</v>
      </c>
      <c r="CG1025">
        <v>1.7499</v>
      </c>
      <c r="CH1025">
        <v>1.7314000000000001</v>
      </c>
      <c r="CI1025">
        <v>1.7298</v>
      </c>
      <c r="CJ1025">
        <v>1.7428999999999999</v>
      </c>
      <c r="CK1025">
        <v>1.7623</v>
      </c>
      <c r="CL1025">
        <v>1.9513</v>
      </c>
      <c r="CM1025">
        <v>1.9678</v>
      </c>
      <c r="CN1025">
        <v>1.9635</v>
      </c>
      <c r="CO1025">
        <v>1.9532</v>
      </c>
      <c r="CP1025">
        <v>1.9373</v>
      </c>
      <c r="CQ1025">
        <v>1.9060999999999999</v>
      </c>
      <c r="CR1025">
        <v>1.7786999999999999</v>
      </c>
      <c r="CS1025">
        <v>1.7490000000000001</v>
      </c>
      <c r="CT1025">
        <v>1.7314000000000001</v>
      </c>
      <c r="CU1025">
        <v>1.7278</v>
      </c>
    </row>
    <row r="1026" spans="1:99">
      <c r="A1026" s="95">
        <v>45727</v>
      </c>
      <c r="B1026" s="63">
        <v>179282</v>
      </c>
      <c r="BB1026">
        <v>2.105</v>
      </c>
      <c r="BC1026">
        <v>2.1113</v>
      </c>
      <c r="BD1026">
        <v>2.1042999999999998</v>
      </c>
      <c r="BE1026">
        <v>2.0872000000000002</v>
      </c>
      <c r="BF1026">
        <v>2.0625</v>
      </c>
      <c r="BG1026">
        <v>2.0236999999999998</v>
      </c>
      <c r="BH1026">
        <v>1.8764000000000001</v>
      </c>
      <c r="BI1026">
        <v>1.8363</v>
      </c>
      <c r="BJ1026">
        <v>1.8065</v>
      </c>
      <c r="BK1026">
        <v>1.7944</v>
      </c>
      <c r="BL1026">
        <v>1.7976000000000001</v>
      </c>
      <c r="BM1026">
        <v>1.8120000000000001</v>
      </c>
      <c r="BN1026">
        <v>2.0019999999999998</v>
      </c>
      <c r="BO1026">
        <v>2.0068000000000001</v>
      </c>
      <c r="BP1026">
        <v>2.0026999999999999</v>
      </c>
      <c r="BQ1026">
        <v>1.9884999999999999</v>
      </c>
      <c r="BR1026">
        <v>1.9669000000000001</v>
      </c>
      <c r="BS1026">
        <v>1.9353</v>
      </c>
      <c r="BT1026">
        <v>1.7967</v>
      </c>
      <c r="BU1026">
        <v>1.7688999999999999</v>
      </c>
      <c r="BV1026">
        <v>1.7454000000000001</v>
      </c>
      <c r="BW1026">
        <v>1.7431000000000001</v>
      </c>
      <c r="BX1026">
        <v>1.7543</v>
      </c>
      <c r="BY1026">
        <v>1.7718</v>
      </c>
      <c r="BZ1026">
        <v>1.96</v>
      </c>
      <c r="CA1026">
        <v>1.9733000000000001</v>
      </c>
      <c r="CB1026">
        <v>1.966</v>
      </c>
      <c r="CC1026">
        <v>1.9550000000000001</v>
      </c>
      <c r="CD1026">
        <v>1.9386000000000001</v>
      </c>
      <c r="CE1026">
        <v>1.9087000000000001</v>
      </c>
      <c r="CF1026">
        <v>1.7797000000000001</v>
      </c>
      <c r="CG1026">
        <v>1.7515000000000001</v>
      </c>
      <c r="CH1026">
        <v>1.7330000000000001</v>
      </c>
      <c r="CI1026">
        <v>1.7314000000000001</v>
      </c>
      <c r="CJ1026">
        <v>1.7444999999999999</v>
      </c>
      <c r="CK1026">
        <v>1.7639</v>
      </c>
      <c r="CL1026">
        <v>1.9529000000000001</v>
      </c>
      <c r="CM1026">
        <v>1.9694</v>
      </c>
      <c r="CN1026">
        <v>1.9651000000000001</v>
      </c>
      <c r="CO1026">
        <v>1.9548000000000001</v>
      </c>
      <c r="CP1026">
        <v>1.9389000000000001</v>
      </c>
      <c r="CQ1026">
        <v>1.9077</v>
      </c>
      <c r="CR1026">
        <v>1.7803</v>
      </c>
      <c r="CS1026">
        <v>1.7505999999999999</v>
      </c>
      <c r="CT1026">
        <v>1.7330000000000001</v>
      </c>
      <c r="CU1026">
        <v>1.7294</v>
      </c>
    </row>
    <row r="1027" spans="1:99">
      <c r="A1027" s="95">
        <v>45728</v>
      </c>
      <c r="B1027" s="63">
        <v>209416</v>
      </c>
      <c r="BB1027">
        <v>2.1501000000000001</v>
      </c>
      <c r="BC1027">
        <v>2.1545000000000001</v>
      </c>
      <c r="BD1027">
        <v>2.1473</v>
      </c>
      <c r="BE1027">
        <v>2.1288</v>
      </c>
      <c r="BF1027">
        <v>2.1017999999999999</v>
      </c>
      <c r="BG1027">
        <v>2.0613999999999999</v>
      </c>
      <c r="BH1027">
        <v>1.9114</v>
      </c>
      <c r="BI1027">
        <v>1.8698999999999999</v>
      </c>
      <c r="BJ1027">
        <v>1.839</v>
      </c>
      <c r="BK1027">
        <v>1.8260000000000001</v>
      </c>
      <c r="BL1027">
        <v>1.8286</v>
      </c>
      <c r="BM1027">
        <v>1.8425</v>
      </c>
      <c r="BN1027">
        <v>2.0327000000000002</v>
      </c>
      <c r="BO1027">
        <v>2.0371000000000001</v>
      </c>
      <c r="BP1027">
        <v>2.0324</v>
      </c>
      <c r="BQ1027">
        <v>2.0182000000000002</v>
      </c>
      <c r="BR1027">
        <v>1.9970000000000001</v>
      </c>
      <c r="BS1027">
        <v>1.9656</v>
      </c>
      <c r="BT1027">
        <v>1.8270999999999999</v>
      </c>
      <c r="BU1027">
        <v>1.7992999999999999</v>
      </c>
      <c r="BV1027">
        <v>1.7765</v>
      </c>
      <c r="BW1027">
        <v>1.7738</v>
      </c>
      <c r="BX1027">
        <v>1.7849999999999999</v>
      </c>
      <c r="BY1027">
        <v>1.8025</v>
      </c>
      <c r="BZ1027">
        <v>1.9906999999999999</v>
      </c>
      <c r="CA1027">
        <v>2.004</v>
      </c>
      <c r="CB1027">
        <v>1.9966999999999999</v>
      </c>
      <c r="CC1027">
        <v>1.9857</v>
      </c>
      <c r="CD1027">
        <v>1.9693000000000001</v>
      </c>
      <c r="CE1027">
        <v>1.9394</v>
      </c>
      <c r="CF1027">
        <v>1.8104</v>
      </c>
      <c r="CG1027">
        <v>1.7822</v>
      </c>
      <c r="CH1027">
        <v>1.7637</v>
      </c>
      <c r="CI1027">
        <v>1.7621</v>
      </c>
      <c r="CJ1027">
        <v>1.7751999999999999</v>
      </c>
      <c r="CK1027">
        <v>1.7946</v>
      </c>
      <c r="CL1027">
        <v>1.9836</v>
      </c>
      <c r="CM1027">
        <v>2.0001000000000002</v>
      </c>
      <c r="CN1027">
        <v>1.9958</v>
      </c>
      <c r="CO1027">
        <v>1.9855</v>
      </c>
      <c r="CP1027">
        <v>1.9696</v>
      </c>
      <c r="CQ1027">
        <v>1.9383999999999999</v>
      </c>
      <c r="CR1027">
        <v>1.8109999999999999</v>
      </c>
      <c r="CS1027">
        <v>1.7813000000000001</v>
      </c>
      <c r="CT1027">
        <v>1.7637</v>
      </c>
      <c r="CU1027">
        <v>1.7601</v>
      </c>
    </row>
    <row r="1028" spans="1:99">
      <c r="A1028" s="95">
        <v>45729</v>
      </c>
      <c r="B1028" s="63">
        <v>196221</v>
      </c>
      <c r="BB1028">
        <v>2.1331000000000002</v>
      </c>
      <c r="BC1028">
        <v>2.1356999999999999</v>
      </c>
      <c r="BD1028">
        <v>2.1267999999999998</v>
      </c>
      <c r="BE1028">
        <v>2.1080000000000001</v>
      </c>
      <c r="BF1028">
        <v>2.0804999999999998</v>
      </c>
      <c r="BG1028">
        <v>2.0398999999999998</v>
      </c>
      <c r="BH1028">
        <v>1.8904000000000001</v>
      </c>
      <c r="BI1028">
        <v>1.8486</v>
      </c>
      <c r="BJ1028">
        <v>1.8177000000000001</v>
      </c>
      <c r="BK1028">
        <v>1.8048</v>
      </c>
      <c r="BL1028">
        <v>1.8076000000000001</v>
      </c>
      <c r="BM1028">
        <v>1.8217000000000001</v>
      </c>
      <c r="BN1028">
        <v>2.0118999999999998</v>
      </c>
      <c r="BO1028">
        <v>2.0163000000000002</v>
      </c>
      <c r="BP1028">
        <v>2.0110999999999999</v>
      </c>
      <c r="BQ1028">
        <v>1.9967999999999999</v>
      </c>
      <c r="BR1028">
        <v>1.9757</v>
      </c>
      <c r="BS1028">
        <v>1.9442999999999999</v>
      </c>
      <c r="BT1028">
        <v>1.8059000000000001</v>
      </c>
      <c r="BU1028">
        <v>1.7782</v>
      </c>
      <c r="BV1028">
        <v>1.7554000000000001</v>
      </c>
      <c r="BW1028">
        <v>1.7527999999999999</v>
      </c>
      <c r="BX1028">
        <v>1.764</v>
      </c>
      <c r="BY1028">
        <v>1.7815000000000001</v>
      </c>
      <c r="BZ1028">
        <v>1.9697</v>
      </c>
      <c r="CA1028">
        <v>1.9830000000000001</v>
      </c>
      <c r="CB1028">
        <v>1.9757</v>
      </c>
      <c r="CC1028">
        <v>1.9646999999999999</v>
      </c>
      <c r="CD1028">
        <v>1.9482999999999999</v>
      </c>
      <c r="CE1028">
        <v>1.9184000000000001</v>
      </c>
      <c r="CF1028">
        <v>1.7894000000000001</v>
      </c>
      <c r="CG1028">
        <v>1.7612000000000001</v>
      </c>
      <c r="CH1028">
        <v>1.7426999999999999</v>
      </c>
      <c r="CI1028">
        <v>1.7411000000000001</v>
      </c>
      <c r="CJ1028">
        <v>1.7542</v>
      </c>
      <c r="CK1028">
        <v>1.7736000000000001</v>
      </c>
      <c r="CL1028">
        <v>1.9625999999999999</v>
      </c>
      <c r="CM1028">
        <v>1.9791000000000001</v>
      </c>
      <c r="CN1028">
        <v>1.9748000000000001</v>
      </c>
      <c r="CO1028">
        <v>1.9644999999999999</v>
      </c>
      <c r="CP1028">
        <v>1.9486000000000001</v>
      </c>
      <c r="CQ1028">
        <v>1.9174</v>
      </c>
      <c r="CR1028">
        <v>1.79</v>
      </c>
      <c r="CS1028">
        <v>1.7603</v>
      </c>
      <c r="CT1028">
        <v>1.7426999999999999</v>
      </c>
      <c r="CU1028">
        <v>1.7391000000000001</v>
      </c>
    </row>
    <row r="1029" spans="1:99">
      <c r="A1029" s="95">
        <v>45730</v>
      </c>
      <c r="B1029" s="63">
        <v>143308</v>
      </c>
      <c r="BB1029">
        <v>2.1486999999999998</v>
      </c>
      <c r="BC1029">
        <v>2.1507000000000001</v>
      </c>
      <c r="BD1029">
        <v>2.1417999999999999</v>
      </c>
      <c r="BE1029">
        <v>2.1221999999999999</v>
      </c>
      <c r="BF1029">
        <v>2.0937999999999999</v>
      </c>
      <c r="BG1029">
        <v>2.0533000000000001</v>
      </c>
      <c r="BH1029">
        <v>1.9032</v>
      </c>
      <c r="BI1029">
        <v>1.8608</v>
      </c>
      <c r="BJ1029">
        <v>1.8293999999999999</v>
      </c>
      <c r="BK1029">
        <v>1.8165</v>
      </c>
      <c r="BL1029">
        <v>1.8191999999999999</v>
      </c>
      <c r="BM1029">
        <v>1.8334999999999999</v>
      </c>
      <c r="BN1029">
        <v>2.0232999999999999</v>
      </c>
      <c r="BO1029">
        <v>2.0270000000000001</v>
      </c>
      <c r="BP1029">
        <v>2.0213999999999999</v>
      </c>
      <c r="BQ1029">
        <v>2.0068000000000001</v>
      </c>
      <c r="BR1029">
        <v>1.986</v>
      </c>
      <c r="BS1029">
        <v>1.9551000000000001</v>
      </c>
      <c r="BT1029">
        <v>1.8165</v>
      </c>
      <c r="BU1029">
        <v>1.7887999999999999</v>
      </c>
      <c r="BV1029">
        <v>1.7668999999999999</v>
      </c>
      <c r="BW1029">
        <v>1.7644</v>
      </c>
      <c r="BX1029">
        <v>1.7756000000000001</v>
      </c>
      <c r="BY1029">
        <v>1.7930999999999999</v>
      </c>
      <c r="BZ1029">
        <v>1.9813000000000001</v>
      </c>
      <c r="CA1029">
        <v>1.9945999999999999</v>
      </c>
      <c r="CB1029">
        <v>1.9873000000000001</v>
      </c>
      <c r="CC1029">
        <v>1.9762999999999999</v>
      </c>
      <c r="CD1029">
        <v>1.9599</v>
      </c>
      <c r="CE1029">
        <v>1.93</v>
      </c>
      <c r="CF1029">
        <v>1.8009999999999999</v>
      </c>
      <c r="CG1029">
        <v>1.7727999999999999</v>
      </c>
      <c r="CH1029">
        <v>1.7543</v>
      </c>
      <c r="CI1029">
        <v>1.7526999999999999</v>
      </c>
      <c r="CJ1029">
        <v>1.7658</v>
      </c>
      <c r="CK1029">
        <v>1.7851999999999999</v>
      </c>
      <c r="CL1029">
        <v>1.9742</v>
      </c>
      <c r="CM1029">
        <v>1.9906999999999999</v>
      </c>
      <c r="CN1029">
        <v>1.9863999999999999</v>
      </c>
      <c r="CO1029">
        <v>1.9761</v>
      </c>
      <c r="CP1029">
        <v>1.9601999999999999</v>
      </c>
      <c r="CQ1029">
        <v>1.929</v>
      </c>
      <c r="CR1029">
        <v>1.8016000000000001</v>
      </c>
      <c r="CS1029">
        <v>1.7719</v>
      </c>
      <c r="CT1029">
        <v>1.7543</v>
      </c>
      <c r="CU1029">
        <v>1.7506999999999999</v>
      </c>
    </row>
    <row r="1030" spans="1:99">
      <c r="A1030" s="95">
        <v>45733</v>
      </c>
      <c r="B1030" s="63">
        <v>174522</v>
      </c>
      <c r="BB1030">
        <v>2.1812</v>
      </c>
      <c r="BC1030">
        <v>2.1819999999999999</v>
      </c>
      <c r="BD1030">
        <v>2.1709999999999998</v>
      </c>
      <c r="BE1030">
        <v>2.1503000000000001</v>
      </c>
      <c r="BF1030">
        <v>2.1208</v>
      </c>
      <c r="BG1030">
        <v>2.0796999999999999</v>
      </c>
      <c r="BH1030">
        <v>1.9278</v>
      </c>
      <c r="BI1030">
        <v>1.8842000000000001</v>
      </c>
      <c r="BJ1030">
        <v>1.8517999999999999</v>
      </c>
      <c r="BK1030">
        <v>1.8382000000000001</v>
      </c>
      <c r="BL1030">
        <v>1.8407</v>
      </c>
      <c r="BM1030">
        <v>1.8549</v>
      </c>
      <c r="BN1030">
        <v>2.0453000000000001</v>
      </c>
      <c r="BO1030">
        <v>2.0493999999999999</v>
      </c>
      <c r="BP1030">
        <v>2.0444</v>
      </c>
      <c r="BQ1030">
        <v>2.0301</v>
      </c>
      <c r="BR1030">
        <v>2.0095000000000001</v>
      </c>
      <c r="BS1030">
        <v>1.9789000000000001</v>
      </c>
      <c r="BT1030">
        <v>1.8405</v>
      </c>
      <c r="BU1030">
        <v>1.8126</v>
      </c>
      <c r="BV1030">
        <v>1.7918000000000001</v>
      </c>
      <c r="BW1030">
        <v>1.7889999999999999</v>
      </c>
      <c r="BX1030">
        <v>1.8003</v>
      </c>
      <c r="BY1030">
        <v>1.8178000000000001</v>
      </c>
      <c r="BZ1030">
        <v>2.0059999999999998</v>
      </c>
      <c r="CA1030">
        <v>2.0192999999999999</v>
      </c>
      <c r="CB1030">
        <v>2.012</v>
      </c>
      <c r="CC1030">
        <v>2.0009999999999999</v>
      </c>
      <c r="CD1030">
        <v>1.9845999999999999</v>
      </c>
      <c r="CE1030">
        <v>1.9547000000000001</v>
      </c>
      <c r="CF1030">
        <v>1.8257000000000001</v>
      </c>
      <c r="CG1030">
        <v>1.7975000000000001</v>
      </c>
      <c r="CH1030">
        <v>1.7789999999999999</v>
      </c>
      <c r="CI1030">
        <v>1.7774000000000001</v>
      </c>
      <c r="CJ1030">
        <v>1.7905</v>
      </c>
      <c r="CK1030">
        <v>1.8099000000000001</v>
      </c>
      <c r="CL1030">
        <v>1.9988999999999999</v>
      </c>
      <c r="CM1030">
        <v>2.0154000000000001</v>
      </c>
      <c r="CN1030">
        <v>2.0110999999999999</v>
      </c>
      <c r="CO1030">
        <v>2.0007999999999999</v>
      </c>
      <c r="CP1030">
        <v>1.9849000000000001</v>
      </c>
      <c r="CQ1030">
        <v>1.9537</v>
      </c>
      <c r="CR1030">
        <v>1.8263</v>
      </c>
      <c r="CS1030">
        <v>1.7966</v>
      </c>
      <c r="CT1030">
        <v>1.7789999999999999</v>
      </c>
      <c r="CU1030">
        <v>1.7754000000000001</v>
      </c>
    </row>
    <row r="1031" spans="1:99">
      <c r="A1031" s="95">
        <v>45734</v>
      </c>
      <c r="B1031" s="63">
        <v>169150</v>
      </c>
      <c r="BB1031">
        <v>2.1684000000000001</v>
      </c>
      <c r="BC1031">
        <v>2.1716000000000002</v>
      </c>
      <c r="BD1031">
        <v>2.1625000000000001</v>
      </c>
      <c r="BE1031">
        <v>2.1429999999999998</v>
      </c>
      <c r="BF1031">
        <v>2.1137000000000001</v>
      </c>
      <c r="BG1031">
        <v>2.0724999999999998</v>
      </c>
      <c r="BH1031">
        <v>1.9207000000000001</v>
      </c>
      <c r="BI1031">
        <v>1.8769</v>
      </c>
      <c r="BJ1031">
        <v>1.8443000000000001</v>
      </c>
      <c r="BK1031">
        <v>1.8308</v>
      </c>
      <c r="BL1031">
        <v>1.8334999999999999</v>
      </c>
      <c r="BM1031">
        <v>1.8478000000000001</v>
      </c>
      <c r="BN1031">
        <v>2.0379999999999998</v>
      </c>
      <c r="BO1031">
        <v>2.0423</v>
      </c>
      <c r="BP1031">
        <v>2.0373000000000001</v>
      </c>
      <c r="BQ1031">
        <v>2.0232000000000001</v>
      </c>
      <c r="BR1031">
        <v>2.0034999999999998</v>
      </c>
      <c r="BS1031">
        <v>1.9746999999999999</v>
      </c>
      <c r="BT1031">
        <v>1.8363</v>
      </c>
      <c r="BU1031">
        <v>1.8061</v>
      </c>
      <c r="BV1031">
        <v>1.7853000000000001</v>
      </c>
      <c r="BW1031">
        <v>1.7825</v>
      </c>
      <c r="BX1031">
        <v>1.7938000000000001</v>
      </c>
      <c r="BY1031">
        <v>1.8112999999999999</v>
      </c>
      <c r="BZ1031">
        <v>1.9995000000000001</v>
      </c>
      <c r="CA1031">
        <v>2.0127999999999999</v>
      </c>
      <c r="CB1031">
        <v>2.0055000000000001</v>
      </c>
      <c r="CC1031">
        <v>1.9944999999999999</v>
      </c>
      <c r="CD1031">
        <v>1.9781</v>
      </c>
      <c r="CE1031">
        <v>1.9481999999999999</v>
      </c>
      <c r="CF1031">
        <v>1.8191999999999999</v>
      </c>
      <c r="CG1031">
        <v>1.7909999999999999</v>
      </c>
      <c r="CH1031">
        <v>1.7725</v>
      </c>
      <c r="CI1031">
        <v>1.7708999999999999</v>
      </c>
      <c r="CJ1031">
        <v>1.784</v>
      </c>
      <c r="CK1031">
        <v>1.8033999999999999</v>
      </c>
      <c r="CL1031">
        <v>1.9923999999999999</v>
      </c>
      <c r="CM1031">
        <v>2.0089000000000001</v>
      </c>
      <c r="CN1031">
        <v>2.0045999999999999</v>
      </c>
      <c r="CO1031">
        <v>1.9943</v>
      </c>
      <c r="CP1031">
        <v>1.9783999999999999</v>
      </c>
      <c r="CQ1031">
        <v>1.9472</v>
      </c>
      <c r="CR1031">
        <v>1.8198000000000001</v>
      </c>
      <c r="CS1031">
        <v>1.7901</v>
      </c>
      <c r="CT1031">
        <v>1.7725</v>
      </c>
      <c r="CU1031">
        <v>1.7688999999999999</v>
      </c>
    </row>
    <row r="1032" spans="1:99" ht="14.65" thickBot="1">
      <c r="A1032" s="95">
        <v>45735</v>
      </c>
      <c r="B1032" s="63">
        <v>156826</v>
      </c>
      <c r="BB1032">
        <v>2.1696</v>
      </c>
      <c r="BC1032">
        <v>2.1728000000000001</v>
      </c>
      <c r="BD1032">
        <v>2.1652</v>
      </c>
      <c r="BE1032">
        <v>2.1474000000000002</v>
      </c>
      <c r="BF1032">
        <v>2.1185</v>
      </c>
      <c r="BG1032">
        <v>2.077</v>
      </c>
      <c r="BH1032">
        <v>1.9259999999999999</v>
      </c>
      <c r="BI1032">
        <v>1.8824000000000001</v>
      </c>
      <c r="BJ1032">
        <v>1.8502000000000001</v>
      </c>
      <c r="BK1032">
        <v>1.837</v>
      </c>
      <c r="BL1032">
        <v>1.8401000000000001</v>
      </c>
      <c r="BM1032">
        <v>1.8548</v>
      </c>
      <c r="BN1032">
        <v>2.0449999999999999</v>
      </c>
      <c r="BO1032">
        <v>2.0488</v>
      </c>
      <c r="BP1032">
        <v>2.0436000000000001</v>
      </c>
      <c r="BQ1032">
        <v>2.0289999999999999</v>
      </c>
      <c r="BR1032">
        <v>2.0089999999999999</v>
      </c>
      <c r="BS1032">
        <v>1.9805999999999999</v>
      </c>
      <c r="BT1032">
        <v>1.8431</v>
      </c>
      <c r="BU1032">
        <v>1.8117000000000001</v>
      </c>
      <c r="BV1032">
        <v>1.7908999999999999</v>
      </c>
      <c r="BW1032">
        <v>1.7881</v>
      </c>
      <c r="BX1032">
        <v>1.7995000000000001</v>
      </c>
      <c r="BY1032">
        <v>1.8169999999999999</v>
      </c>
      <c r="BZ1032">
        <v>2.0055000000000001</v>
      </c>
      <c r="CA1032">
        <v>2.0190000000000001</v>
      </c>
      <c r="CB1032">
        <v>2.0118</v>
      </c>
      <c r="CC1032">
        <v>2.0007999999999999</v>
      </c>
      <c r="CD1032">
        <v>1.9843999999999999</v>
      </c>
      <c r="CE1032">
        <v>1.9544999999999999</v>
      </c>
      <c r="CF1032">
        <v>1.8254999999999999</v>
      </c>
      <c r="CG1032">
        <v>1.7972999999999999</v>
      </c>
      <c r="CH1032">
        <v>1.7787999999999999</v>
      </c>
      <c r="CI1032">
        <v>1.7771999999999999</v>
      </c>
      <c r="CJ1032">
        <v>1.7903</v>
      </c>
      <c r="CK1032">
        <v>1.8097000000000001</v>
      </c>
      <c r="CL1032">
        <v>1.9986999999999999</v>
      </c>
      <c r="CM1032">
        <v>2.0152000000000001</v>
      </c>
      <c r="CN1032">
        <v>2.0108999999999999</v>
      </c>
      <c r="CO1032">
        <v>2.0005999999999999</v>
      </c>
      <c r="CP1032">
        <v>1.9846999999999999</v>
      </c>
      <c r="CQ1032">
        <v>1.9535</v>
      </c>
      <c r="CR1032">
        <v>1.8261000000000001</v>
      </c>
      <c r="CS1032">
        <v>1.7964</v>
      </c>
      <c r="CT1032">
        <v>1.7787999999999999</v>
      </c>
      <c r="CU1032">
        <v>1.7751999999999999</v>
      </c>
    </row>
    <row r="1033" spans="1:99" ht="14.65" thickBot="1">
      <c r="A1033" s="95">
        <v>45736</v>
      </c>
      <c r="B1033" s="63">
        <v>170841</v>
      </c>
      <c r="AZ1033" s="866"/>
      <c r="BB1033">
        <v>2.1911</v>
      </c>
      <c r="BC1033">
        <v>2.1949999999999998</v>
      </c>
      <c r="BD1033">
        <v>2.1869999999999998</v>
      </c>
      <c r="BE1033">
        <v>2.1692999999999998</v>
      </c>
      <c r="BF1033">
        <v>2.1406000000000001</v>
      </c>
      <c r="BG1033">
        <v>2.0998000000000001</v>
      </c>
      <c r="BH1033">
        <v>1.9494</v>
      </c>
      <c r="BI1033">
        <v>1.9059999999999999</v>
      </c>
      <c r="BJ1033">
        <v>1.8736999999999999</v>
      </c>
      <c r="BK1033">
        <v>1.8603000000000001</v>
      </c>
      <c r="BL1033">
        <v>1.8633999999999999</v>
      </c>
      <c r="BM1033">
        <v>1.8781000000000001</v>
      </c>
      <c r="BN1033">
        <v>2.0682999999999998</v>
      </c>
      <c r="BO1033">
        <v>2.0722</v>
      </c>
      <c r="BP1033">
        <v>2.0666000000000002</v>
      </c>
      <c r="BQ1033">
        <v>2.0522999999999998</v>
      </c>
      <c r="BR1033">
        <v>2.0327000000000002</v>
      </c>
      <c r="BS1033">
        <v>2.0042</v>
      </c>
      <c r="BT1033">
        <v>1.8667</v>
      </c>
      <c r="BU1033">
        <v>1.8351999999999999</v>
      </c>
      <c r="BV1033">
        <v>1.8137000000000001</v>
      </c>
      <c r="BW1033">
        <v>1.8110999999999999</v>
      </c>
      <c r="BX1033">
        <v>1.8226</v>
      </c>
      <c r="BY1033">
        <v>1.8401000000000001</v>
      </c>
      <c r="BZ1033">
        <v>2.0289999999999999</v>
      </c>
      <c r="CA1033">
        <v>2.0425</v>
      </c>
      <c r="CB1033">
        <v>2.0354999999999999</v>
      </c>
      <c r="CC1033">
        <v>2.0245000000000002</v>
      </c>
      <c r="CD1033">
        <v>2.0081000000000002</v>
      </c>
      <c r="CE1033">
        <v>1.9782</v>
      </c>
      <c r="CF1033">
        <v>1.8492</v>
      </c>
      <c r="CG1033">
        <v>1.821</v>
      </c>
      <c r="CH1033">
        <v>1.8025</v>
      </c>
      <c r="CI1033">
        <v>1.8008999999999999</v>
      </c>
      <c r="CJ1033">
        <v>1.8140000000000001</v>
      </c>
      <c r="CK1033">
        <v>1.8333999999999999</v>
      </c>
      <c r="CL1033">
        <v>2.0224000000000002</v>
      </c>
      <c r="CM1033">
        <v>2.0388999999999999</v>
      </c>
      <c r="CN1033">
        <v>2.0346000000000002</v>
      </c>
      <c r="CO1033">
        <v>2.0243000000000002</v>
      </c>
      <c r="CP1033">
        <v>2.0084</v>
      </c>
      <c r="CQ1033">
        <v>1.9772000000000001</v>
      </c>
      <c r="CR1033">
        <v>1.8498000000000001</v>
      </c>
      <c r="CS1033">
        <v>1.8201000000000001</v>
      </c>
      <c r="CT1033">
        <v>1.8025</v>
      </c>
      <c r="CU1033">
        <v>1.7988999999999999</v>
      </c>
    </row>
    <row r="1034" spans="1:99">
      <c r="A1034" s="95">
        <v>45737</v>
      </c>
      <c r="B1034" s="63">
        <v>140228</v>
      </c>
      <c r="BB1034">
        <v>2.1953999999999998</v>
      </c>
      <c r="BC1034">
        <v>2.1976</v>
      </c>
      <c r="BD1034">
        <v>2.1886000000000001</v>
      </c>
      <c r="BE1034">
        <v>2.1705000000000001</v>
      </c>
      <c r="BF1034">
        <v>2.1415999999999999</v>
      </c>
      <c r="BG1034">
        <v>2.1011000000000002</v>
      </c>
      <c r="BH1034">
        <v>1.9519</v>
      </c>
      <c r="BI1034">
        <v>1.9086000000000001</v>
      </c>
      <c r="BJ1034">
        <v>1.8763000000000001</v>
      </c>
      <c r="BK1034">
        <v>1.8623000000000001</v>
      </c>
      <c r="BL1034">
        <v>1.8647</v>
      </c>
      <c r="BM1034">
        <v>1.8788</v>
      </c>
      <c r="BN1034">
        <v>2.0691999999999999</v>
      </c>
      <c r="BO1034">
        <v>2.0733999999999999</v>
      </c>
      <c r="BP1034">
        <v>2.0676999999999999</v>
      </c>
      <c r="BQ1034">
        <v>2.0529999999999999</v>
      </c>
      <c r="BR1034">
        <v>2.0335000000000001</v>
      </c>
      <c r="BS1034">
        <v>2.0049999999999999</v>
      </c>
      <c r="BT1034">
        <v>1.8669</v>
      </c>
      <c r="BU1034">
        <v>1.8348</v>
      </c>
      <c r="BV1034">
        <v>1.8132999999999999</v>
      </c>
      <c r="BW1034">
        <v>1.8107</v>
      </c>
      <c r="BX1034">
        <v>1.8222</v>
      </c>
      <c r="BY1034">
        <v>1.8396999999999999</v>
      </c>
      <c r="BZ1034">
        <v>2.0286</v>
      </c>
      <c r="CA1034">
        <v>2.0421</v>
      </c>
      <c r="CB1034">
        <v>2.0358999999999998</v>
      </c>
      <c r="CC1034">
        <v>2.0249000000000001</v>
      </c>
      <c r="CD1034">
        <v>2.0085000000000002</v>
      </c>
      <c r="CE1034">
        <v>1.9785999999999999</v>
      </c>
      <c r="CF1034">
        <v>1.8495999999999999</v>
      </c>
      <c r="CG1034">
        <v>1.8213999999999999</v>
      </c>
      <c r="CH1034">
        <v>1.8028999999999999</v>
      </c>
      <c r="CI1034">
        <v>1.8012999999999999</v>
      </c>
      <c r="CJ1034">
        <v>1.8144</v>
      </c>
      <c r="CK1034">
        <v>1.8338000000000001</v>
      </c>
      <c r="CL1034">
        <v>2.0228000000000002</v>
      </c>
      <c r="CM1034">
        <v>2.0392999999999999</v>
      </c>
      <c r="CN1034">
        <v>2.0350000000000001</v>
      </c>
      <c r="CO1034">
        <v>2.0247000000000002</v>
      </c>
      <c r="CP1034">
        <v>2.0087999999999999</v>
      </c>
      <c r="CQ1034">
        <v>1.9776</v>
      </c>
      <c r="CR1034">
        <v>1.8502000000000001</v>
      </c>
      <c r="CS1034">
        <v>1.8205</v>
      </c>
      <c r="CT1034">
        <v>1.8028999999999999</v>
      </c>
      <c r="CU1034">
        <v>1.7992999999999999</v>
      </c>
    </row>
    <row r="1035" spans="1:99">
      <c r="A1035" s="95">
        <v>45740</v>
      </c>
      <c r="B1035" s="63">
        <v>156589</v>
      </c>
      <c r="BB1035">
        <v>2.2065999999999999</v>
      </c>
      <c r="BC1035">
        <v>2.2092999999999998</v>
      </c>
      <c r="BD1035">
        <v>2.2008000000000001</v>
      </c>
      <c r="BE1035">
        <v>2.1833</v>
      </c>
      <c r="BF1035">
        <v>2.1547999999999998</v>
      </c>
      <c r="BG1035">
        <v>2.1139000000000001</v>
      </c>
      <c r="BH1035">
        <v>1.9638</v>
      </c>
      <c r="BI1035">
        <v>1.9206000000000001</v>
      </c>
      <c r="BJ1035">
        <v>1.8885000000000001</v>
      </c>
      <c r="BK1035">
        <v>1.8747</v>
      </c>
      <c r="BL1035">
        <v>1.8766</v>
      </c>
      <c r="BM1035">
        <v>1.8900999999999999</v>
      </c>
      <c r="BN1035">
        <v>2.081</v>
      </c>
      <c r="BO1035">
        <v>2.0848</v>
      </c>
      <c r="BP1035">
        <v>2.0790999999999999</v>
      </c>
      <c r="BQ1035">
        <v>2.0640000000000001</v>
      </c>
      <c r="BR1035">
        <v>2.0445000000000002</v>
      </c>
      <c r="BS1035">
        <v>2.0160999999999998</v>
      </c>
      <c r="BT1035">
        <v>1.8804000000000001</v>
      </c>
      <c r="BU1035">
        <v>1.8464</v>
      </c>
      <c r="BV1035">
        <v>1.8239000000000001</v>
      </c>
      <c r="BW1035">
        <v>1.8216000000000001</v>
      </c>
      <c r="BX1035">
        <v>1.8331</v>
      </c>
      <c r="BY1035">
        <v>1.8506</v>
      </c>
      <c r="BZ1035">
        <v>2.0394999999999999</v>
      </c>
      <c r="CA1035">
        <v>2.0529999999999999</v>
      </c>
      <c r="CB1035">
        <v>2.0472999999999999</v>
      </c>
      <c r="CC1035">
        <v>2.0363000000000002</v>
      </c>
      <c r="CD1035">
        <v>2.0198999999999998</v>
      </c>
      <c r="CE1035">
        <v>1.99</v>
      </c>
      <c r="CF1035">
        <v>1.861</v>
      </c>
      <c r="CG1035">
        <v>1.8328</v>
      </c>
      <c r="CH1035">
        <v>1.8143</v>
      </c>
      <c r="CI1035">
        <v>1.8127</v>
      </c>
      <c r="CJ1035">
        <v>1.8258000000000001</v>
      </c>
      <c r="CK1035">
        <v>1.8452</v>
      </c>
      <c r="CL1035">
        <v>2.0341999999999998</v>
      </c>
      <c r="CM1035">
        <v>2.0507</v>
      </c>
      <c r="CN1035">
        <v>2.0464000000000002</v>
      </c>
      <c r="CO1035">
        <v>2.0360999999999998</v>
      </c>
      <c r="CP1035">
        <v>2.0202</v>
      </c>
      <c r="CQ1035">
        <v>1.9890000000000001</v>
      </c>
      <c r="CR1035">
        <v>1.8615999999999999</v>
      </c>
      <c r="CS1035">
        <v>1.8319000000000001</v>
      </c>
      <c r="CT1035">
        <v>1.8143</v>
      </c>
      <c r="CU1035">
        <v>1.8107</v>
      </c>
    </row>
    <row r="1036" spans="1:99">
      <c r="A1036" s="95">
        <v>45741</v>
      </c>
      <c r="B1036" s="63">
        <v>157937</v>
      </c>
      <c r="BB1036">
        <v>2.2086999999999999</v>
      </c>
      <c r="BC1036">
        <v>2.2141000000000002</v>
      </c>
      <c r="BD1036">
        <v>2.2067000000000001</v>
      </c>
      <c r="BE1036">
        <v>2.1888999999999998</v>
      </c>
      <c r="BF1036">
        <v>2.1606000000000001</v>
      </c>
      <c r="BG1036">
        <v>2.1194000000000002</v>
      </c>
      <c r="BH1036">
        <v>1.9674</v>
      </c>
      <c r="BI1036">
        <v>1.9233</v>
      </c>
      <c r="BJ1036">
        <v>1.8908</v>
      </c>
      <c r="BK1036">
        <v>1.8774</v>
      </c>
      <c r="BL1036">
        <v>1.8798999999999999</v>
      </c>
      <c r="BM1036">
        <v>1.8938999999999999</v>
      </c>
      <c r="BN1036">
        <v>2.0849000000000002</v>
      </c>
      <c r="BO1036">
        <v>2.0891000000000002</v>
      </c>
      <c r="BP1036">
        <v>2.0840999999999998</v>
      </c>
      <c r="BQ1036">
        <v>2.0695999999999999</v>
      </c>
      <c r="BR1036">
        <v>2.0497000000000001</v>
      </c>
      <c r="BS1036">
        <v>2.0213000000000001</v>
      </c>
      <c r="BT1036">
        <v>1.8855999999999999</v>
      </c>
      <c r="BU1036">
        <v>1.8515999999999999</v>
      </c>
      <c r="BV1036">
        <v>1.8290999999999999</v>
      </c>
      <c r="BW1036">
        <v>1.8268</v>
      </c>
      <c r="BX1036">
        <v>1.8383</v>
      </c>
      <c r="BY1036">
        <v>1.8557999999999999</v>
      </c>
      <c r="BZ1036">
        <v>2.0447000000000002</v>
      </c>
      <c r="CA1036">
        <v>2.0581999999999998</v>
      </c>
      <c r="CB1036">
        <v>2.0525000000000002</v>
      </c>
      <c r="CC1036">
        <v>2.0415000000000001</v>
      </c>
      <c r="CD1036">
        <v>2.0251000000000001</v>
      </c>
      <c r="CE1036">
        <v>1.9952000000000001</v>
      </c>
      <c r="CF1036">
        <v>1.8662000000000001</v>
      </c>
      <c r="CG1036">
        <v>1.8380000000000001</v>
      </c>
      <c r="CH1036">
        <v>1.8194999999999999</v>
      </c>
      <c r="CI1036">
        <v>1.8179000000000001</v>
      </c>
      <c r="CJ1036">
        <v>1.831</v>
      </c>
      <c r="CK1036">
        <v>1.8504</v>
      </c>
      <c r="CL1036">
        <v>2.0394000000000001</v>
      </c>
      <c r="CM1036">
        <v>2.0558999999999998</v>
      </c>
      <c r="CN1036">
        <v>2.0516000000000001</v>
      </c>
      <c r="CO1036">
        <v>2.0413000000000001</v>
      </c>
      <c r="CP1036">
        <v>2.0253999999999999</v>
      </c>
      <c r="CQ1036">
        <v>1.9942</v>
      </c>
      <c r="CR1036">
        <v>1.8668</v>
      </c>
      <c r="CS1036">
        <v>1.8371</v>
      </c>
      <c r="CT1036">
        <v>1.8194999999999999</v>
      </c>
      <c r="CU1036">
        <v>1.8159000000000001</v>
      </c>
    </row>
    <row r="1037" spans="1:99">
      <c r="A1037" s="95">
        <v>45742</v>
      </c>
      <c r="B1037" s="63">
        <v>186858</v>
      </c>
      <c r="BB1037">
        <v>2.2328000000000001</v>
      </c>
      <c r="BC1037">
        <v>2.2393999999999998</v>
      </c>
      <c r="BD1037">
        <v>2.2309000000000001</v>
      </c>
      <c r="BE1037">
        <v>2.2124999999999999</v>
      </c>
      <c r="BF1037">
        <v>2.1833</v>
      </c>
      <c r="BG1037">
        <v>2.1417999999999999</v>
      </c>
      <c r="BH1037">
        <v>1.9846999999999999</v>
      </c>
      <c r="BI1037">
        <v>1.9394</v>
      </c>
      <c r="BJ1037">
        <v>1.9061999999999999</v>
      </c>
      <c r="BK1037">
        <v>1.8926000000000001</v>
      </c>
      <c r="BL1037">
        <v>1.8952</v>
      </c>
      <c r="BM1037">
        <v>1.9094</v>
      </c>
      <c r="BN1037">
        <v>2.1011000000000002</v>
      </c>
      <c r="BO1037">
        <v>2.1057000000000001</v>
      </c>
      <c r="BP1037">
        <v>2.1006</v>
      </c>
      <c r="BQ1037">
        <v>2.0861000000000001</v>
      </c>
      <c r="BR1037">
        <v>2.0661</v>
      </c>
      <c r="BS1037">
        <v>2.0377000000000001</v>
      </c>
      <c r="BT1037">
        <v>1.9019999999999999</v>
      </c>
      <c r="BU1037">
        <v>1.8680000000000001</v>
      </c>
      <c r="BV1037">
        <v>1.8454999999999999</v>
      </c>
      <c r="BW1037">
        <v>1.8431999999999999</v>
      </c>
      <c r="BX1037">
        <v>1.8547</v>
      </c>
      <c r="BY1037">
        <v>1.8722000000000001</v>
      </c>
      <c r="BZ1037">
        <v>2.0611000000000002</v>
      </c>
      <c r="CA1037">
        <v>2.0746000000000002</v>
      </c>
      <c r="CB1037">
        <v>2.0689000000000002</v>
      </c>
      <c r="CC1037">
        <v>2.0579000000000001</v>
      </c>
      <c r="CD1037">
        <v>2.0415000000000001</v>
      </c>
      <c r="CE1037">
        <v>2.0116000000000001</v>
      </c>
      <c r="CF1037">
        <v>1.8826000000000001</v>
      </c>
      <c r="CG1037">
        <v>1.8544</v>
      </c>
      <c r="CH1037">
        <v>1.8359000000000001</v>
      </c>
      <c r="CI1037">
        <v>1.8343</v>
      </c>
      <c r="CJ1037">
        <v>1.8473999999999999</v>
      </c>
      <c r="CK1037">
        <v>1.8668</v>
      </c>
      <c r="CL1037">
        <v>2.0558000000000001</v>
      </c>
      <c r="CM1037">
        <v>2.0722999999999998</v>
      </c>
      <c r="CN1037">
        <v>2.0680000000000001</v>
      </c>
      <c r="CO1037">
        <v>2.0577000000000001</v>
      </c>
      <c r="CP1037">
        <v>2.0417999999999998</v>
      </c>
      <c r="CQ1037">
        <v>2.0106000000000002</v>
      </c>
      <c r="CR1037">
        <v>1.8832</v>
      </c>
      <c r="CS1037">
        <v>1.8534999999999999</v>
      </c>
      <c r="CT1037">
        <v>1.8359000000000001</v>
      </c>
      <c r="CU1037">
        <v>1.8323</v>
      </c>
    </row>
    <row r="1038" spans="1:99">
      <c r="A1038" s="95">
        <v>45743</v>
      </c>
      <c r="B1038" s="63">
        <v>155262</v>
      </c>
      <c r="BB1038">
        <v>2.2464</v>
      </c>
      <c r="BC1038">
        <v>2.2545000000000002</v>
      </c>
      <c r="BD1038">
        <v>2.2464</v>
      </c>
      <c r="BE1038">
        <v>2.2271000000000001</v>
      </c>
      <c r="BF1038">
        <v>2.1968999999999999</v>
      </c>
      <c r="BG1038">
        <v>2.1549</v>
      </c>
      <c r="BH1038">
        <v>1.9964999999999999</v>
      </c>
      <c r="BI1038">
        <v>1.9495</v>
      </c>
      <c r="BJ1038">
        <v>1.9152</v>
      </c>
      <c r="BK1038">
        <v>1.901</v>
      </c>
      <c r="BL1038">
        <v>1.9037999999999999</v>
      </c>
      <c r="BM1038">
        <v>1.9185000000000001</v>
      </c>
      <c r="BN1038">
        <v>2.1111</v>
      </c>
      <c r="BO1038">
        <v>2.1154999999999999</v>
      </c>
      <c r="BP1038">
        <v>2.1101999999999999</v>
      </c>
      <c r="BQ1038">
        <v>2.0956999999999999</v>
      </c>
      <c r="BR1038">
        <v>2.0752000000000002</v>
      </c>
      <c r="BS1038">
        <v>2.0468000000000002</v>
      </c>
      <c r="BT1038">
        <v>1.9112</v>
      </c>
      <c r="BU1038">
        <v>1.8772</v>
      </c>
      <c r="BV1038">
        <v>1.8548</v>
      </c>
      <c r="BW1038">
        <v>1.8525</v>
      </c>
      <c r="BX1038">
        <v>1.8640000000000001</v>
      </c>
      <c r="BY1038">
        <v>1.8815</v>
      </c>
      <c r="BZ1038">
        <v>2.0705</v>
      </c>
      <c r="CA1038">
        <v>2.0840000000000001</v>
      </c>
      <c r="CB1038">
        <v>2.0783999999999998</v>
      </c>
      <c r="CC1038">
        <v>2.0674000000000001</v>
      </c>
      <c r="CD1038">
        <v>2.0510000000000002</v>
      </c>
      <c r="CE1038">
        <v>2.0211000000000001</v>
      </c>
      <c r="CF1038">
        <v>1.8920999999999999</v>
      </c>
      <c r="CG1038">
        <v>1.8638999999999999</v>
      </c>
      <c r="CH1038">
        <v>1.8453999999999999</v>
      </c>
      <c r="CI1038">
        <v>1.8438000000000001</v>
      </c>
      <c r="CJ1038">
        <v>1.8569</v>
      </c>
      <c r="CK1038">
        <v>1.8763000000000001</v>
      </c>
      <c r="CL1038">
        <v>2.0653000000000001</v>
      </c>
      <c r="CM1038">
        <v>2.0817999999999999</v>
      </c>
      <c r="CN1038">
        <v>2.0775000000000001</v>
      </c>
      <c r="CO1038">
        <v>2.0672000000000001</v>
      </c>
      <c r="CP1038">
        <v>2.0512999999999999</v>
      </c>
      <c r="CQ1038">
        <v>2.0200999999999998</v>
      </c>
      <c r="CR1038">
        <v>1.8927</v>
      </c>
      <c r="CS1038">
        <v>1.863</v>
      </c>
      <c r="CT1038">
        <v>1.8453999999999999</v>
      </c>
      <c r="CU1038">
        <v>1.8418000000000001</v>
      </c>
    </row>
    <row r="1039" spans="1:99">
      <c r="A1039" s="95">
        <v>45744</v>
      </c>
      <c r="B1039" s="63">
        <v>174621</v>
      </c>
      <c r="BB1039">
        <v>2.2347000000000001</v>
      </c>
      <c r="BC1039">
        <v>2.2435</v>
      </c>
      <c r="BD1039">
        <v>2.234</v>
      </c>
      <c r="BE1039">
        <v>2.2139000000000002</v>
      </c>
      <c r="BF1039">
        <v>2.1831</v>
      </c>
      <c r="BG1039">
        <v>2.1408</v>
      </c>
      <c r="BH1039">
        <v>1.9812000000000001</v>
      </c>
      <c r="BI1039">
        <v>1.9341999999999999</v>
      </c>
      <c r="BJ1039">
        <v>1.9003000000000001</v>
      </c>
      <c r="BK1039">
        <v>1.8865000000000001</v>
      </c>
      <c r="BL1039">
        <v>1.8895</v>
      </c>
      <c r="BM1039">
        <v>1.9044000000000001</v>
      </c>
      <c r="BN1039">
        <v>2.0971000000000002</v>
      </c>
      <c r="BO1039">
        <v>2.1015000000000001</v>
      </c>
      <c r="BP1039">
        <v>2.0962999999999998</v>
      </c>
      <c r="BQ1039">
        <v>2.0819000000000001</v>
      </c>
      <c r="BR1039">
        <v>2.0613999999999999</v>
      </c>
      <c r="BS1039">
        <v>2.0312999999999999</v>
      </c>
      <c r="BT1039">
        <v>1.8953</v>
      </c>
      <c r="BU1039">
        <v>1.8597999999999999</v>
      </c>
      <c r="BV1039">
        <v>1.8368</v>
      </c>
      <c r="BW1039">
        <v>1.8345</v>
      </c>
      <c r="BX1039">
        <v>1.8460000000000001</v>
      </c>
      <c r="BY1039">
        <v>1.8634999999999999</v>
      </c>
      <c r="BZ1039">
        <v>2.0535000000000001</v>
      </c>
      <c r="CA1039">
        <v>2.0670000000000002</v>
      </c>
      <c r="CB1039">
        <v>2.0644999999999998</v>
      </c>
      <c r="CC1039">
        <v>2.0535000000000001</v>
      </c>
      <c r="CD1039">
        <v>2.0371000000000001</v>
      </c>
      <c r="CE1039">
        <v>2.0072000000000001</v>
      </c>
      <c r="CF1039">
        <v>1.8782000000000001</v>
      </c>
      <c r="CG1039">
        <v>1.85</v>
      </c>
      <c r="CH1039">
        <v>1.8314999999999999</v>
      </c>
      <c r="CI1039">
        <v>1.8299000000000001</v>
      </c>
      <c r="CJ1039">
        <v>1.843</v>
      </c>
      <c r="CK1039">
        <v>1.8624000000000001</v>
      </c>
      <c r="CL1039">
        <v>2.0514000000000001</v>
      </c>
      <c r="CM1039">
        <v>2.0678999999999998</v>
      </c>
      <c r="CN1039">
        <v>2.0636000000000001</v>
      </c>
      <c r="CO1039">
        <v>2.0533000000000001</v>
      </c>
      <c r="CP1039">
        <v>2.0373999999999999</v>
      </c>
      <c r="CQ1039">
        <v>2.0062000000000002</v>
      </c>
      <c r="CR1039">
        <v>1.8788</v>
      </c>
      <c r="CS1039">
        <v>1.8491</v>
      </c>
      <c r="CT1039">
        <v>1.8314999999999999</v>
      </c>
      <c r="CU1039">
        <v>1.8279000000000001</v>
      </c>
    </row>
    <row r="1040" spans="1:99">
      <c r="A1040" s="95">
        <v>45747</v>
      </c>
      <c r="B1040" s="63">
        <v>171771</v>
      </c>
      <c r="BB1040" s="28">
        <v>2.2831000000000001</v>
      </c>
      <c r="BC1040">
        <v>2.2907000000000002</v>
      </c>
      <c r="BD1040">
        <v>2.2805</v>
      </c>
      <c r="BE1040">
        <v>2.2593999999999999</v>
      </c>
      <c r="BF1040">
        <v>2.2284000000000002</v>
      </c>
      <c r="BG1040">
        <v>2.1857000000000002</v>
      </c>
      <c r="BH1040">
        <v>2.0240999999999998</v>
      </c>
      <c r="BI1040">
        <v>1.9755</v>
      </c>
      <c r="BJ1040">
        <v>1.9403999999999999</v>
      </c>
      <c r="BK1040">
        <v>1.9255</v>
      </c>
      <c r="BL1040">
        <v>1.9277</v>
      </c>
      <c r="BM1040">
        <v>1.9419</v>
      </c>
      <c r="BN1040">
        <v>2.1337000000000002</v>
      </c>
      <c r="BO1040">
        <v>2.1368</v>
      </c>
      <c r="BP1040">
        <v>2.1303999999999998</v>
      </c>
      <c r="BQ1040">
        <v>2.1151</v>
      </c>
      <c r="BR1040">
        <v>2.0943999999999998</v>
      </c>
      <c r="BS1040">
        <v>2.0644</v>
      </c>
      <c r="BT1040">
        <v>1.9285000000000001</v>
      </c>
      <c r="BU1040">
        <v>1.8931</v>
      </c>
      <c r="BV1040">
        <v>1.8702000000000001</v>
      </c>
      <c r="BW1040">
        <v>1.8681000000000001</v>
      </c>
      <c r="BX1040">
        <v>1.8795999999999999</v>
      </c>
      <c r="BY1040">
        <v>1.8971</v>
      </c>
      <c r="BZ1040">
        <v>2.0874000000000001</v>
      </c>
      <c r="CA1040">
        <v>2.1006</v>
      </c>
      <c r="CB1040">
        <v>2.0985999999999998</v>
      </c>
      <c r="CC1040">
        <v>2.0876000000000001</v>
      </c>
      <c r="CD1040">
        <v>2.0712000000000002</v>
      </c>
      <c r="CE1040">
        <v>2.0413000000000001</v>
      </c>
      <c r="CF1040">
        <v>1.9123000000000001</v>
      </c>
      <c r="CG1040">
        <v>1.8841000000000001</v>
      </c>
      <c r="CH1040">
        <v>1.8655999999999999</v>
      </c>
      <c r="CI1040">
        <v>1.8640000000000001</v>
      </c>
      <c r="CJ1040">
        <v>1.8771</v>
      </c>
      <c r="CK1040">
        <v>1.8965000000000001</v>
      </c>
      <c r="CL1040">
        <v>2.0855000000000001</v>
      </c>
      <c r="CM1040">
        <v>2.1019999999999999</v>
      </c>
      <c r="CN1040">
        <v>2.0977000000000001</v>
      </c>
      <c r="CO1040">
        <v>2.0874000000000001</v>
      </c>
      <c r="CP1040">
        <v>2.0714999999999999</v>
      </c>
      <c r="CQ1040">
        <v>2.0402999999999998</v>
      </c>
      <c r="CR1040">
        <v>1.9129</v>
      </c>
      <c r="CS1040">
        <v>1.8832</v>
      </c>
      <c r="CT1040">
        <v>1.8655999999999999</v>
      </c>
      <c r="CU1040">
        <v>1.8620000000000001</v>
      </c>
    </row>
    <row r="1041" spans="1:99">
      <c r="A1041" s="95">
        <v>45748</v>
      </c>
      <c r="B1041" s="63">
        <v>202881</v>
      </c>
      <c r="BC1041">
        <v>2.3025000000000002</v>
      </c>
      <c r="BD1041">
        <v>2.2890999999999999</v>
      </c>
      <c r="BE1041">
        <v>2.2667000000000002</v>
      </c>
      <c r="BF1041">
        <v>2.2349000000000001</v>
      </c>
      <c r="BG1041">
        <v>2.1917</v>
      </c>
      <c r="BH1041">
        <v>2.0314000000000001</v>
      </c>
      <c r="BI1041">
        <v>1.9815</v>
      </c>
      <c r="BJ1041">
        <v>1.9460999999999999</v>
      </c>
      <c r="BK1041">
        <v>1.9312</v>
      </c>
      <c r="BL1041">
        <v>1.9337</v>
      </c>
      <c r="BM1041">
        <v>1.9481999999999999</v>
      </c>
      <c r="BN1041">
        <v>2.1404000000000001</v>
      </c>
      <c r="BO1041">
        <v>2.1436000000000002</v>
      </c>
      <c r="BP1041">
        <v>2.1373000000000002</v>
      </c>
      <c r="BQ1041">
        <v>2.1217999999999999</v>
      </c>
      <c r="BR1041">
        <v>2.0998000000000001</v>
      </c>
      <c r="BS1041">
        <v>2.0693000000000001</v>
      </c>
      <c r="BT1041">
        <v>1.9322999999999999</v>
      </c>
      <c r="BU1041">
        <v>1.8960999999999999</v>
      </c>
      <c r="BV1041">
        <v>1.873</v>
      </c>
      <c r="BW1041">
        <v>1.8709</v>
      </c>
      <c r="BX1041">
        <v>1.8824000000000001</v>
      </c>
      <c r="BY1041">
        <v>1.8998999999999999</v>
      </c>
      <c r="BZ1041">
        <v>2.0901999999999998</v>
      </c>
      <c r="CA1041">
        <v>2.1034000000000002</v>
      </c>
      <c r="CB1041">
        <v>2.1013999999999999</v>
      </c>
      <c r="CC1041">
        <v>2.0903999999999998</v>
      </c>
      <c r="CD1041">
        <v>2.0739999999999998</v>
      </c>
      <c r="CE1041">
        <v>2.0440999999999998</v>
      </c>
      <c r="CF1041">
        <v>1.9151</v>
      </c>
      <c r="CG1041">
        <v>1.8869</v>
      </c>
      <c r="CH1041">
        <v>1.8684000000000001</v>
      </c>
      <c r="CI1041">
        <v>1.8668</v>
      </c>
      <c r="CJ1041">
        <v>1.8798999999999999</v>
      </c>
      <c r="CK1041">
        <v>1.8993</v>
      </c>
      <c r="CL1041">
        <v>2.0882999999999998</v>
      </c>
      <c r="CM1041">
        <v>2.1048</v>
      </c>
      <c r="CN1041">
        <v>2.1004999999999998</v>
      </c>
      <c r="CO1041">
        <v>2.0901999999999998</v>
      </c>
      <c r="CP1041">
        <v>2.0743</v>
      </c>
      <c r="CQ1041">
        <v>2.0430999999999999</v>
      </c>
      <c r="CR1041">
        <v>1.9157</v>
      </c>
      <c r="CS1041">
        <v>1.8859999999999999</v>
      </c>
      <c r="CT1041">
        <v>1.8684000000000001</v>
      </c>
      <c r="CU1041">
        <v>1.8648</v>
      </c>
    </row>
    <row r="1042" spans="1:99">
      <c r="A1042" s="95">
        <v>45749</v>
      </c>
      <c r="B1042" s="63">
        <v>272397</v>
      </c>
      <c r="BC1042">
        <v>2.331</v>
      </c>
      <c r="BD1042">
        <v>2.3151999999999999</v>
      </c>
      <c r="BE1042">
        <v>2.2917000000000001</v>
      </c>
      <c r="BF1042">
        <v>2.2589999999999999</v>
      </c>
      <c r="BG1042">
        <v>2.2145000000000001</v>
      </c>
      <c r="BH1042">
        <v>2.0508999999999999</v>
      </c>
      <c r="BI1042">
        <v>1.9983</v>
      </c>
      <c r="BJ1042">
        <v>1.9598</v>
      </c>
      <c r="BK1042">
        <v>1.9430000000000001</v>
      </c>
      <c r="BL1042">
        <v>1.9446000000000001</v>
      </c>
      <c r="BM1042">
        <v>1.9588000000000001</v>
      </c>
      <c r="BN1042">
        <v>2.1507999999999998</v>
      </c>
      <c r="BO1042">
        <v>2.1541000000000001</v>
      </c>
      <c r="BP1042">
        <v>2.1478000000000002</v>
      </c>
      <c r="BQ1042">
        <v>2.1316000000000002</v>
      </c>
      <c r="BR1042">
        <v>2.109</v>
      </c>
      <c r="BS1042">
        <v>2.0781999999999998</v>
      </c>
      <c r="BT1042">
        <v>1.9408000000000001</v>
      </c>
      <c r="BU1042">
        <v>1.9043000000000001</v>
      </c>
      <c r="BV1042">
        <v>1.8808</v>
      </c>
      <c r="BW1042">
        <v>1.8783000000000001</v>
      </c>
      <c r="BX1042">
        <v>1.8897999999999999</v>
      </c>
      <c r="BY1042">
        <v>1.9073</v>
      </c>
      <c r="BZ1042">
        <v>2.0975999999999999</v>
      </c>
      <c r="CA1042">
        <v>2.1107999999999998</v>
      </c>
      <c r="CB1042">
        <v>2.1088</v>
      </c>
      <c r="CC1042">
        <v>2.0977999999999999</v>
      </c>
      <c r="CD1042">
        <v>2.0813999999999999</v>
      </c>
      <c r="CE1042">
        <v>2.0514999999999999</v>
      </c>
      <c r="CF1042">
        <v>1.9225000000000001</v>
      </c>
      <c r="CG1042">
        <v>1.8943000000000001</v>
      </c>
      <c r="CH1042">
        <v>1.8757999999999999</v>
      </c>
      <c r="CI1042">
        <v>1.8742000000000001</v>
      </c>
      <c r="CJ1042">
        <v>1.8873</v>
      </c>
      <c r="CK1042">
        <v>1.9067000000000001</v>
      </c>
      <c r="CL1042">
        <v>2.0956999999999999</v>
      </c>
      <c r="CM1042">
        <v>2.1122000000000001</v>
      </c>
      <c r="CN1042">
        <v>2.1078999999999999</v>
      </c>
      <c r="CO1042">
        <v>2.0975999999999999</v>
      </c>
      <c r="CP1042">
        <v>2.0817000000000001</v>
      </c>
      <c r="CQ1042">
        <v>2.0505</v>
      </c>
      <c r="CR1042">
        <v>1.9231</v>
      </c>
      <c r="CS1042">
        <v>1.8934</v>
      </c>
      <c r="CT1042">
        <v>1.8757999999999999</v>
      </c>
      <c r="CU1042">
        <v>1.8722000000000001</v>
      </c>
    </row>
    <row r="1043" spans="1:99">
      <c r="A1043" s="95">
        <v>45750</v>
      </c>
      <c r="B1043" s="63">
        <v>377931</v>
      </c>
      <c r="BC1043">
        <v>2.1642999999999999</v>
      </c>
      <c r="BD1043">
        <v>2.1566000000000001</v>
      </c>
      <c r="BE1043">
        <v>2.1402999999999999</v>
      </c>
      <c r="BF1043">
        <v>2.1162000000000001</v>
      </c>
      <c r="BG1043">
        <v>2.0794000000000001</v>
      </c>
      <c r="BH1043">
        <v>1.9212</v>
      </c>
      <c r="BI1043">
        <v>1.8751</v>
      </c>
      <c r="BJ1043">
        <v>1.8411999999999999</v>
      </c>
      <c r="BK1043">
        <v>1.8277000000000001</v>
      </c>
      <c r="BL1043">
        <v>1.8320000000000001</v>
      </c>
      <c r="BM1043">
        <v>1.8484</v>
      </c>
      <c r="BN1043">
        <v>2.0427</v>
      </c>
      <c r="BO1043">
        <v>2.0478000000000001</v>
      </c>
      <c r="BP1043">
        <v>2.0432000000000001</v>
      </c>
      <c r="BQ1043">
        <v>2.0291000000000001</v>
      </c>
      <c r="BR1043">
        <v>2.0091000000000001</v>
      </c>
      <c r="BS1043">
        <v>1.9803999999999999</v>
      </c>
      <c r="BT1043">
        <v>1.8435999999999999</v>
      </c>
      <c r="BU1043">
        <v>1.8090999999999999</v>
      </c>
      <c r="BV1043">
        <v>1.7868999999999999</v>
      </c>
      <c r="BW1043">
        <v>1.7844</v>
      </c>
      <c r="BX1043">
        <v>1.7954000000000001</v>
      </c>
      <c r="BY1043">
        <v>1.8129</v>
      </c>
      <c r="BZ1043">
        <v>2.0032000000000001</v>
      </c>
      <c r="CA1043">
        <v>2.0164</v>
      </c>
      <c r="CB1043">
        <v>2.0144000000000002</v>
      </c>
      <c r="CC1043">
        <v>2.0034000000000001</v>
      </c>
      <c r="CD1043">
        <v>1.9870000000000001</v>
      </c>
      <c r="CE1043">
        <v>1.9571000000000001</v>
      </c>
      <c r="CF1043">
        <v>1.8281000000000001</v>
      </c>
      <c r="CG1043">
        <v>1.7999000000000001</v>
      </c>
      <c r="CH1043">
        <v>1.7814000000000001</v>
      </c>
      <c r="CI1043">
        <v>1.7798</v>
      </c>
      <c r="CJ1043">
        <v>1.7928999999999999</v>
      </c>
      <c r="CK1043">
        <v>1.8123</v>
      </c>
      <c r="CL1043">
        <v>2.0013000000000001</v>
      </c>
      <c r="CM1043">
        <v>2.0177999999999998</v>
      </c>
      <c r="CN1043">
        <v>2.0135000000000001</v>
      </c>
      <c r="CO1043">
        <v>2.0032000000000001</v>
      </c>
      <c r="CP1043">
        <v>1.9873000000000001</v>
      </c>
      <c r="CQ1043">
        <v>1.9560999999999999</v>
      </c>
      <c r="CR1043">
        <v>1.8287</v>
      </c>
      <c r="CS1043">
        <v>1.7989999999999999</v>
      </c>
      <c r="CT1043">
        <v>1.7814000000000001</v>
      </c>
      <c r="CU1043">
        <v>1.7778</v>
      </c>
    </row>
    <row r="1044" spans="1:99">
      <c r="A1044" s="95">
        <v>45751</v>
      </c>
      <c r="B1044" s="63">
        <v>292879</v>
      </c>
      <c r="BC1044">
        <v>2.0545</v>
      </c>
      <c r="BD1044">
        <v>2.0461</v>
      </c>
      <c r="BE1044">
        <v>2.0287999999999999</v>
      </c>
      <c r="BF1044">
        <v>2.0045999999999999</v>
      </c>
      <c r="BG1044">
        <v>1.9681999999999999</v>
      </c>
      <c r="BH1044">
        <v>1.8192999999999999</v>
      </c>
      <c r="BI1044">
        <v>1.7774000000000001</v>
      </c>
      <c r="BJ1044">
        <v>1.7466999999999999</v>
      </c>
      <c r="BK1044">
        <v>1.7359</v>
      </c>
      <c r="BL1044">
        <v>1.7423</v>
      </c>
      <c r="BM1044">
        <v>1.7611000000000001</v>
      </c>
      <c r="BN1044">
        <v>1.9626999999999999</v>
      </c>
      <c r="BO1044">
        <v>1.9681999999999999</v>
      </c>
      <c r="BP1044">
        <v>1.9648000000000001</v>
      </c>
      <c r="BQ1044">
        <v>1.9519</v>
      </c>
      <c r="BR1044">
        <v>1.9323999999999999</v>
      </c>
      <c r="BS1044">
        <v>1.9024000000000001</v>
      </c>
      <c r="BT1044">
        <v>1.7722</v>
      </c>
      <c r="BU1044">
        <v>1.738</v>
      </c>
      <c r="BV1044">
        <v>1.7166999999999999</v>
      </c>
      <c r="BW1044">
        <v>1.7144999999999999</v>
      </c>
      <c r="BX1044">
        <v>1.7252000000000001</v>
      </c>
      <c r="BY1044">
        <v>1.7426999999999999</v>
      </c>
      <c r="BZ1044">
        <v>1.9335</v>
      </c>
      <c r="CA1044">
        <v>1.9470000000000001</v>
      </c>
      <c r="CB1044">
        <v>1.9458</v>
      </c>
      <c r="CC1044">
        <v>1.9348000000000001</v>
      </c>
      <c r="CD1044">
        <v>1.9195</v>
      </c>
      <c r="CE1044">
        <v>1.8902000000000001</v>
      </c>
      <c r="CF1044">
        <v>1.7618</v>
      </c>
      <c r="CG1044">
        <v>1.7341</v>
      </c>
      <c r="CH1044">
        <v>1.7166999999999999</v>
      </c>
      <c r="CI1044">
        <v>1.7151000000000001</v>
      </c>
      <c r="CJ1044">
        <v>1.7282</v>
      </c>
      <c r="CK1044">
        <v>1.7476</v>
      </c>
      <c r="CL1044">
        <v>1.9366000000000001</v>
      </c>
      <c r="CM1044">
        <v>1.9531000000000001</v>
      </c>
      <c r="CN1044">
        <v>1.9488000000000001</v>
      </c>
      <c r="CO1044">
        <v>1.9384999999999999</v>
      </c>
      <c r="CP1044">
        <v>1.9226000000000001</v>
      </c>
      <c r="CQ1044">
        <v>1.8914</v>
      </c>
      <c r="CR1044">
        <v>1.764</v>
      </c>
      <c r="CS1044">
        <v>1.7343</v>
      </c>
      <c r="CT1044">
        <v>1.7166999999999999</v>
      </c>
      <c r="CU1044">
        <v>1.7131000000000001</v>
      </c>
    </row>
    <row r="1045" spans="1:99">
      <c r="A1045" s="95">
        <v>45754</v>
      </c>
      <c r="B1045" s="63">
        <v>274305</v>
      </c>
      <c r="BC1045">
        <v>2.0200999999999998</v>
      </c>
      <c r="BD1045">
        <v>2.0099999999999998</v>
      </c>
      <c r="BE1045">
        <v>1.9925999999999999</v>
      </c>
      <c r="BF1045">
        <v>1.9715</v>
      </c>
      <c r="BG1045">
        <v>1.9388000000000001</v>
      </c>
      <c r="BH1045">
        <v>1.7934000000000001</v>
      </c>
      <c r="BI1045">
        <v>1.7552000000000001</v>
      </c>
      <c r="BJ1045">
        <v>1.7275</v>
      </c>
      <c r="BK1045">
        <v>1.7191000000000001</v>
      </c>
      <c r="BL1045">
        <v>1.7276</v>
      </c>
      <c r="BM1045">
        <v>1.7483</v>
      </c>
      <c r="BN1045">
        <v>1.9502999999999999</v>
      </c>
      <c r="BO1045">
        <v>1.9560999999999999</v>
      </c>
      <c r="BP1045">
        <v>1.9527000000000001</v>
      </c>
      <c r="BQ1045">
        <v>1.9408000000000001</v>
      </c>
      <c r="BR1045">
        <v>1.9216</v>
      </c>
      <c r="BS1045">
        <v>1.8928</v>
      </c>
      <c r="BT1045">
        <v>1.7625999999999999</v>
      </c>
      <c r="BU1045">
        <v>1.7283999999999999</v>
      </c>
      <c r="BV1045">
        <v>1.7072000000000001</v>
      </c>
      <c r="BW1045">
        <v>1.7051000000000001</v>
      </c>
      <c r="BX1045">
        <v>1.7161</v>
      </c>
      <c r="BY1045">
        <v>1.7334000000000001</v>
      </c>
      <c r="BZ1045">
        <v>1.9240999999999999</v>
      </c>
      <c r="CA1045">
        <v>1.9375</v>
      </c>
      <c r="CB1045">
        <v>1.9362999999999999</v>
      </c>
      <c r="CC1045">
        <v>1.9253</v>
      </c>
      <c r="CD1045">
        <v>1.91</v>
      </c>
      <c r="CE1045">
        <v>1.8807</v>
      </c>
      <c r="CF1045">
        <v>1.7523</v>
      </c>
      <c r="CG1045">
        <v>1.7245999999999999</v>
      </c>
      <c r="CH1045">
        <v>1.7072000000000001</v>
      </c>
      <c r="CI1045">
        <v>1.7056</v>
      </c>
      <c r="CJ1045">
        <v>1.7186999999999999</v>
      </c>
      <c r="CK1045">
        <v>1.7381</v>
      </c>
      <c r="CL1045">
        <v>1.9271</v>
      </c>
      <c r="CM1045">
        <v>1.9436</v>
      </c>
      <c r="CN1045">
        <v>1.9393</v>
      </c>
      <c r="CO1045">
        <v>1.929</v>
      </c>
      <c r="CP1045">
        <v>1.9131</v>
      </c>
      <c r="CQ1045">
        <v>1.8818999999999999</v>
      </c>
      <c r="CR1045">
        <v>1.7544999999999999</v>
      </c>
      <c r="CS1045">
        <v>1.7248000000000001</v>
      </c>
      <c r="CT1045">
        <v>1.7072000000000001</v>
      </c>
      <c r="CU1045">
        <v>1.7036</v>
      </c>
    </row>
    <row r="1046" spans="1:99">
      <c r="A1046" s="95">
        <v>45755</v>
      </c>
      <c r="B1046" s="63">
        <v>223568</v>
      </c>
      <c r="BC1046">
        <v>1.9914000000000001</v>
      </c>
      <c r="BD1046">
        <v>1.9798</v>
      </c>
      <c r="BE1046">
        <v>1.9607000000000001</v>
      </c>
      <c r="BF1046">
        <v>1.9389000000000001</v>
      </c>
      <c r="BG1046">
        <v>1.9068000000000001</v>
      </c>
      <c r="BH1046">
        <v>1.758</v>
      </c>
      <c r="BI1046">
        <v>1.7211000000000001</v>
      </c>
      <c r="BJ1046">
        <v>1.6951000000000001</v>
      </c>
      <c r="BK1046">
        <v>1.6876</v>
      </c>
      <c r="BL1046">
        <v>1.6966000000000001</v>
      </c>
      <c r="BM1046">
        <v>1.7179</v>
      </c>
      <c r="BN1046">
        <v>1.9205000000000001</v>
      </c>
      <c r="BO1046">
        <v>1.9256</v>
      </c>
      <c r="BP1046">
        <v>1.9219999999999999</v>
      </c>
      <c r="BQ1046">
        <v>1.9103000000000001</v>
      </c>
      <c r="BR1046">
        <v>1.8913</v>
      </c>
      <c r="BS1046">
        <v>1.8627</v>
      </c>
      <c r="BT1046">
        <v>1.7325999999999999</v>
      </c>
      <c r="BU1046">
        <v>1.6989000000000001</v>
      </c>
      <c r="BV1046">
        <v>1.679</v>
      </c>
      <c r="BW1046">
        <v>1.6761999999999999</v>
      </c>
      <c r="BX1046">
        <v>1.6868000000000001</v>
      </c>
      <c r="BY1046">
        <v>1.7040999999999999</v>
      </c>
      <c r="BZ1046">
        <v>1.8948</v>
      </c>
      <c r="CA1046">
        <v>1.9081999999999999</v>
      </c>
      <c r="CB1046">
        <v>1.9080999999999999</v>
      </c>
      <c r="CC1046">
        <v>1.8959999999999999</v>
      </c>
      <c r="CD1046">
        <v>1.8807</v>
      </c>
      <c r="CE1046">
        <v>1.8513999999999999</v>
      </c>
      <c r="CF1046">
        <v>1.7230000000000001</v>
      </c>
      <c r="CG1046">
        <v>1.6953</v>
      </c>
      <c r="CH1046">
        <v>1.679</v>
      </c>
      <c r="CI1046">
        <v>1.6774</v>
      </c>
      <c r="CJ1046">
        <v>1.6904999999999999</v>
      </c>
      <c r="CK1046">
        <v>1.7099</v>
      </c>
      <c r="CL1046">
        <v>1.8989</v>
      </c>
      <c r="CM1046">
        <v>1.9154</v>
      </c>
      <c r="CN1046">
        <v>1.9111</v>
      </c>
      <c r="CO1046">
        <v>1.9008</v>
      </c>
      <c r="CP1046">
        <v>1.8849</v>
      </c>
      <c r="CQ1046">
        <v>1.8536999999999999</v>
      </c>
      <c r="CR1046">
        <v>1.7262999999999999</v>
      </c>
      <c r="CS1046">
        <v>1.6966000000000001</v>
      </c>
      <c r="CT1046">
        <v>1.679</v>
      </c>
      <c r="CU1046">
        <v>1.6754</v>
      </c>
    </row>
    <row r="1047" spans="1:99">
      <c r="A1047" s="95">
        <v>45756</v>
      </c>
      <c r="B1047" s="63">
        <v>401934</v>
      </c>
      <c r="BC1047">
        <v>2.0384000000000002</v>
      </c>
      <c r="BD1047">
        <v>2.0293000000000001</v>
      </c>
      <c r="BE1047">
        <v>2.0114999999999998</v>
      </c>
      <c r="BF1047">
        <v>1.9910000000000001</v>
      </c>
      <c r="BG1047">
        <v>1.9594</v>
      </c>
      <c r="BH1047">
        <v>1.806</v>
      </c>
      <c r="BI1047">
        <v>1.7698</v>
      </c>
      <c r="BJ1047">
        <v>1.7445999999999999</v>
      </c>
      <c r="BK1047">
        <v>1.7377</v>
      </c>
      <c r="BL1047">
        <v>1.7466999999999999</v>
      </c>
      <c r="BM1047">
        <v>1.7681</v>
      </c>
      <c r="BN1047">
        <v>1.9702</v>
      </c>
      <c r="BO1047">
        <v>1.9742999999999999</v>
      </c>
      <c r="BP1047">
        <v>1.9703999999999999</v>
      </c>
      <c r="BQ1047">
        <v>1.9585999999999999</v>
      </c>
      <c r="BR1047">
        <v>1.9392</v>
      </c>
      <c r="BS1047">
        <v>1.9100999999999999</v>
      </c>
      <c r="BT1047">
        <v>1.7796000000000001</v>
      </c>
      <c r="BU1047">
        <v>1.7463</v>
      </c>
      <c r="BV1047">
        <v>1.7245999999999999</v>
      </c>
      <c r="BW1047">
        <v>1.7229000000000001</v>
      </c>
      <c r="BX1047">
        <v>1.7335</v>
      </c>
      <c r="BY1047">
        <v>1.7507999999999999</v>
      </c>
      <c r="BZ1047">
        <v>1.9415</v>
      </c>
      <c r="CA1047">
        <v>1.9549000000000001</v>
      </c>
      <c r="CB1047">
        <v>1.9548000000000001</v>
      </c>
      <c r="CC1047">
        <v>1.9427000000000001</v>
      </c>
      <c r="CD1047">
        <v>1.9274</v>
      </c>
      <c r="CE1047">
        <v>1.8980999999999999</v>
      </c>
      <c r="CF1047">
        <v>1.7697000000000001</v>
      </c>
      <c r="CG1047">
        <v>1.742</v>
      </c>
      <c r="CH1047">
        <v>1.7257</v>
      </c>
      <c r="CI1047">
        <v>1.7241</v>
      </c>
      <c r="CJ1047">
        <v>1.7372000000000001</v>
      </c>
      <c r="CK1047">
        <v>1.7565999999999999</v>
      </c>
      <c r="CL1047">
        <v>1.9456</v>
      </c>
      <c r="CM1047">
        <v>1.9621</v>
      </c>
      <c r="CN1047">
        <v>1.9578</v>
      </c>
      <c r="CO1047">
        <v>1.9475</v>
      </c>
      <c r="CP1047">
        <v>1.9316</v>
      </c>
      <c r="CQ1047">
        <v>1.9004000000000001</v>
      </c>
      <c r="CR1047">
        <v>1.7729999999999999</v>
      </c>
      <c r="CS1047">
        <v>1.7433000000000001</v>
      </c>
      <c r="CT1047">
        <v>1.7257</v>
      </c>
      <c r="CU1047">
        <v>1.7221</v>
      </c>
    </row>
    <row r="1048" spans="1:99">
      <c r="A1048" s="95">
        <v>45757</v>
      </c>
      <c r="B1048" s="63">
        <v>249982</v>
      </c>
      <c r="BC1048">
        <v>1.9613</v>
      </c>
      <c r="BD1048">
        <v>1.9531000000000001</v>
      </c>
      <c r="BE1048">
        <v>1.9392</v>
      </c>
      <c r="BF1048">
        <v>1.9222999999999999</v>
      </c>
      <c r="BG1048">
        <v>1.8951</v>
      </c>
      <c r="BH1048">
        <v>1.75</v>
      </c>
      <c r="BI1048">
        <v>1.7163999999999999</v>
      </c>
      <c r="BJ1048">
        <v>1.6939</v>
      </c>
      <c r="BK1048">
        <v>1.6893</v>
      </c>
      <c r="BL1048">
        <v>1.7008000000000001</v>
      </c>
      <c r="BM1048">
        <v>1.7239</v>
      </c>
      <c r="BN1048">
        <v>1.9262999999999999</v>
      </c>
      <c r="BO1048">
        <v>1.9320999999999999</v>
      </c>
      <c r="BP1048">
        <v>1.9298</v>
      </c>
      <c r="BQ1048">
        <v>1.9198999999999999</v>
      </c>
      <c r="BR1048">
        <v>1.9029</v>
      </c>
      <c r="BS1048">
        <v>1.877</v>
      </c>
      <c r="BT1048">
        <v>1.7475000000000001</v>
      </c>
      <c r="BU1048">
        <v>1.7151000000000001</v>
      </c>
      <c r="BV1048">
        <v>1.6939</v>
      </c>
      <c r="BW1048">
        <v>1.6936</v>
      </c>
      <c r="BX1048">
        <v>1.7049000000000001</v>
      </c>
      <c r="BY1048">
        <v>1.7229000000000001</v>
      </c>
      <c r="BZ1048">
        <v>1.9141999999999999</v>
      </c>
      <c r="CA1048">
        <v>1.9260999999999999</v>
      </c>
      <c r="CB1048">
        <v>1.9289000000000001</v>
      </c>
      <c r="CC1048">
        <v>1.9175</v>
      </c>
      <c r="CD1048">
        <v>1.9029</v>
      </c>
      <c r="CE1048">
        <v>1.8743000000000001</v>
      </c>
      <c r="CF1048">
        <v>1.7464999999999999</v>
      </c>
      <c r="CG1048">
        <v>1.7195</v>
      </c>
      <c r="CH1048">
        <v>1.7039</v>
      </c>
      <c r="CI1048">
        <v>1.7022999999999999</v>
      </c>
      <c r="CJ1048">
        <v>1.7154</v>
      </c>
      <c r="CK1048">
        <v>1.7347999999999999</v>
      </c>
      <c r="CL1048">
        <v>1.9238</v>
      </c>
      <c r="CM1048">
        <v>1.9402999999999999</v>
      </c>
      <c r="CN1048">
        <v>1.9359999999999999</v>
      </c>
      <c r="CO1048">
        <v>1.9257</v>
      </c>
      <c r="CP1048">
        <v>1.9097999999999999</v>
      </c>
      <c r="CQ1048">
        <v>1.8786</v>
      </c>
      <c r="CR1048">
        <v>1.7512000000000001</v>
      </c>
      <c r="CS1048">
        <v>1.7215</v>
      </c>
      <c r="CT1048">
        <v>1.7039</v>
      </c>
      <c r="CU1048">
        <v>1.7002999999999999</v>
      </c>
    </row>
    <row r="1049" spans="1:99">
      <c r="A1049" s="95">
        <v>45758</v>
      </c>
      <c r="B1049" s="63">
        <v>219719</v>
      </c>
      <c r="BC1049">
        <v>1.9991000000000001</v>
      </c>
      <c r="BD1049">
        <v>1.9925999999999999</v>
      </c>
      <c r="BE1049">
        <v>1.9773000000000001</v>
      </c>
      <c r="BF1049">
        <v>1.9573</v>
      </c>
      <c r="BG1049">
        <v>1.9273</v>
      </c>
      <c r="BH1049">
        <v>1.7813000000000001</v>
      </c>
      <c r="BI1049">
        <v>1.744</v>
      </c>
      <c r="BJ1049">
        <v>1.7185999999999999</v>
      </c>
      <c r="BK1049">
        <v>1.7121999999999999</v>
      </c>
      <c r="BL1049">
        <v>1.7225999999999999</v>
      </c>
      <c r="BM1049">
        <v>1.7450000000000001</v>
      </c>
      <c r="BN1049">
        <v>1.9471000000000001</v>
      </c>
      <c r="BO1049">
        <v>1.9520999999999999</v>
      </c>
      <c r="BP1049">
        <v>1.9486000000000001</v>
      </c>
      <c r="BQ1049">
        <v>1.9372</v>
      </c>
      <c r="BR1049">
        <v>1.9195</v>
      </c>
      <c r="BS1049">
        <v>1.893</v>
      </c>
      <c r="BT1049">
        <v>1.7638</v>
      </c>
      <c r="BU1049">
        <v>1.7314000000000001</v>
      </c>
      <c r="BV1049">
        <v>1.7109000000000001</v>
      </c>
      <c r="BW1049">
        <v>1.7094</v>
      </c>
      <c r="BX1049">
        <v>1.7206999999999999</v>
      </c>
      <c r="BY1049">
        <v>1.7386999999999999</v>
      </c>
      <c r="BZ1049">
        <v>1.93</v>
      </c>
      <c r="CA1049">
        <v>1.9419</v>
      </c>
      <c r="CB1049">
        <v>1.9447000000000001</v>
      </c>
      <c r="CC1049">
        <v>1.9333</v>
      </c>
      <c r="CD1049">
        <v>1.9187000000000001</v>
      </c>
      <c r="CE1049">
        <v>1.8900999999999999</v>
      </c>
      <c r="CF1049">
        <v>1.7623</v>
      </c>
      <c r="CG1049">
        <v>1.7353000000000001</v>
      </c>
      <c r="CH1049">
        <v>1.7197</v>
      </c>
      <c r="CI1049">
        <v>1.7181</v>
      </c>
      <c r="CJ1049">
        <v>1.7312000000000001</v>
      </c>
      <c r="CK1049">
        <v>1.7505999999999999</v>
      </c>
      <c r="CL1049">
        <v>1.9396</v>
      </c>
      <c r="CM1049">
        <v>1.9560999999999999</v>
      </c>
      <c r="CN1049">
        <v>1.9518</v>
      </c>
      <c r="CO1049">
        <v>1.9415</v>
      </c>
      <c r="CP1049">
        <v>1.9256</v>
      </c>
      <c r="CQ1049">
        <v>1.8944000000000001</v>
      </c>
      <c r="CR1049">
        <v>1.7669999999999999</v>
      </c>
      <c r="CS1049">
        <v>1.7373000000000001</v>
      </c>
      <c r="CT1049">
        <v>1.7197</v>
      </c>
      <c r="CU1049">
        <v>1.7161</v>
      </c>
    </row>
    <row r="1050" spans="1:99">
      <c r="A1050" s="95">
        <v>45761</v>
      </c>
      <c r="B1050" s="63">
        <v>170467</v>
      </c>
      <c r="BC1050">
        <v>2.0222000000000002</v>
      </c>
      <c r="BD1050">
        <v>2.0158</v>
      </c>
      <c r="BE1050">
        <v>1.9988999999999999</v>
      </c>
      <c r="BF1050">
        <v>1.9772000000000001</v>
      </c>
      <c r="BG1050">
        <v>1.9446000000000001</v>
      </c>
      <c r="BH1050">
        <v>1.7954000000000001</v>
      </c>
      <c r="BI1050">
        <v>1.7565</v>
      </c>
      <c r="BJ1050">
        <v>1.7304999999999999</v>
      </c>
      <c r="BK1050">
        <v>1.7234</v>
      </c>
      <c r="BL1050">
        <v>1.7333000000000001</v>
      </c>
      <c r="BM1050">
        <v>1.7548999999999999</v>
      </c>
      <c r="BN1050">
        <v>1.9561999999999999</v>
      </c>
      <c r="BO1050">
        <v>1.9619</v>
      </c>
      <c r="BP1050">
        <v>1.9588000000000001</v>
      </c>
      <c r="BQ1050">
        <v>1.9478</v>
      </c>
      <c r="BR1050">
        <v>1.9300999999999999</v>
      </c>
      <c r="BS1050">
        <v>1.9036</v>
      </c>
      <c r="BT1050">
        <v>1.7745</v>
      </c>
      <c r="BU1050">
        <v>1.7421</v>
      </c>
      <c r="BV1050">
        <v>1.7216</v>
      </c>
      <c r="BW1050">
        <v>1.7201</v>
      </c>
      <c r="BX1050">
        <v>1.7315</v>
      </c>
      <c r="BY1050">
        <v>1.7495000000000001</v>
      </c>
      <c r="BZ1050">
        <v>1.9409000000000001</v>
      </c>
      <c r="CA1050">
        <v>1.9525999999999999</v>
      </c>
      <c r="CB1050">
        <v>1.9557</v>
      </c>
      <c r="CC1050">
        <v>1.9442999999999999</v>
      </c>
      <c r="CD1050">
        <v>1.9297</v>
      </c>
      <c r="CE1050">
        <v>1.9012</v>
      </c>
      <c r="CF1050">
        <v>1.7734000000000001</v>
      </c>
      <c r="CG1050">
        <v>1.7464999999999999</v>
      </c>
      <c r="CH1050">
        <v>1.7309000000000001</v>
      </c>
      <c r="CI1050">
        <v>1.7293000000000001</v>
      </c>
      <c r="CJ1050">
        <v>1.7423999999999999</v>
      </c>
      <c r="CK1050">
        <v>1.7618</v>
      </c>
      <c r="CL1050">
        <v>1.9508000000000001</v>
      </c>
      <c r="CM1050">
        <v>1.9673</v>
      </c>
      <c r="CN1050">
        <v>1.9630000000000001</v>
      </c>
      <c r="CO1050">
        <v>1.9527000000000001</v>
      </c>
      <c r="CP1050">
        <v>1.9368000000000001</v>
      </c>
      <c r="CQ1050">
        <v>1.9056</v>
      </c>
      <c r="CR1050">
        <v>1.7782</v>
      </c>
      <c r="CS1050">
        <v>1.7484999999999999</v>
      </c>
      <c r="CT1050">
        <v>1.7309000000000001</v>
      </c>
      <c r="CU1050">
        <v>1.7273000000000001</v>
      </c>
    </row>
    <row r="1051" spans="1:99">
      <c r="A1051" s="95">
        <v>45762</v>
      </c>
      <c r="B1051" s="63">
        <v>157168</v>
      </c>
      <c r="BC1051">
        <v>2.0244</v>
      </c>
      <c r="BD1051">
        <v>2.0165999999999999</v>
      </c>
      <c r="BE1051">
        <v>1.9990000000000001</v>
      </c>
      <c r="BF1051">
        <v>1.9761</v>
      </c>
      <c r="BG1051">
        <v>1.9422999999999999</v>
      </c>
      <c r="BH1051">
        <v>1.7921</v>
      </c>
      <c r="BI1051">
        <v>1.7518</v>
      </c>
      <c r="BJ1051">
        <v>1.7241</v>
      </c>
      <c r="BK1051">
        <v>1.7161</v>
      </c>
      <c r="BL1051">
        <v>1.7252000000000001</v>
      </c>
      <c r="BM1051">
        <v>1.7462</v>
      </c>
      <c r="BN1051">
        <v>1.946</v>
      </c>
      <c r="BO1051">
        <v>1.9518</v>
      </c>
      <c r="BP1051">
        <v>1.9487000000000001</v>
      </c>
      <c r="BQ1051">
        <v>1.9371</v>
      </c>
      <c r="BR1051">
        <v>1.9185000000000001</v>
      </c>
      <c r="BS1051">
        <v>1.8912</v>
      </c>
      <c r="BT1051">
        <v>1.7629999999999999</v>
      </c>
      <c r="BU1051">
        <v>1.7305999999999999</v>
      </c>
      <c r="BV1051">
        <v>1.7118</v>
      </c>
      <c r="BW1051">
        <v>1.7109000000000001</v>
      </c>
      <c r="BX1051">
        <v>1.7235</v>
      </c>
      <c r="BY1051">
        <v>1.7415</v>
      </c>
      <c r="BZ1051">
        <v>1.9347000000000001</v>
      </c>
      <c r="CA1051">
        <v>1.9434</v>
      </c>
      <c r="CB1051">
        <v>1.9512</v>
      </c>
      <c r="CC1051">
        <v>1.9407000000000001</v>
      </c>
      <c r="CD1051">
        <v>1.927</v>
      </c>
      <c r="CE1051">
        <v>1.8994</v>
      </c>
      <c r="CF1051">
        <v>1.7724</v>
      </c>
      <c r="CG1051">
        <v>1.7464</v>
      </c>
      <c r="CH1051">
        <v>1.7317</v>
      </c>
      <c r="CI1051">
        <v>1.7301</v>
      </c>
      <c r="CJ1051">
        <v>1.7432000000000001</v>
      </c>
      <c r="CK1051">
        <v>1.7625999999999999</v>
      </c>
      <c r="CL1051">
        <v>1.9516</v>
      </c>
      <c r="CM1051">
        <v>1.9681</v>
      </c>
      <c r="CN1051">
        <v>1.9638</v>
      </c>
      <c r="CO1051">
        <v>1.9535</v>
      </c>
      <c r="CP1051">
        <v>1.9376</v>
      </c>
      <c r="CQ1051">
        <v>1.9064000000000001</v>
      </c>
      <c r="CR1051">
        <v>1.7789999999999999</v>
      </c>
      <c r="CS1051">
        <v>1.7493000000000001</v>
      </c>
      <c r="CT1051">
        <v>1.7317</v>
      </c>
      <c r="CU1051">
        <v>1.7281</v>
      </c>
    </row>
    <row r="1052" spans="1:99">
      <c r="A1052" s="95">
        <v>45763</v>
      </c>
      <c r="B1052" s="63">
        <v>176620</v>
      </c>
      <c r="BC1052">
        <v>2.0434000000000001</v>
      </c>
      <c r="BD1052">
        <v>2.0363000000000002</v>
      </c>
      <c r="BE1052">
        <v>2.0192999999999999</v>
      </c>
      <c r="BF1052">
        <v>1.9974000000000001</v>
      </c>
      <c r="BG1052">
        <v>1.9642999999999999</v>
      </c>
      <c r="BH1052">
        <v>1.8130999999999999</v>
      </c>
      <c r="BI1052">
        <v>1.7712000000000001</v>
      </c>
      <c r="BJ1052">
        <v>1.7415</v>
      </c>
      <c r="BK1052">
        <v>1.732</v>
      </c>
      <c r="BL1052">
        <v>1.7404999999999999</v>
      </c>
      <c r="BM1052">
        <v>1.7614000000000001</v>
      </c>
      <c r="BN1052">
        <v>1.9607000000000001</v>
      </c>
      <c r="BO1052">
        <v>1.9662999999999999</v>
      </c>
      <c r="BP1052">
        <v>1.9622999999999999</v>
      </c>
      <c r="BQ1052">
        <v>1.9504999999999999</v>
      </c>
      <c r="BR1052">
        <v>1.9317</v>
      </c>
      <c r="BS1052">
        <v>1.9041999999999999</v>
      </c>
      <c r="BT1052">
        <v>1.7755000000000001</v>
      </c>
      <c r="BU1052">
        <v>1.7425999999999999</v>
      </c>
      <c r="BV1052">
        <v>1.7233000000000001</v>
      </c>
      <c r="BW1052">
        <v>1.7223999999999999</v>
      </c>
      <c r="BX1052">
        <v>1.7350000000000001</v>
      </c>
      <c r="BY1052">
        <v>1.7529999999999999</v>
      </c>
      <c r="BZ1052">
        <v>1.9461999999999999</v>
      </c>
      <c r="CA1052">
        <v>1.9549000000000001</v>
      </c>
      <c r="CB1052">
        <v>1.9626999999999999</v>
      </c>
      <c r="CC1052">
        <v>1.9521999999999999</v>
      </c>
      <c r="CD1052">
        <v>1.9384999999999999</v>
      </c>
      <c r="CE1052">
        <v>1.9109</v>
      </c>
      <c r="CF1052">
        <v>1.7839</v>
      </c>
      <c r="CG1052">
        <v>1.7579</v>
      </c>
      <c r="CH1052">
        <v>1.7432000000000001</v>
      </c>
      <c r="CI1052">
        <v>1.7416</v>
      </c>
      <c r="CJ1052">
        <v>1.7546999999999999</v>
      </c>
      <c r="CK1052">
        <v>1.7741</v>
      </c>
      <c r="CL1052">
        <v>1.9631000000000001</v>
      </c>
      <c r="CM1052">
        <v>1.9796</v>
      </c>
      <c r="CN1052">
        <v>1.9753000000000001</v>
      </c>
      <c r="CO1052">
        <v>1.9650000000000001</v>
      </c>
      <c r="CP1052">
        <v>1.9491000000000001</v>
      </c>
      <c r="CQ1052">
        <v>1.9178999999999999</v>
      </c>
      <c r="CR1052">
        <v>1.7905</v>
      </c>
      <c r="CS1052">
        <v>1.7607999999999999</v>
      </c>
      <c r="CT1052">
        <v>1.7432000000000001</v>
      </c>
      <c r="CU1052">
        <v>1.7396</v>
      </c>
    </row>
    <row r="1053" spans="1:99">
      <c r="A1053" s="95">
        <v>45764</v>
      </c>
      <c r="B1053" s="63">
        <v>154226</v>
      </c>
      <c r="BC1053">
        <v>2.0988000000000002</v>
      </c>
      <c r="BD1053">
        <v>2.0905</v>
      </c>
      <c r="BE1053">
        <v>2.0722</v>
      </c>
      <c r="BF1053">
        <v>2.0491000000000001</v>
      </c>
      <c r="BG1053">
        <v>2.0148999999999999</v>
      </c>
      <c r="BH1053">
        <v>1.8613999999999999</v>
      </c>
      <c r="BI1053">
        <v>1.819</v>
      </c>
      <c r="BJ1053">
        <v>1.7891999999999999</v>
      </c>
      <c r="BK1053">
        <v>1.7795000000000001</v>
      </c>
      <c r="BL1053">
        <v>1.7874000000000001</v>
      </c>
      <c r="BM1053">
        <v>1.8073999999999999</v>
      </c>
      <c r="BN1053">
        <v>2.0053999999999998</v>
      </c>
      <c r="BO1053">
        <v>2.0097999999999998</v>
      </c>
      <c r="BP1053">
        <v>2.0047999999999999</v>
      </c>
      <c r="BQ1053">
        <v>1.9921</v>
      </c>
      <c r="BR1053">
        <v>1.9732000000000001</v>
      </c>
      <c r="BS1053">
        <v>1.9455</v>
      </c>
      <c r="BT1053">
        <v>1.8166</v>
      </c>
      <c r="BU1053">
        <v>1.7834000000000001</v>
      </c>
      <c r="BV1053">
        <v>1.7639</v>
      </c>
      <c r="BW1053">
        <v>1.7625999999999999</v>
      </c>
      <c r="BX1053">
        <v>1.7747999999999999</v>
      </c>
      <c r="BY1053">
        <v>1.7924</v>
      </c>
      <c r="BZ1053">
        <v>1.9852000000000001</v>
      </c>
      <c r="CA1053">
        <v>1.9935</v>
      </c>
      <c r="CB1053">
        <v>2.0007999999999999</v>
      </c>
      <c r="CC1053">
        <v>1.9899</v>
      </c>
      <c r="CD1053">
        <v>1.9758</v>
      </c>
      <c r="CE1053">
        <v>1.9478</v>
      </c>
      <c r="CF1053">
        <v>1.8204</v>
      </c>
      <c r="CG1053">
        <v>1.794</v>
      </c>
      <c r="CH1053">
        <v>1.7788999999999999</v>
      </c>
      <c r="CI1053">
        <v>1.7773000000000001</v>
      </c>
      <c r="CJ1053">
        <v>1.7904</v>
      </c>
      <c r="CK1053">
        <v>1.8098000000000001</v>
      </c>
      <c r="CL1053">
        <v>1.9987999999999999</v>
      </c>
      <c r="CM1053">
        <v>2.0152999999999999</v>
      </c>
      <c r="CN1053">
        <v>2.0110000000000001</v>
      </c>
      <c r="CO1053">
        <v>2.0007000000000001</v>
      </c>
      <c r="CP1053">
        <v>1.9847999999999999</v>
      </c>
      <c r="CQ1053">
        <v>1.9536</v>
      </c>
      <c r="CR1053">
        <v>1.8262</v>
      </c>
      <c r="CS1053">
        <v>1.7965</v>
      </c>
      <c r="CT1053">
        <v>1.7788999999999999</v>
      </c>
      <c r="CU1053">
        <v>1.7753000000000001</v>
      </c>
    </row>
    <row r="1054" spans="1:99">
      <c r="A1054" s="95">
        <v>45768</v>
      </c>
      <c r="B1054" s="63">
        <v>127217</v>
      </c>
      <c r="BC1054">
        <v>2.0653000000000001</v>
      </c>
      <c r="BD1054">
        <v>2.0556000000000001</v>
      </c>
      <c r="BE1054">
        <v>2.0363000000000002</v>
      </c>
      <c r="BF1054">
        <v>2.0110999999999999</v>
      </c>
      <c r="BG1054">
        <v>1.976</v>
      </c>
      <c r="BH1054">
        <v>1.8212999999999999</v>
      </c>
      <c r="BI1054">
        <v>1.7782</v>
      </c>
      <c r="BJ1054">
        <v>1.7479</v>
      </c>
      <c r="BK1054">
        <v>1.7381</v>
      </c>
      <c r="BL1054">
        <v>1.7458</v>
      </c>
      <c r="BM1054">
        <v>1.7658</v>
      </c>
      <c r="BN1054">
        <v>1.9645999999999999</v>
      </c>
      <c r="BO1054">
        <v>1.9694</v>
      </c>
      <c r="BP1054">
        <v>1.9653</v>
      </c>
      <c r="BQ1054">
        <v>1.9525999999999999</v>
      </c>
      <c r="BR1054">
        <v>1.9338</v>
      </c>
      <c r="BS1054">
        <v>1.9060999999999999</v>
      </c>
      <c r="BT1054">
        <v>1.7771999999999999</v>
      </c>
      <c r="BU1054">
        <v>1.744</v>
      </c>
      <c r="BV1054">
        <v>1.7245999999999999</v>
      </c>
      <c r="BW1054">
        <v>1.7233000000000001</v>
      </c>
      <c r="BX1054">
        <v>1.7355</v>
      </c>
      <c r="BY1054">
        <v>1.7531000000000001</v>
      </c>
      <c r="BZ1054">
        <v>1.946</v>
      </c>
      <c r="CA1054">
        <v>1.9542999999999999</v>
      </c>
      <c r="CB1054">
        <v>1.9616</v>
      </c>
      <c r="CC1054">
        <v>1.9508000000000001</v>
      </c>
      <c r="CD1054">
        <v>1.9367000000000001</v>
      </c>
      <c r="CE1054">
        <v>1.9087000000000001</v>
      </c>
      <c r="CF1054">
        <v>1.7813000000000001</v>
      </c>
      <c r="CG1054">
        <v>1.7549999999999999</v>
      </c>
      <c r="CH1054">
        <v>1.7399</v>
      </c>
      <c r="CI1054">
        <v>1.7383</v>
      </c>
      <c r="CJ1054">
        <v>1.7514000000000001</v>
      </c>
      <c r="CK1054">
        <v>1.7707999999999999</v>
      </c>
      <c r="CL1054">
        <v>1.9598</v>
      </c>
      <c r="CM1054">
        <v>1.9762999999999999</v>
      </c>
      <c r="CN1054">
        <v>1.972</v>
      </c>
      <c r="CO1054">
        <v>1.9617</v>
      </c>
      <c r="CP1054">
        <v>1.9458</v>
      </c>
      <c r="CQ1054">
        <v>1.9146000000000001</v>
      </c>
      <c r="CR1054">
        <v>1.7871999999999999</v>
      </c>
      <c r="CS1054">
        <v>1.7575000000000001</v>
      </c>
      <c r="CT1054">
        <v>1.7399</v>
      </c>
      <c r="CU1054">
        <v>1.7363</v>
      </c>
    </row>
    <row r="1055" spans="1:99">
      <c r="A1055" s="95">
        <v>45769</v>
      </c>
      <c r="B1055" s="63">
        <v>173566</v>
      </c>
      <c r="BC1055">
        <v>2.0996000000000001</v>
      </c>
      <c r="BD1055">
        <v>2.0908000000000002</v>
      </c>
      <c r="BE1055">
        <v>2.0712000000000002</v>
      </c>
      <c r="BF1055">
        <v>2.0453000000000001</v>
      </c>
      <c r="BG1055">
        <v>2.0091000000000001</v>
      </c>
      <c r="BH1055">
        <v>1.8532</v>
      </c>
      <c r="BI1055">
        <v>1.8095000000000001</v>
      </c>
      <c r="BJ1055">
        <v>1.7787999999999999</v>
      </c>
      <c r="BK1055">
        <v>1.7684</v>
      </c>
      <c r="BL1055">
        <v>1.7753000000000001</v>
      </c>
      <c r="BM1055">
        <v>1.7943</v>
      </c>
      <c r="BN1055">
        <v>1.9911000000000001</v>
      </c>
      <c r="BO1055">
        <v>1.9954000000000001</v>
      </c>
      <c r="BP1055">
        <v>1.9907999999999999</v>
      </c>
      <c r="BQ1055">
        <v>1.9777</v>
      </c>
      <c r="BR1055">
        <v>1.9577</v>
      </c>
      <c r="BS1055">
        <v>1.9288000000000001</v>
      </c>
      <c r="BT1055">
        <v>1.7963</v>
      </c>
      <c r="BU1055">
        <v>1.7639</v>
      </c>
      <c r="BV1055">
        <v>1.7439</v>
      </c>
      <c r="BW1055">
        <v>1.7428999999999999</v>
      </c>
      <c r="BX1055">
        <v>1.7551000000000001</v>
      </c>
      <c r="BY1055">
        <v>1.7726999999999999</v>
      </c>
      <c r="BZ1055">
        <v>1.9656</v>
      </c>
      <c r="CA1055">
        <v>1.9739</v>
      </c>
      <c r="CB1055">
        <v>1.9812000000000001</v>
      </c>
      <c r="CC1055">
        <v>1.9703999999999999</v>
      </c>
      <c r="CD1055">
        <v>1.9562999999999999</v>
      </c>
      <c r="CE1055">
        <v>1.9282999999999999</v>
      </c>
      <c r="CF1055">
        <v>1.8008999999999999</v>
      </c>
      <c r="CG1055">
        <v>1.7746</v>
      </c>
      <c r="CH1055">
        <v>1.7595000000000001</v>
      </c>
      <c r="CI1055">
        <v>1.7579</v>
      </c>
      <c r="CJ1055">
        <v>1.7709999999999999</v>
      </c>
      <c r="CK1055">
        <v>1.7904</v>
      </c>
      <c r="CL1055">
        <v>1.9794</v>
      </c>
      <c r="CM1055">
        <v>1.9959</v>
      </c>
      <c r="CN1055">
        <v>1.9916</v>
      </c>
      <c r="CO1055">
        <v>1.9813000000000001</v>
      </c>
      <c r="CP1055">
        <v>1.9654</v>
      </c>
      <c r="CQ1055">
        <v>1.9341999999999999</v>
      </c>
      <c r="CR1055">
        <v>1.8068</v>
      </c>
      <c r="CS1055">
        <v>1.7770999999999999</v>
      </c>
      <c r="CT1055">
        <v>1.7595000000000001</v>
      </c>
      <c r="CU1055">
        <v>1.7559</v>
      </c>
    </row>
    <row r="1056" spans="1:99">
      <c r="A1056" s="95">
        <v>45770</v>
      </c>
      <c r="B1056" s="63">
        <v>186732</v>
      </c>
      <c r="BC1056">
        <v>2.0838999999999999</v>
      </c>
      <c r="BD1056">
        <v>2.0743</v>
      </c>
      <c r="BE1056">
        <v>2.0539000000000001</v>
      </c>
      <c r="BF1056">
        <v>2.0270999999999999</v>
      </c>
      <c r="BG1056">
        <v>1.9902</v>
      </c>
      <c r="BH1056">
        <v>1.8342000000000001</v>
      </c>
      <c r="BI1056">
        <v>1.7912999999999999</v>
      </c>
      <c r="BJ1056">
        <v>1.7614000000000001</v>
      </c>
      <c r="BK1056">
        <v>1.7518</v>
      </c>
      <c r="BL1056">
        <v>1.7601</v>
      </c>
      <c r="BM1056">
        <v>1.78</v>
      </c>
      <c r="BN1056">
        <v>1.9773000000000001</v>
      </c>
      <c r="BO1056">
        <v>1.9824999999999999</v>
      </c>
      <c r="BP1056">
        <v>1.9789000000000001</v>
      </c>
      <c r="BQ1056">
        <v>1.9661999999999999</v>
      </c>
      <c r="BR1056">
        <v>1.9463999999999999</v>
      </c>
      <c r="BS1056">
        <v>1.9176</v>
      </c>
      <c r="BT1056">
        <v>1.7856000000000001</v>
      </c>
      <c r="BU1056">
        <v>1.7532000000000001</v>
      </c>
      <c r="BV1056">
        <v>1.7332000000000001</v>
      </c>
      <c r="BW1056">
        <v>1.7322</v>
      </c>
      <c r="BX1056">
        <v>1.7444</v>
      </c>
      <c r="BY1056">
        <v>1.762</v>
      </c>
      <c r="BZ1056">
        <v>1.9549000000000001</v>
      </c>
      <c r="CA1056">
        <v>1.9632000000000001</v>
      </c>
      <c r="CB1056">
        <v>1.9704999999999999</v>
      </c>
      <c r="CC1056">
        <v>1.9597</v>
      </c>
      <c r="CD1056">
        <v>1.9456</v>
      </c>
      <c r="CE1056">
        <v>1.9176</v>
      </c>
      <c r="CF1056">
        <v>1.7902</v>
      </c>
      <c r="CG1056">
        <v>1.7639</v>
      </c>
      <c r="CH1056">
        <v>1.7487999999999999</v>
      </c>
      <c r="CI1056">
        <v>1.7472000000000001</v>
      </c>
      <c r="CJ1056">
        <v>1.7603</v>
      </c>
      <c r="CK1056">
        <v>1.7797000000000001</v>
      </c>
      <c r="CL1056">
        <v>1.9686999999999999</v>
      </c>
      <c r="CM1056">
        <v>1.9852000000000001</v>
      </c>
      <c r="CN1056">
        <v>1.9809000000000001</v>
      </c>
      <c r="CO1056">
        <v>1.9705999999999999</v>
      </c>
      <c r="CP1056">
        <v>1.9547000000000001</v>
      </c>
      <c r="CQ1056">
        <v>1.9235</v>
      </c>
      <c r="CR1056">
        <v>1.7961</v>
      </c>
      <c r="CS1056">
        <v>1.7664</v>
      </c>
      <c r="CT1056">
        <v>1.7487999999999999</v>
      </c>
      <c r="CU1056">
        <v>1.7452000000000001</v>
      </c>
    </row>
    <row r="1057" spans="1:99">
      <c r="A1057" s="95">
        <v>45771</v>
      </c>
      <c r="B1057" s="63">
        <v>142592</v>
      </c>
      <c r="BC1057">
        <v>2.1057000000000001</v>
      </c>
      <c r="BD1057">
        <v>2.0962999999999998</v>
      </c>
      <c r="BE1057">
        <v>2.0756000000000001</v>
      </c>
      <c r="BF1057">
        <v>2.048</v>
      </c>
      <c r="BG1057">
        <v>2.0108000000000001</v>
      </c>
      <c r="BH1057">
        <v>1.8551</v>
      </c>
      <c r="BI1057">
        <v>1.8119000000000001</v>
      </c>
      <c r="BJ1057">
        <v>1.7819</v>
      </c>
      <c r="BK1057">
        <v>1.772</v>
      </c>
      <c r="BL1057">
        <v>1.7795000000000001</v>
      </c>
      <c r="BM1057">
        <v>1.7986</v>
      </c>
      <c r="BN1057">
        <v>1.9952000000000001</v>
      </c>
      <c r="BO1057">
        <v>1.9998</v>
      </c>
      <c r="BP1057">
        <v>1.9950000000000001</v>
      </c>
      <c r="BQ1057">
        <v>1.9817</v>
      </c>
      <c r="BR1057">
        <v>1.9621999999999999</v>
      </c>
      <c r="BS1057">
        <v>1.9332</v>
      </c>
      <c r="BT1057">
        <v>1.8009999999999999</v>
      </c>
      <c r="BU1057">
        <v>1.7683</v>
      </c>
      <c r="BV1057">
        <v>1.7481</v>
      </c>
      <c r="BW1057">
        <v>1.7468999999999999</v>
      </c>
      <c r="BX1057">
        <v>1.7591000000000001</v>
      </c>
      <c r="BY1057">
        <v>1.7766999999999999</v>
      </c>
      <c r="BZ1057">
        <v>1.9696</v>
      </c>
      <c r="CA1057">
        <v>1.9779</v>
      </c>
      <c r="CB1057">
        <v>1.9852000000000001</v>
      </c>
      <c r="CC1057">
        <v>1.9743999999999999</v>
      </c>
      <c r="CD1057">
        <v>1.9602999999999999</v>
      </c>
      <c r="CE1057">
        <v>1.9322999999999999</v>
      </c>
      <c r="CF1057">
        <v>1.8048999999999999</v>
      </c>
      <c r="CG1057">
        <v>1.7786</v>
      </c>
      <c r="CH1057">
        <v>1.7635000000000001</v>
      </c>
      <c r="CI1057">
        <v>1.7619</v>
      </c>
      <c r="CJ1057">
        <v>1.7749999999999999</v>
      </c>
      <c r="CK1057">
        <v>1.7944</v>
      </c>
      <c r="CL1057">
        <v>1.9834000000000001</v>
      </c>
      <c r="CM1057">
        <v>1.9999</v>
      </c>
      <c r="CN1057">
        <v>1.9956</v>
      </c>
      <c r="CO1057">
        <v>1.9853000000000001</v>
      </c>
      <c r="CP1057">
        <v>1.9694</v>
      </c>
      <c r="CQ1057">
        <v>1.9381999999999999</v>
      </c>
      <c r="CR1057">
        <v>1.8108</v>
      </c>
      <c r="CS1057">
        <v>1.7810999999999999</v>
      </c>
      <c r="CT1057">
        <v>1.7635000000000001</v>
      </c>
      <c r="CU1057">
        <v>1.7599</v>
      </c>
    </row>
    <row r="1058" spans="1:99">
      <c r="A1058" s="95">
        <v>45772</v>
      </c>
      <c r="B1058" s="63">
        <v>157128</v>
      </c>
      <c r="BC1058">
        <v>2.1189</v>
      </c>
      <c r="BD1058">
        <v>2.1072000000000002</v>
      </c>
      <c r="BE1058">
        <v>2.0859000000000001</v>
      </c>
      <c r="BF1058">
        <v>2.0566</v>
      </c>
      <c r="BG1058">
        <v>2.0179999999999998</v>
      </c>
      <c r="BH1058">
        <v>1.8633999999999999</v>
      </c>
      <c r="BI1058">
        <v>1.8197000000000001</v>
      </c>
      <c r="BJ1058">
        <v>1.7889999999999999</v>
      </c>
      <c r="BK1058">
        <v>1.7783</v>
      </c>
      <c r="BL1058">
        <v>1.7853000000000001</v>
      </c>
      <c r="BM1058">
        <v>1.8043</v>
      </c>
      <c r="BN1058">
        <v>2.0009999999999999</v>
      </c>
      <c r="BO1058">
        <v>2.0061</v>
      </c>
      <c r="BP1058">
        <v>2.0015999999999998</v>
      </c>
      <c r="BQ1058">
        <v>1.9881</v>
      </c>
      <c r="BR1058">
        <v>1.9678</v>
      </c>
      <c r="BS1058">
        <v>1.9393</v>
      </c>
      <c r="BT1058">
        <v>1.8092999999999999</v>
      </c>
      <c r="BU1058">
        <v>1.7766</v>
      </c>
      <c r="BV1058">
        <v>1.7567999999999999</v>
      </c>
      <c r="BW1058">
        <v>1.7555000000000001</v>
      </c>
      <c r="BX1058">
        <v>1.7677</v>
      </c>
      <c r="BY1058">
        <v>1.7853000000000001</v>
      </c>
      <c r="BZ1058">
        <v>1.9782</v>
      </c>
      <c r="CA1058">
        <v>1.9864999999999999</v>
      </c>
      <c r="CB1058">
        <v>1.9938</v>
      </c>
      <c r="CC1058">
        <v>1.9830000000000001</v>
      </c>
      <c r="CD1058">
        <v>1.9689000000000001</v>
      </c>
      <c r="CE1058">
        <v>1.9409000000000001</v>
      </c>
      <c r="CF1058">
        <v>1.8134999999999999</v>
      </c>
      <c r="CG1058">
        <v>1.7871999999999999</v>
      </c>
      <c r="CH1058">
        <v>1.7721</v>
      </c>
      <c r="CI1058">
        <v>1.7705</v>
      </c>
      <c r="CJ1058">
        <v>1.7836000000000001</v>
      </c>
      <c r="CK1058">
        <v>1.8029999999999999</v>
      </c>
      <c r="CL1058">
        <v>1.992</v>
      </c>
      <c r="CM1058">
        <v>2.0085000000000002</v>
      </c>
      <c r="CN1058">
        <v>2.0042</v>
      </c>
      <c r="CO1058">
        <v>1.9939</v>
      </c>
      <c r="CP1058">
        <v>1.978</v>
      </c>
      <c r="CQ1058">
        <v>1.9468000000000001</v>
      </c>
      <c r="CR1058">
        <v>1.8193999999999999</v>
      </c>
      <c r="CS1058">
        <v>1.7897000000000001</v>
      </c>
      <c r="CT1058">
        <v>1.7721</v>
      </c>
      <c r="CU1058">
        <v>1.7685</v>
      </c>
    </row>
    <row r="1059" spans="1:99">
      <c r="A1059" s="95">
        <v>45775</v>
      </c>
      <c r="B1059" s="63">
        <v>164086</v>
      </c>
      <c r="BC1059">
        <v>2.1057999999999999</v>
      </c>
      <c r="BD1059">
        <v>2.0937999999999999</v>
      </c>
      <c r="BE1059">
        <v>2.0716999999999999</v>
      </c>
      <c r="BF1059">
        <v>2.0411000000000001</v>
      </c>
      <c r="BG1059">
        <v>2.0024999999999999</v>
      </c>
      <c r="BH1059">
        <v>1.8496999999999999</v>
      </c>
      <c r="BI1059">
        <v>1.8062</v>
      </c>
      <c r="BJ1059">
        <v>1.7756000000000001</v>
      </c>
      <c r="BK1059">
        <v>1.7646999999999999</v>
      </c>
      <c r="BL1059">
        <v>1.7712000000000001</v>
      </c>
      <c r="BM1059">
        <v>1.7899</v>
      </c>
      <c r="BN1059">
        <v>1.9872000000000001</v>
      </c>
      <c r="BO1059">
        <v>1.9922</v>
      </c>
      <c r="BP1059">
        <v>1.9877</v>
      </c>
      <c r="BQ1059">
        <v>1.9742999999999999</v>
      </c>
      <c r="BR1059">
        <v>1.9545999999999999</v>
      </c>
      <c r="BS1059">
        <v>1.9256</v>
      </c>
      <c r="BT1059">
        <v>1.7964</v>
      </c>
      <c r="BU1059">
        <v>1.7634000000000001</v>
      </c>
      <c r="BV1059">
        <v>1.7441</v>
      </c>
      <c r="BW1059">
        <v>1.7427999999999999</v>
      </c>
      <c r="BX1059">
        <v>1.7549999999999999</v>
      </c>
      <c r="BY1059">
        <v>1.7726</v>
      </c>
      <c r="BZ1059">
        <v>1.9655</v>
      </c>
      <c r="CA1059">
        <v>1.9738</v>
      </c>
      <c r="CB1059">
        <v>1.9811000000000001</v>
      </c>
      <c r="CC1059">
        <v>1.9702999999999999</v>
      </c>
      <c r="CD1059">
        <v>1.9561999999999999</v>
      </c>
      <c r="CE1059">
        <v>1.9281999999999999</v>
      </c>
      <c r="CF1059">
        <v>1.8008</v>
      </c>
      <c r="CG1059">
        <v>1.7745</v>
      </c>
      <c r="CH1059">
        <v>1.7594000000000001</v>
      </c>
      <c r="CI1059">
        <v>1.7578</v>
      </c>
      <c r="CJ1059">
        <v>1.7708999999999999</v>
      </c>
      <c r="CK1059">
        <v>1.7903</v>
      </c>
      <c r="CL1059">
        <v>1.9793000000000001</v>
      </c>
      <c r="CM1059">
        <v>1.9958</v>
      </c>
      <c r="CN1059">
        <v>1.9915</v>
      </c>
      <c r="CO1059">
        <v>1.9812000000000001</v>
      </c>
      <c r="CP1059">
        <v>1.9653</v>
      </c>
      <c r="CQ1059">
        <v>1.9340999999999999</v>
      </c>
      <c r="CR1059">
        <v>1.8067</v>
      </c>
      <c r="CS1059">
        <v>1.7769999999999999</v>
      </c>
      <c r="CT1059">
        <v>1.7594000000000001</v>
      </c>
      <c r="CU1059">
        <v>1.7558</v>
      </c>
    </row>
    <row r="1060" spans="1:99">
      <c r="A1060" s="95">
        <v>45776</v>
      </c>
      <c r="B1060" s="63">
        <v>199727</v>
      </c>
      <c r="BC1060">
        <v>2.0712000000000002</v>
      </c>
      <c r="BD1060">
        <v>2.0569999999999999</v>
      </c>
      <c r="BE1060">
        <v>2.0345</v>
      </c>
      <c r="BF1060">
        <v>2.0044</v>
      </c>
      <c r="BG1060">
        <v>1.9674</v>
      </c>
      <c r="BH1060">
        <v>1.8170999999999999</v>
      </c>
      <c r="BI1060">
        <v>1.7745</v>
      </c>
      <c r="BJ1060">
        <v>1.7451000000000001</v>
      </c>
      <c r="BK1060">
        <v>1.7355</v>
      </c>
      <c r="BL1060">
        <v>1.7427999999999999</v>
      </c>
      <c r="BM1060">
        <v>1.7618</v>
      </c>
      <c r="BN1060">
        <v>1.9603999999999999</v>
      </c>
      <c r="BO1060">
        <v>1.9664999999999999</v>
      </c>
      <c r="BP1060">
        <v>1.9626999999999999</v>
      </c>
      <c r="BQ1060">
        <v>1.95</v>
      </c>
      <c r="BR1060">
        <v>1.9300999999999999</v>
      </c>
      <c r="BS1060">
        <v>1.9012</v>
      </c>
      <c r="BT1060">
        <v>1.772</v>
      </c>
      <c r="BU1060">
        <v>1.7390000000000001</v>
      </c>
      <c r="BV1060">
        <v>1.7196</v>
      </c>
      <c r="BW1060">
        <v>1.7182999999999999</v>
      </c>
      <c r="BX1060">
        <v>1.7305999999999999</v>
      </c>
      <c r="BY1060">
        <v>1.7483</v>
      </c>
      <c r="BZ1060">
        <v>1.9414</v>
      </c>
      <c r="CA1060">
        <v>1.9498</v>
      </c>
      <c r="CB1060">
        <v>1.9572000000000001</v>
      </c>
      <c r="CC1060">
        <v>1.9464999999999999</v>
      </c>
      <c r="CD1060">
        <v>1.9325000000000001</v>
      </c>
      <c r="CE1060">
        <v>1.9046000000000001</v>
      </c>
      <c r="CF1060">
        <v>1.7774000000000001</v>
      </c>
      <c r="CG1060">
        <v>1.7512000000000001</v>
      </c>
      <c r="CH1060">
        <v>1.7362</v>
      </c>
      <c r="CI1060">
        <v>1.7345999999999999</v>
      </c>
      <c r="CJ1060">
        <v>1.7477</v>
      </c>
      <c r="CK1060">
        <v>1.7670999999999999</v>
      </c>
      <c r="CL1060">
        <v>1.9560999999999999</v>
      </c>
      <c r="CM1060">
        <v>1.9725999999999999</v>
      </c>
      <c r="CN1060">
        <v>1.9682999999999999</v>
      </c>
      <c r="CO1060">
        <v>1.958</v>
      </c>
      <c r="CP1060">
        <v>1.9420999999999999</v>
      </c>
      <c r="CQ1060">
        <v>1.9109</v>
      </c>
      <c r="CR1060">
        <v>1.7835000000000001</v>
      </c>
      <c r="CS1060">
        <v>1.7538</v>
      </c>
      <c r="CT1060">
        <v>1.7362</v>
      </c>
      <c r="CU1060">
        <v>1.7325999999999999</v>
      </c>
    </row>
    <row r="1061" spans="1:99">
      <c r="A1061" s="95">
        <v>45777</v>
      </c>
      <c r="B1061" s="63">
        <v>250996</v>
      </c>
      <c r="BC1061" s="28">
        <v>2.0369999999999999</v>
      </c>
      <c r="BD1061">
        <v>2.0177</v>
      </c>
      <c r="BE1061">
        <v>1.9926999999999999</v>
      </c>
      <c r="BF1061">
        <v>1.9605999999999999</v>
      </c>
      <c r="BG1061">
        <v>1.9215</v>
      </c>
      <c r="BH1061">
        <v>1.7713000000000001</v>
      </c>
      <c r="BI1061">
        <v>1.7263999999999999</v>
      </c>
      <c r="BJ1061">
        <v>1.6954</v>
      </c>
      <c r="BK1061">
        <v>1.6854</v>
      </c>
      <c r="BL1061">
        <v>1.6926000000000001</v>
      </c>
      <c r="BM1061">
        <v>1.7116</v>
      </c>
      <c r="BN1061">
        <v>1.9091</v>
      </c>
      <c r="BO1061">
        <v>1.9155</v>
      </c>
      <c r="BP1061">
        <v>1.9123000000000001</v>
      </c>
      <c r="BQ1061">
        <v>1.8996999999999999</v>
      </c>
      <c r="BR1061">
        <v>1.8794</v>
      </c>
      <c r="BS1061">
        <v>1.8501000000000001</v>
      </c>
      <c r="BT1061">
        <v>1.7194</v>
      </c>
      <c r="BU1061">
        <v>1.6865000000000001</v>
      </c>
      <c r="BV1061">
        <v>1.6671</v>
      </c>
      <c r="BW1061">
        <v>1.6658999999999999</v>
      </c>
      <c r="BX1061">
        <v>1.6782999999999999</v>
      </c>
      <c r="BY1061">
        <v>1.696</v>
      </c>
      <c r="BZ1061">
        <v>1.8892</v>
      </c>
      <c r="CA1061">
        <v>1.8976</v>
      </c>
      <c r="CB1061">
        <v>1.9051</v>
      </c>
      <c r="CC1061">
        <v>1.8945000000000001</v>
      </c>
      <c r="CD1061">
        <v>1.8805000000000001</v>
      </c>
      <c r="CE1061">
        <v>1.8527</v>
      </c>
      <c r="CF1061">
        <v>1.7256</v>
      </c>
      <c r="CG1061">
        <v>1.6994</v>
      </c>
      <c r="CH1061">
        <v>1.6846000000000001</v>
      </c>
      <c r="CI1061">
        <v>1.6830000000000001</v>
      </c>
      <c r="CJ1061">
        <v>1.6960999999999999</v>
      </c>
      <c r="CK1061">
        <v>1.7155</v>
      </c>
      <c r="CL1061">
        <v>1.9045000000000001</v>
      </c>
      <c r="CM1061">
        <v>1.921</v>
      </c>
      <c r="CN1061">
        <v>1.9167000000000001</v>
      </c>
      <c r="CO1061">
        <v>1.9064000000000001</v>
      </c>
      <c r="CP1061">
        <v>1.8905000000000001</v>
      </c>
      <c r="CQ1061">
        <v>1.8593</v>
      </c>
      <c r="CR1061">
        <v>1.7319</v>
      </c>
      <c r="CS1061">
        <v>1.7021999999999999</v>
      </c>
      <c r="CT1061">
        <v>1.6846000000000001</v>
      </c>
      <c r="CU1061">
        <v>1.681</v>
      </c>
    </row>
    <row r="1062" spans="1:99">
      <c r="A1062" s="103">
        <v>45778</v>
      </c>
      <c r="B1062" s="63">
        <v>191289</v>
      </c>
      <c r="BD1062">
        <v>2.0491999999999999</v>
      </c>
      <c r="BE1062">
        <v>2.0215999999999998</v>
      </c>
      <c r="BF1062">
        <v>1.9884999999999999</v>
      </c>
      <c r="BG1062">
        <v>1.9490000000000001</v>
      </c>
      <c r="BH1062">
        <v>1.8012999999999999</v>
      </c>
      <c r="BI1062">
        <v>1.7544999999999999</v>
      </c>
      <c r="BJ1062">
        <v>1.7226999999999999</v>
      </c>
      <c r="BK1062">
        <v>1.7122999999999999</v>
      </c>
      <c r="BL1062">
        <v>1.7191000000000001</v>
      </c>
      <c r="BM1062">
        <v>1.7378</v>
      </c>
      <c r="BN1062">
        <v>1.9334</v>
      </c>
      <c r="BO1062">
        <v>1.9394</v>
      </c>
      <c r="BP1062">
        <v>1.9352</v>
      </c>
      <c r="BQ1062">
        <v>1.9224000000000001</v>
      </c>
      <c r="BR1062">
        <v>1.9029</v>
      </c>
      <c r="BS1062">
        <v>1.8744000000000001</v>
      </c>
      <c r="BT1062">
        <v>1.7437</v>
      </c>
      <c r="BU1062">
        <v>1.7108000000000001</v>
      </c>
      <c r="BV1062">
        <v>1.6914</v>
      </c>
      <c r="BW1062">
        <v>1.6901999999999999</v>
      </c>
      <c r="BX1062">
        <v>1.7025999999999999</v>
      </c>
      <c r="BY1062">
        <v>1.7202999999999999</v>
      </c>
      <c r="BZ1062">
        <v>1.9135</v>
      </c>
      <c r="CA1062">
        <v>1.9218999999999999</v>
      </c>
      <c r="CB1062">
        <v>1.9294</v>
      </c>
      <c r="CC1062">
        <v>1.9188000000000001</v>
      </c>
      <c r="CD1062">
        <v>1.9048</v>
      </c>
      <c r="CE1062">
        <v>1.877</v>
      </c>
      <c r="CF1062">
        <v>1.7499</v>
      </c>
      <c r="CG1062">
        <v>1.7237</v>
      </c>
      <c r="CH1062">
        <v>1.7089000000000001</v>
      </c>
      <c r="CI1062">
        <v>1.7073</v>
      </c>
      <c r="CJ1062">
        <v>1.7203999999999999</v>
      </c>
      <c r="CK1062">
        <v>1.7398</v>
      </c>
      <c r="CL1062">
        <v>1.9288000000000001</v>
      </c>
      <c r="CM1062">
        <v>1.9453</v>
      </c>
      <c r="CN1062">
        <v>1.9410000000000001</v>
      </c>
      <c r="CO1062">
        <v>1.9307000000000001</v>
      </c>
      <c r="CP1062">
        <v>1.9148000000000001</v>
      </c>
      <c r="CQ1062">
        <v>1.8835999999999999</v>
      </c>
      <c r="CR1062">
        <v>1.7562</v>
      </c>
      <c r="CS1062">
        <v>1.7264999999999999</v>
      </c>
      <c r="CT1062">
        <v>1.7089000000000001</v>
      </c>
      <c r="CU1062">
        <v>1.7053</v>
      </c>
    </row>
    <row r="1063" spans="1:99">
      <c r="A1063" s="95">
        <v>45779</v>
      </c>
      <c r="B1063" s="63">
        <v>178335</v>
      </c>
      <c r="BD1063">
        <v>2.0198999999999998</v>
      </c>
      <c r="BE1063">
        <v>1.9953000000000001</v>
      </c>
      <c r="BF1063">
        <v>1.9644999999999999</v>
      </c>
      <c r="BG1063">
        <v>1.9258999999999999</v>
      </c>
      <c r="BH1063">
        <v>1.7821</v>
      </c>
      <c r="BI1063">
        <v>1.7367999999999999</v>
      </c>
      <c r="BJ1063">
        <v>1.7065999999999999</v>
      </c>
      <c r="BK1063">
        <v>1.6976</v>
      </c>
      <c r="BL1063">
        <v>1.7055</v>
      </c>
      <c r="BM1063">
        <v>1.7244999999999999</v>
      </c>
      <c r="BN1063">
        <v>1.9188000000000001</v>
      </c>
      <c r="BO1063">
        <v>1.9248000000000001</v>
      </c>
      <c r="BP1063">
        <v>1.9207000000000001</v>
      </c>
      <c r="BQ1063">
        <v>1.9077</v>
      </c>
      <c r="BR1063">
        <v>1.8879999999999999</v>
      </c>
      <c r="BS1063">
        <v>1.8592</v>
      </c>
      <c r="BT1063">
        <v>1.7282999999999999</v>
      </c>
      <c r="BU1063">
        <v>1.6952</v>
      </c>
      <c r="BV1063">
        <v>1.6756</v>
      </c>
      <c r="BW1063">
        <v>1.6740999999999999</v>
      </c>
      <c r="BX1063">
        <v>1.6862999999999999</v>
      </c>
      <c r="BY1063">
        <v>1.7038</v>
      </c>
      <c r="BZ1063">
        <v>1.8968</v>
      </c>
      <c r="CA1063">
        <v>1.9049</v>
      </c>
      <c r="CB1063">
        <v>1.9098999999999999</v>
      </c>
      <c r="CC1063">
        <v>1.8993</v>
      </c>
      <c r="CD1063">
        <v>1.8853</v>
      </c>
      <c r="CE1063">
        <v>1.8574999999999999</v>
      </c>
      <c r="CF1063">
        <v>1.7303999999999999</v>
      </c>
      <c r="CG1063">
        <v>1.7041999999999999</v>
      </c>
      <c r="CH1063">
        <v>1.6894</v>
      </c>
      <c r="CI1063">
        <v>1.6878</v>
      </c>
      <c r="CJ1063">
        <v>1.7009000000000001</v>
      </c>
      <c r="CK1063">
        <v>1.7202999999999999</v>
      </c>
      <c r="CL1063">
        <v>1.9093</v>
      </c>
      <c r="CM1063">
        <v>1.9258</v>
      </c>
      <c r="CN1063">
        <v>1.9215</v>
      </c>
      <c r="CO1063">
        <v>1.9112</v>
      </c>
      <c r="CP1063">
        <v>1.8953</v>
      </c>
      <c r="CQ1063">
        <v>1.8641000000000001</v>
      </c>
      <c r="CR1063">
        <v>1.7366999999999999</v>
      </c>
      <c r="CS1063">
        <v>1.7070000000000001</v>
      </c>
      <c r="CT1063">
        <v>1.6894</v>
      </c>
      <c r="CU1063">
        <v>1.6858</v>
      </c>
    </row>
    <row r="1064" spans="1:99">
      <c r="A1064" s="103">
        <v>45782</v>
      </c>
      <c r="B1064" s="63">
        <v>209882</v>
      </c>
      <c r="BD1064">
        <v>2.0228000000000002</v>
      </c>
      <c r="BE1064">
        <v>1.9948999999999999</v>
      </c>
      <c r="BF1064">
        <v>1.9604999999999999</v>
      </c>
      <c r="BG1064">
        <v>1.9176</v>
      </c>
      <c r="BH1064">
        <v>1.7707999999999999</v>
      </c>
      <c r="BI1064">
        <v>1.7229000000000001</v>
      </c>
      <c r="BJ1064">
        <v>1.6909000000000001</v>
      </c>
      <c r="BK1064">
        <v>1.6806000000000001</v>
      </c>
      <c r="BL1064">
        <v>1.6878</v>
      </c>
      <c r="BM1064">
        <v>1.7063999999999999</v>
      </c>
      <c r="BN1064">
        <v>1.9006000000000001</v>
      </c>
      <c r="BO1064">
        <v>1.907</v>
      </c>
      <c r="BP1064">
        <v>1.9035</v>
      </c>
      <c r="BQ1064">
        <v>1.8909</v>
      </c>
      <c r="BR1064">
        <v>1.8713</v>
      </c>
      <c r="BS1064">
        <v>1.8440000000000001</v>
      </c>
      <c r="BT1064">
        <v>1.7132000000000001</v>
      </c>
      <c r="BU1064">
        <v>1.6801999999999999</v>
      </c>
      <c r="BV1064">
        <v>1.6615</v>
      </c>
      <c r="BW1064">
        <v>1.66</v>
      </c>
      <c r="BX1064">
        <v>1.6721999999999999</v>
      </c>
      <c r="BY1064">
        <v>1.6897</v>
      </c>
      <c r="BZ1064">
        <v>1.8827</v>
      </c>
      <c r="CA1064">
        <v>1.8908</v>
      </c>
      <c r="CB1064">
        <v>1.8957999999999999</v>
      </c>
      <c r="CC1064">
        <v>1.8852</v>
      </c>
      <c r="CD1064">
        <v>1.8712</v>
      </c>
      <c r="CE1064">
        <v>1.8433999999999999</v>
      </c>
      <c r="CF1064">
        <v>1.7162999999999999</v>
      </c>
      <c r="CG1064">
        <v>1.6900999999999999</v>
      </c>
      <c r="CH1064">
        <v>1.6753</v>
      </c>
      <c r="CI1064">
        <v>1.6737</v>
      </c>
      <c r="CJ1064">
        <v>1.6868000000000001</v>
      </c>
      <c r="CK1064">
        <v>1.7061999999999999</v>
      </c>
      <c r="CL1064">
        <v>1.8952</v>
      </c>
      <c r="CM1064">
        <v>1.9117</v>
      </c>
      <c r="CN1064">
        <v>1.9074</v>
      </c>
      <c r="CO1064">
        <v>1.8971</v>
      </c>
      <c r="CP1064">
        <v>1.8812</v>
      </c>
      <c r="CQ1064">
        <v>1.85</v>
      </c>
      <c r="CR1064">
        <v>1.7225999999999999</v>
      </c>
      <c r="CS1064">
        <v>1.6929000000000001</v>
      </c>
      <c r="CT1064">
        <v>1.6753</v>
      </c>
      <c r="CU1064">
        <v>1.6717</v>
      </c>
    </row>
    <row r="1065" spans="1:99">
      <c r="A1065" s="95">
        <v>45783</v>
      </c>
      <c r="B1065" s="63">
        <v>197428</v>
      </c>
      <c r="BD1065">
        <v>2.0644999999999998</v>
      </c>
      <c r="BE1065">
        <v>2.0371999999999999</v>
      </c>
      <c r="BF1065">
        <v>2.0030999999999999</v>
      </c>
      <c r="BG1065">
        <v>1.9605999999999999</v>
      </c>
      <c r="BH1065">
        <v>1.8120000000000001</v>
      </c>
      <c r="BI1065">
        <v>1.7614000000000001</v>
      </c>
      <c r="BJ1065">
        <v>1.7275</v>
      </c>
      <c r="BK1065">
        <v>1.7154</v>
      </c>
      <c r="BL1065">
        <v>1.7205999999999999</v>
      </c>
      <c r="BM1065">
        <v>1.7376</v>
      </c>
      <c r="BN1065">
        <v>1.9312</v>
      </c>
      <c r="BO1065">
        <v>1.9375</v>
      </c>
      <c r="BP1065">
        <v>1.9337</v>
      </c>
      <c r="BQ1065">
        <v>1.9206000000000001</v>
      </c>
      <c r="BR1065">
        <v>1.9013</v>
      </c>
      <c r="BS1065">
        <v>1.8736999999999999</v>
      </c>
      <c r="BT1065">
        <v>1.7436</v>
      </c>
      <c r="BU1065">
        <v>1.7109000000000001</v>
      </c>
      <c r="BV1065">
        <v>1.6924999999999999</v>
      </c>
      <c r="BW1065">
        <v>1.6916</v>
      </c>
      <c r="BX1065">
        <v>1.7040999999999999</v>
      </c>
      <c r="BY1065">
        <v>1.7221</v>
      </c>
      <c r="BZ1065">
        <v>1.9158999999999999</v>
      </c>
      <c r="CA1065">
        <v>1.9240999999999999</v>
      </c>
      <c r="CB1065">
        <v>1.9291</v>
      </c>
      <c r="CC1065">
        <v>1.9185000000000001</v>
      </c>
      <c r="CD1065">
        <v>1.9045000000000001</v>
      </c>
      <c r="CE1065">
        <v>1.8767</v>
      </c>
      <c r="CF1065">
        <v>1.7496</v>
      </c>
      <c r="CG1065">
        <v>1.7234</v>
      </c>
      <c r="CH1065">
        <v>1.7085999999999999</v>
      </c>
      <c r="CI1065">
        <v>1.7070000000000001</v>
      </c>
      <c r="CJ1065">
        <v>1.7201</v>
      </c>
      <c r="CK1065">
        <v>1.7395</v>
      </c>
      <c r="CL1065">
        <v>1.9285000000000001</v>
      </c>
      <c r="CM1065">
        <v>1.9450000000000001</v>
      </c>
      <c r="CN1065">
        <v>1.9407000000000001</v>
      </c>
      <c r="CO1065">
        <v>1.9303999999999999</v>
      </c>
      <c r="CP1065">
        <v>1.9145000000000001</v>
      </c>
      <c r="CQ1065">
        <v>1.8833</v>
      </c>
      <c r="CR1065">
        <v>1.7559</v>
      </c>
      <c r="CS1065">
        <v>1.7262</v>
      </c>
      <c r="CT1065">
        <v>1.7085999999999999</v>
      </c>
      <c r="CU1065">
        <v>1.7050000000000001</v>
      </c>
    </row>
    <row r="1066" spans="1:99">
      <c r="A1066" s="95">
        <v>45784</v>
      </c>
      <c r="B1066" s="63">
        <v>215305</v>
      </c>
      <c r="BD1066">
        <v>2.0278</v>
      </c>
      <c r="BE1066">
        <v>2.0017</v>
      </c>
      <c r="BF1066">
        <v>1.9694</v>
      </c>
      <c r="BG1066">
        <v>1.929</v>
      </c>
      <c r="BH1066">
        <v>1.7829999999999999</v>
      </c>
      <c r="BI1066">
        <v>1.7336</v>
      </c>
      <c r="BJ1066">
        <v>1.7011000000000001</v>
      </c>
      <c r="BK1066">
        <v>1.6904999999999999</v>
      </c>
      <c r="BL1066">
        <v>1.6970000000000001</v>
      </c>
      <c r="BM1066">
        <v>1.7150000000000001</v>
      </c>
      <c r="BN1066">
        <v>1.9068000000000001</v>
      </c>
      <c r="BO1066">
        <v>1.9128000000000001</v>
      </c>
      <c r="BP1066">
        <v>1.9088000000000001</v>
      </c>
      <c r="BQ1066">
        <v>1.8959999999999999</v>
      </c>
      <c r="BR1066">
        <v>1.8771</v>
      </c>
      <c r="BS1066">
        <v>1.8492999999999999</v>
      </c>
      <c r="BT1066">
        <v>1.7201</v>
      </c>
      <c r="BU1066">
        <v>1.6889000000000001</v>
      </c>
      <c r="BV1066">
        <v>1.6698</v>
      </c>
      <c r="BW1066">
        <v>1.6689000000000001</v>
      </c>
      <c r="BX1066">
        <v>1.6816</v>
      </c>
      <c r="BY1066">
        <v>1.6996</v>
      </c>
      <c r="BZ1066">
        <v>1.8936999999999999</v>
      </c>
      <c r="CA1066">
        <v>1.9014</v>
      </c>
      <c r="CB1066">
        <v>1.9064000000000001</v>
      </c>
      <c r="CC1066">
        <v>1.8967000000000001</v>
      </c>
      <c r="CD1066">
        <v>1.8828</v>
      </c>
      <c r="CE1066">
        <v>1.8551</v>
      </c>
      <c r="CF1066">
        <v>1.7281</v>
      </c>
      <c r="CG1066">
        <v>1.7020999999999999</v>
      </c>
      <c r="CH1066">
        <v>1.6874</v>
      </c>
      <c r="CI1066">
        <v>1.6859</v>
      </c>
      <c r="CJ1066">
        <v>1.6991000000000001</v>
      </c>
      <c r="CK1066">
        <v>1.7186999999999999</v>
      </c>
      <c r="CL1066">
        <v>1.9077999999999999</v>
      </c>
      <c r="CM1066">
        <v>1.9244000000000001</v>
      </c>
      <c r="CN1066">
        <v>1.9201999999999999</v>
      </c>
      <c r="CO1066">
        <v>1.9100999999999999</v>
      </c>
      <c r="CP1066">
        <v>1.8943000000000001</v>
      </c>
      <c r="CQ1066">
        <v>1.8632</v>
      </c>
      <c r="CR1066">
        <v>1.7359</v>
      </c>
      <c r="CS1066">
        <v>1.7063999999999999</v>
      </c>
      <c r="CT1066">
        <v>1.6903999999999999</v>
      </c>
      <c r="CU1066">
        <v>1.6868000000000001</v>
      </c>
    </row>
    <row r="1067" spans="1:99">
      <c r="A1067" s="95">
        <v>45785</v>
      </c>
      <c r="B1067" s="63">
        <v>219261</v>
      </c>
      <c r="BD1067">
        <v>2.0853999999999999</v>
      </c>
      <c r="BE1067">
        <v>2.0548000000000002</v>
      </c>
      <c r="BF1067">
        <v>2.0198</v>
      </c>
      <c r="BG1067">
        <v>1.9770000000000001</v>
      </c>
      <c r="BH1067">
        <v>1.8272999999999999</v>
      </c>
      <c r="BI1067">
        <v>1.7751999999999999</v>
      </c>
      <c r="BJ1067">
        <v>1.7412000000000001</v>
      </c>
      <c r="BK1067">
        <v>1.73</v>
      </c>
      <c r="BL1067">
        <v>1.7361</v>
      </c>
      <c r="BM1067">
        <v>1.7538</v>
      </c>
      <c r="BN1067">
        <v>1.9437</v>
      </c>
      <c r="BO1067">
        <v>1.9489000000000001</v>
      </c>
      <c r="BP1067">
        <v>1.9442999999999999</v>
      </c>
      <c r="BQ1067">
        <v>1.931</v>
      </c>
      <c r="BR1067">
        <v>1.9117999999999999</v>
      </c>
      <c r="BS1067">
        <v>1.8839999999999999</v>
      </c>
      <c r="BT1067">
        <v>1.7547999999999999</v>
      </c>
      <c r="BU1067">
        <v>1.7235</v>
      </c>
      <c r="BV1067">
        <v>1.7042999999999999</v>
      </c>
      <c r="BW1067">
        <v>1.7029000000000001</v>
      </c>
      <c r="BX1067">
        <v>1.7156</v>
      </c>
      <c r="BY1067">
        <v>1.7336</v>
      </c>
      <c r="BZ1067">
        <v>1.9277</v>
      </c>
      <c r="CA1067">
        <v>1.9354</v>
      </c>
      <c r="CB1067">
        <v>1.9403999999999999</v>
      </c>
      <c r="CC1067">
        <v>1.9307000000000001</v>
      </c>
      <c r="CD1067">
        <v>1.9168000000000001</v>
      </c>
      <c r="CE1067">
        <v>1.8891</v>
      </c>
      <c r="CF1067">
        <v>1.7621</v>
      </c>
      <c r="CG1067">
        <v>1.7361</v>
      </c>
      <c r="CH1067">
        <v>1.7214</v>
      </c>
      <c r="CI1067">
        <v>1.7199</v>
      </c>
      <c r="CJ1067">
        <v>1.7331000000000001</v>
      </c>
      <c r="CK1067">
        <v>1.7526999999999999</v>
      </c>
      <c r="CL1067">
        <v>1.9418</v>
      </c>
      <c r="CM1067">
        <v>1.9583999999999999</v>
      </c>
      <c r="CN1067">
        <v>1.9541999999999999</v>
      </c>
      <c r="CO1067">
        <v>1.9440999999999999</v>
      </c>
      <c r="CP1067">
        <v>1.9282999999999999</v>
      </c>
      <c r="CQ1067">
        <v>1.8972</v>
      </c>
      <c r="CR1067">
        <v>1.7699</v>
      </c>
      <c r="CS1067">
        <v>1.7403999999999999</v>
      </c>
      <c r="CT1067">
        <v>1.7243999999999999</v>
      </c>
      <c r="CU1067">
        <v>1.7208000000000001</v>
      </c>
    </row>
    <row r="1068" spans="1:99">
      <c r="A1068" s="95">
        <v>45786</v>
      </c>
      <c r="B1068" s="63">
        <v>213944</v>
      </c>
      <c r="BD1068">
        <v>2.1084000000000001</v>
      </c>
      <c r="BE1068">
        <v>2.0773000000000001</v>
      </c>
      <c r="BF1068">
        <v>2.0430999999999999</v>
      </c>
      <c r="BG1068">
        <v>2.0009000000000001</v>
      </c>
      <c r="BH1068">
        <v>1.8488</v>
      </c>
      <c r="BI1068">
        <v>1.7969999999999999</v>
      </c>
      <c r="BJ1068">
        <v>1.7623</v>
      </c>
      <c r="BK1068">
        <v>1.7496</v>
      </c>
      <c r="BL1068">
        <v>1.7544</v>
      </c>
      <c r="BM1068">
        <v>1.7714000000000001</v>
      </c>
      <c r="BN1068">
        <v>1.9612000000000001</v>
      </c>
      <c r="BO1068">
        <v>1.9662999999999999</v>
      </c>
      <c r="BP1068">
        <v>1.9616</v>
      </c>
      <c r="BQ1068">
        <v>1.9479</v>
      </c>
      <c r="BR1068">
        <v>1.9282999999999999</v>
      </c>
      <c r="BS1068">
        <v>1.9004000000000001</v>
      </c>
      <c r="BT1068">
        <v>1.7712000000000001</v>
      </c>
      <c r="BU1068">
        <v>1.7398</v>
      </c>
      <c r="BV1068">
        <v>1.7206999999999999</v>
      </c>
      <c r="BW1068">
        <v>1.7191000000000001</v>
      </c>
      <c r="BX1068">
        <v>1.7317</v>
      </c>
      <c r="BY1068">
        <v>1.7495000000000001</v>
      </c>
      <c r="BZ1068">
        <v>1.9434</v>
      </c>
      <c r="CA1068">
        <v>1.9510000000000001</v>
      </c>
      <c r="CB1068">
        <v>1.9550000000000001</v>
      </c>
      <c r="CC1068">
        <v>1.9453</v>
      </c>
      <c r="CD1068">
        <v>1.9314</v>
      </c>
      <c r="CE1068">
        <v>1.9036999999999999</v>
      </c>
      <c r="CF1068">
        <v>1.7766999999999999</v>
      </c>
      <c r="CG1068">
        <v>1.7506999999999999</v>
      </c>
      <c r="CH1068">
        <v>1.736</v>
      </c>
      <c r="CI1068">
        <v>1.7344999999999999</v>
      </c>
      <c r="CJ1068">
        <v>1.7477</v>
      </c>
      <c r="CK1068">
        <v>1.7673000000000001</v>
      </c>
      <c r="CL1068">
        <v>1.9563999999999999</v>
      </c>
      <c r="CM1068">
        <v>1.9730000000000001</v>
      </c>
      <c r="CN1068">
        <v>1.9688000000000001</v>
      </c>
      <c r="CO1068">
        <v>1.9587000000000001</v>
      </c>
      <c r="CP1068">
        <v>1.9429000000000001</v>
      </c>
      <c r="CQ1068">
        <v>1.9117999999999999</v>
      </c>
      <c r="CR1068">
        <v>1.7845</v>
      </c>
      <c r="CS1068">
        <v>1.7549999999999999</v>
      </c>
      <c r="CT1068">
        <v>1.7390000000000001</v>
      </c>
      <c r="CU1068">
        <v>1.7354000000000001</v>
      </c>
    </row>
    <row r="1069" spans="1:99">
      <c r="A1069" s="95">
        <v>45789</v>
      </c>
      <c r="B1069" s="63">
        <v>205612</v>
      </c>
      <c r="BD1069">
        <v>2.1331000000000002</v>
      </c>
      <c r="BE1069">
        <v>2.1002000000000001</v>
      </c>
      <c r="BF1069">
        <v>2.0663</v>
      </c>
      <c r="BG1069">
        <v>2.0253999999999999</v>
      </c>
      <c r="BH1069">
        <v>1.8734999999999999</v>
      </c>
      <c r="BI1069">
        <v>1.8223</v>
      </c>
      <c r="BJ1069">
        <v>1.788</v>
      </c>
      <c r="BK1069">
        <v>1.7754000000000001</v>
      </c>
      <c r="BL1069">
        <v>1.7803</v>
      </c>
      <c r="BM1069">
        <v>1.7974000000000001</v>
      </c>
      <c r="BN1069">
        <v>1.9896</v>
      </c>
      <c r="BO1069">
        <v>1.9957</v>
      </c>
      <c r="BP1069">
        <v>1.9917</v>
      </c>
      <c r="BQ1069">
        <v>1.9782</v>
      </c>
      <c r="BR1069">
        <v>1.9576</v>
      </c>
      <c r="BS1069">
        <v>1.9286000000000001</v>
      </c>
      <c r="BT1069">
        <v>1.7958000000000001</v>
      </c>
      <c r="BU1069">
        <v>1.7638</v>
      </c>
      <c r="BV1069">
        <v>1.7445999999999999</v>
      </c>
      <c r="BW1069">
        <v>1.7427999999999999</v>
      </c>
      <c r="BX1069">
        <v>1.7565</v>
      </c>
      <c r="BY1069">
        <v>1.7743</v>
      </c>
      <c r="BZ1069">
        <v>1.9681999999999999</v>
      </c>
      <c r="CA1069">
        <v>1.9753000000000001</v>
      </c>
      <c r="CB1069">
        <v>1.9793000000000001</v>
      </c>
      <c r="CC1069">
        <v>1.9696</v>
      </c>
      <c r="CD1069">
        <v>1.9557</v>
      </c>
      <c r="CE1069">
        <v>1.9279999999999999</v>
      </c>
      <c r="CF1069">
        <v>1.8009999999999999</v>
      </c>
      <c r="CG1069">
        <v>1.7749999999999999</v>
      </c>
      <c r="CH1069">
        <v>1.7603</v>
      </c>
      <c r="CI1069">
        <v>1.7587999999999999</v>
      </c>
      <c r="CJ1069">
        <v>1.772</v>
      </c>
      <c r="CK1069">
        <v>1.7916000000000001</v>
      </c>
      <c r="CL1069">
        <v>1.9806999999999999</v>
      </c>
      <c r="CM1069">
        <v>1.9973000000000001</v>
      </c>
      <c r="CN1069">
        <v>1.9931000000000001</v>
      </c>
      <c r="CO1069">
        <v>1.9830000000000001</v>
      </c>
      <c r="CP1069">
        <v>1.9672000000000001</v>
      </c>
      <c r="CQ1069">
        <v>1.9360999999999999</v>
      </c>
      <c r="CR1069">
        <v>1.8088</v>
      </c>
      <c r="CS1069">
        <v>1.7793000000000001</v>
      </c>
      <c r="CT1069">
        <v>1.7633000000000001</v>
      </c>
      <c r="CU1069">
        <v>1.7597</v>
      </c>
    </row>
    <row r="1070" spans="1:99">
      <c r="A1070" s="95">
        <v>45790</v>
      </c>
      <c r="B1070" s="63">
        <v>223663</v>
      </c>
      <c r="BD1070">
        <v>2.1659999999999999</v>
      </c>
      <c r="BE1070">
        <v>2.1322000000000001</v>
      </c>
      <c r="BF1070">
        <v>2.0992999999999999</v>
      </c>
      <c r="BG1070">
        <v>2.0596999999999999</v>
      </c>
      <c r="BH1070">
        <v>1.9078999999999999</v>
      </c>
      <c r="BI1070">
        <v>1.8577999999999999</v>
      </c>
      <c r="BJ1070">
        <v>1.8232999999999999</v>
      </c>
      <c r="BK1070">
        <v>1.8103</v>
      </c>
      <c r="BL1070">
        <v>1.8150999999999999</v>
      </c>
      <c r="BM1070">
        <v>1.8323</v>
      </c>
      <c r="BN1070">
        <v>2.0255000000000001</v>
      </c>
      <c r="BO1070">
        <v>2.0316000000000001</v>
      </c>
      <c r="BP1070">
        <v>2.0274999999999999</v>
      </c>
      <c r="BQ1070">
        <v>2.0143</v>
      </c>
      <c r="BR1070">
        <v>1.9942</v>
      </c>
      <c r="BS1070">
        <v>1.9659</v>
      </c>
      <c r="BT1070">
        <v>1.8324</v>
      </c>
      <c r="BU1070">
        <v>1.7996000000000001</v>
      </c>
      <c r="BV1070">
        <v>1.7786999999999999</v>
      </c>
      <c r="BW1070">
        <v>1.7765</v>
      </c>
      <c r="BX1070">
        <v>1.79</v>
      </c>
      <c r="BY1070">
        <v>1.8076000000000001</v>
      </c>
      <c r="BZ1070">
        <v>2.0013000000000001</v>
      </c>
      <c r="CA1070">
        <v>2.0082</v>
      </c>
      <c r="CB1070">
        <v>2.0112000000000001</v>
      </c>
      <c r="CC1070">
        <v>2.0015000000000001</v>
      </c>
      <c r="CD1070">
        <v>1.9876</v>
      </c>
      <c r="CE1070">
        <v>1.9599</v>
      </c>
      <c r="CF1070">
        <v>1.8329</v>
      </c>
      <c r="CG1070">
        <v>1.8069</v>
      </c>
      <c r="CH1070">
        <v>1.7922</v>
      </c>
      <c r="CI1070">
        <v>1.7907</v>
      </c>
      <c r="CJ1070">
        <v>1.8039000000000001</v>
      </c>
      <c r="CK1070">
        <v>1.8234999999999999</v>
      </c>
      <c r="CL1070">
        <v>2.0125999999999999</v>
      </c>
      <c r="CM1070">
        <v>2.0291999999999999</v>
      </c>
      <c r="CN1070">
        <v>2.0249999999999999</v>
      </c>
      <c r="CO1070">
        <v>2.0148999999999999</v>
      </c>
      <c r="CP1070">
        <v>1.9991000000000001</v>
      </c>
      <c r="CQ1070">
        <v>1.968</v>
      </c>
      <c r="CR1070">
        <v>1.8407</v>
      </c>
      <c r="CS1070">
        <v>1.8111999999999999</v>
      </c>
      <c r="CT1070">
        <v>1.7951999999999999</v>
      </c>
      <c r="CU1070">
        <v>1.7916000000000001</v>
      </c>
    </row>
    <row r="1071" spans="1:99">
      <c r="A1071" s="95">
        <v>45791</v>
      </c>
      <c r="B1071" s="63">
        <v>225492</v>
      </c>
      <c r="BD1071">
        <v>2.17</v>
      </c>
      <c r="BE1071">
        <v>2.1309</v>
      </c>
      <c r="BF1071">
        <v>2.0964999999999998</v>
      </c>
      <c r="BG1071">
        <v>2.0564</v>
      </c>
      <c r="BH1071">
        <v>1.9006000000000001</v>
      </c>
      <c r="BI1071">
        <v>1.8496999999999999</v>
      </c>
      <c r="BJ1071">
        <v>1.8142</v>
      </c>
      <c r="BK1071">
        <v>1.8004</v>
      </c>
      <c r="BL1071">
        <v>1.8046</v>
      </c>
      <c r="BM1071">
        <v>1.8218000000000001</v>
      </c>
      <c r="BN1071">
        <v>2.0167999999999999</v>
      </c>
      <c r="BO1071">
        <v>2.0230999999999999</v>
      </c>
      <c r="BP1071">
        <v>2.0192000000000001</v>
      </c>
      <c r="BQ1071">
        <v>2.0059999999999998</v>
      </c>
      <c r="BR1071">
        <v>1.9862</v>
      </c>
      <c r="BS1071">
        <v>1.9579</v>
      </c>
      <c r="BT1071">
        <v>1.8188</v>
      </c>
      <c r="BU1071">
        <v>1.7851999999999999</v>
      </c>
      <c r="BV1071">
        <v>1.7641</v>
      </c>
      <c r="BW1071">
        <v>1.7619</v>
      </c>
      <c r="BX1071">
        <v>1.7754000000000001</v>
      </c>
      <c r="BY1071">
        <v>1.7929999999999999</v>
      </c>
      <c r="BZ1071">
        <v>1.9866999999999999</v>
      </c>
      <c r="CA1071">
        <v>1.9936</v>
      </c>
      <c r="CB1071">
        <v>1.9965999999999999</v>
      </c>
      <c r="CC1071">
        <v>1.9869000000000001</v>
      </c>
      <c r="CD1071">
        <v>1.9730000000000001</v>
      </c>
      <c r="CE1071">
        <v>1.9453</v>
      </c>
      <c r="CF1071">
        <v>1.8183</v>
      </c>
      <c r="CG1071">
        <v>1.7923</v>
      </c>
      <c r="CH1071">
        <v>1.7776000000000001</v>
      </c>
      <c r="CI1071">
        <v>1.7761</v>
      </c>
      <c r="CJ1071">
        <v>1.7892999999999999</v>
      </c>
      <c r="CK1071">
        <v>1.8089</v>
      </c>
      <c r="CL1071">
        <v>1.998</v>
      </c>
      <c r="CM1071">
        <v>2.0146000000000002</v>
      </c>
      <c r="CN1071">
        <v>2.0104000000000002</v>
      </c>
      <c r="CO1071">
        <v>2.0003000000000002</v>
      </c>
      <c r="CP1071">
        <v>1.9844999999999999</v>
      </c>
      <c r="CQ1071">
        <v>1.9534</v>
      </c>
      <c r="CR1071">
        <v>1.8261000000000001</v>
      </c>
      <c r="CS1071">
        <v>1.7966</v>
      </c>
      <c r="CT1071">
        <v>1.7806</v>
      </c>
      <c r="CU1071">
        <v>1.7769999999999999</v>
      </c>
    </row>
    <row r="1072" spans="1:99">
      <c r="A1072" s="95">
        <v>45792</v>
      </c>
      <c r="B1072" s="63">
        <v>197593</v>
      </c>
      <c r="BD1072">
        <v>2.1343999999999999</v>
      </c>
      <c r="BE1072">
        <v>2.0943999999999998</v>
      </c>
      <c r="BF1072">
        <v>2.0575999999999999</v>
      </c>
      <c r="BG1072">
        <v>2.0165999999999999</v>
      </c>
      <c r="BH1072">
        <v>1.8603000000000001</v>
      </c>
      <c r="BI1072">
        <v>1.8089</v>
      </c>
      <c r="BJ1072">
        <v>1.7726</v>
      </c>
      <c r="BK1072">
        <v>1.758</v>
      </c>
      <c r="BL1072">
        <v>1.7626999999999999</v>
      </c>
      <c r="BM1072">
        <v>1.7809999999999999</v>
      </c>
      <c r="BN1072">
        <v>1.9767999999999999</v>
      </c>
      <c r="BO1072">
        <v>1.9837</v>
      </c>
      <c r="BP1072">
        <v>1.98</v>
      </c>
      <c r="BQ1072">
        <v>1.9665999999999999</v>
      </c>
      <c r="BR1072">
        <v>1.946</v>
      </c>
      <c r="BS1072">
        <v>1.9173</v>
      </c>
      <c r="BT1072">
        <v>1.7799</v>
      </c>
      <c r="BU1072">
        <v>1.7472000000000001</v>
      </c>
      <c r="BV1072">
        <v>1.7282999999999999</v>
      </c>
      <c r="BW1072">
        <v>1.7261</v>
      </c>
      <c r="BX1072">
        <v>1.7396</v>
      </c>
      <c r="BY1072">
        <v>1.7572000000000001</v>
      </c>
      <c r="BZ1072">
        <v>1.9509000000000001</v>
      </c>
      <c r="CA1072">
        <v>1.9578</v>
      </c>
      <c r="CB1072">
        <v>1.9608000000000001</v>
      </c>
      <c r="CC1072">
        <v>1.9511000000000001</v>
      </c>
      <c r="CD1072">
        <v>1.9372</v>
      </c>
      <c r="CE1072">
        <v>1.9095</v>
      </c>
      <c r="CF1072">
        <v>1.7825</v>
      </c>
      <c r="CG1072">
        <v>1.7565</v>
      </c>
      <c r="CH1072">
        <v>1.7418</v>
      </c>
      <c r="CI1072">
        <v>1.7403</v>
      </c>
      <c r="CJ1072">
        <v>1.7535000000000001</v>
      </c>
      <c r="CK1072">
        <v>1.7730999999999999</v>
      </c>
      <c r="CL1072">
        <v>1.9621999999999999</v>
      </c>
      <c r="CM1072">
        <v>1.9787999999999999</v>
      </c>
      <c r="CN1072">
        <v>1.9745999999999999</v>
      </c>
      <c r="CO1072">
        <v>1.9644999999999999</v>
      </c>
      <c r="CP1072">
        <v>1.9487000000000001</v>
      </c>
      <c r="CQ1072">
        <v>1.9176</v>
      </c>
      <c r="CR1072">
        <v>1.7903</v>
      </c>
      <c r="CS1072">
        <v>1.7607999999999999</v>
      </c>
      <c r="CT1072">
        <v>1.7447999999999999</v>
      </c>
      <c r="CU1072">
        <v>1.7412000000000001</v>
      </c>
    </row>
    <row r="1073" spans="1:99">
      <c r="A1073" s="95">
        <v>45793</v>
      </c>
      <c r="B1073" s="63">
        <v>153207</v>
      </c>
      <c r="BD1073">
        <v>2.1417999999999999</v>
      </c>
      <c r="BE1073">
        <v>2.1023000000000001</v>
      </c>
      <c r="BF1073">
        <v>2.0678999999999998</v>
      </c>
      <c r="BG1073">
        <v>2.0287999999999999</v>
      </c>
      <c r="BH1073">
        <v>1.8737999999999999</v>
      </c>
      <c r="BI1073">
        <v>1.8217000000000001</v>
      </c>
      <c r="BJ1073">
        <v>1.7849999999999999</v>
      </c>
      <c r="BK1073">
        <v>1.7703</v>
      </c>
      <c r="BL1073">
        <v>1.7751999999999999</v>
      </c>
      <c r="BM1073">
        <v>1.7938000000000001</v>
      </c>
      <c r="BN1073">
        <v>1.9885999999999999</v>
      </c>
      <c r="BO1073">
        <v>1.9951000000000001</v>
      </c>
      <c r="BP1073">
        <v>1.9910000000000001</v>
      </c>
      <c r="BQ1073">
        <v>1.9775</v>
      </c>
      <c r="BR1073">
        <v>1.9577</v>
      </c>
      <c r="BS1073">
        <v>1.9297</v>
      </c>
      <c r="BT1073">
        <v>1.7937000000000001</v>
      </c>
      <c r="BU1073">
        <v>1.7618</v>
      </c>
      <c r="BV1073">
        <v>1.7411000000000001</v>
      </c>
      <c r="BW1073">
        <v>1.7388999999999999</v>
      </c>
      <c r="BX1073">
        <v>1.7524</v>
      </c>
      <c r="BY1073">
        <v>1.77</v>
      </c>
      <c r="BZ1073">
        <v>1.9637</v>
      </c>
      <c r="CA1073">
        <v>1.9705999999999999</v>
      </c>
      <c r="CB1073">
        <v>1.9736</v>
      </c>
      <c r="CC1073">
        <v>1.9639</v>
      </c>
      <c r="CD1073">
        <v>1.95</v>
      </c>
      <c r="CE1073">
        <v>1.9222999999999999</v>
      </c>
      <c r="CF1073">
        <v>1.7952999999999999</v>
      </c>
      <c r="CG1073">
        <v>1.7693000000000001</v>
      </c>
      <c r="CH1073">
        <v>1.7545999999999999</v>
      </c>
      <c r="CI1073">
        <v>1.7531000000000001</v>
      </c>
      <c r="CJ1073">
        <v>1.7663</v>
      </c>
      <c r="CK1073">
        <v>1.7859</v>
      </c>
      <c r="CL1073">
        <v>1.9750000000000001</v>
      </c>
      <c r="CM1073">
        <v>1.9916</v>
      </c>
      <c r="CN1073">
        <v>1.9874000000000001</v>
      </c>
      <c r="CO1073">
        <v>1.9773000000000001</v>
      </c>
      <c r="CP1073">
        <v>1.9615</v>
      </c>
      <c r="CQ1073">
        <v>1.9303999999999999</v>
      </c>
      <c r="CR1073">
        <v>1.8030999999999999</v>
      </c>
      <c r="CS1073">
        <v>1.7736000000000001</v>
      </c>
      <c r="CT1073">
        <v>1.7576000000000001</v>
      </c>
      <c r="CU1073">
        <v>1.754</v>
      </c>
    </row>
    <row r="1074" spans="1:99">
      <c r="A1074" s="95">
        <v>45796</v>
      </c>
      <c r="B1074" s="63">
        <v>153915</v>
      </c>
      <c r="BD1074">
        <v>2.1387999999999998</v>
      </c>
      <c r="BE1074">
        <v>2.0941000000000001</v>
      </c>
      <c r="BF1074">
        <v>2.0587</v>
      </c>
      <c r="BG1074">
        <v>2.0196000000000001</v>
      </c>
      <c r="BH1074">
        <v>1.8664000000000001</v>
      </c>
      <c r="BI1074">
        <v>1.8150999999999999</v>
      </c>
      <c r="BJ1074">
        <v>1.78</v>
      </c>
      <c r="BK1074">
        <v>1.7666999999999999</v>
      </c>
      <c r="BL1074">
        <v>1.7724</v>
      </c>
      <c r="BM1074">
        <v>1.7915000000000001</v>
      </c>
      <c r="BN1074">
        <v>1.9853000000000001</v>
      </c>
      <c r="BO1074">
        <v>1.9917</v>
      </c>
      <c r="BP1074">
        <v>1.9876</v>
      </c>
      <c r="BQ1074">
        <v>1.9737</v>
      </c>
      <c r="BR1074">
        <v>1.9525999999999999</v>
      </c>
      <c r="BS1074">
        <v>1.9237</v>
      </c>
      <c r="BT1074">
        <v>1.7877000000000001</v>
      </c>
      <c r="BU1074">
        <v>1.7558</v>
      </c>
      <c r="BV1074">
        <v>1.7351000000000001</v>
      </c>
      <c r="BW1074">
        <v>1.7329000000000001</v>
      </c>
      <c r="BX1074">
        <v>1.7464</v>
      </c>
      <c r="BY1074">
        <v>1.764</v>
      </c>
      <c r="BZ1074">
        <v>1.9577</v>
      </c>
      <c r="CA1074">
        <v>1.9645999999999999</v>
      </c>
      <c r="CB1074">
        <v>1.9676</v>
      </c>
      <c r="CC1074">
        <v>1.9579</v>
      </c>
      <c r="CD1074">
        <v>1.944</v>
      </c>
      <c r="CE1074">
        <v>1.9162999999999999</v>
      </c>
      <c r="CF1074">
        <v>1.7892999999999999</v>
      </c>
      <c r="CG1074">
        <v>1.7633000000000001</v>
      </c>
      <c r="CH1074">
        <v>1.7485999999999999</v>
      </c>
      <c r="CI1074">
        <v>1.7471000000000001</v>
      </c>
      <c r="CJ1074">
        <v>1.7603</v>
      </c>
      <c r="CK1074">
        <v>1.7799</v>
      </c>
      <c r="CL1074">
        <v>1.9690000000000001</v>
      </c>
      <c r="CM1074">
        <v>1.9856</v>
      </c>
      <c r="CN1074">
        <v>1.9814000000000001</v>
      </c>
      <c r="CO1074">
        <v>1.9713000000000001</v>
      </c>
      <c r="CP1074">
        <v>1.9555</v>
      </c>
      <c r="CQ1074">
        <v>1.9244000000000001</v>
      </c>
      <c r="CR1074">
        <v>1.7970999999999999</v>
      </c>
      <c r="CS1074">
        <v>1.7676000000000001</v>
      </c>
      <c r="CT1074">
        <v>1.7516</v>
      </c>
      <c r="CU1074">
        <v>1.748</v>
      </c>
    </row>
    <row r="1075" spans="1:99">
      <c r="A1075" s="95">
        <v>45797</v>
      </c>
      <c r="B1075" s="63">
        <v>148509</v>
      </c>
      <c r="BD1075">
        <v>2.1520999999999999</v>
      </c>
      <c r="BE1075">
        <v>2.1048</v>
      </c>
      <c r="BF1075">
        <v>2.0689000000000002</v>
      </c>
      <c r="BG1075">
        <v>2.0284</v>
      </c>
      <c r="BH1075">
        <v>1.8746</v>
      </c>
      <c r="BI1075">
        <v>1.8244</v>
      </c>
      <c r="BJ1075">
        <v>1.7907999999999999</v>
      </c>
      <c r="BK1075">
        <v>1.7786</v>
      </c>
      <c r="BL1075">
        <v>1.7847999999999999</v>
      </c>
      <c r="BM1075">
        <v>1.8035000000000001</v>
      </c>
      <c r="BN1075">
        <v>1.9964999999999999</v>
      </c>
      <c r="BO1075">
        <v>2.0026000000000002</v>
      </c>
      <c r="BP1075">
        <v>1.9981</v>
      </c>
      <c r="BQ1075">
        <v>1.9841</v>
      </c>
      <c r="BR1075">
        <v>1.9635</v>
      </c>
      <c r="BS1075">
        <v>1.9346000000000001</v>
      </c>
      <c r="BT1075">
        <v>1.7986</v>
      </c>
      <c r="BU1075">
        <v>1.7666999999999999</v>
      </c>
      <c r="BV1075">
        <v>1.746</v>
      </c>
      <c r="BW1075">
        <v>1.7438</v>
      </c>
      <c r="BX1075">
        <v>1.7573000000000001</v>
      </c>
      <c r="BY1075">
        <v>1.7748999999999999</v>
      </c>
      <c r="BZ1075">
        <v>1.9685999999999999</v>
      </c>
      <c r="CA1075">
        <v>1.9755</v>
      </c>
      <c r="CB1075">
        <v>1.9784999999999999</v>
      </c>
      <c r="CC1075">
        <v>1.9688000000000001</v>
      </c>
      <c r="CD1075">
        <v>1.9549000000000001</v>
      </c>
      <c r="CE1075">
        <v>1.9272</v>
      </c>
      <c r="CF1075">
        <v>1.8002</v>
      </c>
      <c r="CG1075">
        <v>1.7742</v>
      </c>
      <c r="CH1075">
        <v>1.7595000000000001</v>
      </c>
      <c r="CI1075">
        <v>1.758</v>
      </c>
      <c r="CJ1075">
        <v>1.7712000000000001</v>
      </c>
      <c r="CK1075">
        <v>1.7907999999999999</v>
      </c>
      <c r="CL1075">
        <v>1.9799</v>
      </c>
      <c r="CM1075">
        <v>1.9964999999999999</v>
      </c>
      <c r="CN1075">
        <v>1.9923</v>
      </c>
      <c r="CO1075">
        <v>1.9822</v>
      </c>
      <c r="CP1075">
        <v>1.9663999999999999</v>
      </c>
      <c r="CQ1075">
        <v>1.9353</v>
      </c>
      <c r="CR1075">
        <v>1.8080000000000001</v>
      </c>
      <c r="CS1075">
        <v>1.7785</v>
      </c>
      <c r="CT1075">
        <v>1.7625</v>
      </c>
      <c r="CU1075">
        <v>1.7588999999999999</v>
      </c>
    </row>
    <row r="1076" spans="1:99">
      <c r="A1076" s="95">
        <v>45798</v>
      </c>
      <c r="B1076" s="63">
        <v>181827</v>
      </c>
      <c r="BD1076">
        <v>2.1497999999999999</v>
      </c>
      <c r="BE1076">
        <v>2.1051000000000002</v>
      </c>
      <c r="BF1076">
        <v>2.0693000000000001</v>
      </c>
      <c r="BG1076">
        <v>2.028</v>
      </c>
      <c r="BH1076">
        <v>1.873</v>
      </c>
      <c r="BI1076">
        <v>1.8217000000000001</v>
      </c>
      <c r="BJ1076">
        <v>1.7868999999999999</v>
      </c>
      <c r="BK1076">
        <v>1.7734000000000001</v>
      </c>
      <c r="BL1076">
        <v>1.7784</v>
      </c>
      <c r="BM1076">
        <v>1.796</v>
      </c>
      <c r="BN1076">
        <v>1.9897</v>
      </c>
      <c r="BO1076">
        <v>1.9964999999999999</v>
      </c>
      <c r="BP1076">
        <v>1.9923999999999999</v>
      </c>
      <c r="BQ1076">
        <v>1.9789000000000001</v>
      </c>
      <c r="BR1076">
        <v>1.9583999999999999</v>
      </c>
      <c r="BS1076">
        <v>1.9297</v>
      </c>
      <c r="BT1076">
        <v>1.7937000000000001</v>
      </c>
      <c r="BU1076">
        <v>1.7617</v>
      </c>
      <c r="BV1076">
        <v>1.7410000000000001</v>
      </c>
      <c r="BW1076">
        <v>1.7386999999999999</v>
      </c>
      <c r="BX1076">
        <v>1.7522</v>
      </c>
      <c r="BY1076">
        <v>1.7698</v>
      </c>
      <c r="BZ1076">
        <v>1.9635</v>
      </c>
      <c r="CA1076">
        <v>1.9703999999999999</v>
      </c>
      <c r="CB1076">
        <v>1.9734</v>
      </c>
      <c r="CC1076">
        <v>1.9637</v>
      </c>
      <c r="CD1076">
        <v>1.9498</v>
      </c>
      <c r="CE1076">
        <v>1.9220999999999999</v>
      </c>
      <c r="CF1076">
        <v>1.7950999999999999</v>
      </c>
      <c r="CG1076">
        <v>1.7690999999999999</v>
      </c>
      <c r="CH1076">
        <v>1.7544</v>
      </c>
      <c r="CI1076">
        <v>1.7528999999999999</v>
      </c>
      <c r="CJ1076">
        <v>1.7661</v>
      </c>
      <c r="CK1076">
        <v>1.7857000000000001</v>
      </c>
      <c r="CL1076">
        <v>1.9748000000000001</v>
      </c>
      <c r="CM1076">
        <v>1.9914000000000001</v>
      </c>
      <c r="CN1076">
        <v>1.9872000000000001</v>
      </c>
      <c r="CO1076">
        <v>1.9771000000000001</v>
      </c>
      <c r="CP1076">
        <v>1.9613</v>
      </c>
      <c r="CQ1076">
        <v>1.9301999999999999</v>
      </c>
      <c r="CR1076">
        <v>1.8028999999999999</v>
      </c>
      <c r="CS1076">
        <v>1.7734000000000001</v>
      </c>
      <c r="CT1076">
        <v>1.7574000000000001</v>
      </c>
      <c r="CU1076">
        <v>1.7538</v>
      </c>
    </row>
    <row r="1077" spans="1:99">
      <c r="A1077" s="95">
        <v>45799</v>
      </c>
      <c r="B1077" s="63">
        <v>165811</v>
      </c>
      <c r="BD1077">
        <v>2.1312000000000002</v>
      </c>
      <c r="BE1077">
        <v>2.0924</v>
      </c>
      <c r="BF1077">
        <v>2.0571000000000002</v>
      </c>
      <c r="BG1077">
        <v>2.0154999999999998</v>
      </c>
      <c r="BH1077">
        <v>1.8601000000000001</v>
      </c>
      <c r="BI1077">
        <v>1.8079000000000001</v>
      </c>
      <c r="BJ1077">
        <v>1.7736000000000001</v>
      </c>
      <c r="BK1077">
        <v>1.7609999999999999</v>
      </c>
      <c r="BL1077">
        <v>1.7663</v>
      </c>
      <c r="BM1077">
        <v>1.7839</v>
      </c>
      <c r="BN1077">
        <v>1.9776</v>
      </c>
      <c r="BO1077">
        <v>1.9844999999999999</v>
      </c>
      <c r="BP1077">
        <v>1.9803999999999999</v>
      </c>
      <c r="BQ1077">
        <v>1.9666999999999999</v>
      </c>
      <c r="BR1077">
        <v>1.946</v>
      </c>
      <c r="BS1077">
        <v>1.9173</v>
      </c>
      <c r="BT1077">
        <v>1.7827999999999999</v>
      </c>
      <c r="BU1077">
        <v>1.7504999999999999</v>
      </c>
      <c r="BV1077">
        <v>1.7293000000000001</v>
      </c>
      <c r="BW1077">
        <v>1.7270000000000001</v>
      </c>
      <c r="BX1077">
        <v>1.7404999999999999</v>
      </c>
      <c r="BY1077">
        <v>1.7582</v>
      </c>
      <c r="BZ1077">
        <v>1.9519</v>
      </c>
      <c r="CA1077">
        <v>1.9588000000000001</v>
      </c>
      <c r="CB1077">
        <v>1.9618</v>
      </c>
      <c r="CC1077">
        <v>1.9520999999999999</v>
      </c>
      <c r="CD1077">
        <v>1.9382999999999999</v>
      </c>
      <c r="CE1077">
        <v>1.9106000000000001</v>
      </c>
      <c r="CF1077">
        <v>1.7836000000000001</v>
      </c>
      <c r="CG1077">
        <v>1.7576000000000001</v>
      </c>
      <c r="CH1077">
        <v>1.7428999999999999</v>
      </c>
      <c r="CI1077">
        <v>1.7415</v>
      </c>
      <c r="CJ1077">
        <v>1.7546999999999999</v>
      </c>
      <c r="CK1077">
        <v>1.7743</v>
      </c>
      <c r="CL1077">
        <v>1.9634</v>
      </c>
      <c r="CM1077">
        <v>1.9801</v>
      </c>
      <c r="CN1077">
        <v>1.9759</v>
      </c>
      <c r="CO1077">
        <v>1.9658</v>
      </c>
      <c r="CP1077">
        <v>1.95</v>
      </c>
      <c r="CQ1077">
        <v>1.9189000000000001</v>
      </c>
      <c r="CR1077">
        <v>1.7917000000000001</v>
      </c>
      <c r="CS1077">
        <v>1.7622</v>
      </c>
      <c r="CT1077">
        <v>1.7464</v>
      </c>
      <c r="CU1077">
        <v>1.7427999999999999</v>
      </c>
    </row>
    <row r="1078" spans="1:99">
      <c r="A1078" s="95">
        <v>45800</v>
      </c>
      <c r="B1078" s="63">
        <v>227520</v>
      </c>
      <c r="BD1078">
        <v>2.1092</v>
      </c>
      <c r="BE1078">
        <v>2.0754999999999999</v>
      </c>
      <c r="BF1078">
        <v>2.0445000000000002</v>
      </c>
      <c r="BG1078">
        <v>2.0053999999999998</v>
      </c>
      <c r="BH1078">
        <v>1.8517999999999999</v>
      </c>
      <c r="BI1078">
        <v>1.8011999999999999</v>
      </c>
      <c r="BJ1078">
        <v>1.7682</v>
      </c>
      <c r="BK1078">
        <v>1.7565</v>
      </c>
      <c r="BL1078">
        <v>1.7626999999999999</v>
      </c>
      <c r="BM1078">
        <v>1.7815000000000001</v>
      </c>
      <c r="BN1078">
        <v>1.9764999999999999</v>
      </c>
      <c r="BO1078">
        <v>1.9835</v>
      </c>
      <c r="BP1078">
        <v>1.9793000000000001</v>
      </c>
      <c r="BQ1078">
        <v>1.9655</v>
      </c>
      <c r="BR1078">
        <v>1.9448000000000001</v>
      </c>
      <c r="BS1078">
        <v>1.9160999999999999</v>
      </c>
      <c r="BT1078">
        <v>1.7815000000000001</v>
      </c>
      <c r="BU1078">
        <v>1.7491000000000001</v>
      </c>
      <c r="BV1078">
        <v>1.7279</v>
      </c>
      <c r="BW1078">
        <v>1.7256</v>
      </c>
      <c r="BX1078">
        <v>1.7391000000000001</v>
      </c>
      <c r="BY1078">
        <v>1.7567999999999999</v>
      </c>
      <c r="BZ1078">
        <v>1.9504999999999999</v>
      </c>
      <c r="CA1078">
        <v>1.9574</v>
      </c>
      <c r="CB1078">
        <v>1.9603999999999999</v>
      </c>
      <c r="CC1078">
        <v>1.9507000000000001</v>
      </c>
      <c r="CD1078">
        <v>1.9369000000000001</v>
      </c>
      <c r="CE1078">
        <v>1.9092</v>
      </c>
      <c r="CF1078">
        <v>1.7822</v>
      </c>
      <c r="CG1078">
        <v>1.7562</v>
      </c>
      <c r="CH1078">
        <v>1.7415</v>
      </c>
      <c r="CI1078">
        <v>1.7401</v>
      </c>
      <c r="CJ1078">
        <v>1.7533000000000001</v>
      </c>
      <c r="CK1078">
        <v>1.7728999999999999</v>
      </c>
      <c r="CL1078">
        <v>1.962</v>
      </c>
      <c r="CM1078">
        <v>1.9786999999999999</v>
      </c>
      <c r="CN1078">
        <v>1.9744999999999999</v>
      </c>
      <c r="CO1078">
        <v>1.9643999999999999</v>
      </c>
      <c r="CP1078">
        <v>1.9486000000000001</v>
      </c>
      <c r="CQ1078">
        <v>1.9175</v>
      </c>
      <c r="CR1078">
        <v>1.7903</v>
      </c>
      <c r="CS1078">
        <v>1.7607999999999999</v>
      </c>
      <c r="CT1078">
        <v>1.7450000000000001</v>
      </c>
      <c r="CU1078">
        <v>1.7414000000000001</v>
      </c>
    </row>
    <row r="1079" spans="1:99">
      <c r="A1079" s="103">
        <v>45803</v>
      </c>
      <c r="BD1079" s="189">
        <v>2.1092</v>
      </c>
      <c r="BE1079" s="189">
        <v>2.0754999999999999</v>
      </c>
      <c r="BF1079" s="189">
        <v>2.0445000000000002</v>
      </c>
      <c r="BG1079" s="189">
        <v>2.0053999999999998</v>
      </c>
      <c r="BH1079" s="189">
        <v>1.8517999999999999</v>
      </c>
      <c r="BI1079" s="189">
        <v>1.8011999999999999</v>
      </c>
      <c r="BJ1079" s="189">
        <v>1.7682</v>
      </c>
      <c r="BK1079" s="189">
        <v>1.7565</v>
      </c>
      <c r="BL1079" s="189">
        <v>1.7626999999999999</v>
      </c>
      <c r="BM1079" s="189">
        <v>1.7815000000000001</v>
      </c>
      <c r="BN1079" s="189">
        <v>1.9764999999999999</v>
      </c>
      <c r="BO1079" s="189">
        <v>1.9835</v>
      </c>
      <c r="BP1079" s="189">
        <v>1.9793000000000001</v>
      </c>
      <c r="BQ1079" s="189">
        <v>1.9655</v>
      </c>
      <c r="BR1079" s="189">
        <v>1.9448000000000001</v>
      </c>
      <c r="BS1079" s="189">
        <v>1.9160999999999999</v>
      </c>
      <c r="BT1079" s="189">
        <v>1.7815000000000001</v>
      </c>
      <c r="BU1079" s="189">
        <v>1.7491000000000001</v>
      </c>
      <c r="BV1079" s="189">
        <v>1.7279</v>
      </c>
      <c r="BW1079" s="189">
        <v>1.7256</v>
      </c>
      <c r="BX1079" s="189">
        <v>1.7391000000000001</v>
      </c>
      <c r="BY1079" s="189">
        <v>1.7567999999999999</v>
      </c>
      <c r="BZ1079" s="189">
        <v>1.9504999999999999</v>
      </c>
      <c r="CA1079" s="189">
        <v>1.9574</v>
      </c>
      <c r="CB1079" s="189">
        <v>1.9603999999999999</v>
      </c>
      <c r="CC1079" s="189">
        <v>1.9507000000000001</v>
      </c>
      <c r="CD1079" s="189">
        <v>1.9369000000000001</v>
      </c>
      <c r="CE1079" s="189">
        <v>1.9092</v>
      </c>
      <c r="CF1079" s="189">
        <v>1.7822</v>
      </c>
      <c r="CG1079" s="189">
        <v>1.7562</v>
      </c>
      <c r="CH1079" s="189">
        <v>1.7415</v>
      </c>
      <c r="CI1079" s="189">
        <v>1.7401</v>
      </c>
      <c r="CJ1079" s="189">
        <v>1.7533000000000001</v>
      </c>
      <c r="CK1079" s="189">
        <v>1.7728999999999999</v>
      </c>
      <c r="CL1079" s="189">
        <v>1.962</v>
      </c>
      <c r="CM1079" s="189">
        <v>1.9786999999999999</v>
      </c>
      <c r="CN1079" s="189">
        <v>1.9744999999999999</v>
      </c>
      <c r="CO1079" s="189">
        <v>1.9643999999999999</v>
      </c>
      <c r="CP1079" s="189">
        <v>1.9486000000000001</v>
      </c>
      <c r="CQ1079" s="189">
        <v>1.9175</v>
      </c>
      <c r="CR1079" s="189">
        <v>1.7903</v>
      </c>
      <c r="CS1079" s="189">
        <v>1.7607999999999999</v>
      </c>
      <c r="CT1079" s="189">
        <v>1.7450000000000001</v>
      </c>
      <c r="CU1079" s="189">
        <v>1.7414000000000001</v>
      </c>
    </row>
    <row r="1080" spans="1:99">
      <c r="A1080" s="95">
        <v>45804</v>
      </c>
      <c r="B1080" s="63">
        <v>230094</v>
      </c>
      <c r="BD1080">
        <v>2.0714999999999999</v>
      </c>
      <c r="BE1080">
        <v>2.048</v>
      </c>
      <c r="BF1080">
        <v>2.0209000000000001</v>
      </c>
      <c r="BG1080">
        <v>1.9843</v>
      </c>
      <c r="BH1080">
        <v>1.8339000000000001</v>
      </c>
      <c r="BI1080">
        <v>1.7853000000000001</v>
      </c>
      <c r="BJ1080">
        <v>1.7538</v>
      </c>
      <c r="BK1080">
        <v>1.7431000000000001</v>
      </c>
      <c r="BL1080">
        <v>1.75</v>
      </c>
      <c r="BM1080">
        <v>1.7692000000000001</v>
      </c>
      <c r="BN1080">
        <v>1.9634</v>
      </c>
      <c r="BO1080">
        <v>1.9701</v>
      </c>
      <c r="BP1080">
        <v>1.9656</v>
      </c>
      <c r="BQ1080">
        <v>1.9517</v>
      </c>
      <c r="BR1080">
        <v>1.931</v>
      </c>
      <c r="BS1080">
        <v>1.9031</v>
      </c>
      <c r="BT1080">
        <v>1.7685999999999999</v>
      </c>
      <c r="BU1080">
        <v>1.7362</v>
      </c>
      <c r="BV1080">
        <v>1.7150000000000001</v>
      </c>
      <c r="BW1080">
        <v>1.7126999999999999</v>
      </c>
      <c r="BX1080">
        <v>1.7262</v>
      </c>
      <c r="BY1080">
        <v>1.7439</v>
      </c>
      <c r="BZ1080">
        <v>1.9376</v>
      </c>
      <c r="CA1080">
        <v>1.9444999999999999</v>
      </c>
      <c r="CB1080">
        <v>1.9475</v>
      </c>
      <c r="CC1080">
        <v>1.9378</v>
      </c>
      <c r="CD1080">
        <v>1.9239999999999999</v>
      </c>
      <c r="CE1080">
        <v>1.8963000000000001</v>
      </c>
      <c r="CF1080">
        <v>1.7693000000000001</v>
      </c>
      <c r="CG1080">
        <v>1.7433000000000001</v>
      </c>
      <c r="CH1080">
        <v>1.7285999999999999</v>
      </c>
      <c r="CI1080">
        <v>1.7272000000000001</v>
      </c>
      <c r="CJ1080">
        <v>1.7403999999999999</v>
      </c>
      <c r="CK1080">
        <v>1.76</v>
      </c>
      <c r="CL1080">
        <v>1.9491000000000001</v>
      </c>
      <c r="CM1080">
        <v>1.9658</v>
      </c>
      <c r="CN1080">
        <v>1.9616</v>
      </c>
      <c r="CO1080">
        <v>1.9515</v>
      </c>
      <c r="CP1080">
        <v>1.9357</v>
      </c>
      <c r="CQ1080">
        <v>1.9046000000000001</v>
      </c>
      <c r="CR1080">
        <v>1.7774000000000001</v>
      </c>
      <c r="CS1080">
        <v>1.7479</v>
      </c>
      <c r="CT1080">
        <v>1.7321</v>
      </c>
      <c r="CU1080">
        <v>1.7284999999999999</v>
      </c>
    </row>
    <row r="1081" spans="1:99">
      <c r="A1081" s="95">
        <v>45805</v>
      </c>
      <c r="B1081" s="63">
        <v>198204</v>
      </c>
      <c r="BD1081">
        <v>2.0891999999999999</v>
      </c>
      <c r="BE1081">
        <v>2.0632000000000001</v>
      </c>
      <c r="BF1081">
        <v>2.036</v>
      </c>
      <c r="BG1081">
        <v>1.9993000000000001</v>
      </c>
      <c r="BH1081">
        <v>1.8486</v>
      </c>
      <c r="BI1081">
        <v>1.7996000000000001</v>
      </c>
      <c r="BJ1081">
        <v>1.7678</v>
      </c>
      <c r="BK1081">
        <v>1.7572000000000001</v>
      </c>
      <c r="BL1081">
        <v>1.7644</v>
      </c>
      <c r="BM1081">
        <v>1.7839</v>
      </c>
      <c r="BN1081">
        <v>1.9783999999999999</v>
      </c>
      <c r="BO1081">
        <v>1.9849000000000001</v>
      </c>
      <c r="BP1081">
        <v>1.9802999999999999</v>
      </c>
      <c r="BQ1081">
        <v>1.9663999999999999</v>
      </c>
      <c r="BR1081">
        <v>1.9457</v>
      </c>
      <c r="BS1081">
        <v>1.9177999999999999</v>
      </c>
      <c r="BT1081">
        <v>1.7848999999999999</v>
      </c>
      <c r="BU1081">
        <v>1.7524</v>
      </c>
      <c r="BV1081">
        <v>1.7335</v>
      </c>
      <c r="BW1081">
        <v>1.7312000000000001</v>
      </c>
      <c r="BX1081">
        <v>1.7446999999999999</v>
      </c>
      <c r="BY1081">
        <v>1.7624</v>
      </c>
      <c r="BZ1081">
        <v>1.9560999999999999</v>
      </c>
      <c r="CA1081">
        <v>1.9630000000000001</v>
      </c>
      <c r="CB1081">
        <v>1.966</v>
      </c>
      <c r="CC1081">
        <v>1.9562999999999999</v>
      </c>
      <c r="CD1081">
        <v>1.9424999999999999</v>
      </c>
      <c r="CE1081">
        <v>1.9148000000000001</v>
      </c>
      <c r="CF1081">
        <v>1.7878000000000001</v>
      </c>
      <c r="CG1081">
        <v>1.7618</v>
      </c>
      <c r="CH1081">
        <v>1.7471000000000001</v>
      </c>
      <c r="CI1081">
        <v>1.7457</v>
      </c>
      <c r="CJ1081">
        <v>1.7588999999999999</v>
      </c>
      <c r="CK1081">
        <v>1.7785</v>
      </c>
      <c r="CL1081">
        <v>1.9676</v>
      </c>
      <c r="CM1081">
        <v>1.9843</v>
      </c>
      <c r="CN1081">
        <v>1.9801</v>
      </c>
      <c r="CO1081">
        <v>1.97</v>
      </c>
      <c r="CP1081">
        <v>1.9541999999999999</v>
      </c>
      <c r="CQ1081">
        <v>1.9231</v>
      </c>
      <c r="CR1081">
        <v>1.7959000000000001</v>
      </c>
      <c r="CS1081">
        <v>1.7664</v>
      </c>
      <c r="CT1081">
        <v>1.7505999999999999</v>
      </c>
      <c r="CU1081">
        <v>1.7470000000000001</v>
      </c>
    </row>
    <row r="1082" spans="1:99">
      <c r="A1082" s="95">
        <v>45806</v>
      </c>
      <c r="B1082" s="63">
        <v>188067</v>
      </c>
      <c r="BD1082">
        <v>2.0594000000000001</v>
      </c>
      <c r="BE1082">
        <v>2.0371999999999999</v>
      </c>
      <c r="BF1082">
        <v>2.0099999999999998</v>
      </c>
      <c r="BG1082">
        <v>1.9726999999999999</v>
      </c>
      <c r="BH1082">
        <v>1.8211999999999999</v>
      </c>
      <c r="BI1082">
        <v>1.7707999999999999</v>
      </c>
      <c r="BJ1082">
        <v>1.7379</v>
      </c>
      <c r="BK1082">
        <v>1.7269000000000001</v>
      </c>
      <c r="BL1082">
        <v>1.734</v>
      </c>
      <c r="BM1082">
        <v>1.7531000000000001</v>
      </c>
      <c r="BN1082">
        <v>1.9472</v>
      </c>
      <c r="BO1082">
        <v>1.9533</v>
      </c>
      <c r="BP1082">
        <v>1.9487000000000001</v>
      </c>
      <c r="BQ1082">
        <v>1.9348000000000001</v>
      </c>
      <c r="BR1082">
        <v>1.9140999999999999</v>
      </c>
      <c r="BS1082">
        <v>1.8862000000000001</v>
      </c>
      <c r="BT1082">
        <v>1.7534000000000001</v>
      </c>
      <c r="BU1082">
        <v>1.7209000000000001</v>
      </c>
      <c r="BV1082">
        <v>1.7020999999999999</v>
      </c>
      <c r="BW1082">
        <v>1.6998</v>
      </c>
      <c r="BX1082">
        <v>1.7134</v>
      </c>
      <c r="BY1082">
        <v>1.7312000000000001</v>
      </c>
      <c r="BZ1082">
        <v>1.9249000000000001</v>
      </c>
      <c r="CA1082">
        <v>1.9319</v>
      </c>
      <c r="CB1082">
        <v>1.9349000000000001</v>
      </c>
      <c r="CC1082">
        <v>1.9253</v>
      </c>
      <c r="CD1082">
        <v>1.9116</v>
      </c>
      <c r="CE1082">
        <v>1.8838999999999999</v>
      </c>
      <c r="CF1082">
        <v>1.7569999999999999</v>
      </c>
      <c r="CG1082">
        <v>1.7310000000000001</v>
      </c>
      <c r="CH1082">
        <v>1.7165999999999999</v>
      </c>
      <c r="CI1082">
        <v>1.7152000000000001</v>
      </c>
      <c r="CJ1082">
        <v>1.7283999999999999</v>
      </c>
      <c r="CK1082">
        <v>1.748</v>
      </c>
      <c r="CL1082">
        <v>1.9371</v>
      </c>
      <c r="CM1082">
        <v>1.9538</v>
      </c>
      <c r="CN1082">
        <v>1.9496</v>
      </c>
      <c r="CO1082">
        <v>1.9395</v>
      </c>
      <c r="CP1082">
        <v>1.9237</v>
      </c>
      <c r="CQ1082">
        <v>1.8926000000000001</v>
      </c>
      <c r="CR1082">
        <v>1.7654000000000001</v>
      </c>
      <c r="CS1082">
        <v>1.7359</v>
      </c>
      <c r="CT1082">
        <v>1.7201</v>
      </c>
      <c r="CU1082">
        <v>1.7164999999999999</v>
      </c>
    </row>
    <row r="1083" spans="1:99">
      <c r="A1083" s="95">
        <v>45807</v>
      </c>
      <c r="B1083" s="63">
        <v>160366</v>
      </c>
      <c r="BD1083">
        <v>2.0384000000000002</v>
      </c>
      <c r="BE1083">
        <v>2.0150999999999999</v>
      </c>
      <c r="BF1083">
        <v>1.9878</v>
      </c>
      <c r="BG1083">
        <v>1.9502999999999999</v>
      </c>
      <c r="BH1083">
        <v>1.7992999999999999</v>
      </c>
      <c r="BI1083">
        <v>1.7483</v>
      </c>
      <c r="BJ1083">
        <v>1.7150000000000001</v>
      </c>
      <c r="BK1083">
        <v>1.7034</v>
      </c>
      <c r="BL1083">
        <v>1.7095</v>
      </c>
      <c r="BM1083">
        <v>1.7276</v>
      </c>
      <c r="BN1083">
        <v>1.9221999999999999</v>
      </c>
      <c r="BO1083">
        <v>1.9288000000000001</v>
      </c>
      <c r="BP1083">
        <v>1.9242999999999999</v>
      </c>
      <c r="BQ1083">
        <v>1.9101999999999999</v>
      </c>
      <c r="BR1083">
        <v>1.8892</v>
      </c>
      <c r="BS1083">
        <v>1.8607</v>
      </c>
      <c r="BT1083">
        <v>1.7287999999999999</v>
      </c>
      <c r="BU1083">
        <v>1.6962999999999999</v>
      </c>
      <c r="BV1083">
        <v>1.6775</v>
      </c>
      <c r="BW1083">
        <v>1.6752</v>
      </c>
      <c r="BX1083">
        <v>1.6889000000000001</v>
      </c>
      <c r="BY1083">
        <v>1.7068000000000001</v>
      </c>
      <c r="BZ1083">
        <v>1.9006000000000001</v>
      </c>
      <c r="CA1083">
        <v>1.9077</v>
      </c>
      <c r="CB1083">
        <v>1.9107000000000001</v>
      </c>
      <c r="CC1083">
        <v>1.9014</v>
      </c>
      <c r="CD1083">
        <v>1.8877999999999999</v>
      </c>
      <c r="CE1083">
        <v>1.8602000000000001</v>
      </c>
      <c r="CF1083">
        <v>1.7334000000000001</v>
      </c>
      <c r="CG1083">
        <v>1.7075</v>
      </c>
      <c r="CH1083">
        <v>1.6932</v>
      </c>
      <c r="CI1083">
        <v>1.6919</v>
      </c>
      <c r="CJ1083">
        <v>1.7052</v>
      </c>
      <c r="CK1083">
        <v>1.7249000000000001</v>
      </c>
      <c r="CL1083">
        <v>1.9140999999999999</v>
      </c>
      <c r="CM1083">
        <v>1.9309000000000001</v>
      </c>
      <c r="CN1083">
        <v>1.9268000000000001</v>
      </c>
      <c r="CO1083">
        <v>1.9169</v>
      </c>
      <c r="CP1083">
        <v>1.9012</v>
      </c>
      <c r="CQ1083">
        <v>1.8702000000000001</v>
      </c>
      <c r="CR1083">
        <v>1.7431000000000001</v>
      </c>
      <c r="CS1083">
        <v>1.7137</v>
      </c>
      <c r="CT1083">
        <v>1.6992</v>
      </c>
      <c r="CU1083">
        <v>1.6956</v>
      </c>
    </row>
    <row r="1084" spans="1:99">
      <c r="A1084" s="95">
        <v>45810</v>
      </c>
      <c r="B1084" s="63">
        <v>188072</v>
      </c>
      <c r="BE1084">
        <v>2.0525000000000002</v>
      </c>
      <c r="BF1084">
        <v>2.0278</v>
      </c>
      <c r="BG1084">
        <v>1.9906999999999999</v>
      </c>
      <c r="BH1084">
        <v>1.8373999999999999</v>
      </c>
      <c r="BI1084">
        <v>1.7875000000000001</v>
      </c>
      <c r="BJ1084">
        <v>1.7551000000000001</v>
      </c>
      <c r="BK1084">
        <v>1.7439</v>
      </c>
      <c r="BL1084">
        <v>1.75</v>
      </c>
      <c r="BM1084">
        <v>1.7676000000000001</v>
      </c>
      <c r="BN1084">
        <v>1.9615</v>
      </c>
      <c r="BO1084">
        <v>1.9676</v>
      </c>
      <c r="BP1084">
        <v>1.9623999999999999</v>
      </c>
      <c r="BQ1084">
        <v>1.9480999999999999</v>
      </c>
      <c r="BR1084">
        <v>1.9273</v>
      </c>
      <c r="BS1084">
        <v>1.8987000000000001</v>
      </c>
      <c r="BT1084">
        <v>1.7667999999999999</v>
      </c>
      <c r="BU1084">
        <v>1.7343</v>
      </c>
      <c r="BV1084">
        <v>1.7155</v>
      </c>
      <c r="BW1084">
        <v>1.7132000000000001</v>
      </c>
      <c r="BX1084">
        <v>1.7269000000000001</v>
      </c>
      <c r="BY1084">
        <v>1.7447999999999999</v>
      </c>
      <c r="BZ1084">
        <v>1.9386000000000001</v>
      </c>
      <c r="CA1084">
        <v>1.9457</v>
      </c>
      <c r="CB1084">
        <v>1.9487000000000001</v>
      </c>
      <c r="CC1084">
        <v>1.9394</v>
      </c>
      <c r="CD1084">
        <v>1.9258</v>
      </c>
      <c r="CE1084">
        <v>1.8982000000000001</v>
      </c>
      <c r="CF1084">
        <v>1.7714000000000001</v>
      </c>
      <c r="CG1084">
        <v>1.7455000000000001</v>
      </c>
      <c r="CH1084">
        <v>1.7312000000000001</v>
      </c>
      <c r="CI1084">
        <v>1.7299</v>
      </c>
      <c r="CJ1084">
        <v>1.7432000000000001</v>
      </c>
      <c r="CK1084">
        <v>1.7628999999999999</v>
      </c>
      <c r="CL1084">
        <v>1.9520999999999999</v>
      </c>
      <c r="CM1084">
        <v>1.9689000000000001</v>
      </c>
      <c r="CN1084">
        <v>1.9648000000000001</v>
      </c>
      <c r="CO1084">
        <v>1.9549000000000001</v>
      </c>
      <c r="CP1084">
        <v>1.9392</v>
      </c>
      <c r="CQ1084">
        <v>1.9081999999999999</v>
      </c>
      <c r="CR1084">
        <v>1.7810999999999999</v>
      </c>
      <c r="CS1084">
        <v>1.7517</v>
      </c>
      <c r="CT1084">
        <v>1.7372000000000001</v>
      </c>
      <c r="CU1084">
        <v>1.7336</v>
      </c>
    </row>
    <row r="1085" spans="1:99">
      <c r="A1085" s="95">
        <v>45811</v>
      </c>
      <c r="B1085" s="63">
        <v>155089</v>
      </c>
      <c r="BE1085">
        <v>2.0788000000000002</v>
      </c>
      <c r="BF1085">
        <v>2.0545</v>
      </c>
      <c r="BG1085">
        <v>2.0179</v>
      </c>
      <c r="BH1085">
        <v>1.8637999999999999</v>
      </c>
      <c r="BI1085">
        <v>1.8146</v>
      </c>
      <c r="BJ1085">
        <v>1.7835000000000001</v>
      </c>
      <c r="BK1085">
        <v>1.774</v>
      </c>
      <c r="BL1085">
        <v>1.7807999999999999</v>
      </c>
      <c r="BM1085">
        <v>1.7985</v>
      </c>
      <c r="BN1085">
        <v>1.9928999999999999</v>
      </c>
      <c r="BO1085">
        <v>1.9991000000000001</v>
      </c>
      <c r="BP1085">
        <v>1.9937</v>
      </c>
      <c r="BQ1085">
        <v>1.9791000000000001</v>
      </c>
      <c r="BR1085">
        <v>1.9575</v>
      </c>
      <c r="BS1085">
        <v>1.9279999999999999</v>
      </c>
      <c r="BT1085">
        <v>1.7961</v>
      </c>
      <c r="BU1085">
        <v>1.7625999999999999</v>
      </c>
      <c r="BV1085">
        <v>1.7436</v>
      </c>
      <c r="BW1085">
        <v>1.7413000000000001</v>
      </c>
      <c r="BX1085">
        <v>1.7549999999999999</v>
      </c>
      <c r="BY1085">
        <v>1.7728999999999999</v>
      </c>
      <c r="BZ1085">
        <v>1.9666999999999999</v>
      </c>
      <c r="CA1085">
        <v>1.9738</v>
      </c>
      <c r="CB1085">
        <v>1.9767999999999999</v>
      </c>
      <c r="CC1085">
        <v>1.9675</v>
      </c>
      <c r="CD1085">
        <v>1.9539</v>
      </c>
      <c r="CE1085">
        <v>1.9262999999999999</v>
      </c>
      <c r="CF1085">
        <v>1.7995000000000001</v>
      </c>
      <c r="CG1085">
        <v>1.7736000000000001</v>
      </c>
      <c r="CH1085">
        <v>1.7593000000000001</v>
      </c>
      <c r="CI1085">
        <v>1.758</v>
      </c>
      <c r="CJ1085">
        <v>1.7713000000000001</v>
      </c>
      <c r="CK1085">
        <v>1.7909999999999999</v>
      </c>
      <c r="CL1085">
        <v>1.9802</v>
      </c>
      <c r="CM1085">
        <v>1.9970000000000001</v>
      </c>
      <c r="CN1085">
        <v>1.9928999999999999</v>
      </c>
      <c r="CO1085">
        <v>1.9830000000000001</v>
      </c>
      <c r="CP1085">
        <v>1.9673</v>
      </c>
      <c r="CQ1085">
        <v>1.9362999999999999</v>
      </c>
      <c r="CR1085">
        <v>1.8091999999999999</v>
      </c>
      <c r="CS1085">
        <v>1.7798</v>
      </c>
      <c r="CT1085">
        <v>1.7653000000000001</v>
      </c>
      <c r="CU1085">
        <v>1.7617</v>
      </c>
    </row>
    <row r="1086" spans="1:99">
      <c r="A1086" s="95">
        <v>45812</v>
      </c>
      <c r="B1086" s="63">
        <v>231091</v>
      </c>
      <c r="BE1086">
        <v>2.0339999999999998</v>
      </c>
      <c r="BF1086">
        <v>2.0154000000000001</v>
      </c>
      <c r="BG1086">
        <v>1.9838</v>
      </c>
      <c r="BH1086">
        <v>1.8362000000000001</v>
      </c>
      <c r="BI1086">
        <v>1.7891999999999999</v>
      </c>
      <c r="BJ1086">
        <v>1.7591000000000001</v>
      </c>
      <c r="BK1086">
        <v>1.7504</v>
      </c>
      <c r="BL1086">
        <v>1.758</v>
      </c>
      <c r="BM1086">
        <v>1.7763</v>
      </c>
      <c r="BN1086">
        <v>1.9701</v>
      </c>
      <c r="BO1086">
        <v>1.9765999999999999</v>
      </c>
      <c r="BP1086">
        <v>1.9713000000000001</v>
      </c>
      <c r="BQ1086">
        <v>1.9568000000000001</v>
      </c>
      <c r="BR1086">
        <v>1.9351</v>
      </c>
      <c r="BS1086">
        <v>1.9054</v>
      </c>
      <c r="BT1086">
        <v>1.7738</v>
      </c>
      <c r="BU1086">
        <v>1.7407999999999999</v>
      </c>
      <c r="BV1086">
        <v>1.7219</v>
      </c>
      <c r="BW1086">
        <v>1.7193000000000001</v>
      </c>
      <c r="BX1086">
        <v>1.7330000000000001</v>
      </c>
      <c r="BY1086">
        <v>1.7508999999999999</v>
      </c>
      <c r="BZ1086">
        <v>1.9447000000000001</v>
      </c>
      <c r="CA1086">
        <v>1.9518</v>
      </c>
      <c r="CB1086">
        <v>1.9548000000000001</v>
      </c>
      <c r="CC1086">
        <v>1.9455</v>
      </c>
      <c r="CD1086">
        <v>1.9319</v>
      </c>
      <c r="CE1086">
        <v>1.9043000000000001</v>
      </c>
      <c r="CF1086">
        <v>1.7775000000000001</v>
      </c>
      <c r="CG1086">
        <v>1.7516</v>
      </c>
      <c r="CH1086">
        <v>1.7373000000000001</v>
      </c>
      <c r="CI1086">
        <v>1.736</v>
      </c>
      <c r="CJ1086">
        <v>1.7493000000000001</v>
      </c>
      <c r="CK1086">
        <v>1.7689999999999999</v>
      </c>
      <c r="CL1086">
        <v>1.9581999999999999</v>
      </c>
      <c r="CM1086">
        <v>1.9750000000000001</v>
      </c>
      <c r="CN1086">
        <v>1.9709000000000001</v>
      </c>
      <c r="CO1086">
        <v>1.9610000000000001</v>
      </c>
      <c r="CP1086">
        <v>1.9453</v>
      </c>
      <c r="CQ1086">
        <v>1.9142999999999999</v>
      </c>
      <c r="CR1086">
        <v>1.7871999999999999</v>
      </c>
      <c r="CS1086">
        <v>1.7578</v>
      </c>
      <c r="CT1086">
        <v>1.7433000000000001</v>
      </c>
      <c r="CU1086">
        <v>1.7397</v>
      </c>
    </row>
    <row r="1087" spans="1:99">
      <c r="A1087" s="95">
        <v>45813</v>
      </c>
      <c r="B1087" s="63">
        <v>150330</v>
      </c>
      <c r="BE1087">
        <v>2.0629</v>
      </c>
      <c r="BF1087">
        <v>2.0415999999999999</v>
      </c>
      <c r="BG1087">
        <v>2.0082</v>
      </c>
      <c r="BH1087">
        <v>1.8603000000000001</v>
      </c>
      <c r="BI1087">
        <v>1.8117000000000001</v>
      </c>
      <c r="BJ1087">
        <v>1.7799</v>
      </c>
      <c r="BK1087">
        <v>1.7695000000000001</v>
      </c>
      <c r="BL1087">
        <v>1.776</v>
      </c>
      <c r="BM1087">
        <v>1.7931999999999999</v>
      </c>
      <c r="BN1087">
        <v>1.9851000000000001</v>
      </c>
      <c r="BO1087">
        <v>1.9910000000000001</v>
      </c>
      <c r="BP1087">
        <v>1.9854000000000001</v>
      </c>
      <c r="BQ1087">
        <v>1.9705999999999999</v>
      </c>
      <c r="BR1087">
        <v>1.9491000000000001</v>
      </c>
      <c r="BS1087">
        <v>1.9195</v>
      </c>
      <c r="BT1087">
        <v>1.7866</v>
      </c>
      <c r="BU1087">
        <v>1.7541</v>
      </c>
      <c r="BV1087">
        <v>1.7341</v>
      </c>
      <c r="BW1087">
        <v>1.7315</v>
      </c>
      <c r="BX1087">
        <v>1.7452000000000001</v>
      </c>
      <c r="BY1087">
        <v>1.7630999999999999</v>
      </c>
      <c r="BZ1087">
        <v>1.9569000000000001</v>
      </c>
      <c r="CA1087">
        <v>1.964</v>
      </c>
      <c r="CB1087">
        <v>1.9670000000000001</v>
      </c>
      <c r="CC1087">
        <v>1.9577</v>
      </c>
      <c r="CD1087">
        <v>1.9440999999999999</v>
      </c>
      <c r="CE1087">
        <v>1.9165000000000001</v>
      </c>
      <c r="CF1087">
        <v>1.7897000000000001</v>
      </c>
      <c r="CG1087">
        <v>1.7638</v>
      </c>
      <c r="CH1087">
        <v>1.7495000000000001</v>
      </c>
      <c r="CI1087">
        <v>1.7482</v>
      </c>
      <c r="CJ1087">
        <v>1.7615000000000001</v>
      </c>
      <c r="CK1087">
        <v>1.7811999999999999</v>
      </c>
      <c r="CL1087">
        <v>1.9703999999999999</v>
      </c>
      <c r="CM1087">
        <v>1.9872000000000001</v>
      </c>
      <c r="CN1087">
        <v>1.9831000000000001</v>
      </c>
      <c r="CO1087">
        <v>1.9732000000000001</v>
      </c>
      <c r="CP1087">
        <v>1.9575</v>
      </c>
      <c r="CQ1087">
        <v>1.9265000000000001</v>
      </c>
      <c r="CR1087">
        <v>1.7994000000000001</v>
      </c>
      <c r="CS1087">
        <v>1.77</v>
      </c>
      <c r="CT1087">
        <v>1.7555000000000001</v>
      </c>
      <c r="CU1087">
        <v>1.7519</v>
      </c>
    </row>
    <row r="1088" spans="1:99">
      <c r="A1088" s="95">
        <v>45814</v>
      </c>
      <c r="B1088" s="63">
        <v>159769</v>
      </c>
      <c r="BE1088">
        <v>2.0768</v>
      </c>
      <c r="BF1088">
        <v>2.0585</v>
      </c>
      <c r="BG1088">
        <v>2.0261</v>
      </c>
      <c r="BH1088">
        <v>1.8805000000000001</v>
      </c>
      <c r="BI1088">
        <v>1.8326</v>
      </c>
      <c r="BJ1088">
        <v>1.8008999999999999</v>
      </c>
      <c r="BK1088">
        <v>1.7907</v>
      </c>
      <c r="BL1088">
        <v>1.7975000000000001</v>
      </c>
      <c r="BM1088">
        <v>1.8146</v>
      </c>
      <c r="BN1088">
        <v>2.0062000000000002</v>
      </c>
      <c r="BO1088">
        <v>2.0116999999999998</v>
      </c>
      <c r="BP1088">
        <v>2.0059</v>
      </c>
      <c r="BQ1088">
        <v>1.9907999999999999</v>
      </c>
      <c r="BR1088">
        <v>1.9689000000000001</v>
      </c>
      <c r="BS1088">
        <v>1.9390000000000001</v>
      </c>
      <c r="BT1088">
        <v>1.806</v>
      </c>
      <c r="BU1088">
        <v>1.7733000000000001</v>
      </c>
      <c r="BV1088">
        <v>1.7533000000000001</v>
      </c>
      <c r="BW1088">
        <v>1.7506999999999999</v>
      </c>
      <c r="BX1088">
        <v>1.7644</v>
      </c>
      <c r="BY1088">
        <v>1.7823</v>
      </c>
      <c r="BZ1088">
        <v>1.9761</v>
      </c>
      <c r="CA1088">
        <v>1.9832000000000001</v>
      </c>
      <c r="CB1088">
        <v>1.9862</v>
      </c>
      <c r="CC1088">
        <v>1.9769000000000001</v>
      </c>
      <c r="CD1088">
        <v>1.9633</v>
      </c>
      <c r="CE1088">
        <v>1.9357</v>
      </c>
      <c r="CF1088">
        <v>1.8089</v>
      </c>
      <c r="CG1088">
        <v>1.7829999999999999</v>
      </c>
      <c r="CH1088">
        <v>1.7686999999999999</v>
      </c>
      <c r="CI1088">
        <v>1.7674000000000001</v>
      </c>
      <c r="CJ1088">
        <v>1.7806999999999999</v>
      </c>
      <c r="CK1088">
        <v>1.8004</v>
      </c>
      <c r="CL1088">
        <v>1.9896</v>
      </c>
      <c r="CM1088">
        <v>2.0064000000000002</v>
      </c>
      <c r="CN1088">
        <v>2.0023</v>
      </c>
      <c r="CO1088">
        <v>1.9923999999999999</v>
      </c>
      <c r="CP1088">
        <v>1.9766999999999999</v>
      </c>
      <c r="CQ1088">
        <v>1.9457</v>
      </c>
      <c r="CR1088">
        <v>1.8186</v>
      </c>
      <c r="CS1088">
        <v>1.7891999999999999</v>
      </c>
      <c r="CT1088">
        <v>1.7746999999999999</v>
      </c>
      <c r="CU1088">
        <v>1.7710999999999999</v>
      </c>
    </row>
    <row r="1089" spans="1:99">
      <c r="A1089" s="95">
        <v>45817</v>
      </c>
      <c r="B1089" s="63">
        <v>171066</v>
      </c>
      <c r="BE1089">
        <v>2.0952000000000002</v>
      </c>
      <c r="BF1089">
        <v>2.0771000000000002</v>
      </c>
      <c r="BG1089">
        <v>2.0457000000000001</v>
      </c>
      <c r="BH1089">
        <v>1.8969</v>
      </c>
      <c r="BI1089">
        <v>1.8482000000000001</v>
      </c>
      <c r="BJ1089">
        <v>1.8152999999999999</v>
      </c>
      <c r="BK1089">
        <v>1.8039000000000001</v>
      </c>
      <c r="BL1089">
        <v>1.81</v>
      </c>
      <c r="BM1089">
        <v>1.8262</v>
      </c>
      <c r="BN1089">
        <v>2.016</v>
      </c>
      <c r="BO1089">
        <v>2.0211000000000001</v>
      </c>
      <c r="BP1089">
        <v>2.0152999999999999</v>
      </c>
      <c r="BQ1089">
        <v>1.9999</v>
      </c>
      <c r="BR1089">
        <v>1.9777</v>
      </c>
      <c r="BS1089">
        <v>1.9475</v>
      </c>
      <c r="BT1089">
        <v>1.8147</v>
      </c>
      <c r="BU1089">
        <v>1.7821</v>
      </c>
      <c r="BV1089">
        <v>1.7619</v>
      </c>
      <c r="BW1089">
        <v>1.7585</v>
      </c>
      <c r="BX1089">
        <v>1.7705</v>
      </c>
      <c r="BY1089">
        <v>1.7885</v>
      </c>
      <c r="BZ1089">
        <v>1.9824999999999999</v>
      </c>
      <c r="CA1089">
        <v>1.9894000000000001</v>
      </c>
      <c r="CB1089">
        <v>1.9914000000000001</v>
      </c>
      <c r="CC1089">
        <v>1.9821</v>
      </c>
      <c r="CD1089">
        <v>1.9684999999999999</v>
      </c>
      <c r="CE1089">
        <v>1.9409000000000001</v>
      </c>
      <c r="CF1089">
        <v>1.8141</v>
      </c>
      <c r="CG1089">
        <v>1.7882</v>
      </c>
      <c r="CH1089">
        <v>1.7739</v>
      </c>
      <c r="CI1089">
        <v>1.7726</v>
      </c>
      <c r="CJ1089">
        <v>1.7859</v>
      </c>
      <c r="CK1089">
        <v>1.8056000000000001</v>
      </c>
      <c r="CL1089">
        <v>1.9947999999999999</v>
      </c>
      <c r="CM1089">
        <v>2.0116000000000001</v>
      </c>
      <c r="CN1089">
        <v>2.0074999999999998</v>
      </c>
      <c r="CO1089">
        <v>1.9976</v>
      </c>
      <c r="CP1089">
        <v>1.9819</v>
      </c>
      <c r="CQ1089">
        <v>1.9509000000000001</v>
      </c>
      <c r="CR1089">
        <v>1.8238000000000001</v>
      </c>
      <c r="CS1089">
        <v>1.7944</v>
      </c>
      <c r="CT1089">
        <v>1.7799</v>
      </c>
      <c r="CU1089">
        <v>1.7763</v>
      </c>
    </row>
    <row r="1090" spans="1:99">
      <c r="A1090" s="95">
        <v>45818</v>
      </c>
      <c r="B1090" s="63">
        <v>181614</v>
      </c>
      <c r="BE1090">
        <v>2.0880000000000001</v>
      </c>
      <c r="BF1090">
        <v>2.0728</v>
      </c>
      <c r="BG1090">
        <v>2.0432000000000001</v>
      </c>
      <c r="BH1090">
        <v>1.8936999999999999</v>
      </c>
      <c r="BI1090">
        <v>1.8432999999999999</v>
      </c>
      <c r="BJ1090">
        <v>1.8088</v>
      </c>
      <c r="BK1090">
        <v>1.7964</v>
      </c>
      <c r="BL1090">
        <v>1.802</v>
      </c>
      <c r="BM1090">
        <v>1.8180000000000001</v>
      </c>
      <c r="BN1090">
        <v>2.0078</v>
      </c>
      <c r="BO1090">
        <v>2.0121000000000002</v>
      </c>
      <c r="BP1090">
        <v>2.0059</v>
      </c>
      <c r="BQ1090">
        <v>1.9902</v>
      </c>
      <c r="BR1090">
        <v>1.968</v>
      </c>
      <c r="BS1090">
        <v>1.9376</v>
      </c>
      <c r="BT1090">
        <v>1.8047</v>
      </c>
      <c r="BU1090">
        <v>1.7721</v>
      </c>
      <c r="BV1090">
        <v>1.752</v>
      </c>
      <c r="BW1090">
        <v>1.7487999999999999</v>
      </c>
      <c r="BX1090">
        <v>1.7605</v>
      </c>
      <c r="BY1090">
        <v>1.7783</v>
      </c>
      <c r="BZ1090">
        <v>1.972</v>
      </c>
      <c r="CA1090">
        <v>1.9785999999999999</v>
      </c>
      <c r="CB1090">
        <v>1.9803999999999999</v>
      </c>
      <c r="CC1090">
        <v>1.9708000000000001</v>
      </c>
      <c r="CD1090">
        <v>1.9570000000000001</v>
      </c>
      <c r="CE1090">
        <v>1.9291</v>
      </c>
      <c r="CF1090">
        <v>1.802</v>
      </c>
      <c r="CG1090">
        <v>1.7759</v>
      </c>
      <c r="CH1090">
        <v>1.7613000000000001</v>
      </c>
      <c r="CI1090">
        <v>1.76</v>
      </c>
      <c r="CJ1090">
        <v>1.7733000000000001</v>
      </c>
      <c r="CK1090">
        <v>1.7929999999999999</v>
      </c>
      <c r="CL1090">
        <v>1.9822</v>
      </c>
      <c r="CM1090">
        <v>1.9990000000000001</v>
      </c>
      <c r="CN1090">
        <v>1.9948999999999999</v>
      </c>
      <c r="CO1090">
        <v>1.9850000000000001</v>
      </c>
      <c r="CP1090">
        <v>1.9693000000000001</v>
      </c>
      <c r="CQ1090">
        <v>1.9382999999999999</v>
      </c>
      <c r="CR1090">
        <v>1.8111999999999999</v>
      </c>
      <c r="CS1090">
        <v>1.7818000000000001</v>
      </c>
      <c r="CT1090">
        <v>1.7673000000000001</v>
      </c>
      <c r="CU1090">
        <v>1.7637</v>
      </c>
    </row>
    <row r="1091" spans="1:99">
      <c r="A1091" s="95">
        <v>45819</v>
      </c>
      <c r="B1091" s="63">
        <v>229401</v>
      </c>
      <c r="BE1091">
        <v>2.1667999999999998</v>
      </c>
      <c r="BF1091">
        <v>2.1496</v>
      </c>
      <c r="BG1091">
        <v>2.1162000000000001</v>
      </c>
      <c r="BH1091">
        <v>1.9624999999999999</v>
      </c>
      <c r="BI1091">
        <v>1.9103000000000001</v>
      </c>
      <c r="BJ1091">
        <v>1.8734999999999999</v>
      </c>
      <c r="BK1091">
        <v>1.8592</v>
      </c>
      <c r="BL1091">
        <v>1.8631</v>
      </c>
      <c r="BM1091">
        <v>1.8774999999999999</v>
      </c>
      <c r="BN1091">
        <v>2.0649999999999999</v>
      </c>
      <c r="BO1091">
        <v>2.0682999999999998</v>
      </c>
      <c r="BP1091">
        <v>2.0605000000000002</v>
      </c>
      <c r="BQ1091">
        <v>2.0430999999999999</v>
      </c>
      <c r="BR1091">
        <v>2.0186000000000002</v>
      </c>
      <c r="BS1091">
        <v>1.986</v>
      </c>
      <c r="BT1091">
        <v>1.8525</v>
      </c>
      <c r="BU1091">
        <v>1.819</v>
      </c>
      <c r="BV1091">
        <v>1.7989999999999999</v>
      </c>
      <c r="BW1091">
        <v>1.7954000000000001</v>
      </c>
      <c r="BX1091">
        <v>1.8058000000000001</v>
      </c>
      <c r="BY1091">
        <v>1.8221000000000001</v>
      </c>
      <c r="BZ1091">
        <v>2.0143</v>
      </c>
      <c r="CA1091">
        <v>2.0194000000000001</v>
      </c>
      <c r="CB1091">
        <v>2.0196999999999998</v>
      </c>
      <c r="CC1091">
        <v>2.0087000000000002</v>
      </c>
      <c r="CD1091">
        <v>1.9934000000000001</v>
      </c>
      <c r="CE1091">
        <v>1.964</v>
      </c>
      <c r="CF1091">
        <v>1.8353999999999999</v>
      </c>
      <c r="CG1091">
        <v>1.8078000000000001</v>
      </c>
      <c r="CH1091">
        <v>1.7915000000000001</v>
      </c>
      <c r="CI1091">
        <v>1.7902</v>
      </c>
      <c r="CJ1091">
        <v>1.8035000000000001</v>
      </c>
      <c r="CK1091">
        <v>1.8231999999999999</v>
      </c>
      <c r="CL1091">
        <v>2.0124</v>
      </c>
      <c r="CM1091">
        <v>2.0291999999999999</v>
      </c>
      <c r="CN1091">
        <v>2.0251000000000001</v>
      </c>
      <c r="CO1091">
        <v>2.0152000000000001</v>
      </c>
      <c r="CP1091">
        <v>1.9995000000000001</v>
      </c>
      <c r="CQ1091">
        <v>1.9684999999999999</v>
      </c>
      <c r="CR1091">
        <v>1.8413999999999999</v>
      </c>
      <c r="CS1091">
        <v>1.8120000000000001</v>
      </c>
      <c r="CT1091">
        <v>1.7975000000000001</v>
      </c>
      <c r="CU1091">
        <v>1.7939000000000001</v>
      </c>
    </row>
    <row r="1092" spans="1:99">
      <c r="A1092" s="95">
        <v>45820</v>
      </c>
      <c r="B1092" s="63">
        <v>178042</v>
      </c>
      <c r="BE1092">
        <v>2.1429</v>
      </c>
      <c r="BF1092">
        <v>2.1271</v>
      </c>
      <c r="BG1092">
        <v>2.0966999999999998</v>
      </c>
      <c r="BH1092">
        <v>1.9457</v>
      </c>
      <c r="BI1092">
        <v>1.8936999999999999</v>
      </c>
      <c r="BJ1092">
        <v>1.857</v>
      </c>
      <c r="BK1092">
        <v>1.8436999999999999</v>
      </c>
      <c r="BL1092">
        <v>1.8481000000000001</v>
      </c>
      <c r="BM1092">
        <v>1.863</v>
      </c>
      <c r="BN1092">
        <v>2.0514999999999999</v>
      </c>
      <c r="BO1092">
        <v>2.0550000000000002</v>
      </c>
      <c r="BP1092">
        <v>2.0472000000000001</v>
      </c>
      <c r="BQ1092">
        <v>2.0301999999999998</v>
      </c>
      <c r="BR1092">
        <v>2.0064000000000002</v>
      </c>
      <c r="BS1092">
        <v>1.9745999999999999</v>
      </c>
      <c r="BT1092">
        <v>1.8411999999999999</v>
      </c>
      <c r="BU1092">
        <v>1.8080000000000001</v>
      </c>
      <c r="BV1092">
        <v>1.7897000000000001</v>
      </c>
      <c r="BW1092">
        <v>1.7866</v>
      </c>
      <c r="BX1092">
        <v>1.7969999999999999</v>
      </c>
      <c r="BY1092">
        <v>1.8132999999999999</v>
      </c>
      <c r="BZ1092">
        <v>2.0055000000000001</v>
      </c>
      <c r="CA1092">
        <v>2.0106000000000002</v>
      </c>
      <c r="CB1092">
        <v>2.0108999999999999</v>
      </c>
      <c r="CC1092">
        <v>1.9999</v>
      </c>
      <c r="CD1092">
        <v>1.9845999999999999</v>
      </c>
      <c r="CE1092">
        <v>1.9552</v>
      </c>
      <c r="CF1092">
        <v>1.8266</v>
      </c>
      <c r="CG1092">
        <v>1.7989999999999999</v>
      </c>
      <c r="CH1092">
        <v>1.7827</v>
      </c>
      <c r="CI1092">
        <v>1.7814000000000001</v>
      </c>
      <c r="CJ1092">
        <v>1.7947</v>
      </c>
      <c r="CK1092">
        <v>1.8144</v>
      </c>
      <c r="CL1092">
        <v>2.0036</v>
      </c>
      <c r="CM1092">
        <v>2.0204</v>
      </c>
      <c r="CN1092">
        <v>2.0163000000000002</v>
      </c>
      <c r="CO1092">
        <v>2.0064000000000002</v>
      </c>
      <c r="CP1092">
        <v>1.9906999999999999</v>
      </c>
      <c r="CQ1092">
        <v>1.9597</v>
      </c>
      <c r="CR1092">
        <v>1.8326</v>
      </c>
      <c r="CS1092">
        <v>1.8031999999999999</v>
      </c>
      <c r="CT1092">
        <v>1.7887</v>
      </c>
      <c r="CU1092">
        <v>1.7850999999999999</v>
      </c>
    </row>
    <row r="1093" spans="1:99">
      <c r="A1093" s="95">
        <v>45821</v>
      </c>
      <c r="B1093" s="63">
        <v>419700</v>
      </c>
      <c r="BE1093">
        <v>2.2275999999999998</v>
      </c>
      <c r="BF1093">
        <v>2.2134999999999998</v>
      </c>
      <c r="BG1093">
        <v>2.1804999999999999</v>
      </c>
      <c r="BH1093">
        <v>2.0276000000000001</v>
      </c>
      <c r="BI1093">
        <v>1.9728000000000001</v>
      </c>
      <c r="BJ1093">
        <v>1.9331</v>
      </c>
      <c r="BK1093">
        <v>1.9171</v>
      </c>
      <c r="BL1093">
        <v>1.9198999999999999</v>
      </c>
      <c r="BM1093">
        <v>1.9341999999999999</v>
      </c>
      <c r="BN1093">
        <v>2.1240999999999999</v>
      </c>
      <c r="BO1093">
        <v>2.1280999999999999</v>
      </c>
      <c r="BP1093">
        <v>2.1202999999999999</v>
      </c>
      <c r="BQ1093">
        <v>2.1025999999999998</v>
      </c>
      <c r="BR1093">
        <v>2.0779999999999998</v>
      </c>
      <c r="BS1093">
        <v>2.0455999999999999</v>
      </c>
      <c r="BT1093">
        <v>1.9115</v>
      </c>
      <c r="BU1093">
        <v>1.8764000000000001</v>
      </c>
      <c r="BV1093">
        <v>1.855</v>
      </c>
      <c r="BW1093">
        <v>1.85</v>
      </c>
      <c r="BX1093">
        <v>1.861</v>
      </c>
      <c r="BY1093">
        <v>1.8775999999999999</v>
      </c>
      <c r="BZ1093">
        <v>2.0697999999999999</v>
      </c>
      <c r="CA1093">
        <v>2.0748000000000002</v>
      </c>
      <c r="CB1093">
        <v>2.0750999999999999</v>
      </c>
      <c r="CC1093">
        <v>2.0640000000000001</v>
      </c>
      <c r="CD1093">
        <v>2.0487000000000002</v>
      </c>
      <c r="CE1093">
        <v>2.0192000000000001</v>
      </c>
      <c r="CF1093">
        <v>1.8906000000000001</v>
      </c>
      <c r="CG1093">
        <v>1.8629</v>
      </c>
      <c r="CH1093">
        <v>1.8452999999999999</v>
      </c>
      <c r="CI1093">
        <v>1.8440000000000001</v>
      </c>
      <c r="CJ1093">
        <v>1.8573</v>
      </c>
      <c r="CK1093">
        <v>1.877</v>
      </c>
      <c r="CL1093">
        <v>2.0661999999999998</v>
      </c>
      <c r="CM1093">
        <v>2.0830000000000002</v>
      </c>
      <c r="CN1093">
        <v>2.0789</v>
      </c>
      <c r="CO1093">
        <v>2.069</v>
      </c>
      <c r="CP1093">
        <v>2.0533000000000001</v>
      </c>
      <c r="CQ1093">
        <v>2.0223</v>
      </c>
      <c r="CR1093">
        <v>1.8952</v>
      </c>
      <c r="CS1093">
        <v>1.8657999999999999</v>
      </c>
      <c r="CT1093">
        <v>1.8512999999999999</v>
      </c>
      <c r="CU1093">
        <v>1.8476999999999999</v>
      </c>
    </row>
    <row r="1094" spans="1:99">
      <c r="A1094" s="95">
        <v>45824</v>
      </c>
      <c r="B1094" s="63">
        <v>262716</v>
      </c>
      <c r="BE1094">
        <v>2.2199</v>
      </c>
      <c r="BF1094">
        <v>2.2061999999999999</v>
      </c>
      <c r="BG1094">
        <v>2.1745999999999999</v>
      </c>
      <c r="BH1094">
        <v>2.0244</v>
      </c>
      <c r="BI1094">
        <v>1.9714</v>
      </c>
      <c r="BJ1094">
        <v>1.9330000000000001</v>
      </c>
      <c r="BK1094">
        <v>1.9196</v>
      </c>
      <c r="BL1094">
        <v>1.9244000000000001</v>
      </c>
      <c r="BM1094">
        <v>1.9408000000000001</v>
      </c>
      <c r="BN1094">
        <v>2.1305000000000001</v>
      </c>
      <c r="BO1094">
        <v>2.1356000000000002</v>
      </c>
      <c r="BP1094">
        <v>2.1286</v>
      </c>
      <c r="BQ1094">
        <v>2.1110000000000002</v>
      </c>
      <c r="BR1094">
        <v>2.0863999999999998</v>
      </c>
      <c r="BS1094">
        <v>2.0537999999999998</v>
      </c>
      <c r="BT1094">
        <v>1.9198999999999999</v>
      </c>
      <c r="BU1094">
        <v>1.8845000000000001</v>
      </c>
      <c r="BV1094">
        <v>1.8628</v>
      </c>
      <c r="BW1094">
        <v>1.8574999999999999</v>
      </c>
      <c r="BX1094">
        <v>1.8682000000000001</v>
      </c>
      <c r="BY1094">
        <v>1.8845000000000001</v>
      </c>
      <c r="BZ1094">
        <v>2.0764</v>
      </c>
      <c r="CA1094">
        <v>2.0811000000000002</v>
      </c>
      <c r="CB1094">
        <v>2.081</v>
      </c>
      <c r="CC1094">
        <v>2.0695999999999999</v>
      </c>
      <c r="CD1094">
        <v>2.0539999999999998</v>
      </c>
      <c r="CE1094">
        <v>2.0242</v>
      </c>
      <c r="CF1094">
        <v>1.8953</v>
      </c>
      <c r="CG1094">
        <v>1.8673</v>
      </c>
      <c r="CH1094">
        <v>1.8491</v>
      </c>
      <c r="CI1094">
        <v>1.8478000000000001</v>
      </c>
      <c r="CJ1094">
        <v>1.8611</v>
      </c>
      <c r="CK1094">
        <v>1.8808</v>
      </c>
      <c r="CL1094">
        <v>2.0699999999999998</v>
      </c>
      <c r="CM1094">
        <v>2.0868000000000002</v>
      </c>
      <c r="CN1094">
        <v>2.0827</v>
      </c>
      <c r="CO1094">
        <v>2.0728</v>
      </c>
      <c r="CP1094">
        <v>2.0571000000000002</v>
      </c>
      <c r="CQ1094">
        <v>2.0261</v>
      </c>
      <c r="CR1094">
        <v>1.899</v>
      </c>
      <c r="CS1094">
        <v>1.8695999999999999</v>
      </c>
      <c r="CT1094">
        <v>1.8551</v>
      </c>
      <c r="CU1094">
        <v>1.8514999999999999</v>
      </c>
    </row>
    <row r="1095" spans="1:99">
      <c r="A1095" s="95">
        <v>45825</v>
      </c>
      <c r="B1095" s="63">
        <v>271136</v>
      </c>
      <c r="BE1095">
        <v>2.2719</v>
      </c>
      <c r="BF1095">
        <v>2.2585000000000002</v>
      </c>
      <c r="BG1095">
        <v>2.2262</v>
      </c>
      <c r="BH1095">
        <v>2.0714000000000001</v>
      </c>
      <c r="BI1095">
        <v>2.016</v>
      </c>
      <c r="BJ1095">
        <v>1.9752000000000001</v>
      </c>
      <c r="BK1095">
        <v>1.9595</v>
      </c>
      <c r="BL1095">
        <v>1.9622999999999999</v>
      </c>
      <c r="BM1095">
        <v>1.9779</v>
      </c>
      <c r="BN1095">
        <v>2.1756000000000002</v>
      </c>
      <c r="BO1095">
        <v>2.1821999999999999</v>
      </c>
      <c r="BP1095">
        <v>2.1766000000000001</v>
      </c>
      <c r="BQ1095">
        <v>2.1598000000000002</v>
      </c>
      <c r="BR1095">
        <v>2.1362999999999999</v>
      </c>
      <c r="BS1095">
        <v>2.1048</v>
      </c>
      <c r="BT1095">
        <v>1.9616</v>
      </c>
      <c r="BU1095">
        <v>1.9258</v>
      </c>
      <c r="BV1095">
        <v>1.9039999999999999</v>
      </c>
      <c r="BW1095">
        <v>1.8985000000000001</v>
      </c>
      <c r="BX1095">
        <v>1.909</v>
      </c>
      <c r="BY1095">
        <v>1.9251</v>
      </c>
      <c r="BZ1095">
        <v>2.1168999999999998</v>
      </c>
      <c r="CA1095">
        <v>2.1214</v>
      </c>
      <c r="CB1095">
        <v>2.1211000000000002</v>
      </c>
      <c r="CC1095">
        <v>2.1095000000000002</v>
      </c>
      <c r="CD1095">
        <v>2.0937000000000001</v>
      </c>
      <c r="CE1095">
        <v>2.0636999999999999</v>
      </c>
      <c r="CF1095">
        <v>1.9347000000000001</v>
      </c>
      <c r="CG1095">
        <v>1.9065000000000001</v>
      </c>
      <c r="CH1095">
        <v>1.8879999999999999</v>
      </c>
      <c r="CI1095">
        <v>1.8867</v>
      </c>
      <c r="CJ1095">
        <v>1.9</v>
      </c>
      <c r="CK1095">
        <v>1.9197</v>
      </c>
      <c r="CL1095">
        <v>2.1089000000000002</v>
      </c>
      <c r="CM1095">
        <v>2.1257000000000001</v>
      </c>
      <c r="CN1095">
        <v>2.1215999999999999</v>
      </c>
      <c r="CO1095">
        <v>2.1116999999999999</v>
      </c>
      <c r="CP1095">
        <v>2.0960000000000001</v>
      </c>
      <c r="CQ1095">
        <v>2.0649999999999999</v>
      </c>
      <c r="CR1095">
        <v>1.9379</v>
      </c>
      <c r="CS1095">
        <v>1.9085000000000001</v>
      </c>
      <c r="CT1095">
        <v>1.8939999999999999</v>
      </c>
      <c r="CU1095">
        <v>1.8904000000000001</v>
      </c>
    </row>
    <row r="1096" spans="1:99">
      <c r="A1096" s="95">
        <v>45826</v>
      </c>
      <c r="B1096" s="63">
        <v>294879</v>
      </c>
      <c r="BE1096">
        <v>2.3086000000000002</v>
      </c>
      <c r="BF1096">
        <v>2.2898000000000001</v>
      </c>
      <c r="BG1096">
        <v>2.2517999999999998</v>
      </c>
      <c r="BH1096">
        <v>2.0889000000000002</v>
      </c>
      <c r="BI1096">
        <v>2.0306000000000002</v>
      </c>
      <c r="BJ1096">
        <v>1.9873000000000001</v>
      </c>
      <c r="BK1096">
        <v>1.9681999999999999</v>
      </c>
      <c r="BL1096">
        <v>1.9701</v>
      </c>
      <c r="BM1096">
        <v>1.9852000000000001</v>
      </c>
      <c r="BN1096">
        <v>2.1819000000000002</v>
      </c>
      <c r="BO1096">
        <v>2.1886000000000001</v>
      </c>
      <c r="BP1096">
        <v>2.1825999999999999</v>
      </c>
      <c r="BQ1096">
        <v>2.1656</v>
      </c>
      <c r="BR1096">
        <v>2.1415999999999999</v>
      </c>
      <c r="BS1096">
        <v>2.1093999999999999</v>
      </c>
      <c r="BT1096">
        <v>1.9643999999999999</v>
      </c>
      <c r="BU1096">
        <v>1.9281999999999999</v>
      </c>
      <c r="BV1096">
        <v>1.9053</v>
      </c>
      <c r="BW1096">
        <v>1.8997999999999999</v>
      </c>
      <c r="BX1096">
        <v>1.9100999999999999</v>
      </c>
      <c r="BY1096">
        <v>1.9258999999999999</v>
      </c>
      <c r="BZ1096">
        <v>2.1175000000000002</v>
      </c>
      <c r="CA1096">
        <v>2.1217999999999999</v>
      </c>
      <c r="CB1096">
        <v>2.1212</v>
      </c>
      <c r="CC1096">
        <v>2.1093999999999999</v>
      </c>
      <c r="CD1096">
        <v>2.0933000000000002</v>
      </c>
      <c r="CE1096">
        <v>2.0630999999999999</v>
      </c>
      <c r="CF1096">
        <v>1.9339</v>
      </c>
      <c r="CG1096">
        <v>1.9054</v>
      </c>
      <c r="CH1096">
        <v>1.8867</v>
      </c>
      <c r="CI1096">
        <v>1.8854</v>
      </c>
      <c r="CJ1096">
        <v>1.8987000000000001</v>
      </c>
      <c r="CK1096">
        <v>1.9184000000000001</v>
      </c>
      <c r="CL1096">
        <v>2.1076000000000001</v>
      </c>
      <c r="CM1096">
        <v>2.1244000000000001</v>
      </c>
      <c r="CN1096">
        <v>2.1202999999999999</v>
      </c>
      <c r="CO1096">
        <v>2.1103999999999998</v>
      </c>
      <c r="CP1096">
        <v>2.0947</v>
      </c>
      <c r="CQ1096">
        <v>2.0636999999999999</v>
      </c>
      <c r="CR1096">
        <v>1.9366000000000001</v>
      </c>
      <c r="CS1096">
        <v>1.9072</v>
      </c>
      <c r="CT1096">
        <v>1.8927</v>
      </c>
      <c r="CU1096">
        <v>1.8891</v>
      </c>
    </row>
    <row r="1097" spans="1:99">
      <c r="A1097" s="103">
        <v>45827</v>
      </c>
      <c r="BE1097" s="189">
        <v>2.3086000000000002</v>
      </c>
      <c r="BF1097" s="189">
        <v>2.2898000000000001</v>
      </c>
      <c r="BG1097" s="189">
        <v>2.2517999999999998</v>
      </c>
      <c r="BH1097" s="189">
        <v>2.0889000000000002</v>
      </c>
      <c r="BI1097" s="189">
        <v>2.0306000000000002</v>
      </c>
      <c r="BJ1097" s="189">
        <v>1.9873000000000001</v>
      </c>
      <c r="BK1097" s="189">
        <v>1.9681999999999999</v>
      </c>
      <c r="BL1097" s="189">
        <v>1.9701</v>
      </c>
      <c r="BM1097" s="189">
        <v>1.9852000000000001</v>
      </c>
      <c r="BN1097" s="189">
        <v>2.1819000000000002</v>
      </c>
      <c r="BO1097" s="189">
        <v>2.1886000000000001</v>
      </c>
      <c r="BP1097" s="189">
        <v>2.1825999999999999</v>
      </c>
      <c r="BQ1097" s="189">
        <v>2.1656</v>
      </c>
      <c r="BR1097" s="189">
        <v>2.1415999999999999</v>
      </c>
      <c r="BS1097" s="189">
        <v>2.1093999999999999</v>
      </c>
      <c r="BT1097" s="189">
        <v>1.9643999999999999</v>
      </c>
      <c r="BU1097" s="189">
        <v>1.9281999999999999</v>
      </c>
      <c r="BV1097" s="189">
        <v>1.9053</v>
      </c>
      <c r="BW1097" s="189">
        <v>1.8997999999999999</v>
      </c>
      <c r="BX1097" s="189">
        <v>1.9100999999999999</v>
      </c>
      <c r="BY1097" s="189">
        <v>1.9258999999999999</v>
      </c>
      <c r="BZ1097" s="189">
        <v>2.1175000000000002</v>
      </c>
      <c r="CA1097" s="189">
        <v>2.1217999999999999</v>
      </c>
      <c r="CB1097" s="189">
        <v>2.1212</v>
      </c>
      <c r="CC1097" s="189">
        <v>2.1093999999999999</v>
      </c>
      <c r="CD1097" s="189">
        <v>2.0933000000000002</v>
      </c>
      <c r="CE1097" s="189">
        <v>2.0630999999999999</v>
      </c>
      <c r="CF1097" s="189">
        <v>1.9339</v>
      </c>
      <c r="CG1097" s="189">
        <v>1.9054</v>
      </c>
      <c r="CH1097" s="189">
        <v>1.8867</v>
      </c>
      <c r="CI1097" s="189">
        <v>1.8854</v>
      </c>
      <c r="CJ1097" s="189">
        <v>1.8987000000000001</v>
      </c>
      <c r="CK1097" s="189">
        <v>1.9184000000000001</v>
      </c>
      <c r="CL1097" s="189">
        <v>2.1076000000000001</v>
      </c>
      <c r="CM1097" s="189">
        <v>2.1244000000000001</v>
      </c>
      <c r="CN1097" s="189">
        <v>2.1202999999999999</v>
      </c>
      <c r="CO1097" s="189">
        <v>2.1103999999999998</v>
      </c>
      <c r="CP1097" s="189">
        <v>2.0947</v>
      </c>
      <c r="CQ1097" s="189">
        <v>2.0636999999999999</v>
      </c>
      <c r="CR1097" s="189">
        <v>1.9366000000000001</v>
      </c>
      <c r="CS1097" s="189">
        <v>1.9072</v>
      </c>
      <c r="CT1097" s="189">
        <v>1.8927</v>
      </c>
      <c r="CU1097" s="189">
        <v>1.8891</v>
      </c>
    </row>
    <row r="1098" spans="1:99">
      <c r="A1098" s="95">
        <v>45828</v>
      </c>
      <c r="B1098" s="63">
        <v>297115</v>
      </c>
      <c r="BE1098">
        <v>2.3294999999999999</v>
      </c>
      <c r="BF1098">
        <v>2.3105000000000002</v>
      </c>
      <c r="BG1098">
        <v>2.2717999999999998</v>
      </c>
      <c r="BH1098">
        <v>2.1059000000000001</v>
      </c>
      <c r="BI1098">
        <v>2.0472999999999999</v>
      </c>
      <c r="BJ1098">
        <v>2.0051000000000001</v>
      </c>
      <c r="BK1098">
        <v>1.9849000000000001</v>
      </c>
      <c r="BL1098">
        <v>1.9856</v>
      </c>
      <c r="BM1098">
        <v>1.9991000000000001</v>
      </c>
      <c r="BN1098">
        <v>2.1896</v>
      </c>
      <c r="BO1098">
        <v>2.1937000000000002</v>
      </c>
      <c r="BP1098">
        <v>2.1863000000000001</v>
      </c>
      <c r="BQ1098">
        <v>2.1686000000000001</v>
      </c>
      <c r="BR1098">
        <v>2.1446000000000001</v>
      </c>
      <c r="BS1098">
        <v>2.1122999999999998</v>
      </c>
      <c r="BT1098">
        <v>1.9671000000000001</v>
      </c>
      <c r="BU1098">
        <v>1.9308000000000001</v>
      </c>
      <c r="BV1098">
        <v>1.9077</v>
      </c>
      <c r="BW1098">
        <v>1.9016999999999999</v>
      </c>
      <c r="BX1098">
        <v>1.9119999999999999</v>
      </c>
      <c r="BY1098">
        <v>1.9278</v>
      </c>
      <c r="BZ1098">
        <v>2.1194000000000002</v>
      </c>
      <c r="CA1098">
        <v>2.1236999999999999</v>
      </c>
      <c r="CB1098">
        <v>2.1231</v>
      </c>
      <c r="CC1098">
        <v>2.1113</v>
      </c>
      <c r="CD1098">
        <v>2.0952000000000002</v>
      </c>
      <c r="CE1098">
        <v>2.0649999999999999</v>
      </c>
      <c r="CF1098">
        <v>1.9358</v>
      </c>
      <c r="CG1098">
        <v>1.9073</v>
      </c>
      <c r="CH1098">
        <v>1.8886000000000001</v>
      </c>
      <c r="CI1098">
        <v>1.8873</v>
      </c>
      <c r="CJ1098">
        <v>1.9006000000000001</v>
      </c>
      <c r="CK1098">
        <v>1.9202999999999999</v>
      </c>
      <c r="CL1098">
        <v>2.1095000000000002</v>
      </c>
      <c r="CM1098">
        <v>2.1263000000000001</v>
      </c>
      <c r="CN1098">
        <v>2.1221999999999999</v>
      </c>
      <c r="CO1098">
        <v>2.1122999999999998</v>
      </c>
      <c r="CP1098">
        <v>2.0966</v>
      </c>
      <c r="CQ1098">
        <v>2.0655999999999999</v>
      </c>
      <c r="CR1098">
        <v>1.9384999999999999</v>
      </c>
      <c r="CS1098">
        <v>1.9091</v>
      </c>
      <c r="CT1098">
        <v>1.8946000000000001</v>
      </c>
      <c r="CU1098">
        <v>1.891</v>
      </c>
    </row>
    <row r="1099" spans="1:99">
      <c r="A1099" s="95">
        <v>45831</v>
      </c>
      <c r="B1099" s="63">
        <v>266433</v>
      </c>
      <c r="BE1099">
        <v>2.2181999999999999</v>
      </c>
      <c r="BF1099">
        <v>2.1991000000000001</v>
      </c>
      <c r="BG1099">
        <v>2.1629</v>
      </c>
      <c r="BH1099">
        <v>2.0074000000000001</v>
      </c>
      <c r="BI1099">
        <v>1.9518</v>
      </c>
      <c r="BJ1099">
        <v>1.913</v>
      </c>
      <c r="BK1099">
        <v>1.8965000000000001</v>
      </c>
      <c r="BL1099">
        <v>1.8993</v>
      </c>
      <c r="BM1099">
        <v>1.9139999999999999</v>
      </c>
      <c r="BN1099">
        <v>2.1071</v>
      </c>
      <c r="BO1099">
        <v>2.1118000000000001</v>
      </c>
      <c r="BP1099">
        <v>2.1052</v>
      </c>
      <c r="BQ1099">
        <v>2.0880999999999998</v>
      </c>
      <c r="BR1099">
        <v>2.0647000000000002</v>
      </c>
      <c r="BS1099">
        <v>2.0331000000000001</v>
      </c>
      <c r="BT1099">
        <v>1.8944000000000001</v>
      </c>
      <c r="BU1099">
        <v>1.8573999999999999</v>
      </c>
      <c r="BV1099">
        <v>1.8361000000000001</v>
      </c>
      <c r="BW1099">
        <v>1.8302</v>
      </c>
      <c r="BX1099">
        <v>1.8405</v>
      </c>
      <c r="BY1099">
        <v>1.8563000000000001</v>
      </c>
      <c r="BZ1099">
        <v>2.0478999999999998</v>
      </c>
      <c r="CA1099">
        <v>2.0522</v>
      </c>
      <c r="CB1099">
        <v>2.0516000000000001</v>
      </c>
      <c r="CC1099">
        <v>2.0398000000000001</v>
      </c>
      <c r="CD1099">
        <v>2.0236999999999998</v>
      </c>
      <c r="CE1099">
        <v>1.9935</v>
      </c>
      <c r="CF1099">
        <v>1.8643000000000001</v>
      </c>
      <c r="CG1099">
        <v>1.8358000000000001</v>
      </c>
      <c r="CH1099">
        <v>1.8170999999999999</v>
      </c>
      <c r="CI1099">
        <v>1.8158000000000001</v>
      </c>
      <c r="CJ1099">
        <v>1.8290999999999999</v>
      </c>
      <c r="CK1099">
        <v>1.8488</v>
      </c>
      <c r="CL1099">
        <v>2.0379999999999998</v>
      </c>
      <c r="CM1099">
        <v>2.0548000000000002</v>
      </c>
      <c r="CN1099">
        <v>2.0507</v>
      </c>
      <c r="CO1099">
        <v>2.0407999999999999</v>
      </c>
      <c r="CP1099">
        <v>2.0251000000000001</v>
      </c>
      <c r="CQ1099">
        <v>1.9941</v>
      </c>
      <c r="CR1099">
        <v>1.867</v>
      </c>
      <c r="CS1099">
        <v>1.8375999999999999</v>
      </c>
      <c r="CT1099">
        <v>1.8230999999999999</v>
      </c>
      <c r="CU1099">
        <v>1.8194999999999999</v>
      </c>
    </row>
    <row r="1100" spans="1:99">
      <c r="A1100" s="95">
        <v>45832</v>
      </c>
      <c r="B1100" s="63">
        <v>255028</v>
      </c>
      <c r="BE1100">
        <v>2.0857000000000001</v>
      </c>
      <c r="BF1100">
        <v>2.0709</v>
      </c>
      <c r="BG1100">
        <v>2.0415999999999999</v>
      </c>
      <c r="BH1100">
        <v>1.8914</v>
      </c>
      <c r="BI1100">
        <v>1.8429</v>
      </c>
      <c r="BJ1100">
        <v>1.8107</v>
      </c>
      <c r="BK1100">
        <v>1.8</v>
      </c>
      <c r="BL1100">
        <v>1.8077000000000001</v>
      </c>
      <c r="BM1100">
        <v>1.8275999999999999</v>
      </c>
      <c r="BN1100">
        <v>2.0242</v>
      </c>
      <c r="BO1100">
        <v>2.0308000000000002</v>
      </c>
      <c r="BP1100">
        <v>2.0259</v>
      </c>
      <c r="BQ1100">
        <v>2.0122</v>
      </c>
      <c r="BR1100">
        <v>1.9923999999999999</v>
      </c>
      <c r="BS1100">
        <v>1.9639</v>
      </c>
      <c r="BT1100">
        <v>1.8337000000000001</v>
      </c>
      <c r="BU1100">
        <v>1.7979000000000001</v>
      </c>
      <c r="BV1100">
        <v>1.7788999999999999</v>
      </c>
      <c r="BW1100">
        <v>1.7747999999999999</v>
      </c>
      <c r="BX1100">
        <v>1.7863</v>
      </c>
      <c r="BY1100">
        <v>1.8043</v>
      </c>
      <c r="BZ1100">
        <v>1.9999</v>
      </c>
      <c r="CA1100">
        <v>2.0066999999999999</v>
      </c>
      <c r="CB1100">
        <v>2.0085000000000002</v>
      </c>
      <c r="CC1100">
        <v>1.9992000000000001</v>
      </c>
      <c r="CD1100">
        <v>1.9855</v>
      </c>
      <c r="CE1100">
        <v>1.9578</v>
      </c>
      <c r="CF1100">
        <v>1.8310999999999999</v>
      </c>
      <c r="CG1100">
        <v>1.8049999999999999</v>
      </c>
      <c r="CH1100">
        <v>1.7887999999999999</v>
      </c>
      <c r="CI1100">
        <v>1.7875000000000001</v>
      </c>
      <c r="CJ1100">
        <v>1.8008</v>
      </c>
      <c r="CK1100">
        <v>1.8205</v>
      </c>
      <c r="CL1100">
        <v>2.0097</v>
      </c>
      <c r="CM1100">
        <v>2.0265</v>
      </c>
      <c r="CN1100">
        <v>2.0224000000000002</v>
      </c>
      <c r="CO1100">
        <v>2.0125000000000002</v>
      </c>
      <c r="CP1100">
        <v>1.9967999999999999</v>
      </c>
      <c r="CQ1100">
        <v>1.9658</v>
      </c>
      <c r="CR1100">
        <v>1.8387</v>
      </c>
      <c r="CS1100">
        <v>1.8092999999999999</v>
      </c>
      <c r="CT1100">
        <v>1.7948</v>
      </c>
      <c r="CU1100">
        <v>1.7911999999999999</v>
      </c>
    </row>
    <row r="1101" spans="1:99">
      <c r="A1101" s="95">
        <v>45833</v>
      </c>
      <c r="B1101" s="63">
        <v>205436</v>
      </c>
      <c r="BE1101">
        <v>2.0823999999999998</v>
      </c>
      <c r="BF1101">
        <v>2.0659999999999998</v>
      </c>
      <c r="BG1101">
        <v>2.0350000000000001</v>
      </c>
      <c r="BH1101">
        <v>1.8869</v>
      </c>
      <c r="BI1101">
        <v>1.8383</v>
      </c>
      <c r="BJ1101">
        <v>1.8052999999999999</v>
      </c>
      <c r="BK1101">
        <v>1.7930999999999999</v>
      </c>
      <c r="BL1101">
        <v>1.7989999999999999</v>
      </c>
      <c r="BM1101">
        <v>1.8174999999999999</v>
      </c>
      <c r="BN1101">
        <v>2.0121000000000002</v>
      </c>
      <c r="BO1101">
        <v>2.0177999999999998</v>
      </c>
      <c r="BP1101">
        <v>2.0124</v>
      </c>
      <c r="BQ1101">
        <v>1.9977</v>
      </c>
      <c r="BR1101">
        <v>1.9769000000000001</v>
      </c>
      <c r="BS1101">
        <v>1.948</v>
      </c>
      <c r="BT1101">
        <v>1.8167</v>
      </c>
      <c r="BU1101">
        <v>1.7830999999999999</v>
      </c>
      <c r="BV1101">
        <v>1.7646999999999999</v>
      </c>
      <c r="BW1101">
        <v>1.7604</v>
      </c>
      <c r="BX1101">
        <v>1.7713000000000001</v>
      </c>
      <c r="BY1101">
        <v>1.7890999999999999</v>
      </c>
      <c r="BZ1101">
        <v>1.9846999999999999</v>
      </c>
      <c r="CA1101">
        <v>1.9915</v>
      </c>
      <c r="CB1101">
        <v>1.9933000000000001</v>
      </c>
      <c r="CC1101">
        <v>1.984</v>
      </c>
      <c r="CD1101">
        <v>1.9702999999999999</v>
      </c>
      <c r="CE1101">
        <v>1.9426000000000001</v>
      </c>
      <c r="CF1101">
        <v>1.8159000000000001</v>
      </c>
      <c r="CG1101">
        <v>1.7898000000000001</v>
      </c>
      <c r="CH1101">
        <v>1.7736000000000001</v>
      </c>
      <c r="CI1101">
        <v>1.7723</v>
      </c>
      <c r="CJ1101">
        <v>1.7856000000000001</v>
      </c>
      <c r="CK1101">
        <v>1.8052999999999999</v>
      </c>
      <c r="CL1101">
        <v>1.9944999999999999</v>
      </c>
      <c r="CM1101">
        <v>2.0112999999999999</v>
      </c>
      <c r="CN1101">
        <v>2.0072000000000001</v>
      </c>
      <c r="CO1101">
        <v>1.9973000000000001</v>
      </c>
      <c r="CP1101">
        <v>1.9816</v>
      </c>
      <c r="CQ1101">
        <v>1.9505999999999999</v>
      </c>
      <c r="CR1101">
        <v>1.8234999999999999</v>
      </c>
      <c r="CS1101">
        <v>1.7941</v>
      </c>
      <c r="CT1101">
        <v>1.7796000000000001</v>
      </c>
      <c r="CU1101">
        <v>1.776</v>
      </c>
    </row>
    <row r="1102" spans="1:99">
      <c r="A1102" s="95">
        <v>45834</v>
      </c>
      <c r="B1102" s="63">
        <v>199230</v>
      </c>
      <c r="BE1102">
        <v>2.0990000000000002</v>
      </c>
      <c r="BF1102">
        <v>2.0777000000000001</v>
      </c>
      <c r="BG1102">
        <v>2.0438999999999998</v>
      </c>
      <c r="BH1102">
        <v>1.8932</v>
      </c>
      <c r="BI1102">
        <v>1.8453999999999999</v>
      </c>
      <c r="BJ1102">
        <v>1.8126</v>
      </c>
      <c r="BK1102">
        <v>1.8002</v>
      </c>
      <c r="BL1102">
        <v>1.8061</v>
      </c>
      <c r="BM1102">
        <v>1.8248</v>
      </c>
      <c r="BN1102">
        <v>2.0192000000000001</v>
      </c>
      <c r="BO1102">
        <v>2.0249999999999999</v>
      </c>
      <c r="BP1102">
        <v>2.0194999999999999</v>
      </c>
      <c r="BQ1102">
        <v>2.0051999999999999</v>
      </c>
      <c r="BR1102">
        <v>1.9844999999999999</v>
      </c>
      <c r="BS1102">
        <v>1.9557</v>
      </c>
      <c r="BT1102">
        <v>1.8244</v>
      </c>
      <c r="BU1102">
        <v>1.7907999999999999</v>
      </c>
      <c r="BV1102">
        <v>1.7724</v>
      </c>
      <c r="BW1102">
        <v>1.7681</v>
      </c>
      <c r="BX1102">
        <v>1.7789999999999999</v>
      </c>
      <c r="BY1102">
        <v>1.7968</v>
      </c>
      <c r="BZ1102">
        <v>1.9923999999999999</v>
      </c>
      <c r="CA1102">
        <v>1.9992000000000001</v>
      </c>
      <c r="CB1102">
        <v>2.0009999999999999</v>
      </c>
      <c r="CC1102">
        <v>1.9917</v>
      </c>
      <c r="CD1102">
        <v>1.978</v>
      </c>
      <c r="CE1102">
        <v>1.9502999999999999</v>
      </c>
      <c r="CF1102">
        <v>1.8236000000000001</v>
      </c>
      <c r="CG1102">
        <v>1.7975000000000001</v>
      </c>
      <c r="CH1102">
        <v>1.7813000000000001</v>
      </c>
      <c r="CI1102">
        <v>1.78</v>
      </c>
      <c r="CJ1102">
        <v>1.7932999999999999</v>
      </c>
      <c r="CK1102">
        <v>1.8129999999999999</v>
      </c>
      <c r="CL1102">
        <v>2.0022000000000002</v>
      </c>
      <c r="CM1102">
        <v>2.0190000000000001</v>
      </c>
      <c r="CN1102">
        <v>2.0148999999999999</v>
      </c>
      <c r="CO1102">
        <v>2.0049999999999999</v>
      </c>
      <c r="CP1102">
        <v>1.9893000000000001</v>
      </c>
      <c r="CQ1102">
        <v>1.9582999999999999</v>
      </c>
      <c r="CR1102">
        <v>1.8311999999999999</v>
      </c>
      <c r="CS1102">
        <v>1.8018000000000001</v>
      </c>
      <c r="CT1102">
        <v>1.7873000000000001</v>
      </c>
      <c r="CU1102">
        <v>1.7837000000000001</v>
      </c>
    </row>
    <row r="1103" spans="1:99">
      <c r="A1103" s="95">
        <v>45835</v>
      </c>
      <c r="B1103" s="63">
        <v>156564</v>
      </c>
      <c r="BE1103">
        <v>2.0897999999999999</v>
      </c>
      <c r="BF1103">
        <v>2.0693999999999999</v>
      </c>
      <c r="BG1103">
        <v>2.0388999999999999</v>
      </c>
      <c r="BH1103">
        <v>1.8895</v>
      </c>
      <c r="BI1103">
        <v>1.8432999999999999</v>
      </c>
      <c r="BJ1103">
        <v>1.8119000000000001</v>
      </c>
      <c r="BK1103">
        <v>1.8007</v>
      </c>
      <c r="BL1103">
        <v>1.8066</v>
      </c>
      <c r="BM1103">
        <v>1.8246</v>
      </c>
      <c r="BN1103">
        <v>2.0181</v>
      </c>
      <c r="BO1103">
        <v>2.0230000000000001</v>
      </c>
      <c r="BP1103">
        <v>2.0171999999999999</v>
      </c>
      <c r="BQ1103">
        <v>2.0028000000000001</v>
      </c>
      <c r="BR1103">
        <v>1.9822</v>
      </c>
      <c r="BS1103">
        <v>1.9534</v>
      </c>
      <c r="BT1103">
        <v>1.8218000000000001</v>
      </c>
      <c r="BU1103">
        <v>1.7879</v>
      </c>
      <c r="BV1103">
        <v>1.7685999999999999</v>
      </c>
      <c r="BW1103">
        <v>1.7647999999999999</v>
      </c>
      <c r="BX1103">
        <v>1.7757000000000001</v>
      </c>
      <c r="BY1103">
        <v>1.7935000000000001</v>
      </c>
      <c r="BZ1103">
        <v>1.9891000000000001</v>
      </c>
      <c r="CA1103">
        <v>1.9959</v>
      </c>
      <c r="CB1103">
        <v>1.9977</v>
      </c>
      <c r="CC1103">
        <v>1.9883999999999999</v>
      </c>
      <c r="CD1103">
        <v>1.9746999999999999</v>
      </c>
      <c r="CE1103">
        <v>1.9470000000000001</v>
      </c>
      <c r="CF1103">
        <v>1.8203</v>
      </c>
      <c r="CG1103">
        <v>1.7942</v>
      </c>
      <c r="CH1103">
        <v>1.778</v>
      </c>
      <c r="CI1103">
        <v>1.7766999999999999</v>
      </c>
      <c r="CJ1103">
        <v>1.79</v>
      </c>
      <c r="CK1103">
        <v>1.8097000000000001</v>
      </c>
      <c r="CL1103">
        <v>1.9988999999999999</v>
      </c>
      <c r="CM1103">
        <v>2.0156999999999998</v>
      </c>
      <c r="CN1103">
        <v>2.0116000000000001</v>
      </c>
      <c r="CO1103">
        <v>2.0017</v>
      </c>
      <c r="CP1103">
        <v>1.986</v>
      </c>
      <c r="CQ1103">
        <v>1.9550000000000001</v>
      </c>
      <c r="CR1103">
        <v>1.8279000000000001</v>
      </c>
      <c r="CS1103">
        <v>1.7985</v>
      </c>
      <c r="CT1103">
        <v>1.784</v>
      </c>
      <c r="CU1103">
        <v>1.7804</v>
      </c>
    </row>
    <row r="1104" spans="1:99">
      <c r="A1104" s="95">
        <v>45838</v>
      </c>
      <c r="B1104" s="63">
        <v>124259</v>
      </c>
      <c r="BE1104" s="28">
        <v>2.0798000000000001</v>
      </c>
      <c r="BF1104">
        <v>2.0720999999999998</v>
      </c>
      <c r="BG1104">
        <v>2.0421999999999998</v>
      </c>
      <c r="BH1104">
        <v>1.8904000000000001</v>
      </c>
      <c r="BI1104">
        <v>1.8431999999999999</v>
      </c>
      <c r="BJ1104">
        <v>1.8122</v>
      </c>
      <c r="BK1104">
        <v>1.8016000000000001</v>
      </c>
      <c r="BL1104">
        <v>1.8082</v>
      </c>
      <c r="BM1104">
        <v>1.8266</v>
      </c>
      <c r="BN1104">
        <v>2.0203000000000002</v>
      </c>
      <c r="BO1104">
        <v>2.0255999999999998</v>
      </c>
      <c r="BP1104">
        <v>2.0198999999999998</v>
      </c>
      <c r="BQ1104">
        <v>2.0049999999999999</v>
      </c>
      <c r="BR1104">
        <v>1.9843</v>
      </c>
      <c r="BS1104">
        <v>1.9557</v>
      </c>
      <c r="BT1104">
        <v>1.8241000000000001</v>
      </c>
      <c r="BU1104">
        <v>1.7902</v>
      </c>
      <c r="BV1104">
        <v>1.7707999999999999</v>
      </c>
      <c r="BW1104">
        <v>1.7669999999999999</v>
      </c>
      <c r="BX1104">
        <v>1.7779</v>
      </c>
      <c r="BY1104">
        <v>1.7957000000000001</v>
      </c>
      <c r="BZ1104">
        <v>1.9913000000000001</v>
      </c>
      <c r="CA1104">
        <v>1.9981</v>
      </c>
      <c r="CB1104">
        <v>1.9999</v>
      </c>
      <c r="CC1104">
        <v>1.9905999999999999</v>
      </c>
      <c r="CD1104">
        <v>1.9769000000000001</v>
      </c>
      <c r="CE1104">
        <v>1.9492</v>
      </c>
      <c r="CF1104">
        <v>1.8225</v>
      </c>
      <c r="CG1104">
        <v>1.7964</v>
      </c>
      <c r="CH1104">
        <v>1.7802</v>
      </c>
      <c r="CI1104">
        <v>1.7788999999999999</v>
      </c>
      <c r="CJ1104">
        <v>1.7922</v>
      </c>
      <c r="CK1104">
        <v>1.8119000000000001</v>
      </c>
      <c r="CL1104">
        <v>2.0011000000000001</v>
      </c>
      <c r="CM1104">
        <v>2.0179</v>
      </c>
      <c r="CN1104">
        <v>2.0137999999999998</v>
      </c>
      <c r="CO1104">
        <v>2.0038999999999998</v>
      </c>
      <c r="CP1104">
        <v>1.9882</v>
      </c>
      <c r="CQ1104">
        <v>1.9572000000000001</v>
      </c>
      <c r="CR1104">
        <v>1.8301000000000001</v>
      </c>
      <c r="CS1104">
        <v>1.8007</v>
      </c>
      <c r="CT1104">
        <v>1.7862</v>
      </c>
      <c r="CU1104">
        <v>1.7826</v>
      </c>
    </row>
    <row r="1105" spans="1:99">
      <c r="A1105" s="95">
        <v>45839</v>
      </c>
      <c r="B1105" s="63">
        <v>139168</v>
      </c>
      <c r="BF1105">
        <v>2.1002999999999998</v>
      </c>
      <c r="BG1105">
        <v>2.0672999999999999</v>
      </c>
      <c r="BH1105">
        <v>1.9132</v>
      </c>
      <c r="BI1105">
        <v>1.8631</v>
      </c>
      <c r="BJ1105">
        <v>1.8288</v>
      </c>
      <c r="BK1105">
        <v>1.8165</v>
      </c>
      <c r="BL1105">
        <v>1.8214999999999999</v>
      </c>
      <c r="BM1105">
        <v>1.8398000000000001</v>
      </c>
      <c r="BN1105">
        <v>2.0310999999999999</v>
      </c>
      <c r="BO1105">
        <v>2.0358000000000001</v>
      </c>
      <c r="BP1105">
        <v>2.0293000000000001</v>
      </c>
      <c r="BQ1105">
        <v>2.0139</v>
      </c>
      <c r="BR1105">
        <v>1.9925999999999999</v>
      </c>
      <c r="BS1105">
        <v>1.9634</v>
      </c>
      <c r="BT1105">
        <v>1.8324</v>
      </c>
      <c r="BU1105">
        <v>1.7988</v>
      </c>
      <c r="BV1105">
        <v>1.7794000000000001</v>
      </c>
      <c r="BW1105">
        <v>1.7750999999999999</v>
      </c>
      <c r="BX1105">
        <v>1.786</v>
      </c>
      <c r="BY1105">
        <v>1.8037000000000001</v>
      </c>
      <c r="BZ1105">
        <v>1.9993000000000001</v>
      </c>
      <c r="CA1105">
        <v>2.0061</v>
      </c>
      <c r="CB1105">
        <v>2.0078999999999998</v>
      </c>
      <c r="CC1105">
        <v>1.9985999999999999</v>
      </c>
      <c r="CD1105">
        <v>1.9849000000000001</v>
      </c>
      <c r="CE1105">
        <v>1.9572000000000001</v>
      </c>
      <c r="CF1105">
        <v>1.8305</v>
      </c>
      <c r="CG1105">
        <v>1.8044</v>
      </c>
      <c r="CH1105">
        <v>1.7882</v>
      </c>
      <c r="CI1105">
        <v>1.7868999999999999</v>
      </c>
      <c r="CJ1105">
        <v>1.8002</v>
      </c>
      <c r="CK1105">
        <v>1.8199000000000001</v>
      </c>
      <c r="CL1105">
        <v>2.0091000000000001</v>
      </c>
      <c r="CM1105">
        <v>2.0259</v>
      </c>
      <c r="CN1105">
        <v>2.0217999999999998</v>
      </c>
      <c r="CO1105">
        <v>2.0118999999999998</v>
      </c>
      <c r="CP1105">
        <v>1.9962</v>
      </c>
      <c r="CQ1105">
        <v>1.9652000000000001</v>
      </c>
      <c r="CR1105">
        <v>1.8381000000000001</v>
      </c>
      <c r="CS1105">
        <v>1.8087</v>
      </c>
      <c r="CT1105">
        <v>1.7942</v>
      </c>
      <c r="CU1105">
        <v>1.7906</v>
      </c>
    </row>
    <row r="1106" spans="1:99">
      <c r="A1106" s="95">
        <v>45840</v>
      </c>
      <c r="B1106" s="63">
        <v>150990</v>
      </c>
      <c r="BF1106">
        <v>2.1229</v>
      </c>
      <c r="BG1106">
        <v>2.0920000000000001</v>
      </c>
      <c r="BH1106">
        <v>1.9411</v>
      </c>
      <c r="BI1106">
        <v>1.8912</v>
      </c>
      <c r="BJ1106">
        <v>1.8567</v>
      </c>
      <c r="BK1106">
        <v>1.8435999999999999</v>
      </c>
      <c r="BL1106">
        <v>1.8489</v>
      </c>
      <c r="BM1106">
        <v>1.8673999999999999</v>
      </c>
      <c r="BN1106">
        <v>2.0587</v>
      </c>
      <c r="BO1106">
        <v>2.0634000000000001</v>
      </c>
      <c r="BP1106">
        <v>2.0567000000000002</v>
      </c>
      <c r="BQ1106">
        <v>2.0407000000000002</v>
      </c>
      <c r="BR1106">
        <v>2.0186999999999999</v>
      </c>
      <c r="BS1106">
        <v>1.9888999999999999</v>
      </c>
      <c r="BT1106">
        <v>1.8572</v>
      </c>
      <c r="BU1106">
        <v>1.8228</v>
      </c>
      <c r="BV1106">
        <v>1.8018000000000001</v>
      </c>
      <c r="BW1106">
        <v>1.7977000000000001</v>
      </c>
      <c r="BX1106">
        <v>1.8088</v>
      </c>
      <c r="BY1106">
        <v>1.8265</v>
      </c>
      <c r="BZ1106">
        <v>2.0221</v>
      </c>
      <c r="CA1106">
        <v>2.0289000000000001</v>
      </c>
      <c r="CB1106">
        <v>2.0306999999999999</v>
      </c>
      <c r="CC1106">
        <v>2.0213999999999999</v>
      </c>
      <c r="CD1106">
        <v>2.0076999999999998</v>
      </c>
      <c r="CE1106">
        <v>1.98</v>
      </c>
      <c r="CF1106">
        <v>1.8532999999999999</v>
      </c>
      <c r="CG1106">
        <v>1.8271999999999999</v>
      </c>
      <c r="CH1106">
        <v>1.8109999999999999</v>
      </c>
      <c r="CI1106">
        <v>1.8097000000000001</v>
      </c>
      <c r="CJ1106">
        <v>1.823</v>
      </c>
      <c r="CK1106">
        <v>1.8427</v>
      </c>
      <c r="CL1106">
        <v>2.0318999999999998</v>
      </c>
      <c r="CM1106">
        <v>2.0487000000000002</v>
      </c>
      <c r="CN1106">
        <v>2.0446</v>
      </c>
      <c r="CO1106">
        <v>2.0347</v>
      </c>
      <c r="CP1106">
        <v>2.0190000000000001</v>
      </c>
      <c r="CQ1106">
        <v>1.988</v>
      </c>
      <c r="CR1106">
        <v>1.8609</v>
      </c>
      <c r="CS1106">
        <v>1.8314999999999999</v>
      </c>
      <c r="CT1106">
        <v>1.8169999999999999</v>
      </c>
      <c r="CU1106">
        <v>1.8133999999999999</v>
      </c>
    </row>
    <row r="1107" spans="1:99">
      <c r="A1107" s="95">
        <v>45841</v>
      </c>
      <c r="B1107" s="63">
        <v>106064</v>
      </c>
      <c r="BF1107">
        <v>2.1185999999999998</v>
      </c>
      <c r="BG1107">
        <v>2.0893999999999999</v>
      </c>
      <c r="BH1107">
        <v>1.9398</v>
      </c>
      <c r="BI1107">
        <v>1.8904000000000001</v>
      </c>
      <c r="BJ1107">
        <v>1.8556999999999999</v>
      </c>
      <c r="BK1107">
        <v>1.8416999999999999</v>
      </c>
      <c r="BL1107">
        <v>1.8462000000000001</v>
      </c>
      <c r="BM1107">
        <v>1.8642000000000001</v>
      </c>
      <c r="BN1107">
        <v>2.0550000000000002</v>
      </c>
      <c r="BO1107">
        <v>2.0588000000000002</v>
      </c>
      <c r="BP1107">
        <v>2.0512000000000001</v>
      </c>
      <c r="BQ1107">
        <v>2.0348000000000002</v>
      </c>
      <c r="BR1107">
        <v>2.0125000000000002</v>
      </c>
      <c r="BS1107">
        <v>1.9823</v>
      </c>
      <c r="BT1107">
        <v>1.8503000000000001</v>
      </c>
      <c r="BU1107">
        <v>1.8156000000000001</v>
      </c>
      <c r="BV1107">
        <v>1.7937000000000001</v>
      </c>
      <c r="BW1107">
        <v>1.7890999999999999</v>
      </c>
      <c r="BX1107">
        <v>1.7999000000000001</v>
      </c>
      <c r="BY1107">
        <v>1.8174999999999999</v>
      </c>
      <c r="BZ1107">
        <v>2.0131000000000001</v>
      </c>
      <c r="CA1107">
        <v>2.0198999999999998</v>
      </c>
      <c r="CB1107">
        <v>2.0217000000000001</v>
      </c>
      <c r="CC1107">
        <v>2.0124</v>
      </c>
      <c r="CD1107">
        <v>1.9986999999999999</v>
      </c>
      <c r="CE1107">
        <v>1.9710000000000001</v>
      </c>
      <c r="CF1107">
        <v>1.8443000000000001</v>
      </c>
      <c r="CG1107">
        <v>1.8182</v>
      </c>
      <c r="CH1107">
        <v>1.802</v>
      </c>
      <c r="CI1107">
        <v>1.8007</v>
      </c>
      <c r="CJ1107">
        <v>1.8140000000000001</v>
      </c>
      <c r="CK1107">
        <v>1.8337000000000001</v>
      </c>
      <c r="CL1107">
        <v>2.0228999999999999</v>
      </c>
      <c r="CM1107">
        <v>2.0396999999999998</v>
      </c>
      <c r="CN1107">
        <v>2.0356000000000001</v>
      </c>
      <c r="CO1107">
        <v>2.0257000000000001</v>
      </c>
      <c r="CP1107">
        <v>2.0099999999999998</v>
      </c>
      <c r="CQ1107">
        <v>1.9790000000000001</v>
      </c>
      <c r="CR1107">
        <v>1.8519000000000001</v>
      </c>
      <c r="CS1107">
        <v>1.8225</v>
      </c>
      <c r="CT1107">
        <v>1.8080000000000001</v>
      </c>
      <c r="CU1107">
        <v>1.8044</v>
      </c>
    </row>
    <row r="1108" spans="1:99">
      <c r="A1108" s="103">
        <v>45842</v>
      </c>
      <c r="BF1108" s="189">
        <v>2.1185999999999998</v>
      </c>
      <c r="BG1108" s="189">
        <v>2.0893999999999999</v>
      </c>
      <c r="BH1108" s="189">
        <v>1.9398</v>
      </c>
      <c r="BI1108" s="189">
        <v>1.8904000000000001</v>
      </c>
      <c r="BJ1108" s="189">
        <v>1.8556999999999999</v>
      </c>
      <c r="BK1108" s="189">
        <v>1.8416999999999999</v>
      </c>
      <c r="BL1108" s="189">
        <v>1.8462000000000001</v>
      </c>
      <c r="BM1108" s="189">
        <v>1.8642000000000001</v>
      </c>
      <c r="BN1108" s="189">
        <v>2.0550000000000002</v>
      </c>
      <c r="BO1108" s="189">
        <v>2.0588000000000002</v>
      </c>
      <c r="BP1108" s="189">
        <v>2.0512000000000001</v>
      </c>
      <c r="BQ1108" s="189">
        <v>2.0348000000000002</v>
      </c>
      <c r="BR1108" s="189">
        <v>2.0125000000000002</v>
      </c>
      <c r="BS1108" s="189">
        <v>1.9823</v>
      </c>
      <c r="BT1108" s="189">
        <v>1.8503000000000001</v>
      </c>
      <c r="BU1108" s="189">
        <v>1.8156000000000001</v>
      </c>
      <c r="BV1108" s="189">
        <v>1.7937000000000001</v>
      </c>
      <c r="BW1108" s="189">
        <v>1.7890999999999999</v>
      </c>
      <c r="BX1108" s="189">
        <v>1.7999000000000001</v>
      </c>
      <c r="BY1108" s="189">
        <v>1.8174999999999999</v>
      </c>
      <c r="BZ1108" s="189">
        <v>2.0131000000000001</v>
      </c>
      <c r="CA1108" s="189">
        <v>2.0198999999999998</v>
      </c>
      <c r="CB1108" s="189">
        <v>2.0217000000000001</v>
      </c>
      <c r="CC1108" s="189">
        <v>2.0124</v>
      </c>
      <c r="CD1108" s="189">
        <v>1.9986999999999999</v>
      </c>
      <c r="CE1108" s="189">
        <v>1.9710000000000001</v>
      </c>
      <c r="CF1108" s="189">
        <v>1.8443000000000001</v>
      </c>
      <c r="CG1108" s="189">
        <v>1.8182</v>
      </c>
      <c r="CH1108" s="189">
        <v>1.802</v>
      </c>
      <c r="CI1108" s="189">
        <v>1.8007</v>
      </c>
      <c r="CJ1108" s="189">
        <v>1.8140000000000001</v>
      </c>
      <c r="CK1108" s="189">
        <v>1.8337000000000001</v>
      </c>
      <c r="CL1108" s="189">
        <v>2.0228999999999999</v>
      </c>
      <c r="CM1108" s="189">
        <v>2.0396999999999998</v>
      </c>
      <c r="CN1108" s="189">
        <v>2.0356000000000001</v>
      </c>
      <c r="CO1108" s="189">
        <v>2.0257000000000001</v>
      </c>
      <c r="CP1108" s="189">
        <v>2.0099999999999998</v>
      </c>
      <c r="CQ1108" s="189">
        <v>1.9790000000000001</v>
      </c>
      <c r="CR1108" s="189">
        <v>1.8519000000000001</v>
      </c>
      <c r="CS1108" s="189">
        <v>1.8225</v>
      </c>
      <c r="CT1108" s="189">
        <v>1.8080000000000001</v>
      </c>
      <c r="CU1108" s="189">
        <v>1.8044</v>
      </c>
    </row>
    <row r="1109" spans="1:99">
      <c r="A1109" s="95">
        <v>45845</v>
      </c>
      <c r="B1109" s="63">
        <v>173548</v>
      </c>
      <c r="BF1109">
        <v>2.1522000000000001</v>
      </c>
      <c r="BG1109">
        <v>2.1185</v>
      </c>
      <c r="BH1109">
        <v>1.9648000000000001</v>
      </c>
      <c r="BI1109">
        <v>1.9132</v>
      </c>
      <c r="BJ1109">
        <v>1.8759999999999999</v>
      </c>
      <c r="BK1109">
        <v>1.86</v>
      </c>
      <c r="BL1109">
        <v>1.8631</v>
      </c>
      <c r="BM1109">
        <v>1.8795999999999999</v>
      </c>
      <c r="BN1109">
        <v>2.0680999999999998</v>
      </c>
      <c r="BO1109">
        <v>2.0718000000000001</v>
      </c>
      <c r="BP1109">
        <v>2.0640999999999998</v>
      </c>
      <c r="BQ1109">
        <v>2.0472000000000001</v>
      </c>
      <c r="BR1109">
        <v>2.0240999999999998</v>
      </c>
      <c r="BS1109">
        <v>1.9925999999999999</v>
      </c>
      <c r="BT1109">
        <v>1.8612</v>
      </c>
      <c r="BU1109">
        <v>1.8267</v>
      </c>
      <c r="BV1109">
        <v>1.8048999999999999</v>
      </c>
      <c r="BW1109">
        <v>1.7999000000000001</v>
      </c>
      <c r="BX1109">
        <v>1.8102</v>
      </c>
      <c r="BY1109">
        <v>1.8278000000000001</v>
      </c>
      <c r="BZ1109">
        <v>2.0234000000000001</v>
      </c>
      <c r="CA1109">
        <v>2.0301999999999998</v>
      </c>
      <c r="CB1109">
        <v>2.032</v>
      </c>
      <c r="CC1109">
        <v>2.0226999999999999</v>
      </c>
      <c r="CD1109">
        <v>2.0089999999999999</v>
      </c>
      <c r="CE1109">
        <v>1.9813000000000001</v>
      </c>
      <c r="CF1109">
        <v>1.8546</v>
      </c>
      <c r="CG1109">
        <v>1.8285</v>
      </c>
      <c r="CH1109">
        <v>1.8123</v>
      </c>
      <c r="CI1109">
        <v>1.8109999999999999</v>
      </c>
      <c r="CJ1109">
        <v>1.8243</v>
      </c>
      <c r="CK1109">
        <v>1.8440000000000001</v>
      </c>
      <c r="CL1109">
        <v>2.0331999999999999</v>
      </c>
      <c r="CM1109">
        <v>2.0499999999999998</v>
      </c>
      <c r="CN1109">
        <v>2.0459000000000001</v>
      </c>
      <c r="CO1109">
        <v>2.036</v>
      </c>
      <c r="CP1109">
        <v>2.0203000000000002</v>
      </c>
      <c r="CQ1109">
        <v>1.9893000000000001</v>
      </c>
      <c r="CR1109">
        <v>1.8622000000000001</v>
      </c>
      <c r="CS1109">
        <v>1.8328</v>
      </c>
      <c r="CT1109">
        <v>1.8183</v>
      </c>
      <c r="CU1109">
        <v>1.8147</v>
      </c>
    </row>
    <row r="1110" spans="1:99">
      <c r="A1110" s="95">
        <v>45846</v>
      </c>
      <c r="B1110" s="63">
        <v>207059</v>
      </c>
      <c r="BF1110">
        <v>2.1850000000000001</v>
      </c>
      <c r="BG1110">
        <v>2.1461999999999999</v>
      </c>
      <c r="BH1110">
        <v>1.9885999999999999</v>
      </c>
      <c r="BI1110">
        <v>1.9334</v>
      </c>
      <c r="BJ1110">
        <v>1.8924000000000001</v>
      </c>
      <c r="BK1110">
        <v>1.8742000000000001</v>
      </c>
      <c r="BL1110">
        <v>1.8763000000000001</v>
      </c>
      <c r="BM1110">
        <v>1.8920999999999999</v>
      </c>
      <c r="BN1110">
        <v>2.0798999999999999</v>
      </c>
      <c r="BO1110">
        <v>2.0836999999999999</v>
      </c>
      <c r="BP1110">
        <v>2.0758000000000001</v>
      </c>
      <c r="BQ1110">
        <v>2.0581999999999998</v>
      </c>
      <c r="BR1110">
        <v>2.0341999999999998</v>
      </c>
      <c r="BS1110">
        <v>2.0019</v>
      </c>
      <c r="BT1110">
        <v>1.8703000000000001</v>
      </c>
      <c r="BU1110">
        <v>1.8352999999999999</v>
      </c>
      <c r="BV1110">
        <v>1.8144</v>
      </c>
      <c r="BW1110">
        <v>1.8081</v>
      </c>
      <c r="BX1110">
        <v>1.8173999999999999</v>
      </c>
      <c r="BY1110">
        <v>1.8349</v>
      </c>
      <c r="BZ1110">
        <v>2.0305</v>
      </c>
      <c r="CA1110">
        <v>2.0373000000000001</v>
      </c>
      <c r="CB1110">
        <v>2.0390999999999999</v>
      </c>
      <c r="CC1110">
        <v>2.0297999999999998</v>
      </c>
      <c r="CD1110">
        <v>2.0160999999999998</v>
      </c>
      <c r="CE1110">
        <v>1.9883999999999999</v>
      </c>
      <c r="CF1110">
        <v>1.8616999999999999</v>
      </c>
      <c r="CG1110">
        <v>1.8355999999999999</v>
      </c>
      <c r="CH1110">
        <v>1.8193999999999999</v>
      </c>
      <c r="CI1110">
        <v>1.8181</v>
      </c>
      <c r="CJ1110">
        <v>1.8313999999999999</v>
      </c>
      <c r="CK1110">
        <v>1.8511</v>
      </c>
      <c r="CL1110">
        <v>2.0402999999999998</v>
      </c>
      <c r="CM1110">
        <v>2.0571000000000002</v>
      </c>
      <c r="CN1110">
        <v>2.0529999999999999</v>
      </c>
      <c r="CO1110">
        <v>2.0430999999999999</v>
      </c>
      <c r="CP1110">
        <v>2.0274000000000001</v>
      </c>
      <c r="CQ1110">
        <v>1.9964</v>
      </c>
      <c r="CR1110">
        <v>1.8693</v>
      </c>
      <c r="CS1110">
        <v>1.8399000000000001</v>
      </c>
      <c r="CT1110">
        <v>1.8253999999999999</v>
      </c>
      <c r="CU1110">
        <v>1.8218000000000001</v>
      </c>
    </row>
    <row r="1111" spans="1:99">
      <c r="A1111" s="103">
        <v>45847</v>
      </c>
      <c r="B1111" s="63">
        <v>173937</v>
      </c>
      <c r="BF1111">
        <v>2.1879</v>
      </c>
      <c r="BG1111">
        <v>2.1482000000000001</v>
      </c>
      <c r="BH1111">
        <v>1.9917</v>
      </c>
      <c r="BI1111">
        <v>1.9369000000000001</v>
      </c>
      <c r="BJ1111">
        <v>1.8958999999999999</v>
      </c>
      <c r="BK1111">
        <v>1.8775999999999999</v>
      </c>
      <c r="BL1111">
        <v>1.8801000000000001</v>
      </c>
      <c r="BM1111">
        <v>1.8963000000000001</v>
      </c>
      <c r="BN1111">
        <v>2.0832000000000002</v>
      </c>
      <c r="BO1111">
        <v>2.0863</v>
      </c>
      <c r="BP1111">
        <v>2.0773999999999999</v>
      </c>
      <c r="BQ1111">
        <v>2.0592999999999999</v>
      </c>
      <c r="BR1111">
        <v>2.0348999999999999</v>
      </c>
      <c r="BS1111">
        <v>2.0023</v>
      </c>
      <c r="BT1111">
        <v>1.8711</v>
      </c>
      <c r="BU1111">
        <v>1.8365</v>
      </c>
      <c r="BV1111">
        <v>1.8160000000000001</v>
      </c>
      <c r="BW1111">
        <v>1.8093999999999999</v>
      </c>
      <c r="BX1111">
        <v>1.8186</v>
      </c>
      <c r="BY1111">
        <v>1.8361000000000001</v>
      </c>
      <c r="BZ1111">
        <v>2.0316999999999998</v>
      </c>
      <c r="CA1111">
        <v>2.0385</v>
      </c>
      <c r="CB1111">
        <v>2.0402999999999998</v>
      </c>
      <c r="CC1111">
        <v>2.0310000000000001</v>
      </c>
      <c r="CD1111">
        <v>2.0173000000000001</v>
      </c>
      <c r="CE1111">
        <v>1.9896</v>
      </c>
      <c r="CF1111">
        <v>1.8629</v>
      </c>
      <c r="CG1111">
        <v>1.8368</v>
      </c>
      <c r="CH1111">
        <v>1.8206</v>
      </c>
      <c r="CI1111">
        <v>1.8192999999999999</v>
      </c>
      <c r="CJ1111">
        <v>1.8326</v>
      </c>
      <c r="CK1111">
        <v>1.8523000000000001</v>
      </c>
      <c r="CL1111">
        <v>2.0415000000000001</v>
      </c>
      <c r="CM1111">
        <v>2.0583</v>
      </c>
      <c r="CN1111">
        <v>2.0541999999999998</v>
      </c>
      <c r="CO1111">
        <v>2.0442999999999998</v>
      </c>
      <c r="CP1111">
        <v>2.0286</v>
      </c>
      <c r="CQ1111">
        <v>1.9976</v>
      </c>
      <c r="CR1111">
        <v>1.8705000000000001</v>
      </c>
      <c r="CS1111">
        <v>1.8411</v>
      </c>
      <c r="CT1111">
        <v>1.8266</v>
      </c>
      <c r="CU1111">
        <v>1.823</v>
      </c>
    </row>
    <row r="1112" spans="1:99">
      <c r="A1112" s="95">
        <v>45848</v>
      </c>
      <c r="B1112" s="63">
        <v>174583</v>
      </c>
      <c r="BF1112">
        <v>2.1524000000000001</v>
      </c>
      <c r="BG1112">
        <v>2.1095999999999999</v>
      </c>
      <c r="BH1112">
        <v>1.9542999999999999</v>
      </c>
      <c r="BI1112">
        <v>1.9018999999999999</v>
      </c>
      <c r="BJ1112">
        <v>1.8644000000000001</v>
      </c>
      <c r="BK1112">
        <v>1.8482000000000001</v>
      </c>
      <c r="BL1112">
        <v>1.8523000000000001</v>
      </c>
      <c r="BM1112">
        <v>1.87</v>
      </c>
      <c r="BN1112">
        <v>2.0590999999999999</v>
      </c>
      <c r="BO1112">
        <v>2.0629</v>
      </c>
      <c r="BP1112">
        <v>2.0541</v>
      </c>
      <c r="BQ1112">
        <v>2.0369000000000002</v>
      </c>
      <c r="BR1112">
        <v>2.0133999999999999</v>
      </c>
      <c r="BS1112">
        <v>1.9819</v>
      </c>
      <c r="BT1112">
        <v>1.8507</v>
      </c>
      <c r="BU1112">
        <v>1.8161</v>
      </c>
      <c r="BV1112">
        <v>1.7957000000000001</v>
      </c>
      <c r="BW1112">
        <v>1.7890999999999999</v>
      </c>
      <c r="BX1112">
        <v>1.7983</v>
      </c>
      <c r="BY1112">
        <v>1.8158000000000001</v>
      </c>
      <c r="BZ1112">
        <v>2.0114000000000001</v>
      </c>
      <c r="CA1112">
        <v>2.0182000000000002</v>
      </c>
      <c r="CB1112">
        <v>2.02</v>
      </c>
      <c r="CC1112">
        <v>2.0106999999999999</v>
      </c>
      <c r="CD1112">
        <v>1.9970000000000001</v>
      </c>
      <c r="CE1112">
        <v>1.9693000000000001</v>
      </c>
      <c r="CF1112">
        <v>1.8426</v>
      </c>
      <c r="CG1112">
        <v>1.8165</v>
      </c>
      <c r="CH1112">
        <v>1.8003</v>
      </c>
      <c r="CI1112">
        <v>1.7989999999999999</v>
      </c>
      <c r="CJ1112">
        <v>1.8123</v>
      </c>
      <c r="CK1112">
        <v>1.8320000000000001</v>
      </c>
      <c r="CL1112">
        <v>2.0211999999999999</v>
      </c>
      <c r="CM1112">
        <v>2.0379999999999998</v>
      </c>
      <c r="CN1112">
        <v>2.0339</v>
      </c>
      <c r="CO1112">
        <v>2.024</v>
      </c>
      <c r="CP1112">
        <v>2.0083000000000002</v>
      </c>
      <c r="CQ1112">
        <v>1.9773000000000001</v>
      </c>
      <c r="CR1112">
        <v>1.8502000000000001</v>
      </c>
      <c r="CS1112">
        <v>1.8208</v>
      </c>
      <c r="CT1112">
        <v>1.8063</v>
      </c>
      <c r="CU1112">
        <v>1.8027</v>
      </c>
    </row>
    <row r="1113" spans="1:99">
      <c r="A1113" s="95">
        <v>45849</v>
      </c>
      <c r="B1113" s="63">
        <v>170666</v>
      </c>
      <c r="BF1113">
        <v>2.1869999999999998</v>
      </c>
      <c r="BG1113">
        <v>2.1435</v>
      </c>
      <c r="BH1113">
        <v>1.9883999999999999</v>
      </c>
      <c r="BI1113">
        <v>1.9358</v>
      </c>
      <c r="BJ1113">
        <v>1.8980999999999999</v>
      </c>
      <c r="BK1113">
        <v>1.8817999999999999</v>
      </c>
      <c r="BL1113">
        <v>1.8855</v>
      </c>
      <c r="BM1113">
        <v>1.9023000000000001</v>
      </c>
      <c r="BN1113">
        <v>2.0897999999999999</v>
      </c>
      <c r="BO1113">
        <v>2.0928</v>
      </c>
      <c r="BP1113">
        <v>2.0838999999999999</v>
      </c>
      <c r="BQ1113">
        <v>2.0663</v>
      </c>
      <c r="BR1113">
        <v>2.0428000000000002</v>
      </c>
      <c r="BS1113">
        <v>2.0110000000000001</v>
      </c>
      <c r="BT1113">
        <v>1.8782000000000001</v>
      </c>
      <c r="BU1113">
        <v>1.8433999999999999</v>
      </c>
      <c r="BV1113">
        <v>1.8227</v>
      </c>
      <c r="BW1113">
        <v>1.8161</v>
      </c>
      <c r="BX1113">
        <v>1.8252999999999999</v>
      </c>
      <c r="BY1113">
        <v>1.8427</v>
      </c>
      <c r="BZ1113">
        <v>2.0383</v>
      </c>
      <c r="CA1113">
        <v>2.0451000000000001</v>
      </c>
      <c r="CB1113">
        <v>2.0468999999999999</v>
      </c>
      <c r="CC1113">
        <v>2.0375999999999999</v>
      </c>
      <c r="CD1113">
        <v>2.0238999999999998</v>
      </c>
      <c r="CE1113">
        <v>1.9962</v>
      </c>
      <c r="CF1113">
        <v>1.8694999999999999</v>
      </c>
      <c r="CG1113">
        <v>1.8433999999999999</v>
      </c>
      <c r="CH1113">
        <v>1.8271999999999999</v>
      </c>
      <c r="CI1113">
        <v>1.8259000000000001</v>
      </c>
      <c r="CJ1113">
        <v>1.8391999999999999</v>
      </c>
      <c r="CK1113">
        <v>1.8589</v>
      </c>
      <c r="CL1113">
        <v>2.0480999999999998</v>
      </c>
      <c r="CM1113">
        <v>2.0649000000000002</v>
      </c>
      <c r="CN1113">
        <v>2.0608</v>
      </c>
      <c r="CO1113">
        <v>2.0508999999999999</v>
      </c>
      <c r="CP1113">
        <v>2.0352000000000001</v>
      </c>
      <c r="CQ1113">
        <v>2.0042</v>
      </c>
      <c r="CR1113">
        <v>1.8771</v>
      </c>
      <c r="CS1113">
        <v>1.8476999999999999</v>
      </c>
      <c r="CT1113">
        <v>1.8331999999999999</v>
      </c>
      <c r="CU1113">
        <v>1.8295999999999999</v>
      </c>
    </row>
    <row r="1114" spans="1:99">
      <c r="A1114" s="95">
        <v>45852</v>
      </c>
      <c r="B1114" s="63">
        <v>151289</v>
      </c>
      <c r="BF1114">
        <v>2.1654</v>
      </c>
      <c r="BG1114">
        <v>2.1251000000000002</v>
      </c>
      <c r="BH1114">
        <v>1.9705999999999999</v>
      </c>
      <c r="BI1114">
        <v>1.9194</v>
      </c>
      <c r="BJ1114">
        <v>1.8824000000000001</v>
      </c>
      <c r="BK1114">
        <v>1.8674999999999999</v>
      </c>
      <c r="BL1114">
        <v>1.8727</v>
      </c>
      <c r="BM1114">
        <v>1.891</v>
      </c>
      <c r="BN1114">
        <v>2.0796000000000001</v>
      </c>
      <c r="BO1114">
        <v>2.0831</v>
      </c>
      <c r="BP1114">
        <v>2.0745</v>
      </c>
      <c r="BQ1114">
        <v>2.0573999999999999</v>
      </c>
      <c r="BR1114">
        <v>2.0344000000000002</v>
      </c>
      <c r="BS1114">
        <v>2.0034000000000001</v>
      </c>
      <c r="BT1114">
        <v>1.8726</v>
      </c>
      <c r="BU1114">
        <v>1.8373999999999999</v>
      </c>
      <c r="BV1114">
        <v>1.8159000000000001</v>
      </c>
      <c r="BW1114">
        <v>1.8092999999999999</v>
      </c>
      <c r="BX1114">
        <v>1.8184</v>
      </c>
      <c r="BY1114">
        <v>1.8355999999999999</v>
      </c>
      <c r="BZ1114">
        <v>2.0314000000000001</v>
      </c>
      <c r="CA1114">
        <v>2.0381999999999998</v>
      </c>
      <c r="CB1114">
        <v>2.0398000000000001</v>
      </c>
      <c r="CC1114">
        <v>2.0305</v>
      </c>
      <c r="CD1114">
        <v>2.0167999999999999</v>
      </c>
      <c r="CE1114">
        <v>1.9891000000000001</v>
      </c>
      <c r="CF1114">
        <v>1.8624000000000001</v>
      </c>
      <c r="CG1114">
        <v>1.8363</v>
      </c>
      <c r="CH1114">
        <v>1.8201000000000001</v>
      </c>
      <c r="CI1114">
        <v>1.8188</v>
      </c>
      <c r="CJ1114">
        <v>1.8321000000000001</v>
      </c>
      <c r="CK1114">
        <v>1.8517999999999999</v>
      </c>
      <c r="CL1114">
        <v>2.0409999999999999</v>
      </c>
      <c r="CM1114">
        <v>2.0577999999999999</v>
      </c>
      <c r="CN1114">
        <v>2.0537000000000001</v>
      </c>
      <c r="CO1114">
        <v>2.0438000000000001</v>
      </c>
      <c r="CP1114">
        <v>2.0280999999999998</v>
      </c>
      <c r="CQ1114">
        <v>1.9971000000000001</v>
      </c>
      <c r="CR1114">
        <v>1.87</v>
      </c>
      <c r="CS1114">
        <v>1.8406</v>
      </c>
      <c r="CT1114">
        <v>1.8261000000000001</v>
      </c>
      <c r="CU1114">
        <v>1.8225</v>
      </c>
    </row>
    <row r="1115" spans="1:99">
      <c r="A1115" s="95">
        <v>45853</v>
      </c>
      <c r="B1115" s="63">
        <v>215171</v>
      </c>
      <c r="BF1115">
        <v>2.1696</v>
      </c>
      <c r="BG1115">
        <v>2.1233</v>
      </c>
      <c r="BH1115">
        <v>1.9655</v>
      </c>
      <c r="BI1115">
        <v>1.9127000000000001</v>
      </c>
      <c r="BJ1115">
        <v>1.8757999999999999</v>
      </c>
      <c r="BK1115">
        <v>1.8615999999999999</v>
      </c>
      <c r="BL1115">
        <v>1.8683000000000001</v>
      </c>
      <c r="BM1115">
        <v>1.8880999999999999</v>
      </c>
      <c r="BN1115">
        <v>2.0752000000000002</v>
      </c>
      <c r="BO1115">
        <v>2.0787</v>
      </c>
      <c r="BP1115">
        <v>2.0703999999999998</v>
      </c>
      <c r="BQ1115">
        <v>2.0537000000000001</v>
      </c>
      <c r="BR1115">
        <v>2.0310000000000001</v>
      </c>
      <c r="BS1115">
        <v>2.0005000000000002</v>
      </c>
      <c r="BT1115">
        <v>1.8704000000000001</v>
      </c>
      <c r="BU1115">
        <v>1.8349</v>
      </c>
      <c r="BV1115">
        <v>1.8129999999999999</v>
      </c>
      <c r="BW1115">
        <v>1.8063</v>
      </c>
      <c r="BX1115">
        <v>1.8152999999999999</v>
      </c>
      <c r="BY1115">
        <v>1.8324</v>
      </c>
      <c r="BZ1115">
        <v>2.0282</v>
      </c>
      <c r="CA1115">
        <v>2.0350000000000001</v>
      </c>
      <c r="CB1115">
        <v>2.0366</v>
      </c>
      <c r="CC1115">
        <v>2.0272999999999999</v>
      </c>
      <c r="CD1115">
        <v>2.0135999999999998</v>
      </c>
      <c r="CE1115">
        <v>1.9859</v>
      </c>
      <c r="CF1115">
        <v>1.8592</v>
      </c>
      <c r="CG1115">
        <v>1.8331</v>
      </c>
      <c r="CH1115">
        <v>1.8169</v>
      </c>
      <c r="CI1115">
        <v>1.8156000000000001</v>
      </c>
      <c r="CJ1115">
        <v>1.8289</v>
      </c>
      <c r="CK1115">
        <v>1.8486</v>
      </c>
      <c r="CL1115">
        <v>2.0377999999999998</v>
      </c>
      <c r="CM1115">
        <v>2.0546000000000002</v>
      </c>
      <c r="CN1115">
        <v>2.0505</v>
      </c>
      <c r="CO1115">
        <v>2.0406</v>
      </c>
      <c r="CP1115">
        <v>2.0249000000000001</v>
      </c>
      <c r="CQ1115">
        <v>1.9939</v>
      </c>
      <c r="CR1115">
        <v>1.8668</v>
      </c>
      <c r="CS1115">
        <v>1.8373999999999999</v>
      </c>
      <c r="CT1115">
        <v>1.8229</v>
      </c>
      <c r="CU1115">
        <v>1.8192999999999999</v>
      </c>
    </row>
    <row r="1116" spans="1:99">
      <c r="A1116" s="95">
        <v>45854</v>
      </c>
      <c r="B1116" s="63">
        <v>195947</v>
      </c>
      <c r="BF1116">
        <v>2.1440000000000001</v>
      </c>
      <c r="BG1116">
        <v>2.1013999999999999</v>
      </c>
      <c r="BH1116">
        <v>1.9477</v>
      </c>
      <c r="BI1116">
        <v>1.8971</v>
      </c>
      <c r="BJ1116">
        <v>1.8619000000000001</v>
      </c>
      <c r="BK1116">
        <v>1.8482000000000001</v>
      </c>
      <c r="BL1116">
        <v>1.8548</v>
      </c>
      <c r="BM1116">
        <v>1.8743000000000001</v>
      </c>
      <c r="BN1116">
        <v>2.0609000000000002</v>
      </c>
      <c r="BO1116">
        <v>2.0655000000000001</v>
      </c>
      <c r="BP1116">
        <v>2.0575000000000001</v>
      </c>
      <c r="BQ1116">
        <v>2.0411000000000001</v>
      </c>
      <c r="BR1116">
        <v>2.0186999999999999</v>
      </c>
      <c r="BS1116">
        <v>1.9883</v>
      </c>
      <c r="BT1116">
        <v>1.8588</v>
      </c>
      <c r="BU1116">
        <v>1.8241000000000001</v>
      </c>
      <c r="BV1116">
        <v>1.8025</v>
      </c>
      <c r="BW1116">
        <v>1.7961</v>
      </c>
      <c r="BX1116">
        <v>1.8048</v>
      </c>
      <c r="BY1116">
        <v>1.8211999999999999</v>
      </c>
      <c r="BZ1116">
        <v>2.0171999999999999</v>
      </c>
      <c r="CA1116">
        <v>2.0242</v>
      </c>
      <c r="CB1116">
        <v>2.0257999999999998</v>
      </c>
      <c r="CC1116">
        <v>2.0169000000000001</v>
      </c>
      <c r="CD1116">
        <v>2.0032999999999999</v>
      </c>
      <c r="CE1116">
        <v>1.9758</v>
      </c>
      <c r="CF1116">
        <v>1.8492999999999999</v>
      </c>
      <c r="CG1116">
        <v>1.8233999999999999</v>
      </c>
      <c r="CH1116">
        <v>1.8073999999999999</v>
      </c>
      <c r="CI1116">
        <v>1.8061</v>
      </c>
      <c r="CJ1116">
        <v>1.8193999999999999</v>
      </c>
      <c r="CK1116">
        <v>1.8391</v>
      </c>
      <c r="CL1116">
        <v>2.0283000000000002</v>
      </c>
      <c r="CM1116">
        <v>2.0451000000000001</v>
      </c>
      <c r="CN1116">
        <v>2.0409999999999999</v>
      </c>
      <c r="CO1116">
        <v>2.0310999999999999</v>
      </c>
      <c r="CP1116">
        <v>2.0154000000000001</v>
      </c>
      <c r="CQ1116">
        <v>1.9843999999999999</v>
      </c>
      <c r="CR1116">
        <v>1.8573</v>
      </c>
      <c r="CS1116">
        <v>1.8279000000000001</v>
      </c>
      <c r="CT1116">
        <v>1.8133999999999999</v>
      </c>
      <c r="CU1116">
        <v>1.8098000000000001</v>
      </c>
    </row>
    <row r="1117" spans="1:99">
      <c r="A1117" s="95">
        <v>45855</v>
      </c>
      <c r="B1117" s="63">
        <v>145941</v>
      </c>
      <c r="BF1117">
        <v>2.1703999999999999</v>
      </c>
      <c r="BG1117">
        <v>2.1291000000000002</v>
      </c>
      <c r="BH1117">
        <v>1.9762999999999999</v>
      </c>
      <c r="BI1117">
        <v>1.9253</v>
      </c>
      <c r="BJ1117">
        <v>1.8893</v>
      </c>
      <c r="BK1117">
        <v>1.8745000000000001</v>
      </c>
      <c r="BL1117">
        <v>1.8792</v>
      </c>
      <c r="BM1117">
        <v>1.8973</v>
      </c>
      <c r="BN1117">
        <v>2.0838999999999999</v>
      </c>
      <c r="BO1117">
        <v>2.0882999999999998</v>
      </c>
      <c r="BP1117">
        <v>2.0798999999999999</v>
      </c>
      <c r="BQ1117">
        <v>2.0630000000000002</v>
      </c>
      <c r="BR1117">
        <v>2.0394999999999999</v>
      </c>
      <c r="BS1117">
        <v>2.0081000000000002</v>
      </c>
      <c r="BT1117">
        <v>1.8782000000000001</v>
      </c>
      <c r="BU1117">
        <v>1.8429</v>
      </c>
      <c r="BV1117">
        <v>1.8192999999999999</v>
      </c>
      <c r="BW1117">
        <v>1.8126</v>
      </c>
      <c r="BX1117">
        <v>1.8210999999999999</v>
      </c>
      <c r="BY1117">
        <v>1.8372999999999999</v>
      </c>
      <c r="BZ1117">
        <v>2.0333000000000001</v>
      </c>
      <c r="CA1117">
        <v>2.0402999999999998</v>
      </c>
      <c r="CB1117">
        <v>2.0419</v>
      </c>
      <c r="CC1117">
        <v>2.0329999999999999</v>
      </c>
      <c r="CD1117">
        <v>2.0194000000000001</v>
      </c>
      <c r="CE1117">
        <v>1.9919</v>
      </c>
      <c r="CF1117">
        <v>1.8653999999999999</v>
      </c>
      <c r="CG1117">
        <v>1.8394999999999999</v>
      </c>
      <c r="CH1117">
        <v>1.8234999999999999</v>
      </c>
      <c r="CI1117">
        <v>1.8222</v>
      </c>
      <c r="CJ1117">
        <v>1.8354999999999999</v>
      </c>
      <c r="CK1117">
        <v>1.8552</v>
      </c>
      <c r="CL1117">
        <v>2.0444</v>
      </c>
      <c r="CM1117">
        <v>2.0611999999999999</v>
      </c>
      <c r="CN1117">
        <v>2.0571000000000002</v>
      </c>
      <c r="CO1117">
        <v>2.0472000000000001</v>
      </c>
      <c r="CP1117">
        <v>2.0314999999999999</v>
      </c>
      <c r="CQ1117">
        <v>2.0005000000000002</v>
      </c>
      <c r="CR1117">
        <v>1.8734</v>
      </c>
      <c r="CS1117">
        <v>1.8440000000000001</v>
      </c>
      <c r="CT1117">
        <v>1.8294999999999999</v>
      </c>
      <c r="CU1117">
        <v>1.8259000000000001</v>
      </c>
    </row>
    <row r="1118" spans="1:99">
      <c r="A1118" s="95">
        <v>45856</v>
      </c>
      <c r="B1118" s="63">
        <v>204904</v>
      </c>
      <c r="BF1118">
        <v>2.1534</v>
      </c>
      <c r="BG1118">
        <v>2.1145</v>
      </c>
      <c r="BH1118">
        <v>1.9668000000000001</v>
      </c>
      <c r="BI1118">
        <v>1.9184000000000001</v>
      </c>
      <c r="BJ1118">
        <v>1.8832</v>
      </c>
      <c r="BK1118">
        <v>1.8687</v>
      </c>
      <c r="BL1118">
        <v>1.8736999999999999</v>
      </c>
      <c r="BM1118">
        <v>1.8918999999999999</v>
      </c>
      <c r="BN1118">
        <v>2.0821999999999998</v>
      </c>
      <c r="BO1118">
        <v>2.0872999999999999</v>
      </c>
      <c r="BP1118">
        <v>2.0794000000000001</v>
      </c>
      <c r="BQ1118">
        <v>2.0626000000000002</v>
      </c>
      <c r="BR1118">
        <v>2.0390000000000001</v>
      </c>
      <c r="BS1118">
        <v>2.0072000000000001</v>
      </c>
      <c r="BT1118">
        <v>1.8763000000000001</v>
      </c>
      <c r="BU1118">
        <v>1.84</v>
      </c>
      <c r="BV1118">
        <v>1.8153999999999999</v>
      </c>
      <c r="BW1118">
        <v>1.8082</v>
      </c>
      <c r="BX1118">
        <v>1.8166</v>
      </c>
      <c r="BY1118">
        <v>1.8328</v>
      </c>
      <c r="BZ1118">
        <v>2.0287999999999999</v>
      </c>
      <c r="CA1118">
        <v>2.0358000000000001</v>
      </c>
      <c r="CB1118">
        <v>2.0373999999999999</v>
      </c>
      <c r="CC1118">
        <v>2.0285000000000002</v>
      </c>
      <c r="CD1118">
        <v>2.0148999999999999</v>
      </c>
      <c r="CE1118">
        <v>1.9874000000000001</v>
      </c>
      <c r="CF1118">
        <v>1.8609</v>
      </c>
      <c r="CG1118">
        <v>1.835</v>
      </c>
      <c r="CH1118">
        <v>1.819</v>
      </c>
      <c r="CI1118">
        <v>1.8177000000000001</v>
      </c>
      <c r="CJ1118">
        <v>1.831</v>
      </c>
      <c r="CK1118">
        <v>1.8507</v>
      </c>
      <c r="CL1118">
        <v>2.0398999999999998</v>
      </c>
      <c r="CM1118">
        <v>2.0567000000000002</v>
      </c>
      <c r="CN1118">
        <v>2.0526</v>
      </c>
      <c r="CO1118">
        <v>2.0427</v>
      </c>
      <c r="CP1118">
        <v>2.0270000000000001</v>
      </c>
      <c r="CQ1118">
        <v>1.996</v>
      </c>
      <c r="CR1118">
        <v>1.8689</v>
      </c>
      <c r="CS1118">
        <v>1.8394999999999999</v>
      </c>
      <c r="CT1118">
        <v>1.825</v>
      </c>
      <c r="CU1118">
        <v>1.8213999999999999</v>
      </c>
    </row>
    <row r="1119" spans="1:99">
      <c r="A1119" s="95">
        <v>45859</v>
      </c>
      <c r="B1119" s="63">
        <v>153861</v>
      </c>
      <c r="BF1119">
        <v>2.1318999999999999</v>
      </c>
      <c r="BG1119">
        <v>2.0956000000000001</v>
      </c>
      <c r="BH1119">
        <v>1.9510000000000001</v>
      </c>
      <c r="BI1119">
        <v>1.9045000000000001</v>
      </c>
      <c r="BJ1119">
        <v>1.871</v>
      </c>
      <c r="BK1119">
        <v>1.8580000000000001</v>
      </c>
      <c r="BL1119">
        <v>1.8644000000000001</v>
      </c>
      <c r="BM1119">
        <v>1.8833</v>
      </c>
      <c r="BN1119">
        <v>2.0754999999999999</v>
      </c>
      <c r="BO1119">
        <v>2.0813000000000001</v>
      </c>
      <c r="BP1119">
        <v>2.0741000000000001</v>
      </c>
      <c r="BQ1119">
        <v>2.0575000000000001</v>
      </c>
      <c r="BR1119">
        <v>2.0341</v>
      </c>
      <c r="BS1119">
        <v>2.0028000000000001</v>
      </c>
      <c r="BT1119">
        <v>1.8720000000000001</v>
      </c>
      <c r="BU1119">
        <v>1.8360000000000001</v>
      </c>
      <c r="BV1119">
        <v>1.8116000000000001</v>
      </c>
      <c r="BW1119">
        <v>1.8046</v>
      </c>
      <c r="BX1119">
        <v>1.8129999999999999</v>
      </c>
      <c r="BY1119">
        <v>1.8291999999999999</v>
      </c>
      <c r="BZ1119">
        <v>2.0251999999999999</v>
      </c>
      <c r="CA1119">
        <v>2.0322</v>
      </c>
      <c r="CB1119">
        <v>2.0337999999999998</v>
      </c>
      <c r="CC1119">
        <v>2.0249000000000001</v>
      </c>
      <c r="CD1119">
        <v>2.0112999999999999</v>
      </c>
      <c r="CE1119">
        <v>1.9838</v>
      </c>
      <c r="CF1119">
        <v>1.8573</v>
      </c>
      <c r="CG1119">
        <v>1.8313999999999999</v>
      </c>
      <c r="CH1119">
        <v>1.8153999999999999</v>
      </c>
      <c r="CI1119">
        <v>1.8141</v>
      </c>
      <c r="CJ1119">
        <v>1.8273999999999999</v>
      </c>
      <c r="CK1119">
        <v>1.8471</v>
      </c>
      <c r="CL1119">
        <v>2.0363000000000002</v>
      </c>
      <c r="CM1119">
        <v>2.0531000000000001</v>
      </c>
      <c r="CN1119">
        <v>2.0489999999999999</v>
      </c>
      <c r="CO1119">
        <v>2.0390999999999999</v>
      </c>
      <c r="CP1119">
        <v>2.0234000000000001</v>
      </c>
      <c r="CQ1119">
        <v>1.9923999999999999</v>
      </c>
      <c r="CR1119">
        <v>1.8653</v>
      </c>
      <c r="CS1119">
        <v>1.8359000000000001</v>
      </c>
      <c r="CT1119">
        <v>1.8213999999999999</v>
      </c>
      <c r="CU1119">
        <v>1.8178000000000001</v>
      </c>
    </row>
    <row r="1120" spans="1:99">
      <c r="A1120" s="95">
        <v>45860</v>
      </c>
      <c r="B1120" s="63">
        <v>171301</v>
      </c>
      <c r="BF1120">
        <v>2.1019000000000001</v>
      </c>
      <c r="BG1120">
        <v>2.0693999999999999</v>
      </c>
      <c r="BH1120">
        <v>1.9267000000000001</v>
      </c>
      <c r="BI1120">
        <v>1.8846000000000001</v>
      </c>
      <c r="BJ1120">
        <v>1.853</v>
      </c>
      <c r="BK1120">
        <v>1.8428</v>
      </c>
      <c r="BL1120">
        <v>1.8515999999999999</v>
      </c>
      <c r="BM1120">
        <v>1.8715999999999999</v>
      </c>
      <c r="BN1120">
        <v>2.0628000000000002</v>
      </c>
      <c r="BO1120">
        <v>2.0682</v>
      </c>
      <c r="BP1120">
        <v>2.0606</v>
      </c>
      <c r="BQ1120">
        <v>2.0440999999999998</v>
      </c>
      <c r="BR1120">
        <v>2.0211999999999999</v>
      </c>
      <c r="BS1120">
        <v>1.9902</v>
      </c>
      <c r="BT1120">
        <v>1.8605</v>
      </c>
      <c r="BU1120">
        <v>1.8252999999999999</v>
      </c>
      <c r="BV1120">
        <v>1.8010999999999999</v>
      </c>
      <c r="BW1120">
        <v>1.7943</v>
      </c>
      <c r="BX1120">
        <v>1.8027</v>
      </c>
      <c r="BY1120">
        <v>1.8190999999999999</v>
      </c>
      <c r="BZ1120">
        <v>2.0154000000000001</v>
      </c>
      <c r="CA1120">
        <v>2.0225</v>
      </c>
      <c r="CB1120">
        <v>2.0240999999999998</v>
      </c>
      <c r="CC1120">
        <v>2.0156000000000001</v>
      </c>
      <c r="CD1120">
        <v>2.0021</v>
      </c>
      <c r="CE1120">
        <v>1.9748000000000001</v>
      </c>
      <c r="CF1120">
        <v>1.8484</v>
      </c>
      <c r="CG1120">
        <v>1.8227</v>
      </c>
      <c r="CH1120">
        <v>1.8068</v>
      </c>
      <c r="CI1120">
        <v>1.8057000000000001</v>
      </c>
      <c r="CJ1120">
        <v>1.8191999999999999</v>
      </c>
      <c r="CK1120">
        <v>1.839</v>
      </c>
      <c r="CL1120">
        <v>2.0284</v>
      </c>
      <c r="CM1120">
        <v>2.0453000000000001</v>
      </c>
      <c r="CN1120">
        <v>2.0413999999999999</v>
      </c>
      <c r="CO1120">
        <v>2.0314999999999999</v>
      </c>
      <c r="CP1120">
        <v>2.0158</v>
      </c>
      <c r="CQ1120">
        <v>1.9847999999999999</v>
      </c>
      <c r="CR1120">
        <v>1.8576999999999999</v>
      </c>
      <c r="CS1120">
        <v>1.8283</v>
      </c>
      <c r="CT1120">
        <v>1.8138000000000001</v>
      </c>
      <c r="CU1120">
        <v>1.8102</v>
      </c>
    </row>
    <row r="1121" spans="1:99">
      <c r="A1121" s="95">
        <v>45861</v>
      </c>
      <c r="B1121" s="63">
        <v>156284</v>
      </c>
      <c r="BF1121">
        <v>2.1213000000000002</v>
      </c>
      <c r="BG1121">
        <v>2.0880999999999998</v>
      </c>
      <c r="BH1121">
        <v>1.9421999999999999</v>
      </c>
      <c r="BI1121">
        <v>1.8974</v>
      </c>
      <c r="BJ1121">
        <v>1.8641000000000001</v>
      </c>
      <c r="BK1121">
        <v>1.8532</v>
      </c>
      <c r="BL1121">
        <v>1.8613999999999999</v>
      </c>
      <c r="BM1121">
        <v>1.8813</v>
      </c>
      <c r="BN1121">
        <v>2.0709</v>
      </c>
      <c r="BO1121">
        <v>2.0756999999999999</v>
      </c>
      <c r="BP1121">
        <v>2.0678999999999998</v>
      </c>
      <c r="BQ1121">
        <v>2.0514999999999999</v>
      </c>
      <c r="BR1121">
        <v>2.0287000000000002</v>
      </c>
      <c r="BS1121">
        <v>1.9979</v>
      </c>
      <c r="BT1121">
        <v>1.8696999999999999</v>
      </c>
      <c r="BU1121">
        <v>1.8343</v>
      </c>
      <c r="BV1121">
        <v>1.8096000000000001</v>
      </c>
      <c r="BW1121">
        <v>1.8026</v>
      </c>
      <c r="BX1121">
        <v>1.8109999999999999</v>
      </c>
      <c r="BY1121">
        <v>1.8272999999999999</v>
      </c>
      <c r="BZ1121">
        <v>2.0234000000000001</v>
      </c>
      <c r="CA1121">
        <v>2.0303</v>
      </c>
      <c r="CB1121">
        <v>2.0316999999999998</v>
      </c>
      <c r="CC1121">
        <v>2.0230000000000001</v>
      </c>
      <c r="CD1121">
        <v>2.0093000000000001</v>
      </c>
      <c r="CE1121">
        <v>1.9818</v>
      </c>
      <c r="CF1121">
        <v>1.8552</v>
      </c>
      <c r="CG1121">
        <v>1.8292999999999999</v>
      </c>
      <c r="CH1121">
        <v>1.8131999999999999</v>
      </c>
      <c r="CI1121">
        <v>1.8121</v>
      </c>
      <c r="CJ1121">
        <v>1.8255999999999999</v>
      </c>
      <c r="CK1121">
        <v>1.8453999999999999</v>
      </c>
      <c r="CL1121">
        <v>2.0348000000000002</v>
      </c>
      <c r="CM1121">
        <v>2.0516999999999999</v>
      </c>
      <c r="CN1121">
        <v>2.0478000000000001</v>
      </c>
      <c r="CO1121">
        <v>2.0379</v>
      </c>
      <c r="CP1121">
        <v>2.0222000000000002</v>
      </c>
      <c r="CQ1121">
        <v>1.9912000000000001</v>
      </c>
      <c r="CR1121">
        <v>1.8641000000000001</v>
      </c>
      <c r="CS1121">
        <v>1.8347</v>
      </c>
      <c r="CT1121">
        <v>1.8202</v>
      </c>
      <c r="CU1121">
        <v>1.8166</v>
      </c>
    </row>
    <row r="1122" spans="1:99">
      <c r="A1122" s="95">
        <v>45862</v>
      </c>
      <c r="B1122" s="63">
        <v>235355</v>
      </c>
      <c r="BF1122">
        <v>2.1042000000000001</v>
      </c>
      <c r="BG1122">
        <v>2.0754000000000001</v>
      </c>
      <c r="BH1122">
        <v>1.9353</v>
      </c>
      <c r="BI1122">
        <v>1.8936999999999999</v>
      </c>
      <c r="BJ1122">
        <v>1.8624000000000001</v>
      </c>
      <c r="BK1122">
        <v>1.8527</v>
      </c>
      <c r="BL1122">
        <v>1.8613</v>
      </c>
      <c r="BM1122">
        <v>1.8813</v>
      </c>
      <c r="BN1122">
        <v>2.0718000000000001</v>
      </c>
      <c r="BO1122">
        <v>2.0773999999999999</v>
      </c>
      <c r="BP1122">
        <v>2.0701999999999998</v>
      </c>
      <c r="BQ1122">
        <v>2.0537000000000001</v>
      </c>
      <c r="BR1122">
        <v>2.0308000000000002</v>
      </c>
      <c r="BS1122">
        <v>1.9997</v>
      </c>
      <c r="BT1122">
        <v>1.8715999999999999</v>
      </c>
      <c r="BU1122">
        <v>1.8363</v>
      </c>
      <c r="BV1122">
        <v>1.8117000000000001</v>
      </c>
      <c r="BW1122">
        <v>1.8047</v>
      </c>
      <c r="BX1122">
        <v>1.8130999999999999</v>
      </c>
      <c r="BY1122">
        <v>1.8292999999999999</v>
      </c>
      <c r="BZ1122">
        <v>2.0251999999999999</v>
      </c>
      <c r="CA1122">
        <v>2.032</v>
      </c>
      <c r="CB1122">
        <v>2.0331999999999999</v>
      </c>
      <c r="CC1122">
        <v>2.0244</v>
      </c>
      <c r="CD1122">
        <v>2.0105</v>
      </c>
      <c r="CE1122">
        <v>1.9829000000000001</v>
      </c>
      <c r="CF1122">
        <v>1.8561000000000001</v>
      </c>
      <c r="CG1122">
        <v>1.8301000000000001</v>
      </c>
      <c r="CH1122">
        <v>1.8138000000000001</v>
      </c>
      <c r="CI1122">
        <v>1.8127</v>
      </c>
      <c r="CJ1122">
        <v>1.8262</v>
      </c>
      <c r="CK1122">
        <v>1.8460000000000001</v>
      </c>
      <c r="CL1122">
        <v>2.0354000000000001</v>
      </c>
      <c r="CM1122">
        <v>2.0522999999999998</v>
      </c>
      <c r="CN1122">
        <v>2.0484</v>
      </c>
      <c r="CO1122">
        <v>2.0385</v>
      </c>
      <c r="CP1122">
        <v>2.0228000000000002</v>
      </c>
      <c r="CQ1122">
        <v>1.9918</v>
      </c>
      <c r="CR1122">
        <v>1.8647</v>
      </c>
      <c r="CS1122">
        <v>1.8352999999999999</v>
      </c>
      <c r="CT1122">
        <v>1.8208</v>
      </c>
      <c r="CU1122">
        <v>1.8171999999999999</v>
      </c>
    </row>
    <row r="1123" spans="1:99">
      <c r="A1123" s="95">
        <v>45863</v>
      </c>
      <c r="B1123" s="63">
        <v>184749</v>
      </c>
      <c r="BF1123">
        <v>2.097</v>
      </c>
      <c r="BG1123">
        <v>2.0632999999999999</v>
      </c>
      <c r="BH1123">
        <v>1.9211</v>
      </c>
      <c r="BI1123">
        <v>1.8815</v>
      </c>
      <c r="BJ1123">
        <v>1.8520000000000001</v>
      </c>
      <c r="BK1123">
        <v>1.8431</v>
      </c>
      <c r="BL1123">
        <v>1.8519000000000001</v>
      </c>
      <c r="BM1123">
        <v>1.8720000000000001</v>
      </c>
      <c r="BN1123">
        <v>2.0628000000000002</v>
      </c>
      <c r="BO1123">
        <v>2.0684</v>
      </c>
      <c r="BP1123">
        <v>2.0609000000000002</v>
      </c>
      <c r="BQ1123">
        <v>2.0445000000000002</v>
      </c>
      <c r="BR1123">
        <v>2.0215999999999998</v>
      </c>
      <c r="BS1123">
        <v>1.9902</v>
      </c>
      <c r="BT1123">
        <v>1.8616999999999999</v>
      </c>
      <c r="BU1123">
        <v>1.8260000000000001</v>
      </c>
      <c r="BV1123">
        <v>1.8015000000000001</v>
      </c>
      <c r="BW1123">
        <v>1.7943</v>
      </c>
      <c r="BX1123">
        <v>1.8025</v>
      </c>
      <c r="BY1123">
        <v>1.8186</v>
      </c>
      <c r="BZ1123">
        <v>2.0143</v>
      </c>
      <c r="CA1123">
        <v>2.0209000000000001</v>
      </c>
      <c r="CB1123">
        <v>2.0219</v>
      </c>
      <c r="CC1123">
        <v>2.0129999999999999</v>
      </c>
      <c r="CD1123">
        <v>1.9988999999999999</v>
      </c>
      <c r="CE1123">
        <v>1.9711000000000001</v>
      </c>
      <c r="CF1123">
        <v>1.8441000000000001</v>
      </c>
      <c r="CG1123">
        <v>1.8180000000000001</v>
      </c>
      <c r="CH1123">
        <v>1.8015000000000001</v>
      </c>
      <c r="CI1123">
        <v>1.8004</v>
      </c>
      <c r="CJ1123">
        <v>1.8139000000000001</v>
      </c>
      <c r="CK1123">
        <v>1.8337000000000001</v>
      </c>
      <c r="CL1123">
        <v>2.0230999999999999</v>
      </c>
      <c r="CM1123">
        <v>2.04</v>
      </c>
      <c r="CN1123">
        <v>2.0360999999999998</v>
      </c>
      <c r="CO1123">
        <v>2.0261999999999998</v>
      </c>
      <c r="CP1123">
        <v>2.0105</v>
      </c>
      <c r="CQ1123">
        <v>1.9795</v>
      </c>
      <c r="CR1123">
        <v>1.8524</v>
      </c>
      <c r="CS1123">
        <v>1.823</v>
      </c>
      <c r="CT1123">
        <v>1.8085</v>
      </c>
      <c r="CU1123">
        <v>1.8048999999999999</v>
      </c>
    </row>
    <row r="1124" spans="1:99">
      <c r="A1124" s="95">
        <v>45866</v>
      </c>
      <c r="B1124" s="63">
        <v>168033</v>
      </c>
      <c r="BF1124">
        <v>2.1352000000000002</v>
      </c>
      <c r="BG1124">
        <v>2.1021000000000001</v>
      </c>
      <c r="BH1124">
        <v>1.9599</v>
      </c>
      <c r="BI1124">
        <v>1.9205000000000001</v>
      </c>
      <c r="BJ1124">
        <v>1.8911</v>
      </c>
      <c r="BK1124">
        <v>1.8821000000000001</v>
      </c>
      <c r="BL1124">
        <v>1.8908</v>
      </c>
      <c r="BM1124">
        <v>1.9105000000000001</v>
      </c>
      <c r="BN1124">
        <v>2.0992999999999999</v>
      </c>
      <c r="BO1124">
        <v>2.1036999999999999</v>
      </c>
      <c r="BP1124">
        <v>2.0948000000000002</v>
      </c>
      <c r="BQ1124">
        <v>2.0773999999999999</v>
      </c>
      <c r="BR1124">
        <v>2.0537999999999998</v>
      </c>
      <c r="BS1124">
        <v>2.0217000000000001</v>
      </c>
      <c r="BT1124">
        <v>1.8931</v>
      </c>
      <c r="BU1124">
        <v>1.8572</v>
      </c>
      <c r="BV1124">
        <v>1.8328</v>
      </c>
      <c r="BW1124">
        <v>1.8255999999999999</v>
      </c>
      <c r="BX1124">
        <v>1.8337000000000001</v>
      </c>
      <c r="BY1124">
        <v>1.8498000000000001</v>
      </c>
      <c r="BZ1124">
        <v>2.0453999999999999</v>
      </c>
      <c r="CA1124">
        <v>2.0518999999999998</v>
      </c>
      <c r="CB1124">
        <v>2.0529000000000002</v>
      </c>
      <c r="CC1124">
        <v>2.0438999999999998</v>
      </c>
      <c r="CD1124">
        <v>2.0297999999999998</v>
      </c>
      <c r="CE1124">
        <v>2.0019</v>
      </c>
      <c r="CF1124">
        <v>1.8748</v>
      </c>
      <c r="CG1124">
        <v>1.8487</v>
      </c>
      <c r="CH1124">
        <v>1.8321000000000001</v>
      </c>
      <c r="CI1124">
        <v>1.831</v>
      </c>
      <c r="CJ1124">
        <v>1.8445</v>
      </c>
      <c r="CK1124">
        <v>1.8643000000000001</v>
      </c>
      <c r="CL1124">
        <v>2.0537000000000001</v>
      </c>
      <c r="CM1124">
        <v>2.0706000000000002</v>
      </c>
      <c r="CN1124">
        <v>2.0667</v>
      </c>
      <c r="CO1124">
        <v>2.0568</v>
      </c>
      <c r="CP1124">
        <v>2.0411000000000001</v>
      </c>
      <c r="CQ1124">
        <v>2.0101</v>
      </c>
      <c r="CR1124">
        <v>1.883</v>
      </c>
      <c r="CS1124">
        <v>1.8535999999999999</v>
      </c>
      <c r="CT1124">
        <v>1.8391</v>
      </c>
      <c r="CU1124">
        <v>1.8354999999999999</v>
      </c>
    </row>
    <row r="1125" spans="1:99">
      <c r="A1125" s="95">
        <v>45867</v>
      </c>
      <c r="B1125" s="63">
        <v>214463</v>
      </c>
      <c r="BF1125">
        <v>2.2183999999999999</v>
      </c>
      <c r="BG1125">
        <v>2.1758999999999999</v>
      </c>
      <c r="BH1125">
        <v>2.0283000000000002</v>
      </c>
      <c r="BI1125">
        <v>1.9839</v>
      </c>
      <c r="BJ1125">
        <v>1.9499</v>
      </c>
      <c r="BK1125">
        <v>1.9379999999999999</v>
      </c>
      <c r="BL1125">
        <v>1.9444999999999999</v>
      </c>
      <c r="BM1125">
        <v>1.9623999999999999</v>
      </c>
      <c r="BN1125">
        <v>2.1484999999999999</v>
      </c>
      <c r="BO1125">
        <v>2.1507000000000001</v>
      </c>
      <c r="BP1125">
        <v>2.1396000000000002</v>
      </c>
      <c r="BQ1125">
        <v>2.1208</v>
      </c>
      <c r="BR1125">
        <v>2.0962999999999998</v>
      </c>
      <c r="BS1125">
        <v>2.0642</v>
      </c>
      <c r="BT1125">
        <v>1.9335</v>
      </c>
      <c r="BU1125">
        <v>1.8966000000000001</v>
      </c>
      <c r="BV1125">
        <v>1.8709</v>
      </c>
      <c r="BW1125">
        <v>1.8633</v>
      </c>
      <c r="BX1125">
        <v>1.8708</v>
      </c>
      <c r="BY1125">
        <v>1.8862000000000001</v>
      </c>
      <c r="BZ1125">
        <v>2.0811999999999999</v>
      </c>
      <c r="CA1125">
        <v>2.0871</v>
      </c>
      <c r="CB1125">
        <v>2.0876000000000001</v>
      </c>
      <c r="CC1125">
        <v>2.0779999999999998</v>
      </c>
      <c r="CD1125">
        <v>2.0632999999999999</v>
      </c>
      <c r="CE1125">
        <v>2.0348000000000002</v>
      </c>
      <c r="CF1125">
        <v>1.9072</v>
      </c>
      <c r="CG1125">
        <v>1.8805000000000001</v>
      </c>
      <c r="CH1125">
        <v>1.8633</v>
      </c>
      <c r="CI1125">
        <v>1.8622000000000001</v>
      </c>
      <c r="CJ1125">
        <v>1.8756999999999999</v>
      </c>
      <c r="CK1125">
        <v>1.8955</v>
      </c>
      <c r="CL1125">
        <v>2.0849000000000002</v>
      </c>
      <c r="CM1125">
        <v>2.1017999999999999</v>
      </c>
      <c r="CN1125">
        <v>2.0979000000000001</v>
      </c>
      <c r="CO1125">
        <v>2.0880000000000001</v>
      </c>
      <c r="CP1125">
        <v>2.0722999999999998</v>
      </c>
      <c r="CQ1125">
        <v>2.0413000000000001</v>
      </c>
      <c r="CR1125">
        <v>1.9141999999999999</v>
      </c>
      <c r="CS1125">
        <v>1.8848</v>
      </c>
      <c r="CT1125">
        <v>1.8703000000000001</v>
      </c>
      <c r="CU1125">
        <v>1.8667</v>
      </c>
    </row>
    <row r="1126" spans="1:99">
      <c r="A1126" s="95">
        <v>45868</v>
      </c>
      <c r="B1126" s="63">
        <v>214065</v>
      </c>
      <c r="BF1126">
        <v>2.2690999999999999</v>
      </c>
      <c r="BG1126">
        <v>2.2021000000000002</v>
      </c>
      <c r="BH1126">
        <v>2.0525000000000002</v>
      </c>
      <c r="BI1126">
        <v>2.0030999999999999</v>
      </c>
      <c r="BJ1126">
        <v>1.9645999999999999</v>
      </c>
      <c r="BK1126">
        <v>1.9499</v>
      </c>
      <c r="BL1126">
        <v>1.9557</v>
      </c>
      <c r="BM1126">
        <v>1.9737</v>
      </c>
      <c r="BN1126">
        <v>2.1596000000000002</v>
      </c>
      <c r="BO1126">
        <v>2.1610999999999998</v>
      </c>
      <c r="BP1126">
        <v>2.1497999999999999</v>
      </c>
      <c r="BQ1126">
        <v>2.1305999999999998</v>
      </c>
      <c r="BR1126">
        <v>2.1057000000000001</v>
      </c>
      <c r="BS1126">
        <v>2.0731000000000002</v>
      </c>
      <c r="BT1126">
        <v>1.9399</v>
      </c>
      <c r="BU1126">
        <v>1.9031</v>
      </c>
      <c r="BV1126">
        <v>1.8772</v>
      </c>
      <c r="BW1126">
        <v>1.8684000000000001</v>
      </c>
      <c r="BX1126">
        <v>1.8755999999999999</v>
      </c>
      <c r="BY1126">
        <v>1.8906000000000001</v>
      </c>
      <c r="BZ1126">
        <v>2.0851999999999999</v>
      </c>
      <c r="CA1126">
        <v>2.0905999999999998</v>
      </c>
      <c r="CB1126">
        <v>2.0907</v>
      </c>
      <c r="CC1126">
        <v>2.0807000000000002</v>
      </c>
      <c r="CD1126">
        <v>2.0655999999999999</v>
      </c>
      <c r="CE1126">
        <v>2.0367000000000002</v>
      </c>
      <c r="CF1126">
        <v>1.9086000000000001</v>
      </c>
      <c r="CG1126">
        <v>1.8815</v>
      </c>
      <c r="CH1126">
        <v>1.8636999999999999</v>
      </c>
      <c r="CI1126">
        <v>1.8626</v>
      </c>
      <c r="CJ1126">
        <v>1.8758999999999999</v>
      </c>
      <c r="CK1126">
        <v>1.8956</v>
      </c>
      <c r="CL1126">
        <v>2.0848</v>
      </c>
      <c r="CM1126">
        <v>2.1015000000000001</v>
      </c>
      <c r="CN1126">
        <v>2.0972</v>
      </c>
      <c r="CO1126">
        <v>2.0872999999999999</v>
      </c>
      <c r="CP1126">
        <v>2.0716000000000001</v>
      </c>
      <c r="CQ1126">
        <v>2.0406</v>
      </c>
      <c r="CR1126">
        <v>1.9135</v>
      </c>
      <c r="CS1126">
        <v>1.8841000000000001</v>
      </c>
      <c r="CT1126">
        <v>1.8695999999999999</v>
      </c>
      <c r="CU1126">
        <v>1.8660000000000001</v>
      </c>
    </row>
    <row r="1127" spans="1:99">
      <c r="A1127" s="95">
        <v>45869</v>
      </c>
      <c r="B1127" s="63">
        <v>126131</v>
      </c>
      <c r="BF1127">
        <v>2.2155999999999998</v>
      </c>
      <c r="BG1127">
        <v>2.1739000000000002</v>
      </c>
      <c r="BH1127">
        <v>2.0268000000000002</v>
      </c>
      <c r="BI1127">
        <v>1.9789000000000001</v>
      </c>
      <c r="BJ1127">
        <v>1.9416</v>
      </c>
      <c r="BK1127">
        <v>1.9277</v>
      </c>
      <c r="BL1127">
        <v>1.9339999999999999</v>
      </c>
      <c r="BM1127">
        <v>1.9523999999999999</v>
      </c>
      <c r="BN1127">
        <v>2.1387999999999998</v>
      </c>
      <c r="BO1127">
        <v>2.1400999999999999</v>
      </c>
      <c r="BP1127">
        <v>2.1284000000000001</v>
      </c>
      <c r="BQ1127">
        <v>2.1093000000000002</v>
      </c>
      <c r="BR1127">
        <v>2.0846</v>
      </c>
      <c r="BS1127">
        <v>2.0518999999999998</v>
      </c>
      <c r="BT1127">
        <v>1.9173</v>
      </c>
      <c r="BU1127">
        <v>1.8808</v>
      </c>
      <c r="BV1127">
        <v>1.8555999999999999</v>
      </c>
      <c r="BW1127">
        <v>1.8463000000000001</v>
      </c>
      <c r="BX1127">
        <v>1.8532</v>
      </c>
      <c r="BY1127">
        <v>1.8682000000000001</v>
      </c>
      <c r="BZ1127">
        <v>2.0628000000000002</v>
      </c>
      <c r="CA1127">
        <v>2.0682</v>
      </c>
      <c r="CB1127">
        <v>2.0682999999999998</v>
      </c>
      <c r="CC1127">
        <v>2.0583</v>
      </c>
      <c r="CD1127">
        <v>2.0432000000000001</v>
      </c>
      <c r="CE1127">
        <v>2.0143</v>
      </c>
      <c r="CF1127">
        <v>1.8862000000000001</v>
      </c>
      <c r="CG1127">
        <v>1.8591</v>
      </c>
      <c r="CH1127">
        <v>1.8412999999999999</v>
      </c>
      <c r="CI1127">
        <v>1.8402000000000001</v>
      </c>
      <c r="CJ1127">
        <v>1.8534999999999999</v>
      </c>
      <c r="CK1127">
        <v>1.8732</v>
      </c>
      <c r="CL1127">
        <v>2.0623999999999998</v>
      </c>
      <c r="CM1127">
        <v>2.0790999999999999</v>
      </c>
      <c r="CN1127">
        <v>2.0748000000000002</v>
      </c>
      <c r="CO1127">
        <v>2.0649000000000002</v>
      </c>
      <c r="CP1127">
        <v>2.0491999999999999</v>
      </c>
      <c r="CQ1127">
        <v>2.0182000000000002</v>
      </c>
      <c r="CR1127">
        <v>1.8911</v>
      </c>
      <c r="CS1127">
        <v>1.8616999999999999</v>
      </c>
      <c r="CT1127">
        <v>1.8472</v>
      </c>
      <c r="CU1127">
        <v>1.8435999999999999</v>
      </c>
    </row>
    <row r="1128" spans="1:99">
      <c r="A1128" s="95">
        <v>45870</v>
      </c>
      <c r="B1128" s="63">
        <v>174641</v>
      </c>
      <c r="BG1128">
        <v>2.1185999999999998</v>
      </c>
      <c r="BH1128">
        <v>1.9681999999999999</v>
      </c>
      <c r="BI1128">
        <v>1.9201999999999999</v>
      </c>
      <c r="BJ1128">
        <v>1.8831</v>
      </c>
      <c r="BK1128">
        <v>1.8691</v>
      </c>
      <c r="BL1128">
        <v>1.8758999999999999</v>
      </c>
      <c r="BM1128">
        <v>1.8949</v>
      </c>
      <c r="BN1128">
        <v>2.0832000000000002</v>
      </c>
      <c r="BO1128">
        <v>2.0853000000000002</v>
      </c>
      <c r="BP1128">
        <v>2.0746000000000002</v>
      </c>
      <c r="BQ1128">
        <v>2.0564</v>
      </c>
      <c r="BR1128">
        <v>2.0337000000000001</v>
      </c>
      <c r="BS1128">
        <v>2.0034999999999998</v>
      </c>
      <c r="BT1128">
        <v>1.8681000000000001</v>
      </c>
      <c r="BU1128">
        <v>1.8339000000000001</v>
      </c>
      <c r="BV1128">
        <v>1.8113999999999999</v>
      </c>
      <c r="BW1128">
        <v>1.804</v>
      </c>
      <c r="BX1128">
        <v>1.8109</v>
      </c>
      <c r="BY1128">
        <v>1.8259000000000001</v>
      </c>
      <c r="BZ1128">
        <v>2.0205000000000002</v>
      </c>
      <c r="CA1128">
        <v>2.0259</v>
      </c>
      <c r="CB1128">
        <v>2.0259999999999998</v>
      </c>
      <c r="CC1128">
        <v>2.016</v>
      </c>
      <c r="CD1128">
        <v>2.0009000000000001</v>
      </c>
      <c r="CE1128">
        <v>1.972</v>
      </c>
      <c r="CF1128">
        <v>1.8439000000000001</v>
      </c>
      <c r="CG1128">
        <v>1.8168</v>
      </c>
      <c r="CH1128">
        <v>1.7989999999999999</v>
      </c>
      <c r="CI1128">
        <v>1.7979000000000001</v>
      </c>
      <c r="CJ1128">
        <v>1.8111999999999999</v>
      </c>
      <c r="CK1128">
        <v>1.8309</v>
      </c>
      <c r="CL1128">
        <v>2.0200999999999998</v>
      </c>
      <c r="CM1128">
        <v>2.0367999999999999</v>
      </c>
      <c r="CN1128">
        <v>2.0325000000000002</v>
      </c>
      <c r="CO1128">
        <v>2.0226000000000002</v>
      </c>
      <c r="CP1128">
        <v>2.0068999999999999</v>
      </c>
      <c r="CQ1128">
        <v>1.9759</v>
      </c>
      <c r="CR1128">
        <v>1.8488</v>
      </c>
      <c r="CS1128">
        <v>1.8193999999999999</v>
      </c>
      <c r="CT1128">
        <v>1.8048999999999999</v>
      </c>
      <c r="CU1128">
        <v>1.8012999999999999</v>
      </c>
    </row>
    <row r="1129" spans="1:99">
      <c r="A1129" s="95">
        <v>45873</v>
      </c>
      <c r="B1129" s="63">
        <v>139932</v>
      </c>
      <c r="BG1129">
        <v>2.1021999999999998</v>
      </c>
      <c r="BH1129">
        <v>1.9516</v>
      </c>
      <c r="BI1129">
        <v>1.9039999999999999</v>
      </c>
      <c r="BJ1129">
        <v>1.8677999999999999</v>
      </c>
      <c r="BK1129">
        <v>1.8540000000000001</v>
      </c>
      <c r="BL1129">
        <v>1.8608</v>
      </c>
      <c r="BM1129">
        <v>1.8796999999999999</v>
      </c>
      <c r="BN1129">
        <v>2.0701000000000001</v>
      </c>
      <c r="BO1129">
        <v>2.0728</v>
      </c>
      <c r="BP1129">
        <v>2.0627</v>
      </c>
      <c r="BQ1129">
        <v>2.0453000000000001</v>
      </c>
      <c r="BR1129">
        <v>2.0226999999999999</v>
      </c>
      <c r="BS1129">
        <v>1.9923999999999999</v>
      </c>
      <c r="BT1129">
        <v>1.8554999999999999</v>
      </c>
      <c r="BU1129">
        <v>1.8211999999999999</v>
      </c>
      <c r="BV1129">
        <v>1.7983</v>
      </c>
      <c r="BW1129">
        <v>1.7915000000000001</v>
      </c>
      <c r="BX1129">
        <v>1.7984</v>
      </c>
      <c r="BY1129">
        <v>1.8133999999999999</v>
      </c>
      <c r="BZ1129">
        <v>2.008</v>
      </c>
      <c r="CA1129">
        <v>2.0133999999999999</v>
      </c>
      <c r="CB1129">
        <v>2.0135000000000001</v>
      </c>
      <c r="CC1129">
        <v>2.0034999999999998</v>
      </c>
      <c r="CD1129">
        <v>1.9883999999999999</v>
      </c>
      <c r="CE1129">
        <v>1.9595</v>
      </c>
      <c r="CF1129">
        <v>1.8313999999999999</v>
      </c>
      <c r="CG1129">
        <v>1.8043</v>
      </c>
      <c r="CH1129">
        <v>1.7865</v>
      </c>
      <c r="CI1129">
        <v>1.7854000000000001</v>
      </c>
      <c r="CJ1129">
        <v>1.7987</v>
      </c>
      <c r="CK1129">
        <v>1.8184</v>
      </c>
      <c r="CL1129">
        <v>2.0076000000000001</v>
      </c>
      <c r="CM1129">
        <v>2.0243000000000002</v>
      </c>
      <c r="CN1129">
        <v>2.02</v>
      </c>
      <c r="CO1129">
        <v>2.0101</v>
      </c>
      <c r="CP1129">
        <v>1.9944</v>
      </c>
      <c r="CQ1129">
        <v>1.9634</v>
      </c>
      <c r="CR1129">
        <v>1.8363</v>
      </c>
      <c r="CS1129">
        <v>1.8069</v>
      </c>
      <c r="CT1129">
        <v>1.7924</v>
      </c>
      <c r="CU1129">
        <v>1.7887999999999999</v>
      </c>
    </row>
    <row r="1130" spans="1:99">
      <c r="A1130" s="95">
        <v>45874</v>
      </c>
      <c r="B1130" s="63">
        <v>136769</v>
      </c>
      <c r="BG1130">
        <v>2.0914999999999999</v>
      </c>
      <c r="BH1130">
        <v>1.9378</v>
      </c>
      <c r="BI1130">
        <v>1.8880999999999999</v>
      </c>
      <c r="BJ1130">
        <v>1.8505</v>
      </c>
      <c r="BK1130">
        <v>1.8354999999999999</v>
      </c>
      <c r="BL1130">
        <v>1.8406</v>
      </c>
      <c r="BM1130">
        <v>1.8593999999999999</v>
      </c>
      <c r="BN1130">
        <v>2.0508999999999999</v>
      </c>
      <c r="BO1130">
        <v>2.0535999999999999</v>
      </c>
      <c r="BP1130">
        <v>2.0438000000000001</v>
      </c>
      <c r="BQ1130">
        <v>2.0265</v>
      </c>
      <c r="BR1130">
        <v>2.0047000000000001</v>
      </c>
      <c r="BS1130">
        <v>1.9755</v>
      </c>
      <c r="BT1130">
        <v>1.8395999999999999</v>
      </c>
      <c r="BU1130">
        <v>1.8061</v>
      </c>
      <c r="BV1130">
        <v>1.784</v>
      </c>
      <c r="BW1130">
        <v>1.7767999999999999</v>
      </c>
      <c r="BX1130">
        <v>1.7837000000000001</v>
      </c>
      <c r="BY1130">
        <v>1.7987</v>
      </c>
      <c r="BZ1130">
        <v>1.9933000000000001</v>
      </c>
      <c r="CA1130">
        <v>1.9986999999999999</v>
      </c>
      <c r="CB1130">
        <v>1.9987999999999999</v>
      </c>
      <c r="CC1130">
        <v>1.9887999999999999</v>
      </c>
      <c r="CD1130">
        <v>1.9737</v>
      </c>
      <c r="CE1130">
        <v>1.9448000000000001</v>
      </c>
      <c r="CF1130">
        <v>1.8167</v>
      </c>
      <c r="CG1130">
        <v>1.7896000000000001</v>
      </c>
      <c r="CH1130">
        <v>1.7718</v>
      </c>
      <c r="CI1130">
        <v>1.7706999999999999</v>
      </c>
      <c r="CJ1130">
        <v>1.784</v>
      </c>
      <c r="CK1130">
        <v>1.8037000000000001</v>
      </c>
      <c r="CL1130">
        <v>1.9928999999999999</v>
      </c>
      <c r="CM1130">
        <v>2.0095999999999998</v>
      </c>
      <c r="CN1130">
        <v>2.0053000000000001</v>
      </c>
      <c r="CO1130">
        <v>1.9954000000000001</v>
      </c>
      <c r="CP1130">
        <v>1.9797</v>
      </c>
      <c r="CQ1130">
        <v>1.9487000000000001</v>
      </c>
      <c r="CR1130">
        <v>1.8216000000000001</v>
      </c>
      <c r="CS1130">
        <v>1.7922</v>
      </c>
      <c r="CT1130">
        <v>1.7777000000000001</v>
      </c>
      <c r="CU1130">
        <v>1.7741</v>
      </c>
    </row>
    <row r="1131" spans="1:99">
      <c r="A1131" s="95">
        <v>45875</v>
      </c>
      <c r="B1131" s="63">
        <v>159080</v>
      </c>
      <c r="BG1131">
        <v>2.0903999999999998</v>
      </c>
      <c r="BH1131">
        <v>1.9317</v>
      </c>
      <c r="BI1131">
        <v>1.8793</v>
      </c>
      <c r="BJ1131">
        <v>1.84</v>
      </c>
      <c r="BK1131">
        <v>1.8238000000000001</v>
      </c>
      <c r="BL1131">
        <v>1.8282</v>
      </c>
      <c r="BM1131">
        <v>1.8466</v>
      </c>
      <c r="BN1131">
        <v>2.0383</v>
      </c>
      <c r="BO1131">
        <v>2.0417999999999998</v>
      </c>
      <c r="BP1131">
        <v>2.0326</v>
      </c>
      <c r="BQ1131">
        <v>2.0158999999999998</v>
      </c>
      <c r="BR1131">
        <v>1.9942</v>
      </c>
      <c r="BS1131">
        <v>1.9650000000000001</v>
      </c>
      <c r="BT1131">
        <v>1.8290999999999999</v>
      </c>
      <c r="BU1131">
        <v>1.7957000000000001</v>
      </c>
      <c r="BV1131">
        <v>1.7728999999999999</v>
      </c>
      <c r="BW1131">
        <v>1.7661</v>
      </c>
      <c r="BX1131">
        <v>1.7729999999999999</v>
      </c>
      <c r="BY1131">
        <v>1.788</v>
      </c>
      <c r="BZ1131">
        <v>1.9825999999999999</v>
      </c>
      <c r="CA1131">
        <v>1.988</v>
      </c>
      <c r="CB1131">
        <v>1.9881</v>
      </c>
      <c r="CC1131">
        <v>1.9781</v>
      </c>
      <c r="CD1131">
        <v>1.9630000000000001</v>
      </c>
      <c r="CE1131">
        <v>1.9340999999999999</v>
      </c>
      <c r="CF1131">
        <v>1.806</v>
      </c>
      <c r="CG1131">
        <v>1.7788999999999999</v>
      </c>
      <c r="CH1131">
        <v>1.7611000000000001</v>
      </c>
      <c r="CI1131">
        <v>1.76</v>
      </c>
      <c r="CJ1131">
        <v>1.7733000000000001</v>
      </c>
      <c r="CK1131">
        <v>1.7929999999999999</v>
      </c>
      <c r="CL1131">
        <v>1.9822</v>
      </c>
      <c r="CM1131">
        <v>1.9988999999999999</v>
      </c>
      <c r="CN1131">
        <v>1.9945999999999999</v>
      </c>
      <c r="CO1131">
        <v>1.9846999999999999</v>
      </c>
      <c r="CP1131">
        <v>1.9690000000000001</v>
      </c>
      <c r="CQ1131">
        <v>1.9379999999999999</v>
      </c>
      <c r="CR1131">
        <v>1.8109</v>
      </c>
      <c r="CS1131">
        <v>1.7815000000000001</v>
      </c>
      <c r="CT1131">
        <v>1.7669999999999999</v>
      </c>
      <c r="CU1131">
        <v>1.7634000000000001</v>
      </c>
    </row>
    <row r="1132" spans="1:99">
      <c r="A1132" s="95">
        <v>45876</v>
      </c>
      <c r="B1132" s="63">
        <v>162296</v>
      </c>
      <c r="BG1132">
        <v>2.0775000000000001</v>
      </c>
      <c r="BH1132">
        <v>1.9198999999999999</v>
      </c>
      <c r="BI1132">
        <v>1.8685</v>
      </c>
      <c r="BJ1132">
        <v>1.8310999999999999</v>
      </c>
      <c r="BK1132">
        <v>1.8171999999999999</v>
      </c>
      <c r="BL1132">
        <v>1.8236000000000001</v>
      </c>
      <c r="BM1132">
        <v>1.8426</v>
      </c>
      <c r="BN1132">
        <v>2.0347</v>
      </c>
      <c r="BO1132">
        <v>2.0394000000000001</v>
      </c>
      <c r="BP1132">
        <v>2.0312000000000001</v>
      </c>
      <c r="BQ1132">
        <v>2.0146999999999999</v>
      </c>
      <c r="BR1132">
        <v>1.9927999999999999</v>
      </c>
      <c r="BS1132">
        <v>1.9629000000000001</v>
      </c>
      <c r="BT1132">
        <v>1.8295999999999999</v>
      </c>
      <c r="BU1132">
        <v>1.7964</v>
      </c>
      <c r="BV1132">
        <v>1.7746</v>
      </c>
      <c r="BW1132">
        <v>1.768</v>
      </c>
      <c r="BX1132">
        <v>1.7748999999999999</v>
      </c>
      <c r="BY1132">
        <v>1.7899</v>
      </c>
      <c r="BZ1132">
        <v>1.9844999999999999</v>
      </c>
      <c r="CA1132">
        <v>1.9899</v>
      </c>
      <c r="CB1132">
        <v>1.99</v>
      </c>
      <c r="CC1132">
        <v>1.98</v>
      </c>
      <c r="CD1132">
        <v>1.9649000000000001</v>
      </c>
      <c r="CE1132">
        <v>1.9359999999999999</v>
      </c>
      <c r="CF1132">
        <v>1.8079000000000001</v>
      </c>
      <c r="CG1132">
        <v>1.7807999999999999</v>
      </c>
      <c r="CH1132">
        <v>1.7629999999999999</v>
      </c>
      <c r="CI1132">
        <v>1.7619</v>
      </c>
      <c r="CJ1132">
        <v>1.7751999999999999</v>
      </c>
      <c r="CK1132">
        <v>1.7948999999999999</v>
      </c>
      <c r="CL1132">
        <v>1.9841</v>
      </c>
      <c r="CM1132">
        <v>2.0007999999999999</v>
      </c>
      <c r="CN1132">
        <v>1.9964999999999999</v>
      </c>
      <c r="CO1132">
        <v>1.9865999999999999</v>
      </c>
      <c r="CP1132">
        <v>1.9709000000000001</v>
      </c>
      <c r="CQ1132">
        <v>1.9399</v>
      </c>
      <c r="CR1132">
        <v>1.8128</v>
      </c>
      <c r="CS1132">
        <v>1.7834000000000001</v>
      </c>
      <c r="CT1132">
        <v>1.7688999999999999</v>
      </c>
      <c r="CU1132">
        <v>1.7653000000000001</v>
      </c>
    </row>
    <row r="1133" spans="1:99">
      <c r="A1133" s="95">
        <v>45877</v>
      </c>
      <c r="B1133" s="63">
        <v>185536</v>
      </c>
      <c r="BG1133">
        <v>2.0861000000000001</v>
      </c>
      <c r="BH1133">
        <v>1.9280999999999999</v>
      </c>
      <c r="BI1133">
        <v>1.8735999999999999</v>
      </c>
      <c r="BJ1133">
        <v>1.8361000000000001</v>
      </c>
      <c r="BK1133">
        <v>1.8227</v>
      </c>
      <c r="BL1133">
        <v>1.8287</v>
      </c>
      <c r="BM1133">
        <v>1.8468</v>
      </c>
      <c r="BN1133">
        <v>2.0381999999999998</v>
      </c>
      <c r="BO1133">
        <v>2.0426000000000002</v>
      </c>
      <c r="BP1133">
        <v>2.0339</v>
      </c>
      <c r="BQ1133">
        <v>2.0173000000000001</v>
      </c>
      <c r="BR1133">
        <v>1.9945999999999999</v>
      </c>
      <c r="BS1133">
        <v>1.9641</v>
      </c>
      <c r="BT1133">
        <v>1.8312999999999999</v>
      </c>
      <c r="BU1133">
        <v>1.7977000000000001</v>
      </c>
      <c r="BV1133">
        <v>1.7757000000000001</v>
      </c>
      <c r="BW1133">
        <v>1.7690999999999999</v>
      </c>
      <c r="BX1133">
        <v>1.776</v>
      </c>
      <c r="BY1133">
        <v>1.7909999999999999</v>
      </c>
      <c r="BZ1133">
        <v>1.9856</v>
      </c>
      <c r="CA1133">
        <v>1.9910000000000001</v>
      </c>
      <c r="CB1133">
        <v>1.9911000000000001</v>
      </c>
      <c r="CC1133">
        <v>1.9811000000000001</v>
      </c>
      <c r="CD1133">
        <v>1.966</v>
      </c>
      <c r="CE1133">
        <v>1.9371</v>
      </c>
      <c r="CF1133">
        <v>1.8089999999999999</v>
      </c>
      <c r="CG1133">
        <v>1.7819</v>
      </c>
      <c r="CH1133">
        <v>1.7641</v>
      </c>
      <c r="CI1133">
        <v>1.7629999999999999</v>
      </c>
      <c r="CJ1133">
        <v>1.7763</v>
      </c>
      <c r="CK1133">
        <v>1.796</v>
      </c>
      <c r="CL1133">
        <v>1.9852000000000001</v>
      </c>
      <c r="CM1133">
        <v>2.0019</v>
      </c>
      <c r="CN1133">
        <v>1.9976</v>
      </c>
      <c r="CO1133">
        <v>1.9877</v>
      </c>
      <c r="CP1133">
        <v>1.972</v>
      </c>
      <c r="CQ1133">
        <v>1.9410000000000001</v>
      </c>
      <c r="CR1133">
        <v>1.8139000000000001</v>
      </c>
      <c r="CS1133">
        <v>1.7845</v>
      </c>
      <c r="CT1133">
        <v>1.77</v>
      </c>
      <c r="CU1133">
        <v>1.7664</v>
      </c>
    </row>
    <row r="1134" spans="1:99">
      <c r="A1134" s="95">
        <v>45880</v>
      </c>
      <c r="B1134" s="63">
        <v>173427</v>
      </c>
      <c r="BG1134">
        <v>2.0766</v>
      </c>
      <c r="BH1134">
        <v>1.9216</v>
      </c>
      <c r="BI1134">
        <v>1.8729</v>
      </c>
      <c r="BJ1134">
        <v>1.8362000000000001</v>
      </c>
      <c r="BK1134">
        <v>1.8221000000000001</v>
      </c>
      <c r="BL1134">
        <v>1.8279000000000001</v>
      </c>
      <c r="BM1134">
        <v>1.8461000000000001</v>
      </c>
      <c r="BN1134">
        <v>2.0394999999999999</v>
      </c>
      <c r="BO1134">
        <v>2.0438999999999998</v>
      </c>
      <c r="BP1134">
        <v>2.0354999999999999</v>
      </c>
      <c r="BQ1134">
        <v>2.0192000000000001</v>
      </c>
      <c r="BR1134">
        <v>1.9971000000000001</v>
      </c>
      <c r="BS1134">
        <v>1.9672000000000001</v>
      </c>
      <c r="BT1134">
        <v>1.8339000000000001</v>
      </c>
      <c r="BU1134">
        <v>1.8005</v>
      </c>
      <c r="BV1134">
        <v>1.7783</v>
      </c>
      <c r="BW1134">
        <v>1.7713000000000001</v>
      </c>
      <c r="BX1134">
        <v>1.7782</v>
      </c>
      <c r="BY1134">
        <v>1.7931999999999999</v>
      </c>
      <c r="BZ1134">
        <v>1.9878</v>
      </c>
      <c r="CA1134">
        <v>1.9932000000000001</v>
      </c>
      <c r="CB1134">
        <v>1.9933000000000001</v>
      </c>
      <c r="CC1134">
        <v>1.9833000000000001</v>
      </c>
      <c r="CD1134">
        <v>1.9681999999999999</v>
      </c>
      <c r="CE1134">
        <v>1.9393</v>
      </c>
      <c r="CF1134">
        <v>1.8111999999999999</v>
      </c>
      <c r="CG1134">
        <v>1.7841</v>
      </c>
      <c r="CH1134">
        <v>1.7663</v>
      </c>
      <c r="CI1134">
        <v>1.7652000000000001</v>
      </c>
      <c r="CJ1134">
        <v>1.7785</v>
      </c>
      <c r="CK1134">
        <v>1.7982</v>
      </c>
      <c r="CL1134">
        <v>1.9874000000000001</v>
      </c>
      <c r="CM1134">
        <v>2.0041000000000002</v>
      </c>
      <c r="CN1134">
        <v>1.9998</v>
      </c>
      <c r="CO1134">
        <v>1.9899</v>
      </c>
      <c r="CP1134">
        <v>1.9742</v>
      </c>
      <c r="CQ1134">
        <v>1.9432</v>
      </c>
      <c r="CR1134">
        <v>1.8161</v>
      </c>
      <c r="CS1134">
        <v>1.7867</v>
      </c>
      <c r="CT1134">
        <v>1.7722</v>
      </c>
      <c r="CU1134">
        <v>1.7685999999999999</v>
      </c>
    </row>
    <row r="1135" spans="1:99">
      <c r="A1135" s="95">
        <v>45881</v>
      </c>
      <c r="B1135" s="63">
        <v>169418</v>
      </c>
      <c r="BG1135">
        <v>2.0743999999999998</v>
      </c>
      <c r="BH1135">
        <v>1.9157999999999999</v>
      </c>
      <c r="BI1135">
        <v>1.8643000000000001</v>
      </c>
      <c r="BJ1135">
        <v>1.8268</v>
      </c>
      <c r="BK1135">
        <v>1.8118000000000001</v>
      </c>
      <c r="BL1135">
        <v>1.8169</v>
      </c>
      <c r="BM1135">
        <v>1.8339000000000001</v>
      </c>
      <c r="BN1135">
        <v>2.0282</v>
      </c>
      <c r="BO1135">
        <v>2.0329000000000002</v>
      </c>
      <c r="BP1135">
        <v>2.0249000000000001</v>
      </c>
      <c r="BQ1135">
        <v>2.0087000000000002</v>
      </c>
      <c r="BR1135">
        <v>1.9873000000000001</v>
      </c>
      <c r="BS1135">
        <v>1.9582999999999999</v>
      </c>
      <c r="BT1135">
        <v>1.8279000000000001</v>
      </c>
      <c r="BU1135">
        <v>1.7950999999999999</v>
      </c>
      <c r="BV1135">
        <v>1.7723</v>
      </c>
      <c r="BW1135">
        <v>1.7650999999999999</v>
      </c>
      <c r="BX1135">
        <v>1.772</v>
      </c>
      <c r="BY1135">
        <v>1.7869999999999999</v>
      </c>
      <c r="BZ1135">
        <v>1.9816</v>
      </c>
      <c r="CA1135">
        <v>1.9870000000000001</v>
      </c>
      <c r="CB1135">
        <v>1.9871000000000001</v>
      </c>
      <c r="CC1135">
        <v>1.9771000000000001</v>
      </c>
      <c r="CD1135">
        <v>1.962</v>
      </c>
      <c r="CE1135">
        <v>1.9331</v>
      </c>
      <c r="CF1135">
        <v>1.8049999999999999</v>
      </c>
      <c r="CG1135">
        <v>1.7779</v>
      </c>
      <c r="CH1135">
        <v>1.7601</v>
      </c>
      <c r="CI1135">
        <v>1.7589999999999999</v>
      </c>
      <c r="CJ1135">
        <v>1.7723</v>
      </c>
      <c r="CK1135">
        <v>1.792</v>
      </c>
      <c r="CL1135">
        <v>1.9812000000000001</v>
      </c>
      <c r="CM1135">
        <v>1.9979</v>
      </c>
      <c r="CN1135">
        <v>1.9936</v>
      </c>
      <c r="CO1135">
        <v>1.9837</v>
      </c>
      <c r="CP1135">
        <v>1.968</v>
      </c>
      <c r="CQ1135">
        <v>1.9370000000000001</v>
      </c>
      <c r="CR1135">
        <v>1.8099000000000001</v>
      </c>
      <c r="CS1135">
        <v>1.7805</v>
      </c>
      <c r="CT1135">
        <v>1.766</v>
      </c>
      <c r="CU1135">
        <v>1.7624</v>
      </c>
    </row>
    <row r="1136" spans="1:99">
      <c r="A1136" s="95">
        <v>45882</v>
      </c>
      <c r="B1136" s="63">
        <v>178302</v>
      </c>
      <c r="BG1136">
        <v>2.0703999999999998</v>
      </c>
      <c r="BH1136">
        <v>1.9077999999999999</v>
      </c>
      <c r="BI1136">
        <v>1.8553999999999999</v>
      </c>
      <c r="BJ1136">
        <v>1.8184</v>
      </c>
      <c r="BK1136">
        <v>1.8044</v>
      </c>
      <c r="BL1136">
        <v>1.8108</v>
      </c>
      <c r="BM1136">
        <v>1.8293999999999999</v>
      </c>
      <c r="BN1136">
        <v>2.0234999999999999</v>
      </c>
      <c r="BO1136">
        <v>2.0283000000000002</v>
      </c>
      <c r="BP1136">
        <v>2.0207000000000002</v>
      </c>
      <c r="BQ1136">
        <v>2.0051000000000001</v>
      </c>
      <c r="BR1136">
        <v>1.9842</v>
      </c>
      <c r="BS1136">
        <v>1.9557</v>
      </c>
      <c r="BT1136">
        <v>1.8230999999999999</v>
      </c>
      <c r="BU1136">
        <v>1.7905</v>
      </c>
      <c r="BV1136">
        <v>1.7697000000000001</v>
      </c>
      <c r="BW1136">
        <v>1.7636000000000001</v>
      </c>
      <c r="BX1136">
        <v>1.7705</v>
      </c>
      <c r="BY1136">
        <v>1.7855000000000001</v>
      </c>
      <c r="BZ1136">
        <v>1.9801</v>
      </c>
      <c r="CA1136">
        <v>1.9855</v>
      </c>
      <c r="CB1136">
        <v>1.9856</v>
      </c>
      <c r="CC1136">
        <v>1.9756</v>
      </c>
      <c r="CD1136">
        <v>1.9604999999999999</v>
      </c>
      <c r="CE1136">
        <v>1.9316</v>
      </c>
      <c r="CF1136">
        <v>1.8035000000000001</v>
      </c>
      <c r="CG1136">
        <v>1.7764</v>
      </c>
      <c r="CH1136">
        <v>1.7585999999999999</v>
      </c>
      <c r="CI1136">
        <v>1.7575000000000001</v>
      </c>
      <c r="CJ1136">
        <v>1.7707999999999999</v>
      </c>
      <c r="CK1136">
        <v>1.7905</v>
      </c>
      <c r="CL1136">
        <v>1.9797</v>
      </c>
      <c r="CM1136">
        <v>1.9964</v>
      </c>
      <c r="CN1136">
        <v>1.9921</v>
      </c>
      <c r="CO1136">
        <v>1.9822</v>
      </c>
      <c r="CP1136">
        <v>1.9664999999999999</v>
      </c>
      <c r="CQ1136">
        <v>1.9355</v>
      </c>
      <c r="CR1136">
        <v>1.8084</v>
      </c>
      <c r="CS1136">
        <v>1.7789999999999999</v>
      </c>
      <c r="CT1136">
        <v>1.7645</v>
      </c>
      <c r="CU1136">
        <v>1.7608999999999999</v>
      </c>
    </row>
    <row r="1137" spans="1:99">
      <c r="A1137" s="95">
        <v>45883</v>
      </c>
      <c r="B1137" s="63">
        <v>155665</v>
      </c>
      <c r="BG1137">
        <v>2.1092</v>
      </c>
      <c r="BH1137">
        <v>1.9409000000000001</v>
      </c>
      <c r="BI1137">
        <v>1.8863000000000001</v>
      </c>
      <c r="BJ1137">
        <v>1.8471</v>
      </c>
      <c r="BK1137">
        <v>1.8310999999999999</v>
      </c>
      <c r="BL1137">
        <v>1.8358000000000001</v>
      </c>
      <c r="BM1137">
        <v>1.8528</v>
      </c>
      <c r="BN1137">
        <v>2.0425</v>
      </c>
      <c r="BO1137">
        <v>2.0459999999999998</v>
      </c>
      <c r="BP1137">
        <v>2.0369000000000002</v>
      </c>
      <c r="BQ1137">
        <v>2.0203000000000002</v>
      </c>
      <c r="BR1137">
        <v>1.9984</v>
      </c>
      <c r="BS1137">
        <v>1.9690000000000001</v>
      </c>
      <c r="BT1137">
        <v>1.835</v>
      </c>
      <c r="BU1137">
        <v>1.802</v>
      </c>
      <c r="BV1137">
        <v>1.7810999999999999</v>
      </c>
      <c r="BW1137">
        <v>1.7749999999999999</v>
      </c>
      <c r="BX1137">
        <v>1.7819</v>
      </c>
      <c r="BY1137">
        <v>1.7968999999999999</v>
      </c>
      <c r="BZ1137">
        <v>1.9915</v>
      </c>
      <c r="CA1137">
        <v>1.9968999999999999</v>
      </c>
      <c r="CB1137">
        <v>1.9970000000000001</v>
      </c>
      <c r="CC1137">
        <v>1.9870000000000001</v>
      </c>
      <c r="CD1137">
        <v>1.9719</v>
      </c>
      <c r="CE1137">
        <v>1.9430000000000001</v>
      </c>
      <c r="CF1137">
        <v>1.8149</v>
      </c>
      <c r="CG1137">
        <v>1.7878000000000001</v>
      </c>
      <c r="CH1137">
        <v>1.77</v>
      </c>
      <c r="CI1137">
        <v>1.7688999999999999</v>
      </c>
      <c r="CJ1137">
        <v>1.7822</v>
      </c>
      <c r="CK1137">
        <v>1.8019000000000001</v>
      </c>
      <c r="CL1137">
        <v>1.9911000000000001</v>
      </c>
      <c r="CM1137">
        <v>2.0078</v>
      </c>
      <c r="CN1137">
        <v>2.0034999999999998</v>
      </c>
      <c r="CO1137">
        <v>1.9936</v>
      </c>
      <c r="CP1137">
        <v>1.9779</v>
      </c>
      <c r="CQ1137">
        <v>1.9469000000000001</v>
      </c>
      <c r="CR1137">
        <v>1.8198000000000001</v>
      </c>
      <c r="CS1137">
        <v>1.7904</v>
      </c>
      <c r="CT1137">
        <v>1.7759</v>
      </c>
      <c r="CU1137">
        <v>1.7723</v>
      </c>
    </row>
    <row r="1138" spans="1:99">
      <c r="A1138" s="95">
        <v>45884</v>
      </c>
      <c r="B1138" s="63">
        <v>145705</v>
      </c>
      <c r="BG1138">
        <v>2.0724999999999998</v>
      </c>
      <c r="BH1138">
        <v>1.9087000000000001</v>
      </c>
      <c r="BI1138">
        <v>1.8573999999999999</v>
      </c>
      <c r="BJ1138">
        <v>1.8199000000000001</v>
      </c>
      <c r="BK1138">
        <v>1.8052999999999999</v>
      </c>
      <c r="BL1138">
        <v>1.8112999999999999</v>
      </c>
      <c r="BM1138">
        <v>1.8301000000000001</v>
      </c>
      <c r="BN1138">
        <v>2.024</v>
      </c>
      <c r="BO1138">
        <v>2.0293999999999999</v>
      </c>
      <c r="BP1138">
        <v>2.0225</v>
      </c>
      <c r="BQ1138">
        <v>2.0070999999999999</v>
      </c>
      <c r="BR1138">
        <v>1.9858</v>
      </c>
      <c r="BS1138">
        <v>1.9565999999999999</v>
      </c>
      <c r="BT1138">
        <v>1.8238000000000001</v>
      </c>
      <c r="BU1138">
        <v>1.7912999999999999</v>
      </c>
      <c r="BV1138">
        <v>1.7708999999999999</v>
      </c>
      <c r="BW1138">
        <v>1.7644</v>
      </c>
      <c r="BX1138">
        <v>1.7713000000000001</v>
      </c>
      <c r="BY1138">
        <v>1.7863</v>
      </c>
      <c r="BZ1138">
        <v>1.9809000000000001</v>
      </c>
      <c r="CA1138">
        <v>1.9863</v>
      </c>
      <c r="CB1138">
        <v>1.9863999999999999</v>
      </c>
      <c r="CC1138">
        <v>1.9763999999999999</v>
      </c>
      <c r="CD1138">
        <v>1.9613</v>
      </c>
      <c r="CE1138">
        <v>1.9323999999999999</v>
      </c>
      <c r="CF1138">
        <v>1.8043</v>
      </c>
      <c r="CG1138">
        <v>1.7771999999999999</v>
      </c>
      <c r="CH1138">
        <v>1.7594000000000001</v>
      </c>
      <c r="CI1138">
        <v>1.7583</v>
      </c>
      <c r="CJ1138">
        <v>1.7716000000000001</v>
      </c>
      <c r="CK1138">
        <v>1.7912999999999999</v>
      </c>
      <c r="CL1138">
        <v>1.9804999999999999</v>
      </c>
      <c r="CM1138">
        <v>1.9972000000000001</v>
      </c>
      <c r="CN1138">
        <v>1.9928999999999999</v>
      </c>
      <c r="CO1138">
        <v>1.9830000000000001</v>
      </c>
      <c r="CP1138">
        <v>1.9673</v>
      </c>
      <c r="CQ1138">
        <v>1.9362999999999999</v>
      </c>
      <c r="CR1138">
        <v>1.8091999999999999</v>
      </c>
      <c r="CS1138">
        <v>1.7798</v>
      </c>
      <c r="CT1138">
        <v>1.7653000000000001</v>
      </c>
      <c r="CU1138">
        <v>1.7617</v>
      </c>
    </row>
    <row r="1139" spans="1:99">
      <c r="A1139" s="95">
        <v>45887</v>
      </c>
      <c r="B1139" s="63">
        <v>143141</v>
      </c>
      <c r="BG1139">
        <v>2.0987</v>
      </c>
      <c r="BH1139">
        <v>1.9369000000000001</v>
      </c>
      <c r="BI1139">
        <v>1.885</v>
      </c>
      <c r="BJ1139">
        <v>1.8451</v>
      </c>
      <c r="BK1139">
        <v>1.8287</v>
      </c>
      <c r="BL1139">
        <v>1.8332999999999999</v>
      </c>
      <c r="BM1139">
        <v>1.8508</v>
      </c>
      <c r="BN1139">
        <v>2.0421999999999998</v>
      </c>
      <c r="BO1139">
        <v>2.0470000000000002</v>
      </c>
      <c r="BP1139">
        <v>2.0396000000000001</v>
      </c>
      <c r="BQ1139">
        <v>2.024</v>
      </c>
      <c r="BR1139">
        <v>2.0023</v>
      </c>
      <c r="BS1139">
        <v>1.9723999999999999</v>
      </c>
      <c r="BT1139">
        <v>1.8403</v>
      </c>
      <c r="BU1139">
        <v>1.8070999999999999</v>
      </c>
      <c r="BV1139">
        <v>1.7846</v>
      </c>
      <c r="BW1139">
        <v>1.7784</v>
      </c>
      <c r="BX1139">
        <v>1.7853000000000001</v>
      </c>
      <c r="BY1139">
        <v>1.8003</v>
      </c>
      <c r="BZ1139">
        <v>1.9948999999999999</v>
      </c>
      <c r="CA1139">
        <v>2.0003000000000002</v>
      </c>
      <c r="CB1139">
        <v>2.0004</v>
      </c>
      <c r="CC1139">
        <v>1.9903999999999999</v>
      </c>
      <c r="CD1139">
        <v>1.9753000000000001</v>
      </c>
      <c r="CE1139">
        <v>1.9463999999999999</v>
      </c>
      <c r="CF1139">
        <v>1.8183</v>
      </c>
      <c r="CG1139">
        <v>1.7911999999999999</v>
      </c>
      <c r="CH1139">
        <v>1.7734000000000001</v>
      </c>
      <c r="CI1139">
        <v>1.7723</v>
      </c>
      <c r="CJ1139">
        <v>1.7856000000000001</v>
      </c>
      <c r="CK1139">
        <v>1.8052999999999999</v>
      </c>
      <c r="CL1139">
        <v>1.9944999999999999</v>
      </c>
      <c r="CM1139">
        <v>2.0112000000000001</v>
      </c>
      <c r="CN1139">
        <v>2.0068999999999999</v>
      </c>
      <c r="CO1139">
        <v>1.9970000000000001</v>
      </c>
      <c r="CP1139">
        <v>1.9813000000000001</v>
      </c>
      <c r="CQ1139">
        <v>1.9502999999999999</v>
      </c>
      <c r="CR1139">
        <v>1.8231999999999999</v>
      </c>
      <c r="CS1139">
        <v>1.7938000000000001</v>
      </c>
      <c r="CT1139">
        <v>1.7793000000000001</v>
      </c>
      <c r="CU1139">
        <v>1.7757000000000001</v>
      </c>
    </row>
    <row r="1140" spans="1:99">
      <c r="A1140" s="95">
        <v>45888</v>
      </c>
      <c r="B1140" s="63">
        <v>146722</v>
      </c>
      <c r="BG1140">
        <v>2.089</v>
      </c>
      <c r="BH1140">
        <v>1.9227000000000001</v>
      </c>
      <c r="BI1140">
        <v>1.8673999999999999</v>
      </c>
      <c r="BJ1140">
        <v>1.827</v>
      </c>
      <c r="BK1140">
        <v>1.8105</v>
      </c>
      <c r="BL1140">
        <v>1.8151999999999999</v>
      </c>
      <c r="BM1140">
        <v>1.8327</v>
      </c>
      <c r="BN1140">
        <v>2.0228999999999999</v>
      </c>
      <c r="BO1140">
        <v>2.028</v>
      </c>
      <c r="BP1140">
        <v>2.0211999999999999</v>
      </c>
      <c r="BQ1140">
        <v>2.0059</v>
      </c>
      <c r="BR1140">
        <v>1.9847999999999999</v>
      </c>
      <c r="BS1140">
        <v>1.9557</v>
      </c>
      <c r="BT1140">
        <v>1.8242</v>
      </c>
      <c r="BU1140">
        <v>1.7912999999999999</v>
      </c>
      <c r="BV1140">
        <v>1.7698</v>
      </c>
      <c r="BW1140">
        <v>1.7643</v>
      </c>
      <c r="BX1140">
        <v>1.7714000000000001</v>
      </c>
      <c r="BY1140">
        <v>1.7864</v>
      </c>
      <c r="BZ1140">
        <v>1.9810000000000001</v>
      </c>
      <c r="CA1140">
        <v>1.9863999999999999</v>
      </c>
      <c r="CB1140">
        <v>1.9864999999999999</v>
      </c>
      <c r="CC1140">
        <v>1.9764999999999999</v>
      </c>
      <c r="CD1140">
        <v>1.9614</v>
      </c>
      <c r="CE1140">
        <v>1.9325000000000001</v>
      </c>
      <c r="CF1140">
        <v>1.8044</v>
      </c>
      <c r="CG1140">
        <v>1.7773000000000001</v>
      </c>
      <c r="CH1140">
        <v>1.7595000000000001</v>
      </c>
      <c r="CI1140">
        <v>1.7584</v>
      </c>
      <c r="CJ1140">
        <v>1.7717000000000001</v>
      </c>
      <c r="CK1140">
        <v>1.7914000000000001</v>
      </c>
      <c r="CL1140">
        <v>1.9805999999999999</v>
      </c>
      <c r="CM1140">
        <v>1.9973000000000001</v>
      </c>
      <c r="CN1140">
        <v>1.9930000000000001</v>
      </c>
      <c r="CO1140">
        <v>1.9831000000000001</v>
      </c>
      <c r="CP1140">
        <v>1.9674</v>
      </c>
      <c r="CQ1140">
        <v>1.9363999999999999</v>
      </c>
      <c r="CR1140">
        <v>1.8092999999999999</v>
      </c>
      <c r="CS1140">
        <v>1.7799</v>
      </c>
      <c r="CT1140">
        <v>1.7654000000000001</v>
      </c>
      <c r="CU1140">
        <v>1.7618</v>
      </c>
    </row>
    <row r="1141" spans="1:99">
      <c r="A1141" s="95">
        <v>45889</v>
      </c>
      <c r="B1141" s="63">
        <v>190217</v>
      </c>
      <c r="BG1141">
        <v>2.1282999999999999</v>
      </c>
      <c r="BH1141">
        <v>1.9591000000000001</v>
      </c>
      <c r="BI1141">
        <v>1.8994</v>
      </c>
      <c r="BJ1141">
        <v>1.8573999999999999</v>
      </c>
      <c r="BK1141">
        <v>1.8399000000000001</v>
      </c>
      <c r="BL1141">
        <v>1.8436999999999999</v>
      </c>
      <c r="BM1141">
        <v>1.8606</v>
      </c>
      <c r="BN1141">
        <v>2.0507</v>
      </c>
      <c r="BO1141">
        <v>2.0556000000000001</v>
      </c>
      <c r="BP1141">
        <v>2.0480999999999998</v>
      </c>
      <c r="BQ1141">
        <v>2.032</v>
      </c>
      <c r="BR1141">
        <v>2.0101</v>
      </c>
      <c r="BS1141">
        <v>1.9803999999999999</v>
      </c>
      <c r="BT1141">
        <v>1.847</v>
      </c>
      <c r="BU1141">
        <v>1.8130999999999999</v>
      </c>
      <c r="BV1141">
        <v>1.7910999999999999</v>
      </c>
      <c r="BW1141">
        <v>1.7851999999999999</v>
      </c>
      <c r="BX1141">
        <v>1.7923</v>
      </c>
      <c r="BY1141">
        <v>1.8072999999999999</v>
      </c>
      <c r="BZ1141">
        <v>2.0019</v>
      </c>
      <c r="CA1141">
        <v>2.0072999999999999</v>
      </c>
      <c r="CB1141">
        <v>2.0074000000000001</v>
      </c>
      <c r="CC1141">
        <v>1.9974000000000001</v>
      </c>
      <c r="CD1141">
        <v>1.9823</v>
      </c>
      <c r="CE1141">
        <v>1.9534</v>
      </c>
      <c r="CF1141">
        <v>1.8252999999999999</v>
      </c>
      <c r="CG1141">
        <v>1.7982</v>
      </c>
      <c r="CH1141">
        <v>1.7804</v>
      </c>
      <c r="CI1141">
        <v>1.7793000000000001</v>
      </c>
      <c r="CJ1141">
        <v>1.7926</v>
      </c>
      <c r="CK1141">
        <v>1.8123</v>
      </c>
      <c r="CL1141">
        <v>2.0015000000000001</v>
      </c>
      <c r="CM1141">
        <v>2.0182000000000002</v>
      </c>
      <c r="CN1141">
        <v>2.0139</v>
      </c>
      <c r="CO1141">
        <v>2.004</v>
      </c>
      <c r="CP1141">
        <v>1.9883</v>
      </c>
      <c r="CQ1141">
        <v>1.9573</v>
      </c>
      <c r="CR1141">
        <v>1.8302</v>
      </c>
      <c r="CS1141">
        <v>1.8008</v>
      </c>
      <c r="CT1141">
        <v>1.7863</v>
      </c>
      <c r="CU1141">
        <v>1.7827</v>
      </c>
    </row>
    <row r="1142" spans="1:99">
      <c r="A1142" s="95">
        <v>45890</v>
      </c>
      <c r="B1142" s="63">
        <v>156161</v>
      </c>
      <c r="BG1142">
        <v>2.1597</v>
      </c>
      <c r="BH1142">
        <v>1.9872000000000001</v>
      </c>
      <c r="BI1142">
        <v>1.9255</v>
      </c>
      <c r="BJ1142">
        <v>1.881</v>
      </c>
      <c r="BK1142">
        <v>1.8622000000000001</v>
      </c>
      <c r="BL1142">
        <v>1.8653</v>
      </c>
      <c r="BM1142">
        <v>1.8822000000000001</v>
      </c>
      <c r="BN1142">
        <v>2.0712999999999999</v>
      </c>
      <c r="BO1142">
        <v>2.0756999999999999</v>
      </c>
      <c r="BP1142">
        <v>2.0676999999999999</v>
      </c>
      <c r="BQ1142">
        <v>2.0510000000000002</v>
      </c>
      <c r="BR1142">
        <v>2.0287999999999999</v>
      </c>
      <c r="BS1142">
        <v>1.9985999999999999</v>
      </c>
      <c r="BT1142">
        <v>1.8646</v>
      </c>
      <c r="BU1142">
        <v>1.8309</v>
      </c>
      <c r="BV1142">
        <v>1.8089999999999999</v>
      </c>
      <c r="BW1142">
        <v>1.8029999999999999</v>
      </c>
      <c r="BX1142">
        <v>1.8101</v>
      </c>
      <c r="BY1142">
        <v>1.8250999999999999</v>
      </c>
      <c r="BZ1142">
        <v>2.0196999999999998</v>
      </c>
      <c r="CA1142">
        <v>2.0251000000000001</v>
      </c>
      <c r="CB1142">
        <v>2.0251999999999999</v>
      </c>
      <c r="CC1142">
        <v>2.0152000000000001</v>
      </c>
      <c r="CD1142">
        <v>2.0001000000000002</v>
      </c>
      <c r="CE1142">
        <v>1.9712000000000001</v>
      </c>
      <c r="CF1142">
        <v>1.8431</v>
      </c>
      <c r="CG1142">
        <v>1.8160000000000001</v>
      </c>
      <c r="CH1142">
        <v>1.7982</v>
      </c>
      <c r="CI1142">
        <v>1.7970999999999999</v>
      </c>
      <c r="CJ1142">
        <v>1.8104</v>
      </c>
      <c r="CK1142">
        <v>1.8301000000000001</v>
      </c>
      <c r="CL1142">
        <v>2.0192999999999999</v>
      </c>
      <c r="CM1142">
        <v>2.036</v>
      </c>
      <c r="CN1142">
        <v>2.0316999999999998</v>
      </c>
      <c r="CO1142">
        <v>2.0217999999999998</v>
      </c>
      <c r="CP1142">
        <v>2.0061</v>
      </c>
      <c r="CQ1142">
        <v>1.9751000000000001</v>
      </c>
      <c r="CR1142">
        <v>1.8480000000000001</v>
      </c>
      <c r="CS1142">
        <v>1.8186</v>
      </c>
      <c r="CT1142">
        <v>1.8041</v>
      </c>
      <c r="CU1142">
        <v>1.8005</v>
      </c>
    </row>
    <row r="1143" spans="1:99">
      <c r="A1143" s="95">
        <v>45891</v>
      </c>
      <c r="B1143" s="63">
        <v>196109</v>
      </c>
      <c r="BG1143">
        <v>2.1585000000000001</v>
      </c>
      <c r="BH1143">
        <v>1.9938</v>
      </c>
      <c r="BI1143">
        <v>1.9346000000000001</v>
      </c>
      <c r="BJ1143">
        <v>1.891</v>
      </c>
      <c r="BK1143">
        <v>1.8729</v>
      </c>
      <c r="BL1143">
        <v>1.8759999999999999</v>
      </c>
      <c r="BM1143">
        <v>1.8929</v>
      </c>
      <c r="BN1143">
        <v>2.0804999999999998</v>
      </c>
      <c r="BO1143">
        <v>2.0844</v>
      </c>
      <c r="BP1143">
        <v>2.0762999999999998</v>
      </c>
      <c r="BQ1143">
        <v>2.0594000000000001</v>
      </c>
      <c r="BR1143">
        <v>2.0369999999999999</v>
      </c>
      <c r="BS1143">
        <v>2.0070999999999999</v>
      </c>
      <c r="BT1143">
        <v>1.8727</v>
      </c>
      <c r="BU1143">
        <v>1.8396999999999999</v>
      </c>
      <c r="BV1143">
        <v>1.8185</v>
      </c>
      <c r="BW1143">
        <v>1.8125</v>
      </c>
      <c r="BX1143">
        <v>1.8196000000000001</v>
      </c>
      <c r="BY1143">
        <v>1.8346</v>
      </c>
      <c r="BZ1143">
        <v>2.0291999999999999</v>
      </c>
      <c r="CA1143">
        <v>2.0346000000000002</v>
      </c>
      <c r="CB1143">
        <v>2.0347</v>
      </c>
      <c r="CC1143">
        <v>2.0247000000000002</v>
      </c>
      <c r="CD1143">
        <v>2.0095999999999998</v>
      </c>
      <c r="CE1143">
        <v>1.9806999999999999</v>
      </c>
      <c r="CF1143">
        <v>1.8526</v>
      </c>
      <c r="CG1143">
        <v>1.8254999999999999</v>
      </c>
      <c r="CH1143">
        <v>1.8077000000000001</v>
      </c>
      <c r="CI1143">
        <v>1.8066</v>
      </c>
      <c r="CJ1143">
        <v>1.8199000000000001</v>
      </c>
      <c r="CK1143">
        <v>1.8395999999999999</v>
      </c>
      <c r="CL1143">
        <v>2.0287999999999999</v>
      </c>
      <c r="CM1143">
        <v>2.0455000000000001</v>
      </c>
      <c r="CN1143">
        <v>2.0411999999999999</v>
      </c>
      <c r="CO1143">
        <v>2.0312999999999999</v>
      </c>
      <c r="CP1143">
        <v>2.0156000000000001</v>
      </c>
      <c r="CQ1143">
        <v>1.9845999999999999</v>
      </c>
      <c r="CR1143">
        <v>1.8574999999999999</v>
      </c>
      <c r="CS1143">
        <v>1.8281000000000001</v>
      </c>
      <c r="CT1143">
        <v>1.8136000000000001</v>
      </c>
      <c r="CU1143">
        <v>1.81</v>
      </c>
    </row>
    <row r="1144" spans="1:99">
      <c r="A1144" s="103">
        <v>45894</v>
      </c>
      <c r="B1144" s="63">
        <v>151474</v>
      </c>
      <c r="BG1144">
        <v>2.1482999999999999</v>
      </c>
      <c r="BH1144">
        <v>1.9917</v>
      </c>
      <c r="BI1144">
        <v>1.9400999999999999</v>
      </c>
      <c r="BJ1144">
        <v>1.901</v>
      </c>
      <c r="BK1144">
        <v>1.8855</v>
      </c>
      <c r="BL1144">
        <v>1.8897999999999999</v>
      </c>
      <c r="BM1144">
        <v>1.9075</v>
      </c>
      <c r="BN1144">
        <v>2.0968</v>
      </c>
      <c r="BO1144">
        <v>2.1009000000000002</v>
      </c>
      <c r="BP1144">
        <v>2.0931000000000002</v>
      </c>
      <c r="BQ1144">
        <v>2.0766</v>
      </c>
      <c r="BR1144">
        <v>2.0541999999999998</v>
      </c>
      <c r="BS1144">
        <v>2.024</v>
      </c>
      <c r="BT1144">
        <v>1.89</v>
      </c>
      <c r="BU1144">
        <v>1.8571</v>
      </c>
      <c r="BV1144">
        <v>1.8360000000000001</v>
      </c>
      <c r="BW1144">
        <v>1.8301000000000001</v>
      </c>
      <c r="BX1144">
        <v>1.8371</v>
      </c>
      <c r="BY1144">
        <v>1.8520000000000001</v>
      </c>
      <c r="BZ1144">
        <v>2.0466000000000002</v>
      </c>
      <c r="CA1144">
        <v>2.0518999999999998</v>
      </c>
      <c r="CB1144">
        <v>2.0518999999999998</v>
      </c>
      <c r="CC1144">
        <v>2.0417999999999998</v>
      </c>
      <c r="CD1144">
        <v>2.0266000000000002</v>
      </c>
      <c r="CE1144">
        <v>1.9976</v>
      </c>
      <c r="CF1144">
        <v>1.8694999999999999</v>
      </c>
      <c r="CG1144">
        <v>1.8423</v>
      </c>
      <c r="CH1144">
        <v>1.8244</v>
      </c>
      <c r="CI1144">
        <v>1.8232999999999999</v>
      </c>
      <c r="CJ1144">
        <v>1.8366</v>
      </c>
      <c r="CK1144">
        <v>1.8563000000000001</v>
      </c>
      <c r="CL1144">
        <v>2.0455000000000001</v>
      </c>
      <c r="CM1144">
        <v>2.0621999999999998</v>
      </c>
      <c r="CN1144">
        <v>2.0579000000000001</v>
      </c>
      <c r="CO1144">
        <v>2.048</v>
      </c>
      <c r="CP1144">
        <v>2.0323000000000002</v>
      </c>
      <c r="CQ1144">
        <v>2.0013000000000001</v>
      </c>
      <c r="CR1144">
        <v>1.8742000000000001</v>
      </c>
      <c r="CS1144">
        <v>1.8448</v>
      </c>
      <c r="CT1144">
        <v>1.8303</v>
      </c>
      <c r="CU1144">
        <v>1.8267</v>
      </c>
    </row>
    <row r="1145" spans="1:99">
      <c r="A1145" s="95">
        <v>45895</v>
      </c>
      <c r="B1145" s="63">
        <v>188011</v>
      </c>
      <c r="BG1145">
        <v>2.1223000000000001</v>
      </c>
      <c r="BH1145">
        <v>1.9547000000000001</v>
      </c>
      <c r="BI1145">
        <v>1.9015</v>
      </c>
      <c r="BJ1145">
        <v>1.8620000000000001</v>
      </c>
      <c r="BK1145">
        <v>1.8452999999999999</v>
      </c>
      <c r="BL1145">
        <v>1.8493999999999999</v>
      </c>
      <c r="BM1145">
        <v>1.8673999999999999</v>
      </c>
      <c r="BN1145">
        <v>2.0566</v>
      </c>
      <c r="BO1145">
        <v>2.0613999999999999</v>
      </c>
      <c r="BP1145">
        <v>2.0537999999999998</v>
      </c>
      <c r="BQ1145">
        <v>2.0375000000000001</v>
      </c>
      <c r="BR1145">
        <v>2.016</v>
      </c>
      <c r="BS1145">
        <v>1.9867999999999999</v>
      </c>
      <c r="BT1145">
        <v>1.8548</v>
      </c>
      <c r="BU1145">
        <v>1.8222</v>
      </c>
      <c r="BV1145">
        <v>1.8016000000000001</v>
      </c>
      <c r="BW1145">
        <v>1.7962</v>
      </c>
      <c r="BX1145">
        <v>1.8031999999999999</v>
      </c>
      <c r="BY1145">
        <v>1.8181</v>
      </c>
      <c r="BZ1145">
        <v>2.0127000000000002</v>
      </c>
      <c r="CA1145">
        <v>2.0179999999999998</v>
      </c>
      <c r="CB1145">
        <v>2.0179999999999998</v>
      </c>
      <c r="CC1145">
        <v>2.0078999999999998</v>
      </c>
      <c r="CD1145">
        <v>1.9926999999999999</v>
      </c>
      <c r="CE1145">
        <v>1.9637</v>
      </c>
      <c r="CF1145">
        <v>1.8355999999999999</v>
      </c>
      <c r="CG1145">
        <v>1.8084</v>
      </c>
      <c r="CH1145">
        <v>1.7905</v>
      </c>
      <c r="CI1145">
        <v>1.7894000000000001</v>
      </c>
      <c r="CJ1145">
        <v>1.8027</v>
      </c>
      <c r="CK1145">
        <v>1.8224</v>
      </c>
      <c r="CL1145">
        <v>2.0116000000000001</v>
      </c>
      <c r="CM1145">
        <v>2.0283000000000002</v>
      </c>
      <c r="CN1145">
        <v>2.024</v>
      </c>
      <c r="CO1145">
        <v>2.0141</v>
      </c>
      <c r="CP1145">
        <v>1.9984</v>
      </c>
      <c r="CQ1145">
        <v>1.9674</v>
      </c>
      <c r="CR1145">
        <v>1.8403</v>
      </c>
      <c r="CS1145">
        <v>1.8109</v>
      </c>
      <c r="CT1145">
        <v>1.7964</v>
      </c>
      <c r="CU1145">
        <v>1.7927999999999999</v>
      </c>
    </row>
    <row r="1146" spans="1:99">
      <c r="A1146" s="95">
        <v>45896</v>
      </c>
      <c r="B1146" s="63">
        <v>160617</v>
      </c>
      <c r="BG1146">
        <v>2.1488999999999998</v>
      </c>
      <c r="BH1146">
        <v>1.9681999999999999</v>
      </c>
      <c r="BI1146">
        <v>1.9140999999999999</v>
      </c>
      <c r="BJ1146">
        <v>1.8745000000000001</v>
      </c>
      <c r="BK1146">
        <v>1.8575999999999999</v>
      </c>
      <c r="BL1146">
        <v>1.8609</v>
      </c>
      <c r="BM1146">
        <v>1.8778999999999999</v>
      </c>
      <c r="BN1146">
        <v>2.0661</v>
      </c>
      <c r="BO1146">
        <v>2.0706000000000002</v>
      </c>
      <c r="BP1146">
        <v>2.0630000000000002</v>
      </c>
      <c r="BQ1146">
        <v>2.0466000000000002</v>
      </c>
      <c r="BR1146">
        <v>2.0249000000000001</v>
      </c>
      <c r="BS1146">
        <v>1.9957</v>
      </c>
      <c r="BT1146">
        <v>1.8634999999999999</v>
      </c>
      <c r="BU1146">
        <v>1.8310999999999999</v>
      </c>
      <c r="BV1146">
        <v>1.8105</v>
      </c>
      <c r="BW1146">
        <v>1.8048</v>
      </c>
      <c r="BX1146">
        <v>1.8118000000000001</v>
      </c>
      <c r="BY1146">
        <v>1.8267</v>
      </c>
      <c r="BZ1146">
        <v>2.0213000000000001</v>
      </c>
      <c r="CA1146">
        <v>2.0266000000000002</v>
      </c>
      <c r="CB1146">
        <v>2.0266000000000002</v>
      </c>
      <c r="CC1146">
        <v>2.0165000000000002</v>
      </c>
      <c r="CD1146">
        <v>2.0013000000000001</v>
      </c>
      <c r="CE1146">
        <v>1.9722999999999999</v>
      </c>
      <c r="CF1146">
        <v>1.8442000000000001</v>
      </c>
      <c r="CG1146">
        <v>1.8169999999999999</v>
      </c>
      <c r="CH1146">
        <v>1.7990999999999999</v>
      </c>
      <c r="CI1146">
        <v>1.798</v>
      </c>
      <c r="CJ1146">
        <v>1.8112999999999999</v>
      </c>
      <c r="CK1146">
        <v>1.831</v>
      </c>
      <c r="CL1146">
        <v>2.0202</v>
      </c>
      <c r="CM1146">
        <v>2.0369000000000002</v>
      </c>
      <c r="CN1146">
        <v>2.0326</v>
      </c>
      <c r="CO1146">
        <v>2.0226999999999999</v>
      </c>
      <c r="CP1146">
        <v>2.0070000000000001</v>
      </c>
      <c r="CQ1146">
        <v>1.976</v>
      </c>
      <c r="CR1146">
        <v>1.8489</v>
      </c>
      <c r="CS1146">
        <v>1.8194999999999999</v>
      </c>
      <c r="CT1146">
        <v>1.8049999999999999</v>
      </c>
      <c r="CU1146">
        <v>1.8013999999999999</v>
      </c>
    </row>
    <row r="1147" spans="1:99">
      <c r="A1147" s="95">
        <v>45897</v>
      </c>
      <c r="B1147" s="63">
        <v>177760</v>
      </c>
      <c r="BG1147">
        <v>2.1991000000000001</v>
      </c>
      <c r="BH1147">
        <v>1.9902</v>
      </c>
      <c r="BI1147">
        <v>1.9334</v>
      </c>
      <c r="BJ1147">
        <v>1.8925000000000001</v>
      </c>
      <c r="BK1147">
        <v>1.8745000000000001</v>
      </c>
      <c r="BL1147">
        <v>1.8767</v>
      </c>
      <c r="BM1147">
        <v>1.8925000000000001</v>
      </c>
      <c r="BN1147">
        <v>2.0802</v>
      </c>
      <c r="BO1147">
        <v>2.0844</v>
      </c>
      <c r="BP1147">
        <v>2.0766</v>
      </c>
      <c r="BQ1147">
        <v>2.06</v>
      </c>
      <c r="BR1147">
        <v>2.0379</v>
      </c>
      <c r="BS1147">
        <v>2.0083000000000002</v>
      </c>
      <c r="BT1147">
        <v>1.8747</v>
      </c>
      <c r="BU1147">
        <v>1.8419000000000001</v>
      </c>
      <c r="BV1147">
        <v>1.8205</v>
      </c>
      <c r="BW1147">
        <v>1.8148</v>
      </c>
      <c r="BX1147">
        <v>1.8218000000000001</v>
      </c>
      <c r="BY1147">
        <v>1.8367</v>
      </c>
      <c r="BZ1147">
        <v>2.0312999999999999</v>
      </c>
      <c r="CA1147">
        <v>2.0366</v>
      </c>
      <c r="CB1147">
        <v>2.0366</v>
      </c>
      <c r="CC1147">
        <v>2.0265</v>
      </c>
      <c r="CD1147">
        <v>2.0112999999999999</v>
      </c>
      <c r="CE1147">
        <v>1.9823</v>
      </c>
      <c r="CF1147">
        <v>1.8542000000000001</v>
      </c>
      <c r="CG1147">
        <v>1.827</v>
      </c>
      <c r="CH1147">
        <v>1.8090999999999999</v>
      </c>
      <c r="CI1147">
        <v>1.8080000000000001</v>
      </c>
      <c r="CJ1147">
        <v>1.8212999999999999</v>
      </c>
      <c r="CK1147">
        <v>1.841</v>
      </c>
      <c r="CL1147">
        <v>2.0301999999999998</v>
      </c>
      <c r="CM1147">
        <v>2.0468999999999999</v>
      </c>
      <c r="CN1147">
        <v>2.0426000000000002</v>
      </c>
      <c r="CO1147">
        <v>2.0327000000000002</v>
      </c>
      <c r="CP1147">
        <v>2.0169999999999999</v>
      </c>
      <c r="CQ1147">
        <v>1.986</v>
      </c>
      <c r="CR1147">
        <v>1.8589</v>
      </c>
      <c r="CS1147">
        <v>1.8294999999999999</v>
      </c>
      <c r="CT1147">
        <v>1.8149999999999999</v>
      </c>
      <c r="CU1147">
        <v>1.8113999999999999</v>
      </c>
    </row>
    <row r="1148" spans="1:99">
      <c r="A1148" s="95">
        <v>45898</v>
      </c>
      <c r="B1148" s="63">
        <v>118452</v>
      </c>
      <c r="BG1148" s="28">
        <v>2.1876000000000002</v>
      </c>
      <c r="BH1148">
        <v>1.9689000000000001</v>
      </c>
      <c r="BI1148">
        <v>1.9134</v>
      </c>
      <c r="BJ1148">
        <v>1.8736999999999999</v>
      </c>
      <c r="BK1148">
        <v>1.8567</v>
      </c>
      <c r="BL1148">
        <v>1.8596999999999999</v>
      </c>
      <c r="BM1148">
        <v>1.8759999999999999</v>
      </c>
      <c r="BN1148">
        <v>2.0644</v>
      </c>
      <c r="BO1148">
        <v>2.0686</v>
      </c>
      <c r="BP1148">
        <v>2.0605000000000002</v>
      </c>
      <c r="BQ1148">
        <v>2.0438999999999998</v>
      </c>
      <c r="BR1148">
        <v>2.0215999999999998</v>
      </c>
      <c r="BS1148">
        <v>1.9918</v>
      </c>
      <c r="BT1148">
        <v>1.8576999999999999</v>
      </c>
      <c r="BU1148">
        <v>1.8243</v>
      </c>
      <c r="BV1148">
        <v>1.8028999999999999</v>
      </c>
      <c r="BW1148">
        <v>1.7970999999999999</v>
      </c>
      <c r="BX1148">
        <v>1.8041</v>
      </c>
      <c r="BY1148">
        <v>1.819</v>
      </c>
      <c r="BZ1148">
        <v>2.0135999999999998</v>
      </c>
      <c r="CA1148">
        <v>2.0188999999999999</v>
      </c>
      <c r="CB1148">
        <v>2.0188999999999999</v>
      </c>
      <c r="CC1148">
        <v>2.0087999999999999</v>
      </c>
      <c r="CD1148">
        <v>1.9936</v>
      </c>
      <c r="CE1148">
        <v>1.9645999999999999</v>
      </c>
      <c r="CF1148">
        <v>1.8365</v>
      </c>
      <c r="CG1148">
        <v>1.8092999999999999</v>
      </c>
      <c r="CH1148">
        <v>1.7914000000000001</v>
      </c>
      <c r="CI1148">
        <v>1.7903</v>
      </c>
      <c r="CJ1148">
        <v>1.8036000000000001</v>
      </c>
      <c r="CK1148">
        <v>1.8232999999999999</v>
      </c>
      <c r="CL1148">
        <v>2.0125000000000002</v>
      </c>
      <c r="CM1148">
        <v>2.0291999999999999</v>
      </c>
      <c r="CN1148">
        <v>2.0249000000000001</v>
      </c>
      <c r="CO1148">
        <v>2.0150000000000001</v>
      </c>
      <c r="CP1148">
        <v>1.9993000000000001</v>
      </c>
      <c r="CQ1148">
        <v>1.9682999999999999</v>
      </c>
      <c r="CR1148">
        <v>1.8411999999999999</v>
      </c>
      <c r="CS1148">
        <v>1.8118000000000001</v>
      </c>
      <c r="CT1148">
        <v>1.7972999999999999</v>
      </c>
      <c r="CU1148">
        <v>1.7937000000000001</v>
      </c>
    </row>
    <row r="1149" spans="1:99">
      <c r="A1149" s="95">
        <v>45901</v>
      </c>
      <c r="BG1149" s="28">
        <v>2.1876000000000002</v>
      </c>
      <c r="BH1149">
        <v>1.9689000000000001</v>
      </c>
      <c r="BI1149">
        <v>1.9134</v>
      </c>
      <c r="BJ1149">
        <v>1.8736999999999999</v>
      </c>
      <c r="BK1149">
        <v>1.8567</v>
      </c>
      <c r="BL1149">
        <v>1.8596999999999999</v>
      </c>
      <c r="BM1149">
        <v>1.8759999999999999</v>
      </c>
      <c r="BN1149">
        <v>2.0644</v>
      </c>
      <c r="BO1149">
        <v>2.0686</v>
      </c>
      <c r="BP1149">
        <v>2.0605000000000002</v>
      </c>
      <c r="BQ1149">
        <v>2.0438999999999998</v>
      </c>
      <c r="BR1149">
        <v>2.0215999999999998</v>
      </c>
      <c r="BS1149">
        <v>1.9918</v>
      </c>
      <c r="BT1149">
        <v>1.8576999999999999</v>
      </c>
      <c r="BU1149">
        <v>1.8243</v>
      </c>
      <c r="BV1149">
        <v>1.8028999999999999</v>
      </c>
      <c r="BW1149">
        <v>1.7970999999999999</v>
      </c>
      <c r="BX1149">
        <v>1.8041</v>
      </c>
      <c r="BY1149">
        <v>1.819</v>
      </c>
      <c r="BZ1149">
        <v>2.0135999999999998</v>
      </c>
      <c r="CA1149">
        <v>2.0188999999999999</v>
      </c>
      <c r="CB1149">
        <v>2.0188999999999999</v>
      </c>
      <c r="CC1149">
        <v>2.0087999999999999</v>
      </c>
      <c r="CD1149">
        <v>1.9936</v>
      </c>
      <c r="CE1149">
        <v>1.9645999999999999</v>
      </c>
      <c r="CF1149">
        <v>1.8365</v>
      </c>
      <c r="CG1149">
        <v>1.8092999999999999</v>
      </c>
      <c r="CH1149">
        <v>1.7914000000000001</v>
      </c>
      <c r="CI1149">
        <v>1.7903</v>
      </c>
      <c r="CJ1149">
        <v>1.8036000000000001</v>
      </c>
      <c r="CK1149">
        <v>1.8232999999999999</v>
      </c>
      <c r="CL1149">
        <v>2.0125000000000002</v>
      </c>
      <c r="CM1149">
        <v>2.0291999999999999</v>
      </c>
      <c r="CN1149">
        <v>2.0249000000000001</v>
      </c>
      <c r="CO1149">
        <v>2.0150000000000001</v>
      </c>
      <c r="CP1149">
        <v>1.9993000000000001</v>
      </c>
      <c r="CQ1149">
        <v>1.9682999999999999</v>
      </c>
      <c r="CR1149">
        <v>1.8411999999999999</v>
      </c>
      <c r="CS1149">
        <v>1.8118000000000001</v>
      </c>
      <c r="CT1149">
        <v>1.7972999999999999</v>
      </c>
      <c r="CU1149">
        <v>1.7937000000000001</v>
      </c>
    </row>
    <row r="1150" spans="1:99">
      <c r="A1150" s="95">
        <v>45902</v>
      </c>
      <c r="B1150" s="63">
        <v>276992</v>
      </c>
      <c r="BH1150">
        <v>2.0428000000000002</v>
      </c>
      <c r="BI1150">
        <v>1.9811000000000001</v>
      </c>
      <c r="BJ1150">
        <v>1.9329000000000001</v>
      </c>
      <c r="BK1150">
        <v>1.9104000000000001</v>
      </c>
      <c r="BL1150">
        <v>1.9112</v>
      </c>
      <c r="BM1150">
        <v>1.9274</v>
      </c>
      <c r="BN1150">
        <v>2.1141999999999999</v>
      </c>
      <c r="BO1150">
        <v>2.1154000000000002</v>
      </c>
      <c r="BP1150">
        <v>2.1042999999999998</v>
      </c>
      <c r="BQ1150">
        <v>2.0851000000000002</v>
      </c>
      <c r="BR1150">
        <v>2.0607000000000002</v>
      </c>
      <c r="BS1150">
        <v>2.0286</v>
      </c>
      <c r="BT1150">
        <v>1.8924000000000001</v>
      </c>
      <c r="BU1150">
        <v>1.8557999999999999</v>
      </c>
      <c r="BV1150">
        <v>1.8314999999999999</v>
      </c>
      <c r="BW1150">
        <v>1.8232999999999999</v>
      </c>
      <c r="BX1150">
        <v>1.8284</v>
      </c>
      <c r="BY1150">
        <v>1.8432999999999999</v>
      </c>
      <c r="BZ1150">
        <v>2.0379</v>
      </c>
      <c r="CA1150">
        <v>2.0432000000000001</v>
      </c>
      <c r="CB1150">
        <v>2.0432000000000001</v>
      </c>
      <c r="CC1150">
        <v>2.0331000000000001</v>
      </c>
      <c r="CD1150">
        <v>2.0179</v>
      </c>
      <c r="CE1150">
        <v>1.9888999999999999</v>
      </c>
      <c r="CF1150">
        <v>1.8608</v>
      </c>
      <c r="CG1150">
        <v>1.8335999999999999</v>
      </c>
      <c r="CH1150">
        <v>1.8157000000000001</v>
      </c>
      <c r="CI1150">
        <v>1.8146</v>
      </c>
      <c r="CJ1150">
        <v>1.8279000000000001</v>
      </c>
      <c r="CK1150">
        <v>1.8475999999999999</v>
      </c>
      <c r="CL1150">
        <v>2.0367999999999999</v>
      </c>
      <c r="CM1150">
        <v>2.0535000000000001</v>
      </c>
      <c r="CN1150">
        <v>2.0491999999999999</v>
      </c>
      <c r="CO1150">
        <v>2.0392999999999999</v>
      </c>
      <c r="CP1150">
        <v>2.0236000000000001</v>
      </c>
      <c r="CQ1150">
        <v>1.9925999999999999</v>
      </c>
      <c r="CR1150">
        <v>1.8654999999999999</v>
      </c>
      <c r="CS1150">
        <v>1.8361000000000001</v>
      </c>
      <c r="CT1150">
        <v>1.8216000000000001</v>
      </c>
      <c r="CU1150">
        <v>1.8180000000000001</v>
      </c>
    </row>
    <row r="1151" spans="1:99">
      <c r="A1151" s="95">
        <v>45903</v>
      </c>
      <c r="B1151" s="63">
        <v>193444</v>
      </c>
      <c r="BH1151">
        <v>2.012</v>
      </c>
      <c r="BI1151">
        <v>1.9511000000000001</v>
      </c>
      <c r="BJ1151">
        <v>1.9020999999999999</v>
      </c>
      <c r="BK1151">
        <v>1.8789</v>
      </c>
      <c r="BL1151">
        <v>1.8795999999999999</v>
      </c>
      <c r="BM1151">
        <v>1.8958999999999999</v>
      </c>
      <c r="BN1151">
        <v>2.0831</v>
      </c>
      <c r="BO1151">
        <v>2.085</v>
      </c>
      <c r="BP1151">
        <v>2.0743999999999998</v>
      </c>
      <c r="BQ1151">
        <v>2.0554999999999999</v>
      </c>
      <c r="BR1151">
        <v>2.0316000000000001</v>
      </c>
      <c r="BS1151">
        <v>2.0002</v>
      </c>
      <c r="BT1151">
        <v>1.8635999999999999</v>
      </c>
      <c r="BU1151">
        <v>1.8288</v>
      </c>
      <c r="BV1151">
        <v>1.8051999999999999</v>
      </c>
      <c r="BW1151">
        <v>1.7969999999999999</v>
      </c>
      <c r="BX1151">
        <v>1.8021</v>
      </c>
      <c r="BY1151">
        <v>1.8169999999999999</v>
      </c>
      <c r="BZ1151">
        <v>2.0116000000000001</v>
      </c>
      <c r="CA1151">
        <v>2.0169000000000001</v>
      </c>
      <c r="CB1151">
        <v>2.0169000000000001</v>
      </c>
      <c r="CC1151">
        <v>2.0068000000000001</v>
      </c>
      <c r="CD1151">
        <v>1.9916</v>
      </c>
      <c r="CE1151">
        <v>1.9625999999999999</v>
      </c>
      <c r="CF1151">
        <v>1.8345</v>
      </c>
      <c r="CG1151">
        <v>1.8072999999999999</v>
      </c>
      <c r="CH1151">
        <v>1.7894000000000001</v>
      </c>
      <c r="CI1151">
        <v>1.7883</v>
      </c>
      <c r="CJ1151">
        <v>1.8016000000000001</v>
      </c>
      <c r="CK1151">
        <v>1.8212999999999999</v>
      </c>
      <c r="CL1151">
        <v>2.0105</v>
      </c>
      <c r="CM1151">
        <v>2.0272000000000001</v>
      </c>
      <c r="CN1151">
        <v>2.0228999999999999</v>
      </c>
      <c r="CO1151">
        <v>2.0129999999999999</v>
      </c>
      <c r="CP1151">
        <v>1.9973000000000001</v>
      </c>
      <c r="CQ1151">
        <v>1.9662999999999999</v>
      </c>
      <c r="CR1151">
        <v>1.8391999999999999</v>
      </c>
      <c r="CS1151">
        <v>1.8098000000000001</v>
      </c>
      <c r="CT1151">
        <v>1.7952999999999999</v>
      </c>
      <c r="CU1151">
        <v>1.7917000000000001</v>
      </c>
    </row>
    <row r="1152" spans="1:99">
      <c r="A1152" s="95">
        <v>45904</v>
      </c>
      <c r="B1152" s="63">
        <v>206158</v>
      </c>
      <c r="BH1152">
        <v>2.0095000000000001</v>
      </c>
      <c r="BI1152">
        <v>1.9456</v>
      </c>
      <c r="BJ1152">
        <v>1.8933</v>
      </c>
      <c r="BK1152">
        <v>1.8686</v>
      </c>
      <c r="BL1152">
        <v>1.8694</v>
      </c>
      <c r="BM1152">
        <v>1.8858999999999999</v>
      </c>
      <c r="BN1152">
        <v>2.0724</v>
      </c>
      <c r="BO1152">
        <v>2.0743999999999998</v>
      </c>
      <c r="BP1152">
        <v>2.0638000000000001</v>
      </c>
      <c r="BQ1152">
        <v>2.0447000000000002</v>
      </c>
      <c r="BR1152">
        <v>2.0206</v>
      </c>
      <c r="BS1152">
        <v>1.9890000000000001</v>
      </c>
      <c r="BT1152">
        <v>1.8546</v>
      </c>
      <c r="BU1152">
        <v>1.8201000000000001</v>
      </c>
      <c r="BV1152">
        <v>1.7969999999999999</v>
      </c>
      <c r="BW1152">
        <v>1.7887999999999999</v>
      </c>
      <c r="BX1152">
        <v>1.7939000000000001</v>
      </c>
      <c r="BY1152">
        <v>1.8088</v>
      </c>
      <c r="BZ1152">
        <v>2.0034000000000001</v>
      </c>
      <c r="CA1152">
        <v>2.0087000000000002</v>
      </c>
      <c r="CB1152">
        <v>2.0087000000000002</v>
      </c>
      <c r="CC1152">
        <v>1.9985999999999999</v>
      </c>
      <c r="CD1152">
        <v>1.9834000000000001</v>
      </c>
      <c r="CE1152">
        <v>1.9543999999999999</v>
      </c>
      <c r="CF1152">
        <v>1.8263</v>
      </c>
      <c r="CG1152">
        <v>1.7990999999999999</v>
      </c>
      <c r="CH1152">
        <v>1.7811999999999999</v>
      </c>
      <c r="CI1152">
        <v>1.7801</v>
      </c>
      <c r="CJ1152">
        <v>1.7934000000000001</v>
      </c>
      <c r="CK1152">
        <v>1.8130999999999999</v>
      </c>
      <c r="CL1152">
        <v>2.0023</v>
      </c>
      <c r="CM1152">
        <v>2.0190000000000001</v>
      </c>
      <c r="CN1152">
        <v>2.0146999999999999</v>
      </c>
      <c r="CO1152">
        <v>2.0047999999999999</v>
      </c>
      <c r="CP1152">
        <v>1.9891000000000001</v>
      </c>
      <c r="CQ1152">
        <v>1.9581</v>
      </c>
      <c r="CR1152">
        <v>1.831</v>
      </c>
      <c r="CS1152">
        <v>1.8016000000000001</v>
      </c>
      <c r="CT1152">
        <v>1.7870999999999999</v>
      </c>
      <c r="CU1152">
        <v>1.7835000000000001</v>
      </c>
    </row>
    <row r="1153" spans="1:99">
      <c r="A1153" s="95">
        <v>45905</v>
      </c>
      <c r="B1153" s="63">
        <v>171067</v>
      </c>
      <c r="BH1153">
        <v>1.9641999999999999</v>
      </c>
      <c r="BI1153">
        <v>1.9031</v>
      </c>
      <c r="BJ1153">
        <v>1.8541000000000001</v>
      </c>
      <c r="BK1153">
        <v>1.8315999999999999</v>
      </c>
      <c r="BL1153">
        <v>1.8333999999999999</v>
      </c>
      <c r="BM1153">
        <v>1.8501000000000001</v>
      </c>
      <c r="BN1153">
        <v>2.0387</v>
      </c>
      <c r="BO1153">
        <v>2.0421999999999998</v>
      </c>
      <c r="BP1153">
        <v>2.0327000000000002</v>
      </c>
      <c r="BQ1153">
        <v>2.0145</v>
      </c>
      <c r="BR1153">
        <v>1.9908999999999999</v>
      </c>
      <c r="BS1153">
        <v>1.9595</v>
      </c>
      <c r="BT1153">
        <v>1.8248</v>
      </c>
      <c r="BU1153">
        <v>1.7905</v>
      </c>
      <c r="BV1153">
        <v>1.7678</v>
      </c>
      <c r="BW1153">
        <v>1.7593000000000001</v>
      </c>
      <c r="BX1153">
        <v>1.7644</v>
      </c>
      <c r="BY1153">
        <v>1.7793000000000001</v>
      </c>
      <c r="BZ1153">
        <v>1.974</v>
      </c>
      <c r="CA1153">
        <v>1.9793000000000001</v>
      </c>
      <c r="CB1153">
        <v>1.9793000000000001</v>
      </c>
      <c r="CC1153">
        <v>1.9692000000000001</v>
      </c>
      <c r="CD1153">
        <v>1.9540999999999999</v>
      </c>
      <c r="CE1153">
        <v>1.9251</v>
      </c>
      <c r="CF1153">
        <v>1.7969999999999999</v>
      </c>
      <c r="CG1153">
        <v>1.7698</v>
      </c>
      <c r="CH1153">
        <v>1.752</v>
      </c>
      <c r="CI1153">
        <v>1.7508999999999999</v>
      </c>
      <c r="CJ1153">
        <v>1.7642</v>
      </c>
      <c r="CK1153">
        <v>1.7839</v>
      </c>
      <c r="CL1153">
        <v>1.9732000000000001</v>
      </c>
      <c r="CM1153">
        <v>1.9899</v>
      </c>
      <c r="CN1153">
        <v>1.9856</v>
      </c>
      <c r="CO1153">
        <v>1.9757</v>
      </c>
      <c r="CP1153">
        <v>1.9601</v>
      </c>
      <c r="CQ1153">
        <v>1.9296</v>
      </c>
      <c r="CR1153">
        <v>1.8025</v>
      </c>
      <c r="CS1153">
        <v>1.7730999999999999</v>
      </c>
      <c r="CT1153">
        <v>1.7585999999999999</v>
      </c>
      <c r="CU1153">
        <v>1.7549999999999999</v>
      </c>
    </row>
    <row r="1154" spans="1:99">
      <c r="A1154" s="95">
        <v>45908</v>
      </c>
      <c r="B1154" s="63">
        <v>166682</v>
      </c>
      <c r="BH1154">
        <v>1.9585999999999999</v>
      </c>
      <c r="BI1154">
        <v>1.9015</v>
      </c>
      <c r="BJ1154">
        <v>1.8557999999999999</v>
      </c>
      <c r="BK1154">
        <v>1.8362000000000001</v>
      </c>
      <c r="BL1154">
        <v>1.8402000000000001</v>
      </c>
      <c r="BM1154">
        <v>1.8581000000000001</v>
      </c>
      <c r="BN1154">
        <v>2.048</v>
      </c>
      <c r="BO1154">
        <v>2.052</v>
      </c>
      <c r="BP1154">
        <v>2.0428999999999999</v>
      </c>
      <c r="BQ1154">
        <v>2.0247999999999999</v>
      </c>
      <c r="BR1154">
        <v>2.0007999999999999</v>
      </c>
      <c r="BS1154">
        <v>1.9689000000000001</v>
      </c>
      <c r="BT1154">
        <v>1.8331999999999999</v>
      </c>
      <c r="BU1154">
        <v>1.7987</v>
      </c>
      <c r="BV1154">
        <v>1.7763</v>
      </c>
      <c r="BW1154">
        <v>1.7689999999999999</v>
      </c>
      <c r="BX1154">
        <v>1.7738</v>
      </c>
      <c r="BY1154">
        <v>1.7884</v>
      </c>
      <c r="BZ1154">
        <v>1.9827999999999999</v>
      </c>
      <c r="CA1154">
        <v>1.9878</v>
      </c>
      <c r="CB1154">
        <v>1.9875</v>
      </c>
      <c r="CC1154">
        <v>1.9770000000000001</v>
      </c>
      <c r="CD1154">
        <v>1.9616</v>
      </c>
      <c r="CE1154">
        <v>1.9322999999999999</v>
      </c>
      <c r="CF1154">
        <v>1.8039000000000001</v>
      </c>
      <c r="CG1154">
        <v>1.7764</v>
      </c>
      <c r="CH1154">
        <v>1.7583</v>
      </c>
      <c r="CI1154">
        <v>1.7572000000000001</v>
      </c>
      <c r="CJ1154">
        <v>1.7705</v>
      </c>
      <c r="CK1154">
        <v>1.7902</v>
      </c>
      <c r="CL1154">
        <v>1.9795</v>
      </c>
      <c r="CM1154">
        <v>1.9962</v>
      </c>
      <c r="CN1154">
        <v>1.9919</v>
      </c>
      <c r="CO1154">
        <v>1.982</v>
      </c>
      <c r="CP1154">
        <v>1.9663999999999999</v>
      </c>
      <c r="CQ1154">
        <v>1.9359</v>
      </c>
      <c r="CR1154">
        <v>1.8088</v>
      </c>
      <c r="CS1154">
        <v>1.7794000000000001</v>
      </c>
      <c r="CT1154">
        <v>1.7648999999999999</v>
      </c>
      <c r="CU1154">
        <v>1.7613000000000001</v>
      </c>
    </row>
    <row r="1155" spans="1:99">
      <c r="A1155" s="95">
        <v>45909</v>
      </c>
      <c r="B1155" s="63">
        <v>179790</v>
      </c>
      <c r="BH1155">
        <v>1.9924999999999999</v>
      </c>
      <c r="BI1155">
        <v>1.9316</v>
      </c>
      <c r="BJ1155">
        <v>1.8806</v>
      </c>
      <c r="BK1155">
        <v>1.8576999999999999</v>
      </c>
      <c r="BL1155">
        <v>1.8601000000000001</v>
      </c>
      <c r="BM1155">
        <v>1.877</v>
      </c>
      <c r="BN1155">
        <v>2.0644999999999998</v>
      </c>
      <c r="BO1155">
        <v>2.0674999999999999</v>
      </c>
      <c r="BP1155">
        <v>2.0571999999999999</v>
      </c>
      <c r="BQ1155">
        <v>2.0381</v>
      </c>
      <c r="BR1155">
        <v>2.0135000000000001</v>
      </c>
      <c r="BS1155">
        <v>1.9814000000000001</v>
      </c>
      <c r="BT1155">
        <v>1.8452</v>
      </c>
      <c r="BU1155">
        <v>1.8107</v>
      </c>
      <c r="BV1155">
        <v>1.7887</v>
      </c>
      <c r="BW1155">
        <v>1.7814000000000001</v>
      </c>
      <c r="BX1155">
        <v>1.7862</v>
      </c>
      <c r="BY1155">
        <v>1.8008</v>
      </c>
      <c r="BZ1155">
        <v>1.9952000000000001</v>
      </c>
      <c r="CA1155">
        <v>2.0002</v>
      </c>
      <c r="CB1155">
        <v>1.9999</v>
      </c>
      <c r="CC1155">
        <v>1.9894000000000001</v>
      </c>
      <c r="CD1155">
        <v>1.974</v>
      </c>
      <c r="CE1155">
        <v>1.9447000000000001</v>
      </c>
      <c r="CF1155">
        <v>1.8163</v>
      </c>
      <c r="CG1155">
        <v>1.7887999999999999</v>
      </c>
      <c r="CH1155">
        <v>1.7706999999999999</v>
      </c>
      <c r="CI1155">
        <v>1.7696000000000001</v>
      </c>
      <c r="CJ1155">
        <v>1.7828999999999999</v>
      </c>
      <c r="CK1155">
        <v>1.8026</v>
      </c>
      <c r="CL1155">
        <v>1.9919</v>
      </c>
      <c r="CM1155">
        <v>2.0085999999999999</v>
      </c>
      <c r="CN1155">
        <v>2.0043000000000002</v>
      </c>
      <c r="CO1155">
        <v>1.9944</v>
      </c>
      <c r="CP1155">
        <v>1.9787999999999999</v>
      </c>
      <c r="CQ1155">
        <v>1.9482999999999999</v>
      </c>
      <c r="CR1155">
        <v>1.8211999999999999</v>
      </c>
      <c r="CS1155">
        <v>1.7918000000000001</v>
      </c>
      <c r="CT1155">
        <v>1.7773000000000001</v>
      </c>
      <c r="CU1155">
        <v>1.7737000000000001</v>
      </c>
    </row>
    <row r="1156" spans="1:99">
      <c r="A1156" s="95">
        <v>45910</v>
      </c>
      <c r="B1156" s="63">
        <v>191224</v>
      </c>
      <c r="BH1156">
        <v>2.008</v>
      </c>
      <c r="BI1156">
        <v>1.9495</v>
      </c>
      <c r="BJ1156">
        <v>1.9006000000000001</v>
      </c>
      <c r="BK1156">
        <v>1.879</v>
      </c>
      <c r="BL1156">
        <v>1.883</v>
      </c>
      <c r="BM1156">
        <v>1.9007000000000001</v>
      </c>
      <c r="BN1156">
        <v>2.0869</v>
      </c>
      <c r="BO1156">
        <v>2.0897000000000001</v>
      </c>
      <c r="BP1156">
        <v>2.0790999999999999</v>
      </c>
      <c r="BQ1156">
        <v>2.0594000000000001</v>
      </c>
      <c r="BR1156">
        <v>2.0339999999999998</v>
      </c>
      <c r="BS1156">
        <v>2.0009999999999999</v>
      </c>
      <c r="BT1156">
        <v>1.8646</v>
      </c>
      <c r="BU1156">
        <v>1.8288</v>
      </c>
      <c r="BV1156">
        <v>1.8055000000000001</v>
      </c>
      <c r="BW1156">
        <v>1.7969999999999999</v>
      </c>
      <c r="BX1156">
        <v>1.8017000000000001</v>
      </c>
      <c r="BY1156">
        <v>1.8163</v>
      </c>
      <c r="BZ1156">
        <v>2.0106999999999999</v>
      </c>
      <c r="CA1156">
        <v>2.0156999999999998</v>
      </c>
      <c r="CB1156">
        <v>2.0154000000000001</v>
      </c>
      <c r="CC1156">
        <v>2.0049000000000001</v>
      </c>
      <c r="CD1156">
        <v>1.9895</v>
      </c>
      <c r="CE1156">
        <v>1.9601999999999999</v>
      </c>
      <c r="CF1156">
        <v>1.8318000000000001</v>
      </c>
      <c r="CG1156">
        <v>1.8043</v>
      </c>
      <c r="CH1156">
        <v>1.7862</v>
      </c>
      <c r="CI1156">
        <v>1.7850999999999999</v>
      </c>
      <c r="CJ1156">
        <v>1.7984</v>
      </c>
      <c r="CK1156">
        <v>1.8181</v>
      </c>
      <c r="CL1156">
        <v>2.0074000000000001</v>
      </c>
      <c r="CM1156">
        <v>2.0240999999999998</v>
      </c>
      <c r="CN1156">
        <v>2.0198</v>
      </c>
      <c r="CO1156">
        <v>2.0099</v>
      </c>
      <c r="CP1156">
        <v>1.9943</v>
      </c>
      <c r="CQ1156">
        <v>1.9638</v>
      </c>
      <c r="CR1156">
        <v>1.8367</v>
      </c>
      <c r="CS1156">
        <v>1.8072999999999999</v>
      </c>
      <c r="CT1156">
        <v>1.7927999999999999</v>
      </c>
      <c r="CU1156">
        <v>1.7891999999999999</v>
      </c>
    </row>
    <row r="1157" spans="1:99">
      <c r="A1157" s="95">
        <v>45911</v>
      </c>
      <c r="B1157" s="63">
        <v>201050</v>
      </c>
      <c r="BH1157">
        <v>1.9793000000000001</v>
      </c>
      <c r="BI1157">
        <v>1.9236</v>
      </c>
      <c r="BJ1157">
        <v>1.8753</v>
      </c>
      <c r="BK1157">
        <v>1.853</v>
      </c>
      <c r="BL1157">
        <v>1.8566</v>
      </c>
      <c r="BM1157">
        <v>1.8747</v>
      </c>
      <c r="BN1157">
        <v>2.0619999999999998</v>
      </c>
      <c r="BO1157">
        <v>2.0646</v>
      </c>
      <c r="BP1157">
        <v>2.0535999999999999</v>
      </c>
      <c r="BQ1157">
        <v>2.0341</v>
      </c>
      <c r="BR1157">
        <v>2.0093000000000001</v>
      </c>
      <c r="BS1157">
        <v>1.9769000000000001</v>
      </c>
      <c r="BT1157">
        <v>1.8413999999999999</v>
      </c>
      <c r="BU1157">
        <v>1.8066</v>
      </c>
      <c r="BV1157">
        <v>1.7841</v>
      </c>
      <c r="BW1157">
        <v>1.7758</v>
      </c>
      <c r="BX1157">
        <v>1.7805</v>
      </c>
      <c r="BY1157">
        <v>1.7950999999999999</v>
      </c>
      <c r="BZ1157">
        <v>1.9895</v>
      </c>
      <c r="CA1157">
        <v>1.9944999999999999</v>
      </c>
      <c r="CB1157">
        <v>1.9942</v>
      </c>
      <c r="CC1157">
        <v>1.9837</v>
      </c>
      <c r="CD1157">
        <v>1.9682999999999999</v>
      </c>
      <c r="CE1157">
        <v>1.9390000000000001</v>
      </c>
      <c r="CF1157">
        <v>1.8106</v>
      </c>
      <c r="CG1157">
        <v>1.7830999999999999</v>
      </c>
      <c r="CH1157">
        <v>1.7649999999999999</v>
      </c>
      <c r="CI1157">
        <v>1.7639</v>
      </c>
      <c r="CJ1157">
        <v>1.7771999999999999</v>
      </c>
      <c r="CK1157">
        <v>1.7968999999999999</v>
      </c>
      <c r="CL1157">
        <v>1.9862</v>
      </c>
      <c r="CM1157">
        <v>2.0028999999999999</v>
      </c>
      <c r="CN1157">
        <v>1.9985999999999999</v>
      </c>
      <c r="CO1157">
        <v>1.9886999999999999</v>
      </c>
      <c r="CP1157">
        <v>1.9731000000000001</v>
      </c>
      <c r="CQ1157">
        <v>1.9426000000000001</v>
      </c>
      <c r="CR1157">
        <v>1.8154999999999999</v>
      </c>
      <c r="CS1157">
        <v>1.7861</v>
      </c>
      <c r="CT1157">
        <v>1.7716000000000001</v>
      </c>
      <c r="CU1157">
        <v>1.768</v>
      </c>
    </row>
    <row r="1158" spans="1:99">
      <c r="A1158" s="95">
        <v>45912</v>
      </c>
      <c r="B1158" s="63">
        <v>176471</v>
      </c>
      <c r="BH1158">
        <v>1.9854000000000001</v>
      </c>
      <c r="BI1158">
        <v>1.9288000000000001</v>
      </c>
      <c r="BJ1158">
        <v>1.8824000000000001</v>
      </c>
      <c r="BK1158">
        <v>1.8602000000000001</v>
      </c>
      <c r="BL1158">
        <v>1.8636999999999999</v>
      </c>
      <c r="BM1158">
        <v>1.8815999999999999</v>
      </c>
      <c r="BN1158">
        <v>2.0680999999999998</v>
      </c>
      <c r="BO1158">
        <v>2.0707</v>
      </c>
      <c r="BP1158">
        <v>2.0596000000000001</v>
      </c>
      <c r="BQ1158">
        <v>2.0392000000000001</v>
      </c>
      <c r="BR1158">
        <v>2.0131000000000001</v>
      </c>
      <c r="BS1158">
        <v>1.9795</v>
      </c>
      <c r="BT1158">
        <v>1.8426</v>
      </c>
      <c r="BU1158">
        <v>1.8078000000000001</v>
      </c>
      <c r="BV1158">
        <v>1.7847</v>
      </c>
      <c r="BW1158">
        <v>1.7756000000000001</v>
      </c>
      <c r="BX1158">
        <v>1.7803</v>
      </c>
      <c r="BY1158">
        <v>1.7948999999999999</v>
      </c>
      <c r="BZ1158">
        <v>1.9893000000000001</v>
      </c>
      <c r="CA1158">
        <v>1.9943</v>
      </c>
      <c r="CB1158">
        <v>1.994</v>
      </c>
      <c r="CC1158">
        <v>1.9835</v>
      </c>
      <c r="CD1158">
        <v>1.9681</v>
      </c>
      <c r="CE1158">
        <v>1.9388000000000001</v>
      </c>
      <c r="CF1158">
        <v>1.8104</v>
      </c>
      <c r="CG1158">
        <v>1.7828999999999999</v>
      </c>
      <c r="CH1158">
        <v>1.7647999999999999</v>
      </c>
      <c r="CI1158">
        <v>1.7637</v>
      </c>
      <c r="CJ1158">
        <v>1.7769999999999999</v>
      </c>
      <c r="CK1158">
        <v>1.7967</v>
      </c>
      <c r="CL1158">
        <v>1.986</v>
      </c>
      <c r="CM1158">
        <v>2.0026999999999999</v>
      </c>
      <c r="CN1158">
        <v>1.9984</v>
      </c>
      <c r="CO1158">
        <v>1.9884999999999999</v>
      </c>
      <c r="CP1158">
        <v>1.9729000000000001</v>
      </c>
      <c r="CQ1158">
        <v>1.9423999999999999</v>
      </c>
      <c r="CR1158">
        <v>1.8152999999999999</v>
      </c>
      <c r="CS1158">
        <v>1.7859</v>
      </c>
      <c r="CT1158">
        <v>1.7714000000000001</v>
      </c>
      <c r="CU1158">
        <v>1.7678</v>
      </c>
    </row>
    <row r="1159" spans="1:99">
      <c r="A1159" s="95">
        <v>45915</v>
      </c>
      <c r="B1159" s="63">
        <v>139447</v>
      </c>
      <c r="BH1159">
        <v>2.0133999999999999</v>
      </c>
      <c r="BI1159">
        <v>1.952</v>
      </c>
      <c r="BJ1159">
        <v>1.9023000000000001</v>
      </c>
      <c r="BK1159">
        <v>1.8792</v>
      </c>
      <c r="BL1159">
        <v>1.8823000000000001</v>
      </c>
      <c r="BM1159">
        <v>1.9000999999999999</v>
      </c>
      <c r="BN1159">
        <v>2.0876000000000001</v>
      </c>
      <c r="BO1159">
        <v>2.0901000000000001</v>
      </c>
      <c r="BP1159">
        <v>2.0787</v>
      </c>
      <c r="BQ1159">
        <v>2.0579999999999998</v>
      </c>
      <c r="BR1159">
        <v>2.0310999999999999</v>
      </c>
      <c r="BS1159">
        <v>1.9968999999999999</v>
      </c>
      <c r="BT1159">
        <v>1.8591</v>
      </c>
      <c r="BU1159">
        <v>1.8244</v>
      </c>
      <c r="BV1159">
        <v>1.8016000000000001</v>
      </c>
      <c r="BW1159">
        <v>1.7927999999999999</v>
      </c>
      <c r="BX1159">
        <v>1.7975000000000001</v>
      </c>
      <c r="BY1159">
        <v>1.8121</v>
      </c>
      <c r="BZ1159">
        <v>2.0065</v>
      </c>
      <c r="CA1159">
        <v>2.0114999999999998</v>
      </c>
      <c r="CB1159">
        <v>2.0112000000000001</v>
      </c>
      <c r="CC1159">
        <v>2.0007000000000001</v>
      </c>
      <c r="CD1159">
        <v>1.9853000000000001</v>
      </c>
      <c r="CE1159">
        <v>1.956</v>
      </c>
      <c r="CF1159">
        <v>1.8275999999999999</v>
      </c>
      <c r="CG1159">
        <v>1.8001</v>
      </c>
      <c r="CH1159">
        <v>1.782</v>
      </c>
      <c r="CI1159">
        <v>1.7808999999999999</v>
      </c>
      <c r="CJ1159">
        <v>1.7942</v>
      </c>
      <c r="CK1159">
        <v>1.8139000000000001</v>
      </c>
      <c r="CL1159">
        <v>2.0032000000000001</v>
      </c>
      <c r="CM1159">
        <v>2.0198999999999998</v>
      </c>
      <c r="CN1159">
        <v>2.0156000000000001</v>
      </c>
      <c r="CO1159">
        <v>2.0057</v>
      </c>
      <c r="CP1159">
        <v>1.9901</v>
      </c>
      <c r="CQ1159">
        <v>1.9596</v>
      </c>
      <c r="CR1159">
        <v>1.8325</v>
      </c>
      <c r="CS1159">
        <v>1.8030999999999999</v>
      </c>
      <c r="CT1159">
        <v>1.7886</v>
      </c>
      <c r="CU1159">
        <v>1.7849999999999999</v>
      </c>
    </row>
    <row r="1160" spans="1:99">
      <c r="A1160" s="95">
        <v>45916</v>
      </c>
      <c r="B1160" s="63">
        <v>153457</v>
      </c>
      <c r="BH1160">
        <v>2.0415999999999999</v>
      </c>
      <c r="BI1160">
        <v>1.9802</v>
      </c>
      <c r="BJ1160">
        <v>1.9291</v>
      </c>
      <c r="BK1160">
        <v>1.9047000000000001</v>
      </c>
      <c r="BL1160">
        <v>1.9073</v>
      </c>
      <c r="BM1160">
        <v>1.9248000000000001</v>
      </c>
      <c r="BN1160">
        <v>2.1120000000000001</v>
      </c>
      <c r="BO1160">
        <v>2.1143000000000001</v>
      </c>
      <c r="BP1160">
        <v>2.1032999999999999</v>
      </c>
      <c r="BQ1160">
        <v>2.0830000000000002</v>
      </c>
      <c r="BR1160">
        <v>2.0562</v>
      </c>
      <c r="BS1160">
        <v>2.0217000000000001</v>
      </c>
      <c r="BT1160">
        <v>1.8812</v>
      </c>
      <c r="BU1160">
        <v>1.8453999999999999</v>
      </c>
      <c r="BV1160">
        <v>1.8217000000000001</v>
      </c>
      <c r="BW1160">
        <v>1.8129</v>
      </c>
      <c r="BX1160">
        <v>1.8174999999999999</v>
      </c>
      <c r="BY1160">
        <v>1.8321000000000001</v>
      </c>
      <c r="BZ1160">
        <v>2.0265</v>
      </c>
      <c r="CA1160">
        <v>2.0314000000000001</v>
      </c>
      <c r="CB1160">
        <v>2.0310999999999999</v>
      </c>
      <c r="CC1160">
        <v>2.0206</v>
      </c>
      <c r="CD1160">
        <v>2.0051000000000001</v>
      </c>
      <c r="CE1160">
        <v>1.9758</v>
      </c>
      <c r="CF1160">
        <v>1.8473999999999999</v>
      </c>
      <c r="CG1160">
        <v>1.8198000000000001</v>
      </c>
      <c r="CH1160">
        <v>1.8017000000000001</v>
      </c>
      <c r="CI1160">
        <v>1.8005</v>
      </c>
      <c r="CJ1160">
        <v>1.8136000000000001</v>
      </c>
      <c r="CK1160">
        <v>1.8331999999999999</v>
      </c>
      <c r="CL1160">
        <v>2.0224000000000002</v>
      </c>
      <c r="CM1160">
        <v>2.0388999999999999</v>
      </c>
      <c r="CN1160">
        <v>2.0345</v>
      </c>
      <c r="CO1160">
        <v>2.0245000000000002</v>
      </c>
      <c r="CP1160">
        <v>2.0087000000000002</v>
      </c>
      <c r="CQ1160">
        <v>1.9781</v>
      </c>
      <c r="CR1160">
        <v>1.8509</v>
      </c>
      <c r="CS1160">
        <v>1.8212999999999999</v>
      </c>
      <c r="CT1160">
        <v>1.8067</v>
      </c>
      <c r="CU1160">
        <v>1.8030999999999999</v>
      </c>
    </row>
    <row r="1161" spans="1:99">
      <c r="A1161" s="95">
        <v>45917</v>
      </c>
      <c r="B1161" s="63">
        <v>169389</v>
      </c>
      <c r="BH1161">
        <v>2.0287000000000002</v>
      </c>
      <c r="BI1161">
        <v>1.9683999999999999</v>
      </c>
      <c r="BJ1161">
        <v>1.9187000000000001</v>
      </c>
      <c r="BK1161">
        <v>1.8958999999999999</v>
      </c>
      <c r="BL1161">
        <v>1.8996</v>
      </c>
      <c r="BM1161">
        <v>1.917</v>
      </c>
      <c r="BN1161">
        <v>2.1030000000000002</v>
      </c>
      <c r="BO1161">
        <v>2.1042999999999998</v>
      </c>
      <c r="BP1161">
        <v>2.0924</v>
      </c>
      <c r="BQ1161">
        <v>2.0720999999999998</v>
      </c>
      <c r="BR1161">
        <v>2.0457999999999998</v>
      </c>
      <c r="BS1161">
        <v>2.0118</v>
      </c>
      <c r="BT1161">
        <v>1.8703000000000001</v>
      </c>
      <c r="BU1161">
        <v>1.8344</v>
      </c>
      <c r="BV1161">
        <v>1.8104</v>
      </c>
      <c r="BW1161">
        <v>1.8008</v>
      </c>
      <c r="BX1161">
        <v>1.8052999999999999</v>
      </c>
      <c r="BY1161">
        <v>1.8196000000000001</v>
      </c>
      <c r="BZ1161">
        <v>2.0137</v>
      </c>
      <c r="CA1161">
        <v>2.0183</v>
      </c>
      <c r="CB1161">
        <v>2.0177</v>
      </c>
      <c r="CC1161">
        <v>2.0057</v>
      </c>
      <c r="CD1161">
        <v>1.9902</v>
      </c>
      <c r="CE1161">
        <v>1.9609000000000001</v>
      </c>
      <c r="CF1161">
        <v>1.8325</v>
      </c>
      <c r="CG1161">
        <v>1.8048999999999999</v>
      </c>
      <c r="CH1161">
        <v>1.7867999999999999</v>
      </c>
      <c r="CI1161">
        <v>1.7856000000000001</v>
      </c>
      <c r="CJ1161">
        <v>1.7987</v>
      </c>
      <c r="CK1161">
        <v>1.8183</v>
      </c>
      <c r="CL1161">
        <v>2.0074999999999998</v>
      </c>
      <c r="CM1161">
        <v>2.024</v>
      </c>
      <c r="CN1161">
        <v>2.0196000000000001</v>
      </c>
      <c r="CO1161">
        <v>2.0095999999999998</v>
      </c>
      <c r="CP1161">
        <v>1.9938</v>
      </c>
      <c r="CQ1161">
        <v>1.9632000000000001</v>
      </c>
      <c r="CR1161">
        <v>1.8360000000000001</v>
      </c>
      <c r="CS1161">
        <v>1.8064</v>
      </c>
      <c r="CT1161">
        <v>1.7918000000000001</v>
      </c>
      <c r="CU1161">
        <v>1.7882</v>
      </c>
    </row>
    <row r="1162" spans="1:99">
      <c r="A1162" s="95">
        <v>45918</v>
      </c>
      <c r="B1162" s="63">
        <v>146263</v>
      </c>
      <c r="BH1162">
        <v>2.0114000000000001</v>
      </c>
      <c r="BI1162">
        <v>1.9520999999999999</v>
      </c>
      <c r="BJ1162">
        <v>1.9026000000000001</v>
      </c>
      <c r="BK1162">
        <v>1.8795999999999999</v>
      </c>
      <c r="BL1162">
        <v>1.8825000000000001</v>
      </c>
      <c r="BM1162">
        <v>1.8996999999999999</v>
      </c>
      <c r="BN1162">
        <v>2.0882999999999998</v>
      </c>
      <c r="BO1162">
        <v>2.0895000000000001</v>
      </c>
      <c r="BP1162">
        <v>2.0777999999999999</v>
      </c>
      <c r="BQ1162">
        <v>2.0577000000000001</v>
      </c>
      <c r="BR1162">
        <v>2.0314999999999999</v>
      </c>
      <c r="BS1162">
        <v>1.9974000000000001</v>
      </c>
      <c r="BT1162">
        <v>1.8561000000000001</v>
      </c>
      <c r="BU1162">
        <v>1.8203</v>
      </c>
      <c r="BV1162">
        <v>1.7964</v>
      </c>
      <c r="BW1162">
        <v>1.7870999999999999</v>
      </c>
      <c r="BX1162">
        <v>1.7916000000000001</v>
      </c>
      <c r="BY1162">
        <v>1.8059000000000001</v>
      </c>
      <c r="BZ1162">
        <v>2</v>
      </c>
      <c r="CA1162">
        <v>2.0045999999999999</v>
      </c>
      <c r="CB1162">
        <v>2.004</v>
      </c>
      <c r="CC1162">
        <v>1.992</v>
      </c>
      <c r="CD1162">
        <v>1.9764999999999999</v>
      </c>
      <c r="CE1162">
        <v>1.9472</v>
      </c>
      <c r="CF1162">
        <v>1.8188</v>
      </c>
      <c r="CG1162">
        <v>1.7911999999999999</v>
      </c>
      <c r="CH1162">
        <v>1.7730999999999999</v>
      </c>
      <c r="CI1162">
        <v>1.7719</v>
      </c>
      <c r="CJ1162">
        <v>1.7849999999999999</v>
      </c>
      <c r="CK1162">
        <v>1.8046</v>
      </c>
      <c r="CL1162">
        <v>1.9938</v>
      </c>
      <c r="CM1162">
        <v>2.0103</v>
      </c>
      <c r="CN1162">
        <v>2.0059</v>
      </c>
      <c r="CO1162">
        <v>1.9959</v>
      </c>
      <c r="CP1162">
        <v>1.9801</v>
      </c>
      <c r="CQ1162">
        <v>1.9495</v>
      </c>
      <c r="CR1162">
        <v>1.8223</v>
      </c>
      <c r="CS1162">
        <v>1.7927</v>
      </c>
      <c r="CT1162">
        <v>1.7781</v>
      </c>
      <c r="CU1162">
        <v>1.7745</v>
      </c>
    </row>
    <row r="1163" spans="1:99">
      <c r="A1163" s="95">
        <v>45919</v>
      </c>
      <c r="B1163" s="63">
        <v>140242</v>
      </c>
      <c r="BH1163">
        <v>1.9706999999999999</v>
      </c>
      <c r="BI1163">
        <v>1.9126000000000001</v>
      </c>
      <c r="BJ1163">
        <v>1.8651</v>
      </c>
      <c r="BK1163">
        <v>1.8434999999999999</v>
      </c>
      <c r="BL1163">
        <v>1.8472</v>
      </c>
      <c r="BM1163">
        <v>1.8652</v>
      </c>
      <c r="BN1163">
        <v>2.0569000000000002</v>
      </c>
      <c r="BO1163">
        <v>2.0596000000000001</v>
      </c>
      <c r="BP1163">
        <v>2.0486</v>
      </c>
      <c r="BQ1163">
        <v>2.0289999999999999</v>
      </c>
      <c r="BR1163">
        <v>2.0030000000000001</v>
      </c>
      <c r="BS1163">
        <v>1.9696</v>
      </c>
      <c r="BT1163">
        <v>1.8292999999999999</v>
      </c>
      <c r="BU1163">
        <v>1.7942</v>
      </c>
      <c r="BV1163">
        <v>1.7712000000000001</v>
      </c>
      <c r="BW1163">
        <v>1.7619</v>
      </c>
      <c r="BX1163">
        <v>1.7664</v>
      </c>
      <c r="BY1163">
        <v>1.7806999999999999</v>
      </c>
      <c r="BZ1163">
        <v>1.9748000000000001</v>
      </c>
      <c r="CA1163">
        <v>1.9794</v>
      </c>
      <c r="CB1163">
        <v>1.9787999999999999</v>
      </c>
      <c r="CC1163">
        <v>1.9668000000000001</v>
      </c>
      <c r="CD1163">
        <v>1.9513</v>
      </c>
      <c r="CE1163">
        <v>1.9219999999999999</v>
      </c>
      <c r="CF1163">
        <v>1.7936000000000001</v>
      </c>
      <c r="CG1163">
        <v>1.766</v>
      </c>
      <c r="CH1163">
        <v>1.7479</v>
      </c>
      <c r="CI1163">
        <v>1.7466999999999999</v>
      </c>
      <c r="CJ1163">
        <v>1.7598</v>
      </c>
      <c r="CK1163">
        <v>1.7794000000000001</v>
      </c>
      <c r="CL1163">
        <v>1.9685999999999999</v>
      </c>
      <c r="CM1163">
        <v>1.9851000000000001</v>
      </c>
      <c r="CN1163">
        <v>1.9806999999999999</v>
      </c>
      <c r="CO1163">
        <v>1.9706999999999999</v>
      </c>
      <c r="CP1163">
        <v>1.9549000000000001</v>
      </c>
      <c r="CQ1163">
        <v>1.9242999999999999</v>
      </c>
      <c r="CR1163">
        <v>1.7970999999999999</v>
      </c>
      <c r="CS1163">
        <v>1.7675000000000001</v>
      </c>
      <c r="CT1163">
        <v>1.7528999999999999</v>
      </c>
      <c r="CU1163">
        <v>1.7493000000000001</v>
      </c>
    </row>
    <row r="1164" spans="1:99">
      <c r="A1164" s="95">
        <v>45922</v>
      </c>
      <c r="B1164" s="63">
        <v>136468</v>
      </c>
      <c r="BH1164">
        <v>1.9782</v>
      </c>
      <c r="BI1164">
        <v>1.9179999999999999</v>
      </c>
      <c r="BJ1164">
        <v>1.8687</v>
      </c>
      <c r="BK1164">
        <v>1.8458000000000001</v>
      </c>
      <c r="BL1164">
        <v>1.8498000000000001</v>
      </c>
      <c r="BM1164">
        <v>1.8683000000000001</v>
      </c>
      <c r="BN1164">
        <v>2.0602999999999998</v>
      </c>
      <c r="BO1164">
        <v>2.0628000000000002</v>
      </c>
      <c r="BP1164">
        <v>2.0516999999999999</v>
      </c>
      <c r="BQ1164">
        <v>2.0320999999999998</v>
      </c>
      <c r="BR1164">
        <v>2.0064000000000002</v>
      </c>
      <c r="BS1164">
        <v>1.9733000000000001</v>
      </c>
      <c r="BT1164">
        <v>1.8338000000000001</v>
      </c>
      <c r="BU1164">
        <v>1.7992999999999999</v>
      </c>
      <c r="BV1164">
        <v>1.7770999999999999</v>
      </c>
      <c r="BW1164">
        <v>1.7688999999999999</v>
      </c>
      <c r="BX1164">
        <v>1.7732000000000001</v>
      </c>
      <c r="BY1164">
        <v>1.7875000000000001</v>
      </c>
      <c r="BZ1164">
        <v>1.9816</v>
      </c>
      <c r="CA1164">
        <v>1.9861</v>
      </c>
      <c r="CB1164">
        <v>1.9854000000000001</v>
      </c>
      <c r="CC1164">
        <v>1.9734</v>
      </c>
      <c r="CD1164">
        <v>1.9579</v>
      </c>
      <c r="CE1164">
        <v>1.9286000000000001</v>
      </c>
      <c r="CF1164">
        <v>1.8002</v>
      </c>
      <c r="CG1164">
        <v>1.7726</v>
      </c>
      <c r="CH1164">
        <v>1.7544999999999999</v>
      </c>
      <c r="CI1164">
        <v>1.7533000000000001</v>
      </c>
      <c r="CJ1164">
        <v>1.7664</v>
      </c>
      <c r="CK1164">
        <v>1.786</v>
      </c>
      <c r="CL1164">
        <v>1.9752000000000001</v>
      </c>
      <c r="CM1164">
        <v>1.9917</v>
      </c>
      <c r="CN1164">
        <v>1.9873000000000001</v>
      </c>
      <c r="CO1164">
        <v>1.9773000000000001</v>
      </c>
      <c r="CP1164">
        <v>1.9615</v>
      </c>
      <c r="CQ1164">
        <v>1.9309000000000001</v>
      </c>
      <c r="CR1164">
        <v>1.8037000000000001</v>
      </c>
      <c r="CS1164">
        <v>1.7741</v>
      </c>
      <c r="CT1164">
        <v>1.7595000000000001</v>
      </c>
      <c r="CU1164">
        <v>1.7559</v>
      </c>
    </row>
    <row r="1165" spans="1:99">
      <c r="A1165" s="95">
        <v>45923</v>
      </c>
      <c r="B1165" s="63">
        <v>135124</v>
      </c>
      <c r="BH1165">
        <v>1.9991000000000001</v>
      </c>
      <c r="BI1165">
        <v>1.9398</v>
      </c>
      <c r="BJ1165">
        <v>1.8906000000000001</v>
      </c>
      <c r="BK1165">
        <v>1.8684000000000001</v>
      </c>
      <c r="BL1165">
        <v>1.8729</v>
      </c>
      <c r="BM1165">
        <v>1.8911</v>
      </c>
      <c r="BN1165">
        <v>2.0819999999999999</v>
      </c>
      <c r="BO1165">
        <v>2.0840999999999998</v>
      </c>
      <c r="BP1165">
        <v>2.0728</v>
      </c>
      <c r="BQ1165">
        <v>2.0529000000000002</v>
      </c>
      <c r="BR1165">
        <v>2.0268000000000002</v>
      </c>
      <c r="BS1165">
        <v>1.9935</v>
      </c>
      <c r="BT1165">
        <v>1.8527</v>
      </c>
      <c r="BU1165">
        <v>1.8179000000000001</v>
      </c>
      <c r="BV1165">
        <v>1.7946</v>
      </c>
      <c r="BW1165">
        <v>1.7857000000000001</v>
      </c>
      <c r="BX1165">
        <v>1.79</v>
      </c>
      <c r="BY1165">
        <v>1.8042</v>
      </c>
      <c r="BZ1165">
        <v>1.9983</v>
      </c>
      <c r="CA1165">
        <v>2.0028000000000001</v>
      </c>
      <c r="CB1165">
        <v>2.0021</v>
      </c>
      <c r="CC1165">
        <v>1.9901</v>
      </c>
      <c r="CD1165">
        <v>1.9745999999999999</v>
      </c>
      <c r="CE1165">
        <v>1.9453</v>
      </c>
      <c r="CF1165">
        <v>1.8169</v>
      </c>
      <c r="CG1165">
        <v>1.7892999999999999</v>
      </c>
      <c r="CH1165">
        <v>1.7712000000000001</v>
      </c>
      <c r="CI1165">
        <v>1.77</v>
      </c>
      <c r="CJ1165">
        <v>1.7830999999999999</v>
      </c>
      <c r="CK1165">
        <v>1.8027</v>
      </c>
      <c r="CL1165">
        <v>1.9919</v>
      </c>
      <c r="CM1165">
        <v>2.0084</v>
      </c>
      <c r="CN1165">
        <v>2.004</v>
      </c>
      <c r="CO1165">
        <v>1.994</v>
      </c>
      <c r="CP1165">
        <v>1.9782</v>
      </c>
      <c r="CQ1165">
        <v>1.9476</v>
      </c>
      <c r="CR1165">
        <v>1.8204</v>
      </c>
      <c r="CS1165">
        <v>1.7907999999999999</v>
      </c>
      <c r="CT1165">
        <v>1.7762</v>
      </c>
      <c r="CU1165">
        <v>1.7726</v>
      </c>
    </row>
    <row r="1166" spans="1:99">
      <c r="A1166" s="95">
        <v>45924</v>
      </c>
      <c r="B1166" s="63">
        <v>166782</v>
      </c>
      <c r="BH1166">
        <v>2.0188000000000001</v>
      </c>
      <c r="BI1166">
        <v>1.9621999999999999</v>
      </c>
      <c r="BJ1166">
        <v>1.9175</v>
      </c>
      <c r="BK1166">
        <v>1.8960999999999999</v>
      </c>
      <c r="BL1166">
        <v>1.8996</v>
      </c>
      <c r="BM1166">
        <v>1.9172</v>
      </c>
      <c r="BN1166">
        <v>2.1048</v>
      </c>
      <c r="BO1166">
        <v>2.1067</v>
      </c>
      <c r="BP1166">
        <v>2.0952000000000002</v>
      </c>
      <c r="BQ1166">
        <v>2.0745</v>
      </c>
      <c r="BR1166">
        <v>2.0472999999999999</v>
      </c>
      <c r="BS1166">
        <v>2.0125999999999999</v>
      </c>
      <c r="BT1166">
        <v>1.8686</v>
      </c>
      <c r="BU1166">
        <v>1.8325</v>
      </c>
      <c r="BV1166">
        <v>1.8081</v>
      </c>
      <c r="BW1166">
        <v>1.7988</v>
      </c>
      <c r="BX1166">
        <v>1.8028</v>
      </c>
      <c r="BY1166">
        <v>1.8167</v>
      </c>
      <c r="BZ1166">
        <v>2.0106999999999999</v>
      </c>
      <c r="CA1166">
        <v>2.0150999999999999</v>
      </c>
      <c r="CB1166">
        <v>2.0139</v>
      </c>
      <c r="CC1166">
        <v>2.0019</v>
      </c>
      <c r="CD1166">
        <v>1.9862</v>
      </c>
      <c r="CE1166">
        <v>1.9565999999999999</v>
      </c>
      <c r="CF1166">
        <v>1.8279000000000001</v>
      </c>
      <c r="CG1166">
        <v>1.8001</v>
      </c>
      <c r="CH1166">
        <v>1.7817000000000001</v>
      </c>
      <c r="CI1166">
        <v>1.7802</v>
      </c>
      <c r="CJ1166">
        <v>1.7929999999999999</v>
      </c>
      <c r="CK1166">
        <v>1.8122</v>
      </c>
      <c r="CL1166">
        <v>2.0011000000000001</v>
      </c>
      <c r="CM1166">
        <v>2.0171999999999999</v>
      </c>
      <c r="CN1166">
        <v>2.0127999999999999</v>
      </c>
      <c r="CO1166">
        <v>2.0028000000000001</v>
      </c>
      <c r="CP1166">
        <v>1.9870000000000001</v>
      </c>
      <c r="CQ1166">
        <v>1.9563999999999999</v>
      </c>
      <c r="CR1166">
        <v>1.8291999999999999</v>
      </c>
      <c r="CS1166">
        <v>1.7996000000000001</v>
      </c>
      <c r="CT1166">
        <v>1.7849999999999999</v>
      </c>
      <c r="CU1166">
        <v>1.7814000000000001</v>
      </c>
    </row>
    <row r="1167" spans="1:99">
      <c r="A1167" s="95">
        <v>45925</v>
      </c>
      <c r="B1167" s="63">
        <v>195310</v>
      </c>
      <c r="BH1167">
        <v>2.0022000000000002</v>
      </c>
      <c r="BI1167">
        <v>1.9547000000000001</v>
      </c>
      <c r="BJ1167">
        <v>1.9133</v>
      </c>
      <c r="BK1167">
        <v>1.8931</v>
      </c>
      <c r="BL1167">
        <v>1.8974</v>
      </c>
      <c r="BM1167">
        <v>1.9158999999999999</v>
      </c>
      <c r="BN1167">
        <v>2.1055000000000001</v>
      </c>
      <c r="BO1167">
        <v>2.1080000000000001</v>
      </c>
      <c r="BP1167">
        <v>2.0973000000000002</v>
      </c>
      <c r="BQ1167">
        <v>2.0768</v>
      </c>
      <c r="BR1167">
        <v>2.0497000000000001</v>
      </c>
      <c r="BS1167">
        <v>2.0148999999999999</v>
      </c>
      <c r="BT1167">
        <v>1.8715999999999999</v>
      </c>
      <c r="BU1167">
        <v>1.8359000000000001</v>
      </c>
      <c r="BV1167">
        <v>1.8127</v>
      </c>
      <c r="BW1167">
        <v>1.8039000000000001</v>
      </c>
      <c r="BX1167">
        <v>1.8077000000000001</v>
      </c>
      <c r="BY1167">
        <v>1.8216000000000001</v>
      </c>
      <c r="BZ1167">
        <v>2.0156000000000001</v>
      </c>
      <c r="CA1167">
        <v>2.02</v>
      </c>
      <c r="CB1167">
        <v>2.0188000000000001</v>
      </c>
      <c r="CC1167">
        <v>2.0068000000000001</v>
      </c>
      <c r="CD1167">
        <v>1.9911000000000001</v>
      </c>
      <c r="CE1167">
        <v>1.9615</v>
      </c>
      <c r="CF1167">
        <v>1.8328</v>
      </c>
      <c r="CG1167">
        <v>1.8049999999999999</v>
      </c>
      <c r="CH1167">
        <v>1.7866</v>
      </c>
      <c r="CI1167">
        <v>1.7850999999999999</v>
      </c>
      <c r="CJ1167">
        <v>1.7979000000000001</v>
      </c>
      <c r="CK1167">
        <v>1.8170999999999999</v>
      </c>
      <c r="CL1167">
        <v>2.0059999999999998</v>
      </c>
      <c r="CM1167">
        <v>2.0221</v>
      </c>
      <c r="CN1167">
        <v>2.0177</v>
      </c>
      <c r="CO1167">
        <v>2.0076999999999998</v>
      </c>
      <c r="CP1167">
        <v>1.9919</v>
      </c>
      <c r="CQ1167">
        <v>1.9613</v>
      </c>
      <c r="CR1167">
        <v>1.8341000000000001</v>
      </c>
      <c r="CS1167">
        <v>1.8045</v>
      </c>
      <c r="CT1167">
        <v>1.7899</v>
      </c>
      <c r="CU1167">
        <v>1.7863</v>
      </c>
    </row>
    <row r="1168" spans="1:99">
      <c r="A1168" s="95">
        <v>45926</v>
      </c>
      <c r="B1168" s="63">
        <v>210747</v>
      </c>
      <c r="BH1168">
        <v>2.0375999999999999</v>
      </c>
      <c r="BI1168">
        <v>1.9887999999999999</v>
      </c>
      <c r="BJ1168">
        <v>1.9431</v>
      </c>
      <c r="BK1168">
        <v>1.9215</v>
      </c>
      <c r="BL1168">
        <v>1.9246000000000001</v>
      </c>
      <c r="BM1168">
        <v>1.9415</v>
      </c>
      <c r="BN1168">
        <v>2.1288</v>
      </c>
      <c r="BO1168">
        <v>2.1292</v>
      </c>
      <c r="BP1168">
        <v>2.1164999999999998</v>
      </c>
      <c r="BQ1168">
        <v>2.0951</v>
      </c>
      <c r="BR1168">
        <v>2.0678000000000001</v>
      </c>
      <c r="BS1168">
        <v>2.0331000000000001</v>
      </c>
      <c r="BT1168">
        <v>1.8896999999999999</v>
      </c>
      <c r="BU1168">
        <v>1.8545</v>
      </c>
      <c r="BV1168">
        <v>1.8321000000000001</v>
      </c>
      <c r="BW1168">
        <v>1.8234999999999999</v>
      </c>
      <c r="BX1168">
        <v>1.8274999999999999</v>
      </c>
      <c r="BY1168">
        <v>1.8420000000000001</v>
      </c>
      <c r="BZ1168">
        <v>2.0354000000000001</v>
      </c>
      <c r="CA1168">
        <v>2.0396999999999998</v>
      </c>
      <c r="CB1168">
        <v>2.0383</v>
      </c>
      <c r="CC1168">
        <v>2.0261</v>
      </c>
      <c r="CD1168">
        <v>2.0103</v>
      </c>
      <c r="CE1168">
        <v>1.9804999999999999</v>
      </c>
      <c r="CF1168">
        <v>1.8515999999999999</v>
      </c>
      <c r="CG1168">
        <v>1.8237000000000001</v>
      </c>
      <c r="CH1168">
        <v>1.8050999999999999</v>
      </c>
      <c r="CI1168">
        <v>1.8036000000000001</v>
      </c>
      <c r="CJ1168">
        <v>1.8164</v>
      </c>
      <c r="CK1168">
        <v>1.8355999999999999</v>
      </c>
      <c r="CL1168">
        <v>2.0245000000000002</v>
      </c>
      <c r="CM1168">
        <v>2.0406</v>
      </c>
      <c r="CN1168">
        <v>2.0362</v>
      </c>
      <c r="CO1168">
        <v>2.0261999999999998</v>
      </c>
      <c r="CP1168">
        <v>2.0104000000000002</v>
      </c>
      <c r="CQ1168">
        <v>1.9798</v>
      </c>
      <c r="CR1168">
        <v>1.8526</v>
      </c>
      <c r="CS1168">
        <v>1.823</v>
      </c>
      <c r="CT1168">
        <v>1.8084</v>
      </c>
      <c r="CU1168">
        <v>1.8048</v>
      </c>
    </row>
    <row r="1169" spans="1:99">
      <c r="A1169" s="95">
        <v>45929</v>
      </c>
      <c r="B1169" s="63">
        <v>178670</v>
      </c>
      <c r="BH1169">
        <v>1.9951000000000001</v>
      </c>
      <c r="BI1169">
        <v>1.9417</v>
      </c>
      <c r="BJ1169">
        <v>1.8946000000000001</v>
      </c>
      <c r="BK1169">
        <v>1.8720000000000001</v>
      </c>
      <c r="BL1169">
        <v>1.8756999999999999</v>
      </c>
      <c r="BM1169">
        <v>1.8935</v>
      </c>
      <c r="BN1169">
        <v>2.0847000000000002</v>
      </c>
      <c r="BO1169">
        <v>2.0865</v>
      </c>
      <c r="BP1169">
        <v>2.0754999999999999</v>
      </c>
      <c r="BQ1169">
        <v>2.0548999999999999</v>
      </c>
      <c r="BR1169">
        <v>2.0282</v>
      </c>
      <c r="BS1169">
        <v>1.9941</v>
      </c>
      <c r="BT1169">
        <v>1.8515999999999999</v>
      </c>
      <c r="BU1169">
        <v>1.8168</v>
      </c>
      <c r="BV1169">
        <v>1.7949999999999999</v>
      </c>
      <c r="BW1169">
        <v>1.7871999999999999</v>
      </c>
      <c r="BX1169">
        <v>1.792</v>
      </c>
      <c r="BY1169">
        <v>1.8065</v>
      </c>
      <c r="BZ1169">
        <v>1.9999</v>
      </c>
      <c r="CA1169">
        <v>2.0042</v>
      </c>
      <c r="CB1169">
        <v>2.0028000000000001</v>
      </c>
      <c r="CC1169">
        <v>1.9905999999999999</v>
      </c>
      <c r="CD1169">
        <v>1.9748000000000001</v>
      </c>
      <c r="CE1169">
        <v>1.9450000000000001</v>
      </c>
      <c r="CF1169">
        <v>1.8161</v>
      </c>
      <c r="CG1169">
        <v>1.7882</v>
      </c>
      <c r="CH1169">
        <v>1.7696000000000001</v>
      </c>
      <c r="CI1169">
        <v>1.7681</v>
      </c>
      <c r="CJ1169">
        <v>1.7808999999999999</v>
      </c>
      <c r="CK1169">
        <v>1.8001</v>
      </c>
      <c r="CL1169">
        <v>1.9890000000000001</v>
      </c>
      <c r="CM1169">
        <v>2.0051000000000001</v>
      </c>
      <c r="CN1169">
        <v>2.0007000000000001</v>
      </c>
      <c r="CO1169">
        <v>1.9906999999999999</v>
      </c>
      <c r="CP1169">
        <v>1.9749000000000001</v>
      </c>
      <c r="CQ1169">
        <v>1.9442999999999999</v>
      </c>
      <c r="CR1169">
        <v>1.8170999999999999</v>
      </c>
      <c r="CS1169">
        <v>1.7875000000000001</v>
      </c>
      <c r="CT1169">
        <v>1.7728999999999999</v>
      </c>
      <c r="CU1169">
        <v>1.7693000000000001</v>
      </c>
    </row>
    <row r="1170" spans="1:99">
      <c r="A1170" s="95">
        <v>45930</v>
      </c>
      <c r="B1170" s="63">
        <v>148495</v>
      </c>
      <c r="BH1170" s="28">
        <v>1.9729000000000001</v>
      </c>
      <c r="BI1170">
        <v>1.9222999999999999</v>
      </c>
      <c r="BJ1170">
        <v>1.8747</v>
      </c>
      <c r="BK1170">
        <v>1.8512</v>
      </c>
      <c r="BL1170">
        <v>1.855</v>
      </c>
      <c r="BM1170">
        <v>1.8732</v>
      </c>
      <c r="BN1170">
        <v>2.0640000000000001</v>
      </c>
      <c r="BO1170">
        <v>2.0655000000000001</v>
      </c>
      <c r="BP1170">
        <v>2.0541</v>
      </c>
      <c r="BQ1170">
        <v>2.0341</v>
      </c>
      <c r="BR1170">
        <v>2.0084</v>
      </c>
      <c r="BS1170">
        <v>1.9752000000000001</v>
      </c>
      <c r="BT1170">
        <v>1.8325</v>
      </c>
      <c r="BU1170">
        <v>1.7983</v>
      </c>
      <c r="BV1170">
        <v>1.7767999999999999</v>
      </c>
      <c r="BW1170">
        <v>1.7696000000000001</v>
      </c>
      <c r="BX1170">
        <v>1.7744</v>
      </c>
      <c r="BY1170">
        <v>1.7888999999999999</v>
      </c>
      <c r="BZ1170">
        <v>1.9823</v>
      </c>
      <c r="CA1170">
        <v>1.9865999999999999</v>
      </c>
      <c r="CB1170">
        <v>1.9852000000000001</v>
      </c>
      <c r="CC1170">
        <v>1.9730000000000001</v>
      </c>
      <c r="CD1170">
        <v>1.9572000000000001</v>
      </c>
      <c r="CE1170">
        <v>1.9274</v>
      </c>
      <c r="CF1170">
        <v>1.7985</v>
      </c>
      <c r="CG1170">
        <v>1.7706</v>
      </c>
      <c r="CH1170">
        <v>1.752</v>
      </c>
      <c r="CI1170">
        <v>1.7504999999999999</v>
      </c>
      <c r="CJ1170">
        <v>1.7633000000000001</v>
      </c>
      <c r="CK1170">
        <v>1.7825</v>
      </c>
      <c r="CL1170">
        <v>1.9714</v>
      </c>
      <c r="CM1170">
        <v>1.9875</v>
      </c>
      <c r="CN1170">
        <v>1.9831000000000001</v>
      </c>
      <c r="CO1170">
        <v>1.9731000000000001</v>
      </c>
      <c r="CP1170">
        <v>1.9573</v>
      </c>
      <c r="CQ1170">
        <v>1.9267000000000001</v>
      </c>
      <c r="CR1170">
        <v>1.7995000000000001</v>
      </c>
      <c r="CS1170">
        <v>1.7699</v>
      </c>
      <c r="CT1170">
        <v>1.7553000000000001</v>
      </c>
      <c r="CU1170">
        <v>1.7517</v>
      </c>
    </row>
    <row r="1171" spans="1:99">
      <c r="A1171" s="95">
        <v>45931</v>
      </c>
      <c r="B1171" s="63">
        <v>172081</v>
      </c>
      <c r="BI1171">
        <v>1.8858999999999999</v>
      </c>
      <c r="BJ1171">
        <v>1.8411</v>
      </c>
      <c r="BK1171">
        <v>1.8191999999999999</v>
      </c>
      <c r="BL1171">
        <v>1.8243</v>
      </c>
      <c r="BM1171">
        <v>1.8435999999999999</v>
      </c>
      <c r="BN1171">
        <v>2.0387</v>
      </c>
      <c r="BO1171">
        <v>2.0419</v>
      </c>
      <c r="BP1171">
        <v>2.0327000000000002</v>
      </c>
      <c r="BQ1171">
        <v>2.0142000000000002</v>
      </c>
      <c r="BR1171">
        <v>1.9897</v>
      </c>
      <c r="BS1171">
        <v>1.9576</v>
      </c>
      <c r="BT1171">
        <v>1.8162</v>
      </c>
      <c r="BU1171">
        <v>1.7822</v>
      </c>
      <c r="BV1171">
        <v>1.7605</v>
      </c>
      <c r="BW1171">
        <v>1.7531000000000001</v>
      </c>
      <c r="BX1171">
        <v>1.7581</v>
      </c>
      <c r="BY1171">
        <v>1.7723</v>
      </c>
      <c r="BZ1171">
        <v>1.9663999999999999</v>
      </c>
      <c r="CA1171">
        <v>1.9721</v>
      </c>
      <c r="CB1171">
        <v>1.97</v>
      </c>
      <c r="CC1171">
        <v>1.9579</v>
      </c>
      <c r="CD1171">
        <v>1.9420999999999999</v>
      </c>
      <c r="CE1171">
        <v>1.9123000000000001</v>
      </c>
      <c r="CF1171">
        <v>1.7834000000000001</v>
      </c>
      <c r="CG1171">
        <v>1.7556</v>
      </c>
      <c r="CH1171">
        <v>1.7370000000000001</v>
      </c>
      <c r="CI1171">
        <v>1.7355</v>
      </c>
      <c r="CJ1171">
        <v>1.7483</v>
      </c>
      <c r="CK1171">
        <v>1.7675000000000001</v>
      </c>
      <c r="CL1171">
        <v>1.9563999999999999</v>
      </c>
      <c r="CM1171">
        <v>1.9724999999999999</v>
      </c>
      <c r="CN1171">
        <v>1.9681</v>
      </c>
      <c r="CO1171">
        <v>1.9581</v>
      </c>
      <c r="CP1171">
        <v>1.9422999999999999</v>
      </c>
      <c r="CQ1171">
        <v>1.9117</v>
      </c>
      <c r="CR1171">
        <v>1.7845</v>
      </c>
      <c r="CS1171">
        <v>1.7548999999999999</v>
      </c>
      <c r="CT1171">
        <v>1.7403</v>
      </c>
      <c r="CU1171">
        <v>1.7366999999999999</v>
      </c>
    </row>
    <row r="1172" spans="1:99">
      <c r="A1172" s="95">
        <v>45932</v>
      </c>
      <c r="B1172" s="63">
        <v>210016</v>
      </c>
      <c r="BI1172">
        <v>1.851</v>
      </c>
      <c r="BJ1172">
        <v>1.8065</v>
      </c>
      <c r="BK1172">
        <v>1.786</v>
      </c>
      <c r="BL1172">
        <v>1.7907999999999999</v>
      </c>
      <c r="BM1172">
        <v>1.8101</v>
      </c>
      <c r="BN1172">
        <v>2.0078999999999998</v>
      </c>
      <c r="BO1172">
        <v>2.0114000000000001</v>
      </c>
      <c r="BP1172">
        <v>2.0030999999999999</v>
      </c>
      <c r="BQ1172">
        <v>1.9858</v>
      </c>
      <c r="BR1172">
        <v>1.9626999999999999</v>
      </c>
      <c r="BS1172">
        <v>1.9315</v>
      </c>
      <c r="BT1172">
        <v>1.794</v>
      </c>
      <c r="BU1172">
        <v>1.7614000000000001</v>
      </c>
      <c r="BV1172">
        <v>1.7414000000000001</v>
      </c>
      <c r="BW1172">
        <v>1.7347999999999999</v>
      </c>
      <c r="BX1172">
        <v>1.74</v>
      </c>
      <c r="BY1172">
        <v>1.7544</v>
      </c>
      <c r="BZ1172">
        <v>1.9487000000000001</v>
      </c>
      <c r="CA1172">
        <v>1.9548000000000001</v>
      </c>
      <c r="CB1172">
        <v>1.9524999999999999</v>
      </c>
      <c r="CC1172">
        <v>1.9402999999999999</v>
      </c>
      <c r="CD1172">
        <v>1.9245000000000001</v>
      </c>
      <c r="CE1172">
        <v>1.8946000000000001</v>
      </c>
      <c r="CF1172">
        <v>1.7657</v>
      </c>
      <c r="CG1172">
        <v>1.7378</v>
      </c>
      <c r="CH1172">
        <v>1.7192000000000001</v>
      </c>
      <c r="CI1172">
        <v>1.7177</v>
      </c>
      <c r="CJ1172">
        <v>1.7303999999999999</v>
      </c>
      <c r="CK1172">
        <v>1.7496</v>
      </c>
      <c r="CL1172">
        <v>1.9383999999999999</v>
      </c>
      <c r="CM1172">
        <v>1.9544999999999999</v>
      </c>
      <c r="CN1172">
        <v>1.9500999999999999</v>
      </c>
      <c r="CO1172">
        <v>1.94</v>
      </c>
      <c r="CP1172">
        <v>1.9241999999999999</v>
      </c>
      <c r="CQ1172">
        <v>1.8935</v>
      </c>
      <c r="CR1172">
        <v>1.7663</v>
      </c>
      <c r="CS1172">
        <v>1.7365999999999999</v>
      </c>
      <c r="CT1172">
        <v>1.7217</v>
      </c>
      <c r="CU1172">
        <v>1.7181</v>
      </c>
    </row>
    <row r="1173" spans="1:99">
      <c r="A1173" s="95">
        <v>45933</v>
      </c>
      <c r="B1173" s="63">
        <v>147767</v>
      </c>
      <c r="BI1173">
        <v>1.8605</v>
      </c>
      <c r="BJ1173">
        <v>1.8140000000000001</v>
      </c>
      <c r="BK1173">
        <v>1.7941</v>
      </c>
      <c r="BL1173">
        <v>1.7987</v>
      </c>
      <c r="BM1173">
        <v>1.8176000000000001</v>
      </c>
      <c r="BN1173">
        <v>2.0150000000000001</v>
      </c>
      <c r="BO1173">
        <v>2.0185</v>
      </c>
      <c r="BP1173">
        <v>2.0103</v>
      </c>
      <c r="BQ1173">
        <v>1.9932000000000001</v>
      </c>
      <c r="BR1173">
        <v>1.97</v>
      </c>
      <c r="BS1173">
        <v>1.9386000000000001</v>
      </c>
      <c r="BT1173">
        <v>1.8017000000000001</v>
      </c>
      <c r="BU1173">
        <v>1.7696000000000001</v>
      </c>
      <c r="BV1173">
        <v>1.7491000000000001</v>
      </c>
      <c r="BW1173">
        <v>1.7421</v>
      </c>
      <c r="BX1173">
        <v>1.7473000000000001</v>
      </c>
      <c r="BY1173">
        <v>1.7617</v>
      </c>
      <c r="BZ1173">
        <v>1.9560999999999999</v>
      </c>
      <c r="CA1173">
        <v>1.9621</v>
      </c>
      <c r="CB1173">
        <v>1.9599</v>
      </c>
      <c r="CC1173">
        <v>1.9477</v>
      </c>
      <c r="CD1173">
        <v>1.9319</v>
      </c>
      <c r="CE1173">
        <v>1.9019999999999999</v>
      </c>
      <c r="CF1173">
        <v>1.7732000000000001</v>
      </c>
      <c r="CG1173">
        <v>1.7453000000000001</v>
      </c>
      <c r="CH1173">
        <v>1.7266999999999999</v>
      </c>
      <c r="CI1173">
        <v>1.7252000000000001</v>
      </c>
      <c r="CJ1173">
        <v>1.7379</v>
      </c>
      <c r="CK1173">
        <v>1.7571000000000001</v>
      </c>
      <c r="CL1173">
        <v>1.9459</v>
      </c>
      <c r="CM1173">
        <v>1.962</v>
      </c>
      <c r="CN1173">
        <v>1.9576</v>
      </c>
      <c r="CO1173">
        <v>1.9475</v>
      </c>
      <c r="CP1173">
        <v>1.9317</v>
      </c>
      <c r="CQ1173">
        <v>1.901</v>
      </c>
      <c r="CR1173">
        <v>1.7738</v>
      </c>
      <c r="CS1173">
        <v>1.7441</v>
      </c>
      <c r="CT1173">
        <v>1.7292000000000001</v>
      </c>
      <c r="CU1173">
        <v>1.7256</v>
      </c>
    </row>
    <row r="1174" spans="1:99">
      <c r="A1174" s="95">
        <v>45936</v>
      </c>
      <c r="B1174" s="63">
        <v>167463</v>
      </c>
      <c r="BI1174">
        <v>1.9016</v>
      </c>
      <c r="BJ1174">
        <v>1.8485</v>
      </c>
      <c r="BK1174">
        <v>1.8255999999999999</v>
      </c>
      <c r="BL1174">
        <v>1.8287</v>
      </c>
      <c r="BM1174">
        <v>1.8465</v>
      </c>
      <c r="BN1174">
        <v>2.0432999999999999</v>
      </c>
      <c r="BO1174">
        <v>2.0465</v>
      </c>
      <c r="BP1174">
        <v>2.0375000000000001</v>
      </c>
      <c r="BQ1174">
        <v>2.0196000000000001</v>
      </c>
      <c r="BR1174">
        <v>1.9959</v>
      </c>
      <c r="BS1174">
        <v>1.9641999999999999</v>
      </c>
      <c r="BT1174">
        <v>1.8281000000000001</v>
      </c>
      <c r="BU1174">
        <v>1.7948</v>
      </c>
      <c r="BV1174">
        <v>1.7726999999999999</v>
      </c>
      <c r="BW1174">
        <v>1.7652000000000001</v>
      </c>
      <c r="BX1174">
        <v>1.7703</v>
      </c>
      <c r="BY1174">
        <v>1.7846</v>
      </c>
      <c r="BZ1174">
        <v>1.9789000000000001</v>
      </c>
      <c r="CA1174">
        <v>1.9849000000000001</v>
      </c>
      <c r="CB1174">
        <v>1.9825999999999999</v>
      </c>
      <c r="CC1174">
        <v>1.9702999999999999</v>
      </c>
      <c r="CD1174">
        <v>1.9543999999999999</v>
      </c>
      <c r="CE1174">
        <v>1.9244000000000001</v>
      </c>
      <c r="CF1174">
        <v>1.7955000000000001</v>
      </c>
      <c r="CG1174">
        <v>1.7675000000000001</v>
      </c>
      <c r="CH1174">
        <v>1.7487999999999999</v>
      </c>
      <c r="CI1174">
        <v>1.7473000000000001</v>
      </c>
      <c r="CJ1174">
        <v>1.7599</v>
      </c>
      <c r="CK1174">
        <v>1.7789999999999999</v>
      </c>
      <c r="CL1174">
        <v>1.9677</v>
      </c>
      <c r="CM1174">
        <v>1.9837</v>
      </c>
      <c r="CN1174">
        <v>1.9792000000000001</v>
      </c>
      <c r="CO1174">
        <v>1.9690000000000001</v>
      </c>
      <c r="CP1174">
        <v>1.9531000000000001</v>
      </c>
      <c r="CQ1174">
        <v>1.9224000000000001</v>
      </c>
      <c r="CR1174">
        <v>1.7950999999999999</v>
      </c>
      <c r="CS1174">
        <v>1.7653000000000001</v>
      </c>
      <c r="CT1174">
        <v>1.7493000000000001</v>
      </c>
      <c r="CU1174">
        <v>1.7457</v>
      </c>
    </row>
    <row r="1175" spans="1:99">
      <c r="A1175" s="95">
        <v>45937</v>
      </c>
      <c r="B1175" s="63">
        <v>160235</v>
      </c>
      <c r="BI1175">
        <v>1.8938999999999999</v>
      </c>
      <c r="BJ1175">
        <v>1.8433999999999999</v>
      </c>
      <c r="BK1175">
        <v>1.8219000000000001</v>
      </c>
      <c r="BL1175">
        <v>1.8254999999999999</v>
      </c>
      <c r="BM1175">
        <v>1.8435999999999999</v>
      </c>
      <c r="BN1175">
        <v>2.0407999999999999</v>
      </c>
      <c r="BO1175">
        <v>2.0434999999999999</v>
      </c>
      <c r="BP1175">
        <v>2.0343</v>
      </c>
      <c r="BQ1175">
        <v>2.0163000000000002</v>
      </c>
      <c r="BR1175">
        <v>1.9925999999999999</v>
      </c>
      <c r="BS1175">
        <v>1.9612000000000001</v>
      </c>
      <c r="BT1175">
        <v>1.8255999999999999</v>
      </c>
      <c r="BU1175">
        <v>1.7927</v>
      </c>
      <c r="BV1175">
        <v>1.7718</v>
      </c>
      <c r="BW1175">
        <v>1.7646999999999999</v>
      </c>
      <c r="BX1175">
        <v>1.7694000000000001</v>
      </c>
      <c r="BY1175">
        <v>1.7837000000000001</v>
      </c>
      <c r="BZ1175">
        <v>1.978</v>
      </c>
      <c r="CA1175">
        <v>1.984</v>
      </c>
      <c r="CB1175">
        <v>1.9817</v>
      </c>
      <c r="CC1175">
        <v>1.9694</v>
      </c>
      <c r="CD1175">
        <v>1.9535</v>
      </c>
      <c r="CE1175">
        <v>1.9235</v>
      </c>
      <c r="CF1175">
        <v>1.7946</v>
      </c>
      <c r="CG1175">
        <v>1.7665999999999999</v>
      </c>
      <c r="CH1175">
        <v>1.7479</v>
      </c>
      <c r="CI1175">
        <v>1.7464</v>
      </c>
      <c r="CJ1175">
        <v>1.7589999999999999</v>
      </c>
      <c r="CK1175">
        <v>1.7781</v>
      </c>
      <c r="CL1175">
        <v>1.9668000000000001</v>
      </c>
      <c r="CM1175">
        <v>1.9827999999999999</v>
      </c>
      <c r="CN1175">
        <v>1.9782999999999999</v>
      </c>
      <c r="CO1175">
        <v>1.9681</v>
      </c>
      <c r="CP1175">
        <v>1.9521999999999999</v>
      </c>
      <c r="CQ1175">
        <v>1.9215</v>
      </c>
      <c r="CR1175">
        <v>1.7942</v>
      </c>
      <c r="CS1175">
        <v>1.7644</v>
      </c>
      <c r="CT1175">
        <v>1.7484</v>
      </c>
      <c r="CU1175">
        <v>1.7447999999999999</v>
      </c>
    </row>
    <row r="1176" spans="1:99">
      <c r="A1176" s="95">
        <v>45938</v>
      </c>
      <c r="B1176" s="63">
        <v>152276</v>
      </c>
      <c r="BI1176">
        <v>1.9095</v>
      </c>
      <c r="BJ1176">
        <v>1.8613999999999999</v>
      </c>
      <c r="BK1176">
        <v>1.8408</v>
      </c>
      <c r="BL1176">
        <v>1.8449</v>
      </c>
      <c r="BM1176">
        <v>1.8628</v>
      </c>
      <c r="BN1176">
        <v>2.0594000000000001</v>
      </c>
      <c r="BO1176">
        <v>2.0617000000000001</v>
      </c>
      <c r="BP1176">
        <v>2.0518000000000001</v>
      </c>
      <c r="BQ1176">
        <v>2.0331999999999999</v>
      </c>
      <c r="BR1176">
        <v>2.0089999999999999</v>
      </c>
      <c r="BS1176">
        <v>1.9772000000000001</v>
      </c>
      <c r="BT1176">
        <v>1.8416999999999999</v>
      </c>
      <c r="BU1176">
        <v>1.8086</v>
      </c>
      <c r="BV1176">
        <v>1.7871999999999999</v>
      </c>
      <c r="BW1176">
        <v>1.7796000000000001</v>
      </c>
      <c r="BX1176">
        <v>1.7843</v>
      </c>
      <c r="BY1176">
        <v>1.7986</v>
      </c>
      <c r="BZ1176">
        <v>1.9928999999999999</v>
      </c>
      <c r="CA1176">
        <v>1.9988999999999999</v>
      </c>
      <c r="CB1176">
        <v>1.9965999999999999</v>
      </c>
      <c r="CC1176">
        <v>1.9843</v>
      </c>
      <c r="CD1176">
        <v>1.9683999999999999</v>
      </c>
      <c r="CE1176">
        <v>1.9383999999999999</v>
      </c>
      <c r="CF1176">
        <v>1.8095000000000001</v>
      </c>
      <c r="CG1176">
        <v>1.7815000000000001</v>
      </c>
      <c r="CH1176">
        <v>1.7627999999999999</v>
      </c>
      <c r="CI1176">
        <v>1.7613000000000001</v>
      </c>
      <c r="CJ1176">
        <v>1.7739</v>
      </c>
      <c r="CK1176">
        <v>1.7929999999999999</v>
      </c>
      <c r="CL1176">
        <v>1.9817</v>
      </c>
      <c r="CM1176">
        <v>1.9977</v>
      </c>
      <c r="CN1176">
        <v>1.9932000000000001</v>
      </c>
      <c r="CO1176">
        <v>1.9830000000000001</v>
      </c>
      <c r="CP1176">
        <v>1.9671000000000001</v>
      </c>
      <c r="CQ1176">
        <v>1.9363999999999999</v>
      </c>
      <c r="CR1176">
        <v>1.8090999999999999</v>
      </c>
      <c r="CS1176">
        <v>1.7793000000000001</v>
      </c>
      <c r="CT1176">
        <v>1.7633000000000001</v>
      </c>
      <c r="CU1176">
        <v>1.7597</v>
      </c>
    </row>
    <row r="1177" spans="1:99">
      <c r="A1177" s="95">
        <v>45939</v>
      </c>
      <c r="B1177" s="63">
        <v>167809</v>
      </c>
      <c r="BI1177">
        <v>1.8826000000000001</v>
      </c>
      <c r="BJ1177">
        <v>1.8374999999999999</v>
      </c>
      <c r="BK1177">
        <v>1.8181</v>
      </c>
      <c r="BL1177">
        <v>1.8229</v>
      </c>
      <c r="BM1177">
        <v>1.8414999999999999</v>
      </c>
      <c r="BN1177">
        <v>2.0396000000000001</v>
      </c>
      <c r="BO1177">
        <v>2.0425</v>
      </c>
      <c r="BP1177">
        <v>2.0329000000000002</v>
      </c>
      <c r="BQ1177">
        <v>2.0141</v>
      </c>
      <c r="BR1177">
        <v>1.9899</v>
      </c>
      <c r="BS1177">
        <v>1.9582999999999999</v>
      </c>
      <c r="BT1177">
        <v>1.8233999999999999</v>
      </c>
      <c r="BU1177">
        <v>1.7906</v>
      </c>
      <c r="BV1177">
        <v>1.7693000000000001</v>
      </c>
      <c r="BW1177">
        <v>1.7619</v>
      </c>
      <c r="BX1177">
        <v>1.7665999999999999</v>
      </c>
      <c r="BY1177">
        <v>1.7808999999999999</v>
      </c>
      <c r="BZ1177">
        <v>1.9752000000000001</v>
      </c>
      <c r="CA1177">
        <v>1.9812000000000001</v>
      </c>
      <c r="CB1177">
        <v>1.9789000000000001</v>
      </c>
      <c r="CC1177">
        <v>1.9665999999999999</v>
      </c>
      <c r="CD1177">
        <v>1.9507000000000001</v>
      </c>
      <c r="CE1177">
        <v>1.9207000000000001</v>
      </c>
      <c r="CF1177">
        <v>1.7918000000000001</v>
      </c>
      <c r="CG1177">
        <v>1.7638</v>
      </c>
      <c r="CH1177">
        <v>1.7451000000000001</v>
      </c>
      <c r="CI1177">
        <v>1.7436</v>
      </c>
      <c r="CJ1177">
        <v>1.7562</v>
      </c>
      <c r="CK1177">
        <v>1.7753000000000001</v>
      </c>
      <c r="CL1177">
        <v>1.964</v>
      </c>
      <c r="CM1177">
        <v>1.98</v>
      </c>
      <c r="CN1177">
        <v>1.9755</v>
      </c>
      <c r="CO1177">
        <v>1.9653</v>
      </c>
      <c r="CP1177">
        <v>1.9494</v>
      </c>
      <c r="CQ1177">
        <v>1.9187000000000001</v>
      </c>
      <c r="CR1177">
        <v>1.7914000000000001</v>
      </c>
      <c r="CS1177">
        <v>1.7616000000000001</v>
      </c>
      <c r="CT1177">
        <v>1.7456</v>
      </c>
      <c r="CU1177">
        <v>1.742</v>
      </c>
    </row>
    <row r="1178" spans="1:99">
      <c r="A1178" s="95">
        <v>45940</v>
      </c>
      <c r="B1178" s="63">
        <v>182101</v>
      </c>
      <c r="BI1178">
        <v>1.8204</v>
      </c>
      <c r="BJ1178">
        <v>1.7759</v>
      </c>
      <c r="BK1178">
        <v>1.7574000000000001</v>
      </c>
      <c r="BL1178">
        <v>1.7632000000000001</v>
      </c>
      <c r="BM1178">
        <v>1.7823</v>
      </c>
      <c r="BN1178">
        <v>1.9816</v>
      </c>
      <c r="BO1178">
        <v>1.9858</v>
      </c>
      <c r="BP1178">
        <v>1.9773000000000001</v>
      </c>
      <c r="BQ1178">
        <v>1.9593</v>
      </c>
      <c r="BR1178">
        <v>1.9358</v>
      </c>
      <c r="BS1178">
        <v>1.9051</v>
      </c>
      <c r="BT1178">
        <v>1.7704</v>
      </c>
      <c r="BU1178">
        <v>1.7382</v>
      </c>
      <c r="BV1178">
        <v>1.7170000000000001</v>
      </c>
      <c r="BW1178">
        <v>1.7090000000000001</v>
      </c>
      <c r="BX1178">
        <v>1.7142999999999999</v>
      </c>
      <c r="BY1178">
        <v>1.7282999999999999</v>
      </c>
      <c r="BZ1178">
        <v>1.9226000000000001</v>
      </c>
      <c r="CA1178">
        <v>1.9287000000000001</v>
      </c>
      <c r="CB1178">
        <v>1.9263999999999999</v>
      </c>
      <c r="CC1178">
        <v>1.9144000000000001</v>
      </c>
      <c r="CD1178">
        <v>1.8986000000000001</v>
      </c>
      <c r="CE1178">
        <v>1.8687</v>
      </c>
      <c r="CF1178">
        <v>1.7399</v>
      </c>
      <c r="CG1178">
        <v>1.7121</v>
      </c>
      <c r="CH1178">
        <v>1.6935</v>
      </c>
      <c r="CI1178">
        <v>1.6919999999999999</v>
      </c>
      <c r="CJ1178">
        <v>1.7045999999999999</v>
      </c>
      <c r="CK1178">
        <v>1.7237</v>
      </c>
      <c r="CL1178">
        <v>1.9124000000000001</v>
      </c>
      <c r="CM1178">
        <v>1.9283999999999999</v>
      </c>
      <c r="CN1178">
        <v>1.9238999999999999</v>
      </c>
      <c r="CO1178">
        <v>1.9137</v>
      </c>
      <c r="CP1178">
        <v>1.8977999999999999</v>
      </c>
      <c r="CQ1178">
        <v>1.8671</v>
      </c>
      <c r="CR1178">
        <v>1.7398</v>
      </c>
      <c r="CS1178">
        <v>1.71</v>
      </c>
      <c r="CT1178">
        <v>1.694</v>
      </c>
      <c r="CU1178">
        <v>1.6903999999999999</v>
      </c>
    </row>
    <row r="1179" spans="1:99">
      <c r="A1179" s="95">
        <v>45943</v>
      </c>
      <c r="B1179" s="63">
        <v>141700</v>
      </c>
      <c r="BI1179">
        <v>1.8438000000000001</v>
      </c>
      <c r="BJ1179">
        <v>1.7976000000000001</v>
      </c>
      <c r="BK1179">
        <v>1.7770999999999999</v>
      </c>
      <c r="BL1179">
        <v>1.7819</v>
      </c>
      <c r="BM1179">
        <v>1.7998000000000001</v>
      </c>
      <c r="BN1179">
        <v>1.9993000000000001</v>
      </c>
      <c r="BO1179">
        <v>2.0034999999999998</v>
      </c>
      <c r="BP1179">
        <v>1.9953000000000001</v>
      </c>
      <c r="BQ1179">
        <v>1.9773000000000001</v>
      </c>
      <c r="BR1179">
        <v>1.9539</v>
      </c>
      <c r="BS1179">
        <v>1.9229000000000001</v>
      </c>
      <c r="BT1179">
        <v>1.7886</v>
      </c>
      <c r="BU1179">
        <v>1.7564</v>
      </c>
      <c r="BV1179">
        <v>1.7351000000000001</v>
      </c>
      <c r="BW1179">
        <v>1.7272000000000001</v>
      </c>
      <c r="BX1179">
        <v>1.7323999999999999</v>
      </c>
      <c r="BY1179">
        <v>1.7464</v>
      </c>
      <c r="BZ1179">
        <v>1.9407000000000001</v>
      </c>
      <c r="CA1179">
        <v>1.9468000000000001</v>
      </c>
      <c r="CB1179">
        <v>1.9444999999999999</v>
      </c>
      <c r="CC1179">
        <v>1.9325000000000001</v>
      </c>
      <c r="CD1179">
        <v>1.9167000000000001</v>
      </c>
      <c r="CE1179">
        <v>1.8868</v>
      </c>
      <c r="CF1179">
        <v>1.758</v>
      </c>
      <c r="CG1179">
        <v>1.7302</v>
      </c>
      <c r="CH1179">
        <v>1.7116</v>
      </c>
      <c r="CI1179">
        <v>1.7101</v>
      </c>
      <c r="CJ1179">
        <v>1.7226999999999999</v>
      </c>
      <c r="CK1179">
        <v>1.7418</v>
      </c>
      <c r="CL1179">
        <v>1.9305000000000001</v>
      </c>
      <c r="CM1179">
        <v>1.9464999999999999</v>
      </c>
      <c r="CN1179">
        <v>1.9419999999999999</v>
      </c>
      <c r="CO1179">
        <v>1.9318</v>
      </c>
      <c r="CP1179">
        <v>1.9158999999999999</v>
      </c>
      <c r="CQ1179">
        <v>1.8852</v>
      </c>
      <c r="CR1179">
        <v>1.7579</v>
      </c>
      <c r="CS1179">
        <v>1.7281</v>
      </c>
      <c r="CT1179">
        <v>1.7121</v>
      </c>
      <c r="CU1179">
        <v>1.7084999999999999</v>
      </c>
    </row>
    <row r="1180" spans="1:99">
      <c r="A1180" s="95">
        <v>45944</v>
      </c>
      <c r="B1180" s="63">
        <v>159352</v>
      </c>
      <c r="BI1180">
        <v>1.8286</v>
      </c>
      <c r="BJ1180">
        <v>1.7823</v>
      </c>
      <c r="BK1180">
        <v>1.7611000000000001</v>
      </c>
      <c r="BL1180">
        <v>1.766</v>
      </c>
      <c r="BM1180">
        <v>1.7842</v>
      </c>
      <c r="BN1180">
        <v>1.9852000000000001</v>
      </c>
      <c r="BO1180">
        <v>1.9886999999999999</v>
      </c>
      <c r="BP1180">
        <v>1.9798</v>
      </c>
      <c r="BQ1180">
        <v>1.9613</v>
      </c>
      <c r="BR1180">
        <v>1.9376</v>
      </c>
      <c r="BS1180">
        <v>1.9067000000000001</v>
      </c>
      <c r="BT1180">
        <v>1.7706</v>
      </c>
      <c r="BU1180">
        <v>1.7386999999999999</v>
      </c>
      <c r="BV1180">
        <v>1.7178</v>
      </c>
      <c r="BW1180">
        <v>1.7102999999999999</v>
      </c>
      <c r="BX1180">
        <v>1.7163999999999999</v>
      </c>
      <c r="BY1180">
        <v>1.7306999999999999</v>
      </c>
      <c r="BZ1180">
        <v>1.9244000000000001</v>
      </c>
      <c r="CA1180">
        <v>1.93</v>
      </c>
      <c r="CB1180">
        <v>1.9277</v>
      </c>
      <c r="CC1180">
        <v>1.9157</v>
      </c>
      <c r="CD1180">
        <v>1.8998999999999999</v>
      </c>
      <c r="CE1180">
        <v>1.87</v>
      </c>
      <c r="CF1180">
        <v>1.7412000000000001</v>
      </c>
      <c r="CG1180">
        <v>1.7134</v>
      </c>
      <c r="CH1180">
        <v>1.6948000000000001</v>
      </c>
      <c r="CI1180">
        <v>1.6933</v>
      </c>
      <c r="CJ1180">
        <v>1.7059</v>
      </c>
      <c r="CK1180">
        <v>1.7250000000000001</v>
      </c>
      <c r="CL1180">
        <v>1.9137</v>
      </c>
      <c r="CM1180">
        <v>1.9297</v>
      </c>
      <c r="CN1180">
        <v>1.9252</v>
      </c>
      <c r="CO1180">
        <v>1.915</v>
      </c>
      <c r="CP1180">
        <v>1.8991</v>
      </c>
      <c r="CQ1180">
        <v>1.8684000000000001</v>
      </c>
      <c r="CR1180">
        <v>1.7411000000000001</v>
      </c>
      <c r="CS1180">
        <v>1.7113</v>
      </c>
      <c r="CT1180">
        <v>1.6953</v>
      </c>
      <c r="CU1180">
        <v>1.6917</v>
      </c>
    </row>
    <row r="1181" spans="1:99">
      <c r="A1181" s="95">
        <v>45945</v>
      </c>
      <c r="B1181" s="63">
        <v>175035</v>
      </c>
      <c r="BI1181">
        <v>1.8344</v>
      </c>
      <c r="BJ1181">
        <v>1.7841</v>
      </c>
      <c r="BK1181">
        <v>1.7609999999999999</v>
      </c>
      <c r="BL1181">
        <v>1.7648999999999999</v>
      </c>
      <c r="BM1181">
        <v>1.7830999999999999</v>
      </c>
      <c r="BN1181">
        <v>1.9853000000000001</v>
      </c>
      <c r="BO1181">
        <v>1.9885999999999999</v>
      </c>
      <c r="BP1181">
        <v>1.9791000000000001</v>
      </c>
      <c r="BQ1181">
        <v>1.9603999999999999</v>
      </c>
      <c r="BR1181">
        <v>1.9362999999999999</v>
      </c>
      <c r="BS1181">
        <v>1.905</v>
      </c>
      <c r="BT1181">
        <v>1.7685999999999999</v>
      </c>
      <c r="BU1181">
        <v>1.7366999999999999</v>
      </c>
      <c r="BV1181">
        <v>1.7157</v>
      </c>
      <c r="BW1181">
        <v>1.708</v>
      </c>
      <c r="BX1181">
        <v>1.7137</v>
      </c>
      <c r="BY1181">
        <v>1.7279</v>
      </c>
      <c r="BZ1181">
        <v>1.9216</v>
      </c>
      <c r="CA1181">
        <v>1.9272</v>
      </c>
      <c r="CB1181">
        <v>1.9249000000000001</v>
      </c>
      <c r="CC1181">
        <v>1.9129</v>
      </c>
      <c r="CD1181">
        <v>1.8971</v>
      </c>
      <c r="CE1181">
        <v>1.8672</v>
      </c>
      <c r="CF1181">
        <v>1.7383999999999999</v>
      </c>
      <c r="CG1181">
        <v>1.7105999999999999</v>
      </c>
      <c r="CH1181">
        <v>1.6919999999999999</v>
      </c>
      <c r="CI1181">
        <v>1.6904999999999999</v>
      </c>
      <c r="CJ1181">
        <v>1.7031000000000001</v>
      </c>
      <c r="CK1181">
        <v>1.7222</v>
      </c>
      <c r="CL1181">
        <v>1.9109</v>
      </c>
      <c r="CM1181">
        <v>1.9269000000000001</v>
      </c>
      <c r="CN1181">
        <v>1.9224000000000001</v>
      </c>
      <c r="CO1181">
        <v>1.9121999999999999</v>
      </c>
      <c r="CP1181">
        <v>1.8963000000000001</v>
      </c>
      <c r="CQ1181">
        <v>1.8655999999999999</v>
      </c>
      <c r="CR1181">
        <v>1.7383</v>
      </c>
      <c r="CS1181">
        <v>1.7084999999999999</v>
      </c>
      <c r="CT1181">
        <v>1.6924999999999999</v>
      </c>
      <c r="CU1181">
        <v>1.6889000000000001</v>
      </c>
    </row>
    <row r="1182" spans="1:99">
      <c r="A1182" s="95">
        <v>45946</v>
      </c>
      <c r="B1182" s="63">
        <v>169366</v>
      </c>
      <c r="BI1182">
        <v>1.8117000000000001</v>
      </c>
      <c r="BJ1182">
        <v>1.7604</v>
      </c>
      <c r="BK1182">
        <v>1.7378</v>
      </c>
      <c r="BL1182">
        <v>1.7436</v>
      </c>
      <c r="BM1182">
        <v>1.7629999999999999</v>
      </c>
      <c r="BN1182">
        <v>1.9674</v>
      </c>
      <c r="BO1182">
        <v>1.9713000000000001</v>
      </c>
      <c r="BP1182">
        <v>1.9621999999999999</v>
      </c>
      <c r="BQ1182">
        <v>1.9438</v>
      </c>
      <c r="BR1182">
        <v>1.9198</v>
      </c>
      <c r="BS1182">
        <v>1.8884000000000001</v>
      </c>
      <c r="BT1182">
        <v>1.7528999999999999</v>
      </c>
      <c r="BU1182">
        <v>1.7206999999999999</v>
      </c>
      <c r="BV1182">
        <v>1.6998</v>
      </c>
      <c r="BW1182">
        <v>1.6921999999999999</v>
      </c>
      <c r="BX1182">
        <v>1.6979</v>
      </c>
      <c r="BY1182">
        <v>1.7122999999999999</v>
      </c>
      <c r="BZ1182">
        <v>1.9061999999999999</v>
      </c>
      <c r="CA1182">
        <v>1.9119999999999999</v>
      </c>
      <c r="CB1182">
        <v>1.9098999999999999</v>
      </c>
      <c r="CC1182">
        <v>1.8979999999999999</v>
      </c>
      <c r="CD1182">
        <v>1.8824000000000001</v>
      </c>
      <c r="CE1182">
        <v>1.8527</v>
      </c>
      <c r="CF1182">
        <v>1.7241</v>
      </c>
      <c r="CG1182">
        <v>1.6964999999999999</v>
      </c>
      <c r="CH1182">
        <v>1.6789000000000001</v>
      </c>
      <c r="CI1182">
        <v>1.6774</v>
      </c>
      <c r="CJ1182">
        <v>1.69</v>
      </c>
      <c r="CK1182">
        <v>1.7091000000000001</v>
      </c>
      <c r="CL1182">
        <v>1.8977999999999999</v>
      </c>
      <c r="CM1182">
        <v>1.9137999999999999</v>
      </c>
      <c r="CN1182">
        <v>1.9093</v>
      </c>
      <c r="CO1182">
        <v>1.8991</v>
      </c>
      <c r="CP1182">
        <v>1.8832</v>
      </c>
      <c r="CQ1182">
        <v>1.8525</v>
      </c>
      <c r="CR1182">
        <v>1.7252000000000001</v>
      </c>
      <c r="CS1182">
        <v>1.6954</v>
      </c>
      <c r="CT1182">
        <v>1.6794</v>
      </c>
      <c r="CU1182">
        <v>1.6758</v>
      </c>
    </row>
    <row r="1183" spans="1:99">
      <c r="A1183" s="95">
        <v>45947</v>
      </c>
      <c r="B1183">
        <v>168944</v>
      </c>
      <c r="BI1183">
        <v>1.8376999999999999</v>
      </c>
      <c r="BJ1183">
        <v>1.7817000000000001</v>
      </c>
      <c r="BK1183">
        <v>1.756</v>
      </c>
      <c r="BL1183">
        <v>1.7602</v>
      </c>
      <c r="BM1183">
        <v>1.7783</v>
      </c>
      <c r="BN1183">
        <v>1.9821</v>
      </c>
      <c r="BO1183">
        <v>1.9855</v>
      </c>
      <c r="BP1183">
        <v>1.976</v>
      </c>
      <c r="BQ1183">
        <v>1.9573</v>
      </c>
      <c r="BR1183">
        <v>1.9331</v>
      </c>
      <c r="BS1183">
        <v>1.9017999999999999</v>
      </c>
      <c r="BT1183">
        <v>1.7676000000000001</v>
      </c>
      <c r="BU1183">
        <v>1.7356</v>
      </c>
      <c r="BV1183">
        <v>1.7146999999999999</v>
      </c>
      <c r="BW1183">
        <v>1.7073</v>
      </c>
      <c r="BX1183">
        <v>1.7129000000000001</v>
      </c>
      <c r="BY1183">
        <v>1.7273000000000001</v>
      </c>
      <c r="BZ1183">
        <v>1.9212</v>
      </c>
      <c r="CA1183">
        <v>1.927</v>
      </c>
      <c r="CB1183">
        <v>1.9249000000000001</v>
      </c>
      <c r="CC1183">
        <v>1.913</v>
      </c>
      <c r="CD1183">
        <v>1.8974</v>
      </c>
      <c r="CE1183">
        <v>1.8676999999999999</v>
      </c>
      <c r="CF1183">
        <v>1.7391000000000001</v>
      </c>
      <c r="CG1183">
        <v>1.7115</v>
      </c>
      <c r="CH1183">
        <v>1.6939</v>
      </c>
      <c r="CI1183">
        <v>1.6923999999999999</v>
      </c>
      <c r="CJ1183">
        <v>1.7050000000000001</v>
      </c>
      <c r="CK1183">
        <v>1.7241</v>
      </c>
      <c r="CL1183">
        <v>1.9128000000000001</v>
      </c>
      <c r="CM1183">
        <v>1.9288000000000001</v>
      </c>
      <c r="CN1183">
        <v>1.9242999999999999</v>
      </c>
      <c r="CO1183">
        <v>1.9140999999999999</v>
      </c>
      <c r="CP1183">
        <v>1.8982000000000001</v>
      </c>
      <c r="CQ1183">
        <v>1.8674999999999999</v>
      </c>
      <c r="CR1183">
        <v>1.7402</v>
      </c>
      <c r="CS1183">
        <v>1.7103999999999999</v>
      </c>
      <c r="CT1183">
        <v>1.6943999999999999</v>
      </c>
      <c r="CU1183">
        <v>1.6908000000000001</v>
      </c>
    </row>
    <row r="1184" spans="1:99">
      <c r="A1184" s="95">
        <v>45950</v>
      </c>
      <c r="B1184">
        <v>121414</v>
      </c>
      <c r="BI1184">
        <v>1.8302</v>
      </c>
      <c r="BJ1184">
        <v>1.7753000000000001</v>
      </c>
      <c r="BK1184">
        <v>1.7497</v>
      </c>
      <c r="BL1184">
        <v>1.7545999999999999</v>
      </c>
      <c r="BM1184">
        <v>1.774</v>
      </c>
      <c r="BN1184">
        <v>1.9782999999999999</v>
      </c>
      <c r="BO1184">
        <v>1.9824999999999999</v>
      </c>
      <c r="BP1184">
        <v>1.9735</v>
      </c>
      <c r="BQ1184">
        <v>1.9549000000000001</v>
      </c>
      <c r="BR1184">
        <v>1.9302999999999999</v>
      </c>
      <c r="BS1184">
        <v>1.8984000000000001</v>
      </c>
      <c r="BT1184">
        <v>1.7603</v>
      </c>
      <c r="BU1184">
        <v>1.7282</v>
      </c>
      <c r="BV1184">
        <v>1.7072000000000001</v>
      </c>
      <c r="BW1184">
        <v>1.6996</v>
      </c>
      <c r="BX1184">
        <v>1.7052</v>
      </c>
      <c r="BY1184">
        <v>1.7196</v>
      </c>
      <c r="BZ1184">
        <v>1.9135</v>
      </c>
      <c r="CA1184">
        <v>1.9193</v>
      </c>
      <c r="CB1184">
        <v>1.9172</v>
      </c>
      <c r="CC1184">
        <v>1.9053</v>
      </c>
      <c r="CD1184">
        <v>1.8896999999999999</v>
      </c>
      <c r="CE1184">
        <v>1.86</v>
      </c>
      <c r="CF1184">
        <v>1.7314000000000001</v>
      </c>
      <c r="CG1184">
        <v>1.7038</v>
      </c>
      <c r="CH1184">
        <v>1.6861999999999999</v>
      </c>
      <c r="CI1184">
        <v>1.6847000000000001</v>
      </c>
      <c r="CJ1184">
        <v>1.6973</v>
      </c>
      <c r="CK1184">
        <v>1.7163999999999999</v>
      </c>
      <c r="CL1184">
        <v>1.9051</v>
      </c>
      <c r="CM1184">
        <v>1.9211</v>
      </c>
      <c r="CN1184">
        <v>1.9166000000000001</v>
      </c>
      <c r="CO1184">
        <v>1.9064000000000001</v>
      </c>
      <c r="CP1184">
        <v>1.8905000000000001</v>
      </c>
      <c r="CQ1184">
        <v>1.8597999999999999</v>
      </c>
      <c r="CR1184">
        <v>1.7324999999999999</v>
      </c>
      <c r="CS1184">
        <v>1.7027000000000001</v>
      </c>
      <c r="CT1184">
        <v>1.6867000000000001</v>
      </c>
      <c r="CU1184">
        <v>1.6831</v>
      </c>
    </row>
    <row r="1185" spans="1:99">
      <c r="A1185" s="95">
        <v>45951</v>
      </c>
      <c r="B1185">
        <v>146636</v>
      </c>
      <c r="BI1185">
        <v>1.8252999999999999</v>
      </c>
      <c r="BJ1185">
        <v>1.7718</v>
      </c>
      <c r="BK1185">
        <v>1.7479</v>
      </c>
      <c r="BL1185">
        <v>1.7526999999999999</v>
      </c>
      <c r="BM1185">
        <v>1.772</v>
      </c>
      <c r="BN1185">
        <v>1.9774</v>
      </c>
      <c r="BO1185">
        <v>1.9819</v>
      </c>
      <c r="BP1185">
        <v>1.9733000000000001</v>
      </c>
      <c r="BQ1185">
        <v>1.9550000000000001</v>
      </c>
      <c r="BR1185">
        <v>1.9305000000000001</v>
      </c>
      <c r="BS1185">
        <v>1.8987000000000001</v>
      </c>
      <c r="BT1185">
        <v>1.7601</v>
      </c>
      <c r="BU1185">
        <v>1.7272000000000001</v>
      </c>
      <c r="BV1185">
        <v>1.7052</v>
      </c>
      <c r="BW1185">
        <v>1.6975</v>
      </c>
      <c r="BX1185">
        <v>1.7031000000000001</v>
      </c>
      <c r="BY1185">
        <v>1.7175</v>
      </c>
      <c r="BZ1185">
        <v>1.9114</v>
      </c>
      <c r="CA1185">
        <v>1.9172</v>
      </c>
      <c r="CB1185">
        <v>1.9151</v>
      </c>
      <c r="CC1185">
        <v>1.9032</v>
      </c>
      <c r="CD1185">
        <v>1.8875999999999999</v>
      </c>
      <c r="CE1185">
        <v>1.8579000000000001</v>
      </c>
      <c r="CF1185">
        <v>1.7293000000000001</v>
      </c>
      <c r="CG1185">
        <v>1.7017</v>
      </c>
      <c r="CH1185">
        <v>1.6840999999999999</v>
      </c>
      <c r="CI1185">
        <v>1.6826000000000001</v>
      </c>
      <c r="CJ1185">
        <v>1.6952</v>
      </c>
      <c r="CK1185">
        <v>1.7142999999999999</v>
      </c>
      <c r="CL1185">
        <v>1.903</v>
      </c>
      <c r="CM1185">
        <v>1.919</v>
      </c>
      <c r="CN1185">
        <v>1.9145000000000001</v>
      </c>
      <c r="CO1185">
        <v>1.9043000000000001</v>
      </c>
      <c r="CP1185">
        <v>1.8884000000000001</v>
      </c>
      <c r="CQ1185">
        <v>1.8576999999999999</v>
      </c>
      <c r="CR1185">
        <v>1.7303999999999999</v>
      </c>
      <c r="CS1185">
        <v>1.7005999999999999</v>
      </c>
      <c r="CT1185">
        <v>1.6846000000000001</v>
      </c>
      <c r="CU1185">
        <v>1.681</v>
      </c>
    </row>
    <row r="1186" spans="1:99">
      <c r="A1186" s="95">
        <v>45952</v>
      </c>
      <c r="B1186">
        <v>157887</v>
      </c>
      <c r="BI1186">
        <v>1.865</v>
      </c>
      <c r="BJ1186">
        <v>1.8092999999999999</v>
      </c>
      <c r="BK1186">
        <v>1.7837000000000001</v>
      </c>
      <c r="BL1186">
        <v>1.7870999999999999</v>
      </c>
      <c r="BM1186">
        <v>1.8058000000000001</v>
      </c>
      <c r="BN1186">
        <v>2.0093999999999999</v>
      </c>
      <c r="BO1186">
        <v>2.0129999999999999</v>
      </c>
      <c r="BP1186">
        <v>2.0034000000000001</v>
      </c>
      <c r="BQ1186">
        <v>1.9834000000000001</v>
      </c>
      <c r="BR1186">
        <v>1.9571000000000001</v>
      </c>
      <c r="BS1186">
        <v>1.9238</v>
      </c>
      <c r="BT1186">
        <v>1.7842</v>
      </c>
      <c r="BU1186">
        <v>1.7508999999999999</v>
      </c>
      <c r="BV1186">
        <v>1.7298</v>
      </c>
      <c r="BW1186">
        <v>1.7222999999999999</v>
      </c>
      <c r="BX1186">
        <v>1.7279</v>
      </c>
      <c r="BY1186">
        <v>1.7423</v>
      </c>
      <c r="BZ1186">
        <v>1.9361999999999999</v>
      </c>
      <c r="CA1186">
        <v>1.9419999999999999</v>
      </c>
      <c r="CB1186">
        <v>1.9399</v>
      </c>
      <c r="CC1186">
        <v>1.9279999999999999</v>
      </c>
      <c r="CD1186">
        <v>1.9124000000000001</v>
      </c>
      <c r="CE1186">
        <v>1.8827</v>
      </c>
      <c r="CF1186">
        <v>1.7541</v>
      </c>
      <c r="CG1186">
        <v>1.7264999999999999</v>
      </c>
      <c r="CH1186">
        <v>1.7089000000000001</v>
      </c>
      <c r="CI1186">
        <v>1.7074</v>
      </c>
      <c r="CJ1186">
        <v>1.72</v>
      </c>
      <c r="CK1186">
        <v>1.7391000000000001</v>
      </c>
      <c r="CL1186">
        <v>1.9278</v>
      </c>
      <c r="CM1186">
        <v>1.9438</v>
      </c>
      <c r="CN1186">
        <v>1.9393</v>
      </c>
      <c r="CO1186">
        <v>1.9291</v>
      </c>
      <c r="CP1186">
        <v>1.9132</v>
      </c>
      <c r="CQ1186">
        <v>1.8825000000000001</v>
      </c>
      <c r="CR1186">
        <v>1.7552000000000001</v>
      </c>
      <c r="CS1186">
        <v>1.7254</v>
      </c>
      <c r="CT1186">
        <v>1.7094</v>
      </c>
      <c r="CU1186">
        <v>1.7058</v>
      </c>
    </row>
    <row r="1187" spans="1:99">
      <c r="A1187" s="95">
        <v>45953</v>
      </c>
      <c r="B1187">
        <v>243118</v>
      </c>
      <c r="BI1187">
        <v>1.9269000000000001</v>
      </c>
      <c r="BJ1187">
        <v>1.8729</v>
      </c>
      <c r="BK1187">
        <v>1.8472</v>
      </c>
      <c r="BL1187">
        <v>1.8487</v>
      </c>
      <c r="BM1187">
        <v>1.8660000000000001</v>
      </c>
      <c r="BN1187">
        <v>2.0644999999999998</v>
      </c>
      <c r="BO1187">
        <v>2.0644999999999998</v>
      </c>
      <c r="BP1187">
        <v>2.0514999999999999</v>
      </c>
      <c r="BQ1187">
        <v>2.0295000000000001</v>
      </c>
      <c r="BR1187">
        <v>2.0015000000000001</v>
      </c>
      <c r="BS1187">
        <v>1.9664999999999999</v>
      </c>
      <c r="BT1187">
        <v>1.8193999999999999</v>
      </c>
      <c r="BU1187">
        <v>1.7837000000000001</v>
      </c>
      <c r="BV1187">
        <v>1.7601</v>
      </c>
      <c r="BW1187">
        <v>1.7504999999999999</v>
      </c>
      <c r="BX1187">
        <v>1.7551000000000001</v>
      </c>
      <c r="BY1187">
        <v>1.7693000000000001</v>
      </c>
      <c r="BZ1187">
        <v>1.9632000000000001</v>
      </c>
      <c r="CA1187">
        <v>1.9690000000000001</v>
      </c>
      <c r="CB1187">
        <v>1.9669000000000001</v>
      </c>
      <c r="CC1187">
        <v>1.9550000000000001</v>
      </c>
      <c r="CD1187">
        <v>1.9394</v>
      </c>
      <c r="CE1187">
        <v>1.9097</v>
      </c>
      <c r="CF1187">
        <v>1.7810999999999999</v>
      </c>
      <c r="CG1187">
        <v>1.7535000000000001</v>
      </c>
      <c r="CH1187">
        <v>1.7359</v>
      </c>
      <c r="CI1187">
        <v>1.7343999999999999</v>
      </c>
      <c r="CJ1187">
        <v>1.7470000000000001</v>
      </c>
      <c r="CK1187">
        <v>1.7661</v>
      </c>
      <c r="CL1187">
        <v>1.9548000000000001</v>
      </c>
      <c r="CM1187">
        <v>1.9708000000000001</v>
      </c>
      <c r="CN1187">
        <v>1.9662999999999999</v>
      </c>
      <c r="CO1187">
        <v>1.9560999999999999</v>
      </c>
      <c r="CP1187">
        <v>1.9401999999999999</v>
      </c>
      <c r="CQ1187">
        <v>1.9095</v>
      </c>
      <c r="CR1187">
        <v>1.7822</v>
      </c>
      <c r="CS1187">
        <v>1.7524</v>
      </c>
      <c r="CT1187">
        <v>1.7363999999999999</v>
      </c>
      <c r="CU1187">
        <v>1.7327999999999999</v>
      </c>
    </row>
    <row r="1188" spans="1:99">
      <c r="A1188" s="95">
        <v>45954</v>
      </c>
      <c r="B1188">
        <v>166530</v>
      </c>
      <c r="BI1188">
        <v>1.9227000000000001</v>
      </c>
      <c r="BJ1188">
        <v>1.8686</v>
      </c>
      <c r="BK1188">
        <v>1.8425</v>
      </c>
      <c r="BL1188">
        <v>1.8442000000000001</v>
      </c>
      <c r="BM1188">
        <v>1.8615999999999999</v>
      </c>
      <c r="BN1188">
        <v>2.0587</v>
      </c>
      <c r="BO1188">
        <v>2.0577000000000001</v>
      </c>
      <c r="BP1188">
        <v>2.0430999999999999</v>
      </c>
      <c r="BQ1188">
        <v>2.0206</v>
      </c>
      <c r="BR1188">
        <v>1.9931000000000001</v>
      </c>
      <c r="BS1188">
        <v>1.9592000000000001</v>
      </c>
      <c r="BT1188">
        <v>1.8140000000000001</v>
      </c>
      <c r="BU1188">
        <v>1.7795000000000001</v>
      </c>
      <c r="BV1188">
        <v>1.7576000000000001</v>
      </c>
      <c r="BW1188">
        <v>1.7496</v>
      </c>
      <c r="BX1188">
        <v>1.754</v>
      </c>
      <c r="BY1188">
        <v>1.7678</v>
      </c>
      <c r="BZ1188">
        <v>1.9617</v>
      </c>
      <c r="CA1188">
        <v>1.9675</v>
      </c>
      <c r="CB1188">
        <v>1.9654</v>
      </c>
      <c r="CC1188">
        <v>1.9535</v>
      </c>
      <c r="CD1188">
        <v>1.9379</v>
      </c>
      <c r="CE1188">
        <v>1.9081999999999999</v>
      </c>
      <c r="CF1188">
        <v>1.7796000000000001</v>
      </c>
      <c r="CG1188">
        <v>1.752</v>
      </c>
      <c r="CH1188">
        <v>1.7343999999999999</v>
      </c>
      <c r="CI1188">
        <v>1.7329000000000001</v>
      </c>
      <c r="CJ1188">
        <v>1.7455000000000001</v>
      </c>
      <c r="CK1188">
        <v>1.7645999999999999</v>
      </c>
      <c r="CL1188">
        <v>1.9533</v>
      </c>
      <c r="CM1188">
        <v>1.9693000000000001</v>
      </c>
      <c r="CN1188">
        <v>1.9648000000000001</v>
      </c>
      <c r="CO1188">
        <v>1.9545999999999999</v>
      </c>
      <c r="CP1188">
        <v>1.9387000000000001</v>
      </c>
      <c r="CQ1188">
        <v>1.9079999999999999</v>
      </c>
      <c r="CR1188">
        <v>1.7806999999999999</v>
      </c>
      <c r="CS1188">
        <v>1.7508999999999999</v>
      </c>
      <c r="CT1188">
        <v>1.7349000000000001</v>
      </c>
      <c r="CU1188">
        <v>1.7313000000000001</v>
      </c>
    </row>
    <row r="1189" spans="1:99">
      <c r="A1189" s="95">
        <v>45957</v>
      </c>
      <c r="B1189">
        <v>150174</v>
      </c>
      <c r="BI1189">
        <v>1.9204000000000001</v>
      </c>
      <c r="BJ1189">
        <v>1.8660000000000001</v>
      </c>
      <c r="BK1189">
        <v>1.8371999999999999</v>
      </c>
      <c r="BL1189">
        <v>1.8388</v>
      </c>
      <c r="BM1189">
        <v>1.8566</v>
      </c>
      <c r="BN1189">
        <v>2.0556000000000001</v>
      </c>
      <c r="BO1189">
        <v>2.0554000000000001</v>
      </c>
      <c r="BP1189">
        <v>2.0417999999999998</v>
      </c>
      <c r="BQ1189">
        <v>2.0200999999999998</v>
      </c>
      <c r="BR1189">
        <v>1.9938</v>
      </c>
      <c r="BS1189">
        <v>1.9610000000000001</v>
      </c>
      <c r="BT1189">
        <v>1.8180000000000001</v>
      </c>
      <c r="BU1189">
        <v>1.7845</v>
      </c>
      <c r="BV1189">
        <v>1.7630999999999999</v>
      </c>
      <c r="BW1189">
        <v>1.7552000000000001</v>
      </c>
      <c r="BX1189">
        <v>1.7599</v>
      </c>
      <c r="BY1189">
        <v>1.7735000000000001</v>
      </c>
      <c r="BZ1189">
        <v>1.9672000000000001</v>
      </c>
      <c r="CA1189">
        <v>1.9728000000000001</v>
      </c>
      <c r="CB1189">
        <v>1.9705999999999999</v>
      </c>
      <c r="CC1189">
        <v>1.9584999999999999</v>
      </c>
      <c r="CD1189">
        <v>1.9427000000000001</v>
      </c>
      <c r="CE1189">
        <v>1.9128000000000001</v>
      </c>
      <c r="CF1189">
        <v>1.7827</v>
      </c>
      <c r="CG1189">
        <v>1.7551000000000001</v>
      </c>
      <c r="CH1189">
        <v>1.7375</v>
      </c>
      <c r="CI1189">
        <v>1.736</v>
      </c>
      <c r="CJ1189">
        <v>1.7485999999999999</v>
      </c>
      <c r="CK1189">
        <v>1.7677</v>
      </c>
      <c r="CL1189">
        <v>1.9563999999999999</v>
      </c>
      <c r="CM1189">
        <v>1.9723999999999999</v>
      </c>
      <c r="CN1189">
        <v>1.9679</v>
      </c>
      <c r="CO1189">
        <v>1.9577</v>
      </c>
      <c r="CP1189">
        <v>1.9418</v>
      </c>
      <c r="CQ1189">
        <v>1.9111</v>
      </c>
      <c r="CR1189">
        <v>1.7838000000000001</v>
      </c>
      <c r="CS1189">
        <v>1.754</v>
      </c>
      <c r="CT1189">
        <v>1.738</v>
      </c>
      <c r="CU1189">
        <v>1.7343999999999999</v>
      </c>
    </row>
    <row r="1190" spans="1:99">
      <c r="A1190" s="95" t="s">
        <v>4618</v>
      </c>
      <c r="B1190" t="s">
        <v>4619</v>
      </c>
      <c r="BI1190" t="s">
        <v>4620</v>
      </c>
      <c r="BJ1190" t="s">
        <v>4621</v>
      </c>
      <c r="BK1190" t="s">
        <v>4622</v>
      </c>
      <c r="BL1190" t="s">
        <v>4623</v>
      </c>
      <c r="BM1190" t="s">
        <v>4624</v>
      </c>
      <c r="BN1190" t="s">
        <v>4625</v>
      </c>
      <c r="BO1190" t="s">
        <v>4626</v>
      </c>
      <c r="BP1190" t="s">
        <v>4627</v>
      </c>
      <c r="BQ1190" t="s">
        <v>4628</v>
      </c>
      <c r="BR1190" t="s">
        <v>4629</v>
      </c>
      <c r="BS1190" t="s">
        <v>4630</v>
      </c>
      <c r="BT1190" t="s">
        <v>4631</v>
      </c>
      <c r="BU1190" t="s">
        <v>4632</v>
      </c>
      <c r="BV1190" t="s">
        <v>4633</v>
      </c>
      <c r="BW1190" t="s">
        <v>4634</v>
      </c>
      <c r="BX1190" t="s">
        <v>4635</v>
      </c>
      <c r="BY1190" t="s">
        <v>4636</v>
      </c>
      <c r="BZ1190" t="s">
        <v>4637</v>
      </c>
      <c r="CA1190" t="s">
        <v>4638</v>
      </c>
      <c r="CB1190" t="s">
        <v>4639</v>
      </c>
      <c r="CC1190" t="s">
        <v>4640</v>
      </c>
      <c r="CD1190" t="s">
        <v>4641</v>
      </c>
      <c r="CE1190" t="s">
        <v>4642</v>
      </c>
      <c r="CF1190" t="s">
        <v>4643</v>
      </c>
      <c r="CG1190" t="s">
        <v>4644</v>
      </c>
      <c r="CH1190" t="s">
        <v>4645</v>
      </c>
      <c r="CI1190" t="s">
        <v>4646</v>
      </c>
      <c r="CJ1190" t="s">
        <v>4647</v>
      </c>
      <c r="CK1190" t="s">
        <v>4648</v>
      </c>
      <c r="CL1190" t="s">
        <v>4649</v>
      </c>
      <c r="CM1190" t="s">
        <v>4650</v>
      </c>
      <c r="CN1190" t="s">
        <v>4651</v>
      </c>
      <c r="CO1190" t="s">
        <v>4652</v>
      </c>
      <c r="CP1190" t="s">
        <v>4653</v>
      </c>
      <c r="CQ1190" t="s">
        <v>4654</v>
      </c>
      <c r="CR1190" t="s">
        <v>4655</v>
      </c>
      <c r="CS1190" t="s">
        <v>4656</v>
      </c>
      <c r="CT1190" t="s">
        <v>4657</v>
      </c>
      <c r="CU1190" t="s">
        <v>4658</v>
      </c>
    </row>
    <row r="1191" spans="1:99">
      <c r="A1191" s="95">
        <v>45951</v>
      </c>
    </row>
    <row r="1192" spans="1:99">
      <c r="A1192" s="95">
        <v>45952</v>
      </c>
    </row>
    <row r="1193" spans="1:99">
      <c r="A1193" s="95">
        <v>45953</v>
      </c>
    </row>
    <row r="1194" spans="1:99">
      <c r="A1194" s="95">
        <v>45954</v>
      </c>
      <c r="BK1194" s="1178">
        <v>169366</v>
      </c>
    </row>
    <row r="1195" spans="1:99" ht="51" thickBot="1">
      <c r="A1195" s="95">
        <v>45957</v>
      </c>
      <c r="BK1195" s="1179" t="s">
        <v>4526</v>
      </c>
    </row>
    <row r="1196" spans="1:99" ht="27.4" thickBot="1">
      <c r="A1196" s="95">
        <v>45958</v>
      </c>
      <c r="BK1196" s="858" t="s">
        <v>4210</v>
      </c>
      <c r="BL1196" s="858" t="s">
        <v>4211</v>
      </c>
      <c r="BM1196" s="858" t="s">
        <v>4212</v>
      </c>
      <c r="BN1196" s="858" t="s">
        <v>4213</v>
      </c>
      <c r="BO1196" s="858" t="s">
        <v>369</v>
      </c>
      <c r="BP1196" s="858" t="s">
        <v>4214</v>
      </c>
      <c r="BQ1196" s="858" t="s">
        <v>4215</v>
      </c>
      <c r="BR1196" s="858" t="s">
        <v>4216</v>
      </c>
      <c r="BS1196" s="859" t="s">
        <v>4217</v>
      </c>
    </row>
    <row r="1197" spans="1:99" ht="14.65" thickBot="1">
      <c r="A1197" s="95">
        <v>45959</v>
      </c>
      <c r="BK1197" s="860">
        <v>45962</v>
      </c>
      <c r="BL1197" s="861">
        <v>1.8413999999999999</v>
      </c>
      <c r="BM1197" s="861">
        <v>1.8505</v>
      </c>
      <c r="BN1197" s="861">
        <v>1.8046</v>
      </c>
      <c r="BO1197" s="861" t="s">
        <v>4527</v>
      </c>
      <c r="BP1197" s="861">
        <v>-2.2700000000000001E-2</v>
      </c>
      <c r="BQ1197" s="861">
        <v>1.8117000000000001</v>
      </c>
      <c r="BR1197" s="862">
        <v>60784</v>
      </c>
      <c r="BS1197" s="872">
        <v>73350</v>
      </c>
    </row>
    <row r="1198" spans="1:99" ht="14.65" thickBot="1">
      <c r="A1198" s="95">
        <v>45960</v>
      </c>
      <c r="BK1198" s="865">
        <v>45992</v>
      </c>
      <c r="BL1198" s="863">
        <v>1.7917000000000001</v>
      </c>
      <c r="BM1198" s="863">
        <v>1.8013999999999999</v>
      </c>
      <c r="BN1198" s="863">
        <v>1.7544999999999999</v>
      </c>
      <c r="BO1198" s="863" t="s">
        <v>4528</v>
      </c>
      <c r="BP1198" s="863">
        <v>-2.3699999999999999E-2</v>
      </c>
      <c r="BQ1198" s="863">
        <v>1.7604</v>
      </c>
      <c r="BR1198" s="864">
        <v>62791</v>
      </c>
      <c r="BS1198" s="873">
        <v>117522</v>
      </c>
    </row>
    <row r="1199" spans="1:99" ht="14.65" thickBot="1">
      <c r="A1199" s="95">
        <v>45961</v>
      </c>
      <c r="BK1199" s="860">
        <v>46023</v>
      </c>
      <c r="BL1199" s="861">
        <v>1.7688999999999999</v>
      </c>
      <c r="BM1199" s="861">
        <v>1.7774000000000001</v>
      </c>
      <c r="BN1199" s="861">
        <v>1.7323</v>
      </c>
      <c r="BO1199" s="861" t="s">
        <v>4529</v>
      </c>
      <c r="BP1199" s="861">
        <v>-2.3199999999999998E-2</v>
      </c>
      <c r="BQ1199" s="861">
        <v>1.7378</v>
      </c>
      <c r="BR1199" s="862">
        <v>19807</v>
      </c>
      <c r="BS1199" s="872">
        <v>60087</v>
      </c>
    </row>
    <row r="1200" spans="1:99" ht="14.65" thickBot="1">
      <c r="A1200" s="95">
        <v>45964</v>
      </c>
      <c r="BK1200" s="865">
        <v>46054</v>
      </c>
      <c r="BL1200" s="863">
        <v>1.7733000000000001</v>
      </c>
      <c r="BM1200" s="863">
        <v>1.7808999999999999</v>
      </c>
      <c r="BN1200" s="863">
        <v>1.738</v>
      </c>
      <c r="BO1200" s="863" t="s">
        <v>4530</v>
      </c>
      <c r="BP1200" s="863">
        <v>-2.1299999999999999E-2</v>
      </c>
      <c r="BQ1200" s="863">
        <v>1.7436</v>
      </c>
      <c r="BR1200" s="864">
        <v>10312</v>
      </c>
      <c r="BS1200" s="873">
        <v>20989</v>
      </c>
    </row>
    <row r="1201" spans="1:71" ht="14.65" thickBot="1">
      <c r="A1201" s="95">
        <v>45965</v>
      </c>
      <c r="BK1201" s="860">
        <v>46082</v>
      </c>
      <c r="BL1201" s="861">
        <v>1.7899</v>
      </c>
      <c r="BM1201" s="861">
        <v>1.7982</v>
      </c>
      <c r="BN1201" s="861">
        <v>1.7574000000000001</v>
      </c>
      <c r="BO1201" s="861" t="s">
        <v>4531</v>
      </c>
      <c r="BP1201" s="861">
        <v>-2.01E-2</v>
      </c>
      <c r="BQ1201" s="861">
        <v>1.7629999999999999</v>
      </c>
      <c r="BR1201" s="862">
        <v>6752</v>
      </c>
      <c r="BS1201" s="872">
        <v>24121</v>
      </c>
    </row>
    <row r="1202" spans="1:71" ht="14.65" thickBot="1">
      <c r="A1202" s="95">
        <v>45966</v>
      </c>
      <c r="BK1202" s="865">
        <v>46113</v>
      </c>
      <c r="BL1202" s="863">
        <v>1.9924999999999999</v>
      </c>
      <c r="BM1202" s="863" t="s">
        <v>4532</v>
      </c>
      <c r="BN1202" s="863" t="s">
        <v>4533</v>
      </c>
      <c r="BO1202" s="863" t="s">
        <v>4534</v>
      </c>
      <c r="BP1202" s="863">
        <v>-1.7899999999999999E-2</v>
      </c>
      <c r="BQ1202" s="863">
        <v>1.9674</v>
      </c>
      <c r="BR1202" s="864">
        <v>2705</v>
      </c>
      <c r="BS1202" s="873">
        <v>11597</v>
      </c>
    </row>
    <row r="1203" spans="1:71" ht="14.65" thickBot="1">
      <c r="A1203" s="95">
        <v>45967</v>
      </c>
      <c r="BK1203" s="860">
        <v>46143</v>
      </c>
      <c r="BL1203" s="861">
        <v>1.9977</v>
      </c>
      <c r="BM1203" s="861">
        <v>2.0001000000000002</v>
      </c>
      <c r="BN1203" s="861">
        <v>1.9662999999999999</v>
      </c>
      <c r="BO1203" s="861" t="s">
        <v>4535</v>
      </c>
      <c r="BP1203" s="861">
        <v>-1.7299999999999999E-2</v>
      </c>
      <c r="BQ1203" s="861">
        <v>1.9713000000000001</v>
      </c>
      <c r="BR1203" s="862">
        <v>2296</v>
      </c>
      <c r="BS1203" s="872">
        <v>10926</v>
      </c>
    </row>
    <row r="1204" spans="1:71" ht="14.65" thickBot="1">
      <c r="A1204" s="95">
        <v>45968</v>
      </c>
      <c r="BK1204" s="865">
        <v>46174</v>
      </c>
      <c r="BL1204" s="863">
        <v>1.9867999999999999</v>
      </c>
      <c r="BM1204" s="863" t="s">
        <v>4536</v>
      </c>
      <c r="BN1204" s="863" t="s">
        <v>4537</v>
      </c>
      <c r="BO1204" s="863" t="s">
        <v>4538</v>
      </c>
      <c r="BP1204" s="863">
        <v>-1.6899999999999998E-2</v>
      </c>
      <c r="BQ1204" s="863">
        <v>1.9621999999999999</v>
      </c>
      <c r="BR1204" s="864">
        <v>2077</v>
      </c>
      <c r="BS1204" s="873">
        <v>18563</v>
      </c>
    </row>
    <row r="1205" spans="1:71" ht="14.65" thickBot="1">
      <c r="A1205" s="95">
        <v>45971</v>
      </c>
      <c r="BK1205" s="861" t="s">
        <v>444</v>
      </c>
      <c r="BL1205" s="861">
        <v>1.9641</v>
      </c>
      <c r="BM1205" s="861">
        <v>1.9672000000000001</v>
      </c>
      <c r="BN1205" s="861">
        <v>1.9435</v>
      </c>
      <c r="BO1205" s="861" t="s">
        <v>4539</v>
      </c>
      <c r="BP1205" s="861">
        <v>-1.66E-2</v>
      </c>
      <c r="BQ1205" s="861">
        <v>1.9438</v>
      </c>
      <c r="BR1205" s="861">
        <v>565</v>
      </c>
      <c r="BS1205" s="872">
        <v>3848</v>
      </c>
    </row>
    <row r="1206" spans="1:71" ht="14.65" thickBot="1">
      <c r="A1206" s="95">
        <v>45972</v>
      </c>
      <c r="BK1206" s="865">
        <v>46235</v>
      </c>
      <c r="BL1206" s="863">
        <v>1.9416</v>
      </c>
      <c r="BM1206" s="863">
        <v>1.9479</v>
      </c>
      <c r="BN1206" s="863" t="s">
        <v>4540</v>
      </c>
      <c r="BO1206" s="863" t="s">
        <v>4541</v>
      </c>
      <c r="BP1206" s="863">
        <v>-1.6500000000000001E-2</v>
      </c>
      <c r="BQ1206" s="863">
        <v>1.9198</v>
      </c>
      <c r="BR1206" s="863">
        <v>388</v>
      </c>
      <c r="BS1206" s="873">
        <v>2385</v>
      </c>
    </row>
    <row r="1207" spans="1:71" ht="14.65" thickBot="1">
      <c r="A1207" s="95">
        <v>45973</v>
      </c>
      <c r="BK1207" s="860">
        <v>46266</v>
      </c>
      <c r="BL1207" s="861">
        <v>1.9176</v>
      </c>
      <c r="BM1207" s="861" t="s">
        <v>4542</v>
      </c>
      <c r="BN1207" s="861" t="s">
        <v>4543</v>
      </c>
      <c r="BO1207" s="861" t="s">
        <v>4544</v>
      </c>
      <c r="BP1207" s="861">
        <v>-1.66E-2</v>
      </c>
      <c r="BQ1207" s="861">
        <v>1.8884000000000001</v>
      </c>
      <c r="BR1207" s="861">
        <v>259</v>
      </c>
      <c r="BS1207" s="872">
        <v>4180</v>
      </c>
    </row>
    <row r="1208" spans="1:71" ht="14.65" thickBot="1">
      <c r="A1208" s="95">
        <v>45974</v>
      </c>
      <c r="BK1208" s="865">
        <v>46296</v>
      </c>
      <c r="BL1208" s="863">
        <v>1.7741</v>
      </c>
      <c r="BM1208" s="863">
        <v>1.7741</v>
      </c>
      <c r="BN1208" s="863">
        <v>1.7514000000000001</v>
      </c>
      <c r="BO1208" s="863" t="s">
        <v>4545</v>
      </c>
      <c r="BP1208" s="863">
        <v>-1.5699999999999999E-2</v>
      </c>
      <c r="BQ1208" s="863">
        <v>1.7528999999999999</v>
      </c>
      <c r="BR1208" s="863">
        <v>204</v>
      </c>
      <c r="BS1208" s="873">
        <v>2414</v>
      </c>
    </row>
    <row r="1209" spans="1:71" ht="14.65" thickBot="1">
      <c r="A1209" s="95">
        <v>45975</v>
      </c>
      <c r="BK1209" s="860">
        <v>46327</v>
      </c>
      <c r="BL1209" s="861">
        <v>1.716</v>
      </c>
      <c r="BM1209" s="861">
        <v>1.7238</v>
      </c>
      <c r="BN1209" s="861">
        <v>1.716</v>
      </c>
      <c r="BO1209" s="861">
        <v>1.7238</v>
      </c>
      <c r="BP1209" s="861">
        <v>-1.6E-2</v>
      </c>
      <c r="BQ1209" s="861">
        <v>1.7206999999999999</v>
      </c>
      <c r="BR1209" s="861">
        <v>159</v>
      </c>
      <c r="BS1209" s="872">
        <v>2328</v>
      </c>
    </row>
    <row r="1210" spans="1:71" ht="14.65" thickBot="1">
      <c r="A1210" s="95">
        <v>45978</v>
      </c>
      <c r="BK1210" s="865">
        <v>46357</v>
      </c>
      <c r="BL1210" s="863">
        <v>1.7166999999999999</v>
      </c>
      <c r="BM1210" s="863" t="s">
        <v>4546</v>
      </c>
      <c r="BN1210" s="863">
        <v>1.6938</v>
      </c>
      <c r="BO1210" s="863" t="s">
        <v>4547</v>
      </c>
      <c r="BP1210" s="863">
        <v>-1.5900000000000001E-2</v>
      </c>
      <c r="BQ1210" s="863">
        <v>1.6998</v>
      </c>
      <c r="BR1210" s="863">
        <v>179</v>
      </c>
      <c r="BS1210" s="873">
        <v>5124</v>
      </c>
    </row>
    <row r="1211" spans="1:71" ht="14.65" thickBot="1">
      <c r="A1211" s="95">
        <v>45979</v>
      </c>
      <c r="BK1211" s="860">
        <v>46388</v>
      </c>
      <c r="BL1211" s="861">
        <v>1.69</v>
      </c>
      <c r="BM1211" s="861">
        <v>1.69</v>
      </c>
      <c r="BN1211" s="861">
        <v>1.69</v>
      </c>
      <c r="BO1211" s="861">
        <v>1.69</v>
      </c>
      <c r="BP1211" s="861">
        <v>-1.5800000000000002E-2</v>
      </c>
      <c r="BQ1211" s="861">
        <v>1.6921999999999999</v>
      </c>
      <c r="BR1211" s="861">
        <v>17</v>
      </c>
      <c r="BS1211" s="872">
        <v>1765</v>
      </c>
    </row>
    <row r="1212" spans="1:71" ht="14.65" thickBot="1">
      <c r="A1212" s="95">
        <v>45980</v>
      </c>
      <c r="BK1212" s="865">
        <v>46419</v>
      </c>
      <c r="BL1212" s="863" t="s">
        <v>436</v>
      </c>
      <c r="BM1212" s="863" t="s">
        <v>436</v>
      </c>
      <c r="BN1212" s="863" t="s">
        <v>436</v>
      </c>
      <c r="BO1212" s="863" t="s">
        <v>436</v>
      </c>
      <c r="BP1212" s="863">
        <v>-1.5800000000000002E-2</v>
      </c>
      <c r="BQ1212" s="863">
        <v>1.6979</v>
      </c>
      <c r="BR1212" s="863">
        <v>0</v>
      </c>
      <c r="BS1212" s="875">
        <v>89</v>
      </c>
    </row>
    <row r="1213" spans="1:71" ht="14.65" thickBot="1">
      <c r="A1213" s="95">
        <v>45981</v>
      </c>
      <c r="BK1213" s="860">
        <v>46447</v>
      </c>
      <c r="BL1213" s="861" t="s">
        <v>436</v>
      </c>
      <c r="BM1213" s="861" t="s">
        <v>436</v>
      </c>
      <c r="BN1213" s="861" t="s">
        <v>436</v>
      </c>
      <c r="BO1213" s="861" t="s">
        <v>436</v>
      </c>
      <c r="BP1213" s="861">
        <v>-1.5599999999999999E-2</v>
      </c>
      <c r="BQ1213" s="861">
        <v>1.7122999999999999</v>
      </c>
      <c r="BR1213" s="861">
        <v>0</v>
      </c>
      <c r="BS1213" s="874">
        <v>24</v>
      </c>
    </row>
    <row r="1214" spans="1:71" ht="14.65" thickBot="1">
      <c r="A1214" s="95">
        <v>45982</v>
      </c>
      <c r="BK1214" s="865">
        <v>46478</v>
      </c>
      <c r="BL1214" s="863" t="s">
        <v>436</v>
      </c>
      <c r="BM1214" s="863" t="s">
        <v>436</v>
      </c>
      <c r="BN1214" s="863" t="s">
        <v>436</v>
      </c>
      <c r="BO1214" s="863" t="s">
        <v>436</v>
      </c>
      <c r="BP1214" s="863">
        <v>-1.54E-2</v>
      </c>
      <c r="BQ1214" s="863">
        <v>1.9061999999999999</v>
      </c>
      <c r="BR1214" s="863">
        <v>0</v>
      </c>
      <c r="BS1214" s="875">
        <v>22</v>
      </c>
    </row>
    <row r="1215" spans="1:71" ht="14.65" thickBot="1">
      <c r="A1215" s="95">
        <v>45985</v>
      </c>
      <c r="BK1215" s="860">
        <v>46508</v>
      </c>
      <c r="BL1215" s="861" t="s">
        <v>436</v>
      </c>
      <c r="BM1215" s="861" t="s">
        <v>436</v>
      </c>
      <c r="BN1215" s="861" t="s">
        <v>436</v>
      </c>
      <c r="BO1215" s="861" t="s">
        <v>436</v>
      </c>
      <c r="BP1215" s="861">
        <v>-1.52E-2</v>
      </c>
      <c r="BQ1215" s="861">
        <v>1.9119999999999999</v>
      </c>
      <c r="BR1215" s="861">
        <v>10</v>
      </c>
      <c r="BS1215" s="874">
        <v>123</v>
      </c>
    </row>
    <row r="1216" spans="1:71" ht="14.65" thickBot="1">
      <c r="A1216" s="95">
        <v>45986</v>
      </c>
      <c r="BK1216" s="865">
        <v>46539</v>
      </c>
      <c r="BL1216" s="863" t="s">
        <v>436</v>
      </c>
      <c r="BM1216" s="863" t="s">
        <v>436</v>
      </c>
      <c r="BN1216" s="863" t="s">
        <v>436</v>
      </c>
      <c r="BO1216" s="863" t="s">
        <v>436</v>
      </c>
      <c r="BP1216" s="863">
        <v>-1.4999999999999999E-2</v>
      </c>
      <c r="BQ1216" s="863">
        <v>1.9098999999999999</v>
      </c>
      <c r="BR1216" s="863">
        <v>7</v>
      </c>
      <c r="BS1216" s="875">
        <v>44</v>
      </c>
    </row>
    <row r="1217" spans="1:71" ht="14.65" thickBot="1">
      <c r="A1217" s="95">
        <v>45987</v>
      </c>
      <c r="BK1217" s="861" t="s">
        <v>445</v>
      </c>
      <c r="BL1217" s="861">
        <v>1.9</v>
      </c>
      <c r="BM1217" s="861">
        <v>1.9</v>
      </c>
      <c r="BN1217" s="861">
        <v>1.9</v>
      </c>
      <c r="BO1217" s="861">
        <v>1.9</v>
      </c>
      <c r="BP1217" s="861">
        <v>-1.49E-2</v>
      </c>
      <c r="BQ1217" s="861">
        <v>1.8979999999999999</v>
      </c>
      <c r="BR1217" s="861">
        <v>2</v>
      </c>
      <c r="BS1217" s="874">
        <v>17</v>
      </c>
    </row>
    <row r="1218" spans="1:71" ht="14.65" thickBot="1">
      <c r="A1218" s="95">
        <v>45988</v>
      </c>
      <c r="BK1218" s="865">
        <v>46600</v>
      </c>
      <c r="BL1218" s="863" t="s">
        <v>436</v>
      </c>
      <c r="BM1218" s="863" t="s">
        <v>436</v>
      </c>
      <c r="BN1218" s="863" t="s">
        <v>436</v>
      </c>
      <c r="BO1218" s="863" t="s">
        <v>436</v>
      </c>
      <c r="BP1218" s="863">
        <v>-1.47E-2</v>
      </c>
      <c r="BQ1218" s="863">
        <v>1.8824000000000001</v>
      </c>
      <c r="BR1218" s="863">
        <v>0</v>
      </c>
      <c r="BS1218" s="875">
        <v>13</v>
      </c>
    </row>
    <row r="1219" spans="1:71" ht="14.65" thickBot="1">
      <c r="A1219" s="95">
        <v>45989</v>
      </c>
      <c r="BK1219" s="860">
        <v>46631</v>
      </c>
      <c r="BL1219" s="861" t="s">
        <v>436</v>
      </c>
      <c r="BM1219" s="861" t="s">
        <v>436</v>
      </c>
      <c r="BN1219" s="861" t="s">
        <v>436</v>
      </c>
      <c r="BO1219" s="861" t="s">
        <v>436</v>
      </c>
      <c r="BP1219" s="861">
        <v>-1.4500000000000001E-2</v>
      </c>
      <c r="BQ1219" s="861">
        <v>1.8527</v>
      </c>
      <c r="BR1219" s="861">
        <v>0</v>
      </c>
      <c r="BS1219" s="874">
        <v>9</v>
      </c>
    </row>
    <row r="1220" spans="1:71" ht="14.65" thickBot="1">
      <c r="A1220" s="95">
        <v>45992</v>
      </c>
      <c r="BK1220" s="865">
        <v>46661</v>
      </c>
      <c r="BL1220" s="863" t="s">
        <v>436</v>
      </c>
      <c r="BM1220" s="863" t="s">
        <v>436</v>
      </c>
      <c r="BN1220" s="863" t="s">
        <v>436</v>
      </c>
      <c r="BO1220" s="863" t="s">
        <v>436</v>
      </c>
      <c r="BP1220" s="863">
        <v>-1.43E-2</v>
      </c>
      <c r="BQ1220" s="863">
        <v>1.7241</v>
      </c>
      <c r="BR1220" s="863">
        <v>0</v>
      </c>
      <c r="BS1220" s="875">
        <v>16</v>
      </c>
    </row>
    <row r="1221" spans="1:71" ht="14.65" thickBot="1">
      <c r="A1221" s="95">
        <v>45993</v>
      </c>
      <c r="BK1221" s="860">
        <v>46692</v>
      </c>
      <c r="BL1221" s="861" t="s">
        <v>436</v>
      </c>
      <c r="BM1221" s="861" t="s">
        <v>436</v>
      </c>
      <c r="BN1221" s="861" t="s">
        <v>436</v>
      </c>
      <c r="BO1221" s="861" t="s">
        <v>436</v>
      </c>
      <c r="BP1221" s="861">
        <v>-1.41E-2</v>
      </c>
      <c r="BQ1221" s="861">
        <v>1.6964999999999999</v>
      </c>
      <c r="BR1221" s="861">
        <v>0</v>
      </c>
      <c r="BS1221" s="874">
        <v>18</v>
      </c>
    </row>
    <row r="1222" spans="1:71" ht="14.65" thickBot="1">
      <c r="A1222" s="95">
        <v>45994</v>
      </c>
      <c r="BK1222" s="865">
        <v>46722</v>
      </c>
      <c r="BL1222" s="863">
        <v>1.6830000000000001</v>
      </c>
      <c r="BM1222" s="863">
        <v>1.6839999999999999</v>
      </c>
      <c r="BN1222" s="863">
        <v>1.6830000000000001</v>
      </c>
      <c r="BO1222" s="863" t="s">
        <v>4548</v>
      </c>
      <c r="BP1222" s="863">
        <v>-1.3100000000000001E-2</v>
      </c>
      <c r="BQ1222" s="863">
        <v>1.6789000000000001</v>
      </c>
      <c r="BR1222" s="863">
        <v>27</v>
      </c>
      <c r="BS1222" s="875">
        <v>459</v>
      </c>
    </row>
    <row r="1223" spans="1:71" ht="14.65" thickBot="1">
      <c r="A1223" s="95">
        <v>45995</v>
      </c>
      <c r="BK1223" s="860">
        <v>46753</v>
      </c>
      <c r="BL1223" s="861" t="s">
        <v>436</v>
      </c>
      <c r="BM1223" s="861" t="s">
        <v>436</v>
      </c>
      <c r="BN1223" s="861" t="s">
        <v>436</v>
      </c>
      <c r="BO1223" s="861" t="s">
        <v>436</v>
      </c>
      <c r="BP1223" s="861">
        <v>-1.3100000000000001E-2</v>
      </c>
      <c r="BQ1223" s="861">
        <v>1.6774</v>
      </c>
      <c r="BR1223" s="861">
        <v>0</v>
      </c>
      <c r="BS1223" s="874">
        <v>10</v>
      </c>
    </row>
    <row r="1224" spans="1:71" ht="14.65" thickBot="1">
      <c r="A1224" s="95">
        <v>45996</v>
      </c>
      <c r="BK1224" s="865">
        <v>46784</v>
      </c>
      <c r="BL1224" s="863" t="s">
        <v>436</v>
      </c>
      <c r="BM1224" s="863" t="s">
        <v>436</v>
      </c>
      <c r="BN1224" s="863" t="s">
        <v>436</v>
      </c>
      <c r="BO1224" s="863" t="s">
        <v>436</v>
      </c>
      <c r="BP1224" s="863">
        <v>-1.3100000000000001E-2</v>
      </c>
      <c r="BQ1224" s="863">
        <v>1.69</v>
      </c>
      <c r="BR1224" s="863">
        <v>0</v>
      </c>
      <c r="BS1224" s="875">
        <v>12</v>
      </c>
    </row>
    <row r="1225" spans="1:71" ht="14.65" thickBot="1">
      <c r="A1225" s="95">
        <v>45999</v>
      </c>
      <c r="BK1225" s="860">
        <v>46813</v>
      </c>
      <c r="BL1225" s="861" t="s">
        <v>436</v>
      </c>
      <c r="BM1225" s="861" t="s">
        <v>436</v>
      </c>
      <c r="BN1225" s="861" t="s">
        <v>436</v>
      </c>
      <c r="BO1225" s="861" t="s">
        <v>436</v>
      </c>
      <c r="BP1225" s="861">
        <v>-1.3100000000000001E-2</v>
      </c>
      <c r="BQ1225" s="861">
        <v>1.7091000000000001</v>
      </c>
      <c r="BR1225" s="861">
        <v>0</v>
      </c>
      <c r="BS1225" s="874">
        <v>9</v>
      </c>
    </row>
    <row r="1226" spans="1:71" ht="14.65" thickBot="1">
      <c r="BK1226" s="865">
        <v>46844</v>
      </c>
      <c r="BL1226" s="863" t="s">
        <v>436</v>
      </c>
      <c r="BM1226" s="863" t="s">
        <v>436</v>
      </c>
      <c r="BN1226" s="863" t="s">
        <v>436</v>
      </c>
      <c r="BO1226" s="863" t="s">
        <v>436</v>
      </c>
      <c r="BP1226" s="863">
        <v>-1.3100000000000001E-2</v>
      </c>
      <c r="BQ1226" s="863">
        <v>1.8977999999999999</v>
      </c>
      <c r="BR1226" s="863">
        <v>0</v>
      </c>
      <c r="BS1226" s="875">
        <v>13</v>
      </c>
    </row>
    <row r="1227" spans="1:71" ht="14.65" thickBot="1">
      <c r="BK1227" s="860">
        <v>46874</v>
      </c>
      <c r="BL1227" s="861" t="s">
        <v>436</v>
      </c>
      <c r="BM1227" s="861" t="s">
        <v>436</v>
      </c>
      <c r="BN1227" s="861" t="s">
        <v>436</v>
      </c>
      <c r="BO1227" s="861" t="s">
        <v>436</v>
      </c>
      <c r="BP1227" s="861">
        <v>-1.3100000000000001E-2</v>
      </c>
      <c r="BQ1227" s="861">
        <v>1.9137999999999999</v>
      </c>
      <c r="BR1227" s="861">
        <v>0</v>
      </c>
      <c r="BS1227" s="874">
        <v>10</v>
      </c>
    </row>
    <row r="1228" spans="1:71" ht="14.65" thickBot="1">
      <c r="BK1228" s="865">
        <v>46905</v>
      </c>
      <c r="BL1228" s="863" t="s">
        <v>436</v>
      </c>
      <c r="BM1228" s="863" t="s">
        <v>436</v>
      </c>
      <c r="BN1228" s="863" t="s">
        <v>436</v>
      </c>
      <c r="BO1228" s="863" t="s">
        <v>436</v>
      </c>
      <c r="BP1228" s="863">
        <v>-1.3100000000000001E-2</v>
      </c>
      <c r="BQ1228" s="863">
        <v>1.9093</v>
      </c>
      <c r="BR1228" s="863">
        <v>0</v>
      </c>
      <c r="BS1228" s="875">
        <v>14</v>
      </c>
    </row>
    <row r="1229" spans="1:71" ht="14.65" thickBot="1">
      <c r="BK1229" s="861" t="s">
        <v>4277</v>
      </c>
      <c r="BL1229" s="861" t="s">
        <v>436</v>
      </c>
      <c r="BM1229" s="861" t="s">
        <v>436</v>
      </c>
      <c r="BN1229" s="861" t="s">
        <v>436</v>
      </c>
      <c r="BO1229" s="861" t="s">
        <v>436</v>
      </c>
      <c r="BP1229" s="861">
        <v>-1.3100000000000001E-2</v>
      </c>
      <c r="BQ1229" s="861">
        <v>1.8991</v>
      </c>
      <c r="BR1229" s="861">
        <v>0</v>
      </c>
      <c r="BS1229" s="874">
        <v>10</v>
      </c>
    </row>
    <row r="1230" spans="1:71" ht="14.65" thickBot="1">
      <c r="BK1230" s="865">
        <v>46966</v>
      </c>
      <c r="BL1230" s="863" t="s">
        <v>436</v>
      </c>
      <c r="BM1230" s="863" t="s">
        <v>436</v>
      </c>
      <c r="BN1230" s="863" t="s">
        <v>436</v>
      </c>
      <c r="BO1230" s="863" t="s">
        <v>436</v>
      </c>
      <c r="BP1230" s="863">
        <v>-1.3100000000000001E-2</v>
      </c>
      <c r="BQ1230" s="863">
        <v>1.8832</v>
      </c>
      <c r="BR1230" s="863">
        <v>0</v>
      </c>
      <c r="BS1230" s="875">
        <v>7</v>
      </c>
    </row>
    <row r="1231" spans="1:71" ht="14.65" thickBot="1">
      <c r="BK1231" s="860">
        <v>46997</v>
      </c>
      <c r="BL1231" s="861" t="s">
        <v>436</v>
      </c>
      <c r="BM1231" s="861" t="s">
        <v>436</v>
      </c>
      <c r="BN1231" s="861" t="s">
        <v>436</v>
      </c>
      <c r="BO1231" s="861" t="s">
        <v>436</v>
      </c>
      <c r="BP1231" s="861">
        <v>-1.3100000000000001E-2</v>
      </c>
      <c r="BQ1231" s="861">
        <v>1.8525</v>
      </c>
      <c r="BR1231" s="861">
        <v>0</v>
      </c>
      <c r="BS1231" s="874">
        <v>7</v>
      </c>
    </row>
    <row r="1232" spans="1:71" ht="14.65" thickBot="1">
      <c r="BK1232" s="865">
        <v>47027</v>
      </c>
      <c r="BL1232" s="863" t="s">
        <v>436</v>
      </c>
      <c r="BM1232" s="863" t="s">
        <v>436</v>
      </c>
      <c r="BN1232" s="863" t="s">
        <v>436</v>
      </c>
      <c r="BO1232" s="863" t="s">
        <v>436</v>
      </c>
      <c r="BP1232" s="863">
        <v>-1.3100000000000001E-2</v>
      </c>
      <c r="BQ1232" s="863">
        <v>1.7252000000000001</v>
      </c>
      <c r="BR1232" s="863">
        <v>0</v>
      </c>
      <c r="BS1232" s="875">
        <v>12</v>
      </c>
    </row>
    <row r="1233" spans="63:71" ht="14.65" thickBot="1">
      <c r="BK1233" s="860">
        <v>47058</v>
      </c>
      <c r="BL1233" s="861" t="s">
        <v>436</v>
      </c>
      <c r="BM1233" s="861" t="s">
        <v>436</v>
      </c>
      <c r="BN1233" s="861" t="s">
        <v>436</v>
      </c>
      <c r="BO1233" s="861" t="s">
        <v>436</v>
      </c>
      <c r="BP1233" s="861">
        <v>-1.3100000000000001E-2</v>
      </c>
      <c r="BQ1233" s="861">
        <v>1.6954</v>
      </c>
      <c r="BR1233" s="861">
        <v>0</v>
      </c>
      <c r="BS1233" s="874">
        <v>13</v>
      </c>
    </row>
    <row r="1234" spans="63:71" ht="14.65" thickBot="1">
      <c r="BK1234" s="865">
        <v>47088</v>
      </c>
      <c r="BL1234" s="863" t="s">
        <v>436</v>
      </c>
      <c r="BM1234" s="863" t="s">
        <v>436</v>
      </c>
      <c r="BN1234" s="863" t="s">
        <v>436</v>
      </c>
      <c r="BO1234" s="863" t="s">
        <v>436</v>
      </c>
      <c r="BP1234" s="863">
        <v>-1.3100000000000001E-2</v>
      </c>
      <c r="BQ1234" s="863">
        <v>1.6794</v>
      </c>
      <c r="BR1234" s="863">
        <v>25</v>
      </c>
      <c r="BS1234" s="875">
        <v>50</v>
      </c>
    </row>
    <row r="1235" spans="63:71" ht="14.65" thickBot="1">
      <c r="BK1235" s="866">
        <v>47119</v>
      </c>
      <c r="BL1235" s="867" t="s">
        <v>436</v>
      </c>
      <c r="BM1235" s="867" t="s">
        <v>436</v>
      </c>
      <c r="BN1235" s="867" t="s">
        <v>436</v>
      </c>
      <c r="BO1235" s="867" t="s">
        <v>436</v>
      </c>
      <c r="BP1235" s="867">
        <v>-1.3100000000000001E-2</v>
      </c>
      <c r="BQ1235" s="867">
        <v>1.6758</v>
      </c>
      <c r="BR1235" s="867">
        <v>0</v>
      </c>
      <c r="BS1235" s="876">
        <v>0</v>
      </c>
    </row>
  </sheetData>
  <hyperlinks>
    <hyperlink ref="A1" r:id="rId1" location="tradeDate=04%2F01%2F2021" xr:uid="{5B79D612-42ED-4E8F-9A1D-29342BE01CA8}"/>
  </hyperlinks>
  <pageMargins left="0.7" right="0.7" top="0.75" bottom="0.75" header="0.3" footer="0.3"/>
  <pageSetup orientation="portrait" horizontalDpi="1200" verticalDpi="1200"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F8AE2-C743-436A-8146-182DF823B5FF}">
  <sheetPr>
    <tabColor rgb="FFBAFF75"/>
  </sheetPr>
  <dimension ref="A1:AE1225"/>
  <sheetViews>
    <sheetView workbookViewId="0">
      <pane xSplit="2" ySplit="4" topLeftCell="S1185" activePane="bottomRight" state="frozen"/>
      <selection pane="topRight" activeCell="C1" sqref="C1"/>
      <selection pane="bottomLeft" activeCell="A5" sqref="A5"/>
      <selection pane="bottomRight" activeCell="A1190" sqref="A1190:XFD1190"/>
    </sheetView>
  </sheetViews>
  <sheetFormatPr baseColWidth="10" defaultColWidth="9.06640625" defaultRowHeight="14.25"/>
  <cols>
    <col min="1" max="1" width="11.53125" customWidth="1"/>
    <col min="2" max="2" width="10.53125" hidden="1" customWidth="1"/>
    <col min="3" max="18" width="0" hidden="1" customWidth="1"/>
  </cols>
  <sheetData>
    <row r="1" spans="1:29">
      <c r="A1" s="56" t="s">
        <v>447</v>
      </c>
      <c r="B1" s="56"/>
    </row>
    <row r="3" spans="1:29" ht="14.65" thickBot="1"/>
    <row r="4" spans="1:29" s="96" customFormat="1" ht="14.65" thickBot="1">
      <c r="A4" s="96" t="s">
        <v>433</v>
      </c>
      <c r="B4" s="97">
        <v>44256</v>
      </c>
      <c r="C4" s="97">
        <v>44317</v>
      </c>
      <c r="D4" s="97" t="s">
        <v>435</v>
      </c>
      <c r="E4" s="97">
        <v>44470</v>
      </c>
      <c r="F4" s="97">
        <v>44621</v>
      </c>
      <c r="G4" s="97">
        <v>44682</v>
      </c>
      <c r="H4" s="97" t="s">
        <v>448</v>
      </c>
      <c r="I4" s="97">
        <v>44835</v>
      </c>
      <c r="J4" s="97">
        <v>44986</v>
      </c>
      <c r="K4" s="97">
        <v>45047</v>
      </c>
      <c r="L4" s="97">
        <v>45108</v>
      </c>
      <c r="M4" s="97">
        <v>45200</v>
      </c>
      <c r="N4" s="97">
        <v>45352</v>
      </c>
      <c r="O4" s="97">
        <v>45413</v>
      </c>
      <c r="P4" s="97">
        <v>45474</v>
      </c>
      <c r="Q4" s="97">
        <v>45566</v>
      </c>
      <c r="R4" s="778">
        <v>45717</v>
      </c>
      <c r="S4" s="97">
        <v>45778</v>
      </c>
      <c r="T4" s="122">
        <v>45839</v>
      </c>
      <c r="U4" s="97">
        <v>45931</v>
      </c>
      <c r="V4" s="97">
        <v>46082</v>
      </c>
      <c r="W4" s="97">
        <v>46143</v>
      </c>
      <c r="X4" s="97">
        <v>46204</v>
      </c>
      <c r="Y4" s="97">
        <v>46296</v>
      </c>
      <c r="Z4" s="97">
        <v>46447</v>
      </c>
      <c r="AA4" s="97">
        <v>46508</v>
      </c>
      <c r="AB4" s="96" t="s">
        <v>445</v>
      </c>
      <c r="AC4" s="97">
        <v>46661</v>
      </c>
    </row>
    <row r="5" spans="1:29">
      <c r="A5" s="95">
        <v>44286</v>
      </c>
      <c r="B5" s="95"/>
      <c r="C5">
        <v>0.1477</v>
      </c>
      <c r="D5">
        <v>0.1477</v>
      </c>
      <c r="E5">
        <v>0.14779999999999999</v>
      </c>
      <c r="F5">
        <v>0.15040000000000001</v>
      </c>
      <c r="G5">
        <v>0.1434</v>
      </c>
      <c r="H5">
        <v>0.1381</v>
      </c>
      <c r="I5">
        <v>0.13489999999999999</v>
      </c>
      <c r="J5">
        <v>0.13619999999999999</v>
      </c>
      <c r="K5" s="83"/>
      <c r="L5" s="83"/>
      <c r="M5" s="83"/>
      <c r="N5" s="83"/>
      <c r="O5" s="83"/>
      <c r="P5" s="83"/>
      <c r="Q5" s="83"/>
      <c r="R5" s="83"/>
      <c r="S5" s="83"/>
      <c r="T5" s="83"/>
      <c r="U5" s="83"/>
      <c r="V5" s="83"/>
      <c r="W5" s="83"/>
      <c r="X5" s="83"/>
      <c r="Y5" s="83"/>
      <c r="Z5" s="83"/>
    </row>
    <row r="6" spans="1:29">
      <c r="A6" s="95">
        <v>44287</v>
      </c>
      <c r="B6" s="95"/>
      <c r="C6" s="114">
        <v>0.14710000000000001</v>
      </c>
      <c r="D6" s="114">
        <v>0.1472</v>
      </c>
      <c r="E6" s="114">
        <v>0.1474</v>
      </c>
      <c r="F6" s="114">
        <v>0.14960000000000001</v>
      </c>
      <c r="G6" s="114">
        <v>0.14269999999999999</v>
      </c>
      <c r="H6" s="114">
        <v>0.13769999999999999</v>
      </c>
      <c r="I6" s="114">
        <v>0.1351</v>
      </c>
      <c r="J6" s="114">
        <v>0.13639999999999999</v>
      </c>
      <c r="K6" s="107"/>
      <c r="L6" s="107"/>
      <c r="M6" s="107"/>
      <c r="N6" s="107"/>
      <c r="O6" s="107"/>
      <c r="P6" s="107"/>
      <c r="Q6" s="107"/>
      <c r="R6" s="107"/>
      <c r="S6" s="107"/>
      <c r="T6" s="107"/>
      <c r="U6" s="107"/>
      <c r="V6" s="107"/>
      <c r="W6" s="107"/>
      <c r="X6" s="107"/>
      <c r="Y6" s="107"/>
      <c r="Z6" s="107"/>
    </row>
    <row r="7" spans="1:29" s="104" customFormat="1">
      <c r="A7" s="239">
        <v>44291</v>
      </c>
      <c r="B7" s="239"/>
      <c r="C7" s="240">
        <v>0.1484</v>
      </c>
      <c r="D7" s="240">
        <v>0.1474</v>
      </c>
      <c r="E7" s="240">
        <v>0.14699999999999999</v>
      </c>
      <c r="F7" s="240">
        <v>0.14910000000000001</v>
      </c>
      <c r="G7" s="240">
        <v>0.1424</v>
      </c>
      <c r="H7" s="240">
        <v>0.1376</v>
      </c>
      <c r="I7" s="240">
        <v>0.13500000000000001</v>
      </c>
      <c r="J7" s="240">
        <v>0.13619999999999999</v>
      </c>
      <c r="K7" s="107"/>
      <c r="L7" s="107"/>
      <c r="M7" s="107"/>
      <c r="N7" s="107"/>
      <c r="O7" s="107"/>
      <c r="P7" s="107"/>
      <c r="Q7" s="107"/>
      <c r="R7" s="107"/>
      <c r="S7" s="107"/>
      <c r="T7" s="107"/>
      <c r="U7" s="107"/>
      <c r="V7" s="107"/>
      <c r="W7" s="107"/>
      <c r="X7" s="107"/>
      <c r="Y7" s="107"/>
      <c r="Z7" s="107"/>
    </row>
    <row r="8" spans="1:29" s="176" customFormat="1">
      <c r="A8" s="239">
        <v>44292</v>
      </c>
      <c r="B8" s="239"/>
      <c r="C8" s="240">
        <v>0.15160000000000001</v>
      </c>
      <c r="D8" s="240">
        <v>0.15029999999999999</v>
      </c>
      <c r="E8" s="240">
        <v>0.14940000000000001</v>
      </c>
      <c r="F8" s="240">
        <v>0.15129999999999999</v>
      </c>
      <c r="G8" s="240">
        <v>0.14480000000000001</v>
      </c>
      <c r="H8" s="240">
        <v>0.1401</v>
      </c>
      <c r="I8" s="240">
        <v>0.1376</v>
      </c>
      <c r="J8" s="240">
        <v>0.13869999999999999</v>
      </c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</row>
    <row r="9" spans="1:29" s="176" customFormat="1">
      <c r="A9" s="239">
        <v>44293</v>
      </c>
      <c r="B9" s="239"/>
      <c r="C9" s="240">
        <v>0.15140000000000001</v>
      </c>
      <c r="D9" s="240">
        <v>0.15049999999999999</v>
      </c>
      <c r="E9" s="240">
        <v>0.15029999999999999</v>
      </c>
      <c r="F9" s="240">
        <v>0.15260000000000001</v>
      </c>
      <c r="G9" s="240">
        <v>0.1462</v>
      </c>
      <c r="H9" s="240">
        <v>0.1416</v>
      </c>
      <c r="I9" s="240">
        <v>0.13919999999999999</v>
      </c>
      <c r="J9" s="240">
        <v>0.1401</v>
      </c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</row>
    <row r="10" spans="1:29">
      <c r="A10" s="95">
        <v>44294</v>
      </c>
      <c r="B10" s="95"/>
      <c r="C10" s="114">
        <v>0.15179999999999999</v>
      </c>
      <c r="D10" s="114">
        <v>0.15179999999999999</v>
      </c>
      <c r="E10" s="114">
        <v>0.15190000000000001</v>
      </c>
      <c r="F10" s="114">
        <v>0.1545</v>
      </c>
      <c r="G10" s="114">
        <v>0.1482</v>
      </c>
      <c r="H10" s="114">
        <v>0.14380000000000001</v>
      </c>
      <c r="I10" s="114">
        <v>0.1414</v>
      </c>
      <c r="J10" s="114">
        <v>0.14219999999999999</v>
      </c>
      <c r="K10" s="107"/>
      <c r="L10" s="107"/>
      <c r="M10" s="107"/>
      <c r="N10" s="107"/>
      <c r="O10" s="107"/>
      <c r="P10" s="107"/>
      <c r="Q10" s="107"/>
      <c r="R10" s="107"/>
      <c r="S10" s="107"/>
      <c r="T10" s="107"/>
      <c r="U10" s="107"/>
      <c r="V10" s="107"/>
      <c r="W10" s="107"/>
      <c r="X10" s="107"/>
      <c r="Y10" s="107"/>
      <c r="Z10" s="107"/>
    </row>
    <row r="11" spans="1:29">
      <c r="A11" s="95">
        <v>44295</v>
      </c>
      <c r="B11" s="95"/>
      <c r="C11" s="114">
        <v>0.15459999999999999</v>
      </c>
      <c r="D11" s="114">
        <v>0.15409999999999999</v>
      </c>
      <c r="E11" s="114">
        <v>0.1535</v>
      </c>
      <c r="F11" s="114">
        <v>0.15590000000000001</v>
      </c>
      <c r="G11" s="114">
        <v>0.14910000000000001</v>
      </c>
      <c r="H11" s="114">
        <v>0.14410000000000001</v>
      </c>
      <c r="I11" s="114">
        <v>0.14130000000000001</v>
      </c>
      <c r="J11" s="114">
        <v>0.1419</v>
      </c>
      <c r="K11" s="107"/>
      <c r="L11" s="107"/>
      <c r="M11" s="107"/>
      <c r="N11" s="107"/>
      <c r="O11" s="107"/>
      <c r="P11" s="107"/>
      <c r="Q11" s="107"/>
      <c r="R11" s="107"/>
      <c r="S11" s="107"/>
      <c r="T11" s="107"/>
      <c r="U11" s="107"/>
      <c r="V11" s="107"/>
      <c r="W11" s="107"/>
      <c r="X11" s="107"/>
      <c r="Y11" s="107"/>
      <c r="Z11" s="107"/>
    </row>
    <row r="12" spans="1:29">
      <c r="A12" s="95">
        <v>44298</v>
      </c>
      <c r="B12" s="95"/>
      <c r="C12" s="114">
        <v>0.1535</v>
      </c>
      <c r="D12" s="114">
        <v>0.15359999999999999</v>
      </c>
      <c r="E12" s="114">
        <v>0.15359999999999999</v>
      </c>
      <c r="F12" s="114">
        <v>0.156</v>
      </c>
      <c r="G12" s="114">
        <v>0.14960000000000001</v>
      </c>
      <c r="H12" s="114">
        <v>0.14460000000000001</v>
      </c>
      <c r="I12" s="114">
        <v>0.1419</v>
      </c>
      <c r="J12" s="114">
        <v>0.14269999999999999</v>
      </c>
      <c r="K12" s="107"/>
      <c r="L12" s="107"/>
      <c r="M12" s="107"/>
      <c r="N12" s="107"/>
      <c r="O12" s="107"/>
      <c r="P12" s="107"/>
      <c r="Q12" s="107"/>
      <c r="R12" s="107"/>
      <c r="S12" s="107"/>
      <c r="T12" s="107"/>
      <c r="U12" s="107"/>
      <c r="V12" s="107"/>
      <c r="W12" s="107"/>
      <c r="X12" s="107"/>
      <c r="Y12" s="107"/>
      <c r="Z12" s="107"/>
    </row>
    <row r="13" spans="1:29">
      <c r="A13" s="95">
        <v>44299</v>
      </c>
      <c r="B13" s="95"/>
      <c r="C13" s="114">
        <v>0.15429999999999999</v>
      </c>
      <c r="D13" s="114">
        <v>0.155</v>
      </c>
      <c r="E13" s="114">
        <v>0.1547</v>
      </c>
      <c r="F13" s="114">
        <v>0.15679999999999999</v>
      </c>
      <c r="G13" s="114">
        <v>0.1502</v>
      </c>
      <c r="H13" s="114">
        <v>0.14499999999999999</v>
      </c>
      <c r="I13" s="114">
        <v>0.14180000000000001</v>
      </c>
      <c r="J13" s="114">
        <v>0.14230000000000001</v>
      </c>
      <c r="K13" s="107"/>
      <c r="L13" s="107"/>
      <c r="M13" s="107"/>
      <c r="N13" s="107"/>
      <c r="O13" s="107"/>
      <c r="P13" s="107"/>
      <c r="Q13" s="107"/>
      <c r="R13" s="107"/>
      <c r="S13" s="107"/>
      <c r="T13" s="107"/>
      <c r="U13" s="107"/>
      <c r="V13" s="107"/>
      <c r="W13" s="107"/>
      <c r="X13" s="107"/>
      <c r="Y13" s="107"/>
      <c r="Z13" s="107"/>
    </row>
    <row r="14" spans="1:29">
      <c r="A14" s="95">
        <v>44300</v>
      </c>
      <c r="B14" s="95"/>
      <c r="C14" s="114">
        <v>0.15859999999999999</v>
      </c>
      <c r="D14" s="114">
        <v>0.1588</v>
      </c>
      <c r="E14" s="114">
        <v>0.15840000000000001</v>
      </c>
      <c r="F14" s="114">
        <v>0.15989999999999999</v>
      </c>
      <c r="G14" s="114">
        <v>0.15290000000000001</v>
      </c>
      <c r="H14" s="114">
        <v>0.14760000000000001</v>
      </c>
      <c r="I14" s="114">
        <v>0.14430000000000001</v>
      </c>
      <c r="J14" s="114">
        <v>0.1444</v>
      </c>
      <c r="K14" s="107"/>
      <c r="L14" s="107"/>
      <c r="M14" s="107"/>
      <c r="N14" s="107"/>
      <c r="O14" s="107"/>
      <c r="P14" s="107"/>
      <c r="Q14" s="107"/>
      <c r="R14" s="107"/>
      <c r="S14" s="107"/>
      <c r="T14" s="107"/>
      <c r="U14" s="107"/>
      <c r="V14" s="107"/>
      <c r="W14" s="107"/>
      <c r="X14" s="107"/>
      <c r="Y14" s="107"/>
      <c r="Z14" s="107"/>
    </row>
    <row r="15" spans="1:29">
      <c r="A15" s="95">
        <v>44301</v>
      </c>
      <c r="B15" s="95"/>
      <c r="C15" s="114">
        <v>0.1638</v>
      </c>
      <c r="D15" s="114">
        <v>0.16309999999999999</v>
      </c>
      <c r="E15" s="114">
        <v>0.16220000000000001</v>
      </c>
      <c r="F15" s="114">
        <v>0.1633</v>
      </c>
      <c r="G15" s="114">
        <v>0.15559999999999999</v>
      </c>
      <c r="H15" s="114">
        <v>0.15</v>
      </c>
      <c r="I15" s="114">
        <v>0.14660000000000001</v>
      </c>
      <c r="J15" s="114">
        <v>0.14660000000000001</v>
      </c>
      <c r="K15" s="107"/>
      <c r="L15" s="107"/>
      <c r="M15" s="107"/>
      <c r="N15" s="107"/>
      <c r="O15" s="107"/>
      <c r="P15" s="107"/>
      <c r="Q15" s="107"/>
      <c r="R15" s="107"/>
      <c r="S15" s="107"/>
      <c r="T15" s="107"/>
      <c r="U15" s="107"/>
      <c r="V15" s="107"/>
      <c r="W15" s="107"/>
      <c r="X15" s="107"/>
      <c r="Y15" s="107"/>
      <c r="Z15" s="107"/>
    </row>
    <row r="16" spans="1:29">
      <c r="A16" s="95">
        <v>44302</v>
      </c>
      <c r="B16" s="95"/>
      <c r="C16" s="114">
        <v>0.16719999999999999</v>
      </c>
      <c r="D16" s="114">
        <v>0.16569999999999999</v>
      </c>
      <c r="E16" s="114">
        <v>0.1643</v>
      </c>
      <c r="F16" s="114">
        <v>0.16520000000000001</v>
      </c>
      <c r="G16" s="114">
        <v>0.157</v>
      </c>
      <c r="H16" s="114">
        <v>0.151</v>
      </c>
      <c r="I16" s="114">
        <v>0.14729999999999999</v>
      </c>
      <c r="J16" s="114">
        <v>0.1472</v>
      </c>
      <c r="K16" s="107"/>
      <c r="L16" s="107"/>
      <c r="M16" s="107"/>
      <c r="N16" s="107"/>
      <c r="O16" s="107"/>
      <c r="P16" s="107"/>
      <c r="Q16" s="107"/>
      <c r="R16" s="107"/>
      <c r="S16" s="107"/>
      <c r="T16" s="107"/>
      <c r="U16" s="107"/>
      <c r="V16" s="107"/>
      <c r="W16" s="107"/>
      <c r="X16" s="107"/>
      <c r="Y16" s="107"/>
      <c r="Z16" s="107"/>
    </row>
    <row r="17" spans="1:26" s="176" customFormat="1">
      <c r="A17" s="239">
        <v>44305</v>
      </c>
      <c r="B17" s="239"/>
      <c r="C17" s="240">
        <v>0.16289999999999999</v>
      </c>
      <c r="D17" s="240">
        <v>0.16209999999999999</v>
      </c>
      <c r="E17" s="240">
        <v>0.16159999999999999</v>
      </c>
      <c r="F17" s="240">
        <v>0.1636</v>
      </c>
      <c r="G17" s="240">
        <v>0.15590000000000001</v>
      </c>
      <c r="H17" s="240">
        <v>0.15029999999999999</v>
      </c>
      <c r="I17" s="240">
        <v>0.1469</v>
      </c>
      <c r="J17" s="240">
        <v>0.1469</v>
      </c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</row>
    <row r="18" spans="1:26" s="176" customFormat="1">
      <c r="A18" s="239">
        <v>44306</v>
      </c>
      <c r="B18" s="239"/>
      <c r="C18" s="240">
        <v>0.16769999999999999</v>
      </c>
      <c r="D18" s="240">
        <v>0.16719999999999999</v>
      </c>
      <c r="E18" s="240">
        <v>0.1658</v>
      </c>
      <c r="F18" s="240">
        <v>0.16689999999999999</v>
      </c>
      <c r="G18" s="240">
        <v>0.1583</v>
      </c>
      <c r="H18" s="240">
        <v>0.152</v>
      </c>
      <c r="I18" s="240">
        <v>0.14849999999999999</v>
      </c>
      <c r="J18" s="240">
        <v>0.14829999999999999</v>
      </c>
      <c r="K18" s="306"/>
      <c r="L18" s="306"/>
      <c r="M18" s="306"/>
      <c r="N18" s="306"/>
      <c r="O18" s="306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</row>
    <row r="19" spans="1:26" s="176" customFormat="1">
      <c r="A19" s="239">
        <v>44307</v>
      </c>
      <c r="B19" s="239"/>
      <c r="C19" s="240">
        <v>0.1694</v>
      </c>
      <c r="D19" s="240">
        <v>0.16889999999999999</v>
      </c>
      <c r="E19" s="240">
        <v>0.16719999999999999</v>
      </c>
      <c r="F19" s="240">
        <v>0.1681</v>
      </c>
      <c r="G19" s="240">
        <v>0.1595</v>
      </c>
      <c r="H19" s="240">
        <v>0.15340000000000001</v>
      </c>
      <c r="I19" s="240">
        <v>0.15</v>
      </c>
      <c r="J19" s="240">
        <v>0.1497</v>
      </c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</row>
    <row r="20" spans="1:26" s="176" customFormat="1">
      <c r="A20" s="239">
        <v>44308</v>
      </c>
      <c r="B20" s="239"/>
      <c r="C20" s="240">
        <v>0.16919999999999999</v>
      </c>
      <c r="D20" s="240">
        <v>0.16880000000000001</v>
      </c>
      <c r="E20" s="240">
        <v>0.1676</v>
      </c>
      <c r="F20" s="240">
        <v>0.16869999999999999</v>
      </c>
      <c r="G20" s="240">
        <v>0.16</v>
      </c>
      <c r="H20" s="240">
        <v>0.15379999999999999</v>
      </c>
      <c r="I20" s="240">
        <v>0.15040000000000001</v>
      </c>
      <c r="J20" s="240">
        <v>0.15010000000000001</v>
      </c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</row>
    <row r="21" spans="1:26" ht="14.45" customHeight="1">
      <c r="A21" s="95">
        <v>44309</v>
      </c>
      <c r="B21" s="95"/>
      <c r="C21" s="114">
        <v>0.1691</v>
      </c>
      <c r="D21" s="114">
        <v>0.16880000000000001</v>
      </c>
      <c r="E21" s="114">
        <v>0.16800000000000001</v>
      </c>
      <c r="F21" s="114">
        <v>0.16900000000000001</v>
      </c>
      <c r="G21" s="114">
        <v>0.1603</v>
      </c>
      <c r="H21" s="114">
        <v>0.15429999999999999</v>
      </c>
      <c r="I21" s="114">
        <v>0.151</v>
      </c>
      <c r="J21" s="114">
        <v>0.15079999999999999</v>
      </c>
      <c r="K21" s="107"/>
      <c r="L21" s="107"/>
      <c r="M21" s="107"/>
      <c r="N21" s="107"/>
      <c r="O21" s="107"/>
      <c r="P21" s="107"/>
      <c r="Q21" s="107"/>
      <c r="R21" s="107"/>
      <c r="S21" s="107"/>
      <c r="T21" s="107"/>
      <c r="U21" s="107"/>
      <c r="V21" s="107"/>
      <c r="W21" s="107"/>
      <c r="X21" s="107"/>
      <c r="Y21" s="107"/>
      <c r="Z21" s="107"/>
    </row>
    <row r="22" spans="1:26" ht="15" customHeight="1">
      <c r="A22" s="95">
        <v>44312</v>
      </c>
      <c r="B22" s="95"/>
      <c r="C22" s="114">
        <v>0.17169999999999999</v>
      </c>
      <c r="D22" s="114">
        <v>0.1709</v>
      </c>
      <c r="E22" s="114">
        <v>0.17030000000000001</v>
      </c>
      <c r="F22" s="114">
        <v>0.1709</v>
      </c>
      <c r="G22" s="114">
        <v>0.16220000000000001</v>
      </c>
      <c r="H22" s="114">
        <v>0.15620000000000001</v>
      </c>
      <c r="I22" s="114">
        <v>0.15279999999999999</v>
      </c>
      <c r="J22" s="114">
        <v>0.1525</v>
      </c>
      <c r="K22" s="107"/>
      <c r="L22" s="107"/>
      <c r="M22" s="107"/>
      <c r="N22" s="107"/>
      <c r="O22" s="107"/>
      <c r="P22" s="107"/>
      <c r="Q22" s="107"/>
      <c r="R22" s="107"/>
      <c r="S22" s="107"/>
      <c r="T22" s="107"/>
      <c r="U22" s="107"/>
      <c r="V22" s="107"/>
      <c r="W22" s="107"/>
      <c r="X22" s="107"/>
      <c r="Y22" s="107"/>
      <c r="Z22" s="107"/>
    </row>
    <row r="23" spans="1:26" ht="15" customHeight="1">
      <c r="A23" s="95">
        <v>44313</v>
      </c>
      <c r="B23" s="95"/>
      <c r="C23" s="114">
        <v>0.1794</v>
      </c>
      <c r="D23" s="114">
        <v>0.17749999999999999</v>
      </c>
      <c r="E23" s="114">
        <v>0.17630000000000001</v>
      </c>
      <c r="F23" s="114">
        <v>0.1754</v>
      </c>
      <c r="G23" s="114">
        <v>0.16500000000000001</v>
      </c>
      <c r="H23" s="114">
        <v>0.15840000000000001</v>
      </c>
      <c r="I23" s="114">
        <v>0.1547</v>
      </c>
      <c r="J23" s="114">
        <v>0.1542</v>
      </c>
      <c r="K23" s="107"/>
      <c r="L23" s="107"/>
      <c r="M23" s="107"/>
      <c r="N23" s="107"/>
      <c r="O23" s="107"/>
      <c r="P23" s="107"/>
      <c r="Q23" s="107"/>
      <c r="R23" s="107"/>
      <c r="S23" s="107"/>
      <c r="T23" s="107"/>
      <c r="U23" s="107"/>
      <c r="V23" s="107"/>
      <c r="W23" s="107"/>
      <c r="X23" s="107"/>
      <c r="Y23" s="107"/>
      <c r="Z23" s="107"/>
    </row>
    <row r="24" spans="1:26" ht="15" customHeight="1">
      <c r="A24" s="95">
        <v>44314</v>
      </c>
      <c r="B24" s="95"/>
      <c r="C24" s="114">
        <v>0.17299999999999999</v>
      </c>
      <c r="D24" s="114">
        <v>0.1714</v>
      </c>
      <c r="E24" s="114">
        <v>0.1706</v>
      </c>
      <c r="F24" s="114">
        <v>0.17069999999999999</v>
      </c>
      <c r="G24" s="114">
        <v>0.1608</v>
      </c>
      <c r="H24" s="114">
        <v>0.15490000000000001</v>
      </c>
      <c r="I24" s="114">
        <v>0.15210000000000001</v>
      </c>
      <c r="J24" s="114">
        <v>0.15210000000000001</v>
      </c>
      <c r="K24" s="107"/>
      <c r="L24" s="107"/>
      <c r="M24" s="107"/>
      <c r="N24" s="107"/>
      <c r="O24" s="107"/>
      <c r="P24" s="107"/>
      <c r="Q24" s="107"/>
      <c r="R24" s="107"/>
      <c r="S24" s="107"/>
      <c r="T24" s="107"/>
      <c r="U24" s="107"/>
      <c r="V24" s="107"/>
      <c r="W24" s="107"/>
      <c r="X24" s="107"/>
      <c r="Y24" s="107"/>
      <c r="Z24" s="107"/>
    </row>
    <row r="25" spans="1:26" ht="15" customHeight="1">
      <c r="A25" s="95">
        <v>44315</v>
      </c>
      <c r="B25" s="95"/>
      <c r="C25" s="114">
        <v>0.17080000000000001</v>
      </c>
      <c r="D25" s="114">
        <v>0.16930000000000001</v>
      </c>
      <c r="E25" s="114">
        <v>0.16850000000000001</v>
      </c>
      <c r="F25" s="114">
        <v>0.1686</v>
      </c>
      <c r="G25" s="114">
        <v>0.15890000000000001</v>
      </c>
      <c r="H25" s="114">
        <v>0.15340000000000001</v>
      </c>
      <c r="I25" s="114">
        <v>0.15129999999999999</v>
      </c>
      <c r="J25" s="114">
        <v>0.15190000000000001</v>
      </c>
      <c r="K25" s="107"/>
      <c r="L25" s="107"/>
      <c r="M25" s="107"/>
      <c r="N25" s="107"/>
      <c r="O25" s="107"/>
      <c r="P25" s="107"/>
      <c r="Q25" s="107"/>
      <c r="R25" s="107"/>
      <c r="S25" s="107"/>
      <c r="T25" s="107"/>
      <c r="U25" s="107"/>
      <c r="V25" s="107"/>
      <c r="W25" s="107"/>
      <c r="X25" s="107"/>
      <c r="Y25" s="107"/>
      <c r="Z25" s="107"/>
    </row>
    <row r="26" spans="1:26" ht="15" customHeight="1">
      <c r="A26" s="95">
        <v>44316</v>
      </c>
      <c r="B26" s="95"/>
      <c r="C26" s="114">
        <v>0.1744</v>
      </c>
      <c r="D26" s="114">
        <v>0.16980000000000001</v>
      </c>
      <c r="E26" s="114">
        <v>0.1686</v>
      </c>
      <c r="F26" s="114">
        <v>0.1681</v>
      </c>
      <c r="G26" s="114">
        <v>0.15890000000000001</v>
      </c>
      <c r="H26" s="114">
        <v>0.15390000000000001</v>
      </c>
      <c r="I26" s="114">
        <v>0.15160000000000001</v>
      </c>
      <c r="J26" s="114">
        <v>0.15210000000000001</v>
      </c>
      <c r="K26" s="107"/>
      <c r="L26" s="107"/>
      <c r="M26" s="107"/>
      <c r="N26" s="107"/>
      <c r="O26" s="107"/>
      <c r="P26" s="107"/>
      <c r="Q26" s="107"/>
      <c r="R26" s="107"/>
      <c r="S26" s="107"/>
      <c r="T26" s="107"/>
      <c r="U26" s="107"/>
      <c r="V26" s="107"/>
      <c r="W26" s="107"/>
      <c r="X26" s="107"/>
      <c r="Y26" s="107"/>
      <c r="Z26" s="107"/>
    </row>
    <row r="27" spans="1:26" ht="15" customHeight="1">
      <c r="A27" s="95">
        <v>44319</v>
      </c>
      <c r="B27" s="95"/>
      <c r="C27" s="114"/>
      <c r="D27" s="114">
        <v>0.1673</v>
      </c>
      <c r="E27" s="114">
        <v>0.1668</v>
      </c>
      <c r="F27" s="114">
        <v>0.16719999999999999</v>
      </c>
      <c r="G27" s="114">
        <v>0.15909999999999999</v>
      </c>
      <c r="H27" s="114">
        <v>0.15440000000000001</v>
      </c>
      <c r="I27" s="114">
        <v>0.152</v>
      </c>
      <c r="J27" s="114">
        <v>0.15240000000000001</v>
      </c>
      <c r="K27" s="107">
        <v>0.14499999999999999</v>
      </c>
      <c r="L27" s="107"/>
      <c r="M27" s="107"/>
      <c r="N27" s="107"/>
      <c r="O27" s="107"/>
      <c r="P27" s="107"/>
      <c r="Q27" s="107"/>
      <c r="R27" s="107"/>
      <c r="S27" s="107"/>
      <c r="T27" s="107"/>
      <c r="U27" s="107"/>
      <c r="V27" s="107"/>
      <c r="W27" s="107"/>
      <c r="X27" s="107"/>
      <c r="Y27" s="107"/>
      <c r="Z27" s="107"/>
    </row>
    <row r="28" spans="1:26">
      <c r="A28" s="95">
        <v>44320</v>
      </c>
      <c r="C28" s="114"/>
      <c r="D28" s="114">
        <v>0.17119999999999999</v>
      </c>
      <c r="E28" s="114">
        <v>0.17069999999999999</v>
      </c>
      <c r="F28" s="114">
        <v>0.17080000000000001</v>
      </c>
      <c r="G28">
        <v>0.16170000000000001</v>
      </c>
      <c r="H28">
        <v>0.15570000000000001</v>
      </c>
      <c r="I28">
        <v>0.15260000000000001</v>
      </c>
      <c r="J28">
        <v>0.1525</v>
      </c>
      <c r="K28">
        <v>0.14410000000000001</v>
      </c>
    </row>
    <row r="29" spans="1:26">
      <c r="A29" s="95">
        <v>44321</v>
      </c>
      <c r="C29" s="114"/>
      <c r="D29" s="114">
        <v>0.17530000000000001</v>
      </c>
      <c r="E29" s="114">
        <v>0.17480000000000001</v>
      </c>
      <c r="F29" s="114">
        <v>0.17430000000000001</v>
      </c>
      <c r="G29">
        <v>0.1651</v>
      </c>
      <c r="H29">
        <v>0.15870000000000001</v>
      </c>
      <c r="I29">
        <v>0.1555</v>
      </c>
      <c r="J29">
        <v>0.15509999999999999</v>
      </c>
      <c r="K29">
        <v>0.14610000000000001</v>
      </c>
    </row>
    <row r="30" spans="1:26">
      <c r="A30" s="95">
        <v>44322</v>
      </c>
      <c r="C30" s="114"/>
      <c r="D30" s="114">
        <v>0.17549999999999999</v>
      </c>
      <c r="E30" s="114">
        <v>0.17580000000000001</v>
      </c>
      <c r="F30" s="114">
        <v>0.17560000000000001</v>
      </c>
      <c r="G30">
        <v>0.1668</v>
      </c>
      <c r="H30">
        <v>0.16059999999999999</v>
      </c>
      <c r="I30">
        <v>0.1575</v>
      </c>
      <c r="J30">
        <v>0.157</v>
      </c>
      <c r="K30">
        <v>0.14799999999999999</v>
      </c>
    </row>
    <row r="31" spans="1:26">
      <c r="A31" s="95">
        <v>44323</v>
      </c>
      <c r="C31" s="114"/>
      <c r="D31" s="114">
        <v>0.1749</v>
      </c>
      <c r="E31" s="114">
        <v>0.17560000000000001</v>
      </c>
      <c r="F31" s="114">
        <v>0.17560000000000001</v>
      </c>
      <c r="G31">
        <v>0.16669999999999999</v>
      </c>
      <c r="H31">
        <v>0.16070000000000001</v>
      </c>
      <c r="I31">
        <v>0.15790000000000001</v>
      </c>
      <c r="J31">
        <v>0.15770000000000001</v>
      </c>
      <c r="K31">
        <v>0.14910000000000001</v>
      </c>
    </row>
    <row r="32" spans="1:26" ht="15" customHeight="1">
      <c r="A32" s="95">
        <v>44326</v>
      </c>
      <c r="D32">
        <v>0.1749</v>
      </c>
      <c r="E32">
        <v>0.17549999999999999</v>
      </c>
      <c r="F32">
        <v>0.17549999999999999</v>
      </c>
      <c r="G32">
        <v>0.16689999999999999</v>
      </c>
      <c r="H32">
        <v>0.1615</v>
      </c>
      <c r="I32">
        <v>0.159</v>
      </c>
      <c r="J32">
        <v>0.15890000000000001</v>
      </c>
      <c r="K32">
        <v>0.15029999999999999</v>
      </c>
    </row>
    <row r="33" spans="1:11" ht="15" customHeight="1">
      <c r="A33" s="95">
        <v>44327</v>
      </c>
      <c r="D33">
        <v>0.18099999999999999</v>
      </c>
      <c r="E33">
        <v>0.18090000000000001</v>
      </c>
      <c r="F33">
        <v>0.1797</v>
      </c>
      <c r="G33">
        <v>0.16980000000000001</v>
      </c>
      <c r="H33">
        <v>0.16339999999999999</v>
      </c>
      <c r="I33">
        <v>0.1603</v>
      </c>
      <c r="J33">
        <v>0.16</v>
      </c>
      <c r="K33">
        <v>0.15079999999999999</v>
      </c>
    </row>
    <row r="34" spans="1:11" ht="15" customHeight="1">
      <c r="A34" s="95">
        <v>44328</v>
      </c>
      <c r="D34">
        <v>0.1784</v>
      </c>
      <c r="E34">
        <v>0.17899999999999999</v>
      </c>
      <c r="F34">
        <v>0.17810000000000001</v>
      </c>
      <c r="G34">
        <v>0.16839999999999999</v>
      </c>
      <c r="H34">
        <v>0.16200000000000001</v>
      </c>
      <c r="I34">
        <v>0.159</v>
      </c>
      <c r="J34">
        <v>0.15870000000000001</v>
      </c>
      <c r="K34">
        <v>0.14940000000000001</v>
      </c>
    </row>
    <row r="35" spans="1:11" ht="14.45" customHeight="1">
      <c r="A35" s="95">
        <v>44329</v>
      </c>
      <c r="D35">
        <v>0.1711</v>
      </c>
      <c r="E35">
        <v>0.17230000000000001</v>
      </c>
      <c r="F35">
        <v>0.1721</v>
      </c>
      <c r="G35">
        <v>0.16370000000000001</v>
      </c>
      <c r="H35">
        <v>0.1583</v>
      </c>
      <c r="I35">
        <v>0.15559999999999999</v>
      </c>
      <c r="J35">
        <v>0.15609999999999999</v>
      </c>
      <c r="K35">
        <v>0.1484</v>
      </c>
    </row>
    <row r="36" spans="1:11" ht="14.45" customHeight="1">
      <c r="A36" s="95">
        <v>44330</v>
      </c>
      <c r="D36">
        <v>0.1696</v>
      </c>
      <c r="E36">
        <v>0.1706</v>
      </c>
      <c r="F36">
        <v>0.1709</v>
      </c>
      <c r="G36">
        <v>0.16270000000000001</v>
      </c>
      <c r="H36">
        <v>0.1573</v>
      </c>
      <c r="I36">
        <v>0.15459999999999999</v>
      </c>
      <c r="J36">
        <v>0.15509999999999999</v>
      </c>
      <c r="K36">
        <v>0.14710000000000001</v>
      </c>
    </row>
    <row r="37" spans="1:11">
      <c r="A37" s="95">
        <v>44333</v>
      </c>
      <c r="D37">
        <v>0.1699</v>
      </c>
      <c r="E37">
        <v>0.17119999999999999</v>
      </c>
      <c r="F37">
        <v>0.1719</v>
      </c>
      <c r="G37">
        <v>0.16370000000000001</v>
      </c>
      <c r="H37">
        <v>0.15859999999999999</v>
      </c>
      <c r="I37">
        <v>0.156</v>
      </c>
      <c r="J37">
        <v>0.15620000000000001</v>
      </c>
      <c r="K37">
        <v>0.14810000000000001</v>
      </c>
    </row>
    <row r="38" spans="1:11">
      <c r="A38" s="95">
        <v>44334</v>
      </c>
      <c r="D38">
        <v>0.1721</v>
      </c>
      <c r="E38">
        <v>0.1736</v>
      </c>
      <c r="F38">
        <v>0.1741</v>
      </c>
      <c r="G38">
        <v>0.1656</v>
      </c>
      <c r="H38">
        <v>0.16</v>
      </c>
      <c r="I38">
        <v>0.15740000000000001</v>
      </c>
      <c r="J38">
        <v>0.1578</v>
      </c>
      <c r="K38">
        <v>0.14990000000000001</v>
      </c>
    </row>
    <row r="39" spans="1:11">
      <c r="A39" s="95">
        <v>44335</v>
      </c>
      <c r="D39">
        <v>0.16950000000000001</v>
      </c>
      <c r="E39">
        <v>0.17100000000000001</v>
      </c>
      <c r="F39">
        <v>0.17169999999999999</v>
      </c>
      <c r="G39">
        <v>0.16300000000000001</v>
      </c>
      <c r="H39">
        <v>0.15770000000000001</v>
      </c>
      <c r="I39">
        <v>0.15559999999999999</v>
      </c>
      <c r="J39">
        <v>0.15670000000000001</v>
      </c>
      <c r="K39">
        <v>0.14960000000000001</v>
      </c>
    </row>
    <row r="40" spans="1:11">
      <c r="A40" s="95">
        <v>44336</v>
      </c>
      <c r="D40">
        <v>0.1704</v>
      </c>
      <c r="E40">
        <v>0.17169999999999999</v>
      </c>
      <c r="F40">
        <v>0.17230000000000001</v>
      </c>
      <c r="G40">
        <v>0.1636</v>
      </c>
      <c r="H40">
        <v>0.15820000000000001</v>
      </c>
      <c r="I40">
        <v>0.15620000000000001</v>
      </c>
      <c r="J40">
        <v>0.15740000000000001</v>
      </c>
      <c r="K40">
        <v>0.14960000000000001</v>
      </c>
    </row>
    <row r="41" spans="1:11">
      <c r="A41" s="95">
        <v>44337</v>
      </c>
      <c r="D41">
        <v>0.16669999999999999</v>
      </c>
      <c r="E41">
        <v>0.16839999999999999</v>
      </c>
      <c r="F41">
        <v>0.1691</v>
      </c>
      <c r="G41">
        <v>0.1603</v>
      </c>
      <c r="H41">
        <v>0.15490000000000001</v>
      </c>
      <c r="I41">
        <v>0.15260000000000001</v>
      </c>
      <c r="J41">
        <v>0.154</v>
      </c>
      <c r="K41">
        <v>0.14710000000000001</v>
      </c>
    </row>
    <row r="42" spans="1:11">
      <c r="A42" s="95">
        <v>44340</v>
      </c>
      <c r="D42">
        <v>0.16830000000000001</v>
      </c>
      <c r="E42">
        <v>0.16980000000000001</v>
      </c>
      <c r="F42">
        <v>0.1704</v>
      </c>
      <c r="G42">
        <v>0.16159999999999999</v>
      </c>
      <c r="H42">
        <v>0.15620000000000001</v>
      </c>
      <c r="I42">
        <v>0.15359999999999999</v>
      </c>
      <c r="J42">
        <v>0.15479999999999999</v>
      </c>
      <c r="K42">
        <v>0.14760000000000001</v>
      </c>
    </row>
    <row r="43" spans="1:11">
      <c r="A43" s="95">
        <v>44341</v>
      </c>
      <c r="D43">
        <v>0.1704</v>
      </c>
      <c r="E43">
        <v>0.17180000000000001</v>
      </c>
      <c r="F43">
        <v>0.1724</v>
      </c>
      <c r="G43">
        <v>0.16339999999999999</v>
      </c>
      <c r="H43">
        <v>0.15759999999999999</v>
      </c>
      <c r="I43">
        <v>0.1547</v>
      </c>
      <c r="J43">
        <v>0.156</v>
      </c>
      <c r="K43">
        <v>0.14899999999999999</v>
      </c>
    </row>
    <row r="44" spans="1:11">
      <c r="A44" s="95">
        <v>44342</v>
      </c>
      <c r="D44">
        <v>0.1678</v>
      </c>
      <c r="E44">
        <v>0.16930000000000001</v>
      </c>
      <c r="F44">
        <v>0.1706</v>
      </c>
      <c r="G44">
        <v>0.16200000000000001</v>
      </c>
      <c r="H44">
        <v>0.15620000000000001</v>
      </c>
      <c r="I44">
        <v>0.15310000000000001</v>
      </c>
      <c r="J44">
        <v>0.1545</v>
      </c>
      <c r="K44">
        <v>0.14779999999999999</v>
      </c>
    </row>
    <row r="45" spans="1:11">
      <c r="A45" s="95">
        <v>44343</v>
      </c>
      <c r="D45">
        <v>0.17119999999999999</v>
      </c>
      <c r="E45">
        <v>0.17219999999999999</v>
      </c>
      <c r="F45">
        <v>0.17349999999999999</v>
      </c>
      <c r="G45">
        <v>0.1648</v>
      </c>
      <c r="H45">
        <v>0.1588</v>
      </c>
      <c r="I45">
        <v>0.1555</v>
      </c>
      <c r="J45">
        <v>0.15690000000000001</v>
      </c>
      <c r="K45">
        <v>0.15010000000000001</v>
      </c>
    </row>
    <row r="46" spans="1:11">
      <c r="A46" s="95">
        <v>44344</v>
      </c>
      <c r="D46">
        <v>0.1736</v>
      </c>
      <c r="E46">
        <v>0.1739</v>
      </c>
      <c r="F46">
        <v>0.1749</v>
      </c>
      <c r="G46">
        <v>0.1656</v>
      </c>
      <c r="H46">
        <v>0.1588</v>
      </c>
      <c r="I46">
        <v>0.15479999999999999</v>
      </c>
      <c r="J46">
        <v>0.15579999999999999</v>
      </c>
      <c r="K46">
        <v>0.14879999999999999</v>
      </c>
    </row>
    <row r="47" spans="1:11">
      <c r="A47" s="95">
        <v>44347</v>
      </c>
      <c r="D47" s="189">
        <v>0.1736</v>
      </c>
      <c r="E47" s="189">
        <v>0.1739</v>
      </c>
      <c r="F47" s="189">
        <v>0.1749</v>
      </c>
      <c r="G47" s="189">
        <v>0.1656</v>
      </c>
      <c r="H47" s="189">
        <v>0.1588</v>
      </c>
      <c r="I47" s="189">
        <v>0.15479999999999999</v>
      </c>
      <c r="J47" s="189">
        <v>0.15579999999999999</v>
      </c>
      <c r="K47" s="189">
        <v>0.14879999999999999</v>
      </c>
    </row>
    <row r="48" spans="1:11">
      <c r="A48" s="95">
        <v>44348</v>
      </c>
      <c r="D48">
        <v>0.1769</v>
      </c>
      <c r="E48">
        <v>0.17710000000000001</v>
      </c>
      <c r="F48">
        <v>0.1784</v>
      </c>
      <c r="G48">
        <v>0.1691</v>
      </c>
      <c r="H48">
        <v>0.1623</v>
      </c>
      <c r="I48">
        <v>0.15820000000000001</v>
      </c>
      <c r="J48">
        <v>0.159</v>
      </c>
      <c r="K48">
        <v>0.1517</v>
      </c>
    </row>
    <row r="49" spans="1:11">
      <c r="A49" s="95">
        <v>44349</v>
      </c>
      <c r="D49">
        <v>0.17680000000000001</v>
      </c>
      <c r="E49">
        <v>0.17730000000000001</v>
      </c>
      <c r="F49">
        <v>0.1787</v>
      </c>
      <c r="G49">
        <v>0.1694</v>
      </c>
      <c r="H49">
        <v>0.16250000000000001</v>
      </c>
      <c r="I49">
        <v>0.1583</v>
      </c>
      <c r="J49">
        <v>0.15920000000000001</v>
      </c>
      <c r="K49">
        <v>0.152</v>
      </c>
    </row>
    <row r="50" spans="1:11">
      <c r="A50" s="95">
        <v>44350</v>
      </c>
      <c r="D50">
        <v>0.17430000000000001</v>
      </c>
      <c r="E50">
        <v>0.17480000000000001</v>
      </c>
      <c r="F50">
        <v>0.1764</v>
      </c>
      <c r="G50">
        <v>0.1671</v>
      </c>
      <c r="H50">
        <v>0.16</v>
      </c>
      <c r="I50">
        <v>0.1555</v>
      </c>
      <c r="J50">
        <v>0.15629999999999999</v>
      </c>
      <c r="K50">
        <v>0.1492</v>
      </c>
    </row>
    <row r="51" spans="1:11" ht="14.45" customHeight="1">
      <c r="A51" s="95">
        <v>44351</v>
      </c>
      <c r="D51">
        <v>0.17710000000000001</v>
      </c>
      <c r="E51">
        <v>0.1777</v>
      </c>
      <c r="F51">
        <v>0.17899999999999999</v>
      </c>
      <c r="G51">
        <v>0.1694</v>
      </c>
      <c r="H51">
        <v>0.16239999999999999</v>
      </c>
      <c r="I51">
        <v>0.15790000000000001</v>
      </c>
      <c r="J51">
        <v>0.1588</v>
      </c>
      <c r="K51">
        <v>0.1515</v>
      </c>
    </row>
    <row r="52" spans="1:11" ht="14.45" customHeight="1">
      <c r="A52" s="95">
        <v>44354</v>
      </c>
      <c r="D52">
        <v>0.17380000000000001</v>
      </c>
      <c r="E52">
        <v>0.17469999999999999</v>
      </c>
      <c r="F52">
        <v>0.1764</v>
      </c>
      <c r="G52">
        <v>0.16739999999999999</v>
      </c>
      <c r="H52">
        <v>0.1605</v>
      </c>
      <c r="I52">
        <v>0.15620000000000001</v>
      </c>
      <c r="J52">
        <v>0.1573</v>
      </c>
      <c r="K52">
        <v>0.15060000000000001</v>
      </c>
    </row>
    <row r="53" spans="1:11">
      <c r="A53" s="95">
        <v>44355</v>
      </c>
      <c r="D53">
        <v>0.17710000000000001</v>
      </c>
      <c r="E53">
        <v>0.17749999999999999</v>
      </c>
      <c r="F53">
        <v>0.17929999999999999</v>
      </c>
      <c r="G53">
        <v>0.17030000000000001</v>
      </c>
      <c r="H53">
        <v>0.16339999999999999</v>
      </c>
      <c r="I53">
        <v>0.1593</v>
      </c>
      <c r="J53">
        <v>0.16039999999999999</v>
      </c>
      <c r="K53">
        <v>0.15329999999999999</v>
      </c>
    </row>
    <row r="54" spans="1:11">
      <c r="A54" s="95">
        <v>44356</v>
      </c>
      <c r="D54">
        <v>0.17730000000000001</v>
      </c>
      <c r="E54">
        <v>0.17749999999999999</v>
      </c>
      <c r="F54">
        <v>0.1792</v>
      </c>
      <c r="G54">
        <v>0.17019999999999999</v>
      </c>
      <c r="H54">
        <v>0.16320000000000001</v>
      </c>
      <c r="I54">
        <v>0.15909999999999999</v>
      </c>
      <c r="J54">
        <v>0.16</v>
      </c>
      <c r="K54">
        <v>0.15279999999999999</v>
      </c>
    </row>
    <row r="55" spans="1:11" ht="14.45" customHeight="1">
      <c r="A55" s="95">
        <v>44357</v>
      </c>
      <c r="D55">
        <v>0.17660000000000001</v>
      </c>
      <c r="E55">
        <v>0.17730000000000001</v>
      </c>
      <c r="F55">
        <v>0.1794</v>
      </c>
      <c r="G55">
        <v>0.1704</v>
      </c>
      <c r="H55">
        <v>0.16400000000000001</v>
      </c>
      <c r="I55">
        <v>0.16059999999999999</v>
      </c>
      <c r="J55">
        <v>0.16189999999999999</v>
      </c>
      <c r="K55">
        <v>0.1545</v>
      </c>
    </row>
    <row r="56" spans="1:11" ht="15" customHeight="1">
      <c r="A56" s="95">
        <v>44358</v>
      </c>
      <c r="D56">
        <v>0.1754</v>
      </c>
      <c r="E56">
        <v>0.1767</v>
      </c>
      <c r="F56">
        <v>0.1789</v>
      </c>
      <c r="G56">
        <v>0.17030000000000001</v>
      </c>
      <c r="H56">
        <v>0.1641</v>
      </c>
      <c r="I56">
        <v>0.16059999999999999</v>
      </c>
      <c r="J56">
        <v>0.16189999999999999</v>
      </c>
      <c r="K56">
        <v>0.15459999999999999</v>
      </c>
    </row>
    <row r="57" spans="1:11">
      <c r="A57" s="95">
        <v>44361</v>
      </c>
      <c r="D57">
        <v>0.1729</v>
      </c>
      <c r="E57">
        <v>0.1739</v>
      </c>
      <c r="F57">
        <v>0.17610000000000001</v>
      </c>
      <c r="G57">
        <v>0.1676</v>
      </c>
      <c r="H57">
        <v>0.16189999999999999</v>
      </c>
      <c r="I57">
        <v>0.15870000000000001</v>
      </c>
      <c r="J57">
        <v>0.1598</v>
      </c>
      <c r="K57">
        <v>0.1522</v>
      </c>
    </row>
    <row r="58" spans="1:11">
      <c r="A58" s="95">
        <v>44362</v>
      </c>
      <c r="D58">
        <v>0.17050000000000001</v>
      </c>
      <c r="E58">
        <v>0.17199999999999999</v>
      </c>
      <c r="F58">
        <v>0.17430000000000001</v>
      </c>
      <c r="G58">
        <v>0.1658</v>
      </c>
      <c r="H58">
        <v>0.15989999999999999</v>
      </c>
      <c r="I58">
        <v>0.15670000000000001</v>
      </c>
      <c r="J58">
        <v>0.158</v>
      </c>
      <c r="K58">
        <v>0.1502</v>
      </c>
    </row>
    <row r="59" spans="1:11">
      <c r="A59" s="95">
        <v>44363</v>
      </c>
      <c r="D59">
        <v>0.1704</v>
      </c>
      <c r="E59">
        <v>0.17199999999999999</v>
      </c>
      <c r="F59">
        <v>0.17480000000000001</v>
      </c>
      <c r="G59">
        <v>0.1666</v>
      </c>
      <c r="H59">
        <v>0.161</v>
      </c>
      <c r="I59">
        <v>0.15790000000000001</v>
      </c>
      <c r="J59">
        <v>0.1593</v>
      </c>
      <c r="K59">
        <v>0.1517</v>
      </c>
    </row>
    <row r="60" spans="1:11">
      <c r="A60" s="95">
        <v>44364</v>
      </c>
      <c r="D60">
        <v>0.16550000000000001</v>
      </c>
      <c r="E60">
        <v>0.1671</v>
      </c>
      <c r="F60">
        <v>0.1699</v>
      </c>
      <c r="G60">
        <v>0.16200000000000001</v>
      </c>
      <c r="H60">
        <v>0.15679999999999999</v>
      </c>
      <c r="I60">
        <v>0.15390000000000001</v>
      </c>
      <c r="J60">
        <v>0.15559999999999999</v>
      </c>
      <c r="K60">
        <v>0.14849999999999999</v>
      </c>
    </row>
    <row r="61" spans="1:11">
      <c r="A61" s="95">
        <v>44365</v>
      </c>
      <c r="D61">
        <v>0.1643</v>
      </c>
      <c r="E61">
        <v>0.1666</v>
      </c>
      <c r="F61">
        <v>0.16950000000000001</v>
      </c>
      <c r="G61">
        <v>0.16170000000000001</v>
      </c>
      <c r="H61">
        <v>0.15659999999999999</v>
      </c>
      <c r="I61">
        <v>0.1537</v>
      </c>
      <c r="J61">
        <v>0.1555</v>
      </c>
      <c r="K61">
        <v>0.14860000000000001</v>
      </c>
    </row>
    <row r="62" spans="1:11">
      <c r="A62" s="95">
        <v>44368</v>
      </c>
      <c r="D62">
        <v>0.1678</v>
      </c>
      <c r="E62">
        <v>0.17069999999999999</v>
      </c>
      <c r="F62">
        <v>0.1736</v>
      </c>
      <c r="G62">
        <v>0.1653</v>
      </c>
      <c r="H62">
        <v>0.15989999999999999</v>
      </c>
      <c r="I62">
        <v>0.15690000000000001</v>
      </c>
      <c r="J62">
        <v>0.1588</v>
      </c>
      <c r="K62">
        <v>0.15210000000000001</v>
      </c>
    </row>
    <row r="63" spans="1:11">
      <c r="A63" s="95">
        <v>44369</v>
      </c>
      <c r="D63">
        <v>0.1643</v>
      </c>
      <c r="E63">
        <v>0.16739999999999999</v>
      </c>
      <c r="F63">
        <v>0.17030000000000001</v>
      </c>
      <c r="G63">
        <v>0.16209999999999999</v>
      </c>
      <c r="H63">
        <v>0.15690000000000001</v>
      </c>
      <c r="I63">
        <v>0.15409999999999999</v>
      </c>
      <c r="J63">
        <v>0.15609999999999999</v>
      </c>
      <c r="K63">
        <v>0.14929999999999999</v>
      </c>
    </row>
    <row r="64" spans="1:11">
      <c r="A64" s="95">
        <v>44370</v>
      </c>
      <c r="D64">
        <v>0.16689999999999999</v>
      </c>
      <c r="E64">
        <v>0.1701</v>
      </c>
      <c r="F64">
        <v>0.1729</v>
      </c>
      <c r="G64">
        <v>0.1646</v>
      </c>
      <c r="H64">
        <v>0.159</v>
      </c>
      <c r="I64">
        <v>0.15590000000000001</v>
      </c>
      <c r="J64">
        <v>0.15770000000000001</v>
      </c>
      <c r="K64">
        <v>0.1512</v>
      </c>
    </row>
    <row r="65" spans="1:12" ht="14.45" customHeight="1">
      <c r="A65" s="95">
        <v>44371</v>
      </c>
      <c r="D65">
        <v>0.16930000000000001</v>
      </c>
      <c r="E65">
        <v>0.1724</v>
      </c>
      <c r="F65">
        <v>0.17499999999999999</v>
      </c>
      <c r="G65">
        <v>0.16650000000000001</v>
      </c>
      <c r="H65">
        <v>0.16039999999999999</v>
      </c>
      <c r="I65">
        <v>0.15709999999999999</v>
      </c>
      <c r="J65">
        <v>0.159</v>
      </c>
      <c r="K65">
        <v>0.1522</v>
      </c>
    </row>
    <row r="66" spans="1:12" s="104" customFormat="1" ht="15" customHeight="1">
      <c r="A66" s="386">
        <v>44372</v>
      </c>
      <c r="D66" s="104">
        <v>0.16900000000000001</v>
      </c>
      <c r="E66" s="104">
        <v>0.1731</v>
      </c>
      <c r="F66" s="104">
        <v>0.1759</v>
      </c>
      <c r="G66" s="104">
        <v>0.1676</v>
      </c>
      <c r="H66" s="104">
        <v>0.1615</v>
      </c>
      <c r="I66" s="104">
        <v>0.15820000000000001</v>
      </c>
      <c r="J66" s="104">
        <v>0.16020000000000001</v>
      </c>
      <c r="K66" s="104">
        <v>0.1535</v>
      </c>
    </row>
    <row r="67" spans="1:12">
      <c r="A67" s="95">
        <v>44375</v>
      </c>
      <c r="D67">
        <v>0.17230000000000001</v>
      </c>
      <c r="E67">
        <v>0.17610000000000001</v>
      </c>
      <c r="F67">
        <v>0.1787</v>
      </c>
      <c r="G67">
        <v>0.17030000000000001</v>
      </c>
      <c r="H67">
        <v>0.16350000000000001</v>
      </c>
      <c r="I67">
        <v>0.15989999999999999</v>
      </c>
      <c r="J67">
        <v>0.16170000000000001</v>
      </c>
      <c r="K67">
        <v>0.15479999999999999</v>
      </c>
    </row>
    <row r="68" spans="1:12">
      <c r="A68" s="95">
        <v>44376</v>
      </c>
      <c r="D68">
        <v>0.17230000000000001</v>
      </c>
      <c r="E68">
        <v>0.1754</v>
      </c>
      <c r="F68">
        <v>0.17799999999999999</v>
      </c>
      <c r="G68">
        <v>0.16980000000000001</v>
      </c>
      <c r="H68">
        <v>0.16300000000000001</v>
      </c>
      <c r="I68">
        <v>0.1595</v>
      </c>
      <c r="J68">
        <v>0.16120000000000001</v>
      </c>
      <c r="K68">
        <v>0.15379999999999999</v>
      </c>
    </row>
    <row r="69" spans="1:12" ht="14.45" customHeight="1">
      <c r="A69" s="95">
        <v>44377</v>
      </c>
      <c r="D69">
        <v>0.17630000000000001</v>
      </c>
      <c r="E69">
        <v>0.1789</v>
      </c>
      <c r="F69">
        <v>0.18079999999999999</v>
      </c>
      <c r="G69">
        <v>0.1721</v>
      </c>
      <c r="H69">
        <v>0.16489999999999999</v>
      </c>
      <c r="I69">
        <v>0.16089999999999999</v>
      </c>
      <c r="J69">
        <v>0.16250000000000001</v>
      </c>
      <c r="K69">
        <v>0.1552</v>
      </c>
    </row>
    <row r="70" spans="1:12" ht="15" customHeight="1">
      <c r="A70" s="95">
        <v>44378</v>
      </c>
      <c r="D70" s="189">
        <v>0.17630000000000001</v>
      </c>
      <c r="E70" s="189">
        <v>0.1789</v>
      </c>
      <c r="F70" s="189">
        <v>0.18079999999999999</v>
      </c>
      <c r="G70" s="189">
        <v>0.1721</v>
      </c>
      <c r="H70" s="189">
        <v>0.16489999999999999</v>
      </c>
      <c r="I70" s="189">
        <v>0.16089999999999999</v>
      </c>
      <c r="J70" s="189">
        <v>0.16250000000000001</v>
      </c>
      <c r="K70" s="189">
        <v>0.1552</v>
      </c>
    </row>
    <row r="71" spans="1:12">
      <c r="A71" s="95">
        <v>44379</v>
      </c>
      <c r="E71">
        <v>0.18149999999999999</v>
      </c>
      <c r="F71">
        <v>0.1837</v>
      </c>
      <c r="G71">
        <v>0.1749</v>
      </c>
      <c r="H71">
        <v>0.1671</v>
      </c>
      <c r="I71">
        <v>0.16259999999999999</v>
      </c>
      <c r="J71">
        <v>0.16350000000000001</v>
      </c>
      <c r="K71">
        <v>0.15490000000000001</v>
      </c>
      <c r="L71">
        <v>0.14849999999999999</v>
      </c>
    </row>
    <row r="72" spans="1:12" s="189" customFormat="1">
      <c r="A72" s="103">
        <v>44382</v>
      </c>
      <c r="E72" s="189">
        <v>0.18149999999999999</v>
      </c>
      <c r="F72" s="189">
        <v>0.1837</v>
      </c>
      <c r="G72" s="189">
        <v>0.1749</v>
      </c>
      <c r="H72" s="189">
        <v>0.1671</v>
      </c>
      <c r="I72" s="189">
        <v>0.16259999999999999</v>
      </c>
      <c r="J72" s="189">
        <v>0.16350000000000001</v>
      </c>
      <c r="K72" s="189">
        <v>0.15490000000000001</v>
      </c>
      <c r="L72" s="189">
        <v>0.14849999999999999</v>
      </c>
    </row>
    <row r="73" spans="1:12" ht="14.45" customHeight="1">
      <c r="A73" s="95">
        <v>44383</v>
      </c>
      <c r="E73">
        <v>0.1787</v>
      </c>
      <c r="F73">
        <v>0.182</v>
      </c>
      <c r="G73">
        <v>0.1736</v>
      </c>
      <c r="H73">
        <v>0.1663</v>
      </c>
      <c r="I73">
        <v>0.16189999999999999</v>
      </c>
      <c r="J73">
        <v>0.16250000000000001</v>
      </c>
      <c r="K73">
        <v>0.1532</v>
      </c>
      <c r="L73">
        <v>0.1467</v>
      </c>
    </row>
    <row r="74" spans="1:12" ht="14.45" customHeight="1">
      <c r="A74" s="95">
        <v>44384</v>
      </c>
      <c r="E74">
        <v>0.17749999999999999</v>
      </c>
      <c r="F74">
        <v>0.1802</v>
      </c>
      <c r="G74">
        <v>0.17180000000000001</v>
      </c>
      <c r="H74">
        <v>0.1643</v>
      </c>
      <c r="I74">
        <v>0.1603</v>
      </c>
      <c r="J74">
        <v>0.16120000000000001</v>
      </c>
      <c r="K74">
        <v>0.152</v>
      </c>
      <c r="L74">
        <v>0.14530000000000001</v>
      </c>
    </row>
    <row r="75" spans="1:12" ht="14.45" customHeight="1">
      <c r="A75" s="95">
        <v>44385</v>
      </c>
      <c r="E75">
        <v>0.17449999999999999</v>
      </c>
      <c r="F75">
        <v>0.17780000000000001</v>
      </c>
      <c r="G75">
        <v>0.1696</v>
      </c>
      <c r="H75">
        <v>0.16270000000000001</v>
      </c>
      <c r="I75">
        <v>0.15890000000000001</v>
      </c>
      <c r="J75">
        <v>0.16020000000000001</v>
      </c>
      <c r="K75">
        <v>0.1512</v>
      </c>
      <c r="L75">
        <v>0.14430000000000001</v>
      </c>
    </row>
    <row r="76" spans="1:12">
      <c r="A76" s="95">
        <v>44386</v>
      </c>
      <c r="E76">
        <v>0.17280000000000001</v>
      </c>
      <c r="F76">
        <v>0.17660000000000001</v>
      </c>
      <c r="G76">
        <v>0.16930000000000001</v>
      </c>
      <c r="H76">
        <v>0.1633</v>
      </c>
      <c r="I76">
        <v>0.1605</v>
      </c>
      <c r="J76">
        <v>0.16209999999999999</v>
      </c>
      <c r="K76">
        <v>0.15340000000000001</v>
      </c>
      <c r="L76">
        <v>0.1469</v>
      </c>
    </row>
    <row r="77" spans="1:12">
      <c r="A77" s="95">
        <v>44389</v>
      </c>
      <c r="E77">
        <v>0.1699</v>
      </c>
      <c r="F77">
        <v>0.17419999999999999</v>
      </c>
      <c r="G77">
        <v>0.1671</v>
      </c>
      <c r="H77">
        <v>0.1615</v>
      </c>
      <c r="I77">
        <v>0.159</v>
      </c>
      <c r="J77">
        <v>0.16070000000000001</v>
      </c>
      <c r="K77">
        <v>0.15210000000000001</v>
      </c>
      <c r="L77">
        <v>0.14560000000000001</v>
      </c>
    </row>
    <row r="78" spans="1:12">
      <c r="A78" s="95">
        <v>44390</v>
      </c>
      <c r="E78">
        <v>0.17080000000000001</v>
      </c>
      <c r="F78">
        <v>0.1749</v>
      </c>
      <c r="G78">
        <v>0.1678</v>
      </c>
      <c r="H78">
        <v>0.16220000000000001</v>
      </c>
      <c r="I78">
        <v>0.15970000000000001</v>
      </c>
      <c r="J78">
        <v>0.1613</v>
      </c>
      <c r="K78">
        <v>0.15279999999999999</v>
      </c>
      <c r="L78">
        <v>0.14630000000000001</v>
      </c>
    </row>
    <row r="79" spans="1:12">
      <c r="A79" s="95">
        <v>44391</v>
      </c>
      <c r="E79">
        <v>0.16930000000000001</v>
      </c>
      <c r="F79">
        <v>0.1736</v>
      </c>
      <c r="G79">
        <v>0.16639999999999999</v>
      </c>
      <c r="H79">
        <v>0.1608</v>
      </c>
      <c r="I79">
        <v>0.1583</v>
      </c>
      <c r="J79">
        <v>0.15989999999999999</v>
      </c>
      <c r="K79">
        <v>0.15140000000000001</v>
      </c>
      <c r="L79">
        <v>0.14499999999999999</v>
      </c>
    </row>
    <row r="80" spans="1:12">
      <c r="A80" s="95">
        <v>44392</v>
      </c>
      <c r="E80">
        <v>0.17330000000000001</v>
      </c>
      <c r="F80">
        <v>0.1772</v>
      </c>
      <c r="G80">
        <v>0.16950000000000001</v>
      </c>
      <c r="H80">
        <v>0.16300000000000001</v>
      </c>
      <c r="I80">
        <v>0.15989999999999999</v>
      </c>
      <c r="J80">
        <v>0.16139999999999999</v>
      </c>
      <c r="K80">
        <v>0.15240000000000001</v>
      </c>
      <c r="L80">
        <v>0.1454</v>
      </c>
    </row>
    <row r="81" spans="1:12">
      <c r="A81" s="95">
        <v>44393</v>
      </c>
      <c r="E81">
        <v>0.17710000000000001</v>
      </c>
      <c r="F81">
        <v>0.18099999999999999</v>
      </c>
      <c r="G81">
        <v>0.17280000000000001</v>
      </c>
      <c r="H81">
        <v>0.1658</v>
      </c>
      <c r="I81">
        <v>0.1623</v>
      </c>
      <c r="J81">
        <v>0.16350000000000001</v>
      </c>
      <c r="K81">
        <v>0.15359999999999999</v>
      </c>
      <c r="L81">
        <v>0.1462</v>
      </c>
    </row>
    <row r="82" spans="1:12">
      <c r="A82" s="95">
        <v>44396</v>
      </c>
      <c r="E82">
        <v>0.17069999999999999</v>
      </c>
      <c r="F82">
        <v>0.17519999999999999</v>
      </c>
      <c r="G82">
        <v>0.16750000000000001</v>
      </c>
      <c r="H82">
        <v>0.16109999999999999</v>
      </c>
      <c r="I82">
        <v>0.15809999999999999</v>
      </c>
      <c r="J82">
        <v>0.15959999999999999</v>
      </c>
      <c r="K82">
        <v>0.15060000000000001</v>
      </c>
      <c r="L82">
        <v>0.1439</v>
      </c>
    </row>
    <row r="83" spans="1:12">
      <c r="A83" s="95">
        <v>44397</v>
      </c>
      <c r="E83">
        <v>0.1741</v>
      </c>
      <c r="F83">
        <v>0.17860000000000001</v>
      </c>
      <c r="G83">
        <v>0.17050000000000001</v>
      </c>
      <c r="H83">
        <v>0.1636</v>
      </c>
      <c r="I83">
        <v>0.1603</v>
      </c>
      <c r="J83">
        <v>0.1613</v>
      </c>
      <c r="K83">
        <v>0.1515</v>
      </c>
      <c r="L83">
        <v>0.14449999999999999</v>
      </c>
    </row>
    <row r="84" spans="1:12">
      <c r="A84" s="95">
        <v>44398</v>
      </c>
      <c r="E84">
        <v>0.1767</v>
      </c>
      <c r="F84">
        <v>0.18090000000000001</v>
      </c>
      <c r="G84">
        <v>0.1726</v>
      </c>
      <c r="H84">
        <v>0.1653</v>
      </c>
      <c r="I84">
        <v>0.16159999999999999</v>
      </c>
      <c r="J84">
        <v>0.16250000000000001</v>
      </c>
      <c r="K84">
        <v>0.15229999999999999</v>
      </c>
      <c r="L84">
        <v>0.14480000000000001</v>
      </c>
    </row>
    <row r="85" spans="1:12">
      <c r="A85" s="95">
        <v>44399</v>
      </c>
      <c r="E85">
        <v>0.1762</v>
      </c>
      <c r="F85">
        <v>0.18079999999999999</v>
      </c>
      <c r="G85">
        <v>0.1726</v>
      </c>
      <c r="H85">
        <v>0.16539999999999999</v>
      </c>
      <c r="I85">
        <v>0.16170000000000001</v>
      </c>
      <c r="J85">
        <v>0.16250000000000001</v>
      </c>
      <c r="K85">
        <v>0.1527</v>
      </c>
      <c r="L85">
        <v>0.1452</v>
      </c>
    </row>
    <row r="86" spans="1:12">
      <c r="A86" s="95">
        <v>44400</v>
      </c>
      <c r="E86">
        <v>0.1817</v>
      </c>
      <c r="F86">
        <v>0.18590000000000001</v>
      </c>
      <c r="G86">
        <v>0.1772</v>
      </c>
      <c r="H86">
        <v>0.16950000000000001</v>
      </c>
      <c r="I86">
        <v>0.16539999999999999</v>
      </c>
      <c r="J86">
        <v>0.1653</v>
      </c>
      <c r="K86">
        <v>0.15509999999999999</v>
      </c>
      <c r="L86">
        <v>0.14710000000000001</v>
      </c>
    </row>
    <row r="87" spans="1:12">
      <c r="A87" s="95">
        <v>44403</v>
      </c>
      <c r="E87">
        <v>0.1842</v>
      </c>
      <c r="F87">
        <v>0.18809999999999999</v>
      </c>
      <c r="G87">
        <v>0.1789</v>
      </c>
      <c r="H87">
        <v>0.17050000000000001</v>
      </c>
      <c r="I87">
        <v>0.16600000000000001</v>
      </c>
      <c r="J87">
        <v>0.1658</v>
      </c>
      <c r="K87">
        <v>0.15620000000000001</v>
      </c>
      <c r="L87">
        <v>0.14860000000000001</v>
      </c>
    </row>
    <row r="88" spans="1:12">
      <c r="A88" s="95">
        <v>44404</v>
      </c>
      <c r="E88">
        <v>0.1835</v>
      </c>
      <c r="F88">
        <v>0.18770000000000001</v>
      </c>
      <c r="G88">
        <v>0.17799999999999999</v>
      </c>
      <c r="H88">
        <v>0.1694</v>
      </c>
      <c r="I88">
        <v>0.1651</v>
      </c>
      <c r="J88">
        <v>0.16470000000000001</v>
      </c>
      <c r="K88">
        <v>0.15559999999999999</v>
      </c>
      <c r="L88">
        <v>0.14849999999999999</v>
      </c>
    </row>
    <row r="89" spans="1:12">
      <c r="A89" s="95">
        <v>44405</v>
      </c>
      <c r="E89">
        <v>0.18609999999999999</v>
      </c>
      <c r="F89">
        <v>0.19020000000000001</v>
      </c>
      <c r="G89">
        <v>0.1797</v>
      </c>
      <c r="H89">
        <v>0.17080000000000001</v>
      </c>
      <c r="I89">
        <v>0.1666</v>
      </c>
      <c r="J89">
        <v>0.16619999999999999</v>
      </c>
      <c r="K89">
        <v>0.15679999999999999</v>
      </c>
      <c r="L89">
        <v>0.1492</v>
      </c>
    </row>
    <row r="90" spans="1:12">
      <c r="A90" s="95">
        <v>44406</v>
      </c>
      <c r="E90">
        <v>0.183</v>
      </c>
      <c r="F90">
        <v>0.188</v>
      </c>
      <c r="G90">
        <v>0.17760000000000001</v>
      </c>
      <c r="H90">
        <v>0.1694</v>
      </c>
      <c r="I90">
        <v>0.16569999999999999</v>
      </c>
      <c r="J90">
        <v>0.1658</v>
      </c>
      <c r="K90">
        <v>0.15659999999999999</v>
      </c>
      <c r="L90">
        <v>0.14879999999999999</v>
      </c>
    </row>
    <row r="91" spans="1:12">
      <c r="A91" s="95">
        <v>44407</v>
      </c>
      <c r="E91">
        <v>0.17910000000000001</v>
      </c>
      <c r="F91">
        <v>0.18429999999999999</v>
      </c>
      <c r="G91">
        <v>0.17469999999999999</v>
      </c>
      <c r="H91">
        <v>0.16689999999999999</v>
      </c>
      <c r="I91">
        <v>0.16339999999999999</v>
      </c>
      <c r="J91">
        <v>0.16370000000000001</v>
      </c>
      <c r="K91">
        <v>0.15540000000000001</v>
      </c>
      <c r="L91">
        <v>0.14829999999999999</v>
      </c>
    </row>
    <row r="92" spans="1:12">
      <c r="A92" s="95">
        <v>44410</v>
      </c>
      <c r="E92">
        <v>0.17949999999999999</v>
      </c>
      <c r="F92">
        <v>0.185</v>
      </c>
      <c r="G92">
        <v>0.1762</v>
      </c>
      <c r="H92">
        <v>0.16880000000000001</v>
      </c>
      <c r="I92">
        <v>0.16520000000000001</v>
      </c>
      <c r="J92">
        <v>0.16550000000000001</v>
      </c>
      <c r="K92">
        <v>0.1575</v>
      </c>
      <c r="L92">
        <v>0.15049999999999999</v>
      </c>
    </row>
    <row r="93" spans="1:12">
      <c r="A93" s="95">
        <v>44411</v>
      </c>
      <c r="E93">
        <v>0.17979999999999999</v>
      </c>
      <c r="F93">
        <v>0.1855</v>
      </c>
      <c r="G93">
        <v>0.17699999999999999</v>
      </c>
      <c r="H93">
        <v>0.16950000000000001</v>
      </c>
      <c r="I93">
        <v>0.16550000000000001</v>
      </c>
      <c r="J93">
        <v>0.16539999999999999</v>
      </c>
      <c r="K93">
        <v>0.15740000000000001</v>
      </c>
      <c r="L93">
        <v>0.15049999999999999</v>
      </c>
    </row>
    <row r="94" spans="1:12">
      <c r="A94" s="95">
        <v>44412</v>
      </c>
      <c r="E94">
        <v>0.17929999999999999</v>
      </c>
      <c r="F94">
        <v>0.18529999999999999</v>
      </c>
      <c r="G94">
        <v>0.17710000000000001</v>
      </c>
      <c r="H94">
        <v>0.16980000000000001</v>
      </c>
      <c r="I94">
        <v>0.16600000000000001</v>
      </c>
      <c r="J94">
        <v>0.16600000000000001</v>
      </c>
      <c r="K94">
        <v>0.1585</v>
      </c>
      <c r="L94">
        <v>0.1517</v>
      </c>
    </row>
    <row r="95" spans="1:12">
      <c r="A95" s="95">
        <v>44413</v>
      </c>
      <c r="E95">
        <v>0.1862</v>
      </c>
      <c r="F95">
        <v>0.1918</v>
      </c>
      <c r="G95">
        <v>0.18279999999999999</v>
      </c>
      <c r="H95">
        <v>0.17449999999999999</v>
      </c>
      <c r="I95">
        <v>0.1701</v>
      </c>
      <c r="J95">
        <v>0.16950000000000001</v>
      </c>
      <c r="K95">
        <v>0.1613</v>
      </c>
      <c r="L95">
        <v>0.1537</v>
      </c>
    </row>
    <row r="96" spans="1:12">
      <c r="A96" s="95">
        <v>44414</v>
      </c>
      <c r="E96">
        <v>0.18679999999999999</v>
      </c>
      <c r="F96">
        <v>0.1923</v>
      </c>
      <c r="G96">
        <v>0.18310000000000001</v>
      </c>
      <c r="H96">
        <v>0.17449999999999999</v>
      </c>
      <c r="I96">
        <v>0.16969999999999999</v>
      </c>
      <c r="J96">
        <v>0.1691</v>
      </c>
      <c r="K96">
        <v>0.161</v>
      </c>
      <c r="L96">
        <v>0.15340000000000001</v>
      </c>
    </row>
    <row r="97" spans="1:12">
      <c r="A97" s="95">
        <v>44417</v>
      </c>
      <c r="E97">
        <v>0.1847</v>
      </c>
      <c r="F97">
        <v>0.19009999999999999</v>
      </c>
      <c r="G97">
        <v>0.18110000000000001</v>
      </c>
      <c r="H97">
        <v>0.17249999999999999</v>
      </c>
      <c r="I97">
        <v>0.1678</v>
      </c>
      <c r="J97">
        <v>0.1673</v>
      </c>
      <c r="K97">
        <v>0.1595</v>
      </c>
      <c r="L97">
        <v>0.15210000000000001</v>
      </c>
    </row>
    <row r="98" spans="1:12">
      <c r="A98" s="95">
        <v>44418</v>
      </c>
      <c r="E98">
        <v>0.19589999999999999</v>
      </c>
      <c r="F98">
        <v>0.19939999999999999</v>
      </c>
      <c r="G98">
        <v>0.18890000000000001</v>
      </c>
      <c r="H98">
        <v>0.17860000000000001</v>
      </c>
      <c r="I98">
        <v>0.1724</v>
      </c>
      <c r="J98">
        <v>0.17080000000000001</v>
      </c>
      <c r="K98">
        <v>0.16220000000000001</v>
      </c>
      <c r="L98">
        <v>0.15379999999999999</v>
      </c>
    </row>
    <row r="99" spans="1:12">
      <c r="A99" s="95">
        <v>44419</v>
      </c>
      <c r="E99">
        <v>0.19470000000000001</v>
      </c>
      <c r="F99">
        <v>0.1996</v>
      </c>
      <c r="G99">
        <v>0.1895</v>
      </c>
      <c r="H99">
        <v>0.1794</v>
      </c>
      <c r="I99">
        <v>0.1734</v>
      </c>
      <c r="J99">
        <v>0.17199999999999999</v>
      </c>
      <c r="K99">
        <v>0.1633</v>
      </c>
      <c r="L99">
        <v>0.15490000000000001</v>
      </c>
    </row>
    <row r="100" spans="1:12">
      <c r="A100" s="95">
        <v>44420</v>
      </c>
      <c r="E100">
        <v>0.19539999999999999</v>
      </c>
      <c r="F100">
        <v>0.2011</v>
      </c>
      <c r="G100">
        <v>0.1915</v>
      </c>
      <c r="H100">
        <v>0.1812</v>
      </c>
      <c r="I100">
        <v>0.17510000000000001</v>
      </c>
      <c r="J100">
        <v>0.1736</v>
      </c>
      <c r="K100">
        <v>0.16470000000000001</v>
      </c>
      <c r="L100">
        <v>0.15629999999999999</v>
      </c>
    </row>
    <row r="101" spans="1:12">
      <c r="A101" s="95">
        <v>44421</v>
      </c>
      <c r="E101">
        <v>0.19950000000000001</v>
      </c>
      <c r="F101">
        <v>0.20519999999999999</v>
      </c>
      <c r="G101">
        <v>0.1946</v>
      </c>
      <c r="H101">
        <v>0.1832</v>
      </c>
      <c r="I101">
        <v>0.17699999999999999</v>
      </c>
      <c r="J101">
        <v>0.1754</v>
      </c>
      <c r="K101">
        <v>0.16619999999999999</v>
      </c>
      <c r="L101">
        <v>0.15759999999999999</v>
      </c>
    </row>
    <row r="102" spans="1:12">
      <c r="A102" s="95">
        <v>44424</v>
      </c>
      <c r="E102">
        <v>0.20030000000000001</v>
      </c>
      <c r="F102">
        <v>0.20630000000000001</v>
      </c>
      <c r="G102">
        <v>0.1951</v>
      </c>
      <c r="H102">
        <v>0.18310000000000001</v>
      </c>
      <c r="I102">
        <v>0.17780000000000001</v>
      </c>
      <c r="J102">
        <v>0.17660000000000001</v>
      </c>
      <c r="K102">
        <v>0.1676</v>
      </c>
      <c r="L102">
        <v>0.1588</v>
      </c>
    </row>
    <row r="103" spans="1:12">
      <c r="A103" s="95">
        <v>44425</v>
      </c>
      <c r="E103">
        <v>0.20019999999999999</v>
      </c>
      <c r="F103">
        <v>0.20630000000000001</v>
      </c>
      <c r="G103">
        <v>0.19570000000000001</v>
      </c>
      <c r="H103">
        <v>0.18390000000000001</v>
      </c>
      <c r="I103">
        <v>0.1787</v>
      </c>
      <c r="J103">
        <v>0.17730000000000001</v>
      </c>
      <c r="K103">
        <v>0.1678</v>
      </c>
      <c r="L103">
        <v>0.1588</v>
      </c>
    </row>
    <row r="104" spans="1:12">
      <c r="A104" s="95">
        <v>44426</v>
      </c>
      <c r="E104">
        <v>0.20169999999999999</v>
      </c>
      <c r="F104">
        <v>0.20780000000000001</v>
      </c>
      <c r="G104">
        <v>0.1973</v>
      </c>
      <c r="H104">
        <v>0.18579999999999999</v>
      </c>
      <c r="I104">
        <v>0.18099999999999999</v>
      </c>
      <c r="J104">
        <v>0.1797</v>
      </c>
      <c r="K104">
        <v>0.16980000000000001</v>
      </c>
      <c r="L104">
        <v>0.15989999999999999</v>
      </c>
    </row>
    <row r="105" spans="1:12">
      <c r="A105" s="95">
        <v>44427</v>
      </c>
      <c r="E105">
        <v>0.19789999999999999</v>
      </c>
      <c r="F105">
        <v>0.2041</v>
      </c>
      <c r="G105">
        <v>0.19450000000000001</v>
      </c>
      <c r="H105">
        <v>0.18390000000000001</v>
      </c>
      <c r="I105">
        <v>0.1797</v>
      </c>
      <c r="J105">
        <v>0.17860000000000001</v>
      </c>
      <c r="K105">
        <v>0.16880000000000001</v>
      </c>
      <c r="L105">
        <v>0.15909999999999999</v>
      </c>
    </row>
    <row r="106" spans="1:12">
      <c r="A106" s="95">
        <v>44428</v>
      </c>
      <c r="E106">
        <v>0.1958</v>
      </c>
      <c r="F106">
        <v>0.20250000000000001</v>
      </c>
      <c r="G106">
        <v>0.1933</v>
      </c>
      <c r="H106">
        <v>0.18290000000000001</v>
      </c>
      <c r="I106">
        <v>0.1784</v>
      </c>
      <c r="J106">
        <v>0.17699999999999999</v>
      </c>
      <c r="K106">
        <v>0.1668</v>
      </c>
      <c r="L106">
        <v>0.1573</v>
      </c>
    </row>
    <row r="107" spans="1:12">
      <c r="A107" s="95">
        <v>44431</v>
      </c>
      <c r="E107">
        <v>0.1958</v>
      </c>
      <c r="F107">
        <v>0.2029</v>
      </c>
      <c r="G107">
        <v>0.19400000000000001</v>
      </c>
      <c r="H107">
        <v>0.1835</v>
      </c>
      <c r="I107">
        <v>0.1794</v>
      </c>
      <c r="J107">
        <v>0.17860000000000001</v>
      </c>
      <c r="K107">
        <v>0.16869999999999999</v>
      </c>
      <c r="L107">
        <v>0.15939999999999999</v>
      </c>
    </row>
    <row r="108" spans="1:12">
      <c r="A108" s="95">
        <v>44432</v>
      </c>
      <c r="E108">
        <v>0.1958</v>
      </c>
      <c r="F108">
        <v>0.2031</v>
      </c>
      <c r="G108">
        <v>0.19439999999999999</v>
      </c>
      <c r="H108">
        <v>0.18459999999999999</v>
      </c>
      <c r="I108">
        <v>0.18060000000000001</v>
      </c>
      <c r="J108">
        <v>0.1799</v>
      </c>
      <c r="K108">
        <v>0.16969999999999999</v>
      </c>
      <c r="L108">
        <v>0.1603</v>
      </c>
    </row>
    <row r="109" spans="1:12">
      <c r="A109" s="95">
        <v>44433</v>
      </c>
      <c r="E109">
        <v>0.1973</v>
      </c>
      <c r="F109">
        <v>0.2046</v>
      </c>
      <c r="G109">
        <v>0.1958</v>
      </c>
      <c r="H109">
        <v>0.18609999999999999</v>
      </c>
      <c r="I109">
        <v>0.18210000000000001</v>
      </c>
      <c r="J109">
        <v>0.18160000000000001</v>
      </c>
      <c r="K109">
        <v>0.17100000000000001</v>
      </c>
      <c r="L109">
        <v>0.16159999999999999</v>
      </c>
    </row>
    <row r="110" spans="1:12">
      <c r="A110" s="95">
        <v>44434</v>
      </c>
      <c r="E110">
        <v>0.1968</v>
      </c>
      <c r="F110">
        <v>0.2034</v>
      </c>
      <c r="G110">
        <v>0.19520000000000001</v>
      </c>
      <c r="H110">
        <v>0.186</v>
      </c>
      <c r="I110">
        <v>0.18210000000000001</v>
      </c>
      <c r="J110">
        <v>0.18179999999999999</v>
      </c>
      <c r="K110">
        <v>0.1714</v>
      </c>
      <c r="L110">
        <v>0.16220000000000001</v>
      </c>
    </row>
    <row r="111" spans="1:12">
      <c r="A111" s="95">
        <v>44435</v>
      </c>
      <c r="E111">
        <v>0.20039999999999999</v>
      </c>
      <c r="F111">
        <v>0.20680000000000001</v>
      </c>
      <c r="G111">
        <v>0.1986</v>
      </c>
      <c r="H111">
        <v>0.18920000000000001</v>
      </c>
      <c r="I111">
        <v>0.185</v>
      </c>
      <c r="J111">
        <v>0.18440000000000001</v>
      </c>
      <c r="K111">
        <v>0.17299999999999999</v>
      </c>
      <c r="L111">
        <v>0.1636</v>
      </c>
    </row>
    <row r="112" spans="1:12">
      <c r="A112" s="95">
        <v>44438</v>
      </c>
      <c r="E112">
        <v>0.20219999999999999</v>
      </c>
      <c r="F112">
        <v>0.20849999999999999</v>
      </c>
      <c r="G112">
        <v>0.2001</v>
      </c>
      <c r="H112">
        <v>0.19070000000000001</v>
      </c>
      <c r="I112">
        <v>0.18659999999999999</v>
      </c>
      <c r="J112">
        <v>0.18540000000000001</v>
      </c>
      <c r="K112">
        <v>0.1741</v>
      </c>
      <c r="L112">
        <v>0.1648</v>
      </c>
    </row>
    <row r="113" spans="1:12">
      <c r="A113" s="95">
        <v>44439</v>
      </c>
      <c r="E113">
        <v>0.19839999999999999</v>
      </c>
      <c r="F113">
        <v>0.20549999999999999</v>
      </c>
      <c r="G113">
        <v>0.19819999999999999</v>
      </c>
      <c r="H113">
        <v>0.1898</v>
      </c>
      <c r="I113">
        <v>0.1862</v>
      </c>
      <c r="J113">
        <v>0.18529999999999999</v>
      </c>
      <c r="K113">
        <v>0.17399999999999999</v>
      </c>
      <c r="L113">
        <v>0.16500000000000001</v>
      </c>
    </row>
    <row r="114" spans="1:12">
      <c r="A114" s="95">
        <v>44440</v>
      </c>
      <c r="E114">
        <v>0.19670000000000001</v>
      </c>
      <c r="F114">
        <v>0.2044</v>
      </c>
      <c r="G114">
        <v>0.19769999999999999</v>
      </c>
      <c r="H114">
        <v>0.18970000000000001</v>
      </c>
      <c r="I114">
        <v>0.18609999999999999</v>
      </c>
      <c r="J114">
        <v>0.185</v>
      </c>
      <c r="K114">
        <v>0.17419999999999999</v>
      </c>
      <c r="L114">
        <v>0.16550000000000001</v>
      </c>
    </row>
    <row r="115" spans="1:12">
      <c r="A115" s="95">
        <v>44441</v>
      </c>
      <c r="E115">
        <v>0.19900000000000001</v>
      </c>
      <c r="F115">
        <v>0.20619999999999999</v>
      </c>
      <c r="G115">
        <v>0.19969999999999999</v>
      </c>
      <c r="H115">
        <v>0.1923</v>
      </c>
      <c r="I115">
        <v>0.18970000000000001</v>
      </c>
      <c r="J115">
        <v>0.1888</v>
      </c>
      <c r="K115">
        <v>0.17749999999999999</v>
      </c>
      <c r="L115">
        <v>0.16869999999999999</v>
      </c>
    </row>
    <row r="116" spans="1:12">
      <c r="A116" s="95">
        <v>44442</v>
      </c>
      <c r="E116">
        <v>0.19620000000000001</v>
      </c>
      <c r="F116">
        <v>0.20319999999999999</v>
      </c>
      <c r="G116">
        <v>0.19719999999999999</v>
      </c>
      <c r="H116">
        <v>0.1903</v>
      </c>
      <c r="I116">
        <v>0.18809999999999999</v>
      </c>
      <c r="J116">
        <v>0.1875</v>
      </c>
      <c r="K116">
        <v>0.17599999999999999</v>
      </c>
      <c r="L116">
        <v>0.1671</v>
      </c>
    </row>
    <row r="117" spans="1:12">
      <c r="A117" s="103">
        <v>44445</v>
      </c>
      <c r="E117" s="189">
        <v>0.19620000000000001</v>
      </c>
      <c r="F117" s="189">
        <v>0.20319999999999999</v>
      </c>
      <c r="G117" s="189">
        <v>0.19719999999999999</v>
      </c>
      <c r="H117" s="189">
        <v>0.1903</v>
      </c>
      <c r="I117" s="189">
        <v>0.18809999999999999</v>
      </c>
      <c r="J117" s="189">
        <v>0.1875</v>
      </c>
      <c r="K117" s="189">
        <v>0.17599999999999999</v>
      </c>
      <c r="L117" s="189">
        <v>0.1671</v>
      </c>
    </row>
    <row r="118" spans="1:12">
      <c r="A118" s="95">
        <v>44446</v>
      </c>
      <c r="E118">
        <v>0.1948</v>
      </c>
      <c r="F118">
        <v>0.20150000000000001</v>
      </c>
      <c r="G118">
        <v>0.1958</v>
      </c>
      <c r="H118">
        <v>0.18920000000000001</v>
      </c>
      <c r="I118">
        <v>0.18720000000000001</v>
      </c>
      <c r="J118">
        <v>0.18690000000000001</v>
      </c>
      <c r="K118">
        <v>0.17549999999999999</v>
      </c>
      <c r="L118">
        <v>0.16669999999999999</v>
      </c>
    </row>
    <row r="119" spans="1:12">
      <c r="A119" s="95">
        <v>44447</v>
      </c>
      <c r="E119">
        <v>0.19489999999999999</v>
      </c>
      <c r="F119">
        <v>0.20080000000000001</v>
      </c>
      <c r="G119">
        <v>0.19539999999999999</v>
      </c>
      <c r="H119">
        <v>0.189</v>
      </c>
      <c r="I119">
        <v>0.18709999999999999</v>
      </c>
      <c r="J119">
        <v>0.18659999999999999</v>
      </c>
      <c r="K119">
        <v>0.17449999999999999</v>
      </c>
      <c r="L119">
        <v>0.16550000000000001</v>
      </c>
    </row>
    <row r="120" spans="1:12">
      <c r="A120" s="95">
        <v>44448</v>
      </c>
      <c r="E120">
        <v>0.19239999999999999</v>
      </c>
      <c r="F120">
        <v>0.19919999999999999</v>
      </c>
      <c r="G120">
        <v>0.1943</v>
      </c>
      <c r="H120">
        <v>0.18870000000000001</v>
      </c>
      <c r="I120">
        <v>0.18690000000000001</v>
      </c>
      <c r="J120">
        <v>0.18659999999999999</v>
      </c>
      <c r="K120">
        <v>0.1749</v>
      </c>
      <c r="L120">
        <v>0.16600000000000001</v>
      </c>
    </row>
    <row r="121" spans="1:12">
      <c r="A121" s="95">
        <v>44449</v>
      </c>
      <c r="E121">
        <v>0.18790000000000001</v>
      </c>
      <c r="F121">
        <v>0.1951</v>
      </c>
      <c r="G121">
        <v>0.1908</v>
      </c>
      <c r="H121">
        <v>0.18559999999999999</v>
      </c>
      <c r="I121">
        <v>0.18390000000000001</v>
      </c>
      <c r="J121">
        <v>0.184</v>
      </c>
      <c r="K121">
        <v>0.17330000000000001</v>
      </c>
      <c r="L121">
        <v>0.16470000000000001</v>
      </c>
    </row>
    <row r="122" spans="1:12">
      <c r="A122" s="95">
        <v>44452</v>
      </c>
      <c r="E122">
        <v>0.1898</v>
      </c>
      <c r="F122">
        <v>0.19689999999999999</v>
      </c>
      <c r="G122">
        <v>0.19259999999999999</v>
      </c>
      <c r="H122">
        <v>0.1875</v>
      </c>
      <c r="I122">
        <v>0.18579999999999999</v>
      </c>
      <c r="J122">
        <v>0.186</v>
      </c>
      <c r="K122">
        <v>0.17480000000000001</v>
      </c>
      <c r="L122">
        <v>0.16600000000000001</v>
      </c>
    </row>
    <row r="123" spans="1:12">
      <c r="A123" s="95">
        <v>44453</v>
      </c>
      <c r="E123">
        <v>0.18959999999999999</v>
      </c>
      <c r="F123">
        <v>0.1966</v>
      </c>
      <c r="G123">
        <v>0.1923</v>
      </c>
      <c r="H123">
        <v>0.187</v>
      </c>
      <c r="I123">
        <v>0.18440000000000001</v>
      </c>
      <c r="J123">
        <v>0.184</v>
      </c>
      <c r="K123">
        <v>0.17330000000000001</v>
      </c>
      <c r="L123">
        <v>0.16470000000000001</v>
      </c>
    </row>
    <row r="124" spans="1:12">
      <c r="A124" s="95">
        <v>44454</v>
      </c>
      <c r="E124">
        <v>0.19520000000000001</v>
      </c>
      <c r="F124">
        <v>0.2026</v>
      </c>
      <c r="G124">
        <v>0.1973</v>
      </c>
      <c r="H124">
        <v>0.19070000000000001</v>
      </c>
      <c r="I124">
        <v>0.18740000000000001</v>
      </c>
      <c r="J124">
        <v>0.18640000000000001</v>
      </c>
      <c r="K124">
        <v>0.17480000000000001</v>
      </c>
      <c r="L124">
        <v>0.16569999999999999</v>
      </c>
    </row>
    <row r="125" spans="1:12">
      <c r="A125" s="95">
        <v>44455</v>
      </c>
      <c r="E125">
        <v>0.19489999999999999</v>
      </c>
      <c r="F125">
        <v>0.20130000000000001</v>
      </c>
      <c r="G125">
        <v>0.19589999999999999</v>
      </c>
      <c r="H125">
        <v>0.18959999999999999</v>
      </c>
      <c r="I125">
        <v>0.18629999999999999</v>
      </c>
      <c r="J125">
        <v>0.18529999999999999</v>
      </c>
      <c r="K125">
        <v>0.1741</v>
      </c>
      <c r="L125">
        <v>0.16539999999999999</v>
      </c>
    </row>
    <row r="126" spans="1:12">
      <c r="A126" s="95">
        <v>44456</v>
      </c>
      <c r="E126">
        <v>0.1918</v>
      </c>
      <c r="F126">
        <v>0.1986</v>
      </c>
      <c r="G126">
        <v>0.19289999999999999</v>
      </c>
      <c r="H126">
        <v>0.1862</v>
      </c>
      <c r="I126">
        <v>0.18329999999999999</v>
      </c>
      <c r="J126">
        <v>0.1825</v>
      </c>
      <c r="K126">
        <v>0.17180000000000001</v>
      </c>
      <c r="L126">
        <v>0.16350000000000001</v>
      </c>
    </row>
    <row r="127" spans="1:12">
      <c r="A127" s="95">
        <v>44459</v>
      </c>
      <c r="E127">
        <v>0.18859999999999999</v>
      </c>
      <c r="F127">
        <v>0.19589999999999999</v>
      </c>
      <c r="G127">
        <v>0.1905</v>
      </c>
      <c r="H127">
        <v>0.184</v>
      </c>
      <c r="I127">
        <v>0.18110000000000001</v>
      </c>
      <c r="J127">
        <v>0.18010000000000001</v>
      </c>
      <c r="K127">
        <v>0.17019999999999999</v>
      </c>
      <c r="L127">
        <v>0.16209999999999999</v>
      </c>
    </row>
    <row r="128" spans="1:12">
      <c r="A128" s="95">
        <v>44460</v>
      </c>
      <c r="E128">
        <v>0.18970000000000001</v>
      </c>
      <c r="F128">
        <v>0.19750000000000001</v>
      </c>
      <c r="G128">
        <v>0.19239999999999999</v>
      </c>
      <c r="H128">
        <v>0.18590000000000001</v>
      </c>
      <c r="I128">
        <v>0.18290000000000001</v>
      </c>
      <c r="J128">
        <v>0.18179999999999999</v>
      </c>
      <c r="K128">
        <v>0.1716</v>
      </c>
      <c r="L128">
        <v>0.16309999999999999</v>
      </c>
    </row>
    <row r="129" spans="1:13">
      <c r="A129" s="95">
        <v>44461</v>
      </c>
      <c r="E129">
        <v>0.1933</v>
      </c>
      <c r="F129">
        <v>0.20069999999999999</v>
      </c>
      <c r="G129">
        <v>0.19520000000000001</v>
      </c>
      <c r="H129">
        <v>0.18840000000000001</v>
      </c>
      <c r="I129">
        <v>0.18509999999999999</v>
      </c>
      <c r="J129">
        <v>0.18379999999999999</v>
      </c>
      <c r="K129">
        <v>0.17280000000000001</v>
      </c>
      <c r="L129">
        <v>0.16420000000000001</v>
      </c>
    </row>
    <row r="130" spans="1:13">
      <c r="A130" s="95">
        <v>44462</v>
      </c>
      <c r="E130">
        <v>0.19489999999999999</v>
      </c>
      <c r="F130">
        <v>0.2029</v>
      </c>
      <c r="G130">
        <v>0.1973</v>
      </c>
      <c r="H130">
        <v>0.19040000000000001</v>
      </c>
      <c r="I130">
        <v>0.187</v>
      </c>
      <c r="J130">
        <v>0.1857</v>
      </c>
      <c r="K130">
        <v>0.17499999999999999</v>
      </c>
      <c r="L130">
        <v>0.16700000000000001</v>
      </c>
    </row>
    <row r="131" spans="1:13">
      <c r="A131" s="95">
        <v>44463</v>
      </c>
      <c r="E131">
        <v>0.191</v>
      </c>
      <c r="F131">
        <v>0.1993</v>
      </c>
      <c r="G131">
        <v>0.19359999999999999</v>
      </c>
      <c r="H131">
        <v>0.18690000000000001</v>
      </c>
      <c r="I131">
        <v>0.18360000000000001</v>
      </c>
      <c r="J131">
        <v>0.18260000000000001</v>
      </c>
      <c r="K131">
        <v>0.17230000000000001</v>
      </c>
      <c r="L131">
        <v>0.1648</v>
      </c>
    </row>
    <row r="132" spans="1:13">
      <c r="A132" s="95">
        <v>44466</v>
      </c>
      <c r="E132">
        <v>0.18729999999999999</v>
      </c>
      <c r="F132">
        <v>0.1968</v>
      </c>
      <c r="G132">
        <v>0.1918</v>
      </c>
      <c r="H132">
        <v>0.1857</v>
      </c>
      <c r="I132">
        <v>0.1825</v>
      </c>
      <c r="J132">
        <v>0.18140000000000001</v>
      </c>
      <c r="K132">
        <v>0.1716</v>
      </c>
      <c r="L132">
        <v>0.1643</v>
      </c>
    </row>
    <row r="133" spans="1:13">
      <c r="A133" s="95">
        <v>44467</v>
      </c>
      <c r="E133">
        <v>0.1898</v>
      </c>
      <c r="F133">
        <v>0.19839999999999999</v>
      </c>
      <c r="G133">
        <v>0.193</v>
      </c>
      <c r="H133">
        <v>0.18640000000000001</v>
      </c>
      <c r="I133">
        <v>0.18279999999999999</v>
      </c>
      <c r="J133">
        <v>0.18129999999999999</v>
      </c>
      <c r="K133">
        <v>0.1709</v>
      </c>
      <c r="L133">
        <v>0.16339999999999999</v>
      </c>
    </row>
    <row r="134" spans="1:13">
      <c r="A134" s="95">
        <v>44468</v>
      </c>
      <c r="E134">
        <v>0.18940000000000001</v>
      </c>
      <c r="F134">
        <v>0.19719999999999999</v>
      </c>
      <c r="G134">
        <v>0.1923</v>
      </c>
      <c r="H134">
        <v>0.1862</v>
      </c>
      <c r="I134">
        <v>0.183</v>
      </c>
      <c r="J134">
        <v>0.18190000000000001</v>
      </c>
      <c r="K134">
        <v>0.1716</v>
      </c>
      <c r="L134">
        <v>0.1643</v>
      </c>
    </row>
    <row r="135" spans="1:13">
      <c r="A135" s="95">
        <v>44469</v>
      </c>
      <c r="E135">
        <v>0.1983</v>
      </c>
      <c r="F135">
        <v>0.2034</v>
      </c>
      <c r="G135">
        <v>0.1976</v>
      </c>
      <c r="H135">
        <v>0.19070000000000001</v>
      </c>
      <c r="I135">
        <v>0.1867</v>
      </c>
      <c r="J135">
        <v>0.18440000000000001</v>
      </c>
      <c r="K135">
        <v>0.1729</v>
      </c>
      <c r="L135">
        <v>0.16470000000000001</v>
      </c>
    </row>
    <row r="136" spans="1:13">
      <c r="A136" s="95">
        <v>44470</v>
      </c>
      <c r="F136">
        <v>0.2006</v>
      </c>
      <c r="G136">
        <v>0.1953</v>
      </c>
      <c r="H136">
        <v>0.18909999999999999</v>
      </c>
      <c r="I136">
        <v>0.1855</v>
      </c>
      <c r="J136">
        <v>0.18379999999999999</v>
      </c>
      <c r="K136">
        <v>0.17299999999999999</v>
      </c>
      <c r="L136">
        <v>0.16520000000000001</v>
      </c>
      <c r="M136">
        <v>0.16109999999999999</v>
      </c>
    </row>
    <row r="137" spans="1:13">
      <c r="A137" s="95">
        <v>44473</v>
      </c>
      <c r="F137">
        <v>0.19689999999999999</v>
      </c>
      <c r="G137">
        <v>0.19220000000000001</v>
      </c>
      <c r="H137">
        <v>0.1865</v>
      </c>
      <c r="I137">
        <v>0.183</v>
      </c>
      <c r="J137">
        <v>0.18140000000000001</v>
      </c>
      <c r="K137">
        <v>0.17130000000000001</v>
      </c>
      <c r="L137">
        <v>0.16420000000000001</v>
      </c>
      <c r="M137">
        <v>0.16070000000000001</v>
      </c>
    </row>
    <row r="138" spans="1:13">
      <c r="A138" s="95">
        <v>44474</v>
      </c>
      <c r="F138">
        <v>0.19850000000000001</v>
      </c>
      <c r="G138">
        <v>0.19389999999999999</v>
      </c>
      <c r="H138">
        <v>0.1883</v>
      </c>
      <c r="I138">
        <v>0.18479999999999999</v>
      </c>
      <c r="J138">
        <v>0.18310000000000001</v>
      </c>
      <c r="K138">
        <v>0.17269999999999999</v>
      </c>
      <c r="L138">
        <v>0.1653</v>
      </c>
      <c r="M138">
        <v>0.1615</v>
      </c>
    </row>
    <row r="139" spans="1:13">
      <c r="A139" s="95">
        <v>44475</v>
      </c>
      <c r="F139">
        <v>0.19769999999999999</v>
      </c>
      <c r="G139">
        <v>0.19339999999999999</v>
      </c>
      <c r="H139">
        <v>0.1883</v>
      </c>
      <c r="I139">
        <v>0.1847</v>
      </c>
      <c r="J139">
        <v>0.1827</v>
      </c>
      <c r="K139">
        <v>0.17180000000000001</v>
      </c>
      <c r="L139">
        <v>0.16389999999999999</v>
      </c>
      <c r="M139">
        <v>0.16009999999999999</v>
      </c>
    </row>
    <row r="140" spans="1:13">
      <c r="A140" s="95">
        <v>44476</v>
      </c>
      <c r="F140">
        <v>0.19839999999999999</v>
      </c>
      <c r="G140">
        <v>0.19400000000000001</v>
      </c>
      <c r="H140">
        <v>0.18940000000000001</v>
      </c>
      <c r="I140">
        <v>0.18579999999999999</v>
      </c>
      <c r="J140">
        <v>0.1835</v>
      </c>
      <c r="K140">
        <v>0.1721</v>
      </c>
      <c r="L140">
        <v>0.16420000000000001</v>
      </c>
      <c r="M140">
        <v>0.16059999999999999</v>
      </c>
    </row>
    <row r="141" spans="1:13">
      <c r="A141" s="95">
        <v>44477</v>
      </c>
      <c r="F141">
        <v>0.2029</v>
      </c>
      <c r="G141">
        <v>0.1981</v>
      </c>
      <c r="H141">
        <v>0.19309999999999999</v>
      </c>
      <c r="I141">
        <v>0.1893</v>
      </c>
      <c r="J141">
        <v>0.18690000000000001</v>
      </c>
      <c r="K141">
        <v>0.17460000000000001</v>
      </c>
      <c r="L141">
        <v>0.1653</v>
      </c>
      <c r="M141">
        <v>0.1608</v>
      </c>
    </row>
    <row r="142" spans="1:13">
      <c r="A142" s="95">
        <v>44480</v>
      </c>
      <c r="F142">
        <v>0.20330000000000001</v>
      </c>
      <c r="G142">
        <v>0.19850000000000001</v>
      </c>
      <c r="H142">
        <v>0.19350000000000001</v>
      </c>
      <c r="I142">
        <v>0.18990000000000001</v>
      </c>
      <c r="J142">
        <v>0.18770000000000001</v>
      </c>
      <c r="K142">
        <v>0.17519999999999999</v>
      </c>
      <c r="L142">
        <v>0.1658</v>
      </c>
      <c r="M142">
        <v>0.1615</v>
      </c>
    </row>
    <row r="143" spans="1:13">
      <c r="A143" s="95">
        <v>44481</v>
      </c>
      <c r="F143">
        <v>0.20069999999999999</v>
      </c>
      <c r="G143">
        <v>0.19620000000000001</v>
      </c>
      <c r="H143">
        <v>0.1915</v>
      </c>
      <c r="I143">
        <v>0.1883</v>
      </c>
      <c r="J143">
        <v>0.1865</v>
      </c>
      <c r="K143">
        <v>0.17449999999999999</v>
      </c>
      <c r="L143">
        <v>0.16569999999999999</v>
      </c>
      <c r="M143">
        <v>0.16159999999999999</v>
      </c>
    </row>
    <row r="144" spans="1:13">
      <c r="A144" s="95">
        <v>44482</v>
      </c>
      <c r="F144">
        <v>0.1986</v>
      </c>
      <c r="G144">
        <v>0.1943</v>
      </c>
      <c r="H144">
        <v>0.18990000000000001</v>
      </c>
      <c r="I144">
        <v>0.18709999999999999</v>
      </c>
      <c r="J144">
        <v>0.18559999999999999</v>
      </c>
      <c r="K144">
        <v>0.17430000000000001</v>
      </c>
      <c r="L144">
        <v>0.1658</v>
      </c>
      <c r="M144">
        <v>0.16170000000000001</v>
      </c>
    </row>
    <row r="145" spans="1:13">
      <c r="A145" s="95">
        <v>44483</v>
      </c>
      <c r="F145">
        <v>0.19589999999999999</v>
      </c>
      <c r="G145">
        <v>0.1925</v>
      </c>
      <c r="H145">
        <v>0.1888</v>
      </c>
      <c r="I145">
        <v>0.1862</v>
      </c>
      <c r="J145">
        <v>0.18490000000000001</v>
      </c>
      <c r="K145">
        <v>0.1736</v>
      </c>
      <c r="L145">
        <v>0.16569999999999999</v>
      </c>
      <c r="M145">
        <v>0.16209999999999999</v>
      </c>
    </row>
    <row r="146" spans="1:13">
      <c r="A146" s="95">
        <v>44484</v>
      </c>
      <c r="F146">
        <v>0.19800000000000001</v>
      </c>
      <c r="G146">
        <v>0.1946</v>
      </c>
      <c r="H146">
        <v>0.19139999999999999</v>
      </c>
      <c r="I146">
        <v>0.18870000000000001</v>
      </c>
      <c r="J146">
        <v>0.18729999999999999</v>
      </c>
      <c r="K146">
        <v>0.17580000000000001</v>
      </c>
      <c r="L146">
        <v>0.1676</v>
      </c>
      <c r="M146">
        <v>0.16339999999999999</v>
      </c>
    </row>
    <row r="147" spans="1:13">
      <c r="A147" s="95">
        <v>44487</v>
      </c>
      <c r="F147">
        <v>0.19350000000000001</v>
      </c>
      <c r="G147">
        <v>0.19139999999999999</v>
      </c>
      <c r="H147">
        <v>0.18940000000000001</v>
      </c>
      <c r="I147">
        <v>0.18729999999999999</v>
      </c>
      <c r="J147">
        <v>0.18640000000000001</v>
      </c>
      <c r="K147">
        <v>0.17580000000000001</v>
      </c>
      <c r="L147">
        <v>0.16800000000000001</v>
      </c>
      <c r="M147">
        <v>0.1641</v>
      </c>
    </row>
    <row r="148" spans="1:13">
      <c r="A148" s="95">
        <v>44488</v>
      </c>
      <c r="F148">
        <v>0.18870000000000001</v>
      </c>
      <c r="G148">
        <v>0.18690000000000001</v>
      </c>
      <c r="H148">
        <v>0.1855</v>
      </c>
      <c r="I148">
        <v>0.184</v>
      </c>
      <c r="J148">
        <v>0.1835</v>
      </c>
      <c r="K148">
        <v>0.17330000000000001</v>
      </c>
      <c r="L148">
        <v>0.16619999999999999</v>
      </c>
      <c r="M148">
        <v>0.1628</v>
      </c>
    </row>
    <row r="149" spans="1:13">
      <c r="A149" s="95">
        <v>44489</v>
      </c>
      <c r="F149">
        <v>0.18970000000000001</v>
      </c>
      <c r="G149">
        <v>0.18729999999999999</v>
      </c>
      <c r="H149">
        <v>0.1852</v>
      </c>
      <c r="I149">
        <v>0.18340000000000001</v>
      </c>
      <c r="J149">
        <v>0.1827</v>
      </c>
      <c r="K149">
        <v>0.17219999999999999</v>
      </c>
      <c r="L149">
        <v>0.16470000000000001</v>
      </c>
      <c r="M149">
        <v>0.161</v>
      </c>
    </row>
    <row r="150" spans="1:13">
      <c r="A150" s="95">
        <v>44490</v>
      </c>
      <c r="F150">
        <v>0.18940000000000001</v>
      </c>
      <c r="G150">
        <v>0.18629999999999999</v>
      </c>
      <c r="H150">
        <v>0.18390000000000001</v>
      </c>
      <c r="I150">
        <v>0.182</v>
      </c>
      <c r="J150">
        <v>0.18140000000000001</v>
      </c>
      <c r="K150">
        <v>0.1714</v>
      </c>
      <c r="L150">
        <v>0.16439999999999999</v>
      </c>
      <c r="M150">
        <v>0.1608</v>
      </c>
    </row>
    <row r="151" spans="1:13">
      <c r="A151" s="95">
        <v>44491</v>
      </c>
      <c r="F151">
        <v>0.1908</v>
      </c>
      <c r="G151">
        <v>0.18740000000000001</v>
      </c>
      <c r="H151">
        <v>0.1845</v>
      </c>
      <c r="I151">
        <v>0.18240000000000001</v>
      </c>
      <c r="J151">
        <v>0.18149999999999999</v>
      </c>
      <c r="K151">
        <v>0.17169999999999999</v>
      </c>
      <c r="L151">
        <v>0.16500000000000001</v>
      </c>
      <c r="M151">
        <v>0.16159999999999999</v>
      </c>
    </row>
    <row r="152" spans="1:13">
      <c r="A152" s="95">
        <v>44494</v>
      </c>
      <c r="F152">
        <v>0.19389999999999999</v>
      </c>
      <c r="G152">
        <v>0.18990000000000001</v>
      </c>
      <c r="H152">
        <v>0.187</v>
      </c>
      <c r="I152">
        <v>0.18479999999999999</v>
      </c>
      <c r="J152">
        <v>0.184</v>
      </c>
      <c r="K152">
        <v>0.17380000000000001</v>
      </c>
      <c r="L152">
        <v>0.16669999999999999</v>
      </c>
      <c r="M152">
        <v>0.16309999999999999</v>
      </c>
    </row>
    <row r="153" spans="1:13">
      <c r="A153" s="95">
        <v>44495</v>
      </c>
      <c r="F153">
        <v>0.1966</v>
      </c>
      <c r="G153">
        <v>0.19259999999999999</v>
      </c>
      <c r="H153">
        <v>0.1893</v>
      </c>
      <c r="I153">
        <v>0.18659999999999999</v>
      </c>
      <c r="J153">
        <v>0.18529999999999999</v>
      </c>
      <c r="K153">
        <v>0.17499999999999999</v>
      </c>
      <c r="L153">
        <v>0.16769999999999999</v>
      </c>
      <c r="M153">
        <v>0.16350000000000001</v>
      </c>
    </row>
    <row r="154" spans="1:13">
      <c r="A154" s="95">
        <v>44496</v>
      </c>
      <c r="F154">
        <v>0.19700000000000001</v>
      </c>
      <c r="G154">
        <v>0.19309999999999999</v>
      </c>
      <c r="H154">
        <v>0.19</v>
      </c>
      <c r="I154">
        <v>0.18759999999999999</v>
      </c>
      <c r="J154">
        <v>0.18640000000000001</v>
      </c>
      <c r="K154">
        <v>0.17599999999999999</v>
      </c>
      <c r="L154">
        <v>0.16850000000000001</v>
      </c>
      <c r="M154">
        <v>0.1638</v>
      </c>
    </row>
    <row r="155" spans="1:13">
      <c r="A155" s="95">
        <v>44497</v>
      </c>
      <c r="F155">
        <v>0.19620000000000001</v>
      </c>
      <c r="G155">
        <v>0.19259999999999999</v>
      </c>
      <c r="H155">
        <v>0.18959999999999999</v>
      </c>
      <c r="I155">
        <v>0.187</v>
      </c>
      <c r="J155">
        <v>0.18579999999999999</v>
      </c>
      <c r="K155">
        <v>0.17530000000000001</v>
      </c>
      <c r="L155">
        <v>0.16769999999999999</v>
      </c>
      <c r="M155">
        <v>0.16270000000000001</v>
      </c>
    </row>
    <row r="156" spans="1:13">
      <c r="A156" s="95">
        <v>44498</v>
      </c>
      <c r="F156">
        <v>0.19270000000000001</v>
      </c>
      <c r="G156">
        <v>0.1895</v>
      </c>
      <c r="H156">
        <v>0.18679999999999999</v>
      </c>
      <c r="I156">
        <v>0.18459999999999999</v>
      </c>
      <c r="J156">
        <v>0.18390000000000001</v>
      </c>
      <c r="K156">
        <v>0.17380000000000001</v>
      </c>
      <c r="L156">
        <v>0.1663</v>
      </c>
      <c r="M156">
        <v>0.16159999999999999</v>
      </c>
    </row>
    <row r="157" spans="1:13">
      <c r="A157" s="95">
        <v>44501</v>
      </c>
      <c r="F157">
        <v>0.19370000000000001</v>
      </c>
      <c r="G157">
        <v>0.19089999999999999</v>
      </c>
      <c r="H157">
        <v>0.188</v>
      </c>
      <c r="I157">
        <v>0.1855</v>
      </c>
      <c r="J157">
        <v>0.18459999999999999</v>
      </c>
      <c r="K157">
        <v>0.1739</v>
      </c>
      <c r="L157">
        <v>0.16589999999999999</v>
      </c>
      <c r="M157">
        <v>0.16109999999999999</v>
      </c>
    </row>
    <row r="158" spans="1:13">
      <c r="A158" s="95">
        <v>44502</v>
      </c>
      <c r="F158">
        <v>0.19539999999999999</v>
      </c>
      <c r="G158">
        <v>0.19289999999999999</v>
      </c>
      <c r="H158">
        <v>0.19</v>
      </c>
      <c r="I158">
        <v>0.18770000000000001</v>
      </c>
      <c r="J158">
        <v>0.187</v>
      </c>
      <c r="K158">
        <v>0.1767</v>
      </c>
      <c r="L158">
        <v>0.16880000000000001</v>
      </c>
      <c r="M158">
        <v>0.16370000000000001</v>
      </c>
    </row>
    <row r="159" spans="1:13">
      <c r="A159" s="95">
        <v>44503</v>
      </c>
      <c r="F159">
        <v>0.1938</v>
      </c>
      <c r="G159">
        <v>0.19159999999999999</v>
      </c>
      <c r="H159">
        <v>0.189</v>
      </c>
      <c r="I159">
        <v>0.1867</v>
      </c>
      <c r="J159">
        <v>0.18579999999999999</v>
      </c>
      <c r="K159">
        <v>0.1757</v>
      </c>
      <c r="L159">
        <v>0.1681</v>
      </c>
      <c r="M159">
        <v>0.16320000000000001</v>
      </c>
    </row>
    <row r="160" spans="1:13">
      <c r="A160" s="95">
        <v>44504</v>
      </c>
      <c r="F160">
        <v>0.1963</v>
      </c>
      <c r="G160">
        <v>0.19389999999999999</v>
      </c>
      <c r="H160">
        <v>0.19109999999999999</v>
      </c>
      <c r="I160">
        <v>0.1885</v>
      </c>
      <c r="J160">
        <v>0.18729999999999999</v>
      </c>
      <c r="K160">
        <v>0.17649999999999999</v>
      </c>
      <c r="L160">
        <v>0.16850000000000001</v>
      </c>
      <c r="M160">
        <v>0.16289999999999999</v>
      </c>
    </row>
    <row r="161" spans="1:13">
      <c r="A161" s="95">
        <v>44505</v>
      </c>
      <c r="F161">
        <v>0.19939999999999999</v>
      </c>
      <c r="G161">
        <v>0.19639999999999999</v>
      </c>
      <c r="H161">
        <v>0.19289999999999999</v>
      </c>
      <c r="I161">
        <v>0.19</v>
      </c>
      <c r="J161">
        <v>0.1888</v>
      </c>
      <c r="K161">
        <v>0.17829999999999999</v>
      </c>
      <c r="L161">
        <v>0.17030000000000001</v>
      </c>
      <c r="M161">
        <v>0.16450000000000001</v>
      </c>
    </row>
    <row r="162" spans="1:13">
      <c r="A162" s="95">
        <v>44508</v>
      </c>
      <c r="F162">
        <v>0.19919999999999999</v>
      </c>
      <c r="G162">
        <v>0.1963</v>
      </c>
      <c r="H162">
        <v>0.19289999999999999</v>
      </c>
      <c r="I162">
        <v>0.19040000000000001</v>
      </c>
      <c r="J162">
        <v>0.18920000000000001</v>
      </c>
      <c r="K162">
        <v>0.17860000000000001</v>
      </c>
      <c r="L162">
        <v>0.17050000000000001</v>
      </c>
      <c r="M162">
        <v>0.1648</v>
      </c>
    </row>
    <row r="163" spans="1:13">
      <c r="A163" s="95">
        <v>44509</v>
      </c>
      <c r="F163">
        <v>0.19900000000000001</v>
      </c>
      <c r="G163">
        <v>0.19600000000000001</v>
      </c>
      <c r="H163">
        <v>0.1923</v>
      </c>
      <c r="I163">
        <v>0.18970000000000001</v>
      </c>
      <c r="J163">
        <v>0.1883</v>
      </c>
      <c r="K163">
        <v>0.17780000000000001</v>
      </c>
      <c r="L163">
        <v>0.17019999999999999</v>
      </c>
      <c r="M163">
        <v>0.16470000000000001</v>
      </c>
    </row>
    <row r="164" spans="1:13">
      <c r="A164" s="95">
        <v>44510</v>
      </c>
      <c r="F164">
        <v>0.19600000000000001</v>
      </c>
      <c r="G164">
        <v>0.1938</v>
      </c>
      <c r="H164">
        <v>0.19040000000000001</v>
      </c>
      <c r="I164">
        <v>0.18790000000000001</v>
      </c>
      <c r="J164">
        <v>0.18659999999999999</v>
      </c>
      <c r="K164">
        <v>0.1759</v>
      </c>
      <c r="L164">
        <v>0.1681</v>
      </c>
      <c r="M164">
        <v>0.16270000000000001</v>
      </c>
    </row>
    <row r="165" spans="1:13">
      <c r="A165" s="95">
        <v>44511</v>
      </c>
      <c r="F165">
        <v>0.20119999999999999</v>
      </c>
      <c r="G165">
        <v>0.19869999999999999</v>
      </c>
      <c r="H165">
        <v>0.1948</v>
      </c>
      <c r="I165">
        <v>0.19189999999999999</v>
      </c>
      <c r="J165">
        <v>0.19</v>
      </c>
      <c r="K165">
        <v>0.17879999999999999</v>
      </c>
      <c r="L165">
        <v>0.1706</v>
      </c>
      <c r="M165">
        <v>0.1646</v>
      </c>
    </row>
    <row r="166" spans="1:13">
      <c r="A166" s="95">
        <v>44512</v>
      </c>
      <c r="F166">
        <v>0.2001</v>
      </c>
      <c r="G166">
        <v>0.1978</v>
      </c>
      <c r="H166">
        <v>0.19409999999999999</v>
      </c>
      <c r="I166">
        <v>0.1913</v>
      </c>
      <c r="J166">
        <v>0.18940000000000001</v>
      </c>
      <c r="K166">
        <v>0.1782</v>
      </c>
      <c r="L166">
        <v>0.1701</v>
      </c>
      <c r="M166">
        <v>0.16420000000000001</v>
      </c>
    </row>
    <row r="167" spans="1:13">
      <c r="A167" s="95">
        <v>44515</v>
      </c>
      <c r="F167">
        <v>0.19739999999999999</v>
      </c>
      <c r="G167">
        <v>0.1953</v>
      </c>
      <c r="H167">
        <v>0.19170000000000001</v>
      </c>
      <c r="I167">
        <v>0.1893</v>
      </c>
      <c r="J167">
        <v>0.18779999999999999</v>
      </c>
      <c r="K167">
        <v>0.17749999999999999</v>
      </c>
      <c r="L167">
        <v>0.1701</v>
      </c>
      <c r="M167">
        <v>0.16450000000000001</v>
      </c>
    </row>
    <row r="168" spans="1:13">
      <c r="A168" s="95">
        <v>44516</v>
      </c>
      <c r="F168">
        <v>0.19989999999999999</v>
      </c>
      <c r="G168">
        <v>0.19719999999999999</v>
      </c>
      <c r="H168">
        <v>0.19320000000000001</v>
      </c>
      <c r="I168">
        <v>0.1905</v>
      </c>
      <c r="J168">
        <v>0.1888</v>
      </c>
      <c r="K168">
        <v>0.17849999999999999</v>
      </c>
      <c r="L168">
        <v>0.1711</v>
      </c>
      <c r="M168">
        <v>0.1653</v>
      </c>
    </row>
    <row r="169" spans="1:13">
      <c r="A169" s="95">
        <v>44517</v>
      </c>
      <c r="F169">
        <v>0.20419999999999999</v>
      </c>
      <c r="G169">
        <v>0.20080000000000001</v>
      </c>
      <c r="H169">
        <v>0.1961</v>
      </c>
      <c r="I169">
        <v>0.19259999999999999</v>
      </c>
      <c r="J169">
        <v>0.1905</v>
      </c>
      <c r="K169">
        <v>0.17960000000000001</v>
      </c>
      <c r="L169">
        <v>0.17150000000000001</v>
      </c>
      <c r="M169">
        <v>0.16550000000000001</v>
      </c>
    </row>
    <row r="170" spans="1:13">
      <c r="A170" s="95">
        <v>44518</v>
      </c>
      <c r="F170">
        <v>0.20180000000000001</v>
      </c>
      <c r="G170">
        <v>0.19889999999999999</v>
      </c>
      <c r="H170">
        <v>0.1948</v>
      </c>
      <c r="I170">
        <v>0.19159999999999999</v>
      </c>
      <c r="J170">
        <v>0.18970000000000001</v>
      </c>
      <c r="K170">
        <v>0.17910000000000001</v>
      </c>
      <c r="L170">
        <v>0.1711</v>
      </c>
      <c r="M170">
        <v>0.16539999999999999</v>
      </c>
    </row>
    <row r="171" spans="1:13">
      <c r="A171" s="95">
        <v>44519</v>
      </c>
      <c r="F171">
        <v>0.19989999999999999</v>
      </c>
      <c r="G171">
        <v>0.1973</v>
      </c>
      <c r="H171">
        <v>0.1938</v>
      </c>
      <c r="I171">
        <v>0.19089999999999999</v>
      </c>
      <c r="J171">
        <v>0.18909999999999999</v>
      </c>
      <c r="K171">
        <v>0.17879999999999999</v>
      </c>
      <c r="L171">
        <v>0.17080000000000001</v>
      </c>
      <c r="M171">
        <v>0.16500000000000001</v>
      </c>
    </row>
    <row r="172" spans="1:13">
      <c r="A172" s="95">
        <v>44522</v>
      </c>
      <c r="F172">
        <v>0.1976</v>
      </c>
      <c r="G172">
        <v>0.1948</v>
      </c>
      <c r="H172">
        <v>0.1915</v>
      </c>
      <c r="I172">
        <v>0.18890000000000001</v>
      </c>
      <c r="J172">
        <v>0.18740000000000001</v>
      </c>
      <c r="K172">
        <v>0.1774</v>
      </c>
      <c r="L172">
        <v>0.17</v>
      </c>
      <c r="M172">
        <v>0.16470000000000001</v>
      </c>
    </row>
    <row r="173" spans="1:13">
      <c r="A173" s="95">
        <v>44523</v>
      </c>
      <c r="F173">
        <v>0.2011</v>
      </c>
      <c r="G173">
        <v>0.19769999999999999</v>
      </c>
      <c r="H173">
        <v>0.1938</v>
      </c>
      <c r="I173">
        <v>0.19070000000000001</v>
      </c>
      <c r="J173">
        <v>0.1888</v>
      </c>
      <c r="K173">
        <v>0.17829999999999999</v>
      </c>
      <c r="L173">
        <v>0.17080000000000001</v>
      </c>
      <c r="M173">
        <v>0.16550000000000001</v>
      </c>
    </row>
    <row r="174" spans="1:13">
      <c r="A174" s="95">
        <v>44524</v>
      </c>
      <c r="F174">
        <v>0.1993</v>
      </c>
      <c r="G174">
        <v>0.19589999999999999</v>
      </c>
      <c r="H174">
        <v>0.1923</v>
      </c>
      <c r="I174">
        <v>0.18970000000000001</v>
      </c>
      <c r="J174">
        <v>0.188</v>
      </c>
      <c r="K174">
        <v>0.17799999999999999</v>
      </c>
      <c r="L174">
        <v>0.17080000000000001</v>
      </c>
      <c r="M174">
        <v>0.16569999999999999</v>
      </c>
    </row>
    <row r="175" spans="1:13">
      <c r="A175" s="103">
        <v>44525</v>
      </c>
      <c r="F175" s="189">
        <v>0.1993</v>
      </c>
      <c r="G175" s="189">
        <v>0.19589999999999999</v>
      </c>
      <c r="H175" s="189">
        <v>0.1923</v>
      </c>
      <c r="I175" s="189">
        <v>0.18970000000000001</v>
      </c>
      <c r="J175" s="189">
        <v>0.188</v>
      </c>
      <c r="K175" s="189">
        <v>0.17799999999999999</v>
      </c>
      <c r="L175" s="189">
        <v>0.17080000000000001</v>
      </c>
      <c r="M175" s="189">
        <v>0.16569999999999999</v>
      </c>
    </row>
    <row r="176" spans="1:13">
      <c r="A176" s="95">
        <v>44526</v>
      </c>
      <c r="F176">
        <v>0.19350000000000001</v>
      </c>
      <c r="G176">
        <v>0.18940000000000001</v>
      </c>
      <c r="H176">
        <v>0.186</v>
      </c>
      <c r="I176">
        <v>0.18379999999999999</v>
      </c>
      <c r="J176">
        <v>0.1822</v>
      </c>
      <c r="K176">
        <v>0.17319999999999999</v>
      </c>
      <c r="L176">
        <v>0.1668</v>
      </c>
      <c r="M176">
        <v>0.1628</v>
      </c>
    </row>
    <row r="177" spans="1:13">
      <c r="A177" s="95">
        <v>44529</v>
      </c>
      <c r="F177">
        <v>0.19189999999999999</v>
      </c>
      <c r="G177">
        <v>0.188</v>
      </c>
      <c r="H177">
        <v>0.1847</v>
      </c>
      <c r="I177">
        <v>0.18260000000000001</v>
      </c>
      <c r="J177">
        <v>0.1812</v>
      </c>
      <c r="K177">
        <v>0.1724</v>
      </c>
      <c r="L177">
        <v>0.1661</v>
      </c>
      <c r="M177">
        <v>0.16239999999999999</v>
      </c>
    </row>
    <row r="178" spans="1:13">
      <c r="A178" s="95">
        <v>44530</v>
      </c>
      <c r="F178">
        <v>0.186</v>
      </c>
      <c r="G178">
        <v>0.18279999999999999</v>
      </c>
      <c r="H178">
        <v>0.1804</v>
      </c>
      <c r="I178">
        <v>0.1792</v>
      </c>
      <c r="J178">
        <v>0.17860000000000001</v>
      </c>
      <c r="K178">
        <v>0.17100000000000001</v>
      </c>
      <c r="L178">
        <v>0.16569999999999999</v>
      </c>
      <c r="M178">
        <v>0.16259999999999999</v>
      </c>
    </row>
    <row r="179" spans="1:13">
      <c r="A179" s="95">
        <v>44531</v>
      </c>
      <c r="F179">
        <v>0.186</v>
      </c>
      <c r="G179">
        <v>0.1827</v>
      </c>
      <c r="H179">
        <v>0.18029999999999999</v>
      </c>
      <c r="I179">
        <v>0.1792</v>
      </c>
      <c r="J179">
        <v>0.1789</v>
      </c>
      <c r="K179">
        <v>0.1711</v>
      </c>
      <c r="L179">
        <v>0.16569999999999999</v>
      </c>
      <c r="M179">
        <v>0.1628</v>
      </c>
    </row>
    <row r="180" spans="1:13">
      <c r="A180" s="95">
        <v>44532</v>
      </c>
      <c r="F180">
        <v>0.1862</v>
      </c>
      <c r="G180">
        <v>0.18210000000000001</v>
      </c>
      <c r="H180">
        <v>0.17910000000000001</v>
      </c>
      <c r="I180">
        <v>0.1772</v>
      </c>
      <c r="J180">
        <v>0.17680000000000001</v>
      </c>
      <c r="K180">
        <v>0.16930000000000001</v>
      </c>
      <c r="L180">
        <v>0.16450000000000001</v>
      </c>
      <c r="M180">
        <v>0.1615</v>
      </c>
    </row>
    <row r="181" spans="1:13">
      <c r="A181" s="95">
        <v>44533</v>
      </c>
      <c r="F181">
        <v>0.1875</v>
      </c>
      <c r="G181">
        <v>0.18340000000000001</v>
      </c>
      <c r="H181">
        <v>0.1802</v>
      </c>
      <c r="I181">
        <v>0.17849999999999999</v>
      </c>
      <c r="J181">
        <v>0.1779</v>
      </c>
      <c r="K181">
        <v>0.1701</v>
      </c>
      <c r="L181">
        <v>0.16489999999999999</v>
      </c>
      <c r="M181">
        <v>0.1615</v>
      </c>
    </row>
    <row r="182" spans="1:13">
      <c r="A182" s="95">
        <v>44536</v>
      </c>
      <c r="F182">
        <v>0.19159999999999999</v>
      </c>
      <c r="G182">
        <v>0.18690000000000001</v>
      </c>
      <c r="H182">
        <v>0.183</v>
      </c>
      <c r="I182">
        <v>0.18079999999999999</v>
      </c>
      <c r="J182">
        <v>0.17979999999999999</v>
      </c>
      <c r="K182">
        <v>0.17150000000000001</v>
      </c>
      <c r="L182">
        <v>0.1658</v>
      </c>
      <c r="M182">
        <v>0.16209999999999999</v>
      </c>
    </row>
    <row r="183" spans="1:13">
      <c r="A183" s="95">
        <v>44537</v>
      </c>
      <c r="F183">
        <v>0.1948</v>
      </c>
      <c r="G183">
        <v>0.1905</v>
      </c>
      <c r="H183">
        <v>0.186</v>
      </c>
      <c r="I183">
        <v>0.18360000000000001</v>
      </c>
      <c r="J183">
        <v>0.18260000000000001</v>
      </c>
      <c r="K183">
        <v>0.17369999999999999</v>
      </c>
      <c r="L183">
        <v>0.16739999999999999</v>
      </c>
      <c r="M183">
        <v>0.1633</v>
      </c>
    </row>
    <row r="184" spans="1:13">
      <c r="A184" s="95">
        <v>44538</v>
      </c>
      <c r="F184">
        <v>0.19819999999999999</v>
      </c>
      <c r="G184">
        <v>0.19409999999999999</v>
      </c>
      <c r="H184">
        <v>0.1893</v>
      </c>
      <c r="I184">
        <v>0.18659999999999999</v>
      </c>
      <c r="J184">
        <v>0.1852</v>
      </c>
      <c r="K184">
        <v>0.17580000000000001</v>
      </c>
      <c r="L184">
        <v>0.16919999999999999</v>
      </c>
      <c r="M184">
        <v>0.1648</v>
      </c>
    </row>
    <row r="185" spans="1:13">
      <c r="A185" s="95">
        <v>44539</v>
      </c>
      <c r="F185">
        <v>0.19689999999999999</v>
      </c>
      <c r="G185">
        <v>0.19289999999999999</v>
      </c>
      <c r="H185">
        <v>0.18820000000000001</v>
      </c>
      <c r="I185">
        <v>0.1857</v>
      </c>
      <c r="J185">
        <v>0.18410000000000001</v>
      </c>
      <c r="K185">
        <v>0.17430000000000001</v>
      </c>
      <c r="L185">
        <v>0.1676</v>
      </c>
      <c r="M185">
        <v>0.16350000000000001</v>
      </c>
    </row>
    <row r="186" spans="1:13">
      <c r="A186" s="95">
        <v>44540</v>
      </c>
      <c r="F186">
        <v>0.1971</v>
      </c>
      <c r="G186">
        <v>0.19320000000000001</v>
      </c>
      <c r="H186">
        <v>0.18890000000000001</v>
      </c>
      <c r="I186">
        <v>0.18679999999999999</v>
      </c>
      <c r="J186">
        <v>0.18559999999999999</v>
      </c>
      <c r="K186">
        <v>0.17530000000000001</v>
      </c>
      <c r="L186">
        <v>0.1686</v>
      </c>
      <c r="M186">
        <v>0.1646</v>
      </c>
    </row>
    <row r="187" spans="1:13">
      <c r="A187" s="95">
        <v>44543</v>
      </c>
      <c r="F187">
        <v>0.19639999999999999</v>
      </c>
      <c r="G187">
        <v>0.1925</v>
      </c>
      <c r="H187">
        <v>0.1885</v>
      </c>
      <c r="I187">
        <v>0.18659999999999999</v>
      </c>
      <c r="J187">
        <v>0.1855</v>
      </c>
      <c r="K187">
        <v>0.17549999999999999</v>
      </c>
      <c r="L187">
        <v>0.16889999999999999</v>
      </c>
      <c r="M187">
        <v>0.16470000000000001</v>
      </c>
    </row>
    <row r="188" spans="1:13">
      <c r="A188" s="95">
        <v>44544</v>
      </c>
      <c r="F188">
        <v>0.19650000000000001</v>
      </c>
      <c r="G188">
        <v>0.1925</v>
      </c>
      <c r="H188">
        <v>0.18909999999999999</v>
      </c>
      <c r="I188">
        <v>0.1875</v>
      </c>
      <c r="J188">
        <v>0.1865</v>
      </c>
      <c r="K188">
        <v>0.1764</v>
      </c>
      <c r="L188">
        <v>0.16969999999999999</v>
      </c>
      <c r="M188">
        <v>0.16550000000000001</v>
      </c>
    </row>
    <row r="189" spans="1:13">
      <c r="A189" s="95">
        <v>44545</v>
      </c>
      <c r="F189">
        <v>0.19289999999999999</v>
      </c>
      <c r="G189">
        <v>0.1893</v>
      </c>
      <c r="H189">
        <v>0.1867</v>
      </c>
      <c r="I189">
        <v>0.18559999999999999</v>
      </c>
      <c r="J189">
        <v>0.18509999999999999</v>
      </c>
      <c r="K189">
        <v>0.17530000000000001</v>
      </c>
      <c r="L189">
        <v>0.16869999999999999</v>
      </c>
      <c r="M189">
        <v>0.16500000000000001</v>
      </c>
    </row>
    <row r="190" spans="1:13">
      <c r="A190" s="95">
        <v>44546</v>
      </c>
      <c r="F190">
        <v>0.19400000000000001</v>
      </c>
      <c r="G190">
        <v>0.19040000000000001</v>
      </c>
      <c r="H190">
        <v>0.18759999999999999</v>
      </c>
      <c r="I190">
        <v>0.1865</v>
      </c>
      <c r="J190">
        <v>0.18579999999999999</v>
      </c>
      <c r="K190">
        <v>0.1759</v>
      </c>
      <c r="L190">
        <v>0.16930000000000001</v>
      </c>
      <c r="M190">
        <v>0.16520000000000001</v>
      </c>
    </row>
    <row r="191" spans="1:13">
      <c r="A191" s="95">
        <v>44547</v>
      </c>
      <c r="F191">
        <v>0.19109999999999999</v>
      </c>
      <c r="G191">
        <v>0.18720000000000001</v>
      </c>
      <c r="H191">
        <v>0.184</v>
      </c>
      <c r="I191">
        <v>0.18279999999999999</v>
      </c>
      <c r="J191">
        <v>0.18240000000000001</v>
      </c>
      <c r="K191">
        <v>0.1734</v>
      </c>
      <c r="L191">
        <v>0.16750000000000001</v>
      </c>
      <c r="M191">
        <v>0.1641</v>
      </c>
    </row>
    <row r="192" spans="1:13">
      <c r="A192" s="95">
        <v>44550</v>
      </c>
      <c r="F192">
        <v>0.18590000000000001</v>
      </c>
      <c r="G192">
        <v>0.1825</v>
      </c>
      <c r="H192">
        <v>0.18</v>
      </c>
      <c r="I192">
        <v>0.17929999999999999</v>
      </c>
      <c r="J192">
        <v>0.1792</v>
      </c>
      <c r="K192">
        <v>0.17080000000000001</v>
      </c>
      <c r="L192">
        <v>0.1656</v>
      </c>
      <c r="M192">
        <v>0.16300000000000001</v>
      </c>
    </row>
    <row r="193" spans="1:13">
      <c r="A193" s="95">
        <v>44551</v>
      </c>
      <c r="F193">
        <v>0.18740000000000001</v>
      </c>
      <c r="G193">
        <v>0.1837</v>
      </c>
      <c r="H193">
        <v>0.18099999999999999</v>
      </c>
      <c r="I193">
        <v>0.18029999999999999</v>
      </c>
      <c r="J193">
        <v>0.18010000000000001</v>
      </c>
      <c r="K193">
        <v>0.17150000000000001</v>
      </c>
      <c r="L193">
        <v>0.1661</v>
      </c>
      <c r="M193">
        <v>0.16300000000000001</v>
      </c>
    </row>
    <row r="194" spans="1:13">
      <c r="A194" s="95">
        <v>44552</v>
      </c>
      <c r="F194">
        <v>0.19259999999999999</v>
      </c>
      <c r="G194">
        <v>0.18820000000000001</v>
      </c>
      <c r="H194">
        <v>0.18479999999999999</v>
      </c>
      <c r="I194">
        <v>0.1837</v>
      </c>
      <c r="J194">
        <v>0.183</v>
      </c>
      <c r="K194">
        <v>0.1739</v>
      </c>
      <c r="L194">
        <v>0.16800000000000001</v>
      </c>
      <c r="M194">
        <v>0.16439999999999999</v>
      </c>
    </row>
    <row r="195" spans="1:13">
      <c r="A195" s="95">
        <v>44553</v>
      </c>
      <c r="F195">
        <v>0.19239999999999999</v>
      </c>
      <c r="G195">
        <v>0.18870000000000001</v>
      </c>
      <c r="H195">
        <v>0.18590000000000001</v>
      </c>
      <c r="I195">
        <v>0.18490000000000001</v>
      </c>
      <c r="J195">
        <v>0.18429999999999999</v>
      </c>
      <c r="K195">
        <v>0.1749</v>
      </c>
      <c r="L195">
        <v>0.16880000000000001</v>
      </c>
      <c r="M195">
        <v>0.16500000000000001</v>
      </c>
    </row>
    <row r="196" spans="1:13">
      <c r="A196" s="95">
        <v>44554</v>
      </c>
      <c r="F196" s="189">
        <v>0.19239999999999999</v>
      </c>
      <c r="G196" s="189">
        <v>0.18870000000000001</v>
      </c>
      <c r="H196" s="189">
        <v>0.18590000000000001</v>
      </c>
      <c r="I196" s="189">
        <v>0.18490000000000001</v>
      </c>
      <c r="J196" s="189">
        <v>0.18429999999999999</v>
      </c>
      <c r="K196" s="189">
        <v>0.1749</v>
      </c>
      <c r="L196" s="189">
        <v>0.16880000000000001</v>
      </c>
      <c r="M196" s="189">
        <v>0.16500000000000001</v>
      </c>
    </row>
    <row r="197" spans="1:13">
      <c r="A197" s="95">
        <v>44557</v>
      </c>
      <c r="F197">
        <v>0.19209999999999999</v>
      </c>
      <c r="G197">
        <v>0.18890000000000001</v>
      </c>
      <c r="H197">
        <v>0.18629999999999999</v>
      </c>
      <c r="I197">
        <v>0.18540000000000001</v>
      </c>
      <c r="J197">
        <v>0.18490000000000001</v>
      </c>
      <c r="K197">
        <v>0.1754</v>
      </c>
      <c r="L197">
        <v>0.16900000000000001</v>
      </c>
      <c r="M197">
        <v>0.16500000000000001</v>
      </c>
    </row>
    <row r="198" spans="1:13">
      <c r="A198" s="95">
        <v>44558</v>
      </c>
      <c r="F198">
        <v>0.18959999999999999</v>
      </c>
      <c r="G198">
        <v>0.18659999999999999</v>
      </c>
      <c r="H198">
        <v>0.18410000000000001</v>
      </c>
      <c r="I198">
        <v>0.18340000000000001</v>
      </c>
      <c r="J198">
        <v>0.1832</v>
      </c>
      <c r="K198">
        <v>0.1744</v>
      </c>
      <c r="L198">
        <v>0.16850000000000001</v>
      </c>
      <c r="M198">
        <v>0.16470000000000001</v>
      </c>
    </row>
    <row r="199" spans="1:13">
      <c r="A199" s="95">
        <v>44559</v>
      </c>
      <c r="F199">
        <v>0.191</v>
      </c>
      <c r="G199">
        <v>0.18809999999999999</v>
      </c>
      <c r="H199">
        <v>0.18559999999999999</v>
      </c>
      <c r="I199">
        <v>0.18490000000000001</v>
      </c>
      <c r="J199">
        <v>0.18459999999999999</v>
      </c>
      <c r="K199">
        <v>0.17580000000000001</v>
      </c>
      <c r="L199">
        <v>0.16969999999999999</v>
      </c>
      <c r="M199">
        <v>0.16569999999999999</v>
      </c>
    </row>
    <row r="200" spans="1:13">
      <c r="A200" s="95">
        <v>44560</v>
      </c>
      <c r="F200">
        <v>0.18779999999999999</v>
      </c>
      <c r="G200">
        <v>0.18490000000000001</v>
      </c>
      <c r="H200">
        <v>0.18260000000000001</v>
      </c>
      <c r="I200">
        <v>0.1822</v>
      </c>
      <c r="J200">
        <v>0.18260000000000001</v>
      </c>
      <c r="K200">
        <v>0.17469999999999999</v>
      </c>
      <c r="L200">
        <v>0.16930000000000001</v>
      </c>
      <c r="M200">
        <v>0.1656</v>
      </c>
    </row>
    <row r="201" spans="1:13">
      <c r="A201" s="95">
        <v>44561</v>
      </c>
      <c r="F201">
        <v>0.1888</v>
      </c>
      <c r="G201">
        <v>0.186</v>
      </c>
      <c r="H201">
        <v>0.18390000000000001</v>
      </c>
      <c r="I201">
        <v>0.18360000000000001</v>
      </c>
      <c r="J201">
        <v>0.18429999999999999</v>
      </c>
      <c r="K201">
        <v>0.17630000000000001</v>
      </c>
      <c r="L201">
        <v>0.17100000000000001</v>
      </c>
      <c r="M201">
        <v>0.16789999999999999</v>
      </c>
    </row>
    <row r="202" spans="1:13">
      <c r="A202" s="95">
        <v>44564</v>
      </c>
      <c r="F202">
        <v>0.18740000000000001</v>
      </c>
      <c r="G202">
        <v>0.185</v>
      </c>
      <c r="H202">
        <v>0.18340000000000001</v>
      </c>
      <c r="I202">
        <v>0.18329999999999999</v>
      </c>
      <c r="J202">
        <v>0.184</v>
      </c>
      <c r="K202">
        <v>0.17599999999999999</v>
      </c>
      <c r="L202">
        <v>0.17069999999999999</v>
      </c>
      <c r="M202">
        <v>0.16750000000000001</v>
      </c>
    </row>
    <row r="203" spans="1:13">
      <c r="A203" s="95">
        <v>44565</v>
      </c>
      <c r="F203">
        <v>0.1875</v>
      </c>
      <c r="G203">
        <v>0.1847</v>
      </c>
      <c r="H203">
        <v>0.1832</v>
      </c>
      <c r="I203">
        <v>0.1835</v>
      </c>
      <c r="J203">
        <v>0.18459999999999999</v>
      </c>
      <c r="K203">
        <v>0.17580000000000001</v>
      </c>
      <c r="L203">
        <v>0.16980000000000001</v>
      </c>
      <c r="M203">
        <v>0.16589999999999999</v>
      </c>
    </row>
    <row r="204" spans="1:13">
      <c r="A204" s="95">
        <v>44566</v>
      </c>
      <c r="F204">
        <v>0.18340000000000001</v>
      </c>
      <c r="G204">
        <v>0.18099999999999999</v>
      </c>
      <c r="H204">
        <v>0.1799</v>
      </c>
      <c r="I204">
        <v>0.1807</v>
      </c>
      <c r="J204">
        <v>0.182</v>
      </c>
      <c r="K204">
        <v>0.1736</v>
      </c>
      <c r="L204">
        <v>0.1678</v>
      </c>
      <c r="M204">
        <v>0.1641</v>
      </c>
    </row>
    <row r="205" spans="1:13">
      <c r="A205" s="95">
        <v>44567</v>
      </c>
      <c r="F205">
        <v>0.18190000000000001</v>
      </c>
      <c r="G205">
        <v>0.1792</v>
      </c>
      <c r="H205">
        <v>0.17780000000000001</v>
      </c>
      <c r="I205">
        <v>0.17860000000000001</v>
      </c>
      <c r="J205">
        <v>0.18029999999999999</v>
      </c>
      <c r="K205">
        <v>0.1724</v>
      </c>
      <c r="L205">
        <v>0.16689999999999999</v>
      </c>
      <c r="M205">
        <v>0.16339999999999999</v>
      </c>
    </row>
    <row r="206" spans="1:13">
      <c r="A206" s="95">
        <v>44568</v>
      </c>
      <c r="F206">
        <v>0.18049999999999999</v>
      </c>
      <c r="G206">
        <v>0.17799999999999999</v>
      </c>
      <c r="H206">
        <v>0.1769</v>
      </c>
      <c r="I206">
        <v>0.17749999999999999</v>
      </c>
      <c r="J206">
        <v>0.17929999999999999</v>
      </c>
      <c r="K206">
        <v>0.1716</v>
      </c>
      <c r="L206">
        <v>0.1663</v>
      </c>
      <c r="M206">
        <v>0.1633</v>
      </c>
    </row>
    <row r="207" spans="1:13">
      <c r="A207" s="95">
        <v>44571</v>
      </c>
      <c r="F207">
        <v>0.17829999999999999</v>
      </c>
      <c r="G207">
        <v>0.1759</v>
      </c>
      <c r="H207">
        <v>0.17510000000000001</v>
      </c>
      <c r="I207">
        <v>0.17560000000000001</v>
      </c>
      <c r="J207">
        <v>0.17730000000000001</v>
      </c>
      <c r="K207">
        <v>0.17</v>
      </c>
      <c r="L207">
        <v>0.1653</v>
      </c>
      <c r="M207">
        <v>0.16259999999999999</v>
      </c>
    </row>
    <row r="208" spans="1:13">
      <c r="A208" s="95">
        <v>44572</v>
      </c>
      <c r="F208">
        <v>0.18110000000000001</v>
      </c>
      <c r="G208">
        <v>0.17829999999999999</v>
      </c>
      <c r="H208">
        <v>0.17660000000000001</v>
      </c>
      <c r="I208">
        <v>0.17630000000000001</v>
      </c>
      <c r="J208">
        <v>0.1777</v>
      </c>
      <c r="K208">
        <v>0.17050000000000001</v>
      </c>
      <c r="L208">
        <v>0.1658</v>
      </c>
      <c r="M208">
        <v>0.16320000000000001</v>
      </c>
    </row>
    <row r="209" spans="1:13">
      <c r="A209" s="95">
        <v>44573</v>
      </c>
      <c r="F209">
        <v>0.18340000000000001</v>
      </c>
      <c r="G209">
        <v>0.18079999999999999</v>
      </c>
      <c r="H209">
        <v>0.17899999999999999</v>
      </c>
      <c r="I209">
        <v>0.17799999999999999</v>
      </c>
      <c r="J209">
        <v>0.1792</v>
      </c>
      <c r="K209">
        <v>0.1719</v>
      </c>
      <c r="L209">
        <v>0.16719999999999999</v>
      </c>
      <c r="M209">
        <v>0.16450000000000001</v>
      </c>
    </row>
    <row r="210" spans="1:13">
      <c r="A210" s="95">
        <v>44574</v>
      </c>
      <c r="F210">
        <v>0.18090000000000001</v>
      </c>
      <c r="G210">
        <v>0.1787</v>
      </c>
      <c r="H210">
        <v>0.17710000000000001</v>
      </c>
      <c r="I210">
        <v>0.17649999999999999</v>
      </c>
      <c r="J210">
        <v>0.17829999999999999</v>
      </c>
      <c r="K210">
        <v>0.17150000000000001</v>
      </c>
      <c r="L210">
        <v>0.16700000000000001</v>
      </c>
      <c r="M210">
        <v>0.16450000000000001</v>
      </c>
    </row>
    <row r="211" spans="1:13">
      <c r="A211" s="95">
        <v>44575</v>
      </c>
      <c r="F211">
        <v>0.18310000000000001</v>
      </c>
      <c r="G211">
        <v>0.18079999999999999</v>
      </c>
      <c r="H211">
        <v>0.17910000000000001</v>
      </c>
      <c r="I211">
        <v>0.17860000000000001</v>
      </c>
      <c r="J211">
        <v>0.18</v>
      </c>
      <c r="K211">
        <v>0.17280000000000001</v>
      </c>
      <c r="L211">
        <v>0.16789999999999999</v>
      </c>
      <c r="M211">
        <v>0.16500000000000001</v>
      </c>
    </row>
    <row r="212" spans="1:13">
      <c r="A212" s="95">
        <v>44578</v>
      </c>
      <c r="F212" s="189">
        <v>0.18310000000000001</v>
      </c>
      <c r="G212" s="189">
        <v>0.18079999999999999</v>
      </c>
      <c r="H212" s="189">
        <v>0.17910000000000001</v>
      </c>
      <c r="I212" s="189">
        <v>0.17860000000000001</v>
      </c>
      <c r="J212" s="189">
        <v>0.18</v>
      </c>
      <c r="K212" s="189">
        <v>0.17280000000000001</v>
      </c>
      <c r="L212" s="189">
        <v>0.16789999999999999</v>
      </c>
      <c r="M212" s="189">
        <v>0.16500000000000001</v>
      </c>
    </row>
    <row r="213" spans="1:13">
      <c r="A213" s="95">
        <v>44579</v>
      </c>
      <c r="F213">
        <v>0.18659999999999999</v>
      </c>
      <c r="G213">
        <v>0.1842</v>
      </c>
      <c r="H213">
        <v>0.182</v>
      </c>
      <c r="I213">
        <v>0.18110000000000001</v>
      </c>
      <c r="J213">
        <v>0.182</v>
      </c>
      <c r="K213">
        <v>0.17419999999999999</v>
      </c>
      <c r="L213">
        <v>0.16889999999999999</v>
      </c>
      <c r="M213">
        <v>0.16589999999999999</v>
      </c>
    </row>
    <row r="214" spans="1:13">
      <c r="A214" s="95">
        <v>44580</v>
      </c>
      <c r="F214">
        <v>0.19070000000000001</v>
      </c>
      <c r="G214">
        <v>0.18779999999999999</v>
      </c>
      <c r="H214">
        <v>0.18509999999999999</v>
      </c>
      <c r="I214">
        <v>0.18390000000000001</v>
      </c>
      <c r="J214">
        <v>0.1845</v>
      </c>
      <c r="K214">
        <v>0.1762</v>
      </c>
      <c r="L214">
        <v>0.17069999999999999</v>
      </c>
      <c r="M214">
        <v>0.16750000000000001</v>
      </c>
    </row>
    <row r="215" spans="1:13">
      <c r="A215" s="95">
        <v>44581</v>
      </c>
      <c r="F215">
        <v>0.1893</v>
      </c>
      <c r="G215">
        <v>0.1867</v>
      </c>
      <c r="H215">
        <v>0.18429999999999999</v>
      </c>
      <c r="I215">
        <v>0.18360000000000001</v>
      </c>
      <c r="J215">
        <v>0.18440000000000001</v>
      </c>
      <c r="K215">
        <v>0.17630000000000001</v>
      </c>
      <c r="L215">
        <v>0.1709</v>
      </c>
      <c r="M215">
        <v>0.1678</v>
      </c>
    </row>
    <row r="216" spans="1:13">
      <c r="A216" s="95">
        <v>44582</v>
      </c>
      <c r="F216">
        <v>0.189</v>
      </c>
      <c r="G216">
        <v>0.186</v>
      </c>
      <c r="H216">
        <v>0.1837</v>
      </c>
      <c r="I216">
        <v>0.18329999999999999</v>
      </c>
      <c r="J216">
        <v>0.1845</v>
      </c>
      <c r="K216">
        <v>0.17630000000000001</v>
      </c>
      <c r="L216">
        <v>0.17069999999999999</v>
      </c>
      <c r="M216">
        <v>0.1676</v>
      </c>
    </row>
    <row r="217" spans="1:13">
      <c r="A217" s="95">
        <v>44585</v>
      </c>
      <c r="F217">
        <v>0.18809999999999999</v>
      </c>
      <c r="G217">
        <v>0.18490000000000001</v>
      </c>
      <c r="H217">
        <v>0.18279999999999999</v>
      </c>
      <c r="I217">
        <v>0.1825</v>
      </c>
      <c r="J217">
        <v>0.18360000000000001</v>
      </c>
      <c r="K217">
        <v>0.17510000000000001</v>
      </c>
      <c r="L217">
        <v>0.1691</v>
      </c>
      <c r="M217">
        <v>0.16539999999999999</v>
      </c>
    </row>
    <row r="218" spans="1:13">
      <c r="A218" s="95">
        <v>44586</v>
      </c>
      <c r="F218">
        <v>0.18779999999999999</v>
      </c>
      <c r="G218">
        <v>0.18410000000000001</v>
      </c>
      <c r="H218">
        <v>0.1822</v>
      </c>
      <c r="I218">
        <v>0.18240000000000001</v>
      </c>
      <c r="J218">
        <v>0.18429999999999999</v>
      </c>
      <c r="K218">
        <v>0.1759</v>
      </c>
      <c r="L218">
        <v>0.17</v>
      </c>
      <c r="M218">
        <v>0.1666</v>
      </c>
    </row>
    <row r="219" spans="1:13">
      <c r="A219" s="95">
        <v>44587</v>
      </c>
      <c r="F219">
        <v>0.18490000000000001</v>
      </c>
      <c r="G219">
        <v>0.18190000000000001</v>
      </c>
      <c r="H219">
        <v>0.18029999999999999</v>
      </c>
      <c r="I219">
        <v>0.18090000000000001</v>
      </c>
      <c r="J219">
        <v>0.18329999999999999</v>
      </c>
      <c r="K219">
        <v>0.1754</v>
      </c>
      <c r="L219">
        <v>0.16980000000000001</v>
      </c>
      <c r="M219">
        <v>0.1663</v>
      </c>
    </row>
    <row r="220" spans="1:13">
      <c r="A220" s="95">
        <v>44588</v>
      </c>
      <c r="F220">
        <v>0.182</v>
      </c>
      <c r="G220">
        <v>0.17860000000000001</v>
      </c>
      <c r="H220">
        <v>0.17760000000000001</v>
      </c>
      <c r="I220">
        <v>0.1784</v>
      </c>
      <c r="J220">
        <v>0.1812</v>
      </c>
      <c r="K220">
        <v>0.17399999999999999</v>
      </c>
      <c r="L220">
        <v>0.16850000000000001</v>
      </c>
      <c r="M220">
        <v>0.16500000000000001</v>
      </c>
    </row>
    <row r="221" spans="1:13">
      <c r="A221" s="95">
        <v>44589</v>
      </c>
      <c r="F221">
        <v>0.182</v>
      </c>
      <c r="G221">
        <v>0.17860000000000001</v>
      </c>
      <c r="H221">
        <v>0.17760000000000001</v>
      </c>
      <c r="I221">
        <v>0.1784</v>
      </c>
      <c r="J221">
        <v>0.1812</v>
      </c>
      <c r="K221">
        <v>0.17399999999999999</v>
      </c>
      <c r="L221">
        <v>0.16850000000000001</v>
      </c>
      <c r="M221">
        <v>0.16500000000000001</v>
      </c>
    </row>
    <row r="222" spans="1:13">
      <c r="A222" s="95">
        <v>44592</v>
      </c>
      <c r="F222">
        <v>0.1822</v>
      </c>
      <c r="G222">
        <v>0.17799999999999999</v>
      </c>
      <c r="H222">
        <v>0.17599999999999999</v>
      </c>
      <c r="I222">
        <v>0.17660000000000001</v>
      </c>
      <c r="J222">
        <v>0.17960000000000001</v>
      </c>
      <c r="K222">
        <v>0.1726</v>
      </c>
      <c r="L222">
        <v>0.1671</v>
      </c>
      <c r="M222">
        <v>0.16350000000000001</v>
      </c>
    </row>
    <row r="223" spans="1:13">
      <c r="A223" s="95">
        <v>44593</v>
      </c>
      <c r="F223">
        <v>0.18479999999999999</v>
      </c>
      <c r="G223">
        <v>0.18029999999999999</v>
      </c>
      <c r="H223">
        <v>0.1777</v>
      </c>
      <c r="I223">
        <v>0.17810000000000001</v>
      </c>
      <c r="J223">
        <v>0.18079999999999999</v>
      </c>
      <c r="K223">
        <v>0.1736</v>
      </c>
      <c r="L223">
        <v>0.1678</v>
      </c>
      <c r="M223">
        <v>0.16420000000000001</v>
      </c>
    </row>
    <row r="224" spans="1:13">
      <c r="A224" s="95">
        <v>44594</v>
      </c>
      <c r="F224">
        <v>0.17929999999999999</v>
      </c>
      <c r="G224">
        <v>0.17610000000000001</v>
      </c>
      <c r="H224">
        <v>0.17460000000000001</v>
      </c>
      <c r="I224">
        <v>0.17549999999999999</v>
      </c>
      <c r="J224">
        <v>0.17829999999999999</v>
      </c>
      <c r="K224">
        <v>0.17169999999999999</v>
      </c>
      <c r="L224">
        <v>0.16650000000000001</v>
      </c>
      <c r="M224">
        <v>0.16320000000000001</v>
      </c>
    </row>
    <row r="225" spans="1:13">
      <c r="A225" s="95">
        <v>44595</v>
      </c>
      <c r="F225">
        <v>0.1799</v>
      </c>
      <c r="G225">
        <v>0.17699999999999999</v>
      </c>
      <c r="H225">
        <v>0.17549999999999999</v>
      </c>
      <c r="I225">
        <v>0.1764</v>
      </c>
      <c r="J225">
        <v>0.1792</v>
      </c>
      <c r="K225">
        <v>0.1731</v>
      </c>
      <c r="L225">
        <v>0.16880000000000001</v>
      </c>
      <c r="M225">
        <v>0.16600000000000001</v>
      </c>
    </row>
    <row r="226" spans="1:13">
      <c r="A226" s="95">
        <v>44596</v>
      </c>
      <c r="F226">
        <v>0.18229999999999999</v>
      </c>
      <c r="G226">
        <v>0.1779</v>
      </c>
      <c r="H226">
        <v>0.1759</v>
      </c>
      <c r="I226">
        <v>0.17649999999999999</v>
      </c>
      <c r="J226">
        <v>0.17879999999999999</v>
      </c>
      <c r="K226">
        <v>0.17249999999999999</v>
      </c>
      <c r="L226">
        <v>0.16789999999999999</v>
      </c>
      <c r="M226">
        <v>0.16500000000000001</v>
      </c>
    </row>
    <row r="227" spans="1:13">
      <c r="A227" s="95">
        <v>44599</v>
      </c>
      <c r="F227">
        <v>0.18049999999999999</v>
      </c>
      <c r="G227">
        <v>0.17699999999999999</v>
      </c>
      <c r="H227">
        <v>0.1757</v>
      </c>
      <c r="I227">
        <v>0.17680000000000001</v>
      </c>
      <c r="J227">
        <v>0.18010000000000001</v>
      </c>
      <c r="K227">
        <v>0.17349999999999999</v>
      </c>
      <c r="L227">
        <v>0.16880000000000001</v>
      </c>
      <c r="M227">
        <v>0.1661</v>
      </c>
    </row>
    <row r="228" spans="1:13">
      <c r="A228" s="95">
        <v>44600</v>
      </c>
      <c r="F228">
        <v>0.18079999999999999</v>
      </c>
      <c r="G228">
        <v>0.1772</v>
      </c>
      <c r="H228">
        <v>0.17560000000000001</v>
      </c>
      <c r="I228">
        <v>0.17649999999999999</v>
      </c>
      <c r="J228">
        <v>0.1797</v>
      </c>
      <c r="K228">
        <v>0.1731</v>
      </c>
      <c r="L228">
        <v>0.16839999999999999</v>
      </c>
      <c r="M228">
        <v>0.16569999999999999</v>
      </c>
    </row>
    <row r="229" spans="1:13">
      <c r="A229" s="95">
        <v>44601</v>
      </c>
      <c r="F229">
        <v>0.183</v>
      </c>
      <c r="G229">
        <v>0.1789</v>
      </c>
      <c r="H229">
        <v>0.17780000000000001</v>
      </c>
      <c r="I229">
        <v>0.17899999999999999</v>
      </c>
      <c r="J229">
        <v>0.1822</v>
      </c>
      <c r="K229">
        <v>0.1754</v>
      </c>
      <c r="L229">
        <v>0.1704</v>
      </c>
      <c r="M229">
        <v>0.1673</v>
      </c>
    </row>
    <row r="230" spans="1:13">
      <c r="A230" s="95">
        <v>44602</v>
      </c>
      <c r="F230">
        <v>0.183</v>
      </c>
      <c r="G230">
        <v>0.1789</v>
      </c>
      <c r="H230">
        <v>0.17780000000000001</v>
      </c>
      <c r="I230">
        <v>0.17899999999999999</v>
      </c>
      <c r="J230">
        <v>0.1822</v>
      </c>
      <c r="K230">
        <v>0.1754</v>
      </c>
      <c r="L230">
        <v>0.1704</v>
      </c>
      <c r="M230">
        <v>0.1673</v>
      </c>
    </row>
    <row r="231" spans="1:13">
      <c r="A231" s="95">
        <v>44603</v>
      </c>
      <c r="F231">
        <v>0.18260000000000001</v>
      </c>
      <c r="G231">
        <v>0.17810000000000001</v>
      </c>
      <c r="H231">
        <v>0.17730000000000001</v>
      </c>
      <c r="I231">
        <v>0.17879999999999999</v>
      </c>
      <c r="J231">
        <v>0.1822</v>
      </c>
      <c r="K231">
        <v>0.17549999999999999</v>
      </c>
      <c r="L231">
        <v>0.17100000000000001</v>
      </c>
      <c r="M231">
        <v>0.16819999999999999</v>
      </c>
    </row>
    <row r="232" spans="1:13">
      <c r="A232" s="95">
        <v>44606</v>
      </c>
      <c r="F232">
        <v>0.1812</v>
      </c>
      <c r="G232">
        <v>0.17660000000000001</v>
      </c>
      <c r="H232">
        <v>0.17580000000000001</v>
      </c>
      <c r="I232">
        <v>0.17760000000000001</v>
      </c>
      <c r="J232">
        <v>0.18099999999999999</v>
      </c>
      <c r="K232">
        <v>0.17449999999999999</v>
      </c>
      <c r="L232">
        <v>0.16980000000000001</v>
      </c>
      <c r="M232">
        <v>0.16689999999999999</v>
      </c>
    </row>
    <row r="233" spans="1:13">
      <c r="A233" s="95">
        <v>44607</v>
      </c>
      <c r="F233">
        <v>0.1807</v>
      </c>
      <c r="G233">
        <v>0.1757</v>
      </c>
      <c r="H233">
        <v>0.1749</v>
      </c>
      <c r="I233">
        <v>0.1767</v>
      </c>
      <c r="J233">
        <v>0.1802</v>
      </c>
      <c r="K233">
        <v>0.17380000000000001</v>
      </c>
      <c r="L233">
        <v>0.16900000000000001</v>
      </c>
      <c r="M233">
        <v>0.1661</v>
      </c>
    </row>
    <row r="234" spans="1:13">
      <c r="A234" s="95">
        <v>44608</v>
      </c>
      <c r="F234">
        <v>0.1807</v>
      </c>
      <c r="G234">
        <v>0.17560000000000001</v>
      </c>
      <c r="H234">
        <v>0.17469999999999999</v>
      </c>
      <c r="I234">
        <v>0.17660000000000001</v>
      </c>
      <c r="J234">
        <v>0.18010000000000001</v>
      </c>
      <c r="K234">
        <v>0.17369999999999999</v>
      </c>
      <c r="L234">
        <v>0.16900000000000001</v>
      </c>
      <c r="M234">
        <v>0.16619999999999999</v>
      </c>
    </row>
    <row r="235" spans="1:13">
      <c r="A235" s="95">
        <v>44609</v>
      </c>
      <c r="F235">
        <v>0.18279999999999999</v>
      </c>
      <c r="G235">
        <v>0.1774</v>
      </c>
      <c r="H235">
        <v>0.1764</v>
      </c>
      <c r="I235">
        <v>0.1782</v>
      </c>
      <c r="J235">
        <v>0.18190000000000001</v>
      </c>
      <c r="K235">
        <v>0.17530000000000001</v>
      </c>
      <c r="L235">
        <v>0.1704</v>
      </c>
      <c r="M235">
        <v>0.1676</v>
      </c>
    </row>
    <row r="236" spans="1:13">
      <c r="A236" s="95">
        <v>44610</v>
      </c>
      <c r="F236">
        <v>0.182</v>
      </c>
      <c r="G236">
        <v>0.1762</v>
      </c>
      <c r="H236">
        <v>0.17519999999999999</v>
      </c>
      <c r="I236">
        <v>0.17699999999999999</v>
      </c>
      <c r="J236">
        <v>0.18079999999999999</v>
      </c>
      <c r="K236">
        <v>0.17469999999999999</v>
      </c>
      <c r="L236">
        <v>0.17019999999999999</v>
      </c>
      <c r="M236">
        <v>0.16750000000000001</v>
      </c>
    </row>
    <row r="237" spans="1:13">
      <c r="A237" s="95">
        <v>44613</v>
      </c>
      <c r="F237" s="189">
        <v>0.182</v>
      </c>
      <c r="G237" s="189">
        <v>0.1762</v>
      </c>
      <c r="H237" s="189">
        <v>0.17519999999999999</v>
      </c>
      <c r="I237" s="189">
        <v>0.17699999999999999</v>
      </c>
      <c r="J237" s="189">
        <v>0.18079999999999999</v>
      </c>
      <c r="K237" s="189">
        <v>0.17469999999999999</v>
      </c>
      <c r="L237" s="189">
        <v>0.17019999999999999</v>
      </c>
      <c r="M237" s="189">
        <v>0.16750000000000001</v>
      </c>
    </row>
    <row r="238" spans="1:13">
      <c r="A238" s="95">
        <v>44614</v>
      </c>
      <c r="F238">
        <v>0.18479999999999999</v>
      </c>
      <c r="G238">
        <v>0.1789</v>
      </c>
      <c r="H238">
        <v>0.17710000000000001</v>
      </c>
      <c r="I238">
        <v>0.1784</v>
      </c>
      <c r="J238">
        <v>0.18190000000000001</v>
      </c>
      <c r="K238">
        <v>0.17549999999999999</v>
      </c>
      <c r="L238">
        <v>0.1709</v>
      </c>
      <c r="M238">
        <v>0.16830000000000001</v>
      </c>
    </row>
    <row r="239" spans="1:13">
      <c r="A239" s="95">
        <v>44615</v>
      </c>
      <c r="F239">
        <v>0.18529999999999999</v>
      </c>
      <c r="G239">
        <v>0.17879999999999999</v>
      </c>
      <c r="H239">
        <v>0.1769</v>
      </c>
      <c r="I239">
        <v>0.1782</v>
      </c>
      <c r="J239">
        <v>0.18149999999999999</v>
      </c>
      <c r="K239">
        <v>0.17519999999999999</v>
      </c>
      <c r="L239">
        <v>0.17080000000000001</v>
      </c>
      <c r="M239">
        <v>0.16819999999999999</v>
      </c>
    </row>
    <row r="240" spans="1:13">
      <c r="A240" s="95">
        <v>44616</v>
      </c>
      <c r="F240">
        <v>0.1832</v>
      </c>
      <c r="G240">
        <v>0.17910000000000001</v>
      </c>
      <c r="H240">
        <v>0.17749999999999999</v>
      </c>
      <c r="I240">
        <v>0.17879999999999999</v>
      </c>
      <c r="J240">
        <v>0.18160000000000001</v>
      </c>
      <c r="K240">
        <v>0.17469999999999999</v>
      </c>
      <c r="L240">
        <v>0.1701</v>
      </c>
      <c r="M240">
        <v>0.1673</v>
      </c>
    </row>
    <row r="241" spans="1:14">
      <c r="A241" s="95">
        <v>44617</v>
      </c>
      <c r="F241">
        <v>0.1799</v>
      </c>
      <c r="G241">
        <v>0.17599999999999999</v>
      </c>
      <c r="H241">
        <v>0.17480000000000001</v>
      </c>
      <c r="I241">
        <v>0.1764</v>
      </c>
      <c r="J241">
        <v>0.17979999999999999</v>
      </c>
      <c r="K241">
        <v>0.1739</v>
      </c>
      <c r="L241">
        <v>0.16969999999999999</v>
      </c>
      <c r="M241">
        <v>0.16719999999999999</v>
      </c>
    </row>
    <row r="242" spans="1:14">
      <c r="A242" s="95">
        <v>44620</v>
      </c>
      <c r="F242">
        <v>0.18</v>
      </c>
      <c r="G242">
        <v>0.17699999999999999</v>
      </c>
      <c r="H242">
        <v>0.17510000000000001</v>
      </c>
      <c r="I242">
        <v>0.17599999999999999</v>
      </c>
      <c r="J242">
        <v>0.17910000000000001</v>
      </c>
      <c r="K242">
        <v>0.17330000000000001</v>
      </c>
      <c r="L242">
        <v>0.16930000000000001</v>
      </c>
      <c r="M242">
        <v>0.1668</v>
      </c>
    </row>
    <row r="243" spans="1:14">
      <c r="A243" s="95">
        <v>44621</v>
      </c>
      <c r="G243">
        <v>0.18340000000000001</v>
      </c>
      <c r="H243">
        <v>0.1812</v>
      </c>
      <c r="I243">
        <v>0.1817</v>
      </c>
      <c r="J243">
        <v>0.18429999999999999</v>
      </c>
      <c r="K243">
        <v>0.17780000000000001</v>
      </c>
      <c r="L243">
        <v>0.17319999999999999</v>
      </c>
      <c r="M243">
        <v>0.1704</v>
      </c>
      <c r="N243">
        <v>0.1709</v>
      </c>
    </row>
    <row r="244" spans="1:14">
      <c r="A244" s="95">
        <v>44622</v>
      </c>
      <c r="G244">
        <v>0.18640000000000001</v>
      </c>
      <c r="H244">
        <v>0.18479999999999999</v>
      </c>
      <c r="I244">
        <v>0.185</v>
      </c>
      <c r="J244">
        <v>0.18690000000000001</v>
      </c>
      <c r="K244">
        <v>0.17960000000000001</v>
      </c>
      <c r="L244">
        <v>0.17449999999999999</v>
      </c>
      <c r="M244">
        <v>0.1716</v>
      </c>
      <c r="N244">
        <v>0.1716</v>
      </c>
    </row>
    <row r="245" spans="1:14">
      <c r="A245" s="95">
        <v>44623</v>
      </c>
      <c r="G245">
        <v>0.1893</v>
      </c>
      <c r="H245">
        <v>0.18720000000000001</v>
      </c>
      <c r="I245">
        <v>0.18720000000000001</v>
      </c>
      <c r="J245">
        <v>0.1885</v>
      </c>
      <c r="K245">
        <v>0.18079999999999999</v>
      </c>
      <c r="L245">
        <v>0.17560000000000001</v>
      </c>
      <c r="M245">
        <v>0.17269999999999999</v>
      </c>
      <c r="N245">
        <v>0.17249999999999999</v>
      </c>
    </row>
    <row r="246" spans="1:14">
      <c r="A246" s="95">
        <v>44624</v>
      </c>
      <c r="G246">
        <v>0.19350000000000001</v>
      </c>
      <c r="H246">
        <v>0.19089999999999999</v>
      </c>
      <c r="I246">
        <v>0.1908</v>
      </c>
      <c r="J246">
        <v>0.1915</v>
      </c>
      <c r="K246">
        <v>0.18260000000000001</v>
      </c>
      <c r="L246">
        <v>0.17680000000000001</v>
      </c>
      <c r="M246">
        <v>0.17380000000000001</v>
      </c>
      <c r="N246">
        <v>0.1731</v>
      </c>
    </row>
    <row r="247" spans="1:14">
      <c r="A247" s="95">
        <v>44627</v>
      </c>
      <c r="G247">
        <v>0.19270000000000001</v>
      </c>
      <c r="H247">
        <v>0.19139999999999999</v>
      </c>
      <c r="I247">
        <v>0.19189999999999999</v>
      </c>
      <c r="J247">
        <v>0.19320000000000001</v>
      </c>
      <c r="K247">
        <v>0.18410000000000001</v>
      </c>
      <c r="L247">
        <v>0.17860000000000001</v>
      </c>
      <c r="M247">
        <v>0.17530000000000001</v>
      </c>
      <c r="N247">
        <v>0.17469999999999999</v>
      </c>
    </row>
    <row r="248" spans="1:14">
      <c r="A248" s="95">
        <v>44628</v>
      </c>
      <c r="G248">
        <v>0.1943</v>
      </c>
      <c r="H248">
        <v>0.19309999999999999</v>
      </c>
      <c r="I248">
        <v>0.19350000000000001</v>
      </c>
      <c r="J248">
        <v>0.19470000000000001</v>
      </c>
      <c r="K248">
        <v>0.1852</v>
      </c>
      <c r="L248">
        <v>0.17899999999999999</v>
      </c>
      <c r="M248">
        <v>0.17499999999999999</v>
      </c>
      <c r="N248">
        <v>0.17430000000000001</v>
      </c>
    </row>
    <row r="249" spans="1:14">
      <c r="A249" s="95">
        <v>44629</v>
      </c>
      <c r="G249">
        <v>0.18940000000000001</v>
      </c>
      <c r="H249">
        <v>0.18920000000000001</v>
      </c>
      <c r="I249">
        <v>0.19070000000000001</v>
      </c>
      <c r="J249">
        <v>0.19289999999999999</v>
      </c>
      <c r="K249">
        <v>0.18459999999999999</v>
      </c>
      <c r="L249">
        <v>0.1792</v>
      </c>
      <c r="M249">
        <v>0.17580000000000001</v>
      </c>
      <c r="N249">
        <v>0.17510000000000001</v>
      </c>
    </row>
    <row r="250" spans="1:14">
      <c r="A250" s="95">
        <v>44630</v>
      </c>
      <c r="G250">
        <v>0.191</v>
      </c>
      <c r="H250">
        <v>0.19059999999999999</v>
      </c>
      <c r="I250">
        <v>0.19159999999999999</v>
      </c>
      <c r="J250">
        <v>0.19359999999999999</v>
      </c>
      <c r="K250">
        <v>0.1847</v>
      </c>
      <c r="L250">
        <v>0.1789</v>
      </c>
      <c r="M250">
        <v>0.17519999999999999</v>
      </c>
      <c r="N250">
        <v>0.17449999999999999</v>
      </c>
    </row>
    <row r="251" spans="1:14">
      <c r="A251" s="95">
        <v>44631</v>
      </c>
      <c r="G251">
        <v>0.19239999999999999</v>
      </c>
      <c r="H251">
        <v>0.19189999999999999</v>
      </c>
      <c r="I251">
        <v>0.1925</v>
      </c>
      <c r="J251">
        <v>0.19450000000000001</v>
      </c>
      <c r="K251">
        <v>0.18540000000000001</v>
      </c>
      <c r="L251">
        <v>0.1794</v>
      </c>
      <c r="M251">
        <v>0.1754</v>
      </c>
      <c r="N251">
        <v>0.17449999999999999</v>
      </c>
    </row>
    <row r="252" spans="1:14">
      <c r="A252" s="95">
        <v>44634</v>
      </c>
      <c r="G252">
        <v>0.1913</v>
      </c>
      <c r="H252">
        <v>0.191</v>
      </c>
      <c r="I252">
        <v>0.19189999999999999</v>
      </c>
      <c r="J252">
        <v>0.19400000000000001</v>
      </c>
      <c r="K252">
        <v>0.18529999999999999</v>
      </c>
      <c r="L252">
        <v>0.17929999999999999</v>
      </c>
      <c r="M252">
        <v>0.1754</v>
      </c>
      <c r="N252">
        <v>0.17469999999999999</v>
      </c>
    </row>
    <row r="253" spans="1:14">
      <c r="A253" s="95">
        <v>44635</v>
      </c>
      <c r="G253">
        <v>0.18729999999999999</v>
      </c>
      <c r="H253">
        <v>0.18679999999999999</v>
      </c>
      <c r="I253">
        <v>0.18809999999999999</v>
      </c>
      <c r="J253">
        <v>0.19070000000000001</v>
      </c>
      <c r="K253">
        <v>0.1827</v>
      </c>
      <c r="L253">
        <v>0.17699999999999999</v>
      </c>
      <c r="M253">
        <v>0.17330000000000001</v>
      </c>
      <c r="N253">
        <v>0.17330000000000001</v>
      </c>
    </row>
    <row r="254" spans="1:14">
      <c r="A254" s="95">
        <v>44636</v>
      </c>
      <c r="G254">
        <v>0.18559999999999999</v>
      </c>
      <c r="H254">
        <v>0.1847</v>
      </c>
      <c r="I254">
        <v>0.1855</v>
      </c>
      <c r="J254">
        <v>0.188</v>
      </c>
      <c r="K254">
        <v>0.18049999999999999</v>
      </c>
      <c r="L254">
        <v>0.17510000000000001</v>
      </c>
      <c r="M254">
        <v>0.17150000000000001</v>
      </c>
      <c r="N254">
        <v>0.17180000000000001</v>
      </c>
    </row>
    <row r="255" spans="1:14">
      <c r="A255" s="95">
        <v>44637</v>
      </c>
      <c r="G255">
        <v>0.18690000000000001</v>
      </c>
      <c r="H255">
        <v>0.18609999999999999</v>
      </c>
      <c r="I255">
        <v>0.18679999999999999</v>
      </c>
      <c r="J255">
        <v>0.189</v>
      </c>
      <c r="K255">
        <v>0.1812</v>
      </c>
      <c r="L255">
        <v>0.17519999999999999</v>
      </c>
      <c r="M255">
        <v>0.1714</v>
      </c>
      <c r="N255">
        <v>0.1714</v>
      </c>
    </row>
    <row r="256" spans="1:14">
      <c r="A256" s="95">
        <v>44638</v>
      </c>
      <c r="G256">
        <v>0.1893</v>
      </c>
      <c r="H256">
        <v>0.18809999999999999</v>
      </c>
      <c r="I256">
        <v>0.18840000000000001</v>
      </c>
      <c r="J256">
        <v>0.19020000000000001</v>
      </c>
      <c r="K256">
        <v>0.1827</v>
      </c>
      <c r="L256">
        <v>0.17680000000000001</v>
      </c>
      <c r="M256">
        <v>0.17299999999999999</v>
      </c>
      <c r="N256">
        <v>0.1731</v>
      </c>
    </row>
    <row r="257" spans="1:15">
      <c r="A257" s="95">
        <v>44641</v>
      </c>
      <c r="G257">
        <v>0.1928</v>
      </c>
      <c r="H257">
        <v>0.19159999999999999</v>
      </c>
      <c r="I257">
        <v>0.1918</v>
      </c>
      <c r="J257">
        <v>0.19339999999999999</v>
      </c>
      <c r="K257">
        <v>0.18509999999999999</v>
      </c>
      <c r="L257">
        <v>0.17879999999999999</v>
      </c>
      <c r="M257">
        <v>0.17460000000000001</v>
      </c>
      <c r="N257">
        <v>0.17430000000000001</v>
      </c>
      <c r="O257">
        <v>0.1714</v>
      </c>
    </row>
    <row r="258" spans="1:15">
      <c r="A258" s="95">
        <v>44642</v>
      </c>
      <c r="G258">
        <v>0.1915</v>
      </c>
      <c r="H258">
        <v>0.191</v>
      </c>
      <c r="I258">
        <v>0.19170000000000001</v>
      </c>
      <c r="J258">
        <v>0.19359999999999999</v>
      </c>
      <c r="K258">
        <v>0.18509999999999999</v>
      </c>
      <c r="L258">
        <v>0.1792</v>
      </c>
      <c r="M258">
        <v>0.17530000000000001</v>
      </c>
      <c r="N258">
        <v>0.1754</v>
      </c>
    </row>
    <row r="259" spans="1:15">
      <c r="A259" s="95">
        <v>44643</v>
      </c>
      <c r="G259">
        <v>0.19239999999999999</v>
      </c>
      <c r="H259">
        <v>0.1918</v>
      </c>
      <c r="I259">
        <v>0.19239999999999999</v>
      </c>
      <c r="J259">
        <v>0.19409999999999999</v>
      </c>
      <c r="K259">
        <v>0.18559999999999999</v>
      </c>
      <c r="L259">
        <v>0.1794</v>
      </c>
      <c r="M259">
        <v>0.17560000000000001</v>
      </c>
      <c r="N259">
        <v>0.1754</v>
      </c>
    </row>
    <row r="260" spans="1:15">
      <c r="A260" s="95">
        <v>44644</v>
      </c>
      <c r="G260">
        <v>0.19259999999999999</v>
      </c>
      <c r="H260">
        <v>0.19189999999999999</v>
      </c>
      <c r="I260">
        <v>0.1925</v>
      </c>
      <c r="J260">
        <v>0.19400000000000001</v>
      </c>
      <c r="K260">
        <v>0.1857</v>
      </c>
      <c r="L260">
        <v>0.17979999999999999</v>
      </c>
      <c r="M260">
        <v>0.17580000000000001</v>
      </c>
      <c r="N260">
        <v>0.1757</v>
      </c>
    </row>
    <row r="261" spans="1:15">
      <c r="A261" s="95">
        <v>44645</v>
      </c>
      <c r="G261">
        <v>0.1961</v>
      </c>
      <c r="H261">
        <v>0.1946</v>
      </c>
      <c r="I261">
        <v>0.1948</v>
      </c>
      <c r="J261">
        <v>0.1961</v>
      </c>
      <c r="K261">
        <v>0.18740000000000001</v>
      </c>
      <c r="L261">
        <v>0.18149999999999999</v>
      </c>
      <c r="M261">
        <v>0.1779</v>
      </c>
      <c r="N261">
        <v>0.1784</v>
      </c>
    </row>
    <row r="262" spans="1:15">
      <c r="A262" s="95">
        <v>44648</v>
      </c>
      <c r="G262">
        <v>0.19589999999999999</v>
      </c>
      <c r="H262">
        <v>0.1948</v>
      </c>
      <c r="I262">
        <v>0.1953</v>
      </c>
      <c r="J262">
        <v>0.19670000000000001</v>
      </c>
      <c r="K262">
        <v>0.1885</v>
      </c>
      <c r="L262">
        <v>0.18310000000000001</v>
      </c>
      <c r="M262">
        <v>0.1799</v>
      </c>
      <c r="N262">
        <v>0.18029999999999999</v>
      </c>
    </row>
    <row r="263" spans="1:15">
      <c r="A263" s="95">
        <v>44649</v>
      </c>
      <c r="G263">
        <v>0.19109999999999999</v>
      </c>
      <c r="H263">
        <v>0.19009999999999999</v>
      </c>
      <c r="I263">
        <v>0.191</v>
      </c>
      <c r="J263">
        <v>0.19259999999999999</v>
      </c>
      <c r="K263">
        <v>0.18509999999999999</v>
      </c>
      <c r="L263">
        <v>0.18</v>
      </c>
      <c r="M263">
        <v>0.1769</v>
      </c>
      <c r="N263">
        <v>0.17760000000000001</v>
      </c>
    </row>
    <row r="264" spans="1:15">
      <c r="A264" s="95">
        <v>44650</v>
      </c>
      <c r="G264">
        <v>0.19470000000000001</v>
      </c>
      <c r="H264">
        <v>0.19359999999999999</v>
      </c>
      <c r="I264">
        <v>0.19400000000000001</v>
      </c>
      <c r="J264">
        <v>0.1953</v>
      </c>
      <c r="K264">
        <v>0.18740000000000001</v>
      </c>
      <c r="L264">
        <v>0.182</v>
      </c>
      <c r="M264">
        <v>0.1787</v>
      </c>
      <c r="N264">
        <v>0.17929999999999999</v>
      </c>
    </row>
    <row r="265" spans="1:15">
      <c r="A265" s="95">
        <v>44651</v>
      </c>
      <c r="G265">
        <v>0.19489999999999999</v>
      </c>
      <c r="H265">
        <v>0.19320000000000001</v>
      </c>
      <c r="I265">
        <v>0.19339999999999999</v>
      </c>
      <c r="J265">
        <v>0.1946</v>
      </c>
      <c r="K265">
        <v>0.18690000000000001</v>
      </c>
      <c r="L265">
        <v>0.1817</v>
      </c>
      <c r="M265">
        <v>0.1784</v>
      </c>
      <c r="N265">
        <v>0.1789</v>
      </c>
    </row>
    <row r="266" spans="1:15">
      <c r="A266" s="95">
        <v>44652</v>
      </c>
      <c r="G266">
        <v>0.19370000000000001</v>
      </c>
      <c r="H266">
        <v>0.19189999999999999</v>
      </c>
      <c r="I266">
        <v>0.19239999999999999</v>
      </c>
      <c r="J266">
        <v>0.19389999999999999</v>
      </c>
      <c r="K266">
        <v>0.18640000000000001</v>
      </c>
      <c r="L266">
        <v>0.18129999999999999</v>
      </c>
      <c r="M266">
        <v>0.17810000000000001</v>
      </c>
      <c r="N266">
        <v>0.1787</v>
      </c>
    </row>
    <row r="267" spans="1:15">
      <c r="A267" s="95">
        <v>44655</v>
      </c>
      <c r="G267">
        <v>0.1961</v>
      </c>
      <c r="H267">
        <v>0.19420000000000001</v>
      </c>
      <c r="I267">
        <v>0.19470000000000001</v>
      </c>
      <c r="J267">
        <v>0.1961</v>
      </c>
      <c r="K267">
        <v>0.18840000000000001</v>
      </c>
      <c r="L267">
        <v>0.183</v>
      </c>
      <c r="M267">
        <v>0.17960000000000001</v>
      </c>
      <c r="N267">
        <v>0.18010000000000001</v>
      </c>
    </row>
    <row r="268" spans="1:15">
      <c r="A268" s="95">
        <v>44656</v>
      </c>
      <c r="G268">
        <v>0.19650000000000001</v>
      </c>
      <c r="H268">
        <v>0.19500000000000001</v>
      </c>
      <c r="I268">
        <v>0.19550000000000001</v>
      </c>
      <c r="J268">
        <v>0.19689999999999999</v>
      </c>
      <c r="K268">
        <v>0.189</v>
      </c>
      <c r="L268">
        <v>0.18360000000000001</v>
      </c>
      <c r="M268">
        <v>0.1802</v>
      </c>
      <c r="N268">
        <v>0.18049999999999999</v>
      </c>
    </row>
    <row r="269" spans="1:15">
      <c r="A269" s="95">
        <v>44657</v>
      </c>
      <c r="G269">
        <v>0.19589999999999999</v>
      </c>
      <c r="H269">
        <v>0.19439999999999999</v>
      </c>
      <c r="I269">
        <v>0.19500000000000001</v>
      </c>
      <c r="J269">
        <v>0.1968</v>
      </c>
      <c r="K269">
        <v>0.18909999999999999</v>
      </c>
      <c r="L269">
        <v>0.184</v>
      </c>
      <c r="M269">
        <v>0.18099999999999999</v>
      </c>
      <c r="N269">
        <v>0.18149999999999999</v>
      </c>
    </row>
    <row r="270" spans="1:15">
      <c r="A270" s="95">
        <v>44658</v>
      </c>
      <c r="G270">
        <v>0.19839999999999999</v>
      </c>
      <c r="H270">
        <v>0.19700000000000001</v>
      </c>
      <c r="I270">
        <v>0.19739999999999999</v>
      </c>
      <c r="J270">
        <v>0.19889999999999999</v>
      </c>
      <c r="K270">
        <v>0.19089999999999999</v>
      </c>
      <c r="L270">
        <v>0.18559999999999999</v>
      </c>
      <c r="M270">
        <v>0.1822</v>
      </c>
      <c r="N270">
        <v>0.18229999999999999</v>
      </c>
    </row>
    <row r="271" spans="1:15">
      <c r="A271" s="95">
        <v>44659</v>
      </c>
      <c r="G271">
        <v>0.2041</v>
      </c>
      <c r="H271">
        <v>0.20269999999999999</v>
      </c>
      <c r="I271">
        <v>0.20230000000000001</v>
      </c>
      <c r="J271">
        <v>0.20349999999999999</v>
      </c>
      <c r="K271">
        <v>0.1946</v>
      </c>
      <c r="L271">
        <v>0.18870000000000001</v>
      </c>
      <c r="M271">
        <v>0.1847</v>
      </c>
      <c r="N271">
        <v>0.18440000000000001</v>
      </c>
    </row>
    <row r="272" spans="1:15">
      <c r="A272" s="95">
        <v>44662</v>
      </c>
      <c r="G272">
        <v>0.2031</v>
      </c>
      <c r="H272">
        <v>0.20200000000000001</v>
      </c>
      <c r="I272">
        <v>0.20250000000000001</v>
      </c>
      <c r="J272">
        <v>0.20380000000000001</v>
      </c>
      <c r="K272">
        <v>0.1951</v>
      </c>
      <c r="L272">
        <v>0.1893</v>
      </c>
      <c r="M272">
        <v>0.18529999999999999</v>
      </c>
      <c r="N272">
        <v>0.18509999999999999</v>
      </c>
    </row>
    <row r="273" spans="1:14">
      <c r="A273" s="95">
        <v>44663</v>
      </c>
      <c r="G273">
        <v>0.20219999999999999</v>
      </c>
      <c r="H273">
        <v>0.20180000000000001</v>
      </c>
      <c r="I273">
        <v>0.20280000000000001</v>
      </c>
      <c r="J273">
        <v>0.20469999999999999</v>
      </c>
      <c r="K273">
        <v>0.19700000000000001</v>
      </c>
      <c r="L273">
        <v>0.19139999999999999</v>
      </c>
      <c r="M273">
        <v>0.18740000000000001</v>
      </c>
      <c r="N273">
        <v>0.18690000000000001</v>
      </c>
    </row>
    <row r="274" spans="1:14">
      <c r="A274" s="95">
        <v>44664</v>
      </c>
      <c r="G274">
        <v>0.20100000000000001</v>
      </c>
      <c r="H274">
        <v>0.20100000000000001</v>
      </c>
      <c r="I274">
        <v>0.2019</v>
      </c>
      <c r="J274">
        <v>0.20399999999999999</v>
      </c>
      <c r="K274">
        <v>0.19600000000000001</v>
      </c>
      <c r="L274">
        <v>0.19009999999999999</v>
      </c>
      <c r="M274">
        <v>0.18579999999999999</v>
      </c>
      <c r="N274">
        <v>0.185</v>
      </c>
    </row>
    <row r="275" spans="1:14">
      <c r="A275" s="95">
        <v>44665</v>
      </c>
      <c r="G275">
        <v>0.2006</v>
      </c>
      <c r="H275">
        <v>0.20030000000000001</v>
      </c>
      <c r="I275">
        <v>0.2014</v>
      </c>
      <c r="J275">
        <v>0.2036</v>
      </c>
      <c r="K275">
        <v>0.1958</v>
      </c>
      <c r="L275">
        <v>0.19</v>
      </c>
      <c r="M275">
        <v>0.1857</v>
      </c>
      <c r="N275">
        <v>0.1847</v>
      </c>
    </row>
    <row r="276" spans="1:14">
      <c r="A276" s="95">
        <v>44669</v>
      </c>
      <c r="G276">
        <v>0.2026</v>
      </c>
      <c r="H276">
        <v>0.20200000000000001</v>
      </c>
      <c r="I276">
        <v>0.2031</v>
      </c>
      <c r="J276">
        <v>0.2051</v>
      </c>
      <c r="K276">
        <v>0.19689999999999999</v>
      </c>
      <c r="L276">
        <v>0.19059999999999999</v>
      </c>
      <c r="M276">
        <v>0.186</v>
      </c>
      <c r="N276">
        <v>0.185</v>
      </c>
    </row>
    <row r="277" spans="1:14">
      <c r="A277" s="95">
        <v>44670</v>
      </c>
      <c r="G277">
        <v>0.19739999999999999</v>
      </c>
      <c r="H277">
        <v>0.19670000000000001</v>
      </c>
      <c r="I277">
        <v>0.19800000000000001</v>
      </c>
      <c r="J277">
        <v>0.2006</v>
      </c>
      <c r="K277">
        <v>0.19309999999999999</v>
      </c>
      <c r="L277">
        <v>0.18759999999999999</v>
      </c>
      <c r="M277">
        <v>0.18379999999999999</v>
      </c>
      <c r="N277">
        <v>0.18340000000000001</v>
      </c>
    </row>
    <row r="278" spans="1:14">
      <c r="A278" s="95">
        <v>44671</v>
      </c>
      <c r="G278">
        <v>0.19620000000000001</v>
      </c>
      <c r="H278">
        <v>0.19550000000000001</v>
      </c>
      <c r="I278">
        <v>0.1968</v>
      </c>
      <c r="J278">
        <v>0.1996</v>
      </c>
      <c r="K278">
        <v>0.19209999999999999</v>
      </c>
      <c r="L278">
        <v>0.18659999999999999</v>
      </c>
      <c r="M278">
        <v>0.1827</v>
      </c>
      <c r="N278">
        <v>0.1825</v>
      </c>
    </row>
    <row r="279" spans="1:14">
      <c r="A279" s="95">
        <v>44672</v>
      </c>
      <c r="G279">
        <v>0.19869999999999999</v>
      </c>
      <c r="H279">
        <v>0.1981</v>
      </c>
      <c r="I279">
        <v>0.1993</v>
      </c>
      <c r="J279">
        <v>0.2019</v>
      </c>
      <c r="K279">
        <v>0.1943</v>
      </c>
      <c r="L279">
        <v>0.18870000000000001</v>
      </c>
      <c r="M279">
        <v>0.18479999999999999</v>
      </c>
      <c r="N279">
        <v>0.1847</v>
      </c>
    </row>
    <row r="280" spans="1:14">
      <c r="A280" s="95">
        <v>44673</v>
      </c>
      <c r="G280">
        <v>0.19239999999999999</v>
      </c>
      <c r="H280">
        <v>0.19209999999999999</v>
      </c>
      <c r="I280">
        <v>0.19339999999999999</v>
      </c>
      <c r="J280">
        <v>0.1963</v>
      </c>
      <c r="K280">
        <v>0.18920000000000001</v>
      </c>
      <c r="L280">
        <v>0.18390000000000001</v>
      </c>
      <c r="M280">
        <v>0.18029999999999999</v>
      </c>
      <c r="N280">
        <v>0.18090000000000001</v>
      </c>
    </row>
    <row r="281" spans="1:14">
      <c r="A281" s="95">
        <v>44676</v>
      </c>
      <c r="G281">
        <v>0.1895</v>
      </c>
      <c r="H281">
        <v>0.1888</v>
      </c>
      <c r="I281">
        <v>0.19</v>
      </c>
      <c r="J281">
        <v>0.19289999999999999</v>
      </c>
      <c r="K281">
        <v>0.18609999999999999</v>
      </c>
      <c r="L281">
        <v>0.18129999999999999</v>
      </c>
      <c r="M281">
        <v>0.17810000000000001</v>
      </c>
      <c r="N281">
        <v>0.17899999999999999</v>
      </c>
    </row>
    <row r="282" spans="1:14">
      <c r="A282" s="95">
        <v>44677</v>
      </c>
      <c r="G282">
        <v>0.18990000000000001</v>
      </c>
      <c r="H282">
        <v>0.1893</v>
      </c>
      <c r="I282">
        <v>0.19020000000000001</v>
      </c>
      <c r="J282">
        <v>0.193</v>
      </c>
      <c r="K282">
        <v>0.1862</v>
      </c>
      <c r="L282">
        <v>0.18149999999999999</v>
      </c>
      <c r="M282">
        <v>0.17849999999999999</v>
      </c>
      <c r="N282">
        <v>0.1794</v>
      </c>
    </row>
    <row r="283" spans="1:14">
      <c r="A283" s="95">
        <v>44678</v>
      </c>
      <c r="G283">
        <v>0.19420000000000001</v>
      </c>
      <c r="H283">
        <v>0.1923</v>
      </c>
      <c r="I283">
        <v>0.19289999999999999</v>
      </c>
      <c r="J283">
        <v>0.19520000000000001</v>
      </c>
      <c r="K283">
        <v>0.18759999999999999</v>
      </c>
      <c r="L283">
        <v>0.18240000000000001</v>
      </c>
      <c r="M283">
        <v>0.17910000000000001</v>
      </c>
      <c r="N283">
        <v>0.1799</v>
      </c>
    </row>
    <row r="284" spans="1:14">
      <c r="A284" s="95">
        <v>44679</v>
      </c>
      <c r="G284">
        <v>0.19420000000000001</v>
      </c>
      <c r="H284">
        <v>0.1923</v>
      </c>
      <c r="I284">
        <v>0.19289999999999999</v>
      </c>
      <c r="J284">
        <v>0.19520000000000001</v>
      </c>
      <c r="K284">
        <v>0.18759999999999999</v>
      </c>
      <c r="L284">
        <v>0.18240000000000001</v>
      </c>
      <c r="M284">
        <v>0.17910000000000001</v>
      </c>
      <c r="N284">
        <v>0.1799</v>
      </c>
    </row>
    <row r="285" spans="1:14">
      <c r="A285" s="95">
        <v>44680</v>
      </c>
      <c r="G285">
        <v>0.19350000000000001</v>
      </c>
      <c r="H285">
        <v>0.1915</v>
      </c>
      <c r="I285">
        <v>0.1925</v>
      </c>
      <c r="J285">
        <v>0.19500000000000001</v>
      </c>
      <c r="K285">
        <v>0.18779999999999999</v>
      </c>
      <c r="L285">
        <v>0.1832</v>
      </c>
      <c r="M285">
        <v>0.1804</v>
      </c>
      <c r="N285">
        <v>0.18149999999999999</v>
      </c>
    </row>
    <row r="286" spans="1:14">
      <c r="A286" s="95">
        <v>44683</v>
      </c>
      <c r="G286">
        <v>0.1885</v>
      </c>
      <c r="H286">
        <v>0.18990000000000001</v>
      </c>
      <c r="I286">
        <v>0.19289999999999999</v>
      </c>
      <c r="J286">
        <v>0.18629999999999999</v>
      </c>
      <c r="K286">
        <v>0.18210000000000001</v>
      </c>
      <c r="L286">
        <v>0.1797</v>
      </c>
      <c r="M286">
        <v>0.18110000000000001</v>
      </c>
      <c r="N286">
        <v>0.17560000000000001</v>
      </c>
    </row>
    <row r="287" spans="1:14">
      <c r="A287" s="95">
        <v>44684</v>
      </c>
      <c r="G287">
        <v>0.1862</v>
      </c>
      <c r="H287">
        <v>0.18779999999999999</v>
      </c>
      <c r="I287">
        <v>0.191</v>
      </c>
      <c r="J287">
        <v>0.18490000000000001</v>
      </c>
      <c r="K287">
        <v>0.18110000000000001</v>
      </c>
      <c r="L287">
        <v>0.17899999999999999</v>
      </c>
      <c r="M287">
        <v>0.1807</v>
      </c>
      <c r="N287">
        <v>0.17530000000000001</v>
      </c>
    </row>
    <row r="288" spans="1:14">
      <c r="A288" s="95">
        <v>44685</v>
      </c>
      <c r="G288">
        <v>0.1862</v>
      </c>
      <c r="H288">
        <v>0.18779999999999999</v>
      </c>
      <c r="I288">
        <v>0.191</v>
      </c>
      <c r="J288">
        <v>0.185</v>
      </c>
      <c r="K288">
        <v>0.18110000000000001</v>
      </c>
      <c r="L288">
        <v>0.1789</v>
      </c>
      <c r="M288">
        <v>0.18060000000000001</v>
      </c>
      <c r="N288">
        <v>0.17530000000000001</v>
      </c>
    </row>
    <row r="289" spans="1:16">
      <c r="A289" s="95">
        <v>44686</v>
      </c>
      <c r="G289">
        <v>0.18779999999999999</v>
      </c>
      <c r="H289">
        <v>0.18909999999999999</v>
      </c>
      <c r="I289">
        <v>0.19220000000000001</v>
      </c>
      <c r="J289">
        <v>0.186</v>
      </c>
      <c r="K289">
        <v>0.18179999999999999</v>
      </c>
      <c r="L289">
        <v>0.1794</v>
      </c>
      <c r="M289">
        <v>0.18079999999999999</v>
      </c>
      <c r="N289">
        <v>0.1754</v>
      </c>
    </row>
    <row r="290" spans="1:16">
      <c r="A290" s="95">
        <v>44687</v>
      </c>
      <c r="H290">
        <v>0.19159999999999999</v>
      </c>
      <c r="I290">
        <v>0.19259999999999999</v>
      </c>
      <c r="J290">
        <v>0.1951</v>
      </c>
      <c r="K290">
        <v>0.188</v>
      </c>
      <c r="L290">
        <v>0.1832</v>
      </c>
      <c r="M290">
        <v>0.18029999999999999</v>
      </c>
      <c r="N290">
        <v>0.18129999999999999</v>
      </c>
      <c r="O290">
        <v>0.1759</v>
      </c>
    </row>
    <row r="291" spans="1:16">
      <c r="A291" s="95">
        <v>44690</v>
      </c>
      <c r="H291">
        <v>0.18659999999999999</v>
      </c>
      <c r="I291">
        <v>0.188</v>
      </c>
      <c r="J291">
        <v>0.19089999999999999</v>
      </c>
      <c r="K291">
        <v>0.18479999999999999</v>
      </c>
      <c r="L291">
        <v>0.18079999999999999</v>
      </c>
      <c r="M291">
        <v>0.17849999999999999</v>
      </c>
      <c r="N291">
        <v>0.18029999999999999</v>
      </c>
      <c r="O291">
        <v>0.17560000000000001</v>
      </c>
    </row>
    <row r="292" spans="1:16">
      <c r="A292" s="95">
        <v>44691</v>
      </c>
      <c r="H292">
        <v>0.18540000000000001</v>
      </c>
      <c r="I292">
        <v>0.18659999999999999</v>
      </c>
      <c r="J292">
        <v>0.18959999999999999</v>
      </c>
      <c r="K292">
        <v>0.1837</v>
      </c>
      <c r="L292">
        <v>0.17979999999999999</v>
      </c>
      <c r="M292">
        <v>0.1777</v>
      </c>
      <c r="N292">
        <v>0.17960000000000001</v>
      </c>
      <c r="O292">
        <v>0.17519999999999999</v>
      </c>
    </row>
    <row r="293" spans="1:16">
      <c r="A293" s="95">
        <v>44692</v>
      </c>
      <c r="H293">
        <v>0.1855</v>
      </c>
      <c r="I293">
        <v>0.18690000000000001</v>
      </c>
      <c r="J293">
        <v>0.1898</v>
      </c>
      <c r="K293">
        <v>0.18410000000000001</v>
      </c>
      <c r="L293">
        <v>0.1804</v>
      </c>
      <c r="M293">
        <v>0.1784</v>
      </c>
      <c r="N293">
        <v>0.1802</v>
      </c>
      <c r="O293">
        <v>0.17580000000000001</v>
      </c>
    </row>
    <row r="294" spans="1:16">
      <c r="A294" s="95">
        <v>44693</v>
      </c>
      <c r="H294">
        <v>0.18640000000000001</v>
      </c>
      <c r="I294">
        <v>0.18759999999999999</v>
      </c>
      <c r="J294">
        <v>0.19020000000000001</v>
      </c>
      <c r="K294">
        <v>0.18410000000000001</v>
      </c>
      <c r="L294">
        <v>0.1802</v>
      </c>
      <c r="M294">
        <v>0.1779</v>
      </c>
      <c r="N294">
        <v>0.17960000000000001</v>
      </c>
      <c r="O294">
        <v>0.1749</v>
      </c>
    </row>
    <row r="295" spans="1:16">
      <c r="A295" s="95">
        <v>44694</v>
      </c>
      <c r="H295">
        <v>0.19170000000000001</v>
      </c>
      <c r="I295">
        <v>0.19259999999999999</v>
      </c>
      <c r="J295">
        <v>0.1948</v>
      </c>
      <c r="K295">
        <v>0.18790000000000001</v>
      </c>
      <c r="L295">
        <v>0.18340000000000001</v>
      </c>
      <c r="M295">
        <v>0.18060000000000001</v>
      </c>
      <c r="N295">
        <v>0.18190000000000001</v>
      </c>
      <c r="O295">
        <v>0.17710000000000001</v>
      </c>
    </row>
    <row r="296" spans="1:16">
      <c r="A296" s="95">
        <v>44697</v>
      </c>
      <c r="H296">
        <v>0.1968</v>
      </c>
      <c r="I296">
        <v>0.19789999999999999</v>
      </c>
      <c r="J296">
        <v>0.19980000000000001</v>
      </c>
      <c r="K296">
        <v>0.1923</v>
      </c>
      <c r="L296">
        <v>0.18740000000000001</v>
      </c>
      <c r="M296">
        <v>0.18429999999999999</v>
      </c>
      <c r="N296">
        <v>0.18540000000000001</v>
      </c>
      <c r="O296">
        <v>0.1802</v>
      </c>
    </row>
    <row r="297" spans="1:16">
      <c r="A297" s="95">
        <v>44698</v>
      </c>
      <c r="H297">
        <v>0.2</v>
      </c>
      <c r="I297">
        <v>0.20080000000000001</v>
      </c>
      <c r="J297">
        <v>0.2026</v>
      </c>
      <c r="K297">
        <v>0.1948</v>
      </c>
      <c r="L297">
        <v>0.18970000000000001</v>
      </c>
      <c r="M297">
        <v>0.18659999999999999</v>
      </c>
      <c r="N297">
        <v>0.1875</v>
      </c>
      <c r="O297">
        <v>0.1822</v>
      </c>
    </row>
    <row r="298" spans="1:16">
      <c r="A298" s="95">
        <v>44699</v>
      </c>
      <c r="H298">
        <v>0.1983</v>
      </c>
      <c r="I298">
        <v>0.19950000000000001</v>
      </c>
      <c r="J298">
        <v>0.20180000000000001</v>
      </c>
      <c r="K298">
        <v>0.19450000000000001</v>
      </c>
      <c r="L298">
        <v>0.1898</v>
      </c>
      <c r="M298">
        <v>0.187</v>
      </c>
      <c r="N298">
        <v>0.188</v>
      </c>
      <c r="O298">
        <v>0.1825</v>
      </c>
    </row>
    <row r="299" spans="1:16">
      <c r="A299" s="95">
        <v>44700</v>
      </c>
      <c r="H299">
        <v>0.19769999999999999</v>
      </c>
      <c r="I299">
        <v>0.19900000000000001</v>
      </c>
      <c r="J299">
        <v>0.2011</v>
      </c>
      <c r="K299">
        <v>0.19389999999999999</v>
      </c>
      <c r="L299">
        <v>0.1895</v>
      </c>
      <c r="M299">
        <v>0.18690000000000001</v>
      </c>
      <c r="N299">
        <v>0.18809999999999999</v>
      </c>
      <c r="O299">
        <v>0.1827</v>
      </c>
    </row>
    <row r="300" spans="1:16">
      <c r="A300" s="95">
        <v>44701</v>
      </c>
      <c r="H300">
        <v>0.19950000000000001</v>
      </c>
      <c r="I300">
        <v>0.20069999999999999</v>
      </c>
      <c r="J300">
        <v>0.20269999999999999</v>
      </c>
      <c r="K300">
        <v>0.19550000000000001</v>
      </c>
      <c r="L300">
        <v>0.191</v>
      </c>
      <c r="M300">
        <v>0.18840000000000001</v>
      </c>
      <c r="N300">
        <v>0.18920000000000001</v>
      </c>
      <c r="O300">
        <v>0.18360000000000001</v>
      </c>
    </row>
    <row r="301" spans="1:16">
      <c r="A301" s="95">
        <v>44704</v>
      </c>
      <c r="H301">
        <v>0.19769999999999999</v>
      </c>
      <c r="I301">
        <v>0.1993</v>
      </c>
      <c r="J301">
        <v>0.20200000000000001</v>
      </c>
      <c r="K301">
        <v>0.19500000000000001</v>
      </c>
      <c r="L301">
        <v>0.19070000000000001</v>
      </c>
      <c r="M301">
        <v>0.18820000000000001</v>
      </c>
      <c r="N301">
        <v>0.18920000000000001</v>
      </c>
      <c r="O301">
        <v>0.1837</v>
      </c>
    </row>
    <row r="302" spans="1:16">
      <c r="A302" s="95">
        <v>44705</v>
      </c>
      <c r="H302">
        <v>0.19750000000000001</v>
      </c>
      <c r="I302">
        <v>0.1991</v>
      </c>
      <c r="J302">
        <v>0.2016</v>
      </c>
      <c r="K302">
        <v>0.1946</v>
      </c>
      <c r="L302">
        <v>0.19020000000000001</v>
      </c>
      <c r="M302">
        <v>0.1875</v>
      </c>
      <c r="N302">
        <v>0.1885</v>
      </c>
      <c r="O302">
        <v>0.1827</v>
      </c>
      <c r="P302">
        <v>0.1837</v>
      </c>
    </row>
    <row r="303" spans="1:16">
      <c r="A303" s="95">
        <v>44706</v>
      </c>
      <c r="H303">
        <v>0.1968</v>
      </c>
      <c r="I303">
        <v>0.19839999999999999</v>
      </c>
      <c r="J303">
        <v>0.20080000000000001</v>
      </c>
      <c r="K303">
        <v>0.1938</v>
      </c>
      <c r="L303">
        <v>0.1895</v>
      </c>
      <c r="M303">
        <v>0.187</v>
      </c>
      <c r="N303">
        <v>0.188</v>
      </c>
      <c r="O303">
        <v>0.18229999999999999</v>
      </c>
    </row>
    <row r="304" spans="1:16">
      <c r="A304" s="95">
        <v>44707</v>
      </c>
      <c r="H304">
        <v>0.19539999999999999</v>
      </c>
      <c r="I304">
        <v>0.19700000000000001</v>
      </c>
      <c r="J304">
        <v>0.19969999999999999</v>
      </c>
      <c r="K304">
        <v>0.19289999999999999</v>
      </c>
      <c r="L304">
        <v>0.189</v>
      </c>
      <c r="M304">
        <v>0.1867</v>
      </c>
      <c r="N304">
        <v>0.188</v>
      </c>
      <c r="O304">
        <v>0.1825</v>
      </c>
    </row>
    <row r="305" spans="1:15">
      <c r="A305" s="95">
        <v>44708</v>
      </c>
      <c r="H305">
        <v>0.1961</v>
      </c>
      <c r="I305">
        <v>0.19750000000000001</v>
      </c>
      <c r="J305">
        <v>0.2</v>
      </c>
      <c r="K305">
        <v>0.19320000000000001</v>
      </c>
      <c r="L305">
        <v>0.1893</v>
      </c>
      <c r="M305">
        <v>0.18709999999999999</v>
      </c>
      <c r="N305">
        <v>0.1883</v>
      </c>
      <c r="O305">
        <v>0.18279999999999999</v>
      </c>
    </row>
    <row r="306" spans="1:15">
      <c r="A306" s="95">
        <v>44711</v>
      </c>
      <c r="H306" s="189">
        <v>0.1961</v>
      </c>
      <c r="I306" s="189">
        <v>0.19750000000000001</v>
      </c>
      <c r="J306" s="189">
        <v>0.2</v>
      </c>
      <c r="K306" s="189">
        <v>0.19320000000000001</v>
      </c>
      <c r="L306" s="189">
        <v>0.1893</v>
      </c>
      <c r="M306" s="189">
        <v>0.18709999999999999</v>
      </c>
      <c r="N306" s="189">
        <v>0.1883</v>
      </c>
      <c r="O306" s="189">
        <v>0.18279999999999999</v>
      </c>
    </row>
    <row r="307" spans="1:15">
      <c r="A307" s="95">
        <v>44712</v>
      </c>
      <c r="H307">
        <v>0.19400000000000001</v>
      </c>
      <c r="I307">
        <v>0.19570000000000001</v>
      </c>
      <c r="J307">
        <v>0.19869999999999999</v>
      </c>
      <c r="K307">
        <v>0.1923</v>
      </c>
      <c r="L307">
        <v>0.18859999999999999</v>
      </c>
      <c r="M307">
        <v>0.18640000000000001</v>
      </c>
      <c r="N307">
        <v>0.18759999999999999</v>
      </c>
      <c r="O307">
        <v>0.1822</v>
      </c>
    </row>
    <row r="308" spans="1:15">
      <c r="A308" s="95">
        <v>44713</v>
      </c>
      <c r="H308">
        <v>0.19439999999999999</v>
      </c>
      <c r="I308">
        <v>0.1961</v>
      </c>
      <c r="J308">
        <v>0.1993</v>
      </c>
      <c r="K308">
        <v>0.19289999999999999</v>
      </c>
      <c r="L308">
        <v>0.18940000000000001</v>
      </c>
      <c r="M308">
        <v>0.18729999999999999</v>
      </c>
      <c r="N308">
        <v>0.1883</v>
      </c>
      <c r="O308">
        <v>0.18229999999999999</v>
      </c>
    </row>
    <row r="309" spans="1:15">
      <c r="A309" s="95">
        <v>44714</v>
      </c>
      <c r="H309">
        <v>0.19350000000000001</v>
      </c>
      <c r="I309">
        <v>0.1953</v>
      </c>
      <c r="J309">
        <v>0.1983</v>
      </c>
      <c r="K309">
        <v>0.19189999999999999</v>
      </c>
      <c r="L309">
        <v>0.18840000000000001</v>
      </c>
      <c r="M309">
        <v>0.18629999999999999</v>
      </c>
      <c r="N309">
        <v>0.18740000000000001</v>
      </c>
      <c r="O309">
        <v>0.1817</v>
      </c>
    </row>
    <row r="310" spans="1:15">
      <c r="A310" s="95">
        <v>44715</v>
      </c>
      <c r="H310">
        <v>0.19289999999999999</v>
      </c>
      <c r="I310">
        <v>0.19470000000000001</v>
      </c>
      <c r="J310">
        <v>0.19789999999999999</v>
      </c>
      <c r="K310">
        <v>0.1918</v>
      </c>
      <c r="L310">
        <v>0.1885</v>
      </c>
      <c r="M310">
        <v>0.1865</v>
      </c>
      <c r="N310">
        <v>0.18770000000000001</v>
      </c>
      <c r="O310">
        <v>0.18190000000000001</v>
      </c>
    </row>
    <row r="311" spans="1:15">
      <c r="A311" s="95">
        <v>44718</v>
      </c>
      <c r="H311">
        <v>0.1956</v>
      </c>
      <c r="I311">
        <v>0.19739999999999999</v>
      </c>
      <c r="J311">
        <v>0.20069999999999999</v>
      </c>
      <c r="K311">
        <v>0.19439999999999999</v>
      </c>
      <c r="L311">
        <v>0.19089999999999999</v>
      </c>
      <c r="M311">
        <v>0.18890000000000001</v>
      </c>
      <c r="N311">
        <v>0.19009999999999999</v>
      </c>
      <c r="O311">
        <v>0.18429999999999999</v>
      </c>
    </row>
    <row r="312" spans="1:15">
      <c r="A312" s="95">
        <v>44719</v>
      </c>
      <c r="H312">
        <v>0.18970000000000001</v>
      </c>
      <c r="I312">
        <v>0.19209999999999999</v>
      </c>
      <c r="J312">
        <v>0.19589999999999999</v>
      </c>
      <c r="K312">
        <v>0.19009999999999999</v>
      </c>
      <c r="L312">
        <v>0.18679999999999999</v>
      </c>
      <c r="M312">
        <v>0.18509999999999999</v>
      </c>
      <c r="N312">
        <v>0.18659999999999999</v>
      </c>
      <c r="O312">
        <v>0.18099999999999999</v>
      </c>
    </row>
    <row r="313" spans="1:15">
      <c r="A313" s="95">
        <v>44720</v>
      </c>
      <c r="H313">
        <v>0.1898</v>
      </c>
      <c r="I313">
        <v>0.1923</v>
      </c>
      <c r="J313">
        <v>0.19589999999999999</v>
      </c>
      <c r="K313">
        <v>0.19</v>
      </c>
      <c r="L313">
        <v>0.18690000000000001</v>
      </c>
      <c r="M313">
        <v>0.18579999999999999</v>
      </c>
      <c r="N313">
        <v>0.18770000000000001</v>
      </c>
      <c r="O313">
        <v>0.1822</v>
      </c>
    </row>
    <row r="314" spans="1:15">
      <c r="A314" s="95">
        <v>44721</v>
      </c>
      <c r="H314">
        <v>0.19289999999999999</v>
      </c>
      <c r="I314">
        <v>0.1951</v>
      </c>
      <c r="J314">
        <v>0.1986</v>
      </c>
      <c r="K314">
        <v>0.19239999999999999</v>
      </c>
      <c r="L314">
        <v>0.189</v>
      </c>
      <c r="M314">
        <v>0.18759999999999999</v>
      </c>
      <c r="N314">
        <v>0.189</v>
      </c>
      <c r="O314">
        <v>0.18329999999999999</v>
      </c>
    </row>
    <row r="315" spans="1:15">
      <c r="A315" s="95">
        <v>44722</v>
      </c>
      <c r="H315">
        <v>0.18870000000000001</v>
      </c>
      <c r="I315">
        <v>0.19070000000000001</v>
      </c>
      <c r="J315">
        <v>0.1946</v>
      </c>
      <c r="K315">
        <v>0.189</v>
      </c>
      <c r="L315">
        <v>0.18629999999999999</v>
      </c>
      <c r="M315">
        <v>0.18509999999999999</v>
      </c>
      <c r="N315">
        <v>0.18690000000000001</v>
      </c>
      <c r="O315">
        <v>0.18160000000000001</v>
      </c>
    </row>
    <row r="316" spans="1:15">
      <c r="A316" s="95">
        <v>44725</v>
      </c>
      <c r="H316">
        <v>0.18709999999999999</v>
      </c>
      <c r="I316">
        <v>0.18859999999999999</v>
      </c>
      <c r="J316">
        <v>0.19270000000000001</v>
      </c>
      <c r="K316">
        <v>0.18720000000000001</v>
      </c>
      <c r="L316">
        <v>0.1845</v>
      </c>
      <c r="M316">
        <v>0.18360000000000001</v>
      </c>
      <c r="N316">
        <v>0.18509999999999999</v>
      </c>
      <c r="O316">
        <v>0.17960000000000001</v>
      </c>
    </row>
    <row r="317" spans="1:15">
      <c r="A317" s="95">
        <v>44726</v>
      </c>
      <c r="H317">
        <v>0.187</v>
      </c>
      <c r="I317">
        <v>0.188</v>
      </c>
      <c r="J317">
        <v>0.1918</v>
      </c>
      <c r="K317">
        <v>0.186</v>
      </c>
      <c r="L317">
        <v>0.18310000000000001</v>
      </c>
      <c r="M317">
        <v>0.182</v>
      </c>
      <c r="N317">
        <v>0.18360000000000001</v>
      </c>
      <c r="O317">
        <v>0.1782</v>
      </c>
    </row>
    <row r="318" spans="1:15">
      <c r="A318" s="95">
        <v>44727</v>
      </c>
      <c r="H318">
        <v>0.18459999999999999</v>
      </c>
      <c r="I318">
        <v>0.1857</v>
      </c>
      <c r="J318">
        <v>0.18920000000000001</v>
      </c>
      <c r="K318">
        <v>0.18390000000000001</v>
      </c>
      <c r="L318">
        <v>0.18140000000000001</v>
      </c>
      <c r="M318">
        <v>0.1807</v>
      </c>
      <c r="N318">
        <v>0.18240000000000001</v>
      </c>
      <c r="O318">
        <v>0.17710000000000001</v>
      </c>
    </row>
    <row r="319" spans="1:15">
      <c r="A319" s="95">
        <v>44728</v>
      </c>
      <c r="H319">
        <v>0.18579999999999999</v>
      </c>
      <c r="I319">
        <v>0.1867</v>
      </c>
      <c r="J319">
        <v>0.18970000000000001</v>
      </c>
      <c r="K319">
        <v>0.1842</v>
      </c>
      <c r="L319">
        <v>0.18160000000000001</v>
      </c>
      <c r="M319">
        <v>0.18079999999999999</v>
      </c>
      <c r="N319">
        <v>0.18229999999999999</v>
      </c>
      <c r="O319">
        <v>0.17680000000000001</v>
      </c>
    </row>
    <row r="320" spans="1:15">
      <c r="A320" s="95">
        <v>44729</v>
      </c>
      <c r="H320">
        <v>0.186</v>
      </c>
      <c r="I320">
        <v>0.18729999999999999</v>
      </c>
      <c r="J320">
        <v>0.19020000000000001</v>
      </c>
      <c r="K320">
        <v>0.18440000000000001</v>
      </c>
      <c r="L320">
        <v>0.1817</v>
      </c>
      <c r="M320">
        <v>0.18099999999999999</v>
      </c>
      <c r="N320">
        <v>0.18260000000000001</v>
      </c>
      <c r="O320">
        <v>0.1769</v>
      </c>
    </row>
    <row r="321" spans="1:16">
      <c r="A321" s="95">
        <v>44732</v>
      </c>
      <c r="H321" s="189">
        <v>0.186</v>
      </c>
      <c r="I321" s="189">
        <v>0.18729999999999999</v>
      </c>
      <c r="J321" s="189">
        <v>0.19020000000000001</v>
      </c>
      <c r="K321" s="189">
        <v>0.18440000000000001</v>
      </c>
      <c r="L321" s="189">
        <v>0.1817</v>
      </c>
      <c r="M321" s="189">
        <v>0.18099999999999999</v>
      </c>
      <c r="N321" s="189">
        <v>0.18260000000000001</v>
      </c>
      <c r="O321" s="189">
        <v>0.1769</v>
      </c>
    </row>
    <row r="322" spans="1:16">
      <c r="A322" s="95">
        <v>44733</v>
      </c>
      <c r="H322">
        <v>0.18659999999999999</v>
      </c>
      <c r="I322">
        <v>0.18779999999999999</v>
      </c>
      <c r="J322">
        <v>0.1908</v>
      </c>
      <c r="K322">
        <v>0.18490000000000001</v>
      </c>
      <c r="L322">
        <v>0.18210000000000001</v>
      </c>
      <c r="M322">
        <v>0.18129999999999999</v>
      </c>
      <c r="N322">
        <v>0.1827</v>
      </c>
      <c r="O322">
        <v>0.17680000000000001</v>
      </c>
    </row>
    <row r="323" spans="1:16">
      <c r="A323" s="95">
        <v>44734</v>
      </c>
      <c r="H323">
        <v>0.1845</v>
      </c>
      <c r="I323">
        <v>0.18490000000000001</v>
      </c>
      <c r="J323">
        <v>0.18820000000000001</v>
      </c>
      <c r="K323">
        <v>0.18290000000000001</v>
      </c>
      <c r="L323">
        <v>0.18060000000000001</v>
      </c>
      <c r="M323">
        <v>0.18029999999999999</v>
      </c>
      <c r="N323">
        <v>0.18210000000000001</v>
      </c>
      <c r="O323">
        <v>0.17630000000000001</v>
      </c>
    </row>
    <row r="324" spans="1:16">
      <c r="A324" s="95">
        <v>44735</v>
      </c>
      <c r="H324">
        <v>0.18379999999999999</v>
      </c>
      <c r="I324">
        <v>0.18360000000000001</v>
      </c>
      <c r="J324">
        <v>0.1862</v>
      </c>
      <c r="K324">
        <v>0.1807</v>
      </c>
      <c r="L324">
        <v>0.1784</v>
      </c>
      <c r="M324">
        <v>0.17810000000000001</v>
      </c>
      <c r="N324">
        <v>0.17979999999999999</v>
      </c>
      <c r="O324">
        <v>0.17419999999999999</v>
      </c>
    </row>
    <row r="325" spans="1:16">
      <c r="A325" s="95">
        <v>44736</v>
      </c>
      <c r="H325">
        <v>0.1837</v>
      </c>
      <c r="I325">
        <v>0.18310000000000001</v>
      </c>
      <c r="J325">
        <v>0.18590000000000001</v>
      </c>
      <c r="K325">
        <v>0.18049999999999999</v>
      </c>
      <c r="L325">
        <v>0.17810000000000001</v>
      </c>
      <c r="M325">
        <v>0.1777</v>
      </c>
      <c r="N325">
        <v>0.17949999999999999</v>
      </c>
      <c r="O325">
        <v>0.17419999999999999</v>
      </c>
    </row>
    <row r="326" spans="1:16">
      <c r="A326" s="95">
        <v>44739</v>
      </c>
      <c r="H326">
        <v>0.183</v>
      </c>
      <c r="I326">
        <v>0.18260000000000001</v>
      </c>
      <c r="J326">
        <v>0.18559999999999999</v>
      </c>
      <c r="K326">
        <v>0.1802</v>
      </c>
      <c r="L326">
        <v>0.17799999999999999</v>
      </c>
      <c r="M326">
        <v>0.17780000000000001</v>
      </c>
      <c r="N326">
        <v>0.1799</v>
      </c>
      <c r="O326">
        <v>0.17480000000000001</v>
      </c>
    </row>
    <row r="327" spans="1:16">
      <c r="A327" s="95">
        <v>44740</v>
      </c>
      <c r="H327">
        <v>0.18529999999999999</v>
      </c>
      <c r="I327">
        <v>0.185</v>
      </c>
      <c r="J327">
        <v>0.18759999999999999</v>
      </c>
      <c r="K327">
        <v>0.18160000000000001</v>
      </c>
      <c r="L327">
        <v>0.17860000000000001</v>
      </c>
      <c r="M327">
        <v>0.17799999999999999</v>
      </c>
      <c r="N327">
        <v>0.1797</v>
      </c>
      <c r="O327">
        <v>0.17419999999999999</v>
      </c>
    </row>
    <row r="328" spans="1:16">
      <c r="A328" s="95">
        <v>44741</v>
      </c>
      <c r="H328">
        <v>0.1855</v>
      </c>
      <c r="I328">
        <v>0.18509999999999999</v>
      </c>
      <c r="J328">
        <v>0.18779999999999999</v>
      </c>
      <c r="K328">
        <v>0.18179999999999999</v>
      </c>
      <c r="L328">
        <v>0.17879999999999999</v>
      </c>
      <c r="M328">
        <v>0.1779</v>
      </c>
      <c r="N328">
        <v>0.1794</v>
      </c>
      <c r="O328">
        <v>0.1739</v>
      </c>
    </row>
    <row r="329" spans="1:16">
      <c r="A329" s="95">
        <v>44742</v>
      </c>
      <c r="H329">
        <v>0.1883</v>
      </c>
      <c r="I329">
        <v>0.185</v>
      </c>
      <c r="J329">
        <v>0.18770000000000001</v>
      </c>
      <c r="K329">
        <v>0.18210000000000001</v>
      </c>
      <c r="L329">
        <v>0.1794</v>
      </c>
      <c r="M329">
        <v>0.1789</v>
      </c>
      <c r="N329">
        <v>0.18029999999999999</v>
      </c>
      <c r="O329">
        <v>0.17469999999999999</v>
      </c>
    </row>
    <row r="330" spans="1:16">
      <c r="A330" s="95">
        <v>44743</v>
      </c>
      <c r="I330">
        <v>0.1807</v>
      </c>
      <c r="J330">
        <v>0.18360000000000001</v>
      </c>
      <c r="K330">
        <v>0.17860000000000001</v>
      </c>
      <c r="L330">
        <v>0.17610000000000001</v>
      </c>
      <c r="M330">
        <v>0.17560000000000001</v>
      </c>
      <c r="N330">
        <v>0.17710000000000001</v>
      </c>
      <c r="O330">
        <v>0.17180000000000001</v>
      </c>
      <c r="P330">
        <v>0.16869999999999999</v>
      </c>
    </row>
    <row r="331" spans="1:16">
      <c r="A331" s="95">
        <v>44746</v>
      </c>
      <c r="I331" s="189">
        <v>0.1807</v>
      </c>
      <c r="J331" s="189">
        <v>0.18360000000000001</v>
      </c>
      <c r="K331" s="189">
        <v>0.17860000000000001</v>
      </c>
      <c r="L331" s="189">
        <v>0.17610000000000001</v>
      </c>
      <c r="M331" s="189">
        <v>0.17560000000000001</v>
      </c>
      <c r="N331" s="189">
        <v>0.17710000000000001</v>
      </c>
      <c r="O331" s="189">
        <v>0.17180000000000001</v>
      </c>
      <c r="P331" s="189">
        <v>0.16869999999999999</v>
      </c>
    </row>
    <row r="332" spans="1:16">
      <c r="A332" s="95">
        <v>44747</v>
      </c>
      <c r="I332">
        <v>0.17799999999999999</v>
      </c>
      <c r="J332">
        <v>0.1807</v>
      </c>
      <c r="K332">
        <v>0.17560000000000001</v>
      </c>
      <c r="L332">
        <v>0.17319999999999999</v>
      </c>
      <c r="M332">
        <v>0.17299999999999999</v>
      </c>
      <c r="N332">
        <v>0.17469999999999999</v>
      </c>
      <c r="O332">
        <v>0.16969999999999999</v>
      </c>
      <c r="P332">
        <v>0.16689999999999999</v>
      </c>
    </row>
    <row r="333" spans="1:16">
      <c r="A333" s="95">
        <v>44748</v>
      </c>
      <c r="I333">
        <v>0.1799</v>
      </c>
      <c r="J333">
        <v>0.18240000000000001</v>
      </c>
      <c r="K333">
        <v>0.1764</v>
      </c>
      <c r="L333">
        <v>0.17349999999999999</v>
      </c>
      <c r="M333">
        <v>0.17319999999999999</v>
      </c>
      <c r="N333">
        <v>0.17519999999999999</v>
      </c>
      <c r="O333">
        <v>0.17019999999999999</v>
      </c>
      <c r="P333">
        <v>0.1673</v>
      </c>
    </row>
    <row r="334" spans="1:16">
      <c r="A334" s="95">
        <v>44749</v>
      </c>
      <c r="I334">
        <v>0.1852</v>
      </c>
      <c r="J334">
        <v>0.1867</v>
      </c>
      <c r="K334">
        <v>0.1802</v>
      </c>
      <c r="L334">
        <v>0.17699999999999999</v>
      </c>
      <c r="M334">
        <v>0.17630000000000001</v>
      </c>
      <c r="N334">
        <v>0.17799999999999999</v>
      </c>
      <c r="O334">
        <v>0.17269999999999999</v>
      </c>
      <c r="P334">
        <v>0.16969999999999999</v>
      </c>
    </row>
    <row r="335" spans="1:16">
      <c r="A335" s="95">
        <v>44750</v>
      </c>
      <c r="I335">
        <v>0.19020000000000001</v>
      </c>
      <c r="J335">
        <v>0.19139999999999999</v>
      </c>
      <c r="K335">
        <v>0.184</v>
      </c>
      <c r="L335">
        <v>0.1799</v>
      </c>
      <c r="M335">
        <v>0.1784</v>
      </c>
      <c r="N335">
        <v>0.17960000000000001</v>
      </c>
      <c r="O335">
        <v>0.17380000000000001</v>
      </c>
      <c r="P335">
        <v>0.17030000000000001</v>
      </c>
    </row>
    <row r="336" spans="1:16">
      <c r="A336" s="95">
        <v>44753</v>
      </c>
      <c r="I336">
        <v>0.18859999999999999</v>
      </c>
      <c r="J336">
        <v>0.1905</v>
      </c>
      <c r="K336">
        <v>0.18329999999999999</v>
      </c>
      <c r="L336">
        <v>0.17910000000000001</v>
      </c>
      <c r="M336">
        <v>0.1777</v>
      </c>
      <c r="N336">
        <v>0.17879999999999999</v>
      </c>
      <c r="O336">
        <v>0.17269999999999999</v>
      </c>
      <c r="P336">
        <v>0.16919999999999999</v>
      </c>
    </row>
    <row r="337" spans="1:16">
      <c r="A337" s="95">
        <v>44754</v>
      </c>
      <c r="I337">
        <v>0.18690000000000001</v>
      </c>
      <c r="J337">
        <v>0.18890000000000001</v>
      </c>
      <c r="K337">
        <v>0.1817</v>
      </c>
      <c r="L337">
        <v>0.17730000000000001</v>
      </c>
      <c r="M337">
        <v>0.1757</v>
      </c>
      <c r="N337">
        <v>0.17649999999999999</v>
      </c>
      <c r="O337">
        <v>0.1701</v>
      </c>
      <c r="P337">
        <v>0.16650000000000001</v>
      </c>
    </row>
    <row r="338" spans="1:16">
      <c r="A338" s="95">
        <v>44755</v>
      </c>
      <c r="I338">
        <v>0.19139999999999999</v>
      </c>
      <c r="J338">
        <v>0.19259999999999999</v>
      </c>
      <c r="K338">
        <v>0.18490000000000001</v>
      </c>
      <c r="L338">
        <v>0.18</v>
      </c>
      <c r="M338">
        <v>0.17780000000000001</v>
      </c>
      <c r="N338">
        <v>0.1782</v>
      </c>
      <c r="O338">
        <v>0.17130000000000001</v>
      </c>
      <c r="P338">
        <v>0.1673</v>
      </c>
    </row>
    <row r="339" spans="1:16">
      <c r="A339" s="95">
        <v>44756</v>
      </c>
      <c r="I339">
        <v>0.18970000000000001</v>
      </c>
      <c r="J339">
        <v>0.19120000000000001</v>
      </c>
      <c r="K339">
        <v>0.1837</v>
      </c>
      <c r="L339">
        <v>0.1787</v>
      </c>
      <c r="M339">
        <v>0.1764</v>
      </c>
      <c r="N339">
        <v>0.17680000000000001</v>
      </c>
      <c r="O339">
        <v>0.17019999999999999</v>
      </c>
      <c r="P339">
        <v>0.16619999999999999</v>
      </c>
    </row>
    <row r="340" spans="1:16">
      <c r="A340" s="95">
        <v>44757</v>
      </c>
      <c r="I340">
        <v>0.1925</v>
      </c>
      <c r="J340">
        <v>0.19389999999999999</v>
      </c>
      <c r="K340">
        <v>0.1862</v>
      </c>
      <c r="L340">
        <v>0.18099999999999999</v>
      </c>
      <c r="M340">
        <v>0.17860000000000001</v>
      </c>
      <c r="N340">
        <v>0.17899999999999999</v>
      </c>
      <c r="O340">
        <v>0.1721</v>
      </c>
      <c r="P340">
        <v>0.16769999999999999</v>
      </c>
    </row>
    <row r="341" spans="1:16">
      <c r="A341" s="95">
        <v>44760</v>
      </c>
      <c r="I341">
        <v>0.19409999999999999</v>
      </c>
      <c r="J341">
        <v>0.1953</v>
      </c>
      <c r="K341">
        <v>0.18740000000000001</v>
      </c>
      <c r="L341">
        <v>0.1817</v>
      </c>
      <c r="M341">
        <v>0.17899999999999999</v>
      </c>
      <c r="N341">
        <v>0.17949999999999999</v>
      </c>
      <c r="O341">
        <v>0.17280000000000001</v>
      </c>
      <c r="P341">
        <v>0.1686</v>
      </c>
    </row>
    <row r="342" spans="1:16">
      <c r="A342" s="95">
        <v>44761</v>
      </c>
      <c r="I342">
        <v>0.18840000000000001</v>
      </c>
      <c r="J342">
        <v>0.1903</v>
      </c>
      <c r="K342">
        <v>0.18310000000000001</v>
      </c>
      <c r="L342">
        <v>0.17799999999999999</v>
      </c>
      <c r="M342">
        <v>0.17580000000000001</v>
      </c>
      <c r="N342">
        <v>0.1764</v>
      </c>
      <c r="O342">
        <v>0.16969999999999999</v>
      </c>
      <c r="P342">
        <v>0.16550000000000001</v>
      </c>
    </row>
    <row r="343" spans="1:16">
      <c r="A343" s="95">
        <v>44762</v>
      </c>
      <c r="I343">
        <v>0.1867</v>
      </c>
      <c r="J343">
        <v>0.1885</v>
      </c>
      <c r="K343">
        <v>0.18129999999999999</v>
      </c>
      <c r="L343">
        <v>0.17630000000000001</v>
      </c>
      <c r="M343">
        <v>0.17430000000000001</v>
      </c>
      <c r="N343">
        <v>0.17530000000000001</v>
      </c>
      <c r="O343">
        <v>0.16900000000000001</v>
      </c>
      <c r="P343">
        <v>0.16520000000000001</v>
      </c>
    </row>
    <row r="344" spans="1:16">
      <c r="A344" s="95">
        <v>44763</v>
      </c>
      <c r="I344">
        <v>0.1835</v>
      </c>
      <c r="J344">
        <v>0.18529999999999999</v>
      </c>
      <c r="K344">
        <v>0.1784</v>
      </c>
      <c r="L344">
        <v>0.1739</v>
      </c>
      <c r="M344">
        <v>0.17230000000000001</v>
      </c>
      <c r="N344">
        <v>0.17369999999999999</v>
      </c>
      <c r="O344">
        <v>0.16769999999999999</v>
      </c>
      <c r="P344">
        <v>0.1641</v>
      </c>
    </row>
    <row r="345" spans="1:16">
      <c r="A345" s="95">
        <v>44764</v>
      </c>
      <c r="I345">
        <v>0.1789</v>
      </c>
      <c r="J345">
        <v>0.18060000000000001</v>
      </c>
      <c r="K345">
        <v>0.17419999999999999</v>
      </c>
      <c r="L345">
        <v>0.1706</v>
      </c>
      <c r="M345">
        <v>0.16980000000000001</v>
      </c>
      <c r="N345">
        <v>0.1716</v>
      </c>
      <c r="O345">
        <v>0.16650000000000001</v>
      </c>
      <c r="P345">
        <v>0.1636</v>
      </c>
    </row>
    <row r="346" spans="1:16">
      <c r="A346" s="95">
        <v>44767</v>
      </c>
      <c r="I346">
        <v>0.17469999999999999</v>
      </c>
      <c r="J346">
        <v>0.17660000000000001</v>
      </c>
      <c r="K346">
        <v>0.17069999999999999</v>
      </c>
      <c r="L346">
        <v>0.1676</v>
      </c>
      <c r="M346">
        <v>0.16719999999999999</v>
      </c>
      <c r="N346">
        <v>0.16950000000000001</v>
      </c>
      <c r="O346">
        <v>0.16489999999999999</v>
      </c>
      <c r="P346">
        <v>0.16209999999999999</v>
      </c>
    </row>
    <row r="347" spans="1:16">
      <c r="A347" s="95">
        <v>44768</v>
      </c>
      <c r="I347">
        <v>0.17469999999999999</v>
      </c>
      <c r="J347">
        <v>0.17649999999999999</v>
      </c>
      <c r="K347">
        <v>0.17</v>
      </c>
      <c r="L347">
        <v>0.16639999999999999</v>
      </c>
      <c r="M347">
        <v>0.1661</v>
      </c>
      <c r="N347">
        <v>0.1686</v>
      </c>
      <c r="O347">
        <v>0.16450000000000001</v>
      </c>
      <c r="P347">
        <v>0.16209999999999999</v>
      </c>
    </row>
    <row r="348" spans="1:16">
      <c r="A348" s="95">
        <v>44769</v>
      </c>
      <c r="I348">
        <v>0.17399999999999999</v>
      </c>
      <c r="J348">
        <v>0.1757</v>
      </c>
      <c r="K348">
        <v>0.16950000000000001</v>
      </c>
      <c r="L348">
        <v>0.16619999999999999</v>
      </c>
      <c r="M348">
        <v>0.1663</v>
      </c>
      <c r="N348">
        <v>0.16889999999999999</v>
      </c>
      <c r="O348">
        <v>0.16520000000000001</v>
      </c>
      <c r="P348">
        <v>0.16320000000000001</v>
      </c>
    </row>
    <row r="349" spans="1:16">
      <c r="A349" s="95">
        <v>44770</v>
      </c>
      <c r="I349">
        <v>0.1772</v>
      </c>
      <c r="J349">
        <v>0.1784</v>
      </c>
      <c r="K349">
        <v>0.17169999999999999</v>
      </c>
      <c r="L349">
        <v>0.16789999999999999</v>
      </c>
      <c r="M349">
        <v>0.16769999999999999</v>
      </c>
      <c r="N349">
        <v>0.1699</v>
      </c>
      <c r="O349">
        <v>0.16600000000000001</v>
      </c>
      <c r="P349">
        <v>0.1638</v>
      </c>
    </row>
    <row r="350" spans="1:16">
      <c r="A350" s="95">
        <v>44771</v>
      </c>
      <c r="I350">
        <v>0.1754</v>
      </c>
      <c r="J350">
        <v>0.1769</v>
      </c>
      <c r="K350">
        <v>0.1706</v>
      </c>
      <c r="L350">
        <v>0.1668</v>
      </c>
      <c r="M350">
        <v>0.1666</v>
      </c>
      <c r="N350">
        <v>0.16880000000000001</v>
      </c>
      <c r="O350">
        <v>0.16489999999999999</v>
      </c>
      <c r="P350">
        <v>0.1628</v>
      </c>
    </row>
    <row r="351" spans="1:16">
      <c r="A351" s="95">
        <v>44774</v>
      </c>
      <c r="I351">
        <v>0.17599999999999999</v>
      </c>
      <c r="J351">
        <v>0.1772</v>
      </c>
      <c r="K351">
        <v>0.1709</v>
      </c>
      <c r="L351">
        <v>0.16689999999999999</v>
      </c>
      <c r="M351">
        <v>0.16669999999999999</v>
      </c>
      <c r="N351">
        <v>0.16889999999999999</v>
      </c>
      <c r="O351">
        <v>0.16520000000000001</v>
      </c>
      <c r="P351">
        <v>0.16309999999999999</v>
      </c>
    </row>
    <row r="352" spans="1:16">
      <c r="A352" s="95">
        <v>44775</v>
      </c>
      <c r="I352">
        <v>0.1769</v>
      </c>
      <c r="J352">
        <v>0.17799999999999999</v>
      </c>
      <c r="K352">
        <v>0.17180000000000001</v>
      </c>
      <c r="L352">
        <v>0.16789999999999999</v>
      </c>
      <c r="M352">
        <v>0.1678</v>
      </c>
      <c r="N352">
        <v>0.16980000000000001</v>
      </c>
      <c r="O352">
        <v>0.16589999999999999</v>
      </c>
      <c r="P352">
        <v>0.1636</v>
      </c>
    </row>
    <row r="353" spans="1:16">
      <c r="A353" s="95">
        <v>44776</v>
      </c>
      <c r="I353">
        <v>0.1777</v>
      </c>
      <c r="J353">
        <v>0.1789</v>
      </c>
      <c r="K353">
        <v>0.17269999999999999</v>
      </c>
      <c r="L353">
        <v>0.1686</v>
      </c>
      <c r="M353">
        <v>0.16830000000000001</v>
      </c>
      <c r="N353">
        <v>0.17019999999999999</v>
      </c>
      <c r="O353">
        <v>0.1661</v>
      </c>
      <c r="P353">
        <v>0.1636</v>
      </c>
    </row>
    <row r="354" spans="1:16">
      <c r="A354" s="95">
        <v>44777</v>
      </c>
      <c r="I354">
        <v>0.17549999999999999</v>
      </c>
      <c r="J354">
        <v>0.17680000000000001</v>
      </c>
      <c r="K354">
        <v>0.17100000000000001</v>
      </c>
      <c r="L354">
        <v>0.1671</v>
      </c>
      <c r="M354">
        <v>0.16689999999999999</v>
      </c>
      <c r="N354">
        <v>0.1691</v>
      </c>
      <c r="O354">
        <v>0.16520000000000001</v>
      </c>
      <c r="P354">
        <v>0.1628</v>
      </c>
    </row>
    <row r="355" spans="1:16">
      <c r="A355" s="95">
        <v>44778</v>
      </c>
      <c r="I355">
        <v>0.1794</v>
      </c>
      <c r="J355">
        <v>0.1802</v>
      </c>
      <c r="K355">
        <v>0.1741</v>
      </c>
      <c r="L355">
        <v>0.1699</v>
      </c>
      <c r="M355">
        <v>0.16950000000000001</v>
      </c>
      <c r="N355">
        <v>0.17130000000000001</v>
      </c>
      <c r="O355">
        <v>0.16700000000000001</v>
      </c>
      <c r="P355">
        <v>0.16450000000000001</v>
      </c>
    </row>
    <row r="356" spans="1:16">
      <c r="A356" s="95">
        <v>44781</v>
      </c>
      <c r="I356">
        <v>0.17960000000000001</v>
      </c>
      <c r="J356">
        <v>0.18049999999999999</v>
      </c>
      <c r="K356">
        <v>0.17469999999999999</v>
      </c>
      <c r="L356">
        <v>0.1709</v>
      </c>
      <c r="M356">
        <v>0.1709</v>
      </c>
      <c r="N356">
        <v>0.17280000000000001</v>
      </c>
      <c r="O356">
        <v>0.1686</v>
      </c>
      <c r="P356">
        <v>0.1661</v>
      </c>
    </row>
    <row r="357" spans="1:16">
      <c r="A357" s="95">
        <v>44782</v>
      </c>
      <c r="I357">
        <v>0.17979999999999999</v>
      </c>
      <c r="J357">
        <v>0.1802</v>
      </c>
      <c r="K357">
        <v>0.1741</v>
      </c>
      <c r="L357">
        <v>0.17019999999999999</v>
      </c>
      <c r="M357">
        <v>0.17</v>
      </c>
      <c r="N357">
        <v>0.17180000000000001</v>
      </c>
      <c r="O357">
        <v>0.1676</v>
      </c>
      <c r="P357">
        <v>0.1651</v>
      </c>
    </row>
    <row r="358" spans="1:16">
      <c r="A358" s="95">
        <v>44783</v>
      </c>
      <c r="I358">
        <v>0.18279999999999999</v>
      </c>
      <c r="J358">
        <v>0.183</v>
      </c>
      <c r="K358">
        <v>0.17680000000000001</v>
      </c>
      <c r="L358">
        <v>0.1724</v>
      </c>
      <c r="M358">
        <v>0.17180000000000001</v>
      </c>
      <c r="N358">
        <v>0.1734</v>
      </c>
      <c r="O358">
        <v>0.1691</v>
      </c>
      <c r="P358">
        <v>0.16639999999999999</v>
      </c>
    </row>
    <row r="359" spans="1:16">
      <c r="A359" s="95">
        <v>44784</v>
      </c>
      <c r="I359">
        <v>0.18490000000000001</v>
      </c>
      <c r="J359">
        <v>0.18509999999999999</v>
      </c>
      <c r="K359">
        <v>0.17860000000000001</v>
      </c>
      <c r="L359">
        <v>0.1739</v>
      </c>
      <c r="M359">
        <v>0.17280000000000001</v>
      </c>
      <c r="N359">
        <v>0.1741</v>
      </c>
      <c r="O359">
        <v>0.16969999999999999</v>
      </c>
      <c r="P359">
        <v>0.16689999999999999</v>
      </c>
    </row>
    <row r="360" spans="1:16">
      <c r="A360" s="95">
        <v>44785</v>
      </c>
      <c r="I360">
        <v>0.186</v>
      </c>
      <c r="J360">
        <v>0.18590000000000001</v>
      </c>
      <c r="K360">
        <v>0.1794</v>
      </c>
      <c r="L360">
        <v>0.1744</v>
      </c>
      <c r="M360">
        <v>0.1731</v>
      </c>
      <c r="N360">
        <v>0.17419999999999999</v>
      </c>
      <c r="O360">
        <v>0.1696</v>
      </c>
      <c r="P360">
        <v>0.1668</v>
      </c>
    </row>
    <row r="361" spans="1:16">
      <c r="A361" s="95">
        <v>44788</v>
      </c>
      <c r="I361">
        <v>0.18540000000000001</v>
      </c>
      <c r="J361">
        <v>0.18509999999999999</v>
      </c>
      <c r="K361">
        <v>0.17879999999999999</v>
      </c>
      <c r="L361">
        <v>0.1744</v>
      </c>
      <c r="M361">
        <v>0.17330000000000001</v>
      </c>
      <c r="N361">
        <v>0.17449999999999999</v>
      </c>
      <c r="O361">
        <v>0.1699</v>
      </c>
      <c r="P361">
        <v>0.16689999999999999</v>
      </c>
    </row>
    <row r="362" spans="1:16">
      <c r="A362" s="95">
        <v>44789</v>
      </c>
      <c r="I362">
        <v>0.1827</v>
      </c>
      <c r="J362">
        <v>0.1825</v>
      </c>
      <c r="K362">
        <v>0.17599999999999999</v>
      </c>
      <c r="L362">
        <v>0.17199999999999999</v>
      </c>
      <c r="M362">
        <v>0.1714</v>
      </c>
      <c r="N362">
        <v>0.1729</v>
      </c>
      <c r="O362">
        <v>0.16830000000000001</v>
      </c>
      <c r="P362">
        <v>0.1653</v>
      </c>
    </row>
    <row r="363" spans="1:16">
      <c r="A363" s="95">
        <v>44790</v>
      </c>
      <c r="I363">
        <v>0.18240000000000001</v>
      </c>
      <c r="J363">
        <v>0.18210000000000001</v>
      </c>
      <c r="K363">
        <v>0.1757</v>
      </c>
      <c r="L363">
        <v>0.17169999999999999</v>
      </c>
      <c r="M363">
        <v>0.17119999999999999</v>
      </c>
      <c r="N363">
        <v>0.17269999999999999</v>
      </c>
      <c r="O363">
        <v>0.16789999999999999</v>
      </c>
      <c r="P363">
        <v>0.16470000000000001</v>
      </c>
    </row>
    <row r="364" spans="1:16">
      <c r="A364" s="95">
        <v>44791</v>
      </c>
      <c r="I364">
        <v>0.1777</v>
      </c>
      <c r="J364">
        <v>0.1777</v>
      </c>
      <c r="K364">
        <v>0.17169999999999999</v>
      </c>
      <c r="L364">
        <v>0.1686</v>
      </c>
      <c r="M364">
        <v>0.1686</v>
      </c>
      <c r="N364">
        <v>0.17050000000000001</v>
      </c>
      <c r="O364">
        <v>0.1661</v>
      </c>
      <c r="P364">
        <v>0.1633</v>
      </c>
    </row>
    <row r="365" spans="1:16">
      <c r="A365" s="95">
        <v>44792</v>
      </c>
      <c r="I365">
        <v>0.18090000000000001</v>
      </c>
      <c r="J365">
        <v>0.1804</v>
      </c>
      <c r="K365">
        <v>0.17399999999999999</v>
      </c>
      <c r="L365">
        <v>0.17080000000000001</v>
      </c>
      <c r="M365">
        <v>0.17080000000000001</v>
      </c>
      <c r="N365">
        <v>0.1724</v>
      </c>
      <c r="O365">
        <v>0.16769999999999999</v>
      </c>
      <c r="P365">
        <v>0.1646</v>
      </c>
    </row>
    <row r="366" spans="1:16">
      <c r="A366" s="95">
        <v>44795</v>
      </c>
      <c r="I366">
        <v>0.1794</v>
      </c>
      <c r="J366">
        <v>0.1792</v>
      </c>
      <c r="K366">
        <v>0.17319999999999999</v>
      </c>
      <c r="L366">
        <v>0.17019999999999999</v>
      </c>
      <c r="M366">
        <v>0.1704</v>
      </c>
      <c r="N366">
        <v>0.1721</v>
      </c>
      <c r="O366">
        <v>0.16739999999999999</v>
      </c>
      <c r="P366">
        <v>0.16420000000000001</v>
      </c>
    </row>
    <row r="367" spans="1:16">
      <c r="A367" s="95">
        <v>44796</v>
      </c>
      <c r="I367">
        <v>0.1789</v>
      </c>
      <c r="J367">
        <v>0.1784</v>
      </c>
      <c r="K367">
        <v>0.17230000000000001</v>
      </c>
      <c r="L367">
        <v>0.16930000000000001</v>
      </c>
      <c r="M367">
        <v>0.16950000000000001</v>
      </c>
      <c r="N367">
        <v>0.17119999999999999</v>
      </c>
      <c r="O367">
        <v>0.16619999999999999</v>
      </c>
      <c r="P367">
        <v>0.1628</v>
      </c>
    </row>
    <row r="368" spans="1:16">
      <c r="A368" s="95">
        <v>44797</v>
      </c>
      <c r="I368">
        <v>0.1804</v>
      </c>
      <c r="J368">
        <v>0.17960000000000001</v>
      </c>
      <c r="K368">
        <v>0.17369999999999999</v>
      </c>
      <c r="L368">
        <v>0.17100000000000001</v>
      </c>
      <c r="M368">
        <v>0.17130000000000001</v>
      </c>
      <c r="N368">
        <v>0.17319999999999999</v>
      </c>
      <c r="O368">
        <v>0.16819999999999999</v>
      </c>
      <c r="P368">
        <v>0.16489999999999999</v>
      </c>
    </row>
    <row r="369" spans="1:16">
      <c r="A369" s="95">
        <v>44798</v>
      </c>
      <c r="I369">
        <v>0.17899999999999999</v>
      </c>
      <c r="J369">
        <v>0.17780000000000001</v>
      </c>
      <c r="K369">
        <v>0.1721</v>
      </c>
      <c r="L369">
        <v>0.16980000000000001</v>
      </c>
      <c r="M369">
        <v>0.17050000000000001</v>
      </c>
      <c r="N369">
        <v>0.17299999999999999</v>
      </c>
      <c r="O369">
        <v>0.16830000000000001</v>
      </c>
      <c r="P369">
        <v>0.1651</v>
      </c>
    </row>
    <row r="370" spans="1:16">
      <c r="A370" s="95">
        <v>44799</v>
      </c>
      <c r="I370">
        <v>0.1847</v>
      </c>
      <c r="J370">
        <v>0.1827</v>
      </c>
      <c r="K370">
        <v>0.1764</v>
      </c>
      <c r="L370">
        <v>0.17330000000000001</v>
      </c>
      <c r="M370">
        <v>0.1736</v>
      </c>
      <c r="N370">
        <v>0.1754</v>
      </c>
      <c r="O370">
        <v>0.1704</v>
      </c>
      <c r="P370">
        <v>0.16689999999999999</v>
      </c>
    </row>
    <row r="371" spans="1:16">
      <c r="A371" s="95">
        <v>44802</v>
      </c>
      <c r="I371">
        <v>0.18440000000000001</v>
      </c>
      <c r="J371">
        <v>0.18279999999999999</v>
      </c>
      <c r="K371">
        <v>0.17680000000000001</v>
      </c>
      <c r="L371">
        <v>0.1739</v>
      </c>
      <c r="M371">
        <v>0.17430000000000001</v>
      </c>
      <c r="N371">
        <v>0.1764</v>
      </c>
      <c r="O371">
        <v>0.17119999999999999</v>
      </c>
      <c r="P371">
        <v>0.1676</v>
      </c>
    </row>
    <row r="372" spans="1:16">
      <c r="A372" s="95">
        <v>44803</v>
      </c>
      <c r="I372">
        <v>0.18099999999999999</v>
      </c>
      <c r="J372">
        <v>0.17960000000000001</v>
      </c>
      <c r="K372">
        <v>0.1741</v>
      </c>
      <c r="L372">
        <v>0.1716</v>
      </c>
      <c r="M372">
        <v>0.17230000000000001</v>
      </c>
      <c r="N372">
        <v>0.17449999999999999</v>
      </c>
      <c r="O372">
        <v>0.16950000000000001</v>
      </c>
      <c r="P372">
        <v>0.1661</v>
      </c>
    </row>
    <row r="373" spans="1:16">
      <c r="A373" s="95">
        <v>44804</v>
      </c>
      <c r="I373">
        <v>0.1789</v>
      </c>
      <c r="J373">
        <v>0.1777</v>
      </c>
      <c r="K373">
        <v>0.17249999999999999</v>
      </c>
      <c r="L373">
        <v>0.1704</v>
      </c>
      <c r="M373">
        <v>0.17119999999999999</v>
      </c>
      <c r="N373">
        <v>0.1734</v>
      </c>
      <c r="O373">
        <v>0.16819999999999999</v>
      </c>
      <c r="P373">
        <v>0.1646</v>
      </c>
    </row>
    <row r="374" spans="1:16">
      <c r="A374" s="95">
        <v>44805</v>
      </c>
      <c r="I374">
        <v>0.1799</v>
      </c>
      <c r="J374">
        <v>0.1782</v>
      </c>
      <c r="K374">
        <v>0.17249999999999999</v>
      </c>
      <c r="L374">
        <v>0.17</v>
      </c>
      <c r="M374">
        <v>0.1706</v>
      </c>
      <c r="N374">
        <v>0.1726</v>
      </c>
      <c r="O374">
        <v>0.1673</v>
      </c>
      <c r="P374">
        <v>0.1636</v>
      </c>
    </row>
    <row r="375" spans="1:16">
      <c r="A375" s="95">
        <v>44806</v>
      </c>
      <c r="I375">
        <v>0.18149999999999999</v>
      </c>
      <c r="J375">
        <v>0.18010000000000001</v>
      </c>
      <c r="K375">
        <v>0.17469999999999999</v>
      </c>
      <c r="L375">
        <v>0.1726</v>
      </c>
      <c r="M375">
        <v>0.17299999999999999</v>
      </c>
      <c r="N375">
        <v>0.1749</v>
      </c>
      <c r="O375">
        <v>0.1694</v>
      </c>
      <c r="P375">
        <v>0.1658</v>
      </c>
    </row>
    <row r="376" spans="1:16">
      <c r="A376" s="103">
        <v>44809</v>
      </c>
      <c r="I376" s="189">
        <v>0.18149999999999999</v>
      </c>
      <c r="J376" s="189">
        <v>0.18010000000000001</v>
      </c>
      <c r="K376" s="189">
        <v>0.17469999999999999</v>
      </c>
      <c r="L376" s="189">
        <v>0.1726</v>
      </c>
      <c r="M376" s="189">
        <v>0.17299999999999999</v>
      </c>
      <c r="N376" s="189">
        <v>0.1749</v>
      </c>
      <c r="O376" s="189">
        <v>0.1694</v>
      </c>
      <c r="P376" s="189">
        <v>0.1658</v>
      </c>
    </row>
    <row r="377" spans="1:16">
      <c r="A377" s="95">
        <v>44810</v>
      </c>
      <c r="I377">
        <v>0.17979999999999999</v>
      </c>
      <c r="J377">
        <v>0.17799999999999999</v>
      </c>
      <c r="K377">
        <v>0.17269999999999999</v>
      </c>
      <c r="L377">
        <v>0.1706</v>
      </c>
      <c r="M377">
        <v>0.1709</v>
      </c>
      <c r="N377">
        <v>0.17269999999999999</v>
      </c>
      <c r="O377">
        <v>0.16739999999999999</v>
      </c>
      <c r="P377">
        <v>0.16400000000000001</v>
      </c>
    </row>
    <row r="378" spans="1:16">
      <c r="A378" s="95">
        <v>44811</v>
      </c>
      <c r="I378">
        <v>0.18049999999999999</v>
      </c>
      <c r="J378">
        <v>0.1782</v>
      </c>
      <c r="K378">
        <v>0.17280000000000001</v>
      </c>
      <c r="L378">
        <v>0.1706</v>
      </c>
      <c r="M378">
        <v>0.1711</v>
      </c>
      <c r="N378">
        <v>0.17330000000000001</v>
      </c>
      <c r="O378">
        <v>0.16819999999999999</v>
      </c>
      <c r="P378">
        <v>0.16489999999999999</v>
      </c>
    </row>
    <row r="379" spans="1:16">
      <c r="A379" s="95">
        <v>44812</v>
      </c>
      <c r="I379">
        <v>0.17929999999999999</v>
      </c>
      <c r="J379">
        <v>0.1772</v>
      </c>
      <c r="K379">
        <v>0.17249999999999999</v>
      </c>
      <c r="L379">
        <v>0.17069999999999999</v>
      </c>
      <c r="M379">
        <v>0.17119999999999999</v>
      </c>
      <c r="N379">
        <v>0.1734</v>
      </c>
      <c r="O379">
        <v>0.1686</v>
      </c>
      <c r="P379">
        <v>0.1656</v>
      </c>
    </row>
    <row r="380" spans="1:16">
      <c r="A380" s="95">
        <v>44813</v>
      </c>
      <c r="I380">
        <v>0.1822</v>
      </c>
      <c r="J380">
        <v>0.17829999999999999</v>
      </c>
      <c r="K380">
        <v>0.17380000000000001</v>
      </c>
      <c r="L380">
        <v>0.1721</v>
      </c>
      <c r="M380">
        <v>0.1726</v>
      </c>
      <c r="N380">
        <v>0.17480000000000001</v>
      </c>
      <c r="O380">
        <v>0.1699</v>
      </c>
      <c r="P380">
        <v>0.16689999999999999</v>
      </c>
    </row>
    <row r="381" spans="1:16">
      <c r="A381" s="95">
        <v>44816</v>
      </c>
      <c r="I381">
        <v>0.1835</v>
      </c>
      <c r="J381">
        <v>0.17949999999999999</v>
      </c>
      <c r="K381">
        <v>0.17480000000000001</v>
      </c>
      <c r="L381">
        <v>0.17280000000000001</v>
      </c>
      <c r="M381">
        <v>0.17319999999999999</v>
      </c>
      <c r="N381">
        <v>0.17530000000000001</v>
      </c>
      <c r="O381">
        <v>0.17030000000000001</v>
      </c>
      <c r="P381">
        <v>0.1673</v>
      </c>
    </row>
    <row r="382" spans="1:16">
      <c r="A382" s="95">
        <v>44817</v>
      </c>
      <c r="I382">
        <v>0.18379999999999999</v>
      </c>
      <c r="J382">
        <v>0.17979999999999999</v>
      </c>
      <c r="K382">
        <v>0.17469999999999999</v>
      </c>
      <c r="L382">
        <v>0.17230000000000001</v>
      </c>
      <c r="M382">
        <v>0.17269999999999999</v>
      </c>
      <c r="N382">
        <v>0.17469999999999999</v>
      </c>
      <c r="O382">
        <v>0.1696</v>
      </c>
      <c r="P382">
        <v>0.1663</v>
      </c>
    </row>
    <row r="383" spans="1:16">
      <c r="A383" s="95">
        <v>44818</v>
      </c>
      <c r="I383">
        <v>0.1827</v>
      </c>
      <c r="J383">
        <v>0.1797</v>
      </c>
      <c r="K383">
        <v>0.17460000000000001</v>
      </c>
      <c r="L383">
        <v>0.17230000000000001</v>
      </c>
      <c r="M383">
        <v>0.17299999999999999</v>
      </c>
      <c r="N383">
        <v>0.17530000000000001</v>
      </c>
      <c r="O383">
        <v>0.17030000000000001</v>
      </c>
      <c r="P383">
        <v>0.1671</v>
      </c>
    </row>
    <row r="384" spans="1:16">
      <c r="A384" s="95">
        <v>44819</v>
      </c>
      <c r="I384">
        <v>0.18179999999999999</v>
      </c>
      <c r="J384">
        <v>0.17879999999999999</v>
      </c>
      <c r="K384">
        <v>0.17319999999999999</v>
      </c>
      <c r="L384">
        <v>0.17069999999999999</v>
      </c>
      <c r="M384">
        <v>0.17119999999999999</v>
      </c>
      <c r="N384">
        <v>0.17330000000000001</v>
      </c>
      <c r="O384">
        <v>0.16850000000000001</v>
      </c>
      <c r="P384">
        <v>0.16539999999999999</v>
      </c>
    </row>
    <row r="385" spans="1:17">
      <c r="A385" s="95">
        <v>44820</v>
      </c>
      <c r="I385">
        <v>0.17879999999999999</v>
      </c>
      <c r="J385">
        <v>0.17560000000000001</v>
      </c>
      <c r="K385">
        <v>0.17050000000000001</v>
      </c>
      <c r="L385">
        <v>0.16830000000000001</v>
      </c>
      <c r="M385">
        <v>0.1691</v>
      </c>
      <c r="N385">
        <v>0.1714</v>
      </c>
      <c r="O385">
        <v>0.16639999999999999</v>
      </c>
      <c r="P385">
        <v>0.16320000000000001</v>
      </c>
    </row>
    <row r="386" spans="1:17">
      <c r="A386" s="95">
        <v>44823</v>
      </c>
      <c r="I386">
        <v>0.1769</v>
      </c>
      <c r="J386">
        <v>0.17369999999999999</v>
      </c>
      <c r="K386">
        <v>0.16819999999999999</v>
      </c>
      <c r="L386">
        <v>0.1658</v>
      </c>
      <c r="M386">
        <v>0.1668</v>
      </c>
      <c r="N386">
        <v>0.16930000000000001</v>
      </c>
      <c r="O386">
        <v>0.16470000000000001</v>
      </c>
      <c r="P386">
        <v>0.16189999999999999</v>
      </c>
    </row>
    <row r="387" spans="1:17">
      <c r="A387" s="95">
        <v>44824</v>
      </c>
      <c r="I387">
        <v>0.18190000000000001</v>
      </c>
      <c r="J387">
        <v>0.17799999999999999</v>
      </c>
      <c r="K387">
        <v>0.17199999999999999</v>
      </c>
      <c r="L387">
        <v>0.16919999999999999</v>
      </c>
      <c r="M387">
        <v>0.16980000000000001</v>
      </c>
      <c r="N387">
        <v>0.17219999999999999</v>
      </c>
      <c r="O387">
        <v>0.1676</v>
      </c>
      <c r="P387">
        <v>0.16470000000000001</v>
      </c>
    </row>
    <row r="388" spans="1:17">
      <c r="A388" s="95">
        <v>44825</v>
      </c>
      <c r="I388">
        <v>0.1822</v>
      </c>
      <c r="J388">
        <v>0.17810000000000001</v>
      </c>
      <c r="K388">
        <v>0.17180000000000001</v>
      </c>
      <c r="L388">
        <v>0.1686</v>
      </c>
      <c r="M388">
        <v>0.16930000000000001</v>
      </c>
      <c r="N388">
        <v>0.17180000000000001</v>
      </c>
      <c r="O388">
        <v>0.1673</v>
      </c>
      <c r="P388">
        <v>0.1643</v>
      </c>
    </row>
    <row r="389" spans="1:17">
      <c r="A389" s="95">
        <v>44826</v>
      </c>
      <c r="I389">
        <v>0.18490000000000001</v>
      </c>
      <c r="J389">
        <v>0.18</v>
      </c>
      <c r="K389">
        <v>0.1736</v>
      </c>
      <c r="L389">
        <v>0.17019999999999999</v>
      </c>
      <c r="M389">
        <v>0.17069999999999999</v>
      </c>
      <c r="N389">
        <v>0.17299999999999999</v>
      </c>
      <c r="O389">
        <v>0.16839999999999999</v>
      </c>
      <c r="P389">
        <v>0.1653</v>
      </c>
    </row>
    <row r="390" spans="1:17">
      <c r="A390" s="95">
        <v>44827</v>
      </c>
      <c r="I390">
        <v>0.18279999999999999</v>
      </c>
      <c r="J390">
        <v>0.1764</v>
      </c>
      <c r="K390">
        <v>0.17019999999999999</v>
      </c>
      <c r="L390">
        <v>0.16719999999999999</v>
      </c>
      <c r="M390">
        <v>0.1678</v>
      </c>
      <c r="N390">
        <v>0.17019999999999999</v>
      </c>
      <c r="O390">
        <v>0.1656</v>
      </c>
      <c r="P390">
        <v>0.16250000000000001</v>
      </c>
    </row>
    <row r="391" spans="1:17">
      <c r="A391" s="95">
        <v>44830</v>
      </c>
      <c r="I391">
        <v>0.1835</v>
      </c>
      <c r="J391">
        <v>0.1762</v>
      </c>
      <c r="K391">
        <v>0.1696</v>
      </c>
      <c r="L391">
        <v>0.1661</v>
      </c>
      <c r="M391">
        <v>0.1666</v>
      </c>
      <c r="N391">
        <v>0.16880000000000001</v>
      </c>
      <c r="O391">
        <v>0.16389999999999999</v>
      </c>
      <c r="P391">
        <v>0.1603</v>
      </c>
    </row>
    <row r="392" spans="1:17">
      <c r="A392" s="95">
        <v>44831</v>
      </c>
      <c r="I392">
        <v>0.18190000000000001</v>
      </c>
      <c r="J392">
        <v>0.1759</v>
      </c>
      <c r="K392">
        <v>0.16930000000000001</v>
      </c>
      <c r="L392">
        <v>0.1656</v>
      </c>
      <c r="M392">
        <v>0.1661</v>
      </c>
      <c r="N392">
        <v>0.16830000000000001</v>
      </c>
      <c r="O392">
        <v>0.1633</v>
      </c>
      <c r="P392">
        <v>0.1598</v>
      </c>
    </row>
    <row r="393" spans="1:17">
      <c r="A393" s="95">
        <v>44832</v>
      </c>
      <c r="I393">
        <v>0.18290000000000001</v>
      </c>
      <c r="J393">
        <v>0.17710000000000001</v>
      </c>
      <c r="K393">
        <v>0.1699</v>
      </c>
      <c r="L393">
        <v>0.1658</v>
      </c>
      <c r="M393">
        <v>0.1663</v>
      </c>
      <c r="N393">
        <v>0.16869999999999999</v>
      </c>
      <c r="O393">
        <v>0.16400000000000001</v>
      </c>
      <c r="P393">
        <v>0.1608</v>
      </c>
    </row>
    <row r="394" spans="1:17">
      <c r="A394" s="95">
        <v>44833</v>
      </c>
      <c r="I394">
        <v>0.18440000000000001</v>
      </c>
      <c r="J394">
        <v>0.1777</v>
      </c>
      <c r="K394">
        <v>0.1699</v>
      </c>
      <c r="L394">
        <v>0.16569999999999999</v>
      </c>
      <c r="M394">
        <v>0.16600000000000001</v>
      </c>
      <c r="N394">
        <v>0.16830000000000001</v>
      </c>
      <c r="O394">
        <v>0.1636</v>
      </c>
      <c r="P394">
        <v>0.16039999999999999</v>
      </c>
    </row>
    <row r="395" spans="1:17">
      <c r="A395" s="95">
        <v>44834</v>
      </c>
      <c r="I395">
        <v>0.1842</v>
      </c>
      <c r="J395">
        <v>0.17680000000000001</v>
      </c>
      <c r="K395">
        <v>0.1694</v>
      </c>
      <c r="L395">
        <v>0.16539999999999999</v>
      </c>
      <c r="M395">
        <v>0.16569999999999999</v>
      </c>
      <c r="N395">
        <v>0.1681</v>
      </c>
      <c r="O395">
        <v>0.16320000000000001</v>
      </c>
      <c r="P395">
        <v>0.15989999999999999</v>
      </c>
      <c r="Q395">
        <v>0.16020000000000001</v>
      </c>
    </row>
    <row r="396" spans="1:17">
      <c r="A396" s="95">
        <v>44837</v>
      </c>
      <c r="J396">
        <v>0.17419999999999999</v>
      </c>
      <c r="K396">
        <v>0.16750000000000001</v>
      </c>
      <c r="L396">
        <v>0.16470000000000001</v>
      </c>
      <c r="M396">
        <v>0.16550000000000001</v>
      </c>
      <c r="N396">
        <v>0.16819999999999999</v>
      </c>
      <c r="O396">
        <v>0.16420000000000001</v>
      </c>
      <c r="P396">
        <v>0.16139999999999999</v>
      </c>
      <c r="Q396">
        <v>0.1615</v>
      </c>
    </row>
    <row r="397" spans="1:17">
      <c r="A397" s="95">
        <v>44838</v>
      </c>
      <c r="J397">
        <v>0.17910000000000001</v>
      </c>
      <c r="K397">
        <v>0.1714</v>
      </c>
      <c r="L397">
        <v>0.16750000000000001</v>
      </c>
      <c r="M397">
        <v>0.16789999999999999</v>
      </c>
      <c r="N397">
        <v>0.17019999999999999</v>
      </c>
      <c r="O397">
        <v>0.16589999999999999</v>
      </c>
      <c r="P397">
        <v>0.16300000000000001</v>
      </c>
      <c r="Q397">
        <v>0.16289999999999999</v>
      </c>
    </row>
    <row r="398" spans="1:17">
      <c r="A398" s="95">
        <v>44839</v>
      </c>
      <c r="J398">
        <v>0.17949999999999999</v>
      </c>
      <c r="K398">
        <v>0.1719</v>
      </c>
      <c r="L398">
        <v>0.16839999999999999</v>
      </c>
      <c r="M398">
        <v>0.16880000000000001</v>
      </c>
      <c r="N398">
        <v>0.17100000000000001</v>
      </c>
      <c r="O398">
        <v>0.16669999999999999</v>
      </c>
      <c r="P398">
        <v>0.1638</v>
      </c>
      <c r="Q398">
        <v>0.16339999999999999</v>
      </c>
    </row>
    <row r="399" spans="1:17">
      <c r="A399" s="95">
        <v>44840</v>
      </c>
      <c r="J399">
        <v>0.18459999999999999</v>
      </c>
      <c r="K399">
        <v>0.17580000000000001</v>
      </c>
      <c r="L399">
        <v>0.1714</v>
      </c>
      <c r="M399">
        <v>0.1714</v>
      </c>
      <c r="N399">
        <v>0.1731</v>
      </c>
      <c r="O399">
        <v>0.1681</v>
      </c>
      <c r="P399">
        <v>0.1646</v>
      </c>
      <c r="Q399">
        <v>0.1638</v>
      </c>
    </row>
    <row r="400" spans="1:17">
      <c r="A400" s="95">
        <v>44841</v>
      </c>
      <c r="J400">
        <v>0.18679999999999999</v>
      </c>
      <c r="K400">
        <v>0.17799999999999999</v>
      </c>
      <c r="L400">
        <v>0.17269999999999999</v>
      </c>
      <c r="M400">
        <v>0.17249999999999999</v>
      </c>
      <c r="N400">
        <v>0.17419999999999999</v>
      </c>
      <c r="O400">
        <v>0.16869999999999999</v>
      </c>
      <c r="P400">
        <v>0.16489999999999999</v>
      </c>
      <c r="Q400">
        <v>0.16370000000000001</v>
      </c>
    </row>
    <row r="401" spans="1:17">
      <c r="A401" s="95">
        <v>44844</v>
      </c>
      <c r="J401">
        <v>0.18609999999999999</v>
      </c>
      <c r="K401">
        <v>0.17730000000000001</v>
      </c>
      <c r="L401">
        <v>0.17230000000000001</v>
      </c>
      <c r="M401">
        <v>0.17219999999999999</v>
      </c>
      <c r="N401">
        <v>0.1739</v>
      </c>
      <c r="O401">
        <v>0.16819999999999999</v>
      </c>
      <c r="P401">
        <v>0.16420000000000001</v>
      </c>
      <c r="Q401">
        <v>0.16270000000000001</v>
      </c>
    </row>
    <row r="402" spans="1:17">
      <c r="A402" s="95">
        <v>44845</v>
      </c>
      <c r="J402">
        <v>0.18740000000000001</v>
      </c>
      <c r="K402">
        <v>0.17810000000000001</v>
      </c>
      <c r="L402">
        <v>0.17249999999999999</v>
      </c>
      <c r="M402">
        <v>0.17230000000000001</v>
      </c>
      <c r="N402">
        <v>0.1739</v>
      </c>
      <c r="O402">
        <v>0.16789999999999999</v>
      </c>
      <c r="P402">
        <v>0.16370000000000001</v>
      </c>
      <c r="Q402">
        <v>0.16209999999999999</v>
      </c>
    </row>
    <row r="403" spans="1:17">
      <c r="A403" s="95">
        <v>44846</v>
      </c>
      <c r="J403">
        <v>0.18679999999999999</v>
      </c>
      <c r="K403">
        <v>0.17799999999999999</v>
      </c>
      <c r="L403">
        <v>0.1729</v>
      </c>
      <c r="M403">
        <v>0.17280000000000001</v>
      </c>
      <c r="N403">
        <v>0.17449999999999999</v>
      </c>
      <c r="O403">
        <v>0.16839999999999999</v>
      </c>
      <c r="P403">
        <v>0.1641</v>
      </c>
      <c r="Q403">
        <v>0.16250000000000001</v>
      </c>
    </row>
    <row r="404" spans="1:17">
      <c r="A404" s="95">
        <v>44847</v>
      </c>
      <c r="J404">
        <v>0.18809999999999999</v>
      </c>
      <c r="K404">
        <v>0.17849999999999999</v>
      </c>
      <c r="L404">
        <v>0.1726</v>
      </c>
      <c r="M404">
        <v>0.17230000000000001</v>
      </c>
      <c r="N404">
        <v>0.1739</v>
      </c>
      <c r="O404">
        <v>0.1676</v>
      </c>
      <c r="P404">
        <v>0.16320000000000001</v>
      </c>
      <c r="Q404">
        <v>0.16159999999999999</v>
      </c>
    </row>
    <row r="405" spans="1:17">
      <c r="A405" s="95">
        <v>44848</v>
      </c>
      <c r="J405">
        <v>0.18840000000000001</v>
      </c>
      <c r="K405">
        <v>0.1787</v>
      </c>
      <c r="L405">
        <v>0.1729</v>
      </c>
      <c r="M405">
        <v>0.17280000000000001</v>
      </c>
      <c r="N405">
        <v>0.17449999999999999</v>
      </c>
      <c r="O405">
        <v>0.16800000000000001</v>
      </c>
      <c r="P405">
        <v>0.1633</v>
      </c>
      <c r="Q405">
        <v>0.16159999999999999</v>
      </c>
    </row>
    <row r="406" spans="1:17">
      <c r="A406" s="95">
        <v>44851</v>
      </c>
      <c r="J406">
        <v>0.18770000000000001</v>
      </c>
      <c r="K406">
        <v>0.17879999999999999</v>
      </c>
      <c r="L406">
        <v>0.1736</v>
      </c>
      <c r="M406">
        <v>0.17380000000000001</v>
      </c>
      <c r="N406">
        <v>0.17549999999999999</v>
      </c>
      <c r="O406">
        <v>0.16889999999999999</v>
      </c>
      <c r="P406">
        <v>0.16420000000000001</v>
      </c>
      <c r="Q406">
        <v>0.16250000000000001</v>
      </c>
    </row>
    <row r="407" spans="1:17">
      <c r="A407" s="95">
        <v>44852</v>
      </c>
      <c r="J407">
        <v>0.1867</v>
      </c>
      <c r="K407">
        <v>0.17780000000000001</v>
      </c>
      <c r="L407">
        <v>0.1729</v>
      </c>
      <c r="M407">
        <v>0.17299999999999999</v>
      </c>
      <c r="N407">
        <v>0.17469999999999999</v>
      </c>
      <c r="O407">
        <v>0.16819999999999999</v>
      </c>
      <c r="P407">
        <v>0.1636</v>
      </c>
      <c r="Q407">
        <v>0.16170000000000001</v>
      </c>
    </row>
    <row r="408" spans="1:17">
      <c r="A408" s="95">
        <v>44853</v>
      </c>
      <c r="J408">
        <v>0.1865</v>
      </c>
      <c r="K408">
        <v>0.1774</v>
      </c>
      <c r="L408">
        <v>0.17280000000000001</v>
      </c>
      <c r="M408">
        <v>0.1729</v>
      </c>
      <c r="N408">
        <v>0.17460000000000001</v>
      </c>
      <c r="O408">
        <v>0.16819999999999999</v>
      </c>
      <c r="P408">
        <v>0.1636</v>
      </c>
      <c r="Q408">
        <v>0.1615</v>
      </c>
    </row>
    <row r="409" spans="1:17">
      <c r="A409" s="95">
        <v>44854</v>
      </c>
      <c r="J409">
        <v>0.18390000000000001</v>
      </c>
      <c r="K409">
        <v>0.17499999999999999</v>
      </c>
      <c r="L409">
        <v>0.17080000000000001</v>
      </c>
      <c r="M409">
        <v>0.17119999999999999</v>
      </c>
      <c r="N409">
        <v>0.17299999999999999</v>
      </c>
      <c r="O409">
        <v>0.1666</v>
      </c>
      <c r="P409">
        <v>0.16189999999999999</v>
      </c>
      <c r="Q409">
        <v>0.16009999999999999</v>
      </c>
    </row>
    <row r="410" spans="1:17">
      <c r="A410" s="95">
        <v>44855</v>
      </c>
      <c r="J410">
        <v>0.18379999999999999</v>
      </c>
      <c r="K410">
        <v>0.17480000000000001</v>
      </c>
      <c r="L410">
        <v>0.17050000000000001</v>
      </c>
      <c r="M410">
        <v>0.17080000000000001</v>
      </c>
      <c r="N410">
        <v>0.1726</v>
      </c>
      <c r="O410">
        <v>0.16619999999999999</v>
      </c>
      <c r="P410">
        <v>0.1615</v>
      </c>
      <c r="Q410">
        <v>0.15989999999999999</v>
      </c>
    </row>
    <row r="411" spans="1:17">
      <c r="A411" s="95">
        <v>44858</v>
      </c>
      <c r="J411">
        <v>0.18129999999999999</v>
      </c>
      <c r="K411">
        <v>0.17199999999999999</v>
      </c>
      <c r="L411">
        <v>0.16750000000000001</v>
      </c>
      <c r="M411">
        <v>0.16800000000000001</v>
      </c>
      <c r="N411">
        <v>0.1701</v>
      </c>
      <c r="O411">
        <v>0.1643</v>
      </c>
      <c r="P411">
        <v>0.16009999999999999</v>
      </c>
      <c r="Q411">
        <v>0.15909999999999999</v>
      </c>
    </row>
    <row r="412" spans="1:17">
      <c r="A412" s="95">
        <v>44859</v>
      </c>
      <c r="J412">
        <v>0.18110000000000001</v>
      </c>
      <c r="K412">
        <v>0.17180000000000001</v>
      </c>
      <c r="L412">
        <v>0.1668</v>
      </c>
      <c r="M412">
        <v>0.16719999999999999</v>
      </c>
      <c r="N412">
        <v>0.16919999999999999</v>
      </c>
      <c r="O412">
        <v>0.1633</v>
      </c>
      <c r="P412">
        <v>0.1593</v>
      </c>
      <c r="Q412">
        <v>0.15870000000000001</v>
      </c>
    </row>
    <row r="413" spans="1:17">
      <c r="A413" s="95">
        <v>44860</v>
      </c>
      <c r="J413">
        <v>0.17860000000000001</v>
      </c>
      <c r="K413">
        <v>0.16919999999999999</v>
      </c>
      <c r="L413">
        <v>0.1643</v>
      </c>
      <c r="M413">
        <v>0.1648</v>
      </c>
      <c r="N413">
        <v>0.16700000000000001</v>
      </c>
      <c r="O413">
        <v>0.1615</v>
      </c>
      <c r="P413">
        <v>0.15790000000000001</v>
      </c>
      <c r="Q413">
        <v>0.15759999999999999</v>
      </c>
    </row>
    <row r="414" spans="1:17">
      <c r="A414" s="95">
        <v>44861</v>
      </c>
      <c r="J414">
        <v>0.17710000000000001</v>
      </c>
      <c r="K414">
        <v>0.16789999999999999</v>
      </c>
      <c r="L414">
        <v>0.16289999999999999</v>
      </c>
      <c r="M414">
        <v>0.1636</v>
      </c>
      <c r="N414">
        <v>0.16600000000000001</v>
      </c>
      <c r="O414">
        <v>0.16139999999999999</v>
      </c>
      <c r="P414">
        <v>0.15840000000000001</v>
      </c>
      <c r="Q414">
        <v>0.1585</v>
      </c>
    </row>
    <row r="415" spans="1:17">
      <c r="A415" s="95">
        <v>44862</v>
      </c>
      <c r="J415">
        <v>0.17580000000000001</v>
      </c>
      <c r="K415">
        <v>0.16650000000000001</v>
      </c>
      <c r="L415">
        <v>0.16189999999999999</v>
      </c>
      <c r="M415">
        <v>0.16259999999999999</v>
      </c>
      <c r="N415">
        <v>0.1651</v>
      </c>
      <c r="O415">
        <v>0.1608</v>
      </c>
      <c r="P415">
        <v>0.158</v>
      </c>
      <c r="Q415">
        <v>0.1583</v>
      </c>
    </row>
    <row r="416" spans="1:17">
      <c r="A416" s="95">
        <v>44865</v>
      </c>
      <c r="J416">
        <v>0.1797</v>
      </c>
      <c r="K416">
        <v>0.16889999999999999</v>
      </c>
      <c r="L416">
        <v>0.16289999999999999</v>
      </c>
      <c r="M416">
        <v>0.1633</v>
      </c>
      <c r="N416">
        <v>0.16550000000000001</v>
      </c>
      <c r="O416">
        <v>0.161</v>
      </c>
      <c r="P416">
        <v>0.15820000000000001</v>
      </c>
      <c r="Q416">
        <v>0.1585</v>
      </c>
    </row>
    <row r="417" spans="1:17">
      <c r="A417" s="95">
        <v>44866</v>
      </c>
      <c r="J417">
        <v>0.18429999999999999</v>
      </c>
      <c r="K417">
        <v>0.1739</v>
      </c>
      <c r="L417">
        <v>0.1681</v>
      </c>
      <c r="M417">
        <v>0.16830000000000001</v>
      </c>
      <c r="N417">
        <v>0.1704</v>
      </c>
      <c r="O417">
        <v>0.1656</v>
      </c>
      <c r="P417">
        <v>0.16239999999999999</v>
      </c>
      <c r="Q417">
        <v>0.16259999999999999</v>
      </c>
    </row>
    <row r="418" spans="1:17">
      <c r="A418" s="95">
        <v>44867</v>
      </c>
      <c r="J418">
        <v>0.1847</v>
      </c>
      <c r="K418">
        <v>0.17480000000000001</v>
      </c>
      <c r="L418">
        <v>0.16950000000000001</v>
      </c>
      <c r="M418">
        <v>0.16969999999999999</v>
      </c>
      <c r="N418">
        <v>0.1716</v>
      </c>
      <c r="O418">
        <v>0.16669999999999999</v>
      </c>
      <c r="P418">
        <v>0.16339999999999999</v>
      </c>
      <c r="Q418">
        <v>0.16339999999999999</v>
      </c>
    </row>
    <row r="419" spans="1:17">
      <c r="A419" s="95">
        <v>44868</v>
      </c>
      <c r="J419">
        <v>0.1847</v>
      </c>
      <c r="K419">
        <v>0.17480000000000001</v>
      </c>
      <c r="L419">
        <v>0.16950000000000001</v>
      </c>
      <c r="M419">
        <v>0.1696</v>
      </c>
      <c r="N419">
        <v>0.1714</v>
      </c>
      <c r="O419">
        <v>0.16600000000000001</v>
      </c>
      <c r="P419">
        <v>0.16239999999999999</v>
      </c>
      <c r="Q419">
        <v>0.1623</v>
      </c>
    </row>
    <row r="420" spans="1:17">
      <c r="A420" s="95">
        <v>44869</v>
      </c>
      <c r="J420">
        <v>0.18709999999999999</v>
      </c>
      <c r="K420">
        <v>0.1777</v>
      </c>
      <c r="L420">
        <v>0.17230000000000001</v>
      </c>
      <c r="M420">
        <v>0.1724</v>
      </c>
      <c r="N420">
        <v>0.1741</v>
      </c>
      <c r="O420">
        <v>0.16869999999999999</v>
      </c>
      <c r="P420">
        <v>0.16489999999999999</v>
      </c>
      <c r="Q420">
        <v>0.1646</v>
      </c>
    </row>
    <row r="421" spans="1:17">
      <c r="A421" s="95">
        <v>44872</v>
      </c>
      <c r="J421">
        <v>0.18679999999999999</v>
      </c>
      <c r="K421">
        <v>0.1772</v>
      </c>
      <c r="L421">
        <v>0.1714</v>
      </c>
      <c r="M421">
        <v>0.1714</v>
      </c>
      <c r="N421">
        <v>0.17319999999999999</v>
      </c>
      <c r="O421">
        <v>0.1681</v>
      </c>
      <c r="P421">
        <v>0.16470000000000001</v>
      </c>
      <c r="Q421">
        <v>0.1646</v>
      </c>
    </row>
    <row r="422" spans="1:17">
      <c r="A422" s="95">
        <v>44873</v>
      </c>
      <c r="J422">
        <v>0.19</v>
      </c>
      <c r="K422">
        <v>0.18060000000000001</v>
      </c>
      <c r="L422">
        <v>0.1749</v>
      </c>
      <c r="M422">
        <v>0.17469999999999999</v>
      </c>
      <c r="N422">
        <v>0.17630000000000001</v>
      </c>
      <c r="O422">
        <v>0.17050000000000001</v>
      </c>
      <c r="P422">
        <v>0.16639999999999999</v>
      </c>
      <c r="Q422">
        <v>0.1658</v>
      </c>
    </row>
    <row r="423" spans="1:17">
      <c r="A423" s="95">
        <v>44874</v>
      </c>
      <c r="J423">
        <v>0.1938</v>
      </c>
      <c r="K423">
        <v>0.184</v>
      </c>
      <c r="L423">
        <v>0.1774</v>
      </c>
      <c r="M423">
        <v>0.1767</v>
      </c>
      <c r="N423">
        <v>0.1779</v>
      </c>
      <c r="O423">
        <v>0.17180000000000001</v>
      </c>
      <c r="P423">
        <v>0.16750000000000001</v>
      </c>
      <c r="Q423">
        <v>0.1666</v>
      </c>
    </row>
    <row r="424" spans="1:17">
      <c r="A424" s="95">
        <v>44875</v>
      </c>
      <c r="J424">
        <v>0.19409999999999999</v>
      </c>
      <c r="K424">
        <v>0.184</v>
      </c>
      <c r="L424">
        <v>0.1769</v>
      </c>
      <c r="M424">
        <v>0.17549999999999999</v>
      </c>
      <c r="N424">
        <v>0.1762</v>
      </c>
      <c r="O424">
        <v>0.16919999999999999</v>
      </c>
      <c r="P424">
        <v>0.1641</v>
      </c>
      <c r="Q424">
        <v>0.16239999999999999</v>
      </c>
    </row>
    <row r="425" spans="1:17">
      <c r="A425" s="95">
        <v>44876</v>
      </c>
      <c r="J425">
        <v>0.19639999999999999</v>
      </c>
      <c r="K425">
        <v>0.186</v>
      </c>
      <c r="L425">
        <v>0.1789</v>
      </c>
      <c r="M425">
        <v>0.1772</v>
      </c>
      <c r="N425">
        <v>0.17749999999999999</v>
      </c>
      <c r="O425">
        <v>0.1694</v>
      </c>
      <c r="P425">
        <v>0.16370000000000001</v>
      </c>
      <c r="Q425">
        <v>0.16189999999999999</v>
      </c>
    </row>
    <row r="426" spans="1:17">
      <c r="A426" s="95">
        <v>44879</v>
      </c>
      <c r="J426">
        <v>0.1983</v>
      </c>
      <c r="K426">
        <v>0.18790000000000001</v>
      </c>
      <c r="L426">
        <v>0.1807</v>
      </c>
      <c r="M426">
        <v>0.17899999999999999</v>
      </c>
      <c r="N426">
        <v>0.17929999999999999</v>
      </c>
      <c r="O426">
        <v>0.17100000000000001</v>
      </c>
      <c r="P426">
        <v>0.16520000000000001</v>
      </c>
      <c r="Q426">
        <v>0.16339999999999999</v>
      </c>
    </row>
    <row r="427" spans="1:17">
      <c r="A427" s="95">
        <v>44880</v>
      </c>
      <c r="J427">
        <v>0.2029</v>
      </c>
      <c r="K427">
        <v>0.19159999999999999</v>
      </c>
      <c r="L427">
        <v>0.18360000000000001</v>
      </c>
      <c r="M427">
        <v>0.18110000000000001</v>
      </c>
      <c r="N427">
        <v>0.1807</v>
      </c>
      <c r="O427">
        <v>0.17219999999999999</v>
      </c>
      <c r="P427">
        <v>0.16600000000000001</v>
      </c>
      <c r="Q427">
        <v>0.16420000000000001</v>
      </c>
    </row>
    <row r="428" spans="1:17">
      <c r="A428" s="95">
        <v>44881</v>
      </c>
      <c r="J428">
        <v>0.20269999999999999</v>
      </c>
      <c r="K428">
        <v>0.19059999999999999</v>
      </c>
      <c r="L428">
        <v>0.18279999999999999</v>
      </c>
      <c r="M428">
        <v>0.18</v>
      </c>
      <c r="N428">
        <v>0.1792</v>
      </c>
      <c r="O428">
        <v>0.16980000000000001</v>
      </c>
      <c r="P428">
        <v>0.16289999999999999</v>
      </c>
      <c r="Q428">
        <v>0.161</v>
      </c>
    </row>
    <row r="429" spans="1:17">
      <c r="A429" s="95">
        <v>44882</v>
      </c>
      <c r="J429">
        <v>0.1973</v>
      </c>
      <c r="K429">
        <v>0.1862</v>
      </c>
      <c r="L429">
        <v>0.1792</v>
      </c>
      <c r="M429">
        <v>0.17680000000000001</v>
      </c>
      <c r="N429">
        <v>0.1764</v>
      </c>
      <c r="O429">
        <v>0.1676</v>
      </c>
      <c r="P429">
        <v>0.1613</v>
      </c>
      <c r="Q429">
        <v>0.15989999999999999</v>
      </c>
    </row>
    <row r="430" spans="1:17">
      <c r="A430" s="95">
        <v>44883</v>
      </c>
      <c r="J430">
        <v>0.20050000000000001</v>
      </c>
      <c r="K430">
        <v>0.18840000000000001</v>
      </c>
      <c r="L430">
        <v>0.18090000000000001</v>
      </c>
      <c r="M430">
        <v>0.17829999999999999</v>
      </c>
      <c r="N430">
        <v>0.17780000000000001</v>
      </c>
      <c r="O430">
        <v>0.16930000000000001</v>
      </c>
      <c r="P430">
        <v>0.16309999999999999</v>
      </c>
      <c r="Q430">
        <v>0.16159999999999999</v>
      </c>
    </row>
    <row r="431" spans="1:17">
      <c r="A431" s="95">
        <v>44886</v>
      </c>
      <c r="J431">
        <v>0.1986</v>
      </c>
      <c r="K431">
        <v>0.187</v>
      </c>
      <c r="L431">
        <v>0.17979999999999999</v>
      </c>
      <c r="M431">
        <v>0.17749999999999999</v>
      </c>
      <c r="N431">
        <v>0.17730000000000001</v>
      </c>
      <c r="O431">
        <v>0.16900000000000001</v>
      </c>
      <c r="P431">
        <v>0.16339999999999999</v>
      </c>
      <c r="Q431">
        <v>0.16209999999999999</v>
      </c>
    </row>
    <row r="432" spans="1:17">
      <c r="A432" s="95">
        <v>44887</v>
      </c>
      <c r="J432">
        <v>0.19739999999999999</v>
      </c>
      <c r="K432">
        <v>0.1865</v>
      </c>
      <c r="L432">
        <v>0.17949999999999999</v>
      </c>
      <c r="M432">
        <v>0.17760000000000001</v>
      </c>
      <c r="N432">
        <v>0.1774</v>
      </c>
      <c r="O432">
        <v>0.16880000000000001</v>
      </c>
      <c r="P432">
        <v>0.16300000000000001</v>
      </c>
      <c r="Q432">
        <v>0.16139999999999999</v>
      </c>
    </row>
    <row r="433" spans="1:17">
      <c r="A433" s="95">
        <v>44888</v>
      </c>
      <c r="J433">
        <v>0.19550000000000001</v>
      </c>
      <c r="K433">
        <v>0.18479999999999999</v>
      </c>
      <c r="L433">
        <v>0.17810000000000001</v>
      </c>
      <c r="M433">
        <v>0.17630000000000001</v>
      </c>
      <c r="N433">
        <v>0.1764</v>
      </c>
      <c r="O433">
        <v>0.1678</v>
      </c>
      <c r="P433">
        <v>0.16209999999999999</v>
      </c>
      <c r="Q433">
        <v>0.16070000000000001</v>
      </c>
    </row>
    <row r="434" spans="1:17">
      <c r="A434" s="95">
        <v>44889</v>
      </c>
      <c r="J434" s="189">
        <v>0.19550000000000001</v>
      </c>
      <c r="K434" s="189">
        <v>0.18479999999999999</v>
      </c>
      <c r="L434" s="189">
        <v>0.17810000000000001</v>
      </c>
      <c r="M434" s="189">
        <v>0.17630000000000001</v>
      </c>
      <c r="N434" s="189">
        <v>0.1764</v>
      </c>
      <c r="O434" s="189">
        <v>0.1678</v>
      </c>
      <c r="P434" s="189">
        <v>0.16209999999999999</v>
      </c>
      <c r="Q434" s="189">
        <v>0.16070000000000001</v>
      </c>
    </row>
    <row r="435" spans="1:17">
      <c r="A435" s="95">
        <v>44890</v>
      </c>
      <c r="J435">
        <v>0.1933</v>
      </c>
      <c r="K435">
        <v>0.18360000000000001</v>
      </c>
      <c r="L435">
        <v>0.1777</v>
      </c>
      <c r="M435">
        <v>0.1764</v>
      </c>
      <c r="N435">
        <v>0.1767</v>
      </c>
      <c r="O435">
        <v>0.1686</v>
      </c>
      <c r="P435">
        <v>0.1633</v>
      </c>
      <c r="Q435">
        <v>0.16250000000000001</v>
      </c>
    </row>
    <row r="436" spans="1:17">
      <c r="A436" s="95">
        <v>44893</v>
      </c>
      <c r="J436">
        <v>0.1938</v>
      </c>
      <c r="K436">
        <v>0.1835</v>
      </c>
      <c r="L436">
        <v>0.17749999999999999</v>
      </c>
      <c r="M436">
        <v>0.1757</v>
      </c>
      <c r="N436">
        <v>0.1757</v>
      </c>
      <c r="O436">
        <v>0.16769999999999999</v>
      </c>
      <c r="P436">
        <v>0.16239999999999999</v>
      </c>
      <c r="Q436">
        <v>0.1615</v>
      </c>
    </row>
    <row r="437" spans="1:17">
      <c r="A437" s="95">
        <v>44894</v>
      </c>
      <c r="J437">
        <v>0.1953</v>
      </c>
      <c r="K437">
        <v>0.18459999999999999</v>
      </c>
      <c r="L437">
        <v>0.1784</v>
      </c>
      <c r="M437">
        <v>0.1764</v>
      </c>
      <c r="N437">
        <v>0.1762</v>
      </c>
      <c r="O437">
        <v>0.16839999999999999</v>
      </c>
      <c r="P437">
        <v>0.16320000000000001</v>
      </c>
      <c r="Q437">
        <v>0.16250000000000001</v>
      </c>
    </row>
    <row r="438" spans="1:17">
      <c r="A438" s="95">
        <v>44895</v>
      </c>
      <c r="J438">
        <v>0.1963</v>
      </c>
      <c r="K438">
        <v>0.18559999999999999</v>
      </c>
      <c r="L438">
        <v>0.17929999999999999</v>
      </c>
      <c r="M438">
        <v>0.1774</v>
      </c>
      <c r="N438">
        <v>0.1772</v>
      </c>
      <c r="O438">
        <v>0.1696</v>
      </c>
      <c r="P438">
        <v>0.16439999999999999</v>
      </c>
      <c r="Q438">
        <v>0.16350000000000001</v>
      </c>
    </row>
    <row r="439" spans="1:17">
      <c r="A439" s="95">
        <v>44896</v>
      </c>
      <c r="J439">
        <v>0.19620000000000001</v>
      </c>
      <c r="K439">
        <v>0.18559999999999999</v>
      </c>
      <c r="L439">
        <v>0.17949999999999999</v>
      </c>
      <c r="M439">
        <v>0.1777</v>
      </c>
      <c r="N439">
        <v>0.1774</v>
      </c>
      <c r="O439">
        <v>0.16980000000000001</v>
      </c>
      <c r="P439">
        <v>0.1648</v>
      </c>
      <c r="Q439">
        <v>0.16389999999999999</v>
      </c>
    </row>
    <row r="440" spans="1:17">
      <c r="A440" s="95">
        <v>44897</v>
      </c>
      <c r="J440">
        <v>0.1948</v>
      </c>
      <c r="K440">
        <v>0.18329999999999999</v>
      </c>
      <c r="L440">
        <v>0.17649999999999999</v>
      </c>
      <c r="M440">
        <v>0.17460000000000001</v>
      </c>
      <c r="N440">
        <v>0.1744</v>
      </c>
      <c r="O440">
        <v>0.1671</v>
      </c>
      <c r="P440">
        <v>0.16239999999999999</v>
      </c>
      <c r="Q440">
        <v>0.1618</v>
      </c>
    </row>
    <row r="441" spans="1:17">
      <c r="A441" s="95">
        <v>44900</v>
      </c>
      <c r="J441">
        <v>0.19550000000000001</v>
      </c>
      <c r="K441">
        <v>0.18429999999999999</v>
      </c>
      <c r="L441">
        <v>0.17780000000000001</v>
      </c>
      <c r="M441">
        <v>0.17610000000000001</v>
      </c>
      <c r="N441">
        <v>0.17610000000000001</v>
      </c>
      <c r="O441">
        <v>0.16900000000000001</v>
      </c>
      <c r="P441">
        <v>0.16450000000000001</v>
      </c>
      <c r="Q441">
        <v>0.16400000000000001</v>
      </c>
    </row>
    <row r="442" spans="1:17">
      <c r="A442" s="95">
        <v>44901</v>
      </c>
      <c r="J442">
        <v>0.19389999999999999</v>
      </c>
      <c r="K442">
        <v>0.18279999999999999</v>
      </c>
      <c r="L442">
        <v>0.17660000000000001</v>
      </c>
      <c r="M442">
        <v>0.17530000000000001</v>
      </c>
      <c r="N442">
        <v>0.17580000000000001</v>
      </c>
      <c r="O442">
        <v>0.1686</v>
      </c>
      <c r="P442">
        <v>0.1641</v>
      </c>
      <c r="Q442">
        <v>0.1636</v>
      </c>
    </row>
    <row r="443" spans="1:17">
      <c r="A443" s="95">
        <v>44902</v>
      </c>
      <c r="J443">
        <v>0.1948</v>
      </c>
      <c r="K443">
        <v>0.1835</v>
      </c>
      <c r="L443">
        <v>0.17710000000000001</v>
      </c>
      <c r="M443">
        <v>0.17560000000000001</v>
      </c>
      <c r="N443">
        <v>0.1759</v>
      </c>
      <c r="O443">
        <v>0.16819999999999999</v>
      </c>
      <c r="P443">
        <v>0.16320000000000001</v>
      </c>
      <c r="Q443">
        <v>0.16259999999999999</v>
      </c>
    </row>
    <row r="444" spans="1:17">
      <c r="A444" s="95">
        <v>44903</v>
      </c>
      <c r="J444">
        <v>0.1968</v>
      </c>
      <c r="K444">
        <v>0.18509999999999999</v>
      </c>
      <c r="L444">
        <v>0.17829999999999999</v>
      </c>
      <c r="M444">
        <v>0.17660000000000001</v>
      </c>
      <c r="N444">
        <v>0.17680000000000001</v>
      </c>
      <c r="O444">
        <v>0.1691</v>
      </c>
      <c r="P444">
        <v>0.16400000000000001</v>
      </c>
      <c r="Q444">
        <v>0.16320000000000001</v>
      </c>
    </row>
    <row r="445" spans="1:17">
      <c r="A445" s="95">
        <v>44904</v>
      </c>
      <c r="J445">
        <v>0.19600000000000001</v>
      </c>
      <c r="K445">
        <v>0.18459999999999999</v>
      </c>
      <c r="L445">
        <v>0.1779</v>
      </c>
      <c r="M445">
        <v>0.1764</v>
      </c>
      <c r="N445">
        <v>0.1769</v>
      </c>
      <c r="O445">
        <v>0.16950000000000001</v>
      </c>
      <c r="P445">
        <v>0.16470000000000001</v>
      </c>
      <c r="Q445">
        <v>0.16370000000000001</v>
      </c>
    </row>
    <row r="446" spans="1:17">
      <c r="A446" s="95">
        <v>44907</v>
      </c>
      <c r="J446">
        <v>0.1938</v>
      </c>
      <c r="K446">
        <v>0.1832</v>
      </c>
      <c r="L446">
        <v>0.1769</v>
      </c>
      <c r="M446">
        <v>0.1759</v>
      </c>
      <c r="N446">
        <v>0.17699999999999999</v>
      </c>
      <c r="O446">
        <v>0.16969999999999999</v>
      </c>
      <c r="P446">
        <v>0.16500000000000001</v>
      </c>
      <c r="Q446">
        <v>0.1643</v>
      </c>
    </row>
    <row r="447" spans="1:17">
      <c r="A447" s="95">
        <v>44908</v>
      </c>
      <c r="J447">
        <v>0.1976</v>
      </c>
      <c r="K447">
        <v>0.186</v>
      </c>
      <c r="L447">
        <v>0.17899999999999999</v>
      </c>
      <c r="M447">
        <v>0.1774</v>
      </c>
      <c r="N447">
        <v>0.17810000000000001</v>
      </c>
      <c r="O447">
        <v>0.1704</v>
      </c>
      <c r="P447">
        <v>0.16569999999999999</v>
      </c>
      <c r="Q447">
        <v>0.16470000000000001</v>
      </c>
    </row>
    <row r="448" spans="1:17">
      <c r="A448" s="95">
        <v>44909</v>
      </c>
      <c r="J448">
        <v>0.2029</v>
      </c>
      <c r="K448">
        <v>0.19009999999999999</v>
      </c>
      <c r="L448">
        <v>0.18190000000000001</v>
      </c>
      <c r="M448">
        <v>0.17960000000000001</v>
      </c>
      <c r="N448">
        <v>0.1802</v>
      </c>
      <c r="O448">
        <v>0.17199999999999999</v>
      </c>
      <c r="P448">
        <v>0.16669999999999999</v>
      </c>
      <c r="Q448">
        <v>0.16489999999999999</v>
      </c>
    </row>
    <row r="449" spans="1:17">
      <c r="A449" s="95">
        <v>44910</v>
      </c>
      <c r="J449">
        <v>0.19980000000000001</v>
      </c>
      <c r="K449">
        <v>0.18779999999999999</v>
      </c>
      <c r="L449">
        <v>0.18</v>
      </c>
      <c r="M449">
        <v>0.17810000000000001</v>
      </c>
      <c r="N449">
        <v>0.1789</v>
      </c>
      <c r="O449">
        <v>0.17080000000000001</v>
      </c>
      <c r="P449">
        <v>0.16569999999999999</v>
      </c>
      <c r="Q449">
        <v>0.16389999999999999</v>
      </c>
    </row>
    <row r="450" spans="1:17">
      <c r="A450" s="95">
        <v>44911</v>
      </c>
      <c r="J450">
        <v>0.2009</v>
      </c>
      <c r="K450">
        <v>0.18820000000000001</v>
      </c>
      <c r="L450">
        <v>0.1799</v>
      </c>
      <c r="M450">
        <v>0.1777</v>
      </c>
      <c r="N450">
        <v>0.17860000000000001</v>
      </c>
      <c r="O450">
        <v>0.17069999999999999</v>
      </c>
      <c r="P450">
        <v>0.16589999999999999</v>
      </c>
      <c r="Q450">
        <v>0.16450000000000001</v>
      </c>
    </row>
    <row r="451" spans="1:17">
      <c r="A451" s="95">
        <v>44914</v>
      </c>
      <c r="J451">
        <v>0.2014</v>
      </c>
      <c r="K451">
        <v>0.1893</v>
      </c>
      <c r="L451">
        <v>0.18110000000000001</v>
      </c>
      <c r="M451">
        <v>0.1792</v>
      </c>
      <c r="N451">
        <v>0.18010000000000001</v>
      </c>
      <c r="O451">
        <v>0.1721</v>
      </c>
      <c r="P451">
        <v>0.1671</v>
      </c>
      <c r="Q451">
        <v>0.16550000000000001</v>
      </c>
    </row>
    <row r="452" spans="1:17">
      <c r="A452" s="95">
        <v>44915</v>
      </c>
      <c r="J452">
        <v>0.20580000000000001</v>
      </c>
      <c r="K452">
        <v>0.19220000000000001</v>
      </c>
      <c r="L452">
        <v>0.18279999999999999</v>
      </c>
      <c r="M452">
        <v>0.18010000000000001</v>
      </c>
      <c r="N452">
        <v>0.18090000000000001</v>
      </c>
      <c r="O452">
        <v>0.17249999999999999</v>
      </c>
      <c r="P452">
        <v>0.1673</v>
      </c>
      <c r="Q452">
        <v>0.16539999999999999</v>
      </c>
    </row>
    <row r="453" spans="1:17">
      <c r="A453" s="95">
        <v>44916</v>
      </c>
      <c r="J453">
        <v>0.20749999999999999</v>
      </c>
      <c r="K453">
        <v>0.19320000000000001</v>
      </c>
      <c r="L453">
        <v>0.1837</v>
      </c>
      <c r="M453">
        <v>0.18090000000000001</v>
      </c>
      <c r="N453">
        <v>0.1817</v>
      </c>
      <c r="O453">
        <v>0.17319999999999999</v>
      </c>
      <c r="P453">
        <v>0.16769999999999999</v>
      </c>
      <c r="Q453">
        <v>0.16539999999999999</v>
      </c>
    </row>
    <row r="454" spans="1:17">
      <c r="A454" s="95">
        <v>44917</v>
      </c>
      <c r="J454">
        <v>0.2089</v>
      </c>
      <c r="K454">
        <v>0.19439999999999999</v>
      </c>
      <c r="L454">
        <v>0.18440000000000001</v>
      </c>
      <c r="M454">
        <v>0.18149999999999999</v>
      </c>
      <c r="N454">
        <v>0.1822</v>
      </c>
      <c r="O454">
        <v>0.17380000000000001</v>
      </c>
      <c r="P454">
        <v>0.16839999999999999</v>
      </c>
      <c r="Q454">
        <v>0.1661</v>
      </c>
    </row>
    <row r="455" spans="1:17">
      <c r="A455" s="95">
        <v>44918</v>
      </c>
      <c r="J455">
        <v>0.20979999999999999</v>
      </c>
      <c r="K455">
        <v>0.19500000000000001</v>
      </c>
      <c r="L455">
        <v>0.185</v>
      </c>
      <c r="M455">
        <v>0.18210000000000001</v>
      </c>
      <c r="N455">
        <v>0.18260000000000001</v>
      </c>
      <c r="O455">
        <v>0.1736</v>
      </c>
      <c r="P455">
        <v>0.16789999999999999</v>
      </c>
      <c r="Q455">
        <v>0.1653</v>
      </c>
    </row>
    <row r="456" spans="1:17">
      <c r="A456" s="95">
        <v>44921</v>
      </c>
      <c r="J456" s="189">
        <v>0.20979999999999999</v>
      </c>
      <c r="K456" s="189">
        <v>0.19500000000000001</v>
      </c>
      <c r="L456" s="189">
        <v>0.185</v>
      </c>
      <c r="M456" s="189">
        <v>0.18210000000000001</v>
      </c>
      <c r="N456" s="189">
        <v>0.18260000000000001</v>
      </c>
      <c r="O456" s="189">
        <v>0.1736</v>
      </c>
      <c r="P456" s="189">
        <v>0.16789999999999999</v>
      </c>
      <c r="Q456" s="189">
        <v>0.1653</v>
      </c>
    </row>
    <row r="457" spans="1:17">
      <c r="A457" s="95">
        <v>44922</v>
      </c>
      <c r="J457">
        <v>0.20319999999999999</v>
      </c>
      <c r="K457">
        <v>0.18990000000000001</v>
      </c>
      <c r="L457">
        <v>0.18140000000000001</v>
      </c>
      <c r="M457">
        <v>0.17929999999999999</v>
      </c>
      <c r="N457">
        <v>0.18029999999999999</v>
      </c>
      <c r="O457">
        <v>0.1721</v>
      </c>
      <c r="P457">
        <v>0.1668</v>
      </c>
      <c r="Q457">
        <v>0.1648</v>
      </c>
    </row>
    <row r="458" spans="1:17">
      <c r="A458" s="95">
        <v>44923</v>
      </c>
      <c r="J458">
        <v>0.2016</v>
      </c>
      <c r="K458">
        <v>0.1883</v>
      </c>
      <c r="L458">
        <v>0.18029999999999999</v>
      </c>
      <c r="M458">
        <v>0.17849999999999999</v>
      </c>
      <c r="N458">
        <v>0.1794</v>
      </c>
      <c r="O458">
        <v>0.17169999999999999</v>
      </c>
      <c r="P458">
        <v>0.1668</v>
      </c>
      <c r="Q458">
        <v>0.16470000000000001</v>
      </c>
    </row>
    <row r="459" spans="1:17">
      <c r="A459" s="95">
        <v>44924</v>
      </c>
      <c r="J459">
        <v>0.2029</v>
      </c>
      <c r="K459">
        <v>0.18920000000000001</v>
      </c>
      <c r="L459">
        <v>0.18129999999999999</v>
      </c>
      <c r="M459">
        <v>0.17929999999999999</v>
      </c>
      <c r="N459">
        <v>0.18</v>
      </c>
      <c r="O459">
        <v>0.1719</v>
      </c>
      <c r="P459">
        <v>0.16689999999999999</v>
      </c>
      <c r="Q459">
        <v>0.16489999999999999</v>
      </c>
    </row>
    <row r="460" spans="1:17">
      <c r="A460" s="95">
        <v>44925</v>
      </c>
      <c r="J460">
        <v>0.20039999999999999</v>
      </c>
      <c r="K460">
        <v>0.18720000000000001</v>
      </c>
      <c r="L460">
        <v>0.17979999999999999</v>
      </c>
      <c r="M460">
        <v>0.1782</v>
      </c>
      <c r="N460">
        <v>0.17910000000000001</v>
      </c>
      <c r="O460">
        <v>0.1714</v>
      </c>
      <c r="P460">
        <v>0.16669999999999999</v>
      </c>
      <c r="Q460">
        <v>0.1648</v>
      </c>
    </row>
    <row r="461" spans="1:17">
      <c r="A461" s="95">
        <v>44928</v>
      </c>
      <c r="J461" s="189">
        <v>0.20039999999999999</v>
      </c>
      <c r="K461" s="189">
        <v>0.18720000000000001</v>
      </c>
      <c r="L461" s="189">
        <v>0.17979999999999999</v>
      </c>
      <c r="M461" s="189">
        <v>0.1782</v>
      </c>
      <c r="N461" s="189">
        <v>0.17910000000000001</v>
      </c>
      <c r="O461" s="189">
        <v>0.1714</v>
      </c>
      <c r="P461" s="189">
        <v>0.16669999999999999</v>
      </c>
      <c r="Q461" s="189">
        <v>0.1648</v>
      </c>
    </row>
    <row r="462" spans="1:17">
      <c r="A462" s="95">
        <v>44929</v>
      </c>
      <c r="J462">
        <v>0.19700000000000001</v>
      </c>
      <c r="K462">
        <v>0.18440000000000001</v>
      </c>
      <c r="L462">
        <v>0.1777</v>
      </c>
      <c r="M462">
        <v>0.17649999999999999</v>
      </c>
      <c r="N462">
        <v>0.1779</v>
      </c>
      <c r="O462">
        <v>0.17019999999999999</v>
      </c>
      <c r="P462">
        <v>0.1656</v>
      </c>
      <c r="Q462">
        <v>0.1638</v>
      </c>
    </row>
    <row r="463" spans="1:17">
      <c r="A463" s="95">
        <v>44930</v>
      </c>
      <c r="J463">
        <v>0.19539999999999999</v>
      </c>
      <c r="K463">
        <v>0.1835</v>
      </c>
      <c r="L463">
        <v>0.1772</v>
      </c>
      <c r="M463">
        <v>0.17630000000000001</v>
      </c>
      <c r="N463">
        <v>0.17780000000000001</v>
      </c>
      <c r="O463">
        <v>0.16980000000000001</v>
      </c>
      <c r="P463">
        <v>0.16500000000000001</v>
      </c>
      <c r="Q463">
        <v>0.16289999999999999</v>
      </c>
    </row>
    <row r="464" spans="1:17">
      <c r="A464" s="95">
        <v>44931</v>
      </c>
      <c r="J464">
        <v>0.19339999999999999</v>
      </c>
      <c r="K464">
        <v>0.18210000000000001</v>
      </c>
      <c r="L464">
        <v>0.1759</v>
      </c>
      <c r="M464">
        <v>0.17510000000000001</v>
      </c>
      <c r="N464">
        <v>0.1767</v>
      </c>
      <c r="O464">
        <v>0.16900000000000001</v>
      </c>
      <c r="P464">
        <v>0.1643</v>
      </c>
      <c r="Q464">
        <v>0.16250000000000001</v>
      </c>
    </row>
    <row r="465" spans="1:17">
      <c r="A465" s="95">
        <v>44932</v>
      </c>
      <c r="J465">
        <v>0.18959999999999999</v>
      </c>
      <c r="K465">
        <v>0.17910000000000001</v>
      </c>
      <c r="L465">
        <v>0.1734</v>
      </c>
      <c r="M465">
        <v>0.17280000000000001</v>
      </c>
      <c r="N465">
        <v>0.17449999999999999</v>
      </c>
      <c r="O465">
        <v>0.1673</v>
      </c>
      <c r="P465">
        <v>0.16300000000000001</v>
      </c>
      <c r="Q465">
        <v>0.16139999999999999</v>
      </c>
    </row>
    <row r="466" spans="1:17">
      <c r="A466" s="95">
        <v>44935</v>
      </c>
      <c r="J466">
        <v>0.19170000000000001</v>
      </c>
      <c r="K466">
        <v>0.18060000000000001</v>
      </c>
      <c r="L466">
        <v>0.1744</v>
      </c>
      <c r="M466">
        <v>0.1734</v>
      </c>
      <c r="N466">
        <v>0.17480000000000001</v>
      </c>
      <c r="O466">
        <v>0.16739999999999999</v>
      </c>
      <c r="P466">
        <v>0.16289999999999999</v>
      </c>
      <c r="Q466">
        <v>0.16109999999999999</v>
      </c>
    </row>
    <row r="467" spans="1:17">
      <c r="A467" s="95">
        <v>44936</v>
      </c>
      <c r="J467">
        <v>0.19639999999999999</v>
      </c>
      <c r="K467">
        <v>0.18329999999999999</v>
      </c>
      <c r="L467">
        <v>0.17610000000000001</v>
      </c>
      <c r="M467">
        <v>0.17480000000000001</v>
      </c>
      <c r="N467">
        <v>0.17610000000000001</v>
      </c>
      <c r="O467">
        <v>0.16839999999999999</v>
      </c>
      <c r="P467">
        <v>0.16370000000000001</v>
      </c>
      <c r="Q467">
        <v>0.1618</v>
      </c>
    </row>
    <row r="468" spans="1:17">
      <c r="A468" s="95">
        <v>44937</v>
      </c>
      <c r="J468">
        <v>0.19650000000000001</v>
      </c>
      <c r="K468">
        <v>0.18340000000000001</v>
      </c>
      <c r="L468">
        <v>0.17630000000000001</v>
      </c>
      <c r="M468">
        <v>0.17499999999999999</v>
      </c>
      <c r="N468">
        <v>0.17660000000000001</v>
      </c>
      <c r="O468">
        <v>0.16889999999999999</v>
      </c>
      <c r="P468">
        <v>0.1641</v>
      </c>
      <c r="Q468">
        <v>0.16209999999999999</v>
      </c>
    </row>
    <row r="469" spans="1:17">
      <c r="A469" s="95">
        <v>44938</v>
      </c>
      <c r="J469">
        <v>0.19589999999999999</v>
      </c>
      <c r="K469">
        <v>0.18340000000000001</v>
      </c>
      <c r="L469">
        <v>0.17660000000000001</v>
      </c>
      <c r="M469">
        <v>0.17530000000000001</v>
      </c>
      <c r="N469">
        <v>0.17710000000000001</v>
      </c>
      <c r="O469">
        <v>0.1696</v>
      </c>
      <c r="P469">
        <v>0.16470000000000001</v>
      </c>
      <c r="Q469">
        <v>0.16270000000000001</v>
      </c>
    </row>
    <row r="470" spans="1:17">
      <c r="A470" s="95">
        <v>44939</v>
      </c>
      <c r="J470">
        <v>0.1973</v>
      </c>
      <c r="K470">
        <v>0.18410000000000001</v>
      </c>
      <c r="L470">
        <v>0.17680000000000001</v>
      </c>
      <c r="M470">
        <v>0.17530000000000001</v>
      </c>
      <c r="N470">
        <v>0.17699999999999999</v>
      </c>
      <c r="O470">
        <v>0.16950000000000001</v>
      </c>
      <c r="P470">
        <v>0.1646</v>
      </c>
      <c r="Q470">
        <v>0.16259999999999999</v>
      </c>
    </row>
    <row r="471" spans="1:17">
      <c r="A471" s="95">
        <v>44942</v>
      </c>
      <c r="J471" s="189">
        <v>0.1973</v>
      </c>
      <c r="K471" s="189">
        <v>0.18410000000000001</v>
      </c>
      <c r="L471" s="189">
        <v>0.17680000000000001</v>
      </c>
      <c r="M471" s="189">
        <v>0.17530000000000001</v>
      </c>
      <c r="N471" s="189">
        <v>0.17699999999999999</v>
      </c>
      <c r="O471" s="189">
        <v>0.16950000000000001</v>
      </c>
      <c r="P471" s="189">
        <v>0.1646</v>
      </c>
      <c r="Q471" s="189">
        <v>0.16259999999999999</v>
      </c>
    </row>
    <row r="472" spans="1:17">
      <c r="A472" s="95">
        <v>44943</v>
      </c>
      <c r="J472">
        <v>0.2014</v>
      </c>
      <c r="K472">
        <v>0.18779999999999999</v>
      </c>
      <c r="L472">
        <v>0.18029999999999999</v>
      </c>
      <c r="M472">
        <v>0.17849999999999999</v>
      </c>
      <c r="N472">
        <v>0.1797</v>
      </c>
      <c r="O472">
        <v>0.17180000000000001</v>
      </c>
      <c r="P472">
        <v>0.1668</v>
      </c>
      <c r="Q472">
        <v>0.1646</v>
      </c>
    </row>
    <row r="473" spans="1:17">
      <c r="A473" s="95">
        <v>44944</v>
      </c>
      <c r="J473">
        <v>0.19819999999999999</v>
      </c>
      <c r="K473">
        <v>0.18540000000000001</v>
      </c>
      <c r="L473">
        <v>0.17879999999999999</v>
      </c>
      <c r="M473">
        <v>0.1774</v>
      </c>
      <c r="N473">
        <v>0.17899999999999999</v>
      </c>
      <c r="O473">
        <v>0.17130000000000001</v>
      </c>
      <c r="P473">
        <v>0.1666</v>
      </c>
      <c r="Q473">
        <v>0.16450000000000001</v>
      </c>
    </row>
    <row r="474" spans="1:17">
      <c r="A474" s="95">
        <v>44945</v>
      </c>
      <c r="J474">
        <v>0.1968</v>
      </c>
      <c r="K474">
        <v>0.18410000000000001</v>
      </c>
      <c r="L474">
        <v>0.1777</v>
      </c>
      <c r="M474">
        <v>0.17649999999999999</v>
      </c>
      <c r="N474">
        <v>0.17829999999999999</v>
      </c>
      <c r="O474">
        <v>0.17069999999999999</v>
      </c>
      <c r="P474">
        <v>0.16589999999999999</v>
      </c>
      <c r="Q474">
        <v>0.1638</v>
      </c>
    </row>
    <row r="475" spans="1:17">
      <c r="A475" s="95">
        <v>44946</v>
      </c>
      <c r="J475">
        <v>0.19719999999999999</v>
      </c>
      <c r="K475">
        <v>0.18410000000000001</v>
      </c>
      <c r="L475">
        <v>0.1777</v>
      </c>
      <c r="M475">
        <v>0.1767</v>
      </c>
      <c r="N475">
        <v>0.17860000000000001</v>
      </c>
      <c r="O475">
        <v>0.17119999999999999</v>
      </c>
      <c r="P475">
        <v>0.16669999999999999</v>
      </c>
      <c r="Q475">
        <v>0.1646</v>
      </c>
    </row>
    <row r="476" spans="1:17">
      <c r="A476" s="95">
        <v>44949</v>
      </c>
      <c r="J476">
        <v>0.19700000000000001</v>
      </c>
      <c r="K476">
        <v>0.18440000000000001</v>
      </c>
      <c r="L476">
        <v>0.17799999999999999</v>
      </c>
      <c r="M476">
        <v>0.1769</v>
      </c>
      <c r="N476">
        <v>0.17879999999999999</v>
      </c>
      <c r="O476">
        <v>0.17150000000000001</v>
      </c>
      <c r="P476">
        <v>0.16689999999999999</v>
      </c>
      <c r="Q476">
        <v>0.16470000000000001</v>
      </c>
    </row>
    <row r="477" spans="1:17">
      <c r="A477" s="95">
        <v>44950</v>
      </c>
      <c r="J477">
        <v>0.1988</v>
      </c>
      <c r="K477">
        <v>0.1862</v>
      </c>
      <c r="L477">
        <v>0.17960000000000001</v>
      </c>
      <c r="M477">
        <v>0.17829999999999999</v>
      </c>
      <c r="N477">
        <v>0.18010000000000001</v>
      </c>
      <c r="O477">
        <v>0.17269999999999999</v>
      </c>
      <c r="P477">
        <v>0.16789999999999999</v>
      </c>
      <c r="Q477">
        <v>0.16569999999999999</v>
      </c>
    </row>
    <row r="478" spans="1:17">
      <c r="A478" s="95">
        <v>44951</v>
      </c>
      <c r="J478">
        <v>0.2011</v>
      </c>
      <c r="K478">
        <v>0.18840000000000001</v>
      </c>
      <c r="L478">
        <v>0.1817</v>
      </c>
      <c r="M478">
        <v>0.18029999999999999</v>
      </c>
      <c r="N478">
        <v>0.18229999999999999</v>
      </c>
      <c r="O478">
        <v>0.17449999999999999</v>
      </c>
      <c r="P478">
        <v>0.16930000000000001</v>
      </c>
      <c r="Q478">
        <v>0.1668</v>
      </c>
    </row>
    <row r="479" spans="1:17">
      <c r="A479" s="95">
        <v>44952</v>
      </c>
      <c r="J479">
        <v>0.20680000000000001</v>
      </c>
      <c r="K479">
        <v>0.19320000000000001</v>
      </c>
      <c r="L479">
        <v>0.18529999999999999</v>
      </c>
      <c r="M479">
        <v>0.18310000000000001</v>
      </c>
      <c r="N479">
        <v>0.18459999999999999</v>
      </c>
      <c r="O479">
        <v>0.17610000000000001</v>
      </c>
      <c r="P479">
        <v>0.17050000000000001</v>
      </c>
      <c r="Q479">
        <v>0.1676</v>
      </c>
    </row>
    <row r="480" spans="1:17">
      <c r="A480" s="95">
        <v>44953</v>
      </c>
      <c r="J480">
        <v>0.20960000000000001</v>
      </c>
      <c r="K480">
        <v>0.1961</v>
      </c>
      <c r="L480">
        <v>0.18790000000000001</v>
      </c>
      <c r="M480">
        <v>0.1855</v>
      </c>
      <c r="N480">
        <v>0.18690000000000001</v>
      </c>
      <c r="O480">
        <v>0.1777</v>
      </c>
      <c r="P480">
        <v>0.17150000000000001</v>
      </c>
      <c r="Q480">
        <v>0.16830000000000001</v>
      </c>
    </row>
    <row r="481" spans="1:17">
      <c r="A481" s="95">
        <v>44956</v>
      </c>
      <c r="J481">
        <v>0.21210000000000001</v>
      </c>
      <c r="K481">
        <v>0.19900000000000001</v>
      </c>
      <c r="L481">
        <v>0.19070000000000001</v>
      </c>
      <c r="M481">
        <v>0.18840000000000001</v>
      </c>
      <c r="N481">
        <v>0.18940000000000001</v>
      </c>
      <c r="O481">
        <v>0.18</v>
      </c>
      <c r="P481">
        <v>0.1734</v>
      </c>
      <c r="Q481">
        <v>0.17</v>
      </c>
    </row>
    <row r="482" spans="1:17">
      <c r="A482" s="95">
        <v>44957</v>
      </c>
      <c r="J482">
        <v>0.21759999999999999</v>
      </c>
      <c r="K482">
        <v>0.2044</v>
      </c>
      <c r="L482">
        <v>0.1953</v>
      </c>
      <c r="M482">
        <v>0.19209999999999999</v>
      </c>
      <c r="N482">
        <v>0.19259999999999999</v>
      </c>
      <c r="O482">
        <v>0.18190000000000001</v>
      </c>
      <c r="P482">
        <v>0.17419999999999999</v>
      </c>
      <c r="Q482">
        <v>0.1704</v>
      </c>
    </row>
    <row r="483" spans="1:17">
      <c r="A483" s="95">
        <v>44958</v>
      </c>
      <c r="J483">
        <v>0.2137</v>
      </c>
      <c r="K483">
        <v>0.20119999999999999</v>
      </c>
      <c r="L483">
        <v>0.19289999999999999</v>
      </c>
      <c r="M483">
        <v>0.1905</v>
      </c>
      <c r="N483">
        <v>0.19120000000000001</v>
      </c>
      <c r="O483">
        <v>0.18090000000000001</v>
      </c>
      <c r="P483">
        <v>0.17399999999999999</v>
      </c>
      <c r="Q483">
        <v>0.1706</v>
      </c>
    </row>
    <row r="484" spans="1:17">
      <c r="A484" s="95">
        <v>44959</v>
      </c>
      <c r="J484">
        <v>0.21659999999999999</v>
      </c>
      <c r="K484">
        <v>0.2039</v>
      </c>
      <c r="L484">
        <v>0.19600000000000001</v>
      </c>
      <c r="M484">
        <v>0.19409999999999999</v>
      </c>
      <c r="N484">
        <v>0.19439999999999999</v>
      </c>
      <c r="O484">
        <v>0.1842</v>
      </c>
      <c r="P484">
        <v>0.17699999999999999</v>
      </c>
      <c r="Q484">
        <v>0.17299999999999999</v>
      </c>
    </row>
    <row r="485" spans="1:17">
      <c r="A485" s="95">
        <v>44960</v>
      </c>
      <c r="J485">
        <v>0.21240000000000001</v>
      </c>
      <c r="K485">
        <v>0.19989999999999999</v>
      </c>
      <c r="L485">
        <v>0.1928</v>
      </c>
      <c r="M485">
        <v>0.19159999999999999</v>
      </c>
      <c r="N485">
        <v>0.19209999999999999</v>
      </c>
      <c r="O485">
        <v>0.1822</v>
      </c>
      <c r="P485">
        <v>0.1754</v>
      </c>
      <c r="Q485">
        <v>0.1719</v>
      </c>
    </row>
    <row r="486" spans="1:17">
      <c r="A486" s="95">
        <v>44963</v>
      </c>
      <c r="J486">
        <v>0.20660000000000001</v>
      </c>
      <c r="K486">
        <v>0.19500000000000001</v>
      </c>
      <c r="L486">
        <v>0.18890000000000001</v>
      </c>
      <c r="M486">
        <v>0.18820000000000001</v>
      </c>
      <c r="N486">
        <v>0.189</v>
      </c>
      <c r="O486">
        <v>0.1797</v>
      </c>
      <c r="P486">
        <v>0.1731</v>
      </c>
      <c r="Q486">
        <v>0.16930000000000001</v>
      </c>
    </row>
    <row r="487" spans="1:17">
      <c r="A487" s="95">
        <v>44964</v>
      </c>
      <c r="J487">
        <v>0.2084</v>
      </c>
      <c r="K487">
        <v>0.1968</v>
      </c>
      <c r="L487">
        <v>0.1905</v>
      </c>
      <c r="M487">
        <v>0.1898</v>
      </c>
      <c r="N487">
        <v>0.1905</v>
      </c>
      <c r="O487">
        <v>0.18090000000000001</v>
      </c>
      <c r="P487">
        <v>0.17430000000000001</v>
      </c>
      <c r="Q487">
        <v>0.1706</v>
      </c>
    </row>
    <row r="488" spans="1:17">
      <c r="A488" s="95">
        <v>44965</v>
      </c>
      <c r="J488">
        <v>0.21199999999999999</v>
      </c>
      <c r="K488">
        <v>0.19869999999999999</v>
      </c>
      <c r="L488">
        <v>0.19170000000000001</v>
      </c>
      <c r="M488">
        <v>0.1908</v>
      </c>
      <c r="N488">
        <v>0.19159999999999999</v>
      </c>
      <c r="O488">
        <v>0.1822</v>
      </c>
      <c r="P488">
        <v>0.17560000000000001</v>
      </c>
      <c r="Q488">
        <v>0.17199999999999999</v>
      </c>
    </row>
    <row r="489" spans="1:17">
      <c r="A489" s="95">
        <v>44966</v>
      </c>
      <c r="J489">
        <v>0.2145</v>
      </c>
      <c r="K489">
        <v>0.2001</v>
      </c>
      <c r="L489">
        <v>0.193</v>
      </c>
      <c r="M489">
        <v>0.19170000000000001</v>
      </c>
      <c r="N489">
        <v>0.19259999999999999</v>
      </c>
      <c r="O489">
        <v>0.18290000000000001</v>
      </c>
      <c r="P489">
        <v>0.17580000000000001</v>
      </c>
      <c r="Q489">
        <v>0.17219999999999999</v>
      </c>
    </row>
    <row r="490" spans="1:17">
      <c r="A490" s="95">
        <v>44967</v>
      </c>
      <c r="J490">
        <v>0.21579999999999999</v>
      </c>
      <c r="K490">
        <v>0.20039999999999999</v>
      </c>
      <c r="L490">
        <v>0.19370000000000001</v>
      </c>
      <c r="M490">
        <v>0.19220000000000001</v>
      </c>
      <c r="N490">
        <v>0.1933</v>
      </c>
      <c r="O490">
        <v>0.18390000000000001</v>
      </c>
      <c r="P490">
        <v>0.1769</v>
      </c>
      <c r="Q490">
        <v>0.1731</v>
      </c>
    </row>
    <row r="491" spans="1:17">
      <c r="A491" s="95">
        <v>44970</v>
      </c>
      <c r="J491">
        <v>0.21199999999999999</v>
      </c>
      <c r="K491">
        <v>0.1968</v>
      </c>
      <c r="L491">
        <v>0.19089999999999999</v>
      </c>
      <c r="M491">
        <v>0.18990000000000001</v>
      </c>
      <c r="N491">
        <v>0.19120000000000001</v>
      </c>
      <c r="O491">
        <v>0.18190000000000001</v>
      </c>
      <c r="P491">
        <v>0.17510000000000001</v>
      </c>
      <c r="Q491">
        <v>0.1716</v>
      </c>
    </row>
    <row r="492" spans="1:17">
      <c r="A492" s="95">
        <v>44971</v>
      </c>
      <c r="J492">
        <v>0.2157</v>
      </c>
      <c r="K492">
        <v>0.2</v>
      </c>
      <c r="L492">
        <v>0.19389999999999999</v>
      </c>
      <c r="M492">
        <v>0.19259999999999999</v>
      </c>
      <c r="N492">
        <v>0.19359999999999999</v>
      </c>
      <c r="O492">
        <v>0.18379999999999999</v>
      </c>
      <c r="P492">
        <v>0.17660000000000001</v>
      </c>
      <c r="Q492">
        <v>0.17299999999999999</v>
      </c>
    </row>
    <row r="493" spans="1:17">
      <c r="A493" s="95">
        <v>44972</v>
      </c>
      <c r="J493">
        <v>0.21379999999999999</v>
      </c>
      <c r="K493">
        <v>0.19719999999999999</v>
      </c>
      <c r="L493">
        <v>0.19220000000000001</v>
      </c>
      <c r="M493">
        <v>0.1913</v>
      </c>
      <c r="N493">
        <v>0.19270000000000001</v>
      </c>
      <c r="O493">
        <v>0.18310000000000001</v>
      </c>
      <c r="P493">
        <v>0.17599999999999999</v>
      </c>
      <c r="Q493">
        <v>0.1724</v>
      </c>
    </row>
    <row r="494" spans="1:17">
      <c r="A494" s="95">
        <v>44973</v>
      </c>
      <c r="J494">
        <v>0.2145</v>
      </c>
      <c r="K494">
        <v>0.19769999999999999</v>
      </c>
      <c r="L494">
        <v>0.1928</v>
      </c>
      <c r="M494">
        <v>0.19189999999999999</v>
      </c>
      <c r="N494">
        <v>0.19320000000000001</v>
      </c>
      <c r="O494">
        <v>0.18340000000000001</v>
      </c>
      <c r="P494">
        <v>0.1762</v>
      </c>
      <c r="Q494">
        <v>0.1726</v>
      </c>
    </row>
    <row r="495" spans="1:17">
      <c r="A495" s="95">
        <v>44974</v>
      </c>
      <c r="J495">
        <v>0.21410000000000001</v>
      </c>
      <c r="K495">
        <v>0.19800000000000001</v>
      </c>
      <c r="L495">
        <v>0.19320000000000001</v>
      </c>
      <c r="M495">
        <v>0.19209999999999999</v>
      </c>
      <c r="N495">
        <v>0.19339999999999999</v>
      </c>
      <c r="O495">
        <v>0.18329999999999999</v>
      </c>
      <c r="P495">
        <v>0.17630000000000001</v>
      </c>
      <c r="Q495">
        <v>0.17280000000000001</v>
      </c>
    </row>
    <row r="496" spans="1:17">
      <c r="A496" s="95">
        <v>44977</v>
      </c>
      <c r="J496" s="189">
        <v>0.21410000000000001</v>
      </c>
      <c r="K496" s="189">
        <v>0.19800000000000001</v>
      </c>
      <c r="L496" s="189">
        <v>0.19320000000000001</v>
      </c>
      <c r="M496" s="189">
        <v>0.19209999999999999</v>
      </c>
      <c r="N496" s="189">
        <v>0.19339999999999999</v>
      </c>
      <c r="O496" s="189">
        <v>0.18329999999999999</v>
      </c>
      <c r="P496" s="189">
        <v>0.17630000000000001</v>
      </c>
      <c r="Q496" s="189">
        <v>0.17280000000000001</v>
      </c>
    </row>
    <row r="497" spans="1:18">
      <c r="A497" s="95">
        <v>44978</v>
      </c>
      <c r="J497">
        <v>0.21329999999999999</v>
      </c>
      <c r="K497">
        <v>0.1993</v>
      </c>
      <c r="L497">
        <v>0.19420000000000001</v>
      </c>
      <c r="M497">
        <v>0.193</v>
      </c>
      <c r="N497">
        <v>0.1943</v>
      </c>
      <c r="O497">
        <v>0.1842</v>
      </c>
      <c r="P497">
        <v>0.17710000000000001</v>
      </c>
      <c r="Q497">
        <v>0.17349999999999999</v>
      </c>
    </row>
    <row r="498" spans="1:18">
      <c r="A498" s="95">
        <v>44979</v>
      </c>
      <c r="J498">
        <v>0.21290000000000001</v>
      </c>
      <c r="K498">
        <v>0.19900000000000001</v>
      </c>
      <c r="L498">
        <v>0.19450000000000001</v>
      </c>
      <c r="M498">
        <v>0.19359999999999999</v>
      </c>
      <c r="N498">
        <v>0.19500000000000001</v>
      </c>
      <c r="O498">
        <v>0.185</v>
      </c>
      <c r="P498">
        <v>0.1777</v>
      </c>
      <c r="Q498">
        <v>0.1739</v>
      </c>
    </row>
    <row r="499" spans="1:18">
      <c r="A499" s="95">
        <v>44980</v>
      </c>
      <c r="J499">
        <v>0.21579999999999999</v>
      </c>
      <c r="K499">
        <v>0.2034</v>
      </c>
      <c r="L499">
        <v>0.1981</v>
      </c>
      <c r="M499">
        <v>0.19639999999999999</v>
      </c>
      <c r="N499">
        <v>0.1973</v>
      </c>
      <c r="O499">
        <v>0.187</v>
      </c>
      <c r="P499">
        <v>0.1794</v>
      </c>
      <c r="Q499">
        <v>0.17549999999999999</v>
      </c>
    </row>
    <row r="500" spans="1:18">
      <c r="A500" s="95">
        <v>44981</v>
      </c>
      <c r="J500">
        <v>0.21279999999999999</v>
      </c>
      <c r="K500">
        <v>0.19670000000000001</v>
      </c>
      <c r="L500">
        <v>0.1923</v>
      </c>
      <c r="M500">
        <v>0.19109999999999999</v>
      </c>
      <c r="N500">
        <v>0.19259999999999999</v>
      </c>
      <c r="O500">
        <v>0.183</v>
      </c>
      <c r="P500">
        <v>0.17630000000000001</v>
      </c>
      <c r="Q500">
        <v>0.17299999999999999</v>
      </c>
    </row>
    <row r="501" spans="1:18">
      <c r="A501" s="95">
        <v>44984</v>
      </c>
      <c r="J501">
        <v>0.22090000000000001</v>
      </c>
      <c r="K501">
        <v>0.2029</v>
      </c>
      <c r="L501">
        <v>0.1971</v>
      </c>
      <c r="M501">
        <v>0.19539999999999999</v>
      </c>
      <c r="N501">
        <v>0.19620000000000001</v>
      </c>
      <c r="O501">
        <v>0.18579999999999999</v>
      </c>
      <c r="P501">
        <v>0.17860000000000001</v>
      </c>
      <c r="Q501">
        <v>0.17499999999999999</v>
      </c>
    </row>
    <row r="502" spans="1:18">
      <c r="A502" s="95">
        <v>44985</v>
      </c>
      <c r="J502">
        <v>0.2208</v>
      </c>
      <c r="K502">
        <v>0.20069999999999999</v>
      </c>
      <c r="L502">
        <v>0.1958</v>
      </c>
      <c r="M502">
        <v>0.19470000000000001</v>
      </c>
      <c r="N502">
        <v>0.19600000000000001</v>
      </c>
      <c r="O502">
        <v>0.18579999999999999</v>
      </c>
      <c r="P502">
        <v>0.1789</v>
      </c>
      <c r="Q502">
        <v>0.17510000000000001</v>
      </c>
      <c r="R502">
        <v>0.1764</v>
      </c>
    </row>
    <row r="503" spans="1:18">
      <c r="A503" s="95">
        <v>44986</v>
      </c>
      <c r="K503">
        <v>0.20569999999999999</v>
      </c>
      <c r="L503">
        <v>0.20019999999999999</v>
      </c>
      <c r="M503">
        <v>0.19869999999999999</v>
      </c>
      <c r="N503">
        <v>0.19969999999999999</v>
      </c>
      <c r="O503">
        <v>0.18890000000000001</v>
      </c>
      <c r="P503">
        <v>0.18099999999999999</v>
      </c>
      <c r="Q503">
        <v>0.17680000000000001</v>
      </c>
      <c r="R503">
        <v>0.1764</v>
      </c>
    </row>
    <row r="504" spans="1:18">
      <c r="A504" s="95">
        <v>44987</v>
      </c>
      <c r="K504">
        <v>0.2031</v>
      </c>
      <c r="L504">
        <v>0.19750000000000001</v>
      </c>
      <c r="M504">
        <v>0.1956</v>
      </c>
      <c r="N504">
        <v>0.19670000000000001</v>
      </c>
      <c r="O504">
        <v>0.18640000000000001</v>
      </c>
      <c r="P504">
        <v>0.17929999999999999</v>
      </c>
      <c r="Q504">
        <v>0.17530000000000001</v>
      </c>
      <c r="R504">
        <v>0.17519999999999999</v>
      </c>
    </row>
    <row r="505" spans="1:18">
      <c r="A505" s="95">
        <v>44988</v>
      </c>
      <c r="K505">
        <v>0.2092</v>
      </c>
      <c r="L505">
        <v>0.20250000000000001</v>
      </c>
      <c r="M505">
        <v>0.19919999999999999</v>
      </c>
      <c r="N505">
        <v>0.1996</v>
      </c>
      <c r="O505">
        <v>0.18890000000000001</v>
      </c>
      <c r="P505">
        <v>0.1812</v>
      </c>
      <c r="Q505">
        <v>0.17680000000000001</v>
      </c>
      <c r="R505">
        <v>0.17630000000000001</v>
      </c>
    </row>
    <row r="506" spans="1:18">
      <c r="A506" s="95">
        <v>44991</v>
      </c>
      <c r="K506">
        <v>0.2087</v>
      </c>
      <c r="L506">
        <v>0.20230000000000001</v>
      </c>
      <c r="M506">
        <v>0.19919999999999999</v>
      </c>
      <c r="N506">
        <v>0.19989999999999999</v>
      </c>
      <c r="O506">
        <v>0.18959999999999999</v>
      </c>
      <c r="P506">
        <v>0.1822</v>
      </c>
      <c r="Q506">
        <v>0.17780000000000001</v>
      </c>
      <c r="R506">
        <v>0.1774</v>
      </c>
    </row>
    <row r="507" spans="1:18">
      <c r="A507" s="95">
        <v>44992</v>
      </c>
      <c r="K507">
        <v>0.2102</v>
      </c>
      <c r="L507">
        <v>0.2044</v>
      </c>
      <c r="M507">
        <v>0.2016</v>
      </c>
      <c r="N507">
        <v>0.2024</v>
      </c>
      <c r="O507">
        <v>0.19170000000000001</v>
      </c>
      <c r="P507">
        <v>0.18379999999999999</v>
      </c>
      <c r="Q507">
        <v>0.17879999999999999</v>
      </c>
      <c r="R507">
        <v>0.17760000000000001</v>
      </c>
    </row>
    <row r="508" spans="1:18">
      <c r="A508" s="95">
        <v>44993</v>
      </c>
      <c r="K508">
        <v>0.20880000000000001</v>
      </c>
      <c r="L508">
        <v>0.2031</v>
      </c>
      <c r="M508">
        <v>0.2006</v>
      </c>
      <c r="N508">
        <v>0.20130000000000001</v>
      </c>
      <c r="O508">
        <v>0.191</v>
      </c>
      <c r="P508">
        <v>0.18329999999999999</v>
      </c>
      <c r="Q508">
        <v>0.1787</v>
      </c>
      <c r="R508">
        <v>0.17780000000000001</v>
      </c>
    </row>
    <row r="509" spans="1:18">
      <c r="A509" s="95">
        <v>44994</v>
      </c>
      <c r="K509">
        <v>0.21149999999999999</v>
      </c>
      <c r="L509">
        <v>0.20580000000000001</v>
      </c>
      <c r="M509">
        <v>0.20330000000000001</v>
      </c>
      <c r="N509">
        <v>0.20380000000000001</v>
      </c>
      <c r="O509">
        <v>0.19320000000000001</v>
      </c>
      <c r="P509">
        <v>0.1852</v>
      </c>
      <c r="Q509">
        <v>0.18079999999999999</v>
      </c>
      <c r="R509">
        <v>0.18</v>
      </c>
    </row>
    <row r="510" spans="1:18">
      <c r="A510" s="95">
        <v>44995</v>
      </c>
      <c r="K510">
        <v>0.21160000000000001</v>
      </c>
      <c r="L510">
        <v>0.20599999999999999</v>
      </c>
      <c r="M510">
        <v>0.20369999999999999</v>
      </c>
      <c r="N510">
        <v>0.20399999999999999</v>
      </c>
      <c r="O510">
        <v>0.19359999999999999</v>
      </c>
      <c r="P510">
        <v>0.18579999999999999</v>
      </c>
      <c r="Q510">
        <v>0.18149999999999999</v>
      </c>
      <c r="R510">
        <v>0.18060000000000001</v>
      </c>
    </row>
    <row r="511" spans="1:18">
      <c r="A511" s="95">
        <v>44998</v>
      </c>
      <c r="K511">
        <v>0.20799999999999999</v>
      </c>
      <c r="L511">
        <v>0.2029</v>
      </c>
      <c r="M511">
        <v>0.20080000000000001</v>
      </c>
      <c r="N511">
        <v>0.20100000000000001</v>
      </c>
      <c r="O511">
        <v>0.19070000000000001</v>
      </c>
      <c r="P511">
        <v>0.18310000000000001</v>
      </c>
      <c r="Q511">
        <v>0.1787</v>
      </c>
      <c r="R511">
        <v>0.17760000000000001</v>
      </c>
    </row>
    <row r="512" spans="1:18">
      <c r="A512" s="95">
        <v>44999</v>
      </c>
      <c r="K512">
        <v>0.20680000000000001</v>
      </c>
      <c r="L512">
        <v>0.20169999999999999</v>
      </c>
      <c r="M512">
        <v>0.1993</v>
      </c>
      <c r="N512">
        <v>0.19939999999999999</v>
      </c>
      <c r="O512">
        <v>0.18909999999999999</v>
      </c>
      <c r="P512">
        <v>0.1817</v>
      </c>
      <c r="Q512">
        <v>0.17760000000000001</v>
      </c>
      <c r="R512">
        <v>0.1767</v>
      </c>
    </row>
    <row r="513" spans="1:18">
      <c r="A513" s="95">
        <v>45000</v>
      </c>
      <c r="K513">
        <v>0.20499999999999999</v>
      </c>
      <c r="L513">
        <v>0.2</v>
      </c>
      <c r="M513">
        <v>0.19769999999999999</v>
      </c>
      <c r="N513">
        <v>0.19789999999999999</v>
      </c>
      <c r="O513">
        <v>0.18759999999999999</v>
      </c>
      <c r="P513">
        <v>0.18029999999999999</v>
      </c>
      <c r="Q513">
        <v>0.17599999999999999</v>
      </c>
      <c r="R513">
        <v>0.17510000000000001</v>
      </c>
    </row>
    <row r="514" spans="1:18">
      <c r="A514" s="95">
        <v>45001</v>
      </c>
      <c r="K514">
        <v>0.20760000000000001</v>
      </c>
      <c r="L514">
        <v>0.20230000000000001</v>
      </c>
      <c r="M514">
        <v>0.19950000000000001</v>
      </c>
      <c r="N514">
        <v>0.19939999999999999</v>
      </c>
      <c r="O514">
        <v>0.18909999999999999</v>
      </c>
      <c r="P514">
        <v>0.18179999999999999</v>
      </c>
      <c r="Q514">
        <v>0.17749999999999999</v>
      </c>
      <c r="R514">
        <v>0.1764</v>
      </c>
    </row>
    <row r="515" spans="1:18">
      <c r="A515" s="95">
        <v>45002</v>
      </c>
      <c r="K515">
        <v>0.20669999999999999</v>
      </c>
      <c r="L515">
        <v>0.20150000000000001</v>
      </c>
      <c r="M515">
        <v>0.19869999999999999</v>
      </c>
      <c r="N515">
        <v>0.19850000000000001</v>
      </c>
      <c r="O515">
        <v>0.18840000000000001</v>
      </c>
      <c r="P515">
        <v>0.18110000000000001</v>
      </c>
      <c r="Q515">
        <v>0.17660000000000001</v>
      </c>
      <c r="R515">
        <v>0.1754</v>
      </c>
    </row>
    <row r="516" spans="1:18">
      <c r="A516" s="95">
        <v>45005</v>
      </c>
      <c r="K516">
        <v>0.20480000000000001</v>
      </c>
      <c r="L516">
        <v>0.19989999999999999</v>
      </c>
      <c r="M516">
        <v>0.19750000000000001</v>
      </c>
      <c r="N516">
        <v>0.19769999999999999</v>
      </c>
      <c r="O516">
        <v>0.18779999999999999</v>
      </c>
      <c r="P516">
        <v>0.1807</v>
      </c>
      <c r="Q516">
        <v>0.17649999999999999</v>
      </c>
      <c r="R516">
        <v>0.17560000000000001</v>
      </c>
    </row>
    <row r="517" spans="1:18">
      <c r="A517" s="95">
        <v>45006</v>
      </c>
      <c r="K517">
        <v>0.20799999999999999</v>
      </c>
      <c r="L517">
        <v>0.20280000000000001</v>
      </c>
      <c r="M517">
        <v>0.20019999999999999</v>
      </c>
      <c r="N517">
        <v>0.2001</v>
      </c>
      <c r="O517">
        <v>0.19009999999999999</v>
      </c>
      <c r="P517">
        <v>0.18290000000000001</v>
      </c>
      <c r="Q517">
        <v>0.17849999999999999</v>
      </c>
      <c r="R517">
        <v>0.17760000000000001</v>
      </c>
    </row>
    <row r="518" spans="1:18">
      <c r="A518" s="95">
        <v>45007</v>
      </c>
      <c r="K518">
        <v>0.2114</v>
      </c>
      <c r="L518">
        <v>0.2056</v>
      </c>
      <c r="M518">
        <v>0.20250000000000001</v>
      </c>
      <c r="N518">
        <v>0.2019</v>
      </c>
      <c r="O518">
        <v>0.1913</v>
      </c>
      <c r="P518">
        <v>0.18360000000000001</v>
      </c>
      <c r="Q518">
        <v>0.1789</v>
      </c>
      <c r="R518">
        <v>0.1779</v>
      </c>
    </row>
    <row r="519" spans="1:18">
      <c r="A519" s="95">
        <v>45008</v>
      </c>
      <c r="K519">
        <v>0.2089</v>
      </c>
      <c r="L519">
        <v>0.2039</v>
      </c>
      <c r="M519">
        <v>0.2011</v>
      </c>
      <c r="N519">
        <v>0.20050000000000001</v>
      </c>
      <c r="O519">
        <v>0.19</v>
      </c>
      <c r="P519">
        <v>0.18240000000000001</v>
      </c>
      <c r="Q519">
        <v>0.17780000000000001</v>
      </c>
      <c r="R519">
        <v>0.1767</v>
      </c>
    </row>
    <row r="520" spans="1:18">
      <c r="A520" s="95">
        <v>45009</v>
      </c>
      <c r="K520">
        <v>0.2082</v>
      </c>
      <c r="L520">
        <v>0.2034</v>
      </c>
      <c r="M520">
        <v>0.20069999999999999</v>
      </c>
      <c r="N520">
        <v>0.2</v>
      </c>
      <c r="O520">
        <v>0.18940000000000001</v>
      </c>
      <c r="P520">
        <v>0.18179999999999999</v>
      </c>
      <c r="Q520">
        <v>0.17699999999999999</v>
      </c>
      <c r="R520">
        <v>0.17599999999999999</v>
      </c>
    </row>
    <row r="521" spans="1:18">
      <c r="A521" s="95">
        <v>45012</v>
      </c>
      <c r="K521">
        <v>0.20930000000000001</v>
      </c>
      <c r="L521">
        <v>0.20449999999999999</v>
      </c>
      <c r="M521">
        <v>0.20169999999999999</v>
      </c>
      <c r="N521">
        <v>0.2009</v>
      </c>
      <c r="O521">
        <v>0.19059999999999999</v>
      </c>
      <c r="P521">
        <v>0.18310000000000001</v>
      </c>
      <c r="Q521">
        <v>0.17860000000000001</v>
      </c>
      <c r="R521">
        <v>0.17780000000000001</v>
      </c>
    </row>
    <row r="522" spans="1:18">
      <c r="A522" s="95">
        <v>45013</v>
      </c>
      <c r="K522">
        <v>0.21310000000000001</v>
      </c>
      <c r="L522">
        <v>0.20830000000000001</v>
      </c>
      <c r="M522">
        <v>0.20530000000000001</v>
      </c>
      <c r="N522">
        <v>0.20430000000000001</v>
      </c>
      <c r="O522">
        <v>0.1938</v>
      </c>
      <c r="P522">
        <v>0.18629999999999999</v>
      </c>
      <c r="Q522">
        <v>0.1817</v>
      </c>
      <c r="R522">
        <v>0.18079999999999999</v>
      </c>
    </row>
    <row r="523" spans="1:18">
      <c r="A523" s="95">
        <v>45014</v>
      </c>
      <c r="K523">
        <v>0.21249999999999999</v>
      </c>
      <c r="L523">
        <v>0.2082</v>
      </c>
      <c r="M523">
        <v>0.20530000000000001</v>
      </c>
      <c r="N523">
        <v>0.2046</v>
      </c>
      <c r="O523">
        <v>0.1943</v>
      </c>
      <c r="P523">
        <v>0.18690000000000001</v>
      </c>
      <c r="Q523">
        <v>0.1825</v>
      </c>
      <c r="R523">
        <v>0.18190000000000001</v>
      </c>
    </row>
    <row r="524" spans="1:18">
      <c r="A524" s="95">
        <v>45015</v>
      </c>
      <c r="K524">
        <v>0.21959999999999999</v>
      </c>
      <c r="L524">
        <v>0.215</v>
      </c>
      <c r="M524">
        <v>0.2114</v>
      </c>
      <c r="N524">
        <v>0.2099</v>
      </c>
      <c r="O524">
        <v>0.1981</v>
      </c>
      <c r="P524">
        <v>0.19009999999999999</v>
      </c>
      <c r="Q524">
        <v>0.1852</v>
      </c>
      <c r="R524">
        <v>0.18440000000000001</v>
      </c>
    </row>
    <row r="525" spans="1:18">
      <c r="A525" s="95">
        <v>45016</v>
      </c>
      <c r="K525">
        <v>0.2225</v>
      </c>
      <c r="L525">
        <v>0.21829999999999999</v>
      </c>
      <c r="M525">
        <v>0.2147</v>
      </c>
      <c r="N525">
        <v>0.21310000000000001</v>
      </c>
      <c r="O525">
        <v>0.20069999999999999</v>
      </c>
      <c r="P525">
        <v>0.192</v>
      </c>
      <c r="Q525">
        <v>0.18690000000000001</v>
      </c>
      <c r="R525">
        <v>0.18579999999999999</v>
      </c>
    </row>
    <row r="526" spans="1:18">
      <c r="A526" s="95">
        <v>45019</v>
      </c>
      <c r="K526">
        <v>0.224</v>
      </c>
      <c r="L526">
        <v>0.21970000000000001</v>
      </c>
      <c r="M526">
        <v>0.21659999999999999</v>
      </c>
      <c r="N526">
        <v>0.21510000000000001</v>
      </c>
      <c r="O526">
        <v>0.20230000000000001</v>
      </c>
      <c r="P526">
        <v>0.1933</v>
      </c>
      <c r="Q526">
        <v>0.18779999999999999</v>
      </c>
      <c r="R526">
        <v>0.18640000000000001</v>
      </c>
    </row>
    <row r="527" spans="1:18">
      <c r="A527" s="95">
        <v>45020</v>
      </c>
      <c r="K527">
        <v>0.22470000000000001</v>
      </c>
      <c r="L527">
        <v>0.22070000000000001</v>
      </c>
      <c r="M527">
        <v>0.21779999999999999</v>
      </c>
      <c r="N527">
        <v>0.21629999999999999</v>
      </c>
      <c r="O527">
        <v>0.20269999999999999</v>
      </c>
      <c r="P527">
        <v>0.19309999999999999</v>
      </c>
      <c r="Q527">
        <v>0.18720000000000001</v>
      </c>
      <c r="R527">
        <v>0.18559999999999999</v>
      </c>
    </row>
    <row r="528" spans="1:18">
      <c r="A528" s="95">
        <v>45021</v>
      </c>
      <c r="K528">
        <v>0.22950000000000001</v>
      </c>
      <c r="L528">
        <v>0.22550000000000001</v>
      </c>
      <c r="M528">
        <v>0.2223</v>
      </c>
      <c r="N528">
        <v>0.22070000000000001</v>
      </c>
      <c r="O528">
        <v>0.20599999999999999</v>
      </c>
      <c r="P528">
        <v>0.1961</v>
      </c>
      <c r="Q528">
        <v>0.18990000000000001</v>
      </c>
      <c r="R528">
        <v>0.18840000000000001</v>
      </c>
    </row>
    <row r="529" spans="1:19">
      <c r="A529" s="95">
        <v>45022</v>
      </c>
      <c r="K529">
        <v>0.2361</v>
      </c>
      <c r="L529">
        <v>0.23180000000000001</v>
      </c>
      <c r="M529">
        <v>0.22819999999999999</v>
      </c>
      <c r="N529">
        <v>0.2263</v>
      </c>
      <c r="O529">
        <v>0.20960000000000001</v>
      </c>
      <c r="P529">
        <v>0.1991</v>
      </c>
      <c r="Q529">
        <v>0.1925</v>
      </c>
      <c r="R529">
        <v>0.1905</v>
      </c>
    </row>
    <row r="530" spans="1:19">
      <c r="A530" s="95">
        <v>45026</v>
      </c>
      <c r="K530">
        <v>0.2356</v>
      </c>
      <c r="L530">
        <v>0.23069999999999999</v>
      </c>
      <c r="M530">
        <v>0.22750000000000001</v>
      </c>
      <c r="N530">
        <v>0.22620000000000001</v>
      </c>
      <c r="O530">
        <v>0.21149999999999999</v>
      </c>
      <c r="P530">
        <v>0.20169999999999999</v>
      </c>
      <c r="Q530">
        <v>0.19489999999999999</v>
      </c>
      <c r="R530">
        <v>0.19270000000000001</v>
      </c>
    </row>
    <row r="531" spans="1:19">
      <c r="A531" s="95">
        <v>45027</v>
      </c>
      <c r="K531">
        <v>0.2437</v>
      </c>
      <c r="L531">
        <v>0.23680000000000001</v>
      </c>
      <c r="M531">
        <v>0.23330000000000001</v>
      </c>
      <c r="N531">
        <v>0.23180000000000001</v>
      </c>
      <c r="O531">
        <v>0.21740000000000001</v>
      </c>
      <c r="P531">
        <v>0.20730000000000001</v>
      </c>
      <c r="Q531">
        <v>0.2</v>
      </c>
      <c r="R531">
        <v>0.1968</v>
      </c>
    </row>
    <row r="532" spans="1:19">
      <c r="A532" s="95">
        <v>45028</v>
      </c>
      <c r="K532">
        <v>0.24049999999999999</v>
      </c>
      <c r="L532">
        <v>0.2334</v>
      </c>
      <c r="M532">
        <v>0.23050000000000001</v>
      </c>
      <c r="N532">
        <v>0.22919999999999999</v>
      </c>
      <c r="O532">
        <v>0.21579999999999999</v>
      </c>
      <c r="P532">
        <v>0.20630000000000001</v>
      </c>
      <c r="Q532">
        <v>0.19919999999999999</v>
      </c>
      <c r="R532">
        <v>0.19620000000000001</v>
      </c>
    </row>
    <row r="533" spans="1:19">
      <c r="A533" s="95">
        <v>45029</v>
      </c>
      <c r="K533">
        <v>0.2404</v>
      </c>
      <c r="L533">
        <v>0.2339</v>
      </c>
      <c r="M533">
        <v>0.23089999999999999</v>
      </c>
      <c r="N533">
        <v>0.22969999999999999</v>
      </c>
      <c r="O533">
        <v>0.21709999999999999</v>
      </c>
      <c r="P533">
        <v>0.2092</v>
      </c>
      <c r="Q533">
        <v>0.20380000000000001</v>
      </c>
      <c r="R533">
        <v>0.20230000000000001</v>
      </c>
    </row>
    <row r="534" spans="1:19">
      <c r="A534" s="95">
        <v>45030</v>
      </c>
      <c r="K534">
        <v>0.24099999999999999</v>
      </c>
      <c r="L534">
        <v>0.2346</v>
      </c>
      <c r="M534">
        <v>0.23119999999999999</v>
      </c>
      <c r="N534">
        <v>0.22950000000000001</v>
      </c>
      <c r="O534">
        <v>0.21679999999999999</v>
      </c>
      <c r="P534">
        <v>0.2089</v>
      </c>
      <c r="Q534">
        <v>0.2034</v>
      </c>
      <c r="R534">
        <v>0.2014</v>
      </c>
    </row>
    <row r="535" spans="1:19">
      <c r="A535" s="95">
        <v>45033</v>
      </c>
      <c r="K535">
        <v>0.24440000000000001</v>
      </c>
      <c r="L535">
        <v>0.23799999999999999</v>
      </c>
      <c r="M535">
        <v>0.23449999999999999</v>
      </c>
      <c r="N535">
        <v>0.23250000000000001</v>
      </c>
      <c r="O535">
        <v>0.21870000000000001</v>
      </c>
      <c r="P535">
        <v>0.20960000000000001</v>
      </c>
      <c r="Q535">
        <v>0.2031</v>
      </c>
      <c r="R535">
        <v>0.20019999999999999</v>
      </c>
    </row>
    <row r="536" spans="1:19">
      <c r="A536" s="95">
        <v>45034</v>
      </c>
      <c r="K536">
        <v>0.24540000000000001</v>
      </c>
      <c r="L536">
        <v>0.2394</v>
      </c>
      <c r="M536">
        <v>0.2361</v>
      </c>
      <c r="N536">
        <v>0.2341</v>
      </c>
      <c r="O536">
        <v>0.21970000000000001</v>
      </c>
      <c r="P536">
        <v>0.21060000000000001</v>
      </c>
      <c r="Q536">
        <v>0.20399999999999999</v>
      </c>
      <c r="R536">
        <v>0.2011</v>
      </c>
    </row>
    <row r="537" spans="1:19">
      <c r="A537" s="95">
        <v>45035</v>
      </c>
      <c r="K537">
        <v>0.2437</v>
      </c>
      <c r="L537">
        <v>0.23849999999999999</v>
      </c>
      <c r="M537">
        <v>0.23549999999999999</v>
      </c>
      <c r="N537">
        <v>0.2336</v>
      </c>
      <c r="O537">
        <v>0.21890000000000001</v>
      </c>
      <c r="P537">
        <v>0.2099</v>
      </c>
      <c r="Q537">
        <v>0.2034</v>
      </c>
      <c r="R537">
        <v>0.20080000000000001</v>
      </c>
    </row>
    <row r="538" spans="1:19">
      <c r="A538" s="95">
        <v>45036</v>
      </c>
      <c r="K538">
        <v>0.2525</v>
      </c>
      <c r="L538">
        <v>0.24740000000000001</v>
      </c>
      <c r="M538">
        <v>0.24399999999999999</v>
      </c>
      <c r="N538">
        <v>0.2412</v>
      </c>
      <c r="O538">
        <v>0.22509999999999999</v>
      </c>
      <c r="P538">
        <v>0.2152</v>
      </c>
      <c r="Q538">
        <v>0.2079</v>
      </c>
      <c r="R538">
        <v>0.2049</v>
      </c>
    </row>
    <row r="539" spans="1:19">
      <c r="A539" s="95">
        <v>45037</v>
      </c>
      <c r="K539">
        <v>0.24829999999999999</v>
      </c>
      <c r="L539">
        <v>0.24340000000000001</v>
      </c>
      <c r="M539">
        <v>0.24060000000000001</v>
      </c>
      <c r="N539">
        <v>0.2384</v>
      </c>
      <c r="O539">
        <v>0.22189999999999999</v>
      </c>
      <c r="P539">
        <v>0.21240000000000001</v>
      </c>
      <c r="Q539">
        <v>0.20549999999999999</v>
      </c>
      <c r="R539">
        <v>0.2024</v>
      </c>
    </row>
    <row r="540" spans="1:19">
      <c r="A540" s="95">
        <v>45040</v>
      </c>
      <c r="K540">
        <v>0.2591</v>
      </c>
      <c r="L540">
        <v>0.25319999999999998</v>
      </c>
      <c r="M540">
        <v>0.2495</v>
      </c>
      <c r="N540">
        <v>0.24610000000000001</v>
      </c>
      <c r="O540">
        <v>0.22850000000000001</v>
      </c>
      <c r="P540">
        <v>0.21809999999999999</v>
      </c>
      <c r="Q540">
        <v>0.2104</v>
      </c>
      <c r="R540">
        <v>0.20649999999999999</v>
      </c>
    </row>
    <row r="541" spans="1:19">
      <c r="A541" s="95">
        <v>45041</v>
      </c>
      <c r="K541">
        <v>0.26650000000000001</v>
      </c>
      <c r="L541">
        <v>0.25969999999999999</v>
      </c>
      <c r="M541">
        <v>0.2555</v>
      </c>
      <c r="N541">
        <v>0.25130000000000002</v>
      </c>
      <c r="O541">
        <v>0.23219999999999999</v>
      </c>
      <c r="P541">
        <v>0.22120000000000001</v>
      </c>
      <c r="Q541">
        <v>0.2132</v>
      </c>
      <c r="R541">
        <v>0.20910000000000001</v>
      </c>
    </row>
    <row r="542" spans="1:19">
      <c r="A542" s="95">
        <v>45042</v>
      </c>
      <c r="K542">
        <v>0.2651</v>
      </c>
      <c r="L542">
        <v>0.25779999999999997</v>
      </c>
      <c r="M542">
        <v>0.254</v>
      </c>
      <c r="N542">
        <v>0.2492</v>
      </c>
      <c r="O542">
        <v>0.23080000000000001</v>
      </c>
      <c r="P542">
        <v>0.21990000000000001</v>
      </c>
      <c r="Q542">
        <v>0.2122</v>
      </c>
      <c r="R542">
        <v>0.20860000000000001</v>
      </c>
    </row>
    <row r="543" spans="1:19">
      <c r="A543" s="95">
        <v>45043</v>
      </c>
      <c r="K543">
        <v>0.26989999999999997</v>
      </c>
      <c r="L543">
        <v>0.26350000000000001</v>
      </c>
      <c r="M543">
        <v>0.2601</v>
      </c>
      <c r="N543">
        <v>0.25530000000000003</v>
      </c>
      <c r="O543">
        <v>0.2351</v>
      </c>
      <c r="P543">
        <v>0.2228</v>
      </c>
      <c r="Q543">
        <v>0.21440000000000001</v>
      </c>
      <c r="R543">
        <v>0.21049999999999999</v>
      </c>
    </row>
    <row r="544" spans="1:19">
      <c r="A544" s="95">
        <v>45044</v>
      </c>
      <c r="K544" s="28">
        <v>0.26989999999999997</v>
      </c>
      <c r="L544">
        <v>0.26350000000000001</v>
      </c>
      <c r="M544">
        <v>0.2601</v>
      </c>
      <c r="N544">
        <v>0.25559999999999999</v>
      </c>
      <c r="O544">
        <v>0.23719999999999999</v>
      </c>
      <c r="P544">
        <v>0.2263</v>
      </c>
      <c r="Q544">
        <v>0.21820000000000001</v>
      </c>
      <c r="R544">
        <v>0.21390000000000001</v>
      </c>
      <c r="S544">
        <v>0.19550000000000001</v>
      </c>
    </row>
    <row r="545" spans="1:19">
      <c r="A545" s="103">
        <v>45047</v>
      </c>
      <c r="L545">
        <v>0.25540000000000002</v>
      </c>
      <c r="M545">
        <v>0.2525</v>
      </c>
      <c r="N545">
        <v>0.2485</v>
      </c>
      <c r="O545">
        <v>0.2319</v>
      </c>
      <c r="P545">
        <v>0.2225</v>
      </c>
      <c r="Q545">
        <v>0.2155</v>
      </c>
      <c r="R545">
        <v>0.2117</v>
      </c>
      <c r="S545">
        <v>0.19950000000000001</v>
      </c>
    </row>
    <row r="546" spans="1:19">
      <c r="A546" s="95">
        <v>45048</v>
      </c>
      <c r="L546">
        <v>0.25140000000000001</v>
      </c>
      <c r="M546">
        <v>0.24829999999999999</v>
      </c>
      <c r="N546">
        <v>0.2445</v>
      </c>
      <c r="O546">
        <v>0.22839999999999999</v>
      </c>
      <c r="P546">
        <v>0.21909999999999999</v>
      </c>
      <c r="Q546">
        <v>0.2122</v>
      </c>
      <c r="R546">
        <v>0.20849999999999999</v>
      </c>
      <c r="S546">
        <v>0.19639999999999999</v>
      </c>
    </row>
    <row r="547" spans="1:19">
      <c r="A547" s="95">
        <v>45049</v>
      </c>
      <c r="L547">
        <v>0.25169999999999998</v>
      </c>
      <c r="M547">
        <v>0.24840000000000001</v>
      </c>
      <c r="N547">
        <v>0.2447</v>
      </c>
      <c r="O547">
        <v>0.22889999999999999</v>
      </c>
      <c r="P547">
        <v>0.2195</v>
      </c>
      <c r="Q547">
        <v>0.21229999999999999</v>
      </c>
      <c r="R547">
        <v>0.2082</v>
      </c>
      <c r="S547">
        <v>0.1963</v>
      </c>
    </row>
    <row r="548" spans="1:19">
      <c r="A548" s="95">
        <v>45050</v>
      </c>
      <c r="L548">
        <v>0.25519999999999998</v>
      </c>
      <c r="M548">
        <v>0.25190000000000001</v>
      </c>
      <c r="N548">
        <v>0.2482</v>
      </c>
      <c r="O548">
        <v>0.23300000000000001</v>
      </c>
      <c r="P548">
        <v>0.22389999999999999</v>
      </c>
      <c r="Q548">
        <v>0.21659999999999999</v>
      </c>
      <c r="R548">
        <v>0.21229999999999999</v>
      </c>
      <c r="S548">
        <v>0.20030000000000001</v>
      </c>
    </row>
    <row r="549" spans="1:19">
      <c r="A549" s="95">
        <v>45051</v>
      </c>
      <c r="L549">
        <v>0.26319999999999999</v>
      </c>
      <c r="M549">
        <v>0.25969999999999999</v>
      </c>
      <c r="N549">
        <v>0.25530000000000003</v>
      </c>
      <c r="O549">
        <v>0.23760000000000001</v>
      </c>
      <c r="P549">
        <v>0.22650000000000001</v>
      </c>
      <c r="Q549">
        <v>0.21779999999999999</v>
      </c>
      <c r="R549">
        <v>0.21279999999999999</v>
      </c>
      <c r="S549">
        <v>0.19989999999999999</v>
      </c>
    </row>
    <row r="550" spans="1:19">
      <c r="A550" s="95">
        <v>45054</v>
      </c>
      <c r="L550">
        <v>0.26090000000000002</v>
      </c>
      <c r="M550">
        <v>0.25729999999999997</v>
      </c>
      <c r="N550">
        <v>0.25330000000000003</v>
      </c>
      <c r="O550">
        <v>0.2356</v>
      </c>
      <c r="P550">
        <v>0.2243</v>
      </c>
      <c r="Q550">
        <v>0.2155</v>
      </c>
      <c r="R550">
        <v>0.21049999999999999</v>
      </c>
      <c r="S550">
        <v>0.19789999999999999</v>
      </c>
    </row>
    <row r="551" spans="1:19">
      <c r="A551" s="95">
        <v>45055</v>
      </c>
      <c r="L551">
        <v>0.26190000000000002</v>
      </c>
      <c r="M551">
        <v>0.25840000000000002</v>
      </c>
      <c r="N551">
        <v>0.2545</v>
      </c>
      <c r="O551">
        <v>0.23730000000000001</v>
      </c>
      <c r="P551">
        <v>0.22639999999999999</v>
      </c>
      <c r="Q551">
        <v>0.2177</v>
      </c>
      <c r="R551">
        <v>0.21249999999999999</v>
      </c>
      <c r="S551">
        <v>0.19969999999999999</v>
      </c>
    </row>
    <row r="552" spans="1:19">
      <c r="A552" s="95">
        <v>45056</v>
      </c>
      <c r="L552">
        <v>0.2666</v>
      </c>
      <c r="M552">
        <v>0.26300000000000001</v>
      </c>
      <c r="N552">
        <v>0.25879999999999997</v>
      </c>
      <c r="O552">
        <v>0.24079999999999999</v>
      </c>
      <c r="P552">
        <v>0.22969999999999999</v>
      </c>
      <c r="Q552">
        <v>0.22109999999999999</v>
      </c>
      <c r="R552">
        <v>0.2162</v>
      </c>
      <c r="S552">
        <v>0.20419999999999999</v>
      </c>
    </row>
    <row r="553" spans="1:19">
      <c r="A553" s="95">
        <v>45057</v>
      </c>
      <c r="L553">
        <v>0.26019999999999999</v>
      </c>
      <c r="M553">
        <v>0.25690000000000002</v>
      </c>
      <c r="N553">
        <v>0.25290000000000001</v>
      </c>
      <c r="O553">
        <v>0.23569999999999999</v>
      </c>
      <c r="P553">
        <v>0.22539999999999999</v>
      </c>
      <c r="Q553">
        <v>0.21729999999999999</v>
      </c>
      <c r="R553">
        <v>0.21290000000000001</v>
      </c>
      <c r="S553">
        <v>0.2009</v>
      </c>
    </row>
    <row r="554" spans="1:19">
      <c r="A554" s="95">
        <v>45058</v>
      </c>
      <c r="L554">
        <v>0.26219999999999999</v>
      </c>
      <c r="M554">
        <v>0.2586</v>
      </c>
      <c r="N554">
        <v>0.25430000000000003</v>
      </c>
      <c r="O554">
        <v>0.23730000000000001</v>
      </c>
      <c r="P554">
        <v>0.22700000000000001</v>
      </c>
      <c r="Q554">
        <v>0.21870000000000001</v>
      </c>
      <c r="R554">
        <v>0.21410000000000001</v>
      </c>
      <c r="S554">
        <v>0.2021</v>
      </c>
    </row>
    <row r="555" spans="1:19">
      <c r="A555" s="95">
        <v>45061</v>
      </c>
      <c r="L555">
        <v>0.26290000000000002</v>
      </c>
      <c r="M555">
        <v>0.25950000000000001</v>
      </c>
      <c r="N555">
        <v>0.25530000000000003</v>
      </c>
      <c r="O555">
        <v>0.23860000000000001</v>
      </c>
      <c r="P555">
        <v>0.2283</v>
      </c>
      <c r="Q555">
        <v>0.21959999999999999</v>
      </c>
      <c r="R555">
        <v>0.21479999999999999</v>
      </c>
      <c r="S555">
        <v>0.2029</v>
      </c>
    </row>
    <row r="556" spans="1:19">
      <c r="A556" s="95">
        <v>45062</v>
      </c>
      <c r="L556">
        <v>0.26069999999999999</v>
      </c>
      <c r="M556">
        <v>0.25729999999999997</v>
      </c>
      <c r="N556">
        <v>0.25290000000000001</v>
      </c>
      <c r="O556">
        <v>0.23580000000000001</v>
      </c>
      <c r="P556">
        <v>0.2253</v>
      </c>
      <c r="Q556">
        <v>0.21659999999999999</v>
      </c>
      <c r="R556">
        <v>0.21229999999999999</v>
      </c>
      <c r="S556">
        <v>0.20030000000000001</v>
      </c>
    </row>
    <row r="557" spans="1:19">
      <c r="A557" s="95">
        <v>45063</v>
      </c>
      <c r="L557">
        <v>0.2591</v>
      </c>
      <c r="M557">
        <v>0.25590000000000002</v>
      </c>
      <c r="N557">
        <v>0.25169999999999998</v>
      </c>
      <c r="O557">
        <v>0.23530000000000001</v>
      </c>
      <c r="P557">
        <v>0.22559999999999999</v>
      </c>
      <c r="Q557">
        <v>0.21729999999999999</v>
      </c>
      <c r="R557">
        <v>0.2132</v>
      </c>
      <c r="S557">
        <v>0.20169999999999999</v>
      </c>
    </row>
    <row r="558" spans="1:19">
      <c r="A558" s="95">
        <v>45064</v>
      </c>
      <c r="L558">
        <v>0.25609999999999999</v>
      </c>
      <c r="M558">
        <v>0.25309999999999999</v>
      </c>
      <c r="N558">
        <v>0.249</v>
      </c>
      <c r="O558">
        <v>0.23280000000000001</v>
      </c>
      <c r="P558">
        <v>0.22359999999999999</v>
      </c>
      <c r="Q558">
        <v>0.21590000000000001</v>
      </c>
      <c r="R558">
        <v>0.21240000000000001</v>
      </c>
      <c r="S558">
        <v>0.20119999999999999</v>
      </c>
    </row>
    <row r="559" spans="1:19">
      <c r="A559" s="95">
        <v>45065</v>
      </c>
      <c r="L559">
        <v>0.25779999999999997</v>
      </c>
      <c r="M559">
        <v>0.25490000000000002</v>
      </c>
      <c r="N559">
        <v>0.25059999999999999</v>
      </c>
      <c r="O559">
        <v>0.23400000000000001</v>
      </c>
      <c r="P559">
        <v>0.2243</v>
      </c>
      <c r="Q559">
        <v>0.2162</v>
      </c>
      <c r="R559">
        <v>0.21229999999999999</v>
      </c>
      <c r="S559">
        <v>0.20080000000000001</v>
      </c>
    </row>
    <row r="560" spans="1:19">
      <c r="A560" s="95">
        <v>45068</v>
      </c>
      <c r="L560">
        <v>0.25990000000000002</v>
      </c>
      <c r="M560">
        <v>0.25650000000000001</v>
      </c>
      <c r="N560">
        <v>0.252</v>
      </c>
      <c r="O560">
        <v>0.2354</v>
      </c>
      <c r="P560">
        <v>0.2258</v>
      </c>
      <c r="Q560">
        <v>0.2177</v>
      </c>
      <c r="R560">
        <v>0.2137</v>
      </c>
      <c r="S560">
        <v>0.20219999999999999</v>
      </c>
    </row>
    <row r="561" spans="1:19">
      <c r="A561" s="95">
        <v>45069</v>
      </c>
      <c r="L561">
        <v>0.2581</v>
      </c>
      <c r="M561">
        <v>0.25490000000000002</v>
      </c>
      <c r="N561">
        <v>0.25009999999999999</v>
      </c>
      <c r="O561">
        <v>0.2336</v>
      </c>
      <c r="P561">
        <v>0.22459999999999999</v>
      </c>
      <c r="Q561">
        <v>0.2172</v>
      </c>
      <c r="R561">
        <v>0.2135</v>
      </c>
      <c r="S561">
        <v>0.2019</v>
      </c>
    </row>
    <row r="562" spans="1:19">
      <c r="A562" s="95">
        <v>45070</v>
      </c>
      <c r="L562">
        <v>0.25490000000000002</v>
      </c>
      <c r="M562">
        <v>0.25209999999999999</v>
      </c>
      <c r="N562">
        <v>0.248</v>
      </c>
      <c r="O562">
        <v>0.2321</v>
      </c>
      <c r="P562">
        <v>0.22359999999999999</v>
      </c>
      <c r="Q562">
        <v>0.21709999999999999</v>
      </c>
      <c r="R562">
        <v>0.2137</v>
      </c>
      <c r="S562">
        <v>0.2021</v>
      </c>
    </row>
    <row r="563" spans="1:19">
      <c r="A563" s="95">
        <v>45071</v>
      </c>
      <c r="L563">
        <v>0.24829999999999999</v>
      </c>
      <c r="M563">
        <v>0.246</v>
      </c>
      <c r="N563">
        <v>0.2429</v>
      </c>
      <c r="O563">
        <v>0.22789999999999999</v>
      </c>
      <c r="P563">
        <v>0.22070000000000001</v>
      </c>
      <c r="Q563">
        <v>0.21590000000000001</v>
      </c>
      <c r="R563">
        <v>0.2135</v>
      </c>
      <c r="S563">
        <v>0.2024</v>
      </c>
    </row>
    <row r="564" spans="1:19">
      <c r="A564" s="95">
        <v>45072</v>
      </c>
      <c r="L564">
        <v>0.25369999999999998</v>
      </c>
      <c r="M564">
        <v>0.25140000000000001</v>
      </c>
      <c r="N564">
        <v>0.24829999999999999</v>
      </c>
      <c r="O564">
        <v>0.2326</v>
      </c>
      <c r="P564">
        <v>0.22509999999999999</v>
      </c>
      <c r="Q564">
        <v>0.2195</v>
      </c>
      <c r="R564">
        <v>0.21640000000000001</v>
      </c>
      <c r="S564">
        <v>0.20430000000000001</v>
      </c>
    </row>
    <row r="565" spans="1:19">
      <c r="A565" s="103">
        <v>45075</v>
      </c>
      <c r="L565" s="189">
        <v>0.25369999999999998</v>
      </c>
      <c r="M565" s="189">
        <v>0.25140000000000001</v>
      </c>
      <c r="N565" s="189">
        <v>0.24829999999999999</v>
      </c>
      <c r="O565" s="189">
        <v>0.2326</v>
      </c>
      <c r="P565" s="189">
        <v>0.22509999999999999</v>
      </c>
      <c r="Q565" s="189">
        <v>0.2195</v>
      </c>
      <c r="R565" s="189">
        <v>0.21640000000000001</v>
      </c>
      <c r="S565" s="189">
        <v>0.20430000000000001</v>
      </c>
    </row>
    <row r="566" spans="1:19">
      <c r="A566" s="95">
        <v>45076</v>
      </c>
      <c r="L566">
        <v>0.25330000000000003</v>
      </c>
      <c r="M566">
        <v>0.25</v>
      </c>
      <c r="N566">
        <v>0.24709999999999999</v>
      </c>
      <c r="O566">
        <v>0.2311</v>
      </c>
      <c r="P566">
        <v>0.22309999999999999</v>
      </c>
      <c r="Q566">
        <v>0.2172</v>
      </c>
      <c r="R566">
        <v>0.214</v>
      </c>
      <c r="S566">
        <v>0.20180000000000001</v>
      </c>
    </row>
    <row r="567" spans="1:19">
      <c r="A567" s="95">
        <v>45077</v>
      </c>
      <c r="L567">
        <v>0.25059999999999999</v>
      </c>
      <c r="M567">
        <v>0.24740000000000001</v>
      </c>
      <c r="N567">
        <v>0.24479999999999999</v>
      </c>
      <c r="O567">
        <v>0.2291</v>
      </c>
      <c r="P567">
        <v>0.22159999999999999</v>
      </c>
      <c r="Q567">
        <v>0.21590000000000001</v>
      </c>
      <c r="R567">
        <v>0.21299999999999999</v>
      </c>
      <c r="S567">
        <v>0.20080000000000001</v>
      </c>
    </row>
    <row r="568" spans="1:19">
      <c r="A568" s="95">
        <v>45078</v>
      </c>
      <c r="L568">
        <v>0.24879999999999999</v>
      </c>
      <c r="M568">
        <v>0.24610000000000001</v>
      </c>
      <c r="N568">
        <v>0.24390000000000001</v>
      </c>
      <c r="O568">
        <v>0.22889999999999999</v>
      </c>
      <c r="P568">
        <v>0.2228</v>
      </c>
      <c r="Q568">
        <v>0.21829999999999999</v>
      </c>
      <c r="R568">
        <v>0.216</v>
      </c>
      <c r="S568">
        <v>0.2039</v>
      </c>
    </row>
    <row r="569" spans="1:19">
      <c r="A569" s="95">
        <v>45079</v>
      </c>
      <c r="L569">
        <v>0.24729999999999999</v>
      </c>
      <c r="M569">
        <v>0.24510000000000001</v>
      </c>
      <c r="N569">
        <v>0.24329999999999999</v>
      </c>
      <c r="O569">
        <v>0.22939999999999999</v>
      </c>
      <c r="P569">
        <v>0.22439999999999999</v>
      </c>
      <c r="Q569">
        <v>0.2205</v>
      </c>
      <c r="R569">
        <v>0.21840000000000001</v>
      </c>
      <c r="S569">
        <v>0.2064</v>
      </c>
    </row>
    <row r="570" spans="1:19">
      <c r="A570" s="95">
        <v>45082</v>
      </c>
      <c r="L570">
        <v>0.24399999999999999</v>
      </c>
      <c r="M570">
        <v>0.2419</v>
      </c>
      <c r="N570">
        <v>0.24049999999999999</v>
      </c>
      <c r="O570">
        <v>0.22789999999999999</v>
      </c>
      <c r="P570">
        <v>0.22339999999999999</v>
      </c>
      <c r="Q570">
        <v>0.22</v>
      </c>
      <c r="R570">
        <v>0.21809999999999999</v>
      </c>
      <c r="S570">
        <v>0.2064</v>
      </c>
    </row>
    <row r="571" spans="1:19">
      <c r="A571" s="95">
        <v>45083</v>
      </c>
      <c r="L571">
        <v>0.24579999999999999</v>
      </c>
      <c r="M571">
        <v>0.2429</v>
      </c>
      <c r="N571">
        <v>0.2412</v>
      </c>
      <c r="O571">
        <v>0.22889999999999999</v>
      </c>
      <c r="P571">
        <v>0.2248</v>
      </c>
      <c r="Q571">
        <v>0.22140000000000001</v>
      </c>
      <c r="R571">
        <v>0.21929999999999999</v>
      </c>
      <c r="S571">
        <v>0.20730000000000001</v>
      </c>
    </row>
    <row r="572" spans="1:19">
      <c r="A572" s="95">
        <v>45084</v>
      </c>
      <c r="L572">
        <v>0.245</v>
      </c>
      <c r="M572">
        <v>0.2424</v>
      </c>
      <c r="N572">
        <v>0.24099999999999999</v>
      </c>
      <c r="O572">
        <v>0.22869999999999999</v>
      </c>
      <c r="P572">
        <v>0.22420000000000001</v>
      </c>
      <c r="Q572">
        <v>0.2205</v>
      </c>
      <c r="R572">
        <v>0.21840000000000001</v>
      </c>
      <c r="S572">
        <v>0.20630000000000001</v>
      </c>
    </row>
    <row r="573" spans="1:19">
      <c r="A573" s="95">
        <v>45085</v>
      </c>
      <c r="L573">
        <v>0.25480000000000003</v>
      </c>
      <c r="M573">
        <v>0.25090000000000001</v>
      </c>
      <c r="N573">
        <v>0.24879999999999999</v>
      </c>
      <c r="O573">
        <v>0.23549999999999999</v>
      </c>
      <c r="P573">
        <v>0.23019999999999999</v>
      </c>
      <c r="Q573">
        <v>0.22559999999999999</v>
      </c>
      <c r="R573">
        <v>0.2228</v>
      </c>
      <c r="S573">
        <v>0.20979999999999999</v>
      </c>
    </row>
    <row r="574" spans="1:19">
      <c r="A574" s="95">
        <v>45086</v>
      </c>
      <c r="L574">
        <v>0.25380000000000003</v>
      </c>
      <c r="M574">
        <v>0.25019999999999998</v>
      </c>
      <c r="N574">
        <v>0.24840000000000001</v>
      </c>
      <c r="O574">
        <v>0.2341</v>
      </c>
      <c r="P574">
        <v>0.22770000000000001</v>
      </c>
      <c r="Q574">
        <v>0.22259999999999999</v>
      </c>
      <c r="R574">
        <v>0.21959999999999999</v>
      </c>
      <c r="S574">
        <v>0.20619999999999999</v>
      </c>
    </row>
    <row r="575" spans="1:19">
      <c r="A575" s="95">
        <v>45089</v>
      </c>
      <c r="L575">
        <v>0.25469999999999998</v>
      </c>
      <c r="M575">
        <v>0.2515</v>
      </c>
      <c r="N575">
        <v>0.24979999999999999</v>
      </c>
      <c r="O575">
        <v>0.23619999999999999</v>
      </c>
      <c r="P575">
        <v>0.22950000000000001</v>
      </c>
      <c r="Q575">
        <v>0.22409999999999999</v>
      </c>
      <c r="R575">
        <v>0.2215</v>
      </c>
      <c r="S575">
        <v>0.20810000000000001</v>
      </c>
    </row>
    <row r="576" spans="1:19">
      <c r="A576" s="95">
        <v>45090</v>
      </c>
      <c r="L576">
        <v>0.25159999999999999</v>
      </c>
      <c r="M576">
        <v>0.2477</v>
      </c>
      <c r="N576">
        <v>0.2462</v>
      </c>
      <c r="O576">
        <v>0.23319999999999999</v>
      </c>
      <c r="P576">
        <v>0.2273</v>
      </c>
      <c r="Q576">
        <v>0.2225</v>
      </c>
      <c r="R576">
        <v>0.2203</v>
      </c>
      <c r="S576">
        <v>0.20730000000000001</v>
      </c>
    </row>
    <row r="577" spans="1:20">
      <c r="A577" s="95">
        <v>45091</v>
      </c>
      <c r="L577">
        <v>0.25840000000000002</v>
      </c>
      <c r="M577">
        <v>0.25369999999999998</v>
      </c>
      <c r="N577">
        <v>0.25180000000000002</v>
      </c>
      <c r="O577">
        <v>0.23749999999999999</v>
      </c>
      <c r="P577">
        <v>0.23039999999999999</v>
      </c>
      <c r="Q577">
        <v>0.22439999999999999</v>
      </c>
      <c r="R577">
        <v>0.22109999999999999</v>
      </c>
      <c r="S577">
        <v>0.20749999999999999</v>
      </c>
    </row>
    <row r="578" spans="1:20">
      <c r="A578" s="95">
        <v>45092</v>
      </c>
      <c r="L578">
        <v>0.26</v>
      </c>
      <c r="M578">
        <v>0.25629999999999997</v>
      </c>
      <c r="N578">
        <v>0.25409999999999999</v>
      </c>
      <c r="O578">
        <v>0.23899999999999999</v>
      </c>
      <c r="P578">
        <v>0.23130000000000001</v>
      </c>
      <c r="Q578">
        <v>0.22500000000000001</v>
      </c>
      <c r="R578">
        <v>0.222</v>
      </c>
      <c r="S578">
        <v>0.2087</v>
      </c>
    </row>
    <row r="579" spans="1:20">
      <c r="A579" s="95">
        <v>45093</v>
      </c>
      <c r="L579">
        <v>0.26429999999999998</v>
      </c>
      <c r="M579">
        <v>0.26090000000000002</v>
      </c>
      <c r="N579">
        <v>0.25829999999999997</v>
      </c>
      <c r="O579">
        <v>0.2417</v>
      </c>
      <c r="P579">
        <v>0.2329</v>
      </c>
      <c r="Q579">
        <v>0.22550000000000001</v>
      </c>
      <c r="R579">
        <v>0.22209999999999999</v>
      </c>
      <c r="S579">
        <v>0.2084</v>
      </c>
    </row>
    <row r="580" spans="1:20">
      <c r="A580" s="103">
        <v>45096</v>
      </c>
      <c r="L580" s="189">
        <v>0.26429999999999998</v>
      </c>
      <c r="M580" s="189">
        <v>0.26090000000000002</v>
      </c>
      <c r="N580" s="189">
        <v>0.25829999999999997</v>
      </c>
      <c r="O580" s="189">
        <v>0.2417</v>
      </c>
      <c r="P580" s="189">
        <v>0.2329</v>
      </c>
      <c r="Q580" s="189">
        <v>0.22550000000000001</v>
      </c>
      <c r="R580" s="189">
        <v>0.22209999999999999</v>
      </c>
      <c r="S580" s="189">
        <v>0.2084</v>
      </c>
    </row>
    <row r="581" spans="1:20">
      <c r="A581" s="95">
        <v>45097</v>
      </c>
      <c r="L581">
        <v>0.26219999999999999</v>
      </c>
      <c r="M581">
        <v>0.26029999999999998</v>
      </c>
      <c r="N581">
        <v>0.25850000000000001</v>
      </c>
      <c r="O581">
        <v>0.24249999999999999</v>
      </c>
      <c r="P581">
        <v>0.23369999999999999</v>
      </c>
      <c r="Q581">
        <v>0.2268</v>
      </c>
      <c r="R581">
        <v>0.2233</v>
      </c>
      <c r="S581">
        <v>0.2094</v>
      </c>
    </row>
    <row r="582" spans="1:20">
      <c r="A582" s="95">
        <v>45098</v>
      </c>
      <c r="L582">
        <v>0.25879999999999997</v>
      </c>
      <c r="M582">
        <v>0.25850000000000001</v>
      </c>
      <c r="N582">
        <v>0.25729999999999997</v>
      </c>
      <c r="O582">
        <v>0.24179999999999999</v>
      </c>
      <c r="P582">
        <v>0.23350000000000001</v>
      </c>
      <c r="Q582">
        <v>0.22739999999999999</v>
      </c>
      <c r="R582">
        <v>0.22389999999999999</v>
      </c>
      <c r="S582">
        <v>0.21</v>
      </c>
    </row>
    <row r="583" spans="1:20">
      <c r="A583" s="95">
        <v>45099</v>
      </c>
      <c r="L583">
        <v>0.24929999999999999</v>
      </c>
      <c r="M583">
        <v>0.24970000000000001</v>
      </c>
      <c r="N583">
        <v>0.2495</v>
      </c>
      <c r="O583">
        <v>0.23549999999999999</v>
      </c>
      <c r="P583">
        <v>0.22850000000000001</v>
      </c>
      <c r="Q583">
        <v>0.224</v>
      </c>
      <c r="R583">
        <v>0.222</v>
      </c>
      <c r="S583">
        <v>0.2089</v>
      </c>
    </row>
    <row r="584" spans="1:20">
      <c r="A584" s="95">
        <v>45100</v>
      </c>
      <c r="L584">
        <v>0.24179999999999999</v>
      </c>
      <c r="M584">
        <v>0.2429</v>
      </c>
      <c r="N584">
        <v>0.2429</v>
      </c>
      <c r="O584">
        <v>0.2306</v>
      </c>
      <c r="P584">
        <v>0.22570000000000001</v>
      </c>
      <c r="Q584">
        <v>0.2225</v>
      </c>
      <c r="R584">
        <v>0.2213</v>
      </c>
      <c r="S584">
        <v>0.2084</v>
      </c>
    </row>
    <row r="585" spans="1:20">
      <c r="A585" s="95">
        <v>45103</v>
      </c>
      <c r="L585">
        <v>0.23719999999999999</v>
      </c>
      <c r="M585">
        <v>0.2366</v>
      </c>
      <c r="N585">
        <v>0.2364</v>
      </c>
      <c r="O585">
        <v>0.22389999999999999</v>
      </c>
      <c r="P585">
        <v>0.2195</v>
      </c>
      <c r="Q585">
        <v>0.21740000000000001</v>
      </c>
      <c r="R585">
        <v>0.217</v>
      </c>
      <c r="S585">
        <v>0.20499999999999999</v>
      </c>
    </row>
    <row r="586" spans="1:20">
      <c r="A586" s="95">
        <v>45104</v>
      </c>
      <c r="L586">
        <v>0.2303</v>
      </c>
      <c r="M586">
        <v>0.2298</v>
      </c>
      <c r="N586">
        <v>0.22989999999999999</v>
      </c>
      <c r="O586">
        <v>0.21859999999999999</v>
      </c>
      <c r="P586">
        <v>0.21440000000000001</v>
      </c>
      <c r="Q586">
        <v>0.2127</v>
      </c>
      <c r="R586">
        <v>0.21240000000000001</v>
      </c>
      <c r="S586">
        <v>0.2011</v>
      </c>
    </row>
    <row r="587" spans="1:20">
      <c r="A587" s="95">
        <v>45105</v>
      </c>
      <c r="L587">
        <v>0.22570000000000001</v>
      </c>
      <c r="M587">
        <v>0.22600000000000001</v>
      </c>
      <c r="N587">
        <v>0.22650000000000001</v>
      </c>
      <c r="O587">
        <v>0.2155</v>
      </c>
      <c r="P587">
        <v>0.21099999999999999</v>
      </c>
      <c r="Q587">
        <v>0.20860000000000001</v>
      </c>
      <c r="R587">
        <v>0.20799999999999999</v>
      </c>
      <c r="S587">
        <v>0.19789999999999999</v>
      </c>
    </row>
    <row r="588" spans="1:20">
      <c r="A588" s="95">
        <v>45106</v>
      </c>
      <c r="L588">
        <v>0.22070000000000001</v>
      </c>
      <c r="M588">
        <v>0.2208</v>
      </c>
      <c r="N588">
        <v>0.2223</v>
      </c>
      <c r="O588">
        <v>0.2117</v>
      </c>
      <c r="P588">
        <v>0.2069</v>
      </c>
      <c r="Q588">
        <v>0.20480000000000001</v>
      </c>
      <c r="R588">
        <v>0.20480000000000001</v>
      </c>
      <c r="S588">
        <v>0.19550000000000001</v>
      </c>
    </row>
    <row r="589" spans="1:20">
      <c r="A589" s="95">
        <v>45107</v>
      </c>
      <c r="L589">
        <v>0.22889999999999999</v>
      </c>
      <c r="M589">
        <v>0.22789999999999999</v>
      </c>
      <c r="N589">
        <v>0.22889999999999999</v>
      </c>
      <c r="O589">
        <v>0.21640000000000001</v>
      </c>
      <c r="P589">
        <v>0.21099999999999999</v>
      </c>
      <c r="Q589">
        <v>0.20849999999999999</v>
      </c>
      <c r="R589">
        <v>0.20810000000000001</v>
      </c>
      <c r="S589">
        <v>0.19869999999999999</v>
      </c>
      <c r="T589">
        <v>0.1933</v>
      </c>
    </row>
    <row r="590" spans="1:20">
      <c r="A590" s="95">
        <v>45110</v>
      </c>
      <c r="M590">
        <v>0.23319999999999999</v>
      </c>
      <c r="N590">
        <v>0.2339</v>
      </c>
      <c r="O590">
        <v>0.2208</v>
      </c>
      <c r="P590">
        <v>0.21529999999999999</v>
      </c>
      <c r="Q590">
        <v>0.21260000000000001</v>
      </c>
      <c r="R590">
        <v>0.21190000000000001</v>
      </c>
      <c r="S590">
        <v>0.20250000000000001</v>
      </c>
      <c r="T590">
        <v>0.1978</v>
      </c>
    </row>
    <row r="591" spans="1:20">
      <c r="A591" s="103">
        <v>45111</v>
      </c>
      <c r="M591" s="189">
        <v>0.23319999999999999</v>
      </c>
      <c r="N591" s="189">
        <v>0.2339</v>
      </c>
      <c r="O591" s="189">
        <v>0.2208</v>
      </c>
      <c r="P591" s="189">
        <v>0.21529999999999999</v>
      </c>
      <c r="Q591" s="189">
        <v>0.21260000000000001</v>
      </c>
      <c r="R591" s="189">
        <v>0.21190000000000001</v>
      </c>
      <c r="S591" s="189">
        <v>0.20250000000000001</v>
      </c>
      <c r="T591" s="189">
        <v>0.1978</v>
      </c>
    </row>
    <row r="592" spans="1:20">
      <c r="A592" s="95">
        <v>45112</v>
      </c>
      <c r="M592">
        <v>0.23530000000000001</v>
      </c>
      <c r="N592">
        <v>0.23580000000000001</v>
      </c>
      <c r="O592">
        <v>0.22189999999999999</v>
      </c>
      <c r="P592">
        <v>0.21490000000000001</v>
      </c>
      <c r="Q592">
        <v>0.2107</v>
      </c>
      <c r="R592">
        <v>0.2089</v>
      </c>
      <c r="S592">
        <v>0.19900000000000001</v>
      </c>
      <c r="T592">
        <v>0.19400000000000001</v>
      </c>
    </row>
    <row r="593" spans="1:20">
      <c r="A593" s="95">
        <v>45113</v>
      </c>
      <c r="M593">
        <v>0.23250000000000001</v>
      </c>
      <c r="N593">
        <v>0.23300000000000001</v>
      </c>
      <c r="O593">
        <v>0.22009999999999999</v>
      </c>
      <c r="P593">
        <v>0.21290000000000001</v>
      </c>
      <c r="Q593">
        <v>0.2082</v>
      </c>
      <c r="R593">
        <v>0.20630000000000001</v>
      </c>
      <c r="S593">
        <v>0.19600000000000001</v>
      </c>
      <c r="T593">
        <v>0.1908</v>
      </c>
    </row>
    <row r="594" spans="1:20">
      <c r="A594" s="95">
        <v>45114</v>
      </c>
      <c r="M594">
        <v>0.23530000000000001</v>
      </c>
      <c r="N594">
        <v>0.23619999999999999</v>
      </c>
      <c r="O594">
        <v>0.22259999999999999</v>
      </c>
      <c r="P594">
        <v>0.21490000000000001</v>
      </c>
      <c r="Q594">
        <v>0.2099</v>
      </c>
      <c r="R594">
        <v>0.20760000000000001</v>
      </c>
      <c r="S594">
        <v>0.1971</v>
      </c>
      <c r="T594">
        <v>0.1915</v>
      </c>
    </row>
    <row r="595" spans="1:20">
      <c r="A595" s="95">
        <v>45117</v>
      </c>
      <c r="M595">
        <v>0.2344</v>
      </c>
      <c r="N595">
        <v>0.2356</v>
      </c>
      <c r="O595">
        <v>0.22209999999999999</v>
      </c>
      <c r="P595">
        <v>0.2145</v>
      </c>
      <c r="Q595">
        <v>0.2099</v>
      </c>
      <c r="R595">
        <v>0.20749999999999999</v>
      </c>
      <c r="S595">
        <v>0.1968</v>
      </c>
      <c r="T595">
        <v>0.191</v>
      </c>
    </row>
    <row r="596" spans="1:20">
      <c r="A596" s="95">
        <v>45118</v>
      </c>
      <c r="M596">
        <v>0.23530000000000001</v>
      </c>
      <c r="N596">
        <v>0.2366</v>
      </c>
      <c r="O596">
        <v>0.2233</v>
      </c>
      <c r="P596">
        <v>0.216</v>
      </c>
      <c r="Q596">
        <v>0.2117</v>
      </c>
      <c r="R596">
        <v>0.20930000000000001</v>
      </c>
      <c r="S596">
        <v>0.19719999999999999</v>
      </c>
      <c r="T596">
        <v>0.19040000000000001</v>
      </c>
    </row>
    <row r="597" spans="1:20">
      <c r="A597" s="95">
        <v>45119</v>
      </c>
      <c r="M597">
        <v>0.23910000000000001</v>
      </c>
      <c r="N597">
        <v>0.24030000000000001</v>
      </c>
      <c r="O597">
        <v>0.22689999999999999</v>
      </c>
      <c r="P597">
        <v>0.2198</v>
      </c>
      <c r="Q597">
        <v>0.2155</v>
      </c>
      <c r="R597">
        <v>0.2132</v>
      </c>
      <c r="S597">
        <v>0.20030000000000001</v>
      </c>
      <c r="T597">
        <v>0.19289999999999999</v>
      </c>
    </row>
    <row r="598" spans="1:20">
      <c r="A598" s="95">
        <v>45120</v>
      </c>
      <c r="M598">
        <v>0.24010000000000001</v>
      </c>
      <c r="N598">
        <v>0.2414</v>
      </c>
      <c r="O598">
        <v>0.2276</v>
      </c>
      <c r="P598">
        <v>0.22059999999999999</v>
      </c>
      <c r="Q598">
        <v>0.21609999999999999</v>
      </c>
      <c r="R598">
        <v>0.21360000000000001</v>
      </c>
      <c r="S598">
        <v>0.20050000000000001</v>
      </c>
      <c r="T598">
        <v>0.1928</v>
      </c>
    </row>
    <row r="599" spans="1:20">
      <c r="A599" s="95">
        <v>45121</v>
      </c>
      <c r="M599">
        <v>0.2432</v>
      </c>
      <c r="N599">
        <v>0.24460000000000001</v>
      </c>
      <c r="O599">
        <v>0.23039999999999999</v>
      </c>
      <c r="P599">
        <v>0.22239999999999999</v>
      </c>
      <c r="Q599">
        <v>0.2172</v>
      </c>
      <c r="R599">
        <v>0.21410000000000001</v>
      </c>
      <c r="S599">
        <v>0.2006</v>
      </c>
      <c r="T599">
        <v>0.19239999999999999</v>
      </c>
    </row>
    <row r="600" spans="1:20">
      <c r="A600" s="95">
        <v>45124</v>
      </c>
      <c r="M600">
        <v>0.23799999999999999</v>
      </c>
      <c r="N600">
        <v>0.23949999999999999</v>
      </c>
      <c r="O600">
        <v>0.2258</v>
      </c>
      <c r="P600">
        <v>0.21820000000000001</v>
      </c>
      <c r="Q600">
        <v>0.21340000000000001</v>
      </c>
      <c r="R600">
        <v>0.2109</v>
      </c>
      <c r="S600">
        <v>0.19819999999999999</v>
      </c>
      <c r="T600">
        <v>0.1905</v>
      </c>
    </row>
    <row r="601" spans="1:20">
      <c r="A601" s="95">
        <v>45125</v>
      </c>
      <c r="M601">
        <v>0.23860000000000001</v>
      </c>
      <c r="N601">
        <v>0.24010000000000001</v>
      </c>
      <c r="O601">
        <v>0.22639999999999999</v>
      </c>
      <c r="P601">
        <v>0.21859999999999999</v>
      </c>
      <c r="Q601">
        <v>0.21360000000000001</v>
      </c>
      <c r="R601">
        <v>0.21099999999999999</v>
      </c>
      <c r="S601">
        <v>0.19839999999999999</v>
      </c>
      <c r="T601">
        <v>0.1908</v>
      </c>
    </row>
    <row r="602" spans="1:20">
      <c r="A602" s="95">
        <v>45126</v>
      </c>
      <c r="M602">
        <v>0.24210000000000001</v>
      </c>
      <c r="N602">
        <v>0.2432</v>
      </c>
      <c r="O602">
        <v>0.22869999999999999</v>
      </c>
      <c r="P602">
        <v>0.22040000000000001</v>
      </c>
      <c r="Q602">
        <v>0.2152</v>
      </c>
      <c r="R602">
        <v>0.21240000000000001</v>
      </c>
      <c r="S602">
        <v>0.1993</v>
      </c>
      <c r="T602">
        <v>0.19159999999999999</v>
      </c>
    </row>
    <row r="603" spans="1:20">
      <c r="A603" s="95">
        <v>45127</v>
      </c>
      <c r="M603">
        <v>0.2467</v>
      </c>
      <c r="N603">
        <v>0.2475</v>
      </c>
      <c r="O603">
        <v>0.23269999999999999</v>
      </c>
      <c r="P603">
        <v>0.22420000000000001</v>
      </c>
      <c r="Q603">
        <v>0.21870000000000001</v>
      </c>
      <c r="R603">
        <v>0.21540000000000001</v>
      </c>
      <c r="S603">
        <v>0.20130000000000001</v>
      </c>
      <c r="T603">
        <v>0.19270000000000001</v>
      </c>
    </row>
    <row r="604" spans="1:20">
      <c r="A604" s="95">
        <v>45128</v>
      </c>
      <c r="M604">
        <v>0.25009999999999999</v>
      </c>
      <c r="N604">
        <v>0.25090000000000001</v>
      </c>
      <c r="O604">
        <v>0.2359</v>
      </c>
      <c r="P604">
        <v>0.22700000000000001</v>
      </c>
      <c r="Q604">
        <v>0.22090000000000001</v>
      </c>
      <c r="R604">
        <v>0.21740000000000001</v>
      </c>
      <c r="S604">
        <v>0.20280000000000001</v>
      </c>
      <c r="T604">
        <v>0.19400000000000001</v>
      </c>
    </row>
    <row r="605" spans="1:20">
      <c r="A605" s="95">
        <v>45131</v>
      </c>
      <c r="M605">
        <v>0.2492</v>
      </c>
      <c r="N605">
        <v>0.2505</v>
      </c>
      <c r="O605">
        <v>0.23599999999999999</v>
      </c>
      <c r="P605">
        <v>0.22739999999999999</v>
      </c>
      <c r="Q605">
        <v>0.2215</v>
      </c>
      <c r="R605">
        <v>0.21820000000000001</v>
      </c>
      <c r="S605">
        <v>0.2036</v>
      </c>
      <c r="T605">
        <v>0.19450000000000001</v>
      </c>
    </row>
    <row r="606" spans="1:20">
      <c r="A606" s="95">
        <v>45132</v>
      </c>
      <c r="M606">
        <v>0.24690000000000001</v>
      </c>
      <c r="N606">
        <v>0.2487</v>
      </c>
      <c r="O606">
        <v>0.2349</v>
      </c>
      <c r="P606">
        <v>0.2266</v>
      </c>
      <c r="Q606">
        <v>0.22090000000000001</v>
      </c>
      <c r="R606">
        <v>0.21779999999999999</v>
      </c>
      <c r="S606">
        <v>0.20330000000000001</v>
      </c>
      <c r="T606">
        <v>0.1946</v>
      </c>
    </row>
    <row r="607" spans="1:20">
      <c r="A607" s="95">
        <v>45133</v>
      </c>
      <c r="M607">
        <v>0.24390000000000001</v>
      </c>
      <c r="N607">
        <v>0.24590000000000001</v>
      </c>
      <c r="O607">
        <v>0.23219999999999999</v>
      </c>
      <c r="P607">
        <v>0.22459999999999999</v>
      </c>
      <c r="Q607">
        <v>0.21929999999999999</v>
      </c>
      <c r="R607">
        <v>0.21640000000000001</v>
      </c>
      <c r="S607">
        <v>0.2021</v>
      </c>
      <c r="T607">
        <v>0.19359999999999999</v>
      </c>
    </row>
    <row r="608" spans="1:20">
      <c r="A608" s="95">
        <v>45134</v>
      </c>
      <c r="M608">
        <v>0.24429999999999999</v>
      </c>
      <c r="N608">
        <v>0.24640000000000001</v>
      </c>
      <c r="O608">
        <v>0.23269999999999999</v>
      </c>
      <c r="P608">
        <v>0.22500000000000001</v>
      </c>
      <c r="Q608">
        <v>0.21990000000000001</v>
      </c>
      <c r="R608">
        <v>0.21690000000000001</v>
      </c>
      <c r="S608">
        <v>0.2029</v>
      </c>
      <c r="T608">
        <v>0.19489999999999999</v>
      </c>
    </row>
    <row r="609" spans="1:20">
      <c r="A609" s="95">
        <v>45135</v>
      </c>
      <c r="M609">
        <v>0.2392</v>
      </c>
      <c r="N609">
        <v>0.2414</v>
      </c>
      <c r="O609">
        <v>0.2281</v>
      </c>
      <c r="P609">
        <v>0.221</v>
      </c>
      <c r="Q609">
        <v>0.21629999999999999</v>
      </c>
      <c r="R609">
        <v>0.21379999999999999</v>
      </c>
      <c r="S609">
        <v>0.20030000000000001</v>
      </c>
      <c r="T609">
        <v>0.19239999999999999</v>
      </c>
    </row>
    <row r="610" spans="1:20">
      <c r="A610" s="95">
        <v>45138</v>
      </c>
      <c r="M610">
        <v>0.24110000000000001</v>
      </c>
      <c r="N610">
        <v>0.2429</v>
      </c>
      <c r="O610">
        <v>0.22919999999999999</v>
      </c>
      <c r="P610">
        <v>0.22170000000000001</v>
      </c>
      <c r="Q610">
        <v>0.21690000000000001</v>
      </c>
      <c r="R610">
        <v>0.21410000000000001</v>
      </c>
      <c r="S610">
        <v>0.20030000000000001</v>
      </c>
      <c r="T610">
        <v>0.19239999999999999</v>
      </c>
    </row>
    <row r="611" spans="1:20">
      <c r="A611" s="95">
        <v>45139</v>
      </c>
      <c r="M611">
        <v>0.24390000000000001</v>
      </c>
      <c r="N611">
        <v>0.2457</v>
      </c>
      <c r="O611">
        <v>0.2321</v>
      </c>
      <c r="P611">
        <v>0.22409999999999999</v>
      </c>
      <c r="Q611">
        <v>0.21870000000000001</v>
      </c>
      <c r="R611">
        <v>0.2155</v>
      </c>
      <c r="S611">
        <v>0.20150000000000001</v>
      </c>
      <c r="T611">
        <v>0.19339999999999999</v>
      </c>
    </row>
    <row r="612" spans="1:20">
      <c r="A612" s="95">
        <v>45140</v>
      </c>
      <c r="M612">
        <v>0.24199999999999999</v>
      </c>
      <c r="N612">
        <v>0.24390000000000001</v>
      </c>
      <c r="O612">
        <v>0.23050000000000001</v>
      </c>
      <c r="P612">
        <v>0.22259999999999999</v>
      </c>
      <c r="Q612">
        <v>0.2172</v>
      </c>
      <c r="R612">
        <v>0.214</v>
      </c>
      <c r="S612">
        <v>0.19989999999999999</v>
      </c>
      <c r="T612">
        <v>0.19189999999999999</v>
      </c>
    </row>
    <row r="613" spans="1:20">
      <c r="A613" s="95">
        <v>45141</v>
      </c>
      <c r="M613">
        <v>0.2402</v>
      </c>
      <c r="N613">
        <v>0.2419</v>
      </c>
      <c r="O613">
        <v>0.22889999999999999</v>
      </c>
      <c r="P613">
        <v>0.22120000000000001</v>
      </c>
      <c r="Q613">
        <v>0.21609999999999999</v>
      </c>
      <c r="R613">
        <v>0.21299999999999999</v>
      </c>
      <c r="S613">
        <v>0.19889999999999999</v>
      </c>
      <c r="T613">
        <v>0.19070000000000001</v>
      </c>
    </row>
    <row r="614" spans="1:20">
      <c r="A614" s="95">
        <v>45142</v>
      </c>
      <c r="M614">
        <v>0.2369</v>
      </c>
      <c r="N614">
        <v>0.23880000000000001</v>
      </c>
      <c r="O614">
        <v>0.22600000000000001</v>
      </c>
      <c r="P614">
        <v>0.21859999999999999</v>
      </c>
      <c r="Q614">
        <v>0.214</v>
      </c>
      <c r="R614">
        <v>0.2112</v>
      </c>
      <c r="S614">
        <v>0.19769999999999999</v>
      </c>
      <c r="T614">
        <v>0.19020000000000001</v>
      </c>
    </row>
    <row r="615" spans="1:20">
      <c r="A615" s="95">
        <v>45145</v>
      </c>
      <c r="M615">
        <v>0.2374</v>
      </c>
      <c r="N615">
        <v>0.23960000000000001</v>
      </c>
      <c r="O615">
        <v>0.22670000000000001</v>
      </c>
      <c r="P615">
        <v>0.21909999999999999</v>
      </c>
      <c r="Q615">
        <v>0.21440000000000001</v>
      </c>
      <c r="R615">
        <v>0.21160000000000001</v>
      </c>
      <c r="S615">
        <v>0.19750000000000001</v>
      </c>
      <c r="T615">
        <v>0.19009999999999999</v>
      </c>
    </row>
    <row r="616" spans="1:20">
      <c r="A616" s="95">
        <v>45146</v>
      </c>
      <c r="M616">
        <v>0.23449999999999999</v>
      </c>
      <c r="N616">
        <v>0.23699999999999999</v>
      </c>
      <c r="O616">
        <v>0.22459999999999999</v>
      </c>
      <c r="P616">
        <v>0.21729999999999999</v>
      </c>
      <c r="Q616">
        <v>0.2132</v>
      </c>
      <c r="R616">
        <v>0.21110000000000001</v>
      </c>
      <c r="S616">
        <v>0.19719999999999999</v>
      </c>
      <c r="T616">
        <v>0.1898</v>
      </c>
    </row>
    <row r="617" spans="1:20">
      <c r="A617" s="95">
        <v>45147</v>
      </c>
      <c r="M617">
        <v>0.23710000000000001</v>
      </c>
      <c r="N617">
        <v>0.23910000000000001</v>
      </c>
      <c r="O617">
        <v>0.2266</v>
      </c>
      <c r="P617">
        <v>0.21870000000000001</v>
      </c>
      <c r="Q617">
        <v>0.21410000000000001</v>
      </c>
      <c r="R617">
        <v>0.21160000000000001</v>
      </c>
      <c r="S617">
        <v>0.19769999999999999</v>
      </c>
      <c r="T617">
        <v>0.1903</v>
      </c>
    </row>
    <row r="618" spans="1:20">
      <c r="A618" s="95">
        <v>45148</v>
      </c>
      <c r="M618">
        <v>0.23949999999999999</v>
      </c>
      <c r="N618">
        <v>0.2417</v>
      </c>
      <c r="O618">
        <v>0.22939999999999999</v>
      </c>
      <c r="P618">
        <v>0.22140000000000001</v>
      </c>
      <c r="Q618">
        <v>0.21709999999999999</v>
      </c>
      <c r="R618">
        <v>0.2147</v>
      </c>
      <c r="S618">
        <v>0.20050000000000001</v>
      </c>
      <c r="T618">
        <v>0.19270000000000001</v>
      </c>
    </row>
    <row r="619" spans="1:20">
      <c r="A619" s="95">
        <v>45149</v>
      </c>
      <c r="M619">
        <v>0.24329999999999999</v>
      </c>
      <c r="N619">
        <v>0.24560000000000001</v>
      </c>
      <c r="O619">
        <v>0.23250000000000001</v>
      </c>
      <c r="P619">
        <v>0.2238</v>
      </c>
      <c r="Q619">
        <v>0.219</v>
      </c>
      <c r="R619">
        <v>0.216</v>
      </c>
      <c r="S619">
        <v>0.20130000000000001</v>
      </c>
      <c r="T619">
        <v>0.19289999999999999</v>
      </c>
    </row>
    <row r="620" spans="1:20">
      <c r="A620" s="95">
        <v>45152</v>
      </c>
      <c r="M620">
        <v>0.24049999999999999</v>
      </c>
      <c r="N620">
        <v>0.2427</v>
      </c>
      <c r="O620">
        <v>0.22989999999999999</v>
      </c>
      <c r="P620">
        <v>0.22140000000000001</v>
      </c>
      <c r="Q620">
        <v>0.21690000000000001</v>
      </c>
      <c r="R620">
        <v>0.21440000000000001</v>
      </c>
      <c r="S620">
        <v>0.20019999999999999</v>
      </c>
      <c r="T620">
        <v>0.192</v>
      </c>
    </row>
    <row r="621" spans="1:20">
      <c r="A621" s="95">
        <v>45153</v>
      </c>
      <c r="M621">
        <v>0.23769999999999999</v>
      </c>
      <c r="N621">
        <v>0.24010000000000001</v>
      </c>
      <c r="O621">
        <v>0.22739999999999999</v>
      </c>
      <c r="P621">
        <v>0.21890000000000001</v>
      </c>
      <c r="Q621">
        <v>0.21440000000000001</v>
      </c>
      <c r="R621">
        <v>0.21190000000000001</v>
      </c>
      <c r="S621">
        <v>0.19769999999999999</v>
      </c>
      <c r="T621">
        <v>0.18990000000000001</v>
      </c>
    </row>
    <row r="622" spans="1:20">
      <c r="A622" s="95">
        <v>45154</v>
      </c>
      <c r="M622">
        <v>0.2419</v>
      </c>
      <c r="N622">
        <v>0.2442</v>
      </c>
      <c r="O622">
        <v>0.23150000000000001</v>
      </c>
      <c r="P622">
        <v>0.2228</v>
      </c>
      <c r="Q622">
        <v>0.21779999999999999</v>
      </c>
      <c r="R622">
        <v>0.21490000000000001</v>
      </c>
      <c r="S622">
        <v>0.20039999999999999</v>
      </c>
      <c r="T622">
        <v>0.19209999999999999</v>
      </c>
    </row>
    <row r="623" spans="1:20">
      <c r="A623" s="95">
        <v>45155</v>
      </c>
      <c r="M623">
        <v>0.24</v>
      </c>
      <c r="N623">
        <v>0.24260000000000001</v>
      </c>
      <c r="O623">
        <v>0.23039999999999999</v>
      </c>
      <c r="P623">
        <v>0.222</v>
      </c>
      <c r="Q623">
        <v>0.2172</v>
      </c>
      <c r="R623">
        <v>0.21440000000000001</v>
      </c>
      <c r="S623">
        <v>0.19980000000000001</v>
      </c>
      <c r="T623">
        <v>0.19159999999999999</v>
      </c>
    </row>
    <row r="624" spans="1:20">
      <c r="A624" s="95">
        <v>45156</v>
      </c>
      <c r="M624">
        <v>0.23760000000000001</v>
      </c>
      <c r="N624">
        <v>0.24060000000000001</v>
      </c>
      <c r="O624">
        <v>0.22900000000000001</v>
      </c>
      <c r="P624">
        <v>0.22090000000000001</v>
      </c>
      <c r="Q624">
        <v>0.21679999999999999</v>
      </c>
      <c r="R624">
        <v>0.2147</v>
      </c>
      <c r="S624">
        <v>0.20030000000000001</v>
      </c>
      <c r="T624">
        <v>0.19209999999999999</v>
      </c>
    </row>
    <row r="625" spans="1:20">
      <c r="A625" s="95">
        <v>45159</v>
      </c>
      <c r="M625">
        <v>0.23400000000000001</v>
      </c>
      <c r="N625">
        <v>0.23710000000000001</v>
      </c>
      <c r="O625">
        <v>0.22600000000000001</v>
      </c>
      <c r="P625">
        <v>0.21840000000000001</v>
      </c>
      <c r="Q625">
        <v>0.2147</v>
      </c>
      <c r="R625">
        <v>0.21290000000000001</v>
      </c>
      <c r="S625">
        <v>0.19889999999999999</v>
      </c>
      <c r="T625">
        <v>0.19109999999999999</v>
      </c>
    </row>
    <row r="626" spans="1:20">
      <c r="A626" s="95">
        <v>45160</v>
      </c>
      <c r="M626">
        <v>0.23400000000000001</v>
      </c>
      <c r="N626">
        <v>0.23710000000000001</v>
      </c>
      <c r="O626">
        <v>0.2266</v>
      </c>
      <c r="P626">
        <v>0.21929999999999999</v>
      </c>
      <c r="Q626">
        <v>0.2157</v>
      </c>
      <c r="R626">
        <v>0.21390000000000001</v>
      </c>
      <c r="S626">
        <v>0.19980000000000001</v>
      </c>
      <c r="T626">
        <v>0.1918</v>
      </c>
    </row>
    <row r="627" spans="1:20">
      <c r="A627" s="95">
        <v>45161</v>
      </c>
      <c r="M627">
        <v>0.23849999999999999</v>
      </c>
      <c r="N627">
        <v>0.24179999999999999</v>
      </c>
      <c r="O627">
        <v>0.23100000000000001</v>
      </c>
      <c r="P627">
        <v>0.22339999999999999</v>
      </c>
      <c r="Q627">
        <v>0.21970000000000001</v>
      </c>
      <c r="R627">
        <v>0.2177</v>
      </c>
      <c r="S627">
        <v>0.20319999999999999</v>
      </c>
      <c r="T627">
        <v>0.1951</v>
      </c>
    </row>
    <row r="628" spans="1:20">
      <c r="A628" s="95">
        <v>45162</v>
      </c>
      <c r="M628">
        <v>0.2429</v>
      </c>
      <c r="N628">
        <v>0.24629999999999999</v>
      </c>
      <c r="O628">
        <v>0.2351</v>
      </c>
      <c r="P628">
        <v>0.22650000000000001</v>
      </c>
      <c r="Q628">
        <v>0.2223</v>
      </c>
      <c r="R628">
        <v>0.2198</v>
      </c>
      <c r="S628">
        <v>0.2046</v>
      </c>
      <c r="T628">
        <v>0.1961</v>
      </c>
    </row>
    <row r="629" spans="1:20">
      <c r="A629" s="95">
        <v>45163</v>
      </c>
      <c r="M629">
        <v>0.24829999999999999</v>
      </c>
      <c r="N629">
        <v>0.25159999999999999</v>
      </c>
      <c r="O629">
        <v>0.2394</v>
      </c>
      <c r="P629">
        <v>0.22950000000000001</v>
      </c>
      <c r="Q629">
        <v>0.22500000000000001</v>
      </c>
      <c r="R629">
        <v>0.22220000000000001</v>
      </c>
      <c r="S629">
        <v>0.20610000000000001</v>
      </c>
      <c r="T629">
        <v>0.1966</v>
      </c>
    </row>
    <row r="630" spans="1:20">
      <c r="A630" s="103">
        <v>45166</v>
      </c>
      <c r="M630">
        <v>0.25569999999999998</v>
      </c>
      <c r="N630">
        <v>0.25819999999999999</v>
      </c>
      <c r="O630">
        <v>0.2437</v>
      </c>
      <c r="P630">
        <v>0.23180000000000001</v>
      </c>
      <c r="Q630">
        <v>0.22600000000000001</v>
      </c>
      <c r="R630">
        <v>0.22289999999999999</v>
      </c>
      <c r="S630">
        <v>0.20649999999999999</v>
      </c>
      <c r="T630">
        <v>0.19670000000000001</v>
      </c>
    </row>
    <row r="631" spans="1:20">
      <c r="A631" s="95">
        <v>45167</v>
      </c>
      <c r="M631">
        <v>0.2545</v>
      </c>
      <c r="N631">
        <v>0.2576</v>
      </c>
      <c r="O631">
        <v>0.24349999999999999</v>
      </c>
      <c r="P631">
        <v>0.23169999999999999</v>
      </c>
      <c r="Q631">
        <v>0.2261</v>
      </c>
      <c r="R631">
        <v>0.22359999999999999</v>
      </c>
      <c r="S631">
        <v>0.2077</v>
      </c>
      <c r="T631">
        <v>0.1981</v>
      </c>
    </row>
    <row r="632" spans="1:20">
      <c r="A632" s="95">
        <v>45168</v>
      </c>
      <c r="M632">
        <v>0.25340000000000001</v>
      </c>
      <c r="N632">
        <v>0.25679999999999997</v>
      </c>
      <c r="O632">
        <v>0.2427</v>
      </c>
      <c r="P632">
        <v>0.23100000000000001</v>
      </c>
      <c r="Q632">
        <v>0.2258</v>
      </c>
      <c r="R632">
        <v>0.22339999999999999</v>
      </c>
      <c r="S632">
        <v>0.2072</v>
      </c>
      <c r="T632">
        <v>0.1973</v>
      </c>
    </row>
    <row r="633" spans="1:20">
      <c r="A633" s="95">
        <v>45169</v>
      </c>
      <c r="M633">
        <v>0.25059999999999999</v>
      </c>
      <c r="N633">
        <v>0.25430000000000003</v>
      </c>
      <c r="O633">
        <v>0.2402</v>
      </c>
      <c r="P633">
        <v>0.22850000000000001</v>
      </c>
      <c r="Q633">
        <v>0.22370000000000001</v>
      </c>
      <c r="R633">
        <v>0.2215</v>
      </c>
      <c r="S633">
        <v>0.20519999999999999</v>
      </c>
      <c r="T633">
        <v>0.19550000000000001</v>
      </c>
    </row>
    <row r="634" spans="1:20">
      <c r="A634" s="95">
        <v>45170</v>
      </c>
      <c r="M634">
        <v>0.2581</v>
      </c>
      <c r="N634">
        <v>0.26050000000000001</v>
      </c>
      <c r="O634">
        <v>0.2457</v>
      </c>
      <c r="P634">
        <v>0.23319999999999999</v>
      </c>
      <c r="Q634">
        <v>0.2276</v>
      </c>
      <c r="R634">
        <v>0.22500000000000001</v>
      </c>
      <c r="S634">
        <v>0.20730000000000001</v>
      </c>
      <c r="T634">
        <v>0.19639999999999999</v>
      </c>
    </row>
    <row r="635" spans="1:20">
      <c r="A635" s="103">
        <v>45173</v>
      </c>
      <c r="M635" s="189">
        <v>0.2581</v>
      </c>
      <c r="N635" s="189">
        <v>0.26050000000000001</v>
      </c>
      <c r="O635" s="189">
        <v>0.2457</v>
      </c>
      <c r="P635" s="189">
        <v>0.23319999999999999</v>
      </c>
      <c r="Q635" s="189">
        <v>0.2276</v>
      </c>
      <c r="R635" s="189">
        <v>0.22500000000000001</v>
      </c>
      <c r="S635" s="189">
        <v>0.20730000000000001</v>
      </c>
      <c r="T635" s="189">
        <v>0.19639999999999999</v>
      </c>
    </row>
    <row r="636" spans="1:20">
      <c r="A636" s="95">
        <v>45174</v>
      </c>
      <c r="M636">
        <v>0.26650000000000001</v>
      </c>
      <c r="N636">
        <v>0.26900000000000002</v>
      </c>
      <c r="O636">
        <v>0.25340000000000001</v>
      </c>
      <c r="P636">
        <v>0.2387</v>
      </c>
      <c r="Q636">
        <v>0.23269999999999999</v>
      </c>
      <c r="R636">
        <v>0.22969999999999999</v>
      </c>
      <c r="S636">
        <v>0.2109</v>
      </c>
      <c r="T636">
        <v>0.19850000000000001</v>
      </c>
    </row>
    <row r="637" spans="1:20">
      <c r="A637" s="95">
        <v>45175</v>
      </c>
      <c r="M637">
        <v>0.26219999999999999</v>
      </c>
      <c r="N637">
        <v>0.26469999999999999</v>
      </c>
      <c r="O637">
        <v>0.25019999999999998</v>
      </c>
      <c r="P637">
        <v>0.2364</v>
      </c>
      <c r="Q637">
        <v>0.23100000000000001</v>
      </c>
      <c r="R637">
        <v>0.22819999999999999</v>
      </c>
      <c r="S637">
        <v>0.20979999999999999</v>
      </c>
      <c r="T637">
        <v>0.1976</v>
      </c>
    </row>
    <row r="638" spans="1:20">
      <c r="A638" s="95">
        <v>45176</v>
      </c>
      <c r="M638">
        <v>0.26679999999999998</v>
      </c>
      <c r="N638">
        <v>0.26879999999999998</v>
      </c>
      <c r="O638">
        <v>0.25369999999999998</v>
      </c>
      <c r="P638">
        <v>0.23960000000000001</v>
      </c>
      <c r="Q638">
        <v>0.2341</v>
      </c>
      <c r="R638">
        <v>0.23119999999999999</v>
      </c>
      <c r="S638">
        <v>0.21260000000000001</v>
      </c>
      <c r="T638">
        <v>0.19939999999999999</v>
      </c>
    </row>
    <row r="639" spans="1:20">
      <c r="A639" s="95">
        <v>45177</v>
      </c>
      <c r="M639">
        <v>0.2631</v>
      </c>
      <c r="N639">
        <v>0.26600000000000001</v>
      </c>
      <c r="O639">
        <v>0.25130000000000002</v>
      </c>
      <c r="P639">
        <v>0.23780000000000001</v>
      </c>
      <c r="Q639">
        <v>0.23280000000000001</v>
      </c>
      <c r="R639">
        <v>0.23069999999999999</v>
      </c>
      <c r="S639">
        <v>0.21210000000000001</v>
      </c>
      <c r="T639">
        <v>0.1988</v>
      </c>
    </row>
    <row r="640" spans="1:20">
      <c r="A640" s="95">
        <v>45180</v>
      </c>
      <c r="M640">
        <v>0.26400000000000001</v>
      </c>
      <c r="N640">
        <v>0.2666</v>
      </c>
      <c r="O640">
        <v>0.25230000000000002</v>
      </c>
      <c r="P640">
        <v>0.24010000000000001</v>
      </c>
      <c r="Q640">
        <v>0.23549999999999999</v>
      </c>
      <c r="R640">
        <v>0.2336</v>
      </c>
      <c r="S640">
        <v>0.21540000000000001</v>
      </c>
      <c r="T640">
        <v>0.2021</v>
      </c>
    </row>
    <row r="641" spans="1:21">
      <c r="A641" s="95">
        <v>45181</v>
      </c>
      <c r="M641">
        <v>0.26829999999999998</v>
      </c>
      <c r="N641">
        <v>0.2707</v>
      </c>
      <c r="O641">
        <v>0.25600000000000001</v>
      </c>
      <c r="P641">
        <v>0.2432</v>
      </c>
      <c r="Q641">
        <v>0.23860000000000001</v>
      </c>
      <c r="R641">
        <v>0.23680000000000001</v>
      </c>
      <c r="S641">
        <v>0.21829999999999999</v>
      </c>
      <c r="T641">
        <v>0.20430000000000001</v>
      </c>
    </row>
    <row r="642" spans="1:21">
      <c r="A642" s="95">
        <v>45182</v>
      </c>
      <c r="M642">
        <v>0.26540000000000002</v>
      </c>
      <c r="N642">
        <v>0.2681</v>
      </c>
      <c r="O642">
        <v>0.25419999999999998</v>
      </c>
      <c r="P642">
        <v>0.24229999999999999</v>
      </c>
      <c r="Q642">
        <v>0.2384</v>
      </c>
      <c r="R642">
        <v>0.2366</v>
      </c>
      <c r="S642">
        <v>0.21859999999999999</v>
      </c>
      <c r="T642">
        <v>0.20469999999999999</v>
      </c>
    </row>
    <row r="643" spans="1:21">
      <c r="A643" s="95">
        <v>45183</v>
      </c>
      <c r="M643">
        <v>0.26979999999999998</v>
      </c>
      <c r="N643">
        <v>0.2722</v>
      </c>
      <c r="O643">
        <v>0.2581</v>
      </c>
      <c r="P643">
        <v>0.24590000000000001</v>
      </c>
      <c r="Q643">
        <v>0.24149999999999999</v>
      </c>
      <c r="R643">
        <v>0.23949999999999999</v>
      </c>
      <c r="S643">
        <v>0.2215</v>
      </c>
      <c r="T643">
        <v>0.2072</v>
      </c>
    </row>
    <row r="644" spans="1:21">
      <c r="A644" s="95">
        <v>45184</v>
      </c>
      <c r="M644">
        <v>0.26910000000000001</v>
      </c>
      <c r="N644">
        <v>0.27160000000000001</v>
      </c>
      <c r="O644">
        <v>0.25819999999999999</v>
      </c>
      <c r="P644">
        <v>0.24629999999999999</v>
      </c>
      <c r="Q644">
        <v>0.2419</v>
      </c>
      <c r="R644">
        <v>0.24</v>
      </c>
      <c r="S644">
        <v>0.222</v>
      </c>
      <c r="T644">
        <v>0.20760000000000001</v>
      </c>
    </row>
    <row r="645" spans="1:21">
      <c r="A645" s="95">
        <v>45187</v>
      </c>
      <c r="M645">
        <v>0.27110000000000001</v>
      </c>
      <c r="N645">
        <v>0.27360000000000001</v>
      </c>
      <c r="O645">
        <v>0.26</v>
      </c>
      <c r="P645">
        <v>0.24779999999999999</v>
      </c>
      <c r="Q645">
        <v>0.2432</v>
      </c>
      <c r="R645">
        <v>0.2412</v>
      </c>
      <c r="S645">
        <v>0.2235</v>
      </c>
      <c r="T645">
        <v>0.2092</v>
      </c>
    </row>
    <row r="646" spans="1:21">
      <c r="A646" s="95">
        <v>45188</v>
      </c>
      <c r="M646">
        <v>0.27439999999999998</v>
      </c>
      <c r="N646">
        <v>0.2772</v>
      </c>
      <c r="O646">
        <v>0.2626</v>
      </c>
      <c r="P646">
        <v>0.24970000000000001</v>
      </c>
      <c r="Q646">
        <v>0.2442</v>
      </c>
      <c r="R646">
        <v>0.24199999999999999</v>
      </c>
      <c r="S646">
        <v>0.224</v>
      </c>
      <c r="T646">
        <v>0.2094</v>
      </c>
    </row>
    <row r="647" spans="1:21">
      <c r="A647" s="95">
        <v>45189</v>
      </c>
      <c r="M647">
        <v>0.26790000000000003</v>
      </c>
      <c r="N647">
        <v>0.27150000000000002</v>
      </c>
      <c r="O647">
        <v>0.25819999999999999</v>
      </c>
      <c r="P647">
        <v>0.24640000000000001</v>
      </c>
      <c r="Q647">
        <v>0.2419</v>
      </c>
      <c r="R647">
        <v>0.24010000000000001</v>
      </c>
      <c r="S647">
        <v>0.22409999999999999</v>
      </c>
      <c r="T647">
        <v>0.21110000000000001</v>
      </c>
    </row>
    <row r="648" spans="1:21">
      <c r="A648" s="95">
        <v>45190</v>
      </c>
      <c r="M648">
        <v>0.26929999999999998</v>
      </c>
      <c r="N648">
        <v>0.27260000000000001</v>
      </c>
      <c r="O648">
        <v>0.2586</v>
      </c>
      <c r="P648">
        <v>0.24629999999999999</v>
      </c>
      <c r="Q648">
        <v>0.24110000000000001</v>
      </c>
      <c r="R648">
        <v>0.23949999999999999</v>
      </c>
      <c r="S648">
        <v>0.2235</v>
      </c>
      <c r="T648">
        <v>0.21049999999999999</v>
      </c>
    </row>
    <row r="649" spans="1:21">
      <c r="A649" s="95">
        <v>45191</v>
      </c>
      <c r="M649">
        <v>0.2697</v>
      </c>
      <c r="N649">
        <v>0.27279999999999999</v>
      </c>
      <c r="O649">
        <v>0.25879999999999997</v>
      </c>
      <c r="P649">
        <v>0.247</v>
      </c>
      <c r="Q649">
        <v>0.2419</v>
      </c>
      <c r="R649">
        <v>0.2407</v>
      </c>
      <c r="S649">
        <v>0.22450000000000001</v>
      </c>
      <c r="T649">
        <v>0.2114</v>
      </c>
    </row>
    <row r="650" spans="1:21">
      <c r="A650" s="95">
        <v>45194</v>
      </c>
      <c r="M650">
        <v>0.2631</v>
      </c>
      <c r="N650">
        <v>0.26579999999999998</v>
      </c>
      <c r="O650">
        <v>0.25280000000000002</v>
      </c>
      <c r="P650">
        <v>0.24199999999999999</v>
      </c>
      <c r="Q650">
        <v>0.23799999999999999</v>
      </c>
      <c r="R650">
        <v>0.2379</v>
      </c>
      <c r="S650">
        <v>0.22320000000000001</v>
      </c>
      <c r="T650">
        <v>0.21079999999999999</v>
      </c>
    </row>
    <row r="651" spans="1:21">
      <c r="A651" s="95">
        <v>45195</v>
      </c>
      <c r="M651">
        <v>0.26019999999999999</v>
      </c>
      <c r="N651">
        <v>0.26240000000000002</v>
      </c>
      <c r="O651">
        <v>0.25009999999999999</v>
      </c>
      <c r="P651">
        <v>0.24060000000000001</v>
      </c>
      <c r="Q651">
        <v>0.23669999999999999</v>
      </c>
      <c r="R651">
        <v>0.2369</v>
      </c>
      <c r="S651">
        <v>0.2235</v>
      </c>
      <c r="T651">
        <v>0.21210000000000001</v>
      </c>
    </row>
    <row r="652" spans="1:21">
      <c r="A652" s="95">
        <v>45196</v>
      </c>
      <c r="M652">
        <v>0.26129999999999998</v>
      </c>
      <c r="N652">
        <v>0.26369999999999999</v>
      </c>
      <c r="O652">
        <v>0.25130000000000002</v>
      </c>
      <c r="P652">
        <v>0.24210000000000001</v>
      </c>
      <c r="Q652">
        <v>0.23799999999999999</v>
      </c>
      <c r="R652">
        <v>0.23769999999999999</v>
      </c>
      <c r="S652">
        <v>0.22359999999999999</v>
      </c>
      <c r="T652">
        <v>0.2117</v>
      </c>
    </row>
    <row r="653" spans="1:21">
      <c r="A653" s="95">
        <v>45197</v>
      </c>
      <c r="M653">
        <v>0.26729999999999998</v>
      </c>
      <c r="N653">
        <v>0.26960000000000001</v>
      </c>
      <c r="O653">
        <v>0.25669999999999998</v>
      </c>
      <c r="P653">
        <v>0.2465</v>
      </c>
      <c r="Q653">
        <v>0.24149999999999999</v>
      </c>
      <c r="R653">
        <v>0.24049999999999999</v>
      </c>
      <c r="S653">
        <v>0.22559999999999999</v>
      </c>
      <c r="T653">
        <v>0.21290000000000001</v>
      </c>
    </row>
    <row r="654" spans="1:21">
      <c r="A654" s="95">
        <v>45198</v>
      </c>
      <c r="M654">
        <v>0.26269999999999999</v>
      </c>
      <c r="N654">
        <v>0.26479999999999998</v>
      </c>
      <c r="O654">
        <v>0.25259999999999999</v>
      </c>
      <c r="P654">
        <v>0.24299999999999999</v>
      </c>
      <c r="Q654">
        <v>0.23830000000000001</v>
      </c>
      <c r="R654">
        <v>0.2379</v>
      </c>
      <c r="S654">
        <v>0.22409999999999999</v>
      </c>
      <c r="T654">
        <v>0.21240000000000001</v>
      </c>
      <c r="U654">
        <v>0.2077</v>
      </c>
    </row>
    <row r="655" spans="1:21">
      <c r="A655" s="95">
        <v>45201</v>
      </c>
      <c r="N655">
        <v>0.26350000000000001</v>
      </c>
      <c r="O655">
        <v>0.25180000000000002</v>
      </c>
      <c r="P655">
        <v>0.2427</v>
      </c>
      <c r="Q655">
        <v>0.23849999999999999</v>
      </c>
      <c r="R655">
        <v>0.2382</v>
      </c>
      <c r="S655">
        <v>0.22420000000000001</v>
      </c>
      <c r="T655">
        <v>0.21229999999999999</v>
      </c>
      <c r="U655">
        <v>0.2072</v>
      </c>
    </row>
    <row r="656" spans="1:21">
      <c r="A656" s="95">
        <v>45202</v>
      </c>
      <c r="N656">
        <v>0.25669999999999998</v>
      </c>
      <c r="O656">
        <v>0.24579999999999999</v>
      </c>
      <c r="P656">
        <v>0.2382</v>
      </c>
      <c r="Q656">
        <v>0.23480000000000001</v>
      </c>
      <c r="R656">
        <v>0.23480000000000001</v>
      </c>
      <c r="S656">
        <v>0.22090000000000001</v>
      </c>
      <c r="T656">
        <v>0.20899999999999999</v>
      </c>
      <c r="U656">
        <v>0.2039</v>
      </c>
    </row>
    <row r="657" spans="1:21">
      <c r="A657" s="95">
        <v>45203</v>
      </c>
      <c r="N657">
        <v>0.25929999999999997</v>
      </c>
      <c r="O657">
        <v>0.24709999999999999</v>
      </c>
      <c r="P657">
        <v>0.2389</v>
      </c>
      <c r="Q657">
        <v>0.23530000000000001</v>
      </c>
      <c r="R657">
        <v>0.2356</v>
      </c>
      <c r="S657">
        <v>0.222</v>
      </c>
      <c r="T657">
        <v>0.21029999999999999</v>
      </c>
      <c r="U657">
        <v>0.20519999999999999</v>
      </c>
    </row>
    <row r="658" spans="1:21">
      <c r="A658" s="95">
        <v>45204</v>
      </c>
      <c r="N658">
        <v>0.2616</v>
      </c>
      <c r="O658">
        <v>0.24890000000000001</v>
      </c>
      <c r="P658">
        <v>0.24</v>
      </c>
      <c r="Q658">
        <v>0.23599999999999999</v>
      </c>
      <c r="R658">
        <v>0.2361</v>
      </c>
      <c r="S658">
        <v>0.22209999999999999</v>
      </c>
      <c r="T658">
        <v>0.2102</v>
      </c>
      <c r="U658">
        <v>0.2049</v>
      </c>
    </row>
    <row r="659" spans="1:21">
      <c r="A659" s="95">
        <v>45205</v>
      </c>
      <c r="N659">
        <v>0.26740000000000003</v>
      </c>
      <c r="O659">
        <v>0.2545</v>
      </c>
      <c r="P659">
        <v>0.2445</v>
      </c>
      <c r="Q659">
        <v>0.23930000000000001</v>
      </c>
      <c r="R659">
        <v>0.23849999999999999</v>
      </c>
      <c r="S659">
        <v>0.22409999999999999</v>
      </c>
      <c r="T659">
        <v>0.21210000000000001</v>
      </c>
      <c r="U659">
        <v>0.20699999999999999</v>
      </c>
    </row>
    <row r="660" spans="1:21">
      <c r="A660" s="95">
        <v>45208</v>
      </c>
      <c r="N660">
        <v>0.27179999999999999</v>
      </c>
      <c r="O660">
        <v>0.2586</v>
      </c>
      <c r="P660">
        <v>0.24779999999999999</v>
      </c>
      <c r="Q660">
        <v>0.2419</v>
      </c>
      <c r="R660">
        <v>0.2404</v>
      </c>
      <c r="S660">
        <v>0.22489999999999999</v>
      </c>
      <c r="T660">
        <v>0.2122</v>
      </c>
      <c r="U660">
        <v>0.2072</v>
      </c>
    </row>
    <row r="661" spans="1:21">
      <c r="A661" s="95">
        <v>45209</v>
      </c>
      <c r="N661">
        <v>0.27050000000000002</v>
      </c>
      <c r="O661">
        <v>0.2581</v>
      </c>
      <c r="P661">
        <v>0.2482</v>
      </c>
      <c r="Q661">
        <v>0.24260000000000001</v>
      </c>
      <c r="R661">
        <v>0.2417</v>
      </c>
      <c r="S661">
        <v>0.22639999999999999</v>
      </c>
      <c r="T661">
        <v>0.2137</v>
      </c>
      <c r="U661">
        <v>0.2084</v>
      </c>
    </row>
    <row r="662" spans="1:21">
      <c r="A662" s="95">
        <v>45210</v>
      </c>
      <c r="N662">
        <v>0.26400000000000001</v>
      </c>
      <c r="O662">
        <v>0.25209999999999999</v>
      </c>
      <c r="P662">
        <v>0.24299999999999999</v>
      </c>
      <c r="Q662">
        <v>0.23799999999999999</v>
      </c>
      <c r="R662">
        <v>0.23780000000000001</v>
      </c>
      <c r="S662">
        <v>0.2238</v>
      </c>
      <c r="T662">
        <v>0.21199999999999999</v>
      </c>
      <c r="U662">
        <v>0.20669999999999999</v>
      </c>
    </row>
    <row r="663" spans="1:21">
      <c r="A663" s="95">
        <v>45211</v>
      </c>
      <c r="N663">
        <v>0.26350000000000001</v>
      </c>
      <c r="O663">
        <v>0.252</v>
      </c>
      <c r="P663">
        <v>0.24329999999999999</v>
      </c>
      <c r="Q663">
        <v>0.23860000000000001</v>
      </c>
      <c r="R663">
        <v>0.2384</v>
      </c>
      <c r="S663">
        <v>0.22509999999999999</v>
      </c>
      <c r="T663">
        <v>0.2137</v>
      </c>
      <c r="U663">
        <v>0.20860000000000001</v>
      </c>
    </row>
    <row r="664" spans="1:21">
      <c r="A664" s="95">
        <v>45212</v>
      </c>
      <c r="N664">
        <v>0.27029999999999998</v>
      </c>
      <c r="O664">
        <v>0.25740000000000002</v>
      </c>
      <c r="P664">
        <v>0.24729999999999999</v>
      </c>
      <c r="Q664">
        <v>0.24149999999999999</v>
      </c>
      <c r="R664">
        <v>0.24060000000000001</v>
      </c>
      <c r="S664">
        <v>0.2268</v>
      </c>
      <c r="T664">
        <v>0.21510000000000001</v>
      </c>
      <c r="U664">
        <v>0.2097</v>
      </c>
    </row>
    <row r="665" spans="1:21">
      <c r="A665" s="95">
        <v>45215</v>
      </c>
      <c r="N665">
        <v>0.27050000000000002</v>
      </c>
      <c r="O665">
        <v>0.25750000000000001</v>
      </c>
      <c r="P665">
        <v>0.24729999999999999</v>
      </c>
      <c r="Q665">
        <v>0.2414</v>
      </c>
      <c r="R665">
        <v>0.2404</v>
      </c>
      <c r="S665">
        <v>0.2261</v>
      </c>
      <c r="T665">
        <v>0.21440000000000001</v>
      </c>
      <c r="U665">
        <v>0.2089</v>
      </c>
    </row>
    <row r="666" spans="1:21">
      <c r="A666" s="95">
        <v>45216</v>
      </c>
      <c r="N666">
        <v>0.27489999999999998</v>
      </c>
      <c r="O666">
        <v>0.26190000000000002</v>
      </c>
      <c r="P666">
        <v>0.25130000000000002</v>
      </c>
      <c r="Q666">
        <v>0.2452</v>
      </c>
      <c r="R666">
        <v>0.2437</v>
      </c>
      <c r="S666">
        <v>0.2291</v>
      </c>
      <c r="T666">
        <v>0.217</v>
      </c>
      <c r="U666">
        <v>0.2112</v>
      </c>
    </row>
    <row r="667" spans="1:21">
      <c r="A667" s="95">
        <v>45217</v>
      </c>
      <c r="N667">
        <v>0.27479999999999999</v>
      </c>
      <c r="O667">
        <v>0.26169999999999999</v>
      </c>
      <c r="P667">
        <v>0.25119999999999998</v>
      </c>
      <c r="Q667">
        <v>0.24529999999999999</v>
      </c>
      <c r="R667">
        <v>0.24410000000000001</v>
      </c>
      <c r="S667">
        <v>0.23</v>
      </c>
      <c r="T667">
        <v>0.21820000000000001</v>
      </c>
      <c r="U667">
        <v>0.2127</v>
      </c>
    </row>
    <row r="668" spans="1:21">
      <c r="A668" s="95">
        <v>45218</v>
      </c>
      <c r="N668">
        <v>0.27289999999999998</v>
      </c>
      <c r="O668">
        <v>0.25990000000000002</v>
      </c>
      <c r="P668">
        <v>0.24959999999999999</v>
      </c>
      <c r="Q668">
        <v>0.24379999999999999</v>
      </c>
      <c r="R668">
        <v>0.2424</v>
      </c>
      <c r="S668">
        <v>0.2288</v>
      </c>
      <c r="T668">
        <v>0.2175</v>
      </c>
      <c r="U668">
        <v>0.2122</v>
      </c>
    </row>
    <row r="669" spans="1:21">
      <c r="A669" s="95">
        <v>45219</v>
      </c>
      <c r="N669">
        <v>0.26850000000000002</v>
      </c>
      <c r="O669">
        <v>0.25580000000000003</v>
      </c>
      <c r="P669">
        <v>0.24579999999999999</v>
      </c>
      <c r="Q669">
        <v>0.2407</v>
      </c>
      <c r="R669">
        <v>0.24010000000000001</v>
      </c>
      <c r="S669">
        <v>0.2268</v>
      </c>
      <c r="T669">
        <v>0.216</v>
      </c>
      <c r="U669">
        <v>0.2112</v>
      </c>
    </row>
    <row r="670" spans="1:21">
      <c r="A670" s="95">
        <v>45222</v>
      </c>
      <c r="N670">
        <v>0.27479999999999999</v>
      </c>
      <c r="O670">
        <v>0.26150000000000001</v>
      </c>
      <c r="P670">
        <v>0.25069999999999998</v>
      </c>
      <c r="Q670">
        <v>0.24479999999999999</v>
      </c>
      <c r="R670">
        <v>0.24340000000000001</v>
      </c>
      <c r="S670">
        <v>0.2293</v>
      </c>
      <c r="T670">
        <v>0.21759999999999999</v>
      </c>
      <c r="U670">
        <v>0.21229999999999999</v>
      </c>
    </row>
    <row r="671" spans="1:21">
      <c r="A671" s="95">
        <v>45223</v>
      </c>
      <c r="N671">
        <v>0.27529999999999999</v>
      </c>
      <c r="O671">
        <v>0.26200000000000001</v>
      </c>
      <c r="P671">
        <v>0.25090000000000001</v>
      </c>
      <c r="Q671">
        <v>0.24510000000000001</v>
      </c>
      <c r="R671">
        <v>0.24399999999999999</v>
      </c>
      <c r="S671">
        <v>0.22950000000000001</v>
      </c>
      <c r="T671">
        <v>0.21740000000000001</v>
      </c>
      <c r="U671">
        <v>0.21190000000000001</v>
      </c>
    </row>
    <row r="672" spans="1:21">
      <c r="A672" s="95">
        <v>45224</v>
      </c>
      <c r="N672">
        <v>0.27629999999999999</v>
      </c>
      <c r="O672">
        <v>0.26290000000000002</v>
      </c>
      <c r="P672">
        <v>0.25159999999999999</v>
      </c>
      <c r="Q672">
        <v>0.246</v>
      </c>
      <c r="R672">
        <v>0.24479999999999999</v>
      </c>
      <c r="S672">
        <v>0.23039999999999999</v>
      </c>
      <c r="T672">
        <v>0.21820000000000001</v>
      </c>
      <c r="U672">
        <v>0.21260000000000001</v>
      </c>
    </row>
    <row r="673" spans="1:21">
      <c r="A673" s="95">
        <v>45225</v>
      </c>
      <c r="N673">
        <v>0.27039999999999997</v>
      </c>
      <c r="O673">
        <v>0.25740000000000002</v>
      </c>
      <c r="P673">
        <v>0.2467</v>
      </c>
      <c r="Q673">
        <v>0.2417</v>
      </c>
      <c r="R673">
        <v>0.2409</v>
      </c>
      <c r="S673">
        <v>0.22700000000000001</v>
      </c>
      <c r="T673">
        <v>0.2155</v>
      </c>
      <c r="U673">
        <v>0.21010000000000001</v>
      </c>
    </row>
    <row r="674" spans="1:21">
      <c r="A674" s="95">
        <v>45226</v>
      </c>
      <c r="N674">
        <v>0.27339999999999998</v>
      </c>
      <c r="O674">
        <v>0.2601</v>
      </c>
      <c r="P674">
        <v>0.24890000000000001</v>
      </c>
      <c r="Q674">
        <v>0.2437</v>
      </c>
      <c r="R674">
        <v>0.24260000000000001</v>
      </c>
      <c r="S674">
        <v>0.22839999999999999</v>
      </c>
      <c r="T674">
        <v>0.21659999999999999</v>
      </c>
      <c r="U674">
        <v>0.21110000000000001</v>
      </c>
    </row>
    <row r="675" spans="1:21">
      <c r="A675" s="95">
        <v>45229</v>
      </c>
      <c r="N675">
        <v>0.26750000000000002</v>
      </c>
      <c r="O675">
        <v>0.25480000000000003</v>
      </c>
      <c r="P675">
        <v>0.2447</v>
      </c>
      <c r="Q675">
        <v>0.24030000000000001</v>
      </c>
      <c r="R675">
        <v>0.23960000000000001</v>
      </c>
      <c r="S675">
        <v>0.22600000000000001</v>
      </c>
      <c r="T675">
        <v>0.21490000000000001</v>
      </c>
      <c r="U675">
        <v>0.21</v>
      </c>
    </row>
    <row r="676" spans="1:21">
      <c r="A676" s="95">
        <v>45230</v>
      </c>
      <c r="N676">
        <v>0.27089999999999997</v>
      </c>
      <c r="O676">
        <v>0.25719999999999998</v>
      </c>
      <c r="P676">
        <v>0.2462</v>
      </c>
      <c r="Q676">
        <v>0.24129999999999999</v>
      </c>
      <c r="R676">
        <v>0.24030000000000001</v>
      </c>
      <c r="S676">
        <v>0.22650000000000001</v>
      </c>
      <c r="T676">
        <v>0.21529999999999999</v>
      </c>
      <c r="U676">
        <v>0.21029999999999999</v>
      </c>
    </row>
    <row r="677" spans="1:21">
      <c r="A677" s="239">
        <v>45231</v>
      </c>
      <c r="N677">
        <v>0.27510000000000001</v>
      </c>
      <c r="O677">
        <v>0.26119999999999999</v>
      </c>
      <c r="P677">
        <v>0.2495</v>
      </c>
      <c r="Q677">
        <v>0.2442</v>
      </c>
      <c r="R677">
        <v>0.2429</v>
      </c>
      <c r="S677">
        <v>0.22839999999999999</v>
      </c>
      <c r="T677">
        <v>0.217</v>
      </c>
      <c r="U677">
        <v>0.21190000000000001</v>
      </c>
    </row>
    <row r="678" spans="1:21">
      <c r="A678" s="95">
        <v>45232</v>
      </c>
      <c r="N678">
        <v>0.27479999999999999</v>
      </c>
      <c r="O678">
        <v>0.26140000000000002</v>
      </c>
      <c r="P678">
        <v>0.24970000000000001</v>
      </c>
      <c r="Q678">
        <v>0.24460000000000001</v>
      </c>
      <c r="R678">
        <v>0.24340000000000001</v>
      </c>
      <c r="S678">
        <v>0.22900000000000001</v>
      </c>
      <c r="T678">
        <v>0.218</v>
      </c>
      <c r="U678">
        <v>0.21329999999999999</v>
      </c>
    </row>
    <row r="679" spans="1:21">
      <c r="A679" s="95">
        <v>45233</v>
      </c>
      <c r="N679">
        <v>0.2777</v>
      </c>
      <c r="O679">
        <v>0.26400000000000001</v>
      </c>
      <c r="P679">
        <v>0.252</v>
      </c>
      <c r="Q679">
        <v>0.2467</v>
      </c>
      <c r="R679">
        <v>0.24529999999999999</v>
      </c>
      <c r="S679">
        <v>0.23100000000000001</v>
      </c>
      <c r="T679">
        <v>0.21990000000000001</v>
      </c>
      <c r="U679">
        <v>0.21490000000000001</v>
      </c>
    </row>
    <row r="680" spans="1:21">
      <c r="A680" s="95">
        <v>45236</v>
      </c>
      <c r="N680">
        <v>0.27950000000000003</v>
      </c>
      <c r="O680">
        <v>0.26590000000000003</v>
      </c>
      <c r="P680">
        <v>0.25419999999999998</v>
      </c>
      <c r="Q680">
        <v>0.24879999999999999</v>
      </c>
      <c r="R680">
        <v>0.2472</v>
      </c>
      <c r="S680">
        <v>0.2331</v>
      </c>
      <c r="T680">
        <v>0.2218</v>
      </c>
      <c r="U680">
        <v>0.21690000000000001</v>
      </c>
    </row>
    <row r="681" spans="1:21">
      <c r="A681" s="95">
        <v>45237</v>
      </c>
      <c r="N681">
        <v>0.27589999999999998</v>
      </c>
      <c r="O681">
        <v>0.26250000000000001</v>
      </c>
      <c r="P681">
        <v>0.251</v>
      </c>
      <c r="Q681">
        <v>0.24590000000000001</v>
      </c>
      <c r="R681">
        <v>0.2447</v>
      </c>
      <c r="S681">
        <v>0.23130000000000001</v>
      </c>
      <c r="T681">
        <v>0.22059999999999999</v>
      </c>
      <c r="U681">
        <v>0.216</v>
      </c>
    </row>
    <row r="682" spans="1:21">
      <c r="A682" s="95">
        <v>45238</v>
      </c>
      <c r="N682">
        <v>0.27210000000000001</v>
      </c>
      <c r="O682">
        <v>0.25850000000000001</v>
      </c>
      <c r="P682">
        <v>0.24709999999999999</v>
      </c>
      <c r="Q682">
        <v>0.24199999999999999</v>
      </c>
      <c r="R682">
        <v>0.24099999999999999</v>
      </c>
      <c r="S682">
        <v>0.22789999999999999</v>
      </c>
      <c r="T682">
        <v>0.21759999999999999</v>
      </c>
      <c r="U682">
        <v>0.21329999999999999</v>
      </c>
    </row>
    <row r="683" spans="1:21">
      <c r="A683" s="95">
        <v>45239</v>
      </c>
      <c r="N683">
        <v>0.27779999999999999</v>
      </c>
      <c r="O683">
        <v>0.2641</v>
      </c>
      <c r="P683">
        <v>0.25269999999999998</v>
      </c>
      <c r="Q683">
        <v>0.24709999999999999</v>
      </c>
      <c r="R683">
        <v>0.24560000000000001</v>
      </c>
      <c r="S683">
        <v>0.23219999999999999</v>
      </c>
      <c r="T683">
        <v>0.2215</v>
      </c>
      <c r="U683">
        <v>0.21679999999999999</v>
      </c>
    </row>
    <row r="684" spans="1:21">
      <c r="A684" s="95">
        <v>45240</v>
      </c>
      <c r="N684">
        <v>0.27289999999999998</v>
      </c>
      <c r="O684">
        <v>0.25929999999999997</v>
      </c>
      <c r="P684">
        <v>0.2482</v>
      </c>
      <c r="Q684">
        <v>0.24310000000000001</v>
      </c>
      <c r="R684">
        <v>0.24199999999999999</v>
      </c>
      <c r="S684">
        <v>0.22889999999999999</v>
      </c>
      <c r="T684">
        <v>0.21870000000000001</v>
      </c>
      <c r="U684">
        <v>0.2145</v>
      </c>
    </row>
    <row r="685" spans="1:21">
      <c r="A685" s="95">
        <v>45243</v>
      </c>
      <c r="N685">
        <v>0.27710000000000001</v>
      </c>
      <c r="O685">
        <v>0.2631</v>
      </c>
      <c r="P685">
        <v>0.25109999999999999</v>
      </c>
      <c r="Q685">
        <v>0.24529999999999999</v>
      </c>
      <c r="R685">
        <v>0.24399999999999999</v>
      </c>
      <c r="S685">
        <v>0.2306</v>
      </c>
      <c r="T685">
        <v>0.22020000000000001</v>
      </c>
      <c r="U685">
        <v>0.21590000000000001</v>
      </c>
    </row>
    <row r="686" spans="1:21">
      <c r="A686" s="95">
        <v>45244</v>
      </c>
      <c r="N686">
        <v>0.27179999999999999</v>
      </c>
      <c r="O686">
        <v>0.2581</v>
      </c>
      <c r="P686">
        <v>0.24690000000000001</v>
      </c>
      <c r="Q686">
        <v>0.24149999999999999</v>
      </c>
      <c r="R686">
        <v>0.2407</v>
      </c>
      <c r="S686">
        <v>0.22770000000000001</v>
      </c>
      <c r="T686">
        <v>0.2177</v>
      </c>
      <c r="U686">
        <v>0.21390000000000001</v>
      </c>
    </row>
    <row r="687" spans="1:21">
      <c r="A687" s="95">
        <v>45245</v>
      </c>
      <c r="N687">
        <v>0.27150000000000002</v>
      </c>
      <c r="O687">
        <v>0.2581</v>
      </c>
      <c r="P687">
        <v>0.24740000000000001</v>
      </c>
      <c r="Q687">
        <v>0.24229999999999999</v>
      </c>
      <c r="R687">
        <v>0.24149999999999999</v>
      </c>
      <c r="S687">
        <v>0.2288</v>
      </c>
      <c r="T687">
        <v>0.21879999999999999</v>
      </c>
      <c r="U687">
        <v>0.215</v>
      </c>
    </row>
    <row r="688" spans="1:21">
      <c r="A688" s="95">
        <v>45246</v>
      </c>
      <c r="N688">
        <v>0.27189999999999998</v>
      </c>
      <c r="O688">
        <v>0.2586</v>
      </c>
      <c r="P688">
        <v>0.24790000000000001</v>
      </c>
      <c r="Q688">
        <v>0.2427</v>
      </c>
      <c r="R688">
        <v>0.24160000000000001</v>
      </c>
      <c r="S688">
        <v>0.2281</v>
      </c>
      <c r="T688">
        <v>0.21759999999999999</v>
      </c>
      <c r="U688">
        <v>0.21360000000000001</v>
      </c>
    </row>
    <row r="689" spans="1:23">
      <c r="A689" s="95">
        <v>45247</v>
      </c>
      <c r="N689">
        <v>0.27179999999999999</v>
      </c>
      <c r="O689">
        <v>0.25869999999999999</v>
      </c>
      <c r="P689">
        <v>0.24809999999999999</v>
      </c>
      <c r="Q689">
        <v>0.24299999999999999</v>
      </c>
      <c r="R689">
        <v>0.24160000000000001</v>
      </c>
      <c r="S689">
        <v>0.22770000000000001</v>
      </c>
      <c r="T689">
        <v>0.21690000000000001</v>
      </c>
      <c r="U689">
        <v>0.21279999999999999</v>
      </c>
    </row>
    <row r="690" spans="1:23">
      <c r="A690" s="95">
        <v>45250</v>
      </c>
      <c r="N690">
        <v>0.27560000000000001</v>
      </c>
      <c r="O690">
        <v>0.26229999999999998</v>
      </c>
      <c r="P690">
        <v>0.25130000000000002</v>
      </c>
      <c r="Q690">
        <v>0.24610000000000001</v>
      </c>
      <c r="R690">
        <v>0.24440000000000001</v>
      </c>
      <c r="S690">
        <v>0.2303</v>
      </c>
      <c r="T690">
        <v>0.21940000000000001</v>
      </c>
      <c r="U690">
        <v>0.2152</v>
      </c>
    </row>
    <row r="691" spans="1:23">
      <c r="A691" s="95">
        <v>45251</v>
      </c>
      <c r="N691">
        <v>0.27750000000000002</v>
      </c>
      <c r="O691">
        <v>0.26450000000000001</v>
      </c>
      <c r="P691">
        <v>0.25330000000000003</v>
      </c>
      <c r="Q691">
        <v>0.248</v>
      </c>
      <c r="R691">
        <v>0.24640000000000001</v>
      </c>
      <c r="S691">
        <v>0.2321</v>
      </c>
      <c r="T691">
        <v>0.221</v>
      </c>
      <c r="U691">
        <v>0.2167</v>
      </c>
    </row>
    <row r="692" spans="1:23">
      <c r="A692" s="95">
        <v>45252</v>
      </c>
      <c r="N692">
        <v>0.2722</v>
      </c>
      <c r="O692">
        <v>0.25940000000000002</v>
      </c>
      <c r="P692">
        <v>0.24890000000000001</v>
      </c>
      <c r="Q692">
        <v>0.24399999999999999</v>
      </c>
      <c r="R692">
        <v>0.24260000000000001</v>
      </c>
      <c r="S692">
        <v>0.2286</v>
      </c>
      <c r="T692">
        <v>0.2177</v>
      </c>
      <c r="U692">
        <v>0.21379999999999999</v>
      </c>
    </row>
    <row r="693" spans="1:23">
      <c r="A693" s="103">
        <v>45253</v>
      </c>
      <c r="N693" s="189">
        <v>0.2722</v>
      </c>
      <c r="O693" s="189">
        <v>0.25940000000000002</v>
      </c>
      <c r="P693" s="189">
        <v>0.24890000000000001</v>
      </c>
      <c r="Q693" s="189">
        <v>0.24399999999999999</v>
      </c>
      <c r="R693" s="189">
        <v>0.24260000000000001</v>
      </c>
      <c r="S693" s="189">
        <v>0.2286</v>
      </c>
      <c r="T693" s="189">
        <v>0.2177</v>
      </c>
      <c r="U693" s="189">
        <v>0.21379999999999999</v>
      </c>
    </row>
    <row r="694" spans="1:23">
      <c r="A694" s="95">
        <v>45254</v>
      </c>
      <c r="N694">
        <v>0.26979999999999998</v>
      </c>
      <c r="O694">
        <v>0.25750000000000001</v>
      </c>
      <c r="P694">
        <v>0.2477</v>
      </c>
      <c r="Q694">
        <v>0.2432</v>
      </c>
      <c r="R694">
        <v>0.2419</v>
      </c>
      <c r="S694">
        <v>0.2286</v>
      </c>
      <c r="T694">
        <v>0.21790000000000001</v>
      </c>
      <c r="U694">
        <v>0.21390000000000001</v>
      </c>
    </row>
    <row r="695" spans="1:23">
      <c r="A695" s="95">
        <v>45257</v>
      </c>
      <c r="N695">
        <v>0.27200000000000002</v>
      </c>
      <c r="O695">
        <v>0.2596</v>
      </c>
      <c r="P695">
        <v>0.24940000000000001</v>
      </c>
      <c r="Q695">
        <v>0.2445</v>
      </c>
      <c r="R695">
        <v>0.2432</v>
      </c>
      <c r="S695">
        <v>0.23</v>
      </c>
      <c r="T695">
        <v>0.21940000000000001</v>
      </c>
      <c r="U695">
        <v>0.21540000000000001</v>
      </c>
    </row>
    <row r="696" spans="1:23">
      <c r="A696" s="95">
        <v>45258</v>
      </c>
      <c r="N696">
        <v>0.26989999999999997</v>
      </c>
      <c r="O696">
        <v>0.2586</v>
      </c>
      <c r="P696">
        <v>0.249</v>
      </c>
      <c r="Q696">
        <v>0.24440000000000001</v>
      </c>
      <c r="R696">
        <v>0.24310000000000001</v>
      </c>
      <c r="S696">
        <v>0.2301</v>
      </c>
      <c r="T696">
        <v>0.22009999999999999</v>
      </c>
      <c r="U696">
        <v>0.21609999999999999</v>
      </c>
    </row>
    <row r="697" spans="1:23">
      <c r="A697" s="95">
        <v>45259</v>
      </c>
      <c r="N697">
        <v>0.26860000000000001</v>
      </c>
      <c r="O697">
        <v>0.25729999999999997</v>
      </c>
      <c r="P697">
        <v>0.24759999999999999</v>
      </c>
      <c r="Q697">
        <v>0.2432</v>
      </c>
      <c r="R697">
        <v>0.24199999999999999</v>
      </c>
      <c r="S697">
        <v>0.2288</v>
      </c>
      <c r="T697">
        <v>0.21879999999999999</v>
      </c>
      <c r="U697">
        <v>0.2147</v>
      </c>
    </row>
    <row r="698" spans="1:23">
      <c r="A698" s="95">
        <v>45260</v>
      </c>
      <c r="N698">
        <v>0.26040000000000002</v>
      </c>
      <c r="O698">
        <v>0.25040000000000001</v>
      </c>
      <c r="P698">
        <v>0.2424</v>
      </c>
      <c r="Q698">
        <v>0.2394</v>
      </c>
      <c r="R698">
        <v>0.2387</v>
      </c>
      <c r="S698">
        <v>0.22670000000000001</v>
      </c>
      <c r="T698">
        <v>0.21790000000000001</v>
      </c>
      <c r="U698">
        <v>0.21429999999999999</v>
      </c>
    </row>
    <row r="699" spans="1:23">
      <c r="A699" s="95">
        <v>45261</v>
      </c>
      <c r="N699">
        <v>0.25090000000000001</v>
      </c>
      <c r="O699">
        <v>0.24260000000000001</v>
      </c>
      <c r="P699">
        <v>0.23649999999999999</v>
      </c>
      <c r="Q699">
        <v>0.2344</v>
      </c>
      <c r="R699">
        <v>0.2344</v>
      </c>
      <c r="S699">
        <v>0.224</v>
      </c>
      <c r="T699">
        <v>0.21659999999999999</v>
      </c>
      <c r="U699">
        <v>0.2142</v>
      </c>
      <c r="W699">
        <f>+N699-N691</f>
        <v>-2.6600000000000013E-2</v>
      </c>
    </row>
    <row r="700" spans="1:23">
      <c r="A700" s="95">
        <v>45264</v>
      </c>
      <c r="N700">
        <v>0.2581</v>
      </c>
      <c r="O700">
        <v>0.24740000000000001</v>
      </c>
      <c r="P700">
        <v>0.2402</v>
      </c>
      <c r="Q700">
        <v>0.2374</v>
      </c>
      <c r="R700">
        <v>0.23719999999999999</v>
      </c>
      <c r="S700">
        <v>0.22570000000000001</v>
      </c>
      <c r="T700">
        <v>0.21820000000000001</v>
      </c>
      <c r="U700">
        <v>0.21590000000000001</v>
      </c>
    </row>
    <row r="701" spans="1:23">
      <c r="A701" s="95">
        <v>45265</v>
      </c>
      <c r="N701">
        <v>0.24959999999999999</v>
      </c>
      <c r="O701">
        <v>0.24030000000000001</v>
      </c>
      <c r="P701">
        <v>0.23469999999999999</v>
      </c>
      <c r="Q701">
        <v>0.23269999999999999</v>
      </c>
      <c r="R701">
        <v>0.2329</v>
      </c>
      <c r="S701">
        <v>0.222</v>
      </c>
      <c r="T701">
        <v>0.21510000000000001</v>
      </c>
      <c r="U701">
        <v>0.2137</v>
      </c>
    </row>
    <row r="702" spans="1:23">
      <c r="A702" s="95">
        <v>45266</v>
      </c>
      <c r="N702">
        <v>0.23</v>
      </c>
      <c r="O702">
        <v>0.22289999999999999</v>
      </c>
      <c r="P702">
        <v>0.21840000000000001</v>
      </c>
      <c r="Q702">
        <v>0.21729999999999999</v>
      </c>
      <c r="R702">
        <v>0.21840000000000001</v>
      </c>
      <c r="S702">
        <v>0.21060000000000001</v>
      </c>
      <c r="T702">
        <v>0.20649999999999999</v>
      </c>
      <c r="U702">
        <v>0.20699999999999999</v>
      </c>
    </row>
    <row r="703" spans="1:23">
      <c r="A703" s="95">
        <v>45267</v>
      </c>
      <c r="N703">
        <v>0.2303</v>
      </c>
      <c r="O703">
        <v>0.2223</v>
      </c>
      <c r="P703">
        <v>0.21729999999999999</v>
      </c>
      <c r="Q703">
        <v>0.21579999999999999</v>
      </c>
      <c r="R703">
        <v>0.21659999999999999</v>
      </c>
      <c r="S703">
        <v>0.2087</v>
      </c>
      <c r="T703">
        <v>0.20480000000000001</v>
      </c>
      <c r="U703">
        <v>0.2054</v>
      </c>
    </row>
    <row r="704" spans="1:23">
      <c r="A704" s="95">
        <v>45268</v>
      </c>
      <c r="N704">
        <v>0.2336</v>
      </c>
      <c r="O704">
        <v>0.22459999999999999</v>
      </c>
      <c r="P704">
        <v>0.21879999999999999</v>
      </c>
      <c r="Q704">
        <v>0.21609999999999999</v>
      </c>
      <c r="R704">
        <v>0.216</v>
      </c>
      <c r="S704">
        <v>0.20669999999999999</v>
      </c>
      <c r="T704">
        <v>0.20119999999999999</v>
      </c>
      <c r="U704">
        <v>0.20100000000000001</v>
      </c>
    </row>
    <row r="705" spans="1:21">
      <c r="A705" s="95">
        <v>45271</v>
      </c>
      <c r="N705">
        <v>0.22470000000000001</v>
      </c>
      <c r="O705">
        <v>0.2165</v>
      </c>
      <c r="P705">
        <v>0.2117</v>
      </c>
      <c r="Q705">
        <v>0.20979999999999999</v>
      </c>
      <c r="R705">
        <v>0.2104</v>
      </c>
      <c r="S705">
        <v>0.20219999999999999</v>
      </c>
      <c r="T705">
        <v>0.19739999999999999</v>
      </c>
      <c r="U705">
        <v>0.1981</v>
      </c>
    </row>
    <row r="706" spans="1:21">
      <c r="A706" s="95">
        <v>45272</v>
      </c>
      <c r="N706">
        <v>0.22589999999999999</v>
      </c>
      <c r="O706">
        <v>0.21740000000000001</v>
      </c>
      <c r="P706">
        <v>0.21190000000000001</v>
      </c>
      <c r="Q706">
        <v>0.20960000000000001</v>
      </c>
      <c r="R706">
        <v>0.2099</v>
      </c>
      <c r="S706">
        <v>0.20130000000000001</v>
      </c>
      <c r="T706">
        <v>0.19600000000000001</v>
      </c>
      <c r="U706">
        <v>0.19620000000000001</v>
      </c>
    </row>
    <row r="707" spans="1:21">
      <c r="A707" s="95">
        <v>45273</v>
      </c>
      <c r="N707">
        <v>0.21970000000000001</v>
      </c>
      <c r="O707">
        <v>0.21190000000000001</v>
      </c>
      <c r="P707">
        <v>0.20760000000000001</v>
      </c>
      <c r="Q707">
        <v>0.20619999999999999</v>
      </c>
      <c r="R707">
        <v>0.2069</v>
      </c>
      <c r="S707">
        <v>0.19850000000000001</v>
      </c>
      <c r="T707">
        <v>0.1933</v>
      </c>
      <c r="U707">
        <v>0.19359999999999999</v>
      </c>
    </row>
    <row r="708" spans="1:21">
      <c r="A708" s="95">
        <v>45274</v>
      </c>
      <c r="N708">
        <v>0.2218</v>
      </c>
      <c r="O708">
        <v>0.21360000000000001</v>
      </c>
      <c r="P708">
        <v>0.2092</v>
      </c>
      <c r="Q708">
        <v>0.2077</v>
      </c>
      <c r="R708">
        <v>0.20849999999999999</v>
      </c>
      <c r="S708">
        <v>0.1996</v>
      </c>
      <c r="T708">
        <v>0.19420000000000001</v>
      </c>
      <c r="U708">
        <v>0.19420000000000001</v>
      </c>
    </row>
    <row r="709" spans="1:21">
      <c r="A709" s="95">
        <v>45275</v>
      </c>
      <c r="N709">
        <v>0.21990000000000001</v>
      </c>
      <c r="O709">
        <v>0.21260000000000001</v>
      </c>
      <c r="P709">
        <v>0.2089</v>
      </c>
      <c r="Q709">
        <v>0.2084</v>
      </c>
      <c r="R709">
        <v>0.2097</v>
      </c>
      <c r="S709">
        <v>0.20080000000000001</v>
      </c>
      <c r="T709">
        <v>0.1953</v>
      </c>
      <c r="U709">
        <v>0.19489999999999999</v>
      </c>
    </row>
    <row r="710" spans="1:21">
      <c r="A710" s="95">
        <v>45278</v>
      </c>
      <c r="N710">
        <v>0.21310000000000001</v>
      </c>
      <c r="O710">
        <v>0.20680000000000001</v>
      </c>
      <c r="P710">
        <v>0.20380000000000001</v>
      </c>
      <c r="Q710">
        <v>0.20349999999999999</v>
      </c>
      <c r="R710">
        <v>0.20499999999999999</v>
      </c>
      <c r="S710">
        <v>0.1966</v>
      </c>
      <c r="T710">
        <v>0.1915</v>
      </c>
      <c r="U710">
        <v>0.19120000000000001</v>
      </c>
    </row>
    <row r="711" spans="1:21">
      <c r="A711" s="95">
        <v>45279</v>
      </c>
      <c r="N711">
        <v>0.21429999999999999</v>
      </c>
      <c r="O711">
        <v>0.20910000000000001</v>
      </c>
      <c r="P711">
        <v>0.2064</v>
      </c>
      <c r="Q711">
        <v>0.2059</v>
      </c>
      <c r="R711">
        <v>0.2069</v>
      </c>
      <c r="S711">
        <v>0.1981</v>
      </c>
      <c r="T711">
        <v>0.19289999999999999</v>
      </c>
      <c r="U711">
        <v>0.1923</v>
      </c>
    </row>
    <row r="712" spans="1:21">
      <c r="A712" s="95">
        <v>45280</v>
      </c>
      <c r="N712">
        <v>0.2092</v>
      </c>
      <c r="O712">
        <v>0.20469999999999999</v>
      </c>
      <c r="P712">
        <v>0.2024</v>
      </c>
      <c r="Q712">
        <v>0.20230000000000001</v>
      </c>
      <c r="R712">
        <v>0.20369999999999999</v>
      </c>
      <c r="S712">
        <v>0.1951</v>
      </c>
      <c r="T712">
        <v>0.19040000000000001</v>
      </c>
      <c r="U712">
        <v>0.19040000000000001</v>
      </c>
    </row>
    <row r="713" spans="1:21">
      <c r="A713" s="95">
        <v>45281</v>
      </c>
      <c r="N713">
        <v>0.2024</v>
      </c>
      <c r="O713">
        <v>0.19950000000000001</v>
      </c>
      <c r="P713">
        <v>0.19839999999999999</v>
      </c>
      <c r="Q713">
        <v>0.19889999999999999</v>
      </c>
      <c r="R713">
        <v>0.20069999999999999</v>
      </c>
      <c r="S713">
        <v>0.19320000000000001</v>
      </c>
      <c r="T713">
        <v>0.18940000000000001</v>
      </c>
      <c r="U713">
        <v>0.18970000000000001</v>
      </c>
    </row>
    <row r="714" spans="1:21">
      <c r="A714" s="95">
        <v>45282</v>
      </c>
      <c r="N714">
        <v>0.20619999999999999</v>
      </c>
      <c r="O714">
        <v>0.20330000000000001</v>
      </c>
      <c r="P714">
        <v>0.20230000000000001</v>
      </c>
      <c r="Q714">
        <v>0.2026</v>
      </c>
      <c r="R714">
        <v>0.20419999999999999</v>
      </c>
      <c r="S714">
        <v>0.19589999999999999</v>
      </c>
      <c r="T714">
        <v>0.1918</v>
      </c>
      <c r="U714">
        <v>0.1923</v>
      </c>
    </row>
    <row r="715" spans="1:21">
      <c r="A715" s="95">
        <v>45286</v>
      </c>
    </row>
    <row r="716" spans="1:21">
      <c r="A716" s="95">
        <v>45287</v>
      </c>
    </row>
    <row r="717" spans="1:21">
      <c r="A717" s="95">
        <v>45288</v>
      </c>
      <c r="N717">
        <v>0.21759999999999999</v>
      </c>
      <c r="O717">
        <v>0.21390000000000001</v>
      </c>
      <c r="P717">
        <v>0.21229999999999999</v>
      </c>
      <c r="Q717">
        <v>0.21160000000000001</v>
      </c>
      <c r="R717">
        <v>0.21210000000000001</v>
      </c>
      <c r="S717">
        <v>0.20219999999999999</v>
      </c>
      <c r="T717">
        <v>0.1968</v>
      </c>
      <c r="U717">
        <v>0.19639999999999999</v>
      </c>
    </row>
    <row r="718" spans="1:21">
      <c r="A718" s="95">
        <v>45289</v>
      </c>
      <c r="N718">
        <v>0.20580000000000001</v>
      </c>
      <c r="O718">
        <v>0.20419999999999999</v>
      </c>
      <c r="P718">
        <v>0.2041</v>
      </c>
      <c r="Q718">
        <v>0.20530000000000001</v>
      </c>
      <c r="R718">
        <v>0.20710000000000001</v>
      </c>
      <c r="S718">
        <v>0.1976</v>
      </c>
      <c r="T718">
        <v>0.19239999999999999</v>
      </c>
      <c r="U718">
        <v>0.19209999999999999</v>
      </c>
    </row>
    <row r="719" spans="1:21">
      <c r="A719" s="95">
        <v>45293</v>
      </c>
      <c r="N719">
        <v>0.20899999999999999</v>
      </c>
      <c r="O719">
        <v>0.20580000000000001</v>
      </c>
      <c r="P719">
        <v>0.2049</v>
      </c>
      <c r="Q719">
        <v>0.20569999999999999</v>
      </c>
      <c r="R719">
        <v>0.20749999999999999</v>
      </c>
      <c r="S719">
        <v>0.1978</v>
      </c>
      <c r="T719">
        <v>0.1925</v>
      </c>
      <c r="U719">
        <v>0.19220000000000001</v>
      </c>
    </row>
    <row r="720" spans="1:21">
      <c r="A720" s="95">
        <v>45294</v>
      </c>
      <c r="N720">
        <v>0.20849999999999999</v>
      </c>
      <c r="O720">
        <v>0.2051</v>
      </c>
      <c r="P720">
        <v>0.20369999999999999</v>
      </c>
      <c r="Q720">
        <v>0.20480000000000001</v>
      </c>
      <c r="R720">
        <v>0.20710000000000001</v>
      </c>
      <c r="S720">
        <v>0.1976</v>
      </c>
      <c r="T720">
        <v>0.1923</v>
      </c>
      <c r="U720">
        <v>0.19209999999999999</v>
      </c>
    </row>
    <row r="721" spans="1:21">
      <c r="A721" s="95">
        <v>45295</v>
      </c>
      <c r="N721">
        <v>0.21079999999999999</v>
      </c>
      <c r="O721">
        <v>0.20730000000000001</v>
      </c>
      <c r="P721">
        <v>0.2056</v>
      </c>
      <c r="Q721">
        <v>0.2064</v>
      </c>
      <c r="R721">
        <v>0.2087</v>
      </c>
      <c r="S721">
        <v>0.19969999999999999</v>
      </c>
      <c r="T721">
        <v>0.19439999999999999</v>
      </c>
      <c r="U721">
        <v>0.19389999999999999</v>
      </c>
    </row>
    <row r="722" spans="1:21">
      <c r="A722" s="95">
        <v>45296</v>
      </c>
      <c r="N722">
        <v>0.21110000000000001</v>
      </c>
      <c r="O722">
        <v>0.2074</v>
      </c>
      <c r="P722">
        <v>0.2059</v>
      </c>
      <c r="Q722">
        <v>0.2069</v>
      </c>
      <c r="R722">
        <v>0.20930000000000001</v>
      </c>
      <c r="S722">
        <v>0.20030000000000001</v>
      </c>
      <c r="T722">
        <v>0.19500000000000001</v>
      </c>
      <c r="U722">
        <v>0.19450000000000001</v>
      </c>
    </row>
    <row r="723" spans="1:21">
      <c r="A723" s="95">
        <v>45299</v>
      </c>
      <c r="N723">
        <v>0.21740000000000001</v>
      </c>
      <c r="O723">
        <v>0.2122</v>
      </c>
      <c r="P723">
        <v>0.20949999999999999</v>
      </c>
      <c r="Q723">
        <v>0.20960000000000001</v>
      </c>
      <c r="R723">
        <v>0.2117</v>
      </c>
      <c r="S723">
        <v>0.20230000000000001</v>
      </c>
      <c r="T723">
        <v>0.19600000000000001</v>
      </c>
      <c r="U723">
        <v>0.1953</v>
      </c>
    </row>
    <row r="724" spans="1:21">
      <c r="A724" s="95">
        <v>45300</v>
      </c>
      <c r="N724">
        <v>0.217</v>
      </c>
      <c r="O724">
        <v>0.21190000000000001</v>
      </c>
      <c r="P724">
        <v>0.20930000000000001</v>
      </c>
      <c r="Q724">
        <v>0.20930000000000001</v>
      </c>
      <c r="R724">
        <v>0.21129999999999999</v>
      </c>
      <c r="S724">
        <v>0.20200000000000001</v>
      </c>
      <c r="T724">
        <v>0.19589999999999999</v>
      </c>
      <c r="U724">
        <v>0.19520000000000001</v>
      </c>
    </row>
    <row r="725" spans="1:21">
      <c r="A725" s="95">
        <v>45301</v>
      </c>
      <c r="N725">
        <v>0.21410000000000001</v>
      </c>
      <c r="O725">
        <v>0.20910000000000001</v>
      </c>
      <c r="P725">
        <v>0.20660000000000001</v>
      </c>
      <c r="Q725">
        <v>0.20699999999999999</v>
      </c>
      <c r="R725">
        <v>0.20930000000000001</v>
      </c>
      <c r="S725">
        <v>0.20050000000000001</v>
      </c>
      <c r="T725">
        <v>0.1948</v>
      </c>
      <c r="U725">
        <v>0.1943</v>
      </c>
    </row>
    <row r="726" spans="1:21">
      <c r="A726" s="95">
        <v>45302</v>
      </c>
      <c r="N726">
        <v>0.21759999999999999</v>
      </c>
      <c r="O726">
        <v>0.21229999999999999</v>
      </c>
      <c r="P726">
        <v>0.20910000000000001</v>
      </c>
      <c r="Q726">
        <v>0.20910000000000001</v>
      </c>
      <c r="R726">
        <v>0.21110000000000001</v>
      </c>
      <c r="S726">
        <v>0.20150000000000001</v>
      </c>
      <c r="T726">
        <v>0.19539999999999999</v>
      </c>
      <c r="U726">
        <v>0.19450000000000001</v>
      </c>
    </row>
    <row r="727" spans="1:21">
      <c r="A727" s="95">
        <v>45303</v>
      </c>
      <c r="N727">
        <v>0.21609999999999999</v>
      </c>
      <c r="O727">
        <v>0.21079999999999999</v>
      </c>
      <c r="P727">
        <v>0.2079</v>
      </c>
      <c r="Q727">
        <v>0.20810000000000001</v>
      </c>
      <c r="R727">
        <v>0.21010000000000001</v>
      </c>
      <c r="S727">
        <v>0.20069999999999999</v>
      </c>
      <c r="T727">
        <v>0.19489999999999999</v>
      </c>
      <c r="U727">
        <v>0.19409999999999999</v>
      </c>
    </row>
    <row r="728" spans="1:21">
      <c r="A728" s="103">
        <v>45306</v>
      </c>
      <c r="N728" s="189">
        <v>0.21609999999999999</v>
      </c>
      <c r="O728" s="189">
        <v>0.21079999999999999</v>
      </c>
      <c r="P728" s="189">
        <v>0.2079</v>
      </c>
      <c r="Q728" s="189">
        <v>0.20810000000000001</v>
      </c>
      <c r="R728" s="189">
        <v>0.21010000000000001</v>
      </c>
      <c r="S728" s="189">
        <v>0.20069999999999999</v>
      </c>
      <c r="T728" s="189">
        <v>0.19489999999999999</v>
      </c>
      <c r="U728" s="189">
        <v>0.19409999999999999</v>
      </c>
    </row>
    <row r="729" spans="1:21">
      <c r="A729" s="95">
        <v>45307</v>
      </c>
      <c r="N729">
        <v>0.22520000000000001</v>
      </c>
      <c r="O729">
        <v>0.21879999999999999</v>
      </c>
      <c r="P729">
        <v>0.21490000000000001</v>
      </c>
      <c r="Q729">
        <v>0.214</v>
      </c>
      <c r="R729">
        <v>0.215</v>
      </c>
      <c r="S729">
        <v>0.20430000000000001</v>
      </c>
      <c r="T729">
        <v>0.1978</v>
      </c>
      <c r="U729">
        <v>0.19620000000000001</v>
      </c>
    </row>
    <row r="730" spans="1:21">
      <c r="A730" s="95">
        <v>45308</v>
      </c>
      <c r="N730">
        <v>0.2235</v>
      </c>
      <c r="O730">
        <v>0.21740000000000001</v>
      </c>
      <c r="P730">
        <v>0.21390000000000001</v>
      </c>
      <c r="Q730">
        <v>0.2135</v>
      </c>
      <c r="R730">
        <v>0.21479999999999999</v>
      </c>
      <c r="S730">
        <v>0.2046</v>
      </c>
      <c r="T730">
        <v>0.1983</v>
      </c>
      <c r="U730">
        <v>0.19689999999999999</v>
      </c>
    </row>
    <row r="731" spans="1:21">
      <c r="A731" s="95">
        <v>45309</v>
      </c>
      <c r="N731">
        <v>0.23039999999999999</v>
      </c>
      <c r="O731">
        <v>0.22289999999999999</v>
      </c>
      <c r="P731">
        <v>0.21820000000000001</v>
      </c>
      <c r="Q731">
        <v>0.21679999999999999</v>
      </c>
      <c r="R731">
        <v>0.2175</v>
      </c>
      <c r="S731">
        <v>0.20649999999999999</v>
      </c>
      <c r="T731">
        <v>0.19969999999999999</v>
      </c>
      <c r="U731">
        <v>0.19800000000000001</v>
      </c>
    </row>
    <row r="732" spans="1:21">
      <c r="A732" s="95">
        <v>45310</v>
      </c>
      <c r="N732">
        <v>0.23569999999999999</v>
      </c>
      <c r="O732">
        <v>0.22770000000000001</v>
      </c>
      <c r="P732">
        <v>0.22209999999999999</v>
      </c>
      <c r="Q732">
        <v>0.22009999999999999</v>
      </c>
      <c r="R732">
        <v>0.22040000000000001</v>
      </c>
      <c r="S732">
        <v>0.20849999999999999</v>
      </c>
      <c r="T732">
        <v>0.2011</v>
      </c>
      <c r="U732">
        <v>0.19889999999999999</v>
      </c>
    </row>
    <row r="733" spans="1:21">
      <c r="A733" s="95">
        <v>45313</v>
      </c>
      <c r="N733">
        <v>0.23499999999999999</v>
      </c>
      <c r="O733">
        <v>0.2276</v>
      </c>
      <c r="P733">
        <v>0.2225</v>
      </c>
      <c r="Q733">
        <v>0.221</v>
      </c>
      <c r="R733">
        <v>0.22159999999999999</v>
      </c>
      <c r="S733">
        <v>0.2099</v>
      </c>
      <c r="T733">
        <v>0.20250000000000001</v>
      </c>
      <c r="U733">
        <v>0.20019999999999999</v>
      </c>
    </row>
    <row r="734" spans="1:21">
      <c r="A734" s="95">
        <v>45314</v>
      </c>
      <c r="N734">
        <v>0.23749999999999999</v>
      </c>
      <c r="O734">
        <v>0.22989999999999999</v>
      </c>
      <c r="P734">
        <v>0.22409999999999999</v>
      </c>
      <c r="Q734">
        <v>0.22239999999999999</v>
      </c>
      <c r="R734">
        <v>0.22320000000000001</v>
      </c>
      <c r="S734">
        <v>0.2112</v>
      </c>
      <c r="T734">
        <v>0.20349999999999999</v>
      </c>
      <c r="U734">
        <v>0.20119999999999999</v>
      </c>
    </row>
    <row r="735" spans="1:21">
      <c r="A735" s="95">
        <v>45315</v>
      </c>
      <c r="N735">
        <v>0.24460000000000001</v>
      </c>
      <c r="O735">
        <v>0.2359</v>
      </c>
      <c r="P735">
        <v>0.22919999999999999</v>
      </c>
      <c r="Q735">
        <v>0.2268</v>
      </c>
      <c r="R735">
        <v>0.22739999999999999</v>
      </c>
      <c r="S735">
        <v>0.2147</v>
      </c>
      <c r="T735">
        <v>0.20660000000000001</v>
      </c>
      <c r="U735">
        <v>0.20419999999999999</v>
      </c>
    </row>
    <row r="736" spans="1:21">
      <c r="A736" s="95">
        <v>45316</v>
      </c>
      <c r="N736">
        <v>0.2404</v>
      </c>
      <c r="O736">
        <v>0.23280000000000001</v>
      </c>
      <c r="P736">
        <v>0.22739999999999999</v>
      </c>
      <c r="Q736">
        <v>0.22620000000000001</v>
      </c>
      <c r="R736">
        <v>0.2278</v>
      </c>
      <c r="S736">
        <v>0.21560000000000001</v>
      </c>
      <c r="T736">
        <v>0.2082</v>
      </c>
      <c r="U736">
        <v>0.2064</v>
      </c>
    </row>
    <row r="737" spans="1:21">
      <c r="A737" s="95">
        <v>45317</v>
      </c>
      <c r="N737">
        <v>0.23769999999999999</v>
      </c>
      <c r="O737">
        <v>0.23</v>
      </c>
      <c r="P737">
        <v>0.22550000000000001</v>
      </c>
      <c r="Q737">
        <v>0.22509999999999999</v>
      </c>
      <c r="R737">
        <v>0.2273</v>
      </c>
      <c r="S737">
        <v>0.21510000000000001</v>
      </c>
      <c r="T737">
        <v>0.20780000000000001</v>
      </c>
      <c r="U737">
        <v>0.20610000000000001</v>
      </c>
    </row>
    <row r="738" spans="1:21">
      <c r="A738" s="95">
        <v>45320</v>
      </c>
      <c r="N738">
        <v>0.23530000000000001</v>
      </c>
      <c r="O738">
        <v>0.22750000000000001</v>
      </c>
      <c r="P738">
        <v>0.223</v>
      </c>
      <c r="Q738">
        <v>0.22270000000000001</v>
      </c>
      <c r="R738">
        <v>0.22509999999999999</v>
      </c>
      <c r="S738">
        <v>0.21299999999999999</v>
      </c>
      <c r="T738">
        <v>0.20569999999999999</v>
      </c>
      <c r="U738">
        <v>0.20399999999999999</v>
      </c>
    </row>
    <row r="739" spans="1:21">
      <c r="A739" s="95">
        <v>45321</v>
      </c>
      <c r="N739">
        <v>0.23910000000000001</v>
      </c>
      <c r="O739">
        <v>0.23069999999999999</v>
      </c>
      <c r="P739">
        <v>0.2261</v>
      </c>
      <c r="Q739">
        <v>0.22550000000000001</v>
      </c>
      <c r="R739">
        <v>0.22770000000000001</v>
      </c>
      <c r="S739">
        <v>0.215</v>
      </c>
      <c r="T739">
        <v>0.20780000000000001</v>
      </c>
      <c r="U739">
        <v>0.20580000000000001</v>
      </c>
    </row>
    <row r="740" spans="1:21">
      <c r="A740" s="95">
        <v>45322</v>
      </c>
      <c r="N740">
        <v>0.24129999999999999</v>
      </c>
      <c r="O740">
        <v>0.23250000000000001</v>
      </c>
      <c r="P740">
        <v>0.22770000000000001</v>
      </c>
      <c r="Q740">
        <v>0.22670000000000001</v>
      </c>
      <c r="R740">
        <v>0.22839999999999999</v>
      </c>
      <c r="S740">
        <v>0.21540000000000001</v>
      </c>
      <c r="T740">
        <v>0.20810000000000001</v>
      </c>
      <c r="U740">
        <v>0.20580000000000001</v>
      </c>
    </row>
    <row r="741" spans="1:21">
      <c r="A741" s="95">
        <v>45323</v>
      </c>
      <c r="N741">
        <v>0.2356</v>
      </c>
      <c r="O741">
        <v>0.2276</v>
      </c>
      <c r="P741">
        <v>0.2243</v>
      </c>
      <c r="Q741">
        <v>0.22420000000000001</v>
      </c>
      <c r="R741">
        <v>0.22639999999999999</v>
      </c>
      <c r="S741">
        <v>0.21410000000000001</v>
      </c>
      <c r="T741">
        <v>0.2072</v>
      </c>
      <c r="U741">
        <v>0.20549999999999999</v>
      </c>
    </row>
    <row r="742" spans="1:21">
      <c r="A742" s="95">
        <v>45324</v>
      </c>
      <c r="N742">
        <v>0.2389</v>
      </c>
      <c r="O742">
        <v>0.2303</v>
      </c>
      <c r="P742">
        <v>0.2268</v>
      </c>
      <c r="Q742">
        <v>0.2263</v>
      </c>
      <c r="R742">
        <v>0.22800000000000001</v>
      </c>
      <c r="S742">
        <v>0.21510000000000001</v>
      </c>
      <c r="T742">
        <v>0.20830000000000001</v>
      </c>
      <c r="U742">
        <v>0.20649999999999999</v>
      </c>
    </row>
    <row r="743" spans="1:21">
      <c r="A743" s="95">
        <v>45327</v>
      </c>
      <c r="N743">
        <v>0.23530000000000001</v>
      </c>
      <c r="O743">
        <v>0.22770000000000001</v>
      </c>
      <c r="P743">
        <v>0.22500000000000001</v>
      </c>
      <c r="Q743">
        <v>0.22520000000000001</v>
      </c>
      <c r="R743">
        <v>0.22720000000000001</v>
      </c>
      <c r="S743">
        <v>0.2142</v>
      </c>
      <c r="T743">
        <v>0.20710000000000001</v>
      </c>
      <c r="U743">
        <v>0.20499999999999999</v>
      </c>
    </row>
    <row r="744" spans="1:21">
      <c r="A744" s="95">
        <v>45328</v>
      </c>
      <c r="N744">
        <v>0.2356</v>
      </c>
      <c r="O744">
        <v>0.2286</v>
      </c>
      <c r="P744">
        <v>0.22520000000000001</v>
      </c>
      <c r="Q744">
        <v>0.22489999999999999</v>
      </c>
      <c r="R744">
        <v>0.2268</v>
      </c>
      <c r="S744">
        <v>0.214</v>
      </c>
      <c r="T744">
        <v>0.20710000000000001</v>
      </c>
      <c r="U744">
        <v>0.20499999999999999</v>
      </c>
    </row>
    <row r="745" spans="1:21">
      <c r="A745" s="95">
        <v>45329</v>
      </c>
      <c r="N745">
        <v>0.23880000000000001</v>
      </c>
      <c r="O745">
        <v>0.23200000000000001</v>
      </c>
      <c r="P745">
        <v>0.22869999999999999</v>
      </c>
      <c r="Q745">
        <v>0.2283</v>
      </c>
      <c r="R745">
        <v>0.23</v>
      </c>
      <c r="S745">
        <v>0.21729999999999999</v>
      </c>
      <c r="T745">
        <v>0.2102</v>
      </c>
      <c r="U745">
        <v>0.20749999999999999</v>
      </c>
    </row>
    <row r="746" spans="1:21">
      <c r="A746" s="95">
        <v>45330</v>
      </c>
      <c r="N746">
        <v>0.23980000000000001</v>
      </c>
      <c r="O746">
        <v>0.2321</v>
      </c>
      <c r="P746">
        <v>0.22900000000000001</v>
      </c>
      <c r="Q746">
        <v>0.2288</v>
      </c>
      <c r="R746">
        <v>0.23039999999999999</v>
      </c>
      <c r="S746">
        <v>0.2175</v>
      </c>
      <c r="T746">
        <v>0.20979999999999999</v>
      </c>
      <c r="U746">
        <v>0.20680000000000001</v>
      </c>
    </row>
    <row r="747" spans="1:21">
      <c r="A747" s="95">
        <v>45331</v>
      </c>
      <c r="N747">
        <v>0.2402</v>
      </c>
      <c r="O747">
        <v>0.23300000000000001</v>
      </c>
      <c r="P747">
        <v>0.22989999999999999</v>
      </c>
      <c r="Q747">
        <v>0.22969999999999999</v>
      </c>
      <c r="R747">
        <v>0.23119999999999999</v>
      </c>
      <c r="S747">
        <v>0.2185</v>
      </c>
      <c r="T747">
        <v>0.21110000000000001</v>
      </c>
      <c r="U747">
        <v>0.20810000000000001</v>
      </c>
    </row>
    <row r="748" spans="1:21">
      <c r="A748" s="95">
        <v>45334</v>
      </c>
      <c r="N748">
        <v>0.2356</v>
      </c>
      <c r="O748">
        <v>0.22839999999999999</v>
      </c>
      <c r="P748">
        <v>0.22600000000000001</v>
      </c>
      <c r="Q748">
        <v>0.22620000000000001</v>
      </c>
      <c r="R748">
        <v>0.22800000000000001</v>
      </c>
      <c r="S748">
        <v>0.21590000000000001</v>
      </c>
      <c r="T748">
        <v>0.20880000000000001</v>
      </c>
      <c r="U748">
        <v>0.20610000000000001</v>
      </c>
    </row>
    <row r="749" spans="1:21">
      <c r="A749" s="95">
        <v>45335</v>
      </c>
      <c r="N749">
        <v>0.23300000000000001</v>
      </c>
      <c r="O749">
        <v>0.22620000000000001</v>
      </c>
      <c r="P749">
        <v>0.22370000000000001</v>
      </c>
      <c r="Q749">
        <v>0.22389999999999999</v>
      </c>
      <c r="R749">
        <v>0.22559999999999999</v>
      </c>
      <c r="S749">
        <v>0.214</v>
      </c>
      <c r="T749">
        <v>0.20730000000000001</v>
      </c>
      <c r="U749">
        <v>0.20499999999999999</v>
      </c>
    </row>
    <row r="750" spans="1:21">
      <c r="A750" s="95">
        <v>45336</v>
      </c>
      <c r="N750">
        <v>0.23369999999999999</v>
      </c>
      <c r="O750">
        <v>0.22739999999999999</v>
      </c>
      <c r="P750">
        <v>0.22470000000000001</v>
      </c>
      <c r="Q750">
        <v>0.22459999999999999</v>
      </c>
      <c r="R750">
        <v>0.22620000000000001</v>
      </c>
      <c r="S750">
        <v>0.215</v>
      </c>
      <c r="T750">
        <v>0.20860000000000001</v>
      </c>
      <c r="U750">
        <v>0.20630000000000001</v>
      </c>
    </row>
    <row r="751" spans="1:21">
      <c r="A751" s="95">
        <v>45337</v>
      </c>
      <c r="N751">
        <v>0.22819999999999999</v>
      </c>
      <c r="O751">
        <v>0.22239999999999999</v>
      </c>
      <c r="P751">
        <v>0.22</v>
      </c>
      <c r="Q751">
        <v>0.22</v>
      </c>
      <c r="R751">
        <v>0.22159999999999999</v>
      </c>
      <c r="S751">
        <v>0.21099999999999999</v>
      </c>
      <c r="T751">
        <v>0.20530000000000001</v>
      </c>
      <c r="U751">
        <v>0.20330000000000001</v>
      </c>
    </row>
    <row r="752" spans="1:21">
      <c r="A752" s="95">
        <v>45338</v>
      </c>
      <c r="N752">
        <v>0.23080000000000001</v>
      </c>
      <c r="O752">
        <v>0.22589999999999999</v>
      </c>
      <c r="P752">
        <v>0.2235</v>
      </c>
      <c r="Q752">
        <v>0.22370000000000001</v>
      </c>
      <c r="R752">
        <v>0.22559999999999999</v>
      </c>
      <c r="S752">
        <v>0.216</v>
      </c>
      <c r="T752">
        <v>0.21079999999999999</v>
      </c>
      <c r="U752">
        <v>0.20880000000000001</v>
      </c>
    </row>
    <row r="753" spans="1:22">
      <c r="A753" s="95">
        <v>45341</v>
      </c>
      <c r="N753" s="189">
        <v>0.23080000000000001</v>
      </c>
      <c r="O753" s="189">
        <v>0.22589999999999999</v>
      </c>
      <c r="P753" s="189">
        <v>0.2235</v>
      </c>
      <c r="Q753" s="189">
        <v>0.22370000000000001</v>
      </c>
      <c r="R753" s="189">
        <v>0.22559999999999999</v>
      </c>
      <c r="S753" s="189">
        <v>0.216</v>
      </c>
      <c r="T753" s="189">
        <v>0.21079999999999999</v>
      </c>
      <c r="U753" s="189">
        <v>0.20880000000000001</v>
      </c>
    </row>
    <row r="754" spans="1:22">
      <c r="A754" s="95">
        <v>45342</v>
      </c>
      <c r="N754">
        <v>0.22750000000000001</v>
      </c>
      <c r="O754">
        <v>0.22209999999999999</v>
      </c>
      <c r="P754">
        <v>0.22009999999999999</v>
      </c>
      <c r="Q754">
        <v>0.2208</v>
      </c>
      <c r="R754">
        <v>0.2228</v>
      </c>
      <c r="S754">
        <v>0.2135</v>
      </c>
      <c r="T754">
        <v>0.20799999999999999</v>
      </c>
      <c r="U754">
        <v>0.20580000000000001</v>
      </c>
    </row>
    <row r="755" spans="1:22">
      <c r="A755" s="95">
        <v>45343</v>
      </c>
      <c r="N755">
        <v>0.22770000000000001</v>
      </c>
      <c r="O755">
        <v>0.2228</v>
      </c>
      <c r="P755">
        <v>0.22109999999999999</v>
      </c>
      <c r="Q755">
        <v>0.22170000000000001</v>
      </c>
      <c r="R755">
        <v>0.22359999999999999</v>
      </c>
      <c r="S755">
        <v>0.21460000000000001</v>
      </c>
      <c r="T755">
        <v>0.20910000000000001</v>
      </c>
      <c r="U755">
        <v>0.20680000000000001</v>
      </c>
    </row>
    <row r="756" spans="1:22">
      <c r="A756" s="95">
        <v>45344</v>
      </c>
      <c r="N756">
        <v>0.2283</v>
      </c>
      <c r="O756">
        <v>0.22170000000000001</v>
      </c>
      <c r="P756">
        <v>0.21959999999999999</v>
      </c>
      <c r="Q756">
        <v>0.22</v>
      </c>
      <c r="R756">
        <v>0.222</v>
      </c>
      <c r="S756">
        <v>0.214</v>
      </c>
      <c r="T756">
        <v>0.20930000000000001</v>
      </c>
      <c r="U756">
        <v>0.20710000000000001</v>
      </c>
    </row>
    <row r="757" spans="1:22">
      <c r="A757" s="95">
        <v>45345</v>
      </c>
      <c r="N757">
        <v>0.22620000000000001</v>
      </c>
      <c r="O757">
        <v>0.21820000000000001</v>
      </c>
      <c r="P757">
        <v>0.21629999999999999</v>
      </c>
      <c r="Q757">
        <v>0.21679999999999999</v>
      </c>
      <c r="R757">
        <v>0.21890000000000001</v>
      </c>
      <c r="S757">
        <v>0.2112</v>
      </c>
      <c r="T757">
        <v>0.20660000000000001</v>
      </c>
      <c r="U757">
        <v>0.2044</v>
      </c>
    </row>
    <row r="758" spans="1:22">
      <c r="A758" s="95">
        <v>45348</v>
      </c>
      <c r="N758">
        <v>0.23150000000000001</v>
      </c>
      <c r="O758">
        <v>0.22159999999999999</v>
      </c>
      <c r="P758">
        <v>0.21920000000000001</v>
      </c>
      <c r="Q758">
        <v>0.21940000000000001</v>
      </c>
      <c r="R758">
        <v>0.22140000000000001</v>
      </c>
      <c r="S758">
        <v>0.21329999999999999</v>
      </c>
      <c r="T758">
        <v>0.2084</v>
      </c>
      <c r="U758">
        <v>0.20580000000000001</v>
      </c>
    </row>
    <row r="759" spans="1:22">
      <c r="A759" s="95">
        <v>45349</v>
      </c>
      <c r="N759">
        <v>0.2384</v>
      </c>
      <c r="O759">
        <v>0.2268</v>
      </c>
      <c r="P759">
        <v>0.22370000000000001</v>
      </c>
      <c r="Q759">
        <v>0.22370000000000001</v>
      </c>
      <c r="R759">
        <v>0.22539999999999999</v>
      </c>
      <c r="S759">
        <v>0.21659999999999999</v>
      </c>
      <c r="T759">
        <v>0.2112</v>
      </c>
      <c r="U759">
        <v>0.20849999999999999</v>
      </c>
    </row>
    <row r="760" spans="1:22">
      <c r="A760" s="95">
        <v>45350</v>
      </c>
      <c r="N760">
        <v>0.24010000000000001</v>
      </c>
      <c r="O760">
        <v>0.22689999999999999</v>
      </c>
      <c r="P760">
        <v>0.22409999999999999</v>
      </c>
      <c r="Q760">
        <v>0.22420000000000001</v>
      </c>
      <c r="R760">
        <v>0.22589999999999999</v>
      </c>
      <c r="S760">
        <v>0.217</v>
      </c>
      <c r="T760">
        <v>0.21129999999999999</v>
      </c>
      <c r="U760">
        <v>0.20860000000000001</v>
      </c>
    </row>
    <row r="761" spans="1:22">
      <c r="A761" s="95">
        <v>45351</v>
      </c>
      <c r="N761">
        <v>0.2258</v>
      </c>
      <c r="O761">
        <v>0.21690000000000001</v>
      </c>
      <c r="P761">
        <v>0.21529999999999999</v>
      </c>
      <c r="Q761">
        <v>0.21609999999999999</v>
      </c>
      <c r="R761">
        <v>0.21840000000000001</v>
      </c>
      <c r="S761">
        <v>0.21129999999999999</v>
      </c>
      <c r="T761">
        <v>0.20660000000000001</v>
      </c>
      <c r="U761">
        <v>0.20449999999999999</v>
      </c>
      <c r="V761">
        <v>0.20680000000000001</v>
      </c>
    </row>
    <row r="762" spans="1:22">
      <c r="A762" s="95">
        <v>45352</v>
      </c>
      <c r="O762">
        <v>0.2109</v>
      </c>
      <c r="P762">
        <v>0.20910000000000001</v>
      </c>
      <c r="Q762">
        <v>0.21010000000000001</v>
      </c>
      <c r="R762">
        <v>0.21260000000000001</v>
      </c>
      <c r="S762">
        <v>0.20669999999999999</v>
      </c>
      <c r="T762">
        <v>0.20280000000000001</v>
      </c>
      <c r="U762">
        <v>0.2014</v>
      </c>
      <c r="V762">
        <v>0.20250000000000001</v>
      </c>
    </row>
    <row r="763" spans="1:22">
      <c r="A763" s="95">
        <v>45355</v>
      </c>
      <c r="O763">
        <v>0.20599999999999999</v>
      </c>
      <c r="P763">
        <v>0.20480000000000001</v>
      </c>
      <c r="Q763">
        <v>0.2064</v>
      </c>
      <c r="R763">
        <v>0.20949999999999999</v>
      </c>
      <c r="S763">
        <v>0.20449999999999999</v>
      </c>
      <c r="T763">
        <v>0.20080000000000001</v>
      </c>
      <c r="U763">
        <v>0.19989999999999999</v>
      </c>
      <c r="V763">
        <v>0.20130000000000001</v>
      </c>
    </row>
    <row r="764" spans="1:22">
      <c r="A764" s="95">
        <v>45356</v>
      </c>
      <c r="O764">
        <v>0.2087</v>
      </c>
      <c r="P764">
        <v>0.2064</v>
      </c>
      <c r="Q764">
        <v>0.2074</v>
      </c>
      <c r="R764">
        <v>0.2099</v>
      </c>
      <c r="S764">
        <v>0.2044</v>
      </c>
      <c r="T764">
        <v>0.20050000000000001</v>
      </c>
      <c r="U764">
        <v>0.19939999999999999</v>
      </c>
      <c r="V764">
        <v>0.2006</v>
      </c>
    </row>
    <row r="765" spans="1:22">
      <c r="A765" s="95">
        <v>45357</v>
      </c>
      <c r="O765">
        <v>0.2145</v>
      </c>
      <c r="P765">
        <v>0.2114</v>
      </c>
      <c r="Q765">
        <v>0.21210000000000001</v>
      </c>
      <c r="R765">
        <v>0.2145</v>
      </c>
      <c r="S765">
        <v>0.2084</v>
      </c>
      <c r="T765">
        <v>0.2039</v>
      </c>
      <c r="U765">
        <v>0.20219999999999999</v>
      </c>
      <c r="V765">
        <v>0.2029</v>
      </c>
    </row>
    <row r="766" spans="1:22">
      <c r="A766" s="95">
        <v>45358</v>
      </c>
      <c r="O766">
        <v>0.21279999999999999</v>
      </c>
      <c r="P766">
        <v>0.21029999999999999</v>
      </c>
      <c r="Q766">
        <v>0.21149999999999999</v>
      </c>
      <c r="R766">
        <v>0.2142</v>
      </c>
      <c r="S766">
        <v>0.20810000000000001</v>
      </c>
      <c r="T766">
        <v>0.20369999999999999</v>
      </c>
      <c r="U766">
        <v>0.20200000000000001</v>
      </c>
      <c r="V766">
        <v>0.20269999999999999</v>
      </c>
    </row>
    <row r="767" spans="1:22">
      <c r="A767" s="95">
        <v>45359</v>
      </c>
      <c r="O767">
        <v>0.21149999999999999</v>
      </c>
      <c r="P767">
        <v>0.20930000000000001</v>
      </c>
      <c r="Q767">
        <v>0.21</v>
      </c>
      <c r="R767">
        <v>0.21260000000000001</v>
      </c>
      <c r="S767">
        <v>0.20660000000000001</v>
      </c>
      <c r="T767">
        <v>0.2024</v>
      </c>
      <c r="U767">
        <v>0.2009</v>
      </c>
      <c r="V767">
        <v>0.20169999999999999</v>
      </c>
    </row>
    <row r="768" spans="1:22">
      <c r="A768" s="95">
        <v>45362</v>
      </c>
      <c r="O768">
        <v>0.2195</v>
      </c>
      <c r="P768">
        <v>0.21690000000000001</v>
      </c>
      <c r="Q768">
        <v>0.217</v>
      </c>
      <c r="R768">
        <v>0.21890000000000001</v>
      </c>
      <c r="S768">
        <v>0.21190000000000001</v>
      </c>
      <c r="T768">
        <v>0.20660000000000001</v>
      </c>
      <c r="U768">
        <v>0.20430000000000001</v>
      </c>
      <c r="V768">
        <v>0.20449999999999999</v>
      </c>
    </row>
    <row r="769" spans="1:22">
      <c r="A769" s="95">
        <v>45363</v>
      </c>
      <c r="O769">
        <v>0.21890000000000001</v>
      </c>
      <c r="P769">
        <v>0.21629999999999999</v>
      </c>
      <c r="Q769">
        <v>0.21609999999999999</v>
      </c>
      <c r="R769">
        <v>0.2175</v>
      </c>
      <c r="S769">
        <v>0.2102</v>
      </c>
      <c r="T769">
        <v>0.20480000000000001</v>
      </c>
      <c r="U769">
        <v>0.2026</v>
      </c>
      <c r="V769">
        <v>0.20280000000000001</v>
      </c>
    </row>
    <row r="770" spans="1:22">
      <c r="A770" s="95">
        <v>45364</v>
      </c>
      <c r="O770">
        <v>0.21929999999999999</v>
      </c>
      <c r="P770">
        <v>0.2167</v>
      </c>
      <c r="Q770">
        <v>0.21609999999999999</v>
      </c>
      <c r="R770">
        <v>0.21740000000000001</v>
      </c>
      <c r="S770">
        <v>0.21029999999999999</v>
      </c>
      <c r="T770">
        <v>0.20530000000000001</v>
      </c>
      <c r="U770">
        <v>0.20349999999999999</v>
      </c>
      <c r="V770">
        <v>0.2039</v>
      </c>
    </row>
    <row r="771" spans="1:22">
      <c r="A771" s="95">
        <v>45365</v>
      </c>
      <c r="O771">
        <v>0.2177</v>
      </c>
      <c r="P771">
        <v>0.21510000000000001</v>
      </c>
      <c r="Q771">
        <v>0.215</v>
      </c>
      <c r="R771">
        <v>0.2165</v>
      </c>
      <c r="S771">
        <v>0.2092</v>
      </c>
      <c r="T771">
        <v>0.2044</v>
      </c>
      <c r="U771">
        <v>0.20269999999999999</v>
      </c>
      <c r="V771">
        <v>0.20330000000000001</v>
      </c>
    </row>
    <row r="772" spans="1:22">
      <c r="A772" s="95">
        <v>45366</v>
      </c>
      <c r="O772">
        <v>0.22120000000000001</v>
      </c>
      <c r="P772">
        <v>0.21759999999999999</v>
      </c>
      <c r="Q772">
        <v>0.217</v>
      </c>
      <c r="R772">
        <v>0.218</v>
      </c>
      <c r="S772">
        <v>0.20979999999999999</v>
      </c>
      <c r="T772">
        <v>0.2046</v>
      </c>
      <c r="U772">
        <v>0.2026</v>
      </c>
      <c r="V772">
        <v>0.2026</v>
      </c>
    </row>
    <row r="773" spans="1:22">
      <c r="A773" s="95">
        <v>45369</v>
      </c>
      <c r="O773">
        <v>0.22159999999999999</v>
      </c>
      <c r="P773">
        <v>0.21820000000000001</v>
      </c>
      <c r="Q773">
        <v>0.2177</v>
      </c>
      <c r="R773">
        <v>0.21890000000000001</v>
      </c>
      <c r="S773">
        <v>0.21029999999999999</v>
      </c>
      <c r="T773">
        <v>0.20469999999999999</v>
      </c>
      <c r="U773">
        <v>0.2026</v>
      </c>
      <c r="V773">
        <v>0.20269999999999999</v>
      </c>
    </row>
    <row r="774" spans="1:22">
      <c r="A774" s="95">
        <v>45370</v>
      </c>
      <c r="O774">
        <v>0.21640000000000001</v>
      </c>
      <c r="P774">
        <v>0.21360000000000001</v>
      </c>
      <c r="Q774">
        <v>0.21390000000000001</v>
      </c>
      <c r="R774">
        <v>0.21579999999999999</v>
      </c>
      <c r="S774">
        <v>0.2077</v>
      </c>
      <c r="T774">
        <v>0.2029</v>
      </c>
      <c r="U774">
        <v>0.20150000000000001</v>
      </c>
      <c r="V774">
        <v>0.2021</v>
      </c>
    </row>
    <row r="775" spans="1:22">
      <c r="A775" s="95">
        <v>45371</v>
      </c>
      <c r="O775">
        <v>0.2177</v>
      </c>
      <c r="P775">
        <v>0.2147</v>
      </c>
      <c r="Q775">
        <v>0.2142</v>
      </c>
      <c r="R775">
        <v>0.21529999999999999</v>
      </c>
      <c r="S775">
        <v>0.2072</v>
      </c>
      <c r="T775">
        <v>0.2019</v>
      </c>
      <c r="U775">
        <v>0.2</v>
      </c>
      <c r="V775">
        <v>0.2001</v>
      </c>
    </row>
    <row r="776" spans="1:22">
      <c r="A776" s="95">
        <v>45372</v>
      </c>
      <c r="O776">
        <v>0.22059999999999999</v>
      </c>
      <c r="P776">
        <v>0.21779999999999999</v>
      </c>
      <c r="Q776">
        <v>0.21740000000000001</v>
      </c>
      <c r="R776">
        <v>0.2185</v>
      </c>
      <c r="S776">
        <v>0.21</v>
      </c>
      <c r="T776">
        <v>0.20419999999999999</v>
      </c>
      <c r="U776">
        <v>0.2019</v>
      </c>
      <c r="V776">
        <v>0.2016</v>
      </c>
    </row>
    <row r="777" spans="1:22">
      <c r="A777" s="95">
        <v>45373</v>
      </c>
      <c r="O777">
        <v>0.2185</v>
      </c>
      <c r="P777">
        <v>0.216</v>
      </c>
      <c r="Q777">
        <v>0.216</v>
      </c>
      <c r="R777">
        <v>0.2177</v>
      </c>
      <c r="S777">
        <v>0.2097</v>
      </c>
      <c r="T777">
        <v>0.20399999999999999</v>
      </c>
      <c r="U777">
        <v>0.20169999999999999</v>
      </c>
      <c r="V777">
        <v>0.20150000000000001</v>
      </c>
    </row>
    <row r="778" spans="1:22">
      <c r="A778" s="95">
        <v>45376</v>
      </c>
      <c r="O778">
        <v>0.2195</v>
      </c>
      <c r="P778">
        <v>0.21659999999999999</v>
      </c>
      <c r="Q778">
        <v>0.2165</v>
      </c>
      <c r="R778">
        <v>0.21809999999999999</v>
      </c>
      <c r="S778">
        <v>0.21</v>
      </c>
      <c r="T778">
        <v>0.2041</v>
      </c>
      <c r="U778">
        <v>0.2019</v>
      </c>
      <c r="V778">
        <v>0.20169999999999999</v>
      </c>
    </row>
    <row r="779" spans="1:22">
      <c r="A779" s="95">
        <v>45377</v>
      </c>
      <c r="O779">
        <v>0.22389999999999999</v>
      </c>
      <c r="P779">
        <v>0.22009999999999999</v>
      </c>
      <c r="Q779">
        <v>0.21920000000000001</v>
      </c>
      <c r="R779">
        <v>0.22009999999999999</v>
      </c>
      <c r="S779">
        <v>0.21160000000000001</v>
      </c>
      <c r="T779">
        <v>0.20530000000000001</v>
      </c>
      <c r="U779">
        <v>0.2029</v>
      </c>
      <c r="V779">
        <v>0.20250000000000001</v>
      </c>
    </row>
    <row r="780" spans="1:22">
      <c r="A780" s="95">
        <v>45378</v>
      </c>
      <c r="O780">
        <v>0.22189999999999999</v>
      </c>
      <c r="P780">
        <v>0.21870000000000001</v>
      </c>
      <c r="Q780">
        <v>0.21829999999999999</v>
      </c>
      <c r="R780">
        <v>0.2195</v>
      </c>
      <c r="S780">
        <v>0.21079999999999999</v>
      </c>
      <c r="T780">
        <v>0.20480000000000001</v>
      </c>
      <c r="U780">
        <v>0.2026</v>
      </c>
      <c r="V780">
        <v>0.20250000000000001</v>
      </c>
    </row>
    <row r="781" spans="1:22">
      <c r="A781" s="95">
        <v>45379</v>
      </c>
      <c r="O781">
        <v>0.22520000000000001</v>
      </c>
      <c r="P781">
        <v>0.2215</v>
      </c>
      <c r="Q781">
        <v>0.2205</v>
      </c>
      <c r="R781">
        <v>0.22109999999999999</v>
      </c>
      <c r="S781">
        <v>0.2114</v>
      </c>
      <c r="T781">
        <v>0.20530000000000001</v>
      </c>
      <c r="U781">
        <v>0.20319999999999999</v>
      </c>
      <c r="V781">
        <v>0.20300000000000001</v>
      </c>
    </row>
    <row r="782" spans="1:22">
      <c r="A782" s="95">
        <v>45383</v>
      </c>
      <c r="O782">
        <v>0.22720000000000001</v>
      </c>
      <c r="P782">
        <v>0.2235</v>
      </c>
      <c r="Q782">
        <v>0.22220000000000001</v>
      </c>
      <c r="R782">
        <v>0.2225</v>
      </c>
      <c r="S782">
        <v>0.21190000000000001</v>
      </c>
      <c r="T782">
        <v>0.2054</v>
      </c>
      <c r="U782">
        <v>0.20300000000000001</v>
      </c>
      <c r="V782">
        <v>0.2026</v>
      </c>
    </row>
    <row r="783" spans="1:22">
      <c r="A783" s="95">
        <v>45384</v>
      </c>
      <c r="O783">
        <v>0.22320000000000001</v>
      </c>
      <c r="P783">
        <v>0.22</v>
      </c>
      <c r="Q783">
        <v>0.21970000000000001</v>
      </c>
      <c r="R783">
        <v>0.2208</v>
      </c>
      <c r="S783">
        <v>0.2107</v>
      </c>
      <c r="T783">
        <v>0.20419999999999999</v>
      </c>
      <c r="U783">
        <v>0.20230000000000001</v>
      </c>
      <c r="V783">
        <v>0.20230000000000001</v>
      </c>
    </row>
    <row r="784" spans="1:22">
      <c r="A784" s="95">
        <v>45385</v>
      </c>
      <c r="O784">
        <v>0.22220000000000001</v>
      </c>
      <c r="P784">
        <v>0.21840000000000001</v>
      </c>
      <c r="Q784">
        <v>0.21759999999999999</v>
      </c>
      <c r="R784">
        <v>0.2185</v>
      </c>
      <c r="S784">
        <v>0.20910000000000001</v>
      </c>
      <c r="T784">
        <v>0.20319999999999999</v>
      </c>
      <c r="U784">
        <v>0.20130000000000001</v>
      </c>
      <c r="V784">
        <v>0.2014</v>
      </c>
    </row>
    <row r="785" spans="1:22">
      <c r="A785" s="95">
        <v>45386</v>
      </c>
      <c r="O785">
        <v>0.22359999999999999</v>
      </c>
      <c r="P785">
        <v>0.2198</v>
      </c>
      <c r="Q785">
        <v>0.21909999999999999</v>
      </c>
      <c r="R785">
        <v>0.22009999999999999</v>
      </c>
      <c r="S785">
        <v>0.21060000000000001</v>
      </c>
      <c r="T785">
        <v>0.20449999999999999</v>
      </c>
      <c r="U785">
        <v>0.20230000000000001</v>
      </c>
      <c r="V785">
        <v>0.20230000000000001</v>
      </c>
    </row>
    <row r="786" spans="1:22">
      <c r="A786" s="95">
        <v>45387</v>
      </c>
      <c r="O786">
        <v>0.21990000000000001</v>
      </c>
      <c r="P786">
        <v>0.21609999999999999</v>
      </c>
      <c r="Q786">
        <v>0.2155</v>
      </c>
      <c r="R786">
        <v>0.21690000000000001</v>
      </c>
      <c r="S786">
        <v>0.20810000000000001</v>
      </c>
      <c r="T786">
        <v>0.2029</v>
      </c>
      <c r="U786">
        <v>0.2009</v>
      </c>
      <c r="V786">
        <v>0.2009</v>
      </c>
    </row>
    <row r="787" spans="1:22">
      <c r="A787" s="95">
        <v>45390</v>
      </c>
      <c r="O787">
        <v>0.21590000000000001</v>
      </c>
      <c r="P787">
        <v>0.21260000000000001</v>
      </c>
      <c r="Q787">
        <v>0.21210000000000001</v>
      </c>
      <c r="R787">
        <v>0.21390000000000001</v>
      </c>
      <c r="S787">
        <v>0.20610000000000001</v>
      </c>
      <c r="T787">
        <v>0.2014</v>
      </c>
      <c r="U787">
        <v>0.19980000000000001</v>
      </c>
      <c r="V787">
        <v>0.20019999999999999</v>
      </c>
    </row>
    <row r="788" spans="1:22">
      <c r="A788" s="95">
        <v>45391</v>
      </c>
      <c r="O788">
        <v>0.21490000000000001</v>
      </c>
      <c r="P788">
        <v>0.21129999999999999</v>
      </c>
      <c r="Q788">
        <v>0.2107</v>
      </c>
      <c r="R788">
        <v>0.21260000000000001</v>
      </c>
      <c r="S788">
        <v>0.20530000000000001</v>
      </c>
      <c r="T788">
        <v>0.20080000000000001</v>
      </c>
      <c r="U788">
        <v>0.19939999999999999</v>
      </c>
      <c r="V788">
        <v>0.2</v>
      </c>
    </row>
    <row r="789" spans="1:22">
      <c r="A789" s="95">
        <v>45392</v>
      </c>
      <c r="O789">
        <v>0.21460000000000001</v>
      </c>
      <c r="P789">
        <v>0.2109</v>
      </c>
      <c r="Q789">
        <v>0.21010000000000001</v>
      </c>
      <c r="R789">
        <v>0.21160000000000001</v>
      </c>
      <c r="S789">
        <v>0.2041</v>
      </c>
      <c r="T789">
        <v>0.19969999999999999</v>
      </c>
      <c r="U789">
        <v>0.19819999999999999</v>
      </c>
      <c r="V789">
        <v>0.19869999999999999</v>
      </c>
    </row>
    <row r="790" spans="1:22">
      <c r="A790" s="95">
        <v>45393</v>
      </c>
      <c r="O790">
        <v>0.20849999999999999</v>
      </c>
      <c r="P790">
        <v>0.20530000000000001</v>
      </c>
      <c r="Q790">
        <v>0.20499999999999999</v>
      </c>
      <c r="R790">
        <v>0.20680000000000001</v>
      </c>
      <c r="S790">
        <v>0.19989999999999999</v>
      </c>
      <c r="T790">
        <v>0.19620000000000001</v>
      </c>
      <c r="U790">
        <v>0.19589999999999999</v>
      </c>
      <c r="V790">
        <v>0.19739999999999999</v>
      </c>
    </row>
    <row r="791" spans="1:22">
      <c r="A791" s="95">
        <v>45394</v>
      </c>
      <c r="O791">
        <v>0.20449999999999999</v>
      </c>
      <c r="P791">
        <v>0.20130000000000001</v>
      </c>
      <c r="Q791">
        <v>0.20100000000000001</v>
      </c>
      <c r="R791">
        <v>0.2026</v>
      </c>
      <c r="S791">
        <v>0.19570000000000001</v>
      </c>
      <c r="T791">
        <v>0.19239999999999999</v>
      </c>
      <c r="U791">
        <v>0.19239999999999999</v>
      </c>
      <c r="V791">
        <v>0.19400000000000001</v>
      </c>
    </row>
    <row r="792" spans="1:22">
      <c r="A792" s="95">
        <v>45397</v>
      </c>
      <c r="O792">
        <v>0.20019999999999999</v>
      </c>
      <c r="P792">
        <v>0.19819999999999999</v>
      </c>
      <c r="Q792">
        <v>0.1983</v>
      </c>
      <c r="R792">
        <v>0.2001</v>
      </c>
      <c r="S792">
        <v>0.19350000000000001</v>
      </c>
      <c r="T792">
        <v>0.1905</v>
      </c>
      <c r="U792">
        <v>0.19070000000000001</v>
      </c>
      <c r="V792">
        <v>0.1925</v>
      </c>
    </row>
    <row r="793" spans="1:22">
      <c r="A793" s="95">
        <v>45398</v>
      </c>
      <c r="O793">
        <v>0.1963</v>
      </c>
      <c r="P793">
        <v>0.1953</v>
      </c>
      <c r="Q793">
        <v>0.19520000000000001</v>
      </c>
      <c r="R793">
        <v>0.19700000000000001</v>
      </c>
      <c r="S793">
        <v>0.19020000000000001</v>
      </c>
      <c r="T793">
        <v>0.1867</v>
      </c>
      <c r="U793">
        <v>0.18709999999999999</v>
      </c>
      <c r="V793">
        <v>0.1893</v>
      </c>
    </row>
    <row r="794" spans="1:22">
      <c r="A794" s="95">
        <v>45399</v>
      </c>
      <c r="O794">
        <v>0.19320000000000001</v>
      </c>
      <c r="P794">
        <v>0.19270000000000001</v>
      </c>
      <c r="Q794">
        <v>0.19320000000000001</v>
      </c>
      <c r="R794">
        <v>0.19550000000000001</v>
      </c>
      <c r="S794">
        <v>0.18959999999999999</v>
      </c>
      <c r="T794">
        <v>0.18659999999999999</v>
      </c>
      <c r="U794">
        <v>0.18720000000000001</v>
      </c>
      <c r="V794">
        <v>0.18970000000000001</v>
      </c>
    </row>
    <row r="795" spans="1:22">
      <c r="A795" s="95">
        <v>45400</v>
      </c>
      <c r="O795">
        <v>0.19589999999999999</v>
      </c>
      <c r="P795">
        <v>0.19539999999999999</v>
      </c>
      <c r="Q795">
        <v>0.19600000000000001</v>
      </c>
      <c r="R795">
        <v>0.1983</v>
      </c>
      <c r="S795">
        <v>0.19189999999999999</v>
      </c>
      <c r="T795">
        <v>0.1883</v>
      </c>
      <c r="U795">
        <v>0.1883</v>
      </c>
      <c r="V795">
        <v>0.19040000000000001</v>
      </c>
    </row>
    <row r="796" spans="1:22">
      <c r="A796" s="95">
        <v>45401</v>
      </c>
      <c r="O796">
        <v>0.1973</v>
      </c>
      <c r="P796">
        <v>0.19500000000000001</v>
      </c>
      <c r="Q796">
        <v>0.1956</v>
      </c>
      <c r="R796">
        <v>0.19800000000000001</v>
      </c>
      <c r="S796">
        <v>0.19189999999999999</v>
      </c>
      <c r="T796">
        <v>0.1885</v>
      </c>
      <c r="U796">
        <v>0.18909999999999999</v>
      </c>
      <c r="V796">
        <v>0.1918</v>
      </c>
    </row>
    <row r="797" spans="1:22">
      <c r="A797" s="95">
        <v>45404</v>
      </c>
      <c r="O797">
        <v>0.19800000000000001</v>
      </c>
      <c r="P797">
        <v>0.1961</v>
      </c>
      <c r="Q797">
        <v>0.1968</v>
      </c>
      <c r="R797">
        <v>0.1993</v>
      </c>
      <c r="S797">
        <v>0.19320000000000001</v>
      </c>
      <c r="T797">
        <v>0.19</v>
      </c>
      <c r="U797">
        <v>0.19059999999999999</v>
      </c>
      <c r="V797">
        <v>0.1933</v>
      </c>
    </row>
    <row r="798" spans="1:22">
      <c r="A798" s="95">
        <v>45405</v>
      </c>
      <c r="O798">
        <v>0.1991</v>
      </c>
      <c r="P798">
        <v>0.1966</v>
      </c>
      <c r="Q798">
        <v>0.19700000000000001</v>
      </c>
      <c r="R798">
        <v>0.19919999999999999</v>
      </c>
      <c r="S798">
        <v>0.19289999999999999</v>
      </c>
      <c r="T798">
        <v>0.1898</v>
      </c>
      <c r="U798">
        <v>0.19059999999999999</v>
      </c>
      <c r="V798">
        <v>0.19339999999999999</v>
      </c>
    </row>
    <row r="799" spans="1:22">
      <c r="A799" s="95">
        <v>45406</v>
      </c>
      <c r="O799">
        <v>0.2</v>
      </c>
      <c r="P799">
        <v>0.19769999999999999</v>
      </c>
      <c r="Q799">
        <v>0.19800000000000001</v>
      </c>
      <c r="R799">
        <v>0.20019999999999999</v>
      </c>
      <c r="S799">
        <v>0.1938</v>
      </c>
      <c r="T799">
        <v>0.1905</v>
      </c>
      <c r="U799">
        <v>0.191</v>
      </c>
      <c r="V799">
        <v>0.19350000000000001</v>
      </c>
    </row>
    <row r="800" spans="1:22">
      <c r="A800" s="95">
        <v>45407</v>
      </c>
      <c r="O800">
        <v>0.1948</v>
      </c>
      <c r="P800">
        <v>0.19159999999999999</v>
      </c>
      <c r="Q800">
        <v>0.1923</v>
      </c>
      <c r="R800">
        <v>0.19489999999999999</v>
      </c>
      <c r="S800">
        <v>0.18940000000000001</v>
      </c>
      <c r="T800">
        <v>0.18679999999999999</v>
      </c>
      <c r="U800">
        <v>0.18779999999999999</v>
      </c>
      <c r="V800">
        <v>0.1908</v>
      </c>
    </row>
    <row r="801" spans="1:23">
      <c r="A801" s="95">
        <v>45408</v>
      </c>
      <c r="O801">
        <v>0.19400000000000001</v>
      </c>
      <c r="P801">
        <v>0.19089999999999999</v>
      </c>
      <c r="Q801">
        <v>0.1918</v>
      </c>
      <c r="R801">
        <v>0.19470000000000001</v>
      </c>
      <c r="S801">
        <v>0.1895</v>
      </c>
      <c r="T801">
        <v>0.18679999999999999</v>
      </c>
      <c r="U801">
        <v>0.18779999999999999</v>
      </c>
      <c r="V801">
        <v>0.1908</v>
      </c>
    </row>
    <row r="802" spans="1:23">
      <c r="A802" s="95">
        <v>45411</v>
      </c>
      <c r="O802">
        <v>0.20200000000000001</v>
      </c>
      <c r="P802">
        <v>0.1978</v>
      </c>
      <c r="Q802">
        <v>0.19789999999999999</v>
      </c>
      <c r="R802">
        <v>0.2001</v>
      </c>
      <c r="S802">
        <v>0.19350000000000001</v>
      </c>
      <c r="T802">
        <v>0.19</v>
      </c>
      <c r="U802">
        <v>0.19040000000000001</v>
      </c>
      <c r="V802">
        <v>0.19289999999999999</v>
      </c>
    </row>
    <row r="803" spans="1:23">
      <c r="A803" s="95">
        <v>45412</v>
      </c>
      <c r="O803">
        <v>0.1971</v>
      </c>
      <c r="P803">
        <v>0.19409999999999999</v>
      </c>
      <c r="Q803">
        <v>0.1946</v>
      </c>
      <c r="R803">
        <v>0.1973</v>
      </c>
      <c r="S803">
        <v>0.19089999999999999</v>
      </c>
      <c r="T803">
        <v>0.18740000000000001</v>
      </c>
      <c r="U803">
        <v>0.18770000000000001</v>
      </c>
      <c r="V803">
        <v>0.18990000000000001</v>
      </c>
      <c r="W803">
        <v>0.1835</v>
      </c>
    </row>
    <row r="804" spans="1:23">
      <c r="A804" s="103">
        <v>45413</v>
      </c>
      <c r="P804">
        <v>0.19220000000000001</v>
      </c>
      <c r="Q804">
        <v>0.1925</v>
      </c>
      <c r="R804">
        <v>0.19520000000000001</v>
      </c>
      <c r="S804">
        <v>0.1893</v>
      </c>
      <c r="T804">
        <v>0.18640000000000001</v>
      </c>
      <c r="U804">
        <v>0.187</v>
      </c>
      <c r="V804">
        <v>0.1895</v>
      </c>
      <c r="W804">
        <v>0.1847</v>
      </c>
    </row>
    <row r="805" spans="1:23">
      <c r="A805" s="95">
        <v>45414</v>
      </c>
      <c r="P805">
        <v>0.1925</v>
      </c>
      <c r="Q805">
        <v>0.19289999999999999</v>
      </c>
      <c r="R805">
        <v>0.19570000000000001</v>
      </c>
      <c r="S805">
        <v>0.18990000000000001</v>
      </c>
      <c r="T805">
        <v>0.18740000000000001</v>
      </c>
      <c r="U805">
        <v>0.18809999999999999</v>
      </c>
      <c r="V805">
        <v>0.19070000000000001</v>
      </c>
      <c r="W805">
        <v>0.186</v>
      </c>
    </row>
    <row r="806" spans="1:23">
      <c r="A806" s="95">
        <v>45415</v>
      </c>
      <c r="P806">
        <v>0.1928</v>
      </c>
      <c r="Q806">
        <v>0.193</v>
      </c>
      <c r="R806">
        <v>0.19570000000000001</v>
      </c>
      <c r="S806">
        <v>0.19009999999999999</v>
      </c>
      <c r="T806">
        <v>0.188</v>
      </c>
      <c r="U806">
        <v>0.1888</v>
      </c>
      <c r="V806">
        <v>0.1915</v>
      </c>
      <c r="W806">
        <v>0.18690000000000001</v>
      </c>
    </row>
    <row r="807" spans="1:23">
      <c r="A807" s="103">
        <v>45418</v>
      </c>
      <c r="P807">
        <v>0.1948</v>
      </c>
      <c r="Q807">
        <v>0.19450000000000001</v>
      </c>
      <c r="R807">
        <v>0.1971</v>
      </c>
      <c r="S807">
        <v>0.1918</v>
      </c>
      <c r="T807">
        <v>0.1895</v>
      </c>
      <c r="U807">
        <v>0.19020000000000001</v>
      </c>
      <c r="V807">
        <v>0.19270000000000001</v>
      </c>
      <c r="W807">
        <v>0.18790000000000001</v>
      </c>
    </row>
    <row r="808" spans="1:23">
      <c r="A808" s="95">
        <v>45419</v>
      </c>
      <c r="P808">
        <v>0.19950000000000001</v>
      </c>
      <c r="Q808">
        <v>0.1993</v>
      </c>
      <c r="R808">
        <v>0.2016</v>
      </c>
      <c r="S808">
        <v>0.19539999999999999</v>
      </c>
      <c r="T808">
        <v>0.1925</v>
      </c>
      <c r="U808">
        <v>0.1925</v>
      </c>
      <c r="V808">
        <v>0.19420000000000001</v>
      </c>
      <c r="W808">
        <v>0.18870000000000001</v>
      </c>
    </row>
    <row r="809" spans="1:23">
      <c r="A809" s="95">
        <v>45420</v>
      </c>
      <c r="P809">
        <v>0.19600000000000001</v>
      </c>
      <c r="Q809">
        <v>0.1963</v>
      </c>
      <c r="R809">
        <v>0.19919999999999999</v>
      </c>
      <c r="S809">
        <v>0.19370000000000001</v>
      </c>
      <c r="T809">
        <v>0.1915</v>
      </c>
      <c r="U809">
        <v>0.1918</v>
      </c>
      <c r="V809">
        <v>0.19370000000000001</v>
      </c>
      <c r="W809">
        <v>0.1883</v>
      </c>
    </row>
    <row r="810" spans="1:23">
      <c r="A810" s="95">
        <v>45421</v>
      </c>
      <c r="P810">
        <v>0.1958</v>
      </c>
      <c r="Q810">
        <v>0.19600000000000001</v>
      </c>
      <c r="R810">
        <v>0.19869999999999999</v>
      </c>
      <c r="S810">
        <v>0.19289999999999999</v>
      </c>
      <c r="T810">
        <v>0.1903</v>
      </c>
      <c r="U810">
        <v>0.19009999999999999</v>
      </c>
      <c r="V810">
        <v>0.19159999999999999</v>
      </c>
      <c r="W810">
        <v>0.18559999999999999</v>
      </c>
    </row>
    <row r="811" spans="1:23">
      <c r="A811" s="95">
        <v>45422</v>
      </c>
      <c r="P811">
        <v>0.193</v>
      </c>
      <c r="Q811">
        <v>0.1933</v>
      </c>
      <c r="R811">
        <v>0.19620000000000001</v>
      </c>
      <c r="S811">
        <v>0.1908</v>
      </c>
      <c r="T811">
        <v>0.18840000000000001</v>
      </c>
      <c r="U811">
        <v>0.1885</v>
      </c>
      <c r="V811">
        <v>0.19040000000000001</v>
      </c>
      <c r="W811">
        <v>0.18459999999999999</v>
      </c>
    </row>
    <row r="812" spans="1:23">
      <c r="A812" s="95">
        <v>45425</v>
      </c>
      <c r="P812">
        <v>0.18629999999999999</v>
      </c>
      <c r="Q812">
        <v>0.1867</v>
      </c>
      <c r="R812">
        <v>0.1898</v>
      </c>
      <c r="S812">
        <v>0.18490000000000001</v>
      </c>
      <c r="T812">
        <v>0.18329999999999999</v>
      </c>
      <c r="U812">
        <v>0.1842</v>
      </c>
      <c r="V812">
        <v>0.18690000000000001</v>
      </c>
      <c r="W812">
        <v>0.1822</v>
      </c>
    </row>
    <row r="813" spans="1:23">
      <c r="A813" s="95">
        <v>45426</v>
      </c>
      <c r="P813">
        <v>0.18870000000000001</v>
      </c>
      <c r="Q813">
        <v>0.1888</v>
      </c>
      <c r="R813">
        <v>0.1918</v>
      </c>
      <c r="S813">
        <v>0.18679999999999999</v>
      </c>
      <c r="T813">
        <v>0.185</v>
      </c>
      <c r="U813">
        <v>0.18529999999999999</v>
      </c>
      <c r="V813">
        <v>0.1875</v>
      </c>
      <c r="W813">
        <v>0.1822</v>
      </c>
    </row>
    <row r="814" spans="1:23">
      <c r="A814" s="95">
        <v>45427</v>
      </c>
      <c r="P814">
        <v>0.1865</v>
      </c>
      <c r="Q814">
        <v>0.187</v>
      </c>
      <c r="R814">
        <v>0.19009999999999999</v>
      </c>
      <c r="S814">
        <v>0.18529999999999999</v>
      </c>
      <c r="T814">
        <v>0.18360000000000001</v>
      </c>
      <c r="U814">
        <v>0.1842</v>
      </c>
      <c r="V814">
        <v>0.1867</v>
      </c>
      <c r="W814">
        <v>0.18179999999999999</v>
      </c>
    </row>
    <row r="815" spans="1:23">
      <c r="A815" s="95">
        <v>45428</v>
      </c>
      <c r="P815">
        <v>0.18329999999999999</v>
      </c>
      <c r="Q815">
        <v>0.1837</v>
      </c>
      <c r="R815">
        <v>0.1867</v>
      </c>
      <c r="S815">
        <v>0.18260000000000001</v>
      </c>
      <c r="T815">
        <v>0.18099999999999999</v>
      </c>
      <c r="U815">
        <v>0.1817</v>
      </c>
      <c r="V815">
        <v>0.1845</v>
      </c>
      <c r="W815">
        <v>0.18029999999999999</v>
      </c>
    </row>
    <row r="816" spans="1:23">
      <c r="A816" s="95">
        <v>45429</v>
      </c>
      <c r="P816">
        <v>0.18129999999999999</v>
      </c>
      <c r="Q816">
        <v>0.18190000000000001</v>
      </c>
      <c r="R816">
        <v>0.18490000000000001</v>
      </c>
      <c r="S816">
        <v>0.1812</v>
      </c>
      <c r="T816">
        <v>0.17979999999999999</v>
      </c>
      <c r="U816">
        <v>0.1807</v>
      </c>
      <c r="V816">
        <v>0.1837</v>
      </c>
      <c r="W816">
        <v>0.18</v>
      </c>
    </row>
    <row r="817" spans="1:23">
      <c r="A817" s="95">
        <v>45432</v>
      </c>
      <c r="P817">
        <v>0.18679999999999999</v>
      </c>
      <c r="Q817">
        <v>0.18679999999999999</v>
      </c>
      <c r="R817">
        <v>0.18940000000000001</v>
      </c>
      <c r="S817">
        <v>0.18509999999999999</v>
      </c>
      <c r="T817">
        <v>0.18340000000000001</v>
      </c>
      <c r="U817">
        <v>0.184</v>
      </c>
      <c r="V817">
        <v>0.18659999999999999</v>
      </c>
      <c r="W817">
        <v>0.1825</v>
      </c>
    </row>
    <row r="818" spans="1:23">
      <c r="A818" s="95">
        <v>45433</v>
      </c>
      <c r="P818">
        <v>0.18559999999999999</v>
      </c>
      <c r="Q818">
        <v>0.186</v>
      </c>
      <c r="R818">
        <v>0.18890000000000001</v>
      </c>
      <c r="S818">
        <v>0.18479999999999999</v>
      </c>
      <c r="T818">
        <v>0.18329999999999999</v>
      </c>
      <c r="U818">
        <v>0.184</v>
      </c>
      <c r="V818">
        <v>0.1865</v>
      </c>
      <c r="W818">
        <v>0.1822</v>
      </c>
    </row>
    <row r="819" spans="1:23">
      <c r="A819" s="95">
        <v>45434</v>
      </c>
      <c r="P819">
        <v>0.18229999999999999</v>
      </c>
      <c r="Q819">
        <v>0.1825</v>
      </c>
      <c r="R819">
        <v>0.1855</v>
      </c>
      <c r="S819">
        <v>0.18160000000000001</v>
      </c>
      <c r="T819">
        <v>0.18010000000000001</v>
      </c>
      <c r="U819">
        <v>0.18079999999999999</v>
      </c>
      <c r="V819">
        <v>0.18360000000000001</v>
      </c>
      <c r="W819">
        <v>0.17960000000000001</v>
      </c>
    </row>
    <row r="820" spans="1:23">
      <c r="A820" s="95">
        <v>45435</v>
      </c>
      <c r="P820">
        <v>0.18260000000000001</v>
      </c>
      <c r="Q820">
        <v>0.1827</v>
      </c>
      <c r="R820">
        <v>0.18559999999999999</v>
      </c>
      <c r="S820">
        <v>0.182</v>
      </c>
      <c r="T820">
        <v>0.1807</v>
      </c>
      <c r="U820">
        <v>0.18160000000000001</v>
      </c>
      <c r="V820">
        <v>0.1845</v>
      </c>
      <c r="W820">
        <v>0.18090000000000001</v>
      </c>
    </row>
    <row r="821" spans="1:23">
      <c r="A821" s="95">
        <v>45436</v>
      </c>
      <c r="P821">
        <v>0.18410000000000001</v>
      </c>
      <c r="Q821">
        <v>0.18390000000000001</v>
      </c>
      <c r="R821">
        <v>0.18690000000000001</v>
      </c>
      <c r="S821">
        <v>0.183</v>
      </c>
      <c r="T821">
        <v>0.18160000000000001</v>
      </c>
      <c r="U821">
        <v>0.18229999999999999</v>
      </c>
      <c r="V821">
        <v>0.18509999999999999</v>
      </c>
      <c r="W821">
        <v>0.18129999999999999</v>
      </c>
    </row>
    <row r="822" spans="1:23">
      <c r="A822" s="103">
        <v>45439</v>
      </c>
      <c r="P822" s="189">
        <v>0.18410000000000001</v>
      </c>
      <c r="Q822" s="189">
        <v>0.18390000000000001</v>
      </c>
      <c r="R822" s="189">
        <v>0.18690000000000001</v>
      </c>
      <c r="S822" s="189">
        <v>0.183</v>
      </c>
      <c r="T822" s="189">
        <v>0.18160000000000001</v>
      </c>
      <c r="U822" s="189">
        <v>0.18229999999999999</v>
      </c>
      <c r="V822" s="189">
        <v>0.18509999999999999</v>
      </c>
      <c r="W822" s="189">
        <v>0.18129999999999999</v>
      </c>
    </row>
    <row r="823" spans="1:23">
      <c r="A823" s="95">
        <v>45440</v>
      </c>
      <c r="P823">
        <v>0.18729999999999999</v>
      </c>
      <c r="Q823">
        <v>0.187</v>
      </c>
      <c r="R823">
        <v>0.18970000000000001</v>
      </c>
      <c r="S823">
        <v>0.1857</v>
      </c>
      <c r="T823">
        <v>0.1842</v>
      </c>
      <c r="U823">
        <v>0.18479999999999999</v>
      </c>
      <c r="V823">
        <v>0.18759999999999999</v>
      </c>
      <c r="W823">
        <v>0.18379999999999999</v>
      </c>
    </row>
    <row r="824" spans="1:23">
      <c r="A824" s="95">
        <v>45441</v>
      </c>
      <c r="P824">
        <v>0.1835</v>
      </c>
      <c r="Q824">
        <v>0.1832</v>
      </c>
      <c r="R824">
        <v>0.1862</v>
      </c>
      <c r="S824">
        <v>0.18240000000000001</v>
      </c>
      <c r="T824">
        <v>0.18110000000000001</v>
      </c>
      <c r="U824">
        <v>0.182</v>
      </c>
      <c r="V824">
        <v>0.185</v>
      </c>
      <c r="W824">
        <v>0.18129999999999999</v>
      </c>
    </row>
    <row r="825" spans="1:23">
      <c r="A825" s="95">
        <v>45442</v>
      </c>
      <c r="P825">
        <v>0.18190000000000001</v>
      </c>
      <c r="Q825">
        <v>0.18179999999999999</v>
      </c>
      <c r="R825">
        <v>0.18479999999999999</v>
      </c>
      <c r="S825">
        <v>0.1812</v>
      </c>
      <c r="T825">
        <v>0.18</v>
      </c>
      <c r="U825">
        <v>0.18090000000000001</v>
      </c>
      <c r="V825">
        <v>0.184</v>
      </c>
      <c r="W825">
        <v>0.1804</v>
      </c>
    </row>
    <row r="826" spans="1:23">
      <c r="A826" s="95">
        <v>45443</v>
      </c>
      <c r="P826">
        <v>0.183</v>
      </c>
      <c r="Q826">
        <v>0.18290000000000001</v>
      </c>
      <c r="R826">
        <v>0.18559999999999999</v>
      </c>
      <c r="S826">
        <v>0.18190000000000001</v>
      </c>
      <c r="T826">
        <v>0.18049999999999999</v>
      </c>
      <c r="U826">
        <v>0.18129999999999999</v>
      </c>
      <c r="V826">
        <v>0.18410000000000001</v>
      </c>
      <c r="W826">
        <v>0.18010000000000001</v>
      </c>
    </row>
    <row r="827" spans="1:23">
      <c r="A827" s="95">
        <v>45446</v>
      </c>
      <c r="P827">
        <v>0.18779999999999999</v>
      </c>
      <c r="Q827">
        <v>0.18759999999999999</v>
      </c>
      <c r="R827">
        <v>0.19009999999999999</v>
      </c>
      <c r="S827">
        <v>0.18579999999999999</v>
      </c>
      <c r="T827">
        <v>0.18390000000000001</v>
      </c>
      <c r="U827">
        <v>0.18429999999999999</v>
      </c>
      <c r="V827">
        <v>0.18690000000000001</v>
      </c>
      <c r="W827">
        <v>0.1825</v>
      </c>
    </row>
    <row r="828" spans="1:23">
      <c r="A828" s="95">
        <v>45447</v>
      </c>
      <c r="P828">
        <v>0.18859999999999999</v>
      </c>
      <c r="Q828">
        <v>0.18859999999999999</v>
      </c>
      <c r="R828">
        <v>0.19109999999999999</v>
      </c>
      <c r="S828">
        <v>0.18640000000000001</v>
      </c>
      <c r="T828">
        <v>0.1845</v>
      </c>
      <c r="U828">
        <v>0.18459999999999999</v>
      </c>
      <c r="V828">
        <v>0.1867</v>
      </c>
      <c r="W828">
        <v>0.18210000000000001</v>
      </c>
    </row>
    <row r="829" spans="1:23">
      <c r="A829" s="95">
        <v>45448</v>
      </c>
      <c r="P829">
        <v>0.1913</v>
      </c>
      <c r="Q829">
        <v>0.19040000000000001</v>
      </c>
      <c r="R829">
        <v>0.19270000000000001</v>
      </c>
      <c r="S829">
        <v>0.18770000000000001</v>
      </c>
      <c r="T829">
        <v>0.1855</v>
      </c>
      <c r="U829">
        <v>0.18529999999999999</v>
      </c>
      <c r="V829">
        <v>0.18709999999999999</v>
      </c>
      <c r="W829">
        <v>0.1822</v>
      </c>
    </row>
    <row r="830" spans="1:23">
      <c r="A830" s="95">
        <v>45449</v>
      </c>
      <c r="P830">
        <v>0.19220000000000001</v>
      </c>
      <c r="Q830">
        <v>0.191</v>
      </c>
      <c r="R830">
        <v>0.19359999999999999</v>
      </c>
      <c r="S830">
        <v>0.18809999999999999</v>
      </c>
      <c r="T830">
        <v>0.1855</v>
      </c>
      <c r="U830">
        <v>0.185</v>
      </c>
      <c r="V830">
        <v>0.18659999999999999</v>
      </c>
      <c r="W830">
        <v>0.18149999999999999</v>
      </c>
    </row>
    <row r="831" spans="1:23">
      <c r="A831" s="95">
        <v>45450</v>
      </c>
      <c r="P831">
        <v>0.19</v>
      </c>
      <c r="Q831">
        <v>0.1888</v>
      </c>
      <c r="R831">
        <v>0.19120000000000001</v>
      </c>
      <c r="S831">
        <v>0.186</v>
      </c>
      <c r="T831">
        <v>0.18360000000000001</v>
      </c>
      <c r="U831">
        <v>0.18340000000000001</v>
      </c>
      <c r="V831">
        <v>0.18529999999999999</v>
      </c>
      <c r="W831">
        <v>0.18029999999999999</v>
      </c>
    </row>
    <row r="832" spans="1:23">
      <c r="A832" s="95">
        <v>45453</v>
      </c>
      <c r="P832">
        <v>0.18629999999999999</v>
      </c>
      <c r="Q832">
        <v>0.18590000000000001</v>
      </c>
      <c r="R832">
        <v>0.1883</v>
      </c>
      <c r="S832">
        <v>0.18279999999999999</v>
      </c>
      <c r="T832">
        <v>0.18060000000000001</v>
      </c>
      <c r="U832">
        <v>0.1807</v>
      </c>
      <c r="V832">
        <v>0.1827</v>
      </c>
      <c r="W832">
        <v>0.1779</v>
      </c>
    </row>
    <row r="833" spans="1:24">
      <c r="A833" s="95">
        <v>45454</v>
      </c>
      <c r="P833">
        <v>0.18790000000000001</v>
      </c>
      <c r="Q833">
        <v>0.1875</v>
      </c>
      <c r="R833">
        <v>0.1895</v>
      </c>
      <c r="S833">
        <v>0.18379999999999999</v>
      </c>
      <c r="T833">
        <v>0.18129999999999999</v>
      </c>
      <c r="U833">
        <v>0.18129999999999999</v>
      </c>
      <c r="V833">
        <v>0.1832</v>
      </c>
      <c r="W833">
        <v>0.17849999999999999</v>
      </c>
    </row>
    <row r="834" spans="1:24">
      <c r="A834" s="95">
        <v>45455</v>
      </c>
      <c r="P834">
        <v>0.191</v>
      </c>
      <c r="Q834">
        <v>0.1908</v>
      </c>
      <c r="R834">
        <v>0.19220000000000001</v>
      </c>
      <c r="S834">
        <v>0.18540000000000001</v>
      </c>
      <c r="T834">
        <v>0.1822</v>
      </c>
      <c r="U834">
        <v>0.18149999999999999</v>
      </c>
      <c r="V834">
        <v>0.1827</v>
      </c>
      <c r="W834">
        <v>0.17730000000000001</v>
      </c>
    </row>
    <row r="835" spans="1:24">
      <c r="A835" s="95">
        <v>45456</v>
      </c>
      <c r="P835">
        <v>0.19589999999999999</v>
      </c>
      <c r="Q835">
        <v>0.19639999999999999</v>
      </c>
      <c r="R835">
        <v>0.1973</v>
      </c>
      <c r="S835">
        <v>0.18909999999999999</v>
      </c>
      <c r="T835">
        <v>0.185</v>
      </c>
      <c r="U835">
        <v>0.18329999999999999</v>
      </c>
      <c r="V835">
        <v>0.18390000000000001</v>
      </c>
      <c r="W835">
        <v>0.1779</v>
      </c>
    </row>
    <row r="836" spans="1:24">
      <c r="A836" s="95">
        <v>45457</v>
      </c>
      <c r="P836">
        <v>0.1943</v>
      </c>
      <c r="Q836">
        <v>0.19489999999999999</v>
      </c>
      <c r="R836">
        <v>0.1966</v>
      </c>
      <c r="S836">
        <v>0.189</v>
      </c>
      <c r="T836">
        <v>0.18490000000000001</v>
      </c>
      <c r="U836">
        <v>0.1832</v>
      </c>
      <c r="V836">
        <v>0.18390000000000001</v>
      </c>
      <c r="W836">
        <v>0.17799999999999999</v>
      </c>
    </row>
    <row r="837" spans="1:24">
      <c r="A837" s="95">
        <v>45460</v>
      </c>
      <c r="P837">
        <v>0.1898</v>
      </c>
      <c r="Q837">
        <v>0.19059999999999999</v>
      </c>
      <c r="R837">
        <v>0.19270000000000001</v>
      </c>
      <c r="S837">
        <v>0.186</v>
      </c>
      <c r="T837">
        <v>0.18240000000000001</v>
      </c>
      <c r="U837">
        <v>0.1812</v>
      </c>
      <c r="V837">
        <v>0.18240000000000001</v>
      </c>
      <c r="W837">
        <v>0.17699999999999999</v>
      </c>
    </row>
    <row r="838" spans="1:24">
      <c r="A838" s="95">
        <v>45461</v>
      </c>
      <c r="P838">
        <v>0.18920000000000001</v>
      </c>
      <c r="Q838">
        <v>0.18990000000000001</v>
      </c>
      <c r="R838">
        <v>0.19239999999999999</v>
      </c>
      <c r="S838">
        <v>0.18579999999999999</v>
      </c>
      <c r="T838">
        <v>0.1825</v>
      </c>
      <c r="U838">
        <v>0.18140000000000001</v>
      </c>
      <c r="V838">
        <v>0.18260000000000001</v>
      </c>
      <c r="W838">
        <v>0.17710000000000001</v>
      </c>
    </row>
    <row r="839" spans="1:24" s="189" customFormat="1">
      <c r="A839" s="103">
        <v>45462</v>
      </c>
      <c r="P839" s="189">
        <v>0.18920000000000001</v>
      </c>
      <c r="Q839" s="189">
        <v>0.18990000000000001</v>
      </c>
      <c r="R839" s="189">
        <v>0.19239999999999999</v>
      </c>
      <c r="S839" s="189">
        <v>0.18579999999999999</v>
      </c>
      <c r="T839" s="189">
        <v>0.1825</v>
      </c>
      <c r="U839" s="189">
        <v>0.18140000000000001</v>
      </c>
      <c r="V839" s="189">
        <v>0.18260000000000001</v>
      </c>
      <c r="W839" s="189">
        <v>0.17710000000000001</v>
      </c>
    </row>
    <row r="840" spans="1:24">
      <c r="A840" s="95">
        <v>45463</v>
      </c>
      <c r="P840">
        <v>0.18890000000000001</v>
      </c>
      <c r="Q840">
        <v>0.19020000000000001</v>
      </c>
      <c r="R840">
        <v>0.19289999999999999</v>
      </c>
      <c r="S840">
        <v>0.186</v>
      </c>
      <c r="T840">
        <v>0.18240000000000001</v>
      </c>
      <c r="U840">
        <v>0.1812</v>
      </c>
      <c r="V840">
        <v>0.18229999999999999</v>
      </c>
      <c r="W840">
        <v>0.17660000000000001</v>
      </c>
    </row>
    <row r="841" spans="1:24">
      <c r="A841" s="95">
        <v>45464</v>
      </c>
      <c r="P841">
        <v>0.18970000000000001</v>
      </c>
      <c r="Q841">
        <v>0.19159999999999999</v>
      </c>
      <c r="R841">
        <v>0.1943</v>
      </c>
      <c r="S841">
        <v>0.18690000000000001</v>
      </c>
      <c r="T841">
        <v>0.183</v>
      </c>
      <c r="U841">
        <v>0.1817</v>
      </c>
      <c r="V841">
        <v>0.1827</v>
      </c>
      <c r="W841">
        <v>0.1769</v>
      </c>
    </row>
    <row r="842" spans="1:24">
      <c r="A842" s="95">
        <v>45467</v>
      </c>
      <c r="P842">
        <v>0.19409999999999999</v>
      </c>
      <c r="Q842">
        <v>0.19719999999999999</v>
      </c>
      <c r="R842">
        <v>0.19939999999999999</v>
      </c>
      <c r="S842">
        <v>0.19109999999999999</v>
      </c>
      <c r="T842">
        <v>0.18640000000000001</v>
      </c>
      <c r="U842">
        <v>0.18429999999999999</v>
      </c>
      <c r="V842">
        <v>0.18479999999999999</v>
      </c>
      <c r="W842">
        <v>0.1787</v>
      </c>
    </row>
    <row r="843" spans="1:24">
      <c r="A843" s="95">
        <v>45468</v>
      </c>
      <c r="P843">
        <v>0.191</v>
      </c>
      <c r="Q843">
        <v>0.19489999999999999</v>
      </c>
      <c r="R843">
        <v>0.19769999999999999</v>
      </c>
      <c r="S843">
        <v>0.19</v>
      </c>
      <c r="T843">
        <v>0.18529999999999999</v>
      </c>
      <c r="U843">
        <v>0.1832</v>
      </c>
      <c r="V843">
        <v>0.18379999999999999</v>
      </c>
      <c r="W843">
        <v>0.17730000000000001</v>
      </c>
    </row>
    <row r="844" spans="1:24">
      <c r="A844" s="95">
        <v>45469</v>
      </c>
      <c r="P844">
        <v>0.19239999999999999</v>
      </c>
      <c r="Q844">
        <v>0.1951</v>
      </c>
      <c r="R844">
        <v>0.1981</v>
      </c>
      <c r="S844">
        <v>0.19040000000000001</v>
      </c>
      <c r="T844">
        <v>0.18540000000000001</v>
      </c>
      <c r="U844">
        <v>0.18310000000000001</v>
      </c>
      <c r="V844">
        <v>0.18360000000000001</v>
      </c>
      <c r="W844">
        <v>0.1772</v>
      </c>
    </row>
    <row r="845" spans="1:24">
      <c r="A845" s="95">
        <v>45470</v>
      </c>
      <c r="P845">
        <v>0.20119999999999999</v>
      </c>
      <c r="Q845">
        <v>0.2021</v>
      </c>
      <c r="R845">
        <v>0.20449999999999999</v>
      </c>
      <c r="S845">
        <v>0.19520000000000001</v>
      </c>
      <c r="T845">
        <v>0.1888</v>
      </c>
      <c r="U845">
        <v>0.1857</v>
      </c>
      <c r="V845">
        <v>0.18590000000000001</v>
      </c>
      <c r="W845">
        <v>0.17910000000000001</v>
      </c>
    </row>
    <row r="846" spans="1:24">
      <c r="A846" s="95">
        <v>45471</v>
      </c>
      <c r="P846">
        <v>0.2031</v>
      </c>
      <c r="Q846">
        <v>0.20300000000000001</v>
      </c>
      <c r="R846">
        <v>0.2059</v>
      </c>
      <c r="S846">
        <v>0.19650000000000001</v>
      </c>
      <c r="T846">
        <v>0.19</v>
      </c>
      <c r="U846">
        <v>0.1867</v>
      </c>
      <c r="V846">
        <v>0.187</v>
      </c>
      <c r="W846">
        <v>0.18060000000000001</v>
      </c>
      <c r="X846">
        <v>0.1741</v>
      </c>
    </row>
    <row r="847" spans="1:24">
      <c r="A847" s="95">
        <v>45474</v>
      </c>
      <c r="Q847">
        <v>0.20230000000000001</v>
      </c>
      <c r="R847">
        <v>0.20580000000000001</v>
      </c>
      <c r="S847">
        <v>0.19700000000000001</v>
      </c>
      <c r="T847">
        <v>0.19089999999999999</v>
      </c>
      <c r="U847">
        <v>0.18779999999999999</v>
      </c>
      <c r="V847">
        <v>0.1883</v>
      </c>
      <c r="W847">
        <v>0.18210000000000001</v>
      </c>
      <c r="X847">
        <v>0.1792</v>
      </c>
    </row>
    <row r="848" spans="1:24">
      <c r="A848" s="95">
        <v>45475</v>
      </c>
      <c r="Q848">
        <v>0.20610000000000001</v>
      </c>
      <c r="R848">
        <v>0.20849999999999999</v>
      </c>
      <c r="S848">
        <v>0.19800000000000001</v>
      </c>
      <c r="T848">
        <v>0.19070000000000001</v>
      </c>
      <c r="U848">
        <v>0.18709999999999999</v>
      </c>
      <c r="V848">
        <v>0.187</v>
      </c>
      <c r="W848">
        <v>0.18010000000000001</v>
      </c>
      <c r="X848">
        <v>0.17649999999999999</v>
      </c>
    </row>
    <row r="849" spans="1:24">
      <c r="A849" s="95">
        <v>45476</v>
      </c>
      <c r="Q849">
        <v>0.20530000000000001</v>
      </c>
      <c r="R849">
        <v>0.2084</v>
      </c>
      <c r="S849">
        <v>0.1988</v>
      </c>
      <c r="T849">
        <v>0.19170000000000001</v>
      </c>
      <c r="U849">
        <v>0.18790000000000001</v>
      </c>
      <c r="V849">
        <v>0.18740000000000001</v>
      </c>
      <c r="W849">
        <v>0.1802</v>
      </c>
      <c r="X849">
        <v>0.1764</v>
      </c>
    </row>
    <row r="850" spans="1:24">
      <c r="A850" s="103">
        <v>45477</v>
      </c>
      <c r="Q850" s="189">
        <v>0.20530000000000001</v>
      </c>
      <c r="R850" s="189">
        <v>0.2084</v>
      </c>
      <c r="S850" s="189">
        <v>0.1988</v>
      </c>
      <c r="T850" s="189">
        <v>0.19170000000000001</v>
      </c>
      <c r="U850" s="189">
        <v>0.18790000000000001</v>
      </c>
      <c r="V850" s="189">
        <v>0.18740000000000001</v>
      </c>
      <c r="W850" s="189">
        <v>0.1802</v>
      </c>
      <c r="X850" s="189">
        <v>0.1764</v>
      </c>
    </row>
    <row r="851" spans="1:24">
      <c r="A851" s="95">
        <v>45478</v>
      </c>
      <c r="Q851">
        <v>0.2014</v>
      </c>
      <c r="R851">
        <v>0.20519999999999999</v>
      </c>
      <c r="S851">
        <v>0.19719999999999999</v>
      </c>
      <c r="T851">
        <v>0.19120000000000001</v>
      </c>
      <c r="U851">
        <v>0.18809999999999999</v>
      </c>
      <c r="V851">
        <v>0.18790000000000001</v>
      </c>
      <c r="W851">
        <v>0.18079999999999999</v>
      </c>
      <c r="X851">
        <v>0.17710000000000001</v>
      </c>
    </row>
    <row r="852" spans="1:24">
      <c r="A852" s="95">
        <v>45481</v>
      </c>
      <c r="Q852">
        <v>0.20130000000000001</v>
      </c>
      <c r="R852">
        <v>0.20469999999999999</v>
      </c>
      <c r="S852">
        <v>0.19670000000000001</v>
      </c>
      <c r="T852">
        <v>0.191</v>
      </c>
      <c r="U852">
        <v>0.18820000000000001</v>
      </c>
      <c r="V852">
        <v>0.18809999999999999</v>
      </c>
      <c r="W852">
        <v>0.18090000000000001</v>
      </c>
      <c r="X852">
        <v>0.17730000000000001</v>
      </c>
    </row>
    <row r="853" spans="1:24">
      <c r="A853" s="95">
        <v>45482</v>
      </c>
      <c r="Q853">
        <v>0.19620000000000001</v>
      </c>
      <c r="R853">
        <v>0.20030000000000001</v>
      </c>
      <c r="S853">
        <v>0.19309999999999999</v>
      </c>
      <c r="T853">
        <v>0.18809999999999999</v>
      </c>
      <c r="U853">
        <v>0.18609999999999999</v>
      </c>
      <c r="V853">
        <v>0.18659999999999999</v>
      </c>
      <c r="W853">
        <v>0.18</v>
      </c>
      <c r="X853">
        <v>0.17660000000000001</v>
      </c>
    </row>
    <row r="854" spans="1:24">
      <c r="A854" s="95">
        <v>45483</v>
      </c>
      <c r="Q854">
        <v>0.1981</v>
      </c>
      <c r="R854">
        <v>0.20200000000000001</v>
      </c>
      <c r="S854">
        <v>0.19450000000000001</v>
      </c>
      <c r="T854">
        <v>0.1893</v>
      </c>
      <c r="U854">
        <v>0.18729999999999999</v>
      </c>
      <c r="V854">
        <v>0.18790000000000001</v>
      </c>
      <c r="W854">
        <v>0.1812</v>
      </c>
      <c r="X854">
        <v>0.17760000000000001</v>
      </c>
    </row>
    <row r="855" spans="1:24">
      <c r="A855" s="95">
        <v>45484</v>
      </c>
      <c r="Q855">
        <v>0.1943</v>
      </c>
      <c r="R855">
        <v>0.1983</v>
      </c>
      <c r="S855">
        <v>0.19109999999999999</v>
      </c>
      <c r="T855">
        <v>0.18629999999999999</v>
      </c>
      <c r="U855">
        <v>0.1847</v>
      </c>
      <c r="V855">
        <v>0.18540000000000001</v>
      </c>
      <c r="W855">
        <v>0.17899999999999999</v>
      </c>
      <c r="X855">
        <v>0.1757</v>
      </c>
    </row>
    <row r="856" spans="1:24">
      <c r="A856" s="95">
        <v>45485</v>
      </c>
      <c r="Q856">
        <v>0.192</v>
      </c>
      <c r="R856">
        <v>0.19620000000000001</v>
      </c>
      <c r="S856">
        <v>0.1893</v>
      </c>
      <c r="T856">
        <v>0.18459999999999999</v>
      </c>
      <c r="U856">
        <v>0.18290000000000001</v>
      </c>
      <c r="V856">
        <v>0.18379999999999999</v>
      </c>
      <c r="W856">
        <v>0.1777</v>
      </c>
      <c r="X856">
        <v>0.17469999999999999</v>
      </c>
    </row>
    <row r="857" spans="1:24">
      <c r="A857" s="95">
        <v>45488</v>
      </c>
      <c r="Q857">
        <v>0.1976</v>
      </c>
      <c r="R857">
        <v>0.20119999999999999</v>
      </c>
      <c r="S857">
        <v>0.19320000000000001</v>
      </c>
      <c r="T857">
        <v>0.18770000000000001</v>
      </c>
      <c r="U857">
        <v>0.1857</v>
      </c>
      <c r="V857">
        <v>0.18640000000000001</v>
      </c>
      <c r="W857">
        <v>0.1799</v>
      </c>
      <c r="X857">
        <v>0.17649999999999999</v>
      </c>
    </row>
    <row r="858" spans="1:24">
      <c r="A858" s="95">
        <v>45489</v>
      </c>
      <c r="Q858">
        <v>0.19620000000000001</v>
      </c>
      <c r="R858">
        <v>0.20019999999999999</v>
      </c>
      <c r="S858">
        <v>0.19270000000000001</v>
      </c>
      <c r="T858">
        <v>0.18779999999999999</v>
      </c>
      <c r="U858">
        <v>0.18629999999999999</v>
      </c>
      <c r="V858">
        <v>0.18729999999999999</v>
      </c>
      <c r="W858">
        <v>0.18079999999999999</v>
      </c>
      <c r="X858">
        <v>0.1774</v>
      </c>
    </row>
    <row r="859" spans="1:24">
      <c r="A859" s="95">
        <v>45490</v>
      </c>
      <c r="Q859">
        <v>0.19359999999999999</v>
      </c>
      <c r="R859">
        <v>0.19739999999999999</v>
      </c>
      <c r="S859">
        <v>0.19020000000000001</v>
      </c>
      <c r="T859">
        <v>0.18579999999999999</v>
      </c>
      <c r="U859">
        <v>0.1847</v>
      </c>
      <c r="V859">
        <v>0.18590000000000001</v>
      </c>
      <c r="W859">
        <v>0.17910000000000001</v>
      </c>
      <c r="X859">
        <v>0.17560000000000001</v>
      </c>
    </row>
    <row r="860" spans="1:24">
      <c r="A860" s="95">
        <v>45491</v>
      </c>
      <c r="Q860">
        <v>0.18940000000000001</v>
      </c>
      <c r="R860">
        <v>0.19309999999999999</v>
      </c>
      <c r="S860">
        <v>0.18629999999999999</v>
      </c>
      <c r="T860">
        <v>0.18240000000000001</v>
      </c>
      <c r="U860">
        <v>0.18160000000000001</v>
      </c>
      <c r="V860">
        <v>0.18329999999999999</v>
      </c>
      <c r="W860">
        <v>0.17730000000000001</v>
      </c>
      <c r="X860">
        <v>0.1741</v>
      </c>
    </row>
    <row r="861" spans="1:24">
      <c r="A861" s="95">
        <v>45492</v>
      </c>
      <c r="Q861">
        <v>0.18659999999999999</v>
      </c>
      <c r="R861">
        <v>0.1898</v>
      </c>
      <c r="S861">
        <v>0.1832</v>
      </c>
      <c r="T861">
        <v>0.1799</v>
      </c>
      <c r="U861">
        <v>0.17949999999999999</v>
      </c>
      <c r="V861">
        <v>0.18160000000000001</v>
      </c>
      <c r="W861">
        <v>0.1759</v>
      </c>
      <c r="X861">
        <v>0.1731</v>
      </c>
    </row>
    <row r="862" spans="1:24">
      <c r="A862" s="95">
        <v>45495</v>
      </c>
      <c r="Q862">
        <v>0.183</v>
      </c>
      <c r="R862">
        <v>0.1865</v>
      </c>
      <c r="S862">
        <v>0.17979999999999999</v>
      </c>
      <c r="T862">
        <v>0.17730000000000001</v>
      </c>
      <c r="U862">
        <v>0.17749999999999999</v>
      </c>
      <c r="V862">
        <v>0.18010000000000001</v>
      </c>
      <c r="W862">
        <v>0.17469999999999999</v>
      </c>
      <c r="X862">
        <v>0.17230000000000001</v>
      </c>
    </row>
    <row r="863" spans="1:24">
      <c r="A863" s="95">
        <v>45496</v>
      </c>
      <c r="Q863">
        <v>0.18160000000000001</v>
      </c>
      <c r="R863">
        <v>0.18509999999999999</v>
      </c>
      <c r="S863">
        <v>0.1782</v>
      </c>
      <c r="T863">
        <v>0.17549999999999999</v>
      </c>
      <c r="U863">
        <v>0.17580000000000001</v>
      </c>
      <c r="V863">
        <v>0.17849999999999999</v>
      </c>
      <c r="W863">
        <v>0.1734</v>
      </c>
      <c r="X863">
        <v>0.1711</v>
      </c>
    </row>
    <row r="864" spans="1:24">
      <c r="A864" s="95">
        <v>45497</v>
      </c>
      <c r="Q864">
        <v>0.17910000000000001</v>
      </c>
      <c r="R864">
        <v>0.18229999999999999</v>
      </c>
      <c r="S864">
        <v>0.17549999999999999</v>
      </c>
      <c r="T864">
        <v>0.1729</v>
      </c>
      <c r="U864">
        <v>0.17349999999999999</v>
      </c>
      <c r="V864">
        <v>0.17649999999999999</v>
      </c>
      <c r="W864">
        <v>0.17230000000000001</v>
      </c>
      <c r="X864">
        <v>0.1706</v>
      </c>
    </row>
    <row r="865" spans="1:24">
      <c r="A865" s="95">
        <v>45498</v>
      </c>
      <c r="Q865">
        <v>0.18659999999999999</v>
      </c>
      <c r="R865">
        <v>0.18940000000000001</v>
      </c>
      <c r="S865">
        <v>0.18110000000000001</v>
      </c>
      <c r="T865">
        <v>0.17699999999999999</v>
      </c>
      <c r="U865">
        <v>0.17660000000000001</v>
      </c>
      <c r="V865">
        <v>0.17879999999999999</v>
      </c>
      <c r="W865">
        <v>0.17399999999999999</v>
      </c>
      <c r="X865">
        <v>0.1719</v>
      </c>
    </row>
    <row r="866" spans="1:24">
      <c r="A866" s="95">
        <v>45499</v>
      </c>
      <c r="Q866">
        <v>0.1842</v>
      </c>
      <c r="R866">
        <v>0.1875</v>
      </c>
      <c r="S866">
        <v>0.17949999999999999</v>
      </c>
      <c r="T866">
        <v>0.17560000000000001</v>
      </c>
      <c r="U866">
        <v>0.1754</v>
      </c>
      <c r="V866">
        <v>0.1779</v>
      </c>
      <c r="W866">
        <v>0.17319999999999999</v>
      </c>
      <c r="X866">
        <v>0.1711</v>
      </c>
    </row>
    <row r="867" spans="1:24">
      <c r="A867" s="95">
        <v>45502</v>
      </c>
      <c r="Q867">
        <v>0.19009999999999999</v>
      </c>
      <c r="R867">
        <v>0.19320000000000001</v>
      </c>
      <c r="S867">
        <v>0.1847</v>
      </c>
      <c r="T867">
        <v>0.17979999999999999</v>
      </c>
      <c r="U867">
        <v>0.1787</v>
      </c>
      <c r="V867">
        <v>0.18029999999999999</v>
      </c>
      <c r="W867">
        <v>0.17480000000000001</v>
      </c>
      <c r="X867">
        <v>0.17219999999999999</v>
      </c>
    </row>
    <row r="868" spans="1:24">
      <c r="A868" s="95">
        <v>45503</v>
      </c>
      <c r="Q868">
        <v>0.19120000000000001</v>
      </c>
      <c r="R868">
        <v>0.19439999999999999</v>
      </c>
      <c r="S868">
        <v>0.1862</v>
      </c>
      <c r="T868">
        <v>0.18129999999999999</v>
      </c>
      <c r="U868">
        <v>0.18010000000000001</v>
      </c>
      <c r="V868">
        <v>0.1817</v>
      </c>
      <c r="W868">
        <v>0.17580000000000001</v>
      </c>
      <c r="X868">
        <v>0.17299999999999999</v>
      </c>
    </row>
    <row r="869" spans="1:24">
      <c r="A869" s="95">
        <v>45504</v>
      </c>
      <c r="Q869">
        <v>0.18940000000000001</v>
      </c>
      <c r="R869">
        <v>0.19309999999999999</v>
      </c>
      <c r="S869">
        <v>0.18509999999999999</v>
      </c>
      <c r="T869">
        <v>0.18060000000000001</v>
      </c>
      <c r="U869">
        <v>0.1797</v>
      </c>
      <c r="V869">
        <v>0.18149999999999999</v>
      </c>
      <c r="W869">
        <v>0.1754</v>
      </c>
      <c r="X869">
        <v>0.17249999999999999</v>
      </c>
    </row>
    <row r="870" spans="1:24">
      <c r="A870" s="95">
        <v>45505</v>
      </c>
      <c r="Q870">
        <v>0.185</v>
      </c>
      <c r="R870">
        <v>0.18840000000000001</v>
      </c>
      <c r="S870">
        <v>0.18140000000000001</v>
      </c>
      <c r="T870">
        <v>0.17780000000000001</v>
      </c>
      <c r="U870">
        <v>0.17749999999999999</v>
      </c>
      <c r="V870">
        <v>0.17960000000000001</v>
      </c>
      <c r="W870">
        <v>0.1739</v>
      </c>
      <c r="X870">
        <v>0.17130000000000001</v>
      </c>
    </row>
    <row r="871" spans="1:24">
      <c r="A871" s="95">
        <v>45506</v>
      </c>
      <c r="Q871">
        <v>0.18099999999999999</v>
      </c>
      <c r="R871">
        <v>0.1842</v>
      </c>
      <c r="S871">
        <v>0.17749999999999999</v>
      </c>
      <c r="T871">
        <v>0.1744</v>
      </c>
      <c r="U871">
        <v>0.17449999999999999</v>
      </c>
      <c r="V871">
        <v>0.1772</v>
      </c>
      <c r="W871">
        <v>0.1724</v>
      </c>
      <c r="X871">
        <v>0.17030000000000001</v>
      </c>
    </row>
    <row r="872" spans="1:24">
      <c r="A872" s="95">
        <v>45509</v>
      </c>
      <c r="Q872">
        <v>0.18079999999999999</v>
      </c>
      <c r="R872">
        <v>0.18410000000000001</v>
      </c>
      <c r="S872">
        <v>0.17710000000000001</v>
      </c>
      <c r="T872">
        <v>0.1736</v>
      </c>
      <c r="U872">
        <v>0.1739</v>
      </c>
      <c r="V872">
        <v>0.1767</v>
      </c>
      <c r="W872">
        <v>0.17199999999999999</v>
      </c>
      <c r="X872">
        <v>0.1699</v>
      </c>
    </row>
    <row r="873" spans="1:24">
      <c r="A873" s="95">
        <v>45510</v>
      </c>
      <c r="Q873">
        <v>0.1787</v>
      </c>
      <c r="R873">
        <v>0.18210000000000001</v>
      </c>
      <c r="S873">
        <v>0.17530000000000001</v>
      </c>
      <c r="T873" s="463"/>
      <c r="U873" s="463"/>
      <c r="V873" s="463"/>
      <c r="W873" s="463"/>
      <c r="X873" s="463"/>
    </row>
    <row r="874" spans="1:24">
      <c r="A874" s="95">
        <v>45511</v>
      </c>
      <c r="Q874">
        <v>0.18140000000000001</v>
      </c>
      <c r="R874">
        <v>0.18459999999999999</v>
      </c>
      <c r="S874">
        <v>0.17749999999999999</v>
      </c>
      <c r="T874">
        <v>0.1734</v>
      </c>
      <c r="U874">
        <v>0.17330000000000001</v>
      </c>
      <c r="V874">
        <v>0.17610000000000001</v>
      </c>
      <c r="W874">
        <v>0.1716</v>
      </c>
      <c r="X874">
        <v>0.1696</v>
      </c>
    </row>
    <row r="875" spans="1:24">
      <c r="A875" s="95">
        <v>45512</v>
      </c>
      <c r="Q875">
        <v>0.1857</v>
      </c>
      <c r="R875">
        <v>0.18840000000000001</v>
      </c>
      <c r="S875">
        <v>0.18129999999999999</v>
      </c>
      <c r="T875">
        <v>0.17699999999999999</v>
      </c>
      <c r="U875">
        <v>0.17680000000000001</v>
      </c>
      <c r="V875">
        <v>0.17929999999999999</v>
      </c>
      <c r="W875">
        <v>0.17469999999999999</v>
      </c>
      <c r="X875">
        <v>0.17249999999999999</v>
      </c>
    </row>
    <row r="876" spans="1:24">
      <c r="A876" s="95">
        <v>45513</v>
      </c>
      <c r="Q876">
        <v>0.18479999999999999</v>
      </c>
      <c r="R876">
        <v>0.18770000000000001</v>
      </c>
      <c r="S876">
        <v>0.18090000000000001</v>
      </c>
      <c r="T876">
        <v>0.17660000000000001</v>
      </c>
      <c r="U876">
        <v>0.17599999999999999</v>
      </c>
      <c r="V876">
        <v>0.1784</v>
      </c>
      <c r="W876">
        <v>0.1736</v>
      </c>
      <c r="X876">
        <v>0.17130000000000001</v>
      </c>
    </row>
    <row r="877" spans="1:24">
      <c r="A877" s="95">
        <v>45516</v>
      </c>
      <c r="Q877">
        <v>0.18290000000000001</v>
      </c>
      <c r="R877">
        <v>0.1857</v>
      </c>
      <c r="S877">
        <v>0.17929999999999999</v>
      </c>
      <c r="T877">
        <v>0.17560000000000001</v>
      </c>
      <c r="U877">
        <v>0.17560000000000001</v>
      </c>
      <c r="V877">
        <v>0.17829999999999999</v>
      </c>
      <c r="W877">
        <v>0.1736</v>
      </c>
      <c r="X877">
        <v>0.17150000000000001</v>
      </c>
    </row>
    <row r="878" spans="1:24">
      <c r="A878" s="95">
        <v>45517</v>
      </c>
      <c r="Q878">
        <v>0.18390000000000001</v>
      </c>
      <c r="R878">
        <v>0.18659999999999999</v>
      </c>
      <c r="S878">
        <v>0.18029999999999999</v>
      </c>
      <c r="T878">
        <v>0.1767</v>
      </c>
      <c r="U878">
        <v>0.1767</v>
      </c>
      <c r="V878">
        <v>0.1794</v>
      </c>
      <c r="W878">
        <v>0.17449999999999999</v>
      </c>
      <c r="X878">
        <v>0.17230000000000001</v>
      </c>
    </row>
    <row r="879" spans="1:24">
      <c r="A879" s="95">
        <v>45518</v>
      </c>
      <c r="Q879">
        <v>0.1797</v>
      </c>
      <c r="R879">
        <v>0.18260000000000001</v>
      </c>
      <c r="S879">
        <v>0.17649999999999999</v>
      </c>
      <c r="T879">
        <v>0.1731</v>
      </c>
      <c r="U879">
        <v>0.17349999999999999</v>
      </c>
      <c r="V879">
        <v>0.1764</v>
      </c>
      <c r="W879">
        <v>0.1716</v>
      </c>
      <c r="X879">
        <v>0.16950000000000001</v>
      </c>
    </row>
    <row r="880" spans="1:24">
      <c r="A880" s="95">
        <v>45519</v>
      </c>
      <c r="Q880">
        <v>0.17879999999999999</v>
      </c>
      <c r="R880">
        <v>0.18190000000000001</v>
      </c>
      <c r="S880">
        <v>0.17580000000000001</v>
      </c>
      <c r="T880">
        <v>0.17219999999999999</v>
      </c>
      <c r="U880">
        <v>0.1726</v>
      </c>
      <c r="V880">
        <v>0.1757</v>
      </c>
      <c r="W880">
        <v>0.17119999999999999</v>
      </c>
      <c r="X880">
        <v>0.16930000000000001</v>
      </c>
    </row>
    <row r="881" spans="1:24">
      <c r="A881" s="95">
        <v>45520</v>
      </c>
      <c r="Q881">
        <v>0.18029999999999999</v>
      </c>
      <c r="R881">
        <v>0.1835</v>
      </c>
      <c r="S881">
        <v>0.1774</v>
      </c>
      <c r="T881">
        <v>0.1736</v>
      </c>
      <c r="U881">
        <v>0.17380000000000001</v>
      </c>
      <c r="V881">
        <v>0.1769</v>
      </c>
      <c r="W881">
        <v>0.1724</v>
      </c>
      <c r="X881">
        <v>0.17050000000000001</v>
      </c>
    </row>
    <row r="882" spans="1:24">
      <c r="A882" s="95">
        <v>45523</v>
      </c>
      <c r="Q882">
        <v>0.1802</v>
      </c>
      <c r="R882">
        <v>0.1837</v>
      </c>
      <c r="S882">
        <v>0.17780000000000001</v>
      </c>
      <c r="T882">
        <v>0.1741</v>
      </c>
      <c r="U882">
        <v>0.1744</v>
      </c>
      <c r="V882">
        <v>0.17749999999999999</v>
      </c>
      <c r="W882">
        <v>0.17319999999999999</v>
      </c>
      <c r="X882">
        <v>0.17150000000000001</v>
      </c>
    </row>
    <row r="883" spans="1:24">
      <c r="A883" s="95">
        <v>45524</v>
      </c>
      <c r="Q883">
        <v>0.1757</v>
      </c>
      <c r="R883">
        <v>0.1792</v>
      </c>
      <c r="S883">
        <v>0.17369999999999999</v>
      </c>
      <c r="T883">
        <v>0.17069999999999999</v>
      </c>
      <c r="U883">
        <v>0.17150000000000001</v>
      </c>
      <c r="V883">
        <v>0.1749</v>
      </c>
      <c r="W883">
        <v>0.1709</v>
      </c>
      <c r="X883">
        <v>0.1694</v>
      </c>
    </row>
    <row r="884" spans="1:24">
      <c r="A884" s="95">
        <v>45525</v>
      </c>
      <c r="Q884">
        <v>0.17649999999999999</v>
      </c>
      <c r="R884">
        <v>0.1797</v>
      </c>
      <c r="S884">
        <v>0.17399999999999999</v>
      </c>
      <c r="T884">
        <v>0.17080000000000001</v>
      </c>
      <c r="U884">
        <v>0.17150000000000001</v>
      </c>
      <c r="V884">
        <v>0.17469999999999999</v>
      </c>
      <c r="W884">
        <v>0.1706</v>
      </c>
      <c r="X884">
        <v>0.16900000000000001</v>
      </c>
    </row>
    <row r="885" spans="1:24">
      <c r="A885" s="95">
        <v>45526</v>
      </c>
      <c r="Q885">
        <v>0.17849999999999999</v>
      </c>
      <c r="R885">
        <v>0.1817</v>
      </c>
      <c r="S885">
        <v>0.17560000000000001</v>
      </c>
      <c r="T885">
        <v>0.17199999999999999</v>
      </c>
      <c r="U885">
        <v>0.1724</v>
      </c>
      <c r="V885">
        <v>0.1754</v>
      </c>
      <c r="W885">
        <v>0.17100000000000001</v>
      </c>
      <c r="X885">
        <v>0.1691</v>
      </c>
    </row>
    <row r="886" spans="1:24">
      <c r="A886" s="95">
        <v>45527</v>
      </c>
      <c r="Q886">
        <v>0.18390000000000001</v>
      </c>
      <c r="R886">
        <v>0.18720000000000001</v>
      </c>
      <c r="S886">
        <v>0.18029999999999999</v>
      </c>
      <c r="T886">
        <v>0.17599999999999999</v>
      </c>
      <c r="U886">
        <v>0.17560000000000001</v>
      </c>
      <c r="V886">
        <v>0.1779</v>
      </c>
      <c r="W886">
        <v>0.17280000000000001</v>
      </c>
      <c r="X886">
        <v>0.17050000000000001</v>
      </c>
    </row>
    <row r="887" spans="1:24">
      <c r="A887" s="95">
        <v>45530</v>
      </c>
      <c r="Q887">
        <v>0.19040000000000001</v>
      </c>
      <c r="R887">
        <v>0.19370000000000001</v>
      </c>
      <c r="S887">
        <v>0.18629999999999999</v>
      </c>
      <c r="T887">
        <v>0.18160000000000001</v>
      </c>
      <c r="U887">
        <v>0.1804</v>
      </c>
      <c r="V887">
        <v>0.18210000000000001</v>
      </c>
      <c r="W887">
        <v>0.1759</v>
      </c>
      <c r="X887">
        <v>0.17269999999999999</v>
      </c>
    </row>
    <row r="888" spans="1:24">
      <c r="A888" s="95">
        <v>45531</v>
      </c>
      <c r="Q888">
        <v>0.19600000000000001</v>
      </c>
      <c r="R888">
        <v>0.1993</v>
      </c>
      <c r="S888">
        <v>0.19120000000000001</v>
      </c>
      <c r="T888">
        <v>0.18590000000000001</v>
      </c>
      <c r="U888">
        <v>0.18429999999999999</v>
      </c>
      <c r="V888">
        <v>0.1857</v>
      </c>
      <c r="W888">
        <v>0.17849999999999999</v>
      </c>
      <c r="X888">
        <v>0.17430000000000001</v>
      </c>
    </row>
    <row r="889" spans="1:24">
      <c r="A889" s="95">
        <v>45532</v>
      </c>
      <c r="Q889">
        <v>0.19539999999999999</v>
      </c>
      <c r="R889">
        <v>0.19839999999999999</v>
      </c>
      <c r="S889">
        <v>0.19059999999999999</v>
      </c>
      <c r="T889">
        <v>0.1855</v>
      </c>
      <c r="U889">
        <v>0.184</v>
      </c>
      <c r="V889">
        <v>0.18559999999999999</v>
      </c>
      <c r="W889">
        <v>0.17829999999999999</v>
      </c>
      <c r="X889">
        <v>0.1741</v>
      </c>
    </row>
    <row r="890" spans="1:24">
      <c r="A890" s="95">
        <v>45533</v>
      </c>
      <c r="Q890">
        <v>0.19889999999999999</v>
      </c>
      <c r="R890">
        <v>0.2011</v>
      </c>
      <c r="S890">
        <v>0.1925</v>
      </c>
      <c r="T890">
        <v>0.18690000000000001</v>
      </c>
      <c r="U890">
        <v>0.18490000000000001</v>
      </c>
      <c r="V890">
        <v>0.18590000000000001</v>
      </c>
      <c r="W890">
        <v>0.17730000000000001</v>
      </c>
      <c r="X890">
        <v>0.1726</v>
      </c>
    </row>
    <row r="891" spans="1:24">
      <c r="A891" s="95">
        <v>45534</v>
      </c>
      <c r="Q891">
        <v>0.1938</v>
      </c>
      <c r="R891">
        <v>0.1966</v>
      </c>
      <c r="S891">
        <v>0.18859999999999999</v>
      </c>
      <c r="T891">
        <v>0.18360000000000001</v>
      </c>
      <c r="U891">
        <v>0.18190000000000001</v>
      </c>
      <c r="V891">
        <v>0.1832</v>
      </c>
      <c r="W891">
        <v>0.1759</v>
      </c>
      <c r="X891">
        <v>0.17199999999999999</v>
      </c>
    </row>
    <row r="892" spans="1:24">
      <c r="A892" s="103">
        <v>45537</v>
      </c>
      <c r="Q892" s="189">
        <v>0.1938</v>
      </c>
      <c r="R892" s="189">
        <v>0.1966</v>
      </c>
      <c r="S892" s="189">
        <v>0.18859999999999999</v>
      </c>
      <c r="T892" s="189">
        <v>0.18360000000000001</v>
      </c>
      <c r="U892" s="189">
        <v>0.18190000000000001</v>
      </c>
      <c r="V892" s="189">
        <v>0.1832</v>
      </c>
      <c r="W892" s="189">
        <v>0.1759</v>
      </c>
      <c r="X892" s="189">
        <v>0.17199999999999999</v>
      </c>
    </row>
    <row r="893" spans="1:24">
      <c r="A893" s="95">
        <v>45538</v>
      </c>
      <c r="Q893">
        <v>0.19489999999999999</v>
      </c>
      <c r="R893">
        <v>0.1981</v>
      </c>
      <c r="S893">
        <v>0.19</v>
      </c>
      <c r="T893">
        <v>0.18479999999999999</v>
      </c>
      <c r="U893">
        <v>0.18290000000000001</v>
      </c>
      <c r="V893">
        <v>0.1837</v>
      </c>
      <c r="W893">
        <v>0.1762</v>
      </c>
      <c r="X893">
        <v>0.17199999999999999</v>
      </c>
    </row>
    <row r="894" spans="1:24">
      <c r="A894" s="95">
        <v>45539</v>
      </c>
      <c r="Q894">
        <v>0.19239999999999999</v>
      </c>
      <c r="R894">
        <v>0.1956</v>
      </c>
      <c r="S894">
        <v>0.188</v>
      </c>
      <c r="T894">
        <v>0.18310000000000001</v>
      </c>
      <c r="U894">
        <v>0.18140000000000001</v>
      </c>
      <c r="V894">
        <v>0.18260000000000001</v>
      </c>
      <c r="W894">
        <v>0.17610000000000001</v>
      </c>
      <c r="X894">
        <v>0.1724</v>
      </c>
    </row>
    <row r="895" spans="1:24">
      <c r="A895" s="95">
        <v>45540</v>
      </c>
      <c r="Q895">
        <v>0.19220000000000001</v>
      </c>
      <c r="R895">
        <v>0.1953</v>
      </c>
      <c r="S895">
        <v>0.18770000000000001</v>
      </c>
      <c r="T895">
        <v>0.18290000000000001</v>
      </c>
      <c r="U895">
        <v>0.18149999999999999</v>
      </c>
      <c r="V895">
        <v>0.1827</v>
      </c>
      <c r="W895">
        <v>0.17599999999999999</v>
      </c>
      <c r="X895">
        <v>0.17219999999999999</v>
      </c>
    </row>
    <row r="896" spans="1:24">
      <c r="A896" s="95">
        <v>45541</v>
      </c>
      <c r="Q896">
        <v>0.18909999999999999</v>
      </c>
      <c r="R896">
        <v>0.19270000000000001</v>
      </c>
      <c r="S896">
        <v>0.18540000000000001</v>
      </c>
      <c r="T896">
        <v>0.18079999999999999</v>
      </c>
      <c r="U896">
        <v>0.17979999999999999</v>
      </c>
      <c r="V896">
        <v>0.18129999999999999</v>
      </c>
      <c r="W896">
        <v>0.17469999999999999</v>
      </c>
      <c r="X896">
        <v>0.1711</v>
      </c>
    </row>
    <row r="897" spans="1:28">
      <c r="A897" s="95">
        <v>45544</v>
      </c>
      <c r="Q897">
        <v>0.1883</v>
      </c>
      <c r="R897">
        <v>0.19109999999999999</v>
      </c>
      <c r="S897">
        <v>0.18390000000000001</v>
      </c>
      <c r="T897">
        <v>0.1794</v>
      </c>
      <c r="U897">
        <v>0.17879999999999999</v>
      </c>
      <c r="V897">
        <v>0.18060000000000001</v>
      </c>
      <c r="W897">
        <v>0.17419999999999999</v>
      </c>
      <c r="X897">
        <v>0.1709</v>
      </c>
    </row>
    <row r="898" spans="1:28">
      <c r="A898" s="95">
        <v>45545</v>
      </c>
      <c r="Q898">
        <v>0.1847</v>
      </c>
      <c r="R898">
        <v>0.18779999999999999</v>
      </c>
      <c r="S898">
        <v>0.1807</v>
      </c>
      <c r="T898">
        <v>0.1762</v>
      </c>
      <c r="U898">
        <v>0.1759</v>
      </c>
      <c r="V898">
        <v>0.17810000000000001</v>
      </c>
      <c r="W898">
        <v>0.17199999999999999</v>
      </c>
      <c r="X898">
        <v>0.16889999999999999</v>
      </c>
    </row>
    <row r="899" spans="1:28">
      <c r="A899" s="95">
        <v>45546</v>
      </c>
      <c r="Q899">
        <v>0.18729999999999999</v>
      </c>
      <c r="R899">
        <v>0.19070000000000001</v>
      </c>
      <c r="S899">
        <v>0.183</v>
      </c>
      <c r="T899">
        <v>0.17810000000000001</v>
      </c>
      <c r="U899">
        <v>0.17780000000000001</v>
      </c>
      <c r="V899">
        <v>0.18010000000000001</v>
      </c>
      <c r="W899">
        <v>0.1739</v>
      </c>
      <c r="X899">
        <v>0.17069999999999999</v>
      </c>
    </row>
    <row r="900" spans="1:28">
      <c r="A900" s="95">
        <v>45547</v>
      </c>
      <c r="Q900">
        <v>0.19070000000000001</v>
      </c>
      <c r="R900">
        <v>0.19420000000000001</v>
      </c>
      <c r="S900">
        <v>0.186</v>
      </c>
      <c r="T900">
        <v>0.1807</v>
      </c>
      <c r="U900">
        <v>0.1802</v>
      </c>
      <c r="V900">
        <v>0.18210000000000001</v>
      </c>
      <c r="W900">
        <v>0.17499999999999999</v>
      </c>
      <c r="X900">
        <v>0.17100000000000001</v>
      </c>
    </row>
    <row r="901" spans="1:28">
      <c r="A901" s="95">
        <v>45548</v>
      </c>
      <c r="Q901">
        <v>0.19009999999999999</v>
      </c>
      <c r="R901">
        <v>0.19409999999999999</v>
      </c>
      <c r="S901">
        <v>0.18640000000000001</v>
      </c>
      <c r="T901">
        <v>0.18160000000000001</v>
      </c>
      <c r="U901">
        <v>0.18129999999999999</v>
      </c>
      <c r="V901">
        <v>0.1835</v>
      </c>
      <c r="W901">
        <v>0.17660000000000001</v>
      </c>
      <c r="X901">
        <v>0.17280000000000001</v>
      </c>
    </row>
    <row r="902" spans="1:28">
      <c r="A902" s="95">
        <v>45551</v>
      </c>
      <c r="Q902">
        <v>0.1918</v>
      </c>
      <c r="R902">
        <v>0.19589999999999999</v>
      </c>
      <c r="S902">
        <v>0.18779999999999999</v>
      </c>
      <c r="T902">
        <v>0.18290000000000001</v>
      </c>
      <c r="U902">
        <v>0.1825</v>
      </c>
      <c r="V902">
        <v>0.18459999999999999</v>
      </c>
      <c r="W902">
        <v>0.1777</v>
      </c>
      <c r="X902">
        <v>0.1739</v>
      </c>
    </row>
    <row r="903" spans="1:28">
      <c r="A903" s="95">
        <v>45552</v>
      </c>
      <c r="Q903">
        <v>0.19980000000000001</v>
      </c>
      <c r="R903">
        <v>0.20369999999999999</v>
      </c>
      <c r="S903">
        <v>0.1946</v>
      </c>
      <c r="T903">
        <v>0.1888</v>
      </c>
      <c r="U903">
        <v>0.18740000000000001</v>
      </c>
      <c r="V903">
        <v>0.1888</v>
      </c>
      <c r="W903">
        <v>0.18099999999999999</v>
      </c>
      <c r="X903">
        <v>0.17649999999999999</v>
      </c>
    </row>
    <row r="904" spans="1:28">
      <c r="A904" s="95">
        <v>45553</v>
      </c>
      <c r="Q904">
        <v>0.21160000000000001</v>
      </c>
      <c r="R904">
        <v>0.2155</v>
      </c>
      <c r="S904">
        <v>0.2026</v>
      </c>
      <c r="T904">
        <v>0.1953</v>
      </c>
      <c r="U904">
        <v>0.19309999999999999</v>
      </c>
      <c r="V904">
        <v>0.19370000000000001</v>
      </c>
      <c r="W904">
        <v>0.18390000000000001</v>
      </c>
      <c r="X904">
        <v>0.1784</v>
      </c>
    </row>
    <row r="905" spans="1:28">
      <c r="A905" s="95">
        <v>45554</v>
      </c>
      <c r="Q905">
        <v>0.21929999999999999</v>
      </c>
      <c r="R905">
        <v>0.22040000000000001</v>
      </c>
      <c r="S905">
        <v>0.2074</v>
      </c>
      <c r="T905">
        <v>0.1993</v>
      </c>
      <c r="U905">
        <v>0.1968</v>
      </c>
      <c r="V905">
        <v>0.19719999999999999</v>
      </c>
      <c r="W905">
        <v>0.18679999999999999</v>
      </c>
      <c r="X905">
        <v>0.18099999999999999</v>
      </c>
    </row>
    <row r="906" spans="1:28">
      <c r="A906" s="95">
        <v>45555</v>
      </c>
      <c r="Q906">
        <v>0.2266</v>
      </c>
      <c r="R906">
        <v>0.22739999999999999</v>
      </c>
      <c r="S906">
        <v>0.21099999999999999</v>
      </c>
      <c r="T906">
        <v>0.20019999999999999</v>
      </c>
      <c r="U906">
        <v>0.1968</v>
      </c>
      <c r="V906">
        <v>0.1968</v>
      </c>
      <c r="W906">
        <v>0.18509999999999999</v>
      </c>
      <c r="X906">
        <v>0.17899999999999999</v>
      </c>
    </row>
    <row r="907" spans="1:28">
      <c r="A907" s="95">
        <v>45558</v>
      </c>
      <c r="Q907">
        <v>0.22550000000000001</v>
      </c>
      <c r="R907">
        <v>0.2261</v>
      </c>
      <c r="S907">
        <v>0.21110000000000001</v>
      </c>
      <c r="T907">
        <v>0.20119999999999999</v>
      </c>
      <c r="U907">
        <v>0.19800000000000001</v>
      </c>
      <c r="V907">
        <v>0.19789999999999999</v>
      </c>
      <c r="W907">
        <v>0.18590000000000001</v>
      </c>
      <c r="X907">
        <v>0.17960000000000001</v>
      </c>
    </row>
    <row r="908" spans="1:28">
      <c r="A908" s="95">
        <v>45559</v>
      </c>
      <c r="Q908">
        <v>0.23119999999999999</v>
      </c>
      <c r="R908">
        <v>0.23119999999999999</v>
      </c>
      <c r="S908">
        <v>0.21540000000000001</v>
      </c>
      <c r="T908">
        <v>0.2046</v>
      </c>
      <c r="U908">
        <v>0.20100000000000001</v>
      </c>
      <c r="V908">
        <v>0.2006</v>
      </c>
      <c r="W908">
        <v>0.18840000000000001</v>
      </c>
      <c r="X908">
        <v>0.1817</v>
      </c>
    </row>
    <row r="909" spans="1:28">
      <c r="A909" s="95">
        <v>45560</v>
      </c>
      <c r="Q909">
        <v>0.23419999999999999</v>
      </c>
      <c r="R909">
        <v>0.2341</v>
      </c>
      <c r="S909">
        <v>0.2172</v>
      </c>
      <c r="T909">
        <v>0.2059</v>
      </c>
      <c r="U909">
        <v>0.2021</v>
      </c>
      <c r="V909">
        <v>0.2016</v>
      </c>
      <c r="W909">
        <v>0.189</v>
      </c>
      <c r="X909">
        <v>0.182</v>
      </c>
      <c r="AB909" s="300"/>
    </row>
    <row r="910" spans="1:28">
      <c r="A910" s="95">
        <v>45561</v>
      </c>
      <c r="Q910">
        <v>0.2331</v>
      </c>
      <c r="R910">
        <v>0.23230000000000001</v>
      </c>
      <c r="S910">
        <v>0.21640000000000001</v>
      </c>
      <c r="T910">
        <v>0.20610000000000001</v>
      </c>
      <c r="U910">
        <v>0.20269999999999999</v>
      </c>
      <c r="V910">
        <v>0.2024</v>
      </c>
      <c r="W910">
        <v>0.19</v>
      </c>
      <c r="X910">
        <v>0.1827</v>
      </c>
    </row>
    <row r="911" spans="1:28">
      <c r="A911" s="95">
        <v>45562</v>
      </c>
      <c r="Q911">
        <v>0.22789999999999999</v>
      </c>
      <c r="R911">
        <v>0.22639999999999999</v>
      </c>
      <c r="S911">
        <v>0.21199999999999999</v>
      </c>
      <c r="T911">
        <v>0.20280000000000001</v>
      </c>
      <c r="U911">
        <v>0.20050000000000001</v>
      </c>
      <c r="V911">
        <v>0.20080000000000001</v>
      </c>
      <c r="W911">
        <v>0.18890000000000001</v>
      </c>
      <c r="X911">
        <v>0.182</v>
      </c>
    </row>
    <row r="912" spans="1:28">
      <c r="A912" s="95">
        <v>45565</v>
      </c>
      <c r="Q912">
        <v>0.22670000000000001</v>
      </c>
      <c r="R912">
        <v>0.22470000000000001</v>
      </c>
      <c r="S912">
        <v>0.21049999999999999</v>
      </c>
      <c r="T912">
        <v>0.20119999999999999</v>
      </c>
      <c r="U912">
        <v>0.19889999999999999</v>
      </c>
      <c r="V912">
        <v>0.19939999999999999</v>
      </c>
      <c r="W912">
        <v>0.188</v>
      </c>
      <c r="X912">
        <v>0.18160000000000001</v>
      </c>
      <c r="Y912">
        <v>0.17929999999999999</v>
      </c>
    </row>
    <row r="913" spans="1:25">
      <c r="A913" s="95">
        <v>45566</v>
      </c>
      <c r="R913">
        <v>0.22969999999999999</v>
      </c>
      <c r="S913">
        <v>0.2145</v>
      </c>
      <c r="T913">
        <v>0.20380000000000001</v>
      </c>
      <c r="U913">
        <v>0.20050000000000001</v>
      </c>
      <c r="V913">
        <v>0.2006</v>
      </c>
      <c r="W913">
        <v>0.1883</v>
      </c>
      <c r="X913">
        <v>0.1812</v>
      </c>
      <c r="Y913">
        <v>0.1789</v>
      </c>
    </row>
    <row r="914" spans="1:25">
      <c r="A914" s="95">
        <v>45567</v>
      </c>
      <c r="R914">
        <v>0.2268</v>
      </c>
      <c r="S914">
        <v>0.21149999999999999</v>
      </c>
      <c r="T914">
        <v>0.2016</v>
      </c>
      <c r="U914">
        <v>0.1988</v>
      </c>
      <c r="V914">
        <v>0.1991</v>
      </c>
      <c r="W914">
        <v>0.187</v>
      </c>
      <c r="X914">
        <v>0.18029999999999999</v>
      </c>
      <c r="Y914">
        <v>0.17810000000000001</v>
      </c>
    </row>
    <row r="915" spans="1:25">
      <c r="A915" s="95">
        <v>45568</v>
      </c>
      <c r="R915">
        <v>0.2324</v>
      </c>
      <c r="S915">
        <v>0.2155</v>
      </c>
      <c r="T915">
        <v>0.2044</v>
      </c>
      <c r="U915">
        <v>0.2009</v>
      </c>
      <c r="V915">
        <v>0.2009</v>
      </c>
      <c r="W915">
        <v>0.18779999999999999</v>
      </c>
      <c r="X915">
        <v>0.1804</v>
      </c>
      <c r="Y915">
        <v>0.17780000000000001</v>
      </c>
    </row>
    <row r="916" spans="1:25">
      <c r="A916" s="95">
        <v>45569</v>
      </c>
      <c r="R916">
        <v>0.2301</v>
      </c>
      <c r="S916">
        <v>0.2127</v>
      </c>
      <c r="T916">
        <v>0.20180000000000001</v>
      </c>
      <c r="U916">
        <v>0.19869999999999999</v>
      </c>
      <c r="V916">
        <v>0.19889999999999999</v>
      </c>
      <c r="W916">
        <v>0.186</v>
      </c>
      <c r="X916">
        <v>0.1789</v>
      </c>
      <c r="Y916">
        <v>0.1767</v>
      </c>
    </row>
    <row r="917" spans="1:25">
      <c r="A917" s="95">
        <v>45572</v>
      </c>
      <c r="R917">
        <v>0.22550000000000001</v>
      </c>
      <c r="S917">
        <v>0.20930000000000001</v>
      </c>
      <c r="T917">
        <v>0.19950000000000001</v>
      </c>
      <c r="U917">
        <v>0.1971</v>
      </c>
      <c r="V917">
        <v>0.19769999999999999</v>
      </c>
      <c r="W917">
        <v>0.18559999999999999</v>
      </c>
      <c r="X917">
        <v>0.1789</v>
      </c>
      <c r="Y917">
        <v>0.17699999999999999</v>
      </c>
    </row>
    <row r="918" spans="1:25">
      <c r="A918" s="95">
        <v>45573</v>
      </c>
      <c r="R918">
        <v>0.22489999999999999</v>
      </c>
      <c r="S918">
        <v>0.2094</v>
      </c>
      <c r="T918">
        <v>0.19989999999999999</v>
      </c>
      <c r="U918">
        <v>0.1976</v>
      </c>
      <c r="V918">
        <v>0.1983</v>
      </c>
      <c r="W918">
        <v>0.18640000000000001</v>
      </c>
      <c r="X918">
        <v>0.1799</v>
      </c>
      <c r="Y918">
        <v>0.17799999999999999</v>
      </c>
    </row>
    <row r="919" spans="1:25">
      <c r="A919" s="95">
        <v>45574</v>
      </c>
      <c r="R919">
        <v>0.22040000000000001</v>
      </c>
      <c r="S919">
        <v>0.2049</v>
      </c>
      <c r="T919">
        <v>0.19570000000000001</v>
      </c>
      <c r="U919">
        <v>0.19350000000000001</v>
      </c>
      <c r="V919">
        <v>0.19439999999999999</v>
      </c>
      <c r="W919">
        <v>0.1832</v>
      </c>
      <c r="X919">
        <v>0.1772</v>
      </c>
      <c r="Y919">
        <v>0.17580000000000001</v>
      </c>
    </row>
    <row r="920" spans="1:25">
      <c r="A920" s="95">
        <v>45575</v>
      </c>
      <c r="R920">
        <v>0.22159999999999999</v>
      </c>
      <c r="S920">
        <v>0.20580000000000001</v>
      </c>
      <c r="T920">
        <v>0.19650000000000001</v>
      </c>
      <c r="U920">
        <v>0.19400000000000001</v>
      </c>
      <c r="V920">
        <v>0.1948</v>
      </c>
      <c r="W920">
        <v>0.1835</v>
      </c>
      <c r="X920">
        <v>0.1777</v>
      </c>
      <c r="Y920">
        <v>0.17630000000000001</v>
      </c>
    </row>
    <row r="921" spans="1:25">
      <c r="A921" s="95">
        <v>45576</v>
      </c>
      <c r="R921">
        <v>0.22239999999999999</v>
      </c>
      <c r="S921">
        <v>0.2059</v>
      </c>
      <c r="T921">
        <v>0.19620000000000001</v>
      </c>
      <c r="U921">
        <v>0.19359999999999999</v>
      </c>
      <c r="V921">
        <v>0.1943</v>
      </c>
      <c r="W921">
        <v>0.1825</v>
      </c>
      <c r="X921">
        <v>0.17680000000000001</v>
      </c>
      <c r="Y921">
        <v>0.17560000000000001</v>
      </c>
    </row>
    <row r="922" spans="1:25">
      <c r="A922" s="95">
        <v>45579</v>
      </c>
      <c r="R922">
        <v>0.22389999999999999</v>
      </c>
      <c r="S922">
        <v>0.20699999999999999</v>
      </c>
      <c r="T922">
        <v>0.19719999999999999</v>
      </c>
      <c r="U922">
        <v>0.1943</v>
      </c>
      <c r="V922">
        <v>0.19489999999999999</v>
      </c>
      <c r="W922">
        <v>0.18279999999999999</v>
      </c>
      <c r="X922">
        <v>0.1769</v>
      </c>
      <c r="Y922">
        <v>0.1757</v>
      </c>
    </row>
    <row r="923" spans="1:25">
      <c r="A923" s="95">
        <v>45580</v>
      </c>
      <c r="R923">
        <v>0.22819999999999999</v>
      </c>
      <c r="S923">
        <v>0.2099</v>
      </c>
      <c r="T923">
        <v>0.19939999999999999</v>
      </c>
      <c r="U923">
        <v>0.1958</v>
      </c>
      <c r="V923">
        <v>0.19589999999999999</v>
      </c>
      <c r="W923">
        <v>0.18290000000000001</v>
      </c>
      <c r="X923">
        <v>0.1767</v>
      </c>
      <c r="Y923">
        <v>0.1754</v>
      </c>
    </row>
    <row r="924" spans="1:25">
      <c r="A924" s="95">
        <v>45581</v>
      </c>
      <c r="R924">
        <v>0.22</v>
      </c>
      <c r="S924">
        <v>0.20369999999999999</v>
      </c>
      <c r="T924">
        <v>0.19439999999999999</v>
      </c>
      <c r="U924">
        <v>0.192</v>
      </c>
      <c r="V924">
        <v>0.193</v>
      </c>
      <c r="W924">
        <v>0.18099999999999999</v>
      </c>
      <c r="X924">
        <v>0.1754</v>
      </c>
      <c r="Y924">
        <v>0.17449999999999999</v>
      </c>
    </row>
    <row r="925" spans="1:25">
      <c r="A925" s="95">
        <v>45582</v>
      </c>
      <c r="R925">
        <v>0.22159999999999999</v>
      </c>
      <c r="S925">
        <v>0.20449999999999999</v>
      </c>
      <c r="T925">
        <v>0.19500000000000001</v>
      </c>
      <c r="U925">
        <v>0.19239999999999999</v>
      </c>
      <c r="V925">
        <v>0.1933</v>
      </c>
      <c r="W925">
        <v>0.1812</v>
      </c>
      <c r="X925">
        <v>0.17560000000000001</v>
      </c>
      <c r="Y925">
        <v>0.17480000000000001</v>
      </c>
    </row>
    <row r="926" spans="1:25">
      <c r="A926" s="95">
        <v>45583</v>
      </c>
      <c r="R926">
        <v>0.2218</v>
      </c>
      <c r="S926">
        <v>0.2044</v>
      </c>
      <c r="T926">
        <v>0.1951</v>
      </c>
      <c r="U926">
        <v>0.19270000000000001</v>
      </c>
      <c r="V926">
        <v>0.1938</v>
      </c>
      <c r="W926">
        <v>0.18160000000000001</v>
      </c>
      <c r="X926">
        <v>0.17580000000000001</v>
      </c>
      <c r="Y926">
        <v>0.17469999999999999</v>
      </c>
    </row>
    <row r="927" spans="1:25">
      <c r="A927" s="95">
        <v>45586</v>
      </c>
      <c r="R927">
        <v>0.21829999999999999</v>
      </c>
      <c r="S927">
        <v>0.2019</v>
      </c>
      <c r="T927">
        <v>0.19320000000000001</v>
      </c>
      <c r="U927">
        <v>0.19109999999999999</v>
      </c>
      <c r="V927">
        <v>0.19239999999999999</v>
      </c>
      <c r="W927">
        <v>0.1807</v>
      </c>
      <c r="X927">
        <v>0.17519999999999999</v>
      </c>
      <c r="Y927">
        <v>0.17419999999999999</v>
      </c>
    </row>
    <row r="928" spans="1:25">
      <c r="A928" s="95">
        <v>45587</v>
      </c>
      <c r="R928">
        <v>0.21729999999999999</v>
      </c>
      <c r="S928">
        <v>0.20130000000000001</v>
      </c>
      <c r="T928">
        <v>0.19320000000000001</v>
      </c>
      <c r="U928">
        <v>0.19109999999999999</v>
      </c>
      <c r="V928">
        <v>0.19239999999999999</v>
      </c>
      <c r="W928">
        <v>0.1812</v>
      </c>
      <c r="X928">
        <v>0.1759</v>
      </c>
      <c r="Y928">
        <v>0.17510000000000001</v>
      </c>
    </row>
    <row r="929" spans="1:25">
      <c r="A929" s="95">
        <v>45588</v>
      </c>
      <c r="R929">
        <v>0.22339999999999999</v>
      </c>
      <c r="S929">
        <v>0.20610000000000001</v>
      </c>
      <c r="T929">
        <v>0.19670000000000001</v>
      </c>
      <c r="U929">
        <v>0.19420000000000001</v>
      </c>
      <c r="V929">
        <v>0.19520000000000001</v>
      </c>
      <c r="W929">
        <v>0.1832</v>
      </c>
      <c r="X929">
        <v>0.17749999999999999</v>
      </c>
      <c r="Y929">
        <v>0.17649999999999999</v>
      </c>
    </row>
    <row r="930" spans="1:25">
      <c r="A930" s="95">
        <v>45589</v>
      </c>
      <c r="R930">
        <v>0.222</v>
      </c>
      <c r="S930">
        <v>0.20499999999999999</v>
      </c>
      <c r="T930">
        <v>0.19589999999999999</v>
      </c>
      <c r="U930">
        <v>0.19359999999999999</v>
      </c>
      <c r="V930">
        <v>0.19470000000000001</v>
      </c>
      <c r="W930">
        <v>0.18290000000000001</v>
      </c>
      <c r="X930">
        <v>0.1772</v>
      </c>
      <c r="Y930">
        <v>0.17649999999999999</v>
      </c>
    </row>
    <row r="931" spans="1:25">
      <c r="A931" s="95">
        <v>45590</v>
      </c>
      <c r="R931">
        <v>0.22140000000000001</v>
      </c>
      <c r="S931">
        <v>0.20449999999999999</v>
      </c>
      <c r="T931">
        <v>0.19570000000000001</v>
      </c>
      <c r="U931">
        <v>0.19350000000000001</v>
      </c>
      <c r="V931">
        <v>0.1946</v>
      </c>
      <c r="W931">
        <v>0.1832</v>
      </c>
      <c r="X931">
        <v>0.17780000000000001</v>
      </c>
      <c r="Y931">
        <v>0.17730000000000001</v>
      </c>
    </row>
    <row r="932" spans="1:25">
      <c r="A932" s="95">
        <v>45593</v>
      </c>
      <c r="R932">
        <v>0.21959999999999999</v>
      </c>
      <c r="S932">
        <v>0.2031</v>
      </c>
      <c r="T932">
        <v>0.19439999999999999</v>
      </c>
      <c r="U932">
        <v>0.1923</v>
      </c>
      <c r="V932">
        <v>0.19350000000000001</v>
      </c>
      <c r="W932">
        <v>0.1822</v>
      </c>
      <c r="X932">
        <v>0.1769</v>
      </c>
      <c r="Y932">
        <v>0.17649999999999999</v>
      </c>
    </row>
    <row r="933" spans="1:25">
      <c r="A933" s="95">
        <v>45594</v>
      </c>
      <c r="R933">
        <v>0.2208</v>
      </c>
      <c r="S933">
        <v>0.20449999999999999</v>
      </c>
      <c r="T933">
        <v>0.1956</v>
      </c>
      <c r="U933">
        <v>0.19309999999999999</v>
      </c>
      <c r="V933">
        <v>0.19400000000000001</v>
      </c>
      <c r="W933">
        <v>0.18229999999999999</v>
      </c>
      <c r="X933">
        <v>0.1769</v>
      </c>
      <c r="Y933">
        <v>0.17610000000000001</v>
      </c>
    </row>
    <row r="934" spans="1:25">
      <c r="A934" s="95">
        <v>45595</v>
      </c>
      <c r="R934">
        <v>0.22220000000000001</v>
      </c>
      <c r="S934">
        <v>0.20569999999999999</v>
      </c>
      <c r="T934">
        <v>0.1966</v>
      </c>
      <c r="U934">
        <v>0.19389999999999999</v>
      </c>
      <c r="V934">
        <v>0.19450000000000001</v>
      </c>
      <c r="W934">
        <v>0.18260000000000001</v>
      </c>
      <c r="X934">
        <v>0.1769</v>
      </c>
      <c r="Y934">
        <v>0.17599999999999999</v>
      </c>
    </row>
    <row r="935" spans="1:25">
      <c r="A935" s="95">
        <v>45596</v>
      </c>
      <c r="R935">
        <v>0.22739999999999999</v>
      </c>
      <c r="S935">
        <v>0.21049999999999999</v>
      </c>
      <c r="T935">
        <v>0.20069999999999999</v>
      </c>
      <c r="U935">
        <v>0.19789999999999999</v>
      </c>
      <c r="V935">
        <v>0.19819999999999999</v>
      </c>
      <c r="W935">
        <v>0.18559999999999999</v>
      </c>
      <c r="X935">
        <v>0.1794</v>
      </c>
      <c r="Y935">
        <v>0.17829999999999999</v>
      </c>
    </row>
    <row r="936" spans="1:25">
      <c r="A936" s="95">
        <v>45597</v>
      </c>
      <c r="R936">
        <v>0.22070000000000001</v>
      </c>
      <c r="S936">
        <v>0.20499999999999999</v>
      </c>
      <c r="T936">
        <v>0.19600000000000001</v>
      </c>
      <c r="U936">
        <v>0.19359999999999999</v>
      </c>
      <c r="V936">
        <v>0.1943</v>
      </c>
      <c r="W936">
        <v>0.18229999999999999</v>
      </c>
      <c r="X936">
        <v>0.17649999999999999</v>
      </c>
      <c r="Y936">
        <v>0.17560000000000001</v>
      </c>
    </row>
    <row r="937" spans="1:25">
      <c r="A937" s="95">
        <v>45600</v>
      </c>
      <c r="R937">
        <v>0.21929999999999999</v>
      </c>
      <c r="S937">
        <v>0.20349999999999999</v>
      </c>
      <c r="T937">
        <v>0.19489999999999999</v>
      </c>
      <c r="U937">
        <v>0.1925</v>
      </c>
      <c r="V937">
        <v>0.19339999999999999</v>
      </c>
      <c r="W937">
        <v>0.18179999999999999</v>
      </c>
      <c r="X937">
        <v>0.1764</v>
      </c>
      <c r="Y937">
        <v>0.1757</v>
      </c>
    </row>
    <row r="938" spans="1:25">
      <c r="A938" s="95">
        <v>45601</v>
      </c>
      <c r="R938">
        <v>0.219</v>
      </c>
      <c r="S938">
        <v>0.2031</v>
      </c>
      <c r="T938">
        <v>0.1946</v>
      </c>
      <c r="U938">
        <v>0.19220000000000001</v>
      </c>
      <c r="V938">
        <v>0.193</v>
      </c>
      <c r="W938">
        <v>0.18129999999999999</v>
      </c>
      <c r="X938">
        <v>0.1757</v>
      </c>
      <c r="Y938">
        <v>0.17480000000000001</v>
      </c>
    </row>
    <row r="939" spans="1:25">
      <c r="A939" s="95">
        <v>45602</v>
      </c>
      <c r="R939">
        <v>0.2203</v>
      </c>
      <c r="S939">
        <v>0.2046</v>
      </c>
      <c r="T939">
        <v>0.19600000000000001</v>
      </c>
      <c r="U939">
        <v>0.19359999999999999</v>
      </c>
      <c r="V939">
        <v>0.19470000000000001</v>
      </c>
      <c r="W939">
        <v>0.18390000000000001</v>
      </c>
      <c r="X939">
        <v>0.1789</v>
      </c>
      <c r="Y939">
        <v>0.1782</v>
      </c>
    </row>
    <row r="940" spans="1:25">
      <c r="A940" s="95">
        <v>45603</v>
      </c>
      <c r="R940">
        <v>0.222</v>
      </c>
      <c r="S940">
        <v>0.20669999999999999</v>
      </c>
      <c r="T940">
        <v>0.19819999999999999</v>
      </c>
      <c r="U940">
        <v>0.1958</v>
      </c>
      <c r="V940">
        <v>0.19689999999999999</v>
      </c>
      <c r="W940">
        <v>0.18590000000000001</v>
      </c>
      <c r="X940">
        <v>0.18079999999999999</v>
      </c>
      <c r="Y940">
        <v>0.18010000000000001</v>
      </c>
    </row>
    <row r="941" spans="1:25">
      <c r="A941" s="95">
        <v>45604</v>
      </c>
      <c r="R941">
        <v>0.21820000000000001</v>
      </c>
      <c r="S941">
        <v>0.2039</v>
      </c>
      <c r="T941">
        <v>0.19620000000000001</v>
      </c>
      <c r="U941">
        <v>0.19409999999999999</v>
      </c>
      <c r="V941">
        <v>0.1953</v>
      </c>
      <c r="W941">
        <v>0.18479999999999999</v>
      </c>
      <c r="X941">
        <v>0.18</v>
      </c>
      <c r="Y941">
        <v>0.17949999999999999</v>
      </c>
    </row>
    <row r="942" spans="1:25">
      <c r="A942" s="95">
        <v>45607</v>
      </c>
      <c r="R942">
        <v>0.21360000000000001</v>
      </c>
      <c r="S942">
        <v>0.19950000000000001</v>
      </c>
      <c r="T942">
        <v>0.192</v>
      </c>
      <c r="U942">
        <v>0.1903</v>
      </c>
      <c r="V942">
        <v>0.19189999999999999</v>
      </c>
      <c r="W942">
        <v>0.18190000000000001</v>
      </c>
      <c r="X942">
        <v>0.17760000000000001</v>
      </c>
      <c r="Y942">
        <v>0.1774</v>
      </c>
    </row>
    <row r="943" spans="1:25">
      <c r="A943" s="95">
        <v>45608</v>
      </c>
      <c r="R943">
        <v>0.2135</v>
      </c>
      <c r="S943">
        <v>0.1993</v>
      </c>
      <c r="T943">
        <v>0.19170000000000001</v>
      </c>
      <c r="U943">
        <v>0.19020000000000001</v>
      </c>
      <c r="V943">
        <v>0.192</v>
      </c>
      <c r="W943">
        <v>0.18210000000000001</v>
      </c>
      <c r="X943">
        <v>0.1777</v>
      </c>
      <c r="Y943">
        <v>0.17749999999999999</v>
      </c>
    </row>
    <row r="944" spans="1:25">
      <c r="A944" s="95">
        <v>45609</v>
      </c>
      <c r="R944">
        <v>0.2117</v>
      </c>
      <c r="S944">
        <v>0.1973</v>
      </c>
      <c r="T944">
        <v>0.19009999999999999</v>
      </c>
      <c r="U944">
        <v>0.18859999999999999</v>
      </c>
      <c r="V944">
        <v>0.1905</v>
      </c>
      <c r="W944">
        <v>0.18090000000000001</v>
      </c>
      <c r="X944">
        <v>0.17660000000000001</v>
      </c>
      <c r="Y944">
        <v>0.17649999999999999</v>
      </c>
    </row>
    <row r="945" spans="1:25">
      <c r="A945" s="95">
        <v>45610</v>
      </c>
      <c r="R945">
        <v>0.21560000000000001</v>
      </c>
      <c r="S945">
        <v>0.2006</v>
      </c>
      <c r="T945">
        <v>0.19289999999999999</v>
      </c>
      <c r="U945">
        <v>0.191</v>
      </c>
      <c r="V945">
        <v>0.1925</v>
      </c>
      <c r="W945">
        <v>0.18260000000000001</v>
      </c>
      <c r="X945">
        <v>0.1782</v>
      </c>
      <c r="Y945">
        <v>0.1779</v>
      </c>
    </row>
    <row r="946" spans="1:25">
      <c r="A946" s="95">
        <v>45611</v>
      </c>
      <c r="R946">
        <v>0.21579999999999999</v>
      </c>
      <c r="S946">
        <v>0.20100000000000001</v>
      </c>
      <c r="T946">
        <v>0.19359999999999999</v>
      </c>
      <c r="U946">
        <v>0.19220000000000001</v>
      </c>
      <c r="V946">
        <v>0.19389999999999999</v>
      </c>
      <c r="W946">
        <v>0.18390000000000001</v>
      </c>
      <c r="X946">
        <v>0.17960000000000001</v>
      </c>
      <c r="Y946">
        <v>0.1794</v>
      </c>
    </row>
    <row r="947" spans="1:25">
      <c r="A947" s="95">
        <v>45614</v>
      </c>
      <c r="R947">
        <v>0.222</v>
      </c>
      <c r="S947">
        <v>0.20649999999999999</v>
      </c>
      <c r="T947">
        <v>0.19839999999999999</v>
      </c>
      <c r="U947">
        <v>0.1963</v>
      </c>
      <c r="V947">
        <v>0.1973</v>
      </c>
      <c r="W947">
        <v>0.18629999999999999</v>
      </c>
      <c r="X947">
        <v>0.18099999999999999</v>
      </c>
      <c r="Y947">
        <v>0.18010000000000001</v>
      </c>
    </row>
    <row r="948" spans="1:25">
      <c r="A948" s="95">
        <v>45615</v>
      </c>
      <c r="R948">
        <v>0.22020000000000001</v>
      </c>
      <c r="S948">
        <v>0.2054</v>
      </c>
      <c r="T948">
        <v>0.1976</v>
      </c>
      <c r="U948">
        <v>0.19589999999999999</v>
      </c>
      <c r="V948">
        <v>0.1971</v>
      </c>
      <c r="W948">
        <v>0.186</v>
      </c>
      <c r="X948">
        <v>0.18060000000000001</v>
      </c>
      <c r="Y948">
        <v>0.17949999999999999</v>
      </c>
    </row>
    <row r="949" spans="1:25">
      <c r="A949" s="95">
        <v>45616</v>
      </c>
      <c r="R949">
        <v>0.2165</v>
      </c>
      <c r="S949">
        <v>0.2021</v>
      </c>
      <c r="T949">
        <v>0.19489999999999999</v>
      </c>
      <c r="U949">
        <v>0.19350000000000001</v>
      </c>
      <c r="V949">
        <v>0.19500000000000001</v>
      </c>
      <c r="W949">
        <v>0.18459999999999999</v>
      </c>
      <c r="X949">
        <v>0.1797</v>
      </c>
      <c r="Y949">
        <v>0.17899999999999999</v>
      </c>
    </row>
    <row r="950" spans="1:25">
      <c r="A950" s="95">
        <v>45617</v>
      </c>
      <c r="R950">
        <v>0.21379999999999999</v>
      </c>
      <c r="S950">
        <v>0.19980000000000001</v>
      </c>
      <c r="T950">
        <v>0.19289999999999999</v>
      </c>
      <c r="U950">
        <v>0.19159999999999999</v>
      </c>
      <c r="V950">
        <v>0.1933</v>
      </c>
      <c r="W950">
        <v>0.1832</v>
      </c>
      <c r="X950">
        <v>0.17860000000000001</v>
      </c>
      <c r="Y950">
        <v>0.17810000000000001</v>
      </c>
    </row>
    <row r="951" spans="1:25">
      <c r="A951" s="95">
        <v>45618</v>
      </c>
      <c r="R951">
        <v>0.21360000000000001</v>
      </c>
      <c r="S951">
        <v>0.20030000000000001</v>
      </c>
      <c r="T951">
        <v>0.19370000000000001</v>
      </c>
      <c r="U951">
        <v>0.1925</v>
      </c>
      <c r="V951">
        <v>0.1943</v>
      </c>
      <c r="W951">
        <v>0.18440000000000001</v>
      </c>
      <c r="X951">
        <v>0.1797</v>
      </c>
      <c r="Y951">
        <v>0.1792</v>
      </c>
    </row>
    <row r="952" spans="1:25">
      <c r="A952" s="95">
        <v>45621</v>
      </c>
      <c r="R952">
        <v>0.21149999999999999</v>
      </c>
      <c r="S952">
        <v>0.1988</v>
      </c>
      <c r="T952">
        <v>0.1923</v>
      </c>
      <c r="U952">
        <v>0.1913</v>
      </c>
      <c r="V952">
        <v>0.19320000000000001</v>
      </c>
      <c r="W952">
        <v>0.18390000000000001</v>
      </c>
      <c r="X952">
        <v>0.18</v>
      </c>
      <c r="Y952">
        <v>0.1799</v>
      </c>
    </row>
    <row r="953" spans="1:25">
      <c r="A953" s="95">
        <v>45622</v>
      </c>
      <c r="R953">
        <v>0.2157</v>
      </c>
      <c r="S953">
        <v>0.20269999999999999</v>
      </c>
      <c r="T953">
        <v>0.1958</v>
      </c>
      <c r="U953">
        <v>0.19420000000000001</v>
      </c>
      <c r="V953">
        <v>0.19550000000000001</v>
      </c>
      <c r="W953">
        <v>0.18540000000000001</v>
      </c>
      <c r="X953">
        <v>0.18060000000000001</v>
      </c>
      <c r="Y953">
        <v>0.17979999999999999</v>
      </c>
    </row>
    <row r="954" spans="1:25">
      <c r="A954" s="95">
        <v>45623</v>
      </c>
      <c r="R954">
        <v>0.21690000000000001</v>
      </c>
      <c r="S954">
        <v>0.2036</v>
      </c>
      <c r="T954">
        <v>0.19650000000000001</v>
      </c>
      <c r="U954">
        <v>0.19470000000000001</v>
      </c>
      <c r="V954">
        <v>0.1956</v>
      </c>
      <c r="W954">
        <v>0.18509999999999999</v>
      </c>
      <c r="X954">
        <v>0.1797</v>
      </c>
      <c r="Y954">
        <v>0.1784</v>
      </c>
    </row>
    <row r="955" spans="1:25">
      <c r="A955" s="103">
        <v>45624</v>
      </c>
      <c r="R955" s="189">
        <v>0.21690000000000001</v>
      </c>
      <c r="S955" s="189">
        <v>0.2036</v>
      </c>
      <c r="T955" s="189">
        <v>0.19650000000000001</v>
      </c>
      <c r="U955" s="189">
        <v>0.19470000000000001</v>
      </c>
      <c r="V955" s="189">
        <v>0.1956</v>
      </c>
      <c r="W955" s="189">
        <v>0.18509999999999999</v>
      </c>
      <c r="X955" s="189">
        <v>0.1797</v>
      </c>
      <c r="Y955" s="189">
        <v>0.1784</v>
      </c>
    </row>
    <row r="956" spans="1:25">
      <c r="A956" s="95">
        <v>45625</v>
      </c>
      <c r="R956">
        <v>0.21079999999999999</v>
      </c>
      <c r="S956">
        <v>0.1983</v>
      </c>
      <c r="T956">
        <v>0.1913</v>
      </c>
      <c r="U956">
        <v>0.18959999999999999</v>
      </c>
      <c r="V956">
        <v>0.19059999999999999</v>
      </c>
      <c r="W956">
        <v>0.18010000000000001</v>
      </c>
      <c r="X956">
        <v>0.1744</v>
      </c>
      <c r="Y956">
        <v>0.1731</v>
      </c>
    </row>
    <row r="957" spans="1:25">
      <c r="A957" s="95">
        <v>45628</v>
      </c>
      <c r="R957">
        <v>0.2107</v>
      </c>
      <c r="S957">
        <v>0.1978</v>
      </c>
      <c r="T957">
        <v>0.19089999999999999</v>
      </c>
      <c r="U957">
        <v>0.189</v>
      </c>
      <c r="V957">
        <v>0.19020000000000001</v>
      </c>
      <c r="W957">
        <v>0.17979999999999999</v>
      </c>
      <c r="X957">
        <v>0.17460000000000001</v>
      </c>
      <c r="Y957">
        <v>0.1736</v>
      </c>
    </row>
    <row r="958" spans="1:25">
      <c r="A958" s="95">
        <v>45629</v>
      </c>
      <c r="R958">
        <v>0.2137</v>
      </c>
      <c r="S958">
        <v>0.2001</v>
      </c>
      <c r="T958">
        <v>0.19309999999999999</v>
      </c>
      <c r="U958">
        <v>0.19109999999999999</v>
      </c>
      <c r="V958">
        <v>0.19209999999999999</v>
      </c>
      <c r="W958">
        <v>0.18140000000000001</v>
      </c>
      <c r="X958">
        <v>0.17610000000000001</v>
      </c>
      <c r="Y958">
        <v>0.17510000000000001</v>
      </c>
    </row>
    <row r="959" spans="1:25">
      <c r="A959" s="95">
        <v>45630</v>
      </c>
      <c r="R959">
        <v>0.21260000000000001</v>
      </c>
      <c r="S959">
        <v>0.19900000000000001</v>
      </c>
      <c r="T959">
        <v>0.19189999999999999</v>
      </c>
      <c r="U959">
        <v>0.18990000000000001</v>
      </c>
      <c r="V959">
        <v>0.19089999999999999</v>
      </c>
      <c r="W959">
        <v>0.18029999999999999</v>
      </c>
      <c r="X959">
        <v>0.17510000000000001</v>
      </c>
      <c r="Y959">
        <v>0.1741</v>
      </c>
    </row>
    <row r="960" spans="1:25">
      <c r="A960" s="95">
        <v>45631</v>
      </c>
      <c r="R960">
        <v>0.21199999999999999</v>
      </c>
      <c r="S960">
        <v>0.19850000000000001</v>
      </c>
      <c r="T960">
        <v>0.1918</v>
      </c>
      <c r="U960">
        <v>0.19020000000000001</v>
      </c>
      <c r="V960">
        <v>0.1913</v>
      </c>
      <c r="W960">
        <v>0.18079999999999999</v>
      </c>
      <c r="X960">
        <v>0.17560000000000001</v>
      </c>
      <c r="Y960">
        <v>0.17469999999999999</v>
      </c>
    </row>
    <row r="961" spans="1:25">
      <c r="A961" s="95">
        <v>45632</v>
      </c>
      <c r="R961">
        <v>0.21809999999999999</v>
      </c>
      <c r="S961">
        <v>0.2029</v>
      </c>
      <c r="T961">
        <v>0.1953</v>
      </c>
      <c r="U961">
        <v>0.193</v>
      </c>
      <c r="V961">
        <v>0.19350000000000001</v>
      </c>
      <c r="W961">
        <v>0.18160000000000001</v>
      </c>
      <c r="X961">
        <v>0.17519999999999999</v>
      </c>
      <c r="Y961">
        <v>0.1736</v>
      </c>
    </row>
    <row r="962" spans="1:25">
      <c r="A962" s="95">
        <v>45635</v>
      </c>
      <c r="R962">
        <v>0.215</v>
      </c>
      <c r="S962">
        <v>0.19989999999999999</v>
      </c>
      <c r="T962">
        <v>0.19239999999999999</v>
      </c>
      <c r="U962">
        <v>0.19040000000000001</v>
      </c>
      <c r="V962">
        <v>0.19109999999999999</v>
      </c>
      <c r="W962">
        <v>0.1797</v>
      </c>
      <c r="X962">
        <v>0.1739</v>
      </c>
      <c r="Y962">
        <v>0.17269999999999999</v>
      </c>
    </row>
    <row r="963" spans="1:25">
      <c r="A963" s="95">
        <v>45636</v>
      </c>
      <c r="R963">
        <v>0.2104</v>
      </c>
      <c r="S963">
        <v>0.19620000000000001</v>
      </c>
      <c r="T963">
        <v>0.18970000000000001</v>
      </c>
      <c r="U963">
        <v>0.18840000000000001</v>
      </c>
      <c r="V963">
        <v>0.18959999999999999</v>
      </c>
      <c r="W963">
        <v>0.1792</v>
      </c>
      <c r="X963">
        <v>0.1739</v>
      </c>
      <c r="Y963">
        <v>0.1729</v>
      </c>
    </row>
    <row r="964" spans="1:25">
      <c r="A964" s="95">
        <v>45637</v>
      </c>
      <c r="R964">
        <v>0.21279999999999999</v>
      </c>
      <c r="S964">
        <v>0.1978</v>
      </c>
      <c r="T964">
        <v>0.1908</v>
      </c>
      <c r="U964">
        <v>0.18909999999999999</v>
      </c>
      <c r="V964">
        <v>0.1903</v>
      </c>
      <c r="W964">
        <v>0.1797</v>
      </c>
      <c r="X964">
        <v>0.1744</v>
      </c>
      <c r="Y964">
        <v>0.1734</v>
      </c>
    </row>
    <row r="965" spans="1:25">
      <c r="A965" s="95">
        <v>45638</v>
      </c>
      <c r="R965">
        <v>0.2089</v>
      </c>
      <c r="S965">
        <v>0.19500000000000001</v>
      </c>
      <c r="T965">
        <v>0.18859999999999999</v>
      </c>
      <c r="U965">
        <v>0.18740000000000001</v>
      </c>
      <c r="V965">
        <v>0.18870000000000001</v>
      </c>
      <c r="W965">
        <v>0.17829999999999999</v>
      </c>
      <c r="X965">
        <v>0.1731</v>
      </c>
      <c r="Y965">
        <v>0.17219999999999999</v>
      </c>
    </row>
    <row r="966" spans="1:25">
      <c r="A966" s="95">
        <v>45639</v>
      </c>
      <c r="R966">
        <v>0.2072</v>
      </c>
      <c r="S966">
        <v>0.19259999999999999</v>
      </c>
      <c r="T966">
        <v>0.18629999999999999</v>
      </c>
      <c r="U966">
        <v>0.1852</v>
      </c>
      <c r="V966">
        <v>0.1867</v>
      </c>
      <c r="W966">
        <v>0.17660000000000001</v>
      </c>
      <c r="X966">
        <v>0.17180000000000001</v>
      </c>
      <c r="Y966">
        <v>0.17119999999999999</v>
      </c>
    </row>
    <row r="967" spans="1:25">
      <c r="A967" s="95">
        <v>45642</v>
      </c>
      <c r="R967">
        <v>0.20680000000000001</v>
      </c>
      <c r="S967">
        <v>0.192</v>
      </c>
      <c r="T967">
        <v>0.1855</v>
      </c>
      <c r="U967">
        <v>0.1842</v>
      </c>
      <c r="V967">
        <v>0.18559999999999999</v>
      </c>
      <c r="W967">
        <v>0.17560000000000001</v>
      </c>
      <c r="X967">
        <v>0.17080000000000001</v>
      </c>
      <c r="Y967">
        <v>0.17030000000000001</v>
      </c>
    </row>
    <row r="968" spans="1:25">
      <c r="A968" s="95">
        <v>45643</v>
      </c>
      <c r="R968">
        <v>0.19839999999999999</v>
      </c>
      <c r="S968">
        <v>0.18529999999999999</v>
      </c>
      <c r="T968">
        <v>0.18060000000000001</v>
      </c>
      <c r="U968">
        <v>0.1802</v>
      </c>
      <c r="V968">
        <v>0.1822</v>
      </c>
      <c r="W968">
        <v>0.17319999999999999</v>
      </c>
      <c r="X968">
        <v>0.16919999999999999</v>
      </c>
      <c r="Y968">
        <v>0.16919999999999999</v>
      </c>
    </row>
    <row r="969" spans="1:25">
      <c r="A969" s="95">
        <v>45644</v>
      </c>
      <c r="R969">
        <v>0.19650000000000001</v>
      </c>
      <c r="S969">
        <v>0.18279999999999999</v>
      </c>
      <c r="T969">
        <v>0.1784</v>
      </c>
      <c r="U969">
        <v>0.17810000000000001</v>
      </c>
      <c r="V969">
        <v>0.1802</v>
      </c>
      <c r="W969">
        <v>0.17169999999999999</v>
      </c>
      <c r="X969">
        <v>0.16800000000000001</v>
      </c>
      <c r="Y969">
        <v>0.1681</v>
      </c>
    </row>
    <row r="970" spans="1:25">
      <c r="A970" s="95">
        <v>45645</v>
      </c>
      <c r="R970">
        <v>0.19400000000000001</v>
      </c>
      <c r="S970">
        <v>0.18049999999999999</v>
      </c>
      <c r="T970">
        <v>0.17630000000000001</v>
      </c>
      <c r="U970">
        <v>0.17599999999999999</v>
      </c>
      <c r="V970">
        <v>0.1782</v>
      </c>
      <c r="W970">
        <v>0.1704</v>
      </c>
      <c r="X970">
        <v>0.16689999999999999</v>
      </c>
      <c r="Y970">
        <v>0.1671</v>
      </c>
    </row>
    <row r="971" spans="1:25">
      <c r="A971" s="95">
        <v>45646</v>
      </c>
      <c r="R971">
        <v>0.1951</v>
      </c>
      <c r="S971">
        <v>0.18049999999999999</v>
      </c>
      <c r="T971">
        <v>0.17599999999999999</v>
      </c>
      <c r="U971">
        <v>0.17560000000000001</v>
      </c>
      <c r="V971">
        <v>0.17760000000000001</v>
      </c>
      <c r="W971">
        <v>0.1699</v>
      </c>
      <c r="X971">
        <v>0.1666</v>
      </c>
      <c r="Y971">
        <v>0.16689999999999999</v>
      </c>
    </row>
    <row r="972" spans="1:25">
      <c r="A972" s="95">
        <v>45649</v>
      </c>
      <c r="R972">
        <v>0.19539999999999999</v>
      </c>
      <c r="S972">
        <v>0.18099999999999999</v>
      </c>
      <c r="T972">
        <v>0.1767</v>
      </c>
      <c r="U972">
        <v>0.17630000000000001</v>
      </c>
      <c r="V972">
        <v>0.17810000000000001</v>
      </c>
      <c r="W972">
        <v>0.17019999999999999</v>
      </c>
      <c r="X972">
        <v>0.1668</v>
      </c>
      <c r="Y972">
        <v>0.16700000000000001</v>
      </c>
    </row>
    <row r="973" spans="1:25">
      <c r="A973" s="95">
        <v>45650</v>
      </c>
      <c r="R973">
        <v>0.19539999999999999</v>
      </c>
      <c r="S973">
        <v>0.18140000000000001</v>
      </c>
      <c r="T973">
        <v>0.1774</v>
      </c>
      <c r="U973">
        <v>0.17699999999999999</v>
      </c>
      <c r="V973">
        <v>0.17879999999999999</v>
      </c>
      <c r="W973">
        <v>0.17050000000000001</v>
      </c>
      <c r="X973">
        <v>0.1671</v>
      </c>
      <c r="Y973">
        <v>0.16719999999999999</v>
      </c>
    </row>
    <row r="974" spans="1:25">
      <c r="A974" s="95">
        <v>45652</v>
      </c>
      <c r="R974">
        <v>0.19259999999999999</v>
      </c>
      <c r="S974">
        <v>0.1789</v>
      </c>
      <c r="T974">
        <v>0.17519999999999999</v>
      </c>
      <c r="U974">
        <v>0.17499999999999999</v>
      </c>
      <c r="V974">
        <v>0.17710000000000001</v>
      </c>
      <c r="W974">
        <v>0.1691</v>
      </c>
      <c r="X974">
        <v>0.16600000000000001</v>
      </c>
      <c r="Y974">
        <v>0.1663</v>
      </c>
    </row>
    <row r="975" spans="1:25">
      <c r="A975" s="95">
        <v>45653</v>
      </c>
      <c r="R975">
        <v>0.19370000000000001</v>
      </c>
      <c r="S975">
        <v>0.1792</v>
      </c>
      <c r="T975">
        <v>0.1754</v>
      </c>
      <c r="U975">
        <v>0.1749</v>
      </c>
      <c r="V975">
        <v>0.17710000000000001</v>
      </c>
      <c r="W975">
        <v>0.1691</v>
      </c>
      <c r="X975">
        <v>0.16600000000000001</v>
      </c>
      <c r="Y975">
        <v>0.16639999999999999</v>
      </c>
    </row>
    <row r="976" spans="1:25">
      <c r="A976" s="95">
        <v>45656</v>
      </c>
      <c r="R976">
        <v>0.1913</v>
      </c>
      <c r="S976">
        <v>0.1779</v>
      </c>
      <c r="T976">
        <v>0.17469999999999999</v>
      </c>
      <c r="U976">
        <v>0.17449999999999999</v>
      </c>
      <c r="V976">
        <v>0.1767</v>
      </c>
      <c r="W976">
        <v>0.1691</v>
      </c>
      <c r="X976">
        <v>0.16589999999999999</v>
      </c>
      <c r="Y976">
        <v>0.1661</v>
      </c>
    </row>
    <row r="977" spans="1:25">
      <c r="A977" s="95">
        <v>45657</v>
      </c>
      <c r="R977">
        <v>0.19259999999999999</v>
      </c>
      <c r="S977">
        <v>0.17849999999999999</v>
      </c>
      <c r="T977">
        <v>0.17499999999999999</v>
      </c>
      <c r="U977">
        <v>0.17469999999999999</v>
      </c>
      <c r="V977">
        <v>0.17699999999999999</v>
      </c>
      <c r="W977">
        <v>0.1694</v>
      </c>
      <c r="X977">
        <v>0.16619999999999999</v>
      </c>
      <c r="Y977">
        <v>0.16639999999999999</v>
      </c>
    </row>
    <row r="978" spans="1:25">
      <c r="A978" s="95">
        <v>45659</v>
      </c>
      <c r="R978">
        <v>0.1973</v>
      </c>
      <c r="S978">
        <v>0.1837</v>
      </c>
      <c r="T978">
        <v>0.17929999999999999</v>
      </c>
      <c r="U978">
        <v>0.1787</v>
      </c>
      <c r="V978">
        <v>0.18079999999999999</v>
      </c>
      <c r="W978">
        <v>0.17249999999999999</v>
      </c>
      <c r="X978">
        <v>0.16830000000000001</v>
      </c>
      <c r="Y978">
        <v>0.16789999999999999</v>
      </c>
    </row>
    <row r="979" spans="1:25">
      <c r="A979" s="95">
        <v>45660</v>
      </c>
      <c r="R979">
        <v>0.19650000000000001</v>
      </c>
      <c r="S979">
        <v>0.1827</v>
      </c>
      <c r="T979">
        <v>0.17829999999999999</v>
      </c>
      <c r="U979">
        <v>0.17810000000000001</v>
      </c>
      <c r="V979">
        <v>0.18049999999999999</v>
      </c>
      <c r="W979">
        <v>0.1726</v>
      </c>
      <c r="X979">
        <v>0.16869999999999999</v>
      </c>
      <c r="Y979">
        <v>0.16850000000000001</v>
      </c>
    </row>
    <row r="980" spans="1:25">
      <c r="A980" s="95">
        <v>45663</v>
      </c>
      <c r="R980">
        <v>0.1933</v>
      </c>
      <c r="S980">
        <v>0.18</v>
      </c>
      <c r="T980">
        <v>0.1764</v>
      </c>
      <c r="U980">
        <v>0.17660000000000001</v>
      </c>
      <c r="V980">
        <v>0.1794</v>
      </c>
      <c r="W980">
        <v>0.17199999999999999</v>
      </c>
      <c r="X980">
        <v>0.16839999999999999</v>
      </c>
      <c r="Y980">
        <v>0.16839999999999999</v>
      </c>
    </row>
    <row r="981" spans="1:25">
      <c r="A981" s="95">
        <v>45664</v>
      </c>
      <c r="R981">
        <v>0.19450000000000001</v>
      </c>
      <c r="S981">
        <v>0.18110000000000001</v>
      </c>
      <c r="T981">
        <v>0.1772</v>
      </c>
      <c r="U981">
        <v>0.1774</v>
      </c>
      <c r="V981">
        <v>0.1802</v>
      </c>
      <c r="W981">
        <v>0.17249999999999999</v>
      </c>
      <c r="X981">
        <v>0.16850000000000001</v>
      </c>
      <c r="Y981">
        <v>0.16839999999999999</v>
      </c>
    </row>
    <row r="982" spans="1:25">
      <c r="A982" s="95">
        <v>45665</v>
      </c>
      <c r="R982">
        <v>0.19239999999999999</v>
      </c>
      <c r="S982">
        <v>0.17960000000000001</v>
      </c>
      <c r="T982">
        <v>0.17599999999999999</v>
      </c>
      <c r="U982">
        <v>0.1764</v>
      </c>
      <c r="V982">
        <v>0.17929999999999999</v>
      </c>
      <c r="W982">
        <v>0.1719</v>
      </c>
      <c r="X982">
        <v>0.1681</v>
      </c>
      <c r="Y982">
        <v>0.1681</v>
      </c>
    </row>
    <row r="983" spans="1:25">
      <c r="A983" s="95">
        <v>45666</v>
      </c>
      <c r="R983">
        <v>0.191</v>
      </c>
      <c r="S983">
        <v>0.17949999999999999</v>
      </c>
      <c r="T983">
        <v>0.17599999999999999</v>
      </c>
      <c r="U983">
        <v>0.1764</v>
      </c>
      <c r="V983">
        <v>0.1794</v>
      </c>
      <c r="W983">
        <v>0.17219999999999999</v>
      </c>
      <c r="X983">
        <v>0.16839999999999999</v>
      </c>
      <c r="Y983">
        <v>0.16830000000000001</v>
      </c>
    </row>
    <row r="984" spans="1:25">
      <c r="A984" s="95">
        <v>45667</v>
      </c>
      <c r="R984">
        <v>0.19220000000000001</v>
      </c>
      <c r="S984">
        <v>0.1807</v>
      </c>
      <c r="T984">
        <v>0.17699999999999999</v>
      </c>
      <c r="U984">
        <v>0.17730000000000001</v>
      </c>
      <c r="V984">
        <v>0.1802</v>
      </c>
      <c r="W984">
        <v>0.17299999999999999</v>
      </c>
      <c r="X984">
        <v>0.1691</v>
      </c>
      <c r="Y984">
        <v>0.16900000000000001</v>
      </c>
    </row>
    <row r="985" spans="1:25">
      <c r="A985" s="95">
        <v>45670</v>
      </c>
      <c r="R985">
        <v>0.189</v>
      </c>
      <c r="S985">
        <v>0.1792</v>
      </c>
      <c r="T985">
        <v>0.17599999999999999</v>
      </c>
      <c r="U985">
        <v>0.1767</v>
      </c>
      <c r="V985">
        <v>0.17979999999999999</v>
      </c>
      <c r="W985">
        <v>0.1731</v>
      </c>
      <c r="X985">
        <v>0.16950000000000001</v>
      </c>
      <c r="Y985">
        <v>0.16950000000000001</v>
      </c>
    </row>
    <row r="986" spans="1:25">
      <c r="A986" s="95">
        <v>45671</v>
      </c>
      <c r="R986">
        <v>0.1832</v>
      </c>
      <c r="S986">
        <v>0.1739</v>
      </c>
      <c r="T986">
        <v>0.17130000000000001</v>
      </c>
      <c r="U986">
        <v>0.1726</v>
      </c>
      <c r="V986">
        <v>0.1762</v>
      </c>
      <c r="W986">
        <v>0.1701</v>
      </c>
      <c r="X986">
        <v>0.1673</v>
      </c>
      <c r="Y986">
        <v>0.1678</v>
      </c>
    </row>
    <row r="987" spans="1:25">
      <c r="A987" s="95">
        <v>45672</v>
      </c>
      <c r="R987">
        <v>0.18010000000000001</v>
      </c>
      <c r="S987">
        <v>0.17069999999999999</v>
      </c>
      <c r="T987">
        <v>0.16830000000000001</v>
      </c>
      <c r="U987">
        <v>0.1699</v>
      </c>
      <c r="V987">
        <v>0.17380000000000001</v>
      </c>
      <c r="W987">
        <v>0.16830000000000001</v>
      </c>
      <c r="X987">
        <v>0.1658</v>
      </c>
      <c r="Y987">
        <v>0.16650000000000001</v>
      </c>
    </row>
    <row r="988" spans="1:25">
      <c r="A988" s="95">
        <v>45673</v>
      </c>
      <c r="R988">
        <v>0.18410000000000001</v>
      </c>
      <c r="S988">
        <v>0.17219999999999999</v>
      </c>
      <c r="T988">
        <v>0.1694</v>
      </c>
      <c r="U988">
        <v>0.17069999999999999</v>
      </c>
      <c r="V988">
        <v>0.1744</v>
      </c>
      <c r="W988">
        <v>0.1686</v>
      </c>
      <c r="X988">
        <v>0.16600000000000001</v>
      </c>
      <c r="Y988">
        <v>0.1666</v>
      </c>
    </row>
    <row r="989" spans="1:25">
      <c r="A989" s="95">
        <v>45674</v>
      </c>
      <c r="R989">
        <v>0.1822</v>
      </c>
      <c r="S989">
        <v>0.17100000000000001</v>
      </c>
      <c r="T989">
        <v>0.16789999999999999</v>
      </c>
      <c r="U989">
        <v>0.16869999999999999</v>
      </c>
      <c r="V989">
        <v>0.17230000000000001</v>
      </c>
      <c r="W989">
        <v>0.16669999999999999</v>
      </c>
      <c r="X989">
        <v>0.1643</v>
      </c>
      <c r="Y989">
        <v>0.16500000000000001</v>
      </c>
    </row>
    <row r="990" spans="1:25">
      <c r="A990" s="103">
        <v>45677</v>
      </c>
      <c r="R990" s="189">
        <v>0.1822</v>
      </c>
      <c r="S990" s="189">
        <v>0.17100000000000001</v>
      </c>
      <c r="T990" s="189">
        <v>0.16789999999999999</v>
      </c>
      <c r="U990" s="189">
        <v>0.16869999999999999</v>
      </c>
      <c r="V990" s="189">
        <v>0.17230000000000001</v>
      </c>
      <c r="W990" s="189">
        <v>0.16669999999999999</v>
      </c>
      <c r="X990" s="189">
        <v>0.1643</v>
      </c>
      <c r="Y990" s="189">
        <v>0.16500000000000001</v>
      </c>
    </row>
    <row r="991" spans="1:25">
      <c r="A991" s="95">
        <v>45678</v>
      </c>
      <c r="R991">
        <v>0.1779</v>
      </c>
      <c r="S991">
        <v>0.16830000000000001</v>
      </c>
      <c r="T991">
        <v>0.16589999999999999</v>
      </c>
      <c r="U991">
        <v>0.16739999999999999</v>
      </c>
      <c r="V991">
        <v>0.17130000000000001</v>
      </c>
      <c r="W991">
        <v>0.16600000000000001</v>
      </c>
      <c r="X991">
        <v>0.1638</v>
      </c>
      <c r="Y991">
        <v>0.16470000000000001</v>
      </c>
    </row>
    <row r="992" spans="1:25">
      <c r="A992" s="95">
        <v>45679</v>
      </c>
      <c r="R992">
        <v>0.18160000000000001</v>
      </c>
      <c r="S992">
        <v>0.17080000000000001</v>
      </c>
      <c r="T992">
        <v>0.16819999999999999</v>
      </c>
      <c r="U992">
        <v>0.16950000000000001</v>
      </c>
      <c r="V992">
        <v>0.17330000000000001</v>
      </c>
      <c r="W992">
        <v>0.16739999999999999</v>
      </c>
      <c r="X992">
        <v>0.16500000000000001</v>
      </c>
      <c r="Y992">
        <v>0.16569999999999999</v>
      </c>
    </row>
    <row r="993" spans="1:25">
      <c r="A993" s="95">
        <v>45680</v>
      </c>
      <c r="R993">
        <v>0.18690000000000001</v>
      </c>
      <c r="S993">
        <v>0.17319999999999999</v>
      </c>
      <c r="T993">
        <v>0.17030000000000001</v>
      </c>
      <c r="U993">
        <v>0.17150000000000001</v>
      </c>
      <c r="V993">
        <v>0.17530000000000001</v>
      </c>
      <c r="W993">
        <v>0.16900000000000001</v>
      </c>
      <c r="X993">
        <v>0.1663</v>
      </c>
      <c r="Y993">
        <v>0.1668</v>
      </c>
    </row>
    <row r="994" spans="1:25">
      <c r="A994" s="95">
        <v>45681</v>
      </c>
      <c r="R994">
        <v>0.19020000000000001</v>
      </c>
      <c r="S994">
        <v>0.1762</v>
      </c>
      <c r="T994">
        <v>0.1726</v>
      </c>
      <c r="U994">
        <v>0.17349999999999999</v>
      </c>
      <c r="V994">
        <v>0.17730000000000001</v>
      </c>
      <c r="W994">
        <v>0.17080000000000001</v>
      </c>
      <c r="X994">
        <v>0.16789999999999999</v>
      </c>
      <c r="Y994">
        <v>0.16839999999999999</v>
      </c>
    </row>
    <row r="995" spans="1:25">
      <c r="A995" s="95">
        <v>45684</v>
      </c>
      <c r="R995">
        <v>0.19170000000000001</v>
      </c>
      <c r="S995">
        <v>0.1774</v>
      </c>
      <c r="T995">
        <v>0.17380000000000001</v>
      </c>
      <c r="U995">
        <v>0.17469999999999999</v>
      </c>
      <c r="V995">
        <v>0.17849999999999999</v>
      </c>
      <c r="W995">
        <v>0.17169999999999999</v>
      </c>
      <c r="X995">
        <v>0.16869999999999999</v>
      </c>
      <c r="Y995">
        <v>0.16889999999999999</v>
      </c>
    </row>
    <row r="996" spans="1:25">
      <c r="A996" s="95">
        <v>45685</v>
      </c>
      <c r="R996">
        <v>0.1923</v>
      </c>
      <c r="S996">
        <v>0.17799999999999999</v>
      </c>
      <c r="T996">
        <v>0.17469999999999999</v>
      </c>
      <c r="U996">
        <v>0.1757</v>
      </c>
      <c r="V996">
        <v>0.17960000000000001</v>
      </c>
      <c r="W996">
        <v>0.17280000000000001</v>
      </c>
      <c r="X996">
        <v>0.16980000000000001</v>
      </c>
      <c r="Y996">
        <v>0.1701</v>
      </c>
    </row>
    <row r="997" spans="1:25">
      <c r="A997" s="95">
        <v>45686</v>
      </c>
      <c r="R997">
        <v>0.19450000000000001</v>
      </c>
      <c r="S997">
        <v>0.1799</v>
      </c>
      <c r="T997">
        <v>0.1764</v>
      </c>
      <c r="U997">
        <v>0.1772</v>
      </c>
      <c r="V997">
        <v>0.18110000000000001</v>
      </c>
      <c r="W997">
        <v>0.1739</v>
      </c>
      <c r="X997">
        <v>0.1706</v>
      </c>
      <c r="Y997">
        <v>0.17069999999999999</v>
      </c>
    </row>
    <row r="998" spans="1:25">
      <c r="A998" s="95">
        <v>45687</v>
      </c>
      <c r="R998">
        <v>0.19470000000000001</v>
      </c>
      <c r="S998">
        <v>0.1799</v>
      </c>
      <c r="T998">
        <v>0.17649999999999999</v>
      </c>
      <c r="U998">
        <v>0.17749999999999999</v>
      </c>
      <c r="V998">
        <v>0.18140000000000001</v>
      </c>
      <c r="W998">
        <v>0.17399999999999999</v>
      </c>
      <c r="X998">
        <v>0.17069999999999999</v>
      </c>
      <c r="Y998">
        <v>0.17080000000000001</v>
      </c>
    </row>
    <row r="999" spans="1:25">
      <c r="A999" s="95">
        <v>45688</v>
      </c>
      <c r="R999">
        <v>0.19350000000000001</v>
      </c>
      <c r="S999">
        <v>0.17879999999999999</v>
      </c>
      <c r="T999">
        <v>0.1754</v>
      </c>
      <c r="U999">
        <v>0.1764</v>
      </c>
      <c r="V999">
        <v>0.1802</v>
      </c>
      <c r="W999">
        <v>0.1729</v>
      </c>
      <c r="X999">
        <v>0.16950000000000001</v>
      </c>
      <c r="Y999">
        <v>0.1696</v>
      </c>
    </row>
    <row r="1000" spans="1:25">
      <c r="A1000" s="95">
        <v>45691</v>
      </c>
      <c r="R1000">
        <v>0.19259999999999999</v>
      </c>
      <c r="S1000">
        <v>0.17829999999999999</v>
      </c>
      <c r="T1000">
        <v>0.17499999999999999</v>
      </c>
      <c r="U1000">
        <v>0.17599999999999999</v>
      </c>
      <c r="V1000">
        <v>0.1799</v>
      </c>
      <c r="W1000">
        <v>0.1729</v>
      </c>
      <c r="X1000">
        <v>0.16980000000000001</v>
      </c>
      <c r="Y1000">
        <v>0.17019999999999999</v>
      </c>
    </row>
    <row r="1001" spans="1:25">
      <c r="A1001" s="95">
        <v>45692</v>
      </c>
      <c r="R1001">
        <v>0.1966</v>
      </c>
      <c r="S1001">
        <v>0.18149999999999999</v>
      </c>
      <c r="T1001">
        <v>0.1779</v>
      </c>
      <c r="U1001">
        <v>0.17849999999999999</v>
      </c>
      <c r="V1001">
        <v>0.18210000000000001</v>
      </c>
      <c r="W1001">
        <v>0.17480000000000001</v>
      </c>
      <c r="X1001">
        <v>0.1714</v>
      </c>
      <c r="Y1001">
        <v>0.17169999999999999</v>
      </c>
    </row>
    <row r="1002" spans="1:25">
      <c r="A1002" s="95">
        <v>45693</v>
      </c>
      <c r="R1002">
        <v>0.1976</v>
      </c>
      <c r="S1002">
        <v>0.18129999999999999</v>
      </c>
      <c r="T1002">
        <v>0.17760000000000001</v>
      </c>
      <c r="U1002">
        <v>0.1782</v>
      </c>
      <c r="V1002">
        <v>0.1817</v>
      </c>
      <c r="W1002">
        <v>0.1744</v>
      </c>
      <c r="X1002">
        <v>0.17100000000000001</v>
      </c>
      <c r="Y1002">
        <v>0.17130000000000001</v>
      </c>
    </row>
    <row r="1003" spans="1:25">
      <c r="A1003" s="95">
        <v>45694</v>
      </c>
      <c r="R1003">
        <v>0.19570000000000001</v>
      </c>
      <c r="S1003">
        <v>0.18060000000000001</v>
      </c>
      <c r="T1003">
        <v>0.1769</v>
      </c>
      <c r="U1003">
        <v>0.17760000000000001</v>
      </c>
      <c r="V1003">
        <v>0.1812</v>
      </c>
      <c r="W1003">
        <v>0.17419999999999999</v>
      </c>
      <c r="X1003">
        <v>0.17069999999999999</v>
      </c>
      <c r="Y1003">
        <v>0.17080000000000001</v>
      </c>
    </row>
    <row r="1004" spans="1:25">
      <c r="A1004" s="95">
        <v>45695</v>
      </c>
      <c r="R1004">
        <v>0.19359999999999999</v>
      </c>
      <c r="S1004">
        <v>0.17860000000000001</v>
      </c>
      <c r="T1004">
        <v>0.17499999999999999</v>
      </c>
      <c r="U1004">
        <v>0.17610000000000001</v>
      </c>
      <c r="V1004">
        <v>0.1797</v>
      </c>
      <c r="W1004">
        <v>0.1734</v>
      </c>
      <c r="X1004">
        <v>0.1704</v>
      </c>
      <c r="Y1004">
        <v>0.1706</v>
      </c>
    </row>
    <row r="1005" spans="1:25">
      <c r="A1005" s="95">
        <v>45698</v>
      </c>
      <c r="R1005">
        <v>0.19500000000000001</v>
      </c>
      <c r="S1005">
        <v>0.1797</v>
      </c>
      <c r="T1005">
        <v>0.17610000000000001</v>
      </c>
      <c r="U1005">
        <v>0.17730000000000001</v>
      </c>
      <c r="V1005">
        <v>0.18079999999999999</v>
      </c>
      <c r="W1005">
        <v>0.17419999999999999</v>
      </c>
      <c r="X1005">
        <v>0.17100000000000001</v>
      </c>
      <c r="Y1005">
        <v>0.17119999999999999</v>
      </c>
    </row>
    <row r="1006" spans="1:25">
      <c r="A1006" s="95">
        <v>45699</v>
      </c>
      <c r="R1006">
        <v>0.19869999999999999</v>
      </c>
      <c r="S1006">
        <v>0.18279999999999999</v>
      </c>
      <c r="T1006">
        <v>0.1792</v>
      </c>
      <c r="U1006">
        <v>0.18010000000000001</v>
      </c>
      <c r="V1006">
        <v>0.1835</v>
      </c>
      <c r="W1006">
        <v>0.1764</v>
      </c>
      <c r="X1006">
        <v>0.17269999999999999</v>
      </c>
      <c r="Y1006">
        <v>0.1726</v>
      </c>
    </row>
    <row r="1007" spans="1:25">
      <c r="A1007" s="95">
        <v>45700</v>
      </c>
      <c r="R1007">
        <v>0.1976</v>
      </c>
      <c r="S1007">
        <v>0.18340000000000001</v>
      </c>
      <c r="T1007">
        <v>0.18</v>
      </c>
      <c r="U1007">
        <v>0.18099999999999999</v>
      </c>
      <c r="V1007">
        <v>0.18440000000000001</v>
      </c>
      <c r="W1007">
        <v>0.1769</v>
      </c>
      <c r="X1007">
        <v>0.1731</v>
      </c>
      <c r="Y1007">
        <v>0.17299999999999999</v>
      </c>
    </row>
    <row r="1008" spans="1:25">
      <c r="A1008" s="95">
        <v>45701</v>
      </c>
      <c r="R1008">
        <v>0.20169999999999999</v>
      </c>
      <c r="S1008">
        <v>0.18840000000000001</v>
      </c>
      <c r="T1008">
        <v>0.1845</v>
      </c>
      <c r="U1008">
        <v>0.18509999999999999</v>
      </c>
      <c r="V1008">
        <v>0.18809999999999999</v>
      </c>
      <c r="W1008">
        <v>0.1802</v>
      </c>
      <c r="X1008">
        <v>0.17580000000000001</v>
      </c>
      <c r="Y1008">
        <v>0.17530000000000001</v>
      </c>
    </row>
    <row r="1009" spans="1:26">
      <c r="A1009" s="95">
        <v>45702</v>
      </c>
      <c r="R1009">
        <v>0.20419999999999999</v>
      </c>
      <c r="S1009">
        <v>0.19159999999999999</v>
      </c>
      <c r="T1009">
        <v>0.18779999999999999</v>
      </c>
      <c r="U1009">
        <v>0.18809999999999999</v>
      </c>
      <c r="V1009">
        <v>0.1908</v>
      </c>
      <c r="W1009">
        <v>0.1825</v>
      </c>
      <c r="X1009">
        <v>0.17780000000000001</v>
      </c>
      <c r="Y1009">
        <v>0.1769</v>
      </c>
    </row>
    <row r="1010" spans="1:26">
      <c r="A1010" s="103">
        <v>45705</v>
      </c>
      <c r="R1010" s="189">
        <v>0.20419999999999999</v>
      </c>
      <c r="S1010" s="189">
        <v>0.19159999999999999</v>
      </c>
      <c r="T1010" s="189">
        <v>0.18779999999999999</v>
      </c>
      <c r="U1010" s="189">
        <v>0.18809999999999999</v>
      </c>
      <c r="V1010" s="189">
        <v>0.1908</v>
      </c>
      <c r="W1010" s="189">
        <v>0.1825</v>
      </c>
      <c r="X1010" s="189">
        <v>0.17780000000000001</v>
      </c>
      <c r="Y1010" s="189">
        <v>0.1769</v>
      </c>
    </row>
    <row r="1011" spans="1:26">
      <c r="A1011" s="95">
        <v>45706</v>
      </c>
      <c r="R1011">
        <v>0.20519999999999999</v>
      </c>
      <c r="S1011">
        <v>0.19159999999999999</v>
      </c>
      <c r="T1011">
        <v>0.18779999999999999</v>
      </c>
      <c r="U1011">
        <v>0.1883</v>
      </c>
      <c r="V1011">
        <v>0.19109999999999999</v>
      </c>
      <c r="W1011">
        <v>0.1827</v>
      </c>
      <c r="X1011">
        <v>0.17780000000000001</v>
      </c>
      <c r="Y1011">
        <v>0.1769</v>
      </c>
    </row>
    <row r="1012" spans="1:26">
      <c r="A1012" s="95">
        <v>45707</v>
      </c>
      <c r="R1012">
        <v>0.2069</v>
      </c>
      <c r="S1012">
        <v>0.19389999999999999</v>
      </c>
      <c r="T1012">
        <v>0.18990000000000001</v>
      </c>
      <c r="U1012">
        <v>0.19009999999999999</v>
      </c>
      <c r="V1012">
        <v>0.1928</v>
      </c>
      <c r="W1012">
        <v>0.18410000000000001</v>
      </c>
      <c r="X1012">
        <v>0.17879999999999999</v>
      </c>
      <c r="Y1012">
        <v>0.1777</v>
      </c>
    </row>
    <row r="1013" spans="1:26">
      <c r="A1013" s="95">
        <v>45708</v>
      </c>
      <c r="R1013">
        <v>0.21049999999999999</v>
      </c>
      <c r="S1013">
        <v>0.19750000000000001</v>
      </c>
      <c r="T1013">
        <v>0.19289999999999999</v>
      </c>
      <c r="U1013">
        <v>0.1928</v>
      </c>
      <c r="V1013">
        <v>0.1951</v>
      </c>
      <c r="W1013">
        <v>0.18579999999999999</v>
      </c>
      <c r="X1013">
        <v>0.18029999999999999</v>
      </c>
      <c r="Y1013">
        <v>0.1789</v>
      </c>
    </row>
    <row r="1014" spans="1:26">
      <c r="A1014" s="95">
        <v>45709</v>
      </c>
      <c r="R1014">
        <v>0.21310000000000001</v>
      </c>
      <c r="S1014">
        <v>0.19919999999999999</v>
      </c>
      <c r="T1014">
        <v>0.19470000000000001</v>
      </c>
      <c r="U1014">
        <v>0.19450000000000001</v>
      </c>
      <c r="V1014">
        <v>0.1968</v>
      </c>
      <c r="W1014">
        <v>0.18659999999999999</v>
      </c>
      <c r="X1014">
        <v>0.1807</v>
      </c>
      <c r="Y1014">
        <v>0.1792</v>
      </c>
    </row>
    <row r="1015" spans="1:26">
      <c r="A1015" s="95">
        <v>45712</v>
      </c>
      <c r="R1015">
        <v>0.2109</v>
      </c>
      <c r="S1015">
        <v>0.19570000000000001</v>
      </c>
      <c r="T1015">
        <v>0.19209999999999999</v>
      </c>
      <c r="U1015">
        <v>0.1928</v>
      </c>
      <c r="V1015">
        <v>0.1958</v>
      </c>
      <c r="W1015">
        <v>0.18609999999999999</v>
      </c>
      <c r="X1015">
        <v>0.18060000000000001</v>
      </c>
      <c r="Y1015">
        <v>0.17929999999999999</v>
      </c>
    </row>
    <row r="1016" spans="1:26">
      <c r="A1016" s="95">
        <v>45713</v>
      </c>
      <c r="R1016">
        <v>0.21460000000000001</v>
      </c>
      <c r="S1016">
        <v>0.19969999999999999</v>
      </c>
      <c r="T1016">
        <v>0.19550000000000001</v>
      </c>
      <c r="U1016">
        <v>0.1956</v>
      </c>
      <c r="V1016">
        <v>0.19789999999999999</v>
      </c>
      <c r="W1016">
        <v>0.18729999999999999</v>
      </c>
      <c r="X1016">
        <v>0.1812</v>
      </c>
      <c r="Y1016">
        <v>0.17960000000000001</v>
      </c>
    </row>
    <row r="1017" spans="1:26">
      <c r="A1017" s="95">
        <v>45714</v>
      </c>
      <c r="R1017">
        <v>0.2064</v>
      </c>
      <c r="S1017">
        <v>0.19589999999999999</v>
      </c>
      <c r="T1017">
        <v>0.1923</v>
      </c>
      <c r="U1017">
        <v>0.1928</v>
      </c>
      <c r="V1017">
        <v>0.19570000000000001</v>
      </c>
      <c r="W1017">
        <v>0.18559999999999999</v>
      </c>
      <c r="X1017">
        <v>0.1797</v>
      </c>
      <c r="Y1017">
        <v>0.1782</v>
      </c>
    </row>
    <row r="1018" spans="1:26">
      <c r="A1018" s="95">
        <v>45715</v>
      </c>
      <c r="R1018">
        <v>0.19689999999999999</v>
      </c>
      <c r="S1018">
        <v>0.18890000000000001</v>
      </c>
      <c r="T1018">
        <v>0.1857</v>
      </c>
      <c r="U1018">
        <v>0.1867</v>
      </c>
      <c r="V1018">
        <v>0.19009999999999999</v>
      </c>
      <c r="W1018">
        <v>0.18140000000000001</v>
      </c>
      <c r="X1018">
        <v>0.17660000000000001</v>
      </c>
      <c r="Y1018">
        <v>0.1757</v>
      </c>
    </row>
    <row r="1019" spans="1:26">
      <c r="A1019" s="95">
        <v>45716</v>
      </c>
      <c r="R1019">
        <v>0.1951</v>
      </c>
      <c r="S1019">
        <v>0.1852</v>
      </c>
      <c r="T1019">
        <v>0.1812</v>
      </c>
      <c r="U1019">
        <v>0.1822</v>
      </c>
      <c r="V1019">
        <v>0.18590000000000001</v>
      </c>
      <c r="W1019">
        <v>0.1774</v>
      </c>
      <c r="X1019">
        <v>0.17319999999999999</v>
      </c>
      <c r="Y1019">
        <v>0.17269999999999999</v>
      </c>
      <c r="Z1019">
        <v>0.1764</v>
      </c>
    </row>
    <row r="1020" spans="1:26">
      <c r="A1020" s="95">
        <v>45719</v>
      </c>
      <c r="S1020">
        <v>0.1822</v>
      </c>
      <c r="T1020">
        <v>0.17860000000000001</v>
      </c>
      <c r="U1020">
        <v>0.17979999999999999</v>
      </c>
      <c r="V1020">
        <v>0.1837</v>
      </c>
      <c r="W1020">
        <v>0.17610000000000001</v>
      </c>
      <c r="X1020">
        <v>0.17249999999999999</v>
      </c>
      <c r="Y1020">
        <v>0.17269999999999999</v>
      </c>
      <c r="Z1020">
        <v>0.1759</v>
      </c>
    </row>
    <row r="1021" spans="1:26">
      <c r="A1021" s="95">
        <v>45720</v>
      </c>
      <c r="S1021">
        <v>0.18099999999999999</v>
      </c>
      <c r="T1021">
        <v>0.1774</v>
      </c>
      <c r="U1021">
        <v>0.1784</v>
      </c>
      <c r="V1021">
        <v>0.18210000000000001</v>
      </c>
      <c r="W1021">
        <v>0.17449999999999999</v>
      </c>
      <c r="X1021">
        <v>0.17069999999999999</v>
      </c>
      <c r="Y1021">
        <v>0.17080000000000001</v>
      </c>
      <c r="Z1021">
        <v>0.1739</v>
      </c>
    </row>
    <row r="1022" spans="1:26">
      <c r="A1022" s="95">
        <v>45721</v>
      </c>
      <c r="S1022">
        <v>0.182</v>
      </c>
      <c r="T1022">
        <v>0.1789</v>
      </c>
      <c r="U1022">
        <v>0.1799</v>
      </c>
      <c r="V1022">
        <v>0.1835</v>
      </c>
      <c r="W1022">
        <v>0.17530000000000001</v>
      </c>
      <c r="X1022">
        <v>0.17119999999999999</v>
      </c>
      <c r="Y1022">
        <v>0.17100000000000001</v>
      </c>
      <c r="Z1022">
        <v>0.17399999999999999</v>
      </c>
    </row>
    <row r="1023" spans="1:26">
      <c r="A1023" s="95">
        <v>45722</v>
      </c>
      <c r="S1023">
        <v>0.18129999999999999</v>
      </c>
      <c r="T1023">
        <v>0.17799999999999999</v>
      </c>
      <c r="U1023">
        <v>0.17910000000000001</v>
      </c>
      <c r="V1023">
        <v>0.18279999999999999</v>
      </c>
      <c r="W1023">
        <v>0.17469999999999999</v>
      </c>
      <c r="X1023">
        <v>0.17069999999999999</v>
      </c>
      <c r="Y1023">
        <v>0.17069999999999999</v>
      </c>
      <c r="Z1023">
        <v>0.17399999999999999</v>
      </c>
    </row>
    <row r="1024" spans="1:26">
      <c r="A1024" s="95">
        <v>45723</v>
      </c>
      <c r="S1024">
        <v>0.18310000000000001</v>
      </c>
      <c r="T1024">
        <v>0.1799</v>
      </c>
      <c r="U1024">
        <v>0.1807</v>
      </c>
      <c r="V1024">
        <v>0.1842</v>
      </c>
      <c r="W1024">
        <v>0.17560000000000001</v>
      </c>
      <c r="X1024">
        <v>0.1714</v>
      </c>
      <c r="Y1024">
        <v>0.17119999999999999</v>
      </c>
      <c r="Z1024">
        <v>0.17419999999999999</v>
      </c>
    </row>
    <row r="1025" spans="1:26">
      <c r="A1025" s="95">
        <v>45726</v>
      </c>
      <c r="S1025">
        <v>0.1885</v>
      </c>
      <c r="T1025">
        <v>0.18579999999999999</v>
      </c>
      <c r="U1025">
        <v>0.1865</v>
      </c>
      <c r="V1025">
        <v>0.18970000000000001</v>
      </c>
      <c r="W1025">
        <v>0.1807</v>
      </c>
      <c r="X1025">
        <v>0.17610000000000001</v>
      </c>
      <c r="Y1025">
        <v>0.17560000000000001</v>
      </c>
      <c r="Z1025">
        <v>0.1782</v>
      </c>
    </row>
    <row r="1026" spans="1:26">
      <c r="A1026" s="95">
        <v>45727</v>
      </c>
      <c r="S1026">
        <v>0.1867</v>
      </c>
      <c r="T1026">
        <v>0.18410000000000001</v>
      </c>
      <c r="U1026">
        <v>0.185</v>
      </c>
      <c r="V1026">
        <v>0.1883</v>
      </c>
      <c r="W1026">
        <v>0.17960000000000001</v>
      </c>
      <c r="X1026">
        <v>0.17510000000000001</v>
      </c>
      <c r="Y1026">
        <v>0.17460000000000001</v>
      </c>
      <c r="Z1026">
        <v>0.1774</v>
      </c>
    </row>
    <row r="1027" spans="1:26">
      <c r="A1027" s="95">
        <v>45728</v>
      </c>
      <c r="S1027">
        <v>0.18859999999999999</v>
      </c>
      <c r="T1027">
        <v>0.18629999999999999</v>
      </c>
      <c r="U1027">
        <v>0.18720000000000001</v>
      </c>
      <c r="V1027">
        <v>0.19040000000000001</v>
      </c>
      <c r="W1027">
        <v>0.18140000000000001</v>
      </c>
      <c r="X1027">
        <v>0.17660000000000001</v>
      </c>
      <c r="Y1027">
        <v>0.17580000000000001</v>
      </c>
      <c r="Z1027">
        <v>0.1784</v>
      </c>
    </row>
    <row r="1028" spans="1:26">
      <c r="A1028" s="95">
        <v>45729</v>
      </c>
      <c r="S1028">
        <v>0.1925</v>
      </c>
      <c r="T1028">
        <v>0.1898</v>
      </c>
      <c r="U1028">
        <v>0.1905</v>
      </c>
      <c r="V1028">
        <v>0.19339999999999999</v>
      </c>
      <c r="W1028">
        <v>0.184</v>
      </c>
      <c r="X1028">
        <v>0.17860000000000001</v>
      </c>
      <c r="Y1028">
        <v>0.17749999999999999</v>
      </c>
      <c r="Z1028">
        <v>0.1797</v>
      </c>
    </row>
    <row r="1029" spans="1:26">
      <c r="A1029" s="95">
        <v>45730</v>
      </c>
      <c r="S1029">
        <v>0.19189999999999999</v>
      </c>
      <c r="T1029">
        <v>0.1893</v>
      </c>
      <c r="U1029">
        <v>0.1903</v>
      </c>
      <c r="V1029">
        <v>0.19339999999999999</v>
      </c>
      <c r="W1029">
        <v>0.184</v>
      </c>
      <c r="X1029">
        <v>0.17860000000000001</v>
      </c>
      <c r="Y1029">
        <v>0.17749999999999999</v>
      </c>
      <c r="Z1029">
        <v>0.1797</v>
      </c>
    </row>
    <row r="1030" spans="1:26">
      <c r="A1030" s="95">
        <v>45733</v>
      </c>
      <c r="S1030">
        <v>0.19969999999999999</v>
      </c>
      <c r="T1030">
        <v>0.19570000000000001</v>
      </c>
      <c r="U1030">
        <v>0.1958</v>
      </c>
      <c r="V1030">
        <v>0.19800000000000001</v>
      </c>
      <c r="W1030">
        <v>0.18729999999999999</v>
      </c>
      <c r="X1030">
        <v>0.18090000000000001</v>
      </c>
      <c r="Y1030">
        <v>0.1794</v>
      </c>
      <c r="Z1030">
        <v>0.18129999999999999</v>
      </c>
    </row>
    <row r="1031" spans="1:26">
      <c r="A1031" s="95">
        <v>45734</v>
      </c>
      <c r="S1031">
        <v>0.19989999999999999</v>
      </c>
      <c r="T1031">
        <v>0.19650000000000001</v>
      </c>
      <c r="U1031">
        <v>0.19700000000000001</v>
      </c>
      <c r="V1031">
        <v>0.19950000000000001</v>
      </c>
      <c r="W1031">
        <v>0.1888</v>
      </c>
      <c r="X1031">
        <v>0.18240000000000001</v>
      </c>
      <c r="Y1031">
        <v>0.18090000000000001</v>
      </c>
      <c r="Z1031">
        <v>0.18290000000000001</v>
      </c>
    </row>
    <row r="1032" spans="1:26">
      <c r="A1032" s="95">
        <v>45735</v>
      </c>
      <c r="S1032">
        <v>0.19689999999999999</v>
      </c>
      <c r="T1032">
        <v>0.19359999999999999</v>
      </c>
      <c r="U1032">
        <v>0.1943</v>
      </c>
      <c r="V1032">
        <v>0.1971</v>
      </c>
      <c r="W1032">
        <v>0.187</v>
      </c>
      <c r="X1032">
        <v>0.18099999999999999</v>
      </c>
      <c r="Y1032">
        <v>0.1799</v>
      </c>
      <c r="Z1032">
        <v>0.1822</v>
      </c>
    </row>
    <row r="1033" spans="1:26">
      <c r="A1033" s="95">
        <v>45736</v>
      </c>
      <c r="S1033">
        <v>0.2</v>
      </c>
      <c r="T1033">
        <v>0.19650000000000001</v>
      </c>
      <c r="U1033">
        <v>0.19700000000000001</v>
      </c>
      <c r="V1033">
        <v>0.1996</v>
      </c>
      <c r="W1033">
        <v>0.18890000000000001</v>
      </c>
      <c r="X1033">
        <v>0.18260000000000001</v>
      </c>
      <c r="Y1033">
        <v>0.18110000000000001</v>
      </c>
      <c r="Z1033">
        <v>0.18310000000000001</v>
      </c>
    </row>
    <row r="1034" spans="1:26">
      <c r="A1034" s="95">
        <v>45737</v>
      </c>
      <c r="S1034">
        <v>0.19719999999999999</v>
      </c>
      <c r="T1034">
        <v>0.19389999999999999</v>
      </c>
      <c r="U1034">
        <v>0.1948</v>
      </c>
      <c r="V1034">
        <v>0.19769999999999999</v>
      </c>
      <c r="W1034">
        <v>0.18690000000000001</v>
      </c>
      <c r="X1034">
        <v>0.18049999999999999</v>
      </c>
      <c r="Y1034">
        <v>0.17910000000000001</v>
      </c>
      <c r="Z1034">
        <v>0.1812</v>
      </c>
    </row>
    <row r="1035" spans="1:26">
      <c r="A1035" s="95">
        <v>45740</v>
      </c>
      <c r="S1035">
        <v>0.19259999999999999</v>
      </c>
      <c r="T1035">
        <v>0.18959999999999999</v>
      </c>
      <c r="U1035">
        <v>0.1908</v>
      </c>
      <c r="V1035">
        <v>0.19420000000000001</v>
      </c>
      <c r="W1035">
        <v>0.1842</v>
      </c>
      <c r="X1035">
        <v>0.17829999999999999</v>
      </c>
      <c r="Y1035">
        <v>0.17710000000000001</v>
      </c>
      <c r="Z1035">
        <v>0.17949999999999999</v>
      </c>
    </row>
    <row r="1036" spans="1:26">
      <c r="A1036" s="95">
        <v>45741</v>
      </c>
      <c r="S1036">
        <v>0.1951</v>
      </c>
      <c r="T1036">
        <v>0.19189999999999999</v>
      </c>
      <c r="U1036">
        <v>0.19320000000000001</v>
      </c>
      <c r="V1036">
        <v>0.19650000000000001</v>
      </c>
      <c r="W1036">
        <v>0.18629999999999999</v>
      </c>
      <c r="X1036">
        <v>0.1802</v>
      </c>
      <c r="Y1036">
        <v>0.17879999999999999</v>
      </c>
      <c r="Z1036">
        <v>0.18099999999999999</v>
      </c>
    </row>
    <row r="1037" spans="1:26">
      <c r="A1037" s="95">
        <v>45742</v>
      </c>
      <c r="S1037">
        <v>0.19350000000000001</v>
      </c>
      <c r="T1037">
        <v>0.19059999999999999</v>
      </c>
      <c r="U1037">
        <v>0.192</v>
      </c>
      <c r="V1037">
        <v>0.19550000000000001</v>
      </c>
      <c r="W1037">
        <v>0.18590000000000001</v>
      </c>
      <c r="X1037">
        <v>0.18</v>
      </c>
      <c r="Y1037">
        <v>0.1787</v>
      </c>
      <c r="Z1037">
        <v>0.18099999999999999</v>
      </c>
    </row>
    <row r="1038" spans="1:26">
      <c r="A1038" s="95">
        <v>45743</v>
      </c>
      <c r="S1038">
        <v>0.19089999999999999</v>
      </c>
      <c r="T1038">
        <v>0.1883</v>
      </c>
      <c r="U1038">
        <v>0.1898</v>
      </c>
      <c r="V1038">
        <v>0.19339999999999999</v>
      </c>
      <c r="W1038">
        <v>0.1842</v>
      </c>
      <c r="X1038">
        <v>0.17860000000000001</v>
      </c>
      <c r="Y1038">
        <v>0.17760000000000001</v>
      </c>
      <c r="Z1038">
        <v>0.18</v>
      </c>
    </row>
    <row r="1039" spans="1:26">
      <c r="A1039" s="95">
        <v>45744</v>
      </c>
      <c r="S1039">
        <v>0.18959999999999999</v>
      </c>
      <c r="T1039">
        <v>0.1875</v>
      </c>
      <c r="U1039">
        <v>0.18920000000000001</v>
      </c>
      <c r="V1039">
        <v>0.19289999999999999</v>
      </c>
      <c r="W1039">
        <v>0.18360000000000001</v>
      </c>
      <c r="X1039">
        <v>0.17810000000000001</v>
      </c>
      <c r="Y1039">
        <v>0.17699999999999999</v>
      </c>
      <c r="Z1039">
        <v>0.1794</v>
      </c>
    </row>
    <row r="1040" spans="1:26">
      <c r="A1040" s="95">
        <v>45747</v>
      </c>
      <c r="S1040">
        <v>0.18859999999999999</v>
      </c>
      <c r="T1040">
        <v>0.1865</v>
      </c>
      <c r="U1040">
        <v>0.1883</v>
      </c>
      <c r="V1040">
        <v>0.192</v>
      </c>
      <c r="W1040">
        <v>0.183</v>
      </c>
      <c r="X1040">
        <v>0.1777</v>
      </c>
      <c r="Y1040">
        <v>0.17680000000000001</v>
      </c>
      <c r="Z1040">
        <v>0.1792</v>
      </c>
    </row>
    <row r="1041" spans="1:26">
      <c r="A1041" s="95">
        <v>45748</v>
      </c>
      <c r="S1041">
        <v>0.19350000000000001</v>
      </c>
      <c r="T1041">
        <v>0.1913</v>
      </c>
      <c r="U1041">
        <v>0.19309999999999999</v>
      </c>
      <c r="V1041">
        <v>0.19670000000000001</v>
      </c>
      <c r="W1041">
        <v>0.18740000000000001</v>
      </c>
      <c r="X1041">
        <v>0.18179999999999999</v>
      </c>
      <c r="Y1041">
        <v>0.18049999999999999</v>
      </c>
      <c r="Z1041">
        <v>0.1827</v>
      </c>
    </row>
    <row r="1042" spans="1:26">
      <c r="A1042" s="95">
        <v>45749</v>
      </c>
      <c r="S1042">
        <v>0.19589999999999999</v>
      </c>
      <c r="T1042">
        <v>0.19389999999999999</v>
      </c>
      <c r="U1042">
        <v>0.1956</v>
      </c>
      <c r="V1042">
        <v>0.1988</v>
      </c>
      <c r="W1042">
        <v>0.18920000000000001</v>
      </c>
      <c r="X1042">
        <v>0.18329999999999999</v>
      </c>
      <c r="Y1042">
        <v>0.1817</v>
      </c>
      <c r="Z1042">
        <v>0.1837</v>
      </c>
    </row>
    <row r="1043" spans="1:26">
      <c r="A1043" s="95">
        <v>45750</v>
      </c>
      <c r="S1043">
        <v>0.19109999999999999</v>
      </c>
      <c r="T1043">
        <v>0.18970000000000001</v>
      </c>
      <c r="U1043">
        <v>0.19170000000000001</v>
      </c>
      <c r="V1043">
        <v>0.19520000000000001</v>
      </c>
      <c r="W1043">
        <v>0.1862</v>
      </c>
      <c r="X1043">
        <v>0.18090000000000001</v>
      </c>
      <c r="Y1043">
        <v>0.1797</v>
      </c>
      <c r="Z1043">
        <v>0.182</v>
      </c>
    </row>
    <row r="1044" spans="1:26">
      <c r="A1044" s="95">
        <v>45751</v>
      </c>
      <c r="S1044">
        <v>0.18840000000000001</v>
      </c>
      <c r="T1044">
        <v>0.18679999999999999</v>
      </c>
      <c r="U1044">
        <v>0.1885</v>
      </c>
      <c r="V1044">
        <v>0.192</v>
      </c>
      <c r="W1044">
        <v>0.18329999999999999</v>
      </c>
      <c r="X1044">
        <v>0.17810000000000001</v>
      </c>
      <c r="Y1044">
        <v>0.1769</v>
      </c>
      <c r="Z1044">
        <v>0.17929999999999999</v>
      </c>
    </row>
    <row r="1045" spans="1:26">
      <c r="A1045" s="95">
        <v>45754</v>
      </c>
      <c r="S1045">
        <v>0.18679999999999999</v>
      </c>
      <c r="T1045">
        <v>0.18490000000000001</v>
      </c>
      <c r="U1045">
        <v>0.1862</v>
      </c>
      <c r="V1045">
        <v>0.18970000000000001</v>
      </c>
      <c r="W1045">
        <v>0.18110000000000001</v>
      </c>
      <c r="X1045">
        <v>0.17599999999999999</v>
      </c>
      <c r="Y1045">
        <v>0.17499999999999999</v>
      </c>
      <c r="Z1045">
        <v>0.1774</v>
      </c>
    </row>
    <row r="1046" spans="1:26">
      <c r="A1046" s="95">
        <v>45755</v>
      </c>
      <c r="S1046">
        <v>0.18310000000000001</v>
      </c>
      <c r="T1046">
        <v>0.18140000000000001</v>
      </c>
      <c r="U1046">
        <v>0.18310000000000001</v>
      </c>
      <c r="V1046">
        <v>0.18690000000000001</v>
      </c>
      <c r="W1046">
        <v>0.1787</v>
      </c>
      <c r="X1046">
        <v>0.17399999999999999</v>
      </c>
      <c r="Y1046">
        <v>0.17330000000000001</v>
      </c>
      <c r="Z1046">
        <v>0.1759</v>
      </c>
    </row>
    <row r="1047" spans="1:26">
      <c r="A1047" s="95">
        <v>45756</v>
      </c>
      <c r="S1047">
        <v>0.17</v>
      </c>
      <c r="T1047">
        <v>0.16889999999999999</v>
      </c>
      <c r="U1047">
        <v>0.16775000000000001</v>
      </c>
      <c r="V1047">
        <v>0.16650000000000001</v>
      </c>
      <c r="W1047">
        <v>0.1653</v>
      </c>
      <c r="X1047">
        <v>0.16405</v>
      </c>
      <c r="Y1047">
        <v>0.1628</v>
      </c>
      <c r="Z1047">
        <v>0.16175</v>
      </c>
    </row>
    <row r="1048" spans="1:26">
      <c r="A1048" s="95">
        <v>45757</v>
      </c>
      <c r="S1048">
        <v>0.1812</v>
      </c>
      <c r="T1048">
        <v>0.17910000000000001</v>
      </c>
      <c r="U1048">
        <v>0.18029999999999999</v>
      </c>
      <c r="V1048">
        <v>0.18390000000000001</v>
      </c>
      <c r="W1048">
        <v>0.1754</v>
      </c>
      <c r="X1048">
        <v>0.17100000000000001</v>
      </c>
      <c r="Y1048">
        <v>0.1706</v>
      </c>
      <c r="Z1048">
        <v>0.1736</v>
      </c>
    </row>
    <row r="1049" spans="1:26">
      <c r="A1049" s="95">
        <v>45758</v>
      </c>
      <c r="S1049">
        <v>0.18</v>
      </c>
      <c r="T1049">
        <v>0.17829999999999999</v>
      </c>
      <c r="U1049">
        <v>0.1797</v>
      </c>
      <c r="V1049">
        <v>0.18329999999999999</v>
      </c>
      <c r="W1049">
        <v>0.17510000000000001</v>
      </c>
      <c r="X1049">
        <v>0.17100000000000001</v>
      </c>
      <c r="Y1049">
        <v>0.1709</v>
      </c>
      <c r="Z1049">
        <v>0.17399999999999999</v>
      </c>
    </row>
    <row r="1050" spans="1:26">
      <c r="A1050" s="95">
        <v>45761</v>
      </c>
      <c r="S1050">
        <v>0.1787</v>
      </c>
      <c r="T1050">
        <v>0.1769</v>
      </c>
      <c r="U1050">
        <v>0.17860000000000001</v>
      </c>
      <c r="V1050">
        <v>0.1825</v>
      </c>
      <c r="W1050">
        <v>0.17460000000000001</v>
      </c>
      <c r="X1050">
        <v>0.1709</v>
      </c>
      <c r="Y1050">
        <v>0.1709</v>
      </c>
      <c r="Z1050">
        <v>0.17419999999999999</v>
      </c>
    </row>
    <row r="1051" spans="1:26">
      <c r="A1051" s="95">
        <v>45762</v>
      </c>
      <c r="S1051">
        <v>0.17519999999999999</v>
      </c>
      <c r="T1051">
        <v>0.1741</v>
      </c>
      <c r="U1051">
        <v>0.1759</v>
      </c>
      <c r="V1051">
        <v>0.1799</v>
      </c>
      <c r="W1051">
        <v>0.17219999999999999</v>
      </c>
      <c r="X1051">
        <v>0.16900000000000001</v>
      </c>
      <c r="Y1051">
        <v>0.16950000000000001</v>
      </c>
      <c r="Z1051">
        <v>0.17319999999999999</v>
      </c>
    </row>
    <row r="1052" spans="1:26">
      <c r="A1052" s="95">
        <v>45763</v>
      </c>
      <c r="S1052">
        <v>0.17860000000000001</v>
      </c>
      <c r="T1052">
        <v>0.1772</v>
      </c>
      <c r="U1052">
        <v>0.17860000000000001</v>
      </c>
      <c r="V1052">
        <v>0.18229999999999999</v>
      </c>
      <c r="W1052">
        <v>0.17399999999999999</v>
      </c>
      <c r="X1052">
        <v>0.17030000000000001</v>
      </c>
      <c r="Y1052">
        <v>0.1704</v>
      </c>
      <c r="Z1052">
        <v>0.1739</v>
      </c>
    </row>
    <row r="1053" spans="1:26">
      <c r="A1053" s="95">
        <v>45764</v>
      </c>
      <c r="S1053">
        <v>0.17929999999999999</v>
      </c>
      <c r="T1053">
        <v>0.17810000000000001</v>
      </c>
      <c r="U1053">
        <v>0.17929999999999999</v>
      </c>
      <c r="V1053">
        <v>0.183</v>
      </c>
      <c r="W1053">
        <v>0.17430000000000001</v>
      </c>
      <c r="X1053">
        <v>0.1704</v>
      </c>
      <c r="Y1053">
        <v>0.1704</v>
      </c>
      <c r="Z1053">
        <v>0.17380000000000001</v>
      </c>
    </row>
    <row r="1054" spans="1:26">
      <c r="A1054" s="95">
        <v>45768</v>
      </c>
      <c r="S1054">
        <v>0.17810000000000001</v>
      </c>
      <c r="T1054">
        <v>0.1774</v>
      </c>
      <c r="U1054">
        <v>0.1789</v>
      </c>
      <c r="V1054">
        <v>0.18279999999999999</v>
      </c>
      <c r="W1054">
        <v>0.17460000000000001</v>
      </c>
      <c r="X1054">
        <v>0.1709</v>
      </c>
      <c r="Y1054">
        <v>0.1709</v>
      </c>
      <c r="Z1054">
        <v>0.17430000000000001</v>
      </c>
    </row>
    <row r="1055" spans="1:26">
      <c r="A1055" s="95">
        <v>45769</v>
      </c>
      <c r="S1055">
        <v>0.1799</v>
      </c>
      <c r="T1055">
        <v>0.17960000000000001</v>
      </c>
      <c r="U1055">
        <v>0.18110000000000001</v>
      </c>
      <c r="V1055">
        <v>0.18490000000000001</v>
      </c>
      <c r="W1055">
        <v>0.17680000000000001</v>
      </c>
      <c r="X1055">
        <v>0.17299999999999999</v>
      </c>
      <c r="Y1055">
        <v>0.17280000000000001</v>
      </c>
      <c r="Z1055">
        <v>0.17599999999999999</v>
      </c>
    </row>
    <row r="1056" spans="1:26">
      <c r="A1056" s="95">
        <v>45770</v>
      </c>
      <c r="S1056">
        <v>0.1794</v>
      </c>
      <c r="T1056">
        <v>0.17879999999999999</v>
      </c>
      <c r="U1056">
        <v>0.18029999999999999</v>
      </c>
      <c r="V1056">
        <v>0.18410000000000001</v>
      </c>
      <c r="W1056">
        <v>0.17630000000000001</v>
      </c>
      <c r="X1056">
        <v>0.17280000000000001</v>
      </c>
      <c r="Y1056">
        <v>0.17299999999999999</v>
      </c>
      <c r="Z1056">
        <v>0.1764</v>
      </c>
    </row>
    <row r="1057" spans="1:27">
      <c r="A1057" s="95">
        <v>45771</v>
      </c>
      <c r="S1057">
        <v>0.1792</v>
      </c>
      <c r="T1057">
        <v>0.17849999999999999</v>
      </c>
      <c r="U1057">
        <v>0.17979999999999999</v>
      </c>
      <c r="V1057">
        <v>0.1835</v>
      </c>
      <c r="W1057">
        <v>0.17610000000000001</v>
      </c>
      <c r="X1057">
        <v>0.17280000000000001</v>
      </c>
      <c r="Y1057">
        <v>0.1731</v>
      </c>
      <c r="Z1057">
        <v>0.17649999999999999</v>
      </c>
    </row>
    <row r="1058" spans="1:27">
      <c r="A1058" s="95">
        <v>45772</v>
      </c>
      <c r="S1058">
        <v>0.18179999999999999</v>
      </c>
      <c r="T1058">
        <v>0.18179999999999999</v>
      </c>
      <c r="U1058">
        <v>0.18279999999999999</v>
      </c>
      <c r="V1058">
        <v>0.18609999999999999</v>
      </c>
      <c r="W1058">
        <v>0.17810000000000001</v>
      </c>
      <c r="X1058">
        <v>0.17449999999999999</v>
      </c>
      <c r="Y1058">
        <v>0.17449999999999999</v>
      </c>
      <c r="Z1058">
        <v>0.1777</v>
      </c>
    </row>
    <row r="1059" spans="1:27">
      <c r="A1059" s="95">
        <v>45775</v>
      </c>
      <c r="S1059">
        <v>0.1784</v>
      </c>
      <c r="T1059">
        <v>0.17849999999999999</v>
      </c>
      <c r="U1059">
        <v>0.1799</v>
      </c>
      <c r="V1059">
        <v>0.18360000000000001</v>
      </c>
      <c r="W1059">
        <v>0.17630000000000001</v>
      </c>
      <c r="X1059">
        <v>0.17319999999999999</v>
      </c>
      <c r="Y1059">
        <v>0.1734</v>
      </c>
      <c r="Z1059">
        <v>0.17680000000000001</v>
      </c>
    </row>
    <row r="1060" spans="1:27">
      <c r="A1060" s="95">
        <v>45776</v>
      </c>
      <c r="S1060">
        <v>0.1762</v>
      </c>
      <c r="T1060">
        <v>0.1754</v>
      </c>
      <c r="U1060">
        <v>0.1769</v>
      </c>
      <c r="V1060">
        <v>0.1807</v>
      </c>
      <c r="W1060">
        <v>0.17419999999999999</v>
      </c>
      <c r="X1060">
        <v>0.17169999999999999</v>
      </c>
      <c r="Y1060">
        <v>0.1724</v>
      </c>
      <c r="Z1060">
        <v>0.17599999999999999</v>
      </c>
    </row>
    <row r="1061" spans="1:27">
      <c r="A1061" s="95">
        <v>45777</v>
      </c>
      <c r="S1061">
        <v>0.17460000000000001</v>
      </c>
      <c r="T1061">
        <v>0.17249999999999999</v>
      </c>
      <c r="U1061">
        <v>0.17419999999999999</v>
      </c>
      <c r="V1061">
        <v>0.1782</v>
      </c>
      <c r="W1061">
        <v>0.17169999999999999</v>
      </c>
      <c r="X1061">
        <v>0.1694</v>
      </c>
      <c r="Y1061">
        <v>0.17019999999999999</v>
      </c>
      <c r="Z1061">
        <v>0.1741</v>
      </c>
      <c r="AA1061">
        <v>0.1676</v>
      </c>
    </row>
    <row r="1062" spans="1:27">
      <c r="A1062" s="103">
        <v>45778</v>
      </c>
      <c r="T1062">
        <v>0.1716</v>
      </c>
      <c r="U1062">
        <v>0.17330000000000001</v>
      </c>
      <c r="V1062">
        <v>0.17730000000000001</v>
      </c>
      <c r="W1062">
        <v>0.17069999999999999</v>
      </c>
      <c r="X1062">
        <v>0.16819999999999999</v>
      </c>
      <c r="Y1062">
        <v>0.16889999999999999</v>
      </c>
      <c r="Z1062">
        <v>0.17269999999999999</v>
      </c>
      <c r="AA1062">
        <v>0.16919999999999999</v>
      </c>
    </row>
    <row r="1063" spans="1:27">
      <c r="A1063" s="95">
        <v>45779</v>
      </c>
      <c r="T1063">
        <v>0.17199999999999999</v>
      </c>
      <c r="U1063">
        <v>0.17349999999999999</v>
      </c>
      <c r="V1063">
        <v>0.1774</v>
      </c>
      <c r="W1063">
        <v>0.1706</v>
      </c>
      <c r="X1063">
        <v>0.16819999999999999</v>
      </c>
      <c r="Y1063">
        <v>0.1691</v>
      </c>
      <c r="Z1063">
        <v>0.1729</v>
      </c>
      <c r="AA1063">
        <v>0.1696</v>
      </c>
    </row>
    <row r="1064" spans="1:27">
      <c r="A1064" s="103">
        <v>45782</v>
      </c>
      <c r="T1064">
        <v>0.17469999999999999</v>
      </c>
      <c r="U1064">
        <v>0.1762</v>
      </c>
      <c r="V1064">
        <v>0.1799</v>
      </c>
      <c r="W1064">
        <v>0.17280000000000001</v>
      </c>
      <c r="X1064">
        <v>0.1699</v>
      </c>
      <c r="Y1064">
        <v>0.17050000000000001</v>
      </c>
      <c r="Z1064">
        <v>0.1741</v>
      </c>
      <c r="AA1064">
        <v>0.17050000000000001</v>
      </c>
    </row>
    <row r="1065" spans="1:27">
      <c r="A1065" s="95">
        <v>45783</v>
      </c>
      <c r="T1065">
        <v>0.1744</v>
      </c>
      <c r="U1065">
        <v>0.17580000000000001</v>
      </c>
      <c r="V1065">
        <v>0.17960000000000001</v>
      </c>
      <c r="W1065">
        <v>0.17280000000000001</v>
      </c>
      <c r="X1065">
        <v>0.17</v>
      </c>
      <c r="Y1065">
        <v>0.1706</v>
      </c>
      <c r="Z1065">
        <v>0.17419999999999999</v>
      </c>
      <c r="AA1065">
        <v>0.17069999999999999</v>
      </c>
    </row>
    <row r="1066" spans="1:27">
      <c r="A1066" s="95">
        <v>45784</v>
      </c>
      <c r="T1066">
        <v>0.17130000000000001</v>
      </c>
      <c r="U1066">
        <v>0.17280000000000001</v>
      </c>
      <c r="V1066">
        <v>0.17680000000000001</v>
      </c>
      <c r="W1066">
        <v>0.17069999999999999</v>
      </c>
      <c r="X1066">
        <v>0.16839999999999999</v>
      </c>
      <c r="Y1066">
        <v>0.16930000000000001</v>
      </c>
      <c r="Z1066">
        <v>0.17319999999999999</v>
      </c>
      <c r="AA1066">
        <v>0.1699</v>
      </c>
    </row>
    <row r="1067" spans="1:27">
      <c r="A1067" s="95">
        <v>45785</v>
      </c>
      <c r="T1067">
        <v>0.17499999999999999</v>
      </c>
      <c r="U1067">
        <v>0.1764</v>
      </c>
      <c r="V1067">
        <v>0.18</v>
      </c>
      <c r="W1067">
        <v>0.17330000000000001</v>
      </c>
      <c r="X1067">
        <v>0.1706</v>
      </c>
      <c r="Y1067">
        <v>0.17119999999999999</v>
      </c>
      <c r="Z1067">
        <v>0.17480000000000001</v>
      </c>
      <c r="AA1067">
        <v>0.17130000000000001</v>
      </c>
    </row>
    <row r="1068" spans="1:27">
      <c r="A1068" s="95">
        <v>45786</v>
      </c>
      <c r="T1068">
        <v>0.17780000000000001</v>
      </c>
      <c r="U1068">
        <v>0.1792</v>
      </c>
      <c r="V1068">
        <v>0.1827</v>
      </c>
      <c r="W1068">
        <v>0.1757</v>
      </c>
      <c r="X1068">
        <v>0.17280000000000001</v>
      </c>
      <c r="Y1068">
        <v>0.17319999999999999</v>
      </c>
      <c r="Z1068">
        <v>0.17660000000000001</v>
      </c>
      <c r="AA1068">
        <v>0.1729</v>
      </c>
    </row>
    <row r="1069" spans="1:27">
      <c r="A1069" s="95">
        <v>45789</v>
      </c>
      <c r="T1069">
        <v>0.17699999999999999</v>
      </c>
      <c r="U1069">
        <v>0.1787</v>
      </c>
      <c r="V1069">
        <v>0.18240000000000001</v>
      </c>
      <c r="W1069">
        <v>0.1754</v>
      </c>
      <c r="X1069">
        <v>0.17249999999999999</v>
      </c>
      <c r="Y1069">
        <v>0.17280000000000001</v>
      </c>
      <c r="Z1069">
        <v>0.17630000000000001</v>
      </c>
      <c r="AA1069">
        <v>0.17249999999999999</v>
      </c>
    </row>
    <row r="1070" spans="1:27">
      <c r="A1070" s="95">
        <v>45790</v>
      </c>
      <c r="T1070">
        <v>0.1822</v>
      </c>
      <c r="U1070">
        <v>0.18410000000000001</v>
      </c>
      <c r="V1070">
        <v>0.18779999999999999</v>
      </c>
      <c r="W1070">
        <v>0.1802</v>
      </c>
      <c r="X1070">
        <v>0.17699999999999999</v>
      </c>
      <c r="Y1070">
        <v>0.17710000000000001</v>
      </c>
      <c r="Z1070">
        <v>0.18029999999999999</v>
      </c>
      <c r="AA1070">
        <v>0.17630000000000001</v>
      </c>
    </row>
    <row r="1071" spans="1:27">
      <c r="A1071" s="95">
        <v>45791</v>
      </c>
      <c r="T1071">
        <v>0.18060000000000001</v>
      </c>
      <c r="U1071">
        <v>0.18240000000000001</v>
      </c>
      <c r="V1071">
        <v>0.1862</v>
      </c>
      <c r="W1071">
        <v>0.17899999999999999</v>
      </c>
      <c r="X1071">
        <v>0.1762</v>
      </c>
      <c r="Y1071">
        <v>0.1767</v>
      </c>
      <c r="Z1071">
        <v>0.1802</v>
      </c>
      <c r="AA1071">
        <v>0.17630000000000001</v>
      </c>
    </row>
    <row r="1072" spans="1:27">
      <c r="A1072" s="95">
        <v>45792</v>
      </c>
      <c r="T1072">
        <v>0.1767</v>
      </c>
      <c r="U1072">
        <v>0.17829999999999999</v>
      </c>
      <c r="V1072">
        <v>0.1822</v>
      </c>
      <c r="W1072">
        <v>0.17560000000000001</v>
      </c>
      <c r="X1072">
        <v>0.17330000000000001</v>
      </c>
      <c r="Y1072">
        <v>0.17399999999999999</v>
      </c>
      <c r="Z1072">
        <v>0.1777</v>
      </c>
      <c r="AA1072">
        <v>0.1741</v>
      </c>
    </row>
    <row r="1073" spans="1:27">
      <c r="A1073" s="95">
        <v>45793</v>
      </c>
      <c r="T1073">
        <v>0.17519999999999999</v>
      </c>
      <c r="U1073">
        <v>0.1769</v>
      </c>
      <c r="V1073">
        <v>0.1807</v>
      </c>
      <c r="W1073">
        <v>0.17419999999999999</v>
      </c>
      <c r="X1073">
        <v>0.1719</v>
      </c>
      <c r="Y1073">
        <v>0.17269999999999999</v>
      </c>
      <c r="Z1073">
        <v>0.1764</v>
      </c>
      <c r="AA1073">
        <v>0.17280000000000001</v>
      </c>
    </row>
    <row r="1074" spans="1:27">
      <c r="A1074" s="95">
        <v>45796</v>
      </c>
      <c r="T1074">
        <v>0.17449999999999999</v>
      </c>
      <c r="U1074">
        <v>0.17649999999999999</v>
      </c>
      <c r="V1074">
        <v>0.18049999999999999</v>
      </c>
      <c r="W1074">
        <v>0.17430000000000001</v>
      </c>
      <c r="X1074">
        <v>0.1721</v>
      </c>
      <c r="Y1074">
        <v>0.1729</v>
      </c>
      <c r="Z1074">
        <v>0.17660000000000001</v>
      </c>
      <c r="AA1074">
        <v>0.17299999999999999</v>
      </c>
    </row>
    <row r="1075" spans="1:27">
      <c r="A1075" s="95">
        <v>45797</v>
      </c>
      <c r="T1075">
        <v>0.1734</v>
      </c>
      <c r="U1075">
        <v>0.17530000000000001</v>
      </c>
      <c r="V1075">
        <v>0.1794</v>
      </c>
      <c r="W1075">
        <v>0.17330000000000001</v>
      </c>
      <c r="X1075">
        <v>0.1711</v>
      </c>
      <c r="Y1075">
        <v>0.1719</v>
      </c>
      <c r="Z1075">
        <v>0.1757</v>
      </c>
      <c r="AA1075">
        <v>0.17230000000000001</v>
      </c>
    </row>
    <row r="1076" spans="1:27">
      <c r="A1076" s="95">
        <v>45798</v>
      </c>
      <c r="T1076">
        <v>0.17699999999999999</v>
      </c>
      <c r="U1076">
        <v>0.17860000000000001</v>
      </c>
      <c r="V1076">
        <v>0.1825</v>
      </c>
      <c r="W1076">
        <v>0.17610000000000001</v>
      </c>
      <c r="X1076">
        <v>0.1736</v>
      </c>
      <c r="Y1076">
        <v>0.17430000000000001</v>
      </c>
      <c r="Z1076">
        <v>0.1779</v>
      </c>
      <c r="AA1076">
        <v>0.17419999999999999</v>
      </c>
    </row>
    <row r="1077" spans="1:27">
      <c r="A1077" s="95">
        <v>45799</v>
      </c>
      <c r="T1077">
        <v>0.17399999999999999</v>
      </c>
      <c r="U1077">
        <v>0.17599999999999999</v>
      </c>
      <c r="V1077">
        <v>0.18029999999999999</v>
      </c>
      <c r="W1077">
        <v>0.17430000000000001</v>
      </c>
      <c r="X1077">
        <v>0.17169999999999999</v>
      </c>
      <c r="Y1077">
        <v>0.1726</v>
      </c>
      <c r="Z1077">
        <v>0.1764</v>
      </c>
      <c r="AA1077">
        <v>0.17299999999999999</v>
      </c>
    </row>
    <row r="1078" spans="1:27">
      <c r="A1078" s="95">
        <v>45800</v>
      </c>
      <c r="T1078">
        <v>0.1729</v>
      </c>
      <c r="U1078">
        <v>0.1749</v>
      </c>
      <c r="V1078">
        <v>0.17929999999999999</v>
      </c>
      <c r="W1078">
        <v>0.17349999999999999</v>
      </c>
      <c r="X1078">
        <v>0.17130000000000001</v>
      </c>
      <c r="Y1078">
        <v>0.1724</v>
      </c>
      <c r="Z1078">
        <v>0.1762</v>
      </c>
      <c r="AA1078">
        <v>0.17280000000000001</v>
      </c>
    </row>
    <row r="1079" spans="1:27">
      <c r="A1079" s="103">
        <v>45803</v>
      </c>
      <c r="T1079" s="189">
        <v>0.1729</v>
      </c>
      <c r="U1079" s="189">
        <v>0.1749</v>
      </c>
      <c r="V1079" s="189">
        <v>0.17929999999999999</v>
      </c>
      <c r="W1079" s="189">
        <v>0.17349999999999999</v>
      </c>
      <c r="X1079" s="189">
        <v>0.17130000000000001</v>
      </c>
      <c r="Y1079" s="189">
        <v>0.1724</v>
      </c>
      <c r="Z1079" s="189">
        <v>0.1762</v>
      </c>
      <c r="AA1079" s="189">
        <v>0.17280000000000001</v>
      </c>
    </row>
    <row r="1080" spans="1:27">
      <c r="A1080" s="95">
        <v>45804</v>
      </c>
      <c r="T1080">
        <v>0.17219999999999999</v>
      </c>
      <c r="U1080">
        <v>0.1741</v>
      </c>
      <c r="V1080">
        <v>0.17860000000000001</v>
      </c>
      <c r="W1080">
        <v>0.17299999999999999</v>
      </c>
      <c r="X1080">
        <v>0.17100000000000001</v>
      </c>
      <c r="Y1080">
        <v>0.17219999999999999</v>
      </c>
      <c r="Z1080">
        <v>0.17599999999999999</v>
      </c>
      <c r="AA1080">
        <v>0.17269999999999999</v>
      </c>
    </row>
    <row r="1081" spans="1:27">
      <c r="A1081" s="95">
        <v>45805</v>
      </c>
      <c r="T1081">
        <v>0.16900000000000001</v>
      </c>
      <c r="U1081">
        <v>0.17119999999999999</v>
      </c>
      <c r="V1081">
        <v>0.1759</v>
      </c>
      <c r="W1081">
        <v>0.1711</v>
      </c>
      <c r="X1081">
        <v>0.16950000000000001</v>
      </c>
      <c r="Y1081">
        <v>0.1711</v>
      </c>
      <c r="Z1081">
        <v>0.17510000000000001</v>
      </c>
      <c r="AA1081">
        <v>0.1721</v>
      </c>
    </row>
    <row r="1082" spans="1:27">
      <c r="A1082" s="95">
        <v>45806</v>
      </c>
      <c r="T1082">
        <v>0.17</v>
      </c>
      <c r="U1082">
        <v>0.1719</v>
      </c>
      <c r="V1082">
        <v>0.1767</v>
      </c>
      <c r="W1082">
        <v>0.1719</v>
      </c>
      <c r="X1082">
        <v>0.17030000000000001</v>
      </c>
      <c r="Y1082">
        <v>0.17180000000000001</v>
      </c>
      <c r="Z1082">
        <v>0.1757</v>
      </c>
      <c r="AA1082">
        <v>0.1726</v>
      </c>
    </row>
    <row r="1083" spans="1:27">
      <c r="A1083" s="95">
        <v>45807</v>
      </c>
      <c r="T1083">
        <v>0.17050000000000001</v>
      </c>
      <c r="U1083">
        <v>0.17230000000000001</v>
      </c>
      <c r="V1083">
        <v>0.1769</v>
      </c>
      <c r="W1083">
        <v>0.17199999999999999</v>
      </c>
      <c r="X1083">
        <v>0.17030000000000001</v>
      </c>
      <c r="Y1083">
        <v>0.1716</v>
      </c>
      <c r="Z1083">
        <v>0.1754</v>
      </c>
      <c r="AA1083">
        <v>0.1719</v>
      </c>
    </row>
    <row r="1084" spans="1:27">
      <c r="A1084" s="95">
        <v>45810</v>
      </c>
      <c r="T1084">
        <v>0.16880000000000001</v>
      </c>
      <c r="U1084">
        <v>0.1709</v>
      </c>
      <c r="V1084">
        <v>0.17549999999999999</v>
      </c>
      <c r="W1084">
        <v>0.1709</v>
      </c>
      <c r="X1084">
        <v>0.16950000000000001</v>
      </c>
      <c r="Y1084">
        <v>0.17100000000000001</v>
      </c>
      <c r="Z1084">
        <v>0.17480000000000001</v>
      </c>
      <c r="AA1084">
        <v>0.17150000000000001</v>
      </c>
    </row>
    <row r="1085" spans="1:27">
      <c r="A1085" s="95">
        <v>45811</v>
      </c>
      <c r="T1085">
        <v>0.16900000000000001</v>
      </c>
      <c r="U1085">
        <v>0.17150000000000001</v>
      </c>
      <c r="V1085">
        <v>0.17599999999999999</v>
      </c>
      <c r="W1085">
        <v>0.1714</v>
      </c>
      <c r="X1085">
        <v>0.17</v>
      </c>
      <c r="Y1085">
        <v>0.17119999999999999</v>
      </c>
      <c r="Z1085">
        <v>0.17480000000000001</v>
      </c>
      <c r="AA1085">
        <v>0.1714</v>
      </c>
    </row>
    <row r="1086" spans="1:27">
      <c r="A1086" s="95">
        <v>45812</v>
      </c>
      <c r="T1086">
        <v>0.16750000000000001</v>
      </c>
      <c r="U1086">
        <v>0.17030000000000001</v>
      </c>
      <c r="V1086">
        <v>0.17510000000000001</v>
      </c>
      <c r="W1086">
        <v>0.17050000000000001</v>
      </c>
      <c r="X1086">
        <v>0.16900000000000001</v>
      </c>
      <c r="Y1086">
        <v>0.17030000000000001</v>
      </c>
      <c r="Z1086">
        <v>0.17399999999999999</v>
      </c>
      <c r="AA1086">
        <v>0.17069999999999999</v>
      </c>
    </row>
    <row r="1087" spans="1:27">
      <c r="A1087" s="95">
        <v>45813</v>
      </c>
      <c r="T1087">
        <v>0.16569999999999999</v>
      </c>
      <c r="U1087">
        <v>0.16880000000000001</v>
      </c>
      <c r="V1087">
        <v>0.1739</v>
      </c>
      <c r="W1087">
        <v>0.16980000000000001</v>
      </c>
      <c r="X1087">
        <v>0.16850000000000001</v>
      </c>
      <c r="Y1087">
        <v>0.17</v>
      </c>
      <c r="Z1087">
        <v>0.17380000000000001</v>
      </c>
      <c r="AA1087">
        <v>0.1706</v>
      </c>
    </row>
    <row r="1088" spans="1:27">
      <c r="A1088" s="95">
        <v>45814</v>
      </c>
      <c r="T1088">
        <v>0.16489999999999999</v>
      </c>
      <c r="U1088">
        <v>0.1686</v>
      </c>
      <c r="V1088">
        <v>0.1739</v>
      </c>
      <c r="W1088">
        <v>0.16969999999999999</v>
      </c>
      <c r="X1088">
        <v>0.16819999999999999</v>
      </c>
      <c r="Y1088">
        <v>0.16969999999999999</v>
      </c>
      <c r="Z1088">
        <v>0.1736</v>
      </c>
      <c r="AA1088">
        <v>0.1704</v>
      </c>
    </row>
    <row r="1089" spans="1:28">
      <c r="A1089" s="95">
        <v>45817</v>
      </c>
      <c r="T1089">
        <v>0.16669999999999999</v>
      </c>
      <c r="U1089">
        <v>0.1701</v>
      </c>
      <c r="V1089">
        <v>0.17519999999999999</v>
      </c>
      <c r="W1089">
        <v>0.17069999999999999</v>
      </c>
      <c r="X1089">
        <v>0.16889999999999999</v>
      </c>
      <c r="Y1089">
        <v>0.17019999999999999</v>
      </c>
      <c r="Z1089">
        <v>0.17399999999999999</v>
      </c>
      <c r="AA1089">
        <v>0.17069999999999999</v>
      </c>
    </row>
    <row r="1090" spans="1:28">
      <c r="A1090" s="95">
        <v>45818</v>
      </c>
      <c r="T1090">
        <v>0.1648</v>
      </c>
      <c r="U1090">
        <v>0.16850000000000001</v>
      </c>
      <c r="V1090">
        <v>0.1736</v>
      </c>
      <c r="W1090">
        <v>0.16950000000000001</v>
      </c>
      <c r="X1090">
        <v>0.1678</v>
      </c>
      <c r="Y1090">
        <v>0.16919999999999999</v>
      </c>
      <c r="Z1090">
        <v>0.1731</v>
      </c>
      <c r="AA1090">
        <v>0.1699</v>
      </c>
    </row>
    <row r="1091" spans="1:28">
      <c r="A1091" s="95">
        <v>45819</v>
      </c>
      <c r="T1091">
        <v>0.16420000000000001</v>
      </c>
      <c r="U1091">
        <v>0.1681</v>
      </c>
      <c r="V1091">
        <v>0.1734</v>
      </c>
      <c r="W1091">
        <v>0.16969999999999999</v>
      </c>
      <c r="X1091">
        <v>0.16839999999999999</v>
      </c>
      <c r="Y1091">
        <v>0.1701</v>
      </c>
      <c r="Z1091">
        <v>0.17430000000000001</v>
      </c>
      <c r="AA1091">
        <v>0.17150000000000001</v>
      </c>
    </row>
    <row r="1092" spans="1:28">
      <c r="A1092" s="95">
        <v>45820</v>
      </c>
      <c r="T1092">
        <v>0.16270000000000001</v>
      </c>
      <c r="U1092">
        <v>0.16700000000000001</v>
      </c>
      <c r="V1092">
        <v>0.17230000000000001</v>
      </c>
      <c r="W1092">
        <v>0.16819999999999999</v>
      </c>
      <c r="X1092">
        <v>0.16669999999999999</v>
      </c>
      <c r="Y1092">
        <v>0.16839999999999999</v>
      </c>
      <c r="Z1092">
        <v>0.17280000000000001</v>
      </c>
      <c r="AA1092">
        <v>0.1701</v>
      </c>
    </row>
    <row r="1093" spans="1:28">
      <c r="A1093" s="95">
        <v>45821</v>
      </c>
      <c r="T1093">
        <v>0.1613</v>
      </c>
      <c r="U1093">
        <v>0.16569999999999999</v>
      </c>
      <c r="V1093">
        <v>0.17130000000000001</v>
      </c>
      <c r="W1093">
        <v>0.1673</v>
      </c>
      <c r="X1093">
        <v>0.16589999999999999</v>
      </c>
      <c r="Y1093">
        <v>0.16769999999999999</v>
      </c>
      <c r="Z1093">
        <v>0.17230000000000001</v>
      </c>
      <c r="AA1093">
        <v>0.16969999999999999</v>
      </c>
    </row>
    <row r="1094" spans="1:28">
      <c r="A1094" s="95">
        <v>45824</v>
      </c>
      <c r="T1094">
        <v>0.16520000000000001</v>
      </c>
      <c r="U1094">
        <v>0.1694</v>
      </c>
      <c r="V1094">
        <v>0.17510000000000001</v>
      </c>
      <c r="W1094">
        <v>0.17069999999999999</v>
      </c>
      <c r="X1094">
        <v>0.16889999999999999</v>
      </c>
      <c r="Y1094">
        <v>0.17030000000000001</v>
      </c>
      <c r="Z1094">
        <v>0.17469999999999999</v>
      </c>
      <c r="AA1094">
        <v>0.1719</v>
      </c>
    </row>
    <row r="1095" spans="1:28">
      <c r="A1095" s="95">
        <v>45825</v>
      </c>
      <c r="T1095">
        <v>0.1608</v>
      </c>
      <c r="U1095">
        <v>0.1651</v>
      </c>
      <c r="V1095">
        <v>0.17100000000000001</v>
      </c>
      <c r="W1095">
        <v>0.16689999999999999</v>
      </c>
      <c r="X1095">
        <v>0.1656</v>
      </c>
      <c r="Y1095">
        <v>0.1676</v>
      </c>
      <c r="Z1095">
        <v>0.17249999999999999</v>
      </c>
      <c r="AA1095">
        <v>0.17019999999999999</v>
      </c>
    </row>
    <row r="1096" spans="1:28">
      <c r="A1096" s="95">
        <v>45826</v>
      </c>
      <c r="T1096">
        <v>0.1588</v>
      </c>
      <c r="U1096">
        <v>0.16309999999999999</v>
      </c>
      <c r="V1096">
        <v>0.1694</v>
      </c>
      <c r="W1096">
        <v>0.16550000000000001</v>
      </c>
      <c r="X1096">
        <v>0.16450000000000001</v>
      </c>
      <c r="Y1096">
        <v>0.16650000000000001</v>
      </c>
      <c r="Z1096">
        <v>0.1714</v>
      </c>
      <c r="AA1096">
        <v>0.1691</v>
      </c>
    </row>
    <row r="1097" spans="1:28">
      <c r="A1097" s="103">
        <v>45827</v>
      </c>
      <c r="T1097" s="189">
        <v>0.1588</v>
      </c>
      <c r="U1097" s="189">
        <v>0.16309999999999999</v>
      </c>
      <c r="V1097" s="189">
        <v>0.1694</v>
      </c>
      <c r="W1097" s="189">
        <v>0.16550000000000001</v>
      </c>
      <c r="X1097" s="189">
        <v>0.16450000000000001</v>
      </c>
      <c r="Y1097" s="189">
        <v>0.16650000000000001</v>
      </c>
      <c r="Z1097" s="189">
        <v>0.1714</v>
      </c>
      <c r="AA1097" s="189">
        <v>0.1691</v>
      </c>
    </row>
    <row r="1098" spans="1:28">
      <c r="A1098" s="95">
        <v>45828</v>
      </c>
      <c r="T1098">
        <v>0.161</v>
      </c>
      <c r="U1098">
        <v>0.16569999999999999</v>
      </c>
      <c r="V1098">
        <v>0.17180000000000001</v>
      </c>
      <c r="W1098">
        <v>0.1676</v>
      </c>
      <c r="X1098">
        <v>0.16600000000000001</v>
      </c>
      <c r="Y1098">
        <v>0.1676</v>
      </c>
      <c r="Z1098">
        <v>0.17219999999999999</v>
      </c>
      <c r="AA1098">
        <v>0.1694</v>
      </c>
    </row>
    <row r="1099" spans="1:28">
      <c r="A1099" s="95">
        <v>45831</v>
      </c>
      <c r="T1099">
        <v>0.16039999999999999</v>
      </c>
      <c r="U1099">
        <v>0.16569999999999999</v>
      </c>
      <c r="V1099">
        <v>0.17199999999999999</v>
      </c>
      <c r="W1099">
        <v>0.16800000000000001</v>
      </c>
      <c r="X1099">
        <v>0.16639999999999999</v>
      </c>
      <c r="Y1099">
        <v>0.1681</v>
      </c>
      <c r="Z1099">
        <v>0.17269999999999999</v>
      </c>
      <c r="AA1099">
        <v>0.17</v>
      </c>
    </row>
    <row r="1100" spans="1:28">
      <c r="A1100" s="95">
        <v>45832</v>
      </c>
      <c r="T1100">
        <v>0.15770000000000001</v>
      </c>
      <c r="U1100">
        <v>0.1636</v>
      </c>
      <c r="V1100">
        <v>0.1704</v>
      </c>
      <c r="W1100">
        <v>0.1668</v>
      </c>
      <c r="X1100">
        <v>0.1656</v>
      </c>
      <c r="Y1100">
        <v>0.16769999999999999</v>
      </c>
      <c r="Z1100">
        <v>0.17280000000000001</v>
      </c>
      <c r="AA1100">
        <v>0.17050000000000001</v>
      </c>
    </row>
    <row r="1101" spans="1:28">
      <c r="A1101" s="95">
        <v>45833</v>
      </c>
      <c r="T1101">
        <v>0.1598</v>
      </c>
      <c r="U1101">
        <v>0.1661</v>
      </c>
      <c r="V1101">
        <v>0.1726</v>
      </c>
      <c r="W1101">
        <v>0.16869999999999999</v>
      </c>
      <c r="X1101">
        <v>0.16719999999999999</v>
      </c>
      <c r="Y1101">
        <v>0.16889999999999999</v>
      </c>
      <c r="Z1101">
        <v>0.1736</v>
      </c>
      <c r="AA1101">
        <v>0.17069999999999999</v>
      </c>
    </row>
    <row r="1102" spans="1:28">
      <c r="A1102" s="95">
        <v>45834</v>
      </c>
      <c r="T1102">
        <v>0.1565</v>
      </c>
      <c r="U1102">
        <v>0.16420000000000001</v>
      </c>
      <c r="V1102">
        <v>0.1711</v>
      </c>
      <c r="W1102">
        <v>0.16769999999999999</v>
      </c>
      <c r="X1102">
        <v>0.1668</v>
      </c>
      <c r="Y1102">
        <v>0.16900000000000001</v>
      </c>
      <c r="Z1102">
        <v>0.17419999999999999</v>
      </c>
      <c r="AA1102">
        <v>0.17169999999999999</v>
      </c>
    </row>
    <row r="1103" spans="1:28">
      <c r="A1103" s="95">
        <v>45835</v>
      </c>
      <c r="T1103">
        <v>0.15809999999999999</v>
      </c>
      <c r="U1103">
        <v>0.1671</v>
      </c>
      <c r="V1103">
        <v>0.17369999999999999</v>
      </c>
      <c r="W1103">
        <v>0.17</v>
      </c>
      <c r="X1103">
        <v>0.16889999999999999</v>
      </c>
      <c r="Y1103">
        <v>0.1709</v>
      </c>
      <c r="Z1103">
        <v>0.1759</v>
      </c>
      <c r="AA1103">
        <v>0.1731</v>
      </c>
    </row>
    <row r="1104" spans="1:28">
      <c r="A1104" s="95">
        <v>45838</v>
      </c>
      <c r="T1104">
        <v>0.15479999999999999</v>
      </c>
      <c r="U1104">
        <v>0.16200000000000001</v>
      </c>
      <c r="V1104">
        <v>0.1694</v>
      </c>
      <c r="W1104">
        <v>0.16639999999999999</v>
      </c>
      <c r="X1104">
        <v>0.16589999999999999</v>
      </c>
      <c r="Y1104">
        <v>0.16839999999999999</v>
      </c>
      <c r="Z1104">
        <v>0.1736</v>
      </c>
      <c r="AA1104">
        <v>0.1711</v>
      </c>
      <c r="AB1104">
        <v>0.1706</v>
      </c>
    </row>
    <row r="1105" spans="1:28">
      <c r="A1105" s="95">
        <v>45839</v>
      </c>
      <c r="U1105">
        <v>0.157</v>
      </c>
      <c r="V1105">
        <v>0.1648</v>
      </c>
      <c r="W1105">
        <v>0.16239999999999999</v>
      </c>
      <c r="X1105">
        <v>0.16250000000000001</v>
      </c>
      <c r="Y1105">
        <v>0.16539999999999999</v>
      </c>
      <c r="Z1105">
        <v>0.1709</v>
      </c>
      <c r="AA1105">
        <v>0.1686</v>
      </c>
      <c r="AB1105">
        <v>0.16819999999999999</v>
      </c>
    </row>
    <row r="1106" spans="1:28">
      <c r="A1106" s="95">
        <v>45840</v>
      </c>
      <c r="U1106">
        <v>0.15579999999999999</v>
      </c>
      <c r="V1106">
        <v>0.1633</v>
      </c>
      <c r="W1106">
        <v>0.16089999999999999</v>
      </c>
      <c r="X1106">
        <v>0.1613</v>
      </c>
      <c r="Y1106">
        <v>0.16420000000000001</v>
      </c>
      <c r="Z1106">
        <v>0.16980000000000001</v>
      </c>
      <c r="AA1106">
        <v>0.1678</v>
      </c>
      <c r="AB1106">
        <v>0.1676</v>
      </c>
    </row>
    <row r="1107" spans="1:28">
      <c r="A1107" s="95">
        <v>45841</v>
      </c>
      <c r="U1107">
        <v>0.1638</v>
      </c>
      <c r="V1107">
        <v>0.1706</v>
      </c>
      <c r="W1107">
        <v>0.1676</v>
      </c>
      <c r="X1107">
        <v>0.16739999999999999</v>
      </c>
      <c r="Y1107">
        <v>0.1696</v>
      </c>
      <c r="Z1107">
        <v>0.1744</v>
      </c>
      <c r="AA1107">
        <v>0.17169999999999999</v>
      </c>
      <c r="AB1107">
        <v>0.1709</v>
      </c>
    </row>
    <row r="1108" spans="1:28">
      <c r="A1108" s="103">
        <v>45842</v>
      </c>
      <c r="U1108" s="189">
        <v>0.1638</v>
      </c>
      <c r="V1108" s="189">
        <v>0.1706</v>
      </c>
      <c r="W1108" s="189">
        <v>0.1676</v>
      </c>
      <c r="X1108" s="189">
        <v>0.16739999999999999</v>
      </c>
      <c r="Y1108" s="189">
        <v>0.1696</v>
      </c>
      <c r="Z1108" s="189">
        <v>0.1744</v>
      </c>
      <c r="AA1108" s="189">
        <v>0.17169999999999999</v>
      </c>
      <c r="AB1108" s="189">
        <v>0.1709</v>
      </c>
    </row>
    <row r="1109" spans="1:28">
      <c r="A1109" s="95">
        <v>45845</v>
      </c>
      <c r="U1109">
        <v>0.1628</v>
      </c>
      <c r="V1109">
        <v>0.1701</v>
      </c>
      <c r="W1109">
        <v>0.16719999999999999</v>
      </c>
      <c r="X1109">
        <v>0.16689999999999999</v>
      </c>
      <c r="Y1109">
        <v>0.16900000000000001</v>
      </c>
      <c r="Z1109">
        <v>0.17369999999999999</v>
      </c>
      <c r="AA1109">
        <v>0.17080000000000001</v>
      </c>
      <c r="AB1109">
        <v>0.1699</v>
      </c>
    </row>
    <row r="1110" spans="1:28">
      <c r="A1110" s="95">
        <v>45846</v>
      </c>
      <c r="U1110">
        <v>0.1613</v>
      </c>
      <c r="V1110">
        <v>0.16830000000000001</v>
      </c>
      <c r="W1110">
        <v>0.16569999999999999</v>
      </c>
      <c r="X1110">
        <v>0.1656</v>
      </c>
      <c r="Y1110">
        <v>0.16789999999999999</v>
      </c>
      <c r="Z1110">
        <v>0.17280000000000001</v>
      </c>
      <c r="AA1110">
        <v>0.1701</v>
      </c>
      <c r="AB1110">
        <v>0.1694</v>
      </c>
    </row>
    <row r="1111" spans="1:28">
      <c r="A1111" s="103">
        <v>45847</v>
      </c>
      <c r="U1111">
        <v>0.1656</v>
      </c>
      <c r="V1111">
        <v>0.17219999999999999</v>
      </c>
      <c r="W1111">
        <v>0.16930000000000001</v>
      </c>
      <c r="X1111">
        <v>0.16869999999999999</v>
      </c>
      <c r="Y1111">
        <v>0.17050000000000001</v>
      </c>
      <c r="Z1111">
        <v>0.17480000000000001</v>
      </c>
      <c r="AA1111">
        <v>0.1714</v>
      </c>
      <c r="AB1111">
        <v>0.17019999999999999</v>
      </c>
    </row>
    <row r="1112" spans="1:28">
      <c r="A1112" s="95">
        <v>45848</v>
      </c>
      <c r="U1112">
        <v>0.16259999999999999</v>
      </c>
      <c r="V1112">
        <v>0.16950000000000001</v>
      </c>
      <c r="W1112">
        <v>0.16669999999999999</v>
      </c>
      <c r="X1112">
        <v>0.1661</v>
      </c>
      <c r="Y1112">
        <v>0.16789999999999999</v>
      </c>
      <c r="Z1112">
        <v>0.17199999999999999</v>
      </c>
      <c r="AA1112">
        <v>0.16839999999999999</v>
      </c>
      <c r="AB1112">
        <v>0.1671</v>
      </c>
    </row>
    <row r="1113" spans="1:28">
      <c r="A1113" s="95">
        <v>45849</v>
      </c>
      <c r="U1113">
        <v>0.16569999999999999</v>
      </c>
      <c r="V1113">
        <v>0.17249999999999999</v>
      </c>
      <c r="W1113">
        <v>0.1694</v>
      </c>
      <c r="X1113">
        <v>0.16830000000000001</v>
      </c>
      <c r="Y1113">
        <v>0.16969999999999999</v>
      </c>
      <c r="Z1113">
        <v>0.1734</v>
      </c>
      <c r="AA1113">
        <v>0.16919999999999999</v>
      </c>
      <c r="AB1113">
        <v>0.1676</v>
      </c>
    </row>
    <row r="1114" spans="1:28">
      <c r="A1114" s="95">
        <v>45852</v>
      </c>
      <c r="U1114">
        <v>0.16300000000000001</v>
      </c>
      <c r="V1114">
        <v>0.17</v>
      </c>
      <c r="W1114">
        <v>0.1671</v>
      </c>
      <c r="X1114">
        <v>0.1663</v>
      </c>
      <c r="Y1114">
        <v>0.1681</v>
      </c>
      <c r="Z1114">
        <v>0.17219999999999999</v>
      </c>
      <c r="AA1114">
        <v>0.16830000000000001</v>
      </c>
      <c r="AB1114">
        <v>0.1668</v>
      </c>
    </row>
    <row r="1115" spans="1:28">
      <c r="A1115" s="95">
        <v>45853</v>
      </c>
      <c r="U1115">
        <v>0.1656</v>
      </c>
      <c r="V1115">
        <v>0.17219999999999999</v>
      </c>
      <c r="W1115">
        <v>0.1691</v>
      </c>
      <c r="X1115">
        <v>0.16800000000000001</v>
      </c>
      <c r="Y1115">
        <v>0.16950000000000001</v>
      </c>
      <c r="Z1115">
        <v>0.17319999999999999</v>
      </c>
      <c r="AA1115">
        <v>0.16889999999999999</v>
      </c>
      <c r="AB1115">
        <v>0.16719999999999999</v>
      </c>
    </row>
    <row r="1116" spans="1:28">
      <c r="A1116" s="95">
        <v>45854</v>
      </c>
      <c r="U1116">
        <v>0.1656</v>
      </c>
      <c r="V1116">
        <v>0.17230000000000001</v>
      </c>
      <c r="W1116">
        <v>0.16930000000000001</v>
      </c>
      <c r="X1116">
        <v>0.16830000000000001</v>
      </c>
      <c r="Y1116">
        <v>0.16980000000000001</v>
      </c>
      <c r="Z1116">
        <v>0.17369999999999999</v>
      </c>
      <c r="AA1116">
        <v>0.16950000000000001</v>
      </c>
      <c r="AB1116">
        <v>0.1678</v>
      </c>
    </row>
    <row r="1117" spans="1:28">
      <c r="A1117" s="95">
        <v>45855</v>
      </c>
      <c r="U1117">
        <v>0.16739999999999999</v>
      </c>
      <c r="V1117">
        <v>0.1739</v>
      </c>
      <c r="W1117">
        <v>0.1706</v>
      </c>
      <c r="X1117">
        <v>0.16930000000000001</v>
      </c>
      <c r="Y1117">
        <v>0.1706</v>
      </c>
      <c r="Z1117">
        <v>0.17430000000000001</v>
      </c>
      <c r="AA1117">
        <v>0.1699</v>
      </c>
      <c r="AB1117">
        <v>0.1681</v>
      </c>
    </row>
    <row r="1118" spans="1:28">
      <c r="A1118" s="95">
        <v>45856</v>
      </c>
      <c r="U1118">
        <v>0.16819999999999999</v>
      </c>
      <c r="V1118">
        <v>0.17430000000000001</v>
      </c>
      <c r="W1118">
        <v>0.17080000000000001</v>
      </c>
      <c r="X1118">
        <v>0.1694</v>
      </c>
      <c r="Y1118">
        <v>0.17069999999999999</v>
      </c>
      <c r="Z1118">
        <v>0.17430000000000001</v>
      </c>
      <c r="AA1118">
        <v>0.1699</v>
      </c>
      <c r="AB1118">
        <v>0.16800000000000001</v>
      </c>
    </row>
    <row r="1119" spans="1:28">
      <c r="A1119" s="95">
        <v>45859</v>
      </c>
      <c r="U1119">
        <v>0.16370000000000001</v>
      </c>
      <c r="V1119">
        <v>0.17030000000000001</v>
      </c>
      <c r="W1119">
        <v>0.16719999999999999</v>
      </c>
      <c r="X1119">
        <v>0.16639999999999999</v>
      </c>
      <c r="Y1119">
        <v>0.16819999999999999</v>
      </c>
      <c r="Z1119">
        <v>0.17230000000000001</v>
      </c>
      <c r="AA1119">
        <v>0.16850000000000001</v>
      </c>
      <c r="AB1119">
        <v>0.16700000000000001</v>
      </c>
    </row>
    <row r="1120" spans="1:28">
      <c r="A1120" s="95">
        <v>45860</v>
      </c>
      <c r="U1120">
        <v>0.1628</v>
      </c>
      <c r="V1120">
        <v>0.16900000000000001</v>
      </c>
      <c r="W1120">
        <v>0.16600000000000001</v>
      </c>
      <c r="X1120">
        <v>0.16500000000000001</v>
      </c>
      <c r="Y1120">
        <v>0.16689999999999999</v>
      </c>
      <c r="Z1120">
        <v>0.17130000000000001</v>
      </c>
      <c r="AA1120">
        <v>0.16789999999999999</v>
      </c>
      <c r="AB1120">
        <v>0.1666</v>
      </c>
    </row>
    <row r="1121" spans="1:28">
      <c r="A1121" s="95">
        <v>45861</v>
      </c>
      <c r="U1121">
        <v>0.16239999999999999</v>
      </c>
      <c r="V1121">
        <v>0.16869999999999999</v>
      </c>
      <c r="W1121">
        <v>0.16569999999999999</v>
      </c>
      <c r="X1121">
        <v>0.1646</v>
      </c>
      <c r="Y1121">
        <v>0.1663</v>
      </c>
      <c r="Z1121">
        <v>0.1709</v>
      </c>
      <c r="AA1121">
        <v>0.1676</v>
      </c>
      <c r="AB1121">
        <v>0.1663</v>
      </c>
    </row>
    <row r="1122" spans="1:28">
      <c r="A1122" s="95">
        <v>45862</v>
      </c>
      <c r="U1122">
        <v>0.16569999999999999</v>
      </c>
      <c r="V1122">
        <v>0.17150000000000001</v>
      </c>
      <c r="W1122">
        <v>0.16839999999999999</v>
      </c>
      <c r="X1122">
        <v>0.16719999999999999</v>
      </c>
      <c r="Y1122">
        <v>0.16880000000000001</v>
      </c>
      <c r="Z1122">
        <v>0.17330000000000001</v>
      </c>
      <c r="AA1122">
        <v>0.16969999999999999</v>
      </c>
      <c r="AB1122">
        <v>0.1681</v>
      </c>
    </row>
    <row r="1123" spans="1:28">
      <c r="A1123" s="95">
        <v>45863</v>
      </c>
      <c r="U1123">
        <v>0.16289999999999999</v>
      </c>
      <c r="V1123">
        <v>0.16930000000000001</v>
      </c>
      <c r="W1123">
        <v>0.16619999999999999</v>
      </c>
      <c r="X1123">
        <v>0.16520000000000001</v>
      </c>
      <c r="Y1123">
        <v>0.16719999999999999</v>
      </c>
      <c r="Z1123">
        <v>0.1719</v>
      </c>
      <c r="AA1123">
        <v>0.16850000000000001</v>
      </c>
      <c r="AB1123">
        <v>0.16700000000000001</v>
      </c>
    </row>
    <row r="1124" spans="1:28">
      <c r="A1124" s="95">
        <v>45866</v>
      </c>
      <c r="U1124">
        <v>0.1643</v>
      </c>
      <c r="V1124">
        <v>0.17050000000000001</v>
      </c>
      <c r="W1124">
        <v>0.1673</v>
      </c>
      <c r="X1124">
        <v>0.1661</v>
      </c>
      <c r="Y1124">
        <v>0.1678</v>
      </c>
      <c r="Z1124">
        <v>0.17219999999999999</v>
      </c>
      <c r="AA1124">
        <v>0.16850000000000001</v>
      </c>
      <c r="AB1124">
        <v>0.1668</v>
      </c>
    </row>
    <row r="1125" spans="1:28">
      <c r="A1125" s="95">
        <v>45867</v>
      </c>
      <c r="U1125">
        <v>0.16589999999999999</v>
      </c>
      <c r="V1125">
        <v>0.1719</v>
      </c>
      <c r="W1125">
        <v>0.1686</v>
      </c>
      <c r="X1125">
        <v>0.16719999999999999</v>
      </c>
      <c r="Y1125">
        <v>0.16880000000000001</v>
      </c>
      <c r="Z1125">
        <v>0.17299999999999999</v>
      </c>
      <c r="AA1125">
        <v>0.1691</v>
      </c>
      <c r="AB1125">
        <v>0.16739999999999999</v>
      </c>
    </row>
    <row r="1126" spans="1:28">
      <c r="A1126" s="95">
        <v>45868</v>
      </c>
      <c r="U1126">
        <v>0.16450000000000001</v>
      </c>
      <c r="V1126">
        <v>0.1706</v>
      </c>
      <c r="W1126">
        <v>0.16739999999999999</v>
      </c>
      <c r="X1126">
        <v>0.1661</v>
      </c>
      <c r="Y1126">
        <v>0.16789999999999999</v>
      </c>
      <c r="Z1126">
        <v>0.17219999999999999</v>
      </c>
      <c r="AA1126">
        <v>0.16830000000000001</v>
      </c>
      <c r="AB1126">
        <v>0.16650000000000001</v>
      </c>
    </row>
    <row r="1127" spans="1:28">
      <c r="A1127" s="95">
        <v>45869</v>
      </c>
      <c r="U1127">
        <v>0.16350000000000001</v>
      </c>
      <c r="V1127">
        <v>0.16969999999999999</v>
      </c>
      <c r="W1127">
        <v>0.16669999999999999</v>
      </c>
      <c r="X1127">
        <v>0.16550000000000001</v>
      </c>
      <c r="Y1127">
        <v>0.16739999999999999</v>
      </c>
      <c r="Z1127">
        <v>0.1719</v>
      </c>
      <c r="AA1127">
        <v>0.16819999999999999</v>
      </c>
      <c r="AB1127">
        <v>0.1666</v>
      </c>
    </row>
    <row r="1128" spans="1:28">
      <c r="A1128" s="95">
        <v>45870</v>
      </c>
      <c r="U1128">
        <v>0.1618</v>
      </c>
      <c r="V1128">
        <v>0.1678</v>
      </c>
      <c r="W1128">
        <v>0.1651</v>
      </c>
      <c r="X1128">
        <v>0.16420000000000001</v>
      </c>
      <c r="Y1128">
        <v>0.16639999999999999</v>
      </c>
      <c r="Z1128">
        <v>0.17119999999999999</v>
      </c>
      <c r="AA1128">
        <v>0.16769999999999999</v>
      </c>
      <c r="AB1128">
        <v>0.16619999999999999</v>
      </c>
    </row>
    <row r="1129" spans="1:28">
      <c r="A1129" s="95">
        <v>45873</v>
      </c>
      <c r="U1129">
        <v>0.16250000000000001</v>
      </c>
      <c r="V1129">
        <v>0.16880000000000001</v>
      </c>
      <c r="W1129">
        <v>0.16619999999999999</v>
      </c>
      <c r="X1129">
        <v>0.16520000000000001</v>
      </c>
      <c r="Y1129">
        <v>0.16739999999999999</v>
      </c>
      <c r="Z1129">
        <v>0.1721</v>
      </c>
      <c r="AA1129">
        <v>0.16850000000000001</v>
      </c>
      <c r="AB1129">
        <v>0.16700000000000001</v>
      </c>
    </row>
    <row r="1130" spans="1:28">
      <c r="A1130" s="95">
        <v>45874</v>
      </c>
      <c r="U1130">
        <v>0.16089999999999999</v>
      </c>
      <c r="V1130">
        <v>0.16750000000000001</v>
      </c>
      <c r="W1130">
        <v>0.16500000000000001</v>
      </c>
      <c r="X1130">
        <v>0.1643</v>
      </c>
      <c r="Y1130">
        <v>0.1668</v>
      </c>
      <c r="Z1130">
        <v>0.17199999999999999</v>
      </c>
      <c r="AA1130">
        <v>0.16889999999999999</v>
      </c>
      <c r="AB1130">
        <v>0.1678</v>
      </c>
    </row>
    <row r="1131" spans="1:28">
      <c r="A1131" s="95">
        <v>45875</v>
      </c>
      <c r="U1131">
        <v>0.16009999999999999</v>
      </c>
      <c r="V1131">
        <v>0.1666</v>
      </c>
      <c r="W1131">
        <v>0.1641</v>
      </c>
      <c r="X1131">
        <v>0.16339999999999999</v>
      </c>
      <c r="Y1131">
        <v>0.16589999999999999</v>
      </c>
      <c r="Z1131">
        <v>0.17119999999999999</v>
      </c>
      <c r="AA1131">
        <v>0.16819999999999999</v>
      </c>
      <c r="AB1131">
        <v>0.16719999999999999</v>
      </c>
    </row>
    <row r="1132" spans="1:28">
      <c r="A1132" s="95">
        <v>45876</v>
      </c>
      <c r="U1132">
        <v>0.16009999999999999</v>
      </c>
      <c r="V1132">
        <v>0.1668</v>
      </c>
      <c r="W1132">
        <v>0.1643</v>
      </c>
      <c r="X1132">
        <v>0.1636</v>
      </c>
      <c r="Y1132">
        <v>0.16600000000000001</v>
      </c>
      <c r="Z1132">
        <v>0.17119999999999999</v>
      </c>
      <c r="AA1132">
        <v>0.16819999999999999</v>
      </c>
      <c r="AB1132">
        <v>0.1671</v>
      </c>
    </row>
    <row r="1133" spans="1:28">
      <c r="A1133" s="95">
        <v>45877</v>
      </c>
      <c r="U1133">
        <v>0.16250000000000001</v>
      </c>
      <c r="V1133">
        <v>0.16919999999999999</v>
      </c>
      <c r="W1133">
        <v>0.1666</v>
      </c>
      <c r="X1133">
        <v>0.1656</v>
      </c>
      <c r="Y1133">
        <v>0.16789999999999999</v>
      </c>
      <c r="Z1133">
        <v>0.1729</v>
      </c>
      <c r="AA1133">
        <v>0.16969999999999999</v>
      </c>
      <c r="AB1133">
        <v>0.16839999999999999</v>
      </c>
    </row>
    <row r="1134" spans="1:28">
      <c r="A1134" s="95">
        <v>45880</v>
      </c>
      <c r="U1134">
        <v>0.16489999999999999</v>
      </c>
      <c r="V1134">
        <v>0.17130000000000001</v>
      </c>
      <c r="W1134">
        <v>0.16819999999999999</v>
      </c>
      <c r="X1134">
        <v>0.1668</v>
      </c>
      <c r="Y1134">
        <v>0.16869999999999999</v>
      </c>
      <c r="Z1134">
        <v>0.1736</v>
      </c>
      <c r="AA1134">
        <v>0.17019999999999999</v>
      </c>
      <c r="AB1134">
        <v>0.16880000000000001</v>
      </c>
    </row>
    <row r="1135" spans="1:28">
      <c r="A1135" s="95">
        <v>45881</v>
      </c>
      <c r="U1135">
        <v>0.1694</v>
      </c>
      <c r="V1135">
        <v>0.17549999999999999</v>
      </c>
      <c r="W1135">
        <v>0.1721</v>
      </c>
      <c r="X1135">
        <v>0.1706</v>
      </c>
      <c r="Y1135">
        <v>0.17219999999999999</v>
      </c>
      <c r="Z1135">
        <v>0.17680000000000001</v>
      </c>
      <c r="AA1135">
        <v>0.1731</v>
      </c>
      <c r="AB1135">
        <v>0.17150000000000001</v>
      </c>
    </row>
    <row r="1136" spans="1:28">
      <c r="A1136" s="95">
        <v>45882</v>
      </c>
      <c r="U1136">
        <v>0.16850000000000001</v>
      </c>
      <c r="V1136">
        <v>0.17530000000000001</v>
      </c>
      <c r="W1136">
        <v>0.17230000000000001</v>
      </c>
      <c r="X1136">
        <v>0.1709</v>
      </c>
      <c r="Y1136">
        <v>0.1726</v>
      </c>
      <c r="Z1136">
        <v>0.17730000000000001</v>
      </c>
      <c r="AA1136">
        <v>0.17369999999999999</v>
      </c>
      <c r="AB1136">
        <v>0.17219999999999999</v>
      </c>
    </row>
    <row r="1137" spans="1:28">
      <c r="A1137" s="95">
        <v>45883</v>
      </c>
      <c r="U1137">
        <v>0.1658</v>
      </c>
      <c r="V1137">
        <v>0.17280000000000001</v>
      </c>
      <c r="W1137">
        <v>0.1699</v>
      </c>
      <c r="X1137">
        <v>0.16869999999999999</v>
      </c>
      <c r="Y1137">
        <v>0.17069999999999999</v>
      </c>
      <c r="Z1137">
        <v>0.17549999999999999</v>
      </c>
      <c r="AA1137">
        <v>0.17199999999999999</v>
      </c>
      <c r="AB1137">
        <v>0.17050000000000001</v>
      </c>
    </row>
    <row r="1138" spans="1:28">
      <c r="A1138" s="95">
        <v>45884</v>
      </c>
      <c r="U1138">
        <v>0.16439999999999999</v>
      </c>
      <c r="V1138">
        <v>0.17130000000000001</v>
      </c>
      <c r="W1138">
        <v>0.16839999999999999</v>
      </c>
      <c r="X1138">
        <v>0.16750000000000001</v>
      </c>
      <c r="Y1138">
        <v>0.1696</v>
      </c>
      <c r="Z1138">
        <v>0.17460000000000001</v>
      </c>
      <c r="AA1138">
        <v>0.17119999999999999</v>
      </c>
      <c r="AB1138">
        <v>0.16980000000000001</v>
      </c>
    </row>
    <row r="1139" spans="1:28">
      <c r="A1139" s="95">
        <v>45887</v>
      </c>
      <c r="U1139">
        <v>0.16250000000000001</v>
      </c>
      <c r="V1139">
        <v>0.1696</v>
      </c>
      <c r="W1139">
        <v>0.16689999999999999</v>
      </c>
      <c r="X1139">
        <v>0.1661</v>
      </c>
      <c r="Y1139">
        <v>0.16830000000000001</v>
      </c>
      <c r="Z1139">
        <v>0.1734</v>
      </c>
      <c r="AA1139">
        <v>0.1701</v>
      </c>
      <c r="AB1139">
        <v>0.16880000000000001</v>
      </c>
    </row>
    <row r="1140" spans="1:28">
      <c r="A1140" s="95">
        <v>45888</v>
      </c>
      <c r="U1140">
        <v>0.16309999999999999</v>
      </c>
      <c r="V1140">
        <v>0.1701</v>
      </c>
      <c r="W1140">
        <v>0.1673</v>
      </c>
      <c r="X1140">
        <v>0.16639999999999999</v>
      </c>
      <c r="Y1140">
        <v>0.1686</v>
      </c>
      <c r="Z1140">
        <v>0.17349999999999999</v>
      </c>
      <c r="AA1140">
        <v>0.1701</v>
      </c>
      <c r="AB1140">
        <v>0.16880000000000001</v>
      </c>
    </row>
    <row r="1141" spans="1:28">
      <c r="A1141" s="95">
        <v>45889</v>
      </c>
      <c r="U1141">
        <v>0.16569999999999999</v>
      </c>
      <c r="V1141">
        <v>0.17269999999999999</v>
      </c>
      <c r="W1141">
        <v>0.16969999999999999</v>
      </c>
      <c r="X1141">
        <v>0.16850000000000001</v>
      </c>
      <c r="Y1141">
        <v>0.1704</v>
      </c>
      <c r="Z1141">
        <v>0.17510000000000001</v>
      </c>
      <c r="AA1141">
        <v>0.1714</v>
      </c>
      <c r="AB1141">
        <v>0.1699</v>
      </c>
    </row>
    <row r="1142" spans="1:28">
      <c r="A1142" s="95">
        <v>45890</v>
      </c>
      <c r="U1142">
        <v>0.16350000000000001</v>
      </c>
      <c r="V1142">
        <v>0.17080000000000001</v>
      </c>
      <c r="W1142">
        <v>0.1681</v>
      </c>
      <c r="X1142">
        <v>0.16689999999999999</v>
      </c>
      <c r="Y1142">
        <v>0.16889999999999999</v>
      </c>
      <c r="Z1142">
        <v>0.17380000000000001</v>
      </c>
      <c r="AA1142">
        <v>0.17019999999999999</v>
      </c>
      <c r="AB1142">
        <v>0.16880000000000001</v>
      </c>
    </row>
    <row r="1143" spans="1:28">
      <c r="A1143" s="95">
        <v>45891</v>
      </c>
      <c r="U1143">
        <v>0.1648</v>
      </c>
      <c r="V1143">
        <v>0.17150000000000001</v>
      </c>
      <c r="W1143">
        <v>0.16850000000000001</v>
      </c>
      <c r="X1143">
        <v>0.1671</v>
      </c>
      <c r="Y1143">
        <v>0.16889999999999999</v>
      </c>
      <c r="Z1143">
        <v>0.17369999999999999</v>
      </c>
      <c r="AA1143">
        <v>0.1701</v>
      </c>
      <c r="AB1143">
        <v>0.16850000000000001</v>
      </c>
    </row>
    <row r="1144" spans="1:28">
      <c r="A1144" s="103">
        <v>45894</v>
      </c>
      <c r="U1144">
        <v>0.16400000000000001</v>
      </c>
      <c r="V1144">
        <v>0.1709</v>
      </c>
      <c r="W1144">
        <v>0.16800000000000001</v>
      </c>
      <c r="X1144">
        <v>0.16669999999999999</v>
      </c>
      <c r="Y1144">
        <v>0.16869999999999999</v>
      </c>
      <c r="Z1144">
        <v>0.1736</v>
      </c>
      <c r="AA1144">
        <v>0.1699</v>
      </c>
      <c r="AB1144">
        <v>0.16830000000000001</v>
      </c>
    </row>
    <row r="1145" spans="1:28">
      <c r="A1145" s="95">
        <v>45895</v>
      </c>
      <c r="U1145">
        <v>0.1641</v>
      </c>
      <c r="V1145">
        <v>0.1711</v>
      </c>
      <c r="W1145">
        <v>0.1681</v>
      </c>
      <c r="X1145">
        <v>0.1668</v>
      </c>
      <c r="Y1145">
        <v>0.16869999999999999</v>
      </c>
      <c r="Z1145">
        <v>0.1736</v>
      </c>
      <c r="AA1145">
        <v>0.1699</v>
      </c>
      <c r="AB1145">
        <v>0.16830000000000001</v>
      </c>
    </row>
    <row r="1146" spans="1:28">
      <c r="A1146" s="95">
        <v>45896</v>
      </c>
      <c r="U1146">
        <v>0.16470000000000001</v>
      </c>
      <c r="V1146">
        <v>0.17130000000000001</v>
      </c>
      <c r="W1146">
        <v>0.16830000000000001</v>
      </c>
      <c r="X1146">
        <v>0.1671</v>
      </c>
      <c r="Y1146">
        <v>0.16900000000000001</v>
      </c>
      <c r="Z1146">
        <v>0.17369999999999999</v>
      </c>
      <c r="AA1146">
        <v>0.1696</v>
      </c>
      <c r="AB1146">
        <v>0.16769999999999999</v>
      </c>
    </row>
    <row r="1147" spans="1:28">
      <c r="A1147" s="95">
        <v>45897</v>
      </c>
      <c r="U1147">
        <v>0.1648</v>
      </c>
      <c r="V1147">
        <v>0.17119999999999999</v>
      </c>
      <c r="W1147">
        <v>0.1681</v>
      </c>
      <c r="X1147">
        <v>0.16689999999999999</v>
      </c>
      <c r="Y1147">
        <v>0.16889999999999999</v>
      </c>
      <c r="Z1147">
        <v>0.17349999999999999</v>
      </c>
      <c r="AA1147">
        <v>0.16930000000000001</v>
      </c>
      <c r="AB1147">
        <v>0.1673</v>
      </c>
    </row>
    <row r="1148" spans="1:28">
      <c r="A1148" s="95">
        <v>45898</v>
      </c>
      <c r="U1148">
        <v>0.16370000000000001</v>
      </c>
      <c r="V1148">
        <v>0.1701</v>
      </c>
      <c r="W1148">
        <v>0.1671</v>
      </c>
      <c r="X1148">
        <v>0.1658</v>
      </c>
      <c r="Y1148">
        <v>0.1678</v>
      </c>
      <c r="Z1148">
        <v>0.1724</v>
      </c>
      <c r="AA1148">
        <v>0.16819999999999999</v>
      </c>
      <c r="AB1148">
        <v>0.16619999999999999</v>
      </c>
    </row>
    <row r="1149" spans="1:28">
      <c r="A1149" s="103">
        <v>45901</v>
      </c>
      <c r="U1149">
        <v>0.16370000000000001</v>
      </c>
      <c r="V1149">
        <v>0.1701</v>
      </c>
      <c r="W1149">
        <v>0.1671</v>
      </c>
      <c r="X1149">
        <v>0.1658</v>
      </c>
      <c r="Y1149">
        <v>0.1678</v>
      </c>
      <c r="Z1149">
        <v>0.1724</v>
      </c>
      <c r="AA1149">
        <v>0.16819999999999999</v>
      </c>
      <c r="AB1149">
        <v>0.16619999999999999</v>
      </c>
    </row>
    <row r="1150" spans="1:28">
      <c r="A1150" s="95">
        <v>45902</v>
      </c>
      <c r="U1150">
        <v>0.1615</v>
      </c>
      <c r="V1150">
        <v>0.1678</v>
      </c>
      <c r="W1150">
        <v>0.16520000000000001</v>
      </c>
      <c r="X1150">
        <v>0.16439999999999999</v>
      </c>
      <c r="Y1150">
        <v>0.16669999999999999</v>
      </c>
      <c r="Z1150">
        <v>0.17150000000000001</v>
      </c>
      <c r="AA1150">
        <v>0.1676</v>
      </c>
      <c r="AB1150">
        <v>0.16589999999999999</v>
      </c>
    </row>
    <row r="1151" spans="1:28">
      <c r="A1151" s="95">
        <v>45903</v>
      </c>
      <c r="U1151">
        <v>0.1603</v>
      </c>
      <c r="V1151">
        <v>0.16650000000000001</v>
      </c>
      <c r="W1151">
        <v>0.1638</v>
      </c>
      <c r="X1151">
        <v>0.16309999999999999</v>
      </c>
      <c r="Y1151">
        <v>0.1656</v>
      </c>
      <c r="Z1151">
        <v>0.1706</v>
      </c>
      <c r="AA1151">
        <v>0.1668</v>
      </c>
      <c r="AB1151">
        <v>0.16520000000000001</v>
      </c>
    </row>
    <row r="1152" spans="1:28">
      <c r="A1152" s="95">
        <v>45904</v>
      </c>
      <c r="U1152">
        <v>0.15690000000000001</v>
      </c>
      <c r="V1152">
        <v>0.1633</v>
      </c>
      <c r="W1152">
        <v>0.1608</v>
      </c>
      <c r="X1152">
        <v>0.16039999999999999</v>
      </c>
      <c r="Y1152">
        <v>0.16320000000000001</v>
      </c>
      <c r="Z1152">
        <v>0.16889999999999999</v>
      </c>
      <c r="AA1152">
        <v>0.1656</v>
      </c>
      <c r="AB1152">
        <v>0.16420000000000001</v>
      </c>
    </row>
    <row r="1153" spans="1:28">
      <c r="A1153" s="95">
        <v>45905</v>
      </c>
      <c r="U1153">
        <v>0.1555</v>
      </c>
      <c r="V1153">
        <v>0.16159999999999999</v>
      </c>
      <c r="W1153">
        <v>0.15909999999999999</v>
      </c>
      <c r="X1153">
        <v>0.15870000000000001</v>
      </c>
      <c r="Y1153">
        <v>0.16170000000000001</v>
      </c>
      <c r="Z1153">
        <v>0.16750000000000001</v>
      </c>
      <c r="AA1153">
        <v>0.16439999999999999</v>
      </c>
      <c r="AB1153">
        <v>0.16309999999999999</v>
      </c>
    </row>
    <row r="1154" spans="1:28">
      <c r="A1154" s="95">
        <v>45908</v>
      </c>
      <c r="U1154">
        <v>0.15629999999999999</v>
      </c>
      <c r="V1154">
        <v>0.16259999999999999</v>
      </c>
      <c r="W1154">
        <v>0.1595</v>
      </c>
      <c r="X1154">
        <v>0.15870000000000001</v>
      </c>
      <c r="Y1154">
        <v>0.16139999999999999</v>
      </c>
      <c r="Z1154">
        <v>0.16719999999999999</v>
      </c>
      <c r="AA1154">
        <v>0.1641</v>
      </c>
      <c r="AB1154">
        <v>0.1628</v>
      </c>
    </row>
    <row r="1155" spans="1:28">
      <c r="A1155" s="95">
        <v>45909</v>
      </c>
      <c r="U1155">
        <v>0.15840000000000001</v>
      </c>
      <c r="V1155">
        <v>0.16489999999999999</v>
      </c>
      <c r="W1155">
        <v>0.16139999999999999</v>
      </c>
      <c r="X1155">
        <v>0.16020000000000001</v>
      </c>
      <c r="Y1155">
        <v>0.16250000000000001</v>
      </c>
      <c r="Z1155">
        <v>0.16800000000000001</v>
      </c>
      <c r="AA1155">
        <v>0.1646</v>
      </c>
      <c r="AB1155">
        <v>0.16309999999999999</v>
      </c>
    </row>
    <row r="1156" spans="1:28">
      <c r="A1156" s="95">
        <v>45910</v>
      </c>
      <c r="U1156">
        <v>0.1593</v>
      </c>
      <c r="V1156">
        <v>0.16569999999999999</v>
      </c>
      <c r="W1156">
        <v>0.1623</v>
      </c>
      <c r="X1156">
        <v>0.16089999999999999</v>
      </c>
      <c r="Y1156">
        <v>0.16320000000000001</v>
      </c>
      <c r="Z1156">
        <v>0.1686</v>
      </c>
      <c r="AA1156">
        <v>0.16489999999999999</v>
      </c>
      <c r="AB1156">
        <v>0.16320000000000001</v>
      </c>
    </row>
    <row r="1157" spans="1:28">
      <c r="A1157" s="95">
        <v>45911</v>
      </c>
      <c r="U1157">
        <v>0.15820000000000001</v>
      </c>
      <c r="V1157">
        <v>0.16500000000000001</v>
      </c>
      <c r="W1157">
        <v>0.16139999999999999</v>
      </c>
      <c r="X1157">
        <v>0.15989999999999999</v>
      </c>
      <c r="Y1157">
        <v>0.16209999999999999</v>
      </c>
      <c r="Z1157">
        <v>0.16750000000000001</v>
      </c>
      <c r="AA1157">
        <v>0.1638</v>
      </c>
      <c r="AB1157">
        <v>0.16209999999999999</v>
      </c>
    </row>
    <row r="1158" spans="1:28">
      <c r="A1158" s="95">
        <v>45912</v>
      </c>
      <c r="U1158">
        <v>0.15790000000000001</v>
      </c>
      <c r="V1158">
        <v>0.16520000000000001</v>
      </c>
      <c r="W1158">
        <v>0.1613</v>
      </c>
      <c r="X1158">
        <v>0.15959999999999999</v>
      </c>
      <c r="Y1158">
        <v>0.16170000000000001</v>
      </c>
      <c r="Z1158">
        <v>0.1671</v>
      </c>
      <c r="AA1158">
        <v>0.16339999999999999</v>
      </c>
      <c r="AB1158">
        <v>0.16170000000000001</v>
      </c>
    </row>
    <row r="1159" spans="1:28">
      <c r="A1159" s="95">
        <v>45915</v>
      </c>
      <c r="U1159">
        <v>0.16</v>
      </c>
      <c r="V1159">
        <v>0.1673</v>
      </c>
      <c r="W1159">
        <v>0.16370000000000001</v>
      </c>
      <c r="X1159">
        <v>0.16209999999999999</v>
      </c>
      <c r="Y1159">
        <v>0.1641</v>
      </c>
      <c r="Z1159">
        <v>0.16930000000000001</v>
      </c>
      <c r="AA1159">
        <v>0.16539999999999999</v>
      </c>
      <c r="AB1159">
        <v>0.1636</v>
      </c>
    </row>
    <row r="1160" spans="1:28">
      <c r="A1160" s="95">
        <v>45916</v>
      </c>
      <c r="U1160">
        <v>0.159</v>
      </c>
      <c r="V1160">
        <v>0.1656</v>
      </c>
      <c r="W1160">
        <v>0.16209999999999999</v>
      </c>
      <c r="X1160">
        <v>0.16070000000000001</v>
      </c>
      <c r="Y1160">
        <v>0.16289999999999999</v>
      </c>
      <c r="Z1160">
        <v>0.16819999999999999</v>
      </c>
      <c r="AA1160">
        <v>0.16450000000000001</v>
      </c>
      <c r="AB1160">
        <v>0.16289999999999999</v>
      </c>
    </row>
    <row r="1161" spans="1:28">
      <c r="A1161" s="95">
        <v>45917</v>
      </c>
      <c r="U1161">
        <v>0.15540000000000001</v>
      </c>
      <c r="V1161">
        <v>0.16270000000000001</v>
      </c>
      <c r="W1161">
        <v>0.159</v>
      </c>
      <c r="X1161">
        <v>0.15770000000000001</v>
      </c>
      <c r="Y1161">
        <v>0.16009999999999999</v>
      </c>
      <c r="Z1161">
        <v>0.16550000000000001</v>
      </c>
      <c r="AA1161">
        <v>0.16200000000000001</v>
      </c>
      <c r="AB1161">
        <v>0.1605</v>
      </c>
    </row>
    <row r="1162" spans="1:28">
      <c r="A1162" s="95">
        <v>45918</v>
      </c>
      <c r="U1162">
        <v>0.15379999999999999</v>
      </c>
      <c r="V1162">
        <v>0.161</v>
      </c>
      <c r="W1162">
        <v>0.15709999999999999</v>
      </c>
      <c r="X1162">
        <v>0.156</v>
      </c>
      <c r="Y1162">
        <v>0.1585</v>
      </c>
      <c r="Z1162">
        <v>0.1641</v>
      </c>
      <c r="AA1162">
        <v>0.1608</v>
      </c>
      <c r="AB1162">
        <v>0.1595</v>
      </c>
    </row>
    <row r="1163" spans="1:28">
      <c r="A1163" s="95">
        <v>45919</v>
      </c>
      <c r="U1163">
        <v>0.15459999999999999</v>
      </c>
      <c r="V1163">
        <v>0.16139999999999999</v>
      </c>
      <c r="W1163">
        <v>0.15720000000000001</v>
      </c>
      <c r="X1163">
        <v>0.15579999999999999</v>
      </c>
      <c r="Y1163">
        <v>0.15809999999999999</v>
      </c>
      <c r="Z1163">
        <v>0.16339999999999999</v>
      </c>
      <c r="AA1163">
        <v>0.15989999999999999</v>
      </c>
      <c r="AB1163">
        <v>0.1585</v>
      </c>
    </row>
    <row r="1164" spans="1:28">
      <c r="A1164" s="95">
        <v>45922</v>
      </c>
      <c r="U1164">
        <v>0.1525</v>
      </c>
      <c r="V1164">
        <v>0.15909999999999999</v>
      </c>
      <c r="W1164">
        <v>0.1555</v>
      </c>
      <c r="X1164">
        <v>0.15440000000000001</v>
      </c>
      <c r="Y1164">
        <v>0.15690000000000001</v>
      </c>
      <c r="Z1164">
        <v>0.16250000000000001</v>
      </c>
      <c r="AA1164">
        <v>0.1595</v>
      </c>
      <c r="AB1164">
        <v>0.1585</v>
      </c>
    </row>
    <row r="1165" spans="1:28">
      <c r="A1165" s="95">
        <v>45923</v>
      </c>
      <c r="U1165">
        <v>0.15659999999999999</v>
      </c>
      <c r="V1165">
        <v>0.1615</v>
      </c>
      <c r="W1165">
        <v>0.15720000000000001</v>
      </c>
      <c r="X1165">
        <v>0.15579999999999999</v>
      </c>
      <c r="Y1165">
        <v>0.15809999999999999</v>
      </c>
      <c r="Z1165">
        <v>0.16350000000000001</v>
      </c>
      <c r="AA1165">
        <v>0.1603</v>
      </c>
      <c r="AB1165">
        <v>0.15909999999999999</v>
      </c>
    </row>
    <row r="1166" spans="1:28">
      <c r="A1166" s="95">
        <v>45924</v>
      </c>
      <c r="U1166">
        <v>0.15640000000000001</v>
      </c>
      <c r="V1166">
        <v>0.1613</v>
      </c>
      <c r="W1166">
        <v>0.15720000000000001</v>
      </c>
      <c r="X1166">
        <v>0.156</v>
      </c>
      <c r="Y1166">
        <v>0.15820000000000001</v>
      </c>
      <c r="Z1166">
        <v>0.16370000000000001</v>
      </c>
      <c r="AA1166">
        <v>0.16070000000000001</v>
      </c>
      <c r="AB1166">
        <v>0.15959999999999999</v>
      </c>
    </row>
    <row r="1167" spans="1:28">
      <c r="A1167" s="95">
        <v>45925</v>
      </c>
      <c r="U1167">
        <v>0.15759999999999999</v>
      </c>
      <c r="V1167">
        <v>0.1628</v>
      </c>
      <c r="W1167">
        <v>0.158</v>
      </c>
      <c r="X1167">
        <v>0.15659999999999999</v>
      </c>
      <c r="Y1167">
        <v>0.15890000000000001</v>
      </c>
      <c r="Z1167">
        <v>0.1643</v>
      </c>
      <c r="AA1167">
        <v>0.16120000000000001</v>
      </c>
      <c r="AB1167">
        <v>0.16</v>
      </c>
    </row>
    <row r="1168" spans="1:28">
      <c r="A1168" s="95">
        <v>45926</v>
      </c>
      <c r="U1168">
        <v>0.15870000000000001</v>
      </c>
      <c r="V1168">
        <v>0.1638</v>
      </c>
      <c r="W1168">
        <v>0.15920000000000001</v>
      </c>
      <c r="X1168">
        <v>0.1578</v>
      </c>
      <c r="Y1168">
        <v>0.16</v>
      </c>
      <c r="Z1168">
        <v>0.1653</v>
      </c>
      <c r="AA1168">
        <v>0.16189999999999999</v>
      </c>
      <c r="AB1168">
        <v>0.1605</v>
      </c>
    </row>
    <row r="1169" spans="1:29">
      <c r="A1169" s="95">
        <v>45929</v>
      </c>
      <c r="U1169">
        <v>0.16020000000000001</v>
      </c>
      <c r="V1169">
        <v>0.16450000000000001</v>
      </c>
      <c r="W1169" s="1126">
        <v>0.15989999999999999</v>
      </c>
      <c r="X1169">
        <v>0.15840000000000001</v>
      </c>
      <c r="Y1169">
        <v>0.1605</v>
      </c>
      <c r="Z1169">
        <v>0.16569999999999999</v>
      </c>
      <c r="AA1169">
        <v>0.16220000000000001</v>
      </c>
      <c r="AB1169">
        <v>0.1608</v>
      </c>
    </row>
    <row r="1170" spans="1:29">
      <c r="A1170" s="95">
        <v>45930</v>
      </c>
      <c r="U1170">
        <v>0.161</v>
      </c>
      <c r="V1170">
        <v>0.16600000000000001</v>
      </c>
      <c r="W1170" s="1125">
        <v>0.16139999999999999</v>
      </c>
      <c r="X1170">
        <v>0.1598</v>
      </c>
      <c r="Y1170">
        <v>0.1618</v>
      </c>
      <c r="Z1170">
        <v>0.1668</v>
      </c>
      <c r="AA1170">
        <v>0.16320000000000001</v>
      </c>
      <c r="AB1170">
        <v>0.16170000000000001</v>
      </c>
      <c r="AC1170">
        <v>0.16370000000000001</v>
      </c>
    </row>
    <row r="1171" spans="1:29">
      <c r="A1171" s="95">
        <v>45931</v>
      </c>
      <c r="V1171">
        <v>0.1613</v>
      </c>
      <c r="W1171">
        <v>0.15709999999999999</v>
      </c>
      <c r="X1171">
        <v>0.156</v>
      </c>
      <c r="Y1171">
        <v>0.1585</v>
      </c>
      <c r="Z1171">
        <v>0.1638</v>
      </c>
      <c r="AA1171">
        <v>0.16070000000000001</v>
      </c>
      <c r="AB1171">
        <v>0.15959999999999999</v>
      </c>
      <c r="AC1171">
        <v>0.16120000000000001</v>
      </c>
    </row>
    <row r="1172" spans="1:29">
      <c r="A1172" s="95">
        <v>45932</v>
      </c>
      <c r="V1172">
        <v>0.16400000000000001</v>
      </c>
      <c r="W1172">
        <v>0.15920000000000001</v>
      </c>
      <c r="X1172">
        <v>0.15790000000000001</v>
      </c>
      <c r="Y1172">
        <v>0.16020000000000001</v>
      </c>
      <c r="Z1172">
        <v>0.16550000000000001</v>
      </c>
      <c r="AA1172">
        <v>0.16220000000000001</v>
      </c>
      <c r="AB1172">
        <v>0.16070000000000001</v>
      </c>
      <c r="AC1172">
        <v>0.16209999999999999</v>
      </c>
    </row>
    <row r="1173" spans="1:29">
      <c r="A1173" s="95">
        <v>45933</v>
      </c>
      <c r="V1173">
        <v>0.16470000000000001</v>
      </c>
      <c r="W1173">
        <v>0.15989999999999999</v>
      </c>
      <c r="X1173">
        <v>0.15840000000000001</v>
      </c>
      <c r="Y1173">
        <v>0.16070000000000001</v>
      </c>
      <c r="Z1173">
        <v>0.16569999999999999</v>
      </c>
      <c r="AA1173">
        <v>0.16220000000000001</v>
      </c>
      <c r="AB1173">
        <v>0.16039999999999999</v>
      </c>
      <c r="AC1173">
        <v>0.1615</v>
      </c>
    </row>
    <row r="1174" spans="1:29">
      <c r="A1174" s="95">
        <v>45936</v>
      </c>
      <c r="V1174">
        <v>0.1681</v>
      </c>
      <c r="W1174">
        <v>0.16309999999999999</v>
      </c>
      <c r="X1174">
        <v>0.1615</v>
      </c>
      <c r="Y1174">
        <v>0.16350000000000001</v>
      </c>
      <c r="Z1174">
        <v>0.16839999999999999</v>
      </c>
      <c r="AA1174">
        <v>0.16470000000000001</v>
      </c>
      <c r="AB1174">
        <v>0.1628</v>
      </c>
      <c r="AC1174">
        <v>0.1638</v>
      </c>
    </row>
    <row r="1175" spans="1:29">
      <c r="A1175" s="95">
        <v>45937</v>
      </c>
      <c r="V1175">
        <v>0.1663</v>
      </c>
      <c r="W1175">
        <v>0.16139999999999999</v>
      </c>
      <c r="X1175">
        <v>0.15989999999999999</v>
      </c>
      <c r="Y1175">
        <v>0.16200000000000001</v>
      </c>
      <c r="Z1175">
        <v>0.16719999999999999</v>
      </c>
      <c r="AA1175">
        <v>0.1636</v>
      </c>
      <c r="AB1175">
        <v>0.1618</v>
      </c>
      <c r="AC1175">
        <v>0.1628</v>
      </c>
    </row>
    <row r="1176" spans="1:29">
      <c r="A1176" s="95">
        <v>45938</v>
      </c>
      <c r="V1176">
        <v>0.16289999999999999</v>
      </c>
      <c r="W1176">
        <v>0.1583</v>
      </c>
      <c r="X1176">
        <v>0.15690000000000001</v>
      </c>
      <c r="Y1176">
        <v>0.159</v>
      </c>
      <c r="Z1176">
        <v>0.1641</v>
      </c>
      <c r="AA1176">
        <v>0.1608</v>
      </c>
      <c r="AB1176">
        <v>0.15939999999999999</v>
      </c>
      <c r="AC1176">
        <v>0.16070000000000001</v>
      </c>
    </row>
    <row r="1177" spans="1:29">
      <c r="A1177" s="95">
        <v>45939</v>
      </c>
      <c r="V1177">
        <v>0.16259999999999999</v>
      </c>
      <c r="W1177">
        <v>0.1578</v>
      </c>
      <c r="X1177">
        <v>0.15640000000000001</v>
      </c>
      <c r="Y1177">
        <v>0.1583</v>
      </c>
      <c r="Z1177">
        <v>0.16339999999999999</v>
      </c>
      <c r="AA1177">
        <v>0.16009999999999999</v>
      </c>
      <c r="AB1177">
        <v>0.15870000000000001</v>
      </c>
      <c r="AC1177">
        <v>0.16</v>
      </c>
    </row>
    <row r="1178" spans="1:29">
      <c r="A1178" s="95">
        <v>45940</v>
      </c>
      <c r="V1178">
        <v>0.161</v>
      </c>
      <c r="W1178">
        <v>0.15620000000000001</v>
      </c>
      <c r="X1178">
        <v>0.15490000000000001</v>
      </c>
      <c r="Y1178">
        <v>0.15679999999999999</v>
      </c>
      <c r="Z1178">
        <v>0.16200000000000001</v>
      </c>
      <c r="AA1178">
        <v>0.15870000000000001</v>
      </c>
      <c r="AB1178">
        <v>0.15740000000000001</v>
      </c>
      <c r="AC1178">
        <v>0.15870000000000001</v>
      </c>
    </row>
    <row r="1179" spans="1:29">
      <c r="A1179" s="95">
        <v>45943</v>
      </c>
      <c r="V1179">
        <v>0.15609999999999999</v>
      </c>
      <c r="W1179">
        <v>0.15160000000000001</v>
      </c>
      <c r="X1179">
        <v>0.15060000000000001</v>
      </c>
      <c r="Y1179">
        <v>0.15279999999999999</v>
      </c>
      <c r="Z1179">
        <v>0.15809999999999999</v>
      </c>
      <c r="AA1179">
        <v>0.15509999999999999</v>
      </c>
      <c r="AB1179">
        <v>0.154</v>
      </c>
      <c r="AC1179">
        <v>0.15540000000000001</v>
      </c>
    </row>
    <row r="1180" spans="1:29">
      <c r="A1180" s="95">
        <v>45944</v>
      </c>
      <c r="V1180">
        <v>0.1588</v>
      </c>
      <c r="W1180">
        <v>0.1537</v>
      </c>
      <c r="X1180">
        <v>0.15210000000000001</v>
      </c>
      <c r="Y1180">
        <v>0.15409999999999999</v>
      </c>
      <c r="Z1180">
        <v>0.15920000000000001</v>
      </c>
      <c r="AA1180">
        <v>0.156</v>
      </c>
      <c r="AB1180">
        <v>0.15459999999999999</v>
      </c>
      <c r="AC1180">
        <v>0.15579999999999999</v>
      </c>
    </row>
    <row r="1181" spans="1:29">
      <c r="A1181" s="95">
        <v>45945</v>
      </c>
      <c r="V1181">
        <v>0.15690000000000001</v>
      </c>
      <c r="W1181">
        <v>0.1517</v>
      </c>
      <c r="X1181">
        <v>0.15010000000000001</v>
      </c>
      <c r="Y1181">
        <v>0.152</v>
      </c>
      <c r="Z1181">
        <v>0.157</v>
      </c>
      <c r="AA1181">
        <v>0.15390000000000001</v>
      </c>
      <c r="AB1181">
        <v>0.15260000000000001</v>
      </c>
      <c r="AC1181">
        <v>0.15390000000000001</v>
      </c>
    </row>
    <row r="1182" spans="1:29">
      <c r="A1182" s="95">
        <v>45946</v>
      </c>
      <c r="V1182">
        <v>0.158</v>
      </c>
      <c r="W1182">
        <v>0.1527</v>
      </c>
      <c r="X1182">
        <v>0.15110000000000001</v>
      </c>
      <c r="Y1182">
        <v>0.15310000000000001</v>
      </c>
      <c r="Z1182">
        <v>0.15840000000000001</v>
      </c>
      <c r="AA1182">
        <v>0.15529999999999999</v>
      </c>
      <c r="AB1182">
        <v>0.15409999999999999</v>
      </c>
      <c r="AC1182">
        <v>0.15540000000000001</v>
      </c>
    </row>
    <row r="1183" spans="1:29">
      <c r="A1183" s="95">
        <v>45947</v>
      </c>
      <c r="V1183">
        <v>0.155</v>
      </c>
      <c r="W1183">
        <v>0.14990000000000001</v>
      </c>
      <c r="X1183">
        <v>0.14849999999999999</v>
      </c>
      <c r="Y1183">
        <v>0.1507</v>
      </c>
      <c r="Z1183">
        <v>0.156</v>
      </c>
      <c r="AA1183">
        <v>0.15310000000000001</v>
      </c>
      <c r="AB1183">
        <v>0.152</v>
      </c>
      <c r="AC1183">
        <v>0.15340000000000001</v>
      </c>
    </row>
    <row r="1184" spans="1:29">
      <c r="A1184" s="95">
        <v>45950</v>
      </c>
      <c r="V1184">
        <v>0.15720000000000001</v>
      </c>
      <c r="W1184">
        <v>0.15210000000000001</v>
      </c>
      <c r="X1184">
        <v>0.15060000000000001</v>
      </c>
      <c r="Y1184">
        <v>0.15260000000000001</v>
      </c>
      <c r="Z1184">
        <v>0.15790000000000001</v>
      </c>
      <c r="AA1184">
        <v>0.15490000000000001</v>
      </c>
      <c r="AB1184">
        <v>0.15379999999999999</v>
      </c>
      <c r="AC1184">
        <v>0.1552</v>
      </c>
    </row>
    <row r="1185" spans="1:31">
      <c r="A1185" s="95">
        <v>45951</v>
      </c>
      <c r="V1185">
        <v>0.15240000000000001</v>
      </c>
      <c r="W1185">
        <v>0.14749999999999999</v>
      </c>
      <c r="X1185">
        <v>0.1464</v>
      </c>
      <c r="Y1185">
        <v>0.1487</v>
      </c>
      <c r="Z1185">
        <v>0.1542</v>
      </c>
      <c r="AA1185">
        <v>0.1517</v>
      </c>
      <c r="AB1185">
        <v>0.15090000000000001</v>
      </c>
      <c r="AC1185">
        <v>0.15240000000000001</v>
      </c>
    </row>
    <row r="1186" spans="1:31">
      <c r="A1186" s="95">
        <v>45952</v>
      </c>
      <c r="V1186">
        <v>0.151</v>
      </c>
      <c r="W1186">
        <v>0.14610000000000001</v>
      </c>
      <c r="X1186">
        <v>0.14480000000000001</v>
      </c>
      <c r="Y1186">
        <v>0.1469</v>
      </c>
      <c r="Z1186">
        <v>0.15229999999999999</v>
      </c>
      <c r="AA1186">
        <v>0.14960000000000001</v>
      </c>
      <c r="AB1186">
        <v>0.1487</v>
      </c>
      <c r="AC1186">
        <v>0.15029999999999999</v>
      </c>
    </row>
    <row r="1187" spans="1:31">
      <c r="A1187" s="95">
        <v>45953</v>
      </c>
      <c r="V1187">
        <v>0.15290000000000001</v>
      </c>
      <c r="W1187">
        <v>0.14779999999999999</v>
      </c>
      <c r="X1187">
        <v>0.14630000000000001</v>
      </c>
      <c r="Y1187">
        <v>0.1484</v>
      </c>
      <c r="Z1187">
        <v>0.15359999999999999</v>
      </c>
      <c r="AA1187">
        <v>0.15079999999999999</v>
      </c>
      <c r="AB1187">
        <v>0.1497</v>
      </c>
      <c r="AC1187">
        <v>0.1512</v>
      </c>
    </row>
    <row r="1188" spans="1:31">
      <c r="A1188" s="95">
        <v>45954</v>
      </c>
      <c r="V1188">
        <v>0.1497</v>
      </c>
      <c r="W1188">
        <v>0.14480000000000001</v>
      </c>
      <c r="X1188">
        <v>0.14360000000000001</v>
      </c>
      <c r="Y1188">
        <v>0.1457</v>
      </c>
      <c r="Z1188">
        <v>0.15090000000000001</v>
      </c>
      <c r="AA1188">
        <v>0.1482</v>
      </c>
      <c r="AB1188">
        <v>0.14729999999999999</v>
      </c>
      <c r="AC1188">
        <v>0.14879999999999999</v>
      </c>
    </row>
    <row r="1189" spans="1:31">
      <c r="A1189" s="95">
        <v>45957</v>
      </c>
      <c r="V1189">
        <v>0.14460000000000001</v>
      </c>
      <c r="W1189">
        <v>0.14080000000000001</v>
      </c>
      <c r="X1189">
        <v>0.1401</v>
      </c>
      <c r="Y1189">
        <v>0.14249999999999999</v>
      </c>
      <c r="Z1189">
        <v>0.14810000000000001</v>
      </c>
      <c r="AA1189">
        <v>0.1459</v>
      </c>
      <c r="AB1189">
        <v>0.14530000000000001</v>
      </c>
      <c r="AC1189">
        <v>0.1472</v>
      </c>
    </row>
    <row r="1190" spans="1:31">
      <c r="A1190" s="95" t="s">
        <v>4659</v>
      </c>
      <c r="V1190" t="s">
        <v>4660</v>
      </c>
      <c r="W1190" t="s">
        <v>4661</v>
      </c>
      <c r="X1190" t="s">
        <v>4662</v>
      </c>
      <c r="Y1190" t="s">
        <v>4663</v>
      </c>
      <c r="Z1190" t="s">
        <v>4664</v>
      </c>
      <c r="AA1190" t="s">
        <v>4665</v>
      </c>
      <c r="AB1190" t="s">
        <v>4666</v>
      </c>
      <c r="AC1190" t="s">
        <v>4667</v>
      </c>
    </row>
    <row r="1191" spans="1:31">
      <c r="A1191" s="95">
        <v>45951</v>
      </c>
    </row>
    <row r="1192" spans="1:31">
      <c r="A1192" s="95">
        <v>45952</v>
      </c>
    </row>
    <row r="1193" spans="1:31" ht="14.65" thickBot="1">
      <c r="A1193" s="95">
        <v>45953</v>
      </c>
    </row>
    <row r="1194" spans="1:31" ht="14.65" thickBot="1">
      <c r="A1194" s="95">
        <v>45954</v>
      </c>
      <c r="W1194" s="1181" t="s">
        <v>4210</v>
      </c>
      <c r="X1194" s="1181" t="s">
        <v>4211</v>
      </c>
      <c r="Y1194" s="1181" t="s">
        <v>4212</v>
      </c>
      <c r="Z1194" s="1181" t="s">
        <v>4213</v>
      </c>
      <c r="AA1194" s="1181" t="s">
        <v>369</v>
      </c>
      <c r="AB1194" s="1181" t="s">
        <v>4214</v>
      </c>
      <c r="AC1194" s="1181" t="s">
        <v>4215</v>
      </c>
      <c r="AD1194" s="1181" t="s">
        <v>4216</v>
      </c>
      <c r="AE1194" s="1182" t="s">
        <v>4217</v>
      </c>
    </row>
    <row r="1195" spans="1:31" ht="14.65" thickBot="1">
      <c r="A1195" s="95">
        <v>45957</v>
      </c>
      <c r="W1195" s="1183">
        <v>46082</v>
      </c>
      <c r="X1195" s="1184" t="s">
        <v>436</v>
      </c>
      <c r="Y1195" s="1184" t="s">
        <v>436</v>
      </c>
      <c r="Z1195" s="1184" t="s">
        <v>436</v>
      </c>
      <c r="AA1195" s="1184" t="s">
        <v>436</v>
      </c>
      <c r="AB1195" s="1184">
        <v>1.1000000000000001E-3</v>
      </c>
      <c r="AC1195" s="1184">
        <v>0.158</v>
      </c>
      <c r="AD1195" s="1184">
        <v>0</v>
      </c>
      <c r="AE1195" s="1185">
        <v>0</v>
      </c>
    </row>
    <row r="1196" spans="1:31" ht="14.65" thickBot="1">
      <c r="A1196" s="95">
        <v>45958</v>
      </c>
      <c r="W1196" s="1186">
        <v>46143</v>
      </c>
      <c r="X1196" s="1187" t="s">
        <v>436</v>
      </c>
      <c r="Y1196" s="1187" t="s">
        <v>436</v>
      </c>
      <c r="Z1196" s="1187" t="s">
        <v>436</v>
      </c>
      <c r="AA1196" s="1187" t="s">
        <v>436</v>
      </c>
      <c r="AB1196" s="1187">
        <v>1E-3</v>
      </c>
      <c r="AC1196" s="1187">
        <v>0.1527</v>
      </c>
      <c r="AD1196" s="1187">
        <v>0</v>
      </c>
      <c r="AE1196" s="1188">
        <v>0</v>
      </c>
    </row>
    <row r="1197" spans="1:31" ht="14.65" thickBot="1">
      <c r="A1197" s="95">
        <v>45959</v>
      </c>
      <c r="W1197" s="1184" t="s">
        <v>444</v>
      </c>
      <c r="X1197" s="1184" t="s">
        <v>436</v>
      </c>
      <c r="Y1197" s="1184" t="s">
        <v>436</v>
      </c>
      <c r="Z1197" s="1184" t="s">
        <v>436</v>
      </c>
      <c r="AA1197" s="1184" t="s">
        <v>436</v>
      </c>
      <c r="AB1197" s="1184">
        <v>1E-3</v>
      </c>
      <c r="AC1197" s="1184">
        <v>0.15110000000000001</v>
      </c>
      <c r="AD1197" s="1184">
        <v>0</v>
      </c>
      <c r="AE1197" s="1185">
        <v>0</v>
      </c>
    </row>
    <row r="1198" spans="1:31" ht="14.65" thickBot="1">
      <c r="A1198" s="95">
        <v>45960</v>
      </c>
      <c r="W1198" s="1186">
        <v>46296</v>
      </c>
      <c r="X1198" s="1187" t="s">
        <v>436</v>
      </c>
      <c r="Y1198" s="1187" t="s">
        <v>436</v>
      </c>
      <c r="Z1198" s="1187" t="s">
        <v>436</v>
      </c>
      <c r="AA1198" s="1187" t="s">
        <v>436</v>
      </c>
      <c r="AB1198" s="1187">
        <v>1.1000000000000001E-3</v>
      </c>
      <c r="AC1198" s="1187">
        <v>0.15310000000000001</v>
      </c>
      <c r="AD1198" s="1187">
        <v>0</v>
      </c>
      <c r="AE1198" s="1188">
        <v>0</v>
      </c>
    </row>
    <row r="1199" spans="1:31" ht="14.65" thickBot="1">
      <c r="A1199" s="95">
        <v>45961</v>
      </c>
      <c r="W1199" s="1183">
        <v>46447</v>
      </c>
      <c r="X1199" s="1184" t="s">
        <v>436</v>
      </c>
      <c r="Y1199" s="1184" t="s">
        <v>436</v>
      </c>
      <c r="Z1199" s="1184" t="s">
        <v>436</v>
      </c>
      <c r="AA1199" s="1184" t="s">
        <v>436</v>
      </c>
      <c r="AB1199" s="1184">
        <v>1.4E-3</v>
      </c>
      <c r="AC1199" s="1184">
        <v>0.15840000000000001</v>
      </c>
      <c r="AD1199" s="1184">
        <v>0</v>
      </c>
      <c r="AE1199" s="1185">
        <v>0</v>
      </c>
    </row>
    <row r="1200" spans="1:31" ht="14.65" thickBot="1">
      <c r="A1200" s="95">
        <v>45964</v>
      </c>
      <c r="W1200" s="1186">
        <v>46508</v>
      </c>
      <c r="X1200" s="1187" t="s">
        <v>436</v>
      </c>
      <c r="Y1200" s="1187" t="s">
        <v>436</v>
      </c>
      <c r="Z1200" s="1187" t="s">
        <v>436</v>
      </c>
      <c r="AA1200" s="1187" t="s">
        <v>436</v>
      </c>
      <c r="AB1200" s="1187">
        <v>1.4E-3</v>
      </c>
      <c r="AC1200" s="1187">
        <v>0.15529999999999999</v>
      </c>
      <c r="AD1200" s="1187">
        <v>0</v>
      </c>
      <c r="AE1200" s="1188">
        <v>0</v>
      </c>
    </row>
    <row r="1201" spans="1:31" ht="14.65" thickBot="1">
      <c r="A1201" s="95">
        <v>45965</v>
      </c>
      <c r="W1201" s="1184" t="s">
        <v>445</v>
      </c>
      <c r="X1201" s="1184" t="s">
        <v>436</v>
      </c>
      <c r="Y1201" s="1184" t="s">
        <v>436</v>
      </c>
      <c r="Z1201" s="1184" t="s">
        <v>436</v>
      </c>
      <c r="AA1201" s="1184" t="s">
        <v>436</v>
      </c>
      <c r="AB1201" s="1184">
        <v>1.5E-3</v>
      </c>
      <c r="AC1201" s="1184">
        <v>0.15409999999999999</v>
      </c>
      <c r="AD1201" s="1184">
        <v>0</v>
      </c>
      <c r="AE1201" s="1185">
        <v>0</v>
      </c>
    </row>
    <row r="1202" spans="1:31" ht="14.65" thickBot="1">
      <c r="A1202" s="95">
        <v>45966</v>
      </c>
      <c r="W1202" s="1175">
        <v>46661</v>
      </c>
      <c r="X1202" s="1176" t="s">
        <v>436</v>
      </c>
      <c r="Y1202" s="1176" t="s">
        <v>436</v>
      </c>
      <c r="Z1202" s="1176" t="s">
        <v>436</v>
      </c>
      <c r="AA1202" s="1176" t="s">
        <v>436</v>
      </c>
      <c r="AB1202" s="1176">
        <v>1.5E-3</v>
      </c>
      <c r="AC1202" s="1176">
        <v>0.15540000000000001</v>
      </c>
      <c r="AD1202" s="1176">
        <v>0</v>
      </c>
      <c r="AE1202" s="1177">
        <v>0</v>
      </c>
    </row>
    <row r="1203" spans="1:31">
      <c r="A1203" s="95">
        <v>45967</v>
      </c>
    </row>
    <row r="1204" spans="1:31">
      <c r="A1204" s="95">
        <v>45968</v>
      </c>
    </row>
    <row r="1205" spans="1:31">
      <c r="A1205" s="95">
        <v>45971</v>
      </c>
    </row>
    <row r="1206" spans="1:31">
      <c r="A1206" s="95">
        <v>45972</v>
      </c>
    </row>
    <row r="1207" spans="1:31">
      <c r="A1207" s="95">
        <v>45973</v>
      </c>
    </row>
    <row r="1208" spans="1:31">
      <c r="A1208" s="95">
        <v>45974</v>
      </c>
    </row>
    <row r="1209" spans="1:31">
      <c r="A1209" s="95">
        <v>45975</v>
      </c>
    </row>
    <row r="1210" spans="1:31">
      <c r="A1210" s="95">
        <v>45978</v>
      </c>
    </row>
    <row r="1211" spans="1:31">
      <c r="A1211" s="95">
        <v>45979</v>
      </c>
    </row>
    <row r="1212" spans="1:31">
      <c r="A1212" s="95">
        <v>45980</v>
      </c>
    </row>
    <row r="1213" spans="1:31">
      <c r="A1213" s="95">
        <v>45981</v>
      </c>
    </row>
    <row r="1214" spans="1:31">
      <c r="A1214" s="95">
        <v>45982</v>
      </c>
    </row>
    <row r="1215" spans="1:31">
      <c r="A1215" s="95">
        <v>45985</v>
      </c>
    </row>
    <row r="1216" spans="1:31">
      <c r="A1216" s="95">
        <v>45986</v>
      </c>
    </row>
    <row r="1217" spans="1:1">
      <c r="A1217" s="95">
        <v>45987</v>
      </c>
    </row>
    <row r="1218" spans="1:1">
      <c r="A1218" s="95">
        <v>45988</v>
      </c>
    </row>
    <row r="1219" spans="1:1">
      <c r="A1219" s="95">
        <v>45989</v>
      </c>
    </row>
    <row r="1220" spans="1:1">
      <c r="A1220" s="95">
        <v>45992</v>
      </c>
    </row>
    <row r="1221" spans="1:1">
      <c r="A1221" s="95">
        <v>45993</v>
      </c>
    </row>
    <row r="1222" spans="1:1">
      <c r="A1222" s="95">
        <v>45994</v>
      </c>
    </row>
    <row r="1223" spans="1:1">
      <c r="A1223" s="95">
        <v>45995</v>
      </c>
    </row>
    <row r="1224" spans="1:1">
      <c r="A1224" s="95">
        <v>45996</v>
      </c>
    </row>
    <row r="1225" spans="1:1">
      <c r="A1225" s="95">
        <v>45999</v>
      </c>
    </row>
  </sheetData>
  <hyperlinks>
    <hyperlink ref="A1" r:id="rId1" xr:uid="{37DEDBCC-A565-4F70-A9C3-7B1B09C37D62}"/>
  </hyperlinks>
  <pageMargins left="0.7" right="0.7" top="0.75" bottom="0.75" header="0.3" footer="0.3"/>
  <pageSetup orientation="portrait"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4CE7C-AC25-419C-8211-46720EB3B91D}">
  <sheetPr codeName="Sheet1"/>
  <dimension ref="A1:BU1219"/>
  <sheetViews>
    <sheetView workbookViewId="0">
      <pane xSplit="4" ySplit="4" topLeftCell="AZ1179" activePane="bottomRight" state="frozen"/>
      <selection pane="topRight" activeCell="E1" sqref="E1"/>
      <selection pane="bottomLeft" activeCell="A5" sqref="A5"/>
      <selection pane="bottomRight" activeCell="BG1182" sqref="BG1182"/>
    </sheetView>
  </sheetViews>
  <sheetFormatPr baseColWidth="10" defaultColWidth="9.06640625" defaultRowHeight="14.25"/>
  <cols>
    <col min="1" max="1" width="12" customWidth="1"/>
    <col min="2" max="4" width="10.53125" hidden="1" customWidth="1"/>
    <col min="5" max="18" width="8.9296875" hidden="1" customWidth="1"/>
    <col min="19" max="20" width="0" hidden="1" customWidth="1"/>
    <col min="21" max="21" width="1.06640625" customWidth="1"/>
    <col min="22" max="31" width="0" hidden="1" customWidth="1"/>
    <col min="32" max="34" width="12" hidden="1" customWidth="1"/>
    <col min="35" max="36" width="11" hidden="1" customWidth="1"/>
    <col min="37" max="47" width="12" bestFit="1" customWidth="1"/>
    <col min="48" max="48" width="11" bestFit="1" customWidth="1"/>
    <col min="49" max="49" width="12" bestFit="1" customWidth="1"/>
  </cols>
  <sheetData>
    <row r="1" spans="1:73">
      <c r="A1" s="56" t="s">
        <v>449</v>
      </c>
      <c r="B1" s="56"/>
      <c r="C1" s="56"/>
      <c r="D1" s="56"/>
    </row>
    <row r="2" spans="1:73">
      <c r="A2" s="56" t="s">
        <v>450</v>
      </c>
    </row>
    <row r="4" spans="1:73" s="96" customFormat="1" ht="14.65" thickBot="1">
      <c r="A4" s="96" t="s">
        <v>433</v>
      </c>
      <c r="B4" s="97">
        <v>44197</v>
      </c>
      <c r="C4" s="97">
        <v>44228</v>
      </c>
      <c r="D4" s="97">
        <v>44256</v>
      </c>
      <c r="E4" s="97">
        <v>44287</v>
      </c>
      <c r="F4" s="97">
        <v>44317</v>
      </c>
      <c r="G4" s="97">
        <v>44348</v>
      </c>
      <c r="H4" s="96" t="s">
        <v>435</v>
      </c>
      <c r="I4" s="97">
        <v>44409</v>
      </c>
      <c r="J4" s="97">
        <v>44440</v>
      </c>
      <c r="K4" s="97">
        <v>44470</v>
      </c>
      <c r="L4" s="97">
        <v>44501</v>
      </c>
      <c r="M4" s="97">
        <v>44531</v>
      </c>
      <c r="N4" s="97">
        <v>44562</v>
      </c>
      <c r="O4" s="97">
        <v>44593</v>
      </c>
      <c r="P4" s="97">
        <v>44621</v>
      </c>
      <c r="Q4" s="97">
        <v>44652</v>
      </c>
      <c r="R4" s="97">
        <v>44682</v>
      </c>
      <c r="S4" s="97">
        <v>44713</v>
      </c>
      <c r="T4" s="703">
        <v>44743</v>
      </c>
      <c r="U4" s="97">
        <v>44774</v>
      </c>
      <c r="V4" s="97">
        <v>44805</v>
      </c>
      <c r="W4" s="97">
        <v>44835</v>
      </c>
      <c r="X4" s="97">
        <v>44866</v>
      </c>
      <c r="Y4" s="97">
        <v>44896</v>
      </c>
      <c r="Z4" s="97">
        <v>44927</v>
      </c>
      <c r="AA4" s="97">
        <v>44958</v>
      </c>
      <c r="AB4" s="97">
        <v>44986</v>
      </c>
      <c r="AC4" s="97">
        <v>45017</v>
      </c>
      <c r="AD4" s="97">
        <v>45047</v>
      </c>
      <c r="AE4" s="97">
        <v>45078</v>
      </c>
      <c r="AF4" s="122">
        <v>45108</v>
      </c>
      <c r="AG4" s="97">
        <v>45139</v>
      </c>
      <c r="AH4" s="97">
        <v>45170</v>
      </c>
      <c r="AI4" s="97">
        <v>45200</v>
      </c>
      <c r="AJ4" s="97">
        <v>45231</v>
      </c>
      <c r="AK4" s="97">
        <v>45261</v>
      </c>
      <c r="AL4" s="122">
        <v>45292</v>
      </c>
      <c r="AM4" s="122">
        <v>45323</v>
      </c>
      <c r="AN4" s="122">
        <v>45352</v>
      </c>
      <c r="AO4" s="122">
        <v>45383</v>
      </c>
      <c r="AP4" s="122">
        <v>45413</v>
      </c>
      <c r="AQ4" s="122">
        <v>45444</v>
      </c>
      <c r="AR4" s="97">
        <v>45474</v>
      </c>
      <c r="AS4" s="97">
        <v>45505</v>
      </c>
      <c r="AT4" s="97">
        <v>45536</v>
      </c>
      <c r="AU4" s="97">
        <v>45566</v>
      </c>
      <c r="AV4" s="97">
        <v>45597</v>
      </c>
      <c r="AW4" s="97">
        <v>45627</v>
      </c>
      <c r="AX4" s="122">
        <v>45658</v>
      </c>
      <c r="AY4" s="122">
        <v>45689</v>
      </c>
      <c r="AZ4" s="122">
        <v>45717</v>
      </c>
      <c r="BA4" s="122">
        <v>45748</v>
      </c>
      <c r="BB4" s="122">
        <v>45778</v>
      </c>
      <c r="BC4" s="122">
        <v>45809</v>
      </c>
      <c r="BD4" s="122">
        <v>45839</v>
      </c>
      <c r="BE4" s="122">
        <v>45870</v>
      </c>
      <c r="BF4" s="122">
        <v>45901</v>
      </c>
      <c r="BG4" s="122">
        <v>45931</v>
      </c>
      <c r="BH4" s="122">
        <v>45962</v>
      </c>
      <c r="BI4" s="122">
        <v>45992</v>
      </c>
      <c r="BJ4" s="1064">
        <v>46023</v>
      </c>
      <c r="BK4" s="122">
        <v>46054</v>
      </c>
      <c r="BL4" s="122">
        <v>46082</v>
      </c>
      <c r="BM4" s="122">
        <v>46113</v>
      </c>
      <c r="BN4" s="122">
        <v>46143</v>
      </c>
      <c r="BO4" s="122">
        <v>46174</v>
      </c>
      <c r="BP4" s="122">
        <v>46204</v>
      </c>
      <c r="BQ4" s="122">
        <v>46235</v>
      </c>
      <c r="BR4" s="122">
        <v>46266</v>
      </c>
      <c r="BS4" s="122">
        <v>46296</v>
      </c>
      <c r="BT4" s="122">
        <v>46327</v>
      </c>
      <c r="BU4" s="122">
        <v>46357</v>
      </c>
    </row>
    <row r="5" spans="1:73">
      <c r="A5" s="95">
        <v>44286</v>
      </c>
      <c r="B5" s="95"/>
      <c r="C5" s="95"/>
      <c r="D5" s="95"/>
      <c r="E5" s="30">
        <v>5.6973564266180485</v>
      </c>
      <c r="F5" s="30">
        <v>5.6529112492933864</v>
      </c>
      <c r="G5" s="30">
        <v>5.6641178136505239</v>
      </c>
      <c r="H5" s="30">
        <v>5.6753688989784337</v>
      </c>
      <c r="I5" s="30">
        <v>5.6915196357427433</v>
      </c>
      <c r="J5" s="30">
        <v>5.711022272986864</v>
      </c>
      <c r="K5" s="30">
        <v>5.7306590257879657</v>
      </c>
      <c r="L5" s="30">
        <v>5.7504312823461756</v>
      </c>
      <c r="M5" s="30">
        <v>5.7753393011839442</v>
      </c>
      <c r="N5" s="30">
        <v>5.7971014492753632</v>
      </c>
      <c r="O5" s="30">
        <v>5.8241118229470006</v>
      </c>
      <c r="P5" s="30">
        <v>5.8479532163742682</v>
      </c>
      <c r="Q5" s="30">
        <v>5.8771672054069937</v>
      </c>
      <c r="R5" s="30">
        <v>5.9101654846335698</v>
      </c>
      <c r="S5" s="30">
        <v>5.9488399762046402</v>
      </c>
      <c r="T5" s="30">
        <v>5.9844404548174746</v>
      </c>
      <c r="U5" s="30">
        <v>6.0186578393018362</v>
      </c>
      <c r="V5" s="30">
        <v>6.0587700696758553</v>
      </c>
      <c r="W5" s="30">
        <v>6.0938452163315056</v>
      </c>
      <c r="X5" s="30">
        <v>6.1312078479460457</v>
      </c>
      <c r="Y5" s="30">
        <v>6.1671292013567687</v>
      </c>
      <c r="Z5" s="112">
        <v>6.2034739454094288</v>
      </c>
      <c r="AA5" s="112">
        <v>6.2421972534332077</v>
      </c>
      <c r="AB5" s="112">
        <v>6.2754941951678695</v>
      </c>
      <c r="AC5" s="112">
        <v>6.3111391606184917</v>
      </c>
      <c r="AD5" s="112">
        <v>6.3451776649746199</v>
      </c>
      <c r="AE5" s="112">
        <v>6.3836578359399931</v>
      </c>
      <c r="AF5" s="112">
        <v>6.4205457463884432</v>
      </c>
      <c r="AG5" s="112">
        <v>6.4578624475298678</v>
      </c>
      <c r="AH5" s="112">
        <v>6.4935064935064934</v>
      </c>
      <c r="AI5" s="112">
        <v>6.5295461965393402</v>
      </c>
      <c r="AJ5" s="112">
        <v>6.5681444991789819</v>
      </c>
      <c r="AK5" s="112">
        <v>6.602839220864972</v>
      </c>
      <c r="AL5" s="112">
        <v>6.6379024228343839</v>
      </c>
      <c r="AM5" s="112">
        <v>6.67779632721202</v>
      </c>
      <c r="AN5" s="112">
        <v>6.7114093959731544</v>
      </c>
      <c r="AO5" s="112">
        <v>6.7453625632377747</v>
      </c>
      <c r="AP5" s="112">
        <v>6.7842605156037994</v>
      </c>
      <c r="AQ5" s="112">
        <v>6.8212824010914046</v>
      </c>
      <c r="AR5" s="112">
        <v>6.8540095956134337</v>
      </c>
      <c r="AS5" s="112">
        <v>6.8941744226128918</v>
      </c>
      <c r="AT5" s="112">
        <v>6.9300069300069298</v>
      </c>
      <c r="AU5" s="112">
        <v>6.9662138627655867</v>
      </c>
      <c r="AV5" s="112">
        <v>7.0028011204481784</v>
      </c>
      <c r="AW5" s="112">
        <v>7.0397747272087292</v>
      </c>
    </row>
    <row r="6" spans="1:73">
      <c r="A6" s="95">
        <v>44287</v>
      </c>
      <c r="B6" s="95"/>
      <c r="C6" s="95"/>
      <c r="D6" s="95"/>
      <c r="E6" s="113"/>
      <c r="F6" s="73">
        <v>5.7191878753217038</v>
      </c>
      <c r="G6" s="73">
        <v>5.7323015190599031</v>
      </c>
      <c r="H6" s="73">
        <v>5.7421762848119435</v>
      </c>
      <c r="I6" s="73">
        <v>5.7603686635944698</v>
      </c>
      <c r="J6" s="73">
        <v>5.7803468208092488</v>
      </c>
      <c r="K6" s="73">
        <v>5.798782255726298</v>
      </c>
      <c r="L6" s="73">
        <v>5.8207217694994178</v>
      </c>
      <c r="M6" s="73">
        <v>5.8445353594389244</v>
      </c>
      <c r="N6" s="73">
        <v>5.868544600938967</v>
      </c>
      <c r="O6" s="73">
        <v>5.8944886531093426</v>
      </c>
      <c r="P6" s="73">
        <v>5.9171597633136095</v>
      </c>
      <c r="Q6" s="73">
        <v>5.9488399762046402</v>
      </c>
      <c r="R6" s="73">
        <v>5.9826503140891418</v>
      </c>
      <c r="S6" s="73">
        <v>6.0204695966285371</v>
      </c>
      <c r="T6" s="73">
        <v>6.0569351907934585</v>
      </c>
      <c r="U6" s="73">
        <v>6.091989034419738</v>
      </c>
      <c r="V6" s="73">
        <v>6.1312078479460457</v>
      </c>
      <c r="W6" s="73">
        <v>6.1671292013567687</v>
      </c>
      <c r="X6" s="73">
        <v>6.2053986968662738</v>
      </c>
      <c r="Y6" s="73">
        <v>6.2402496099843994</v>
      </c>
      <c r="Z6" s="73">
        <v>6.2774639045825484</v>
      </c>
      <c r="AA6" s="73">
        <v>6.3151247237132937</v>
      </c>
      <c r="AB6" s="73">
        <v>6.3492063492063489</v>
      </c>
      <c r="AC6" s="178">
        <v>6.3877355477483233</v>
      </c>
      <c r="AD6" s="178">
        <v>6.4205457463884432</v>
      </c>
      <c r="AE6" s="178">
        <v>6.4599483204134369</v>
      </c>
      <c r="AF6" s="178">
        <v>6.4956154595647932</v>
      </c>
      <c r="AG6" s="178">
        <v>6.5338124795818366</v>
      </c>
      <c r="AH6" s="178">
        <v>6.5703022339027592</v>
      </c>
      <c r="AI6" s="178">
        <v>6.6072018500165175</v>
      </c>
      <c r="AJ6" s="178">
        <v>6.6445182724252492</v>
      </c>
      <c r="AK6" s="178">
        <v>6.6800267201068806</v>
      </c>
      <c r="AL6" s="178">
        <v>6.7159167226326391</v>
      </c>
      <c r="AM6" s="178">
        <v>6.756756756756757</v>
      </c>
      <c r="AN6" s="178">
        <v>6.7911714770797964</v>
      </c>
      <c r="AO6" s="178">
        <v>6.8236096895257585</v>
      </c>
      <c r="AP6" s="178">
        <v>6.8634179821551138</v>
      </c>
      <c r="AQ6" s="178">
        <v>6.9013112491373363</v>
      </c>
      <c r="AR6" s="178">
        <v>6.934812760055479</v>
      </c>
      <c r="AS6" s="178">
        <v>6.975933031042902</v>
      </c>
      <c r="AT6" s="178">
        <v>7.0101647388713637</v>
      </c>
      <c r="AU6" s="178">
        <v>7.0497003877335214</v>
      </c>
      <c r="AV6" s="178">
        <v>7.0846617074034715</v>
      </c>
      <c r="AW6" s="178">
        <v>7.1199715201139195</v>
      </c>
    </row>
    <row r="7" spans="1:73" s="176" customFormat="1">
      <c r="A7" s="239">
        <v>44291</v>
      </c>
      <c r="B7" s="239"/>
      <c r="C7" s="239"/>
      <c r="D7" s="239"/>
      <c r="E7" s="73"/>
      <c r="F7" s="73">
        <v>5.6818181818181825</v>
      </c>
      <c r="G7" s="73">
        <v>5.6947608200455582</v>
      </c>
      <c r="H7" s="73">
        <v>5.7045065601825442</v>
      </c>
      <c r="I7" s="73">
        <v>5.7224606580829764</v>
      </c>
      <c r="J7" s="73">
        <v>5.7421762848119435</v>
      </c>
      <c r="K7" s="73">
        <v>5.762028233938346</v>
      </c>
      <c r="L7" s="73">
        <v>5.7820179242555652</v>
      </c>
      <c r="M7" s="73">
        <v>5.8055152394775043</v>
      </c>
      <c r="N7" s="73">
        <v>5.829204313611192</v>
      </c>
      <c r="O7" s="73">
        <v>5.8565153733528543</v>
      </c>
      <c r="P7" s="73">
        <v>5.8788947677836569</v>
      </c>
      <c r="Q7" s="73">
        <v>5.9101654846335698</v>
      </c>
      <c r="R7" s="73">
        <v>5.9435364041604748</v>
      </c>
      <c r="S7" s="73">
        <v>5.9808612440191391</v>
      </c>
      <c r="T7" s="73">
        <v>6.01684717208183</v>
      </c>
      <c r="U7" s="73">
        <v>6.0514372163388801</v>
      </c>
      <c r="V7" s="73">
        <v>6.091989034419738</v>
      </c>
      <c r="W7" s="73">
        <v>6.1274509803921564</v>
      </c>
      <c r="X7" s="73">
        <v>6.1652281134401967</v>
      </c>
      <c r="Y7" s="73">
        <v>6.1996280223186613</v>
      </c>
      <c r="Z7" s="73">
        <v>6.2363579669473035</v>
      </c>
      <c r="AA7" s="73">
        <v>6.2735257214554583</v>
      </c>
      <c r="AB7" s="73">
        <v>6.3071586250394196</v>
      </c>
      <c r="AC7" s="178">
        <v>6.3451776649746199</v>
      </c>
      <c r="AD7" s="178">
        <v>6.3775510204081636</v>
      </c>
      <c r="AE7" s="178">
        <v>6.4184852374839538</v>
      </c>
      <c r="AF7" s="178">
        <v>6.4536947402387863</v>
      </c>
      <c r="AG7" s="178">
        <v>6.4913988964621883</v>
      </c>
      <c r="AH7" s="178">
        <v>6.5274151436031334</v>
      </c>
      <c r="AI7" s="178">
        <v>6.561679790026246</v>
      </c>
      <c r="AJ7" s="178">
        <v>6.6006600660066006</v>
      </c>
      <c r="AK7" s="178">
        <v>6.6357000663570007</v>
      </c>
      <c r="AL7" s="178">
        <v>6.6711140760507002</v>
      </c>
      <c r="AM7" s="178">
        <v>6.7114093959731544</v>
      </c>
      <c r="AN7" s="178">
        <v>6.7453625632377747</v>
      </c>
      <c r="AO7" s="178">
        <v>6.7796610169491531</v>
      </c>
      <c r="AP7" s="178">
        <v>6.8189566996249571</v>
      </c>
      <c r="AQ7" s="178">
        <v>6.8540095956134337</v>
      </c>
      <c r="AR7" s="178">
        <v>6.889424733034792</v>
      </c>
      <c r="AS7" s="178">
        <v>6.9276065119501213</v>
      </c>
      <c r="AT7" s="178">
        <v>6.9637883008356543</v>
      </c>
      <c r="AU7" s="178">
        <v>7.0003500175008746</v>
      </c>
      <c r="AV7" s="178">
        <v>7.0372976776917664</v>
      </c>
      <c r="AW7" s="178">
        <v>7.0721357850070721</v>
      </c>
    </row>
    <row r="8" spans="1:73" s="176" customFormat="1">
      <c r="A8" s="239">
        <v>44292</v>
      </c>
      <c r="B8" s="239"/>
      <c r="C8" s="239"/>
      <c r="D8" s="239"/>
      <c r="E8" s="73"/>
      <c r="F8" s="73">
        <v>5.6100981767180924</v>
      </c>
      <c r="G8" s="73">
        <v>5.6211354693648117</v>
      </c>
      <c r="H8" s="73">
        <v>5.636978579481398</v>
      </c>
      <c r="I8" s="73">
        <v>5.6545094713033643</v>
      </c>
      <c r="J8" s="73">
        <v>5.6753688989784337</v>
      </c>
      <c r="K8" s="73">
        <v>5.69313976658127</v>
      </c>
      <c r="L8" s="73">
        <v>5.7142857142857144</v>
      </c>
      <c r="M8" s="73">
        <v>5.7372346528973033</v>
      </c>
      <c r="N8" s="73">
        <v>5.7587100489490357</v>
      </c>
      <c r="O8" s="73">
        <v>5.7853630315302285</v>
      </c>
      <c r="P8" s="73">
        <v>5.8088875980249783</v>
      </c>
      <c r="Q8" s="73">
        <v>5.8411214953271031</v>
      </c>
      <c r="R8" s="73">
        <v>5.8737151248164459</v>
      </c>
      <c r="S8" s="73">
        <v>5.9119125036949454</v>
      </c>
      <c r="T8" s="73">
        <v>5.9470710674992571</v>
      </c>
      <c r="U8" s="73">
        <v>5.9826503140891418</v>
      </c>
      <c r="V8" s="73">
        <v>6.022282445046673</v>
      </c>
      <c r="W8" s="73">
        <v>6.0587700696758553</v>
      </c>
      <c r="X8" s="73">
        <v>6.0957025297165499</v>
      </c>
      <c r="Y8" s="73">
        <v>6.1312078479460457</v>
      </c>
      <c r="Z8" s="73">
        <v>6.1671292013567687</v>
      </c>
      <c r="AA8" s="73">
        <v>6.2053986968662738</v>
      </c>
      <c r="AB8" s="73">
        <v>6.238303181534623</v>
      </c>
      <c r="AC8" s="178">
        <v>6.2754941951678695</v>
      </c>
      <c r="AD8" s="178">
        <v>6.309148264984227</v>
      </c>
      <c r="AE8" s="178">
        <v>6.3492063492063489</v>
      </c>
      <c r="AF8" s="178">
        <v>6.3836578359399931</v>
      </c>
      <c r="AG8" s="178">
        <v>6.4205457463884432</v>
      </c>
      <c r="AH8" s="178">
        <v>6.4578624475298678</v>
      </c>
      <c r="AI8" s="178">
        <v>6.4935064935064934</v>
      </c>
      <c r="AJ8" s="178">
        <v>6.5316786414108421</v>
      </c>
      <c r="AK8" s="178">
        <v>6.5681444991789819</v>
      </c>
      <c r="AL8" s="178">
        <v>6.602839220864972</v>
      </c>
      <c r="AM8" s="178">
        <v>6.6423115244104949</v>
      </c>
      <c r="AN8" s="178">
        <v>6.6755674232309747</v>
      </c>
      <c r="AO8" s="178">
        <v>6.7091580006709162</v>
      </c>
      <c r="AP8" s="178">
        <v>6.7499156260546744</v>
      </c>
      <c r="AQ8" s="178">
        <v>6.7865626060400404</v>
      </c>
      <c r="AR8" s="178">
        <v>6.8189566996249571</v>
      </c>
      <c r="AS8" s="178">
        <v>6.8587105624142657</v>
      </c>
      <c r="AT8" s="178">
        <v>6.8941744226128918</v>
      </c>
      <c r="AU8" s="178">
        <v>6.9324090121317159</v>
      </c>
      <c r="AV8" s="178">
        <v>6.9686411149825789</v>
      </c>
      <c r="AW8" s="178">
        <v>7.0028011204481784</v>
      </c>
    </row>
    <row r="9" spans="1:73" s="176" customFormat="1">
      <c r="A9" s="239">
        <v>44293</v>
      </c>
      <c r="B9" s="239"/>
      <c r="C9" s="239"/>
      <c r="D9" s="239"/>
      <c r="E9" s="73"/>
      <c r="F9" s="73">
        <v>5.6433408577878108</v>
      </c>
      <c r="G9" s="73">
        <v>5.6545094713033643</v>
      </c>
      <c r="H9" s="73">
        <v>5.6705415367167564</v>
      </c>
      <c r="I9" s="73">
        <v>5.6882821387940838</v>
      </c>
      <c r="J9" s="73">
        <v>5.7093919497573511</v>
      </c>
      <c r="K9" s="73">
        <v>5.72737686139748</v>
      </c>
      <c r="L9" s="73">
        <v>5.7487783845932743</v>
      </c>
      <c r="M9" s="73">
        <v>5.7736720554272516</v>
      </c>
      <c r="N9" s="73">
        <v>5.798782255726298</v>
      </c>
      <c r="O9" s="73">
        <v>5.8258083309059137</v>
      </c>
      <c r="P9" s="73">
        <v>5.8496636443404508</v>
      </c>
      <c r="Q9" s="73">
        <v>5.8823529411764701</v>
      </c>
      <c r="R9" s="73">
        <v>5.9154096421177167</v>
      </c>
      <c r="S9" s="73">
        <v>5.9559261465157833</v>
      </c>
      <c r="T9" s="73">
        <v>5.9934072520227746</v>
      </c>
      <c r="U9" s="73">
        <v>6.0295447693699122</v>
      </c>
      <c r="V9" s="73">
        <v>6.0698027314112286</v>
      </c>
      <c r="W9" s="73">
        <v>6.1068702290076331</v>
      </c>
      <c r="X9" s="73">
        <v>6.1462814996926856</v>
      </c>
      <c r="Y9" s="73">
        <v>6.1842918985776123</v>
      </c>
      <c r="Z9" s="73">
        <v>6.2208398133748055</v>
      </c>
      <c r="AA9" s="73">
        <v>6.261740763932373</v>
      </c>
      <c r="AB9" s="73">
        <v>6.2972292191435768</v>
      </c>
      <c r="AC9" s="178">
        <v>6.3351282863477989</v>
      </c>
      <c r="AD9" s="178">
        <v>6.369426751592357</v>
      </c>
      <c r="AE9" s="178">
        <v>6.4102564102564106</v>
      </c>
      <c r="AF9" s="178">
        <v>6.449532408900355</v>
      </c>
      <c r="AG9" s="178">
        <v>6.4871878040869282</v>
      </c>
      <c r="AH9" s="178">
        <v>6.5252854812398047</v>
      </c>
      <c r="AI9" s="178">
        <v>6.561679790026246</v>
      </c>
      <c r="AJ9" s="178">
        <v>6.602839220864972</v>
      </c>
      <c r="AK9" s="178">
        <v>6.6401062416998666</v>
      </c>
      <c r="AL9" s="178">
        <v>6.6755674232309747</v>
      </c>
      <c r="AM9" s="178">
        <v>6.7181726570372851</v>
      </c>
      <c r="AN9" s="178">
        <v>6.7521944632005395</v>
      </c>
      <c r="AO9" s="178">
        <v>6.788866259334692</v>
      </c>
      <c r="AP9" s="178">
        <v>6.8282690337999314</v>
      </c>
      <c r="AQ9" s="178">
        <v>6.8681318681318677</v>
      </c>
      <c r="AR9" s="178">
        <v>6.9036934760096651</v>
      </c>
      <c r="AS9" s="178">
        <v>6.9444444444444446</v>
      </c>
      <c r="AT9" s="178">
        <v>6.9808027923211178</v>
      </c>
      <c r="AU9" s="178">
        <v>7.0200070200070206</v>
      </c>
      <c r="AV9" s="178">
        <v>7.0596540769502294</v>
      </c>
      <c r="AW9" s="178">
        <v>7.0947144377438809</v>
      </c>
    </row>
    <row r="10" spans="1:73" s="176" customFormat="1">
      <c r="A10" s="239">
        <v>44294</v>
      </c>
      <c r="B10" s="239"/>
      <c r="C10" s="239"/>
      <c r="D10" s="239"/>
      <c r="E10" s="73"/>
      <c r="F10" s="73">
        <v>5.5772448410485227</v>
      </c>
      <c r="G10" s="73">
        <v>5.5881531153953619</v>
      </c>
      <c r="H10" s="73">
        <v>5.6022408963585439</v>
      </c>
      <c r="I10" s="73">
        <v>5.6195560550716497</v>
      </c>
      <c r="J10" s="73">
        <v>5.6385678037778399</v>
      </c>
      <c r="K10" s="73">
        <v>5.6577086280056577</v>
      </c>
      <c r="L10" s="73">
        <v>5.6785917092561045</v>
      </c>
      <c r="M10" s="73">
        <v>5.7028799543769599</v>
      </c>
      <c r="N10" s="73">
        <v>5.72737686139748</v>
      </c>
      <c r="O10" s="73">
        <v>5.7537399309551205</v>
      </c>
      <c r="P10" s="73">
        <v>5.7753393011839442</v>
      </c>
      <c r="Q10" s="73">
        <v>5.8055152394775043</v>
      </c>
      <c r="R10" s="73">
        <v>5.8377116170461179</v>
      </c>
      <c r="S10" s="73">
        <v>5.8754406580493539</v>
      </c>
      <c r="T10" s="73">
        <v>5.9101654846335698</v>
      </c>
      <c r="U10" s="73">
        <v>5.9453032104637344</v>
      </c>
      <c r="V10" s="73">
        <v>5.9844404548174746</v>
      </c>
      <c r="W10" s="73">
        <v>6.0186578393018362</v>
      </c>
      <c r="X10" s="73">
        <v>6.0551014229488347</v>
      </c>
      <c r="Y10" s="73">
        <v>6.091989034419738</v>
      </c>
      <c r="Z10" s="73">
        <v>6.1274509803921564</v>
      </c>
      <c r="AA10" s="73">
        <v>6.1652281134401967</v>
      </c>
      <c r="AB10" s="73">
        <v>6.1977068484660682</v>
      </c>
      <c r="AC10" s="178">
        <v>6.2344139650872821</v>
      </c>
      <c r="AD10" s="178">
        <v>6.2676277029144467</v>
      </c>
      <c r="AE10" s="178">
        <v>6.3071586250394196</v>
      </c>
      <c r="AF10" s="178">
        <v>6.3411540900443875</v>
      </c>
      <c r="AG10" s="178">
        <v>6.3795853269537481</v>
      </c>
      <c r="AH10" s="178">
        <v>6.414368184733803</v>
      </c>
      <c r="AI10" s="178">
        <v>6.449532408900355</v>
      </c>
      <c r="AJ10" s="178">
        <v>6.4871878040869282</v>
      </c>
      <c r="AK10" s="178">
        <v>6.5231572080887155</v>
      </c>
      <c r="AL10" s="178">
        <v>6.557377049180328</v>
      </c>
      <c r="AM10" s="178">
        <v>6.5963060686015824</v>
      </c>
      <c r="AN10" s="178">
        <v>6.6312997347480112</v>
      </c>
      <c r="AO10" s="178">
        <v>6.6644451849383541</v>
      </c>
      <c r="AP10" s="178">
        <v>6.7024128686327078</v>
      </c>
      <c r="AQ10" s="178">
        <v>6.7385444743935308</v>
      </c>
      <c r="AR10" s="178">
        <v>6.7727734507280726</v>
      </c>
      <c r="AS10" s="178">
        <v>6.8119891008174385</v>
      </c>
      <c r="AT10" s="178">
        <v>6.8469702156795611</v>
      </c>
      <c r="AU10" s="178">
        <v>6.8846815834767643</v>
      </c>
      <c r="AV10" s="178">
        <v>6.9204152249134951</v>
      </c>
      <c r="AW10" s="178">
        <v>6.9541029207232263</v>
      </c>
    </row>
    <row r="11" spans="1:73" s="176" customFormat="1">
      <c r="A11" s="239">
        <v>44295</v>
      </c>
      <c r="B11" s="239"/>
      <c r="C11" s="239"/>
      <c r="D11" s="239"/>
      <c r="E11" s="73"/>
      <c r="F11" s="73">
        <v>5.6866647711117428</v>
      </c>
      <c r="G11" s="73">
        <v>5.6980056980056988</v>
      </c>
      <c r="H11" s="73">
        <v>5.7126535275635533</v>
      </c>
      <c r="I11" s="73">
        <v>5.7306590257879657</v>
      </c>
      <c r="J11" s="73">
        <v>5.7504312823461756</v>
      </c>
      <c r="K11" s="73">
        <v>5.7686760888376121</v>
      </c>
      <c r="L11" s="73">
        <v>5.7887120115774247</v>
      </c>
      <c r="M11" s="73">
        <v>5.8139534883720936</v>
      </c>
      <c r="N11" s="73">
        <v>5.8377116170461179</v>
      </c>
      <c r="O11" s="73">
        <v>5.8651026392961869</v>
      </c>
      <c r="P11" s="73">
        <v>5.8875478363261697</v>
      </c>
      <c r="Q11" s="73">
        <v>5.9206631142687982</v>
      </c>
      <c r="R11" s="73">
        <v>5.9523809523809517</v>
      </c>
      <c r="S11" s="73">
        <v>5.9916117435590177</v>
      </c>
      <c r="T11" s="73">
        <v>6.027727546714889</v>
      </c>
      <c r="U11" s="73">
        <v>6.0642813826561559</v>
      </c>
      <c r="V11" s="73">
        <v>6.1050061050061046</v>
      </c>
      <c r="W11" s="73">
        <v>6.1406202026404673</v>
      </c>
      <c r="X11" s="73">
        <v>6.1804697156983934</v>
      </c>
      <c r="Y11" s="73">
        <v>6.2169723344731116</v>
      </c>
      <c r="Z11" s="73">
        <v>6.2539086929330834</v>
      </c>
      <c r="AA11" s="73">
        <v>6.293266205160478</v>
      </c>
      <c r="AB11" s="73">
        <v>6.3271116735210375</v>
      </c>
      <c r="AC11" s="178">
        <v>6.3653723742838961</v>
      </c>
      <c r="AD11" s="178">
        <v>6.4</v>
      </c>
      <c r="AE11" s="178">
        <v>6.4412238325281805</v>
      </c>
      <c r="AF11" s="178">
        <v>6.4766839378238341</v>
      </c>
      <c r="AG11" s="178">
        <v>6.5167807103290976</v>
      </c>
      <c r="AH11" s="178">
        <v>6.5530799475753598</v>
      </c>
      <c r="AI11" s="178">
        <v>6.5897858319604614</v>
      </c>
      <c r="AJ11" s="178">
        <v>6.6291017567119654</v>
      </c>
      <c r="AK11" s="178">
        <v>6.666666666666667</v>
      </c>
      <c r="AL11" s="178">
        <v>6.7024128686327078</v>
      </c>
      <c r="AM11" s="178">
        <v>6.7430883344571821</v>
      </c>
      <c r="AN11" s="178">
        <v>6.7773636055574391</v>
      </c>
      <c r="AO11" s="178">
        <v>6.8119891008174385</v>
      </c>
      <c r="AP11" s="178">
        <v>6.8540095956134337</v>
      </c>
      <c r="AQ11" s="178">
        <v>6.8917987594762229</v>
      </c>
      <c r="AR11" s="178">
        <v>6.9252077562326866</v>
      </c>
      <c r="AS11" s="178">
        <v>6.9662138627655867</v>
      </c>
      <c r="AT11" s="178">
        <v>7.0028011204481784</v>
      </c>
      <c r="AU11" s="178">
        <v>7.042253521126761</v>
      </c>
      <c r="AV11" s="178">
        <v>7.0796460176991154</v>
      </c>
      <c r="AW11" s="178">
        <v>7.1149057274991101</v>
      </c>
    </row>
    <row r="12" spans="1:73" s="176" customFormat="1">
      <c r="A12" s="239">
        <v>44298</v>
      </c>
      <c r="B12" s="239"/>
      <c r="C12" s="239"/>
      <c r="D12" s="239"/>
      <c r="E12" s="73"/>
      <c r="F12" s="73">
        <v>5.7372346528973033</v>
      </c>
      <c r="G12" s="73">
        <v>5.7504312823461756</v>
      </c>
      <c r="H12" s="73">
        <v>5.7636887608069172</v>
      </c>
      <c r="I12" s="73">
        <v>5.7820179242555652</v>
      </c>
      <c r="J12" s="73">
        <v>5.802146794313896</v>
      </c>
      <c r="K12" s="73">
        <v>5.8207217694994178</v>
      </c>
      <c r="L12" s="73">
        <v>5.8411214953271031</v>
      </c>
      <c r="M12" s="73">
        <v>5.8651026392961869</v>
      </c>
      <c r="N12" s="73">
        <v>5.8892815076560661</v>
      </c>
      <c r="O12" s="73">
        <v>5.9154096421177167</v>
      </c>
      <c r="P12" s="73">
        <v>5.9382422802850359</v>
      </c>
      <c r="Q12" s="73">
        <v>5.9701492537313428</v>
      </c>
      <c r="R12" s="73">
        <v>6.0024009603841542</v>
      </c>
      <c r="S12" s="73">
        <v>6.0422960725075523</v>
      </c>
      <c r="T12" s="73">
        <v>6.0790273556230998</v>
      </c>
      <c r="U12" s="73">
        <v>6.1143381228981966</v>
      </c>
      <c r="V12" s="73">
        <v>6.1557402277623883</v>
      </c>
      <c r="W12" s="73">
        <v>6.1919504643962844</v>
      </c>
      <c r="X12" s="73">
        <v>6.2305295950155761</v>
      </c>
      <c r="Y12" s="73">
        <v>6.2676277029144467</v>
      </c>
      <c r="Z12" s="73">
        <v>6.3051702395964693</v>
      </c>
      <c r="AA12" s="73">
        <v>6.3431652394544873</v>
      </c>
      <c r="AB12" s="73">
        <v>6.3795853269537481</v>
      </c>
      <c r="AC12" s="178">
        <v>6.4164260506897666</v>
      </c>
      <c r="AD12" s="178">
        <v>6.4516129032258069</v>
      </c>
      <c r="AE12" s="178">
        <v>6.4913988964621883</v>
      </c>
      <c r="AF12" s="178">
        <v>6.5295461965393402</v>
      </c>
      <c r="AG12" s="178">
        <v>6.5681444991789819</v>
      </c>
      <c r="AH12" s="178">
        <v>6.6050198150594452</v>
      </c>
      <c r="AI12" s="178">
        <v>6.6423115244104949</v>
      </c>
      <c r="AJ12" s="178">
        <v>6.6800267201068806</v>
      </c>
      <c r="AK12" s="178">
        <v>6.7181726570372851</v>
      </c>
      <c r="AL12" s="178">
        <v>6.7544748395812233</v>
      </c>
      <c r="AM12" s="178">
        <v>6.7934782608695654</v>
      </c>
      <c r="AN12" s="178">
        <v>6.8306010928961749</v>
      </c>
      <c r="AO12" s="178">
        <v>6.8634179821551138</v>
      </c>
      <c r="AP12" s="178">
        <v>6.9060773480662974</v>
      </c>
      <c r="AQ12" s="178">
        <v>6.9444444444444446</v>
      </c>
      <c r="AR12" s="178">
        <v>6.9783670621074663</v>
      </c>
      <c r="AS12" s="178">
        <v>7.0175438596491233</v>
      </c>
      <c r="AT12" s="178">
        <v>7.0546737213403885</v>
      </c>
      <c r="AU12" s="178">
        <v>7.0947144377438809</v>
      </c>
      <c r="AV12" s="178">
        <v>7.132667617689016</v>
      </c>
      <c r="AW12" s="178">
        <v>7.1684587813620064</v>
      </c>
    </row>
    <row r="13" spans="1:73" s="176" customFormat="1">
      <c r="A13" s="239">
        <v>44299</v>
      </c>
      <c r="B13" s="239"/>
      <c r="C13" s="239"/>
      <c r="D13" s="239"/>
      <c r="E13" s="73"/>
      <c r="F13" s="73">
        <v>5.6996295240809349</v>
      </c>
      <c r="G13" s="73">
        <v>5.7126535275635533</v>
      </c>
      <c r="H13" s="73">
        <v>5.72737686139748</v>
      </c>
      <c r="I13" s="73">
        <v>5.7438253877082133</v>
      </c>
      <c r="J13" s="73">
        <v>5.7653502450273857</v>
      </c>
      <c r="K13" s="73">
        <v>5.78368999421631</v>
      </c>
      <c r="L13" s="73">
        <v>5.8038305281485778</v>
      </c>
      <c r="M13" s="73">
        <v>5.8275058275058278</v>
      </c>
      <c r="N13" s="73">
        <v>5.8513750731421883</v>
      </c>
      <c r="O13" s="73">
        <v>5.8771672054069937</v>
      </c>
      <c r="P13" s="73">
        <v>5.9014458542342876</v>
      </c>
      <c r="Q13" s="73">
        <v>5.9329575793533076</v>
      </c>
      <c r="R13" s="73">
        <v>5.9630292188431726</v>
      </c>
      <c r="S13" s="73">
        <v>6.0024009603841542</v>
      </c>
      <c r="T13" s="73">
        <v>6.0404711567502263</v>
      </c>
      <c r="U13" s="73">
        <v>6.0771801883925853</v>
      </c>
      <c r="V13" s="73">
        <v>6.1180789232181088</v>
      </c>
      <c r="W13" s="73">
        <v>6.1557402277623883</v>
      </c>
      <c r="X13" s="73">
        <v>6.1938680706100957</v>
      </c>
      <c r="Y13" s="73">
        <v>6.2305295950155761</v>
      </c>
      <c r="Z13" s="73">
        <v>6.2676277029144467</v>
      </c>
      <c r="AA13" s="73">
        <v>6.3071586250394196</v>
      </c>
      <c r="AB13" s="73">
        <v>6.3431652394544873</v>
      </c>
      <c r="AC13" s="178">
        <v>6.3816209317166557</v>
      </c>
      <c r="AD13" s="178">
        <v>6.4164260506897666</v>
      </c>
      <c r="AE13" s="178">
        <v>6.4578624475298678</v>
      </c>
      <c r="AF13" s="178">
        <v>6.4956154595647932</v>
      </c>
      <c r="AG13" s="178">
        <v>6.5338124795818366</v>
      </c>
      <c r="AH13" s="178">
        <v>6.5724613867893522</v>
      </c>
      <c r="AI13" s="178">
        <v>6.6072018500165175</v>
      </c>
      <c r="AJ13" s="178">
        <v>6.6489361702127656</v>
      </c>
      <c r="AK13" s="178">
        <v>6.6844919786096249</v>
      </c>
      <c r="AL13" s="178">
        <v>6.720430107526882</v>
      </c>
      <c r="AM13" s="178">
        <v>6.763611768684477</v>
      </c>
      <c r="AN13" s="178">
        <v>6.7980965329707681</v>
      </c>
      <c r="AO13" s="178">
        <v>6.8329347454731808</v>
      </c>
      <c r="AP13" s="178">
        <v>6.8752148504640775</v>
      </c>
      <c r="AQ13" s="178">
        <v>6.9132388524023503</v>
      </c>
      <c r="AR13" s="178">
        <v>6.9492703266157054</v>
      </c>
      <c r="AS13" s="178">
        <v>6.9881201956673653</v>
      </c>
      <c r="AT13" s="178">
        <v>7.0274068868587483</v>
      </c>
      <c r="AU13" s="178">
        <v>7.0646414694454256</v>
      </c>
      <c r="AV13" s="178">
        <v>7.1047957371225587</v>
      </c>
      <c r="AW13" s="178">
        <v>7.1403070332024274</v>
      </c>
    </row>
    <row r="14" spans="1:73" s="176" customFormat="1">
      <c r="A14" s="239">
        <v>44300</v>
      </c>
      <c r="B14" s="239"/>
      <c r="C14" s="239"/>
      <c r="D14" s="239"/>
      <c r="E14" s="73"/>
      <c r="F14" s="73">
        <v>5.7012542759407072</v>
      </c>
      <c r="G14" s="73">
        <v>5.7126535275635533</v>
      </c>
      <c r="H14" s="73">
        <v>5.7257371886630404</v>
      </c>
      <c r="I14" s="73">
        <v>5.7438253877082133</v>
      </c>
      <c r="J14" s="73">
        <v>5.7636887608069172</v>
      </c>
      <c r="K14" s="73">
        <v>5.7820179242555652</v>
      </c>
      <c r="L14" s="73">
        <v>5.8004640371229703</v>
      </c>
      <c r="M14" s="73">
        <v>5.8258083309059137</v>
      </c>
      <c r="N14" s="73">
        <v>5.8496636443404508</v>
      </c>
      <c r="O14" s="73">
        <v>5.8754406580493539</v>
      </c>
      <c r="P14" s="73">
        <v>5.8979652020053077</v>
      </c>
      <c r="Q14" s="73">
        <v>5.9276822762299943</v>
      </c>
      <c r="R14" s="73">
        <v>5.9577003276735176</v>
      </c>
      <c r="S14" s="73">
        <v>5.9970014992503744</v>
      </c>
      <c r="T14" s="73">
        <v>6.0331825037707389</v>
      </c>
      <c r="U14" s="73">
        <v>6.0698027314112286</v>
      </c>
      <c r="V14" s="73">
        <v>6.1106018942865878</v>
      </c>
      <c r="W14" s="73">
        <v>6.1462814996926856</v>
      </c>
      <c r="X14" s="73">
        <v>6.1842918985776123</v>
      </c>
      <c r="Y14" s="73">
        <v>6.2208398133748055</v>
      </c>
      <c r="Z14" s="73">
        <v>6.2578222778473096</v>
      </c>
      <c r="AA14" s="73">
        <v>6.2972292191435768</v>
      </c>
      <c r="AB14" s="73">
        <v>6.3311174422285532</v>
      </c>
      <c r="AC14" s="178">
        <v>6.369426751592357</v>
      </c>
      <c r="AD14" s="178">
        <v>6.404098623118796</v>
      </c>
      <c r="AE14" s="178">
        <v>6.4453754431195609</v>
      </c>
      <c r="AF14" s="178">
        <v>6.4808813998703823</v>
      </c>
      <c r="AG14" s="178">
        <v>6.5189048239895691</v>
      </c>
      <c r="AH14" s="178">
        <v>6.557377049180328</v>
      </c>
      <c r="AI14" s="178">
        <v>6.5919578114700066</v>
      </c>
      <c r="AJ14" s="178">
        <v>6.6312997347480112</v>
      </c>
      <c r="AK14" s="178">
        <v>6.6688896298766256</v>
      </c>
      <c r="AL14" s="178">
        <v>6.70465973851827</v>
      </c>
      <c r="AM14" s="178">
        <v>6.7453625632377747</v>
      </c>
      <c r="AN14" s="178">
        <v>6.7796610169491531</v>
      </c>
      <c r="AO14" s="178">
        <v>6.8143100511073254</v>
      </c>
      <c r="AP14" s="178">
        <v>6.8563592732259169</v>
      </c>
      <c r="AQ14" s="178">
        <v>6.8941744226128918</v>
      </c>
      <c r="AR14" s="178">
        <v>6.9276065119501213</v>
      </c>
      <c r="AS14" s="178">
        <v>6.9686411149825789</v>
      </c>
      <c r="AT14" s="178">
        <v>7.0052539404553418</v>
      </c>
      <c r="AU14" s="178">
        <v>7.042253521126761</v>
      </c>
      <c r="AV14" s="178">
        <v>7.0821529745042495</v>
      </c>
      <c r="AW14" s="178">
        <v>7.1174377224199281</v>
      </c>
    </row>
    <row r="15" spans="1:73" s="176" customFormat="1">
      <c r="A15" s="239">
        <v>44301</v>
      </c>
      <c r="B15" s="239"/>
      <c r="C15" s="239"/>
      <c r="D15" s="239"/>
      <c r="E15" s="73"/>
      <c r="F15" s="73">
        <v>5.6211354693648117</v>
      </c>
      <c r="G15" s="73">
        <v>5.6338028169014089</v>
      </c>
      <c r="H15" s="73">
        <v>5.6481219994351877</v>
      </c>
      <c r="I15" s="73">
        <v>5.6641178136505239</v>
      </c>
      <c r="J15" s="73">
        <v>5.683432793407218</v>
      </c>
      <c r="K15" s="73">
        <v>5.7012542759407072</v>
      </c>
      <c r="L15" s="73">
        <v>5.7208237986270021</v>
      </c>
      <c r="M15" s="73">
        <v>5.7454754380925017</v>
      </c>
      <c r="N15" s="73">
        <v>5.7670126874279122</v>
      </c>
      <c r="O15" s="73">
        <v>5.7920648711265565</v>
      </c>
      <c r="P15" s="73">
        <v>5.8139534883720936</v>
      </c>
      <c r="Q15" s="73">
        <v>5.8428279287174991</v>
      </c>
      <c r="R15" s="73">
        <v>5.8719906048150321</v>
      </c>
      <c r="S15" s="73">
        <v>5.9084194977843421</v>
      </c>
      <c r="T15" s="73">
        <v>5.9435364041604748</v>
      </c>
      <c r="U15" s="73">
        <v>5.9772863120143453</v>
      </c>
      <c r="V15" s="73">
        <v>6.0150375939849621</v>
      </c>
      <c r="W15" s="73">
        <v>6.0496067755595888</v>
      </c>
      <c r="X15" s="73">
        <v>6.0864272671941571</v>
      </c>
      <c r="Y15" s="73">
        <v>6.119951040391677</v>
      </c>
      <c r="Z15" s="73">
        <v>6.1557402277623883</v>
      </c>
      <c r="AA15" s="73">
        <v>6.1919504643962844</v>
      </c>
      <c r="AB15" s="73">
        <v>6.2247121070650486</v>
      </c>
      <c r="AC15" s="178">
        <v>6.261740763932373</v>
      </c>
      <c r="AD15" s="178">
        <v>6.293266205160478</v>
      </c>
      <c r="AE15" s="178">
        <v>6.3311174422285532</v>
      </c>
      <c r="AF15" s="178">
        <v>6.3653723742838961</v>
      </c>
      <c r="AG15" s="178">
        <v>6.4020486555697822</v>
      </c>
      <c r="AH15" s="178">
        <v>6.43707756678468</v>
      </c>
      <c r="AI15" s="178">
        <v>6.4724919093851137</v>
      </c>
      <c r="AJ15" s="178">
        <v>6.5082980800520662</v>
      </c>
      <c r="AK15" s="178">
        <v>6.5445026178010473</v>
      </c>
      <c r="AL15" s="178">
        <v>6.5767839526471557</v>
      </c>
      <c r="AM15" s="178">
        <v>6.6159444260668208</v>
      </c>
      <c r="AN15" s="178">
        <v>6.6489361702127656</v>
      </c>
      <c r="AO15" s="178">
        <v>6.6822586034079521</v>
      </c>
      <c r="AP15" s="178">
        <v>6.720430107526882</v>
      </c>
      <c r="AQ15" s="178">
        <v>6.756756756756757</v>
      </c>
      <c r="AR15" s="178">
        <v>6.788866259334692</v>
      </c>
      <c r="AS15" s="178">
        <v>6.8259385665529013</v>
      </c>
      <c r="AT15" s="178">
        <v>6.8610634648370503</v>
      </c>
      <c r="AU15" s="178">
        <v>6.8965517241379315</v>
      </c>
      <c r="AV15" s="178">
        <v>6.9324090121317159</v>
      </c>
      <c r="AW15" s="178">
        <v>6.9662138627655867</v>
      </c>
    </row>
    <row r="16" spans="1:73" s="176" customFormat="1">
      <c r="A16" s="239">
        <v>44302</v>
      </c>
      <c r="B16" s="239"/>
      <c r="C16" s="239"/>
      <c r="D16" s="239"/>
      <c r="E16" s="73"/>
      <c r="F16" s="73">
        <v>5.5850321139346555</v>
      </c>
      <c r="G16" s="73">
        <v>5.5975370836831795</v>
      </c>
      <c r="H16" s="73">
        <v>5.6100981767180924</v>
      </c>
      <c r="I16" s="73">
        <v>5.6258790436005626</v>
      </c>
      <c r="J16" s="73">
        <v>5.6449336720293539</v>
      </c>
      <c r="K16" s="73">
        <v>5.6625141562853907</v>
      </c>
      <c r="L16" s="73">
        <v>5.6818181818181825</v>
      </c>
      <c r="M16" s="73">
        <v>5.7045065601825442</v>
      </c>
      <c r="N16" s="73">
        <v>5.7257371886630404</v>
      </c>
      <c r="O16" s="73">
        <v>5.7487783845932743</v>
      </c>
      <c r="P16" s="73">
        <v>5.7686760888376121</v>
      </c>
      <c r="Q16" s="73">
        <v>5.7971014492753632</v>
      </c>
      <c r="R16" s="73">
        <v>5.8241118229470006</v>
      </c>
      <c r="S16" s="73">
        <v>5.8582308142940835</v>
      </c>
      <c r="T16" s="73">
        <v>5.8927519151443724</v>
      </c>
      <c r="U16" s="73">
        <v>5.9241706161137442</v>
      </c>
      <c r="V16" s="73">
        <v>5.9612518628912072</v>
      </c>
      <c r="W16" s="73">
        <v>5.9934072520227746</v>
      </c>
      <c r="X16" s="73">
        <v>6.027727546714889</v>
      </c>
      <c r="Y16" s="73">
        <v>6.0606060606060606</v>
      </c>
      <c r="Z16" s="73">
        <v>6.0938452163315056</v>
      </c>
      <c r="AA16" s="73">
        <v>6.1293288384921851</v>
      </c>
      <c r="AB16" s="73">
        <v>6.1614294516327792</v>
      </c>
      <c r="AC16" s="178">
        <v>6.195786864931847</v>
      </c>
      <c r="AD16" s="178">
        <v>6.2266500622665006</v>
      </c>
      <c r="AE16" s="178">
        <v>6.2637018477920456</v>
      </c>
      <c r="AF16" s="178">
        <v>6.2972292191435768</v>
      </c>
      <c r="AG16" s="178">
        <v>6.3311174422285532</v>
      </c>
      <c r="AH16" s="178">
        <v>6.3653723742838961</v>
      </c>
      <c r="AI16" s="178">
        <v>6.3979526551503518</v>
      </c>
      <c r="AJ16" s="178">
        <v>6.4329366355741397</v>
      </c>
      <c r="AK16" s="178">
        <v>6.4662140316844487</v>
      </c>
      <c r="AL16" s="178">
        <v>6.4977257959714096</v>
      </c>
      <c r="AM16" s="178">
        <v>6.5338124795818366</v>
      </c>
      <c r="AN16" s="178">
        <v>6.5659881812212744</v>
      </c>
      <c r="AO16" s="178">
        <v>6.5984823490597169</v>
      </c>
      <c r="AP16" s="178">
        <v>6.6334991708126037</v>
      </c>
      <c r="AQ16" s="178">
        <v>6.6688896298766256</v>
      </c>
      <c r="AR16" s="178">
        <v>6.700167504187605</v>
      </c>
      <c r="AS16" s="178">
        <v>6.7362748400134729</v>
      </c>
      <c r="AT16" s="178">
        <v>6.7681895093062607</v>
      </c>
      <c r="AU16" s="178">
        <v>6.8027210884353746</v>
      </c>
      <c r="AV16" s="178">
        <v>6.8376068376068382</v>
      </c>
      <c r="AW16" s="178">
        <v>6.870491240123668</v>
      </c>
    </row>
    <row r="17" spans="1:50" s="176" customFormat="1">
      <c r="A17" s="239">
        <v>44305</v>
      </c>
      <c r="B17" s="239"/>
      <c r="C17" s="239"/>
      <c r="D17" s="239"/>
      <c r="E17" s="73"/>
      <c r="F17" s="73">
        <v>5.5555555555555554</v>
      </c>
      <c r="G17" s="73">
        <v>5.5679287305122491</v>
      </c>
      <c r="H17" s="73">
        <v>5.5850321139346555</v>
      </c>
      <c r="I17" s="73">
        <v>5.6006720806496784</v>
      </c>
      <c r="J17" s="73">
        <v>5.6195560550716497</v>
      </c>
      <c r="K17" s="73">
        <v>5.636978579481398</v>
      </c>
      <c r="L17" s="73">
        <v>5.6545094713033643</v>
      </c>
      <c r="M17" s="73">
        <v>5.6769798467215438</v>
      </c>
      <c r="N17" s="73">
        <v>5.6980056980056988</v>
      </c>
      <c r="O17" s="73">
        <v>5.7191878753217038</v>
      </c>
      <c r="P17" s="73">
        <v>5.7388809182209473</v>
      </c>
      <c r="Q17" s="73">
        <v>5.7653502450273857</v>
      </c>
      <c r="R17" s="73">
        <v>5.7903879559930518</v>
      </c>
      <c r="S17" s="73">
        <v>5.8258083309059137</v>
      </c>
      <c r="T17" s="73">
        <v>5.8582308142940835</v>
      </c>
      <c r="U17" s="73">
        <v>5.8892815076560661</v>
      </c>
      <c r="V17" s="73">
        <v>5.9259259259259256</v>
      </c>
      <c r="W17" s="73">
        <v>5.9577003276735176</v>
      </c>
      <c r="X17" s="73">
        <v>5.9916117435590177</v>
      </c>
      <c r="Y17" s="73">
        <v>6.0240963855421681</v>
      </c>
      <c r="Z17" s="73">
        <v>6.0551014229488347</v>
      </c>
      <c r="AA17" s="73">
        <v>6.0901339829476244</v>
      </c>
      <c r="AB17" s="73">
        <v>6.119951040391677</v>
      </c>
      <c r="AC17" s="178">
        <v>6.1538461538461533</v>
      </c>
      <c r="AD17" s="178">
        <v>6.1842918985776123</v>
      </c>
      <c r="AE17" s="178">
        <v>6.2208398133748055</v>
      </c>
      <c r="AF17" s="178">
        <v>6.2519537355423562</v>
      </c>
      <c r="AG17" s="178">
        <v>6.2853551225644253</v>
      </c>
      <c r="AH17" s="178">
        <v>6.3191153238546605</v>
      </c>
      <c r="AI17" s="178">
        <v>6.3512226103524929</v>
      </c>
      <c r="AJ17" s="178">
        <v>6.3856960408684547</v>
      </c>
      <c r="AK17" s="178">
        <v>6.4184852374839538</v>
      </c>
      <c r="AL17" s="178">
        <v>6.449532408900355</v>
      </c>
      <c r="AM17" s="178">
        <v>6.4850843060959793</v>
      </c>
      <c r="AN17" s="178">
        <v>6.5167807103290976</v>
      </c>
      <c r="AO17" s="178">
        <v>6.5466448445171848</v>
      </c>
      <c r="AP17" s="178">
        <v>6.5832784726793943</v>
      </c>
      <c r="AQ17" s="178">
        <v>6.6159444260668208</v>
      </c>
      <c r="AR17" s="178">
        <v>6.6467264872050515</v>
      </c>
      <c r="AS17" s="178">
        <v>6.6822586034079521</v>
      </c>
      <c r="AT17" s="178">
        <v>6.7136623027861697</v>
      </c>
      <c r="AU17" s="178">
        <v>6.7476383265856947</v>
      </c>
      <c r="AV17" s="178">
        <v>6.78195998643608</v>
      </c>
      <c r="AW17" s="178">
        <v>6.8119891008174385</v>
      </c>
    </row>
    <row r="18" spans="1:50" s="176" customFormat="1">
      <c r="A18" s="239">
        <v>44306</v>
      </c>
      <c r="B18" s="239"/>
      <c r="C18" s="239"/>
      <c r="D18" s="239"/>
      <c r="E18" s="73"/>
      <c r="F18" s="73">
        <v>5.5601890464275785</v>
      </c>
      <c r="G18" s="73">
        <v>5.5725828921705212</v>
      </c>
      <c r="H18" s="73">
        <v>5.5881531153953619</v>
      </c>
      <c r="I18" s="73">
        <v>5.6053811659192823</v>
      </c>
      <c r="J18" s="73">
        <v>5.6242969628796393</v>
      </c>
      <c r="K18" s="73">
        <v>5.6417489421720735</v>
      </c>
      <c r="L18" s="73">
        <v>5.6593095642331637</v>
      </c>
      <c r="M18" s="73">
        <v>5.6802044873615447</v>
      </c>
      <c r="N18" s="73">
        <v>5.7012542759407072</v>
      </c>
      <c r="O18" s="73">
        <v>5.7240984544934177</v>
      </c>
      <c r="P18" s="73">
        <v>5.7438253877082133</v>
      </c>
      <c r="Q18" s="73">
        <v>5.7703404500865547</v>
      </c>
      <c r="R18" s="73">
        <v>5.7954216169226305</v>
      </c>
      <c r="S18" s="73">
        <v>5.829204313611192</v>
      </c>
      <c r="T18" s="73">
        <v>5.8616647127784294</v>
      </c>
      <c r="U18" s="73">
        <v>5.8927519151443724</v>
      </c>
      <c r="V18" s="73">
        <v>5.9276822762299943</v>
      </c>
      <c r="W18" s="73">
        <v>5.9594755661501786</v>
      </c>
      <c r="X18" s="73">
        <v>5.9934072520227746</v>
      </c>
      <c r="Y18" s="73">
        <v>6.0240963855421681</v>
      </c>
      <c r="Z18" s="73">
        <v>6.0569351907934585</v>
      </c>
      <c r="AA18" s="73">
        <v>6.091989034419738</v>
      </c>
      <c r="AB18" s="73">
        <v>6.1218243036424855</v>
      </c>
      <c r="AC18" s="178">
        <v>6.1538461538461533</v>
      </c>
      <c r="AD18" s="178">
        <v>6.1842918985776123</v>
      </c>
      <c r="AE18" s="178">
        <v>6.2189054726368163</v>
      </c>
      <c r="AF18" s="178">
        <v>6.2519537355423562</v>
      </c>
      <c r="AG18" s="178">
        <v>6.2853551225644253</v>
      </c>
      <c r="AH18" s="178">
        <v>6.3171193935565384</v>
      </c>
      <c r="AI18" s="178">
        <v>6.3492063492063489</v>
      </c>
      <c r="AJ18" s="178">
        <v>6.3836578359399931</v>
      </c>
      <c r="AK18" s="178">
        <v>6.414368184733803</v>
      </c>
      <c r="AL18" s="178">
        <v>6.4453754431195609</v>
      </c>
      <c r="AM18" s="178">
        <v>6.4808813998703823</v>
      </c>
      <c r="AN18" s="178">
        <v>6.512536633018561</v>
      </c>
      <c r="AO18" s="178">
        <v>6.5423617926071307</v>
      </c>
      <c r="AP18" s="178">
        <v>6.5767839526471557</v>
      </c>
      <c r="AQ18" s="178">
        <v>6.6115702479338845</v>
      </c>
      <c r="AR18" s="178">
        <v>6.6401062416998666</v>
      </c>
      <c r="AS18" s="178">
        <v>6.6755674232309747</v>
      </c>
      <c r="AT18" s="178">
        <v>6.7091580006709162</v>
      </c>
      <c r="AU18" s="178">
        <v>6.7408156386922817</v>
      </c>
      <c r="AV18" s="178">
        <v>6.7750677506775068</v>
      </c>
      <c r="AW18" s="178">
        <v>6.8050357264375636</v>
      </c>
    </row>
    <row r="19" spans="1:50" s="176" customFormat="1">
      <c r="A19" s="239">
        <v>44307</v>
      </c>
      <c r="B19" s="239"/>
      <c r="C19" s="239"/>
      <c r="D19" s="239"/>
      <c r="E19" s="73"/>
      <c r="F19" s="73">
        <v>5.5370985603543739</v>
      </c>
      <c r="G19" s="73">
        <v>5.5509297807382731</v>
      </c>
      <c r="H19" s="73">
        <v>5.5648302726766836</v>
      </c>
      <c r="I19" s="73">
        <v>5.5803571428571432</v>
      </c>
      <c r="J19" s="73">
        <v>5.6306306306306304</v>
      </c>
      <c r="K19" s="73">
        <v>5.6481219994351877</v>
      </c>
      <c r="L19" s="73">
        <v>5.6641178136505239</v>
      </c>
      <c r="M19" s="73">
        <v>5.6882821387940838</v>
      </c>
      <c r="N19" s="73">
        <v>5.711022272986864</v>
      </c>
      <c r="O19" s="73">
        <v>5.7323015190599031</v>
      </c>
      <c r="P19" s="73">
        <v>5.7520851308599363</v>
      </c>
      <c r="Q19" s="73">
        <v>5.7803468208092488</v>
      </c>
      <c r="R19" s="73">
        <v>5.8038305281485778</v>
      </c>
      <c r="S19" s="73">
        <v>5.8377116170461179</v>
      </c>
      <c r="T19" s="73">
        <v>5.8702670971529205</v>
      </c>
      <c r="U19" s="73">
        <v>5.9014458542342876</v>
      </c>
      <c r="V19" s="73">
        <v>5.9382422802850359</v>
      </c>
      <c r="W19" s="73">
        <v>5.9701492537313428</v>
      </c>
      <c r="X19" s="73">
        <v>6.0024009603841542</v>
      </c>
      <c r="Y19" s="73">
        <v>6.0350030175015092</v>
      </c>
      <c r="Z19" s="73">
        <v>6.0679611650485432</v>
      </c>
      <c r="AA19" s="73">
        <v>6.103143118706134</v>
      </c>
      <c r="AB19" s="73">
        <v>6.1330880098129406</v>
      </c>
      <c r="AC19" s="178">
        <v>6.1652281134401967</v>
      </c>
      <c r="AD19" s="178">
        <v>6.195786864931847</v>
      </c>
      <c r="AE19" s="178">
        <v>6.2324711748208159</v>
      </c>
      <c r="AF19" s="178">
        <v>6.2637018477920456</v>
      </c>
      <c r="AG19" s="178">
        <v>6.2972292191435768</v>
      </c>
      <c r="AH19" s="178">
        <v>6.3311174422285532</v>
      </c>
      <c r="AI19" s="178">
        <v>6.3613231552162848</v>
      </c>
      <c r="AJ19" s="178">
        <v>6.3959066197633518</v>
      </c>
      <c r="AK19" s="178">
        <v>6.4288010286081647</v>
      </c>
      <c r="AL19" s="178">
        <v>6.4599483204134369</v>
      </c>
      <c r="AM19" s="178">
        <v>6.4956154595647932</v>
      </c>
      <c r="AN19" s="178">
        <v>6.5274151436031334</v>
      </c>
      <c r="AO19" s="178">
        <v>6.557377049180328</v>
      </c>
      <c r="AP19" s="178">
        <v>6.5919578114700066</v>
      </c>
      <c r="AQ19" s="178">
        <v>6.6269052352551352</v>
      </c>
      <c r="AR19" s="178">
        <v>6.6555740432612316</v>
      </c>
      <c r="AS19" s="178">
        <v>6.6912010705921716</v>
      </c>
      <c r="AT19" s="178">
        <v>6.7249495628782787</v>
      </c>
      <c r="AU19" s="178">
        <v>6.756756756756757</v>
      </c>
      <c r="AV19" s="178">
        <v>6.7911714770797964</v>
      </c>
      <c r="AW19" s="178">
        <v>6.8212824010914046</v>
      </c>
    </row>
    <row r="20" spans="1:50" s="176" customFormat="1">
      <c r="A20" s="239">
        <v>44308</v>
      </c>
      <c r="B20" s="239"/>
      <c r="C20" s="239"/>
      <c r="D20" s="239"/>
      <c r="E20" s="73"/>
      <c r="F20" s="73">
        <v>5.4704595185995624</v>
      </c>
      <c r="G20" s="73">
        <v>5.4809536859413539</v>
      </c>
      <c r="H20" s="73">
        <v>5.4929964295523215</v>
      </c>
      <c r="I20" s="73">
        <v>5.5066079295154182</v>
      </c>
      <c r="J20" s="73">
        <v>5.5248618784530388</v>
      </c>
      <c r="K20" s="73">
        <v>5.5432372505543235</v>
      </c>
      <c r="L20" s="73">
        <v>5.5601890464275785</v>
      </c>
      <c r="M20" s="73">
        <v>5.5803571428571432</v>
      </c>
      <c r="N20" s="73">
        <v>5.6006720806496784</v>
      </c>
      <c r="O20" s="73">
        <v>5.6211354693648117</v>
      </c>
      <c r="P20" s="73">
        <v>5.6401579244218834</v>
      </c>
      <c r="Q20" s="73">
        <v>5.6673278549164072</v>
      </c>
      <c r="R20" s="73">
        <v>5.6899004267425326</v>
      </c>
      <c r="S20" s="73">
        <v>5.7224606580829764</v>
      </c>
      <c r="T20" s="73">
        <v>5.7537399309551205</v>
      </c>
      <c r="U20" s="73">
        <v>5.78368999421631</v>
      </c>
      <c r="V20" s="73">
        <v>5.8173356602675979</v>
      </c>
      <c r="W20" s="73">
        <v>5.8496636443404508</v>
      </c>
      <c r="X20" s="73">
        <v>5.8806233460746835</v>
      </c>
      <c r="Y20" s="73">
        <v>5.9119125036949454</v>
      </c>
      <c r="Z20" s="73">
        <v>5.9435364041604748</v>
      </c>
      <c r="AA20" s="73">
        <v>5.975500448162534</v>
      </c>
      <c r="AB20" s="73">
        <v>6.0042029420594414</v>
      </c>
      <c r="AC20" s="178">
        <v>6.0368246302444915</v>
      </c>
      <c r="AD20" s="178">
        <v>6.0661207158022448</v>
      </c>
      <c r="AE20" s="178">
        <v>6.0994205550472698</v>
      </c>
      <c r="AF20" s="178">
        <v>6.1312078479460457</v>
      </c>
      <c r="AG20" s="178">
        <v>6.1633281972265017</v>
      </c>
      <c r="AH20" s="178">
        <v>6.195786864931847</v>
      </c>
      <c r="AI20" s="178">
        <v>6.2247121070650486</v>
      </c>
      <c r="AJ20" s="178">
        <v>6.2578222778473096</v>
      </c>
      <c r="AK20" s="178">
        <v>6.2893081761006284</v>
      </c>
      <c r="AL20" s="178">
        <v>6.3191153238546605</v>
      </c>
      <c r="AM20" s="178">
        <v>6.3532401524777633</v>
      </c>
      <c r="AN20" s="178">
        <v>6.3836578359399931</v>
      </c>
      <c r="AO20" s="178">
        <v>6.4123116383456233</v>
      </c>
      <c r="AP20" s="178">
        <v>6.4453754431195609</v>
      </c>
      <c r="AQ20" s="178">
        <v>6.4787819889860714</v>
      </c>
      <c r="AR20" s="178">
        <v>6.5061808718282368</v>
      </c>
      <c r="AS20" s="178">
        <v>6.5402223675604967</v>
      </c>
      <c r="AT20" s="178">
        <v>6.5724613867893522</v>
      </c>
      <c r="AU20" s="178">
        <v>6.602839220864972</v>
      </c>
      <c r="AV20" s="178">
        <v>6.6357000663570007</v>
      </c>
      <c r="AW20" s="178">
        <v>6.666666666666667</v>
      </c>
    </row>
    <row r="21" spans="1:50" s="176" customFormat="1">
      <c r="A21" s="239">
        <v>44309</v>
      </c>
      <c r="B21" s="239"/>
      <c r="C21" s="239"/>
      <c r="D21" s="239"/>
      <c r="E21" s="73"/>
      <c r="F21" s="73">
        <v>5.4929964295523215</v>
      </c>
      <c r="G21" s="73">
        <v>5.5035773252614195</v>
      </c>
      <c r="H21" s="73">
        <v>5.5172413793103452</v>
      </c>
      <c r="I21" s="73">
        <v>5.532503457814661</v>
      </c>
      <c r="J21" s="73">
        <v>5.5524708495280395</v>
      </c>
      <c r="K21" s="73">
        <v>5.5694792536897806</v>
      </c>
      <c r="L21" s="73">
        <v>5.5865921787709496</v>
      </c>
      <c r="M21" s="73">
        <v>5.6069526212503504</v>
      </c>
      <c r="N21" s="73">
        <v>5.6258790436005626</v>
      </c>
      <c r="O21" s="73">
        <v>5.6465273856578202</v>
      </c>
      <c r="P21" s="73">
        <v>5.6657223796034</v>
      </c>
      <c r="Q21" s="73">
        <v>5.69313976658127</v>
      </c>
      <c r="R21" s="73">
        <v>5.715918833952558</v>
      </c>
      <c r="S21" s="73">
        <v>5.7487783845932743</v>
      </c>
      <c r="T21" s="73">
        <v>5.7786766830395839</v>
      </c>
      <c r="U21" s="73">
        <v>5.8088875980249783</v>
      </c>
      <c r="V21" s="73">
        <v>5.8411214953271031</v>
      </c>
      <c r="W21" s="73">
        <v>5.8719906048150321</v>
      </c>
      <c r="X21" s="73">
        <v>5.9031877213695401</v>
      </c>
      <c r="Y21" s="73">
        <v>5.9329575793533076</v>
      </c>
      <c r="Z21" s="73">
        <v>5.9630292188431726</v>
      </c>
      <c r="AA21" s="73">
        <v>5.9952038369304557</v>
      </c>
      <c r="AB21" s="73">
        <v>6.0240963855421681</v>
      </c>
      <c r="AC21" s="178">
        <v>6.0551014229488347</v>
      </c>
      <c r="AD21" s="178">
        <v>6.0827250608272507</v>
      </c>
      <c r="AE21" s="178">
        <v>6.1162079510703364</v>
      </c>
      <c r="AF21" s="178">
        <v>6.1462814996926856</v>
      </c>
      <c r="AG21" s="178">
        <v>6.1766522544780731</v>
      </c>
      <c r="AH21" s="178">
        <v>6.2092517851598883</v>
      </c>
      <c r="AI21" s="178">
        <v>6.238303181534623</v>
      </c>
      <c r="AJ21" s="178">
        <v>6.2695924764890281</v>
      </c>
      <c r="AK21" s="178">
        <v>6.30119722747322</v>
      </c>
      <c r="AL21" s="178">
        <v>6.3291139240506329</v>
      </c>
      <c r="AM21" s="178">
        <v>6.3633471205854271</v>
      </c>
      <c r="AN21" s="178">
        <v>6.3918184723553848</v>
      </c>
      <c r="AO21" s="178">
        <v>6.4205457463884432</v>
      </c>
      <c r="AP21" s="178">
        <v>6.4536947402387863</v>
      </c>
      <c r="AQ21" s="178">
        <v>6.4850843060959793</v>
      </c>
      <c r="AR21" s="178">
        <v>6.512536633018561</v>
      </c>
      <c r="AS21" s="178">
        <v>6.5466448445171848</v>
      </c>
      <c r="AT21" s="178">
        <v>6.5767839526471557</v>
      </c>
      <c r="AU21" s="178">
        <v>6.6072018500165175</v>
      </c>
      <c r="AV21" s="178">
        <v>6.6379024228343839</v>
      </c>
      <c r="AW21" s="178">
        <v>6.666666666666667</v>
      </c>
    </row>
    <row r="22" spans="1:50" s="176" customFormat="1">
      <c r="A22" s="239">
        <v>44312</v>
      </c>
      <c r="B22" s="239"/>
      <c r="C22" s="239"/>
      <c r="D22" s="239"/>
      <c r="E22" s="73"/>
      <c r="F22" s="73">
        <v>5.4570259208731242</v>
      </c>
      <c r="G22" s="73">
        <v>5.4674685620557684</v>
      </c>
      <c r="H22" s="73">
        <v>5.4794520547945202</v>
      </c>
      <c r="I22" s="73">
        <v>5.4945054945054945</v>
      </c>
      <c r="J22" s="73">
        <v>5.5126791620727671</v>
      </c>
      <c r="K22" s="73">
        <v>5.5309734513274336</v>
      </c>
      <c r="L22" s="73">
        <v>5.547850208044383</v>
      </c>
      <c r="M22" s="73">
        <v>5.5694792536897806</v>
      </c>
      <c r="N22" s="73">
        <v>5.589714924538848</v>
      </c>
      <c r="O22" s="73">
        <v>5.6100981767180924</v>
      </c>
      <c r="P22" s="73">
        <v>5.6306306306306304</v>
      </c>
      <c r="Q22" s="73">
        <v>5.6577086280056577</v>
      </c>
      <c r="R22" s="73">
        <v>5.6802044873615447</v>
      </c>
      <c r="S22" s="73">
        <v>5.7126535275635533</v>
      </c>
      <c r="T22" s="73">
        <v>5.7438253877082133</v>
      </c>
      <c r="U22" s="73">
        <v>5.7736720554272516</v>
      </c>
      <c r="V22" s="73">
        <v>5.8072009291521489</v>
      </c>
      <c r="W22" s="73">
        <v>5.8377116170461179</v>
      </c>
      <c r="X22" s="73">
        <v>5.868544600938967</v>
      </c>
      <c r="Y22" s="73">
        <v>5.8997050147492622</v>
      </c>
      <c r="Z22" s="73">
        <v>5.9311981020166078</v>
      </c>
      <c r="AA22" s="73">
        <v>5.9630292188431726</v>
      </c>
      <c r="AB22" s="73">
        <v>5.9916117435590177</v>
      </c>
      <c r="AC22" s="178">
        <v>6.0240963855421681</v>
      </c>
      <c r="AD22" s="178">
        <v>6.0514372163388801</v>
      </c>
      <c r="AE22" s="178">
        <v>6.0864272671941571</v>
      </c>
      <c r="AF22" s="178">
        <v>6.1162079510703364</v>
      </c>
      <c r="AG22" s="178">
        <v>6.1481709191515526</v>
      </c>
      <c r="AH22" s="178">
        <v>6.1804697156983934</v>
      </c>
      <c r="AI22" s="178">
        <v>6.2092517851598883</v>
      </c>
      <c r="AJ22" s="178">
        <v>6.2421972534332077</v>
      </c>
      <c r="AK22" s="178">
        <v>6.2715584822828472</v>
      </c>
      <c r="AL22" s="178">
        <v>6.30119722747322</v>
      </c>
      <c r="AM22" s="178">
        <v>6.3351282863477989</v>
      </c>
      <c r="AN22" s="178">
        <v>6.3653723742838961</v>
      </c>
      <c r="AO22" s="178">
        <v>6.3938618925831197</v>
      </c>
      <c r="AP22" s="178">
        <v>6.4267352185089983</v>
      </c>
      <c r="AQ22" s="178">
        <v>6.4599483204134369</v>
      </c>
      <c r="AR22" s="178">
        <v>6.4871878040869282</v>
      </c>
      <c r="AS22" s="178">
        <v>6.5210303227910016</v>
      </c>
      <c r="AT22" s="178">
        <v>6.5530799475753598</v>
      </c>
      <c r="AU22" s="178">
        <v>6.5832784726793943</v>
      </c>
      <c r="AV22" s="178">
        <v>6.6159444260668208</v>
      </c>
      <c r="AW22" s="178">
        <v>6.6445182724252492</v>
      </c>
    </row>
    <row r="23" spans="1:50" s="176" customFormat="1">
      <c r="A23" s="239">
        <v>44313</v>
      </c>
      <c r="B23" s="239"/>
      <c r="C23" s="239"/>
      <c r="D23" s="239"/>
      <c r="E23" s="73"/>
      <c r="F23" s="73">
        <v>5.4659743099207434</v>
      </c>
      <c r="G23" s="73">
        <v>5.4779512462339088</v>
      </c>
      <c r="H23" s="73">
        <v>5.4899807850672522</v>
      </c>
      <c r="I23" s="73">
        <v>5.5066079295154182</v>
      </c>
      <c r="J23" s="73">
        <v>5.5263885051119095</v>
      </c>
      <c r="K23" s="73">
        <v>5.5432372505543235</v>
      </c>
      <c r="L23" s="73">
        <v>5.5617352614015578</v>
      </c>
      <c r="M23" s="73">
        <v>5.5819145967066701</v>
      </c>
      <c r="N23" s="73">
        <v>5.6006720806496784</v>
      </c>
      <c r="O23" s="73">
        <v>5.6211354693648117</v>
      </c>
      <c r="P23" s="73">
        <v>5.6417489421720735</v>
      </c>
      <c r="Q23" s="73">
        <v>5.6689342403628116</v>
      </c>
      <c r="R23" s="73">
        <v>5.69313976658127</v>
      </c>
      <c r="S23" s="73">
        <v>5.72737686139748</v>
      </c>
      <c r="T23" s="73">
        <v>5.7570523891767413</v>
      </c>
      <c r="U23" s="73">
        <v>5.7887120115774247</v>
      </c>
      <c r="V23" s="73">
        <v>5.8224163027656477</v>
      </c>
      <c r="W23" s="73">
        <v>5.8530875036581795</v>
      </c>
      <c r="X23" s="73">
        <v>5.8858151854031782</v>
      </c>
      <c r="Y23" s="73">
        <v>5.9154096421177167</v>
      </c>
      <c r="Z23" s="73">
        <v>5.9470710674992571</v>
      </c>
      <c r="AA23" s="73">
        <v>5.9808612440191391</v>
      </c>
      <c r="AB23" s="73">
        <v>6.009615384615385</v>
      </c>
      <c r="AC23" s="178">
        <v>6.0422960725075523</v>
      </c>
      <c r="AD23" s="178">
        <v>6.0698027314112286</v>
      </c>
      <c r="AE23" s="178">
        <v>6.1050061050061046</v>
      </c>
      <c r="AF23" s="178">
        <v>6.1349693251533743</v>
      </c>
      <c r="AG23" s="178">
        <v>6.1671292013567687</v>
      </c>
      <c r="AH23" s="178">
        <v>6.1996280223186613</v>
      </c>
      <c r="AI23" s="178">
        <v>6.2305295950155761</v>
      </c>
      <c r="AJ23" s="178">
        <v>6.2637018477920456</v>
      </c>
      <c r="AK23" s="178">
        <v>6.293266205160478</v>
      </c>
      <c r="AL23" s="178">
        <v>6.3251106894370652</v>
      </c>
      <c r="AM23" s="178">
        <v>6.3572790845518119</v>
      </c>
      <c r="AN23" s="178">
        <v>6.3877355477483233</v>
      </c>
      <c r="AO23" s="178">
        <v>6.4164260506897666</v>
      </c>
      <c r="AP23" s="178">
        <v>6.4516129032258069</v>
      </c>
      <c r="AQ23" s="178">
        <v>6.4829821717990272</v>
      </c>
      <c r="AR23" s="178">
        <v>6.512536633018561</v>
      </c>
      <c r="AS23" s="178">
        <v>6.5466448445171848</v>
      </c>
      <c r="AT23" s="178">
        <v>6.5767839526471557</v>
      </c>
      <c r="AU23" s="178">
        <v>6.6093853271645742</v>
      </c>
      <c r="AV23" s="178">
        <v>6.6423115244104949</v>
      </c>
      <c r="AW23" s="178">
        <v>6.6711140760507002</v>
      </c>
    </row>
    <row r="24" spans="1:50" s="176" customFormat="1">
      <c r="A24" s="239">
        <v>44314</v>
      </c>
      <c r="B24" s="239"/>
      <c r="C24" s="239"/>
      <c r="D24" s="239"/>
      <c r="E24" s="73"/>
      <c r="F24" s="73">
        <v>5.3648068669527893</v>
      </c>
      <c r="G24" s="73">
        <v>5.377789728421619</v>
      </c>
      <c r="H24" s="73">
        <v>5.3893829156561575</v>
      </c>
      <c r="I24" s="73">
        <v>5.4054054054054053</v>
      </c>
      <c r="J24" s="73">
        <v>5.4244643341470029</v>
      </c>
      <c r="K24" s="73">
        <v>5.4406964091403704</v>
      </c>
      <c r="L24" s="73">
        <v>5.4585152838427948</v>
      </c>
      <c r="M24" s="73">
        <v>5.4779512462339088</v>
      </c>
      <c r="N24" s="73">
        <v>5.4975261132490374</v>
      </c>
      <c r="O24" s="73">
        <v>5.5172413793103452</v>
      </c>
      <c r="P24" s="73">
        <v>5.5386319579063974</v>
      </c>
      <c r="Q24" s="73">
        <v>5.5648302726766836</v>
      </c>
      <c r="R24" s="73">
        <v>5.589714924538848</v>
      </c>
      <c r="S24" s="73">
        <v>5.6211354693648117</v>
      </c>
      <c r="T24" s="73">
        <v>5.6529112492933864</v>
      </c>
      <c r="U24" s="73">
        <v>5.6818181818181825</v>
      </c>
      <c r="V24" s="73">
        <v>5.715918833952558</v>
      </c>
      <c r="W24" s="73">
        <v>5.7454754380925017</v>
      </c>
      <c r="X24" s="73">
        <v>5.7770075101097627</v>
      </c>
      <c r="Y24" s="73">
        <v>5.8072009291521489</v>
      </c>
      <c r="Z24" s="73">
        <v>5.8377116170461179</v>
      </c>
      <c r="AA24" s="73">
        <v>5.8702670971529205</v>
      </c>
      <c r="AB24" s="73">
        <v>5.8997050147492622</v>
      </c>
      <c r="AC24" s="178">
        <v>5.9311981020166078</v>
      </c>
      <c r="AD24" s="178">
        <v>5.9594755661501786</v>
      </c>
      <c r="AE24" s="178">
        <v>5.9934072520227746</v>
      </c>
      <c r="AF24" s="178">
        <v>6.0240963855421681</v>
      </c>
      <c r="AG24" s="178">
        <v>6.0551014229488347</v>
      </c>
      <c r="AH24" s="178">
        <v>6.0864272671941571</v>
      </c>
      <c r="AI24" s="178">
        <v>6.1162079510703364</v>
      </c>
      <c r="AJ24" s="178">
        <v>6.1481709191515526</v>
      </c>
      <c r="AK24" s="178">
        <v>6.1785603954278656</v>
      </c>
      <c r="AL24" s="178">
        <v>6.2092517851598883</v>
      </c>
      <c r="AM24" s="178">
        <v>6.2421972534332077</v>
      </c>
      <c r="AN24" s="178">
        <v>6.2715584822828472</v>
      </c>
      <c r="AO24" s="178">
        <v>6.30119722747322</v>
      </c>
      <c r="AP24" s="178">
        <v>6.3331222292590246</v>
      </c>
      <c r="AQ24" s="178">
        <v>6.3653723742838961</v>
      </c>
      <c r="AR24" s="178">
        <v>6.3938618925831197</v>
      </c>
      <c r="AS24" s="178">
        <v>6.4267352185089983</v>
      </c>
      <c r="AT24" s="178">
        <v>6.4578624475298678</v>
      </c>
      <c r="AU24" s="178">
        <v>6.4892926670992868</v>
      </c>
      <c r="AV24" s="178">
        <v>6.5210303227910016</v>
      </c>
      <c r="AW24" s="178">
        <v>6.5509335080248929</v>
      </c>
    </row>
    <row r="25" spans="1:50" s="176" customFormat="1">
      <c r="A25" s="239">
        <v>44315</v>
      </c>
      <c r="B25" s="239"/>
      <c r="C25" s="239"/>
      <c r="D25" s="239"/>
      <c r="E25" s="73"/>
      <c r="F25" s="73">
        <v>5.3504547886570357</v>
      </c>
      <c r="G25" s="73">
        <v>5.3619302949061662</v>
      </c>
      <c r="H25" s="73">
        <v>5.376344086021505</v>
      </c>
      <c r="I25" s="73">
        <v>5.3922890266918309</v>
      </c>
      <c r="J25" s="73">
        <v>5.4112554112554117</v>
      </c>
      <c r="K25" s="73">
        <v>5.4274084124830395</v>
      </c>
      <c r="L25" s="73">
        <v>5.4451402123604682</v>
      </c>
      <c r="M25" s="73">
        <v>5.4659743099207434</v>
      </c>
      <c r="N25" s="73">
        <v>5.48847420417124</v>
      </c>
      <c r="O25" s="73">
        <v>5.5096418732782375</v>
      </c>
      <c r="P25" s="73">
        <v>5.5294442908487698</v>
      </c>
      <c r="Q25" s="73">
        <v>5.5540127742293812</v>
      </c>
      <c r="R25" s="73">
        <v>5.5756899916364651</v>
      </c>
      <c r="S25" s="73">
        <v>5.6069526212503504</v>
      </c>
      <c r="T25" s="73">
        <v>5.636978579481398</v>
      </c>
      <c r="U25" s="73">
        <v>5.6673278549164072</v>
      </c>
      <c r="V25" s="73">
        <v>5.6996295240809349</v>
      </c>
      <c r="W25" s="73">
        <v>5.7306590257879657</v>
      </c>
      <c r="X25" s="73">
        <v>5.762028233938346</v>
      </c>
      <c r="Y25" s="73">
        <v>5.7920648711265565</v>
      </c>
      <c r="Z25" s="73">
        <v>5.8224163027656477</v>
      </c>
      <c r="AA25" s="73">
        <v>5.8548009367681493</v>
      </c>
      <c r="AB25" s="73">
        <v>5.8840835539864669</v>
      </c>
      <c r="AC25" s="178">
        <v>5.9154096421177167</v>
      </c>
      <c r="AD25" s="178">
        <v>5.9435364041604748</v>
      </c>
      <c r="AE25" s="178">
        <v>5.9772863120143453</v>
      </c>
      <c r="AF25" s="178">
        <v>6.0078101531991592</v>
      </c>
      <c r="AG25" s="178">
        <v>6.0386473429951693</v>
      </c>
      <c r="AH25" s="178">
        <v>6.0698027314112286</v>
      </c>
      <c r="AI25" s="178">
        <v>6.0994205550472698</v>
      </c>
      <c r="AJ25" s="178">
        <v>6.1312078479460457</v>
      </c>
      <c r="AK25" s="178">
        <v>6.1614294516327792</v>
      </c>
      <c r="AL25" s="178">
        <v>6.1919504643962844</v>
      </c>
      <c r="AM25" s="178">
        <v>6.2247121070650486</v>
      </c>
      <c r="AN25" s="178">
        <v>6.2539086929330834</v>
      </c>
      <c r="AO25" s="178">
        <v>6.2833804586867732</v>
      </c>
      <c r="AP25" s="178">
        <v>6.3151247237132937</v>
      </c>
      <c r="AQ25" s="178">
        <v>6.3471913678197396</v>
      </c>
      <c r="AR25" s="178">
        <v>6.3755180108383813</v>
      </c>
      <c r="AS25" s="178">
        <v>6.4082024991989748</v>
      </c>
      <c r="AT25" s="178">
        <v>6.4391500321957507</v>
      </c>
      <c r="AU25" s="178">
        <v>6.4703979294726626</v>
      </c>
      <c r="AV25" s="178">
        <v>6.5019505851755532</v>
      </c>
      <c r="AW25" s="178">
        <v>6.5316786414108421</v>
      </c>
    </row>
    <row r="26" spans="1:50" s="176" customFormat="1">
      <c r="A26" s="239">
        <v>44316</v>
      </c>
      <c r="B26" s="239"/>
      <c r="C26" s="239"/>
      <c r="D26" s="239"/>
      <c r="E26" s="73"/>
      <c r="F26" s="73">
        <v>5.4036528693396733</v>
      </c>
      <c r="G26" s="73">
        <v>5.4436581382689164</v>
      </c>
      <c r="H26" s="73">
        <v>5.4570259208731242</v>
      </c>
      <c r="I26" s="73">
        <v>5.4704595185995624</v>
      </c>
      <c r="J26" s="73">
        <v>5.48847420417124</v>
      </c>
      <c r="K26" s="73">
        <v>5.5050922102945226</v>
      </c>
      <c r="L26" s="73">
        <v>5.5218111540585308</v>
      </c>
      <c r="M26" s="73">
        <v>5.5447740504574439</v>
      </c>
      <c r="N26" s="73">
        <v>5.5663790704146949</v>
      </c>
      <c r="O26" s="73">
        <v>5.5881531153953619</v>
      </c>
      <c r="P26" s="73">
        <v>5.608524957936063</v>
      </c>
      <c r="Q26" s="73">
        <v>5.636978579481398</v>
      </c>
      <c r="R26" s="73">
        <v>5.660911406736485</v>
      </c>
      <c r="S26" s="73">
        <v>5.69313976658127</v>
      </c>
      <c r="T26" s="73">
        <v>5.7240984544934177</v>
      </c>
      <c r="U26" s="73">
        <v>5.7537399309551205</v>
      </c>
      <c r="V26" s="73">
        <v>5.7887120115774247</v>
      </c>
      <c r="W26" s="73">
        <v>5.8190282222868781</v>
      </c>
      <c r="X26" s="73">
        <v>5.8513750731421883</v>
      </c>
      <c r="Y26" s="73">
        <v>5.8823529411764701</v>
      </c>
      <c r="Z26" s="73">
        <v>5.9136605558840927</v>
      </c>
      <c r="AA26" s="73">
        <v>5.9470710674992571</v>
      </c>
      <c r="AB26" s="73">
        <v>5.975500448162534</v>
      </c>
      <c r="AC26" s="178">
        <v>6.0078101531991592</v>
      </c>
      <c r="AD26" s="178">
        <v>6.0368246302444915</v>
      </c>
      <c r="AE26" s="178">
        <v>6.0698027314112286</v>
      </c>
      <c r="AF26" s="178">
        <v>6.1012812690665044</v>
      </c>
      <c r="AG26" s="178">
        <v>6.1330880098129406</v>
      </c>
      <c r="AH26" s="178">
        <v>6.1652281134401967</v>
      </c>
      <c r="AI26" s="178">
        <v>6.195786864931847</v>
      </c>
      <c r="AJ26" s="178">
        <v>6.2285892245406416</v>
      </c>
      <c r="AK26" s="178">
        <v>6.2597809076682314</v>
      </c>
      <c r="AL26" s="178">
        <v>6.2893081761006284</v>
      </c>
      <c r="AM26" s="178">
        <v>6.3251106894370652</v>
      </c>
      <c r="AN26" s="178">
        <v>6.355258976803305</v>
      </c>
      <c r="AO26" s="178">
        <v>6.3836578359399931</v>
      </c>
      <c r="AP26" s="178">
        <v>6.4184852374839538</v>
      </c>
      <c r="AQ26" s="178">
        <v>6.449532408900355</v>
      </c>
      <c r="AR26" s="178">
        <v>6.4787819889860714</v>
      </c>
      <c r="AS26" s="178">
        <v>6.512536633018561</v>
      </c>
      <c r="AT26" s="178">
        <v>6.5445026178010473</v>
      </c>
      <c r="AU26" s="178">
        <v>6.5767839526471557</v>
      </c>
      <c r="AV26" s="178">
        <v>6.6072018500165175</v>
      </c>
      <c r="AW26" s="178">
        <v>6.6379024228343839</v>
      </c>
    </row>
    <row r="27" spans="1:50" s="176" customFormat="1">
      <c r="A27" s="239">
        <v>44319</v>
      </c>
      <c r="B27" s="239"/>
      <c r="C27" s="239"/>
      <c r="D27" s="239"/>
      <c r="E27" s="73"/>
      <c r="F27" s="73"/>
      <c r="G27" s="73">
        <v>5.4200542005420056</v>
      </c>
      <c r="H27" s="73">
        <v>5.4333061668024998</v>
      </c>
      <c r="I27" s="73">
        <v>5.4495912806539515</v>
      </c>
      <c r="J27" s="73">
        <v>5.4689636313918513</v>
      </c>
      <c r="K27" s="73">
        <v>5.4869684499314131</v>
      </c>
      <c r="L27" s="73">
        <v>5.5035773252614195</v>
      </c>
      <c r="M27" s="73">
        <v>5.5263885051119095</v>
      </c>
      <c r="N27" s="73">
        <v>5.547850208044383</v>
      </c>
      <c r="O27" s="73">
        <v>5.5694792536897806</v>
      </c>
      <c r="P27" s="73">
        <v>5.589714924538848</v>
      </c>
      <c r="Q27" s="73">
        <v>5.6195560550716497</v>
      </c>
      <c r="R27" s="73">
        <v>5.6433408577878108</v>
      </c>
      <c r="S27" s="73">
        <v>5.6769798467215438</v>
      </c>
      <c r="T27" s="73">
        <v>5.7077625570776256</v>
      </c>
      <c r="U27" s="73">
        <v>5.7388809182209473</v>
      </c>
      <c r="V27" s="73">
        <v>5.7736720554272516</v>
      </c>
      <c r="W27" s="73">
        <v>5.8055152394775043</v>
      </c>
      <c r="X27" s="73">
        <v>5.8394160583941606</v>
      </c>
      <c r="Y27" s="73">
        <v>5.8702670971529205</v>
      </c>
      <c r="Z27" s="73">
        <v>5.9031877213695401</v>
      </c>
      <c r="AA27" s="73">
        <v>5.9364796675571387</v>
      </c>
      <c r="AB27" s="73">
        <v>5.9665871121718377</v>
      </c>
      <c r="AC27" s="178">
        <v>5.9988002399520104</v>
      </c>
      <c r="AD27" s="178">
        <v>6.027727546714889</v>
      </c>
      <c r="AE27" s="178">
        <v>6.0642813826561559</v>
      </c>
      <c r="AF27" s="178">
        <v>6.0957025297165499</v>
      </c>
      <c r="AG27" s="178">
        <v>6.1274509803921564</v>
      </c>
      <c r="AH27" s="178">
        <v>6.1614294516327792</v>
      </c>
      <c r="AI27" s="178">
        <v>6.1919504643962844</v>
      </c>
      <c r="AJ27" s="178">
        <v>6.2247121070650486</v>
      </c>
      <c r="AK27" s="178">
        <v>6.2578222778473096</v>
      </c>
      <c r="AL27" s="178">
        <v>6.287331027978623</v>
      </c>
      <c r="AM27" s="178">
        <v>6.3231109705975337</v>
      </c>
      <c r="AN27" s="178">
        <v>6.3532401524777633</v>
      </c>
      <c r="AO27" s="178">
        <v>6.3836578359399931</v>
      </c>
      <c r="AP27" s="178">
        <v>6.4184852374839538</v>
      </c>
      <c r="AQ27" s="178">
        <v>6.4516129032258069</v>
      </c>
      <c r="AR27" s="178">
        <v>6.4808813998703823</v>
      </c>
      <c r="AS27" s="178">
        <v>6.5167807103290976</v>
      </c>
      <c r="AT27" s="178">
        <v>6.5487884741322855</v>
      </c>
      <c r="AU27" s="178">
        <v>6.5811122079631454</v>
      </c>
      <c r="AV27" s="178">
        <v>6.6137566137566139</v>
      </c>
      <c r="AW27" s="178">
        <v>6.6445182724252492</v>
      </c>
      <c r="AX27" s="176">
        <v>6.6379024228343839</v>
      </c>
    </row>
    <row r="28" spans="1:50" s="176" customFormat="1">
      <c r="A28" s="239">
        <v>44320</v>
      </c>
      <c r="B28" s="239"/>
      <c r="C28" s="239"/>
      <c r="D28" s="239"/>
      <c r="E28" s="73"/>
      <c r="F28" s="73"/>
      <c r="G28" s="73">
        <v>5.4451402123604682</v>
      </c>
      <c r="H28" s="73">
        <v>5.4585152838427948</v>
      </c>
      <c r="I28" s="73">
        <v>5.4779512462339088</v>
      </c>
      <c r="J28" s="73">
        <v>5.4975261132490374</v>
      </c>
      <c r="K28" s="73">
        <v>5.5157198014340878</v>
      </c>
      <c r="L28" s="73">
        <v>5.532503457814661</v>
      </c>
      <c r="M28" s="73">
        <v>5.5540127742293812</v>
      </c>
      <c r="N28" s="73">
        <v>5.5772448410485227</v>
      </c>
      <c r="O28" s="73">
        <v>5.6006720806496784</v>
      </c>
      <c r="P28" s="73">
        <v>5.6211354693648117</v>
      </c>
      <c r="Q28" s="73">
        <v>5.6513139304888389</v>
      </c>
      <c r="R28" s="73">
        <v>5.6753688989784337</v>
      </c>
      <c r="S28" s="73">
        <v>5.7093919497573511</v>
      </c>
      <c r="T28" s="73">
        <v>5.7421762848119435</v>
      </c>
      <c r="U28" s="73">
        <v>5.7736720554272516</v>
      </c>
      <c r="V28" s="73">
        <v>5.8105752469494476</v>
      </c>
      <c r="W28" s="73">
        <v>5.8428279287174991</v>
      </c>
      <c r="X28" s="73">
        <v>5.8771672054069937</v>
      </c>
      <c r="Y28" s="73">
        <v>5.9101654846335698</v>
      </c>
      <c r="Z28" s="73">
        <v>5.9435364041604748</v>
      </c>
      <c r="AA28" s="73">
        <v>5.9772863120143453</v>
      </c>
      <c r="AB28" s="73">
        <v>6.009615384615385</v>
      </c>
      <c r="AC28" s="178">
        <v>6.0422960725075523</v>
      </c>
      <c r="AD28" s="178">
        <v>6.0734892195566355</v>
      </c>
      <c r="AE28" s="178">
        <v>6.1106018942865878</v>
      </c>
      <c r="AF28" s="178">
        <v>6.1425061425061429</v>
      </c>
      <c r="AG28" s="178">
        <v>6.1766522544780731</v>
      </c>
      <c r="AH28" s="178">
        <v>6.2111801242236027</v>
      </c>
      <c r="AI28" s="178">
        <v>6.2421972534332077</v>
      </c>
      <c r="AJ28" s="178">
        <v>6.2774639045825484</v>
      </c>
      <c r="AK28" s="178">
        <v>6.3111391606184917</v>
      </c>
      <c r="AL28" s="178">
        <v>6.3431652394544873</v>
      </c>
      <c r="AM28" s="178">
        <v>6.3795853269537481</v>
      </c>
      <c r="AN28" s="178">
        <v>6.4102564102564106</v>
      </c>
      <c r="AO28" s="178">
        <v>6.4412238325281805</v>
      </c>
      <c r="AP28" s="178">
        <v>6.4766839378238341</v>
      </c>
      <c r="AQ28" s="178">
        <v>6.512536633018561</v>
      </c>
      <c r="AR28" s="178">
        <v>6.5423617926071307</v>
      </c>
      <c r="AS28" s="178">
        <v>6.5789473684210531</v>
      </c>
      <c r="AT28" s="178">
        <v>6.6115702479338845</v>
      </c>
      <c r="AU28" s="178">
        <v>6.6445182724252492</v>
      </c>
      <c r="AV28" s="178">
        <v>6.6800267201068806</v>
      </c>
      <c r="AW28" s="178">
        <v>6.7114093959731544</v>
      </c>
      <c r="AX28" s="176">
        <v>6.6379024228343839</v>
      </c>
    </row>
    <row r="29" spans="1:50" s="176" customFormat="1">
      <c r="A29" s="239">
        <v>44321</v>
      </c>
      <c r="B29" s="239"/>
      <c r="C29" s="239"/>
      <c r="D29" s="239"/>
      <c r="E29" s="73"/>
      <c r="F29" s="73"/>
      <c r="G29" s="73">
        <v>5.3720118184260004</v>
      </c>
      <c r="H29" s="73">
        <v>5.3850296176628971</v>
      </c>
      <c r="I29" s="73">
        <v>5.4010261949770451</v>
      </c>
      <c r="J29" s="73">
        <v>5.4200542005420056</v>
      </c>
      <c r="K29" s="73">
        <v>5.4377379010331701</v>
      </c>
      <c r="L29" s="73">
        <v>5.4540496318516496</v>
      </c>
      <c r="M29" s="73">
        <v>5.4764512595837891</v>
      </c>
      <c r="N29" s="73">
        <v>5.499037668408028</v>
      </c>
      <c r="O29" s="73">
        <v>5.5218111540585308</v>
      </c>
      <c r="P29" s="73">
        <v>5.5417013022998063</v>
      </c>
      <c r="Q29" s="73">
        <v>5.5710306406685239</v>
      </c>
      <c r="R29" s="73">
        <v>5.594405594405595</v>
      </c>
      <c r="S29" s="73">
        <v>5.6258790436005626</v>
      </c>
      <c r="T29" s="73">
        <v>5.6593095642331637</v>
      </c>
      <c r="U29" s="73">
        <v>5.6899004267425326</v>
      </c>
      <c r="V29" s="73">
        <v>5.7257371886630404</v>
      </c>
      <c r="W29" s="73">
        <v>5.7570523891767413</v>
      </c>
      <c r="X29" s="73">
        <v>5.7903879559930518</v>
      </c>
      <c r="Y29" s="73">
        <v>5.8241118229470006</v>
      </c>
      <c r="Z29" s="73">
        <v>5.8548009367681493</v>
      </c>
      <c r="AA29" s="73">
        <v>5.8892815076560661</v>
      </c>
      <c r="AB29" s="73">
        <v>5.9206631142687982</v>
      </c>
      <c r="AC29" s="178">
        <v>5.954153021732659</v>
      </c>
      <c r="AD29" s="178">
        <v>5.9844404548174746</v>
      </c>
      <c r="AE29" s="178">
        <v>6.0186578393018362</v>
      </c>
      <c r="AF29" s="178">
        <v>6.0514372163388801</v>
      </c>
      <c r="AG29" s="178">
        <v>6.0845756008518403</v>
      </c>
      <c r="AH29" s="178">
        <v>6.1180789232181088</v>
      </c>
      <c r="AI29" s="178">
        <v>6.1500615006150063</v>
      </c>
      <c r="AJ29" s="178">
        <v>6.1842918985776123</v>
      </c>
      <c r="AK29" s="178">
        <v>6.2150403977625857</v>
      </c>
      <c r="AL29" s="178">
        <v>6.2460961898813245</v>
      </c>
      <c r="AM29" s="178">
        <v>6.2833804586867732</v>
      </c>
      <c r="AN29" s="178">
        <v>6.3131313131313123</v>
      </c>
      <c r="AO29" s="178">
        <v>6.3431652394544873</v>
      </c>
      <c r="AP29" s="178">
        <v>6.3795853269537481</v>
      </c>
      <c r="AQ29" s="178">
        <v>6.4123116383456233</v>
      </c>
      <c r="AR29" s="178">
        <v>6.4432989690721651</v>
      </c>
      <c r="AS29" s="178">
        <v>6.4787819889860714</v>
      </c>
      <c r="AT29" s="178">
        <v>6.510416666666667</v>
      </c>
      <c r="AU29" s="178">
        <v>6.5445026178010473</v>
      </c>
      <c r="AV29" s="178">
        <v>6.5767839526471557</v>
      </c>
      <c r="AW29" s="178">
        <v>6.6093853271645742</v>
      </c>
      <c r="AX29" s="176">
        <v>6.6379024228343839</v>
      </c>
    </row>
    <row r="30" spans="1:50" s="176" customFormat="1">
      <c r="A30" s="239">
        <v>44322</v>
      </c>
      <c r="B30" s="239"/>
      <c r="C30" s="239"/>
      <c r="D30" s="239"/>
      <c r="E30" s="73"/>
      <c r="F30" s="73"/>
      <c r="G30" s="73">
        <v>5.2896059243586357</v>
      </c>
      <c r="H30" s="73">
        <v>5.3022269353128317</v>
      </c>
      <c r="I30" s="73">
        <v>5.3177346450412122</v>
      </c>
      <c r="J30" s="73">
        <v>5.3376034160661865</v>
      </c>
      <c r="K30" s="73">
        <v>5.3547523427041499</v>
      </c>
      <c r="L30" s="73">
        <v>5.3720118184260004</v>
      </c>
      <c r="M30" s="73">
        <v>5.3937432578209279</v>
      </c>
      <c r="N30" s="73">
        <v>5.4156512320606547</v>
      </c>
      <c r="O30" s="73">
        <v>5.4377379010331701</v>
      </c>
      <c r="P30" s="73">
        <v>5.4570259208731242</v>
      </c>
      <c r="Q30" s="73">
        <v>5.4839594187003016</v>
      </c>
      <c r="R30" s="73">
        <v>5.5066079295154182</v>
      </c>
      <c r="S30" s="73">
        <v>5.5386319579063974</v>
      </c>
      <c r="T30" s="73">
        <v>5.5710306406685239</v>
      </c>
      <c r="U30" s="73">
        <v>5.6038105912020173</v>
      </c>
      <c r="V30" s="73">
        <v>5.6401579244218834</v>
      </c>
      <c r="W30" s="73">
        <v>5.6721497447532609</v>
      </c>
      <c r="X30" s="73">
        <v>5.7061340941512126</v>
      </c>
      <c r="Y30" s="73">
        <v>5.7388809182209473</v>
      </c>
      <c r="Z30" s="73">
        <v>5.7720057720057723</v>
      </c>
      <c r="AA30" s="73">
        <v>5.8072009291521489</v>
      </c>
      <c r="AB30" s="73">
        <v>5.8377116170461179</v>
      </c>
      <c r="AC30" s="178">
        <v>5.8719906048150321</v>
      </c>
      <c r="AD30" s="178">
        <v>5.9031877213695401</v>
      </c>
      <c r="AE30" s="178">
        <v>5.9382422802850359</v>
      </c>
      <c r="AF30" s="178">
        <v>5.9719319199761127</v>
      </c>
      <c r="AG30" s="178">
        <v>6.0060060060060056</v>
      </c>
      <c r="AH30" s="178">
        <v>6.0386473429951693</v>
      </c>
      <c r="AI30" s="178">
        <v>6.0716454159077102</v>
      </c>
      <c r="AJ30" s="178">
        <v>6.1068702290076331</v>
      </c>
      <c r="AK30" s="178">
        <v>6.1387354205033766</v>
      </c>
      <c r="AL30" s="178">
        <v>6.1709348966368403</v>
      </c>
      <c r="AM30" s="178">
        <v>6.2073246430788336</v>
      </c>
      <c r="AN30" s="178">
        <v>6.238303181534623</v>
      </c>
      <c r="AO30" s="178">
        <v>6.2695924764890281</v>
      </c>
      <c r="AP30" s="178">
        <v>6.3051702395964693</v>
      </c>
      <c r="AQ30" s="178">
        <v>6.3391442155309035</v>
      </c>
      <c r="AR30" s="178">
        <v>6.369426751592357</v>
      </c>
      <c r="AS30" s="178">
        <v>6.4061499039077523</v>
      </c>
      <c r="AT30" s="178">
        <v>6.4391500321957507</v>
      </c>
      <c r="AU30" s="178">
        <v>6.4724919093851137</v>
      </c>
      <c r="AV30" s="178">
        <v>6.5082980800520662</v>
      </c>
      <c r="AW30" s="178">
        <v>6.5380843412880028</v>
      </c>
      <c r="AX30" s="176">
        <v>6.6379024228343839</v>
      </c>
    </row>
    <row r="31" spans="1:50" s="176" customFormat="1">
      <c r="A31" s="239">
        <v>44323</v>
      </c>
      <c r="B31" s="239"/>
      <c r="C31" s="239"/>
      <c r="D31" s="239"/>
      <c r="E31" s="73"/>
      <c r="F31" s="73"/>
      <c r="G31" s="73">
        <v>5.2369730295888974</v>
      </c>
      <c r="H31" s="73">
        <v>5.2493438320209975</v>
      </c>
      <c r="I31" s="73">
        <v>5.2645433008686497</v>
      </c>
      <c r="J31" s="73">
        <v>5.2826201796090864</v>
      </c>
      <c r="K31" s="73">
        <v>5.3008216273522395</v>
      </c>
      <c r="L31" s="73">
        <v>5.3177346450412122</v>
      </c>
      <c r="M31" s="73">
        <v>5.3390282968499738</v>
      </c>
      <c r="N31" s="73">
        <v>5.3619302949061662</v>
      </c>
      <c r="O31" s="73">
        <v>5.3850296176628971</v>
      </c>
      <c r="P31" s="73">
        <v>5.4054054054054053</v>
      </c>
      <c r="Q31" s="73">
        <v>5.4333061668024998</v>
      </c>
      <c r="R31" s="73">
        <v>5.4570259208731242</v>
      </c>
      <c r="S31" s="73">
        <v>5.48847420417124</v>
      </c>
      <c r="T31" s="73">
        <v>5.5218111540585308</v>
      </c>
      <c r="U31" s="73">
        <v>5.5524708495280395</v>
      </c>
      <c r="V31" s="73">
        <v>5.5881531153953619</v>
      </c>
      <c r="W31" s="73">
        <v>5.6211354693648117</v>
      </c>
      <c r="X31" s="73">
        <v>5.6545094713033643</v>
      </c>
      <c r="Y31" s="73">
        <v>5.6866647711117428</v>
      </c>
      <c r="Z31" s="73">
        <v>5.7191878753217038</v>
      </c>
      <c r="AA31" s="73">
        <v>5.7537399309551205</v>
      </c>
      <c r="AB31" s="73">
        <v>5.78368999421631</v>
      </c>
      <c r="AC31" s="178">
        <v>5.8173356602675979</v>
      </c>
      <c r="AD31" s="178">
        <v>5.8479532163742682</v>
      </c>
      <c r="AE31" s="178">
        <v>5.8840835539864669</v>
      </c>
      <c r="AF31" s="178">
        <v>5.9171597633136095</v>
      </c>
      <c r="AG31" s="178">
        <v>5.9506099375185952</v>
      </c>
      <c r="AH31" s="178">
        <v>5.9826503140891418</v>
      </c>
      <c r="AI31" s="178">
        <v>6.0150375939849621</v>
      </c>
      <c r="AJ31" s="178">
        <v>6.0496067755595888</v>
      </c>
      <c r="AK31" s="178">
        <v>6.0827250608272507</v>
      </c>
      <c r="AL31" s="178">
        <v>6.1124694376528117</v>
      </c>
      <c r="AM31" s="178">
        <v>6.1481709191515526</v>
      </c>
      <c r="AN31" s="178">
        <v>6.1804697156983934</v>
      </c>
      <c r="AO31" s="178">
        <v>6.2111801242236027</v>
      </c>
      <c r="AP31" s="178">
        <v>6.2460961898813245</v>
      </c>
      <c r="AQ31" s="178">
        <v>6.2794348508634226</v>
      </c>
      <c r="AR31" s="178">
        <v>6.3111391606184917</v>
      </c>
      <c r="AS31" s="178">
        <v>6.3451776649746199</v>
      </c>
      <c r="AT31" s="178">
        <v>6.3795853269537481</v>
      </c>
      <c r="AU31" s="178">
        <v>6.4123116383456233</v>
      </c>
      <c r="AV31" s="178">
        <v>6.4453754431195609</v>
      </c>
      <c r="AW31" s="178">
        <v>6.4766839378238341</v>
      </c>
      <c r="AX31" s="176">
        <v>6.6379024228343839</v>
      </c>
    </row>
    <row r="32" spans="1:50" s="176" customFormat="1">
      <c r="A32" s="239">
        <v>44326</v>
      </c>
      <c r="B32" s="239"/>
      <c r="C32" s="239"/>
      <c r="D32" s="239"/>
      <c r="E32" s="73"/>
      <c r="F32" s="73"/>
      <c r="G32" s="73">
        <v>5.2465897166841557</v>
      </c>
      <c r="H32" s="73">
        <v>5.2590060478569542</v>
      </c>
      <c r="I32" s="73">
        <v>5.275652862041678</v>
      </c>
      <c r="J32" s="73">
        <v>5.2938062466913705</v>
      </c>
      <c r="K32" s="73">
        <v>5.3120849933598935</v>
      </c>
      <c r="L32" s="73">
        <v>5.329070077271516</v>
      </c>
      <c r="M32" s="73">
        <v>5.3504547886570357</v>
      </c>
      <c r="N32" s="73">
        <v>5.3720118184260004</v>
      </c>
      <c r="O32" s="73">
        <v>5.3937432578209279</v>
      </c>
      <c r="P32" s="73">
        <v>5.4127198917456019</v>
      </c>
      <c r="Q32" s="73">
        <v>5.4421768707482991</v>
      </c>
      <c r="R32" s="73">
        <v>5.4674685620557684</v>
      </c>
      <c r="S32" s="73">
        <v>5.499037668408028</v>
      </c>
      <c r="T32" s="73">
        <v>5.532503457814661</v>
      </c>
      <c r="U32" s="73">
        <v>5.5648302726766836</v>
      </c>
      <c r="V32" s="73">
        <v>5.6022408963585439</v>
      </c>
      <c r="W32" s="73">
        <v>5.6353902507748659</v>
      </c>
      <c r="X32" s="73">
        <v>5.6705415367167564</v>
      </c>
      <c r="Y32" s="73">
        <v>5.7028799543769599</v>
      </c>
      <c r="Z32" s="73">
        <v>5.7372346528973033</v>
      </c>
      <c r="AA32" s="73">
        <v>5.7720057720057723</v>
      </c>
      <c r="AB32" s="73">
        <v>5.8038305281485778</v>
      </c>
      <c r="AC32" s="178">
        <v>5.8377116170461179</v>
      </c>
      <c r="AD32" s="178">
        <v>5.8702670971529205</v>
      </c>
      <c r="AE32" s="178">
        <v>5.9066745422327225</v>
      </c>
      <c r="AF32" s="178">
        <v>5.94000594000594</v>
      </c>
      <c r="AG32" s="178">
        <v>5.975500448162534</v>
      </c>
      <c r="AH32" s="178">
        <v>6.009615384615385</v>
      </c>
      <c r="AI32" s="178">
        <v>6.0422960725075523</v>
      </c>
      <c r="AJ32" s="178">
        <v>6.0771801883925853</v>
      </c>
      <c r="AK32" s="178">
        <v>6.1106018942865878</v>
      </c>
      <c r="AL32" s="178">
        <v>6.1425061425061429</v>
      </c>
      <c r="AM32" s="178">
        <v>6.1804697156983934</v>
      </c>
      <c r="AN32" s="178">
        <v>6.2131096613855235</v>
      </c>
      <c r="AO32" s="178">
        <v>6.2441461130190454</v>
      </c>
      <c r="AP32" s="178">
        <v>6.2814070351758788</v>
      </c>
      <c r="AQ32" s="178">
        <v>6.3151247237132937</v>
      </c>
      <c r="AR32" s="178">
        <v>6.3471913678197396</v>
      </c>
      <c r="AS32" s="178">
        <v>6.3836578359399931</v>
      </c>
      <c r="AT32" s="178">
        <v>6.4164260506897666</v>
      </c>
      <c r="AU32" s="178">
        <v>6.4516129032258069</v>
      </c>
      <c r="AV32" s="178">
        <v>6.4850843060959793</v>
      </c>
      <c r="AW32" s="178">
        <v>6.5189048239895691</v>
      </c>
      <c r="AX32" s="176">
        <v>6.6379024228343839</v>
      </c>
    </row>
    <row r="33" spans="1:51" s="176" customFormat="1">
      <c r="A33" s="239">
        <v>44327</v>
      </c>
      <c r="B33" s="239"/>
      <c r="C33" s="239"/>
      <c r="D33" s="239"/>
      <c r="E33" s="73"/>
      <c r="F33" s="73"/>
      <c r="G33" s="73">
        <v>5.2328623757195185</v>
      </c>
      <c r="H33" s="73">
        <v>5.2465897166841557</v>
      </c>
      <c r="I33" s="73">
        <v>5.2645433008686497</v>
      </c>
      <c r="J33" s="73">
        <v>5.2826201796090864</v>
      </c>
      <c r="K33" s="73">
        <v>5.298013245033113</v>
      </c>
      <c r="L33" s="73">
        <v>5.3149083178315175</v>
      </c>
      <c r="M33" s="73">
        <v>5.334755934915977</v>
      </c>
      <c r="N33" s="73">
        <v>5.3561863952865556</v>
      </c>
      <c r="O33" s="73">
        <v>5.377789728421619</v>
      </c>
      <c r="P33" s="73">
        <v>5.3966540744738261</v>
      </c>
      <c r="Q33" s="73">
        <v>5.4244643341470029</v>
      </c>
      <c r="R33" s="73">
        <v>5.4481067828929453</v>
      </c>
      <c r="S33" s="73">
        <v>5.4779512462339088</v>
      </c>
      <c r="T33" s="73">
        <v>5.5111600992008816</v>
      </c>
      <c r="U33" s="73">
        <v>5.5417013022998063</v>
      </c>
      <c r="V33" s="73">
        <v>5.5772448410485227</v>
      </c>
      <c r="W33" s="73">
        <v>5.608524957936063</v>
      </c>
      <c r="X33" s="73">
        <v>5.6417489421720735</v>
      </c>
      <c r="Y33" s="73">
        <v>5.6737588652482271</v>
      </c>
      <c r="Z33" s="73">
        <v>5.7045065601825442</v>
      </c>
      <c r="AA33" s="73">
        <v>5.7388809182209473</v>
      </c>
      <c r="AB33" s="73">
        <v>5.7686760888376121</v>
      </c>
      <c r="AC33" s="178">
        <v>5.802146794313896</v>
      </c>
      <c r="AD33" s="178">
        <v>5.8326042578011084</v>
      </c>
      <c r="AE33" s="178">
        <v>5.8668231152830748</v>
      </c>
      <c r="AF33" s="178">
        <v>5.8997050147492622</v>
      </c>
      <c r="AG33" s="178">
        <v>5.9311981020166078</v>
      </c>
      <c r="AH33" s="178">
        <v>5.9648076349537726</v>
      </c>
      <c r="AI33" s="178">
        <v>5.9952038369304557</v>
      </c>
      <c r="AJ33" s="178">
        <v>6.0295447693699122</v>
      </c>
      <c r="AK33" s="178">
        <v>6.0624431645953312</v>
      </c>
      <c r="AL33" s="178">
        <v>6.091989034419738</v>
      </c>
      <c r="AM33" s="178">
        <v>6.1274509803921564</v>
      </c>
      <c r="AN33" s="178">
        <v>6.1595318755774562</v>
      </c>
      <c r="AO33" s="178">
        <v>6.1881188118811883</v>
      </c>
      <c r="AP33" s="178">
        <v>6.2227753578095824</v>
      </c>
      <c r="AQ33" s="178">
        <v>6.2558648733187363</v>
      </c>
      <c r="AR33" s="178">
        <v>6.2853551225644253</v>
      </c>
      <c r="AS33" s="178">
        <v>6.3211125158027812</v>
      </c>
      <c r="AT33" s="178">
        <v>6.3532401524777633</v>
      </c>
      <c r="AU33" s="178">
        <v>6.3856960408684547</v>
      </c>
      <c r="AV33" s="178">
        <v>6.4184852374839538</v>
      </c>
      <c r="AW33" s="178">
        <v>6.449532408900355</v>
      </c>
      <c r="AX33" s="176">
        <v>6.6379024228343839</v>
      </c>
    </row>
    <row r="34" spans="1:51" s="176" customFormat="1">
      <c r="A34" s="239">
        <v>44328</v>
      </c>
      <c r="B34" s="239"/>
      <c r="C34" s="239"/>
      <c r="D34" s="239"/>
      <c r="E34" s="73"/>
      <c r="F34" s="73"/>
      <c r="G34" s="73">
        <v>5.2896059243586357</v>
      </c>
      <c r="H34" s="73">
        <v>5.3036329885971893</v>
      </c>
      <c r="I34" s="73">
        <v>5.3205639797818565</v>
      </c>
      <c r="J34" s="73">
        <v>5.3376034160661865</v>
      </c>
      <c r="K34" s="73">
        <v>5.3547523427041499</v>
      </c>
      <c r="L34" s="73">
        <v>5.3720118184260004</v>
      </c>
      <c r="M34" s="73">
        <v>5.3937432578209279</v>
      </c>
      <c r="N34" s="73">
        <v>5.417118093174432</v>
      </c>
      <c r="O34" s="73">
        <v>5.4392167527875985</v>
      </c>
      <c r="P34" s="73">
        <v>5.4600054600054602</v>
      </c>
      <c r="Q34" s="73">
        <v>5.48847420417124</v>
      </c>
      <c r="R34" s="73">
        <v>5.514199062586159</v>
      </c>
      <c r="S34" s="73">
        <v>5.5447740504574439</v>
      </c>
      <c r="T34" s="73">
        <v>5.5788005578800561</v>
      </c>
      <c r="U34" s="73">
        <v>5.6116722783389452</v>
      </c>
      <c r="V34" s="73">
        <v>5.6481219994351877</v>
      </c>
      <c r="W34" s="73">
        <v>5.6818181818181825</v>
      </c>
      <c r="X34" s="73">
        <v>5.715918833952558</v>
      </c>
      <c r="Y34" s="73">
        <v>5.7504312823461756</v>
      </c>
      <c r="Z34" s="73">
        <v>5.78368999421631</v>
      </c>
      <c r="AA34" s="73">
        <v>5.8190282222868781</v>
      </c>
      <c r="AB34" s="73">
        <v>5.8513750731421883</v>
      </c>
      <c r="AC34" s="178">
        <v>5.8858151854031782</v>
      </c>
      <c r="AD34" s="178">
        <v>5.9171597633136095</v>
      </c>
      <c r="AE34" s="178">
        <v>5.954153021732659</v>
      </c>
      <c r="AF34" s="178">
        <v>5.9880239520958076</v>
      </c>
      <c r="AG34" s="178">
        <v>6.022282445046673</v>
      </c>
      <c r="AH34" s="178">
        <v>6.0569351907934585</v>
      </c>
      <c r="AI34" s="178">
        <v>6.0882800608828003</v>
      </c>
      <c r="AJ34" s="178">
        <v>6.1255742725880546</v>
      </c>
      <c r="AK34" s="178">
        <v>6.1576354679802963</v>
      </c>
      <c r="AL34" s="178">
        <v>6.1900340451872484</v>
      </c>
      <c r="AM34" s="178">
        <v>6.2285892245406416</v>
      </c>
      <c r="AN34" s="178">
        <v>6.2597809076682314</v>
      </c>
      <c r="AO34" s="178">
        <v>6.2912865681031764</v>
      </c>
      <c r="AP34" s="178">
        <v>6.3291139240506329</v>
      </c>
      <c r="AQ34" s="178">
        <v>6.3633471205854271</v>
      </c>
      <c r="AR34" s="178">
        <v>6.3938618925831197</v>
      </c>
      <c r="AS34" s="178">
        <v>6.430868167202572</v>
      </c>
      <c r="AT34" s="178">
        <v>6.4662140316844487</v>
      </c>
      <c r="AU34" s="178">
        <v>6.4998375040623992</v>
      </c>
      <c r="AV34" s="178">
        <v>6.5338124795818366</v>
      </c>
      <c r="AW34" s="178">
        <v>6.5681444991789819</v>
      </c>
      <c r="AX34" s="176">
        <v>6.6379024228343839</v>
      </c>
    </row>
    <row r="35" spans="1:51" s="176" customFormat="1">
      <c r="A35" s="239">
        <v>44329</v>
      </c>
      <c r="B35" s="239"/>
      <c r="C35" s="239"/>
      <c r="D35" s="239"/>
      <c r="E35" s="73"/>
      <c r="F35" s="73"/>
      <c r="G35" s="73">
        <v>5.3022269353128317</v>
      </c>
      <c r="H35" s="73">
        <v>5.3163211057947901</v>
      </c>
      <c r="I35" s="73">
        <v>5.3319114902692615</v>
      </c>
      <c r="J35" s="73">
        <v>5.3504547886570357</v>
      </c>
      <c r="K35" s="73">
        <v>5.3691275167785237</v>
      </c>
      <c r="L35" s="73">
        <v>5.3864799353622406</v>
      </c>
      <c r="M35" s="73">
        <v>5.4083288263926441</v>
      </c>
      <c r="N35" s="73">
        <v>5.4318305268875609</v>
      </c>
      <c r="O35" s="73">
        <v>5.4570259208731242</v>
      </c>
      <c r="P35" s="73">
        <v>5.4764512595837891</v>
      </c>
      <c r="Q35" s="73">
        <v>5.5050922102945226</v>
      </c>
      <c r="R35" s="73">
        <v>5.5294442908487698</v>
      </c>
      <c r="S35" s="73">
        <v>5.5601890464275785</v>
      </c>
      <c r="T35" s="73">
        <v>5.594405594405595</v>
      </c>
      <c r="U35" s="73">
        <v>5.6274620146314014</v>
      </c>
      <c r="V35" s="73">
        <v>5.6641178136505239</v>
      </c>
      <c r="W35" s="73">
        <v>5.6980056980056988</v>
      </c>
      <c r="X35" s="73">
        <v>5.7323015190599031</v>
      </c>
      <c r="Y35" s="73">
        <v>5.7670126874279122</v>
      </c>
      <c r="Z35" s="73">
        <v>5.8004640371229703</v>
      </c>
      <c r="AA35" s="73">
        <v>5.8360081704114384</v>
      </c>
      <c r="AB35" s="73">
        <v>5.868544600938967</v>
      </c>
      <c r="AC35" s="178">
        <v>5.9031877213695401</v>
      </c>
      <c r="AD35" s="178">
        <v>5.9347181008902075</v>
      </c>
      <c r="AE35" s="178">
        <v>5.9719319199761127</v>
      </c>
      <c r="AF35" s="178">
        <v>6.0042029420594414</v>
      </c>
      <c r="AG35" s="178">
        <v>6.0404711567502263</v>
      </c>
      <c r="AH35" s="178">
        <v>6.0753341433778862</v>
      </c>
      <c r="AI35" s="178">
        <v>6.1068702290076331</v>
      </c>
      <c r="AJ35" s="178">
        <v>6.1425061425061429</v>
      </c>
      <c r="AK35" s="178">
        <v>6.1766522544780731</v>
      </c>
      <c r="AL35" s="178">
        <v>6.2092517851598883</v>
      </c>
      <c r="AM35" s="178">
        <v>6.2460961898813245</v>
      </c>
      <c r="AN35" s="178">
        <v>6.2794348508634226</v>
      </c>
      <c r="AO35" s="178">
        <v>6.3111391606184917</v>
      </c>
      <c r="AP35" s="178">
        <v>6.3471913678197396</v>
      </c>
      <c r="AQ35" s="178">
        <v>6.3836578359399931</v>
      </c>
      <c r="AR35" s="178">
        <v>6.414368184733803</v>
      </c>
      <c r="AS35" s="178">
        <v>6.4516129032258069</v>
      </c>
      <c r="AT35" s="178">
        <v>6.4850843060959793</v>
      </c>
      <c r="AU35" s="178">
        <v>6.5210303227910016</v>
      </c>
      <c r="AV35" s="178">
        <v>6.5552277941658472</v>
      </c>
      <c r="AW35" s="178">
        <v>6.5876152832674579</v>
      </c>
      <c r="AX35" s="176">
        <v>6.6225165562913908</v>
      </c>
    </row>
    <row r="36" spans="1:51" s="176" customFormat="1">
      <c r="A36" s="239">
        <v>44330</v>
      </c>
      <c r="B36" s="239"/>
      <c r="C36" s="239"/>
      <c r="D36" s="239"/>
      <c r="E36" s="73"/>
      <c r="F36" s="73"/>
      <c r="G36" s="73">
        <v>5.2700922266139658</v>
      </c>
      <c r="H36" s="73">
        <v>5.2840158520475562</v>
      </c>
      <c r="I36" s="73">
        <v>5.3008216273522395</v>
      </c>
      <c r="J36" s="73">
        <v>5.3191489361702127</v>
      </c>
      <c r="K36" s="73">
        <v>5.3376034160661865</v>
      </c>
      <c r="L36" s="73">
        <v>5.3561863952865556</v>
      </c>
      <c r="M36" s="73">
        <v>5.377789728421619</v>
      </c>
      <c r="N36" s="73">
        <v>5.4024851431658565</v>
      </c>
      <c r="O36" s="73">
        <v>5.4274084124830395</v>
      </c>
      <c r="P36" s="73">
        <v>5.4481067828929453</v>
      </c>
      <c r="Q36" s="73">
        <v>5.4764512595837891</v>
      </c>
      <c r="R36" s="73">
        <v>5.5020632737276483</v>
      </c>
      <c r="S36" s="73">
        <v>5.5340343110127286</v>
      </c>
      <c r="T36" s="73">
        <v>5.5663790704146949</v>
      </c>
      <c r="U36" s="73">
        <v>5.5991041433370654</v>
      </c>
      <c r="V36" s="73">
        <v>5.636978579481398</v>
      </c>
      <c r="W36" s="73">
        <v>5.6705415367167564</v>
      </c>
      <c r="X36" s="73">
        <v>5.7061340941512126</v>
      </c>
      <c r="Y36" s="73">
        <v>5.7388809182209473</v>
      </c>
      <c r="Z36" s="73">
        <v>5.7736720554272516</v>
      </c>
      <c r="AA36" s="73">
        <v>5.8088875980249783</v>
      </c>
      <c r="AB36" s="73">
        <v>5.8411214953271031</v>
      </c>
      <c r="AC36" s="178">
        <v>5.8754406580493539</v>
      </c>
      <c r="AD36" s="178">
        <v>5.9066745422327225</v>
      </c>
      <c r="AE36" s="178">
        <v>5.9435364041604748</v>
      </c>
      <c r="AF36" s="178">
        <v>5.9772863120143453</v>
      </c>
      <c r="AG36" s="178">
        <v>6.0132291040288637</v>
      </c>
      <c r="AH36" s="178">
        <v>6.0477774417901422</v>
      </c>
      <c r="AI36" s="178">
        <v>6.0808756460930367</v>
      </c>
      <c r="AJ36" s="178">
        <v>6.1162079510703364</v>
      </c>
      <c r="AK36" s="178">
        <v>6.1500615006150063</v>
      </c>
      <c r="AL36" s="178">
        <v>6.182380216383307</v>
      </c>
      <c r="AM36" s="178">
        <v>6.2189054726368163</v>
      </c>
      <c r="AN36" s="178">
        <v>6.2519537355423562</v>
      </c>
      <c r="AO36" s="178">
        <v>6.2833804586867732</v>
      </c>
      <c r="AP36" s="178">
        <v>6.3211125158027812</v>
      </c>
      <c r="AQ36" s="178">
        <v>6.355258976803305</v>
      </c>
      <c r="AR36" s="178">
        <v>6.3877355477483233</v>
      </c>
      <c r="AS36" s="178">
        <v>6.4246707356247992</v>
      </c>
      <c r="AT36" s="178">
        <v>6.4578624475298678</v>
      </c>
      <c r="AU36" s="178">
        <v>6.4935064935064934</v>
      </c>
      <c r="AV36" s="178">
        <v>6.5274151436031334</v>
      </c>
      <c r="AW36" s="178">
        <v>6.561679790026246</v>
      </c>
      <c r="AX36" s="176">
        <v>6.6225165562913908</v>
      </c>
    </row>
    <row r="37" spans="1:51" s="176" customFormat="1">
      <c r="A37" s="239">
        <v>44333</v>
      </c>
      <c r="B37" s="239"/>
      <c r="C37" s="239"/>
      <c r="D37" s="239"/>
      <c r="E37" s="73"/>
      <c r="F37" s="73"/>
      <c r="G37" s="73">
        <v>5.2631578947368425</v>
      </c>
      <c r="H37" s="73">
        <v>5.2770448548812663</v>
      </c>
      <c r="I37" s="73">
        <v>5.2924053982535062</v>
      </c>
      <c r="J37" s="73">
        <v>5.3106744556558683</v>
      </c>
      <c r="K37" s="73">
        <v>5.329070077271516</v>
      </c>
      <c r="L37" s="73">
        <v>5.3475935828877006</v>
      </c>
      <c r="M37" s="73">
        <v>5.3691275167785237</v>
      </c>
      <c r="N37" s="73">
        <v>5.3937432578209279</v>
      </c>
      <c r="O37" s="73">
        <v>5.4185857491194804</v>
      </c>
      <c r="P37" s="73">
        <v>5.4392167527875985</v>
      </c>
      <c r="Q37" s="73">
        <v>5.4674685620557684</v>
      </c>
      <c r="R37" s="73">
        <v>5.4929964295523215</v>
      </c>
      <c r="S37" s="73">
        <v>5.5233360950013815</v>
      </c>
      <c r="T37" s="73">
        <v>5.5570991942206165</v>
      </c>
      <c r="U37" s="73">
        <v>5.5881531153953619</v>
      </c>
      <c r="V37" s="73">
        <v>5.6258790436005626</v>
      </c>
      <c r="W37" s="73">
        <v>5.6593095642331637</v>
      </c>
      <c r="X37" s="73">
        <v>5.69313976658127</v>
      </c>
      <c r="Y37" s="73">
        <v>5.72737686139748</v>
      </c>
      <c r="Z37" s="73">
        <v>5.7603686635944698</v>
      </c>
      <c r="AA37" s="73">
        <v>5.7954216169226305</v>
      </c>
      <c r="AB37" s="73">
        <v>5.8275058275058278</v>
      </c>
      <c r="AC37" s="178">
        <v>5.8616647127784294</v>
      </c>
      <c r="AD37" s="178">
        <v>5.8927519151443724</v>
      </c>
      <c r="AE37" s="178">
        <v>5.929439667951379</v>
      </c>
      <c r="AF37" s="178">
        <v>5.9630292188431726</v>
      </c>
      <c r="AG37" s="178">
        <v>5.9988002399520104</v>
      </c>
      <c r="AH37" s="178">
        <v>6.0331825037707389</v>
      </c>
      <c r="AI37" s="178">
        <v>6.0642813826561559</v>
      </c>
      <c r="AJ37" s="178">
        <v>6.1012812690665044</v>
      </c>
      <c r="AK37" s="178">
        <v>6.1330880098129406</v>
      </c>
      <c r="AL37" s="178">
        <v>6.1671292013567687</v>
      </c>
      <c r="AM37" s="178">
        <v>6.2034739454094288</v>
      </c>
      <c r="AN37" s="178">
        <v>6.2363579669473035</v>
      </c>
      <c r="AO37" s="178">
        <v>6.2656641604010028</v>
      </c>
      <c r="AP37" s="178">
        <v>6.3031831074692715</v>
      </c>
      <c r="AQ37" s="178">
        <v>6.3371356147021549</v>
      </c>
      <c r="AR37" s="178">
        <v>6.369426751592357</v>
      </c>
      <c r="AS37" s="178">
        <v>6.4061499039077523</v>
      </c>
      <c r="AT37" s="178">
        <v>6.4391500321957507</v>
      </c>
      <c r="AU37" s="178">
        <v>6.4745872450631268</v>
      </c>
      <c r="AV37" s="178">
        <v>6.5082980800520662</v>
      </c>
      <c r="AW37" s="178">
        <v>6.5402223675604967</v>
      </c>
      <c r="AX37" s="176">
        <v>6.6225165562913908</v>
      </c>
    </row>
    <row r="38" spans="1:51" s="176" customFormat="1">
      <c r="A38" s="239">
        <v>44334</v>
      </c>
      <c r="B38" s="239"/>
      <c r="C38" s="239"/>
      <c r="D38" s="239"/>
      <c r="E38" s="73"/>
      <c r="F38" s="73"/>
      <c r="G38" s="73">
        <v>5.2562417871222076</v>
      </c>
      <c r="H38" s="73">
        <v>5.2714812862414338</v>
      </c>
      <c r="I38" s="73">
        <v>5.2868094105207506</v>
      </c>
      <c r="J38" s="73">
        <v>5.3036329885971893</v>
      </c>
      <c r="K38" s="73">
        <v>5.3248136315228969</v>
      </c>
      <c r="L38" s="73">
        <v>5.3418803418803416</v>
      </c>
      <c r="M38" s="73">
        <v>5.3633681952266024</v>
      </c>
      <c r="N38" s="73">
        <v>5.3879310344827589</v>
      </c>
      <c r="O38" s="73">
        <v>5.4127198917456019</v>
      </c>
      <c r="P38" s="73">
        <v>5.4333061668024998</v>
      </c>
      <c r="Q38" s="73">
        <v>5.4629882545752526</v>
      </c>
      <c r="R38" s="73">
        <v>5.4899807850672522</v>
      </c>
      <c r="S38" s="73">
        <v>5.5202870549268557</v>
      </c>
      <c r="T38" s="73">
        <v>5.5540127742293812</v>
      </c>
      <c r="U38" s="73">
        <v>5.5865921787709496</v>
      </c>
      <c r="V38" s="73">
        <v>5.6242969628796393</v>
      </c>
      <c r="W38" s="73">
        <v>5.6577086280056577</v>
      </c>
      <c r="X38" s="73">
        <v>5.69313976658127</v>
      </c>
      <c r="Y38" s="73">
        <v>5.72737686139748</v>
      </c>
      <c r="Z38" s="73">
        <v>5.7603686635944698</v>
      </c>
      <c r="AA38" s="73">
        <v>5.7971014492753632</v>
      </c>
      <c r="AB38" s="73">
        <v>5.829204313611192</v>
      </c>
      <c r="AC38" s="178">
        <v>5.8633831720902956</v>
      </c>
      <c r="AD38" s="178">
        <v>5.8944886531093426</v>
      </c>
      <c r="AE38" s="178">
        <v>5.9329575793533076</v>
      </c>
      <c r="AF38" s="178">
        <v>5.9665871121718377</v>
      </c>
      <c r="AG38" s="178">
        <v>6.0006000600060005</v>
      </c>
      <c r="AH38" s="178">
        <v>6.0350030175015092</v>
      </c>
      <c r="AI38" s="178">
        <v>6.0679611650485432</v>
      </c>
      <c r="AJ38" s="178">
        <v>6.1050061050061046</v>
      </c>
      <c r="AK38" s="178">
        <v>6.1387354205033766</v>
      </c>
      <c r="AL38" s="178">
        <v>6.1709348966368403</v>
      </c>
      <c r="AM38" s="178">
        <v>6.2092517851598883</v>
      </c>
      <c r="AN38" s="178">
        <v>6.2402496099843994</v>
      </c>
      <c r="AO38" s="178">
        <v>6.2735257214554583</v>
      </c>
      <c r="AP38" s="178">
        <v>6.309148264984227</v>
      </c>
      <c r="AQ38" s="178">
        <v>6.3451776649746199</v>
      </c>
      <c r="AR38" s="178">
        <v>6.3755180108383813</v>
      </c>
      <c r="AS38" s="178">
        <v>6.414368184733803</v>
      </c>
      <c r="AT38" s="178">
        <v>6.4474532559638948</v>
      </c>
      <c r="AU38" s="178">
        <v>6.4829821717990272</v>
      </c>
      <c r="AV38" s="178">
        <v>6.5167807103290976</v>
      </c>
      <c r="AW38" s="178">
        <v>6.5509335080248929</v>
      </c>
      <c r="AX38" s="176">
        <v>6.6225165562913908</v>
      </c>
    </row>
    <row r="39" spans="1:51" s="176" customFormat="1">
      <c r="A39" s="239">
        <v>44335</v>
      </c>
      <c r="B39" s="239"/>
      <c r="C39" s="239"/>
      <c r="D39" s="239"/>
      <c r="E39" s="73"/>
      <c r="F39" s="73"/>
      <c r="G39" s="73">
        <v>5.3248136315228969</v>
      </c>
      <c r="H39" s="73">
        <v>5.3376034160661865</v>
      </c>
      <c r="I39" s="73">
        <v>5.3533190578158463</v>
      </c>
      <c r="J39" s="73">
        <v>5.3720118184260004</v>
      </c>
      <c r="K39" s="73">
        <v>5.3908355795148246</v>
      </c>
      <c r="L39" s="73">
        <v>5.4097917230186638</v>
      </c>
      <c r="M39" s="73">
        <v>5.4318305268875609</v>
      </c>
      <c r="N39" s="73">
        <v>5.4570259208731242</v>
      </c>
      <c r="O39" s="73">
        <v>5.4824561403508767</v>
      </c>
      <c r="P39" s="73">
        <v>5.5035773252614195</v>
      </c>
      <c r="Q39" s="73">
        <v>5.5340343110127286</v>
      </c>
      <c r="R39" s="73">
        <v>5.5586436909394106</v>
      </c>
      <c r="S39" s="73">
        <v>5.589714924538848</v>
      </c>
      <c r="T39" s="73">
        <v>5.6242969628796393</v>
      </c>
      <c r="U39" s="73">
        <v>5.6577086280056577</v>
      </c>
      <c r="V39" s="73">
        <v>5.6947608200455582</v>
      </c>
      <c r="W39" s="73">
        <v>5.7306590257879657</v>
      </c>
      <c r="X39" s="73">
        <v>5.7653502450273857</v>
      </c>
      <c r="Y39" s="73">
        <v>5.8004640371229703</v>
      </c>
      <c r="Z39" s="73">
        <v>5.8343057176196034</v>
      </c>
      <c r="AA39" s="73">
        <v>5.8719906048150321</v>
      </c>
      <c r="AB39" s="73">
        <v>5.9031877213695401</v>
      </c>
      <c r="AC39" s="178">
        <v>5.94000594000594</v>
      </c>
      <c r="AD39" s="178">
        <v>5.9719319199761127</v>
      </c>
      <c r="AE39" s="178">
        <v>6.009615384615385</v>
      </c>
      <c r="AF39" s="178">
        <v>6.0441220912662432</v>
      </c>
      <c r="AG39" s="178">
        <v>6.0790273556230998</v>
      </c>
      <c r="AH39" s="178">
        <v>6.1143381228981966</v>
      </c>
      <c r="AI39" s="178">
        <v>6.1481709191515526</v>
      </c>
      <c r="AJ39" s="178">
        <v>6.1842918985776123</v>
      </c>
      <c r="AK39" s="178">
        <v>6.2189054726368163</v>
      </c>
      <c r="AL39" s="178">
        <v>6.2519537355423562</v>
      </c>
      <c r="AM39" s="178">
        <v>6.2912865681031764</v>
      </c>
      <c r="AN39" s="178">
        <v>6.3251106894370652</v>
      </c>
      <c r="AO39" s="178">
        <v>6.3572790845518119</v>
      </c>
      <c r="AP39" s="178">
        <v>6.3938618925831197</v>
      </c>
      <c r="AQ39" s="178">
        <v>6.430868167202572</v>
      </c>
      <c r="AR39" s="178">
        <v>6.4620355411954771</v>
      </c>
      <c r="AS39" s="178">
        <v>6.4998375040623992</v>
      </c>
      <c r="AT39" s="178">
        <v>6.5338124795818366</v>
      </c>
      <c r="AU39" s="178">
        <v>6.5703022339027592</v>
      </c>
      <c r="AV39" s="178">
        <v>6.6050198150594452</v>
      </c>
      <c r="AW39" s="178">
        <v>6.6401062416998666</v>
      </c>
      <c r="AX39" s="176">
        <v>6.6225165562913908</v>
      </c>
    </row>
    <row r="40" spans="1:51" s="176" customFormat="1">
      <c r="A40" s="239">
        <v>44336</v>
      </c>
      <c r="B40" s="239"/>
      <c r="C40" s="239"/>
      <c r="D40" s="239"/>
      <c r="E40" s="73"/>
      <c r="F40" s="73"/>
      <c r="G40" s="73">
        <v>5.2840158520475562</v>
      </c>
      <c r="H40" s="73">
        <v>5.296610169491526</v>
      </c>
      <c r="I40" s="73">
        <v>5.3106744556558683</v>
      </c>
      <c r="J40" s="73">
        <v>5.3319114902692615</v>
      </c>
      <c r="K40" s="73">
        <v>5.3475935828877006</v>
      </c>
      <c r="L40" s="73">
        <v>5.3662463107056615</v>
      </c>
      <c r="M40" s="73">
        <v>5.3879310344827589</v>
      </c>
      <c r="N40" s="73">
        <v>5.4141851651326478</v>
      </c>
      <c r="O40" s="73">
        <v>5.4392167527875985</v>
      </c>
      <c r="P40" s="73">
        <v>5.4600054600054602</v>
      </c>
      <c r="Q40" s="73">
        <v>5.4899807850672522</v>
      </c>
      <c r="R40" s="73">
        <v>5.514199062586159</v>
      </c>
      <c r="S40" s="73">
        <v>5.5432372505543235</v>
      </c>
      <c r="T40" s="73">
        <v>5.5756899916364651</v>
      </c>
      <c r="U40" s="73">
        <v>5.608524957936063</v>
      </c>
      <c r="V40" s="73">
        <v>5.6449336720293539</v>
      </c>
      <c r="W40" s="73">
        <v>5.6785917092561045</v>
      </c>
      <c r="X40" s="73">
        <v>5.7126535275635533</v>
      </c>
      <c r="Y40" s="73">
        <v>5.7454754380925017</v>
      </c>
      <c r="Z40" s="73">
        <v>5.7786766830395839</v>
      </c>
      <c r="AA40" s="73">
        <v>5.8139534883720936</v>
      </c>
      <c r="AB40" s="73">
        <v>5.8462437883659746</v>
      </c>
      <c r="AC40" s="178">
        <v>5.8806233460746835</v>
      </c>
      <c r="AD40" s="178">
        <v>5.9101654846335698</v>
      </c>
      <c r="AE40" s="178">
        <v>5.9470710674992571</v>
      </c>
      <c r="AF40" s="178">
        <v>5.9808612440191391</v>
      </c>
      <c r="AG40" s="178">
        <v>6.0150375939849621</v>
      </c>
      <c r="AH40" s="178">
        <v>6.0496067755595888</v>
      </c>
      <c r="AI40" s="178">
        <v>6.0808756460930367</v>
      </c>
      <c r="AJ40" s="178">
        <v>6.1162079510703364</v>
      </c>
      <c r="AK40" s="178">
        <v>6.1500615006150063</v>
      </c>
      <c r="AL40" s="178">
        <v>6.182380216383307</v>
      </c>
      <c r="AM40" s="178">
        <v>6.2189054726368163</v>
      </c>
      <c r="AN40" s="178">
        <v>6.2519537355423562</v>
      </c>
      <c r="AO40" s="178">
        <v>6.2814070351758788</v>
      </c>
      <c r="AP40" s="178">
        <v>6.3191153238546605</v>
      </c>
      <c r="AQ40" s="178">
        <v>6.3532401524777633</v>
      </c>
      <c r="AR40" s="178">
        <v>6.3836578359399931</v>
      </c>
      <c r="AS40" s="178">
        <v>6.4205457463884432</v>
      </c>
      <c r="AT40" s="178">
        <v>6.4536947402387863</v>
      </c>
      <c r="AU40" s="178">
        <v>6.4871878040869282</v>
      </c>
      <c r="AV40" s="178">
        <v>6.5231572080887155</v>
      </c>
      <c r="AW40" s="178">
        <v>6.5552277941658472</v>
      </c>
      <c r="AX40" s="176">
        <v>6.6225165562913908</v>
      </c>
    </row>
    <row r="41" spans="1:51" s="176" customFormat="1">
      <c r="A41" s="239">
        <v>44337</v>
      </c>
      <c r="B41" s="239"/>
      <c r="C41" s="239"/>
      <c r="D41" s="239"/>
      <c r="E41" s="73"/>
      <c r="F41" s="73"/>
      <c r="G41" s="73">
        <v>5.359056806002144</v>
      </c>
      <c r="H41" s="73">
        <v>5.3720118184260004</v>
      </c>
      <c r="I41" s="73">
        <v>5.3850296176628971</v>
      </c>
      <c r="J41" s="73">
        <v>5.4083288263926441</v>
      </c>
      <c r="K41" s="73">
        <v>5.4244643341470029</v>
      </c>
      <c r="L41" s="73">
        <v>5.4436581382689164</v>
      </c>
      <c r="M41" s="73">
        <v>5.4644808743169397</v>
      </c>
      <c r="N41" s="73">
        <v>5.4914881933003841</v>
      </c>
      <c r="O41" s="73">
        <v>5.5172413793103452</v>
      </c>
      <c r="P41" s="73">
        <v>5.5386319579063974</v>
      </c>
      <c r="Q41" s="73">
        <v>5.5679287305122491</v>
      </c>
      <c r="R41" s="73">
        <v>5.592841163310962</v>
      </c>
      <c r="S41" s="73">
        <v>5.6227157717177398</v>
      </c>
      <c r="T41" s="73">
        <v>5.6577086280056577</v>
      </c>
      <c r="U41" s="73">
        <v>5.6899004267425326</v>
      </c>
      <c r="V41" s="73">
        <v>5.72737686139748</v>
      </c>
      <c r="W41" s="73">
        <v>5.7603686635944698</v>
      </c>
      <c r="X41" s="73">
        <v>5.7954216169226305</v>
      </c>
      <c r="Y41" s="73">
        <v>5.829204313611192</v>
      </c>
      <c r="Z41" s="73">
        <v>5.8633831720902956</v>
      </c>
      <c r="AA41" s="73">
        <v>5.8997050147492622</v>
      </c>
      <c r="AB41" s="73">
        <v>5.9311981020166078</v>
      </c>
      <c r="AC41" s="178">
        <v>5.9665871121718377</v>
      </c>
      <c r="AD41" s="178">
        <v>5.9988002399520104</v>
      </c>
      <c r="AE41" s="178">
        <v>6.0350030175015092</v>
      </c>
      <c r="AF41" s="178">
        <v>6.0698027314112286</v>
      </c>
      <c r="AG41" s="178">
        <v>6.1050061050061046</v>
      </c>
      <c r="AH41" s="178">
        <v>6.1387354205033766</v>
      </c>
      <c r="AI41" s="178">
        <v>6.1728395061728394</v>
      </c>
      <c r="AJ41" s="178">
        <v>6.2073246430788336</v>
      </c>
      <c r="AK41" s="178">
        <v>6.2421972534332077</v>
      </c>
      <c r="AL41" s="178">
        <v>6.2754941951678695</v>
      </c>
      <c r="AM41" s="178">
        <v>6.3111391606184917</v>
      </c>
      <c r="AN41" s="178">
        <v>6.3451776649746199</v>
      </c>
      <c r="AO41" s="178">
        <v>6.3755180108383813</v>
      </c>
      <c r="AP41" s="178">
        <v>6.414368184733803</v>
      </c>
      <c r="AQ41" s="178">
        <v>6.449532408900355</v>
      </c>
      <c r="AR41" s="178">
        <v>6.4808813998703823</v>
      </c>
      <c r="AS41" s="178">
        <v>6.5167807103290976</v>
      </c>
      <c r="AT41" s="178">
        <v>6.5509335080248929</v>
      </c>
      <c r="AU41" s="178">
        <v>6.5854461639776085</v>
      </c>
      <c r="AV41" s="178">
        <v>6.6225165562913908</v>
      </c>
      <c r="AW41" s="178">
        <v>6.6533599467731213</v>
      </c>
      <c r="AX41" s="176">
        <v>6.6225165562913908</v>
      </c>
    </row>
    <row r="42" spans="1:51" s="176" customFormat="1">
      <c r="A42" s="239">
        <v>44340</v>
      </c>
      <c r="B42" s="239"/>
      <c r="C42" s="239"/>
      <c r="D42" s="239"/>
      <c r="E42" s="73"/>
      <c r="F42" s="73"/>
      <c r="G42" s="73">
        <v>5.3219797764768488</v>
      </c>
      <c r="H42" s="73">
        <v>5.3361792956243326</v>
      </c>
      <c r="I42" s="73">
        <v>5.3518865400053519</v>
      </c>
      <c r="J42" s="73">
        <v>5.3720118184260004</v>
      </c>
      <c r="K42" s="73">
        <v>5.3922890266918309</v>
      </c>
      <c r="L42" s="73">
        <v>5.4112554112554117</v>
      </c>
      <c r="M42" s="73">
        <v>5.4333061668024998</v>
      </c>
      <c r="N42" s="73">
        <v>5.4600054600054602</v>
      </c>
      <c r="O42" s="73">
        <v>5.4869684499314131</v>
      </c>
      <c r="P42" s="73">
        <v>5.5081244836133303</v>
      </c>
      <c r="Q42" s="73">
        <v>5.5370985603543739</v>
      </c>
      <c r="R42" s="73">
        <v>5.5617352614015578</v>
      </c>
      <c r="S42" s="73">
        <v>5.5912776069331835</v>
      </c>
      <c r="T42" s="73">
        <v>5.6242969628796393</v>
      </c>
      <c r="U42" s="73">
        <v>5.6577086280056577</v>
      </c>
      <c r="V42" s="73">
        <v>5.6947608200455582</v>
      </c>
      <c r="W42" s="73">
        <v>5.72737686139748</v>
      </c>
      <c r="X42" s="73">
        <v>5.762028233938346</v>
      </c>
      <c r="Y42" s="73">
        <v>5.7954216169226305</v>
      </c>
      <c r="Z42" s="73">
        <v>5.829204313611192</v>
      </c>
      <c r="AA42" s="73">
        <v>5.8651026392961869</v>
      </c>
      <c r="AB42" s="73">
        <v>5.8979652020053077</v>
      </c>
      <c r="AC42" s="178">
        <v>5.9311981020166078</v>
      </c>
      <c r="AD42" s="178">
        <v>5.9630292188431726</v>
      </c>
      <c r="AE42" s="178">
        <v>6.0006000600060005</v>
      </c>
      <c r="AF42" s="178">
        <v>6.0331825037707389</v>
      </c>
      <c r="AG42" s="178">
        <v>6.0679611650485432</v>
      </c>
      <c r="AH42" s="178">
        <v>6.103143118706134</v>
      </c>
      <c r="AI42" s="178">
        <v>6.1349693251533743</v>
      </c>
      <c r="AJ42" s="178">
        <v>6.1709348966368403</v>
      </c>
      <c r="AK42" s="178">
        <v>6.2053986968662738</v>
      </c>
      <c r="AL42" s="178">
        <v>6.238303181534623</v>
      </c>
      <c r="AM42" s="178">
        <v>6.2754941951678695</v>
      </c>
      <c r="AN42" s="178">
        <v>6.3071586250394196</v>
      </c>
      <c r="AO42" s="178">
        <v>6.3391442155309035</v>
      </c>
      <c r="AP42" s="178">
        <v>6.3755180108383813</v>
      </c>
      <c r="AQ42" s="178">
        <v>6.4102564102564106</v>
      </c>
      <c r="AR42" s="178">
        <v>6.4412238325281805</v>
      </c>
      <c r="AS42" s="178">
        <v>6.4787819889860714</v>
      </c>
      <c r="AT42" s="178">
        <v>6.512536633018561</v>
      </c>
      <c r="AU42" s="178">
        <v>6.5466448445171848</v>
      </c>
      <c r="AV42" s="178">
        <v>6.5811122079631454</v>
      </c>
      <c r="AW42" s="178">
        <v>6.6137566137566139</v>
      </c>
      <c r="AX42" s="176">
        <v>6.6225165562913908</v>
      </c>
    </row>
    <row r="43" spans="1:51" s="176" customFormat="1">
      <c r="A43" s="239">
        <v>44341</v>
      </c>
      <c r="B43" s="239"/>
      <c r="C43" s="239"/>
      <c r="D43" s="239"/>
      <c r="E43" s="73"/>
      <c r="F43" s="73"/>
      <c r="G43" s="73">
        <v>5.334755934915977</v>
      </c>
      <c r="H43" s="73">
        <v>5.3475935828877006</v>
      </c>
      <c r="I43" s="73">
        <v>5.3633681952266024</v>
      </c>
      <c r="J43" s="73">
        <v>5.3850296176628971</v>
      </c>
      <c r="K43" s="73">
        <v>5.4039448797622267</v>
      </c>
      <c r="L43" s="73">
        <v>5.4215234480889132</v>
      </c>
      <c r="M43" s="73">
        <v>5.4436581382689164</v>
      </c>
      <c r="N43" s="73">
        <v>5.4704595185995624</v>
      </c>
      <c r="O43" s="73">
        <v>5.4975261132490374</v>
      </c>
      <c r="P43" s="73">
        <v>5.518763796909492</v>
      </c>
      <c r="Q43" s="73">
        <v>5.547850208044383</v>
      </c>
      <c r="R43" s="73">
        <v>5.5725828921705212</v>
      </c>
      <c r="S43" s="73">
        <v>5.6022408963585439</v>
      </c>
      <c r="T43" s="73">
        <v>5.6353902507748659</v>
      </c>
      <c r="U43" s="73">
        <v>5.6673278549164072</v>
      </c>
      <c r="V43" s="73">
        <v>5.7045065601825442</v>
      </c>
      <c r="W43" s="73">
        <v>5.7372346528973033</v>
      </c>
      <c r="X43" s="73">
        <v>5.7720057720057723</v>
      </c>
      <c r="Y43" s="73">
        <v>5.8038305281485778</v>
      </c>
      <c r="Z43" s="73">
        <v>5.8377116170461179</v>
      </c>
      <c r="AA43" s="73">
        <v>5.8737151248164459</v>
      </c>
      <c r="AB43" s="73">
        <v>5.9049306170652498</v>
      </c>
      <c r="AC43" s="178">
        <v>5.9382422802850359</v>
      </c>
      <c r="AD43" s="178">
        <v>5.9701492537313428</v>
      </c>
      <c r="AE43" s="178">
        <v>6.0060060060060056</v>
      </c>
      <c r="AF43" s="178">
        <v>6.0386473429951693</v>
      </c>
      <c r="AG43" s="178">
        <v>6.0734892195566355</v>
      </c>
      <c r="AH43" s="178">
        <v>6.1087354917532064</v>
      </c>
      <c r="AI43" s="178">
        <v>6.1406202026404673</v>
      </c>
      <c r="AJ43" s="178">
        <v>6.1766522544780731</v>
      </c>
      <c r="AK43" s="178">
        <v>6.2092517851598883</v>
      </c>
      <c r="AL43" s="178">
        <v>6.2402496099843994</v>
      </c>
      <c r="AM43" s="178">
        <v>6.2774639045825484</v>
      </c>
      <c r="AN43" s="178">
        <v>6.309148264984227</v>
      </c>
      <c r="AO43" s="178">
        <v>6.3411540900443875</v>
      </c>
      <c r="AP43" s="178">
        <v>6.3775510204081636</v>
      </c>
      <c r="AQ43" s="178">
        <v>6.4123116383456233</v>
      </c>
      <c r="AR43" s="178">
        <v>6.4432989690721651</v>
      </c>
      <c r="AS43" s="178">
        <v>6.4787819889860714</v>
      </c>
      <c r="AT43" s="178">
        <v>6.512536633018561</v>
      </c>
      <c r="AU43" s="178">
        <v>6.5466448445171848</v>
      </c>
      <c r="AV43" s="178">
        <v>6.5811122079631454</v>
      </c>
      <c r="AW43" s="178">
        <v>6.6137566137566139</v>
      </c>
      <c r="AX43" s="176">
        <v>6.6225165562913908</v>
      </c>
    </row>
    <row r="44" spans="1:51" s="176" customFormat="1">
      <c r="A44" s="239">
        <v>44342</v>
      </c>
      <c r="B44" s="239"/>
      <c r="C44" s="239"/>
      <c r="D44" s="239"/>
      <c r="E44" s="73"/>
      <c r="F44" s="73"/>
      <c r="G44" s="73">
        <v>5.3191489361702127</v>
      </c>
      <c r="H44" s="73">
        <v>5.3319114902692615</v>
      </c>
      <c r="I44" s="73">
        <v>5.3475935828877006</v>
      </c>
      <c r="J44" s="73">
        <v>5.3691275167785237</v>
      </c>
      <c r="K44" s="73">
        <v>5.3835800807537009</v>
      </c>
      <c r="L44" s="73">
        <v>5.4039448797622267</v>
      </c>
      <c r="M44" s="73">
        <v>5.4259359739555073</v>
      </c>
      <c r="N44" s="73">
        <v>5.4510765876260558</v>
      </c>
      <c r="O44" s="73">
        <v>5.4779512462339088</v>
      </c>
      <c r="P44" s="73">
        <v>5.499037668408028</v>
      </c>
      <c r="Q44" s="73">
        <v>5.5279159756771694</v>
      </c>
      <c r="R44" s="73">
        <v>5.5524708495280395</v>
      </c>
      <c r="S44" s="73">
        <v>5.5788005578800561</v>
      </c>
      <c r="T44" s="73">
        <v>5.6132472635419592</v>
      </c>
      <c r="U44" s="73">
        <v>5.6449336720293539</v>
      </c>
      <c r="V44" s="73">
        <v>5.6802044873615447</v>
      </c>
      <c r="W44" s="73">
        <v>5.7142857142857144</v>
      </c>
      <c r="X44" s="73">
        <v>5.7487783845932743</v>
      </c>
      <c r="Y44" s="73">
        <v>5.7820179242555652</v>
      </c>
      <c r="Z44" s="73">
        <v>5.8139534883720936</v>
      </c>
      <c r="AA44" s="73">
        <v>5.8496636443404508</v>
      </c>
      <c r="AB44" s="73">
        <v>5.8806233460746835</v>
      </c>
      <c r="AC44" s="178">
        <v>5.9154096421177167</v>
      </c>
      <c r="AD44" s="178">
        <v>5.9453032104637344</v>
      </c>
      <c r="AE44" s="178">
        <v>5.9826503140891418</v>
      </c>
      <c r="AF44" s="178">
        <v>6.0150375939849621</v>
      </c>
      <c r="AG44" s="178">
        <v>6.0496067755595888</v>
      </c>
      <c r="AH44" s="178">
        <v>6.0827250608272507</v>
      </c>
      <c r="AI44" s="178">
        <v>6.1143381228981966</v>
      </c>
      <c r="AJ44" s="178">
        <v>6.1500615006150063</v>
      </c>
      <c r="AK44" s="178">
        <v>6.1842918985776123</v>
      </c>
      <c r="AL44" s="178">
        <v>6.2150403977625857</v>
      </c>
      <c r="AM44" s="178">
        <v>6.2519537355423562</v>
      </c>
      <c r="AN44" s="178">
        <v>6.2833804586867732</v>
      </c>
      <c r="AO44" s="178">
        <v>6.3151247237132937</v>
      </c>
      <c r="AP44" s="178">
        <v>6.3512226103524929</v>
      </c>
      <c r="AQ44" s="178">
        <v>6.3856960408684547</v>
      </c>
      <c r="AR44" s="178">
        <v>6.4164260506897666</v>
      </c>
      <c r="AS44" s="178">
        <v>6.4516129032258069</v>
      </c>
      <c r="AT44" s="178">
        <v>6.4850843060959793</v>
      </c>
      <c r="AU44" s="178">
        <v>6.5189048239895691</v>
      </c>
      <c r="AV44" s="178">
        <v>6.5530799475753598</v>
      </c>
      <c r="AW44" s="178">
        <v>6.5854461639776085</v>
      </c>
      <c r="AX44" s="176">
        <v>6.6225165562913908</v>
      </c>
    </row>
    <row r="45" spans="1:51" s="176" customFormat="1">
      <c r="A45" s="239">
        <v>44343</v>
      </c>
      <c r="B45" s="239"/>
      <c r="C45" s="239"/>
      <c r="D45" s="239"/>
      <c r="E45" s="73"/>
      <c r="F45" s="73"/>
      <c r="G45" s="73">
        <v>5.2424639580602879</v>
      </c>
      <c r="H45" s="73">
        <v>5.2562417871222076</v>
      </c>
      <c r="I45" s="73">
        <v>5.2728710783021349</v>
      </c>
      <c r="J45" s="73">
        <v>5.2910052910052912</v>
      </c>
      <c r="K45" s="73">
        <v>5.3106744556558683</v>
      </c>
      <c r="L45" s="73">
        <v>5.329070077271516</v>
      </c>
      <c r="M45" s="73">
        <v>5.3504547886570357</v>
      </c>
      <c r="N45" s="73">
        <v>5.3734551316496511</v>
      </c>
      <c r="O45" s="73">
        <v>5.3981106612685563</v>
      </c>
      <c r="P45" s="73">
        <v>5.417118093174432</v>
      </c>
      <c r="Q45" s="73">
        <v>5.4466230936819171</v>
      </c>
      <c r="R45" s="73">
        <v>5.4719562243502056</v>
      </c>
      <c r="S45" s="73">
        <v>5.5005500550055011</v>
      </c>
      <c r="T45" s="73">
        <v>5.532503457814661</v>
      </c>
      <c r="U45" s="73">
        <v>5.5617352614015578</v>
      </c>
      <c r="V45" s="73">
        <v>5.5975370836831795</v>
      </c>
      <c r="W45" s="73">
        <v>5.6290458767238949</v>
      </c>
      <c r="X45" s="73">
        <v>5.6625141562853907</v>
      </c>
      <c r="Y45" s="73">
        <v>5.69313976658127</v>
      </c>
      <c r="Z45" s="73">
        <v>5.7257371886630404</v>
      </c>
      <c r="AA45" s="73">
        <v>5.7587100489490357</v>
      </c>
      <c r="AB45" s="73">
        <v>5.7887120115774247</v>
      </c>
      <c r="AC45" s="178">
        <v>5.8207217694994178</v>
      </c>
      <c r="AD45" s="178">
        <v>5.8513750731421883</v>
      </c>
      <c r="AE45" s="178">
        <v>5.8858151854031782</v>
      </c>
      <c r="AF45" s="178">
        <v>5.9171597633136095</v>
      </c>
      <c r="AG45" s="178">
        <v>5.9506099375185952</v>
      </c>
      <c r="AH45" s="178">
        <v>5.9826503140891418</v>
      </c>
      <c r="AI45" s="178">
        <v>6.0132291040288637</v>
      </c>
      <c r="AJ45" s="178">
        <v>6.0477774417901422</v>
      </c>
      <c r="AK45" s="178">
        <v>6.0790273556230998</v>
      </c>
      <c r="AL45" s="178">
        <v>6.1106018942865878</v>
      </c>
      <c r="AM45" s="178">
        <v>6.1443932411674345</v>
      </c>
      <c r="AN45" s="178">
        <v>6.1747452917567145</v>
      </c>
      <c r="AO45" s="178">
        <v>6.2053986968662738</v>
      </c>
      <c r="AP45" s="178">
        <v>6.2402496099843994</v>
      </c>
      <c r="AQ45" s="178">
        <v>6.2735257214554583</v>
      </c>
      <c r="AR45" s="178">
        <v>6.3031831074692715</v>
      </c>
      <c r="AS45" s="178">
        <v>6.3371356147021549</v>
      </c>
      <c r="AT45" s="178">
        <v>6.369426751592357</v>
      </c>
      <c r="AU45" s="178">
        <v>6.4020486555697822</v>
      </c>
      <c r="AV45" s="178">
        <v>6.4350064350064349</v>
      </c>
      <c r="AW45" s="178">
        <v>6.4662140316844487</v>
      </c>
      <c r="AX45" s="176">
        <v>6.6225165562913908</v>
      </c>
    </row>
    <row r="46" spans="1:51" s="176" customFormat="1">
      <c r="A46" s="239">
        <v>44344</v>
      </c>
      <c r="B46" s="239"/>
      <c r="C46" s="239"/>
      <c r="D46" s="239"/>
      <c r="E46" s="73"/>
      <c r="F46" s="73"/>
      <c r="G46" s="73">
        <v>5.2328623757195185</v>
      </c>
      <c r="H46" s="73">
        <v>5.2479664130149564</v>
      </c>
      <c r="I46" s="73">
        <v>5.2631578947368425</v>
      </c>
      <c r="J46" s="73">
        <v>5.2784375824755871</v>
      </c>
      <c r="K46" s="73">
        <v>5.298013245033113</v>
      </c>
      <c r="L46" s="73">
        <v>5.3163211057947901</v>
      </c>
      <c r="M46" s="73">
        <v>5.3361792956243326</v>
      </c>
      <c r="N46" s="73">
        <v>5.3604931653712145</v>
      </c>
      <c r="O46" s="73">
        <v>5.3835800807537009</v>
      </c>
      <c r="P46" s="73">
        <v>5.4024851431658565</v>
      </c>
      <c r="Q46" s="73">
        <v>5.4333061668024998</v>
      </c>
      <c r="R46" s="73">
        <v>5.4585152838427948</v>
      </c>
      <c r="S46" s="73">
        <v>5.4869684499314131</v>
      </c>
      <c r="T46" s="73">
        <v>5.518763796909492</v>
      </c>
      <c r="U46" s="73">
        <v>5.5493895671476139</v>
      </c>
      <c r="V46" s="73">
        <v>5.5834729201563373</v>
      </c>
      <c r="W46" s="73">
        <v>5.6148231330713081</v>
      </c>
      <c r="X46" s="73">
        <v>5.6465273856578202</v>
      </c>
      <c r="Y46" s="73">
        <v>5.6785917092561045</v>
      </c>
      <c r="Z46" s="73">
        <v>5.7093919497573511</v>
      </c>
      <c r="AA46" s="73">
        <v>5.7438253877082133</v>
      </c>
      <c r="AB46" s="73">
        <v>5.7720057720057723</v>
      </c>
      <c r="AC46" s="178">
        <v>5.8038305281485778</v>
      </c>
      <c r="AD46" s="178">
        <v>5.8343057176196034</v>
      </c>
      <c r="AE46" s="178">
        <v>5.868544600938967</v>
      </c>
      <c r="AF46" s="178">
        <v>5.8997050147492622</v>
      </c>
      <c r="AG46" s="178">
        <v>5.9311981020166078</v>
      </c>
      <c r="AH46" s="178">
        <v>5.9648076349537726</v>
      </c>
      <c r="AI46" s="178">
        <v>5.9952038369304557</v>
      </c>
      <c r="AJ46" s="178">
        <v>6.027727546714889</v>
      </c>
      <c r="AK46" s="178">
        <v>6.0587700696758553</v>
      </c>
      <c r="AL46" s="178">
        <v>6.0901339829476244</v>
      </c>
      <c r="AM46" s="178">
        <v>6.1236987140232699</v>
      </c>
      <c r="AN46" s="178">
        <v>6.1538461538461533</v>
      </c>
      <c r="AO46" s="178">
        <v>6.182380216383307</v>
      </c>
      <c r="AP46" s="178">
        <v>6.2169723344731116</v>
      </c>
      <c r="AQ46" s="178">
        <v>6.25</v>
      </c>
      <c r="AR46" s="178">
        <v>6.2794348508634226</v>
      </c>
      <c r="AS46" s="178">
        <v>6.3131313131313123</v>
      </c>
      <c r="AT46" s="178">
        <v>6.3451776649746199</v>
      </c>
      <c r="AU46" s="178">
        <v>6.3775510204081636</v>
      </c>
      <c r="AV46" s="178">
        <v>6.4102564102564106</v>
      </c>
      <c r="AW46" s="178">
        <v>6.4391500321957507</v>
      </c>
      <c r="AX46" s="176">
        <v>6.6225165562913908</v>
      </c>
    </row>
    <row r="47" spans="1:51" s="176" customFormat="1">
      <c r="A47" s="239">
        <v>44347</v>
      </c>
      <c r="B47" s="239"/>
      <c r="C47" s="239"/>
      <c r="D47" s="239"/>
      <c r="E47" s="73"/>
      <c r="F47" s="73"/>
      <c r="G47" s="371">
        <v>5.2328623757195185</v>
      </c>
      <c r="H47" s="371">
        <v>5.2479664130149564</v>
      </c>
      <c r="I47" s="371">
        <v>5.2631578947368425</v>
      </c>
      <c r="J47" s="371">
        <v>5.2784375824755871</v>
      </c>
      <c r="K47" s="371">
        <v>5.298013245033113</v>
      </c>
      <c r="L47" s="371">
        <v>5.3163211057947901</v>
      </c>
      <c r="M47" s="371">
        <v>5.3361792956243326</v>
      </c>
      <c r="N47" s="371">
        <v>5.3604931653712145</v>
      </c>
      <c r="O47" s="371">
        <v>5.3835800807537009</v>
      </c>
      <c r="P47" s="371">
        <v>5.4024851431658565</v>
      </c>
      <c r="Q47" s="371">
        <v>5.4333061668024998</v>
      </c>
      <c r="R47" s="371">
        <v>5.4585152838427948</v>
      </c>
      <c r="S47" s="371">
        <v>5.4869684499314131</v>
      </c>
      <c r="T47" s="371">
        <v>5.518763796909492</v>
      </c>
      <c r="U47" s="371">
        <v>5.5493895671476139</v>
      </c>
      <c r="V47" s="371">
        <v>5.5834729201563373</v>
      </c>
      <c r="W47" s="371">
        <v>5.6148231330713081</v>
      </c>
      <c r="X47" s="371">
        <v>5.6465273856578202</v>
      </c>
      <c r="Y47" s="371">
        <v>5.6785917092561045</v>
      </c>
      <c r="Z47" s="371">
        <v>5.7093919497573511</v>
      </c>
      <c r="AA47" s="371">
        <v>5.7438253877082133</v>
      </c>
      <c r="AB47" s="371">
        <v>5.7720057720057723</v>
      </c>
      <c r="AC47" s="372">
        <v>5.8038305281485778</v>
      </c>
      <c r="AD47" s="372">
        <v>5.8343057176196034</v>
      </c>
      <c r="AE47" s="372">
        <v>5.868544600938967</v>
      </c>
      <c r="AF47" s="372">
        <v>5.8997050147492622</v>
      </c>
      <c r="AG47" s="372">
        <v>5.9311981020166078</v>
      </c>
      <c r="AH47" s="372">
        <v>5.9648076349537726</v>
      </c>
      <c r="AI47" s="372">
        <v>5.9952038369304557</v>
      </c>
      <c r="AJ47" s="372">
        <v>6.027727546714889</v>
      </c>
      <c r="AK47" s="372">
        <v>6.0587700696758553</v>
      </c>
      <c r="AL47" s="372">
        <v>6.0901339829476244</v>
      </c>
      <c r="AM47" s="372">
        <v>6.1236987140232699</v>
      </c>
      <c r="AN47" s="372">
        <v>6.1538461538461533</v>
      </c>
      <c r="AO47" s="372">
        <v>6.182380216383307</v>
      </c>
      <c r="AP47" s="372">
        <v>6.2169723344731116</v>
      </c>
      <c r="AQ47" s="372">
        <v>6.25</v>
      </c>
      <c r="AR47" s="372">
        <v>6.2794348508634226</v>
      </c>
      <c r="AS47" s="372">
        <v>6.3131313131313123</v>
      </c>
      <c r="AT47" s="372">
        <v>6.3451776649746199</v>
      </c>
      <c r="AU47" s="372">
        <v>6.3775510204081636</v>
      </c>
      <c r="AV47" s="372">
        <v>6.4102564102564106</v>
      </c>
      <c r="AW47" s="372">
        <v>6.4391500321957507</v>
      </c>
      <c r="AX47" s="189">
        <v>6.6225165562913908</v>
      </c>
    </row>
    <row r="48" spans="1:51" s="176" customFormat="1">
      <c r="A48" s="239">
        <v>44348</v>
      </c>
      <c r="B48" s="239"/>
      <c r="C48" s="239"/>
      <c r="D48" s="239"/>
      <c r="E48" s="73"/>
      <c r="F48" s="73"/>
      <c r="G48" s="73"/>
      <c r="H48" s="73">
        <v>5.1706308169596698</v>
      </c>
      <c r="I48" s="73">
        <v>5.1853772361939336</v>
      </c>
      <c r="J48" s="73">
        <v>5.2029136316337148</v>
      </c>
      <c r="K48" s="73">
        <v>5.2219321148825069</v>
      </c>
      <c r="L48" s="73">
        <v>5.2397170552790149</v>
      </c>
      <c r="M48" s="73">
        <v>5.2603892688058922</v>
      </c>
      <c r="N48" s="73">
        <v>5.2840158520475562</v>
      </c>
      <c r="O48" s="73">
        <v>5.3078556263269636</v>
      </c>
      <c r="P48" s="73">
        <v>5.3276505061267976</v>
      </c>
      <c r="Q48" s="73">
        <v>5.3576212161800161</v>
      </c>
      <c r="R48" s="73">
        <v>5.3821313240043063</v>
      </c>
      <c r="S48" s="73">
        <v>5.4097917230186638</v>
      </c>
      <c r="T48" s="73">
        <v>5.4406964091403704</v>
      </c>
      <c r="U48" s="73">
        <v>5.4704595185995624</v>
      </c>
      <c r="V48" s="73">
        <v>5.5050922102945226</v>
      </c>
      <c r="W48" s="73">
        <v>5.5355660116246881</v>
      </c>
      <c r="X48" s="73">
        <v>5.5679287305122491</v>
      </c>
      <c r="Y48" s="73">
        <v>5.5991041433370654</v>
      </c>
      <c r="Z48" s="73">
        <v>5.6306306306306304</v>
      </c>
      <c r="AA48" s="73">
        <v>5.6641178136505239</v>
      </c>
      <c r="AB48" s="73">
        <v>5.69313976658127</v>
      </c>
      <c r="AC48" s="178">
        <v>5.7257371886630404</v>
      </c>
      <c r="AD48" s="178">
        <v>5.755395683453238</v>
      </c>
      <c r="AE48" s="178">
        <v>5.7887120115774247</v>
      </c>
      <c r="AF48" s="178">
        <v>5.8207217694994178</v>
      </c>
      <c r="AG48" s="178">
        <v>5.8530875036581795</v>
      </c>
      <c r="AH48" s="178">
        <v>5.8858151854031782</v>
      </c>
      <c r="AI48" s="178">
        <v>5.9154096421177167</v>
      </c>
      <c r="AJ48" s="178">
        <v>5.9488399762046402</v>
      </c>
      <c r="AK48" s="178">
        <v>5.9808612440191391</v>
      </c>
      <c r="AL48" s="178">
        <v>6.009615384615385</v>
      </c>
      <c r="AM48" s="178">
        <v>6.0441220912662432</v>
      </c>
      <c r="AN48" s="178">
        <v>6.0753341433778862</v>
      </c>
      <c r="AO48" s="178">
        <v>6.1050061050061046</v>
      </c>
      <c r="AP48" s="178">
        <v>6.1387354205033766</v>
      </c>
      <c r="AQ48" s="178">
        <v>6.1709348966368403</v>
      </c>
      <c r="AR48" s="178">
        <v>6.1996280223186613</v>
      </c>
      <c r="AS48" s="178">
        <v>6.2344139650872821</v>
      </c>
      <c r="AT48" s="178">
        <v>6.2656641604010028</v>
      </c>
      <c r="AU48" s="178">
        <v>6.2972292191435768</v>
      </c>
      <c r="AV48" s="178">
        <v>6.3311174422285532</v>
      </c>
      <c r="AW48" s="178">
        <v>6.3613231552162848</v>
      </c>
      <c r="AX48" s="176">
        <v>6.4391500321957507</v>
      </c>
      <c r="AY48" s="176">
        <v>6.6225165562913908</v>
      </c>
    </row>
    <row r="49" spans="1:51" s="176" customFormat="1">
      <c r="A49" s="239">
        <v>44349</v>
      </c>
      <c r="B49" s="239"/>
      <c r="C49" s="239"/>
      <c r="D49" s="239"/>
      <c r="E49" s="73"/>
      <c r="F49" s="73"/>
      <c r="G49" s="73"/>
      <c r="H49" s="73">
        <v>5.0929462694168581</v>
      </c>
      <c r="I49" s="73">
        <v>5.1072522982635338</v>
      </c>
      <c r="J49" s="73">
        <v>5.1229508196721305</v>
      </c>
      <c r="K49" s="73">
        <v>5.1400668208686708</v>
      </c>
      <c r="L49" s="73">
        <v>5.158627805003869</v>
      </c>
      <c r="M49" s="73">
        <v>5.1786639047125842</v>
      </c>
      <c r="N49" s="73">
        <v>5.2015604681404417</v>
      </c>
      <c r="O49" s="73">
        <v>5.2246603970741905</v>
      </c>
      <c r="P49" s="73">
        <v>5.2438384897745145</v>
      </c>
      <c r="Q49" s="73">
        <v>5.2714812862414338</v>
      </c>
      <c r="R49" s="73">
        <v>5.296610169491526</v>
      </c>
      <c r="S49" s="73">
        <v>5.3248136315228969</v>
      </c>
      <c r="T49" s="73">
        <v>5.3547523427041499</v>
      </c>
      <c r="U49" s="73">
        <v>5.3835800807537009</v>
      </c>
      <c r="V49" s="73">
        <v>5.417118093174432</v>
      </c>
      <c r="W49" s="73">
        <v>5.4481067828929453</v>
      </c>
      <c r="X49" s="73">
        <v>5.4794520547945202</v>
      </c>
      <c r="Y49" s="73">
        <v>5.5096418732782375</v>
      </c>
      <c r="Z49" s="73">
        <v>5.54016620498615</v>
      </c>
      <c r="AA49" s="73">
        <v>5.5725828921705212</v>
      </c>
      <c r="AB49" s="73">
        <v>5.6022408963585439</v>
      </c>
      <c r="AC49" s="178">
        <v>5.6338028169014089</v>
      </c>
      <c r="AD49" s="178">
        <v>5.6625141562853907</v>
      </c>
      <c r="AE49" s="178">
        <v>5.6947608200455582</v>
      </c>
      <c r="AF49" s="178">
        <v>5.7257371886630404</v>
      </c>
      <c r="AG49" s="178">
        <v>5.7570523891767413</v>
      </c>
      <c r="AH49" s="178">
        <v>5.7887120115774247</v>
      </c>
      <c r="AI49" s="178">
        <v>5.8190282222868781</v>
      </c>
      <c r="AJ49" s="178">
        <v>5.8513750731421883</v>
      </c>
      <c r="AK49" s="178">
        <v>5.8823529411764701</v>
      </c>
      <c r="AL49" s="178">
        <v>5.9119125036949454</v>
      </c>
      <c r="AM49" s="178">
        <v>5.9453032104637344</v>
      </c>
      <c r="AN49" s="178">
        <v>5.975500448162534</v>
      </c>
      <c r="AO49" s="178">
        <v>6.0024009603841542</v>
      </c>
      <c r="AP49" s="178">
        <v>6.0368246302444915</v>
      </c>
      <c r="AQ49" s="178">
        <v>6.0679611650485432</v>
      </c>
      <c r="AR49" s="178">
        <v>6.0975609756097562</v>
      </c>
      <c r="AS49" s="178">
        <v>6.1312078479460457</v>
      </c>
      <c r="AT49" s="178">
        <v>6.1614294516327792</v>
      </c>
      <c r="AU49" s="178">
        <v>6.1919504643962844</v>
      </c>
      <c r="AV49" s="178">
        <v>6.2247121070650486</v>
      </c>
      <c r="AW49" s="178">
        <v>6.2539086929330834</v>
      </c>
      <c r="AX49" s="176">
        <v>6.4391500321957507</v>
      </c>
      <c r="AY49" s="176">
        <v>6.6225165562913908</v>
      </c>
    </row>
    <row r="50" spans="1:51" s="176" customFormat="1">
      <c r="A50" s="239">
        <v>44350</v>
      </c>
      <c r="B50" s="239"/>
      <c r="C50" s="239"/>
      <c r="D50" s="239"/>
      <c r="E50" s="73"/>
      <c r="F50" s="73"/>
      <c r="G50" s="73"/>
      <c r="H50" s="73">
        <v>5.1255766273705792</v>
      </c>
      <c r="I50" s="73">
        <v>5.1400668208686708</v>
      </c>
      <c r="J50" s="73">
        <v>5.158627805003869</v>
      </c>
      <c r="K50" s="73">
        <v>5.1374261494991016</v>
      </c>
      <c r="L50" s="73">
        <v>5.1559680329981949</v>
      </c>
      <c r="M50" s="73">
        <v>5.1759834368530022</v>
      </c>
      <c r="N50" s="73">
        <v>5.198856251624643</v>
      </c>
      <c r="O50" s="73">
        <v>5.2219321148825069</v>
      </c>
      <c r="P50" s="73">
        <v>5.2410901467505244</v>
      </c>
      <c r="Q50" s="73">
        <v>5.2700922266139658</v>
      </c>
      <c r="R50" s="73">
        <v>5.2952078369075988</v>
      </c>
      <c r="S50" s="73">
        <v>5.3248136315228969</v>
      </c>
      <c r="T50" s="73">
        <v>5.3533190578158463</v>
      </c>
      <c r="U50" s="73">
        <v>5.3835800807537009</v>
      </c>
      <c r="V50" s="73">
        <v>5.4156512320606547</v>
      </c>
      <c r="W50" s="73">
        <v>5.4466230936819171</v>
      </c>
      <c r="X50" s="73">
        <v>5.4779512462339088</v>
      </c>
      <c r="Y50" s="73">
        <v>5.5081244836133303</v>
      </c>
      <c r="Z50" s="73">
        <v>5.5386319579063974</v>
      </c>
      <c r="AA50" s="73">
        <v>5.5710306406685239</v>
      </c>
      <c r="AB50" s="73">
        <v>5.5991041433370654</v>
      </c>
      <c r="AC50" s="178">
        <v>5.6306306306306304</v>
      </c>
      <c r="AD50" s="178">
        <v>5.6593095642331637</v>
      </c>
      <c r="AE50" s="178">
        <v>5.69313976658127</v>
      </c>
      <c r="AF50" s="178">
        <v>5.7224606580829764</v>
      </c>
      <c r="AG50" s="178">
        <v>5.7537399309551205</v>
      </c>
      <c r="AH50" s="178">
        <v>5.7853630315302285</v>
      </c>
      <c r="AI50" s="178">
        <v>5.8156440825821463</v>
      </c>
      <c r="AJ50" s="178">
        <v>5.8479532163742682</v>
      </c>
      <c r="AK50" s="178">
        <v>5.8771672054069937</v>
      </c>
      <c r="AL50" s="178">
        <v>5.9066745422327225</v>
      </c>
      <c r="AM50" s="178">
        <v>5.94000594000594</v>
      </c>
      <c r="AN50" s="178">
        <v>5.9701492537313428</v>
      </c>
      <c r="AO50" s="178">
        <v>5.9988002399520104</v>
      </c>
      <c r="AP50" s="178">
        <v>6.0313630880579012</v>
      </c>
      <c r="AQ50" s="178">
        <v>6.0624431645953312</v>
      </c>
      <c r="AR50" s="178">
        <v>6.0901339829476244</v>
      </c>
      <c r="AS50" s="178">
        <v>6.1236987140232699</v>
      </c>
      <c r="AT50" s="178">
        <v>6.1538461538461533</v>
      </c>
      <c r="AU50" s="178">
        <v>6.1862047633776687</v>
      </c>
      <c r="AV50" s="178">
        <v>6.2169723344731116</v>
      </c>
      <c r="AW50" s="178">
        <v>6.2460961898813245</v>
      </c>
      <c r="AX50" s="176">
        <v>6.4391500321957507</v>
      </c>
      <c r="AY50" s="176">
        <v>6.6225165562913908</v>
      </c>
    </row>
    <row r="51" spans="1:51" ht="15" customHeight="1">
      <c r="A51" s="95">
        <v>44351</v>
      </c>
      <c r="H51">
        <v>5.0568900126422252</v>
      </c>
      <c r="I51">
        <v>5.0697084917617232</v>
      </c>
      <c r="J51">
        <v>5.0877639277537519</v>
      </c>
      <c r="K51">
        <v>5.1046452271567127</v>
      </c>
      <c r="L51">
        <v>5.1229508196721305</v>
      </c>
      <c r="M51">
        <v>5.1427102082797633</v>
      </c>
      <c r="N51">
        <v>5.1652892561983474</v>
      </c>
      <c r="O51">
        <v>5.1880674448767836</v>
      </c>
      <c r="P51">
        <v>5.2056220718375847</v>
      </c>
      <c r="Q51">
        <v>5.2342318764721281</v>
      </c>
      <c r="R51">
        <v>5.2590060478569542</v>
      </c>
      <c r="S51">
        <v>5.2868094105207506</v>
      </c>
      <c r="T51">
        <v>5.3149083178315175</v>
      </c>
      <c r="U51">
        <v>5.3433075073470473</v>
      </c>
      <c r="V51">
        <v>5.3748992206396133</v>
      </c>
      <c r="W51">
        <v>5.4054054054054053</v>
      </c>
      <c r="X51">
        <v>5.4347826086956523</v>
      </c>
      <c r="Y51">
        <v>5.4644808743169397</v>
      </c>
      <c r="Z51">
        <v>5.4945054945054945</v>
      </c>
      <c r="AA51">
        <v>5.5263885051119095</v>
      </c>
      <c r="AB51">
        <v>5.5524708495280395</v>
      </c>
      <c r="AC51">
        <v>5.5834729201563373</v>
      </c>
      <c r="AD51">
        <v>5.6116722783389452</v>
      </c>
      <c r="AE51">
        <v>5.6433408577878108</v>
      </c>
      <c r="AF51">
        <v>5.6737588652482271</v>
      </c>
      <c r="AG51">
        <v>5.7028799543769599</v>
      </c>
      <c r="AH51">
        <v>5.7339449541284404</v>
      </c>
      <c r="AI51">
        <v>5.762028233938346</v>
      </c>
      <c r="AJ51">
        <v>5.793742757821553</v>
      </c>
      <c r="AK51">
        <v>5.8224163027656477</v>
      </c>
      <c r="AL51">
        <v>5.8513750731421883</v>
      </c>
      <c r="AM51">
        <v>5.8840835539864669</v>
      </c>
      <c r="AN51">
        <v>5.9119125036949454</v>
      </c>
      <c r="AO51">
        <v>5.94000594000594</v>
      </c>
      <c r="AP51">
        <v>5.9719319199761127</v>
      </c>
      <c r="AQ51">
        <v>6.0024009603841542</v>
      </c>
      <c r="AR51">
        <v>6.0313630880579012</v>
      </c>
      <c r="AS51">
        <v>6.0624431645953312</v>
      </c>
      <c r="AT51">
        <v>6.091989034419738</v>
      </c>
      <c r="AU51">
        <v>6.1236987140232699</v>
      </c>
      <c r="AV51">
        <v>6.1538461538461533</v>
      </c>
      <c r="AW51">
        <v>6.182380216383307</v>
      </c>
      <c r="AX51">
        <v>6.4391500321957507</v>
      </c>
      <c r="AY51">
        <v>6.6225165562913908</v>
      </c>
    </row>
    <row r="52" spans="1:51" ht="15" customHeight="1">
      <c r="A52" s="95">
        <v>44354</v>
      </c>
      <c r="H52">
        <v>5.0454086781029268</v>
      </c>
      <c r="I52">
        <v>5.0607287449392713</v>
      </c>
      <c r="J52">
        <v>5.0761421319796955</v>
      </c>
      <c r="K52">
        <v>5.0968399592252798</v>
      </c>
      <c r="L52">
        <v>5.1163980557687383</v>
      </c>
      <c r="M52">
        <v>5.1361068310220848</v>
      </c>
      <c r="N52">
        <v>5.1599587203302377</v>
      </c>
      <c r="O52">
        <v>5.1840331778123385</v>
      </c>
      <c r="P52">
        <v>5.2042674993494673</v>
      </c>
      <c r="Q52">
        <v>5.2328623757195185</v>
      </c>
      <c r="R52">
        <v>5.2576235541535228</v>
      </c>
      <c r="S52">
        <v>5.2854122621564477</v>
      </c>
      <c r="T52">
        <v>5.3149083178315175</v>
      </c>
      <c r="U52">
        <v>5.344735435595938</v>
      </c>
      <c r="V52">
        <v>5.377789728421619</v>
      </c>
      <c r="W52">
        <v>5.4083288263926441</v>
      </c>
      <c r="X52">
        <v>5.4406964091403704</v>
      </c>
      <c r="Y52">
        <v>5.4704595185995624</v>
      </c>
      <c r="Z52">
        <v>5.5020632737276483</v>
      </c>
      <c r="AA52">
        <v>5.5340343110127286</v>
      </c>
      <c r="AB52">
        <v>5.5617352614015578</v>
      </c>
      <c r="AC52">
        <v>5.594405594405595</v>
      </c>
      <c r="AD52">
        <v>5.6227157717177398</v>
      </c>
      <c r="AE52">
        <v>5.6561085972850673</v>
      </c>
      <c r="AF52">
        <v>5.6866647711117428</v>
      </c>
      <c r="AG52">
        <v>5.7175528873642083</v>
      </c>
      <c r="AH52">
        <v>5.7487783845932743</v>
      </c>
      <c r="AI52">
        <v>5.7786766830395839</v>
      </c>
      <c r="AJ52">
        <v>5.8122638767800057</v>
      </c>
      <c r="AK52">
        <v>5.8428279287174991</v>
      </c>
      <c r="AL52">
        <v>5.8719906048150321</v>
      </c>
      <c r="AM52">
        <v>5.9049306170652498</v>
      </c>
      <c r="AN52">
        <v>5.9347181008902075</v>
      </c>
      <c r="AO52">
        <v>5.9630292188431726</v>
      </c>
      <c r="AP52">
        <v>5.9970014992503744</v>
      </c>
      <c r="AQ52">
        <v>6.027727546714889</v>
      </c>
      <c r="AR52">
        <v>6.0569351907934585</v>
      </c>
      <c r="AS52">
        <v>6.0901339829476244</v>
      </c>
      <c r="AT52">
        <v>6.119951040391677</v>
      </c>
      <c r="AU52">
        <v>6.1519532451553367</v>
      </c>
      <c r="AV52">
        <v>6.1842918985776123</v>
      </c>
      <c r="AW52">
        <v>6.2131096613855235</v>
      </c>
      <c r="AX52">
        <v>6.4391500321957507</v>
      </c>
      <c r="AY52">
        <v>6.6225165562913908</v>
      </c>
    </row>
    <row r="53" spans="1:51" ht="15" customHeight="1">
      <c r="A53" s="95">
        <v>44355</v>
      </c>
      <c r="H53">
        <v>5.0454086781029268</v>
      </c>
      <c r="I53">
        <v>5.0620096178182736</v>
      </c>
      <c r="J53">
        <v>5.0774308200050777</v>
      </c>
      <c r="K53">
        <v>5.0994390617032126</v>
      </c>
      <c r="L53">
        <v>5.1190171487074485</v>
      </c>
      <c r="M53">
        <v>5.1400668208686708</v>
      </c>
      <c r="N53">
        <v>5.1626226122870413</v>
      </c>
      <c r="O53">
        <v>5.1880674448767836</v>
      </c>
      <c r="P53">
        <v>5.206977349648529</v>
      </c>
      <c r="Q53">
        <v>5.2369730295888974</v>
      </c>
      <c r="R53">
        <v>5.2631578947368425</v>
      </c>
      <c r="S53">
        <v>5.2924053982535062</v>
      </c>
      <c r="T53">
        <v>5.3219797764768488</v>
      </c>
      <c r="U53">
        <v>5.3504547886570357</v>
      </c>
      <c r="V53">
        <v>5.3835800807537009</v>
      </c>
      <c r="W53">
        <v>5.4141851651326478</v>
      </c>
      <c r="X53">
        <v>5.4451402123604682</v>
      </c>
      <c r="Y53">
        <v>5.4749520941691756</v>
      </c>
      <c r="Z53">
        <v>5.5050922102945226</v>
      </c>
      <c r="AA53">
        <v>5.5370985603543739</v>
      </c>
      <c r="AB53">
        <v>5.5663790704146949</v>
      </c>
      <c r="AC53">
        <v>5.5975370836831795</v>
      </c>
      <c r="AD53">
        <v>5.6258790436005626</v>
      </c>
      <c r="AE53">
        <v>5.6577086280056577</v>
      </c>
      <c r="AF53">
        <v>5.6882821387940838</v>
      </c>
      <c r="AG53">
        <v>5.7191878753217038</v>
      </c>
      <c r="AH53">
        <v>5.7504312823461756</v>
      </c>
      <c r="AI53">
        <v>5.7803468208092488</v>
      </c>
      <c r="AJ53">
        <v>5.8122638767800057</v>
      </c>
      <c r="AK53">
        <v>5.8428279287174991</v>
      </c>
      <c r="AL53">
        <v>5.8719906048150321</v>
      </c>
      <c r="AM53">
        <v>5.9049306170652498</v>
      </c>
      <c r="AN53">
        <v>5.9347181008902075</v>
      </c>
      <c r="AO53">
        <v>5.9612518628912072</v>
      </c>
      <c r="AP53">
        <v>5.9952038369304557</v>
      </c>
      <c r="AQ53">
        <v>6.0259114191021395</v>
      </c>
      <c r="AR53">
        <v>6.0551014229488347</v>
      </c>
      <c r="AS53">
        <v>6.0882800608828003</v>
      </c>
      <c r="AT53">
        <v>6.1180789232181088</v>
      </c>
      <c r="AU53">
        <v>6.1500615006150063</v>
      </c>
      <c r="AV53">
        <v>6.1804697156983934</v>
      </c>
      <c r="AW53">
        <v>6.2092517851598883</v>
      </c>
      <c r="AX53">
        <v>6.4391500321957507</v>
      </c>
      <c r="AY53">
        <v>6.6225165562913908</v>
      </c>
    </row>
    <row r="54" spans="1:51" ht="15" customHeight="1">
      <c r="A54" s="95">
        <v>44356</v>
      </c>
      <c r="H54">
        <v>5.0722799898554403</v>
      </c>
      <c r="I54">
        <v>5.0877639277537519</v>
      </c>
      <c r="J54">
        <v>5.1059484299208577</v>
      </c>
      <c r="K54">
        <v>5.1255766273705792</v>
      </c>
      <c r="L54">
        <v>5.1453563159248779</v>
      </c>
      <c r="M54">
        <v>5.1666236114699045</v>
      </c>
      <c r="N54">
        <v>5.1921079958463139</v>
      </c>
      <c r="O54">
        <v>5.2178450300026089</v>
      </c>
      <c r="P54">
        <v>5.2383446830801468</v>
      </c>
      <c r="Q54">
        <v>5.2687038988408856</v>
      </c>
      <c r="R54">
        <v>5.2952078369075988</v>
      </c>
      <c r="S54">
        <v>5.3233963268565345</v>
      </c>
      <c r="T54">
        <v>5.3533190578158463</v>
      </c>
      <c r="U54">
        <v>5.3821313240043063</v>
      </c>
      <c r="V54">
        <v>5.4156512320606547</v>
      </c>
      <c r="W54">
        <v>5.4466230936819171</v>
      </c>
      <c r="X54">
        <v>5.4794520547945202</v>
      </c>
      <c r="Y54">
        <v>5.5096418732782375</v>
      </c>
      <c r="Z54">
        <v>5.54016620498615</v>
      </c>
      <c r="AA54">
        <v>5.5725828921705212</v>
      </c>
      <c r="AB54">
        <v>5.6022408963585439</v>
      </c>
      <c r="AC54">
        <v>5.6338028169014089</v>
      </c>
      <c r="AD54">
        <v>5.6625141562853907</v>
      </c>
      <c r="AE54">
        <v>5.6963827969239533</v>
      </c>
      <c r="AF54">
        <v>5.72737686139748</v>
      </c>
      <c r="AG54">
        <v>5.7587100489490357</v>
      </c>
      <c r="AH54">
        <v>5.7903879559930518</v>
      </c>
      <c r="AI54">
        <v>5.8207217694994178</v>
      </c>
      <c r="AJ54">
        <v>5.8530875036581795</v>
      </c>
      <c r="AK54">
        <v>5.8840835539864669</v>
      </c>
      <c r="AL54">
        <v>5.9136605558840927</v>
      </c>
      <c r="AM54">
        <v>5.9470710674992571</v>
      </c>
      <c r="AN54">
        <v>5.9772863120143453</v>
      </c>
      <c r="AO54">
        <v>6.0060060060060056</v>
      </c>
      <c r="AP54">
        <v>6.0404711567502263</v>
      </c>
      <c r="AQ54">
        <v>6.0716454159077102</v>
      </c>
      <c r="AR54">
        <v>6.0994205550472698</v>
      </c>
      <c r="AS54">
        <v>6.1349693251533743</v>
      </c>
      <c r="AT54">
        <v>6.1652281134401967</v>
      </c>
      <c r="AU54">
        <v>6.195786864931847</v>
      </c>
      <c r="AV54">
        <v>6.2285892245406416</v>
      </c>
      <c r="AW54">
        <v>6.2578222778473096</v>
      </c>
      <c r="AX54">
        <v>6.4391500321957507</v>
      </c>
      <c r="AY54">
        <v>6.6225165562913908</v>
      </c>
    </row>
    <row r="55" spans="1:51" ht="15" customHeight="1">
      <c r="A55" s="95">
        <v>44357</v>
      </c>
      <c r="H55">
        <v>5.082592121982211</v>
      </c>
      <c r="I55">
        <v>5.0981391791995927</v>
      </c>
      <c r="J55">
        <v>5.1137816415239072</v>
      </c>
      <c r="K55">
        <v>5.1334702258726903</v>
      </c>
      <c r="L55">
        <v>5.1546391752577314</v>
      </c>
      <c r="M55">
        <v>5.1773233238415743</v>
      </c>
      <c r="N55">
        <v>5.2015604681404417</v>
      </c>
      <c r="O55">
        <v>5.2273915316257185</v>
      </c>
      <c r="P55">
        <v>5.2479664130149564</v>
      </c>
      <c r="Q55">
        <v>5.2784375824755871</v>
      </c>
      <c r="R55">
        <v>5.3050397877984086</v>
      </c>
      <c r="S55">
        <v>5.334755934915977</v>
      </c>
      <c r="T55">
        <v>5.3648068669527893</v>
      </c>
      <c r="U55">
        <v>5.3951982735365531</v>
      </c>
      <c r="V55">
        <v>5.430355688297583</v>
      </c>
      <c r="W55">
        <v>5.4614964500273073</v>
      </c>
      <c r="X55">
        <v>5.4945054945054945</v>
      </c>
      <c r="Y55">
        <v>5.5248618784530388</v>
      </c>
      <c r="Z55">
        <v>5.5570991942206165</v>
      </c>
      <c r="AA55">
        <v>5.5912776069331835</v>
      </c>
      <c r="AB55">
        <v>5.6195560550716497</v>
      </c>
      <c r="AC55">
        <v>5.6529112492933864</v>
      </c>
      <c r="AD55">
        <v>5.6818181818181825</v>
      </c>
      <c r="AE55">
        <v>5.7175528873642083</v>
      </c>
      <c r="AF55">
        <v>5.7487783845932743</v>
      </c>
      <c r="AG55">
        <v>5.7803468208092488</v>
      </c>
      <c r="AH55">
        <v>5.8139534883720936</v>
      </c>
      <c r="AI55">
        <v>5.8445353594389244</v>
      </c>
      <c r="AJ55">
        <v>5.8771672054069937</v>
      </c>
      <c r="AK55">
        <v>5.9101654846335698</v>
      </c>
      <c r="AL55">
        <v>5.94000594000594</v>
      </c>
      <c r="AM55">
        <v>5.9737156511350058</v>
      </c>
      <c r="AN55">
        <v>6.0042029420594414</v>
      </c>
      <c r="AO55">
        <v>6.0350030175015092</v>
      </c>
      <c r="AP55">
        <v>6.0698027314112286</v>
      </c>
      <c r="AQ55">
        <v>6.1012812690665044</v>
      </c>
      <c r="AR55">
        <v>6.1312078479460457</v>
      </c>
      <c r="AS55">
        <v>6.1652281134401967</v>
      </c>
      <c r="AT55">
        <v>6.1977068484660682</v>
      </c>
      <c r="AU55">
        <v>6.2305295950155761</v>
      </c>
      <c r="AV55">
        <v>6.261740763932373</v>
      </c>
      <c r="AW55">
        <v>6.293266205160478</v>
      </c>
      <c r="AX55">
        <v>6.4391500321957507</v>
      </c>
      <c r="AY55">
        <v>6.6225165562913908</v>
      </c>
    </row>
    <row r="56" spans="1:51" ht="15" customHeight="1">
      <c r="A56" s="95">
        <v>44358</v>
      </c>
      <c r="H56">
        <v>5.1229508196721305</v>
      </c>
      <c r="I56">
        <v>5.1374261494991016</v>
      </c>
      <c r="J56">
        <v>5.1559680329981949</v>
      </c>
      <c r="K56">
        <v>5.1759834368530022</v>
      </c>
      <c r="L56">
        <v>5.1961548454143927</v>
      </c>
      <c r="M56">
        <v>5.2192066805845512</v>
      </c>
      <c r="N56">
        <v>5.2424639580602879</v>
      </c>
      <c r="O56">
        <v>5.2687038988408856</v>
      </c>
      <c r="P56">
        <v>5.2896059243586357</v>
      </c>
      <c r="Q56">
        <v>5.3205639797818565</v>
      </c>
      <c r="R56">
        <v>5.3475935828877006</v>
      </c>
      <c r="S56">
        <v>5.3792361484669176</v>
      </c>
      <c r="T56">
        <v>5.4083288263926441</v>
      </c>
      <c r="U56">
        <v>5.4406964091403704</v>
      </c>
      <c r="V56">
        <v>5.4749520941691756</v>
      </c>
      <c r="W56">
        <v>5.5081244836133303</v>
      </c>
      <c r="X56">
        <v>5.5417013022998063</v>
      </c>
      <c r="Y56">
        <v>5.5725828921705212</v>
      </c>
      <c r="Z56">
        <v>5.6053811659192823</v>
      </c>
      <c r="AA56">
        <v>5.6401579244218834</v>
      </c>
      <c r="AB56">
        <v>5.6705415367167564</v>
      </c>
      <c r="AC56">
        <v>5.7028799543769599</v>
      </c>
      <c r="AD56">
        <v>5.7339449541284404</v>
      </c>
      <c r="AE56">
        <v>5.7686760888376121</v>
      </c>
      <c r="AF56">
        <v>5.8004640371229703</v>
      </c>
      <c r="AG56">
        <v>5.8343057176196034</v>
      </c>
      <c r="AH56">
        <v>5.8668231152830748</v>
      </c>
      <c r="AI56">
        <v>5.8979652020053077</v>
      </c>
      <c r="AJ56">
        <v>5.9329575793533076</v>
      </c>
      <c r="AK56">
        <v>5.9648076349537726</v>
      </c>
      <c r="AL56">
        <v>5.9970014992503744</v>
      </c>
      <c r="AM56">
        <v>6.0313630880579012</v>
      </c>
      <c r="AN56">
        <v>6.0624431645953312</v>
      </c>
      <c r="AO56">
        <v>6.091989034419738</v>
      </c>
      <c r="AP56">
        <v>6.1274509803921564</v>
      </c>
      <c r="AQ56">
        <v>6.1614294516327792</v>
      </c>
      <c r="AR56">
        <v>6.1919504643962844</v>
      </c>
      <c r="AS56">
        <v>6.2266500622665006</v>
      </c>
      <c r="AT56">
        <v>6.2597809076682314</v>
      </c>
      <c r="AU56">
        <v>6.293266205160478</v>
      </c>
      <c r="AV56">
        <v>6.3251106894370652</v>
      </c>
      <c r="AW56">
        <v>6.3572790845518119</v>
      </c>
      <c r="AX56">
        <v>6.4391500321957507</v>
      </c>
      <c r="AY56">
        <v>6.6225165562913908</v>
      </c>
    </row>
    <row r="57" spans="1:51" ht="15" customHeight="1">
      <c r="A57" s="95">
        <v>44361</v>
      </c>
      <c r="H57">
        <v>5.0813008130081299</v>
      </c>
      <c r="I57">
        <v>5.0968399592252798</v>
      </c>
      <c r="J57">
        <v>5.1163980557687383</v>
      </c>
      <c r="K57">
        <v>5.1334702258726903</v>
      </c>
      <c r="L57">
        <v>5.1533110023189899</v>
      </c>
      <c r="M57">
        <v>5.1759834368530022</v>
      </c>
      <c r="N57">
        <v>5.2002080083203328</v>
      </c>
      <c r="O57">
        <v>5.226025607525477</v>
      </c>
      <c r="P57">
        <v>5.2465897166841557</v>
      </c>
      <c r="Q57">
        <v>5.275652862041678</v>
      </c>
      <c r="R57">
        <v>5.3022269353128317</v>
      </c>
      <c r="S57">
        <v>5.3319114902692615</v>
      </c>
      <c r="T57">
        <v>5.3604931653712145</v>
      </c>
      <c r="U57">
        <v>5.3922890266918309</v>
      </c>
      <c r="V57">
        <v>5.4274084124830395</v>
      </c>
      <c r="W57">
        <v>5.4585152838427948</v>
      </c>
      <c r="X57">
        <v>5.4914881933003841</v>
      </c>
      <c r="Y57">
        <v>5.5233360950013815</v>
      </c>
      <c r="Z57">
        <v>5.5555555555555554</v>
      </c>
      <c r="AA57">
        <v>5.589714924538848</v>
      </c>
      <c r="AB57">
        <v>5.6195560550716497</v>
      </c>
      <c r="AC57">
        <v>5.6529112492933864</v>
      </c>
      <c r="AD57">
        <v>5.683432793407218</v>
      </c>
      <c r="AE57">
        <v>5.7175528873642083</v>
      </c>
      <c r="AF57">
        <v>5.7504312823461756</v>
      </c>
      <c r="AG57">
        <v>5.78368999421631</v>
      </c>
      <c r="AH57">
        <v>5.8156440825821463</v>
      </c>
      <c r="AI57">
        <v>5.8462437883659746</v>
      </c>
      <c r="AJ57">
        <v>5.8806233460746835</v>
      </c>
      <c r="AK57">
        <v>5.9136605558840927</v>
      </c>
      <c r="AL57">
        <v>5.9435364041604748</v>
      </c>
      <c r="AM57">
        <v>5.9790732436472345</v>
      </c>
      <c r="AN57">
        <v>6.009615384615385</v>
      </c>
      <c r="AO57">
        <v>6.0404711567502263</v>
      </c>
      <c r="AP57">
        <v>6.0753341433778862</v>
      </c>
      <c r="AQ57">
        <v>6.1068702290076331</v>
      </c>
      <c r="AR57">
        <v>6.1368517950291492</v>
      </c>
      <c r="AS57">
        <v>6.1728395061728394</v>
      </c>
      <c r="AT57">
        <v>6.2053986968662738</v>
      </c>
      <c r="AU57">
        <v>6.238303181534623</v>
      </c>
      <c r="AV57">
        <v>6.2715584822828472</v>
      </c>
      <c r="AW57">
        <v>6.30119722747322</v>
      </c>
      <c r="AX57">
        <v>6.4391500321957507</v>
      </c>
      <c r="AY57">
        <v>6.6225165562913908</v>
      </c>
    </row>
    <row r="58" spans="1:51" ht="15" customHeight="1">
      <c r="A58" s="95">
        <v>44362</v>
      </c>
      <c r="H58">
        <v>5.049229992426155</v>
      </c>
      <c r="I58">
        <v>5.0658561296859173</v>
      </c>
      <c r="J58">
        <v>5.0851767098906686</v>
      </c>
      <c r="K58">
        <v>5.1059484299208577</v>
      </c>
      <c r="L58">
        <v>5.1268905408869516</v>
      </c>
      <c r="M58">
        <v>5.150656708730363</v>
      </c>
      <c r="N58">
        <v>5.1746442432082791</v>
      </c>
      <c r="O58">
        <v>5.2029136316337148</v>
      </c>
      <c r="P58">
        <v>5.226025607525477</v>
      </c>
      <c r="Q58">
        <v>5.2562417871222076</v>
      </c>
      <c r="R58">
        <v>5.2826201796090864</v>
      </c>
      <c r="S58">
        <v>5.3120849933598935</v>
      </c>
      <c r="T58">
        <v>5.3418803418803416</v>
      </c>
      <c r="U58">
        <v>5.3720118184260004</v>
      </c>
      <c r="V58">
        <v>5.4083288263926441</v>
      </c>
      <c r="W58">
        <v>5.4392167527875985</v>
      </c>
      <c r="X58">
        <v>5.4719562243502056</v>
      </c>
      <c r="Y58">
        <v>5.5035773252614195</v>
      </c>
      <c r="Z58">
        <v>5.5355660116246881</v>
      </c>
      <c r="AA58">
        <v>5.5694792536897806</v>
      </c>
      <c r="AB58">
        <v>5.6006720806496784</v>
      </c>
      <c r="AC58">
        <v>5.6322162771050408</v>
      </c>
      <c r="AD58">
        <v>5.6625141562853907</v>
      </c>
      <c r="AE58">
        <v>5.6980056980056988</v>
      </c>
      <c r="AF58">
        <v>5.7290174735032942</v>
      </c>
      <c r="AG58">
        <v>5.762028233938346</v>
      </c>
      <c r="AH58">
        <v>5.7954216169226305</v>
      </c>
      <c r="AI58">
        <v>5.8258083309059137</v>
      </c>
      <c r="AJ58">
        <v>5.8599472604746561</v>
      </c>
      <c r="AK58">
        <v>5.8927519151443724</v>
      </c>
      <c r="AL58">
        <v>5.9224163458691148</v>
      </c>
      <c r="AM58">
        <v>5.9577003276735176</v>
      </c>
      <c r="AN58">
        <v>5.9880239520958076</v>
      </c>
      <c r="AO58">
        <v>6.0186578393018362</v>
      </c>
      <c r="AP58">
        <v>6.0532687651331711</v>
      </c>
      <c r="AQ58">
        <v>6.0864272671941571</v>
      </c>
      <c r="AR58">
        <v>6.1162079510703364</v>
      </c>
      <c r="AS58">
        <v>6.1519532451553367</v>
      </c>
      <c r="AT58">
        <v>6.1842918985776123</v>
      </c>
      <c r="AU58">
        <v>6.2169723344731116</v>
      </c>
      <c r="AV58">
        <v>6.25</v>
      </c>
      <c r="AW58">
        <v>6.2794348508634226</v>
      </c>
      <c r="AX58">
        <v>6.4391500321957507</v>
      </c>
      <c r="AY58">
        <v>6.6225165562913908</v>
      </c>
    </row>
    <row r="59" spans="1:51" ht="15" customHeight="1">
      <c r="A59" s="95">
        <v>44363</v>
      </c>
      <c r="H59">
        <v>5.0684237202230102</v>
      </c>
      <c r="I59">
        <v>5.0838840874428062</v>
      </c>
      <c r="J59">
        <v>5.1020408163265305</v>
      </c>
      <c r="K59">
        <v>5.1190171487074485</v>
      </c>
      <c r="L59">
        <v>5.1400668208686708</v>
      </c>
      <c r="M59">
        <v>5.1639555899819261</v>
      </c>
      <c r="N59">
        <v>5.1880674448767836</v>
      </c>
      <c r="O59">
        <v>5.2137643378519289</v>
      </c>
      <c r="P59">
        <v>5.2356020942408374</v>
      </c>
      <c r="Q59">
        <v>5.2659294365455498</v>
      </c>
      <c r="R59">
        <v>5.2938062466913705</v>
      </c>
      <c r="S59">
        <v>5.3233963268565345</v>
      </c>
      <c r="T59">
        <v>5.3533190578158463</v>
      </c>
      <c r="U59">
        <v>5.3835800807537009</v>
      </c>
      <c r="V59">
        <v>5.4185857491194804</v>
      </c>
      <c r="W59">
        <v>5.4510765876260558</v>
      </c>
      <c r="X59">
        <v>5.4839594187003016</v>
      </c>
      <c r="Y59">
        <v>5.5157198014340878</v>
      </c>
      <c r="Z59">
        <v>5.5463117027176931</v>
      </c>
      <c r="AA59">
        <v>5.5803571428571432</v>
      </c>
      <c r="AB59">
        <v>5.6100981767180924</v>
      </c>
      <c r="AC59">
        <v>5.6433408577878108</v>
      </c>
      <c r="AD59">
        <v>5.6737588652482271</v>
      </c>
      <c r="AE59">
        <v>5.7077625570776256</v>
      </c>
      <c r="AF59">
        <v>5.7405281285878305</v>
      </c>
      <c r="AG59">
        <v>5.7736720554272516</v>
      </c>
      <c r="AH59">
        <v>5.8055152394775043</v>
      </c>
      <c r="AI59">
        <v>5.8360081704114384</v>
      </c>
      <c r="AJ59">
        <v>5.8702670971529205</v>
      </c>
      <c r="AK59">
        <v>5.9014458542342876</v>
      </c>
      <c r="AL59">
        <v>5.9329575793533076</v>
      </c>
      <c r="AM59">
        <v>5.9683676514473287</v>
      </c>
      <c r="AN59">
        <v>5.9988002399520104</v>
      </c>
      <c r="AO59">
        <v>6.027727546714889</v>
      </c>
      <c r="AP59">
        <v>6.0642813826561559</v>
      </c>
      <c r="AQ59">
        <v>6.0957025297165499</v>
      </c>
      <c r="AR59">
        <v>6.1255742725880546</v>
      </c>
      <c r="AS59">
        <v>6.1614294516327792</v>
      </c>
      <c r="AT59">
        <v>6.1919504643962844</v>
      </c>
      <c r="AU59">
        <v>6.2266500622665006</v>
      </c>
      <c r="AV59">
        <v>6.2578222778473096</v>
      </c>
      <c r="AW59">
        <v>6.2893081761006284</v>
      </c>
      <c r="AX59">
        <v>6.4391500321957507</v>
      </c>
      <c r="AY59">
        <v>6.6225165562913908</v>
      </c>
    </row>
    <row r="60" spans="1:51" ht="15" customHeight="1">
      <c r="A60" s="95">
        <v>44364</v>
      </c>
      <c r="H60">
        <v>5.0339793606846213</v>
      </c>
      <c r="I60">
        <v>5.0505050505050502</v>
      </c>
      <c r="J60">
        <v>5.0697084917617232</v>
      </c>
      <c r="K60">
        <v>5.0877639277537519</v>
      </c>
      <c r="L60">
        <v>5.1098620337250891</v>
      </c>
      <c r="M60">
        <v>5.1347881899871632</v>
      </c>
      <c r="N60">
        <v>5.158627805003869</v>
      </c>
      <c r="O60">
        <v>5.186721991701245</v>
      </c>
      <c r="P60">
        <v>5.208333333333333</v>
      </c>
      <c r="Q60">
        <v>5.2383446830801468</v>
      </c>
      <c r="R60">
        <v>5.2659294365455498</v>
      </c>
      <c r="S60">
        <v>5.298013245033113</v>
      </c>
      <c r="T60">
        <v>5.3276505061267976</v>
      </c>
      <c r="U60">
        <v>5.359056806002144</v>
      </c>
      <c r="V60">
        <v>5.3951982735365531</v>
      </c>
      <c r="W60">
        <v>5.4274084124830395</v>
      </c>
      <c r="X60">
        <v>5.4614964500273073</v>
      </c>
      <c r="Y60">
        <v>5.4929964295523215</v>
      </c>
      <c r="Z60">
        <v>5.5263885051119095</v>
      </c>
      <c r="AA60">
        <v>5.5601890464275785</v>
      </c>
      <c r="AB60">
        <v>5.5912776069331835</v>
      </c>
      <c r="AC60">
        <v>5.6242969628796393</v>
      </c>
      <c r="AD60">
        <v>5.6545094713033643</v>
      </c>
      <c r="AE60">
        <v>5.6915196357427433</v>
      </c>
      <c r="AF60">
        <v>5.7240984544934177</v>
      </c>
      <c r="AG60">
        <v>5.7570523891767413</v>
      </c>
      <c r="AH60">
        <v>5.7903879559930518</v>
      </c>
      <c r="AI60">
        <v>5.8224163027656477</v>
      </c>
      <c r="AJ60">
        <v>5.8565153733528543</v>
      </c>
      <c r="AK60">
        <v>5.8892815076560661</v>
      </c>
      <c r="AL60">
        <v>5.9206631142687982</v>
      </c>
      <c r="AM60">
        <v>5.9577003276735176</v>
      </c>
      <c r="AN60">
        <v>5.9880239520958076</v>
      </c>
      <c r="AO60">
        <v>6.0186578393018362</v>
      </c>
      <c r="AP60">
        <v>6.0551014229488347</v>
      </c>
      <c r="AQ60">
        <v>6.0882800608828003</v>
      </c>
      <c r="AR60">
        <v>6.1180789232181088</v>
      </c>
      <c r="AS60">
        <v>6.1538461538461533</v>
      </c>
      <c r="AT60">
        <v>6.1862047633776687</v>
      </c>
      <c r="AU60">
        <v>6.2208398133748055</v>
      </c>
      <c r="AV60">
        <v>6.2539086929330834</v>
      </c>
      <c r="AW60">
        <v>6.2853551225644253</v>
      </c>
      <c r="AX60">
        <v>6.4391500321957507</v>
      </c>
      <c r="AY60">
        <v>6.6225165562913908</v>
      </c>
    </row>
    <row r="61" spans="1:51">
      <c r="A61" s="95">
        <v>44365</v>
      </c>
      <c r="H61">
        <v>5.0735667174023336</v>
      </c>
      <c r="I61">
        <v>5.0890585241730282</v>
      </c>
      <c r="J61">
        <v>5.1098620337250891</v>
      </c>
      <c r="K61">
        <v>5.1242633871380994</v>
      </c>
      <c r="L61">
        <v>5.1480051480051481</v>
      </c>
      <c r="M61">
        <v>5.173305742369374</v>
      </c>
      <c r="N61">
        <v>5.1975051975051976</v>
      </c>
      <c r="O61">
        <v>5.226025607525477</v>
      </c>
      <c r="P61">
        <v>5.2479664130149564</v>
      </c>
      <c r="Q61">
        <v>5.2798310454065467</v>
      </c>
      <c r="R61">
        <v>5.3064473335102145</v>
      </c>
      <c r="S61">
        <v>5.3376034160661865</v>
      </c>
      <c r="T61">
        <v>5.3676865271068168</v>
      </c>
      <c r="U61">
        <v>5.3995680345572357</v>
      </c>
      <c r="V61">
        <v>5.4362598532209843</v>
      </c>
      <c r="W61">
        <v>5.4704595185995624</v>
      </c>
      <c r="X61">
        <v>5.5035773252614195</v>
      </c>
      <c r="Y61">
        <v>5.5370985603543739</v>
      </c>
      <c r="Z61">
        <v>5.5710306406685239</v>
      </c>
      <c r="AA61">
        <v>5.6069526212503504</v>
      </c>
      <c r="AB61">
        <v>5.6385678037778399</v>
      </c>
      <c r="AC61">
        <v>5.6721497447532609</v>
      </c>
      <c r="AD61">
        <v>5.7045065601825442</v>
      </c>
      <c r="AE61">
        <v>5.7405281285878305</v>
      </c>
      <c r="AF61">
        <v>5.7736720554272516</v>
      </c>
      <c r="AG61">
        <v>5.8088875980249783</v>
      </c>
      <c r="AH61">
        <v>5.8428279287174991</v>
      </c>
      <c r="AI61">
        <v>5.8754406580493539</v>
      </c>
      <c r="AJ61">
        <v>5.9119125036949454</v>
      </c>
      <c r="AK61">
        <v>5.9453032104637344</v>
      </c>
      <c r="AL61">
        <v>5.9772863120143453</v>
      </c>
      <c r="AM61">
        <v>6.0132291040288637</v>
      </c>
      <c r="AN61">
        <v>6.0459492140266029</v>
      </c>
      <c r="AO61">
        <v>6.0771801883925853</v>
      </c>
      <c r="AP61">
        <v>6.1143381228981966</v>
      </c>
      <c r="AQ61">
        <v>6.1481709191515526</v>
      </c>
      <c r="AR61">
        <v>6.1804697156983934</v>
      </c>
      <c r="AS61">
        <v>6.2169723344731116</v>
      </c>
      <c r="AT61">
        <v>6.25</v>
      </c>
      <c r="AU61">
        <v>6.2853551225644253</v>
      </c>
      <c r="AV61">
        <v>6.3191153238546605</v>
      </c>
      <c r="AW61">
        <v>6.3512226103524929</v>
      </c>
      <c r="AX61">
        <v>6.4391500321957507</v>
      </c>
      <c r="AY61">
        <v>6.6225165562913908</v>
      </c>
    </row>
    <row r="62" spans="1:51">
      <c r="A62" s="95">
        <v>44368</v>
      </c>
      <c r="H62">
        <v>5.0263885398341293</v>
      </c>
      <c r="I62">
        <v>5.0428643469490666</v>
      </c>
      <c r="J62">
        <v>5.0620096178182736</v>
      </c>
      <c r="K62">
        <v>5.0774308200050777</v>
      </c>
      <c r="L62">
        <v>5.0994390617032126</v>
      </c>
      <c r="M62">
        <v>5.1242633871380994</v>
      </c>
      <c r="N62">
        <v>5.1480051480051481</v>
      </c>
      <c r="O62">
        <v>5.1759834368530022</v>
      </c>
      <c r="P62">
        <v>5.1975051975051976</v>
      </c>
      <c r="Q62">
        <v>5.2273915316257185</v>
      </c>
      <c r="R62">
        <v>5.2548607461902259</v>
      </c>
      <c r="S62">
        <v>5.2854122621564477</v>
      </c>
      <c r="T62">
        <v>5.3149083178315175</v>
      </c>
      <c r="U62">
        <v>5.3461641272387066</v>
      </c>
      <c r="V62">
        <v>5.3821313240043063</v>
      </c>
      <c r="W62">
        <v>5.4141851651326478</v>
      </c>
      <c r="X62">
        <v>5.4481067828929453</v>
      </c>
      <c r="Y62">
        <v>5.4794520547945202</v>
      </c>
      <c r="Z62">
        <v>5.5126791620727671</v>
      </c>
      <c r="AA62">
        <v>5.5463117027176931</v>
      </c>
      <c r="AB62">
        <v>5.5772448410485227</v>
      </c>
      <c r="AC62">
        <v>5.6100981767180924</v>
      </c>
      <c r="AD62">
        <v>5.6417489421720735</v>
      </c>
      <c r="AE62">
        <v>5.6769798467215438</v>
      </c>
      <c r="AF62">
        <v>5.7093919497573511</v>
      </c>
      <c r="AG62">
        <v>5.7421762848119435</v>
      </c>
      <c r="AH62">
        <v>5.7753393011839442</v>
      </c>
      <c r="AI62">
        <v>5.8072009291521489</v>
      </c>
      <c r="AJ62">
        <v>5.8411214953271031</v>
      </c>
      <c r="AK62">
        <v>5.8737151248164459</v>
      </c>
      <c r="AL62">
        <v>5.9049306170652498</v>
      </c>
      <c r="AM62">
        <v>5.9417706476530006</v>
      </c>
      <c r="AN62">
        <v>5.9719319199761127</v>
      </c>
      <c r="AO62">
        <v>6.0024009603841542</v>
      </c>
      <c r="AP62">
        <v>6.0386473429951693</v>
      </c>
      <c r="AQ62">
        <v>6.0716454159077102</v>
      </c>
      <c r="AR62">
        <v>6.1012812690665044</v>
      </c>
      <c r="AS62">
        <v>6.1368517950291492</v>
      </c>
      <c r="AT62">
        <v>6.1709348966368403</v>
      </c>
      <c r="AU62">
        <v>6.2034739454094288</v>
      </c>
      <c r="AV62">
        <v>6.2363579669473035</v>
      </c>
      <c r="AW62">
        <v>6.2676277029144467</v>
      </c>
      <c r="AX62">
        <v>6.4391500321957507</v>
      </c>
      <c r="AY62">
        <v>6.6225165562913908</v>
      </c>
    </row>
    <row r="63" spans="1:51">
      <c r="A63" s="95">
        <v>44369</v>
      </c>
      <c r="H63">
        <v>4.9850448654037889</v>
      </c>
      <c r="I63">
        <v>5</v>
      </c>
      <c r="J63">
        <v>5.0188205771643659</v>
      </c>
      <c r="K63">
        <v>5.0390526581002772</v>
      </c>
      <c r="L63">
        <v>5.0620096178182736</v>
      </c>
      <c r="M63">
        <v>5.0877639277537519</v>
      </c>
      <c r="N63">
        <v>5.112474437627812</v>
      </c>
      <c r="O63">
        <v>5.1400668208686708</v>
      </c>
      <c r="P63">
        <v>5.161290322580645</v>
      </c>
      <c r="Q63">
        <v>5.1921079958463139</v>
      </c>
      <c r="R63">
        <v>5.2205690420255806</v>
      </c>
      <c r="S63">
        <v>5.2521008403361344</v>
      </c>
      <c r="T63">
        <v>5.2826201796090864</v>
      </c>
      <c r="U63">
        <v>5.3134962805526031</v>
      </c>
      <c r="V63">
        <v>5.3490238031559239</v>
      </c>
      <c r="W63">
        <v>5.3806833467850419</v>
      </c>
      <c r="X63">
        <v>5.4141851651326478</v>
      </c>
      <c r="Y63">
        <v>5.4466230936819171</v>
      </c>
      <c r="Z63">
        <v>5.4779512462339088</v>
      </c>
      <c r="AA63">
        <v>5.5126791620727671</v>
      </c>
      <c r="AB63">
        <v>5.5417013022998063</v>
      </c>
      <c r="AC63">
        <v>5.5756899916364651</v>
      </c>
      <c r="AD63">
        <v>5.6053811659192823</v>
      </c>
      <c r="AE63">
        <v>5.6401579244218834</v>
      </c>
      <c r="AF63">
        <v>5.6721497447532609</v>
      </c>
      <c r="AG63">
        <v>5.7061340941512126</v>
      </c>
      <c r="AH63">
        <v>5.7388809182209473</v>
      </c>
      <c r="AI63">
        <v>5.7703404500865547</v>
      </c>
      <c r="AJ63">
        <v>5.8038305281485778</v>
      </c>
      <c r="AK63">
        <v>5.8360081704114384</v>
      </c>
      <c r="AL63">
        <v>5.8668231152830748</v>
      </c>
      <c r="AM63">
        <v>5.9014458542342876</v>
      </c>
      <c r="AN63">
        <v>5.9329575793533076</v>
      </c>
      <c r="AO63">
        <v>5.9630292188431726</v>
      </c>
      <c r="AP63">
        <v>5.9988002399520104</v>
      </c>
      <c r="AQ63">
        <v>6.0313630880579012</v>
      </c>
      <c r="AR63">
        <v>6.0606060606060606</v>
      </c>
      <c r="AS63">
        <v>6.0957025297165499</v>
      </c>
      <c r="AT63">
        <v>6.1274509803921564</v>
      </c>
      <c r="AU63">
        <v>6.1614294516327792</v>
      </c>
      <c r="AV63">
        <v>6.1938680706100957</v>
      </c>
      <c r="AW63">
        <v>6.2247121070650486</v>
      </c>
      <c r="AX63">
        <v>6.4391500321957507</v>
      </c>
      <c r="AY63">
        <v>6.6225165562913908</v>
      </c>
    </row>
    <row r="64" spans="1:51">
      <c r="A64" s="95">
        <v>44370</v>
      </c>
      <c r="H64">
        <v>4.9714143673875215</v>
      </c>
      <c r="I64">
        <v>4.9850448654037889</v>
      </c>
      <c r="J64">
        <v>5.005005005005005</v>
      </c>
      <c r="K64">
        <v>5.0238633509168551</v>
      </c>
      <c r="L64">
        <v>5.0466818067120869</v>
      </c>
      <c r="M64">
        <v>5.0709939148073024</v>
      </c>
      <c r="N64">
        <v>5.0968399592252798</v>
      </c>
      <c r="O64">
        <v>5.1242633871380994</v>
      </c>
      <c r="P64">
        <v>5.1480051480051481</v>
      </c>
      <c r="Q64">
        <v>5.1786639047125842</v>
      </c>
      <c r="R64">
        <v>5.2056220718375847</v>
      </c>
      <c r="S64">
        <v>5.2356020942408374</v>
      </c>
      <c r="T64">
        <v>5.2645433008686497</v>
      </c>
      <c r="U64">
        <v>5.2952078369075988</v>
      </c>
      <c r="V64">
        <v>5.3304904051172715</v>
      </c>
      <c r="W64">
        <v>5.3633681952266024</v>
      </c>
      <c r="X64">
        <v>5.3966540744738261</v>
      </c>
      <c r="Y64">
        <v>5.4288816503800215</v>
      </c>
      <c r="Z64">
        <v>5.4614964500273073</v>
      </c>
      <c r="AA64">
        <v>5.4945054945054945</v>
      </c>
      <c r="AB64">
        <v>5.5248618784530388</v>
      </c>
      <c r="AC64">
        <v>5.5586436909394106</v>
      </c>
      <c r="AD64">
        <v>5.5881531153953619</v>
      </c>
      <c r="AE64">
        <v>5.6242969628796393</v>
      </c>
      <c r="AF64">
        <v>5.6561085972850673</v>
      </c>
      <c r="AG64">
        <v>5.6882821387940838</v>
      </c>
      <c r="AH64">
        <v>5.7224606580829764</v>
      </c>
      <c r="AI64">
        <v>5.7537399309551205</v>
      </c>
      <c r="AJ64">
        <v>5.7870370370370363</v>
      </c>
      <c r="AK64">
        <v>5.8190282222868781</v>
      </c>
      <c r="AL64">
        <v>5.8513750731421883</v>
      </c>
      <c r="AM64">
        <v>5.8858151854031782</v>
      </c>
      <c r="AN64">
        <v>5.9171597633136095</v>
      </c>
      <c r="AO64">
        <v>5.9470710674992571</v>
      </c>
      <c r="AP64">
        <v>5.9826503140891418</v>
      </c>
      <c r="AQ64">
        <v>6.0150375939849621</v>
      </c>
      <c r="AR64">
        <v>6.0459492140266029</v>
      </c>
      <c r="AS64">
        <v>6.0808756460930367</v>
      </c>
      <c r="AT64">
        <v>6.1124694376528117</v>
      </c>
      <c r="AU64">
        <v>6.1462814996926856</v>
      </c>
      <c r="AV64">
        <v>6.1804697156983934</v>
      </c>
      <c r="AW64">
        <v>6.2111801242236027</v>
      </c>
      <c r="AX64">
        <v>6.4391500321957507</v>
      </c>
      <c r="AY64">
        <v>6.6225165562913908</v>
      </c>
    </row>
    <row r="65" spans="1:51">
      <c r="A65" s="95">
        <v>44371</v>
      </c>
      <c r="H65">
        <v>4.9188391539596656</v>
      </c>
      <c r="I65">
        <v>4.9309664694280073</v>
      </c>
      <c r="J65">
        <v>4.9492699826775546</v>
      </c>
      <c r="K65">
        <v>4.9677098857426722</v>
      </c>
      <c r="L65">
        <v>4.9900199600798407</v>
      </c>
      <c r="M65">
        <v>5.0150451354062184</v>
      </c>
      <c r="N65">
        <v>5.0390526581002772</v>
      </c>
      <c r="O65">
        <v>5.0658561296859173</v>
      </c>
      <c r="P65">
        <v>5.0877639277537519</v>
      </c>
      <c r="Q65">
        <v>5.1177072671443193</v>
      </c>
      <c r="R65">
        <v>5.1453563159248779</v>
      </c>
      <c r="S65">
        <v>5.1759834368530022</v>
      </c>
      <c r="T65">
        <v>5.2056220718375847</v>
      </c>
      <c r="U65">
        <v>5.2342318764721281</v>
      </c>
      <c r="V65">
        <v>5.2687038988408856</v>
      </c>
      <c r="W65">
        <v>5.2994170641229461</v>
      </c>
      <c r="X65">
        <v>5.3319114902692615</v>
      </c>
      <c r="Y65">
        <v>5.3619302949061662</v>
      </c>
      <c r="Z65">
        <v>5.3922890266918309</v>
      </c>
      <c r="AA65">
        <v>5.4259359739555073</v>
      </c>
      <c r="AB65">
        <v>5.4540496318516496</v>
      </c>
      <c r="AC65">
        <v>5.4869684499314131</v>
      </c>
      <c r="AD65">
        <v>5.5157198014340878</v>
      </c>
      <c r="AE65">
        <v>5.5493895671476139</v>
      </c>
      <c r="AF65">
        <v>5.5803571428571432</v>
      </c>
      <c r="AG65">
        <v>5.6116722783389452</v>
      </c>
      <c r="AH65">
        <v>5.6433408577878108</v>
      </c>
      <c r="AI65">
        <v>5.6737588652482271</v>
      </c>
      <c r="AJ65">
        <v>5.7061340941512126</v>
      </c>
      <c r="AK65">
        <v>5.7372346528973033</v>
      </c>
      <c r="AL65">
        <v>5.7670126874279122</v>
      </c>
      <c r="AM65">
        <v>5.8004640371229703</v>
      </c>
      <c r="AN65">
        <v>5.829204313611192</v>
      </c>
      <c r="AO65">
        <v>5.8582308142940835</v>
      </c>
      <c r="AP65">
        <v>5.8927519151443724</v>
      </c>
      <c r="AQ65">
        <v>5.9241706161137442</v>
      </c>
      <c r="AR65">
        <v>5.9523809523809517</v>
      </c>
      <c r="AS65">
        <v>5.9862316671655194</v>
      </c>
      <c r="AT65">
        <v>6.01684717208183</v>
      </c>
      <c r="AU65">
        <v>6.0496067755595888</v>
      </c>
      <c r="AV65">
        <v>6.0808756460930367</v>
      </c>
      <c r="AW65">
        <v>6.1106018942865878</v>
      </c>
      <c r="AX65">
        <v>6.4391500321957507</v>
      </c>
      <c r="AY65">
        <v>6.6225165562913908</v>
      </c>
    </row>
    <row r="66" spans="1:51">
      <c r="A66" s="95">
        <v>44372</v>
      </c>
      <c r="H66">
        <v>4.9554013875123886</v>
      </c>
      <c r="I66">
        <v>4.9701789264413518</v>
      </c>
      <c r="J66">
        <v>4.9875311720698248</v>
      </c>
      <c r="K66">
        <v>5.0075112669003508</v>
      </c>
      <c r="L66">
        <v>5.0327126321087068</v>
      </c>
      <c r="M66">
        <v>5.0581689428426913</v>
      </c>
      <c r="N66">
        <v>5.082592121982211</v>
      </c>
      <c r="O66">
        <v>5.1098620337250891</v>
      </c>
      <c r="P66">
        <v>5.1334702258726903</v>
      </c>
      <c r="Q66">
        <v>5.1639555899819261</v>
      </c>
      <c r="R66">
        <v>5.1921079958463139</v>
      </c>
      <c r="S66">
        <v>5.2232958997127188</v>
      </c>
      <c r="T66">
        <v>5.2521008403361344</v>
      </c>
      <c r="U66">
        <v>5.2826201796090864</v>
      </c>
      <c r="V66">
        <v>5.3177346450412122</v>
      </c>
      <c r="W66">
        <v>5.3504547886570357</v>
      </c>
      <c r="X66">
        <v>5.3835800807537009</v>
      </c>
      <c r="Y66">
        <v>5.4156512320606547</v>
      </c>
      <c r="Z66">
        <v>5.4481067828929453</v>
      </c>
      <c r="AA66">
        <v>5.4809536859413539</v>
      </c>
      <c r="AB66">
        <v>5.5111600992008816</v>
      </c>
      <c r="AC66">
        <v>5.5447740504574439</v>
      </c>
      <c r="AD66">
        <v>5.5741360089186172</v>
      </c>
      <c r="AE66">
        <v>5.6100981767180924</v>
      </c>
      <c r="AF66">
        <v>5.6417489421720735</v>
      </c>
      <c r="AG66">
        <v>5.6753688989784337</v>
      </c>
      <c r="AH66">
        <v>5.7077625570776256</v>
      </c>
      <c r="AI66">
        <v>5.7388809182209473</v>
      </c>
      <c r="AJ66">
        <v>5.7736720554272516</v>
      </c>
      <c r="AK66">
        <v>5.8055152394775043</v>
      </c>
      <c r="AL66">
        <v>5.8360081704114384</v>
      </c>
      <c r="AM66">
        <v>5.8719906048150321</v>
      </c>
      <c r="AN66">
        <v>5.9031877213695401</v>
      </c>
      <c r="AO66">
        <v>5.9329575793533076</v>
      </c>
      <c r="AP66">
        <v>5.9683676514473287</v>
      </c>
      <c r="AQ66">
        <v>6.0006000600060005</v>
      </c>
      <c r="AR66">
        <v>6.0313630880579012</v>
      </c>
      <c r="AS66">
        <v>6.0661207158022448</v>
      </c>
      <c r="AT66">
        <v>6.0975609756097562</v>
      </c>
      <c r="AU66">
        <v>6.1312078479460457</v>
      </c>
      <c r="AV66">
        <v>6.1633281972265017</v>
      </c>
      <c r="AW66">
        <v>6.195786864931847</v>
      </c>
      <c r="AX66">
        <v>6.4391500321957507</v>
      </c>
      <c r="AY66">
        <v>6.6225165562913908</v>
      </c>
    </row>
    <row r="67" spans="1:51">
      <c r="A67" s="95">
        <v>44375</v>
      </c>
      <c r="H67">
        <v>4.9309664694280073</v>
      </c>
      <c r="I67">
        <v>4.9455984174085064</v>
      </c>
      <c r="J67">
        <v>4.964010920824026</v>
      </c>
      <c r="K67">
        <v>4.9850448654037889</v>
      </c>
      <c r="L67">
        <v>5.0062578222778473</v>
      </c>
      <c r="M67">
        <v>5.0301810865191143</v>
      </c>
      <c r="N67">
        <v>5.0530570995452253</v>
      </c>
      <c r="O67">
        <v>5.0800101600203202</v>
      </c>
      <c r="P67">
        <v>5.1020408163265305</v>
      </c>
      <c r="Q67">
        <v>5.1321529381575575</v>
      </c>
      <c r="R67">
        <v>5.1599587203302377</v>
      </c>
      <c r="S67">
        <v>5.1894135962636216</v>
      </c>
      <c r="T67">
        <v>5.2178450300026089</v>
      </c>
      <c r="U67">
        <v>5.2479664130149564</v>
      </c>
      <c r="V67">
        <v>5.2812252442566674</v>
      </c>
      <c r="W67">
        <v>5.3120849933598935</v>
      </c>
      <c r="X67">
        <v>5.344735435595938</v>
      </c>
      <c r="Y67">
        <v>5.3748992206396133</v>
      </c>
      <c r="Z67">
        <v>5.4054054054054053</v>
      </c>
      <c r="AA67">
        <v>5.4392167527875985</v>
      </c>
      <c r="AB67">
        <v>5.4674685620557684</v>
      </c>
      <c r="AC67">
        <v>5.5005500550055011</v>
      </c>
      <c r="AD67">
        <v>5.5279159756771694</v>
      </c>
      <c r="AE67">
        <v>5.563282336578582</v>
      </c>
      <c r="AF67">
        <v>5.592841163310962</v>
      </c>
      <c r="AG67">
        <v>5.6258790436005626</v>
      </c>
      <c r="AH67">
        <v>5.6577086280056577</v>
      </c>
      <c r="AI67">
        <v>5.6866647711117428</v>
      </c>
      <c r="AJ67">
        <v>5.7208237986270021</v>
      </c>
      <c r="AK67">
        <v>5.7504312823461756</v>
      </c>
      <c r="AL67">
        <v>5.7803468208092488</v>
      </c>
      <c r="AM67">
        <v>5.8156440825821463</v>
      </c>
      <c r="AN67">
        <v>5.8445353594389244</v>
      </c>
      <c r="AO67">
        <v>5.8737151248164459</v>
      </c>
      <c r="AP67">
        <v>5.9084194977843421</v>
      </c>
      <c r="AQ67">
        <v>5.94000594000594</v>
      </c>
      <c r="AR67">
        <v>5.9683676514473287</v>
      </c>
      <c r="AS67">
        <v>6.0024009603841542</v>
      </c>
      <c r="AT67">
        <v>6.0331825037707389</v>
      </c>
      <c r="AU67">
        <v>6.0661207158022448</v>
      </c>
      <c r="AV67">
        <v>6.0975609756097562</v>
      </c>
      <c r="AW67">
        <v>6.1274509803921564</v>
      </c>
    </row>
    <row r="68" spans="1:51">
      <c r="A68" s="95">
        <v>44376</v>
      </c>
      <c r="H68">
        <v>4.9419322955275513</v>
      </c>
      <c r="I68">
        <v>4.9566294919454768</v>
      </c>
      <c r="J68">
        <v>4.9763622791739239</v>
      </c>
      <c r="K68">
        <v>4.9950049950049955</v>
      </c>
      <c r="L68">
        <v>5.0175614651279474</v>
      </c>
      <c r="M68">
        <v>5.0415931434333245</v>
      </c>
      <c r="N68">
        <v>5.0658561296859173</v>
      </c>
      <c r="O68">
        <v>5.0929462694168581</v>
      </c>
      <c r="P68">
        <v>5.1163980557687383</v>
      </c>
      <c r="Q68">
        <v>5.1466803911477097</v>
      </c>
      <c r="R68">
        <v>5.1746442432082791</v>
      </c>
      <c r="S68">
        <v>5.2042674993494673</v>
      </c>
      <c r="T68">
        <v>5.2314935914203513</v>
      </c>
      <c r="U68">
        <v>5.2617732175743228</v>
      </c>
      <c r="V68">
        <v>5.2952078369075988</v>
      </c>
      <c r="W68">
        <v>5.3262316910785623</v>
      </c>
      <c r="X68">
        <v>5.359056806002144</v>
      </c>
      <c r="Y68">
        <v>5.3893829156561575</v>
      </c>
      <c r="Z68">
        <v>5.4200542005420056</v>
      </c>
      <c r="AA68">
        <v>5.4540496318516496</v>
      </c>
      <c r="AB68">
        <v>5.4824561403508767</v>
      </c>
      <c r="AC68">
        <v>5.514199062586159</v>
      </c>
      <c r="AD68">
        <v>5.5432372505543235</v>
      </c>
      <c r="AE68">
        <v>5.5772448410485227</v>
      </c>
      <c r="AF68">
        <v>5.608524957936063</v>
      </c>
      <c r="AG68">
        <v>5.6401579244218834</v>
      </c>
      <c r="AH68">
        <v>5.6721497447532609</v>
      </c>
      <c r="AI68">
        <v>5.7012542759407072</v>
      </c>
      <c r="AJ68">
        <v>5.7355893318038431</v>
      </c>
      <c r="AK68">
        <v>5.7653502450273857</v>
      </c>
      <c r="AL68">
        <v>5.7954216169226305</v>
      </c>
      <c r="AM68">
        <v>5.829204313611192</v>
      </c>
      <c r="AN68">
        <v>5.8599472604746561</v>
      </c>
      <c r="AO68">
        <v>5.8892815076560661</v>
      </c>
      <c r="AP68">
        <v>5.9224163458691148</v>
      </c>
      <c r="AQ68">
        <v>5.954153021732659</v>
      </c>
      <c r="AR68">
        <v>5.9844404548174746</v>
      </c>
      <c r="AS68">
        <v>6.01684717208183</v>
      </c>
      <c r="AT68">
        <v>6.0477774417901422</v>
      </c>
      <c r="AU68">
        <v>6.0808756460930367</v>
      </c>
      <c r="AV68">
        <v>6.1124694376528117</v>
      </c>
      <c r="AW68">
        <v>6.1425061425061429</v>
      </c>
    </row>
    <row r="69" spans="1:51">
      <c r="A69" s="95">
        <v>44377</v>
      </c>
      <c r="H69">
        <v>5.0022510129558304</v>
      </c>
      <c r="I69">
        <v>4.9975012493753121</v>
      </c>
      <c r="J69">
        <v>5.0175614651279474</v>
      </c>
      <c r="K69">
        <v>5.0352467270896275</v>
      </c>
      <c r="L69">
        <v>5.0581689428426913</v>
      </c>
      <c r="M69">
        <v>5.0838840874428062</v>
      </c>
      <c r="N69">
        <v>5.1085568326947639</v>
      </c>
      <c r="O69">
        <v>5.1374261494991016</v>
      </c>
      <c r="P69">
        <v>5.1599587203302377</v>
      </c>
      <c r="Q69">
        <v>5.1907604464053989</v>
      </c>
      <c r="R69">
        <v>5.2192066805845512</v>
      </c>
      <c r="S69">
        <v>5.2493438320209975</v>
      </c>
      <c r="T69">
        <v>5.2770448548812663</v>
      </c>
      <c r="U69">
        <v>5.3078556263269636</v>
      </c>
      <c r="V69">
        <v>5.3433075073470473</v>
      </c>
      <c r="W69">
        <v>5.3748992206396133</v>
      </c>
      <c r="X69">
        <v>5.4083288263926441</v>
      </c>
      <c r="Y69">
        <v>5.4392167527875985</v>
      </c>
      <c r="Z69">
        <v>5.4719562243502056</v>
      </c>
      <c r="AA69">
        <v>5.5050922102945226</v>
      </c>
      <c r="AB69">
        <v>5.5355660116246881</v>
      </c>
      <c r="AC69">
        <v>5.5679287305122491</v>
      </c>
      <c r="AD69">
        <v>5.5975370836831795</v>
      </c>
      <c r="AE69">
        <v>5.6338028169014089</v>
      </c>
      <c r="AF69">
        <v>5.6657223796034</v>
      </c>
      <c r="AG69">
        <v>5.6980056980056988</v>
      </c>
      <c r="AH69">
        <v>5.7306590257879657</v>
      </c>
      <c r="AI69">
        <v>5.762028233938346</v>
      </c>
      <c r="AJ69">
        <v>5.7954216169226305</v>
      </c>
      <c r="AK69">
        <v>5.8275058275058278</v>
      </c>
      <c r="AL69">
        <v>5.8582308142940835</v>
      </c>
      <c r="AM69">
        <v>5.8944886531093426</v>
      </c>
      <c r="AN69">
        <v>5.9241706161137442</v>
      </c>
      <c r="AO69">
        <v>5.954153021732659</v>
      </c>
      <c r="AP69">
        <v>5.989817310572028</v>
      </c>
      <c r="AQ69">
        <v>6.022282445046673</v>
      </c>
      <c r="AR69">
        <v>6.0532687651331711</v>
      </c>
      <c r="AS69">
        <v>6.0882800608828003</v>
      </c>
      <c r="AT69">
        <v>6.119951040391677</v>
      </c>
      <c r="AU69">
        <v>6.1519532451553367</v>
      </c>
      <c r="AV69">
        <v>6.1862047633776687</v>
      </c>
      <c r="AW69">
        <v>6.2169723344731116</v>
      </c>
    </row>
    <row r="70" spans="1:51">
      <c r="A70" s="95">
        <v>44378</v>
      </c>
      <c r="H70">
        <v>5.049229992426155</v>
      </c>
      <c r="I70">
        <v>5.0709939148073024</v>
      </c>
      <c r="J70">
        <v>5.0890585241730282</v>
      </c>
      <c r="K70">
        <v>5.112474437627812</v>
      </c>
      <c r="L70">
        <v>5.1387461459403907</v>
      </c>
      <c r="M70">
        <v>5.1652892561983474</v>
      </c>
      <c r="N70">
        <v>5.1934562451311352</v>
      </c>
      <c r="O70">
        <v>5.2164840897235258</v>
      </c>
      <c r="P70">
        <v>5.2479664130149564</v>
      </c>
      <c r="Q70">
        <v>5.2770448548812663</v>
      </c>
      <c r="R70">
        <v>5.3078556263269636</v>
      </c>
      <c r="S70">
        <v>5.3361792956243326</v>
      </c>
      <c r="T70">
        <v>5.3676865271068168</v>
      </c>
      <c r="U70">
        <v>5.4039448797622267</v>
      </c>
      <c r="V70">
        <v>5.4377379010331701</v>
      </c>
      <c r="W70">
        <v>5.4719562243502056</v>
      </c>
      <c r="X70">
        <v>5.5050922102945226</v>
      </c>
      <c r="Y70">
        <v>5.5386319579063974</v>
      </c>
      <c r="Z70">
        <v>5.5725828921705212</v>
      </c>
      <c r="AA70">
        <v>5.6038105912020173</v>
      </c>
      <c r="AB70">
        <v>5.6385678037778399</v>
      </c>
      <c r="AC70">
        <v>5.6689342403628116</v>
      </c>
      <c r="AD70">
        <v>5.7061340941512126</v>
      </c>
      <c r="AE70">
        <v>5.7388809182209473</v>
      </c>
      <c r="AF70">
        <v>5.7736720554272516</v>
      </c>
      <c r="AG70">
        <v>5.8072009291521489</v>
      </c>
      <c r="AH70">
        <v>5.8394160583941606</v>
      </c>
      <c r="AI70">
        <v>5.8754406580493539</v>
      </c>
      <c r="AJ70">
        <v>5.9084194977843421</v>
      </c>
      <c r="AK70">
        <v>5.94000594000594</v>
      </c>
      <c r="AL70">
        <v>5.975500448162534</v>
      </c>
      <c r="AM70">
        <v>6.0078101531991592</v>
      </c>
      <c r="AN70">
        <v>6.0386473429951693</v>
      </c>
      <c r="AO70">
        <v>6.0753341433778862</v>
      </c>
      <c r="AP70">
        <v>6.1106018942865878</v>
      </c>
      <c r="AQ70">
        <v>6.1406202026404673</v>
      </c>
      <c r="AR70">
        <v>6.1766522544780731</v>
      </c>
      <c r="AS70">
        <v>6.2111801242236027</v>
      </c>
      <c r="AT70">
        <v>6.2441461130190454</v>
      </c>
      <c r="AU70">
        <v>6.2794348508634226</v>
      </c>
      <c r="AV70">
        <v>6.3111391606184917</v>
      </c>
      <c r="AW70">
        <v>6.2169723344731116</v>
      </c>
    </row>
    <row r="71" spans="1:51">
      <c r="A71" s="95">
        <v>44379</v>
      </c>
      <c r="I71">
        <v>5.0722799898554403</v>
      </c>
      <c r="J71">
        <v>5.0916496945010188</v>
      </c>
      <c r="K71">
        <v>5.1111679018655769</v>
      </c>
      <c r="L71">
        <v>5.1347881899871632</v>
      </c>
      <c r="M71">
        <v>5.161290322580645</v>
      </c>
      <c r="N71">
        <v>5.1880674448767836</v>
      </c>
      <c r="O71">
        <v>5.2164840897235258</v>
      </c>
      <c r="P71">
        <v>5.2397170552790149</v>
      </c>
      <c r="Q71">
        <v>5.2714812862414338</v>
      </c>
      <c r="R71">
        <v>5.2994170641229461</v>
      </c>
      <c r="S71">
        <v>5.3319114902692615</v>
      </c>
      <c r="T71">
        <v>5.3604931653712145</v>
      </c>
      <c r="U71">
        <v>5.3922890266918309</v>
      </c>
      <c r="V71">
        <v>5.4288816503800215</v>
      </c>
      <c r="W71">
        <v>5.4614964500273073</v>
      </c>
      <c r="X71">
        <v>5.4945054945054945</v>
      </c>
      <c r="Y71">
        <v>5.5279159756771694</v>
      </c>
      <c r="Z71">
        <v>5.5617352614015578</v>
      </c>
      <c r="AA71">
        <v>5.5959709009513148</v>
      </c>
      <c r="AB71">
        <v>5.6274620146314014</v>
      </c>
      <c r="AC71">
        <v>5.660911406736485</v>
      </c>
      <c r="AD71">
        <v>5.6915196357427433</v>
      </c>
      <c r="AE71">
        <v>5.72737686139748</v>
      </c>
      <c r="AF71">
        <v>5.7603686635944698</v>
      </c>
      <c r="AG71">
        <v>5.7954216169226305</v>
      </c>
      <c r="AH71">
        <v>5.829204313611192</v>
      </c>
      <c r="AI71">
        <v>5.8616647127784294</v>
      </c>
      <c r="AJ71">
        <v>5.8962264150943398</v>
      </c>
      <c r="AK71">
        <v>5.929439667951379</v>
      </c>
      <c r="AL71">
        <v>5.9612518628912072</v>
      </c>
      <c r="AM71">
        <v>5.9970014992503744</v>
      </c>
      <c r="AN71">
        <v>6.0295447693699122</v>
      </c>
      <c r="AO71">
        <v>6.0606060606060606</v>
      </c>
      <c r="AP71">
        <v>6.0957025297165499</v>
      </c>
      <c r="AQ71">
        <v>6.1312078479460457</v>
      </c>
      <c r="AR71">
        <v>6.1614294516327792</v>
      </c>
      <c r="AS71">
        <v>6.1977068484660682</v>
      </c>
      <c r="AT71">
        <v>6.2305295950155761</v>
      </c>
      <c r="AU71">
        <v>6.2637018477920456</v>
      </c>
      <c r="AV71">
        <v>6.2992125984251963</v>
      </c>
      <c r="AW71">
        <v>6.3311174422285532</v>
      </c>
      <c r="AX71">
        <v>6.2169723344731116</v>
      </c>
    </row>
    <row r="72" spans="1:51" s="189" customFormat="1" ht="14.45" customHeight="1">
      <c r="A72" s="103">
        <v>44382</v>
      </c>
      <c r="I72" s="189">
        <v>5.0722799898554403</v>
      </c>
      <c r="J72" s="189">
        <v>5.0916496945010188</v>
      </c>
      <c r="K72" s="189">
        <v>5.1111679018655769</v>
      </c>
      <c r="L72" s="189">
        <v>5.1347881899871632</v>
      </c>
      <c r="M72" s="189">
        <v>5.161290322580645</v>
      </c>
      <c r="N72" s="189">
        <v>5.1880674448767836</v>
      </c>
      <c r="O72" s="189">
        <v>5.2164840897235258</v>
      </c>
      <c r="P72" s="189">
        <v>5.2397170552790149</v>
      </c>
      <c r="Q72" s="189">
        <v>5.2714812862414338</v>
      </c>
      <c r="R72" s="189">
        <v>5.2994170641229461</v>
      </c>
      <c r="S72" s="189">
        <v>5.3319114902692615</v>
      </c>
      <c r="T72" s="189">
        <v>5.3604931653712145</v>
      </c>
      <c r="U72" s="189">
        <v>5.3922890266918309</v>
      </c>
      <c r="V72" s="189">
        <v>5.4288816503800215</v>
      </c>
      <c r="W72" s="189">
        <v>5.4614964500273073</v>
      </c>
      <c r="X72" s="189">
        <v>5.4945054945054945</v>
      </c>
      <c r="Y72" s="189">
        <v>5.5279159756771694</v>
      </c>
      <c r="Z72" s="189">
        <v>5.5617352614015578</v>
      </c>
      <c r="AA72" s="189">
        <v>5.5959709009513148</v>
      </c>
      <c r="AB72" s="189">
        <v>5.6274620146314014</v>
      </c>
      <c r="AC72" s="189">
        <v>5.660911406736485</v>
      </c>
      <c r="AD72" s="189">
        <v>5.6915196357427433</v>
      </c>
      <c r="AE72" s="189">
        <v>5.72737686139748</v>
      </c>
      <c r="AF72" s="189">
        <v>5.7603686635944698</v>
      </c>
      <c r="AG72" s="189">
        <v>5.7954216169226305</v>
      </c>
      <c r="AH72" s="189">
        <v>5.829204313611192</v>
      </c>
      <c r="AI72" s="189">
        <v>5.8616647127784294</v>
      </c>
      <c r="AJ72" s="189">
        <v>5.8962264150943398</v>
      </c>
      <c r="AK72" s="189">
        <v>5.929439667951379</v>
      </c>
      <c r="AL72" s="189">
        <v>5.9612518628912072</v>
      </c>
      <c r="AM72" s="189">
        <v>5.9970014992503744</v>
      </c>
      <c r="AN72" s="189">
        <v>6.0295447693699122</v>
      </c>
      <c r="AO72" s="189">
        <v>6.0606060606060606</v>
      </c>
      <c r="AP72" s="189">
        <v>6.0957025297165499</v>
      </c>
      <c r="AQ72" s="189">
        <v>6.1312078479460457</v>
      </c>
      <c r="AR72" s="189">
        <v>6.1614294516327792</v>
      </c>
      <c r="AS72" s="189">
        <v>6.1977068484660682</v>
      </c>
      <c r="AT72" s="189">
        <v>6.2305295950155761</v>
      </c>
      <c r="AU72" s="189">
        <v>6.2637018477920456</v>
      </c>
      <c r="AV72" s="189">
        <v>6.2992125984251963</v>
      </c>
      <c r="AW72" s="189">
        <v>6.3311174422285532</v>
      </c>
      <c r="AX72" s="189">
        <v>6.2169723344731116</v>
      </c>
    </row>
    <row r="73" spans="1:51" ht="15" customHeight="1">
      <c r="A73" s="95">
        <v>44383</v>
      </c>
      <c r="I73">
        <v>5.2137643378519289</v>
      </c>
      <c r="J73">
        <v>5.2328623757195185</v>
      </c>
      <c r="K73">
        <v>5.2548607461902259</v>
      </c>
      <c r="L73">
        <v>5.2784375824755871</v>
      </c>
      <c r="M73">
        <v>5.3064473335102145</v>
      </c>
      <c r="N73">
        <v>5.3319114902692615</v>
      </c>
      <c r="O73">
        <v>5.3604931653712145</v>
      </c>
      <c r="P73">
        <v>5.3864799353622406</v>
      </c>
      <c r="Q73">
        <v>5.4200542005420056</v>
      </c>
      <c r="R73">
        <v>5.4495912806539515</v>
      </c>
      <c r="S73">
        <v>5.4824561403508767</v>
      </c>
      <c r="T73">
        <v>5.5126791620727671</v>
      </c>
      <c r="U73">
        <v>5.5463117027176931</v>
      </c>
      <c r="V73">
        <v>5.5834729201563373</v>
      </c>
      <c r="W73">
        <v>5.617977528089888</v>
      </c>
      <c r="X73">
        <v>5.6545094713033643</v>
      </c>
      <c r="Y73">
        <v>5.6882821387940838</v>
      </c>
      <c r="Z73">
        <v>5.7224606580829764</v>
      </c>
      <c r="AA73">
        <v>5.7603686635944698</v>
      </c>
      <c r="AB73">
        <v>5.7920648711265565</v>
      </c>
      <c r="AC73">
        <v>5.8275058275058278</v>
      </c>
      <c r="AD73">
        <v>5.8599472604746561</v>
      </c>
      <c r="AE73">
        <v>5.8979652020053077</v>
      </c>
      <c r="AF73">
        <v>5.9329575793533076</v>
      </c>
      <c r="AG73">
        <v>5.9683676514473287</v>
      </c>
      <c r="AH73">
        <v>6.0042029420594414</v>
      </c>
      <c r="AI73">
        <v>6.0368246302444915</v>
      </c>
      <c r="AJ73">
        <v>6.0734892195566355</v>
      </c>
      <c r="AK73">
        <v>6.1087354917532064</v>
      </c>
      <c r="AL73">
        <v>6.1406202026404673</v>
      </c>
      <c r="AM73">
        <v>6.1785603954278656</v>
      </c>
      <c r="AN73">
        <v>6.2131096613855235</v>
      </c>
      <c r="AO73">
        <v>6.2441461130190454</v>
      </c>
      <c r="AP73">
        <v>6.2833804586867732</v>
      </c>
      <c r="AQ73">
        <v>6.3191153238546605</v>
      </c>
      <c r="AR73">
        <v>6.3512226103524929</v>
      </c>
      <c r="AS73">
        <v>6.3877355477483233</v>
      </c>
      <c r="AT73">
        <v>6.422607578676943</v>
      </c>
      <c r="AU73">
        <v>6.4578624475298678</v>
      </c>
      <c r="AV73">
        <v>6.4935064935064934</v>
      </c>
      <c r="AW73">
        <v>6.5274151436031334</v>
      </c>
      <c r="AX73">
        <v>6.5638332786347222</v>
      </c>
    </row>
    <row r="74" spans="1:51">
      <c r="A74" s="95">
        <v>44384</v>
      </c>
      <c r="I74">
        <v>5.2521008403361344</v>
      </c>
      <c r="J74">
        <v>5.2728710783021349</v>
      </c>
      <c r="K74">
        <v>5.2910052910052912</v>
      </c>
      <c r="L74">
        <v>5.3120849933598935</v>
      </c>
      <c r="M74">
        <v>5.3390282968499738</v>
      </c>
      <c r="N74">
        <v>5.3648068669527893</v>
      </c>
      <c r="O74">
        <v>5.3937432578209279</v>
      </c>
      <c r="P74">
        <v>5.4185857491194804</v>
      </c>
      <c r="Q74">
        <v>5.4525627044711014</v>
      </c>
      <c r="R74">
        <v>5.4809536859413539</v>
      </c>
      <c r="S74">
        <v>5.514199062586159</v>
      </c>
      <c r="T74">
        <v>5.5447740504574439</v>
      </c>
      <c r="U74">
        <v>5.5772448410485227</v>
      </c>
      <c r="V74">
        <v>5.6148231330713081</v>
      </c>
      <c r="W74">
        <v>5.6497175141242941</v>
      </c>
      <c r="X74">
        <v>5.6850483229107445</v>
      </c>
      <c r="Y74">
        <v>5.7191878753217038</v>
      </c>
      <c r="Z74">
        <v>5.7537399309551205</v>
      </c>
      <c r="AA74">
        <v>5.7903879559930518</v>
      </c>
      <c r="AB74">
        <v>5.8224163027656477</v>
      </c>
      <c r="AC74">
        <v>5.8582308142940835</v>
      </c>
      <c r="AD74">
        <v>5.8910162002945503</v>
      </c>
      <c r="AE74">
        <v>5.9276822762299943</v>
      </c>
      <c r="AF74">
        <v>5.9630292188431726</v>
      </c>
      <c r="AG74">
        <v>5.9988002399520104</v>
      </c>
      <c r="AH74">
        <v>6.0331825037707389</v>
      </c>
      <c r="AI74">
        <v>6.0661207158022448</v>
      </c>
      <c r="AJ74">
        <v>6.103143118706134</v>
      </c>
      <c r="AK74">
        <v>6.1387354205033766</v>
      </c>
      <c r="AL74">
        <v>6.1709348966368403</v>
      </c>
      <c r="AM74">
        <v>6.2092517851598883</v>
      </c>
      <c r="AN74">
        <v>6.2421972534332077</v>
      </c>
      <c r="AO74">
        <v>6.2735257214554583</v>
      </c>
      <c r="AP74">
        <v>6.3131313131313123</v>
      </c>
      <c r="AQ74">
        <v>6.3471913678197396</v>
      </c>
      <c r="AR74">
        <v>6.3795853269537481</v>
      </c>
      <c r="AS74">
        <v>6.4184852374839538</v>
      </c>
      <c r="AT74">
        <v>6.4516129032258069</v>
      </c>
      <c r="AU74">
        <v>6.4871878040869282</v>
      </c>
      <c r="AV74">
        <v>6.5231572080887155</v>
      </c>
      <c r="AW74">
        <v>6.557377049180328</v>
      </c>
      <c r="AX74">
        <v>6.5638332786347222</v>
      </c>
    </row>
    <row r="75" spans="1:51">
      <c r="A75" s="95">
        <v>44385</v>
      </c>
      <c r="I75">
        <v>5.2700922266139658</v>
      </c>
      <c r="J75">
        <v>5.2910052910052912</v>
      </c>
      <c r="K75">
        <v>5.3092646668436423</v>
      </c>
      <c r="L75">
        <v>5.3304904051172715</v>
      </c>
      <c r="M75">
        <v>5.359056806002144</v>
      </c>
      <c r="N75">
        <v>5.3864799353622406</v>
      </c>
      <c r="O75">
        <v>5.4156512320606547</v>
      </c>
      <c r="P75">
        <v>5.4406964091403704</v>
      </c>
      <c r="Q75">
        <v>5.4749520941691756</v>
      </c>
      <c r="R75">
        <v>5.5035773252614195</v>
      </c>
      <c r="S75">
        <v>5.5370985603543739</v>
      </c>
      <c r="T75">
        <v>5.5663790704146949</v>
      </c>
      <c r="U75">
        <v>5.5991041433370654</v>
      </c>
      <c r="V75">
        <v>5.636978579481398</v>
      </c>
      <c r="W75">
        <v>5.6721497447532609</v>
      </c>
      <c r="X75">
        <v>5.7077625570776256</v>
      </c>
      <c r="Y75">
        <v>5.7438253877082133</v>
      </c>
      <c r="Z75">
        <v>5.7786766830395839</v>
      </c>
      <c r="AA75">
        <v>5.8156440825821463</v>
      </c>
      <c r="AB75">
        <v>5.8479532163742682</v>
      </c>
      <c r="AC75">
        <v>5.8840835539864669</v>
      </c>
      <c r="AD75">
        <v>5.9154096421177167</v>
      </c>
      <c r="AE75">
        <v>5.954153021732659</v>
      </c>
      <c r="AF75">
        <v>5.989817310572028</v>
      </c>
      <c r="AG75">
        <v>6.0259114191021395</v>
      </c>
      <c r="AH75">
        <v>6.0606060606060606</v>
      </c>
      <c r="AI75">
        <v>6.0957025297165499</v>
      </c>
      <c r="AJ75">
        <v>6.1312078479460457</v>
      </c>
      <c r="AK75">
        <v>6.1671292013567687</v>
      </c>
      <c r="AL75">
        <v>6.2015503875968987</v>
      </c>
      <c r="AM75">
        <v>6.238303181534623</v>
      </c>
      <c r="AN75">
        <v>6.2735257214554583</v>
      </c>
      <c r="AO75">
        <v>6.3051702395964693</v>
      </c>
      <c r="AP75">
        <v>6.3431652394544873</v>
      </c>
      <c r="AQ75">
        <v>6.3795853269537481</v>
      </c>
      <c r="AR75">
        <v>6.4123116383456233</v>
      </c>
      <c r="AS75">
        <v>6.449532408900355</v>
      </c>
      <c r="AT75">
        <v>6.4850843060959793</v>
      </c>
      <c r="AU75">
        <v>6.5210303227910016</v>
      </c>
      <c r="AV75">
        <v>6.557377049180328</v>
      </c>
      <c r="AW75">
        <v>6.5897858319604614</v>
      </c>
      <c r="AX75">
        <v>6.5638332786347222</v>
      </c>
    </row>
    <row r="76" spans="1:51">
      <c r="A76" s="95">
        <v>44386</v>
      </c>
      <c r="I76">
        <v>5.2798310454065467</v>
      </c>
      <c r="J76">
        <v>5.3008216273522395</v>
      </c>
      <c r="K76">
        <v>5.3191489361702127</v>
      </c>
      <c r="L76">
        <v>5.3404539385847798</v>
      </c>
      <c r="M76">
        <v>5.3633681952266024</v>
      </c>
      <c r="N76">
        <v>5.3908355795148246</v>
      </c>
      <c r="O76">
        <v>5.4185857491194804</v>
      </c>
      <c r="P76">
        <v>5.4436581382689164</v>
      </c>
      <c r="Q76">
        <v>5.4779512462339088</v>
      </c>
      <c r="R76">
        <v>5.5066079295154182</v>
      </c>
      <c r="S76">
        <v>5.5386319579063974</v>
      </c>
      <c r="T76">
        <v>5.5694792536897806</v>
      </c>
      <c r="U76">
        <v>5.6022408963585439</v>
      </c>
      <c r="V76">
        <v>5.6401579244218834</v>
      </c>
      <c r="W76">
        <v>5.6737588652482271</v>
      </c>
      <c r="X76">
        <v>5.7093919497573511</v>
      </c>
      <c r="Y76">
        <v>5.7438253877082133</v>
      </c>
      <c r="Z76">
        <v>5.7786766830395839</v>
      </c>
      <c r="AA76">
        <v>5.8156440825821463</v>
      </c>
      <c r="AB76">
        <v>5.8479532163742682</v>
      </c>
      <c r="AC76">
        <v>5.8840835539864669</v>
      </c>
      <c r="AD76">
        <v>5.9154096421177167</v>
      </c>
      <c r="AE76">
        <v>5.954153021732659</v>
      </c>
      <c r="AF76">
        <v>5.9880239520958076</v>
      </c>
      <c r="AG76">
        <v>6.0240963855421681</v>
      </c>
      <c r="AH76">
        <v>6.0587700696758553</v>
      </c>
      <c r="AI76">
        <v>6.091989034419738</v>
      </c>
      <c r="AJ76">
        <v>6.1293288384921851</v>
      </c>
      <c r="AK76">
        <v>6.1633281972265017</v>
      </c>
      <c r="AL76">
        <v>6.1977068484660682</v>
      </c>
      <c r="AM76">
        <v>6.2344139650872821</v>
      </c>
      <c r="AN76">
        <v>6.2676277029144467</v>
      </c>
      <c r="AO76">
        <v>6.30119722747322</v>
      </c>
      <c r="AP76">
        <v>6.3391442155309035</v>
      </c>
      <c r="AQ76">
        <v>6.3734862970044608</v>
      </c>
      <c r="AR76">
        <v>6.4061499039077523</v>
      </c>
      <c r="AS76">
        <v>6.4453754431195609</v>
      </c>
      <c r="AT76">
        <v>6.4787819889860714</v>
      </c>
      <c r="AU76">
        <v>6.5146579804560263</v>
      </c>
      <c r="AV76">
        <v>6.5509335080248929</v>
      </c>
      <c r="AW76">
        <v>6.5832784726793943</v>
      </c>
      <c r="AX76">
        <v>6.5638332786347222</v>
      </c>
    </row>
    <row r="77" spans="1:51">
      <c r="A77" s="95">
        <v>44389</v>
      </c>
      <c r="I77">
        <v>5.1948051948051948</v>
      </c>
      <c r="J77">
        <v>5.2137643378519289</v>
      </c>
      <c r="K77">
        <v>5.2328623757195185</v>
      </c>
      <c r="L77">
        <v>5.2548607461902259</v>
      </c>
      <c r="M77">
        <v>5.2826201796090864</v>
      </c>
      <c r="N77">
        <v>5.3092646668436423</v>
      </c>
      <c r="O77">
        <v>5.3376034160661865</v>
      </c>
      <c r="P77">
        <v>5.3619302949061662</v>
      </c>
      <c r="Q77">
        <v>5.3951982735365531</v>
      </c>
      <c r="R77">
        <v>5.4229934924078087</v>
      </c>
      <c r="S77">
        <v>5.4555373704309877</v>
      </c>
      <c r="T77">
        <v>5.4854635216675813</v>
      </c>
      <c r="U77">
        <v>5.5157198014340878</v>
      </c>
      <c r="V77">
        <v>5.5540127742293812</v>
      </c>
      <c r="W77">
        <v>5.5881531153953619</v>
      </c>
      <c r="X77">
        <v>5.6227157717177398</v>
      </c>
      <c r="Y77">
        <v>5.6561085972850673</v>
      </c>
      <c r="Z77">
        <v>5.6899004267425326</v>
      </c>
      <c r="AA77">
        <v>5.7257371886630404</v>
      </c>
      <c r="AB77">
        <v>5.7587100489490357</v>
      </c>
      <c r="AC77">
        <v>5.793742757821553</v>
      </c>
      <c r="AD77">
        <v>5.8241118229470006</v>
      </c>
      <c r="AE77">
        <v>5.8616647127784294</v>
      </c>
      <c r="AF77">
        <v>5.8962264150943398</v>
      </c>
      <c r="AG77">
        <v>5.9311981020166078</v>
      </c>
      <c r="AH77">
        <v>5.9665871121718377</v>
      </c>
      <c r="AI77">
        <v>5.9988002399520104</v>
      </c>
      <c r="AJ77">
        <v>6.0350030175015092</v>
      </c>
      <c r="AK77">
        <v>6.0698027314112286</v>
      </c>
      <c r="AL77">
        <v>6.1012812690665044</v>
      </c>
      <c r="AM77">
        <v>6.1387354205033766</v>
      </c>
      <c r="AN77">
        <v>6.1728395061728394</v>
      </c>
      <c r="AO77">
        <v>6.2034739454094288</v>
      </c>
      <c r="AP77">
        <v>6.2402496099843994</v>
      </c>
      <c r="AQ77">
        <v>6.2754941951678695</v>
      </c>
      <c r="AR77">
        <v>6.3071586250394196</v>
      </c>
      <c r="AS77">
        <v>6.3451776649746199</v>
      </c>
      <c r="AT77">
        <v>6.3795853269537481</v>
      </c>
      <c r="AU77">
        <v>6.414368184733803</v>
      </c>
      <c r="AV77">
        <v>6.449532408900355</v>
      </c>
      <c r="AW77">
        <v>6.4829821717990272</v>
      </c>
      <c r="AX77">
        <v>6.5638332786347222</v>
      </c>
    </row>
    <row r="78" spans="1:51">
      <c r="A78" s="95">
        <v>44390</v>
      </c>
      <c r="I78">
        <v>5.1800051800051801</v>
      </c>
      <c r="J78">
        <v>5.198856251624643</v>
      </c>
      <c r="K78">
        <v>5.2178450300026089</v>
      </c>
      <c r="L78">
        <v>5.2397170552790149</v>
      </c>
      <c r="M78">
        <v>5.2673163023439562</v>
      </c>
      <c r="N78">
        <v>5.2938062466913705</v>
      </c>
      <c r="O78">
        <v>5.3205639797818565</v>
      </c>
      <c r="P78">
        <v>5.344735435595938</v>
      </c>
      <c r="Q78">
        <v>5.377789728421619</v>
      </c>
      <c r="R78">
        <v>5.4054054054054053</v>
      </c>
      <c r="S78">
        <v>5.4392167527875985</v>
      </c>
      <c r="T78">
        <v>5.4704595185995624</v>
      </c>
      <c r="U78">
        <v>5.5005500550055011</v>
      </c>
      <c r="V78">
        <v>5.5386319579063974</v>
      </c>
      <c r="W78">
        <v>5.5725828921705212</v>
      </c>
      <c r="X78">
        <v>5.6069526212503504</v>
      </c>
      <c r="Y78">
        <v>5.6417489421720735</v>
      </c>
      <c r="Z78">
        <v>5.6753688989784337</v>
      </c>
      <c r="AA78">
        <v>5.711022272986864</v>
      </c>
      <c r="AB78">
        <v>5.7438253877082133</v>
      </c>
      <c r="AC78">
        <v>5.7786766830395839</v>
      </c>
      <c r="AD78">
        <v>5.8105752469494476</v>
      </c>
      <c r="AE78">
        <v>5.8479532163742682</v>
      </c>
      <c r="AF78">
        <v>5.8823529411764701</v>
      </c>
      <c r="AG78">
        <v>5.9171597633136095</v>
      </c>
      <c r="AH78">
        <v>5.9523809523809517</v>
      </c>
      <c r="AI78">
        <v>5.9844404548174746</v>
      </c>
      <c r="AJ78">
        <v>6.0204695966285371</v>
      </c>
      <c r="AK78">
        <v>6.0551014229488347</v>
      </c>
      <c r="AL78">
        <v>6.0882800608828003</v>
      </c>
      <c r="AM78">
        <v>6.1255742725880546</v>
      </c>
      <c r="AN78">
        <v>6.1576354679802963</v>
      </c>
      <c r="AO78">
        <v>6.1900340451872484</v>
      </c>
      <c r="AP78">
        <v>6.2266500622665006</v>
      </c>
      <c r="AQ78">
        <v>6.261740763932373</v>
      </c>
      <c r="AR78">
        <v>6.293266205160478</v>
      </c>
      <c r="AS78">
        <v>6.3311174422285532</v>
      </c>
      <c r="AT78">
        <v>6.3653723742838961</v>
      </c>
      <c r="AU78">
        <v>6.4</v>
      </c>
      <c r="AV78">
        <v>6.4350064350064349</v>
      </c>
      <c r="AW78">
        <v>6.4683053040103502</v>
      </c>
      <c r="AX78">
        <v>6.5040650406504064</v>
      </c>
    </row>
    <row r="79" spans="1:51">
      <c r="A79" s="95">
        <v>44391</v>
      </c>
      <c r="I79">
        <v>5.0890585241730282</v>
      </c>
      <c r="J79">
        <v>5.1085568326947639</v>
      </c>
      <c r="K79">
        <v>5.1268905408869516</v>
      </c>
      <c r="L79">
        <v>5.1466803911477097</v>
      </c>
      <c r="M79">
        <v>5.173305742369374</v>
      </c>
      <c r="N79">
        <v>5.198856251624643</v>
      </c>
      <c r="O79">
        <v>5.226025607525477</v>
      </c>
      <c r="P79">
        <v>5.2493438320209975</v>
      </c>
      <c r="Q79">
        <v>5.2812252442566674</v>
      </c>
      <c r="R79">
        <v>5.3078556263269636</v>
      </c>
      <c r="S79">
        <v>5.3390282968499738</v>
      </c>
      <c r="T79">
        <v>5.3676865271068168</v>
      </c>
      <c r="U79">
        <v>5.3966540744738261</v>
      </c>
      <c r="V79">
        <v>5.4318305268875609</v>
      </c>
      <c r="W79">
        <v>5.4644808743169397</v>
      </c>
      <c r="X79">
        <v>5.4975261132490374</v>
      </c>
      <c r="Y79">
        <v>5.5294442908487698</v>
      </c>
      <c r="Z79">
        <v>5.5617352614015578</v>
      </c>
      <c r="AA79">
        <v>5.5975370836831795</v>
      </c>
      <c r="AB79">
        <v>5.6274620146314014</v>
      </c>
      <c r="AC79">
        <v>5.660911406736485</v>
      </c>
      <c r="AD79">
        <v>5.6899004267425326</v>
      </c>
      <c r="AE79">
        <v>5.7257371886630404</v>
      </c>
      <c r="AF79">
        <v>5.7587100489490357</v>
      </c>
      <c r="AG79">
        <v>5.7920648711265565</v>
      </c>
      <c r="AH79">
        <v>5.8258083309059137</v>
      </c>
      <c r="AI79">
        <v>5.8565153733528543</v>
      </c>
      <c r="AJ79">
        <v>5.8910162002945503</v>
      </c>
      <c r="AK79">
        <v>5.9224163458691148</v>
      </c>
      <c r="AL79">
        <v>5.954153021732659</v>
      </c>
      <c r="AM79">
        <v>5.989817310572028</v>
      </c>
      <c r="AN79">
        <v>6.0204695966285371</v>
      </c>
      <c r="AO79">
        <v>6.0514372163388801</v>
      </c>
      <c r="AP79">
        <v>6.0864272671941571</v>
      </c>
      <c r="AQ79">
        <v>6.119951040391677</v>
      </c>
      <c r="AR79">
        <v>6.1500615006150063</v>
      </c>
      <c r="AS79">
        <v>6.1862047633776687</v>
      </c>
      <c r="AT79">
        <v>6.2189054726368163</v>
      </c>
      <c r="AU79">
        <v>6.2519537355423562</v>
      </c>
      <c r="AV79">
        <v>6.2853551225644253</v>
      </c>
      <c r="AW79">
        <v>6.3171193935565384</v>
      </c>
      <c r="AX79">
        <v>6.5040650406504064</v>
      </c>
    </row>
    <row r="80" spans="1:51">
      <c r="A80" s="95">
        <v>44392</v>
      </c>
      <c r="I80">
        <v>5.1413881748071981</v>
      </c>
      <c r="J80">
        <v>5.1599587203302377</v>
      </c>
      <c r="K80">
        <v>5.1786639047125842</v>
      </c>
      <c r="L80">
        <v>5.2002080083203328</v>
      </c>
      <c r="M80">
        <v>5.2273915316257185</v>
      </c>
      <c r="N80">
        <v>5.2548607461902259</v>
      </c>
      <c r="O80">
        <v>5.2826201796090864</v>
      </c>
      <c r="P80">
        <v>5.3064473335102145</v>
      </c>
      <c r="Q80">
        <v>5.3390282968499738</v>
      </c>
      <c r="R80">
        <v>5.3662463107056615</v>
      </c>
      <c r="S80">
        <v>5.3981106612685563</v>
      </c>
      <c r="T80">
        <v>5.4274084124830395</v>
      </c>
      <c r="U80">
        <v>5.4570259208731242</v>
      </c>
      <c r="V80">
        <v>5.4929964295523215</v>
      </c>
      <c r="W80">
        <v>5.5263885051119095</v>
      </c>
      <c r="X80">
        <v>5.5617352614015578</v>
      </c>
      <c r="Y80">
        <v>5.594405594405595</v>
      </c>
      <c r="Z80">
        <v>5.6274620146314014</v>
      </c>
      <c r="AA80">
        <v>5.6625141562853907</v>
      </c>
      <c r="AB80">
        <v>5.6947608200455582</v>
      </c>
      <c r="AC80">
        <v>5.7290174735032942</v>
      </c>
      <c r="AD80">
        <v>5.7603686635944698</v>
      </c>
      <c r="AE80">
        <v>5.7971014492753632</v>
      </c>
      <c r="AF80">
        <v>5.829204313611192</v>
      </c>
      <c r="AG80">
        <v>5.8633831720902956</v>
      </c>
      <c r="AH80">
        <v>5.8979652020053077</v>
      </c>
      <c r="AI80">
        <v>5.9311981020166078</v>
      </c>
      <c r="AJ80">
        <v>5.9665871121718377</v>
      </c>
      <c r="AK80">
        <v>5.9988002399520104</v>
      </c>
      <c r="AL80">
        <v>6.0313630880579012</v>
      </c>
      <c r="AM80">
        <v>6.0679611650485432</v>
      </c>
      <c r="AN80">
        <v>6.0994205550472698</v>
      </c>
      <c r="AO80">
        <v>6.1312078479460457</v>
      </c>
      <c r="AP80">
        <v>6.1671292013567687</v>
      </c>
      <c r="AQ80">
        <v>6.2015503875968987</v>
      </c>
      <c r="AR80">
        <v>6.2324711748208159</v>
      </c>
      <c r="AS80">
        <v>6.2695924764890281</v>
      </c>
      <c r="AT80">
        <v>6.3031831074692715</v>
      </c>
      <c r="AU80">
        <v>6.3371356147021549</v>
      </c>
      <c r="AV80">
        <v>6.3714558776680468</v>
      </c>
      <c r="AW80">
        <v>6.404098623118796</v>
      </c>
      <c r="AX80">
        <v>6.5040650406504064</v>
      </c>
    </row>
    <row r="81" spans="1:51">
      <c r="A81" s="95">
        <v>44393</v>
      </c>
      <c r="I81">
        <v>5.1190171487074485</v>
      </c>
      <c r="J81">
        <v>5.1387461459403907</v>
      </c>
      <c r="K81">
        <v>5.158627805003869</v>
      </c>
      <c r="L81">
        <v>5.1800051800051801</v>
      </c>
      <c r="M81">
        <v>5.206977349648529</v>
      </c>
      <c r="N81">
        <v>5.2342318764721281</v>
      </c>
      <c r="O81">
        <v>5.2617732175743228</v>
      </c>
      <c r="P81">
        <v>5.2840158520475562</v>
      </c>
      <c r="Q81">
        <v>5.3163211057947901</v>
      </c>
      <c r="R81">
        <v>5.344735435595938</v>
      </c>
      <c r="S81">
        <v>5.3748992206396133</v>
      </c>
      <c r="T81">
        <v>5.4039448797622267</v>
      </c>
      <c r="U81">
        <v>5.4333061668024998</v>
      </c>
      <c r="V81">
        <v>5.4689636313918513</v>
      </c>
      <c r="W81">
        <v>5.5020632737276483</v>
      </c>
      <c r="X81">
        <v>5.5355660116246881</v>
      </c>
      <c r="Y81">
        <v>5.5679287305122491</v>
      </c>
      <c r="Z81">
        <v>5.6006720806496784</v>
      </c>
      <c r="AA81">
        <v>5.6353902507748659</v>
      </c>
      <c r="AB81">
        <v>5.6657223796034</v>
      </c>
      <c r="AC81">
        <v>5.6996295240809349</v>
      </c>
      <c r="AD81">
        <v>5.7290174735032942</v>
      </c>
      <c r="AE81">
        <v>5.7653502450273857</v>
      </c>
      <c r="AF81">
        <v>5.7971014492753632</v>
      </c>
      <c r="AG81">
        <v>5.8309037900874632</v>
      </c>
      <c r="AH81">
        <v>5.8651026392961869</v>
      </c>
      <c r="AI81">
        <v>5.8962264150943398</v>
      </c>
      <c r="AJ81">
        <v>5.9311981020166078</v>
      </c>
      <c r="AK81">
        <v>5.9630292188431726</v>
      </c>
      <c r="AL81">
        <v>5.9952038369304557</v>
      </c>
      <c r="AM81">
        <v>6.0313630880579012</v>
      </c>
      <c r="AN81">
        <v>6.0624431645953312</v>
      </c>
      <c r="AO81">
        <v>6.091989034419738</v>
      </c>
      <c r="AP81">
        <v>6.1274509803921564</v>
      </c>
      <c r="AQ81">
        <v>6.1614294516327792</v>
      </c>
      <c r="AR81">
        <v>6.1919504643962844</v>
      </c>
      <c r="AS81">
        <v>6.2285892245406416</v>
      </c>
      <c r="AT81">
        <v>6.2597809076682314</v>
      </c>
      <c r="AU81">
        <v>6.293266205160478</v>
      </c>
      <c r="AV81">
        <v>6.3271116735210375</v>
      </c>
      <c r="AW81">
        <v>6.3593004769475359</v>
      </c>
      <c r="AX81">
        <v>6.5040650406504064</v>
      </c>
    </row>
    <row r="82" spans="1:51">
      <c r="A82" s="95">
        <v>44396</v>
      </c>
      <c r="I82">
        <v>5.2603892688058922</v>
      </c>
      <c r="J82">
        <v>5.2798310454065467</v>
      </c>
      <c r="K82">
        <v>5.298013245033113</v>
      </c>
      <c r="L82">
        <v>5.3205639797818565</v>
      </c>
      <c r="M82">
        <v>5.3475935828877006</v>
      </c>
      <c r="N82">
        <v>5.3748992206396133</v>
      </c>
      <c r="O82">
        <v>5.4024851431658565</v>
      </c>
      <c r="P82">
        <v>5.4244643341470029</v>
      </c>
      <c r="Q82">
        <v>5.4555373704309877</v>
      </c>
      <c r="R82">
        <v>5.4824561403508767</v>
      </c>
      <c r="S82">
        <v>5.5157198014340878</v>
      </c>
      <c r="T82">
        <v>5.5463117027176931</v>
      </c>
      <c r="U82">
        <v>5.5772448410485227</v>
      </c>
      <c r="V82">
        <v>5.6132472635419592</v>
      </c>
      <c r="W82">
        <v>5.6465273856578202</v>
      </c>
      <c r="X82">
        <v>5.6818181818181825</v>
      </c>
      <c r="Y82">
        <v>5.715918833952558</v>
      </c>
      <c r="Z82">
        <v>5.7487783845932743</v>
      </c>
      <c r="AA82">
        <v>5.7853630315302285</v>
      </c>
      <c r="AB82">
        <v>5.8156440825821463</v>
      </c>
      <c r="AC82">
        <v>5.8513750731421883</v>
      </c>
      <c r="AD82">
        <v>5.8823529411764701</v>
      </c>
      <c r="AE82">
        <v>5.9189109203906485</v>
      </c>
      <c r="AF82">
        <v>5.9523809523809517</v>
      </c>
      <c r="AG82">
        <v>5.9862316671655194</v>
      </c>
      <c r="AH82">
        <v>6.022282445046673</v>
      </c>
      <c r="AI82">
        <v>6.0532687651331711</v>
      </c>
      <c r="AJ82">
        <v>6.0901339829476244</v>
      </c>
      <c r="AK82">
        <v>6.1236987140232699</v>
      </c>
      <c r="AL82">
        <v>6.1557402277623883</v>
      </c>
      <c r="AM82">
        <v>6.1919504643962844</v>
      </c>
      <c r="AN82">
        <v>6.2247121070650486</v>
      </c>
      <c r="AO82">
        <v>6.2558648733187363</v>
      </c>
      <c r="AP82">
        <v>6.293266205160478</v>
      </c>
      <c r="AQ82">
        <v>6.3271116735210375</v>
      </c>
      <c r="AR82">
        <v>6.3593004769475359</v>
      </c>
      <c r="AS82">
        <v>6.3959066197633518</v>
      </c>
      <c r="AT82">
        <v>6.4288010286081647</v>
      </c>
      <c r="AU82">
        <v>6.4641241111829348</v>
      </c>
      <c r="AV82">
        <v>6.4977257959714096</v>
      </c>
      <c r="AW82">
        <v>6.5316786414108421</v>
      </c>
      <c r="AX82">
        <v>6.5040650406504064</v>
      </c>
    </row>
    <row r="83" spans="1:51">
      <c r="A83" s="95">
        <v>44397</v>
      </c>
      <c r="I83">
        <v>5.2178450300026089</v>
      </c>
      <c r="J83">
        <v>5.2383446830801468</v>
      </c>
      <c r="K83">
        <v>5.2562417871222076</v>
      </c>
      <c r="L83">
        <v>5.2784375824755871</v>
      </c>
      <c r="M83">
        <v>5.3050397877984086</v>
      </c>
      <c r="N83">
        <v>5.3304904051172715</v>
      </c>
      <c r="O83">
        <v>5.3561863952865556</v>
      </c>
      <c r="P83">
        <v>5.3792361484669176</v>
      </c>
      <c r="Q83">
        <v>5.4097917230186638</v>
      </c>
      <c r="R83">
        <v>5.4377379010331701</v>
      </c>
      <c r="S83">
        <v>5.4689636313918513</v>
      </c>
      <c r="T83">
        <v>5.499037668408028</v>
      </c>
      <c r="U83">
        <v>5.5279159756771694</v>
      </c>
      <c r="V83">
        <v>5.5648302726766836</v>
      </c>
      <c r="W83">
        <v>5.5975370836831795</v>
      </c>
      <c r="X83">
        <v>5.6306306306306304</v>
      </c>
      <c r="Y83">
        <v>5.6625141562853907</v>
      </c>
      <c r="Z83">
        <v>5.6963827969239533</v>
      </c>
      <c r="AA83">
        <v>5.7306590257879657</v>
      </c>
      <c r="AB83">
        <v>5.7603686635944698</v>
      </c>
      <c r="AC83">
        <v>5.7954216169226305</v>
      </c>
      <c r="AD83">
        <v>5.8258083309059137</v>
      </c>
      <c r="AE83">
        <v>5.8616647127784294</v>
      </c>
      <c r="AF83">
        <v>5.8927519151443724</v>
      </c>
      <c r="AG83">
        <v>5.9276822762299943</v>
      </c>
      <c r="AH83">
        <v>5.9612518628912072</v>
      </c>
      <c r="AI83">
        <v>5.9916117435590177</v>
      </c>
      <c r="AJ83">
        <v>6.027727546714889</v>
      </c>
      <c r="AK83">
        <v>6.0606060606060606</v>
      </c>
      <c r="AL83">
        <v>6.091989034419738</v>
      </c>
      <c r="AM83">
        <v>6.1274509803921564</v>
      </c>
      <c r="AN83">
        <v>6.1576354679802963</v>
      </c>
      <c r="AO83">
        <v>6.1881188118811883</v>
      </c>
      <c r="AP83">
        <v>6.2247121070650486</v>
      </c>
      <c r="AQ83">
        <v>6.2578222778473096</v>
      </c>
      <c r="AR83">
        <v>6.2893081761006284</v>
      </c>
      <c r="AS83">
        <v>6.3251106894370652</v>
      </c>
      <c r="AT83">
        <v>6.3572790845518119</v>
      </c>
      <c r="AU83">
        <v>6.3918184723553848</v>
      </c>
      <c r="AV83">
        <v>6.4246707356247992</v>
      </c>
      <c r="AW83">
        <v>6.455777921239509</v>
      </c>
      <c r="AX83">
        <v>6.5040650406504064</v>
      </c>
    </row>
    <row r="84" spans="1:51">
      <c r="A84" s="95">
        <v>44398</v>
      </c>
      <c r="I84">
        <v>5.2056220718375847</v>
      </c>
      <c r="J84">
        <v>5.226025607525477</v>
      </c>
      <c r="K84">
        <v>5.2438384897745145</v>
      </c>
      <c r="L84">
        <v>5.2645433008686497</v>
      </c>
      <c r="M84">
        <v>5.2910052910052912</v>
      </c>
      <c r="N84">
        <v>5.3177346450412122</v>
      </c>
      <c r="O84">
        <v>5.3433075073470473</v>
      </c>
      <c r="P84">
        <v>5.3662463107056615</v>
      </c>
      <c r="Q84">
        <v>5.3966540744738261</v>
      </c>
      <c r="R84">
        <v>5.4215234480889132</v>
      </c>
      <c r="S84">
        <v>5.4540496318516496</v>
      </c>
      <c r="T84">
        <v>5.4839594187003016</v>
      </c>
      <c r="U84">
        <v>5.514199062586159</v>
      </c>
      <c r="V84">
        <v>5.5509297807382731</v>
      </c>
      <c r="W84">
        <v>5.5834729201563373</v>
      </c>
      <c r="X84">
        <v>5.616399887672002</v>
      </c>
      <c r="Y84">
        <v>5.6497175141242941</v>
      </c>
      <c r="Z84">
        <v>5.6818181818181825</v>
      </c>
      <c r="AA84">
        <v>5.7175528873642083</v>
      </c>
      <c r="AB84">
        <v>5.7487783845932743</v>
      </c>
      <c r="AC84">
        <v>5.7820179242555652</v>
      </c>
      <c r="AD84">
        <v>5.8122638767800057</v>
      </c>
      <c r="AE84">
        <v>5.8496636443404508</v>
      </c>
      <c r="AF84">
        <v>5.8823529411764701</v>
      </c>
      <c r="AG84">
        <v>5.9154096421177167</v>
      </c>
      <c r="AH84">
        <v>5.9488399762046402</v>
      </c>
      <c r="AI84">
        <v>5.9808612440191391</v>
      </c>
      <c r="AJ84">
        <v>6.01684717208183</v>
      </c>
      <c r="AK84">
        <v>6.0496067755595888</v>
      </c>
      <c r="AL84">
        <v>6.0808756460930367</v>
      </c>
      <c r="AM84">
        <v>6.1162079510703364</v>
      </c>
      <c r="AN84">
        <v>6.1481709191515526</v>
      </c>
      <c r="AO84">
        <v>6.1785603954278656</v>
      </c>
      <c r="AP84">
        <v>6.2150403977625857</v>
      </c>
      <c r="AQ84">
        <v>6.25</v>
      </c>
      <c r="AR84">
        <v>6.2794348508634226</v>
      </c>
      <c r="AS84">
        <v>6.3151247237132937</v>
      </c>
      <c r="AT84">
        <v>6.3492063492063489</v>
      </c>
      <c r="AU84">
        <v>6.3836578359399931</v>
      </c>
      <c r="AV84">
        <v>6.4164260506897666</v>
      </c>
      <c r="AW84">
        <v>6.4474532559638948</v>
      </c>
      <c r="AX84">
        <v>6.5040650406504064</v>
      </c>
    </row>
    <row r="85" spans="1:51">
      <c r="A85" s="95">
        <v>44399</v>
      </c>
      <c r="I85">
        <v>5.2110474205315276</v>
      </c>
      <c r="J85">
        <v>5.2314935914203513</v>
      </c>
      <c r="K85">
        <v>5.2493438320209975</v>
      </c>
      <c r="L85">
        <v>5.2687038988408856</v>
      </c>
      <c r="M85">
        <v>5.2952078369075988</v>
      </c>
      <c r="N85">
        <v>5.3219797764768488</v>
      </c>
      <c r="O85">
        <v>5.3490238031559239</v>
      </c>
      <c r="P85">
        <v>5.3705692803437159</v>
      </c>
      <c r="Q85">
        <v>5.3995680345572357</v>
      </c>
      <c r="R85">
        <v>5.4259359739555073</v>
      </c>
      <c r="S85">
        <v>5.4585152838427948</v>
      </c>
      <c r="T85">
        <v>5.4899807850672522</v>
      </c>
      <c r="U85">
        <v>5.5202870549268557</v>
      </c>
      <c r="V85">
        <v>5.5555555555555554</v>
      </c>
      <c r="W85">
        <v>5.5881531153953619</v>
      </c>
      <c r="X85">
        <v>5.6227157717177398</v>
      </c>
      <c r="Y85">
        <v>5.6561085972850673</v>
      </c>
      <c r="Z85">
        <v>5.6882821387940838</v>
      </c>
      <c r="AA85">
        <v>5.7224606580829764</v>
      </c>
      <c r="AB85">
        <v>5.7537399309551205</v>
      </c>
      <c r="AC85">
        <v>5.7870370370370363</v>
      </c>
      <c r="AD85">
        <v>5.8190282222868781</v>
      </c>
      <c r="AE85">
        <v>5.8548009367681493</v>
      </c>
      <c r="AF85">
        <v>5.8875478363261697</v>
      </c>
      <c r="AG85">
        <v>5.9206631142687982</v>
      </c>
      <c r="AH85">
        <v>5.9559261465157833</v>
      </c>
      <c r="AI85">
        <v>5.9862316671655194</v>
      </c>
      <c r="AJ85">
        <v>6.022282445046673</v>
      </c>
      <c r="AK85">
        <v>6.0551014229488347</v>
      </c>
      <c r="AL85">
        <v>6.0864272671941571</v>
      </c>
      <c r="AM85">
        <v>6.1236987140232699</v>
      </c>
      <c r="AN85">
        <v>6.1538461538461533</v>
      </c>
      <c r="AO85">
        <v>6.1842918985776123</v>
      </c>
      <c r="AP85">
        <v>6.2208398133748055</v>
      </c>
      <c r="AQ85">
        <v>6.2558648733187363</v>
      </c>
      <c r="AR85">
        <v>6.2853551225644253</v>
      </c>
      <c r="AS85">
        <v>6.3211125158027812</v>
      </c>
      <c r="AT85">
        <v>6.355258976803305</v>
      </c>
      <c r="AU85">
        <v>6.3897763578274764</v>
      </c>
      <c r="AV85">
        <v>6.422607578676943</v>
      </c>
      <c r="AW85">
        <v>6.4536947402387863</v>
      </c>
      <c r="AX85">
        <v>6.5040650406504064</v>
      </c>
    </row>
    <row r="86" spans="1:51">
      <c r="A86" s="95">
        <v>44400</v>
      </c>
      <c r="I86">
        <v>5.2232958997127188</v>
      </c>
      <c r="J86">
        <v>5.2438384897745145</v>
      </c>
      <c r="K86">
        <v>5.2645433008686497</v>
      </c>
      <c r="L86">
        <v>5.2882072977260712</v>
      </c>
      <c r="M86">
        <v>5.3163211057947901</v>
      </c>
      <c r="N86">
        <v>5.344735435595938</v>
      </c>
      <c r="O86">
        <v>5.3720118184260004</v>
      </c>
      <c r="P86">
        <v>5.3951982735365531</v>
      </c>
      <c r="Q86">
        <v>5.4259359739555073</v>
      </c>
      <c r="R86">
        <v>5.4525627044711014</v>
      </c>
      <c r="S86">
        <v>5.4869684499314131</v>
      </c>
      <c r="T86">
        <v>5.5202870549268557</v>
      </c>
      <c r="U86">
        <v>5.5524708495280395</v>
      </c>
      <c r="V86">
        <v>5.589714924538848</v>
      </c>
      <c r="W86">
        <v>5.6242969628796393</v>
      </c>
      <c r="X86">
        <v>5.6593095642331637</v>
      </c>
      <c r="Y86">
        <v>5.69313976658127</v>
      </c>
      <c r="Z86">
        <v>5.72737686139748</v>
      </c>
      <c r="AA86">
        <v>5.7636887608069172</v>
      </c>
      <c r="AB86">
        <v>5.7954216169226305</v>
      </c>
      <c r="AC86">
        <v>5.8309037900874632</v>
      </c>
      <c r="AD86">
        <v>5.8633831720902956</v>
      </c>
      <c r="AE86">
        <v>5.9014458542342876</v>
      </c>
      <c r="AF86">
        <v>5.9347181008902075</v>
      </c>
      <c r="AG86">
        <v>5.9701492537313428</v>
      </c>
      <c r="AH86">
        <v>6.0060060060060056</v>
      </c>
      <c r="AI86">
        <v>6.0386473429951693</v>
      </c>
      <c r="AJ86">
        <v>6.0753341433778862</v>
      </c>
      <c r="AK86">
        <v>6.1087354917532064</v>
      </c>
      <c r="AL86">
        <v>6.1425061425061429</v>
      </c>
      <c r="AM86">
        <v>6.1785603954278656</v>
      </c>
      <c r="AN86">
        <v>6.2131096613855235</v>
      </c>
      <c r="AO86">
        <v>6.2441461130190454</v>
      </c>
      <c r="AP86">
        <v>6.2814070351758788</v>
      </c>
      <c r="AQ86">
        <v>6.3171193935565384</v>
      </c>
      <c r="AR86">
        <v>6.3492063492063489</v>
      </c>
      <c r="AS86">
        <v>6.3856960408684547</v>
      </c>
      <c r="AT86">
        <v>6.4205457463884432</v>
      </c>
      <c r="AU86">
        <v>6.455777921239509</v>
      </c>
      <c r="AV86">
        <v>6.4913988964621883</v>
      </c>
      <c r="AW86">
        <v>6.5252854812398047</v>
      </c>
      <c r="AX86">
        <v>6.5040650406504064</v>
      </c>
    </row>
    <row r="87" spans="1:51">
      <c r="A87" s="95">
        <v>44403</v>
      </c>
      <c r="I87">
        <v>5.1800051800051801</v>
      </c>
      <c r="J87">
        <v>5.2002080083203328</v>
      </c>
      <c r="K87">
        <v>5.2205690420255806</v>
      </c>
      <c r="L87">
        <v>5.2424639580602879</v>
      </c>
      <c r="M87">
        <v>5.2714812862414338</v>
      </c>
      <c r="N87">
        <v>5.3008216273522395</v>
      </c>
      <c r="O87">
        <v>5.329070077271516</v>
      </c>
      <c r="P87">
        <v>5.3518865400053519</v>
      </c>
      <c r="Q87">
        <v>5.3835800807537009</v>
      </c>
      <c r="R87">
        <v>5.4112554112554117</v>
      </c>
      <c r="S87">
        <v>5.4451402123604682</v>
      </c>
      <c r="T87">
        <v>5.4779512462339088</v>
      </c>
      <c r="U87">
        <v>5.5081244836133303</v>
      </c>
      <c r="V87">
        <v>5.5447740504574439</v>
      </c>
      <c r="W87">
        <v>5.5788005578800561</v>
      </c>
      <c r="X87">
        <v>5.6148231330713081</v>
      </c>
      <c r="Y87">
        <v>5.6481219994351877</v>
      </c>
      <c r="Z87">
        <v>5.6818181818181825</v>
      </c>
      <c r="AA87">
        <v>5.7175528873642083</v>
      </c>
      <c r="AB87">
        <v>5.7487783845932743</v>
      </c>
      <c r="AC87">
        <v>5.78368999421631</v>
      </c>
      <c r="AD87">
        <v>5.8156440825821463</v>
      </c>
      <c r="AE87">
        <v>5.8530875036581795</v>
      </c>
      <c r="AF87">
        <v>5.8858151854031782</v>
      </c>
      <c r="AG87">
        <v>5.9206631142687982</v>
      </c>
      <c r="AH87">
        <v>5.9559261465157833</v>
      </c>
      <c r="AI87">
        <v>5.9880239520958076</v>
      </c>
      <c r="AJ87">
        <v>6.0240963855421681</v>
      </c>
      <c r="AK87">
        <v>6.0587700696758553</v>
      </c>
      <c r="AL87">
        <v>6.0901339829476244</v>
      </c>
      <c r="AM87">
        <v>6.1274509803921564</v>
      </c>
      <c r="AN87">
        <v>6.1614294516327792</v>
      </c>
      <c r="AO87">
        <v>6.1919504643962844</v>
      </c>
      <c r="AP87">
        <v>6.2285892245406416</v>
      </c>
      <c r="AQ87">
        <v>6.2637018477920456</v>
      </c>
      <c r="AR87">
        <v>6.2952470884482219</v>
      </c>
      <c r="AS87">
        <v>6.3331222292590246</v>
      </c>
      <c r="AT87">
        <v>6.3673989175421841</v>
      </c>
      <c r="AU87">
        <v>6.4020486555697822</v>
      </c>
      <c r="AV87">
        <v>6.43707756678468</v>
      </c>
      <c r="AW87">
        <v>6.4683053040103502</v>
      </c>
      <c r="AX87">
        <v>6.5040650406504064</v>
      </c>
    </row>
    <row r="88" spans="1:51">
      <c r="A88" s="95">
        <v>44404</v>
      </c>
      <c r="I88">
        <v>5.182689816014511</v>
      </c>
      <c r="J88">
        <v>5.2015604681404417</v>
      </c>
      <c r="K88">
        <v>5.2232958997127188</v>
      </c>
      <c r="L88">
        <v>5.2465897166841557</v>
      </c>
      <c r="M88">
        <v>5.275652862041678</v>
      </c>
      <c r="N88">
        <v>5.3036329885971893</v>
      </c>
      <c r="O88">
        <v>5.3319114902692615</v>
      </c>
      <c r="P88">
        <v>5.3561863952865556</v>
      </c>
      <c r="Q88">
        <v>5.3908355795148246</v>
      </c>
      <c r="R88">
        <v>5.4200542005420056</v>
      </c>
      <c r="S88">
        <v>5.4540496318516496</v>
      </c>
      <c r="T88">
        <v>5.4869684499314131</v>
      </c>
      <c r="U88">
        <v>5.518763796909492</v>
      </c>
      <c r="V88">
        <v>5.5555555555555554</v>
      </c>
      <c r="W88">
        <v>5.5881531153953619</v>
      </c>
      <c r="X88">
        <v>5.6242969628796393</v>
      </c>
      <c r="Y88">
        <v>5.6577086280056577</v>
      </c>
      <c r="Z88">
        <v>5.6915196357427433</v>
      </c>
      <c r="AA88">
        <v>5.72737686139748</v>
      </c>
      <c r="AB88">
        <v>5.7587100489490357</v>
      </c>
      <c r="AC88">
        <v>5.793742757821553</v>
      </c>
      <c r="AD88">
        <v>5.8241118229470006</v>
      </c>
      <c r="AE88">
        <v>5.8616647127784294</v>
      </c>
      <c r="AF88">
        <v>5.8962264150943398</v>
      </c>
      <c r="AG88">
        <v>5.9311981020166078</v>
      </c>
      <c r="AH88">
        <v>5.9648076349537726</v>
      </c>
      <c r="AI88">
        <v>5.9970014992503744</v>
      </c>
      <c r="AJ88">
        <v>6.0331825037707389</v>
      </c>
      <c r="AK88">
        <v>6.0679611650485432</v>
      </c>
      <c r="AL88">
        <v>6.0994205550472698</v>
      </c>
      <c r="AM88">
        <v>6.1368517950291492</v>
      </c>
      <c r="AN88">
        <v>6.1690314620604569</v>
      </c>
      <c r="AO88">
        <v>6.2015503875968987</v>
      </c>
      <c r="AP88">
        <v>6.238303181534623</v>
      </c>
      <c r="AQ88">
        <v>6.2735257214554583</v>
      </c>
      <c r="AR88">
        <v>6.3051702395964693</v>
      </c>
      <c r="AS88">
        <v>6.3411540900443875</v>
      </c>
      <c r="AT88">
        <v>6.3755180108383813</v>
      </c>
      <c r="AU88">
        <v>6.4102564102564106</v>
      </c>
      <c r="AV88">
        <v>6.4453754431195609</v>
      </c>
      <c r="AW88">
        <v>6.4766839378238341</v>
      </c>
      <c r="AX88">
        <v>6.5040650406504064</v>
      </c>
    </row>
    <row r="89" spans="1:51">
      <c r="A89" s="95">
        <v>44405</v>
      </c>
      <c r="I89">
        <v>5.1242633871380994</v>
      </c>
      <c r="J89">
        <v>5.1440329218106999</v>
      </c>
      <c r="K89">
        <v>5.1652892561983474</v>
      </c>
      <c r="L89">
        <v>5.1894135962636216</v>
      </c>
      <c r="M89">
        <v>5.2178450300026089</v>
      </c>
      <c r="N89">
        <v>5.2465897166841557</v>
      </c>
      <c r="O89">
        <v>5.2742616033755274</v>
      </c>
      <c r="P89">
        <v>5.2994170641229461</v>
      </c>
      <c r="Q89">
        <v>5.334755934915977</v>
      </c>
      <c r="R89">
        <v>5.3633681952266024</v>
      </c>
      <c r="S89">
        <v>5.3981106612685563</v>
      </c>
      <c r="T89">
        <v>5.430355688297583</v>
      </c>
      <c r="U89">
        <v>5.4614964500273073</v>
      </c>
      <c r="V89">
        <v>5.4975261132490374</v>
      </c>
      <c r="W89">
        <v>5.5309734513274336</v>
      </c>
      <c r="X89">
        <v>5.5663790704146949</v>
      </c>
      <c r="Y89">
        <v>5.5991041433370654</v>
      </c>
      <c r="Z89">
        <v>5.6338028169014089</v>
      </c>
      <c r="AA89">
        <v>5.6689342403628116</v>
      </c>
      <c r="AB89">
        <v>5.6996295240809349</v>
      </c>
      <c r="AC89">
        <v>5.7355893318038431</v>
      </c>
      <c r="AD89">
        <v>5.7670126874279122</v>
      </c>
      <c r="AE89">
        <v>5.8038305281485778</v>
      </c>
      <c r="AF89">
        <v>5.8360081704114384</v>
      </c>
      <c r="AG89">
        <v>5.8719906048150321</v>
      </c>
      <c r="AH89">
        <v>5.9066745422327225</v>
      </c>
      <c r="AI89">
        <v>5.9382422802850359</v>
      </c>
      <c r="AJ89">
        <v>5.9737156511350058</v>
      </c>
      <c r="AK89">
        <v>6.0078101531991592</v>
      </c>
      <c r="AL89">
        <v>6.0404711567502263</v>
      </c>
      <c r="AM89">
        <v>6.0771801883925853</v>
      </c>
      <c r="AN89">
        <v>6.1106018942865878</v>
      </c>
      <c r="AO89">
        <v>6.1406202026404673</v>
      </c>
      <c r="AP89">
        <v>6.1785603954278656</v>
      </c>
      <c r="AQ89">
        <v>6.2131096613855235</v>
      </c>
      <c r="AR89">
        <v>6.2441461130190454</v>
      </c>
      <c r="AS89">
        <v>6.2814070351758788</v>
      </c>
      <c r="AT89">
        <v>6.3151247237132937</v>
      </c>
      <c r="AU89">
        <v>6.3492063492063489</v>
      </c>
      <c r="AV89">
        <v>6.3836578359399931</v>
      </c>
      <c r="AW89">
        <v>6.4164260506897666</v>
      </c>
      <c r="AX89">
        <v>6.5040650406504064</v>
      </c>
    </row>
    <row r="90" spans="1:51">
      <c r="A90" s="95">
        <v>44406</v>
      </c>
      <c r="I90">
        <v>5.0632911392405058</v>
      </c>
      <c r="J90">
        <v>5.0838840874428062</v>
      </c>
      <c r="K90">
        <v>5.1059484299208577</v>
      </c>
      <c r="L90">
        <v>5.1295203898435497</v>
      </c>
      <c r="M90">
        <v>5.158627805003869</v>
      </c>
      <c r="N90">
        <v>5.186721991701245</v>
      </c>
      <c r="O90">
        <v>5.2151238591916558</v>
      </c>
      <c r="P90">
        <v>5.2383446830801468</v>
      </c>
      <c r="Q90">
        <v>5.2700922266139658</v>
      </c>
      <c r="R90">
        <v>5.298013245033113</v>
      </c>
      <c r="S90">
        <v>5.3304904051172715</v>
      </c>
      <c r="T90">
        <v>5.3619302949061662</v>
      </c>
      <c r="U90">
        <v>5.3922890266918309</v>
      </c>
      <c r="V90">
        <v>5.4288816503800215</v>
      </c>
      <c r="W90">
        <v>5.4614964500273073</v>
      </c>
      <c r="X90">
        <v>5.4945054945054945</v>
      </c>
      <c r="Y90">
        <v>5.5279159756771694</v>
      </c>
      <c r="Z90">
        <v>5.5601890464275785</v>
      </c>
      <c r="AA90">
        <v>5.594405594405595</v>
      </c>
      <c r="AB90">
        <v>5.6258790436005626</v>
      </c>
      <c r="AC90">
        <v>5.6593095642331637</v>
      </c>
      <c r="AD90">
        <v>5.6899004267425326</v>
      </c>
      <c r="AE90">
        <v>5.7257371886630404</v>
      </c>
      <c r="AF90">
        <v>5.7587100489490357</v>
      </c>
      <c r="AG90">
        <v>5.7920648711265565</v>
      </c>
      <c r="AH90">
        <v>5.8258083309059137</v>
      </c>
      <c r="AI90">
        <v>5.8565153733528543</v>
      </c>
      <c r="AJ90">
        <v>5.8910162002945503</v>
      </c>
      <c r="AK90">
        <v>5.9241706161137442</v>
      </c>
      <c r="AL90">
        <v>5.9559261465157833</v>
      </c>
      <c r="AM90">
        <v>5.9916117435590177</v>
      </c>
      <c r="AN90">
        <v>6.022282445046673</v>
      </c>
      <c r="AO90">
        <v>6.0532687651331711</v>
      </c>
      <c r="AP90">
        <v>6.0901339829476244</v>
      </c>
      <c r="AQ90">
        <v>6.1236987140232699</v>
      </c>
      <c r="AR90">
        <v>6.1538461538461533</v>
      </c>
      <c r="AS90">
        <v>6.1900340451872484</v>
      </c>
      <c r="AT90">
        <v>6.2227753578095824</v>
      </c>
      <c r="AU90">
        <v>6.2558648733187363</v>
      </c>
      <c r="AV90">
        <v>6.2893081761006284</v>
      </c>
      <c r="AW90">
        <v>6.3211125158027812</v>
      </c>
      <c r="AX90">
        <v>6.5040650406504064</v>
      </c>
    </row>
    <row r="91" spans="1:51">
      <c r="A91" s="95">
        <v>44407</v>
      </c>
      <c r="I91">
        <v>5.1216389244558256</v>
      </c>
      <c r="J91">
        <v>5.2124055251498564</v>
      </c>
      <c r="K91">
        <v>5.2328623757195185</v>
      </c>
      <c r="L91">
        <v>5.2521008403361344</v>
      </c>
      <c r="M91">
        <v>5.2812252442566674</v>
      </c>
      <c r="N91">
        <v>5.3106744556558683</v>
      </c>
      <c r="O91">
        <v>5.3404539385847798</v>
      </c>
      <c r="P91">
        <v>5.3648068669527893</v>
      </c>
      <c r="Q91">
        <v>5.3966540744738261</v>
      </c>
      <c r="R91">
        <v>5.4244643341470029</v>
      </c>
      <c r="S91">
        <v>5.4614964500273073</v>
      </c>
      <c r="T91">
        <v>5.4945054945054945</v>
      </c>
      <c r="U91">
        <v>5.5279159756771694</v>
      </c>
      <c r="V91">
        <v>5.5663790704146949</v>
      </c>
      <c r="W91">
        <v>5.6006720806496784</v>
      </c>
      <c r="X91">
        <v>5.6353902507748659</v>
      </c>
      <c r="Y91">
        <v>5.6689342403628116</v>
      </c>
      <c r="Z91">
        <v>5.7028799543769599</v>
      </c>
      <c r="AA91">
        <v>5.7405281285878305</v>
      </c>
      <c r="AB91">
        <v>5.7720057720057723</v>
      </c>
      <c r="AC91">
        <v>5.8072009291521489</v>
      </c>
      <c r="AD91">
        <v>5.8394160583941606</v>
      </c>
      <c r="AE91">
        <v>5.8771672054069937</v>
      </c>
      <c r="AF91">
        <v>5.9101654846335698</v>
      </c>
      <c r="AG91">
        <v>5.9453032104637344</v>
      </c>
      <c r="AH91">
        <v>5.9808612440191391</v>
      </c>
      <c r="AI91">
        <v>6.0132291040288637</v>
      </c>
      <c r="AJ91">
        <v>6.0496067755595888</v>
      </c>
      <c r="AK91">
        <v>6.0845756008518403</v>
      </c>
      <c r="AL91">
        <v>6.1180789232181088</v>
      </c>
      <c r="AM91">
        <v>6.1557402277623883</v>
      </c>
      <c r="AN91">
        <v>6.1881188118811883</v>
      </c>
      <c r="AO91">
        <v>6.2208398133748055</v>
      </c>
      <c r="AP91">
        <v>6.2578222778473096</v>
      </c>
      <c r="AQ91">
        <v>6.293266205160478</v>
      </c>
      <c r="AR91">
        <v>6.3251106894370652</v>
      </c>
      <c r="AS91">
        <v>6.3613231552162848</v>
      </c>
      <c r="AT91">
        <v>6.3959066197633518</v>
      </c>
      <c r="AU91">
        <v>6.430868167202572</v>
      </c>
      <c r="AV91">
        <v>6.4662140316844487</v>
      </c>
      <c r="AW91">
        <v>6.4998375040623992</v>
      </c>
      <c r="AX91">
        <v>6.5040650406504064</v>
      </c>
    </row>
    <row r="92" spans="1:51">
      <c r="A92" s="95">
        <v>44410</v>
      </c>
      <c r="J92">
        <v>5.1773233238415743</v>
      </c>
      <c r="K92">
        <v>5.1975051975051976</v>
      </c>
      <c r="L92">
        <v>5.2192066805845512</v>
      </c>
      <c r="M92">
        <v>5.2493438320209975</v>
      </c>
      <c r="N92">
        <v>5.2784375824755871</v>
      </c>
      <c r="O92">
        <v>5.3092646668436423</v>
      </c>
      <c r="P92">
        <v>5.329070077271516</v>
      </c>
      <c r="Q92">
        <v>5.3547523427041499</v>
      </c>
      <c r="R92">
        <v>5.377789728421619</v>
      </c>
      <c r="S92">
        <v>5.417118093174432</v>
      </c>
      <c r="T92">
        <v>5.4570259208731242</v>
      </c>
      <c r="U92">
        <v>5.4945054945054945</v>
      </c>
      <c r="V92">
        <v>5.5340343110127286</v>
      </c>
      <c r="W92">
        <v>5.5694792536897806</v>
      </c>
      <c r="X92">
        <v>5.6053811659192823</v>
      </c>
      <c r="Y92">
        <v>5.6385678037778399</v>
      </c>
      <c r="Z92">
        <v>5.6737588652482271</v>
      </c>
      <c r="AA92">
        <v>5.711022272986864</v>
      </c>
      <c r="AB92">
        <v>5.7438253877082133</v>
      </c>
      <c r="AC92">
        <v>5.7786766830395839</v>
      </c>
      <c r="AD92">
        <v>5.8105752469494476</v>
      </c>
      <c r="AE92">
        <v>5.8496636443404508</v>
      </c>
      <c r="AF92">
        <v>5.8840835539864669</v>
      </c>
      <c r="AG92">
        <v>5.9206631142687982</v>
      </c>
      <c r="AH92">
        <v>5.9559261465157833</v>
      </c>
      <c r="AI92">
        <v>5.989817310572028</v>
      </c>
      <c r="AJ92">
        <v>6.0259114191021395</v>
      </c>
      <c r="AK92">
        <v>6.0606060606060606</v>
      </c>
      <c r="AL92">
        <v>6.0938452163315056</v>
      </c>
      <c r="AM92">
        <v>6.1330880098129406</v>
      </c>
      <c r="AN92">
        <v>6.1652281134401967</v>
      </c>
      <c r="AO92">
        <v>6.1977068484660682</v>
      </c>
      <c r="AP92">
        <v>6.2363579669473035</v>
      </c>
      <c r="AQ92">
        <v>6.2715584822828472</v>
      </c>
      <c r="AR92">
        <v>6.3051702395964693</v>
      </c>
      <c r="AS92">
        <v>6.3431652394544873</v>
      </c>
      <c r="AT92">
        <v>6.3775510204081636</v>
      </c>
      <c r="AU92">
        <v>6.4123116383456233</v>
      </c>
      <c r="AV92">
        <v>6.449532408900355</v>
      </c>
      <c r="AW92">
        <v>6.4829821717990272</v>
      </c>
      <c r="AX92">
        <v>6.4998375040623992</v>
      </c>
      <c r="AY92">
        <v>6.5040650406504064</v>
      </c>
    </row>
    <row r="93" spans="1:51">
      <c r="A93" s="95">
        <v>44411</v>
      </c>
      <c r="J93">
        <v>5.2232958997127188</v>
      </c>
      <c r="K93">
        <v>5.2438384897745145</v>
      </c>
      <c r="L93">
        <v>5.2659294365455498</v>
      </c>
      <c r="M93">
        <v>5.2952078369075988</v>
      </c>
      <c r="N93">
        <v>5.3248136315228969</v>
      </c>
      <c r="O93">
        <v>5.3547523427041499</v>
      </c>
      <c r="P93">
        <v>5.3806833467850419</v>
      </c>
      <c r="Q93">
        <v>5.4141851651326478</v>
      </c>
      <c r="R93">
        <v>5.4436581382689164</v>
      </c>
      <c r="S93">
        <v>5.4809536859413539</v>
      </c>
      <c r="T93">
        <v>5.5172413793103452</v>
      </c>
      <c r="U93">
        <v>5.5524708495280395</v>
      </c>
      <c r="V93">
        <v>5.5912776069331835</v>
      </c>
      <c r="W93">
        <v>5.6274620146314014</v>
      </c>
      <c r="X93">
        <v>5.6641178136505239</v>
      </c>
      <c r="Y93">
        <v>5.6996295240809349</v>
      </c>
      <c r="Z93">
        <v>5.7355893318038431</v>
      </c>
      <c r="AA93">
        <v>5.7720057720057723</v>
      </c>
      <c r="AB93">
        <v>5.8055152394775043</v>
      </c>
      <c r="AC93">
        <v>5.8428279287174991</v>
      </c>
      <c r="AD93">
        <v>5.8754406580493539</v>
      </c>
      <c r="AE93">
        <v>5.9154096421177167</v>
      </c>
      <c r="AF93">
        <v>5.9506099375185952</v>
      </c>
      <c r="AG93">
        <v>5.9880239520958076</v>
      </c>
      <c r="AH93">
        <v>6.0240963855421681</v>
      </c>
      <c r="AI93">
        <v>6.0587700696758553</v>
      </c>
      <c r="AJ93">
        <v>6.0957025297165499</v>
      </c>
      <c r="AK93">
        <v>6.1312078479460457</v>
      </c>
      <c r="AL93">
        <v>6.1652281134401967</v>
      </c>
      <c r="AM93">
        <v>6.2053986968662738</v>
      </c>
      <c r="AN93">
        <v>6.2402496099843994</v>
      </c>
      <c r="AO93">
        <v>6.2735257214554583</v>
      </c>
      <c r="AP93">
        <v>6.3111391606184917</v>
      </c>
      <c r="AQ93">
        <v>6.3492063492063489</v>
      </c>
      <c r="AR93">
        <v>6.3816209317166557</v>
      </c>
      <c r="AS93">
        <v>6.4205457463884432</v>
      </c>
      <c r="AT93">
        <v>6.455777921239509</v>
      </c>
      <c r="AU93">
        <v>6.4935064935064934</v>
      </c>
      <c r="AV93">
        <v>6.5295461965393402</v>
      </c>
      <c r="AW93">
        <v>6.5638332786347222</v>
      </c>
      <c r="AX93">
        <v>6.4998375040623992</v>
      </c>
      <c r="AY93">
        <v>6.5040650406504064</v>
      </c>
    </row>
    <row r="94" spans="1:51">
      <c r="A94" s="95">
        <v>44412</v>
      </c>
      <c r="J94">
        <v>5.208333333333333</v>
      </c>
      <c r="K94">
        <v>5.2301255230125516</v>
      </c>
      <c r="L94">
        <v>5.2521008403361344</v>
      </c>
      <c r="M94">
        <v>5.2798310454065467</v>
      </c>
      <c r="N94">
        <v>5.3092646668436423</v>
      </c>
      <c r="O94">
        <v>5.3390282968499738</v>
      </c>
      <c r="P94">
        <v>5.3648068669527893</v>
      </c>
      <c r="Q94">
        <v>5.3995680345572357</v>
      </c>
      <c r="R94">
        <v>5.4288816503800215</v>
      </c>
      <c r="S94">
        <v>5.4644808743169397</v>
      </c>
      <c r="T94">
        <v>5.4975261132490374</v>
      </c>
      <c r="U94">
        <v>5.5309734513274336</v>
      </c>
      <c r="V94">
        <v>5.5694792536897806</v>
      </c>
      <c r="W94">
        <v>5.6038105912020173</v>
      </c>
      <c r="X94">
        <v>5.6401579244218834</v>
      </c>
      <c r="Y94">
        <v>5.6753688989784337</v>
      </c>
      <c r="Z94">
        <v>5.711022272986864</v>
      </c>
      <c r="AA94">
        <v>5.7471264367816097</v>
      </c>
      <c r="AB94">
        <v>5.7803468208092488</v>
      </c>
      <c r="AC94">
        <v>5.8173356602675979</v>
      </c>
      <c r="AD94">
        <v>5.8496636443404508</v>
      </c>
      <c r="AE94">
        <v>5.8875478363261697</v>
      </c>
      <c r="AF94">
        <v>5.9224163458691148</v>
      </c>
      <c r="AG94">
        <v>5.9594755661501786</v>
      </c>
      <c r="AH94">
        <v>5.9952038369304557</v>
      </c>
      <c r="AI94">
        <v>6.0295447693699122</v>
      </c>
      <c r="AJ94">
        <v>6.0661207158022448</v>
      </c>
      <c r="AK94">
        <v>6.1012812690665044</v>
      </c>
      <c r="AL94">
        <v>6.1349693251533743</v>
      </c>
      <c r="AM94">
        <v>6.1728395061728394</v>
      </c>
      <c r="AN94">
        <v>6.2073246430788336</v>
      </c>
      <c r="AO94">
        <v>6.2402496099843994</v>
      </c>
      <c r="AP94">
        <v>6.2794348508634226</v>
      </c>
      <c r="AQ94">
        <v>6.3151247237132937</v>
      </c>
      <c r="AR94">
        <v>6.3471913678197396</v>
      </c>
      <c r="AS94">
        <v>6.3856960408684547</v>
      </c>
      <c r="AT94">
        <v>6.4205457463884432</v>
      </c>
      <c r="AU94">
        <v>6.4578624475298678</v>
      </c>
      <c r="AV94">
        <v>6.4935064935064934</v>
      </c>
      <c r="AW94">
        <v>6.5274151436031334</v>
      </c>
      <c r="AX94">
        <v>6.4998375040623992</v>
      </c>
      <c r="AY94">
        <v>6.5040650406504064</v>
      </c>
    </row>
    <row r="95" spans="1:51">
      <c r="A95" s="95">
        <v>44413</v>
      </c>
      <c r="J95">
        <v>5.2273915316257185</v>
      </c>
      <c r="K95">
        <v>5.2479664130149564</v>
      </c>
      <c r="L95">
        <v>5.2714812862414338</v>
      </c>
      <c r="M95">
        <v>5.3008216273522395</v>
      </c>
      <c r="N95">
        <v>5.3319114902692615</v>
      </c>
      <c r="O95">
        <v>5.3633681952266024</v>
      </c>
      <c r="P95">
        <v>5.3879310344827589</v>
      </c>
      <c r="Q95">
        <v>5.4229934924078087</v>
      </c>
      <c r="R95">
        <v>5.4540496318516496</v>
      </c>
      <c r="S95">
        <v>5.4869684499314131</v>
      </c>
      <c r="T95">
        <v>5.518763796909492</v>
      </c>
      <c r="U95">
        <v>5.547850208044383</v>
      </c>
      <c r="V95">
        <v>5.5865921787709496</v>
      </c>
      <c r="W95">
        <v>5.6242969628796393</v>
      </c>
      <c r="X95">
        <v>5.6625141562853907</v>
      </c>
      <c r="Y95">
        <v>5.6996295240809349</v>
      </c>
      <c r="Z95">
        <v>5.7372346528973033</v>
      </c>
      <c r="AA95">
        <v>5.7770075101097627</v>
      </c>
      <c r="AB95">
        <v>5.8105752469494476</v>
      </c>
      <c r="AC95">
        <v>5.8496636443404508</v>
      </c>
      <c r="AD95">
        <v>5.8840835539864669</v>
      </c>
      <c r="AE95">
        <v>5.9241706161137442</v>
      </c>
      <c r="AF95">
        <v>5.9612518628912072</v>
      </c>
      <c r="AG95">
        <v>6.0006000600060005</v>
      </c>
      <c r="AH95">
        <v>6.0386473429951693</v>
      </c>
      <c r="AI95">
        <v>6.0734892195566355</v>
      </c>
      <c r="AJ95">
        <v>6.1143381228981966</v>
      </c>
      <c r="AK95">
        <v>6.1500615006150063</v>
      </c>
      <c r="AL95">
        <v>6.1862047633776687</v>
      </c>
      <c r="AM95">
        <v>6.2266500622665006</v>
      </c>
      <c r="AN95">
        <v>6.2637018477920456</v>
      </c>
      <c r="AO95">
        <v>6.2972292191435768</v>
      </c>
      <c r="AP95">
        <v>6.3391442155309035</v>
      </c>
      <c r="AQ95">
        <v>6.3775510204081636</v>
      </c>
      <c r="AR95">
        <v>6.4123116383456233</v>
      </c>
      <c r="AS95">
        <v>6.4516129032258069</v>
      </c>
      <c r="AT95">
        <v>6.4892926670992868</v>
      </c>
      <c r="AU95">
        <v>6.5274151436031334</v>
      </c>
      <c r="AV95">
        <v>6.5659881812212744</v>
      </c>
      <c r="AW95">
        <v>6.602839220864972</v>
      </c>
      <c r="AX95">
        <v>6.4998375040623992</v>
      </c>
      <c r="AY95">
        <v>6.5040650406504064</v>
      </c>
    </row>
    <row r="96" spans="1:51">
      <c r="A96" s="95">
        <v>44414</v>
      </c>
      <c r="J96">
        <v>5.2631578947368425</v>
      </c>
      <c r="K96">
        <v>5.2826201796090864</v>
      </c>
      <c r="L96">
        <v>5.3036329885971893</v>
      </c>
      <c r="M96">
        <v>5.3304904051172715</v>
      </c>
      <c r="N96">
        <v>5.3619302949061662</v>
      </c>
      <c r="O96">
        <v>5.3937432578209279</v>
      </c>
      <c r="P96">
        <v>5.4185857491194804</v>
      </c>
      <c r="Q96">
        <v>5.4540496318516496</v>
      </c>
      <c r="R96">
        <v>5.4839594187003016</v>
      </c>
      <c r="S96">
        <v>5.518763796909492</v>
      </c>
      <c r="T96">
        <v>5.5540127742293812</v>
      </c>
      <c r="U96">
        <v>5.5865921787709496</v>
      </c>
      <c r="V96">
        <v>5.6274620146314014</v>
      </c>
      <c r="W96">
        <v>5.6641178136505239</v>
      </c>
      <c r="X96">
        <v>5.7028799543769599</v>
      </c>
      <c r="Y96">
        <v>5.7405281285878305</v>
      </c>
      <c r="Z96">
        <v>5.7770075101097627</v>
      </c>
      <c r="AA96">
        <v>5.8173356602675979</v>
      </c>
      <c r="AB96">
        <v>5.8513750731421883</v>
      </c>
      <c r="AC96">
        <v>5.8892815076560661</v>
      </c>
      <c r="AD96">
        <v>5.9241706161137442</v>
      </c>
      <c r="AE96">
        <v>5.9648076349537726</v>
      </c>
      <c r="AF96">
        <v>6.0024009603841542</v>
      </c>
      <c r="AG96">
        <v>6.0404711567502263</v>
      </c>
      <c r="AH96">
        <v>6.0790273556230998</v>
      </c>
      <c r="AI96">
        <v>6.1162079510703364</v>
      </c>
      <c r="AJ96">
        <v>6.1557402277623883</v>
      </c>
      <c r="AK96">
        <v>6.1919504643962844</v>
      </c>
      <c r="AL96">
        <v>6.2285892245406416</v>
      </c>
      <c r="AM96">
        <v>6.2695924764890281</v>
      </c>
      <c r="AN96">
        <v>6.3051702395964693</v>
      </c>
      <c r="AO96">
        <v>6.3391442155309035</v>
      </c>
      <c r="AP96">
        <v>6.3816209317166557</v>
      </c>
      <c r="AQ96">
        <v>6.4184852374839538</v>
      </c>
      <c r="AR96">
        <v>6.4536947402387863</v>
      </c>
      <c r="AS96">
        <v>6.4956154595647932</v>
      </c>
      <c r="AT96">
        <v>6.5316786414108421</v>
      </c>
      <c r="AU96">
        <v>6.5703022339027592</v>
      </c>
      <c r="AV96">
        <v>6.6093853271645742</v>
      </c>
      <c r="AW96">
        <v>6.6445182724252492</v>
      </c>
    </row>
    <row r="97" spans="1:49">
      <c r="A97" s="95">
        <v>44417</v>
      </c>
      <c r="J97">
        <v>5.2534804307853955</v>
      </c>
      <c r="K97">
        <v>5.2728710783021349</v>
      </c>
      <c r="L97">
        <v>5.2938062466913705</v>
      </c>
      <c r="M97">
        <v>5.3248136315228969</v>
      </c>
      <c r="N97">
        <v>5.3561863952865556</v>
      </c>
      <c r="O97">
        <v>5.3879310344827589</v>
      </c>
      <c r="P97">
        <v>5.4127198917456019</v>
      </c>
      <c r="Q97">
        <v>5.4495912806539515</v>
      </c>
      <c r="R97">
        <v>5.4794520547945202</v>
      </c>
      <c r="S97">
        <v>5.5157198014340878</v>
      </c>
      <c r="T97">
        <v>5.5509297807382731</v>
      </c>
      <c r="U97">
        <v>5.5834729201563373</v>
      </c>
      <c r="V97">
        <v>5.6227157717177398</v>
      </c>
      <c r="W97">
        <v>5.660911406736485</v>
      </c>
      <c r="X97">
        <v>5.6980056980056988</v>
      </c>
      <c r="Y97">
        <v>5.7355893318038431</v>
      </c>
      <c r="Z97">
        <v>5.7720057720057723</v>
      </c>
      <c r="AA97">
        <v>5.8122638767800057</v>
      </c>
      <c r="AB97">
        <v>5.8462437883659746</v>
      </c>
      <c r="AC97">
        <v>5.8840835539864669</v>
      </c>
      <c r="AD97">
        <v>5.9189109203906485</v>
      </c>
      <c r="AE97">
        <v>5.9594755661501786</v>
      </c>
      <c r="AF97">
        <v>5.9970014992503744</v>
      </c>
      <c r="AG97">
        <v>6.0350030175015092</v>
      </c>
      <c r="AH97">
        <v>6.0734892195566355</v>
      </c>
      <c r="AI97">
        <v>6.1087354917532064</v>
      </c>
      <c r="AJ97">
        <v>6.1481709191515526</v>
      </c>
      <c r="AK97">
        <v>6.1862047633776687</v>
      </c>
      <c r="AL97">
        <v>6.2208398133748055</v>
      </c>
      <c r="AM97">
        <v>6.261740763932373</v>
      </c>
      <c r="AN97">
        <v>6.2972292191435768</v>
      </c>
      <c r="AO97">
        <v>6.3311174422285532</v>
      </c>
      <c r="AP97">
        <v>6.3734862970044608</v>
      </c>
      <c r="AQ97">
        <v>6.4102564102564106</v>
      </c>
      <c r="AR97">
        <v>6.4453754431195609</v>
      </c>
      <c r="AS97">
        <v>6.4850843060959793</v>
      </c>
      <c r="AT97">
        <v>6.5231572080887155</v>
      </c>
      <c r="AU97">
        <v>6.561679790026246</v>
      </c>
      <c r="AV97">
        <v>6.5984823490597169</v>
      </c>
      <c r="AW97">
        <v>6.6357000663570007</v>
      </c>
    </row>
    <row r="98" spans="1:49">
      <c r="A98" s="95">
        <v>44418</v>
      </c>
      <c r="J98">
        <v>5.2124055251498564</v>
      </c>
      <c r="K98">
        <v>5.2328623757195185</v>
      </c>
      <c r="L98">
        <v>5.2548607461902259</v>
      </c>
      <c r="M98">
        <v>5.2826201796090864</v>
      </c>
      <c r="N98">
        <v>5.3163211057947901</v>
      </c>
      <c r="O98">
        <v>5.3475935828877006</v>
      </c>
      <c r="P98">
        <v>5.3720118184260004</v>
      </c>
      <c r="Q98">
        <v>5.4068667207353336</v>
      </c>
      <c r="R98">
        <v>5.4377379010331701</v>
      </c>
      <c r="S98">
        <v>5.4734537493158184</v>
      </c>
      <c r="T98">
        <v>5.5081244836133303</v>
      </c>
      <c r="U98">
        <v>5.54016620498615</v>
      </c>
      <c r="V98">
        <v>5.5803571428571432</v>
      </c>
      <c r="W98">
        <v>5.616399887672002</v>
      </c>
      <c r="X98">
        <v>5.6545094713033643</v>
      </c>
      <c r="Y98">
        <v>5.6915196357427433</v>
      </c>
      <c r="Z98">
        <v>5.72737686139748</v>
      </c>
      <c r="AA98">
        <v>5.7670126874279122</v>
      </c>
      <c r="AB98">
        <v>5.8004640371229703</v>
      </c>
      <c r="AC98">
        <v>5.8394160583941606</v>
      </c>
      <c r="AD98">
        <v>5.8737151248164459</v>
      </c>
      <c r="AE98">
        <v>5.9136605558840927</v>
      </c>
      <c r="AF98">
        <v>5.9506099375185952</v>
      </c>
      <c r="AG98">
        <v>5.9880239520958076</v>
      </c>
      <c r="AH98">
        <v>6.0259114191021395</v>
      </c>
      <c r="AI98">
        <v>6.0624431645953312</v>
      </c>
      <c r="AJ98">
        <v>6.1012812690665044</v>
      </c>
      <c r="AK98">
        <v>6.1368517950291492</v>
      </c>
      <c r="AL98">
        <v>6.1728395061728394</v>
      </c>
      <c r="AM98">
        <v>6.2131096613855235</v>
      </c>
      <c r="AN98">
        <v>6.2480474851608871</v>
      </c>
      <c r="AO98">
        <v>6.2833804586867732</v>
      </c>
      <c r="AP98">
        <v>6.3231109705975337</v>
      </c>
      <c r="AQ98">
        <v>6.3613231552162848</v>
      </c>
      <c r="AR98">
        <v>6.3959066197633518</v>
      </c>
      <c r="AS98">
        <v>6.4350064350064349</v>
      </c>
      <c r="AT98">
        <v>6.4724919093851137</v>
      </c>
      <c r="AU98">
        <v>6.510416666666667</v>
      </c>
      <c r="AV98">
        <v>6.5487884741322855</v>
      </c>
      <c r="AW98">
        <v>6.5832784726793943</v>
      </c>
    </row>
    <row r="99" spans="1:49">
      <c r="A99" s="95">
        <v>44419</v>
      </c>
      <c r="J99">
        <v>5.2342318764721281</v>
      </c>
      <c r="K99">
        <v>5.2562417871222076</v>
      </c>
      <c r="L99">
        <v>5.275652862041678</v>
      </c>
      <c r="M99">
        <v>5.3050397877984086</v>
      </c>
      <c r="N99">
        <v>5.3376034160661865</v>
      </c>
      <c r="O99">
        <v>5.3691275167785237</v>
      </c>
      <c r="P99">
        <v>5.3922890266918309</v>
      </c>
      <c r="Q99">
        <v>5.4318305268875609</v>
      </c>
      <c r="R99">
        <v>5.4644808743169397</v>
      </c>
      <c r="S99">
        <v>5.499037668408028</v>
      </c>
      <c r="T99">
        <v>5.532503457814661</v>
      </c>
      <c r="U99">
        <v>5.5648302726766836</v>
      </c>
      <c r="V99">
        <v>5.6038105912020173</v>
      </c>
      <c r="W99">
        <v>5.6401579244218834</v>
      </c>
      <c r="X99">
        <v>5.6785917092561045</v>
      </c>
      <c r="Y99">
        <v>5.7142857142857144</v>
      </c>
      <c r="Z99">
        <v>5.7520851308599363</v>
      </c>
      <c r="AA99">
        <v>5.7903879559930518</v>
      </c>
      <c r="AB99">
        <v>5.8258083309059137</v>
      </c>
      <c r="AC99">
        <v>5.8633831720902956</v>
      </c>
      <c r="AD99">
        <v>5.8979652020053077</v>
      </c>
      <c r="AE99">
        <v>5.9382422802850359</v>
      </c>
      <c r="AF99">
        <v>5.975500448162534</v>
      </c>
      <c r="AG99">
        <v>6.0132291040288637</v>
      </c>
      <c r="AH99">
        <v>6.0514372163388801</v>
      </c>
      <c r="AI99">
        <v>6.0864272671941571</v>
      </c>
      <c r="AJ99">
        <v>6.1255742725880546</v>
      </c>
      <c r="AK99">
        <v>6.1614294516327792</v>
      </c>
      <c r="AL99">
        <v>6.1977068484660682</v>
      </c>
      <c r="AM99">
        <v>6.238303181534623</v>
      </c>
      <c r="AN99">
        <v>6.2735257214554583</v>
      </c>
      <c r="AO99">
        <v>6.3071586250394196</v>
      </c>
      <c r="AP99">
        <v>6.3492063492063489</v>
      </c>
      <c r="AQ99">
        <v>6.3856960408684547</v>
      </c>
      <c r="AR99">
        <v>6.4205457463884432</v>
      </c>
      <c r="AS99">
        <v>6.4620355411954771</v>
      </c>
      <c r="AT99">
        <v>6.4977257959714096</v>
      </c>
      <c r="AU99">
        <v>6.5359477124183005</v>
      </c>
      <c r="AV99">
        <v>6.5746219592373434</v>
      </c>
      <c r="AW99">
        <v>6.6093853271645742</v>
      </c>
    </row>
    <row r="100" spans="1:49">
      <c r="A100" s="95">
        <v>44420</v>
      </c>
      <c r="J100">
        <v>5.2673163023439562</v>
      </c>
      <c r="K100">
        <v>5.2882072977260712</v>
      </c>
      <c r="L100">
        <v>5.3078556263269636</v>
      </c>
      <c r="M100">
        <v>5.3376034160661865</v>
      </c>
      <c r="N100">
        <v>5.3691275167785237</v>
      </c>
      <c r="O100">
        <v>5.4024851431658565</v>
      </c>
      <c r="P100">
        <v>5.4288816503800215</v>
      </c>
      <c r="Q100">
        <v>5.4659743099207434</v>
      </c>
      <c r="R100">
        <v>5.4960153888430892</v>
      </c>
      <c r="S100">
        <v>5.532503457814661</v>
      </c>
      <c r="T100">
        <v>5.5679287305122491</v>
      </c>
      <c r="U100">
        <v>5.6022408963585439</v>
      </c>
      <c r="V100">
        <v>5.6433408577878108</v>
      </c>
      <c r="W100">
        <v>5.6802044873615447</v>
      </c>
      <c r="X100">
        <v>5.7191878753217038</v>
      </c>
      <c r="Y100">
        <v>5.7570523891767413</v>
      </c>
      <c r="Z100">
        <v>5.7954216169226305</v>
      </c>
      <c r="AA100">
        <v>5.8360081704114384</v>
      </c>
      <c r="AB100">
        <v>5.8702670971529205</v>
      </c>
      <c r="AC100">
        <v>5.9101654846335698</v>
      </c>
      <c r="AD100">
        <v>5.9453032104637344</v>
      </c>
      <c r="AE100">
        <v>5.9880239520958076</v>
      </c>
      <c r="AF100">
        <v>6.0259114191021395</v>
      </c>
      <c r="AG100">
        <v>6.0642813826561559</v>
      </c>
      <c r="AH100">
        <v>6.103143118706134</v>
      </c>
      <c r="AI100">
        <v>6.1406202026404673</v>
      </c>
      <c r="AJ100">
        <v>6.1804697156983934</v>
      </c>
      <c r="AK100">
        <v>6.2189054726368163</v>
      </c>
      <c r="AL100">
        <v>6.2539086929330834</v>
      </c>
      <c r="AM100">
        <v>6.2972292191435768</v>
      </c>
      <c r="AN100">
        <v>6.3331222292590246</v>
      </c>
      <c r="AO100">
        <v>6.3673989175421841</v>
      </c>
      <c r="AP100">
        <v>6.4102564102564106</v>
      </c>
      <c r="AQ100">
        <v>6.449532408900355</v>
      </c>
      <c r="AR100">
        <v>6.4850843060959793</v>
      </c>
      <c r="AS100">
        <v>6.5252854812398047</v>
      </c>
      <c r="AT100">
        <v>6.5638332786347222</v>
      </c>
      <c r="AU100">
        <v>6.602839220864972</v>
      </c>
      <c r="AV100">
        <v>6.6423115244104949</v>
      </c>
      <c r="AW100">
        <v>6.67779632721202</v>
      </c>
    </row>
    <row r="101" spans="1:49">
      <c r="A101" s="95">
        <v>44421</v>
      </c>
      <c r="J101">
        <v>5.2576235541535228</v>
      </c>
      <c r="K101">
        <v>5.2784375824755871</v>
      </c>
      <c r="L101">
        <v>5.298013245033113</v>
      </c>
      <c r="M101">
        <v>5.3276505061267976</v>
      </c>
      <c r="N101">
        <v>5.3619302949061662</v>
      </c>
      <c r="O101">
        <v>5.3951982735365531</v>
      </c>
      <c r="P101">
        <v>5.4215234480889132</v>
      </c>
      <c r="Q101">
        <v>5.4585152838427948</v>
      </c>
      <c r="R101">
        <v>5.4899807850672522</v>
      </c>
      <c r="S101">
        <v>5.5263885051119095</v>
      </c>
      <c r="T101">
        <v>5.563282336578582</v>
      </c>
      <c r="U101">
        <v>5.5975370836831795</v>
      </c>
      <c r="V101">
        <v>5.6385678037778399</v>
      </c>
      <c r="W101">
        <v>5.6769798467215438</v>
      </c>
      <c r="X101">
        <v>5.7175528873642083</v>
      </c>
      <c r="Y101">
        <v>5.755395683453238</v>
      </c>
      <c r="Z101">
        <v>5.7954216169226305</v>
      </c>
      <c r="AA101">
        <v>5.8360081704114384</v>
      </c>
      <c r="AB101">
        <v>5.8719906048150321</v>
      </c>
      <c r="AC101">
        <v>5.9136605558840927</v>
      </c>
      <c r="AD101">
        <v>5.9488399762046402</v>
      </c>
      <c r="AE101">
        <v>5.9916117435590177</v>
      </c>
      <c r="AF101">
        <v>6.0313630880579012</v>
      </c>
      <c r="AG101">
        <v>6.0716454159077102</v>
      </c>
      <c r="AH101">
        <v>6.1106018942865878</v>
      </c>
      <c r="AI101">
        <v>6.1500615006150063</v>
      </c>
      <c r="AJ101">
        <v>6.1900340451872484</v>
      </c>
      <c r="AK101">
        <v>6.2305295950155761</v>
      </c>
      <c r="AL101">
        <v>6.2676277029144467</v>
      </c>
      <c r="AM101">
        <v>6.309148264984227</v>
      </c>
      <c r="AN101">
        <v>6.3471913678197396</v>
      </c>
      <c r="AO101">
        <v>6.3836578359399931</v>
      </c>
      <c r="AP101">
        <v>6.4267352185089983</v>
      </c>
      <c r="AQ101">
        <v>6.4662140316844487</v>
      </c>
      <c r="AR101">
        <v>6.5040650406504064</v>
      </c>
      <c r="AS101">
        <v>6.5466448445171848</v>
      </c>
      <c r="AT101">
        <v>6.5854461639776085</v>
      </c>
      <c r="AU101">
        <v>6.6247101689301093</v>
      </c>
      <c r="AV101">
        <v>6.666666666666667</v>
      </c>
      <c r="AW101">
        <v>6.7024128686327078</v>
      </c>
    </row>
    <row r="102" spans="1:49">
      <c r="A102" s="95">
        <v>44424</v>
      </c>
      <c r="J102">
        <v>5.2826201796090864</v>
      </c>
      <c r="K102">
        <v>5.3036329885971893</v>
      </c>
      <c r="L102">
        <v>5.3248136315228969</v>
      </c>
      <c r="M102">
        <v>5.3547523427041499</v>
      </c>
      <c r="N102">
        <v>5.3893829156561575</v>
      </c>
      <c r="O102">
        <v>5.4229934924078087</v>
      </c>
      <c r="P102">
        <v>5.4495912806539515</v>
      </c>
      <c r="Q102">
        <v>5.4869684499314131</v>
      </c>
      <c r="R102">
        <v>5.5172413793103452</v>
      </c>
      <c r="S102">
        <v>5.5540127742293812</v>
      </c>
      <c r="T102">
        <v>5.589714924538848</v>
      </c>
      <c r="U102">
        <v>5.6242969628796393</v>
      </c>
      <c r="V102">
        <v>5.6657223796034</v>
      </c>
      <c r="W102">
        <v>5.7045065601825442</v>
      </c>
      <c r="X102">
        <v>5.7454754380925017</v>
      </c>
      <c r="Y102">
        <v>5.7853630315302285</v>
      </c>
      <c r="Z102">
        <v>5.8241118229470006</v>
      </c>
      <c r="AA102">
        <v>5.8668231152830748</v>
      </c>
      <c r="AB102">
        <v>5.9031877213695401</v>
      </c>
      <c r="AC102">
        <v>5.9435364041604748</v>
      </c>
      <c r="AD102">
        <v>5.9808612440191391</v>
      </c>
      <c r="AE102">
        <v>6.0240963855421681</v>
      </c>
      <c r="AF102">
        <v>6.0642813826561559</v>
      </c>
      <c r="AG102">
        <v>6.1050061050061046</v>
      </c>
      <c r="AH102">
        <v>6.1443932411674345</v>
      </c>
      <c r="AI102">
        <v>6.1842918985776123</v>
      </c>
      <c r="AJ102">
        <v>6.2247121070650486</v>
      </c>
      <c r="AK102">
        <v>6.2656641604010028</v>
      </c>
      <c r="AL102">
        <v>6.3031831074692715</v>
      </c>
      <c r="AM102">
        <v>6.3471913678197396</v>
      </c>
      <c r="AN102">
        <v>6.3836578359399931</v>
      </c>
      <c r="AO102">
        <v>6.4205457463884432</v>
      </c>
      <c r="AP102">
        <v>6.4641241111829348</v>
      </c>
      <c r="AQ102">
        <v>6.5061808718282368</v>
      </c>
      <c r="AR102">
        <v>6.5423617926071307</v>
      </c>
      <c r="AS102">
        <v>6.5854461639776085</v>
      </c>
      <c r="AT102">
        <v>6.6247101689301093</v>
      </c>
      <c r="AU102">
        <v>6.666666666666667</v>
      </c>
      <c r="AV102">
        <v>6.7069081153588188</v>
      </c>
      <c r="AW102">
        <v>6.7453625632377747</v>
      </c>
    </row>
    <row r="103" spans="1:49">
      <c r="A103" s="95">
        <v>44425</v>
      </c>
      <c r="J103">
        <v>5.2784375824755871</v>
      </c>
      <c r="K103">
        <v>5.2994170641229461</v>
      </c>
      <c r="L103">
        <v>5.3219797764768488</v>
      </c>
      <c r="M103">
        <v>5.3533190578158463</v>
      </c>
      <c r="N103">
        <v>5.3864799353622406</v>
      </c>
      <c r="O103">
        <v>5.4185857491194804</v>
      </c>
      <c r="P103">
        <v>5.4466230936819171</v>
      </c>
      <c r="Q103">
        <v>5.4824561403508767</v>
      </c>
      <c r="R103">
        <v>5.514199062586159</v>
      </c>
      <c r="S103">
        <v>5.5509297807382731</v>
      </c>
      <c r="T103">
        <v>5.5881531153953619</v>
      </c>
      <c r="U103">
        <v>5.6227157717177398</v>
      </c>
      <c r="V103">
        <v>5.6641178136505239</v>
      </c>
      <c r="W103">
        <v>5.7045065601825442</v>
      </c>
      <c r="X103">
        <v>5.7454754380925017</v>
      </c>
      <c r="Y103">
        <v>5.78368999421631</v>
      </c>
      <c r="Z103">
        <v>5.8241118229470006</v>
      </c>
      <c r="AA103">
        <v>5.8651026392961869</v>
      </c>
      <c r="AB103">
        <v>5.9031877213695401</v>
      </c>
      <c r="AC103">
        <v>5.9435364041604748</v>
      </c>
      <c r="AD103">
        <v>5.9790732436472345</v>
      </c>
      <c r="AE103">
        <v>6.022282445046673</v>
      </c>
      <c r="AF103">
        <v>6.0624431645953312</v>
      </c>
      <c r="AG103">
        <v>6.103143118706134</v>
      </c>
      <c r="AH103">
        <v>6.1443932411674345</v>
      </c>
      <c r="AI103">
        <v>6.182380216383307</v>
      </c>
      <c r="AJ103">
        <v>6.2247121070650486</v>
      </c>
      <c r="AK103">
        <v>6.2637018477920456</v>
      </c>
      <c r="AL103">
        <v>6.30119722747322</v>
      </c>
      <c r="AM103">
        <v>6.3451776649746199</v>
      </c>
      <c r="AN103">
        <v>6.3836578359399931</v>
      </c>
      <c r="AO103">
        <v>6.4205457463884432</v>
      </c>
      <c r="AP103">
        <v>6.4620355411954771</v>
      </c>
      <c r="AQ103">
        <v>6.5040650406504064</v>
      </c>
      <c r="AR103">
        <v>6.5402223675604967</v>
      </c>
      <c r="AS103">
        <v>6.5832784726793943</v>
      </c>
      <c r="AT103">
        <v>6.6225165562913908</v>
      </c>
      <c r="AU103">
        <v>6.6644451849383541</v>
      </c>
      <c r="AV103">
        <v>6.70465973851827</v>
      </c>
      <c r="AW103">
        <v>6.7430883344571821</v>
      </c>
    </row>
    <row r="104" spans="1:49">
      <c r="A104" s="95">
        <v>44426</v>
      </c>
      <c r="J104">
        <v>5.3662463107056615</v>
      </c>
      <c r="K104">
        <v>5.3879310344827589</v>
      </c>
      <c r="L104">
        <v>5.4083288263926441</v>
      </c>
      <c r="M104">
        <v>5.4392167527875985</v>
      </c>
      <c r="N104">
        <v>5.4719562243502056</v>
      </c>
      <c r="O104">
        <v>5.5066079295154182</v>
      </c>
      <c r="P104">
        <v>5.5340343110127286</v>
      </c>
      <c r="Q104">
        <v>5.5710306406685239</v>
      </c>
      <c r="R104">
        <v>5.6038105912020173</v>
      </c>
      <c r="S104">
        <v>5.6417489421720735</v>
      </c>
      <c r="T104">
        <v>5.6785917092561045</v>
      </c>
      <c r="U104">
        <v>5.7142857142857144</v>
      </c>
      <c r="V104">
        <v>5.755395683453238</v>
      </c>
      <c r="W104">
        <v>5.7971014492753632</v>
      </c>
      <c r="X104">
        <v>5.8377116170461179</v>
      </c>
      <c r="Y104">
        <v>5.8788947677836569</v>
      </c>
      <c r="Z104">
        <v>5.9189109203906485</v>
      </c>
      <c r="AA104">
        <v>5.9612518628912072</v>
      </c>
      <c r="AB104">
        <v>5.9988002399520104</v>
      </c>
      <c r="AC104">
        <v>6.0404711567502263</v>
      </c>
      <c r="AD104">
        <v>6.0771801883925853</v>
      </c>
      <c r="AE104">
        <v>6.1218243036424855</v>
      </c>
      <c r="AF104">
        <v>6.1614294516327792</v>
      </c>
      <c r="AG104">
        <v>6.2034739454094288</v>
      </c>
      <c r="AH104">
        <v>6.2460961898813245</v>
      </c>
      <c r="AI104">
        <v>6.2833804586867732</v>
      </c>
      <c r="AJ104">
        <v>6.3271116735210375</v>
      </c>
      <c r="AK104">
        <v>6.3673989175421841</v>
      </c>
      <c r="AL104">
        <v>6.4061499039077523</v>
      </c>
      <c r="AM104">
        <v>6.449532408900355</v>
      </c>
      <c r="AN104">
        <v>6.4892926670992868</v>
      </c>
      <c r="AO104">
        <v>6.5274151436031334</v>
      </c>
      <c r="AP104">
        <v>6.5703022339027592</v>
      </c>
      <c r="AQ104">
        <v>6.6115702479338845</v>
      </c>
      <c r="AR104">
        <v>6.6489361702127656</v>
      </c>
      <c r="AS104">
        <v>6.6934404283801872</v>
      </c>
      <c r="AT104">
        <v>6.7340067340067344</v>
      </c>
      <c r="AU104">
        <v>6.7750677506775068</v>
      </c>
      <c r="AV104">
        <v>6.8166325835037496</v>
      </c>
      <c r="AW104">
        <v>6.8563592732259169</v>
      </c>
    </row>
    <row r="105" spans="1:49">
      <c r="A105" s="95">
        <v>44427</v>
      </c>
      <c r="J105">
        <v>5.4333061668024998</v>
      </c>
      <c r="K105">
        <v>5.4555373704309877</v>
      </c>
      <c r="L105">
        <v>5.4764512595837891</v>
      </c>
      <c r="M105">
        <v>5.5096418732782375</v>
      </c>
      <c r="N105">
        <v>5.5417013022998063</v>
      </c>
      <c r="O105">
        <v>5.5772448410485227</v>
      </c>
      <c r="P105">
        <v>5.6053811659192823</v>
      </c>
      <c r="Q105">
        <v>5.6433408577878108</v>
      </c>
      <c r="R105">
        <v>5.6737588652482271</v>
      </c>
      <c r="S105">
        <v>5.711022272986864</v>
      </c>
      <c r="T105">
        <v>5.7487783845932743</v>
      </c>
      <c r="U105">
        <v>5.7853630315302285</v>
      </c>
      <c r="V105">
        <v>5.8275058275058278</v>
      </c>
      <c r="W105">
        <v>5.8668231152830748</v>
      </c>
      <c r="X105">
        <v>5.9084194977843421</v>
      </c>
      <c r="Y105">
        <v>5.9470710674992571</v>
      </c>
      <c r="Z105">
        <v>5.9880239520958076</v>
      </c>
      <c r="AA105">
        <v>6.0295447693699122</v>
      </c>
      <c r="AB105">
        <v>6.0679611650485432</v>
      </c>
      <c r="AC105">
        <v>6.1087354917532064</v>
      </c>
      <c r="AD105">
        <v>6.1462814996926856</v>
      </c>
      <c r="AE105">
        <v>6.1900340451872484</v>
      </c>
      <c r="AF105">
        <v>6.2285892245406416</v>
      </c>
      <c r="AG105">
        <v>6.2695924764890281</v>
      </c>
      <c r="AH105">
        <v>6.3111391606184917</v>
      </c>
      <c r="AI105">
        <v>6.3492063492063489</v>
      </c>
      <c r="AJ105">
        <v>6.3918184723553848</v>
      </c>
      <c r="AK105">
        <v>6.4329366355741397</v>
      </c>
      <c r="AL105">
        <v>6.4703979294726626</v>
      </c>
      <c r="AM105">
        <v>6.5146579804560263</v>
      </c>
      <c r="AN105">
        <v>6.5530799475753598</v>
      </c>
      <c r="AO105">
        <v>6.5897858319604614</v>
      </c>
      <c r="AP105">
        <v>6.6334991708126037</v>
      </c>
      <c r="AQ105">
        <v>6.6755674232309747</v>
      </c>
      <c r="AR105">
        <v>6.7114093959731544</v>
      </c>
      <c r="AS105">
        <v>6.756756756756757</v>
      </c>
      <c r="AT105">
        <v>6.7957866123003736</v>
      </c>
      <c r="AU105">
        <v>6.8376068376068382</v>
      </c>
      <c r="AV105">
        <v>6.8775790921595599</v>
      </c>
      <c r="AW105">
        <v>6.9156293222683258</v>
      </c>
    </row>
    <row r="106" spans="1:49">
      <c r="A106" s="95">
        <v>44428</v>
      </c>
      <c r="J106">
        <v>5.3981106612685563</v>
      </c>
      <c r="K106">
        <v>5.4200542005420056</v>
      </c>
      <c r="L106">
        <v>5.4421768707482991</v>
      </c>
      <c r="M106">
        <v>5.4734537493158184</v>
      </c>
      <c r="N106">
        <v>5.5050922102945226</v>
      </c>
      <c r="O106">
        <v>5.54016620498615</v>
      </c>
      <c r="P106">
        <v>5.5679287305122491</v>
      </c>
      <c r="Q106">
        <v>5.6038105912020173</v>
      </c>
      <c r="R106">
        <v>5.6353902507748659</v>
      </c>
      <c r="S106">
        <v>5.6721497447532609</v>
      </c>
      <c r="T106">
        <v>5.7077625570776256</v>
      </c>
      <c r="U106">
        <v>5.7438253877082133</v>
      </c>
      <c r="V106">
        <v>5.7853630315302285</v>
      </c>
      <c r="W106">
        <v>5.8258083309059137</v>
      </c>
      <c r="X106">
        <v>5.8668231152830748</v>
      </c>
      <c r="Y106">
        <v>5.9084194977843421</v>
      </c>
      <c r="Z106">
        <v>5.9470710674992571</v>
      </c>
      <c r="AA106">
        <v>5.9916117435590177</v>
      </c>
      <c r="AB106">
        <v>6.027727546714889</v>
      </c>
      <c r="AC106">
        <v>6.0698027314112286</v>
      </c>
      <c r="AD106">
        <v>6.1068702290076331</v>
      </c>
      <c r="AE106">
        <v>6.1519532451553367</v>
      </c>
      <c r="AF106">
        <v>6.1919504643962844</v>
      </c>
      <c r="AG106">
        <v>6.2324711748208159</v>
      </c>
      <c r="AH106">
        <v>6.2754941951678695</v>
      </c>
      <c r="AI106">
        <v>6.3131313131313123</v>
      </c>
      <c r="AJ106">
        <v>6.3572790845518119</v>
      </c>
      <c r="AK106">
        <v>6.3979526551503518</v>
      </c>
      <c r="AL106">
        <v>6.4350064350064349</v>
      </c>
      <c r="AM106">
        <v>6.4808813998703823</v>
      </c>
      <c r="AN106">
        <v>6.5189048239895691</v>
      </c>
      <c r="AO106">
        <v>6.557377049180328</v>
      </c>
      <c r="AP106">
        <v>6.6006600660066006</v>
      </c>
      <c r="AQ106">
        <v>6.6423115244104949</v>
      </c>
      <c r="AR106">
        <v>6.6800267201068806</v>
      </c>
      <c r="AS106">
        <v>6.7249495628782787</v>
      </c>
      <c r="AT106">
        <v>6.763611768684477</v>
      </c>
      <c r="AU106">
        <v>6.8050357264375636</v>
      </c>
      <c r="AV106">
        <v>6.8469702156795611</v>
      </c>
      <c r="AW106">
        <v>6.887052341597796</v>
      </c>
    </row>
    <row r="107" spans="1:49">
      <c r="A107" s="95">
        <v>44431</v>
      </c>
      <c r="J107">
        <v>5.3821313240043063</v>
      </c>
      <c r="K107">
        <v>5.4024851431658565</v>
      </c>
      <c r="L107">
        <v>5.4259359739555073</v>
      </c>
      <c r="M107">
        <v>5.4585152838427948</v>
      </c>
      <c r="N107">
        <v>5.4929964295523215</v>
      </c>
      <c r="O107">
        <v>5.5263885051119095</v>
      </c>
      <c r="P107">
        <v>5.5540127742293812</v>
      </c>
      <c r="Q107">
        <v>5.5912776069331835</v>
      </c>
      <c r="R107">
        <v>5.6242969628796393</v>
      </c>
      <c r="S107">
        <v>5.6593095642331637</v>
      </c>
      <c r="T107">
        <v>5.6980056980056988</v>
      </c>
      <c r="U107">
        <v>5.7339449541284404</v>
      </c>
      <c r="V107">
        <v>5.7753393011839442</v>
      </c>
      <c r="W107">
        <v>5.8173356602675979</v>
      </c>
      <c r="X107">
        <v>5.8599472604746561</v>
      </c>
      <c r="Y107">
        <v>5.9014458542342876</v>
      </c>
      <c r="Z107">
        <v>5.9417706476530006</v>
      </c>
      <c r="AA107">
        <v>5.9862316671655194</v>
      </c>
      <c r="AB107">
        <v>6.0240963855421681</v>
      </c>
      <c r="AC107">
        <v>6.0679611650485432</v>
      </c>
      <c r="AD107">
        <v>6.1050061050061046</v>
      </c>
      <c r="AE107">
        <v>6.1500615006150063</v>
      </c>
      <c r="AF107">
        <v>6.1919504643962844</v>
      </c>
      <c r="AG107">
        <v>6.2344139650872821</v>
      </c>
      <c r="AH107">
        <v>6.2774639045825484</v>
      </c>
      <c r="AI107">
        <v>6.3171193935565384</v>
      </c>
      <c r="AJ107">
        <v>6.3613231552162848</v>
      </c>
      <c r="AK107">
        <v>6.4020486555697822</v>
      </c>
      <c r="AL107">
        <v>6.4412238325281805</v>
      </c>
      <c r="AM107">
        <v>6.4871878040869282</v>
      </c>
      <c r="AN107">
        <v>6.5274151436031334</v>
      </c>
      <c r="AO107">
        <v>6.5659881812212744</v>
      </c>
      <c r="AP107">
        <v>6.6115702479338845</v>
      </c>
      <c r="AQ107">
        <v>6.6533599467731213</v>
      </c>
      <c r="AR107">
        <v>6.6912010705921716</v>
      </c>
      <c r="AS107">
        <v>6.7362748400134729</v>
      </c>
      <c r="AT107">
        <v>6.7796610169491531</v>
      </c>
      <c r="AU107">
        <v>6.8212824010914046</v>
      </c>
      <c r="AV107">
        <v>6.8634179821551138</v>
      </c>
      <c r="AW107">
        <v>6.9036934760096651</v>
      </c>
    </row>
    <row r="108" spans="1:49">
      <c r="A108" s="95">
        <v>44432</v>
      </c>
      <c r="J108">
        <v>5.2562417871222076</v>
      </c>
      <c r="K108">
        <v>5.2770448548812663</v>
      </c>
      <c r="L108">
        <v>5.2994170641229461</v>
      </c>
      <c r="M108">
        <v>5.3304904051172715</v>
      </c>
      <c r="N108">
        <v>5.3633681952266024</v>
      </c>
      <c r="O108">
        <v>5.3966540744738261</v>
      </c>
      <c r="P108">
        <v>5.4244643341470029</v>
      </c>
      <c r="Q108">
        <v>5.4614964500273073</v>
      </c>
      <c r="R108">
        <v>5.4945054945054945</v>
      </c>
      <c r="S108">
        <v>5.5309734513274336</v>
      </c>
      <c r="T108">
        <v>5.5648302726766836</v>
      </c>
      <c r="U108">
        <v>5.5991041433370654</v>
      </c>
      <c r="V108">
        <v>5.6385678037778399</v>
      </c>
      <c r="W108">
        <v>5.6769798467215438</v>
      </c>
      <c r="X108">
        <v>5.7175528873642083</v>
      </c>
      <c r="Y108">
        <v>5.7570523891767413</v>
      </c>
      <c r="Z108">
        <v>5.7971014492753632</v>
      </c>
      <c r="AA108">
        <v>5.8377116170461179</v>
      </c>
      <c r="AB108">
        <v>5.8754406580493539</v>
      </c>
      <c r="AC108">
        <v>5.9154096421177167</v>
      </c>
      <c r="AD108">
        <v>5.9523809523809517</v>
      </c>
      <c r="AE108">
        <v>5.9952038369304557</v>
      </c>
      <c r="AF108">
        <v>6.0331825037707389</v>
      </c>
      <c r="AG108">
        <v>6.0753341433778862</v>
      </c>
      <c r="AH108">
        <v>6.1143381228981966</v>
      </c>
      <c r="AI108">
        <v>6.1538461538461533</v>
      </c>
      <c r="AJ108">
        <v>6.1938680706100957</v>
      </c>
      <c r="AK108">
        <v>6.2344139650872821</v>
      </c>
      <c r="AL108">
        <v>6.2715584822828472</v>
      </c>
      <c r="AM108">
        <v>6.3151247237132937</v>
      </c>
      <c r="AN108">
        <v>6.3532401524777633</v>
      </c>
      <c r="AO108">
        <v>6.3897763578274764</v>
      </c>
      <c r="AP108">
        <v>6.4329366355741397</v>
      </c>
      <c r="AQ108">
        <v>6.4724919093851137</v>
      </c>
      <c r="AR108">
        <v>6.510416666666667</v>
      </c>
      <c r="AS108">
        <v>6.5530799475753598</v>
      </c>
      <c r="AT108">
        <v>6.5919578114700066</v>
      </c>
      <c r="AU108">
        <v>6.6334991708126037</v>
      </c>
      <c r="AV108">
        <v>6.6733400066733397</v>
      </c>
      <c r="AW108">
        <v>6.7114093959731544</v>
      </c>
    </row>
    <row r="109" spans="1:49">
      <c r="A109" s="95">
        <v>44433</v>
      </c>
      <c r="J109">
        <v>5.2124055251498564</v>
      </c>
      <c r="K109">
        <v>5.2328623757195185</v>
      </c>
      <c r="L109">
        <v>5.2576235541535228</v>
      </c>
      <c r="M109">
        <v>5.2854122621564477</v>
      </c>
      <c r="N109">
        <v>5.3205639797818565</v>
      </c>
      <c r="O109">
        <v>5.3547523427041499</v>
      </c>
      <c r="P109">
        <v>5.3821313240043063</v>
      </c>
      <c r="Q109">
        <v>5.4200542005420056</v>
      </c>
      <c r="R109">
        <v>5.4525627044711014</v>
      </c>
      <c r="S109">
        <v>5.48847420417124</v>
      </c>
      <c r="T109">
        <v>5.5233360950013815</v>
      </c>
      <c r="U109">
        <v>5.5586436909394106</v>
      </c>
      <c r="V109">
        <v>5.5975370836831795</v>
      </c>
      <c r="W109">
        <v>5.636978579481398</v>
      </c>
      <c r="X109">
        <v>5.6769798467215438</v>
      </c>
      <c r="Y109">
        <v>5.7142857142857144</v>
      </c>
      <c r="Z109">
        <v>5.7537399309551205</v>
      </c>
      <c r="AA109">
        <v>5.7954216169226305</v>
      </c>
      <c r="AB109">
        <v>5.8309037900874632</v>
      </c>
      <c r="AC109">
        <v>5.8702670971529205</v>
      </c>
      <c r="AD109">
        <v>5.9066745422327225</v>
      </c>
      <c r="AE109">
        <v>5.9488399762046402</v>
      </c>
      <c r="AF109">
        <v>5.9880239520958076</v>
      </c>
      <c r="AG109">
        <v>6.027727546714889</v>
      </c>
      <c r="AH109">
        <v>6.0679611650485432</v>
      </c>
      <c r="AI109">
        <v>6.1050061050061046</v>
      </c>
      <c r="AJ109">
        <v>6.1462814996926856</v>
      </c>
      <c r="AK109">
        <v>6.1842918985776123</v>
      </c>
      <c r="AL109">
        <v>6.2208398133748055</v>
      </c>
      <c r="AM109">
        <v>6.2637018477920456</v>
      </c>
      <c r="AN109">
        <v>6.30119722747322</v>
      </c>
      <c r="AO109">
        <v>6.3371356147021549</v>
      </c>
      <c r="AP109">
        <v>6.3795853269537481</v>
      </c>
      <c r="AQ109">
        <v>6.4184852374839538</v>
      </c>
      <c r="AR109">
        <v>6.455777921239509</v>
      </c>
      <c r="AS109">
        <v>6.4977257959714096</v>
      </c>
      <c r="AT109">
        <v>6.5359477124183005</v>
      </c>
      <c r="AU109">
        <v>6.5767839526471557</v>
      </c>
      <c r="AV109">
        <v>6.6159444260668208</v>
      </c>
      <c r="AW109">
        <v>6.6533599467731213</v>
      </c>
    </row>
    <row r="110" spans="1:49">
      <c r="A110" s="95">
        <v>44434</v>
      </c>
      <c r="J110">
        <v>5.2617732175743228</v>
      </c>
      <c r="K110">
        <v>5.2840158520475562</v>
      </c>
      <c r="L110">
        <v>5.3078556263269636</v>
      </c>
      <c r="M110">
        <v>5.3361792956243326</v>
      </c>
      <c r="N110">
        <v>5.3705692803437159</v>
      </c>
      <c r="O110">
        <v>5.4054054054054053</v>
      </c>
      <c r="P110">
        <v>5.4347826086956523</v>
      </c>
      <c r="Q110">
        <v>5.4719562243502056</v>
      </c>
      <c r="R110">
        <v>5.5035773252614195</v>
      </c>
      <c r="S110">
        <v>5.5386319579063974</v>
      </c>
      <c r="T110">
        <v>5.5772448410485227</v>
      </c>
      <c r="U110">
        <v>5.6132472635419592</v>
      </c>
      <c r="V110">
        <v>5.6545094713033643</v>
      </c>
      <c r="W110">
        <v>5.69313976658127</v>
      </c>
      <c r="X110">
        <v>5.7339449541284404</v>
      </c>
      <c r="Y110">
        <v>5.7720057720057723</v>
      </c>
      <c r="Z110">
        <v>5.8122638767800057</v>
      </c>
      <c r="AA110">
        <v>5.8530875036581795</v>
      </c>
      <c r="AB110">
        <v>5.8892815076560661</v>
      </c>
      <c r="AC110">
        <v>5.929439667951379</v>
      </c>
      <c r="AD110">
        <v>5.9665871121718377</v>
      </c>
      <c r="AE110">
        <v>6.009615384615385</v>
      </c>
      <c r="AF110">
        <v>6.0496067755595888</v>
      </c>
      <c r="AG110">
        <v>6.0882800608828003</v>
      </c>
      <c r="AH110">
        <v>6.1293288384921851</v>
      </c>
      <c r="AI110">
        <v>6.1671292013567687</v>
      </c>
      <c r="AJ110">
        <v>6.2092517851598883</v>
      </c>
      <c r="AK110">
        <v>6.2480474851608871</v>
      </c>
      <c r="AL110">
        <v>6.2853551225644253</v>
      </c>
      <c r="AM110">
        <v>6.3291139240506329</v>
      </c>
      <c r="AN110">
        <v>6.3673989175421841</v>
      </c>
      <c r="AO110">
        <v>6.404098623118796</v>
      </c>
      <c r="AP110">
        <v>6.4453754431195609</v>
      </c>
      <c r="AQ110">
        <v>6.4871878040869282</v>
      </c>
      <c r="AR110">
        <v>6.5231572080887155</v>
      </c>
      <c r="AS110">
        <v>6.5659881812212744</v>
      </c>
      <c r="AT110">
        <v>6.6050198150594452</v>
      </c>
      <c r="AU110">
        <v>6.6467264872050515</v>
      </c>
      <c r="AV110">
        <v>6.6867268472082921</v>
      </c>
      <c r="AW110">
        <v>6.7249495628782787</v>
      </c>
    </row>
    <row r="111" spans="1:49">
      <c r="A111" s="95">
        <v>44435</v>
      </c>
      <c r="J111">
        <v>5.1934562451311352</v>
      </c>
      <c r="K111">
        <v>5.2137643378519289</v>
      </c>
      <c r="L111">
        <v>5.2383446830801468</v>
      </c>
      <c r="M111">
        <v>5.2659294365455498</v>
      </c>
      <c r="N111">
        <v>5.3008216273522395</v>
      </c>
      <c r="O111">
        <v>5.3361792956243326</v>
      </c>
      <c r="P111">
        <v>5.3633681952266024</v>
      </c>
      <c r="Q111">
        <v>5.4010261949770451</v>
      </c>
      <c r="R111">
        <v>5.4318305268875609</v>
      </c>
      <c r="S111">
        <v>5.4674685620557684</v>
      </c>
      <c r="T111">
        <v>5.5035773252614195</v>
      </c>
      <c r="U111">
        <v>5.54016620498615</v>
      </c>
      <c r="V111">
        <v>5.5803571428571432</v>
      </c>
      <c r="W111">
        <v>5.617977528089888</v>
      </c>
      <c r="X111">
        <v>5.6577086280056577</v>
      </c>
      <c r="Y111">
        <v>5.6963827969239533</v>
      </c>
      <c r="Z111">
        <v>5.7339449541284404</v>
      </c>
      <c r="AA111">
        <v>5.7753393011839442</v>
      </c>
      <c r="AB111">
        <v>5.8105752469494476</v>
      </c>
      <c r="AC111">
        <v>5.8513750731421883</v>
      </c>
      <c r="AD111">
        <v>5.8858151854031782</v>
      </c>
      <c r="AE111">
        <v>5.929439667951379</v>
      </c>
      <c r="AF111">
        <v>5.9665871121718377</v>
      </c>
      <c r="AG111">
        <v>6.0060060060060056</v>
      </c>
      <c r="AH111">
        <v>6.0459492140266029</v>
      </c>
      <c r="AI111">
        <v>6.0827250608272507</v>
      </c>
      <c r="AJ111">
        <v>6.1236987140232699</v>
      </c>
      <c r="AK111">
        <v>6.1633281972265017</v>
      </c>
      <c r="AL111">
        <v>6.1996280223186613</v>
      </c>
      <c r="AM111">
        <v>6.2421972534332077</v>
      </c>
      <c r="AN111">
        <v>6.2794348508634226</v>
      </c>
      <c r="AO111">
        <v>6.3151247237132937</v>
      </c>
      <c r="AP111">
        <v>6.3572790845518119</v>
      </c>
      <c r="AQ111">
        <v>6.3959066197633518</v>
      </c>
      <c r="AR111">
        <v>6.4329366355741397</v>
      </c>
      <c r="AS111">
        <v>6.4745872450631268</v>
      </c>
      <c r="AT111">
        <v>6.512536633018561</v>
      </c>
      <c r="AU111">
        <v>6.5530799475753598</v>
      </c>
      <c r="AV111">
        <v>6.5919578114700066</v>
      </c>
      <c r="AW111">
        <v>6.6291017567119654</v>
      </c>
    </row>
    <row r="112" spans="1:49">
      <c r="A112" s="95">
        <v>44438</v>
      </c>
      <c r="J112">
        <v>5.1880674448767801</v>
      </c>
      <c r="K112">
        <v>5.208333333333333</v>
      </c>
      <c r="L112">
        <v>5.2314935914203513</v>
      </c>
      <c r="M112">
        <v>5.2590060478569542</v>
      </c>
      <c r="N112">
        <v>5.2910052910052912</v>
      </c>
      <c r="O112">
        <v>5.3233963268565345</v>
      </c>
      <c r="P112">
        <v>5.3504547886570357</v>
      </c>
      <c r="Q112">
        <v>5.3879310344827589</v>
      </c>
      <c r="R112">
        <v>5.4215234480889132</v>
      </c>
      <c r="S112">
        <v>5.4585152838427948</v>
      </c>
      <c r="T112">
        <v>5.4945054945054945</v>
      </c>
      <c r="U112">
        <v>5.5309734513274336</v>
      </c>
      <c r="V112">
        <v>5.5710306406685239</v>
      </c>
      <c r="W112">
        <v>5.608524957936063</v>
      </c>
      <c r="X112">
        <v>5.6481219994351877</v>
      </c>
      <c r="Y112">
        <v>5.6866647711117428</v>
      </c>
      <c r="Z112">
        <v>5.7257371886630404</v>
      </c>
      <c r="AA112">
        <v>5.7653502450273857</v>
      </c>
      <c r="AB112">
        <v>5.802146794313896</v>
      </c>
      <c r="AC112">
        <v>5.8411214953271031</v>
      </c>
      <c r="AD112">
        <v>5.8771672054069937</v>
      </c>
      <c r="AE112">
        <v>5.9189109203906485</v>
      </c>
      <c r="AF112">
        <v>5.9577003276735176</v>
      </c>
      <c r="AG112">
        <v>5.9970014992503744</v>
      </c>
      <c r="AH112">
        <v>6.0368246302444915</v>
      </c>
      <c r="AI112">
        <v>6.0734892195566355</v>
      </c>
      <c r="AJ112">
        <v>6.1143381228981966</v>
      </c>
      <c r="AK112">
        <v>6.1519532451553367</v>
      </c>
      <c r="AL112">
        <v>6.1900340451872484</v>
      </c>
      <c r="AM112">
        <v>6.2305295950155761</v>
      </c>
      <c r="AN112">
        <v>6.2676277029144467</v>
      </c>
      <c r="AO112">
        <v>6.3031831074692715</v>
      </c>
      <c r="AP112">
        <v>6.3451776649746199</v>
      </c>
      <c r="AQ112">
        <v>6.3856960408684547</v>
      </c>
      <c r="AR112">
        <v>6.4205457463884432</v>
      </c>
      <c r="AS112">
        <v>6.4641241111829348</v>
      </c>
      <c r="AT112">
        <v>6.5019505851755532</v>
      </c>
      <c r="AU112">
        <v>6.5402223675604967</v>
      </c>
      <c r="AV112">
        <v>6.5811122079631454</v>
      </c>
      <c r="AW112">
        <v>6.6181336863004629</v>
      </c>
    </row>
    <row r="113" spans="1:50">
      <c r="A113" s="95">
        <v>44439</v>
      </c>
      <c r="J113">
        <v>5.1432392120557529</v>
      </c>
      <c r="K113">
        <v>5.1880674448767836</v>
      </c>
      <c r="L113">
        <v>5.2110474205315276</v>
      </c>
      <c r="M113">
        <v>5.2383446830801468</v>
      </c>
      <c r="N113">
        <v>5.2728710783021349</v>
      </c>
      <c r="O113">
        <v>5.3050397877984086</v>
      </c>
      <c r="P113">
        <v>5.3319114902692615</v>
      </c>
      <c r="Q113">
        <v>5.3705692803437159</v>
      </c>
      <c r="R113">
        <v>5.4024851431658565</v>
      </c>
      <c r="S113">
        <v>5.4392167527875985</v>
      </c>
      <c r="T113">
        <v>5.4764512595837891</v>
      </c>
      <c r="U113">
        <v>5.5126791620727671</v>
      </c>
      <c r="V113">
        <v>5.5540127742293812</v>
      </c>
      <c r="W113">
        <v>5.592841163310962</v>
      </c>
      <c r="X113">
        <v>5.6322162771050408</v>
      </c>
      <c r="Y113">
        <v>5.6721497447532609</v>
      </c>
      <c r="Z113">
        <v>5.711022272986864</v>
      </c>
      <c r="AA113">
        <v>5.7520851308599363</v>
      </c>
      <c r="AB113">
        <v>5.7887120115774247</v>
      </c>
      <c r="AC113">
        <v>5.829204313611192</v>
      </c>
      <c r="AD113">
        <v>5.8651026392961869</v>
      </c>
      <c r="AE113">
        <v>5.9084194977843421</v>
      </c>
      <c r="AF113">
        <v>5.9470710674992571</v>
      </c>
      <c r="AG113">
        <v>5.9862316671655194</v>
      </c>
      <c r="AH113">
        <v>6.027727546714889</v>
      </c>
      <c r="AI113">
        <v>6.0642813826561559</v>
      </c>
      <c r="AJ113">
        <v>6.1068702290076331</v>
      </c>
      <c r="AK113">
        <v>6.1462814996926856</v>
      </c>
      <c r="AL113">
        <v>6.182380216383307</v>
      </c>
      <c r="AM113">
        <v>6.2266500622665006</v>
      </c>
      <c r="AN113">
        <v>6.2637018477920456</v>
      </c>
      <c r="AO113">
        <v>6.2992125984251963</v>
      </c>
      <c r="AP113">
        <v>6.3431652394544873</v>
      </c>
      <c r="AQ113">
        <v>6.3836578359399931</v>
      </c>
      <c r="AR113">
        <v>6.4184852374839538</v>
      </c>
      <c r="AS113">
        <v>6.4620355411954771</v>
      </c>
      <c r="AT113">
        <v>6.5019505851755532</v>
      </c>
      <c r="AU113">
        <v>6.5423617926071307</v>
      </c>
      <c r="AV113">
        <v>6.5811122079631454</v>
      </c>
      <c r="AW113">
        <v>6.6203243958953992</v>
      </c>
    </row>
    <row r="114" spans="1:50">
      <c r="A114" s="95">
        <v>44440</v>
      </c>
      <c r="K114">
        <v>5.1853772361939336</v>
      </c>
      <c r="L114">
        <v>5.2096900234436045</v>
      </c>
      <c r="M114">
        <v>5.2356020942408374</v>
      </c>
      <c r="N114">
        <v>5.2714812862414338</v>
      </c>
      <c r="O114">
        <v>5.3050397877984086</v>
      </c>
      <c r="P114">
        <v>5.3319114902692615</v>
      </c>
      <c r="Q114">
        <v>5.3691275167785237</v>
      </c>
      <c r="R114">
        <v>5.4024851431658565</v>
      </c>
      <c r="S114">
        <v>5.4392167527875985</v>
      </c>
      <c r="T114">
        <v>5.4764512595837891</v>
      </c>
      <c r="U114">
        <v>5.5111600992008816</v>
      </c>
      <c r="V114">
        <v>5.5524708495280395</v>
      </c>
      <c r="W114">
        <v>5.589714924538848</v>
      </c>
      <c r="X114">
        <v>5.6274620146314014</v>
      </c>
      <c r="Y114">
        <v>5.6657223796034</v>
      </c>
      <c r="Z114">
        <v>5.7028799543769599</v>
      </c>
      <c r="AA114">
        <v>5.7438253877082133</v>
      </c>
      <c r="AB114">
        <v>5.7786766830395839</v>
      </c>
      <c r="AC114">
        <v>5.8173356602675979</v>
      </c>
      <c r="AD114">
        <v>5.8513750731421883</v>
      </c>
      <c r="AE114">
        <v>5.8927519151443724</v>
      </c>
      <c r="AF114">
        <v>5.9311981020166078</v>
      </c>
      <c r="AG114">
        <v>5.9701492537313428</v>
      </c>
      <c r="AH114">
        <v>6.0078101531991592</v>
      </c>
      <c r="AI114">
        <v>6.0441220912662432</v>
      </c>
      <c r="AJ114">
        <v>6.0845756008518403</v>
      </c>
      <c r="AK114">
        <v>6.1218243036424855</v>
      </c>
      <c r="AL114">
        <v>6.1576354679802963</v>
      </c>
      <c r="AM114">
        <v>6.1996280223186613</v>
      </c>
      <c r="AN114">
        <v>6.2363579669473035</v>
      </c>
      <c r="AO114">
        <v>6.2715584822828472</v>
      </c>
      <c r="AP114">
        <v>6.3131313131313123</v>
      </c>
      <c r="AQ114">
        <v>6.3512226103524929</v>
      </c>
      <c r="AR114">
        <v>6.3856960408684547</v>
      </c>
      <c r="AS114">
        <v>6.4267352185089983</v>
      </c>
      <c r="AT114">
        <v>6.4641241111829348</v>
      </c>
      <c r="AU114">
        <v>6.5040650406504064</v>
      </c>
      <c r="AV114">
        <v>6.5423617926071307</v>
      </c>
      <c r="AW114">
        <v>6.5789473684210531</v>
      </c>
      <c r="AX114">
        <v>6.6203243958953992</v>
      </c>
    </row>
    <row r="115" spans="1:50">
      <c r="A115" s="95">
        <v>44441</v>
      </c>
      <c r="K115">
        <v>5.2029136316337148</v>
      </c>
      <c r="L115">
        <v>5.2273915316257185</v>
      </c>
      <c r="M115">
        <v>5.2534804307853955</v>
      </c>
      <c r="N115">
        <v>5.2854122621564477</v>
      </c>
      <c r="O115">
        <v>5.3191489361702127</v>
      </c>
      <c r="P115">
        <v>5.3461641272387066</v>
      </c>
      <c r="Q115">
        <v>5.3850296176628971</v>
      </c>
      <c r="R115">
        <v>5.417118093174432</v>
      </c>
      <c r="S115">
        <v>5.4540496318516496</v>
      </c>
      <c r="T115">
        <v>5.4914881933003841</v>
      </c>
      <c r="U115">
        <v>5.5279159756771694</v>
      </c>
      <c r="V115">
        <v>5.5694792536897806</v>
      </c>
      <c r="W115">
        <v>5.608524957936063</v>
      </c>
      <c r="X115">
        <v>5.6481219994351877</v>
      </c>
      <c r="Y115">
        <v>5.6882821387940838</v>
      </c>
      <c r="Z115">
        <v>5.72737686139748</v>
      </c>
      <c r="AA115">
        <v>5.7686760888376121</v>
      </c>
      <c r="AB115">
        <v>5.8055152394775043</v>
      </c>
      <c r="AC115">
        <v>5.8445353594389244</v>
      </c>
      <c r="AD115">
        <v>5.8823529411764701</v>
      </c>
      <c r="AE115">
        <v>5.9241706161137442</v>
      </c>
      <c r="AF115">
        <v>5.9630292188431726</v>
      </c>
      <c r="AG115">
        <v>6.0042029420594414</v>
      </c>
      <c r="AH115">
        <v>6.0441220912662432</v>
      </c>
      <c r="AI115">
        <v>6.0808756460930367</v>
      </c>
      <c r="AJ115">
        <v>6.1236987140232699</v>
      </c>
      <c r="AK115">
        <v>6.1614294516327792</v>
      </c>
      <c r="AL115">
        <v>6.1996280223186613</v>
      </c>
      <c r="AM115">
        <v>6.2421972534332077</v>
      </c>
      <c r="AN115">
        <v>6.2814070351758788</v>
      </c>
      <c r="AO115">
        <v>6.3171193935565384</v>
      </c>
      <c r="AP115">
        <v>6.3593004769475359</v>
      </c>
      <c r="AQ115">
        <v>6.4</v>
      </c>
      <c r="AR115">
        <v>6.43707756678468</v>
      </c>
      <c r="AS115">
        <v>6.4787819889860714</v>
      </c>
      <c r="AT115">
        <v>6.5189048239895691</v>
      </c>
      <c r="AU115">
        <v>6.5595277140045916</v>
      </c>
      <c r="AV115">
        <v>6.5984823490597169</v>
      </c>
      <c r="AW115">
        <v>6.6357000663570007</v>
      </c>
      <c r="AX115">
        <v>6.6203243958953992</v>
      </c>
    </row>
    <row r="116" spans="1:50">
      <c r="A116" s="95">
        <v>44442</v>
      </c>
      <c r="K116">
        <v>5.2002080083203328</v>
      </c>
      <c r="L116">
        <v>5.2246603970741905</v>
      </c>
      <c r="M116">
        <v>5.2521008403361344</v>
      </c>
      <c r="N116">
        <v>5.2882072977260712</v>
      </c>
      <c r="O116">
        <v>5.3219797764768488</v>
      </c>
      <c r="P116">
        <v>5.3490238031559239</v>
      </c>
      <c r="Q116">
        <v>5.3879310344827589</v>
      </c>
      <c r="R116">
        <v>5.4215234480889132</v>
      </c>
      <c r="S116">
        <v>5.4585152838427948</v>
      </c>
      <c r="T116">
        <v>5.4960153888430892</v>
      </c>
      <c r="U116">
        <v>5.5340343110127286</v>
      </c>
      <c r="V116">
        <v>5.5756899916364651</v>
      </c>
      <c r="W116">
        <v>5.616399887672002</v>
      </c>
      <c r="X116">
        <v>5.6577086280056577</v>
      </c>
      <c r="Y116">
        <v>5.6980056980056988</v>
      </c>
      <c r="Z116">
        <v>5.7388809182209473</v>
      </c>
      <c r="AA116">
        <v>5.78368999421631</v>
      </c>
      <c r="AB116">
        <v>5.8207217694994178</v>
      </c>
      <c r="AC116">
        <v>5.8633831720902956</v>
      </c>
      <c r="AD116">
        <v>5.9014458542342876</v>
      </c>
      <c r="AE116">
        <v>5.9470710674992571</v>
      </c>
      <c r="AF116">
        <v>5.9880239520958076</v>
      </c>
      <c r="AG116">
        <v>6.0295447693699122</v>
      </c>
      <c r="AH116">
        <v>6.0716454159077102</v>
      </c>
      <c r="AI116">
        <v>6.1106018942865878</v>
      </c>
      <c r="AJ116">
        <v>6.1557402277623883</v>
      </c>
      <c r="AK116">
        <v>6.195786864931847</v>
      </c>
      <c r="AL116">
        <v>6.2344139650872821</v>
      </c>
      <c r="AM116">
        <v>6.2794348508634226</v>
      </c>
      <c r="AN116">
        <v>6.3191153238546605</v>
      </c>
      <c r="AO116">
        <v>6.3572790845518119</v>
      </c>
      <c r="AP116">
        <v>6.4020486555697822</v>
      </c>
      <c r="AQ116">
        <v>6.4453754431195609</v>
      </c>
      <c r="AR116">
        <v>6.4829821717990272</v>
      </c>
      <c r="AS116">
        <v>6.5274151436031334</v>
      </c>
      <c r="AT116">
        <v>6.5681444991789819</v>
      </c>
      <c r="AU116">
        <v>6.6115702479338845</v>
      </c>
      <c r="AV116">
        <v>6.6533599467731213</v>
      </c>
      <c r="AW116">
        <v>6.6934404283801872</v>
      </c>
      <c r="AX116">
        <v>6.6203243958953992</v>
      </c>
    </row>
    <row r="117" spans="1:50">
      <c r="A117" s="95">
        <v>44445</v>
      </c>
      <c r="K117" s="189">
        <v>5.2002080083203328</v>
      </c>
      <c r="L117" s="189">
        <v>5.2246603970741905</v>
      </c>
      <c r="M117" s="189">
        <v>5.2521008403361344</v>
      </c>
      <c r="N117" s="189">
        <v>5.2882072977260712</v>
      </c>
      <c r="O117" s="189">
        <v>5.3219797764768488</v>
      </c>
      <c r="P117" s="189">
        <v>5.3490238031559239</v>
      </c>
      <c r="Q117" s="189">
        <v>5.3879310344827589</v>
      </c>
      <c r="R117" s="189">
        <v>5.4215234480889132</v>
      </c>
      <c r="S117" s="189">
        <v>5.4585152838427948</v>
      </c>
      <c r="T117" s="189">
        <v>5.4960153888430892</v>
      </c>
      <c r="U117" s="189">
        <v>5.5340343110127286</v>
      </c>
      <c r="V117" s="189">
        <v>5.5756899916364651</v>
      </c>
      <c r="W117" s="189">
        <v>5.616399887672002</v>
      </c>
      <c r="X117" s="189">
        <v>5.6577086280056577</v>
      </c>
      <c r="Y117" s="189">
        <v>5.6980056980056988</v>
      </c>
      <c r="Z117" s="189">
        <v>5.7388809182209473</v>
      </c>
      <c r="AA117" s="189">
        <v>5.78368999421631</v>
      </c>
      <c r="AB117" s="189">
        <v>5.8207217694994178</v>
      </c>
      <c r="AC117" s="189">
        <v>5.8633831720902956</v>
      </c>
      <c r="AD117" s="189">
        <v>5.9014458542342876</v>
      </c>
      <c r="AE117" s="189">
        <v>5.9470710674992571</v>
      </c>
      <c r="AF117" s="189">
        <v>5.9880239520958076</v>
      </c>
      <c r="AG117" s="189">
        <v>6.0295447693699122</v>
      </c>
      <c r="AH117" s="189">
        <v>6.0716454159077102</v>
      </c>
      <c r="AI117" s="189">
        <v>6.1106018942865878</v>
      </c>
      <c r="AJ117" s="189">
        <v>6.1557402277623883</v>
      </c>
      <c r="AK117" s="189">
        <v>6.195786864931847</v>
      </c>
      <c r="AL117" s="189">
        <v>6.2344139650872821</v>
      </c>
      <c r="AM117" s="189">
        <v>6.2794348508634226</v>
      </c>
      <c r="AN117" s="189">
        <v>6.3191153238546605</v>
      </c>
      <c r="AO117" s="189">
        <v>6.3572790845518119</v>
      </c>
      <c r="AP117" s="189">
        <v>6.4020486555697822</v>
      </c>
      <c r="AQ117" s="189">
        <v>6.4453754431195609</v>
      </c>
      <c r="AR117" s="189">
        <v>6.4829821717990272</v>
      </c>
      <c r="AS117" s="189">
        <v>6.5274151436031334</v>
      </c>
      <c r="AT117" s="189">
        <v>6.5681444991789819</v>
      </c>
      <c r="AU117" s="189">
        <v>6.6115702479338845</v>
      </c>
      <c r="AV117" s="189">
        <v>6.6533599467731213</v>
      </c>
      <c r="AW117" s="189">
        <v>6.6934404283801872</v>
      </c>
      <c r="AX117" s="189">
        <v>6.6203243958953992</v>
      </c>
    </row>
    <row r="118" spans="1:50">
      <c r="A118" s="95">
        <v>44446</v>
      </c>
      <c r="K118">
        <v>5.2124055251498564</v>
      </c>
      <c r="L118">
        <v>5.2356020942408374</v>
      </c>
      <c r="M118">
        <v>5.2617732175743228</v>
      </c>
      <c r="N118">
        <v>5.2910052910052912</v>
      </c>
      <c r="O118">
        <v>5.3050397877984086</v>
      </c>
      <c r="P118">
        <v>5.3319114902692615</v>
      </c>
      <c r="Q118">
        <v>5.3720118184260004</v>
      </c>
      <c r="R118">
        <v>5.4054054054054053</v>
      </c>
      <c r="S118">
        <v>5.4436581382689164</v>
      </c>
      <c r="T118">
        <v>5.4809536859413539</v>
      </c>
      <c r="U118">
        <v>5.5172413793103452</v>
      </c>
      <c r="V118">
        <v>5.5570991942206165</v>
      </c>
      <c r="W118">
        <v>5.5975370836831795</v>
      </c>
      <c r="X118">
        <v>5.6385678037778399</v>
      </c>
      <c r="Y118">
        <v>5.6802044873615447</v>
      </c>
      <c r="Z118">
        <v>5.7208237986270021</v>
      </c>
      <c r="AA118">
        <v>5.7636887608069172</v>
      </c>
      <c r="AB118">
        <v>5.802146794313896</v>
      </c>
      <c r="AC118">
        <v>5.8428279287174991</v>
      </c>
      <c r="AD118">
        <v>5.8806233460746835</v>
      </c>
      <c r="AE118">
        <v>5.9259259259259256</v>
      </c>
      <c r="AF118">
        <v>5.9665871121718377</v>
      </c>
      <c r="AG118">
        <v>6.0078101531991592</v>
      </c>
      <c r="AH118">
        <v>6.0514372163388801</v>
      </c>
      <c r="AI118">
        <v>6.0901339829476244</v>
      </c>
      <c r="AJ118">
        <v>6.1330880098129406</v>
      </c>
      <c r="AK118">
        <v>6.1728395061728394</v>
      </c>
      <c r="AL118">
        <v>6.2131096613855235</v>
      </c>
      <c r="AM118">
        <v>6.2578222778473096</v>
      </c>
      <c r="AN118">
        <v>6.2972292191435768</v>
      </c>
      <c r="AO118">
        <v>6.3351282863477989</v>
      </c>
      <c r="AP118">
        <v>6.3795853269537481</v>
      </c>
      <c r="AQ118">
        <v>6.4205457463884432</v>
      </c>
      <c r="AR118">
        <v>6.4599483204134369</v>
      </c>
      <c r="AS118">
        <v>6.5040650406504064</v>
      </c>
      <c r="AT118">
        <v>6.5445026178010473</v>
      </c>
      <c r="AU118">
        <v>6.5854461639776085</v>
      </c>
      <c r="AV118">
        <v>6.6291017567119654</v>
      </c>
      <c r="AW118">
        <v>6.666666666666667</v>
      </c>
      <c r="AX118">
        <v>6.6203243958953992</v>
      </c>
    </row>
    <row r="119" spans="1:50">
      <c r="A119" s="95">
        <v>44447</v>
      </c>
      <c r="K119">
        <v>5.3276505061267976</v>
      </c>
      <c r="L119">
        <v>5.3518865400053519</v>
      </c>
      <c r="M119">
        <v>5.3806833467850419</v>
      </c>
      <c r="N119">
        <v>5.4141851651326478</v>
      </c>
      <c r="O119">
        <v>5.4481067828929453</v>
      </c>
      <c r="P119">
        <v>5.4764512595837891</v>
      </c>
      <c r="Q119">
        <v>5.5157198014340878</v>
      </c>
      <c r="R119">
        <v>5.5509297807382731</v>
      </c>
      <c r="S119">
        <v>5.589714924538848</v>
      </c>
      <c r="T119">
        <v>5.6274620146314014</v>
      </c>
      <c r="U119">
        <v>5.6641178136505239</v>
      </c>
      <c r="V119">
        <v>5.7077625570776256</v>
      </c>
      <c r="W119">
        <v>5.7471264367816097</v>
      </c>
      <c r="X119">
        <v>5.7870370370370363</v>
      </c>
      <c r="Y119">
        <v>5.8275058275058278</v>
      </c>
      <c r="Z119">
        <v>5.8668231152830748</v>
      </c>
      <c r="AA119">
        <v>5.9084194977843421</v>
      </c>
      <c r="AB119">
        <v>5.9453032104637344</v>
      </c>
      <c r="AC119">
        <v>5.9880239520958076</v>
      </c>
      <c r="AD119">
        <v>6.0240963855421681</v>
      </c>
      <c r="AE119">
        <v>6.0679611650485432</v>
      </c>
      <c r="AF119">
        <v>6.1068702290076331</v>
      </c>
      <c r="AG119">
        <v>6.1481709191515526</v>
      </c>
      <c r="AH119">
        <v>6.1900340451872484</v>
      </c>
      <c r="AI119">
        <v>6.2285892245406416</v>
      </c>
      <c r="AJ119">
        <v>6.2695924764890281</v>
      </c>
      <c r="AK119">
        <v>6.309148264984227</v>
      </c>
      <c r="AL119">
        <v>6.3492063492063489</v>
      </c>
      <c r="AM119">
        <v>6.3918184723553848</v>
      </c>
      <c r="AN119">
        <v>6.430868167202572</v>
      </c>
      <c r="AO119">
        <v>6.4683053040103502</v>
      </c>
      <c r="AP119">
        <v>6.510416666666667</v>
      </c>
      <c r="AQ119">
        <v>6.5530799475753598</v>
      </c>
      <c r="AR119">
        <v>6.5897858319604614</v>
      </c>
      <c r="AS119">
        <v>6.6334991708126037</v>
      </c>
      <c r="AT119">
        <v>6.6733400066733397</v>
      </c>
      <c r="AU119">
        <v>6.7136623027861697</v>
      </c>
      <c r="AV119">
        <v>6.7544748395812233</v>
      </c>
      <c r="AW119">
        <v>6.7934782608695654</v>
      </c>
      <c r="AX119">
        <v>6.6203243958953992</v>
      </c>
    </row>
    <row r="120" spans="1:50">
      <c r="A120" s="95">
        <v>44448</v>
      </c>
      <c r="K120">
        <v>5.3205639797818565</v>
      </c>
      <c r="L120">
        <v>5.3461641272387066</v>
      </c>
      <c r="M120">
        <v>5.376344086021505</v>
      </c>
      <c r="N120">
        <v>5.4083288263926441</v>
      </c>
      <c r="O120">
        <v>5.4466230936819171</v>
      </c>
      <c r="P120">
        <v>5.4764512595837891</v>
      </c>
      <c r="Q120">
        <v>5.5202870549268557</v>
      </c>
      <c r="R120">
        <v>5.5570991942206165</v>
      </c>
      <c r="S120">
        <v>5.5991041433370654</v>
      </c>
      <c r="T120">
        <v>5.6401579244218834</v>
      </c>
      <c r="U120">
        <v>5.6802044873615447</v>
      </c>
      <c r="V120">
        <v>5.72737686139748</v>
      </c>
      <c r="W120">
        <v>5.7703404500865547</v>
      </c>
      <c r="X120">
        <v>5.8156440825821463</v>
      </c>
      <c r="Y120">
        <v>5.8599472604746561</v>
      </c>
      <c r="Z120">
        <v>5.9031877213695401</v>
      </c>
      <c r="AA120">
        <v>5.9506099375185952</v>
      </c>
      <c r="AB120">
        <v>5.9916117435590177</v>
      </c>
      <c r="AC120">
        <v>6.0368246302444915</v>
      </c>
      <c r="AD120">
        <v>6.0771801883925853</v>
      </c>
      <c r="AE120">
        <v>6.1255742725880546</v>
      </c>
      <c r="AF120">
        <v>6.1690314620604569</v>
      </c>
      <c r="AG120">
        <v>6.2150403977625857</v>
      </c>
      <c r="AH120">
        <v>6.2597809076682314</v>
      </c>
      <c r="AI120">
        <v>6.3031831074692715</v>
      </c>
      <c r="AJ120">
        <v>6.3492063492063489</v>
      </c>
      <c r="AK120">
        <v>6.3938618925831197</v>
      </c>
      <c r="AL120">
        <v>6.43707756678468</v>
      </c>
      <c r="AM120">
        <v>6.4850843060959793</v>
      </c>
      <c r="AN120">
        <v>6.5274151436031334</v>
      </c>
      <c r="AO120">
        <v>6.5681444991789819</v>
      </c>
      <c r="AP120">
        <v>6.6159444260668208</v>
      </c>
      <c r="AQ120">
        <v>6.6622251832111923</v>
      </c>
      <c r="AR120">
        <v>6.7024128686327078</v>
      </c>
      <c r="AS120">
        <v>6.7499156260546744</v>
      </c>
      <c r="AT120">
        <v>6.7957866123003736</v>
      </c>
      <c r="AU120">
        <v>6.8399452804377567</v>
      </c>
      <c r="AV120">
        <v>6.8846815834767643</v>
      </c>
      <c r="AW120">
        <v>6.9276065119501213</v>
      </c>
      <c r="AX120">
        <v>6.6203243958953992</v>
      </c>
    </row>
    <row r="121" spans="1:50">
      <c r="A121" s="95">
        <v>44449</v>
      </c>
      <c r="K121">
        <v>5.2687038988408856</v>
      </c>
      <c r="L121">
        <v>5.2924053982535062</v>
      </c>
      <c r="M121">
        <v>5.3248136315228969</v>
      </c>
      <c r="N121">
        <v>5.359056806002144</v>
      </c>
      <c r="O121">
        <v>5.3951982735365531</v>
      </c>
      <c r="P121">
        <v>5.4229934924078087</v>
      </c>
      <c r="Q121">
        <v>5.4644808743169397</v>
      </c>
      <c r="R121">
        <v>5.5020632737276483</v>
      </c>
      <c r="S121">
        <v>5.5432372505543235</v>
      </c>
      <c r="T121">
        <v>5.5819145967066701</v>
      </c>
      <c r="U121">
        <v>5.6211354693648117</v>
      </c>
      <c r="V121">
        <v>5.6657223796034</v>
      </c>
      <c r="W121">
        <v>5.7077625570776256</v>
      </c>
      <c r="X121">
        <v>5.7537399309551205</v>
      </c>
      <c r="Y121">
        <v>5.7971014492753632</v>
      </c>
      <c r="Z121">
        <v>5.8394160583941606</v>
      </c>
      <c r="AA121">
        <v>5.8858151854031782</v>
      </c>
      <c r="AB121">
        <v>5.9259259259259256</v>
      </c>
      <c r="AC121">
        <v>5.9701492537313428</v>
      </c>
      <c r="AD121">
        <v>6.0114217012323419</v>
      </c>
      <c r="AE121">
        <v>6.0587700696758553</v>
      </c>
      <c r="AF121">
        <v>6.103143118706134</v>
      </c>
      <c r="AG121">
        <v>6.1462814996926856</v>
      </c>
      <c r="AH121">
        <v>6.1919504643962844</v>
      </c>
      <c r="AI121">
        <v>6.2344139650872821</v>
      </c>
      <c r="AJ121">
        <v>6.2794348508634226</v>
      </c>
      <c r="AK121">
        <v>6.3231109705975337</v>
      </c>
      <c r="AL121">
        <v>6.3653723742838961</v>
      </c>
      <c r="AM121">
        <v>6.4123116383456233</v>
      </c>
      <c r="AN121">
        <v>6.4536947402387863</v>
      </c>
      <c r="AO121">
        <v>6.4956154595647932</v>
      </c>
      <c r="AP121">
        <v>6.5423617926071307</v>
      </c>
      <c r="AQ121">
        <v>6.5876152832674579</v>
      </c>
      <c r="AR121">
        <v>6.6269052352551352</v>
      </c>
      <c r="AS121">
        <v>6.6755674232309747</v>
      </c>
      <c r="AT121">
        <v>6.7181726570372851</v>
      </c>
      <c r="AU121">
        <v>6.763611768684477</v>
      </c>
      <c r="AV121">
        <v>6.8073519400953026</v>
      </c>
      <c r="AW121">
        <v>6.8493150684931514</v>
      </c>
      <c r="AX121">
        <v>6.6203243958953992</v>
      </c>
    </row>
    <row r="122" spans="1:50">
      <c r="A122" s="95">
        <v>44452</v>
      </c>
      <c r="K122">
        <v>5.2465897166841557</v>
      </c>
      <c r="L122">
        <v>5.2700922266139658</v>
      </c>
      <c r="M122">
        <v>5.3022269353128317</v>
      </c>
      <c r="N122">
        <v>5.3361792956243326</v>
      </c>
      <c r="O122">
        <v>5.3720118184260004</v>
      </c>
      <c r="P122">
        <v>5.4010261949770451</v>
      </c>
      <c r="Q122">
        <v>5.4436581382689164</v>
      </c>
      <c r="R122">
        <v>5.4809536859413539</v>
      </c>
      <c r="S122">
        <v>5.5218111540585308</v>
      </c>
      <c r="T122">
        <v>5.5601890464275785</v>
      </c>
      <c r="U122">
        <v>5.6006720806496784</v>
      </c>
      <c r="V122">
        <v>5.6449336720293539</v>
      </c>
      <c r="W122">
        <v>5.6866647711117428</v>
      </c>
      <c r="X122">
        <v>5.7306590257879657</v>
      </c>
      <c r="Y122">
        <v>5.7736720554272516</v>
      </c>
      <c r="Z122">
        <v>5.8173356602675979</v>
      </c>
      <c r="AA122">
        <v>5.8633831720902956</v>
      </c>
      <c r="AB122">
        <v>5.9049306170652498</v>
      </c>
      <c r="AC122">
        <v>5.9488399762046402</v>
      </c>
      <c r="AD122">
        <v>5.989817310572028</v>
      </c>
      <c r="AE122">
        <v>6.0368246302444915</v>
      </c>
      <c r="AF122">
        <v>6.0808756460930367</v>
      </c>
      <c r="AG122">
        <v>6.1255742725880546</v>
      </c>
      <c r="AH122">
        <v>6.1709348966368403</v>
      </c>
      <c r="AI122">
        <v>6.2111801242236027</v>
      </c>
      <c r="AJ122">
        <v>6.2578222778473096</v>
      </c>
      <c r="AK122">
        <v>6.30119722747322</v>
      </c>
      <c r="AL122">
        <v>6.3431652394544873</v>
      </c>
      <c r="AM122">
        <v>6.3918184723553848</v>
      </c>
      <c r="AN122">
        <v>6.4329366355741397</v>
      </c>
      <c r="AO122">
        <v>6.4724919093851137</v>
      </c>
      <c r="AP122">
        <v>6.5210303227910016</v>
      </c>
      <c r="AQ122">
        <v>6.5659881812212744</v>
      </c>
      <c r="AR122">
        <v>6.6072018500165175</v>
      </c>
      <c r="AS122">
        <v>6.6533599467731213</v>
      </c>
      <c r="AT122">
        <v>6.697923643670463</v>
      </c>
      <c r="AU122">
        <v>6.7430883344571821</v>
      </c>
      <c r="AV122">
        <v>6.7865626060400404</v>
      </c>
      <c r="AW122">
        <v>6.8282690337999314</v>
      </c>
      <c r="AX122">
        <v>6.6203243958953992</v>
      </c>
    </row>
    <row r="123" spans="1:50">
      <c r="A123" s="95">
        <v>44453</v>
      </c>
      <c r="K123">
        <v>5.2617732175743228</v>
      </c>
      <c r="L123">
        <v>5.2854122621564477</v>
      </c>
      <c r="M123">
        <v>5.3163211057947901</v>
      </c>
      <c r="N123">
        <v>5.3490238031559239</v>
      </c>
      <c r="O123">
        <v>5.3835800807537009</v>
      </c>
      <c r="P123">
        <v>5.4127198917456019</v>
      </c>
      <c r="Q123">
        <v>5.4510765876260558</v>
      </c>
      <c r="R123">
        <v>5.4869684499314131</v>
      </c>
      <c r="S123">
        <v>5.5263885051119095</v>
      </c>
      <c r="T123">
        <v>5.5648302726766836</v>
      </c>
      <c r="U123">
        <v>5.6038105912020173</v>
      </c>
      <c r="V123">
        <v>5.6481219994351877</v>
      </c>
      <c r="W123">
        <v>5.6899004267425326</v>
      </c>
      <c r="X123">
        <v>5.7339449541284404</v>
      </c>
      <c r="Y123">
        <v>5.7770075101097627</v>
      </c>
      <c r="Z123">
        <v>5.8207217694994178</v>
      </c>
      <c r="AA123">
        <v>5.8651026392961869</v>
      </c>
      <c r="AB123">
        <v>5.9066745422327225</v>
      </c>
      <c r="AC123">
        <v>5.9506099375185952</v>
      </c>
      <c r="AD123">
        <v>5.989817310572028</v>
      </c>
      <c r="AE123">
        <v>6.0368246302444915</v>
      </c>
      <c r="AF123">
        <v>6.0808756460930367</v>
      </c>
      <c r="AG123">
        <v>6.1255742725880546</v>
      </c>
      <c r="AH123">
        <v>6.1690314620604569</v>
      </c>
      <c r="AI123">
        <v>6.2111801242236027</v>
      </c>
      <c r="AJ123">
        <v>6.2558648733187363</v>
      </c>
      <c r="AK123">
        <v>6.2992125984251963</v>
      </c>
      <c r="AL123">
        <v>6.3411540900443875</v>
      </c>
      <c r="AM123">
        <v>6.3877355477483233</v>
      </c>
      <c r="AN123">
        <v>6.430868167202572</v>
      </c>
      <c r="AO123">
        <v>6.4703979294726626</v>
      </c>
      <c r="AP123">
        <v>6.5167807103290976</v>
      </c>
      <c r="AQ123">
        <v>6.561679790026246</v>
      </c>
      <c r="AR123">
        <v>6.6006600660066006</v>
      </c>
      <c r="AS123">
        <v>6.6489361702127656</v>
      </c>
      <c r="AT123">
        <v>6.6912010705921716</v>
      </c>
      <c r="AU123">
        <v>6.7362748400134729</v>
      </c>
      <c r="AV123">
        <v>6.7796610169491531</v>
      </c>
      <c r="AW123">
        <v>6.8212824010914046</v>
      </c>
      <c r="AX123">
        <v>6.6203243958953992</v>
      </c>
    </row>
    <row r="124" spans="1:50">
      <c r="A124" s="95">
        <v>44454</v>
      </c>
      <c r="K124">
        <v>5.2617732175743228</v>
      </c>
      <c r="L124">
        <v>5.2854122621564477</v>
      </c>
      <c r="M124">
        <v>5.3149083178315175</v>
      </c>
      <c r="N124">
        <v>5.3490238031559239</v>
      </c>
      <c r="O124">
        <v>5.3850296176628971</v>
      </c>
      <c r="P124">
        <v>5.4141851651326478</v>
      </c>
      <c r="Q124">
        <v>5.4540496318516496</v>
      </c>
      <c r="R124">
        <v>5.4899807850672522</v>
      </c>
      <c r="S124">
        <v>5.5294442908487698</v>
      </c>
      <c r="T124">
        <v>5.5679287305122491</v>
      </c>
      <c r="U124">
        <v>5.6069526212503504</v>
      </c>
      <c r="V124">
        <v>5.6513139304888389</v>
      </c>
      <c r="W124">
        <v>5.69313976658127</v>
      </c>
      <c r="X124">
        <v>5.7388809182209473</v>
      </c>
      <c r="Y124">
        <v>5.78368999421631</v>
      </c>
      <c r="Z124">
        <v>5.8275058275058278</v>
      </c>
      <c r="AA124">
        <v>5.8737151248164459</v>
      </c>
      <c r="AB124">
        <v>5.9154096421177167</v>
      </c>
      <c r="AC124">
        <v>5.9594755661501786</v>
      </c>
      <c r="AD124">
        <v>6.0006000600060005</v>
      </c>
      <c r="AE124">
        <v>6.0496067755595888</v>
      </c>
      <c r="AF124">
        <v>6.0938452163315056</v>
      </c>
      <c r="AG124">
        <v>6.1387354205033766</v>
      </c>
      <c r="AH124">
        <v>6.1842918985776123</v>
      </c>
      <c r="AI124">
        <v>6.2266500622665006</v>
      </c>
      <c r="AJ124">
        <v>6.2735257214554583</v>
      </c>
      <c r="AK124">
        <v>6.3171193935565384</v>
      </c>
      <c r="AL124">
        <v>6.3613231552162848</v>
      </c>
      <c r="AM124">
        <v>6.4082024991989748</v>
      </c>
      <c r="AN124">
        <v>6.4516129032258069</v>
      </c>
      <c r="AO124">
        <v>6.4913988964621883</v>
      </c>
      <c r="AP124">
        <v>6.5402223675604967</v>
      </c>
      <c r="AQ124">
        <v>6.5854461639776085</v>
      </c>
      <c r="AR124">
        <v>6.6269052352551352</v>
      </c>
      <c r="AS124">
        <v>6.6755674232309747</v>
      </c>
      <c r="AT124">
        <v>6.720430107526882</v>
      </c>
      <c r="AU124">
        <v>6.7658998646820034</v>
      </c>
      <c r="AV124">
        <v>6.8096697310180456</v>
      </c>
      <c r="AW124">
        <v>6.8540095956134337</v>
      </c>
      <c r="AX124">
        <v>6.6203243958953992</v>
      </c>
    </row>
    <row r="125" spans="1:50">
      <c r="A125" s="95">
        <v>44455</v>
      </c>
      <c r="K125">
        <v>5.2784375824755871</v>
      </c>
      <c r="L125">
        <v>5.3022269353128317</v>
      </c>
      <c r="M125">
        <v>5.3319114902692615</v>
      </c>
      <c r="N125">
        <v>5.3662463107056615</v>
      </c>
      <c r="O125">
        <v>5.4024851431658565</v>
      </c>
      <c r="P125">
        <v>5.4318305268875609</v>
      </c>
      <c r="Q125">
        <v>5.4719562243502056</v>
      </c>
      <c r="R125">
        <v>5.5066079295154182</v>
      </c>
      <c r="S125">
        <v>5.5463117027176931</v>
      </c>
      <c r="T125">
        <v>5.5850321139346555</v>
      </c>
      <c r="U125">
        <v>5.6258790436005626</v>
      </c>
      <c r="V125">
        <v>5.6721497447532609</v>
      </c>
      <c r="W125">
        <v>5.715918833952558</v>
      </c>
      <c r="X125">
        <v>5.762028233938346</v>
      </c>
      <c r="Y125">
        <v>5.8055152394775043</v>
      </c>
      <c r="Z125">
        <v>5.8496636443404508</v>
      </c>
      <c r="AA125">
        <v>5.8962264150943398</v>
      </c>
      <c r="AB125">
        <v>5.9382422802850359</v>
      </c>
      <c r="AC125">
        <v>5.9844404548174746</v>
      </c>
      <c r="AD125">
        <v>6.0259114191021395</v>
      </c>
      <c r="AE125">
        <v>6.0734892195566355</v>
      </c>
      <c r="AF125">
        <v>6.1180789232181088</v>
      </c>
      <c r="AG125">
        <v>6.1633281972265017</v>
      </c>
      <c r="AH125">
        <v>6.2092517851598883</v>
      </c>
      <c r="AI125">
        <v>6.2519537355423562</v>
      </c>
      <c r="AJ125">
        <v>6.2992125984251963</v>
      </c>
      <c r="AK125">
        <v>6.3431652394544873</v>
      </c>
      <c r="AL125">
        <v>6.3856960408684547</v>
      </c>
      <c r="AM125">
        <v>6.4350064350064349</v>
      </c>
      <c r="AN125">
        <v>6.4766839378238341</v>
      </c>
      <c r="AO125">
        <v>6.5189048239895691</v>
      </c>
      <c r="AP125">
        <v>6.5681444991789819</v>
      </c>
      <c r="AQ125">
        <v>6.6137566137566139</v>
      </c>
      <c r="AR125">
        <v>6.6533599467731213</v>
      </c>
      <c r="AS125">
        <v>6.7024128686327078</v>
      </c>
      <c r="AT125">
        <v>6.7476383265856947</v>
      </c>
      <c r="AU125">
        <v>6.7934782608695654</v>
      </c>
      <c r="AV125">
        <v>6.8376068376068382</v>
      </c>
      <c r="AW125">
        <v>6.8823124569855469</v>
      </c>
    </row>
    <row r="126" spans="1:50">
      <c r="A126" s="95">
        <v>44456</v>
      </c>
      <c r="K126">
        <v>5.296610169491526</v>
      </c>
      <c r="L126">
        <v>5.3205639797818565</v>
      </c>
      <c r="M126">
        <v>5.3490238031559239</v>
      </c>
      <c r="N126">
        <v>5.3806833467850419</v>
      </c>
      <c r="O126">
        <v>5.417118093174432</v>
      </c>
      <c r="P126">
        <v>5.4466230936819171</v>
      </c>
      <c r="Q126">
        <v>5.4869684499314131</v>
      </c>
      <c r="R126">
        <v>5.5233360950013815</v>
      </c>
      <c r="S126">
        <v>5.563282336578582</v>
      </c>
      <c r="T126">
        <v>5.6022408963585439</v>
      </c>
      <c r="U126">
        <v>5.6433408577878108</v>
      </c>
      <c r="V126">
        <v>5.6899004267425326</v>
      </c>
      <c r="W126">
        <v>5.7339449541284404</v>
      </c>
      <c r="X126">
        <v>5.7786766830395839</v>
      </c>
      <c r="Y126">
        <v>5.8241118229470006</v>
      </c>
      <c r="Z126">
        <v>5.868544600938967</v>
      </c>
      <c r="AA126">
        <v>5.9171597633136095</v>
      </c>
      <c r="AB126">
        <v>5.9577003276735176</v>
      </c>
      <c r="AC126">
        <v>6.0042029420594414</v>
      </c>
      <c r="AD126">
        <v>6.0459492140266029</v>
      </c>
      <c r="AE126">
        <v>6.0957025297165499</v>
      </c>
      <c r="AF126">
        <v>6.1387354205033766</v>
      </c>
      <c r="AG126">
        <v>6.1862047633776687</v>
      </c>
      <c r="AH126">
        <v>6.2324711748208159</v>
      </c>
      <c r="AI126">
        <v>6.2754941951678695</v>
      </c>
      <c r="AJ126">
        <v>6.3231109705975337</v>
      </c>
      <c r="AK126">
        <v>6.3673989175421841</v>
      </c>
      <c r="AL126">
        <v>6.4102564102564106</v>
      </c>
      <c r="AM126">
        <v>6.4599483204134369</v>
      </c>
      <c r="AN126">
        <v>6.5019505851755532</v>
      </c>
      <c r="AO126">
        <v>6.5445026178010473</v>
      </c>
      <c r="AP126">
        <v>6.5941312232113418</v>
      </c>
      <c r="AQ126">
        <v>6.6401062416998666</v>
      </c>
      <c r="AR126">
        <v>6.6822586034079521</v>
      </c>
      <c r="AS126">
        <v>6.7294751009421256</v>
      </c>
      <c r="AT126">
        <v>6.7750677506775068</v>
      </c>
      <c r="AU126">
        <v>6.8212824010914046</v>
      </c>
      <c r="AV126">
        <v>6.8681318681318677</v>
      </c>
      <c r="AW126">
        <v>6.9108500345542501</v>
      </c>
    </row>
    <row r="127" spans="1:50">
      <c r="A127" s="95">
        <v>44459</v>
      </c>
      <c r="K127">
        <v>5.3748992206396133</v>
      </c>
      <c r="L127">
        <v>5.3995680345572357</v>
      </c>
      <c r="M127">
        <v>5.4288816503800215</v>
      </c>
      <c r="N127">
        <v>5.4614964500273073</v>
      </c>
      <c r="O127">
        <v>5.499037668408028</v>
      </c>
      <c r="P127">
        <v>5.5294442908487698</v>
      </c>
      <c r="Q127">
        <v>5.5694792536897806</v>
      </c>
      <c r="R127">
        <v>5.6069526212503504</v>
      </c>
      <c r="S127">
        <v>5.6481219994351877</v>
      </c>
      <c r="T127">
        <v>5.6882821387940838</v>
      </c>
      <c r="U127">
        <v>5.7290174735032942</v>
      </c>
      <c r="V127">
        <v>5.7770075101097627</v>
      </c>
      <c r="W127">
        <v>5.8207217694994178</v>
      </c>
      <c r="X127">
        <v>5.8668231152830748</v>
      </c>
      <c r="Y127">
        <v>5.9119125036949454</v>
      </c>
      <c r="Z127">
        <v>5.9559261465157833</v>
      </c>
      <c r="AA127">
        <v>6.0042029420594414</v>
      </c>
      <c r="AB127">
        <v>6.0459492140266029</v>
      </c>
      <c r="AC127">
        <v>6.091989034419738</v>
      </c>
      <c r="AD127">
        <v>6.1330880098129406</v>
      </c>
      <c r="AE127">
        <v>6.182380216383307</v>
      </c>
      <c r="AF127">
        <v>6.2285892245406416</v>
      </c>
      <c r="AG127">
        <v>6.2735257214554583</v>
      </c>
      <c r="AH127">
        <v>6.3211125158027812</v>
      </c>
      <c r="AI127">
        <v>6.3633471205854271</v>
      </c>
      <c r="AJ127">
        <v>6.4123116383456233</v>
      </c>
      <c r="AK127">
        <v>6.455777921239509</v>
      </c>
      <c r="AL127">
        <v>6.4998375040623992</v>
      </c>
      <c r="AM127">
        <v>6.5487884741322855</v>
      </c>
      <c r="AN127">
        <v>6.5919578114700066</v>
      </c>
      <c r="AO127">
        <v>6.6334991708126037</v>
      </c>
      <c r="AP127">
        <v>6.6822586034079521</v>
      </c>
      <c r="AQ127">
        <v>6.7294751009421256</v>
      </c>
      <c r="AR127">
        <v>6.7704807041299935</v>
      </c>
      <c r="AS127">
        <v>6.8189566996249571</v>
      </c>
      <c r="AT127">
        <v>6.8657741160315826</v>
      </c>
      <c r="AU127">
        <v>6.9108500345542501</v>
      </c>
      <c r="AV127">
        <v>6.9565217391304355</v>
      </c>
      <c r="AW127">
        <v>7.0003500175008746</v>
      </c>
    </row>
    <row r="128" spans="1:50">
      <c r="A128" s="95">
        <v>44460</v>
      </c>
      <c r="K128">
        <v>5.275652862041678</v>
      </c>
      <c r="L128">
        <v>5.3008216273522395</v>
      </c>
      <c r="M128">
        <v>5.3276505061267976</v>
      </c>
      <c r="N128">
        <v>5.3619302949061662</v>
      </c>
      <c r="O128">
        <v>5.3981106612685563</v>
      </c>
      <c r="P128">
        <v>5.4274084124830395</v>
      </c>
      <c r="Q128">
        <v>5.4674685620557684</v>
      </c>
      <c r="R128">
        <v>5.5035773252614195</v>
      </c>
      <c r="S128">
        <v>5.5432372505543235</v>
      </c>
      <c r="T128">
        <v>5.5819145967066701</v>
      </c>
      <c r="U128">
        <v>5.6211354693648117</v>
      </c>
      <c r="V128">
        <v>5.6673278549164072</v>
      </c>
      <c r="W128">
        <v>5.7077625570776256</v>
      </c>
      <c r="X128">
        <v>5.7520851308599363</v>
      </c>
      <c r="Y128">
        <v>5.793742757821553</v>
      </c>
      <c r="Z128">
        <v>5.8360081704114384</v>
      </c>
      <c r="AA128">
        <v>5.8823529411764701</v>
      </c>
      <c r="AB128">
        <v>5.9206631142687982</v>
      </c>
      <c r="AC128">
        <v>5.9648076349537726</v>
      </c>
      <c r="AD128">
        <v>6.0042029420594414</v>
      </c>
      <c r="AE128">
        <v>6.0514372163388801</v>
      </c>
      <c r="AF128">
        <v>6.0938452163315056</v>
      </c>
      <c r="AG128">
        <v>6.1387354205033766</v>
      </c>
      <c r="AH128">
        <v>6.182380216383307</v>
      </c>
      <c r="AI128">
        <v>6.2227753578095824</v>
      </c>
      <c r="AJ128">
        <v>6.2676277029144467</v>
      </c>
      <c r="AK128">
        <v>6.3111391606184917</v>
      </c>
      <c r="AL128">
        <v>6.3512226103524929</v>
      </c>
      <c r="AM128">
        <v>6.3979526551503518</v>
      </c>
      <c r="AN128">
        <v>6.4391500321957507</v>
      </c>
      <c r="AO128">
        <v>6.4787819889860714</v>
      </c>
      <c r="AP128">
        <v>6.5252854812398047</v>
      </c>
      <c r="AQ128">
        <v>6.5703022339027592</v>
      </c>
      <c r="AR128">
        <v>6.6093853271645742</v>
      </c>
      <c r="AS128">
        <v>6.6555740432612316</v>
      </c>
      <c r="AT128">
        <v>6.697923643670463</v>
      </c>
      <c r="AU128">
        <v>6.7430883344571821</v>
      </c>
      <c r="AV128">
        <v>6.7865626060400404</v>
      </c>
      <c r="AW128">
        <v>6.8282690337999314</v>
      </c>
    </row>
    <row r="129" spans="1:49">
      <c r="A129" s="95">
        <v>44461</v>
      </c>
      <c r="K129">
        <v>5.3163211057947901</v>
      </c>
      <c r="L129">
        <v>5.3404539385847798</v>
      </c>
      <c r="M129">
        <v>5.3691275167785237</v>
      </c>
      <c r="N129">
        <v>5.4024851431658565</v>
      </c>
      <c r="O129">
        <v>5.4392167527875985</v>
      </c>
      <c r="P129">
        <v>5.4674685620557684</v>
      </c>
      <c r="Q129">
        <v>5.5081244836133303</v>
      </c>
      <c r="R129">
        <v>5.5447740504574439</v>
      </c>
      <c r="S129">
        <v>5.5850321139346555</v>
      </c>
      <c r="T129">
        <v>5.6227157717177398</v>
      </c>
      <c r="U129">
        <v>5.660911406736485</v>
      </c>
      <c r="V129">
        <v>5.7045065601825442</v>
      </c>
      <c r="W129">
        <v>5.7438253877082133</v>
      </c>
      <c r="X129">
        <v>5.7887120115774247</v>
      </c>
      <c r="Y129">
        <v>5.8309037900874632</v>
      </c>
      <c r="Z129">
        <v>5.8719906048150321</v>
      </c>
      <c r="AA129">
        <v>5.9171597633136095</v>
      </c>
      <c r="AB129">
        <v>5.9577003276735176</v>
      </c>
      <c r="AC129">
        <v>6.0006000600060005</v>
      </c>
      <c r="AD129">
        <v>6.0404711567502263</v>
      </c>
      <c r="AE129">
        <v>6.0864272671941571</v>
      </c>
      <c r="AF129">
        <v>6.1293288384921851</v>
      </c>
      <c r="AG129">
        <v>6.1728395061728394</v>
      </c>
      <c r="AH129">
        <v>6.2169723344731116</v>
      </c>
      <c r="AI129">
        <v>6.2578222778473096</v>
      </c>
      <c r="AJ129">
        <v>6.3031831074692715</v>
      </c>
      <c r="AK129">
        <v>6.3451776649746199</v>
      </c>
      <c r="AL129">
        <v>6.3856960408684547</v>
      </c>
      <c r="AM129">
        <v>6.4329366355741397</v>
      </c>
      <c r="AN129">
        <v>6.4724919093851137</v>
      </c>
      <c r="AO129">
        <v>6.512536633018561</v>
      </c>
      <c r="AP129">
        <v>6.5595277140045916</v>
      </c>
      <c r="AQ129">
        <v>6.602839220864972</v>
      </c>
      <c r="AR129">
        <v>6.6423115244104949</v>
      </c>
      <c r="AS129">
        <v>6.6889632107023411</v>
      </c>
      <c r="AT129">
        <v>6.7317401548300237</v>
      </c>
      <c r="AU129">
        <v>6.7750677506775068</v>
      </c>
      <c r="AV129">
        <v>6.8189566996249571</v>
      </c>
      <c r="AW129">
        <v>6.8587105624142657</v>
      </c>
    </row>
    <row r="130" spans="1:49">
      <c r="A130" s="95">
        <v>44462</v>
      </c>
      <c r="K130">
        <v>5.3064473335102145</v>
      </c>
      <c r="L130">
        <v>5.3304904051172715</v>
      </c>
      <c r="M130">
        <v>5.359056806002144</v>
      </c>
      <c r="N130">
        <v>5.3922890266918309</v>
      </c>
      <c r="O130">
        <v>5.4288816503800215</v>
      </c>
      <c r="P130">
        <v>5.4585152838427948</v>
      </c>
      <c r="Q130">
        <v>5.4975261132490374</v>
      </c>
      <c r="R130">
        <v>5.5340343110127286</v>
      </c>
      <c r="S130">
        <v>5.5741360089186172</v>
      </c>
      <c r="T130">
        <v>5.6116722783389452</v>
      </c>
      <c r="U130">
        <v>5.6513139304888389</v>
      </c>
      <c r="V130">
        <v>5.6963827969239533</v>
      </c>
      <c r="W130">
        <v>5.7372346528973033</v>
      </c>
      <c r="X130">
        <v>5.7803468208092488</v>
      </c>
      <c r="Y130">
        <v>5.8241118229470006</v>
      </c>
      <c r="Z130">
        <v>5.8668231152830748</v>
      </c>
      <c r="AA130">
        <v>5.9119125036949454</v>
      </c>
      <c r="AB130">
        <v>5.9506099375185952</v>
      </c>
      <c r="AC130">
        <v>5.9952038369304557</v>
      </c>
      <c r="AD130">
        <v>6.0350030175015092</v>
      </c>
      <c r="AE130">
        <v>6.0808756460930367</v>
      </c>
      <c r="AF130">
        <v>6.1236987140232699</v>
      </c>
      <c r="AG130">
        <v>6.1690314620604569</v>
      </c>
      <c r="AH130">
        <v>6.2111801242236027</v>
      </c>
      <c r="AI130">
        <v>6.2539086929330834</v>
      </c>
      <c r="AJ130">
        <v>6.2992125984251963</v>
      </c>
      <c r="AK130">
        <v>6.3411540900443875</v>
      </c>
      <c r="AL130">
        <v>6.3816209317166557</v>
      </c>
      <c r="AM130">
        <v>6.4288010286081647</v>
      </c>
      <c r="AN130">
        <v>6.4703979294726626</v>
      </c>
      <c r="AO130">
        <v>6.510416666666667</v>
      </c>
      <c r="AP130">
        <v>6.557377049180328</v>
      </c>
      <c r="AQ130">
        <v>6.6006600660066006</v>
      </c>
      <c r="AR130">
        <v>6.6401062416998666</v>
      </c>
      <c r="AS130">
        <v>6.6867268472082921</v>
      </c>
      <c r="AT130">
        <v>6.7294751009421256</v>
      </c>
      <c r="AU130">
        <v>6.7727734507280726</v>
      </c>
      <c r="AV130">
        <v>6.8166325835037496</v>
      </c>
      <c r="AW130">
        <v>6.8587105624142657</v>
      </c>
    </row>
    <row r="131" spans="1:49">
      <c r="A131" s="95">
        <v>44463</v>
      </c>
      <c r="K131">
        <v>5.3433075073470473</v>
      </c>
      <c r="L131">
        <v>5.3662463107056615</v>
      </c>
      <c r="M131">
        <v>5.3951982735365531</v>
      </c>
      <c r="N131">
        <v>5.4288816503800215</v>
      </c>
      <c r="O131">
        <v>5.4644808743169397</v>
      </c>
      <c r="P131">
        <v>5.4929964295523215</v>
      </c>
      <c r="Q131">
        <v>5.5340343110127286</v>
      </c>
      <c r="R131">
        <v>5.5710306406685239</v>
      </c>
      <c r="S131">
        <v>5.6116722783389452</v>
      </c>
      <c r="T131">
        <v>5.6497175141242941</v>
      </c>
      <c r="U131">
        <v>5.6899004267425326</v>
      </c>
      <c r="V131">
        <v>5.7339449541284404</v>
      </c>
      <c r="W131">
        <v>5.7753393011839442</v>
      </c>
      <c r="X131">
        <v>5.8207217694994178</v>
      </c>
      <c r="Y131">
        <v>5.8633831720902956</v>
      </c>
      <c r="Z131">
        <v>5.9084194977843421</v>
      </c>
      <c r="AA131">
        <v>5.954153021732659</v>
      </c>
      <c r="AB131">
        <v>5.9952038369304557</v>
      </c>
      <c r="AC131">
        <v>6.0404711567502263</v>
      </c>
      <c r="AD131">
        <v>6.0808756460930367</v>
      </c>
      <c r="AE131">
        <v>6.1293288384921851</v>
      </c>
      <c r="AF131">
        <v>6.1728395061728394</v>
      </c>
      <c r="AG131">
        <v>6.2169723344731116</v>
      </c>
      <c r="AH131">
        <v>6.261740763932373</v>
      </c>
      <c r="AI131">
        <v>6.3051702395964693</v>
      </c>
      <c r="AJ131">
        <v>6.3512226103524929</v>
      </c>
      <c r="AK131">
        <v>6.3938618925831197</v>
      </c>
      <c r="AL131">
        <v>6.43707756678468</v>
      </c>
      <c r="AM131">
        <v>6.4850843060959793</v>
      </c>
      <c r="AN131">
        <v>6.5274151436031334</v>
      </c>
      <c r="AO131">
        <v>6.5681444991789819</v>
      </c>
      <c r="AP131">
        <v>6.6159444260668208</v>
      </c>
      <c r="AQ131">
        <v>6.6600066600066601</v>
      </c>
      <c r="AR131">
        <v>6.7024128686327078</v>
      </c>
      <c r="AS131">
        <v>6.7499156260546744</v>
      </c>
      <c r="AT131">
        <v>6.7934782608695654</v>
      </c>
      <c r="AU131">
        <v>6.8376068376068382</v>
      </c>
      <c r="AV131">
        <v>6.8823124569855469</v>
      </c>
      <c r="AW131">
        <v>6.9252077562326866</v>
      </c>
    </row>
    <row r="132" spans="1:49">
      <c r="A132" s="95">
        <v>44466</v>
      </c>
      <c r="K132">
        <v>5.3879310344827589</v>
      </c>
      <c r="L132">
        <v>5.4112554112554117</v>
      </c>
      <c r="M132">
        <v>5.4392167527875985</v>
      </c>
      <c r="N132">
        <v>5.4749520941691756</v>
      </c>
      <c r="O132">
        <v>5.5111600992008816</v>
      </c>
      <c r="P132">
        <v>5.54016620498615</v>
      </c>
      <c r="Q132">
        <v>5.5819145967066701</v>
      </c>
      <c r="R132">
        <v>5.6195560550716497</v>
      </c>
      <c r="S132">
        <v>5.660911406736485</v>
      </c>
      <c r="T132">
        <v>5.6996295240809349</v>
      </c>
      <c r="U132">
        <v>5.7388809182209473</v>
      </c>
      <c r="V132">
        <v>5.7853630315302285</v>
      </c>
      <c r="W132">
        <v>5.8258083309059137</v>
      </c>
      <c r="X132">
        <v>5.8719906048150321</v>
      </c>
      <c r="Y132">
        <v>5.9154096421177167</v>
      </c>
      <c r="Z132">
        <v>5.9612518628912072</v>
      </c>
      <c r="AA132">
        <v>6.0078101531991592</v>
      </c>
      <c r="AB132">
        <v>6.0496067755595888</v>
      </c>
      <c r="AC132">
        <v>6.0957025297165499</v>
      </c>
      <c r="AD132">
        <v>6.1368517950291492</v>
      </c>
      <c r="AE132">
        <v>6.1862047633776687</v>
      </c>
      <c r="AF132">
        <v>6.2305295950155761</v>
      </c>
      <c r="AG132">
        <v>6.2754941951678695</v>
      </c>
      <c r="AH132">
        <v>6.3211125158027812</v>
      </c>
      <c r="AI132">
        <v>6.3653723742838961</v>
      </c>
      <c r="AJ132">
        <v>6.4123116383456233</v>
      </c>
      <c r="AK132">
        <v>6.455777921239509</v>
      </c>
      <c r="AL132">
        <v>6.4998375040623992</v>
      </c>
      <c r="AM132">
        <v>6.5487884741322855</v>
      </c>
      <c r="AN132">
        <v>6.5919578114700066</v>
      </c>
      <c r="AO132">
        <v>6.6334991708126037</v>
      </c>
      <c r="AP132">
        <v>6.6822586034079521</v>
      </c>
      <c r="AQ132">
        <v>6.7272115708039015</v>
      </c>
      <c r="AR132">
        <v>6.7681895093062607</v>
      </c>
      <c r="AS132">
        <v>6.8166325835037496</v>
      </c>
      <c r="AT132">
        <v>6.8610634648370503</v>
      </c>
      <c r="AU132">
        <v>6.9084628670120907</v>
      </c>
      <c r="AV132">
        <v>6.9541029207232263</v>
      </c>
      <c r="AW132">
        <v>6.9979006298110571</v>
      </c>
    </row>
    <row r="133" spans="1:49">
      <c r="A133" s="95">
        <v>44467</v>
      </c>
      <c r="K133">
        <v>5.430355688297583</v>
      </c>
      <c r="L133">
        <v>5.4540496318516496</v>
      </c>
      <c r="M133">
        <v>5.4824561403508767</v>
      </c>
      <c r="N133">
        <v>5.5172413793103452</v>
      </c>
      <c r="O133">
        <v>5.5555555555555554</v>
      </c>
      <c r="P133">
        <v>5.5865921787709496</v>
      </c>
      <c r="Q133">
        <v>5.6274620146314014</v>
      </c>
      <c r="R133">
        <v>5.6657223796034</v>
      </c>
      <c r="S133">
        <v>5.7061340941512126</v>
      </c>
      <c r="T133">
        <v>5.7454754380925017</v>
      </c>
      <c r="U133">
        <v>5.7870370370370363</v>
      </c>
      <c r="V133">
        <v>5.8326042578011084</v>
      </c>
      <c r="W133">
        <v>5.8737151248164459</v>
      </c>
      <c r="X133">
        <v>5.9206631142687982</v>
      </c>
      <c r="Y133">
        <v>5.9648076349537726</v>
      </c>
      <c r="Z133">
        <v>6.009615384615385</v>
      </c>
      <c r="AA133">
        <v>6.0587700696758553</v>
      </c>
      <c r="AB133">
        <v>6.0994205550472698</v>
      </c>
      <c r="AC133">
        <v>6.1462814996926856</v>
      </c>
      <c r="AD133">
        <v>6.1881188118811883</v>
      </c>
      <c r="AE133">
        <v>6.238303181534623</v>
      </c>
      <c r="AF133">
        <v>6.2833804586867732</v>
      </c>
      <c r="AG133">
        <v>6.3291139240506329</v>
      </c>
      <c r="AH133">
        <v>6.3755180108383813</v>
      </c>
      <c r="AI133">
        <v>6.4184852374839538</v>
      </c>
      <c r="AJ133">
        <v>6.4662140316844487</v>
      </c>
      <c r="AK133">
        <v>6.510416666666667</v>
      </c>
      <c r="AL133">
        <v>6.5552277941658472</v>
      </c>
      <c r="AM133">
        <v>6.6050198150594452</v>
      </c>
      <c r="AN133">
        <v>6.6467264872050515</v>
      </c>
      <c r="AO133">
        <v>6.6889632107023411</v>
      </c>
      <c r="AP133">
        <v>6.7385444743935308</v>
      </c>
      <c r="AQ133">
        <v>6.7842605156037994</v>
      </c>
      <c r="AR133">
        <v>6.8259385665529013</v>
      </c>
      <c r="AS133">
        <v>6.8752148504640775</v>
      </c>
      <c r="AT133">
        <v>6.9204152249134951</v>
      </c>
      <c r="AU133">
        <v>6.9686411149825789</v>
      </c>
      <c r="AV133">
        <v>7.0150824272185197</v>
      </c>
      <c r="AW133">
        <v>7.0571630204657732</v>
      </c>
    </row>
    <row r="134" spans="1:49">
      <c r="A134" s="95">
        <v>44468</v>
      </c>
      <c r="K134">
        <v>5.4318305268875609</v>
      </c>
      <c r="L134">
        <v>5.4555373704309877</v>
      </c>
      <c r="M134">
        <v>5.4854635216675813</v>
      </c>
      <c r="N134">
        <v>5.518763796909492</v>
      </c>
      <c r="O134">
        <v>5.5509297807382731</v>
      </c>
      <c r="P134">
        <v>5.5819145967066701</v>
      </c>
      <c r="Q134">
        <v>5.6258790436005626</v>
      </c>
      <c r="R134">
        <v>5.6625141562853907</v>
      </c>
      <c r="S134">
        <v>5.7045065601825442</v>
      </c>
      <c r="T134">
        <v>5.7421762848119435</v>
      </c>
      <c r="U134">
        <v>5.7820179242555652</v>
      </c>
      <c r="V134">
        <v>5.8258083309059137</v>
      </c>
      <c r="W134">
        <v>5.8668231152830748</v>
      </c>
      <c r="X134">
        <v>5.9119125036949454</v>
      </c>
      <c r="Y134">
        <v>5.9577003276735176</v>
      </c>
      <c r="Z134">
        <v>6.0024009603841542</v>
      </c>
      <c r="AA134">
        <v>6.0496067755595888</v>
      </c>
      <c r="AB134">
        <v>6.0901339829476244</v>
      </c>
      <c r="AC134">
        <v>6.1368517950291492</v>
      </c>
      <c r="AD134">
        <v>6.1785603954278656</v>
      </c>
      <c r="AE134">
        <v>6.2285892245406416</v>
      </c>
      <c r="AF134">
        <v>6.2735257214554583</v>
      </c>
      <c r="AG134">
        <v>6.3191153238546605</v>
      </c>
      <c r="AH134">
        <v>6.3653723742838961</v>
      </c>
      <c r="AI134">
        <v>6.4082024991989748</v>
      </c>
      <c r="AJ134">
        <v>6.455777921239509</v>
      </c>
      <c r="AK134">
        <v>6.4998375040623992</v>
      </c>
      <c r="AL134">
        <v>6.5445026178010473</v>
      </c>
      <c r="AM134">
        <v>6.5941312232113418</v>
      </c>
      <c r="AN134">
        <v>6.6357000663570007</v>
      </c>
      <c r="AO134">
        <v>6.67779632721202</v>
      </c>
      <c r="AP134">
        <v>6.7272115708039015</v>
      </c>
      <c r="AQ134">
        <v>6.7727734507280726</v>
      </c>
      <c r="AR134">
        <v>6.8143100511073254</v>
      </c>
      <c r="AS134">
        <v>6.8634179821551138</v>
      </c>
      <c r="AT134">
        <v>6.9084628670120907</v>
      </c>
      <c r="AU134">
        <v>6.9565217391304355</v>
      </c>
      <c r="AV134">
        <v>7.0028011204481784</v>
      </c>
      <c r="AW134">
        <v>7.0447340612891871</v>
      </c>
    </row>
    <row r="135" spans="1:49">
      <c r="A135" s="95">
        <v>44469</v>
      </c>
      <c r="K135">
        <v>5.4395126196692773</v>
      </c>
      <c r="L135">
        <v>5.4704595185995624</v>
      </c>
      <c r="M135">
        <v>5.499037668408028</v>
      </c>
      <c r="N135">
        <v>5.5279159756771694</v>
      </c>
      <c r="O135">
        <v>5.5648302726766836</v>
      </c>
      <c r="P135">
        <v>5.5959709009513148</v>
      </c>
      <c r="Q135">
        <v>5.6385678037778399</v>
      </c>
      <c r="R135">
        <v>5.6769798467215438</v>
      </c>
      <c r="S135">
        <v>5.7191878753217038</v>
      </c>
      <c r="T135">
        <v>5.7587100489490357</v>
      </c>
      <c r="U135">
        <v>5.798782255726298</v>
      </c>
      <c r="V135">
        <v>5.8445353594389244</v>
      </c>
      <c r="W135">
        <v>5.8875478363261697</v>
      </c>
      <c r="X135">
        <v>5.9329575793533076</v>
      </c>
      <c r="Y135">
        <v>5.9790732436472345</v>
      </c>
      <c r="Z135">
        <v>6.0259114191021395</v>
      </c>
      <c r="AA135">
        <v>6.0753341433778862</v>
      </c>
      <c r="AB135">
        <v>6.1180789232181088</v>
      </c>
      <c r="AC135">
        <v>6.1652281134401967</v>
      </c>
      <c r="AD135">
        <v>6.2073246430788336</v>
      </c>
      <c r="AE135">
        <v>6.2578222778473096</v>
      </c>
      <c r="AF135">
        <v>6.3051702395964693</v>
      </c>
      <c r="AG135">
        <v>6.3512226103524929</v>
      </c>
      <c r="AH135">
        <v>6.4</v>
      </c>
      <c r="AI135">
        <v>6.4432989690721651</v>
      </c>
      <c r="AJ135">
        <v>6.4935064935064934</v>
      </c>
      <c r="AK135">
        <v>6.5380843412880028</v>
      </c>
      <c r="AL135">
        <v>6.5832784726793943</v>
      </c>
      <c r="AM135">
        <v>6.6334991708126037</v>
      </c>
      <c r="AN135">
        <v>6.67779632721202</v>
      </c>
      <c r="AO135">
        <v>6.720430107526882</v>
      </c>
      <c r="AP135">
        <v>6.7727734507280726</v>
      </c>
      <c r="AQ135">
        <v>6.8189566996249571</v>
      </c>
      <c r="AR135">
        <v>6.8634179821551138</v>
      </c>
      <c r="AS135">
        <v>6.9132388524023503</v>
      </c>
      <c r="AT135">
        <v>6.9589422407794022</v>
      </c>
      <c r="AU135">
        <v>7.0052539404553418</v>
      </c>
      <c r="AV135">
        <v>7.0546737213403885</v>
      </c>
      <c r="AW135">
        <v>7.0972320794889994</v>
      </c>
    </row>
    <row r="136" spans="1:49">
      <c r="A136" s="95">
        <v>44470</v>
      </c>
      <c r="K136">
        <v>5.3835800807537009</v>
      </c>
      <c r="L136">
        <v>5.4127198917456019</v>
      </c>
      <c r="M136">
        <v>5.4421768707482991</v>
      </c>
      <c r="N136">
        <v>5.4794520547945202</v>
      </c>
      <c r="O136">
        <v>5.5096418732782375</v>
      </c>
      <c r="P136">
        <v>5.5493895671476139</v>
      </c>
      <c r="Q136">
        <v>5.5865921787709496</v>
      </c>
      <c r="R136">
        <v>5.6274620146314014</v>
      </c>
      <c r="S136">
        <v>5.6657223796034</v>
      </c>
      <c r="T136">
        <v>5.7045065601825442</v>
      </c>
      <c r="U136">
        <v>5.7504312823461756</v>
      </c>
      <c r="V136">
        <v>5.7903879559930518</v>
      </c>
      <c r="W136">
        <v>5.8360081704114384</v>
      </c>
      <c r="X136">
        <v>5.8806233460746835</v>
      </c>
      <c r="Y136">
        <v>5.9241706161137442</v>
      </c>
      <c r="Z136">
        <v>5.9719319199761127</v>
      </c>
      <c r="AA136">
        <v>6.0132291040288637</v>
      </c>
      <c r="AB136">
        <v>6.0587700696758553</v>
      </c>
      <c r="AC136">
        <v>6.1012812690665044</v>
      </c>
      <c r="AD136">
        <v>6.1500615006150063</v>
      </c>
      <c r="AE136">
        <v>6.1938680706100957</v>
      </c>
      <c r="AF136">
        <v>6.2402496099843994</v>
      </c>
      <c r="AG136">
        <v>6.2853551225644253</v>
      </c>
      <c r="AH136">
        <v>6.3291139240506329</v>
      </c>
      <c r="AI136">
        <v>6.3755180108383813</v>
      </c>
      <c r="AJ136">
        <v>6.4205457463884432</v>
      </c>
      <c r="AK136">
        <v>6.4620355411954771</v>
      </c>
      <c r="AL136">
        <v>6.512536633018561</v>
      </c>
      <c r="AM136">
        <v>6.5552277941658472</v>
      </c>
      <c r="AN136">
        <v>6.5963060686015824</v>
      </c>
      <c r="AO136">
        <v>6.6445182724252492</v>
      </c>
      <c r="AP136">
        <v>6.6912010705921716</v>
      </c>
      <c r="AQ136">
        <v>6.7317401548300237</v>
      </c>
      <c r="AR136">
        <v>6.78195998643608</v>
      </c>
      <c r="AS136">
        <v>6.8259385665529013</v>
      </c>
      <c r="AT136">
        <v>6.870491240123668</v>
      </c>
      <c r="AU136">
        <v>6.9180214458664819</v>
      </c>
      <c r="AV136">
        <v>6.9613644274277755</v>
      </c>
      <c r="AW136">
        <v>7.0972320794889994</v>
      </c>
    </row>
    <row r="137" spans="1:49">
      <c r="A137" s="95">
        <v>44473</v>
      </c>
      <c r="K137">
        <v>5.4659743099207434</v>
      </c>
      <c r="L137">
        <v>5.4945054945054945</v>
      </c>
      <c r="M137">
        <v>5.5294442908487698</v>
      </c>
      <c r="N137">
        <v>5.5679287305122491</v>
      </c>
      <c r="O137">
        <v>5.5991041433370654</v>
      </c>
      <c r="P137">
        <v>5.6401579244218834</v>
      </c>
      <c r="Q137">
        <v>5.6785917092561045</v>
      </c>
      <c r="R137">
        <v>5.7208237986270021</v>
      </c>
      <c r="S137">
        <v>5.7603686635944698</v>
      </c>
      <c r="T137">
        <v>5.8004640371229703</v>
      </c>
      <c r="U137">
        <v>5.8462437883659746</v>
      </c>
      <c r="V137">
        <v>5.8892815076560661</v>
      </c>
      <c r="W137">
        <v>5.9347181008902075</v>
      </c>
      <c r="X137">
        <v>5.9808612440191391</v>
      </c>
      <c r="Y137">
        <v>6.0259114191021395</v>
      </c>
      <c r="Z137">
        <v>6.0753341433778862</v>
      </c>
      <c r="AA137">
        <v>6.1180789232181088</v>
      </c>
      <c r="AB137">
        <v>6.1652281134401967</v>
      </c>
      <c r="AC137">
        <v>6.2073246430788336</v>
      </c>
      <c r="AD137">
        <v>6.2578222778473096</v>
      </c>
      <c r="AE137">
        <v>6.3031831074692715</v>
      </c>
      <c r="AF137">
        <v>6.3492063492063489</v>
      </c>
      <c r="AG137">
        <v>6.3959066197633518</v>
      </c>
      <c r="AH137">
        <v>6.4412238325281805</v>
      </c>
      <c r="AI137">
        <v>6.4892926670992868</v>
      </c>
      <c r="AJ137">
        <v>6.5338124795818366</v>
      </c>
      <c r="AK137">
        <v>6.5789473684210531</v>
      </c>
      <c r="AL137">
        <v>6.6291017567119654</v>
      </c>
      <c r="AM137">
        <v>6.6733400066733397</v>
      </c>
      <c r="AN137">
        <v>6.7159167226326391</v>
      </c>
      <c r="AO137">
        <v>6.7658998646820034</v>
      </c>
      <c r="AP137">
        <v>6.8119891008174385</v>
      </c>
      <c r="AQ137">
        <v>6.8540095956134337</v>
      </c>
      <c r="AR137">
        <v>6.9060773480662974</v>
      </c>
      <c r="AS137">
        <v>6.9516857838025716</v>
      </c>
      <c r="AT137">
        <v>6.9979006298110571</v>
      </c>
      <c r="AU137">
        <v>7.0447340612891871</v>
      </c>
      <c r="AV137">
        <v>7.0896845090393477</v>
      </c>
      <c r="AW137">
        <v>7.0972320794889994</v>
      </c>
    </row>
    <row r="138" spans="1:49">
      <c r="A138" s="95">
        <v>44474</v>
      </c>
      <c r="K138">
        <v>5.4929964295523215</v>
      </c>
      <c r="L138">
        <v>5.5202870549268557</v>
      </c>
      <c r="M138">
        <v>5.5540127742293812</v>
      </c>
      <c r="N138">
        <v>5.592841163310962</v>
      </c>
      <c r="O138">
        <v>5.6242969628796393</v>
      </c>
      <c r="P138">
        <v>5.6657223796034</v>
      </c>
      <c r="Q138">
        <v>5.7045065601825442</v>
      </c>
      <c r="R138">
        <v>5.7471264367816097</v>
      </c>
      <c r="S138">
        <v>5.7870370370370363</v>
      </c>
      <c r="T138">
        <v>5.8275058275058278</v>
      </c>
      <c r="U138">
        <v>5.8754406580493539</v>
      </c>
      <c r="V138">
        <v>5.9171597633136095</v>
      </c>
      <c r="W138">
        <v>5.9648076349537726</v>
      </c>
      <c r="X138">
        <v>6.009615384615385</v>
      </c>
      <c r="Y138">
        <v>6.0551014229488347</v>
      </c>
      <c r="Z138">
        <v>6.1050061050061046</v>
      </c>
      <c r="AA138">
        <v>6.1462814996926856</v>
      </c>
      <c r="AB138">
        <v>6.1938680706100957</v>
      </c>
      <c r="AC138">
        <v>6.2363579669473035</v>
      </c>
      <c r="AD138">
        <v>6.287331027978623</v>
      </c>
      <c r="AE138">
        <v>6.3331222292590246</v>
      </c>
      <c r="AF138">
        <v>6.3795853269537481</v>
      </c>
      <c r="AG138">
        <v>6.4267352185089983</v>
      </c>
      <c r="AH138">
        <v>6.4724919093851137</v>
      </c>
      <c r="AI138">
        <v>6.5210303227910016</v>
      </c>
      <c r="AJ138">
        <v>6.5659881812212744</v>
      </c>
      <c r="AK138">
        <v>6.6093853271645742</v>
      </c>
      <c r="AL138">
        <v>6.6600066600066601</v>
      </c>
      <c r="AM138">
        <v>6.70465973851827</v>
      </c>
      <c r="AN138">
        <v>6.7476383265856947</v>
      </c>
      <c r="AO138">
        <v>6.7980965329707681</v>
      </c>
      <c r="AP138">
        <v>6.8446269678302532</v>
      </c>
      <c r="AQ138">
        <v>6.887052341597796</v>
      </c>
      <c r="AR138">
        <v>6.93721817551162</v>
      </c>
      <c r="AS138">
        <v>6.983240223463687</v>
      </c>
      <c r="AT138">
        <v>7.0298769771529006</v>
      </c>
      <c r="AU138">
        <v>7.0771408351026182</v>
      </c>
      <c r="AV138">
        <v>7.1225071225071224</v>
      </c>
      <c r="AW138">
        <v>7.0972320794889994</v>
      </c>
    </row>
    <row r="139" spans="1:49">
      <c r="A139" s="95">
        <v>44475</v>
      </c>
      <c r="K139">
        <v>5.5066079295154182</v>
      </c>
      <c r="L139">
        <v>5.5355660116246881</v>
      </c>
      <c r="M139">
        <v>5.5663790704146949</v>
      </c>
      <c r="N139">
        <v>5.6038105912020173</v>
      </c>
      <c r="O139">
        <v>5.6353902507748659</v>
      </c>
      <c r="P139">
        <v>5.6769798467215438</v>
      </c>
      <c r="Q139">
        <v>5.7142857142857144</v>
      </c>
      <c r="R139">
        <v>5.7570523891767413</v>
      </c>
      <c r="S139">
        <v>5.7954216169226305</v>
      </c>
      <c r="T139">
        <v>5.8343057176196034</v>
      </c>
      <c r="U139">
        <v>5.8771672054069937</v>
      </c>
      <c r="V139">
        <v>5.9171597633136095</v>
      </c>
      <c r="W139">
        <v>5.9612518628912072</v>
      </c>
      <c r="X139">
        <v>6.0060060060060056</v>
      </c>
      <c r="Y139">
        <v>6.0514372163388801</v>
      </c>
      <c r="Z139">
        <v>6.0975609756097562</v>
      </c>
      <c r="AA139">
        <v>6.1406202026404673</v>
      </c>
      <c r="AB139">
        <v>6.1862047633776687</v>
      </c>
      <c r="AC139">
        <v>6.2266500622665006</v>
      </c>
      <c r="AD139">
        <v>6.2774639045825484</v>
      </c>
      <c r="AE139">
        <v>6.3211125158027812</v>
      </c>
      <c r="AF139">
        <v>6.3673989175421841</v>
      </c>
      <c r="AG139">
        <v>6.4123116383456233</v>
      </c>
      <c r="AH139">
        <v>6.455777921239509</v>
      </c>
      <c r="AI139">
        <v>6.5040650406504064</v>
      </c>
      <c r="AJ139">
        <v>6.5487884741322855</v>
      </c>
      <c r="AK139">
        <v>6.5919578114700066</v>
      </c>
      <c r="AL139">
        <v>6.6401062416998666</v>
      </c>
      <c r="AM139">
        <v>6.6844919786096249</v>
      </c>
      <c r="AN139">
        <v>6.7249495628782787</v>
      </c>
      <c r="AO139">
        <v>6.7750677506775068</v>
      </c>
      <c r="AP139">
        <v>6.8212824010914046</v>
      </c>
      <c r="AQ139">
        <v>6.8610634648370503</v>
      </c>
      <c r="AR139">
        <v>6.9108500345542501</v>
      </c>
      <c r="AS139">
        <v>6.9565217391304355</v>
      </c>
      <c r="AT139">
        <v>7.0028011204481784</v>
      </c>
      <c r="AU139">
        <v>7.0472163495419311</v>
      </c>
      <c r="AV139">
        <v>7.0896845090393477</v>
      </c>
      <c r="AW139">
        <v>7.0972320794889994</v>
      </c>
    </row>
    <row r="140" spans="1:49">
      <c r="A140" s="95">
        <v>44476</v>
      </c>
      <c r="K140">
        <v>5.5248618784530388</v>
      </c>
      <c r="L140">
        <v>5.5524708495280395</v>
      </c>
      <c r="M140">
        <v>5.5834729201563373</v>
      </c>
      <c r="N140">
        <v>5.6195560550716497</v>
      </c>
      <c r="O140">
        <v>5.6513139304888389</v>
      </c>
      <c r="P140">
        <v>5.6963827969239533</v>
      </c>
      <c r="Q140">
        <v>5.7339449541284404</v>
      </c>
      <c r="R140">
        <v>5.7770075101097627</v>
      </c>
      <c r="S140">
        <v>5.8173356602675979</v>
      </c>
      <c r="T140">
        <v>5.8565153733528543</v>
      </c>
      <c r="U140">
        <v>5.9031877213695401</v>
      </c>
      <c r="V140">
        <v>5.9453032104637344</v>
      </c>
      <c r="W140">
        <v>5.989817310572028</v>
      </c>
      <c r="X140">
        <v>6.0350030175015092</v>
      </c>
      <c r="Y140">
        <v>6.0808756460930367</v>
      </c>
      <c r="Z140">
        <v>6.1293288384921851</v>
      </c>
      <c r="AA140">
        <v>6.1728395061728394</v>
      </c>
      <c r="AB140">
        <v>6.2189054726368163</v>
      </c>
      <c r="AC140">
        <v>6.261740763932373</v>
      </c>
      <c r="AD140">
        <v>6.3111391606184917</v>
      </c>
      <c r="AE140">
        <v>6.3572790845518119</v>
      </c>
      <c r="AF140">
        <v>6.404098623118796</v>
      </c>
      <c r="AG140">
        <v>6.4516129032258069</v>
      </c>
      <c r="AH140">
        <v>6.4956154595647932</v>
      </c>
      <c r="AI140">
        <v>6.5445026178010473</v>
      </c>
      <c r="AJ140">
        <v>6.5897858319604614</v>
      </c>
      <c r="AK140">
        <v>6.6334991708126037</v>
      </c>
      <c r="AL140">
        <v>6.6844919786096249</v>
      </c>
      <c r="AM140">
        <v>6.7272115708039015</v>
      </c>
      <c r="AN140">
        <v>6.7704807041299935</v>
      </c>
      <c r="AO140">
        <v>6.8212824010914046</v>
      </c>
      <c r="AP140">
        <v>6.8681318681318677</v>
      </c>
      <c r="AQ140">
        <v>6.9108500345542501</v>
      </c>
      <c r="AR140">
        <v>6.9613644274277755</v>
      </c>
      <c r="AS140">
        <v>7.0052539404553418</v>
      </c>
      <c r="AT140">
        <v>7.0521861777150914</v>
      </c>
      <c r="AU140">
        <v>7.0997515086971958</v>
      </c>
      <c r="AV140">
        <v>7.1454090746695256</v>
      </c>
      <c r="AW140">
        <v>7.0972320794889994</v>
      </c>
    </row>
    <row r="141" spans="1:49">
      <c r="A141" s="95">
        <v>44477</v>
      </c>
      <c r="K141">
        <v>5.5294442908487698</v>
      </c>
      <c r="L141">
        <v>5.5570991942206165</v>
      </c>
      <c r="M141">
        <v>5.5912776069331835</v>
      </c>
      <c r="N141">
        <v>5.6290458767238949</v>
      </c>
      <c r="O141">
        <v>5.6593095642331637</v>
      </c>
      <c r="P141">
        <v>5.7012542759407072</v>
      </c>
      <c r="Q141">
        <v>5.7388809182209473</v>
      </c>
      <c r="R141">
        <v>5.7803468208092488</v>
      </c>
      <c r="S141">
        <v>5.8190282222868781</v>
      </c>
      <c r="T141">
        <v>5.8582308142940835</v>
      </c>
      <c r="U141">
        <v>5.9031877213695401</v>
      </c>
      <c r="V141">
        <v>5.9435364041604748</v>
      </c>
      <c r="W141">
        <v>5.9862316671655194</v>
      </c>
      <c r="X141">
        <v>6.0313630880579012</v>
      </c>
      <c r="Y141">
        <v>6.0753341433778862</v>
      </c>
      <c r="Z141">
        <v>6.1218243036424855</v>
      </c>
      <c r="AA141">
        <v>6.1633281972265017</v>
      </c>
      <c r="AB141">
        <v>6.2092517851598883</v>
      </c>
      <c r="AC141">
        <v>6.25</v>
      </c>
      <c r="AD141">
        <v>6.2992125984251963</v>
      </c>
      <c r="AE141">
        <v>6.3431652394544873</v>
      </c>
      <c r="AF141">
        <v>6.3897763578274764</v>
      </c>
      <c r="AG141">
        <v>6.4350064350064349</v>
      </c>
      <c r="AH141">
        <v>6.4787819889860714</v>
      </c>
      <c r="AI141">
        <v>6.5252854812398047</v>
      </c>
      <c r="AJ141">
        <v>6.5681444991789819</v>
      </c>
      <c r="AK141">
        <v>6.6115702479338845</v>
      </c>
      <c r="AL141">
        <v>6.6600066600066601</v>
      </c>
      <c r="AM141">
        <v>6.7024128686327078</v>
      </c>
      <c r="AN141">
        <v>6.7453625632377747</v>
      </c>
      <c r="AO141">
        <v>6.7934782608695654</v>
      </c>
      <c r="AP141">
        <v>6.8399452804377567</v>
      </c>
      <c r="AQ141">
        <v>6.8799449604403158</v>
      </c>
      <c r="AR141">
        <v>6.9300069300069298</v>
      </c>
      <c r="AS141">
        <v>6.9735006973500697</v>
      </c>
      <c r="AT141">
        <v>7.0175438596491233</v>
      </c>
      <c r="AU141">
        <v>7.0646414694454256</v>
      </c>
      <c r="AV141">
        <v>7.1073205401563611</v>
      </c>
      <c r="AW141">
        <v>7.0972320794889994</v>
      </c>
    </row>
    <row r="142" spans="1:49">
      <c r="A142" s="95">
        <v>44480</v>
      </c>
      <c r="K142">
        <v>5.5447740504574439</v>
      </c>
      <c r="L142">
        <v>5.5725828921705212</v>
      </c>
      <c r="M142">
        <v>5.608524957936063</v>
      </c>
      <c r="N142">
        <v>5.6465273856578202</v>
      </c>
      <c r="O142">
        <v>5.6769798467215438</v>
      </c>
      <c r="P142">
        <v>5.7175528873642083</v>
      </c>
      <c r="Q142">
        <v>5.755395683453238</v>
      </c>
      <c r="R142">
        <v>5.7971014492753632</v>
      </c>
      <c r="S142">
        <v>5.8377116170461179</v>
      </c>
      <c r="T142">
        <v>5.8771672054069937</v>
      </c>
      <c r="U142">
        <v>5.9224163458691148</v>
      </c>
      <c r="V142">
        <v>5.9630292188431726</v>
      </c>
      <c r="W142">
        <v>6.0078101531991592</v>
      </c>
      <c r="X142">
        <v>6.0514372163388801</v>
      </c>
      <c r="Y142">
        <v>6.0957025297165499</v>
      </c>
      <c r="Z142">
        <v>6.1425061425061429</v>
      </c>
      <c r="AA142">
        <v>6.1842918985776123</v>
      </c>
      <c r="AB142">
        <v>6.2305295950155761</v>
      </c>
      <c r="AC142">
        <v>6.2715584822828472</v>
      </c>
      <c r="AD142">
        <v>6.3211125158027812</v>
      </c>
      <c r="AE142">
        <v>6.3653723742838961</v>
      </c>
      <c r="AF142">
        <v>6.4102564102564106</v>
      </c>
      <c r="AG142">
        <v>6.455777921239509</v>
      </c>
      <c r="AH142">
        <v>6.4998375040623992</v>
      </c>
      <c r="AI142">
        <v>6.5466448445171848</v>
      </c>
      <c r="AJ142">
        <v>6.5919578114700066</v>
      </c>
      <c r="AK142">
        <v>6.6334991708126037</v>
      </c>
      <c r="AL142">
        <v>6.6822586034079521</v>
      </c>
      <c r="AM142">
        <v>6.7249495628782787</v>
      </c>
      <c r="AN142">
        <v>6.7681895093062607</v>
      </c>
      <c r="AO142">
        <v>6.8166325835037496</v>
      </c>
      <c r="AP142">
        <v>6.8610634648370503</v>
      </c>
      <c r="AQ142">
        <v>6.9036934760096651</v>
      </c>
      <c r="AR142">
        <v>6.9516857838025716</v>
      </c>
      <c r="AS142">
        <v>6.995452955578874</v>
      </c>
      <c r="AT142">
        <v>7.042253521126761</v>
      </c>
      <c r="AU142">
        <v>7.0871722182849037</v>
      </c>
      <c r="AV142">
        <v>7.1301247771835996</v>
      </c>
      <c r="AW142">
        <v>7.0972320794889994</v>
      </c>
    </row>
    <row r="143" spans="1:49">
      <c r="A143" s="95">
        <v>44481</v>
      </c>
      <c r="K143">
        <v>5.5157198014340878</v>
      </c>
      <c r="L143">
        <v>5.5447740504574439</v>
      </c>
      <c r="M143">
        <v>5.5803571428571432</v>
      </c>
      <c r="N143">
        <v>5.6561085972850673</v>
      </c>
      <c r="O143">
        <v>5.6866647711117428</v>
      </c>
      <c r="P143">
        <v>5.72737686139748</v>
      </c>
      <c r="Q143">
        <v>5.7636887608069172</v>
      </c>
      <c r="R143">
        <v>5.8072009291521489</v>
      </c>
      <c r="S143">
        <v>5.8479532163742682</v>
      </c>
      <c r="T143">
        <v>5.8858151854031782</v>
      </c>
      <c r="U143">
        <v>5.9311981020166078</v>
      </c>
      <c r="V143">
        <v>5.9701492537313428</v>
      </c>
      <c r="W143">
        <v>6.0150375939849621</v>
      </c>
      <c r="X143">
        <v>6.0606060606060606</v>
      </c>
      <c r="Y143">
        <v>6.1050061050061046</v>
      </c>
      <c r="Z143">
        <v>6.1519532451553367</v>
      </c>
      <c r="AA143">
        <v>6.1938680706100957</v>
      </c>
      <c r="AB143">
        <v>6.2402496099843994</v>
      </c>
      <c r="AC143">
        <v>6.2833804586867732</v>
      </c>
      <c r="AD143">
        <v>6.3311174422285532</v>
      </c>
      <c r="AE143">
        <v>6.3775510204081636</v>
      </c>
      <c r="AF143">
        <v>6.422607578676943</v>
      </c>
      <c r="AG143">
        <v>6.4703979294726626</v>
      </c>
      <c r="AH143">
        <v>6.512536633018561</v>
      </c>
      <c r="AI143">
        <v>6.5595277140045916</v>
      </c>
      <c r="AJ143">
        <v>6.6050198150594452</v>
      </c>
      <c r="AK143">
        <v>6.6489361702127656</v>
      </c>
      <c r="AL143">
        <v>6.697923643670463</v>
      </c>
      <c r="AM143">
        <v>6.7408156386922817</v>
      </c>
      <c r="AN143">
        <v>6.7842605156037994</v>
      </c>
      <c r="AO143">
        <v>6.8329347454731808</v>
      </c>
      <c r="AP143">
        <v>6.8799449604403158</v>
      </c>
      <c r="AQ143">
        <v>6.9204152249134951</v>
      </c>
      <c r="AR143">
        <v>6.971070059254096</v>
      </c>
      <c r="AS143">
        <v>7.0150824272185197</v>
      </c>
      <c r="AT143">
        <v>7.0621468926553668</v>
      </c>
      <c r="AU143">
        <v>7.1073205401563611</v>
      </c>
      <c r="AV143">
        <v>7.1505184125849119</v>
      </c>
      <c r="AW143">
        <v>7.0972320794889994</v>
      </c>
    </row>
    <row r="144" spans="1:49">
      <c r="A144" s="95">
        <v>44482</v>
      </c>
      <c r="K144">
        <v>5.5279159756771694</v>
      </c>
      <c r="L144">
        <v>5.5555555555555554</v>
      </c>
      <c r="M144">
        <v>5.5881531153953619</v>
      </c>
      <c r="N144">
        <v>5.6242969628796393</v>
      </c>
      <c r="O144">
        <v>5.6545094713033643</v>
      </c>
      <c r="P144">
        <v>5.6963827969239533</v>
      </c>
      <c r="Q144">
        <v>5.7339449541284404</v>
      </c>
      <c r="R144">
        <v>5.7786766830395839</v>
      </c>
      <c r="S144">
        <v>5.8207217694994178</v>
      </c>
      <c r="T144">
        <v>5.8599472604746561</v>
      </c>
      <c r="U144">
        <v>5.9031877213695401</v>
      </c>
      <c r="V144">
        <v>5.9435364041604748</v>
      </c>
      <c r="W144">
        <v>5.9862316671655194</v>
      </c>
      <c r="X144">
        <v>6.0313630880579012</v>
      </c>
      <c r="Y144">
        <v>6.0753341433778862</v>
      </c>
      <c r="Z144">
        <v>6.1218243036424855</v>
      </c>
      <c r="AA144">
        <v>6.1633281972265017</v>
      </c>
      <c r="AB144">
        <v>6.2092517851598883</v>
      </c>
      <c r="AC144">
        <v>6.25</v>
      </c>
      <c r="AD144">
        <v>6.2992125984251963</v>
      </c>
      <c r="AE144">
        <v>6.3431652394544873</v>
      </c>
      <c r="AF144">
        <v>6.3897763578274764</v>
      </c>
      <c r="AG144">
        <v>6.4350064350064349</v>
      </c>
      <c r="AH144">
        <v>6.4787819889860714</v>
      </c>
      <c r="AI144">
        <v>6.5252854812398047</v>
      </c>
      <c r="AJ144">
        <v>6.5703022339027592</v>
      </c>
      <c r="AK144">
        <v>6.6115702479338845</v>
      </c>
      <c r="AL144">
        <v>6.6600066600066601</v>
      </c>
      <c r="AM144">
        <v>6.70465973851827</v>
      </c>
      <c r="AN144">
        <v>6.7453625632377747</v>
      </c>
      <c r="AO144">
        <v>6.7934782608695654</v>
      </c>
      <c r="AP144">
        <v>6.8399452804377567</v>
      </c>
      <c r="AQ144">
        <v>6.8799449604403158</v>
      </c>
      <c r="AR144">
        <v>6.9300069300069298</v>
      </c>
      <c r="AS144">
        <v>6.9735006973500697</v>
      </c>
      <c r="AT144">
        <v>7.0200070200070206</v>
      </c>
      <c r="AU144">
        <v>7.0646414694454256</v>
      </c>
      <c r="AV144">
        <v>7.1073205401563611</v>
      </c>
      <c r="AW144">
        <v>7.0972320794889994</v>
      </c>
    </row>
    <row r="145" spans="1:49">
      <c r="A145" s="95">
        <v>44483</v>
      </c>
      <c r="K145">
        <v>5.5355660116246881</v>
      </c>
      <c r="L145">
        <v>5.563282336578582</v>
      </c>
      <c r="M145">
        <v>5.5959709009513148</v>
      </c>
      <c r="N145">
        <v>5.6338028169014089</v>
      </c>
      <c r="O145">
        <v>5.6641178136505239</v>
      </c>
      <c r="P145">
        <v>5.7045065601825442</v>
      </c>
      <c r="Q145">
        <v>5.7405281285878305</v>
      </c>
      <c r="R145">
        <v>5.78368999421631</v>
      </c>
      <c r="S145">
        <v>5.8258083309059137</v>
      </c>
      <c r="T145">
        <v>5.8651026392961869</v>
      </c>
      <c r="U145">
        <v>5.9101654846335698</v>
      </c>
      <c r="V145">
        <v>5.9506099375185952</v>
      </c>
      <c r="W145">
        <v>5.9934072520227746</v>
      </c>
      <c r="X145">
        <v>6.0386473429951693</v>
      </c>
      <c r="Y145">
        <v>6.0827250608272507</v>
      </c>
      <c r="Z145">
        <v>6.1293288384921851</v>
      </c>
      <c r="AA145">
        <v>6.1709348966368403</v>
      </c>
      <c r="AB145">
        <v>6.2169723344731116</v>
      </c>
      <c r="AC145">
        <v>6.2578222778473096</v>
      </c>
      <c r="AD145">
        <v>6.3071586250394196</v>
      </c>
      <c r="AE145">
        <v>6.3512226103524929</v>
      </c>
      <c r="AF145">
        <v>6.3959066197633518</v>
      </c>
      <c r="AG145">
        <v>6.4412238325281805</v>
      </c>
      <c r="AH145">
        <v>6.4850843060959793</v>
      </c>
      <c r="AI145">
        <v>6.5316786414108421</v>
      </c>
      <c r="AJ145">
        <v>6.5746219592373434</v>
      </c>
      <c r="AK145">
        <v>6.6181336863004629</v>
      </c>
      <c r="AL145">
        <v>6.666666666666667</v>
      </c>
      <c r="AM145">
        <v>6.7091580006709162</v>
      </c>
      <c r="AN145">
        <v>6.7499156260546744</v>
      </c>
      <c r="AO145">
        <v>6.8004080244814693</v>
      </c>
      <c r="AP145">
        <v>6.8446269678302532</v>
      </c>
      <c r="AQ145">
        <v>6.887052341597796</v>
      </c>
      <c r="AR145">
        <v>6.934812760055479</v>
      </c>
      <c r="AS145">
        <v>6.9783670621074663</v>
      </c>
      <c r="AT145">
        <v>7.0249385317878463</v>
      </c>
      <c r="AU145">
        <v>7.0696359137504423</v>
      </c>
      <c r="AV145">
        <v>7.1123755334281649</v>
      </c>
    </row>
    <row r="146" spans="1:49">
      <c r="A146" s="95">
        <v>44484</v>
      </c>
      <c r="K146">
        <v>5.4719562243502056</v>
      </c>
      <c r="L146">
        <v>5.499037668408028</v>
      </c>
      <c r="M146">
        <v>5.5294442908487698</v>
      </c>
      <c r="N146">
        <v>5.5663790704146949</v>
      </c>
      <c r="O146">
        <v>5.5959709009513148</v>
      </c>
      <c r="P146">
        <v>5.636978579481398</v>
      </c>
      <c r="Q146">
        <v>5.6721497447532609</v>
      </c>
      <c r="R146">
        <v>5.715918833952558</v>
      </c>
      <c r="S146">
        <v>5.7570523891767413</v>
      </c>
      <c r="T146">
        <v>5.7971014492753632</v>
      </c>
      <c r="U146">
        <v>5.8428279287174991</v>
      </c>
      <c r="V146">
        <v>5.8840835539864669</v>
      </c>
      <c r="W146">
        <v>5.929439667951379</v>
      </c>
      <c r="X146">
        <v>5.9737156511350058</v>
      </c>
      <c r="Y146">
        <v>6.01684717208183</v>
      </c>
      <c r="Z146">
        <v>6.0642813826561559</v>
      </c>
      <c r="AA146">
        <v>6.1050061050061046</v>
      </c>
      <c r="AB146">
        <v>6.1519532451553367</v>
      </c>
      <c r="AC146">
        <v>6.1938680706100957</v>
      </c>
      <c r="AD146">
        <v>6.2421972534332077</v>
      </c>
      <c r="AE146">
        <v>6.2853551225644253</v>
      </c>
      <c r="AF146">
        <v>6.3311174422285532</v>
      </c>
      <c r="AG146">
        <v>6.3775510204081636</v>
      </c>
      <c r="AH146">
        <v>6.4205457463884432</v>
      </c>
      <c r="AI146">
        <v>6.4683053040103502</v>
      </c>
      <c r="AJ146">
        <v>6.512536633018561</v>
      </c>
      <c r="AK146">
        <v>6.5552277941658472</v>
      </c>
      <c r="AL146">
        <v>6.602839220864972</v>
      </c>
      <c r="AM146">
        <v>6.6467264872050515</v>
      </c>
      <c r="AN146">
        <v>6.6889632107023411</v>
      </c>
      <c r="AO146">
        <v>6.7362748400134729</v>
      </c>
      <c r="AP146">
        <v>6.78195998643608</v>
      </c>
      <c r="AQ146">
        <v>6.8236096895257585</v>
      </c>
      <c r="AR146">
        <v>6.8728522336769764</v>
      </c>
      <c r="AS146">
        <v>6.9180214458664819</v>
      </c>
      <c r="AT146">
        <v>6.9637883008356543</v>
      </c>
      <c r="AU146">
        <v>7.0077084793272606</v>
      </c>
      <c r="AV146">
        <v>7.0521861777150914</v>
      </c>
    </row>
    <row r="147" spans="1:49">
      <c r="A147" s="95">
        <v>44487</v>
      </c>
      <c r="K147">
        <v>5.5202870549268557</v>
      </c>
      <c r="L147">
        <v>5.547850208044383</v>
      </c>
      <c r="M147">
        <v>5.5803571428571432</v>
      </c>
      <c r="N147">
        <v>5.617977528089888</v>
      </c>
      <c r="O147">
        <v>5.6481219994351877</v>
      </c>
      <c r="P147">
        <v>5.6899004267425326</v>
      </c>
      <c r="Q147">
        <v>5.72737686139748</v>
      </c>
      <c r="R147">
        <v>5.7720057720057723</v>
      </c>
      <c r="S147">
        <v>5.8122638767800057</v>
      </c>
      <c r="T147">
        <v>5.8530875036581795</v>
      </c>
      <c r="U147">
        <v>5.8997050147492622</v>
      </c>
      <c r="V147">
        <v>5.9417706476530006</v>
      </c>
      <c r="W147">
        <v>5.9862316671655194</v>
      </c>
      <c r="X147">
        <v>6.0295447693699122</v>
      </c>
      <c r="Y147">
        <v>6.0753341433778862</v>
      </c>
      <c r="Z147">
        <v>6.1218243036424855</v>
      </c>
      <c r="AA147">
        <v>6.1633281972265017</v>
      </c>
      <c r="AB147">
        <v>6.2092517851598883</v>
      </c>
      <c r="AC147">
        <v>6.25</v>
      </c>
      <c r="AD147">
        <v>6.2992125984251963</v>
      </c>
      <c r="AE147">
        <v>6.3451776649746199</v>
      </c>
      <c r="AF147">
        <v>6.3897763578274764</v>
      </c>
      <c r="AG147">
        <v>6.4350064350064349</v>
      </c>
      <c r="AH147">
        <v>6.4787819889860714</v>
      </c>
      <c r="AI147">
        <v>6.5252854812398047</v>
      </c>
      <c r="AJ147">
        <v>6.5703022339027592</v>
      </c>
      <c r="AK147">
        <v>6.6137566137566139</v>
      </c>
      <c r="AL147">
        <v>6.6622251832111923</v>
      </c>
      <c r="AM147">
        <v>6.70465973851827</v>
      </c>
      <c r="AN147">
        <v>6.7476383265856947</v>
      </c>
      <c r="AO147">
        <v>6.7957866123003736</v>
      </c>
      <c r="AP147">
        <v>6.8422853232979817</v>
      </c>
      <c r="AQ147">
        <v>6.8823124569855469</v>
      </c>
      <c r="AR147">
        <v>6.9324090121317159</v>
      </c>
      <c r="AS147">
        <v>6.975933031042902</v>
      </c>
      <c r="AT147">
        <v>7.02247191011236</v>
      </c>
      <c r="AU147">
        <v>7.0671378091872796</v>
      </c>
      <c r="AV147">
        <v>7.1098471382865274</v>
      </c>
    </row>
    <row r="148" spans="1:49">
      <c r="A148" s="95">
        <v>44488</v>
      </c>
      <c r="K148">
        <v>5.6053811659192823</v>
      </c>
      <c r="L148">
        <v>5.6338028169014089</v>
      </c>
      <c r="M148">
        <v>5.6689342403628116</v>
      </c>
      <c r="N148">
        <v>5.7093919497573511</v>
      </c>
      <c r="O148">
        <v>5.7421762848119435</v>
      </c>
      <c r="P148">
        <v>5.7853630315302285</v>
      </c>
      <c r="Q148">
        <v>5.8258083309059137</v>
      </c>
      <c r="R148">
        <v>5.8737151248164459</v>
      </c>
      <c r="S148">
        <v>5.9189109203906485</v>
      </c>
      <c r="T148">
        <v>5.9612518628912072</v>
      </c>
      <c r="U148">
        <v>6.0132291040288637</v>
      </c>
      <c r="V148">
        <v>6.0587700696758553</v>
      </c>
      <c r="W148">
        <v>6.1050061050061046</v>
      </c>
      <c r="X148">
        <v>6.1481709191515526</v>
      </c>
      <c r="Y148">
        <v>6.1919504643962844</v>
      </c>
      <c r="Z148">
        <v>6.238303181534623</v>
      </c>
      <c r="AA148">
        <v>6.2774639045825484</v>
      </c>
      <c r="AB148">
        <v>6.3211125158027812</v>
      </c>
      <c r="AC148">
        <v>6.3613231552162848</v>
      </c>
      <c r="AD148">
        <v>6.4082024991989748</v>
      </c>
      <c r="AE148">
        <v>6.4516129032258069</v>
      </c>
      <c r="AF148">
        <v>6.4956154595647932</v>
      </c>
      <c r="AG148">
        <v>6.5402223675604967</v>
      </c>
      <c r="AH148">
        <v>6.5811122079631454</v>
      </c>
      <c r="AI148">
        <v>6.6269052352551352</v>
      </c>
      <c r="AJ148">
        <v>6.6711140760507002</v>
      </c>
      <c r="AK148">
        <v>6.7114093959731544</v>
      </c>
      <c r="AL148">
        <v>6.7590402162892866</v>
      </c>
      <c r="AM148">
        <v>6.8004080244814693</v>
      </c>
      <c r="AN148">
        <v>6.8399452804377567</v>
      </c>
      <c r="AO148">
        <v>6.887052341597796</v>
      </c>
      <c r="AP148">
        <v>6.9324090121317159</v>
      </c>
      <c r="AQ148">
        <v>6.971070059254096</v>
      </c>
      <c r="AR148">
        <v>7.0200070200070206</v>
      </c>
      <c r="AS148">
        <v>7.0621468926553668</v>
      </c>
      <c r="AT148">
        <v>7.1047957371225587</v>
      </c>
      <c r="AU148">
        <v>7.1505184125849119</v>
      </c>
      <c r="AV148">
        <v>7.1916576770945699</v>
      </c>
    </row>
    <row r="149" spans="1:49">
      <c r="A149" s="95">
        <v>44489</v>
      </c>
      <c r="K149">
        <v>5.5509297807382731</v>
      </c>
      <c r="L149">
        <v>5.5803571428571432</v>
      </c>
      <c r="M149">
        <v>5.6132472635419592</v>
      </c>
      <c r="N149">
        <v>5.6497175141242941</v>
      </c>
      <c r="O149">
        <v>5.683432793407218</v>
      </c>
      <c r="P149">
        <v>5.72737686139748</v>
      </c>
      <c r="Q149">
        <v>5.7670126874279122</v>
      </c>
      <c r="R149">
        <v>5.8156440825821463</v>
      </c>
      <c r="S149">
        <v>5.8599472604746561</v>
      </c>
      <c r="T149">
        <v>5.9031877213695401</v>
      </c>
      <c r="U149">
        <v>5.9506099375185952</v>
      </c>
      <c r="V149">
        <v>5.9952038369304557</v>
      </c>
      <c r="W149">
        <v>6.0422960725075523</v>
      </c>
      <c r="X149">
        <v>6.0901339829476244</v>
      </c>
      <c r="Y149">
        <v>6.1387354205033766</v>
      </c>
      <c r="Z149">
        <v>6.1900340451872484</v>
      </c>
      <c r="AA149">
        <v>6.2363579669473035</v>
      </c>
      <c r="AB149">
        <v>6.2853551225644253</v>
      </c>
      <c r="AC149">
        <v>6.3311174422285532</v>
      </c>
      <c r="AD149">
        <v>6.3836578359399931</v>
      </c>
      <c r="AE149">
        <v>6.4329366355741397</v>
      </c>
      <c r="AF149">
        <v>6.4829821717990272</v>
      </c>
      <c r="AG149">
        <v>6.5338124795818366</v>
      </c>
      <c r="AH149">
        <v>6.5811122079631454</v>
      </c>
      <c r="AI149">
        <v>6.6312997347480112</v>
      </c>
      <c r="AJ149">
        <v>6.6800267201068806</v>
      </c>
      <c r="AK149">
        <v>6.7272115708039015</v>
      </c>
      <c r="AL149">
        <v>6.78195998643608</v>
      </c>
      <c r="AM149">
        <v>6.8282690337999314</v>
      </c>
      <c r="AN149">
        <v>6.8728522336769764</v>
      </c>
      <c r="AO149">
        <v>6.9276065119501213</v>
      </c>
      <c r="AP149">
        <v>6.975933031042902</v>
      </c>
      <c r="AQ149">
        <v>7.02247191011236</v>
      </c>
      <c r="AR149">
        <v>7.0746374248319768</v>
      </c>
      <c r="AS149">
        <v>7.1250445315283217</v>
      </c>
      <c r="AT149">
        <v>7.1736011477761839</v>
      </c>
      <c r="AU149">
        <v>7.2228241242325755</v>
      </c>
      <c r="AV149">
        <v>7.2700836059614682</v>
      </c>
    </row>
    <row r="150" spans="1:49">
      <c r="A150" s="95">
        <v>44490</v>
      </c>
      <c r="K150">
        <v>5.6785917092561045</v>
      </c>
      <c r="L150">
        <v>5.7093919497573511</v>
      </c>
      <c r="M150">
        <v>5.7405281285878305</v>
      </c>
      <c r="N150">
        <v>5.78368999421631</v>
      </c>
      <c r="O150">
        <v>5.8173356602675979</v>
      </c>
      <c r="P150">
        <v>5.8651026392961869</v>
      </c>
      <c r="Q150">
        <v>5.9066745422327225</v>
      </c>
      <c r="R150">
        <v>5.9594755661501786</v>
      </c>
      <c r="S150">
        <v>6.0078101531991592</v>
      </c>
      <c r="T150">
        <v>6.0532687651331711</v>
      </c>
      <c r="U150">
        <v>6.1087354917532064</v>
      </c>
      <c r="V150">
        <v>6.1576354679802963</v>
      </c>
      <c r="W150">
        <v>6.2073246430788336</v>
      </c>
      <c r="X150">
        <v>6.2539086929330834</v>
      </c>
      <c r="Y150">
        <v>6.30119722747322</v>
      </c>
      <c r="Z150">
        <v>6.3512226103524929</v>
      </c>
      <c r="AA150">
        <v>6.3959066197633518</v>
      </c>
      <c r="AB150">
        <v>6.4432989690721651</v>
      </c>
      <c r="AC150">
        <v>6.4871878040869282</v>
      </c>
      <c r="AD150">
        <v>6.5402223675604967</v>
      </c>
      <c r="AE150">
        <v>6.5854461639776085</v>
      </c>
      <c r="AF150">
        <v>6.6357000663570007</v>
      </c>
      <c r="AG150">
        <v>6.6844919786096249</v>
      </c>
      <c r="AH150">
        <v>6.7294751009421256</v>
      </c>
      <c r="AI150">
        <v>6.7796610169491531</v>
      </c>
      <c r="AJ150">
        <v>6.8259385665529013</v>
      </c>
      <c r="AK150">
        <v>6.870491240123668</v>
      </c>
      <c r="AL150">
        <v>6.9228106611284188</v>
      </c>
      <c r="AM150">
        <v>6.9686411149825789</v>
      </c>
      <c r="AN150">
        <v>7.0126227208976157</v>
      </c>
      <c r="AO150">
        <v>7.0646414694454256</v>
      </c>
      <c r="AP150">
        <v>7.1123755334281649</v>
      </c>
      <c r="AQ150">
        <v>7.1556350626118057</v>
      </c>
      <c r="AR150">
        <v>7.2072072072072064</v>
      </c>
      <c r="AS150">
        <v>7.2542618788538267</v>
      </c>
      <c r="AT150">
        <v>7.3046018991964941</v>
      </c>
      <c r="AU150">
        <v>7.3529411764705879</v>
      </c>
      <c r="AV150">
        <v>7.3991860895301524</v>
      </c>
    </row>
    <row r="151" spans="1:49">
      <c r="A151" s="95">
        <v>44491</v>
      </c>
      <c r="K151">
        <v>5.6577086280056577</v>
      </c>
      <c r="L151">
        <v>5.6882821387940838</v>
      </c>
      <c r="M151">
        <v>5.7257371886630404</v>
      </c>
      <c r="N151">
        <v>5.7653502450273857</v>
      </c>
      <c r="O151">
        <v>5.802146794313896</v>
      </c>
      <c r="P151">
        <v>5.8530875036581795</v>
      </c>
      <c r="Q151">
        <v>5.8962264150943398</v>
      </c>
      <c r="R151">
        <v>5.9488399762046402</v>
      </c>
      <c r="S151">
        <v>5.9970014992503744</v>
      </c>
      <c r="T151">
        <v>6.0441220912662432</v>
      </c>
      <c r="U151">
        <v>6.1012812690665044</v>
      </c>
      <c r="V151">
        <v>6.1519532451553367</v>
      </c>
      <c r="W151">
        <v>6.2053986968662738</v>
      </c>
      <c r="X151">
        <v>6.2578222778473096</v>
      </c>
      <c r="Y151">
        <v>6.3111391606184917</v>
      </c>
      <c r="Z151">
        <v>6.369426751592357</v>
      </c>
      <c r="AA151">
        <v>6.4184852374839538</v>
      </c>
      <c r="AB151">
        <v>6.4745872450631268</v>
      </c>
      <c r="AC151">
        <v>6.5231572080887155</v>
      </c>
      <c r="AD151">
        <v>6.5832784726793943</v>
      </c>
      <c r="AE151">
        <v>6.6357000663570007</v>
      </c>
      <c r="AF151">
        <v>6.6912010705921716</v>
      </c>
      <c r="AG151">
        <v>6.7453625632377747</v>
      </c>
      <c r="AH151">
        <v>6.7980965329707681</v>
      </c>
      <c r="AI151">
        <v>6.8540095956134337</v>
      </c>
      <c r="AJ151">
        <v>6.9084628670120907</v>
      </c>
      <c r="AK151">
        <v>6.9589422407794022</v>
      </c>
      <c r="AL151">
        <v>7.0175438596491233</v>
      </c>
      <c r="AM151">
        <v>7.0696359137504423</v>
      </c>
      <c r="AN151">
        <v>7.1199715201139195</v>
      </c>
      <c r="AO151">
        <v>7.1787508973438614</v>
      </c>
      <c r="AP151">
        <v>7.2332730560578655</v>
      </c>
      <c r="AQ151">
        <v>7.2833211944646754</v>
      </c>
      <c r="AR151">
        <v>7.3421439060205591</v>
      </c>
      <c r="AS151">
        <v>7.393715341959334</v>
      </c>
      <c r="AT151">
        <v>7.4487895716945989</v>
      </c>
      <c r="AU151">
        <v>7.5046904315196992</v>
      </c>
      <c r="AV151">
        <v>7.555723460521345</v>
      </c>
    </row>
    <row r="152" spans="1:49">
      <c r="A152" s="95">
        <v>44494</v>
      </c>
      <c r="K152">
        <v>5.547850208044383</v>
      </c>
      <c r="L152">
        <v>5.5788005578800561</v>
      </c>
      <c r="M152">
        <v>5.6148231330713081</v>
      </c>
      <c r="N152">
        <v>5.660911406736485</v>
      </c>
      <c r="O152">
        <v>5.6963827969239533</v>
      </c>
      <c r="P152">
        <v>5.7471264367816097</v>
      </c>
      <c r="Q152">
        <v>5.7903879559930518</v>
      </c>
      <c r="R152">
        <v>5.8462437883659746</v>
      </c>
      <c r="S152">
        <v>5.8979652020053077</v>
      </c>
      <c r="T152">
        <v>5.9470710674992571</v>
      </c>
      <c r="U152">
        <v>6.0060060060060056</v>
      </c>
      <c r="V152">
        <v>6.0587700696758553</v>
      </c>
      <c r="W152">
        <v>6.1143381228981966</v>
      </c>
      <c r="X152">
        <v>6.1652281134401967</v>
      </c>
      <c r="Y152">
        <v>6.2169723344731116</v>
      </c>
      <c r="Z152">
        <v>6.2735257214554583</v>
      </c>
      <c r="AA152">
        <v>6.3211125158027812</v>
      </c>
      <c r="AB152">
        <v>6.3755180108383813</v>
      </c>
      <c r="AC152">
        <v>6.4246707356247992</v>
      </c>
      <c r="AD152">
        <v>6.4808813998703823</v>
      </c>
      <c r="AE152">
        <v>6.5338124795818366</v>
      </c>
      <c r="AF152">
        <v>6.5876152832674579</v>
      </c>
      <c r="AG152">
        <v>6.6423115244104949</v>
      </c>
      <c r="AH152">
        <v>6.6912010705921716</v>
      </c>
      <c r="AI152">
        <v>6.7476383265856947</v>
      </c>
      <c r="AJ152">
        <v>6.8004080244814693</v>
      </c>
      <c r="AK152">
        <v>6.8493150684931514</v>
      </c>
      <c r="AL152">
        <v>6.9084628670120907</v>
      </c>
      <c r="AM152">
        <v>6.9589422407794022</v>
      </c>
      <c r="AN152">
        <v>7.0077084793272606</v>
      </c>
      <c r="AO152">
        <v>7.0646414694454256</v>
      </c>
      <c r="AP152">
        <v>7.1174377224199281</v>
      </c>
      <c r="AQ152">
        <v>7.1658903618774632</v>
      </c>
      <c r="AR152">
        <v>7.2228241242325755</v>
      </c>
      <c r="AS152">
        <v>7.2753728628592222</v>
      </c>
      <c r="AT152">
        <v>7.328691828508612</v>
      </c>
      <c r="AU152">
        <v>7.3827980804725</v>
      </c>
      <c r="AV152">
        <v>7.4349442379182156</v>
      </c>
    </row>
    <row r="153" spans="1:49">
      <c r="A153" s="95">
        <v>44495</v>
      </c>
      <c r="K153">
        <v>5.5694792536897806</v>
      </c>
      <c r="L153">
        <v>5.6022408963585439</v>
      </c>
      <c r="M153">
        <v>5.6401579244218834</v>
      </c>
      <c r="N153">
        <v>5.683432793407218</v>
      </c>
      <c r="O153">
        <v>5.7208237986270021</v>
      </c>
      <c r="P153">
        <v>5.7720057720057723</v>
      </c>
      <c r="Q153">
        <v>5.8173356602675979</v>
      </c>
      <c r="R153">
        <v>5.8754406580493539</v>
      </c>
      <c r="S153">
        <v>5.9311981020166078</v>
      </c>
      <c r="T153">
        <v>5.9844404548174746</v>
      </c>
      <c r="U153">
        <v>6.0441220912662432</v>
      </c>
      <c r="V153">
        <v>6.0975609756097562</v>
      </c>
      <c r="W153">
        <v>6.1519532451553367</v>
      </c>
      <c r="X153">
        <v>6.2015503875968987</v>
      </c>
      <c r="Y153">
        <v>6.2519537355423562</v>
      </c>
      <c r="Z153">
        <v>6.3051702395964693</v>
      </c>
      <c r="AA153">
        <v>6.3512226103524929</v>
      </c>
      <c r="AB153">
        <v>6.4020486555697822</v>
      </c>
      <c r="AC153">
        <v>6.449532408900355</v>
      </c>
      <c r="AD153">
        <v>6.5040650406504064</v>
      </c>
      <c r="AE153">
        <v>6.5530799475753598</v>
      </c>
      <c r="AF153">
        <v>6.6050198150594452</v>
      </c>
      <c r="AG153">
        <v>6.6577896138482027</v>
      </c>
      <c r="AH153">
        <v>6.70465973851827</v>
      </c>
      <c r="AI153">
        <v>6.7590402162892866</v>
      </c>
      <c r="AJ153">
        <v>6.8073519400953026</v>
      </c>
      <c r="AK153">
        <v>6.8563592732259169</v>
      </c>
      <c r="AL153">
        <v>6.9108500345542501</v>
      </c>
      <c r="AM153">
        <v>6.9589422407794022</v>
      </c>
      <c r="AN153">
        <v>7.0052539404553418</v>
      </c>
      <c r="AO153">
        <v>7.0621468926553668</v>
      </c>
      <c r="AP153">
        <v>7.1123755334281649</v>
      </c>
      <c r="AQ153">
        <v>7.1581961345740881</v>
      </c>
      <c r="AR153">
        <v>7.2150072150072146</v>
      </c>
      <c r="AS153">
        <v>7.2648020341445703</v>
      </c>
      <c r="AT153">
        <v>7.3152889539136803</v>
      </c>
      <c r="AU153">
        <v>7.3664825046040514</v>
      </c>
      <c r="AV153">
        <v>7.4156470152020768</v>
      </c>
    </row>
    <row r="154" spans="1:49">
      <c r="A154" s="95">
        <v>44496</v>
      </c>
      <c r="K154">
        <v>5.5710306406685239</v>
      </c>
      <c r="L154">
        <v>5.6006720806496784</v>
      </c>
      <c r="M154">
        <v>5.6417489421720735</v>
      </c>
      <c r="N154">
        <v>5.6785917092561045</v>
      </c>
      <c r="O154">
        <v>5.7175528873642083</v>
      </c>
      <c r="P154">
        <v>5.7720057720057723</v>
      </c>
      <c r="Q154">
        <v>5.8173356602675979</v>
      </c>
      <c r="R154">
        <v>5.8754406580493539</v>
      </c>
      <c r="S154">
        <v>5.929439667951379</v>
      </c>
      <c r="T154">
        <v>5.9808612440191391</v>
      </c>
      <c r="U154">
        <v>6.0404711567502263</v>
      </c>
      <c r="V154">
        <v>6.091989034419738</v>
      </c>
      <c r="W154">
        <v>6.1481709191515526</v>
      </c>
      <c r="X154">
        <v>6.2015503875968987</v>
      </c>
      <c r="Y154">
        <v>6.2539086929330834</v>
      </c>
      <c r="Z154">
        <v>6.3111391606184917</v>
      </c>
      <c r="AA154">
        <v>6.3613231552162848</v>
      </c>
      <c r="AB154">
        <v>6.4164260506897666</v>
      </c>
      <c r="AC154">
        <v>6.4662140316844487</v>
      </c>
      <c r="AD154">
        <v>6.5231572080887155</v>
      </c>
      <c r="AE154">
        <v>6.5767839526471557</v>
      </c>
      <c r="AF154">
        <v>6.6334991708126037</v>
      </c>
      <c r="AG154">
        <v>6.6867268472082921</v>
      </c>
      <c r="AH154">
        <v>6.7385444743935308</v>
      </c>
      <c r="AI154">
        <v>6.7957866123003736</v>
      </c>
      <c r="AJ154">
        <v>6.8493150684931514</v>
      </c>
      <c r="AK154">
        <v>6.9013112491373363</v>
      </c>
      <c r="AL154">
        <v>6.9589422407794022</v>
      </c>
      <c r="AM154">
        <v>7.0101647388713637</v>
      </c>
      <c r="AN154">
        <v>7.0596540769502294</v>
      </c>
      <c r="AO154">
        <v>7.1199715201139195</v>
      </c>
      <c r="AP154">
        <v>7.1736011477761839</v>
      </c>
      <c r="AQ154">
        <v>7.2254335260115612</v>
      </c>
      <c r="AR154">
        <v>7.2833211944646754</v>
      </c>
      <c r="AS154">
        <v>7.3367571533382243</v>
      </c>
      <c r="AT154">
        <v>7.390983000739098</v>
      </c>
      <c r="AU154">
        <v>7.4460163812360385</v>
      </c>
      <c r="AV154">
        <v>7.4990626171728536</v>
      </c>
    </row>
    <row r="155" spans="1:49">
      <c r="A155" s="95">
        <v>44497</v>
      </c>
      <c r="K155">
        <v>5.617977528089888</v>
      </c>
      <c r="L155">
        <v>5.6481219994351877</v>
      </c>
      <c r="M155">
        <v>5.69313976658127</v>
      </c>
      <c r="N155">
        <v>5.7290174735032942</v>
      </c>
      <c r="O155">
        <v>5.7686760888376121</v>
      </c>
      <c r="P155">
        <v>5.8241118229470006</v>
      </c>
      <c r="Q155">
        <v>5.8702670971529205</v>
      </c>
      <c r="R155">
        <v>5.9329575793533076</v>
      </c>
      <c r="S155">
        <v>5.9934072520227746</v>
      </c>
      <c r="T155">
        <v>6.0514372163388801</v>
      </c>
      <c r="U155">
        <v>6.1162079510703364</v>
      </c>
      <c r="V155">
        <v>6.1728395061728394</v>
      </c>
      <c r="W155">
        <v>6.2344139650872821</v>
      </c>
      <c r="X155">
        <v>6.2893081761006284</v>
      </c>
      <c r="Y155">
        <v>6.3471913678197396</v>
      </c>
      <c r="Z155">
        <v>6.4061499039077523</v>
      </c>
      <c r="AA155">
        <v>6.4599483204134369</v>
      </c>
      <c r="AB155">
        <v>6.5167807103290976</v>
      </c>
      <c r="AC155">
        <v>6.5703022339027592</v>
      </c>
      <c r="AD155">
        <v>6.6312997347480112</v>
      </c>
      <c r="AE155">
        <v>6.6889632107023411</v>
      </c>
      <c r="AF155">
        <v>6.7476383265856947</v>
      </c>
      <c r="AG155">
        <v>6.8050357264375636</v>
      </c>
      <c r="AH155">
        <v>6.8587105624142657</v>
      </c>
      <c r="AI155">
        <v>6.9204152249134951</v>
      </c>
      <c r="AJ155">
        <v>6.975933031042902</v>
      </c>
      <c r="AK155">
        <v>7.0298769771529006</v>
      </c>
      <c r="AL155">
        <v>7.0921985815602842</v>
      </c>
      <c r="AM155">
        <v>7.147962830593281</v>
      </c>
      <c r="AN155">
        <v>7.1994240460763139</v>
      </c>
      <c r="AO155">
        <v>7.2621641249092237</v>
      </c>
      <c r="AP155">
        <v>7.3206442166910692</v>
      </c>
      <c r="AQ155">
        <v>7.3719130114264653</v>
      </c>
      <c r="AR155">
        <v>7.4349442379182156</v>
      </c>
      <c r="AS155">
        <v>7.4906367041198498</v>
      </c>
      <c r="AT155">
        <v>7.5500188750471873</v>
      </c>
      <c r="AU155">
        <v>7.6074553062000758</v>
      </c>
      <c r="AV155">
        <v>7.6628352490421454</v>
      </c>
    </row>
    <row r="156" spans="1:49">
      <c r="A156" s="95">
        <v>44498</v>
      </c>
      <c r="K156">
        <v>5.6430224027989393</v>
      </c>
      <c r="L156">
        <v>5.6481219994351877</v>
      </c>
      <c r="M156">
        <v>5.6882821387940838</v>
      </c>
      <c r="N156">
        <v>5.72737686139748</v>
      </c>
      <c r="O156">
        <v>5.7670126874279122</v>
      </c>
      <c r="P156">
        <v>5.8241118229470006</v>
      </c>
      <c r="Q156">
        <v>5.8719906048150321</v>
      </c>
      <c r="R156">
        <v>5.9364796675571387</v>
      </c>
      <c r="S156">
        <v>5.9988002399520104</v>
      </c>
      <c r="T156">
        <v>6.0587700696758553</v>
      </c>
      <c r="U156">
        <v>6.119951040391677</v>
      </c>
      <c r="V156">
        <v>6.1747452917567145</v>
      </c>
      <c r="W156">
        <v>6.2305295950155761</v>
      </c>
      <c r="X156">
        <v>6.287331027978623</v>
      </c>
      <c r="Y156">
        <v>6.3411540900443875</v>
      </c>
      <c r="Z156">
        <v>6.4</v>
      </c>
      <c r="AA156">
        <v>6.4516129032258069</v>
      </c>
      <c r="AB156">
        <v>6.5082980800520662</v>
      </c>
      <c r="AC156">
        <v>6.561679790026246</v>
      </c>
      <c r="AD156">
        <v>6.6225165562913908</v>
      </c>
      <c r="AE156">
        <v>6.67779632721202</v>
      </c>
      <c r="AF156">
        <v>6.7340067340067344</v>
      </c>
      <c r="AG156">
        <v>6.7911714770797964</v>
      </c>
      <c r="AH156">
        <v>6.8446269678302532</v>
      </c>
      <c r="AI156">
        <v>6.9036934760096651</v>
      </c>
      <c r="AJ156">
        <v>6.9589422407794022</v>
      </c>
      <c r="AK156">
        <v>7.0126227208976157</v>
      </c>
      <c r="AL156">
        <v>7.0721357850070721</v>
      </c>
      <c r="AM156">
        <v>7.1250445315283217</v>
      </c>
      <c r="AN156">
        <v>7.1761750986724078</v>
      </c>
      <c r="AO156">
        <v>7.2385088671733628</v>
      </c>
      <c r="AP156">
        <v>7.2939460247994168</v>
      </c>
      <c r="AQ156">
        <v>7.3475385745775164</v>
      </c>
      <c r="AR156">
        <v>7.4074074074074066</v>
      </c>
      <c r="AS156">
        <v>7.4626865671641784</v>
      </c>
      <c r="AT156">
        <v>7.518796992481203</v>
      </c>
      <c r="AU156">
        <v>7.5757575757575752</v>
      </c>
      <c r="AV156">
        <v>7.630675314765357</v>
      </c>
    </row>
    <row r="157" spans="1:49">
      <c r="A157" s="95">
        <v>44501</v>
      </c>
      <c r="M157">
        <v>5.7012542759407072</v>
      </c>
      <c r="N157">
        <v>5.7421762848119435</v>
      </c>
      <c r="O157">
        <v>5.7786766830395839</v>
      </c>
      <c r="P157">
        <v>5.8207217694994178</v>
      </c>
      <c r="Q157">
        <v>5.8771672054069937</v>
      </c>
      <c r="R157">
        <v>5.9276822762299943</v>
      </c>
      <c r="S157">
        <v>5.9916117435590177</v>
      </c>
      <c r="T157">
        <v>6.0551014229488347</v>
      </c>
      <c r="U157">
        <v>6.1162079510703364</v>
      </c>
      <c r="V157">
        <v>6.1804697156983934</v>
      </c>
      <c r="W157">
        <v>6.2363579669473035</v>
      </c>
      <c r="X157">
        <v>6.2952470884482219</v>
      </c>
      <c r="Y157">
        <v>6.3512226103524929</v>
      </c>
      <c r="Z157">
        <v>6.4082024991989748</v>
      </c>
      <c r="AA157">
        <v>6.4683053040103502</v>
      </c>
      <c r="AB157">
        <v>6.5189048239895691</v>
      </c>
      <c r="AC157">
        <v>6.5767839526471557</v>
      </c>
      <c r="AD157">
        <v>6.6291017567119654</v>
      </c>
      <c r="AE157">
        <v>6.6912010705921716</v>
      </c>
      <c r="AF157">
        <v>6.7476383265856947</v>
      </c>
      <c r="AG157">
        <v>6.8050357264375636</v>
      </c>
      <c r="AH157">
        <v>6.8634179821551138</v>
      </c>
      <c r="AI157">
        <v>6.9180214458664819</v>
      </c>
      <c r="AJ157">
        <v>6.975933031042902</v>
      </c>
      <c r="AK157">
        <v>7.0323488045007032</v>
      </c>
      <c r="AL157">
        <v>7.0871722182849037</v>
      </c>
      <c r="AM157">
        <v>7.147962830593281</v>
      </c>
      <c r="AN157">
        <v>7.2020165646380985</v>
      </c>
      <c r="AO157">
        <v>7.2542618788538267</v>
      </c>
      <c r="AP157">
        <v>7.3152889539136803</v>
      </c>
      <c r="AQ157">
        <v>7.3746312684365787</v>
      </c>
      <c r="AR157">
        <v>7.4266617155588568</v>
      </c>
      <c r="AS157">
        <v>7.4878322725570943</v>
      </c>
      <c r="AT157">
        <v>7.5443228970199927</v>
      </c>
      <c r="AU157">
        <v>7.6016723679209424</v>
      </c>
      <c r="AV157">
        <v>7.6599004212945232</v>
      </c>
      <c r="AW157">
        <v>7.7130736598534524</v>
      </c>
    </row>
    <row r="158" spans="1:49">
      <c r="A158" s="95">
        <v>44502</v>
      </c>
      <c r="M158">
        <v>5.711022272986864</v>
      </c>
      <c r="N158">
        <v>5.7487783845932743</v>
      </c>
      <c r="O158">
        <v>5.7954216169226305</v>
      </c>
      <c r="P158">
        <v>5.8360081704114384</v>
      </c>
      <c r="Q158">
        <v>5.8944886531093426</v>
      </c>
      <c r="R158">
        <v>5.9417706476530006</v>
      </c>
      <c r="S158">
        <v>6.0060060060060056</v>
      </c>
      <c r="T158">
        <v>6.0698027314112286</v>
      </c>
      <c r="U158">
        <v>6.1293288384921851</v>
      </c>
      <c r="V158">
        <v>6.1938680706100957</v>
      </c>
      <c r="W158">
        <v>6.2519537355423562</v>
      </c>
      <c r="X158">
        <v>6.3111391606184917</v>
      </c>
      <c r="Y158">
        <v>6.3673989175421841</v>
      </c>
      <c r="Z158">
        <v>6.422607578676943</v>
      </c>
      <c r="AA158">
        <v>6.4829821717990272</v>
      </c>
      <c r="AB158">
        <v>6.5359477124183005</v>
      </c>
      <c r="AC158">
        <v>6.5941312232113418</v>
      </c>
      <c r="AD158">
        <v>6.6445182724252492</v>
      </c>
      <c r="AE158">
        <v>6.7069081153588188</v>
      </c>
      <c r="AF158">
        <v>6.763611768684477</v>
      </c>
      <c r="AG158">
        <v>6.8212824010914046</v>
      </c>
      <c r="AH158">
        <v>6.8775790921595599</v>
      </c>
      <c r="AI158">
        <v>6.9324090121317159</v>
      </c>
      <c r="AJ158">
        <v>6.9930069930069934</v>
      </c>
      <c r="AK158">
        <v>7.0497003877335214</v>
      </c>
      <c r="AL158">
        <v>7.1022727272727266</v>
      </c>
      <c r="AM158">
        <v>7.1633237822349569</v>
      </c>
      <c r="AN158">
        <v>7.2176109707686749</v>
      </c>
      <c r="AO158">
        <v>7.2700836059614682</v>
      </c>
      <c r="AP158">
        <v>7.3313782991202352</v>
      </c>
      <c r="AQ158">
        <v>7.390983000739098</v>
      </c>
      <c r="AR158">
        <v>7.4432452549311501</v>
      </c>
      <c r="AS158">
        <v>7.5046904315196992</v>
      </c>
      <c r="AT158">
        <v>7.5585789871504154</v>
      </c>
      <c r="AU158">
        <v>7.6190476190476186</v>
      </c>
      <c r="AV158">
        <v>7.6745970836531079</v>
      </c>
      <c r="AW158">
        <v>7.7309625048318518</v>
      </c>
    </row>
    <row r="159" spans="1:49">
      <c r="A159" s="95">
        <v>44503</v>
      </c>
      <c r="M159">
        <v>5.616399887672002</v>
      </c>
      <c r="N159">
        <v>5.6545094713033643</v>
      </c>
      <c r="O159">
        <v>5.6947608200455582</v>
      </c>
      <c r="P159">
        <v>5.7355893318038431</v>
      </c>
      <c r="Q159">
        <v>5.7920648711265565</v>
      </c>
      <c r="R159">
        <v>5.8411214953271031</v>
      </c>
      <c r="S159">
        <v>5.9031877213695401</v>
      </c>
      <c r="T159">
        <v>5.9630292188431726</v>
      </c>
      <c r="U159">
        <v>6.022282445046673</v>
      </c>
      <c r="V159">
        <v>6.0845756008518403</v>
      </c>
      <c r="W159">
        <v>6.1406202026404673</v>
      </c>
      <c r="X159">
        <v>6.1977068484660682</v>
      </c>
      <c r="Y159">
        <v>6.2519537355423562</v>
      </c>
      <c r="Z159">
        <v>6.3071586250394196</v>
      </c>
      <c r="AA159">
        <v>6.3653723742838961</v>
      </c>
      <c r="AB159">
        <v>6.4164260506897666</v>
      </c>
      <c r="AC159">
        <v>6.4724919093851137</v>
      </c>
      <c r="AD159">
        <v>6.5252854812398047</v>
      </c>
      <c r="AE159">
        <v>6.5854461639776085</v>
      </c>
      <c r="AF159">
        <v>6.6401062416998666</v>
      </c>
      <c r="AG159">
        <v>6.6956812855708066</v>
      </c>
      <c r="AH159">
        <v>6.7521944632005395</v>
      </c>
      <c r="AI159">
        <v>6.8050357264375636</v>
      </c>
      <c r="AJ159">
        <v>6.8634179821551138</v>
      </c>
      <c r="AK159">
        <v>6.9180214458664819</v>
      </c>
      <c r="AL159">
        <v>6.971070059254096</v>
      </c>
      <c r="AM159">
        <v>7.0323488045007032</v>
      </c>
      <c r="AN159">
        <v>7.0846617074034715</v>
      </c>
      <c r="AO159">
        <v>7.1352122725651093</v>
      </c>
      <c r="AP159">
        <v>7.196833393306945</v>
      </c>
      <c r="AQ159">
        <v>7.2516316171138513</v>
      </c>
      <c r="AR159">
        <v>7.3046018991964941</v>
      </c>
      <c r="AS159">
        <v>7.3637702503681881</v>
      </c>
      <c r="AT159">
        <v>7.4183976261127595</v>
      </c>
      <c r="AU159">
        <v>7.4766355140186915</v>
      </c>
      <c r="AV159">
        <v>7.5329566854990579</v>
      </c>
      <c r="AW159">
        <v>7.5843761850587796</v>
      </c>
    </row>
    <row r="160" spans="1:49">
      <c r="A160" s="95">
        <v>44504</v>
      </c>
      <c r="M160">
        <v>5.6481219994351877</v>
      </c>
      <c r="N160">
        <v>5.6882821387940838</v>
      </c>
      <c r="O160">
        <v>5.7290174735032942</v>
      </c>
      <c r="P160">
        <v>5.7686760888376121</v>
      </c>
      <c r="Q160">
        <v>5.8275058275058278</v>
      </c>
      <c r="R160">
        <v>5.8788947677836569</v>
      </c>
      <c r="S160">
        <v>5.9382422802850359</v>
      </c>
      <c r="T160">
        <v>5.9970014992503744</v>
      </c>
      <c r="U160">
        <v>6.0532687651331711</v>
      </c>
      <c r="V160">
        <v>6.1162079510703364</v>
      </c>
      <c r="W160">
        <v>6.1728395061728394</v>
      </c>
      <c r="X160">
        <v>6.2305295950155761</v>
      </c>
      <c r="Y160">
        <v>6.2853551225644253</v>
      </c>
      <c r="Z160">
        <v>6.3411540900443875</v>
      </c>
      <c r="AA160">
        <v>6.4</v>
      </c>
      <c r="AB160">
        <v>6.449532408900355</v>
      </c>
      <c r="AC160">
        <v>6.5061808718282368</v>
      </c>
      <c r="AD160">
        <v>6.557377049180328</v>
      </c>
      <c r="AE160">
        <v>6.6181336863004629</v>
      </c>
      <c r="AF160">
        <v>6.6711140760507002</v>
      </c>
      <c r="AG160">
        <v>6.7294751009421256</v>
      </c>
      <c r="AH160">
        <v>6.7842605156037994</v>
      </c>
      <c r="AI160">
        <v>6.8376068376068382</v>
      </c>
      <c r="AJ160">
        <v>6.8965517241379315</v>
      </c>
      <c r="AK160">
        <v>6.9516857838025716</v>
      </c>
      <c r="AL160">
        <v>7.0028011204481784</v>
      </c>
      <c r="AM160">
        <v>7.0646414694454256</v>
      </c>
      <c r="AN160">
        <v>7.1174377224199281</v>
      </c>
      <c r="AO160">
        <v>7.1684587813620064</v>
      </c>
      <c r="AP160">
        <v>7.2280448138778457</v>
      </c>
      <c r="AQ160">
        <v>7.2833211944646754</v>
      </c>
      <c r="AR160">
        <v>7.3340667400073345</v>
      </c>
      <c r="AS160">
        <v>7.393715341959334</v>
      </c>
      <c r="AT160">
        <v>7.4487895716945989</v>
      </c>
      <c r="AU160">
        <v>7.5046904315196992</v>
      </c>
      <c r="AV160">
        <v>7.5614366729678633</v>
      </c>
      <c r="AW160">
        <v>7.6161462300076161</v>
      </c>
    </row>
    <row r="161" spans="1:49">
      <c r="A161" s="95">
        <v>44505</v>
      </c>
      <c r="M161">
        <v>5.5417013022998063</v>
      </c>
      <c r="N161">
        <v>5.5803571428571432</v>
      </c>
      <c r="O161">
        <v>5.617977528089888</v>
      </c>
      <c r="P161">
        <v>5.6561085972850673</v>
      </c>
      <c r="Q161">
        <v>5.7126535275635533</v>
      </c>
      <c r="R161">
        <v>5.7603686635944698</v>
      </c>
      <c r="S161">
        <v>5.8190282222868781</v>
      </c>
      <c r="T161">
        <v>5.8754406580493539</v>
      </c>
      <c r="U161">
        <v>5.929439667951379</v>
      </c>
      <c r="V161">
        <v>5.9916117435590177</v>
      </c>
      <c r="W161">
        <v>6.0459492140266029</v>
      </c>
      <c r="X161">
        <v>6.103143118706134</v>
      </c>
      <c r="Y161">
        <v>6.1576354679802963</v>
      </c>
      <c r="Z161">
        <v>6.2111801242236027</v>
      </c>
      <c r="AA161">
        <v>6.2695924764890281</v>
      </c>
      <c r="AB161">
        <v>6.3191153238546605</v>
      </c>
      <c r="AC161">
        <v>6.3755180108383813</v>
      </c>
      <c r="AD161">
        <v>6.4246707356247992</v>
      </c>
      <c r="AE161">
        <v>6.4850843060959793</v>
      </c>
      <c r="AF161">
        <v>6.5380843412880028</v>
      </c>
      <c r="AG161">
        <v>6.5941312232113418</v>
      </c>
      <c r="AH161">
        <v>6.6511473229132019</v>
      </c>
      <c r="AI161">
        <v>6.7024128686327078</v>
      </c>
      <c r="AJ161">
        <v>6.7613252197430693</v>
      </c>
      <c r="AK161">
        <v>6.8143100511073254</v>
      </c>
      <c r="AL161">
        <v>6.8657741160315826</v>
      </c>
      <c r="AM161">
        <v>6.9252077562326866</v>
      </c>
      <c r="AN161">
        <v>6.9783670621074663</v>
      </c>
      <c r="AO161">
        <v>7.0298769771529006</v>
      </c>
      <c r="AP161">
        <v>7.0871722182849037</v>
      </c>
      <c r="AQ161">
        <v>7.1428571428571423</v>
      </c>
      <c r="AR161">
        <v>7.1942446043165464</v>
      </c>
      <c r="AS161">
        <v>7.2542618788538267</v>
      </c>
      <c r="AT161">
        <v>7.3072707343807091</v>
      </c>
      <c r="AU161">
        <v>7.3637702503681881</v>
      </c>
      <c r="AV161">
        <v>7.4183976261127595</v>
      </c>
      <c r="AW161">
        <v>7.4710496824803885</v>
      </c>
    </row>
    <row r="162" spans="1:49">
      <c r="A162" s="95">
        <v>44508</v>
      </c>
      <c r="M162">
        <v>5.5725828921705212</v>
      </c>
      <c r="N162">
        <v>5.6116722783389452</v>
      </c>
      <c r="O162">
        <v>5.6513139304888389</v>
      </c>
      <c r="P162">
        <v>5.6915196357427433</v>
      </c>
      <c r="Q162">
        <v>5.7471264367816097</v>
      </c>
      <c r="R162">
        <v>5.7954216169226305</v>
      </c>
      <c r="S162">
        <v>5.8548009367681493</v>
      </c>
      <c r="T162">
        <v>5.9136605558840927</v>
      </c>
      <c r="U162">
        <v>5.9701492537313428</v>
      </c>
      <c r="V162">
        <v>6.0331825037707389</v>
      </c>
      <c r="W162">
        <v>6.0882800608828003</v>
      </c>
      <c r="X162">
        <v>6.1462814996926856</v>
      </c>
      <c r="Y162">
        <v>6.2015503875968987</v>
      </c>
      <c r="Z162">
        <v>6.2558648733187363</v>
      </c>
      <c r="AA162">
        <v>6.3151247237132937</v>
      </c>
      <c r="AB162">
        <v>6.3653723742838961</v>
      </c>
      <c r="AC162">
        <v>6.4205457463884432</v>
      </c>
      <c r="AD162">
        <v>6.4724919093851137</v>
      </c>
      <c r="AE162">
        <v>6.5316786414108421</v>
      </c>
      <c r="AF162">
        <v>6.5854461639776085</v>
      </c>
      <c r="AG162">
        <v>6.6423115244104949</v>
      </c>
      <c r="AH162">
        <v>6.697923643670463</v>
      </c>
      <c r="AI162">
        <v>6.7499156260546744</v>
      </c>
      <c r="AJ162">
        <v>6.8096697310180456</v>
      </c>
      <c r="AK162">
        <v>6.8634179821551138</v>
      </c>
      <c r="AL162">
        <v>6.9156293222683258</v>
      </c>
      <c r="AM162">
        <v>6.975933031042902</v>
      </c>
      <c r="AN162">
        <v>7.0274068868587483</v>
      </c>
      <c r="AO162">
        <v>7.0796460176991154</v>
      </c>
      <c r="AP162">
        <v>7.1377587437544614</v>
      </c>
      <c r="AQ162">
        <v>7.1942446043165464</v>
      </c>
      <c r="AR162">
        <v>7.2463768115942022</v>
      </c>
      <c r="AS162">
        <v>7.3046018991964941</v>
      </c>
      <c r="AT162">
        <v>7.3583517292126563</v>
      </c>
      <c r="AU162">
        <v>7.4156470152020768</v>
      </c>
      <c r="AV162">
        <v>7.4710496824803885</v>
      </c>
      <c r="AW162">
        <v>7.5244544770504147</v>
      </c>
    </row>
    <row r="163" spans="1:49">
      <c r="A163" s="95">
        <v>44509</v>
      </c>
      <c r="M163">
        <v>5.4975261132490374</v>
      </c>
      <c r="N163">
        <v>5.5355660116246881</v>
      </c>
      <c r="O163">
        <v>5.5756899916364651</v>
      </c>
      <c r="P163">
        <v>5.6116722783389452</v>
      </c>
      <c r="Q163">
        <v>5.6689342403628116</v>
      </c>
      <c r="R163">
        <v>5.7175528873642083</v>
      </c>
      <c r="S163">
        <v>5.7753393011839442</v>
      </c>
      <c r="T163">
        <v>5.8309037900874632</v>
      </c>
      <c r="U163">
        <v>5.8858151854031782</v>
      </c>
      <c r="V163">
        <v>5.9470710674992571</v>
      </c>
      <c r="W163">
        <v>6.0006000600060005</v>
      </c>
      <c r="X163">
        <v>6.0569351907934585</v>
      </c>
      <c r="Y163">
        <v>6.1106018942865878</v>
      </c>
      <c r="Z163">
        <v>6.1633281972265017</v>
      </c>
      <c r="AA163">
        <v>6.2189054726368163</v>
      </c>
      <c r="AB163">
        <v>6.2676277029144467</v>
      </c>
      <c r="AC163">
        <v>6.3231109705975337</v>
      </c>
      <c r="AD163">
        <v>6.3714558776680468</v>
      </c>
      <c r="AE163">
        <v>6.4288010286081647</v>
      </c>
      <c r="AF163">
        <v>6.4808813998703823</v>
      </c>
      <c r="AG163">
        <v>6.5359477124183005</v>
      </c>
      <c r="AH163">
        <v>6.5897858319604614</v>
      </c>
      <c r="AI163">
        <v>6.6401062416998666</v>
      </c>
      <c r="AJ163">
        <v>6.697923643670463</v>
      </c>
      <c r="AK163">
        <v>6.7499156260546744</v>
      </c>
      <c r="AL163">
        <v>6.8004080244814693</v>
      </c>
      <c r="AM163">
        <v>6.8587105624142657</v>
      </c>
      <c r="AN163">
        <v>6.9084628670120907</v>
      </c>
      <c r="AO163">
        <v>6.9565217391304355</v>
      </c>
      <c r="AP163">
        <v>7.0150824272185197</v>
      </c>
      <c r="AQ163">
        <v>7.0696359137504423</v>
      </c>
      <c r="AR163">
        <v>7.1174377224199281</v>
      </c>
      <c r="AS163">
        <v>7.1761750986724078</v>
      </c>
      <c r="AT163">
        <v>7.2280448138778457</v>
      </c>
      <c r="AU163">
        <v>7.2833211944646754</v>
      </c>
      <c r="AV163">
        <v>7.3367571533382243</v>
      </c>
      <c r="AW163">
        <v>7.3882526782415958</v>
      </c>
    </row>
    <row r="164" spans="1:49">
      <c r="A164" s="95">
        <v>44510</v>
      </c>
      <c r="M164">
        <v>5.514199062586159</v>
      </c>
      <c r="N164">
        <v>5.5540127742293812</v>
      </c>
      <c r="O164">
        <v>5.5959709009513148</v>
      </c>
      <c r="P164">
        <v>5.6338028169014089</v>
      </c>
      <c r="Q164">
        <v>5.6899004267425326</v>
      </c>
      <c r="R164">
        <v>5.7405281285878305</v>
      </c>
      <c r="S164">
        <v>5.7971014492753632</v>
      </c>
      <c r="T164">
        <v>5.8530875036581795</v>
      </c>
      <c r="U164">
        <v>5.9084194977843421</v>
      </c>
      <c r="V164">
        <v>5.9683676514473287</v>
      </c>
      <c r="W164">
        <v>6.022282445046673</v>
      </c>
      <c r="X164">
        <v>6.0771801883925853</v>
      </c>
      <c r="Y164">
        <v>6.1312078479460457</v>
      </c>
      <c r="Z164">
        <v>6.1842918985776123</v>
      </c>
      <c r="AA164">
        <v>6.2402496099843994</v>
      </c>
      <c r="AB164">
        <v>6.2893081761006284</v>
      </c>
      <c r="AC164">
        <v>6.3431652394544873</v>
      </c>
      <c r="AD164">
        <v>6.3918184723553848</v>
      </c>
      <c r="AE164">
        <v>6.449532408900355</v>
      </c>
      <c r="AF164">
        <v>6.5019505851755532</v>
      </c>
      <c r="AG164">
        <v>6.557377049180328</v>
      </c>
      <c r="AH164">
        <v>6.6115702479338845</v>
      </c>
      <c r="AI164">
        <v>6.6622251832111923</v>
      </c>
      <c r="AJ164">
        <v>6.7181726570372851</v>
      </c>
      <c r="AK164">
        <v>6.7704807041299935</v>
      </c>
      <c r="AL164">
        <v>6.8212824010914046</v>
      </c>
      <c r="AM164">
        <v>6.8775790921595599</v>
      </c>
      <c r="AN164">
        <v>6.9300069300069298</v>
      </c>
      <c r="AO164">
        <v>6.9783670621074663</v>
      </c>
      <c r="AP164">
        <v>7.0348223707351387</v>
      </c>
      <c r="AQ164">
        <v>7.0896845090393477</v>
      </c>
      <c r="AR164">
        <v>7.1403070332024274</v>
      </c>
      <c r="AS164">
        <v>7.196833393306945</v>
      </c>
      <c r="AT164">
        <v>7.2490032620514686</v>
      </c>
      <c r="AU164">
        <v>7.3046018991964941</v>
      </c>
      <c r="AV164">
        <v>7.3583517292126563</v>
      </c>
      <c r="AW164">
        <v>7.4101519081141172</v>
      </c>
    </row>
    <row r="165" spans="1:49">
      <c r="A165" s="95">
        <v>44511</v>
      </c>
      <c r="M165">
        <v>5.4215234480889132</v>
      </c>
      <c r="N165">
        <v>5.4585152838427948</v>
      </c>
      <c r="O165">
        <v>5.4854635216675813</v>
      </c>
      <c r="P165">
        <v>5.5355660116246881</v>
      </c>
      <c r="Q165">
        <v>5.589714924538848</v>
      </c>
      <c r="R165">
        <v>5.6353902507748659</v>
      </c>
      <c r="S165">
        <v>5.6899004267425326</v>
      </c>
      <c r="T165">
        <v>5.7438253877082133</v>
      </c>
      <c r="U165">
        <v>5.7954216169226305</v>
      </c>
      <c r="V165">
        <v>5.8548009367681493</v>
      </c>
      <c r="W165">
        <v>5.9066745422327225</v>
      </c>
      <c r="X165">
        <v>5.9612518628912072</v>
      </c>
      <c r="Y165">
        <v>6.0132291040288637</v>
      </c>
      <c r="Z165">
        <v>6.0642813826561559</v>
      </c>
      <c r="AA165">
        <v>6.1180789232181088</v>
      </c>
      <c r="AB165">
        <v>6.1652281134401967</v>
      </c>
      <c r="AC165">
        <v>6.2169723344731116</v>
      </c>
      <c r="AD165">
        <v>6.2637018477920456</v>
      </c>
      <c r="AE165">
        <v>6.3211125158027812</v>
      </c>
      <c r="AF165">
        <v>6.3714558776680468</v>
      </c>
      <c r="AG165">
        <v>6.422607578676943</v>
      </c>
      <c r="AH165">
        <v>6.4745872450631268</v>
      </c>
      <c r="AI165">
        <v>6.5231572080887155</v>
      </c>
      <c r="AJ165">
        <v>6.5789473684210531</v>
      </c>
      <c r="AK165">
        <v>6.6291017567119654</v>
      </c>
      <c r="AL165">
        <v>6.67779632721202</v>
      </c>
      <c r="AM165">
        <v>6.7340067340067344</v>
      </c>
      <c r="AN165">
        <v>6.78195998643608</v>
      </c>
      <c r="AO165">
        <v>6.8282690337999314</v>
      </c>
      <c r="AP165">
        <v>6.8846815834767643</v>
      </c>
      <c r="AQ165">
        <v>6.93721817551162</v>
      </c>
      <c r="AR165">
        <v>6.983240223463687</v>
      </c>
      <c r="AS165">
        <v>7.0397747272087292</v>
      </c>
      <c r="AT165">
        <v>7.0896845090393477</v>
      </c>
      <c r="AU165">
        <v>7.1428571428571423</v>
      </c>
      <c r="AV165">
        <v>7.1942446043165464</v>
      </c>
      <c r="AW165">
        <v>7.2437522636725822</v>
      </c>
    </row>
    <row r="166" spans="1:49">
      <c r="A166" s="95">
        <v>44512</v>
      </c>
      <c r="M166">
        <v>5.4719562243502056</v>
      </c>
      <c r="N166">
        <v>5.5096418732782375</v>
      </c>
      <c r="O166">
        <v>5.5493895671476139</v>
      </c>
      <c r="P166">
        <v>5.5850321139346555</v>
      </c>
      <c r="Q166">
        <v>5.6401579244218834</v>
      </c>
      <c r="R166">
        <v>5.6882821387940838</v>
      </c>
      <c r="S166">
        <v>5.7421762848119435</v>
      </c>
      <c r="T166">
        <v>5.7971014492753632</v>
      </c>
      <c r="U166">
        <v>5.8513750731421883</v>
      </c>
      <c r="V166">
        <v>5.9101654846335698</v>
      </c>
      <c r="W166">
        <v>5.9630292188431726</v>
      </c>
      <c r="X166">
        <v>6.01684717208183</v>
      </c>
      <c r="Y166">
        <v>6.0698027314112286</v>
      </c>
      <c r="Z166">
        <v>6.119951040391677</v>
      </c>
      <c r="AA166">
        <v>6.1747452917567145</v>
      </c>
      <c r="AB166">
        <v>6.2208398133748055</v>
      </c>
      <c r="AC166">
        <v>6.2735257214554583</v>
      </c>
      <c r="AD166">
        <v>6.3211125158027812</v>
      </c>
      <c r="AE166">
        <v>6.3755180108383813</v>
      </c>
      <c r="AF166">
        <v>6.4267352185089983</v>
      </c>
      <c r="AG166">
        <v>6.4787819889860714</v>
      </c>
      <c r="AH166">
        <v>6.5316786414108421</v>
      </c>
      <c r="AI166">
        <v>6.5789473684210531</v>
      </c>
      <c r="AJ166">
        <v>6.6334991708126037</v>
      </c>
      <c r="AK166">
        <v>6.6844919786096249</v>
      </c>
      <c r="AL166">
        <v>6.7340067340067344</v>
      </c>
      <c r="AM166">
        <v>6.788866259334692</v>
      </c>
      <c r="AN166">
        <v>6.8376068376068382</v>
      </c>
      <c r="AO166">
        <v>6.8846815834767643</v>
      </c>
      <c r="AP166">
        <v>6.9396252602359469</v>
      </c>
      <c r="AQ166">
        <v>6.9930069930069934</v>
      </c>
      <c r="AR166">
        <v>7.0397747272087292</v>
      </c>
      <c r="AS166">
        <v>7.0947144377438809</v>
      </c>
      <c r="AT166">
        <v>7.1454090746695256</v>
      </c>
      <c r="AU166">
        <v>7.1994240460763139</v>
      </c>
      <c r="AV166">
        <v>7.2516316171138513</v>
      </c>
      <c r="AW166">
        <v>7.2992700729926998</v>
      </c>
    </row>
    <row r="167" spans="1:49">
      <c r="A167" s="95">
        <v>44515</v>
      </c>
      <c r="M167">
        <v>5.4614964500273073</v>
      </c>
      <c r="N167">
        <v>5.4975261132490374</v>
      </c>
      <c r="O167">
        <v>5.5447740504574439</v>
      </c>
      <c r="P167">
        <v>5.5865921787709496</v>
      </c>
      <c r="Q167">
        <v>5.6401579244218834</v>
      </c>
      <c r="R167">
        <v>5.6866647711117428</v>
      </c>
      <c r="S167">
        <v>5.7405281285878305</v>
      </c>
      <c r="T167">
        <v>5.7954216169226305</v>
      </c>
      <c r="U167">
        <v>5.8462437883659746</v>
      </c>
      <c r="V167">
        <v>5.9049306170652498</v>
      </c>
      <c r="W167">
        <v>5.9594755661501786</v>
      </c>
      <c r="X167">
        <v>6.0132291040288637</v>
      </c>
      <c r="Y167">
        <v>6.0661207158022448</v>
      </c>
      <c r="Z167">
        <v>6.1180789232181088</v>
      </c>
      <c r="AA167">
        <v>6.1709348966368403</v>
      </c>
      <c r="AB167">
        <v>6.2189054726368163</v>
      </c>
      <c r="AC167">
        <v>6.2715584822828472</v>
      </c>
      <c r="AD167">
        <v>6.3211125158027812</v>
      </c>
      <c r="AE167">
        <v>6.3755180108383813</v>
      </c>
      <c r="AF167">
        <v>6.4267352185089983</v>
      </c>
      <c r="AG167">
        <v>6.4808813998703823</v>
      </c>
      <c r="AH167">
        <v>6.5338124795818366</v>
      </c>
      <c r="AI167">
        <v>6.5832784726793943</v>
      </c>
      <c r="AJ167">
        <v>6.6379024228343839</v>
      </c>
      <c r="AK167">
        <v>6.6889632107023411</v>
      </c>
      <c r="AL167">
        <v>6.7385444743935308</v>
      </c>
      <c r="AM167">
        <v>6.7934782608695654</v>
      </c>
      <c r="AN167">
        <v>6.8446269678302532</v>
      </c>
      <c r="AO167">
        <v>6.8917987594762229</v>
      </c>
      <c r="AP167">
        <v>6.9468565474122963</v>
      </c>
      <c r="AQ167">
        <v>7.0003500175008746</v>
      </c>
      <c r="AR167">
        <v>7.0472163495419311</v>
      </c>
      <c r="AS167">
        <v>7.1047957371225587</v>
      </c>
      <c r="AT167">
        <v>7.1556350626118057</v>
      </c>
      <c r="AU167">
        <v>7.2098053352559486</v>
      </c>
      <c r="AV167">
        <v>7.2621641249092237</v>
      </c>
      <c r="AW167">
        <v>7.3099415204678362</v>
      </c>
    </row>
    <row r="168" spans="1:49">
      <c r="A168" s="95">
        <v>44516</v>
      </c>
      <c r="M168">
        <v>5.5111600992008816</v>
      </c>
      <c r="N168">
        <v>5.5493895671476139</v>
      </c>
      <c r="O168">
        <v>5.592841163310962</v>
      </c>
      <c r="P168">
        <v>5.6306306306306304</v>
      </c>
      <c r="Q168">
        <v>5.6866647711117428</v>
      </c>
      <c r="R168">
        <v>5.7323015190599031</v>
      </c>
      <c r="S168">
        <v>5.7887120115774247</v>
      </c>
      <c r="T168">
        <v>5.8428279287174991</v>
      </c>
      <c r="U168">
        <v>5.8979652020053077</v>
      </c>
      <c r="V168">
        <v>5.9577003276735176</v>
      </c>
      <c r="W168">
        <v>6.0114217012323419</v>
      </c>
      <c r="X168">
        <v>6.0661207158022448</v>
      </c>
      <c r="Y168">
        <v>6.1180789232181088</v>
      </c>
      <c r="Z168">
        <v>6.1690314620604569</v>
      </c>
      <c r="AA168">
        <v>6.2247121070650486</v>
      </c>
      <c r="AB168">
        <v>6.2715584822828472</v>
      </c>
      <c r="AC168">
        <v>6.3251106894370652</v>
      </c>
      <c r="AD168">
        <v>6.3714558776680468</v>
      </c>
      <c r="AE168">
        <v>6.4267352185089983</v>
      </c>
      <c r="AF168">
        <v>6.4787819889860714</v>
      </c>
      <c r="AG168">
        <v>6.5316786414108421</v>
      </c>
      <c r="AH168">
        <v>6.5832784726793943</v>
      </c>
      <c r="AI168">
        <v>6.6334991708126037</v>
      </c>
      <c r="AJ168">
        <v>6.6867268472082921</v>
      </c>
      <c r="AK168">
        <v>6.7385444743935308</v>
      </c>
      <c r="AL168">
        <v>6.7865626060400404</v>
      </c>
      <c r="AM168">
        <v>6.8422853232979817</v>
      </c>
      <c r="AN168">
        <v>6.8917987594762229</v>
      </c>
      <c r="AO168">
        <v>6.9396252602359469</v>
      </c>
      <c r="AP168">
        <v>6.995452955578874</v>
      </c>
      <c r="AQ168">
        <v>7.0472163495419311</v>
      </c>
      <c r="AR168">
        <v>7.0947144377438809</v>
      </c>
      <c r="AS168">
        <v>7.1505184125849119</v>
      </c>
      <c r="AT168">
        <v>7.2020165646380985</v>
      </c>
      <c r="AU168">
        <v>7.2542618788538267</v>
      </c>
      <c r="AV168">
        <v>7.3072707343807091</v>
      </c>
      <c r="AW168">
        <v>7.3556454578889303</v>
      </c>
    </row>
    <row r="169" spans="1:49">
      <c r="A169" s="95">
        <v>44517</v>
      </c>
      <c r="M169">
        <v>5.5432372505543235</v>
      </c>
      <c r="N169">
        <v>5.5803571428571432</v>
      </c>
      <c r="O169">
        <v>5.6211354693648117</v>
      </c>
      <c r="P169">
        <v>5.6577086280056577</v>
      </c>
      <c r="Q169">
        <v>5.715918833952558</v>
      </c>
      <c r="R169">
        <v>5.7653502450273857</v>
      </c>
      <c r="S169">
        <v>5.8224163027656477</v>
      </c>
      <c r="T169">
        <v>5.8771672054069937</v>
      </c>
      <c r="U169">
        <v>5.9311981020166078</v>
      </c>
      <c r="V169">
        <v>5.9916117435590177</v>
      </c>
      <c r="W169">
        <v>6.0441220912662432</v>
      </c>
      <c r="X169">
        <v>6.0994205550472698</v>
      </c>
      <c r="Y169">
        <v>6.1519532451553367</v>
      </c>
      <c r="Z169">
        <v>6.2053986968662738</v>
      </c>
      <c r="AA169">
        <v>6.261740763932373</v>
      </c>
      <c r="AB169">
        <v>6.309148264984227</v>
      </c>
      <c r="AC169">
        <v>6.3653723742838961</v>
      </c>
      <c r="AD169">
        <v>6.414368184733803</v>
      </c>
      <c r="AE169">
        <v>6.4703979294726626</v>
      </c>
      <c r="AF169">
        <v>6.5231572080887155</v>
      </c>
      <c r="AG169">
        <v>6.5789473684210531</v>
      </c>
      <c r="AH169">
        <v>6.6312997347480112</v>
      </c>
      <c r="AI169">
        <v>6.6822586034079521</v>
      </c>
      <c r="AJ169">
        <v>6.7385444743935308</v>
      </c>
      <c r="AK169">
        <v>6.7911714770797964</v>
      </c>
      <c r="AL169">
        <v>6.8422853232979817</v>
      </c>
      <c r="AM169">
        <v>6.9013112491373363</v>
      </c>
      <c r="AN169">
        <v>6.9516857838025716</v>
      </c>
      <c r="AO169">
        <v>7.0003500175008746</v>
      </c>
      <c r="AP169">
        <v>7.0571630204657732</v>
      </c>
      <c r="AQ169">
        <v>7.1123755334281649</v>
      </c>
      <c r="AR169">
        <v>7.1607590404582888</v>
      </c>
      <c r="AS169">
        <v>7.2176109707686749</v>
      </c>
      <c r="AT169">
        <v>7.2700836059614682</v>
      </c>
      <c r="AU169">
        <v>7.3260073260073257</v>
      </c>
      <c r="AV169">
        <v>7.3800738007380069</v>
      </c>
      <c r="AW169">
        <v>7.4294205052005946</v>
      </c>
    </row>
    <row r="170" spans="1:49">
      <c r="A170" s="95">
        <v>44518</v>
      </c>
      <c r="M170">
        <v>5.5850321139346555</v>
      </c>
      <c r="N170">
        <v>5.6227157717177398</v>
      </c>
      <c r="O170">
        <v>5.6625141562853907</v>
      </c>
      <c r="P170">
        <v>5.7012542759407072</v>
      </c>
      <c r="Q170">
        <v>5.7587100489490357</v>
      </c>
      <c r="R170">
        <v>5.8072009291521489</v>
      </c>
      <c r="S170">
        <v>5.8616647127784294</v>
      </c>
      <c r="T170">
        <v>5.9206631142687982</v>
      </c>
      <c r="U170">
        <v>5.975500448162534</v>
      </c>
      <c r="V170">
        <v>6.0386473429951693</v>
      </c>
      <c r="W170">
        <v>6.0938452163315056</v>
      </c>
      <c r="X170">
        <v>6.1519532451553367</v>
      </c>
      <c r="Y170">
        <v>6.2073246430788336</v>
      </c>
      <c r="Z170">
        <v>6.261740763932373</v>
      </c>
      <c r="AA170">
        <v>6.3191153238546605</v>
      </c>
      <c r="AB170">
        <v>6.369426751592357</v>
      </c>
      <c r="AC170">
        <v>6.4246707356247992</v>
      </c>
      <c r="AD170">
        <v>6.4745872450631268</v>
      </c>
      <c r="AE170">
        <v>6.5316786414108421</v>
      </c>
      <c r="AF170">
        <v>6.5854461639776085</v>
      </c>
      <c r="AG170">
        <v>6.6423115244104949</v>
      </c>
      <c r="AH170">
        <v>6.6956812855708066</v>
      </c>
      <c r="AI170">
        <v>6.7476383265856947</v>
      </c>
      <c r="AJ170">
        <v>6.8050357264375636</v>
      </c>
      <c r="AK170">
        <v>6.8587105624142657</v>
      </c>
      <c r="AL170">
        <v>6.9108500345542501</v>
      </c>
      <c r="AM170">
        <v>6.9686411149825789</v>
      </c>
      <c r="AN170">
        <v>7.0200070200070206</v>
      </c>
      <c r="AO170">
        <v>7.0721357850070721</v>
      </c>
      <c r="AP170">
        <v>7.1301247771835996</v>
      </c>
      <c r="AQ170">
        <v>7.1839080459770122</v>
      </c>
      <c r="AR170">
        <v>7.2358900144717806</v>
      </c>
      <c r="AS170">
        <v>7.2939460247994168</v>
      </c>
      <c r="AT170">
        <v>7.3475385745775164</v>
      </c>
      <c r="AU170">
        <v>7.4019245003700966</v>
      </c>
      <c r="AV170">
        <v>7.4571215510812827</v>
      </c>
      <c r="AW170">
        <v>7.5103266992114159</v>
      </c>
    </row>
    <row r="171" spans="1:49">
      <c r="A171" s="95">
        <v>44519</v>
      </c>
      <c r="M171">
        <v>5.6227157717177398</v>
      </c>
      <c r="N171">
        <v>5.660911406736485</v>
      </c>
      <c r="O171">
        <v>5.6963827969239533</v>
      </c>
      <c r="P171">
        <v>5.7355893318038431</v>
      </c>
      <c r="Q171">
        <v>5.7920648711265565</v>
      </c>
      <c r="R171">
        <v>5.8394160583941606</v>
      </c>
      <c r="S171">
        <v>5.8962264150943398</v>
      </c>
      <c r="T171">
        <v>5.954153021732659</v>
      </c>
      <c r="U171">
        <v>6.009615384615385</v>
      </c>
      <c r="V171">
        <v>6.0734892195566355</v>
      </c>
      <c r="W171">
        <v>6.1293288384921851</v>
      </c>
      <c r="X171">
        <v>6.1862047633776687</v>
      </c>
      <c r="Y171">
        <v>6.2402496099843994</v>
      </c>
      <c r="Z171">
        <v>6.293266205160478</v>
      </c>
      <c r="AA171">
        <v>6.3492063492063489</v>
      </c>
      <c r="AB171">
        <v>6.4</v>
      </c>
      <c r="AC171">
        <v>6.4536947402387863</v>
      </c>
      <c r="AD171">
        <v>6.5040650406504064</v>
      </c>
      <c r="AE171">
        <v>6.561679790026246</v>
      </c>
      <c r="AF171">
        <v>6.6137566137566139</v>
      </c>
      <c r="AG171">
        <v>6.6688896298766256</v>
      </c>
      <c r="AH171">
        <v>6.7226890756302522</v>
      </c>
      <c r="AI171">
        <v>6.7750677506775068</v>
      </c>
      <c r="AJ171">
        <v>6.8306010928961749</v>
      </c>
      <c r="AK171">
        <v>6.8823124569855469</v>
      </c>
      <c r="AL171">
        <v>6.934812760055479</v>
      </c>
      <c r="AM171">
        <v>6.9930069930069934</v>
      </c>
      <c r="AN171">
        <v>7.042253521126761</v>
      </c>
      <c r="AO171">
        <v>7.0921985815602842</v>
      </c>
      <c r="AP171">
        <v>7.1505184125849119</v>
      </c>
      <c r="AQ171">
        <v>7.2046109510086449</v>
      </c>
      <c r="AR171">
        <v>7.2542618788538267</v>
      </c>
      <c r="AS171">
        <v>7.3126142595978054</v>
      </c>
      <c r="AT171">
        <v>7.3664825046040514</v>
      </c>
      <c r="AU171">
        <v>7.4211502782931351</v>
      </c>
      <c r="AV171">
        <v>7.4738415545590433</v>
      </c>
      <c r="AW171">
        <v>7.5244544770504147</v>
      </c>
    </row>
    <row r="172" spans="1:49">
      <c r="A172" s="95">
        <v>44522</v>
      </c>
      <c r="M172">
        <v>5.6132472635419592</v>
      </c>
      <c r="N172">
        <v>5.6529112492933864</v>
      </c>
      <c r="O172">
        <v>5.6947608200455582</v>
      </c>
      <c r="P172">
        <v>5.7339449541284404</v>
      </c>
      <c r="Q172">
        <v>5.7903879559930518</v>
      </c>
      <c r="R172">
        <v>5.8394160583941606</v>
      </c>
      <c r="S172">
        <v>5.8962264150943398</v>
      </c>
      <c r="T172">
        <v>5.9559261465157833</v>
      </c>
      <c r="U172">
        <v>6.0132291040288637</v>
      </c>
      <c r="V172">
        <v>6.0771801883925853</v>
      </c>
      <c r="W172">
        <v>6.1349693251533743</v>
      </c>
      <c r="X172">
        <v>6.195786864931847</v>
      </c>
      <c r="Y172">
        <v>6.2519537355423562</v>
      </c>
      <c r="Z172">
        <v>6.3071586250394196</v>
      </c>
      <c r="AA172">
        <v>6.3633471205854271</v>
      </c>
      <c r="AB172">
        <v>6.414368184733803</v>
      </c>
      <c r="AC172">
        <v>6.4703979294726626</v>
      </c>
      <c r="AD172">
        <v>6.5210303227910016</v>
      </c>
      <c r="AE172">
        <v>6.5789473684210531</v>
      </c>
      <c r="AF172">
        <v>6.6334991708126037</v>
      </c>
      <c r="AG172">
        <v>6.6889632107023411</v>
      </c>
      <c r="AH172">
        <v>6.7453625632377747</v>
      </c>
      <c r="AI172">
        <v>6.7980965329707681</v>
      </c>
      <c r="AJ172">
        <v>6.8540095956134337</v>
      </c>
      <c r="AK172">
        <v>6.9084628670120907</v>
      </c>
      <c r="AL172">
        <v>6.9613644274277755</v>
      </c>
      <c r="AM172">
        <v>7.0200070200070206</v>
      </c>
      <c r="AN172">
        <v>7.0721357850070721</v>
      </c>
      <c r="AO172">
        <v>7.1225071225071224</v>
      </c>
      <c r="AP172">
        <v>7.1813285457809686</v>
      </c>
      <c r="AQ172">
        <v>7.2385088671733628</v>
      </c>
      <c r="AR172">
        <v>7.2886297376093303</v>
      </c>
      <c r="AS172">
        <v>7.3475385745775164</v>
      </c>
      <c r="AT172">
        <v>7.4019245003700966</v>
      </c>
      <c r="AU172">
        <v>7.4571215510812827</v>
      </c>
      <c r="AV172">
        <v>7.5131480090157776</v>
      </c>
      <c r="AW172">
        <v>7.5642965204235999</v>
      </c>
    </row>
    <row r="173" spans="1:49">
      <c r="A173" s="95">
        <v>44523</v>
      </c>
      <c r="M173">
        <v>5.617977528089888</v>
      </c>
      <c r="N173">
        <v>5.6577086280056577</v>
      </c>
      <c r="O173">
        <v>5.6996295240809349</v>
      </c>
      <c r="P173">
        <v>5.7471264367816097</v>
      </c>
      <c r="Q173">
        <v>5.8326042578011084</v>
      </c>
      <c r="R173">
        <v>5.8823529411764701</v>
      </c>
      <c r="S173">
        <v>5.9417706476530006</v>
      </c>
      <c r="T173">
        <v>6.0006000600060005</v>
      </c>
      <c r="U173">
        <v>6.0606060606060606</v>
      </c>
      <c r="V173">
        <v>6.1255742725880546</v>
      </c>
      <c r="W173">
        <v>6.182380216383307</v>
      </c>
      <c r="X173">
        <v>6.2402496099843994</v>
      </c>
      <c r="Y173">
        <v>6.2972292191435768</v>
      </c>
      <c r="Z173">
        <v>6.3512226103524929</v>
      </c>
      <c r="AA173">
        <v>6.4102564102564106</v>
      </c>
      <c r="AB173">
        <v>6.4599483204134369</v>
      </c>
      <c r="AC173">
        <v>6.5167807103290976</v>
      </c>
      <c r="AD173">
        <v>6.5681444991789819</v>
      </c>
      <c r="AE173">
        <v>6.6269052352551352</v>
      </c>
      <c r="AF173">
        <v>6.6822586034079521</v>
      </c>
      <c r="AG173">
        <v>6.7385444743935308</v>
      </c>
      <c r="AH173">
        <v>6.7957866123003736</v>
      </c>
      <c r="AI173">
        <v>6.8469702156795611</v>
      </c>
      <c r="AJ173">
        <v>6.9060773480662974</v>
      </c>
      <c r="AK173">
        <v>6.9613644274277755</v>
      </c>
      <c r="AL173">
        <v>7.0126227208976157</v>
      </c>
      <c r="AM173">
        <v>7.0746374248319768</v>
      </c>
      <c r="AN173">
        <v>7.1275837491090517</v>
      </c>
      <c r="AO173">
        <v>7.1761750986724078</v>
      </c>
      <c r="AP173">
        <v>7.2385088671733628</v>
      </c>
      <c r="AQ173">
        <v>7.2939460247994168</v>
      </c>
      <c r="AR173">
        <v>7.3448402497245686</v>
      </c>
      <c r="AS173">
        <v>7.4046649389115142</v>
      </c>
      <c r="AT173">
        <v>7.4599030212607236</v>
      </c>
      <c r="AU173">
        <v>7.5159714393085304</v>
      </c>
      <c r="AV173">
        <v>7.5728890571753125</v>
      </c>
      <c r="AW173">
        <v>7.6248570339306143</v>
      </c>
    </row>
    <row r="174" spans="1:49">
      <c r="A174" s="95">
        <v>44524</v>
      </c>
      <c r="M174">
        <v>5.5975370836831795</v>
      </c>
      <c r="N174">
        <v>5.6353902507748659</v>
      </c>
      <c r="O174">
        <v>5.6785917092561045</v>
      </c>
      <c r="P174">
        <v>5.7175528873642083</v>
      </c>
      <c r="Q174">
        <v>5.7736720554272516</v>
      </c>
      <c r="R174">
        <v>5.8258083309059137</v>
      </c>
      <c r="S174">
        <v>5.8840835539864669</v>
      </c>
      <c r="T174">
        <v>5.94000594000594</v>
      </c>
      <c r="U174">
        <v>5.9952038369304557</v>
      </c>
      <c r="V174">
        <v>6.0569351907934585</v>
      </c>
      <c r="W174">
        <v>6.1106018942865878</v>
      </c>
      <c r="X174">
        <v>6.1652281134401967</v>
      </c>
      <c r="Y174">
        <v>6.2189054726368163</v>
      </c>
      <c r="Z174">
        <v>6.2695924764890281</v>
      </c>
      <c r="AA174">
        <v>6.3231109705975337</v>
      </c>
      <c r="AB174">
        <v>6.3714558776680468</v>
      </c>
      <c r="AC174">
        <v>6.4246707356247992</v>
      </c>
      <c r="AD174">
        <v>6.4724919093851137</v>
      </c>
      <c r="AE174">
        <v>6.5274151436031334</v>
      </c>
      <c r="AF174">
        <v>6.5789473684210531</v>
      </c>
      <c r="AG174">
        <v>6.6312997347480112</v>
      </c>
      <c r="AH174">
        <v>6.6844919786096249</v>
      </c>
      <c r="AI174">
        <v>6.7340067340067344</v>
      </c>
      <c r="AJ174">
        <v>6.7865626060400404</v>
      </c>
      <c r="AK174">
        <v>6.8376068376068382</v>
      </c>
      <c r="AL174">
        <v>6.887052341597796</v>
      </c>
      <c r="AM174">
        <v>6.9444444444444446</v>
      </c>
      <c r="AN174">
        <v>6.9930069930069934</v>
      </c>
      <c r="AO174">
        <v>7.0397747272087292</v>
      </c>
      <c r="AP174">
        <v>7.0972320794889994</v>
      </c>
      <c r="AQ174">
        <v>7.1505184125849119</v>
      </c>
      <c r="AR174">
        <v>7.196833393306945</v>
      </c>
      <c r="AS174">
        <v>7.2542618788538267</v>
      </c>
      <c r="AT174">
        <v>7.3046018991964941</v>
      </c>
      <c r="AU174">
        <v>7.3556454578889303</v>
      </c>
      <c r="AV174">
        <v>7.4101519081141172</v>
      </c>
      <c r="AW174">
        <v>7.4571215510812827</v>
      </c>
    </row>
    <row r="175" spans="1:49">
      <c r="A175" s="103">
        <v>44525</v>
      </c>
      <c r="M175" s="189">
        <v>5.5975370836831795</v>
      </c>
      <c r="N175" s="189">
        <v>5.6353902507748659</v>
      </c>
      <c r="O175" s="189">
        <v>5.6785917092561045</v>
      </c>
      <c r="P175" s="189">
        <v>5.7175528873642083</v>
      </c>
      <c r="Q175" s="189">
        <v>5.7736720554272516</v>
      </c>
      <c r="R175" s="189">
        <v>5.8258083309059137</v>
      </c>
      <c r="S175" s="189">
        <v>5.8840835539864669</v>
      </c>
      <c r="T175" s="189">
        <v>5.94000594000594</v>
      </c>
      <c r="U175" s="189">
        <v>5.9952038369304557</v>
      </c>
      <c r="V175" s="189">
        <v>6.0569351907934585</v>
      </c>
      <c r="W175" s="189">
        <v>6.1106018942865878</v>
      </c>
      <c r="X175" s="189">
        <v>6.1652281134401967</v>
      </c>
      <c r="Y175" s="189">
        <v>6.2189054726368163</v>
      </c>
      <c r="Z175" s="189">
        <v>6.2695924764890281</v>
      </c>
      <c r="AA175" s="189">
        <v>6.3231109705975337</v>
      </c>
      <c r="AB175" s="189">
        <v>6.3714558776680468</v>
      </c>
      <c r="AC175" s="189">
        <v>6.4246707356247992</v>
      </c>
      <c r="AD175" s="189">
        <v>6.4724919093851137</v>
      </c>
      <c r="AE175" s="189">
        <v>6.5274151436031334</v>
      </c>
      <c r="AF175" s="189">
        <v>6.5789473684210531</v>
      </c>
      <c r="AG175" s="189">
        <v>6.6312997347480112</v>
      </c>
      <c r="AH175" s="189">
        <v>6.6844919786096249</v>
      </c>
      <c r="AI175" s="189">
        <v>6.7340067340067344</v>
      </c>
      <c r="AJ175" s="189">
        <v>6.7865626060400404</v>
      </c>
      <c r="AK175" s="189">
        <v>6.8376068376068382</v>
      </c>
      <c r="AL175" s="189">
        <v>6.887052341597796</v>
      </c>
      <c r="AM175" s="189">
        <v>6.9444444444444446</v>
      </c>
      <c r="AN175" s="189">
        <v>6.9930069930069934</v>
      </c>
      <c r="AO175" s="189">
        <v>7.0397747272087292</v>
      </c>
      <c r="AP175" s="189">
        <v>7.0972320794889994</v>
      </c>
      <c r="AQ175" s="189">
        <v>7.1505184125849119</v>
      </c>
      <c r="AR175" s="189">
        <v>7.196833393306945</v>
      </c>
      <c r="AS175" s="189">
        <v>7.2542618788538267</v>
      </c>
      <c r="AT175" s="189">
        <v>7.3046018991964941</v>
      </c>
      <c r="AU175" s="189">
        <v>7.3556454578889303</v>
      </c>
      <c r="AV175" s="189">
        <v>7.4101519081141172</v>
      </c>
      <c r="AW175" s="189">
        <v>7.4571215510812827</v>
      </c>
    </row>
    <row r="176" spans="1:49">
      <c r="A176" s="95">
        <v>44526</v>
      </c>
      <c r="M176">
        <v>5.5819145967066701</v>
      </c>
      <c r="N176">
        <v>5.6195560550716497</v>
      </c>
      <c r="O176">
        <v>5.6577086280056577</v>
      </c>
      <c r="P176">
        <v>5.7045065601825442</v>
      </c>
      <c r="Q176">
        <v>5.755395683453238</v>
      </c>
      <c r="R176">
        <v>5.8055152394775043</v>
      </c>
      <c r="S176">
        <v>5.8582308142940835</v>
      </c>
      <c r="T176">
        <v>5.9154096421177167</v>
      </c>
      <c r="U176">
        <v>5.9683676514473287</v>
      </c>
      <c r="V176">
        <v>6.0313630880579012</v>
      </c>
      <c r="W176">
        <v>6.0827250608272507</v>
      </c>
      <c r="X176">
        <v>6.1368517950291492</v>
      </c>
      <c r="Y176">
        <v>6.1881188118811883</v>
      </c>
      <c r="Z176">
        <v>6.238303181534623</v>
      </c>
      <c r="AA176">
        <v>6.293266205160478</v>
      </c>
      <c r="AB176">
        <v>6.3411540900443875</v>
      </c>
      <c r="AC176">
        <v>6.3938618925831197</v>
      </c>
      <c r="AD176">
        <v>6.4432989690721651</v>
      </c>
      <c r="AE176">
        <v>6.4998375040623992</v>
      </c>
      <c r="AF176">
        <v>6.5509335080248929</v>
      </c>
      <c r="AG176">
        <v>6.602839220864972</v>
      </c>
      <c r="AH176">
        <v>6.6555740432612316</v>
      </c>
      <c r="AI176">
        <v>6.7069081153588188</v>
      </c>
      <c r="AJ176">
        <v>6.7613252197430693</v>
      </c>
      <c r="AK176">
        <v>6.8119891008174385</v>
      </c>
      <c r="AL176">
        <v>6.8610634648370503</v>
      </c>
      <c r="AM176">
        <v>6.9180214458664819</v>
      </c>
      <c r="AN176">
        <v>6.9686411149825789</v>
      </c>
      <c r="AO176">
        <v>7.0150824272185197</v>
      </c>
      <c r="AP176">
        <v>7.0721357850070721</v>
      </c>
      <c r="AQ176">
        <v>7.1250445315283217</v>
      </c>
      <c r="AR176">
        <v>7.1736011477761839</v>
      </c>
      <c r="AS176">
        <v>7.2306579898770789</v>
      </c>
      <c r="AT176">
        <v>7.2806698216235892</v>
      </c>
      <c r="AU176">
        <v>7.3340667400073345</v>
      </c>
      <c r="AV176">
        <v>7.3882526782415958</v>
      </c>
      <c r="AW176">
        <v>7.4377091855708448</v>
      </c>
    </row>
    <row r="177" spans="1:50">
      <c r="A177" s="95">
        <v>44529</v>
      </c>
      <c r="M177">
        <v>5.6085249579360603</v>
      </c>
      <c r="N177">
        <v>5.6465273856578202</v>
      </c>
      <c r="O177">
        <v>5.6882821387940838</v>
      </c>
      <c r="P177">
        <v>5.7224606580829764</v>
      </c>
      <c r="Q177">
        <v>5.7753393011839442</v>
      </c>
      <c r="R177">
        <v>5.8258083309059137</v>
      </c>
      <c r="S177">
        <v>5.8806233460746835</v>
      </c>
      <c r="T177">
        <v>5.9364796675571387</v>
      </c>
      <c r="U177">
        <v>5.9916117435590177</v>
      </c>
      <c r="V177">
        <v>6.0532687651331711</v>
      </c>
      <c r="W177">
        <v>6.1050061050061046</v>
      </c>
      <c r="X177">
        <v>6.1595318755774562</v>
      </c>
      <c r="Y177">
        <v>6.2131096613855235</v>
      </c>
      <c r="Z177">
        <v>6.2637018477920456</v>
      </c>
      <c r="AA177">
        <v>6.3171193935565384</v>
      </c>
      <c r="AB177">
        <v>6.3633471205854271</v>
      </c>
      <c r="AC177">
        <v>6.4164260506897666</v>
      </c>
      <c r="AD177">
        <v>6.4620355411954771</v>
      </c>
      <c r="AE177">
        <v>6.5189048239895691</v>
      </c>
      <c r="AF177">
        <v>6.5681444991789819</v>
      </c>
      <c r="AG177">
        <v>6.6203243958953992</v>
      </c>
      <c r="AH177">
        <v>6.6733400066733397</v>
      </c>
      <c r="AI177">
        <v>6.7226890756302522</v>
      </c>
      <c r="AJ177">
        <v>6.7750677506775068</v>
      </c>
      <c r="AK177">
        <v>6.8259385665529013</v>
      </c>
      <c r="AL177">
        <v>6.8752148504640775</v>
      </c>
      <c r="AM177">
        <v>6.9300069300069298</v>
      </c>
      <c r="AN177">
        <v>6.9783670621074663</v>
      </c>
      <c r="AO177">
        <v>7.0249385317878463</v>
      </c>
      <c r="AP177">
        <v>7.0821529745042495</v>
      </c>
      <c r="AQ177">
        <v>7.132667617689016</v>
      </c>
      <c r="AR177">
        <v>7.1813285457809686</v>
      </c>
      <c r="AS177">
        <v>7.2358900144717806</v>
      </c>
      <c r="AT177">
        <v>7.285974499089253</v>
      </c>
      <c r="AU177">
        <v>7.3394495412844032</v>
      </c>
      <c r="AV177">
        <v>7.390983000739098</v>
      </c>
      <c r="AW177">
        <v>7.4404761904761907</v>
      </c>
    </row>
    <row r="178" spans="1:50">
      <c r="A178" s="95">
        <v>44530</v>
      </c>
      <c r="M178">
        <v>5.6198718669214349</v>
      </c>
      <c r="N178">
        <v>5.6818181818181825</v>
      </c>
      <c r="O178">
        <v>5.7191878753217038</v>
      </c>
      <c r="P178">
        <v>5.7603686635944698</v>
      </c>
      <c r="Q178">
        <v>5.8122638767800057</v>
      </c>
      <c r="R178">
        <v>5.8633831720902956</v>
      </c>
      <c r="S178">
        <v>5.9189109203906485</v>
      </c>
      <c r="T178">
        <v>5.975500448162534</v>
      </c>
      <c r="U178">
        <v>6.0295447693699122</v>
      </c>
      <c r="V178">
        <v>6.091989034419738</v>
      </c>
      <c r="W178">
        <v>6.1443932411674345</v>
      </c>
      <c r="X178">
        <v>6.1996280223186613</v>
      </c>
      <c r="Y178">
        <v>6.2519537355423562</v>
      </c>
      <c r="Z178">
        <v>6.30119722747322</v>
      </c>
      <c r="AA178">
        <v>6.3532401524777633</v>
      </c>
      <c r="AB178">
        <v>6.4</v>
      </c>
      <c r="AC178">
        <v>6.4516129032258069</v>
      </c>
      <c r="AD178">
        <v>6.4977257959714096</v>
      </c>
      <c r="AE178">
        <v>6.5530799475753598</v>
      </c>
      <c r="AF178">
        <v>6.602839220864972</v>
      </c>
      <c r="AG178">
        <v>6.6555740432612316</v>
      </c>
      <c r="AH178">
        <v>6.7069081153588188</v>
      </c>
      <c r="AI178">
        <v>6.7544748395812233</v>
      </c>
      <c r="AJ178">
        <v>6.8073519400953026</v>
      </c>
      <c r="AK178">
        <v>6.8563592732259169</v>
      </c>
      <c r="AL178">
        <v>6.9060773480662974</v>
      </c>
      <c r="AM178">
        <v>6.9589422407794022</v>
      </c>
      <c r="AN178">
        <v>7.0077084793272606</v>
      </c>
      <c r="AO178">
        <v>7.0546737213403885</v>
      </c>
      <c r="AP178">
        <v>7.1098471382865274</v>
      </c>
      <c r="AQ178">
        <v>7.1607590404582888</v>
      </c>
      <c r="AR178">
        <v>7.2072072072072064</v>
      </c>
      <c r="AS178">
        <v>7.2621641249092237</v>
      </c>
      <c r="AT178">
        <v>7.3126142595978054</v>
      </c>
      <c r="AU178">
        <v>7.3637702503681881</v>
      </c>
      <c r="AV178">
        <v>7.4128984432913274</v>
      </c>
      <c r="AW178">
        <v>7.4626865671641784</v>
      </c>
    </row>
    <row r="179" spans="1:50">
      <c r="A179" s="95">
        <v>44531</v>
      </c>
      <c r="N179">
        <v>5.7012542759407072</v>
      </c>
      <c r="O179">
        <v>5.7388809182209473</v>
      </c>
      <c r="P179">
        <v>5.7786766830395839</v>
      </c>
      <c r="Q179">
        <v>5.8309037900874632</v>
      </c>
      <c r="R179">
        <v>5.8806233460746835</v>
      </c>
      <c r="S179">
        <v>5.9364796675571387</v>
      </c>
      <c r="T179">
        <v>5.989817310572028</v>
      </c>
      <c r="U179">
        <v>6.0422960725075523</v>
      </c>
      <c r="V179">
        <v>6.103143118706134</v>
      </c>
      <c r="W179">
        <v>6.1538461538461533</v>
      </c>
      <c r="X179">
        <v>6.2073246430788336</v>
      </c>
      <c r="Y179">
        <v>6.2578222778473096</v>
      </c>
      <c r="Z179">
        <v>6.309148264984227</v>
      </c>
      <c r="AA179">
        <v>6.3613231552162848</v>
      </c>
      <c r="AB179">
        <v>6.4082024991989748</v>
      </c>
      <c r="AC179">
        <v>6.4599483204134369</v>
      </c>
      <c r="AD179">
        <v>6.5061808718282368</v>
      </c>
      <c r="AE179">
        <v>6.561679790026246</v>
      </c>
      <c r="AF179">
        <v>6.6115702479338845</v>
      </c>
      <c r="AG179">
        <v>6.6622251832111923</v>
      </c>
      <c r="AH179">
        <v>6.7136623027861697</v>
      </c>
      <c r="AI179">
        <v>6.7613252197430693</v>
      </c>
      <c r="AJ179">
        <v>6.8143100511073254</v>
      </c>
      <c r="AK179">
        <v>6.8657741160315826</v>
      </c>
      <c r="AL179">
        <v>6.9132388524023503</v>
      </c>
      <c r="AM179">
        <v>6.9686411149825789</v>
      </c>
      <c r="AN179">
        <v>7.0150824272185197</v>
      </c>
      <c r="AO179">
        <v>7.0621468926553668</v>
      </c>
      <c r="AP179">
        <v>7.1174377224199281</v>
      </c>
      <c r="AQ179">
        <v>7.1684587813620064</v>
      </c>
      <c r="AR179">
        <v>7.2150072150072146</v>
      </c>
      <c r="AS179">
        <v>7.2700836059614682</v>
      </c>
      <c r="AT179">
        <v>7.3206442166910692</v>
      </c>
      <c r="AU179">
        <v>7.3719130114264653</v>
      </c>
      <c r="AV179">
        <v>7.4239049740163336</v>
      </c>
      <c r="AW179">
        <v>7.4710496824803885</v>
      </c>
      <c r="AX179">
        <v>7.4626865671641784</v>
      </c>
    </row>
    <row r="180" spans="1:50">
      <c r="A180" s="95">
        <v>44532</v>
      </c>
      <c r="N180">
        <v>5.683432793407218</v>
      </c>
      <c r="O180">
        <v>5.7208237986270021</v>
      </c>
      <c r="P180">
        <v>5.7636887608069172</v>
      </c>
      <c r="Q180">
        <v>5.8088875980249783</v>
      </c>
      <c r="R180">
        <v>5.8582308142940835</v>
      </c>
      <c r="S180">
        <v>5.9119125036949454</v>
      </c>
      <c r="T180">
        <v>5.9648076349537726</v>
      </c>
      <c r="U180">
        <v>6.0186578393018362</v>
      </c>
      <c r="V180">
        <v>6.0771801883925853</v>
      </c>
      <c r="W180">
        <v>6.1330880098129406</v>
      </c>
      <c r="X180">
        <v>6.1900340451872484</v>
      </c>
      <c r="Y180">
        <v>6.2441461130190454</v>
      </c>
      <c r="Z180">
        <v>6.293266205160478</v>
      </c>
      <c r="AA180">
        <v>6.3411540900443875</v>
      </c>
      <c r="AB180">
        <v>6.3856960408684547</v>
      </c>
      <c r="AC180">
        <v>6.4329366355741397</v>
      </c>
      <c r="AD180">
        <v>6.4766839378238341</v>
      </c>
      <c r="AE180">
        <v>6.5274151436031334</v>
      </c>
      <c r="AF180">
        <v>6.5746219592373434</v>
      </c>
      <c r="AG180">
        <v>6.6225165562913908</v>
      </c>
      <c r="AH180">
        <v>6.6688896298766256</v>
      </c>
      <c r="AI180">
        <v>6.7136623027861697</v>
      </c>
      <c r="AJ180">
        <v>6.763611768684477</v>
      </c>
      <c r="AK180">
        <v>6.8096697310180456</v>
      </c>
      <c r="AL180">
        <v>6.8540095956134337</v>
      </c>
      <c r="AM180">
        <v>6.9060773480662974</v>
      </c>
      <c r="AN180">
        <v>6.9516857838025716</v>
      </c>
      <c r="AO180">
        <v>6.995452955578874</v>
      </c>
      <c r="AP180">
        <v>7.0447340612891871</v>
      </c>
      <c r="AQ180">
        <v>7.0921985815602842</v>
      </c>
      <c r="AR180">
        <v>7.1352122725651093</v>
      </c>
      <c r="AS180">
        <v>7.186489399928135</v>
      </c>
      <c r="AT180">
        <v>7.2332730560578655</v>
      </c>
      <c r="AU180">
        <v>7.2806698216235892</v>
      </c>
      <c r="AV180">
        <v>7.328691828508612</v>
      </c>
      <c r="AW180">
        <v>7.3746312684365787</v>
      </c>
      <c r="AX180">
        <v>7.4626865671641784</v>
      </c>
    </row>
    <row r="181" spans="1:50">
      <c r="A181" s="95">
        <v>44533</v>
      </c>
      <c r="N181">
        <v>5.6866647711117428</v>
      </c>
      <c r="O181">
        <v>5.7240984544934177</v>
      </c>
      <c r="P181">
        <v>5.7636887608069172</v>
      </c>
      <c r="Q181">
        <v>5.8072009291521489</v>
      </c>
      <c r="R181">
        <v>5.8565153733528543</v>
      </c>
      <c r="S181">
        <v>5.9101654846335698</v>
      </c>
      <c r="T181">
        <v>5.9612518628912072</v>
      </c>
      <c r="U181">
        <v>6.0114217012323419</v>
      </c>
      <c r="V181">
        <v>6.0698027314112286</v>
      </c>
      <c r="W181">
        <v>6.1180789232181088</v>
      </c>
      <c r="X181">
        <v>6.1690314620604569</v>
      </c>
      <c r="Y181">
        <v>6.2169723344731116</v>
      </c>
      <c r="Z181">
        <v>6.2637018477920456</v>
      </c>
      <c r="AA181">
        <v>6.3111391606184917</v>
      </c>
      <c r="AB181">
        <v>6.3532401524777633</v>
      </c>
      <c r="AC181">
        <v>6.4020486555697822</v>
      </c>
      <c r="AD181">
        <v>6.4432989690721651</v>
      </c>
      <c r="AE181">
        <v>6.4935064935064934</v>
      </c>
      <c r="AF181">
        <v>6.5402223675604967</v>
      </c>
      <c r="AG181">
        <v>6.5876152832674579</v>
      </c>
      <c r="AH181">
        <v>6.6334991708126037</v>
      </c>
      <c r="AI181">
        <v>6.67779632721202</v>
      </c>
      <c r="AJ181">
        <v>6.7272115708039015</v>
      </c>
      <c r="AK181">
        <v>6.7727734507280726</v>
      </c>
      <c r="AL181">
        <v>6.8166325835037496</v>
      </c>
      <c r="AM181">
        <v>6.8657741160315826</v>
      </c>
      <c r="AN181">
        <v>6.9108500345542501</v>
      </c>
      <c r="AO181">
        <v>6.9541029207232263</v>
      </c>
      <c r="AP181">
        <v>7.0028011204481784</v>
      </c>
      <c r="AQ181">
        <v>7.0497003877335214</v>
      </c>
      <c r="AR181">
        <v>7.0921985815602842</v>
      </c>
      <c r="AS181">
        <v>7.1428571428571423</v>
      </c>
      <c r="AT181">
        <v>7.1890726096333575</v>
      </c>
      <c r="AU181">
        <v>7.2358900144717806</v>
      </c>
      <c r="AV181">
        <v>7.2833211944646754</v>
      </c>
      <c r="AW181">
        <v>7.328691828508612</v>
      </c>
    </row>
    <row r="182" spans="1:50">
      <c r="A182" s="95">
        <v>44536</v>
      </c>
      <c r="N182">
        <v>5.7208237986270021</v>
      </c>
      <c r="O182">
        <v>5.7587100489490357</v>
      </c>
      <c r="P182">
        <v>5.7954216169226305</v>
      </c>
      <c r="Q182">
        <v>5.8479532163742682</v>
      </c>
      <c r="R182">
        <v>5.8962264150943398</v>
      </c>
      <c r="S182">
        <v>5.9506099375185952</v>
      </c>
      <c r="T182">
        <v>6.0024009603841542</v>
      </c>
      <c r="U182">
        <v>6.0532687651331711</v>
      </c>
      <c r="V182">
        <v>6.1106018942865878</v>
      </c>
      <c r="W182">
        <v>6.1595318755774562</v>
      </c>
      <c r="X182">
        <v>6.2111801242236027</v>
      </c>
      <c r="Y182">
        <v>6.2597809076682314</v>
      </c>
      <c r="Z182">
        <v>6.3051702395964693</v>
      </c>
      <c r="AA182">
        <v>6.355258976803305</v>
      </c>
      <c r="AB182">
        <v>6.3959066197633518</v>
      </c>
      <c r="AC182">
        <v>6.4432989690721651</v>
      </c>
      <c r="AD182">
        <v>6.4850843060959793</v>
      </c>
      <c r="AE182">
        <v>6.5359477124183005</v>
      </c>
      <c r="AF182">
        <v>6.5811122079631454</v>
      </c>
      <c r="AG182">
        <v>6.6269052352551352</v>
      </c>
      <c r="AH182">
        <v>6.6755674232309747</v>
      </c>
      <c r="AI182">
        <v>6.7181726570372851</v>
      </c>
      <c r="AJ182">
        <v>6.7658998646820034</v>
      </c>
      <c r="AK182">
        <v>6.8119891008174385</v>
      </c>
      <c r="AL182">
        <v>6.8563592732259169</v>
      </c>
      <c r="AM182">
        <v>6.9060773480662974</v>
      </c>
      <c r="AN182">
        <v>6.9492703266157054</v>
      </c>
      <c r="AO182">
        <v>6.9930069930069934</v>
      </c>
      <c r="AP182">
        <v>7.042253521126761</v>
      </c>
      <c r="AQ182">
        <v>7.0896845090393477</v>
      </c>
      <c r="AR182">
        <v>7.1301247771835996</v>
      </c>
      <c r="AS182">
        <v>7.1813285457809686</v>
      </c>
      <c r="AT182">
        <v>7.2254335260115612</v>
      </c>
      <c r="AU182">
        <v>7.2727272727272725</v>
      </c>
      <c r="AV182">
        <v>7.3206442166910692</v>
      </c>
      <c r="AW182">
        <v>7.3637702503681881</v>
      </c>
      <c r="AX182">
        <v>7.4626865671641784</v>
      </c>
    </row>
    <row r="183" spans="1:50">
      <c r="A183" s="95">
        <v>44537</v>
      </c>
      <c r="N183">
        <v>5.660911406736485</v>
      </c>
      <c r="O183">
        <v>5.6963827969239533</v>
      </c>
      <c r="P183">
        <v>5.7323015190599031</v>
      </c>
      <c r="Q183">
        <v>5.7820179242555652</v>
      </c>
      <c r="R183">
        <v>5.8326042578011084</v>
      </c>
      <c r="S183">
        <v>5.8858151854031782</v>
      </c>
      <c r="T183">
        <v>5.9364796675571387</v>
      </c>
      <c r="U183">
        <v>5.9880239520958076</v>
      </c>
      <c r="V183">
        <v>6.0441220912662432</v>
      </c>
      <c r="W183">
        <v>6.0957025297165499</v>
      </c>
      <c r="X183">
        <v>6.1462814996926856</v>
      </c>
      <c r="Y183">
        <v>6.195786864931847</v>
      </c>
      <c r="Z183">
        <v>6.2421972534332077</v>
      </c>
      <c r="AA183">
        <v>6.2893081761006284</v>
      </c>
      <c r="AB183">
        <v>6.3311174422285532</v>
      </c>
      <c r="AC183">
        <v>6.3775510204081636</v>
      </c>
      <c r="AD183">
        <v>6.4184852374839538</v>
      </c>
      <c r="AE183">
        <v>6.4683053040103502</v>
      </c>
      <c r="AF183">
        <v>6.512536633018561</v>
      </c>
      <c r="AG183">
        <v>6.5595277140045916</v>
      </c>
      <c r="AH183">
        <v>6.6050198150594452</v>
      </c>
      <c r="AI183">
        <v>6.6489361702127656</v>
      </c>
      <c r="AJ183">
        <v>6.6956812855708066</v>
      </c>
      <c r="AK183">
        <v>6.7408156386922817</v>
      </c>
      <c r="AL183">
        <v>6.7842605156037994</v>
      </c>
      <c r="AM183">
        <v>6.8329347454731808</v>
      </c>
      <c r="AN183">
        <v>6.8752148504640775</v>
      </c>
      <c r="AO183">
        <v>6.9180214458664819</v>
      </c>
      <c r="AP183">
        <v>6.9662138627655867</v>
      </c>
      <c r="AQ183">
        <v>7.0126227208976157</v>
      </c>
      <c r="AR183">
        <v>7.0546737213403885</v>
      </c>
      <c r="AS183">
        <v>7.1047957371225587</v>
      </c>
      <c r="AT183">
        <v>7.147962830593281</v>
      </c>
      <c r="AU183">
        <v>7.1942446043165464</v>
      </c>
      <c r="AV183">
        <v>7.24112961622013</v>
      </c>
      <c r="AW183">
        <v>7.2833211944646754</v>
      </c>
      <c r="AX183">
        <v>7.4626865671641784</v>
      </c>
    </row>
    <row r="184" spans="1:50">
      <c r="A184" s="95">
        <v>44538</v>
      </c>
      <c r="N184">
        <v>5.563282336578582</v>
      </c>
      <c r="O184">
        <v>5.6006720806496784</v>
      </c>
      <c r="P184">
        <v>5.6401579244218834</v>
      </c>
      <c r="Q184">
        <v>5.6882821387940838</v>
      </c>
      <c r="R184">
        <v>5.7372346528973033</v>
      </c>
      <c r="S184">
        <v>5.7903879559930518</v>
      </c>
      <c r="T184">
        <v>5.8394160583941606</v>
      </c>
      <c r="U184">
        <v>5.8875478363261697</v>
      </c>
      <c r="V184">
        <v>5.9417706476530006</v>
      </c>
      <c r="W184">
        <v>5.989817310572028</v>
      </c>
      <c r="X184">
        <v>6.0386473429951693</v>
      </c>
      <c r="Y184">
        <v>6.0864272671941571</v>
      </c>
      <c r="Z184">
        <v>6.1312078479460457</v>
      </c>
      <c r="AA184">
        <v>6.1766522544780731</v>
      </c>
      <c r="AB184">
        <v>6.2169723344731116</v>
      </c>
      <c r="AC184">
        <v>6.2597809076682314</v>
      </c>
      <c r="AD184">
        <v>6.30119722747322</v>
      </c>
      <c r="AE184">
        <v>6.3471913678197396</v>
      </c>
      <c r="AF184">
        <v>6.3897763578274764</v>
      </c>
      <c r="AG184">
        <v>6.4329366355741397</v>
      </c>
      <c r="AH184">
        <v>6.4766839378238341</v>
      </c>
      <c r="AI184">
        <v>6.5189048239895691</v>
      </c>
      <c r="AJ184">
        <v>6.5638332786347222</v>
      </c>
      <c r="AK184">
        <v>6.6072018500165175</v>
      </c>
      <c r="AL184">
        <v>6.6467264872050515</v>
      </c>
      <c r="AM184">
        <v>6.6934404283801872</v>
      </c>
      <c r="AN184">
        <v>6.7362748400134729</v>
      </c>
      <c r="AO184">
        <v>6.7750677506775068</v>
      </c>
      <c r="AP184">
        <v>6.8212824010914046</v>
      </c>
      <c r="AQ184">
        <v>6.8657741160315826</v>
      </c>
      <c r="AR184">
        <v>6.9060773480662974</v>
      </c>
      <c r="AS184">
        <v>6.9516857838025716</v>
      </c>
      <c r="AT184">
        <v>6.995452955578874</v>
      </c>
      <c r="AU184">
        <v>7.0397747272087292</v>
      </c>
      <c r="AV184">
        <v>7.0821529745042495</v>
      </c>
      <c r="AW184">
        <v>7.1225071225071224</v>
      </c>
    </row>
    <row r="185" spans="1:50">
      <c r="A185" s="95">
        <v>44539</v>
      </c>
      <c r="N185">
        <v>5.6100981767180924</v>
      </c>
      <c r="O185">
        <v>5.6465273856578202</v>
      </c>
      <c r="P185">
        <v>5.6802044873615447</v>
      </c>
      <c r="Q185">
        <v>5.7306590257879657</v>
      </c>
      <c r="R185">
        <v>5.7803468208092488</v>
      </c>
      <c r="S185">
        <v>5.8343057176196034</v>
      </c>
      <c r="T185">
        <v>5.8858151854031782</v>
      </c>
      <c r="U185">
        <v>5.9364796675571387</v>
      </c>
      <c r="V185">
        <v>5.9934072520227746</v>
      </c>
      <c r="W185">
        <v>6.0459492140266029</v>
      </c>
      <c r="X185">
        <v>6.0994205550472698</v>
      </c>
      <c r="Y185">
        <v>6.1500615006150063</v>
      </c>
      <c r="Z185">
        <v>6.195786864931847</v>
      </c>
      <c r="AA185">
        <v>6.2421972534332077</v>
      </c>
      <c r="AB185">
        <v>6.2833804586867732</v>
      </c>
      <c r="AC185">
        <v>6.3271116735210375</v>
      </c>
      <c r="AD185">
        <v>6.3673989175421841</v>
      </c>
      <c r="AE185">
        <v>6.414368184733803</v>
      </c>
      <c r="AF185">
        <v>6.4578624475298678</v>
      </c>
      <c r="AG185">
        <v>6.5040650406504064</v>
      </c>
      <c r="AH185">
        <v>6.5487884741322855</v>
      </c>
      <c r="AI185">
        <v>6.5897858319604614</v>
      </c>
      <c r="AJ185">
        <v>6.6357000663570007</v>
      </c>
      <c r="AK185">
        <v>6.6800267201068806</v>
      </c>
      <c r="AL185">
        <v>6.720430107526882</v>
      </c>
      <c r="AM185">
        <v>6.7681895093062607</v>
      </c>
      <c r="AN185">
        <v>6.8096697310180456</v>
      </c>
      <c r="AO185">
        <v>6.8516615279205206</v>
      </c>
      <c r="AP185">
        <v>6.8989306657468097</v>
      </c>
      <c r="AQ185">
        <v>6.9444444444444446</v>
      </c>
      <c r="AR185">
        <v>6.983240223463687</v>
      </c>
      <c r="AS185">
        <v>7.0323488045007032</v>
      </c>
      <c r="AT185">
        <v>7.0746374248319768</v>
      </c>
      <c r="AU185">
        <v>7.1199715201139195</v>
      </c>
      <c r="AV185">
        <v>7.1633237822349569</v>
      </c>
      <c r="AW185">
        <v>7.2072072072072064</v>
      </c>
      <c r="AX185">
        <v>7.2516316171138513</v>
      </c>
    </row>
    <row r="186" spans="1:50">
      <c r="A186" s="95">
        <v>44540</v>
      </c>
      <c r="N186">
        <v>5.6449336720293539</v>
      </c>
      <c r="O186">
        <v>5.6802044873615447</v>
      </c>
      <c r="P186">
        <v>5.715918833952558</v>
      </c>
      <c r="Q186">
        <v>5.7636887608069172</v>
      </c>
      <c r="R186">
        <v>5.8122638767800057</v>
      </c>
      <c r="S186">
        <v>5.8668231152830748</v>
      </c>
      <c r="T186">
        <v>5.9189109203906485</v>
      </c>
      <c r="U186">
        <v>5.9683676514473287</v>
      </c>
      <c r="V186">
        <v>6.0259114191021395</v>
      </c>
      <c r="W186">
        <v>6.0771801883925853</v>
      </c>
      <c r="X186">
        <v>6.1274509803921564</v>
      </c>
      <c r="Y186">
        <v>6.1785603954278656</v>
      </c>
      <c r="Z186">
        <v>6.2227753578095824</v>
      </c>
      <c r="AA186">
        <v>6.2676277029144467</v>
      </c>
      <c r="AB186">
        <v>6.3071586250394196</v>
      </c>
      <c r="AC186">
        <v>6.3512226103524929</v>
      </c>
      <c r="AD186">
        <v>6.3897763578274764</v>
      </c>
      <c r="AE186">
        <v>6.4350064350064349</v>
      </c>
      <c r="AF186">
        <v>6.4766839378238341</v>
      </c>
      <c r="AG186">
        <v>6.5210303227910016</v>
      </c>
      <c r="AH186">
        <v>6.5638332786347222</v>
      </c>
      <c r="AI186">
        <v>6.6050198150594452</v>
      </c>
      <c r="AJ186">
        <v>6.6489361702127656</v>
      </c>
      <c r="AK186">
        <v>6.6912010705921716</v>
      </c>
      <c r="AL186">
        <v>6.7317401548300237</v>
      </c>
      <c r="AM186">
        <v>6.7773636055574391</v>
      </c>
      <c r="AN186">
        <v>6.8189566996249571</v>
      </c>
      <c r="AO186">
        <v>6.8563592732259169</v>
      </c>
      <c r="AP186">
        <v>6.9036934760096651</v>
      </c>
      <c r="AQ186">
        <v>6.9468565474122963</v>
      </c>
      <c r="AR186">
        <v>6.9856793573174993</v>
      </c>
      <c r="AS186">
        <v>7.0323488045007032</v>
      </c>
      <c r="AT186">
        <v>7.0721357850070721</v>
      </c>
      <c r="AU186">
        <v>7.1174377224199281</v>
      </c>
      <c r="AV186">
        <v>7.1607590404582888</v>
      </c>
      <c r="AW186">
        <v>7.1994240460763139</v>
      </c>
      <c r="AX186">
        <v>7.2516316171138513</v>
      </c>
    </row>
    <row r="187" spans="1:50">
      <c r="A187" s="95">
        <v>44543</v>
      </c>
      <c r="N187">
        <v>5.6915196357427433</v>
      </c>
      <c r="O187">
        <v>5.7306590257879657</v>
      </c>
      <c r="P187">
        <v>5.7703404500865547</v>
      </c>
      <c r="Q187">
        <v>5.8139534883720936</v>
      </c>
      <c r="R187">
        <v>5.8616647127784294</v>
      </c>
      <c r="S187">
        <v>5.9171597633136095</v>
      </c>
      <c r="T187">
        <v>5.9683676514473287</v>
      </c>
      <c r="U187">
        <v>6.0204695966285371</v>
      </c>
      <c r="V187">
        <v>6.0771801883925853</v>
      </c>
      <c r="W187">
        <v>6.1293288384921851</v>
      </c>
      <c r="X187">
        <v>6.182380216383307</v>
      </c>
      <c r="Y187">
        <v>6.2324711748208159</v>
      </c>
      <c r="Z187">
        <v>6.2794348508634226</v>
      </c>
      <c r="AA187">
        <v>6.3251106894370652</v>
      </c>
      <c r="AB187">
        <v>6.3653723742838961</v>
      </c>
      <c r="AC187">
        <v>6.4102564102564106</v>
      </c>
      <c r="AD187">
        <v>6.4516129032258069</v>
      </c>
      <c r="AE187">
        <v>6.4998375040623992</v>
      </c>
      <c r="AF187">
        <v>6.5423617926071307</v>
      </c>
      <c r="AG187">
        <v>6.5876152832674579</v>
      </c>
      <c r="AH187">
        <v>6.6312997347480112</v>
      </c>
      <c r="AI187">
        <v>6.6733400066733397</v>
      </c>
      <c r="AJ187">
        <v>6.720430107526882</v>
      </c>
      <c r="AK187">
        <v>6.763611768684477</v>
      </c>
      <c r="AL187">
        <v>6.8050357264375636</v>
      </c>
      <c r="AM187">
        <v>6.8516615279205206</v>
      </c>
      <c r="AN187">
        <v>6.8941744226128918</v>
      </c>
      <c r="AO187">
        <v>6.934812760055479</v>
      </c>
      <c r="AP187">
        <v>6.983240223463687</v>
      </c>
      <c r="AQ187">
        <v>7.0274068868587483</v>
      </c>
      <c r="AR187">
        <v>7.0671378091872796</v>
      </c>
      <c r="AS187">
        <v>7.1149057274991101</v>
      </c>
      <c r="AT187">
        <v>7.1581961345740881</v>
      </c>
      <c r="AU187">
        <v>7.2020165646380985</v>
      </c>
      <c r="AV187">
        <v>7.2463768115942022</v>
      </c>
      <c r="AW187">
        <v>7.2886297376093303</v>
      </c>
      <c r="AX187">
        <v>7.2516316171138513</v>
      </c>
    </row>
    <row r="188" spans="1:50">
      <c r="A188" s="95">
        <v>44544</v>
      </c>
      <c r="N188">
        <v>5.7142857142857144</v>
      </c>
      <c r="O188">
        <v>5.7520851308599363</v>
      </c>
      <c r="P188">
        <v>5.793742757821553</v>
      </c>
      <c r="Q188">
        <v>5.8394160583941606</v>
      </c>
      <c r="R188">
        <v>5.8875478363261697</v>
      </c>
      <c r="S188">
        <v>5.9417706476530006</v>
      </c>
      <c r="T188">
        <v>5.9934072520227746</v>
      </c>
      <c r="U188">
        <v>6.0459492140266029</v>
      </c>
      <c r="V188">
        <v>6.1050061050061046</v>
      </c>
      <c r="W188">
        <v>6.1576354679802963</v>
      </c>
      <c r="X188">
        <v>6.2111801242236027</v>
      </c>
      <c r="Y188">
        <v>6.261740763932373</v>
      </c>
      <c r="Z188">
        <v>6.309148264984227</v>
      </c>
      <c r="AA188">
        <v>6.3532401524777633</v>
      </c>
      <c r="AB188">
        <v>6.3938618925831197</v>
      </c>
      <c r="AC188">
        <v>6.43707756678468</v>
      </c>
      <c r="AD188">
        <v>6.4766839378238341</v>
      </c>
      <c r="AE188">
        <v>6.5252854812398047</v>
      </c>
      <c r="AF188">
        <v>6.5659881812212744</v>
      </c>
      <c r="AG188">
        <v>6.6115702479338845</v>
      </c>
      <c r="AH188">
        <v>6.6555740432612316</v>
      </c>
      <c r="AI188">
        <v>6.6956812855708066</v>
      </c>
      <c r="AJ188">
        <v>6.7408156386922817</v>
      </c>
      <c r="AK188">
        <v>6.7842605156037994</v>
      </c>
      <c r="AL188">
        <v>6.8259385665529013</v>
      </c>
      <c r="AM188">
        <v>6.8728522336769764</v>
      </c>
      <c r="AN188">
        <v>6.9132388524023503</v>
      </c>
      <c r="AO188">
        <v>6.9516857838025716</v>
      </c>
      <c r="AP188">
        <v>7.0003500175008746</v>
      </c>
      <c r="AQ188">
        <v>7.0447340612891871</v>
      </c>
      <c r="AR188">
        <v>7.0821529745042495</v>
      </c>
      <c r="AS188">
        <v>7.1301247771835996</v>
      </c>
      <c r="AT188">
        <v>7.1736011477761839</v>
      </c>
      <c r="AU188">
        <v>7.2176109707686749</v>
      </c>
      <c r="AV188">
        <v>7.259528130671506</v>
      </c>
      <c r="AW188">
        <v>7.3019350127783866</v>
      </c>
      <c r="AX188">
        <v>7.2516316171138513</v>
      </c>
    </row>
    <row r="189" spans="1:50">
      <c r="A189" s="95">
        <v>44545</v>
      </c>
      <c r="N189">
        <v>5.8072009291521489</v>
      </c>
      <c r="O189">
        <v>5.8445353594389244</v>
      </c>
      <c r="P189">
        <v>5.8892815076560661</v>
      </c>
      <c r="Q189">
        <v>5.868544600938967</v>
      </c>
      <c r="R189">
        <v>5.9189109203906485</v>
      </c>
      <c r="S189">
        <v>5.9737156511350058</v>
      </c>
      <c r="T189">
        <v>6.027727546714889</v>
      </c>
      <c r="U189">
        <v>6.0790273556230998</v>
      </c>
      <c r="V189">
        <v>6.1387354205033766</v>
      </c>
      <c r="W189">
        <v>6.1919504643962844</v>
      </c>
      <c r="X189">
        <v>6.2441461130190454</v>
      </c>
      <c r="Y189">
        <v>6.2952470884482219</v>
      </c>
      <c r="Z189">
        <v>6.3451776649746199</v>
      </c>
      <c r="AA189">
        <v>6.3918184723553848</v>
      </c>
      <c r="AB189">
        <v>6.4329366355741397</v>
      </c>
      <c r="AC189">
        <v>6.4766839378238341</v>
      </c>
      <c r="AD189">
        <v>6.5189048239895691</v>
      </c>
      <c r="AE189">
        <v>6.5659881812212744</v>
      </c>
      <c r="AF189">
        <v>6.6115702479338845</v>
      </c>
      <c r="AG189">
        <v>6.6555740432612316</v>
      </c>
      <c r="AH189">
        <v>6.700167504187605</v>
      </c>
      <c r="AI189">
        <v>6.7430883344571821</v>
      </c>
      <c r="AJ189">
        <v>6.7911714770797964</v>
      </c>
      <c r="AK189">
        <v>6.8329347454731808</v>
      </c>
      <c r="AL189">
        <v>6.8752148504640775</v>
      </c>
      <c r="AM189">
        <v>6.9252077562326866</v>
      </c>
      <c r="AN189">
        <v>6.9662138627655867</v>
      </c>
      <c r="AO189">
        <v>7.0077084793272606</v>
      </c>
      <c r="AP189">
        <v>7.0571630204657732</v>
      </c>
      <c r="AQ189">
        <v>7.1022727272727266</v>
      </c>
      <c r="AR189">
        <v>7.1428571428571423</v>
      </c>
      <c r="AS189">
        <v>7.1916576770945699</v>
      </c>
      <c r="AT189">
        <v>7.2332730560578655</v>
      </c>
      <c r="AU189">
        <v>7.2806698216235892</v>
      </c>
      <c r="AV189">
        <v>7.3260073260073257</v>
      </c>
      <c r="AW189">
        <v>7.3664825046040514</v>
      </c>
      <c r="AX189">
        <v>7.2516316171138513</v>
      </c>
    </row>
    <row r="190" spans="1:50">
      <c r="A190" s="95">
        <v>44546</v>
      </c>
      <c r="N190">
        <v>5.6866647711117428</v>
      </c>
      <c r="O190">
        <v>5.7240984544934177</v>
      </c>
      <c r="P190">
        <v>5.7636887608069172</v>
      </c>
      <c r="Q190">
        <v>5.8055152394775043</v>
      </c>
      <c r="R190">
        <v>5.8565153733528543</v>
      </c>
      <c r="S190">
        <v>5.9101654846335698</v>
      </c>
      <c r="T190">
        <v>5.9630292188431726</v>
      </c>
      <c r="U190">
        <v>6.01684717208183</v>
      </c>
      <c r="V190">
        <v>6.0790273556230998</v>
      </c>
      <c r="W190">
        <v>6.1330880098129406</v>
      </c>
      <c r="X190">
        <v>6.1881188118811883</v>
      </c>
      <c r="Y190">
        <v>6.2402496099843994</v>
      </c>
      <c r="Z190">
        <v>6.2912865681031764</v>
      </c>
      <c r="AA190">
        <v>6.3371356147021549</v>
      </c>
      <c r="AB190">
        <v>6.3795853269537481</v>
      </c>
      <c r="AC190">
        <v>6.4246707356247992</v>
      </c>
      <c r="AD190">
        <v>6.4662140316844487</v>
      </c>
      <c r="AE190">
        <v>6.5146579804560263</v>
      </c>
      <c r="AF190">
        <v>6.5595277140045916</v>
      </c>
      <c r="AG190">
        <v>6.6050198150594452</v>
      </c>
      <c r="AH190">
        <v>6.6511473229132019</v>
      </c>
      <c r="AI190">
        <v>6.6934404283801872</v>
      </c>
      <c r="AJ190">
        <v>6.7408156386922817</v>
      </c>
      <c r="AK190">
        <v>6.7842605156037994</v>
      </c>
      <c r="AL190">
        <v>6.8282690337999314</v>
      </c>
      <c r="AM190">
        <v>6.8752148504640775</v>
      </c>
      <c r="AN190">
        <v>6.9180214458664819</v>
      </c>
      <c r="AO190">
        <v>6.9589422407794022</v>
      </c>
      <c r="AP190">
        <v>7.0077084793272606</v>
      </c>
      <c r="AQ190">
        <v>7.0546737213403885</v>
      </c>
      <c r="AR190">
        <v>7.0947144377438809</v>
      </c>
      <c r="AS190">
        <v>7.1454090746695256</v>
      </c>
      <c r="AT190">
        <v>7.1890726096333575</v>
      </c>
      <c r="AU190">
        <v>7.2332730560578655</v>
      </c>
      <c r="AV190">
        <v>7.2806698216235892</v>
      </c>
      <c r="AW190">
        <v>7.3233247894544125</v>
      </c>
      <c r="AX190">
        <v>7.2516316171138513</v>
      </c>
    </row>
    <row r="191" spans="1:50">
      <c r="A191" s="95">
        <v>44547</v>
      </c>
      <c r="N191">
        <v>5.6947608200455582</v>
      </c>
      <c r="O191">
        <v>5.7339449541284404</v>
      </c>
      <c r="P191">
        <v>5.7686760888376121</v>
      </c>
      <c r="Q191">
        <v>5.8190282222868781</v>
      </c>
      <c r="R191">
        <v>5.868544600938967</v>
      </c>
      <c r="S191">
        <v>5.9241706161137442</v>
      </c>
      <c r="T191">
        <v>5.9772863120143453</v>
      </c>
      <c r="U191">
        <v>6.0313630880579012</v>
      </c>
      <c r="V191">
        <v>6.091989034419738</v>
      </c>
      <c r="W191">
        <v>6.1481709191515526</v>
      </c>
      <c r="X191">
        <v>6.2015503875968987</v>
      </c>
      <c r="Y191">
        <v>6.2558648733187363</v>
      </c>
      <c r="Z191">
        <v>6.3071586250394196</v>
      </c>
      <c r="AA191">
        <v>6.3532401524777633</v>
      </c>
      <c r="AB191">
        <v>6.3959066197633518</v>
      </c>
      <c r="AC191">
        <v>6.4432989690721651</v>
      </c>
      <c r="AD191">
        <v>6.4850843060959793</v>
      </c>
      <c r="AE191">
        <v>6.5338124795818366</v>
      </c>
      <c r="AF191">
        <v>6.5789473684210531</v>
      </c>
      <c r="AG191">
        <v>6.6247101689301093</v>
      </c>
      <c r="AH191">
        <v>6.6711140760507002</v>
      </c>
      <c r="AI191">
        <v>6.7159167226326391</v>
      </c>
      <c r="AJ191">
        <v>6.763611768684477</v>
      </c>
      <c r="AK191">
        <v>6.8073519400953026</v>
      </c>
      <c r="AL191">
        <v>6.8516615279205206</v>
      </c>
      <c r="AM191">
        <v>6.9013112491373363</v>
      </c>
      <c r="AN191">
        <v>6.9444444444444446</v>
      </c>
      <c r="AO191">
        <v>6.9856793573174993</v>
      </c>
      <c r="AP191">
        <v>7.0348223707351387</v>
      </c>
      <c r="AQ191">
        <v>7.0821529745042495</v>
      </c>
      <c r="AR191">
        <v>7.1250445315283217</v>
      </c>
      <c r="AS191">
        <v>7.1736011477761839</v>
      </c>
      <c r="AT191">
        <v>7.2176109707686749</v>
      </c>
      <c r="AU191">
        <v>7.2648020341445703</v>
      </c>
      <c r="AV191">
        <v>7.3126142595978054</v>
      </c>
      <c r="AW191">
        <v>7.3556454578889303</v>
      </c>
      <c r="AX191">
        <v>7.2516316171138513</v>
      </c>
    </row>
    <row r="192" spans="1:50">
      <c r="A192" s="95">
        <v>44550</v>
      </c>
      <c r="N192">
        <v>5.7454754380925017</v>
      </c>
      <c r="O192">
        <v>5.78368999421631</v>
      </c>
      <c r="P192">
        <v>5.8241118229470006</v>
      </c>
      <c r="Q192">
        <v>5.8719906048150321</v>
      </c>
      <c r="R192">
        <v>5.9206631142687982</v>
      </c>
      <c r="S192">
        <v>5.9772863120143453</v>
      </c>
      <c r="T192">
        <v>6.0295447693699122</v>
      </c>
      <c r="U192">
        <v>6.0808756460930367</v>
      </c>
      <c r="V192">
        <v>6.1425061425061429</v>
      </c>
      <c r="W192">
        <v>6.195786864931847</v>
      </c>
      <c r="X192">
        <v>6.2480474851608871</v>
      </c>
      <c r="Y192">
        <v>6.30119722747322</v>
      </c>
      <c r="Z192">
        <v>6.3492063492063489</v>
      </c>
      <c r="AA192">
        <v>6.3959066197633518</v>
      </c>
      <c r="AB192">
        <v>6.43707756678468</v>
      </c>
      <c r="AC192">
        <v>6.4829821717990272</v>
      </c>
      <c r="AD192">
        <v>6.5231572080887155</v>
      </c>
      <c r="AE192">
        <v>6.5724613867893522</v>
      </c>
      <c r="AF192">
        <v>6.6159444260668208</v>
      </c>
      <c r="AG192">
        <v>6.6622251832111923</v>
      </c>
      <c r="AH192">
        <v>6.7069081153588188</v>
      </c>
      <c r="AI192">
        <v>6.7499156260546744</v>
      </c>
      <c r="AJ192">
        <v>6.7957866123003736</v>
      </c>
      <c r="AK192">
        <v>6.8399452804377567</v>
      </c>
      <c r="AL192">
        <v>6.8823124569855469</v>
      </c>
      <c r="AM192">
        <v>6.9300069300069298</v>
      </c>
      <c r="AN192">
        <v>6.9735006973500697</v>
      </c>
      <c r="AO192">
        <v>7.0126227208976157</v>
      </c>
      <c r="AP192">
        <v>7.0621468926553668</v>
      </c>
      <c r="AQ192">
        <v>7.1073205401563611</v>
      </c>
      <c r="AR192">
        <v>7.147962830593281</v>
      </c>
      <c r="AS192">
        <v>7.196833393306945</v>
      </c>
      <c r="AT192">
        <v>7.24112961622013</v>
      </c>
      <c r="AU192">
        <v>7.285974499089253</v>
      </c>
      <c r="AV192">
        <v>7.3313782991202352</v>
      </c>
      <c r="AW192">
        <v>7.3746312684365787</v>
      </c>
      <c r="AX192">
        <v>7.2516316171138513</v>
      </c>
    </row>
    <row r="193" spans="1:50">
      <c r="A193" s="95">
        <v>44551</v>
      </c>
      <c r="N193">
        <v>5.7504312823461756</v>
      </c>
      <c r="O193">
        <v>5.7887120115774247</v>
      </c>
      <c r="P193">
        <v>5.829204313611192</v>
      </c>
      <c r="Q193">
        <v>5.8771672054069937</v>
      </c>
      <c r="R193">
        <v>5.9259259259259256</v>
      </c>
      <c r="S193">
        <v>5.9808612440191391</v>
      </c>
      <c r="T193">
        <v>6.0313630880579012</v>
      </c>
      <c r="U193">
        <v>6.0827250608272507</v>
      </c>
      <c r="V193">
        <v>6.1406202026404673</v>
      </c>
      <c r="W193">
        <v>6.1938680706100957</v>
      </c>
      <c r="X193">
        <v>6.2460961898813245</v>
      </c>
      <c r="Y193">
        <v>6.2952470884482219</v>
      </c>
      <c r="Z193">
        <v>6.3431652394544873</v>
      </c>
      <c r="AA193">
        <v>6.3877355477483233</v>
      </c>
      <c r="AB193">
        <v>6.4267352185089983</v>
      </c>
      <c r="AC193">
        <v>6.4703979294726626</v>
      </c>
      <c r="AD193">
        <v>6.510416666666667</v>
      </c>
      <c r="AE193">
        <v>6.557377049180328</v>
      </c>
      <c r="AF193">
        <v>6.5984823490597169</v>
      </c>
      <c r="AG193">
        <v>6.6423115244104949</v>
      </c>
      <c r="AH193">
        <v>6.6844919786096249</v>
      </c>
      <c r="AI193">
        <v>6.7272115708039015</v>
      </c>
      <c r="AJ193">
        <v>6.7704807041299935</v>
      </c>
      <c r="AK193">
        <v>6.8143100511073254</v>
      </c>
      <c r="AL193">
        <v>6.8540095956134337</v>
      </c>
      <c r="AM193">
        <v>6.9013112491373363</v>
      </c>
      <c r="AN193">
        <v>6.9420340159666774</v>
      </c>
      <c r="AO193">
        <v>6.9808027923211178</v>
      </c>
      <c r="AP193">
        <v>7.0274068868587483</v>
      </c>
      <c r="AQ193">
        <v>7.0696359137504423</v>
      </c>
      <c r="AR193">
        <v>7.1098471382865274</v>
      </c>
      <c r="AS193">
        <v>7.1556350626118057</v>
      </c>
      <c r="AT193">
        <v>7.196833393306945</v>
      </c>
      <c r="AU193">
        <v>7.24112961622013</v>
      </c>
      <c r="AV193">
        <v>7.285974499089253</v>
      </c>
      <c r="AW193">
        <v>7.3260073260073257</v>
      </c>
    </row>
    <row r="194" spans="1:50">
      <c r="A194" s="95">
        <v>44552</v>
      </c>
      <c r="N194">
        <v>5.6802044873615447</v>
      </c>
      <c r="O194">
        <v>5.7175528873642083</v>
      </c>
      <c r="P194">
        <v>5.755395683453238</v>
      </c>
      <c r="Q194">
        <v>5.8038305281485778</v>
      </c>
      <c r="R194">
        <v>5.8530875036581795</v>
      </c>
      <c r="S194">
        <v>5.9066745422327225</v>
      </c>
      <c r="T194">
        <v>5.9559261465157833</v>
      </c>
      <c r="U194">
        <v>6.0060060060060056</v>
      </c>
      <c r="V194">
        <v>6.0624431645953312</v>
      </c>
      <c r="W194">
        <v>6.1143381228981966</v>
      </c>
      <c r="X194">
        <v>6.1652281134401967</v>
      </c>
      <c r="Y194">
        <v>6.2150403977625857</v>
      </c>
      <c r="Z194">
        <v>6.2637018477920456</v>
      </c>
      <c r="AA194">
        <v>6.309148264984227</v>
      </c>
      <c r="AB194">
        <v>6.3471913678197396</v>
      </c>
      <c r="AC194">
        <v>6.3918184723553848</v>
      </c>
      <c r="AD194">
        <v>6.430868167202572</v>
      </c>
      <c r="AE194">
        <v>6.4766839378238341</v>
      </c>
      <c r="AF194">
        <v>6.5189048239895691</v>
      </c>
      <c r="AG194">
        <v>6.5638332786347222</v>
      </c>
      <c r="AH194">
        <v>6.6072018500165175</v>
      </c>
      <c r="AI194">
        <v>6.6467264872050515</v>
      </c>
      <c r="AJ194">
        <v>6.6912010705921716</v>
      </c>
      <c r="AK194">
        <v>6.7340067340067344</v>
      </c>
      <c r="AL194">
        <v>6.7750677506775068</v>
      </c>
      <c r="AM194">
        <v>6.8212824010914046</v>
      </c>
      <c r="AN194">
        <v>6.8634179821551138</v>
      </c>
      <c r="AO194">
        <v>6.9013112491373363</v>
      </c>
      <c r="AP194">
        <v>6.9492703266157054</v>
      </c>
      <c r="AQ194">
        <v>6.9930069930069934</v>
      </c>
      <c r="AR194">
        <v>7.0323488045007032</v>
      </c>
      <c r="AS194">
        <v>7.0771408351026182</v>
      </c>
      <c r="AT194">
        <v>7.1199715201139195</v>
      </c>
      <c r="AU194">
        <v>7.1633237822349569</v>
      </c>
      <c r="AV194">
        <v>7.2072072072072064</v>
      </c>
      <c r="AW194">
        <v>7.2490032620514686</v>
      </c>
      <c r="AX194">
        <v>7.2516316171138513</v>
      </c>
    </row>
    <row r="195" spans="1:50">
      <c r="A195" s="95">
        <v>44553</v>
      </c>
      <c r="N195">
        <v>5.6802044873615447</v>
      </c>
      <c r="O195">
        <v>5.7175528873642083</v>
      </c>
      <c r="P195">
        <v>5.7570523891767413</v>
      </c>
      <c r="Q195">
        <v>5.8038305281485778</v>
      </c>
      <c r="R195">
        <v>5.8530875036581795</v>
      </c>
      <c r="S195">
        <v>5.9066745422327225</v>
      </c>
      <c r="T195">
        <v>5.9577003276735176</v>
      </c>
      <c r="U195">
        <v>6.0114217012323419</v>
      </c>
      <c r="V195">
        <v>6.0716454159077102</v>
      </c>
      <c r="W195">
        <v>6.1255742725880546</v>
      </c>
      <c r="X195">
        <v>6.1785603954278656</v>
      </c>
      <c r="Y195">
        <v>6.2305295950155761</v>
      </c>
      <c r="Z195">
        <v>6.2814070351758788</v>
      </c>
      <c r="AA195">
        <v>6.3271116735210375</v>
      </c>
      <c r="AB195">
        <v>6.369426751592357</v>
      </c>
      <c r="AC195">
        <v>6.414368184733803</v>
      </c>
      <c r="AD195">
        <v>6.4536947402387863</v>
      </c>
      <c r="AE195">
        <v>6.5019505851755532</v>
      </c>
      <c r="AF195">
        <v>6.5466448445171848</v>
      </c>
      <c r="AG195">
        <v>6.5919578114700066</v>
      </c>
      <c r="AH195">
        <v>6.6379024228343839</v>
      </c>
      <c r="AI195">
        <v>6.6800267201068806</v>
      </c>
      <c r="AJ195">
        <v>6.7272115708039015</v>
      </c>
      <c r="AK195">
        <v>6.7704807041299935</v>
      </c>
      <c r="AL195">
        <v>6.8119891008174385</v>
      </c>
      <c r="AM195">
        <v>6.8610634648370503</v>
      </c>
      <c r="AN195">
        <v>6.9036934760096651</v>
      </c>
      <c r="AO195">
        <v>6.9444444444444446</v>
      </c>
      <c r="AP195">
        <v>6.9930069930069934</v>
      </c>
      <c r="AQ195">
        <v>7.0372976776917664</v>
      </c>
      <c r="AR195">
        <v>7.0796460176991154</v>
      </c>
      <c r="AS195">
        <v>7.1275837491090517</v>
      </c>
      <c r="AT195">
        <v>7.1710290426676231</v>
      </c>
      <c r="AU195">
        <v>7.2150072150072146</v>
      </c>
      <c r="AV195">
        <v>7.2621641249092237</v>
      </c>
      <c r="AW195">
        <v>7.3046018991964941</v>
      </c>
      <c r="AX195">
        <v>7.2516316171138513</v>
      </c>
    </row>
    <row r="196" spans="1:50">
      <c r="A196" s="95">
        <v>44554</v>
      </c>
      <c r="N196" s="189">
        <v>5.6802044873615447</v>
      </c>
      <c r="O196" s="189">
        <v>5.7175528873642083</v>
      </c>
      <c r="P196" s="189">
        <v>5.7570523891767413</v>
      </c>
      <c r="Q196" s="189">
        <v>5.8038305281485778</v>
      </c>
      <c r="R196" s="189">
        <v>5.8530875036581795</v>
      </c>
      <c r="S196" s="189">
        <v>5.9066745422327225</v>
      </c>
      <c r="T196" s="189">
        <v>5.9577003276735176</v>
      </c>
      <c r="U196" s="189">
        <v>6.0114217012323419</v>
      </c>
      <c r="V196" s="189">
        <v>6.0716454159077102</v>
      </c>
      <c r="W196" s="189">
        <v>6.1255742725880546</v>
      </c>
      <c r="X196" s="189">
        <v>6.1785603954278656</v>
      </c>
      <c r="Y196" s="189">
        <v>6.2305295950155761</v>
      </c>
      <c r="Z196" s="189">
        <v>6.2814070351758788</v>
      </c>
      <c r="AA196" s="189">
        <v>6.3271116735210375</v>
      </c>
      <c r="AB196" s="189">
        <v>6.369426751592357</v>
      </c>
      <c r="AC196" s="189">
        <v>6.414368184733803</v>
      </c>
      <c r="AD196" s="189">
        <v>6.4536947402387863</v>
      </c>
      <c r="AE196" s="189">
        <v>6.5019505851755532</v>
      </c>
      <c r="AF196" s="189">
        <v>6.5466448445171848</v>
      </c>
      <c r="AG196" s="189">
        <v>6.5919578114700066</v>
      </c>
      <c r="AH196" s="189">
        <v>6.6379024228343839</v>
      </c>
      <c r="AI196" s="189">
        <v>6.6800267201068806</v>
      </c>
      <c r="AJ196" s="189">
        <v>6.7272115708039015</v>
      </c>
      <c r="AK196" s="189">
        <v>6.7704807041299935</v>
      </c>
      <c r="AL196" s="189">
        <v>6.8119891008174385</v>
      </c>
      <c r="AM196" s="189">
        <v>6.8610634648370503</v>
      </c>
      <c r="AN196" s="189">
        <v>6.9036934760096651</v>
      </c>
      <c r="AO196" s="189">
        <v>6.9444444444444446</v>
      </c>
      <c r="AP196" s="189">
        <v>6.9930069930069934</v>
      </c>
      <c r="AQ196" s="189">
        <v>7.0372976776917664</v>
      </c>
      <c r="AR196" s="189">
        <v>7.0796460176991154</v>
      </c>
      <c r="AS196" s="189">
        <v>7.1275837491090517</v>
      </c>
      <c r="AT196" s="189">
        <v>7.1710290426676231</v>
      </c>
      <c r="AU196" s="189">
        <v>7.2150072150072146</v>
      </c>
      <c r="AV196" s="189">
        <v>7.2621641249092237</v>
      </c>
      <c r="AW196" s="189">
        <v>7.3046018991964941</v>
      </c>
      <c r="AX196" s="189">
        <v>7.2516316171138513</v>
      </c>
    </row>
    <row r="197" spans="1:50">
      <c r="A197" s="95">
        <v>44557</v>
      </c>
      <c r="N197">
        <v>5.6449336720293539</v>
      </c>
      <c r="O197">
        <v>5.6818181818181825</v>
      </c>
      <c r="P197">
        <v>5.7224606580829764</v>
      </c>
      <c r="Q197">
        <v>5.7670126874279122</v>
      </c>
      <c r="R197">
        <v>5.8156440825821463</v>
      </c>
      <c r="S197">
        <v>5.8702670971529205</v>
      </c>
      <c r="T197">
        <v>5.9206631142687982</v>
      </c>
      <c r="U197">
        <v>5.9737156511350058</v>
      </c>
      <c r="V197">
        <v>6.0350030175015092</v>
      </c>
      <c r="W197">
        <v>6.0901339829476244</v>
      </c>
      <c r="X197">
        <v>6.1425061425061429</v>
      </c>
      <c r="Y197">
        <v>6.1938680706100957</v>
      </c>
      <c r="Z197">
        <v>6.2441461130190454</v>
      </c>
      <c r="AA197">
        <v>6.2912865681031764</v>
      </c>
      <c r="AB197">
        <v>6.3311174422285532</v>
      </c>
      <c r="AC197">
        <v>6.3755180108383813</v>
      </c>
      <c r="AD197">
        <v>6.4164260506897666</v>
      </c>
      <c r="AE197">
        <v>6.4641241111829348</v>
      </c>
      <c r="AF197">
        <v>6.5082980800520662</v>
      </c>
      <c r="AG197">
        <v>6.5530799475753598</v>
      </c>
      <c r="AH197">
        <v>6.5984823490597169</v>
      </c>
      <c r="AI197">
        <v>6.6401062416998666</v>
      </c>
      <c r="AJ197">
        <v>6.6867268472082921</v>
      </c>
      <c r="AK197">
        <v>6.7294751009421256</v>
      </c>
      <c r="AL197">
        <v>6.7704807041299935</v>
      </c>
      <c r="AM197">
        <v>6.8189566996249571</v>
      </c>
      <c r="AN197">
        <v>6.8610634648370503</v>
      </c>
      <c r="AO197">
        <v>6.9013112491373363</v>
      </c>
      <c r="AP197">
        <v>6.9492703266157054</v>
      </c>
      <c r="AQ197">
        <v>6.9930069930069934</v>
      </c>
      <c r="AR197">
        <v>7.0348223707351387</v>
      </c>
      <c r="AS197">
        <v>7.0821529745042495</v>
      </c>
      <c r="AT197">
        <v>7.1250445315283217</v>
      </c>
      <c r="AU197">
        <v>7.1710290426676231</v>
      </c>
      <c r="AV197">
        <v>7.2150072150072146</v>
      </c>
      <c r="AW197">
        <v>7.2568940493468794</v>
      </c>
      <c r="AX197">
        <v>7.2516316171138513</v>
      </c>
    </row>
    <row r="198" spans="1:50">
      <c r="A198" s="95">
        <v>44558</v>
      </c>
      <c r="N198">
        <v>5.6353902507748659</v>
      </c>
      <c r="O198">
        <v>5.6721497447532609</v>
      </c>
      <c r="P198">
        <v>5.7126535275635533</v>
      </c>
      <c r="Q198">
        <v>5.762028233938346</v>
      </c>
      <c r="R198">
        <v>5.8105752469494476</v>
      </c>
      <c r="S198">
        <v>5.8651026392961869</v>
      </c>
      <c r="T198">
        <v>5.9154096421177167</v>
      </c>
      <c r="U198">
        <v>5.9683676514473287</v>
      </c>
      <c r="V198">
        <v>6.0295447693699122</v>
      </c>
      <c r="W198">
        <v>6.0845756008518403</v>
      </c>
      <c r="X198">
        <v>6.1368517950291492</v>
      </c>
      <c r="Y198">
        <v>6.1900340451872484</v>
      </c>
      <c r="Z198">
        <v>6.2402496099843994</v>
      </c>
      <c r="AA198">
        <v>6.2853551225644253</v>
      </c>
      <c r="AB198">
        <v>6.3271116735210375</v>
      </c>
      <c r="AC198">
        <v>6.3714558776680468</v>
      </c>
      <c r="AD198">
        <v>6.4102564102564106</v>
      </c>
      <c r="AE198">
        <v>6.4578624475298678</v>
      </c>
      <c r="AF198">
        <v>6.5019505851755532</v>
      </c>
      <c r="AG198">
        <v>6.5445026178010473</v>
      </c>
      <c r="AH198">
        <v>6.5897858319604614</v>
      </c>
      <c r="AI198">
        <v>6.6312997347480112</v>
      </c>
      <c r="AJ198">
        <v>6.67779632721202</v>
      </c>
      <c r="AK198">
        <v>6.720430107526882</v>
      </c>
      <c r="AL198">
        <v>6.7613252197430693</v>
      </c>
      <c r="AM198">
        <v>6.8096697310180456</v>
      </c>
      <c r="AN198">
        <v>6.8493150684931514</v>
      </c>
      <c r="AO198">
        <v>6.889424733034792</v>
      </c>
      <c r="AP198">
        <v>6.93721817551162</v>
      </c>
      <c r="AQ198">
        <v>6.983240223463687</v>
      </c>
      <c r="AR198">
        <v>7.02247191011236</v>
      </c>
      <c r="AS198">
        <v>7.0696359137504423</v>
      </c>
      <c r="AT198">
        <v>7.1123755334281649</v>
      </c>
      <c r="AU198">
        <v>7.1556350626118057</v>
      </c>
      <c r="AV198">
        <v>7.2020165646380985</v>
      </c>
      <c r="AW198">
        <v>7.2437522636725822</v>
      </c>
      <c r="AX198">
        <v>7.2516316171138513</v>
      </c>
    </row>
    <row r="199" spans="1:50">
      <c r="A199" s="95">
        <v>44559</v>
      </c>
      <c r="N199">
        <v>5.6947608200455582</v>
      </c>
      <c r="O199">
        <v>5.7323015190599031</v>
      </c>
      <c r="P199">
        <v>5.7703404500865547</v>
      </c>
      <c r="Q199">
        <v>5.8207217694994178</v>
      </c>
      <c r="R199">
        <v>5.8719906048150321</v>
      </c>
      <c r="S199">
        <v>5.9276822762299943</v>
      </c>
      <c r="T199">
        <v>5.9790732436472345</v>
      </c>
      <c r="U199">
        <v>6.0331825037707389</v>
      </c>
      <c r="V199">
        <v>6.0957025297165499</v>
      </c>
      <c r="W199">
        <v>6.1519532451553367</v>
      </c>
      <c r="X199">
        <v>6.2073246430788336</v>
      </c>
      <c r="Y199">
        <v>6.2597809076682314</v>
      </c>
      <c r="Z199">
        <v>6.3131313131313123</v>
      </c>
      <c r="AA199">
        <v>6.3593004769475359</v>
      </c>
      <c r="AB199">
        <v>6.4</v>
      </c>
      <c r="AC199">
        <v>6.4474532559638948</v>
      </c>
      <c r="AD199">
        <v>6.4871878040869282</v>
      </c>
      <c r="AE199">
        <v>6.5359477124183005</v>
      </c>
      <c r="AF199">
        <v>6.5811122079631454</v>
      </c>
      <c r="AG199">
        <v>6.6269052352551352</v>
      </c>
      <c r="AH199">
        <v>6.6711140760507002</v>
      </c>
      <c r="AI199">
        <v>6.7136623027861697</v>
      </c>
      <c r="AJ199">
        <v>6.7613252197430693</v>
      </c>
      <c r="AK199">
        <v>6.8050357264375636</v>
      </c>
      <c r="AL199">
        <v>6.8469702156795611</v>
      </c>
      <c r="AM199">
        <v>6.8965517241379315</v>
      </c>
      <c r="AN199">
        <v>6.9396252602359469</v>
      </c>
      <c r="AO199">
        <v>6.9808027923211178</v>
      </c>
      <c r="AP199">
        <v>7.0298769771529006</v>
      </c>
      <c r="AQ199">
        <v>7.0746374248319768</v>
      </c>
      <c r="AR199">
        <v>7.1149057274991101</v>
      </c>
      <c r="AS199">
        <v>7.1633237822349569</v>
      </c>
      <c r="AT199">
        <v>7.2072072072072064</v>
      </c>
      <c r="AU199">
        <v>7.2542618788538267</v>
      </c>
      <c r="AV199">
        <v>7.2992700729926998</v>
      </c>
      <c r="AW199">
        <v>7.3421439060205591</v>
      </c>
      <c r="AX199">
        <v>7.2516316171138513</v>
      </c>
    </row>
    <row r="200" spans="1:50">
      <c r="A200" s="95">
        <v>44560</v>
      </c>
      <c r="N200">
        <v>5.5803571428571432</v>
      </c>
      <c r="O200">
        <v>5.6195560550716497</v>
      </c>
      <c r="P200">
        <v>5.6593095642331637</v>
      </c>
      <c r="Q200">
        <v>5.7045065601825442</v>
      </c>
      <c r="R200">
        <v>5.7487783845932743</v>
      </c>
      <c r="S200">
        <v>5.8038305281485778</v>
      </c>
      <c r="T200">
        <v>5.8565153733528543</v>
      </c>
      <c r="U200">
        <v>5.9084194977843421</v>
      </c>
      <c r="V200">
        <v>5.9665871121718377</v>
      </c>
      <c r="W200">
        <v>6.0204695966285371</v>
      </c>
      <c r="X200">
        <v>6.0734892195566355</v>
      </c>
      <c r="Y200">
        <v>6.1255742725880546</v>
      </c>
      <c r="Z200">
        <v>6.1766522544780731</v>
      </c>
      <c r="AA200">
        <v>6.2227753578095824</v>
      </c>
      <c r="AB200">
        <v>6.261740763932373</v>
      </c>
      <c r="AC200">
        <v>6.3051702395964693</v>
      </c>
      <c r="AD200">
        <v>6.3431652394544873</v>
      </c>
      <c r="AE200">
        <v>6.3897763578274764</v>
      </c>
      <c r="AF200">
        <v>6.430868167202572</v>
      </c>
      <c r="AG200">
        <v>6.4745872450631268</v>
      </c>
      <c r="AH200">
        <v>6.5189048239895691</v>
      </c>
      <c r="AI200">
        <v>6.557377049180328</v>
      </c>
      <c r="AJ200">
        <v>6.602839220864972</v>
      </c>
      <c r="AK200">
        <v>6.6445182724252492</v>
      </c>
      <c r="AL200">
        <v>6.6844919786096249</v>
      </c>
      <c r="AM200">
        <v>6.7317401548300237</v>
      </c>
      <c r="AN200">
        <v>6.7727734507280726</v>
      </c>
      <c r="AO200">
        <v>6.8096697310180456</v>
      </c>
      <c r="AP200">
        <v>6.8563592732259169</v>
      </c>
      <c r="AQ200">
        <v>6.8989306657468097</v>
      </c>
      <c r="AR200">
        <v>6.9396252602359469</v>
      </c>
      <c r="AS200">
        <v>6.9856793573174993</v>
      </c>
      <c r="AT200">
        <v>7.0274068868587483</v>
      </c>
      <c r="AU200">
        <v>7.0696359137504423</v>
      </c>
      <c r="AV200">
        <v>7.1123755334281649</v>
      </c>
      <c r="AW200">
        <v>7.1530758226037188</v>
      </c>
      <c r="AX200">
        <v>7.2516316171138513</v>
      </c>
    </row>
    <row r="201" spans="1:50">
      <c r="A201" s="95">
        <v>44561</v>
      </c>
      <c r="O201">
        <v>5.617977528089888</v>
      </c>
      <c r="P201">
        <v>5.6561085972850673</v>
      </c>
      <c r="Q201">
        <v>5.7028799543769599</v>
      </c>
      <c r="R201">
        <v>5.7421762848119435</v>
      </c>
      <c r="S201">
        <v>5.7971014492753632</v>
      </c>
      <c r="T201">
        <v>5.8479532163742682</v>
      </c>
      <c r="U201">
        <v>5.8997050147492622</v>
      </c>
      <c r="V201">
        <v>5.9594755661501786</v>
      </c>
      <c r="W201">
        <v>6.0132291040288637</v>
      </c>
      <c r="X201">
        <v>6.0642813826561559</v>
      </c>
      <c r="Y201">
        <v>6.1162079510703364</v>
      </c>
      <c r="Z201">
        <v>6.1671292013567687</v>
      </c>
      <c r="AA201">
        <v>6.2131096613855235</v>
      </c>
      <c r="AB201">
        <v>6.2519537355423562</v>
      </c>
      <c r="AC201">
        <v>6.2952470884482219</v>
      </c>
      <c r="AD201">
        <v>6.3351282863477989</v>
      </c>
      <c r="AE201">
        <v>6.3795853269537481</v>
      </c>
      <c r="AF201">
        <v>6.422607578676943</v>
      </c>
      <c r="AG201">
        <v>6.4662140316844487</v>
      </c>
      <c r="AH201">
        <v>6.5082980800520662</v>
      </c>
      <c r="AI201">
        <v>6.5487884741322855</v>
      </c>
      <c r="AJ201">
        <v>6.5941312232113418</v>
      </c>
      <c r="AK201">
        <v>6.6357000663570007</v>
      </c>
      <c r="AL201">
        <v>6.6755674232309747</v>
      </c>
      <c r="AM201">
        <v>6.7226890756302522</v>
      </c>
      <c r="AN201">
        <v>6.763611768684477</v>
      </c>
      <c r="AO201">
        <v>6.8027210884353746</v>
      </c>
      <c r="AP201">
        <v>6.8469702156795611</v>
      </c>
      <c r="AQ201">
        <v>6.8917987594762229</v>
      </c>
      <c r="AR201">
        <v>6.9300069300069298</v>
      </c>
      <c r="AS201">
        <v>6.975933031042902</v>
      </c>
      <c r="AT201">
        <v>7.0175438596491233</v>
      </c>
      <c r="AU201">
        <v>7.0621468926553668</v>
      </c>
      <c r="AV201">
        <v>7.1047957371225587</v>
      </c>
      <c r="AW201">
        <v>7.1454090746695256</v>
      </c>
    </row>
    <row r="202" spans="1:50">
      <c r="A202" s="95">
        <v>44564</v>
      </c>
      <c r="O202">
        <v>5.6963827969239533</v>
      </c>
      <c r="P202">
        <v>5.7339449541284404</v>
      </c>
      <c r="Q202">
        <v>5.78368999421631</v>
      </c>
      <c r="R202">
        <v>5.8343057176196034</v>
      </c>
      <c r="S202">
        <v>5.8892815076560661</v>
      </c>
      <c r="T202">
        <v>5.94000594000594</v>
      </c>
      <c r="U202">
        <v>5.9934072520227746</v>
      </c>
      <c r="V202">
        <v>6.0551014229488347</v>
      </c>
      <c r="W202">
        <v>6.1106018942865878</v>
      </c>
      <c r="X202">
        <v>6.1652281134401967</v>
      </c>
      <c r="Y202">
        <v>6.2169723344731116</v>
      </c>
      <c r="Z202">
        <v>6.2695924764890281</v>
      </c>
      <c r="AA202">
        <v>6.3191153238546605</v>
      </c>
      <c r="AB202">
        <v>6.3593004769475359</v>
      </c>
      <c r="AC202">
        <v>6.404098623118796</v>
      </c>
      <c r="AD202">
        <v>6.4453754431195609</v>
      </c>
      <c r="AE202">
        <v>6.4935064935064934</v>
      </c>
      <c r="AF202">
        <v>6.5380843412880028</v>
      </c>
      <c r="AG202">
        <v>6.5832784726793943</v>
      </c>
      <c r="AH202">
        <v>6.6291017567119654</v>
      </c>
      <c r="AI202">
        <v>6.6711140760507002</v>
      </c>
      <c r="AJ202">
        <v>6.7181726570372851</v>
      </c>
      <c r="AK202">
        <v>6.763611768684477</v>
      </c>
      <c r="AL202">
        <v>6.8050357264375636</v>
      </c>
      <c r="AM202">
        <v>6.8540095956134337</v>
      </c>
      <c r="AN202">
        <v>6.8965517241379315</v>
      </c>
      <c r="AO202">
        <v>6.93721817551162</v>
      </c>
      <c r="AP202">
        <v>6.9856793573174993</v>
      </c>
      <c r="AQ202">
        <v>7.0298769771529006</v>
      </c>
      <c r="AR202">
        <v>7.0721357850070721</v>
      </c>
      <c r="AS202">
        <v>7.1199715201139195</v>
      </c>
      <c r="AT202">
        <v>7.1633237822349569</v>
      </c>
      <c r="AU202">
        <v>7.2098053352559486</v>
      </c>
      <c r="AV202">
        <v>7.2542618788538267</v>
      </c>
      <c r="AW202">
        <v>7.2992700729926998</v>
      </c>
    </row>
    <row r="203" spans="1:50">
      <c r="A203" s="95">
        <v>44565</v>
      </c>
      <c r="O203">
        <v>5.7208237986270021</v>
      </c>
      <c r="P203">
        <v>5.7603686635944698</v>
      </c>
      <c r="Q203">
        <v>5.8105752469494476</v>
      </c>
      <c r="R203">
        <v>5.8616647127784294</v>
      </c>
      <c r="S203">
        <v>5.9171597633136095</v>
      </c>
      <c r="T203">
        <v>5.9683676514473287</v>
      </c>
      <c r="U203">
        <v>6.022282445046673</v>
      </c>
      <c r="V203">
        <v>6.0845756008518403</v>
      </c>
      <c r="W203">
        <v>6.1406202026404673</v>
      </c>
      <c r="X203">
        <v>6.1977068484660682</v>
      </c>
      <c r="Y203">
        <v>6.25</v>
      </c>
      <c r="Z203">
        <v>6.3031831074692715</v>
      </c>
      <c r="AA203">
        <v>6.355258976803305</v>
      </c>
      <c r="AB203">
        <v>6.3979526551503518</v>
      </c>
      <c r="AC203">
        <v>6.4453754431195609</v>
      </c>
      <c r="AD203">
        <v>6.4871878040869282</v>
      </c>
      <c r="AE203">
        <v>6.5380843412880028</v>
      </c>
      <c r="AF203">
        <v>6.5832784726793943</v>
      </c>
      <c r="AG203">
        <v>6.6312997347480112</v>
      </c>
      <c r="AH203">
        <v>6.67779632721202</v>
      </c>
      <c r="AI203">
        <v>6.7226890756302522</v>
      </c>
      <c r="AJ203">
        <v>6.7727734507280726</v>
      </c>
      <c r="AK203">
        <v>6.8189566996249571</v>
      </c>
      <c r="AL203">
        <v>6.8634179821551138</v>
      </c>
      <c r="AM203">
        <v>6.9132388524023503</v>
      </c>
      <c r="AN203">
        <v>6.9565217391304355</v>
      </c>
      <c r="AO203">
        <v>7.0003500175008746</v>
      </c>
      <c r="AP203">
        <v>7.0497003877335214</v>
      </c>
      <c r="AQ203">
        <v>7.0972320794889994</v>
      </c>
      <c r="AR203">
        <v>7.1403070332024274</v>
      </c>
      <c r="AS203">
        <v>7.1916576770945699</v>
      </c>
      <c r="AT203">
        <v>7.2385088671733628</v>
      </c>
      <c r="AU203">
        <v>7.285974499089253</v>
      </c>
      <c r="AV203">
        <v>7.3313782991202352</v>
      </c>
      <c r="AW203">
        <v>7.3773515308004427</v>
      </c>
    </row>
    <row r="204" spans="1:50">
      <c r="A204" s="95">
        <v>44566</v>
      </c>
      <c r="O204">
        <v>5.7142857142857144</v>
      </c>
      <c r="P204">
        <v>5.7520851308599363</v>
      </c>
      <c r="Q204">
        <v>5.802146794313896</v>
      </c>
      <c r="R204">
        <v>5.8530875036581795</v>
      </c>
      <c r="S204">
        <v>5.9084194977843421</v>
      </c>
      <c r="T204">
        <v>5.9594755661501786</v>
      </c>
      <c r="U204">
        <v>6.0132291040288637</v>
      </c>
      <c r="V204">
        <v>6.0753341433778862</v>
      </c>
      <c r="W204">
        <v>6.1312078479460457</v>
      </c>
      <c r="X204">
        <v>6.1862047633776687</v>
      </c>
      <c r="Y204">
        <v>6.238303181534623</v>
      </c>
      <c r="Z204">
        <v>6.2893081761006284</v>
      </c>
      <c r="AA204">
        <v>6.3411540900443875</v>
      </c>
      <c r="AB204">
        <v>6.3836578359399931</v>
      </c>
      <c r="AC204">
        <v>6.4329366355741397</v>
      </c>
      <c r="AD204">
        <v>6.4766839378238341</v>
      </c>
      <c r="AE204">
        <v>6.5295461965393402</v>
      </c>
      <c r="AF204">
        <v>6.5767839526471557</v>
      </c>
      <c r="AG204">
        <v>6.6247101689301093</v>
      </c>
      <c r="AH204">
        <v>6.6733400066733397</v>
      </c>
      <c r="AI204">
        <v>6.7181726570372851</v>
      </c>
      <c r="AJ204">
        <v>6.7681895093062607</v>
      </c>
      <c r="AK204">
        <v>6.8166325835037496</v>
      </c>
      <c r="AL204">
        <v>6.8610634648370503</v>
      </c>
      <c r="AM204">
        <v>6.9132388524023503</v>
      </c>
      <c r="AN204">
        <v>6.9589422407794022</v>
      </c>
      <c r="AO204">
        <v>7.0028011204481784</v>
      </c>
      <c r="AP204">
        <v>7.0546737213403885</v>
      </c>
      <c r="AQ204">
        <v>7.1022727272727266</v>
      </c>
      <c r="AR204">
        <v>7.1454090746695256</v>
      </c>
      <c r="AS204">
        <v>7.196833393306945</v>
      </c>
      <c r="AT204">
        <v>7.2437522636725822</v>
      </c>
      <c r="AU204">
        <v>7.2939460247994168</v>
      </c>
      <c r="AV204">
        <v>7.3421439060205591</v>
      </c>
      <c r="AW204">
        <v>7.3882526782415958</v>
      </c>
    </row>
    <row r="205" spans="1:50">
      <c r="A205" s="95">
        <v>44567</v>
      </c>
      <c r="O205">
        <v>5.7093919497573511</v>
      </c>
      <c r="P205">
        <v>5.7504312823461756</v>
      </c>
      <c r="Q205">
        <v>5.802146794313896</v>
      </c>
      <c r="R205">
        <v>5.8513750731421883</v>
      </c>
      <c r="S205">
        <v>5.9066745422327225</v>
      </c>
      <c r="T205">
        <v>5.9594755661501786</v>
      </c>
      <c r="U205">
        <v>6.0114217012323419</v>
      </c>
      <c r="V205">
        <v>6.0734892195566355</v>
      </c>
      <c r="W205">
        <v>6.1293288384921851</v>
      </c>
      <c r="X205">
        <v>6.1842918985776123</v>
      </c>
      <c r="Y205">
        <v>6.2363579669473035</v>
      </c>
      <c r="Z205">
        <v>6.2893081761006284</v>
      </c>
      <c r="AA205">
        <v>6.3411540900443875</v>
      </c>
      <c r="AB205">
        <v>6.3856960408684547</v>
      </c>
      <c r="AC205">
        <v>6.4350064350064349</v>
      </c>
      <c r="AD205">
        <v>6.4787819889860714</v>
      </c>
      <c r="AE205">
        <v>6.5316786414108421</v>
      </c>
      <c r="AF205">
        <v>6.5789473684210531</v>
      </c>
      <c r="AG205">
        <v>6.6269052352551352</v>
      </c>
      <c r="AH205">
        <v>6.67779632721202</v>
      </c>
      <c r="AI205">
        <v>6.7226890756302522</v>
      </c>
      <c r="AJ205">
        <v>6.7727734507280726</v>
      </c>
      <c r="AK205">
        <v>6.8212824010914046</v>
      </c>
      <c r="AL205">
        <v>6.8681318681318677</v>
      </c>
      <c r="AM205">
        <v>6.9204152249134951</v>
      </c>
      <c r="AN205">
        <v>6.9662138627655867</v>
      </c>
      <c r="AO205">
        <v>7.0101647388713637</v>
      </c>
      <c r="AP205">
        <v>7.0621468926553668</v>
      </c>
      <c r="AQ205">
        <v>7.1123755334281649</v>
      </c>
      <c r="AR205">
        <v>7.1556350626118057</v>
      </c>
      <c r="AS205">
        <v>7.2072072072072064</v>
      </c>
      <c r="AT205">
        <v>7.2568940493468794</v>
      </c>
      <c r="AU205">
        <v>7.3046018991964941</v>
      </c>
      <c r="AV205">
        <v>7.3529411764705879</v>
      </c>
      <c r="AW205">
        <v>7.3991860895301524</v>
      </c>
    </row>
    <row r="206" spans="1:50">
      <c r="A206" s="95">
        <v>44568</v>
      </c>
      <c r="O206">
        <v>5.660911406736485</v>
      </c>
      <c r="P206">
        <v>5.6996295240809349</v>
      </c>
      <c r="Q206">
        <v>5.7454754380925017</v>
      </c>
      <c r="R206">
        <v>5.793742757821553</v>
      </c>
      <c r="S206">
        <v>5.8479532163742682</v>
      </c>
      <c r="T206">
        <v>5.8979652020053077</v>
      </c>
      <c r="U206">
        <v>5.9506099375185952</v>
      </c>
      <c r="V206">
        <v>6.009615384615385</v>
      </c>
      <c r="W206">
        <v>6.0642813826561559</v>
      </c>
      <c r="X206">
        <v>6.119951040391677</v>
      </c>
      <c r="Y206">
        <v>6.1709348966368403</v>
      </c>
      <c r="Z206">
        <v>6.2227753578095824</v>
      </c>
      <c r="AA206">
        <v>6.2754941951678695</v>
      </c>
      <c r="AB206">
        <v>6.3191153238546605</v>
      </c>
      <c r="AC206">
        <v>6.369426751592357</v>
      </c>
      <c r="AD206">
        <v>6.4123116383456233</v>
      </c>
      <c r="AE206">
        <v>6.4662140316844487</v>
      </c>
      <c r="AF206">
        <v>6.512536633018561</v>
      </c>
      <c r="AG206">
        <v>6.561679790026246</v>
      </c>
      <c r="AH206">
        <v>6.6115702479338845</v>
      </c>
      <c r="AI206">
        <v>6.6577896138482027</v>
      </c>
      <c r="AJ206">
        <v>6.7069081153588188</v>
      </c>
      <c r="AK206">
        <v>6.7544748395812233</v>
      </c>
      <c r="AL206">
        <v>6.8004080244814693</v>
      </c>
      <c r="AM206">
        <v>6.8540095956134337</v>
      </c>
      <c r="AN206">
        <v>6.8989306657468097</v>
      </c>
      <c r="AO206">
        <v>6.9444444444444446</v>
      </c>
      <c r="AP206">
        <v>6.995452955578874</v>
      </c>
      <c r="AQ206">
        <v>7.0447340612891871</v>
      </c>
      <c r="AR206">
        <v>7.0896845090393477</v>
      </c>
      <c r="AS206">
        <v>7.1428571428571423</v>
      </c>
      <c r="AT206">
        <v>7.1890726096333575</v>
      </c>
      <c r="AU206">
        <v>7.2385088671733628</v>
      </c>
      <c r="AV206">
        <v>7.2886297376093303</v>
      </c>
      <c r="AW206">
        <v>7.3340667400073345</v>
      </c>
    </row>
    <row r="207" spans="1:50">
      <c r="A207" s="95">
        <v>44571</v>
      </c>
      <c r="O207">
        <v>5.7012542759407072</v>
      </c>
      <c r="P207">
        <v>5.7388809182209473</v>
      </c>
      <c r="Q207">
        <v>5.7887120115774247</v>
      </c>
      <c r="R207">
        <v>5.8394160583941606</v>
      </c>
      <c r="S207">
        <v>5.8944886531093426</v>
      </c>
      <c r="T207">
        <v>5.9453032104637344</v>
      </c>
      <c r="U207">
        <v>5.9970014992503744</v>
      </c>
      <c r="V207">
        <v>6.0587700696758553</v>
      </c>
      <c r="W207">
        <v>6.1124694376528117</v>
      </c>
      <c r="X207">
        <v>6.1690314620604569</v>
      </c>
      <c r="Y207">
        <v>6.2227753578095824</v>
      </c>
      <c r="Z207">
        <v>6.2754941951678695</v>
      </c>
      <c r="AA207">
        <v>6.3291139240506329</v>
      </c>
      <c r="AB207">
        <v>6.3734862970044608</v>
      </c>
      <c r="AC207">
        <v>6.422607578676943</v>
      </c>
      <c r="AD207">
        <v>6.4683053040103502</v>
      </c>
      <c r="AE207">
        <v>6.5210303227910016</v>
      </c>
      <c r="AF207">
        <v>6.5681444991789819</v>
      </c>
      <c r="AG207">
        <v>6.6181336863004629</v>
      </c>
      <c r="AH207">
        <v>6.6688896298766256</v>
      </c>
      <c r="AI207">
        <v>6.7136623027861697</v>
      </c>
      <c r="AJ207">
        <v>6.7658998646820034</v>
      </c>
      <c r="AK207">
        <v>6.8143100511073254</v>
      </c>
      <c r="AL207">
        <v>6.8610634648370503</v>
      </c>
      <c r="AM207">
        <v>6.9132388524023503</v>
      </c>
      <c r="AN207">
        <v>6.9589422407794022</v>
      </c>
      <c r="AO207">
        <v>7.0028011204481784</v>
      </c>
      <c r="AP207">
        <v>7.0571630204657732</v>
      </c>
      <c r="AQ207">
        <v>7.1073205401563611</v>
      </c>
      <c r="AR207">
        <v>7.1505184125849119</v>
      </c>
      <c r="AS207">
        <v>7.2046109510086449</v>
      </c>
      <c r="AT207">
        <v>7.2516316171138513</v>
      </c>
      <c r="AU207">
        <v>7.3019350127783866</v>
      </c>
      <c r="AV207">
        <v>7.3502388827636898</v>
      </c>
      <c r="AW207">
        <v>7.3964497041420127</v>
      </c>
    </row>
    <row r="208" spans="1:50">
      <c r="A208" s="95">
        <v>44572</v>
      </c>
      <c r="O208">
        <v>5.6053811659192823</v>
      </c>
      <c r="P208">
        <v>5.6433408577878108</v>
      </c>
      <c r="Q208">
        <v>5.6899004267425326</v>
      </c>
      <c r="R208">
        <v>5.7421762848119435</v>
      </c>
      <c r="S208">
        <v>5.7954216169226305</v>
      </c>
      <c r="T208">
        <v>5.8462437883659746</v>
      </c>
      <c r="U208">
        <v>5.8962264150943398</v>
      </c>
      <c r="V208">
        <v>5.9559261465157833</v>
      </c>
      <c r="W208">
        <v>6.0078101531991592</v>
      </c>
      <c r="X208">
        <v>6.0624431645953312</v>
      </c>
      <c r="Y208">
        <v>6.1143381228981966</v>
      </c>
      <c r="Z208">
        <v>6.1671292013567687</v>
      </c>
      <c r="AA208">
        <v>6.2208398133748055</v>
      </c>
      <c r="AB208">
        <v>6.2637018477920456</v>
      </c>
      <c r="AC208">
        <v>6.3131313131313123</v>
      </c>
      <c r="AD208">
        <v>6.3572790845518119</v>
      </c>
      <c r="AE208">
        <v>6.4082024991989748</v>
      </c>
      <c r="AF208">
        <v>6.455777921239509</v>
      </c>
      <c r="AG208">
        <v>6.5040650406504064</v>
      </c>
      <c r="AH208">
        <v>6.5530799475753598</v>
      </c>
      <c r="AI208">
        <v>6.5984823490597169</v>
      </c>
      <c r="AJ208">
        <v>6.6489361702127656</v>
      </c>
      <c r="AK208">
        <v>6.6956812855708066</v>
      </c>
      <c r="AL208">
        <v>6.7408156386922817</v>
      </c>
      <c r="AM208">
        <v>6.7934782608695654</v>
      </c>
      <c r="AN208">
        <v>6.8399452804377567</v>
      </c>
      <c r="AO208">
        <v>6.8823124569855469</v>
      </c>
      <c r="AP208">
        <v>6.934812760055479</v>
      </c>
      <c r="AQ208">
        <v>6.983240223463687</v>
      </c>
      <c r="AR208">
        <v>7.0274068868587483</v>
      </c>
      <c r="AS208">
        <v>7.0796460176991154</v>
      </c>
      <c r="AT208">
        <v>7.1275837491090517</v>
      </c>
      <c r="AU208">
        <v>7.1761750986724078</v>
      </c>
      <c r="AV208">
        <v>7.2254335260115612</v>
      </c>
      <c r="AW208">
        <v>7.2700836059614682</v>
      </c>
    </row>
    <row r="209" spans="1:49">
      <c r="A209" s="95">
        <v>44573</v>
      </c>
      <c r="O209">
        <v>5.5540127742293812</v>
      </c>
      <c r="P209">
        <v>5.5912776069331835</v>
      </c>
      <c r="Q209">
        <v>5.636978579481398</v>
      </c>
      <c r="R209">
        <v>5.6866647711117428</v>
      </c>
      <c r="S209">
        <v>5.7388809182209473</v>
      </c>
      <c r="T209">
        <v>5.7887120115774247</v>
      </c>
      <c r="U209">
        <v>5.8377116170461179</v>
      </c>
      <c r="V209">
        <v>5.8944886531093426</v>
      </c>
      <c r="W209">
        <v>5.9453032104637344</v>
      </c>
      <c r="X209">
        <v>5.9970014992503744</v>
      </c>
      <c r="Y209">
        <v>6.0477774417901422</v>
      </c>
      <c r="Z209">
        <v>6.0957025297165499</v>
      </c>
      <c r="AA209">
        <v>6.1481709191515526</v>
      </c>
      <c r="AB209">
        <v>6.1900340451872484</v>
      </c>
      <c r="AC209">
        <v>6.2363579669473035</v>
      </c>
      <c r="AD209">
        <v>6.2794348508634226</v>
      </c>
      <c r="AE209">
        <v>6.3291139240506329</v>
      </c>
      <c r="AF209">
        <v>6.3734862970044608</v>
      </c>
      <c r="AG209">
        <v>6.4205457463884432</v>
      </c>
      <c r="AH209">
        <v>6.4662140316844487</v>
      </c>
      <c r="AI209">
        <v>6.510416666666667</v>
      </c>
      <c r="AJ209">
        <v>6.5595277140045916</v>
      </c>
      <c r="AK209">
        <v>6.602839220864972</v>
      </c>
      <c r="AL209">
        <v>6.6467264872050515</v>
      </c>
      <c r="AM209">
        <v>6.697923643670463</v>
      </c>
      <c r="AN209">
        <v>6.7408156386922817</v>
      </c>
      <c r="AO209">
        <v>6.7842605156037994</v>
      </c>
      <c r="AP209">
        <v>6.8329347454731808</v>
      </c>
      <c r="AQ209">
        <v>6.8799449604403158</v>
      </c>
      <c r="AR209">
        <v>6.9228106611284188</v>
      </c>
      <c r="AS209">
        <v>6.971070059254096</v>
      </c>
      <c r="AT209">
        <v>7.0175438596491233</v>
      </c>
      <c r="AU209">
        <v>7.0646414694454256</v>
      </c>
      <c r="AV209">
        <v>7.1098471382865274</v>
      </c>
      <c r="AW209">
        <v>7.1530758226037188</v>
      </c>
    </row>
    <row r="210" spans="1:49">
      <c r="A210" s="95">
        <v>44574</v>
      </c>
      <c r="O210">
        <v>5.5355660116246881</v>
      </c>
      <c r="P210">
        <v>5.5725828921705212</v>
      </c>
      <c r="Q210">
        <v>5.617977528089888</v>
      </c>
      <c r="R210">
        <v>5.6625141562853907</v>
      </c>
      <c r="S210">
        <v>5.715918833952558</v>
      </c>
      <c r="T210">
        <v>5.7670126874279122</v>
      </c>
      <c r="U210">
        <v>5.8156440825821463</v>
      </c>
      <c r="V210">
        <v>5.8719906048150321</v>
      </c>
      <c r="W210">
        <v>5.9241706161137442</v>
      </c>
      <c r="X210">
        <v>5.9772863120143453</v>
      </c>
      <c r="Y210">
        <v>6.027727546714889</v>
      </c>
      <c r="Z210">
        <v>6.0771801883925853</v>
      </c>
      <c r="AA210">
        <v>6.1293288384921851</v>
      </c>
      <c r="AB210">
        <v>6.1709348966368403</v>
      </c>
      <c r="AC210">
        <v>6.2169723344731116</v>
      </c>
      <c r="AD210">
        <v>6.2578222778473096</v>
      </c>
      <c r="AE210">
        <v>6.309148264984227</v>
      </c>
      <c r="AF210">
        <v>6.3532401524777633</v>
      </c>
      <c r="AG210">
        <v>6.4</v>
      </c>
      <c r="AH210">
        <v>6.4453754431195609</v>
      </c>
      <c r="AI210">
        <v>6.4892926670992868</v>
      </c>
      <c r="AJ210">
        <v>6.5380843412880028</v>
      </c>
      <c r="AK210">
        <v>6.5811122079631454</v>
      </c>
      <c r="AL210">
        <v>6.6247101689301093</v>
      </c>
      <c r="AM210">
        <v>6.6755674232309747</v>
      </c>
      <c r="AN210">
        <v>6.7181726570372851</v>
      </c>
      <c r="AO210">
        <v>6.7590402162892866</v>
      </c>
      <c r="AP210">
        <v>6.8096697310180456</v>
      </c>
      <c r="AQ210">
        <v>6.8563592732259169</v>
      </c>
      <c r="AR210">
        <v>6.8965517241379315</v>
      </c>
      <c r="AS210">
        <v>6.9468565474122963</v>
      </c>
      <c r="AT210">
        <v>6.9905627403005939</v>
      </c>
      <c r="AU210">
        <v>7.0372976776917664</v>
      </c>
      <c r="AV210">
        <v>7.0846617074034715</v>
      </c>
      <c r="AW210">
        <v>7.1275837491090517</v>
      </c>
    </row>
    <row r="211" spans="1:49">
      <c r="A211" s="95">
        <v>44575</v>
      </c>
      <c r="O211">
        <v>5.54016620498615</v>
      </c>
      <c r="P211">
        <v>5.5788005578800561</v>
      </c>
      <c r="Q211">
        <v>5.6258790436005626</v>
      </c>
      <c r="R211">
        <v>5.6737588652482271</v>
      </c>
      <c r="S211">
        <v>5.72737686139748</v>
      </c>
      <c r="T211">
        <v>5.7770075101097627</v>
      </c>
      <c r="U211">
        <v>5.8275058275058278</v>
      </c>
      <c r="V211">
        <v>5.8840835539864669</v>
      </c>
      <c r="W211">
        <v>5.9364796675571387</v>
      </c>
      <c r="X211">
        <v>5.9880239520958076</v>
      </c>
      <c r="Y211">
        <v>6.0386473429951693</v>
      </c>
      <c r="Z211">
        <v>6.0882800608828003</v>
      </c>
      <c r="AA211">
        <v>6.1406202026404673</v>
      </c>
      <c r="AB211">
        <v>6.182380216383307</v>
      </c>
      <c r="AC211">
        <v>6.2285892245406416</v>
      </c>
      <c r="AD211">
        <v>6.2715584822828472</v>
      </c>
      <c r="AE211">
        <v>6.3191153238546605</v>
      </c>
      <c r="AF211">
        <v>6.3653723742838961</v>
      </c>
      <c r="AG211">
        <v>6.4102564102564106</v>
      </c>
      <c r="AH211">
        <v>6.4578624475298678</v>
      </c>
      <c r="AI211">
        <v>6.5019505851755532</v>
      </c>
      <c r="AJ211">
        <v>6.5487884741322855</v>
      </c>
      <c r="AK211">
        <v>6.5941312232113418</v>
      </c>
      <c r="AL211">
        <v>6.6379024228343839</v>
      </c>
      <c r="AM211">
        <v>6.6867268472082921</v>
      </c>
      <c r="AN211">
        <v>6.7294751009421256</v>
      </c>
      <c r="AO211">
        <v>6.7727734507280726</v>
      </c>
      <c r="AP211">
        <v>6.8212824010914046</v>
      </c>
      <c r="AQ211">
        <v>6.8681318681318677</v>
      </c>
      <c r="AR211">
        <v>6.9084628670120907</v>
      </c>
      <c r="AS211">
        <v>6.9589422407794022</v>
      </c>
      <c r="AT211">
        <v>7.0028011204481784</v>
      </c>
      <c r="AU211">
        <v>7.0497003877335214</v>
      </c>
      <c r="AV211">
        <v>7.0972320794889994</v>
      </c>
      <c r="AW211">
        <v>7.1403070332024274</v>
      </c>
    </row>
    <row r="212" spans="1:49">
      <c r="A212" s="95">
        <v>44578</v>
      </c>
      <c r="O212" s="189">
        <v>5.54016620498615</v>
      </c>
      <c r="P212" s="189">
        <v>5.5788005578800561</v>
      </c>
      <c r="Q212" s="189">
        <v>5.6258790436005626</v>
      </c>
      <c r="R212" s="189">
        <v>5.6737588652482271</v>
      </c>
      <c r="S212" s="189">
        <v>5.72737686139748</v>
      </c>
      <c r="T212" s="189">
        <v>5.7770075101097627</v>
      </c>
      <c r="U212" s="189">
        <v>5.8275058275058278</v>
      </c>
      <c r="V212" s="189">
        <v>5.8840835539864669</v>
      </c>
      <c r="W212" s="189">
        <v>5.9364796675571387</v>
      </c>
      <c r="X212" s="189">
        <v>5.9880239520958076</v>
      </c>
      <c r="Y212" s="189">
        <v>6.0386473429951693</v>
      </c>
      <c r="Z212" s="189">
        <v>6.0882800608828003</v>
      </c>
      <c r="AA212" s="189">
        <v>6.1406202026404673</v>
      </c>
      <c r="AB212" s="189">
        <v>6.182380216383307</v>
      </c>
      <c r="AC212" s="189">
        <v>6.2285892245406416</v>
      </c>
      <c r="AD212" s="189">
        <v>6.2715584822828472</v>
      </c>
      <c r="AE212" s="189">
        <v>6.3191153238546605</v>
      </c>
      <c r="AF212" s="189">
        <v>6.3653723742838961</v>
      </c>
      <c r="AG212" s="189">
        <v>6.4102564102564106</v>
      </c>
      <c r="AH212" s="189">
        <v>6.4578624475298678</v>
      </c>
      <c r="AI212" s="189">
        <v>6.5019505851755532</v>
      </c>
      <c r="AJ212" s="189">
        <v>6.5487884741322855</v>
      </c>
      <c r="AK212" s="189">
        <v>6.5941312232113418</v>
      </c>
      <c r="AL212" s="189">
        <v>6.6379024228343839</v>
      </c>
      <c r="AM212" s="189">
        <v>6.6867268472082921</v>
      </c>
      <c r="AN212" s="189">
        <v>6.7294751009421256</v>
      </c>
      <c r="AO212" s="189">
        <v>6.7727734507280726</v>
      </c>
      <c r="AP212" s="189">
        <v>6.8212824010914046</v>
      </c>
      <c r="AQ212" s="189">
        <v>6.8681318681318677</v>
      </c>
      <c r="AR212" s="189">
        <v>6.9084628670120907</v>
      </c>
      <c r="AS212" s="189">
        <v>6.9589422407794022</v>
      </c>
      <c r="AT212" s="189">
        <v>7.0028011204481784</v>
      </c>
      <c r="AU212" s="189">
        <v>7.0497003877335214</v>
      </c>
      <c r="AV212" s="189">
        <v>7.0972320794889994</v>
      </c>
      <c r="AW212" s="189">
        <v>7.1403070332024274</v>
      </c>
    </row>
    <row r="213" spans="1:49">
      <c r="A213" s="95">
        <v>44579</v>
      </c>
      <c r="O213">
        <v>5.5865921787709496</v>
      </c>
      <c r="P213">
        <v>5.6242969628796393</v>
      </c>
      <c r="Q213">
        <v>5.6705415367167564</v>
      </c>
      <c r="R213">
        <v>5.7191878753217038</v>
      </c>
      <c r="S213">
        <v>5.7736720554272516</v>
      </c>
      <c r="T213">
        <v>5.8241118229470006</v>
      </c>
      <c r="U213">
        <v>5.8737151248164459</v>
      </c>
      <c r="V213">
        <v>5.9329575793533076</v>
      </c>
      <c r="W213">
        <v>5.9844404548174746</v>
      </c>
      <c r="X213">
        <v>6.0386473429951693</v>
      </c>
      <c r="Y213">
        <v>6.0901339829476244</v>
      </c>
      <c r="Z213">
        <v>6.1406202026404673</v>
      </c>
      <c r="AA213">
        <v>6.1938680706100957</v>
      </c>
      <c r="AB213">
        <v>6.2363579669473035</v>
      </c>
      <c r="AC213">
        <v>6.2853551225644253</v>
      </c>
      <c r="AD213">
        <v>6.3271116735210375</v>
      </c>
      <c r="AE213">
        <v>6.3795853269537481</v>
      </c>
      <c r="AF213">
        <v>6.4246707356247992</v>
      </c>
      <c r="AG213">
        <v>6.4724919093851137</v>
      </c>
      <c r="AH213">
        <v>6.5210303227910016</v>
      </c>
      <c r="AI213">
        <v>6.5659881812212744</v>
      </c>
      <c r="AJ213">
        <v>6.6137566137566139</v>
      </c>
      <c r="AK213">
        <v>6.6600066600066601</v>
      </c>
      <c r="AL213">
        <v>6.7069081153588188</v>
      </c>
      <c r="AM213">
        <v>6.756756756756757</v>
      </c>
      <c r="AN213">
        <v>6.8004080244814693</v>
      </c>
      <c r="AO213">
        <v>6.8446269678302532</v>
      </c>
      <c r="AP213">
        <v>6.8965517241379315</v>
      </c>
      <c r="AQ213">
        <v>6.9444444444444446</v>
      </c>
      <c r="AR213">
        <v>6.9856793573174993</v>
      </c>
      <c r="AS213">
        <v>7.0372976776917664</v>
      </c>
      <c r="AT213">
        <v>7.0846617074034715</v>
      </c>
      <c r="AU213">
        <v>7.132667617689016</v>
      </c>
      <c r="AV213">
        <v>7.1787508973438614</v>
      </c>
      <c r="AW213">
        <v>7.2254335260115612</v>
      </c>
    </row>
    <row r="214" spans="1:49">
      <c r="A214" s="95">
        <v>44580</v>
      </c>
      <c r="O214">
        <v>5.4764512595837891</v>
      </c>
      <c r="P214">
        <v>5.5126791620727671</v>
      </c>
      <c r="Q214">
        <v>5.5586436909394106</v>
      </c>
      <c r="R214">
        <v>5.6053811659192823</v>
      </c>
      <c r="S214">
        <v>5.6593095642331637</v>
      </c>
      <c r="T214">
        <v>5.7093919497573511</v>
      </c>
      <c r="U214">
        <v>5.7587100489490357</v>
      </c>
      <c r="V214">
        <v>5.8156440825821463</v>
      </c>
      <c r="W214">
        <v>5.8668231152830748</v>
      </c>
      <c r="X214">
        <v>5.9189109203906485</v>
      </c>
      <c r="Y214">
        <v>5.9665871121718377</v>
      </c>
      <c r="Z214">
        <v>6.0150375939849621</v>
      </c>
      <c r="AA214">
        <v>6.0642813826561559</v>
      </c>
      <c r="AB214">
        <v>6.1050061050061046</v>
      </c>
      <c r="AC214">
        <v>6.1500615006150063</v>
      </c>
      <c r="AD214">
        <v>6.1900340451872484</v>
      </c>
      <c r="AE214">
        <v>6.238303181534623</v>
      </c>
      <c r="AF214">
        <v>6.2814070351758788</v>
      </c>
      <c r="AG214">
        <v>6.3271116735210375</v>
      </c>
      <c r="AH214">
        <v>6.3714558776680468</v>
      </c>
      <c r="AI214">
        <v>6.414368184733803</v>
      </c>
      <c r="AJ214">
        <v>6.4599483204134369</v>
      </c>
      <c r="AK214">
        <v>6.5040650406504064</v>
      </c>
      <c r="AL214">
        <v>6.5466448445171848</v>
      </c>
      <c r="AM214">
        <v>6.5941312232113418</v>
      </c>
      <c r="AN214">
        <v>6.6357000663570007</v>
      </c>
      <c r="AO214">
        <v>6.6755674232309747</v>
      </c>
      <c r="AP214">
        <v>6.7249495628782787</v>
      </c>
      <c r="AQ214">
        <v>6.7704807041299935</v>
      </c>
      <c r="AR214">
        <v>6.8096697310180456</v>
      </c>
      <c r="AS214">
        <v>6.8587105624142657</v>
      </c>
      <c r="AT214">
        <v>6.9013112491373363</v>
      </c>
      <c r="AU214">
        <v>6.9468565474122963</v>
      </c>
      <c r="AV214">
        <v>6.9905627403005939</v>
      </c>
      <c r="AW214">
        <v>7.0323488045007032</v>
      </c>
    </row>
    <row r="215" spans="1:49">
      <c r="A215" s="95">
        <v>44581</v>
      </c>
      <c r="O215">
        <v>5.4010261949770451</v>
      </c>
      <c r="P215">
        <v>5.4377379010331701</v>
      </c>
      <c r="Q215">
        <v>5.4839594187003016</v>
      </c>
      <c r="R215">
        <v>5.5233360950013815</v>
      </c>
      <c r="S215">
        <v>5.5756899916364651</v>
      </c>
      <c r="T215">
        <v>5.6258790436005626</v>
      </c>
      <c r="U215">
        <v>5.6737588652482271</v>
      </c>
      <c r="V215">
        <v>5.72737686139748</v>
      </c>
      <c r="W215">
        <v>5.7770075101097627</v>
      </c>
      <c r="X215">
        <v>5.8275058275058278</v>
      </c>
      <c r="Y215">
        <v>5.8737151248164459</v>
      </c>
      <c r="Z215">
        <v>5.9224163458691148</v>
      </c>
      <c r="AA215">
        <v>5.9701492537313428</v>
      </c>
      <c r="AB215">
        <v>6.009615384615385</v>
      </c>
      <c r="AC215">
        <v>6.0532687651331711</v>
      </c>
      <c r="AD215">
        <v>6.091989034419738</v>
      </c>
      <c r="AE215">
        <v>6.1387354205033766</v>
      </c>
      <c r="AF215">
        <v>6.1804697156983934</v>
      </c>
      <c r="AG215">
        <v>6.2247121070650486</v>
      </c>
      <c r="AH215">
        <v>6.2676277029144467</v>
      </c>
      <c r="AI215">
        <v>6.309148264984227</v>
      </c>
      <c r="AJ215">
        <v>6.3532401524777633</v>
      </c>
      <c r="AK215">
        <v>6.3959066197633518</v>
      </c>
      <c r="AL215">
        <v>6.43707756678468</v>
      </c>
      <c r="AM215">
        <v>6.4829821717990272</v>
      </c>
      <c r="AN215">
        <v>6.5231572080887155</v>
      </c>
      <c r="AO215">
        <v>6.5638332786347222</v>
      </c>
      <c r="AP215">
        <v>6.6093853271645742</v>
      </c>
      <c r="AQ215">
        <v>6.6533599467731213</v>
      </c>
      <c r="AR215">
        <v>6.6912010705921716</v>
      </c>
      <c r="AS215">
        <v>6.7385444743935308</v>
      </c>
      <c r="AT215">
        <v>6.7796610169491531</v>
      </c>
      <c r="AU215">
        <v>6.8236096895257585</v>
      </c>
      <c r="AV215">
        <v>6.8681318681318677</v>
      </c>
      <c r="AW215">
        <v>6.9084628670120907</v>
      </c>
    </row>
    <row r="216" spans="1:49">
      <c r="A216" s="95">
        <v>44582</v>
      </c>
      <c r="O216">
        <v>5.4674685620557684</v>
      </c>
      <c r="P216">
        <v>5.5035773252614195</v>
      </c>
      <c r="Q216">
        <v>5.5509297807382731</v>
      </c>
      <c r="R216">
        <v>5.589714924538848</v>
      </c>
      <c r="S216">
        <v>5.6417489421720735</v>
      </c>
      <c r="T216">
        <v>5.6899004267425326</v>
      </c>
      <c r="U216">
        <v>5.7372346528973033</v>
      </c>
      <c r="V216">
        <v>5.7903879559930518</v>
      </c>
      <c r="W216">
        <v>5.8394160583941606</v>
      </c>
      <c r="X216">
        <v>5.8892815076560661</v>
      </c>
      <c r="Y216">
        <v>5.9329575793533076</v>
      </c>
      <c r="Z216">
        <v>5.9790732436472345</v>
      </c>
      <c r="AA216">
        <v>6.0259114191021395</v>
      </c>
      <c r="AB216">
        <v>6.0661207158022448</v>
      </c>
      <c r="AC216">
        <v>6.1087354917532064</v>
      </c>
      <c r="AD216">
        <v>6.1481709191515526</v>
      </c>
      <c r="AE216">
        <v>6.195786864931847</v>
      </c>
      <c r="AF216">
        <v>6.238303181534623</v>
      </c>
      <c r="AG216">
        <v>6.2814070351758788</v>
      </c>
      <c r="AH216">
        <v>6.3251106894370652</v>
      </c>
      <c r="AI216">
        <v>6.3673989175421841</v>
      </c>
      <c r="AJ216">
        <v>6.4123116383456233</v>
      </c>
      <c r="AK216">
        <v>6.4536947402387863</v>
      </c>
      <c r="AL216">
        <v>6.4956154595647932</v>
      </c>
      <c r="AM216">
        <v>6.5423617926071307</v>
      </c>
      <c r="AN216">
        <v>6.5832784726793943</v>
      </c>
      <c r="AO216">
        <v>6.6225165562913908</v>
      </c>
      <c r="AP216">
        <v>6.6688896298766256</v>
      </c>
      <c r="AQ216">
        <v>6.7114093959731544</v>
      </c>
      <c r="AR216">
        <v>6.7521944632005395</v>
      </c>
      <c r="AS216">
        <v>6.7980965329707681</v>
      </c>
      <c r="AT216">
        <v>6.8399452804377567</v>
      </c>
      <c r="AU216">
        <v>6.8846815834767643</v>
      </c>
      <c r="AV216">
        <v>6.9276065119501213</v>
      </c>
      <c r="AW216">
        <v>6.9686411149825789</v>
      </c>
    </row>
    <row r="217" spans="1:49">
      <c r="A217" s="95">
        <v>44585</v>
      </c>
      <c r="O217">
        <v>5.5035773252614195</v>
      </c>
      <c r="P217">
        <v>5.54016620498615</v>
      </c>
      <c r="Q217">
        <v>5.5881531153953619</v>
      </c>
      <c r="R217">
        <v>5.6306306306306304</v>
      </c>
      <c r="S217">
        <v>5.683432793407218</v>
      </c>
      <c r="T217">
        <v>5.7339449541284404</v>
      </c>
      <c r="U217">
        <v>5.7820179242555652</v>
      </c>
      <c r="V217">
        <v>5.8360081704114384</v>
      </c>
      <c r="W217">
        <v>5.8858151854031782</v>
      </c>
      <c r="X217">
        <v>5.9364796675571387</v>
      </c>
      <c r="Y217">
        <v>5.9844404548174746</v>
      </c>
      <c r="Z217">
        <v>6.0313630880579012</v>
      </c>
      <c r="AA217">
        <v>6.0808756460930367</v>
      </c>
      <c r="AB217">
        <v>6.1218243036424855</v>
      </c>
      <c r="AC217">
        <v>6.1652281134401967</v>
      </c>
      <c r="AD217">
        <v>6.2053986968662738</v>
      </c>
      <c r="AE217">
        <v>6.2519537355423562</v>
      </c>
      <c r="AF217">
        <v>6.2952470884482219</v>
      </c>
      <c r="AG217">
        <v>6.3391442155309035</v>
      </c>
      <c r="AH217">
        <v>6.3836578359399931</v>
      </c>
      <c r="AI217">
        <v>6.4246707356247992</v>
      </c>
      <c r="AJ217">
        <v>6.4703979294726626</v>
      </c>
      <c r="AK217">
        <v>6.512536633018561</v>
      </c>
      <c r="AL217">
        <v>6.5552277941658472</v>
      </c>
      <c r="AM217">
        <v>6.602839220864972</v>
      </c>
      <c r="AN217">
        <v>6.6423115244104949</v>
      </c>
      <c r="AO217">
        <v>6.6822586034079521</v>
      </c>
      <c r="AP217">
        <v>6.7294751009421256</v>
      </c>
      <c r="AQ217">
        <v>6.7750677506775068</v>
      </c>
      <c r="AR217">
        <v>6.8143100511073254</v>
      </c>
      <c r="AS217">
        <v>6.8610634648370503</v>
      </c>
      <c r="AT217">
        <v>6.9036934760096651</v>
      </c>
      <c r="AU217">
        <v>6.9492703266157054</v>
      </c>
      <c r="AV217">
        <v>6.9930069930069934</v>
      </c>
      <c r="AW217">
        <v>7.0348223707351387</v>
      </c>
    </row>
    <row r="218" spans="1:49">
      <c r="A218" s="95">
        <v>44586</v>
      </c>
      <c r="O218">
        <v>5.4451402123604682</v>
      </c>
      <c r="P218">
        <v>5.4824561403508767</v>
      </c>
      <c r="Q218">
        <v>5.5294442908487698</v>
      </c>
      <c r="R218">
        <v>5.5741360089186172</v>
      </c>
      <c r="S218">
        <v>5.6258790436005626</v>
      </c>
      <c r="T218">
        <v>5.6737588652482271</v>
      </c>
      <c r="U218">
        <v>5.7208237986270021</v>
      </c>
      <c r="V218">
        <v>5.7736720554272516</v>
      </c>
      <c r="W218">
        <v>5.8224163027656477</v>
      </c>
      <c r="X218">
        <v>5.8719906048150321</v>
      </c>
      <c r="Y218">
        <v>5.9189109203906485</v>
      </c>
      <c r="Z218">
        <v>5.9648076349537726</v>
      </c>
      <c r="AA218">
        <v>6.0132291040288637</v>
      </c>
      <c r="AB218">
        <v>6.0514372163388801</v>
      </c>
      <c r="AC218">
        <v>6.0938452163315056</v>
      </c>
      <c r="AD218">
        <v>6.1312078479460457</v>
      </c>
      <c r="AE218">
        <v>6.1766522544780731</v>
      </c>
      <c r="AF218">
        <v>6.2169723344731116</v>
      </c>
      <c r="AG218">
        <v>6.2597809076682314</v>
      </c>
      <c r="AH218">
        <v>6.3031831074692715</v>
      </c>
      <c r="AI218">
        <v>6.3431652394544873</v>
      </c>
      <c r="AJ218">
        <v>6.3856960408684547</v>
      </c>
      <c r="AK218">
        <v>6.4267352185089983</v>
      </c>
      <c r="AL218">
        <v>6.4662140316844487</v>
      </c>
      <c r="AM218">
        <v>6.512536633018561</v>
      </c>
      <c r="AN218">
        <v>6.5509335080248929</v>
      </c>
      <c r="AO218">
        <v>6.5897858319604614</v>
      </c>
      <c r="AP218">
        <v>6.6357000663570007</v>
      </c>
      <c r="AQ218">
        <v>6.67779632721202</v>
      </c>
      <c r="AR218">
        <v>6.7159167226326391</v>
      </c>
      <c r="AS218">
        <v>6.7613252197430693</v>
      </c>
      <c r="AT218">
        <v>6.8004080244814693</v>
      </c>
      <c r="AU218">
        <v>6.8446269678302532</v>
      </c>
      <c r="AV218">
        <v>6.887052341597796</v>
      </c>
      <c r="AW218">
        <v>6.9252077562326866</v>
      </c>
    </row>
    <row r="219" spans="1:49">
      <c r="A219" s="95">
        <v>44587</v>
      </c>
      <c r="O219">
        <v>5.4259359739555073</v>
      </c>
      <c r="P219">
        <v>5.4614964500273073</v>
      </c>
      <c r="Q219">
        <v>5.5081244836133303</v>
      </c>
      <c r="R219">
        <v>5.532503457814661</v>
      </c>
      <c r="S219">
        <v>5.5850321139346555</v>
      </c>
      <c r="T219">
        <v>5.6353902507748659</v>
      </c>
      <c r="U219">
        <v>5.6818181818181825</v>
      </c>
      <c r="V219">
        <v>5.7372346528973033</v>
      </c>
      <c r="W219">
        <v>5.7887120115774247</v>
      </c>
      <c r="X219">
        <v>5.8394160583941606</v>
      </c>
      <c r="Y219">
        <v>5.8875478363261697</v>
      </c>
      <c r="Z219">
        <v>5.9347181008902075</v>
      </c>
      <c r="AA219">
        <v>5.9844404548174746</v>
      </c>
      <c r="AB219">
        <v>6.022282445046673</v>
      </c>
      <c r="AC219">
        <v>6.0661207158022448</v>
      </c>
      <c r="AD219">
        <v>6.1050061050061046</v>
      </c>
      <c r="AE219">
        <v>6.1519532451553367</v>
      </c>
      <c r="AF219">
        <v>6.1938680706100957</v>
      </c>
      <c r="AG219">
        <v>6.2363579669473035</v>
      </c>
      <c r="AH219">
        <v>6.2794348508634226</v>
      </c>
      <c r="AI219">
        <v>6.3191153238546605</v>
      </c>
      <c r="AJ219">
        <v>6.3653723742838961</v>
      </c>
      <c r="AK219">
        <v>6.4061499039077523</v>
      </c>
      <c r="AL219">
        <v>6.4474532559638948</v>
      </c>
      <c r="AM219">
        <v>6.4935064935064934</v>
      </c>
      <c r="AN219">
        <v>6.5338124795818366</v>
      </c>
      <c r="AO219">
        <v>6.5724613867893522</v>
      </c>
      <c r="AP219">
        <v>6.6181336863004629</v>
      </c>
      <c r="AQ219">
        <v>6.6622251832111923</v>
      </c>
      <c r="AR219">
        <v>6.700167504187605</v>
      </c>
      <c r="AS219">
        <v>6.7453625632377747</v>
      </c>
      <c r="AT219">
        <v>6.788866259334692</v>
      </c>
      <c r="AU219">
        <v>6.8306010928961749</v>
      </c>
      <c r="AV219">
        <v>6.8752148504640775</v>
      </c>
      <c r="AW219">
        <v>6.9156293222683258</v>
      </c>
    </row>
    <row r="220" spans="1:49">
      <c r="A220" s="95">
        <v>44588</v>
      </c>
      <c r="O220">
        <v>5.4347826086956523</v>
      </c>
      <c r="P220">
        <v>5.4689636313918513</v>
      </c>
      <c r="Q220">
        <v>5.514199062586159</v>
      </c>
      <c r="R220">
        <v>5.5570991942206165</v>
      </c>
      <c r="S220">
        <v>5.6100981767180924</v>
      </c>
      <c r="T220">
        <v>5.660911406736485</v>
      </c>
      <c r="U220">
        <v>5.7093919497573511</v>
      </c>
      <c r="V220">
        <v>5.7636887608069172</v>
      </c>
      <c r="W220">
        <v>5.8139534883720936</v>
      </c>
      <c r="X220">
        <v>5.8668231152830748</v>
      </c>
      <c r="Y220">
        <v>5.9154096421177167</v>
      </c>
      <c r="Z220">
        <v>5.9648076349537726</v>
      </c>
      <c r="AA220">
        <v>6.01684717208183</v>
      </c>
      <c r="AB220">
        <v>6.0587700696758553</v>
      </c>
      <c r="AC220">
        <v>6.103143118706134</v>
      </c>
      <c r="AD220">
        <v>6.1443932411674345</v>
      </c>
      <c r="AE220">
        <v>6.1938680706100957</v>
      </c>
      <c r="AF220">
        <v>6.2363579669473035</v>
      </c>
      <c r="AG220">
        <v>6.2814070351758788</v>
      </c>
      <c r="AH220">
        <v>6.3271116735210375</v>
      </c>
      <c r="AI220">
        <v>6.369426751592357</v>
      </c>
      <c r="AJ220">
        <v>6.4164260506897666</v>
      </c>
      <c r="AK220">
        <v>6.4599483204134369</v>
      </c>
      <c r="AL220">
        <v>6.5040650406504064</v>
      </c>
      <c r="AM220">
        <v>6.5509335080248929</v>
      </c>
      <c r="AN220">
        <v>6.5941312232113418</v>
      </c>
      <c r="AO220">
        <v>6.6357000663570007</v>
      </c>
      <c r="AP220">
        <v>6.6844919786096249</v>
      </c>
      <c r="AQ220">
        <v>6.7294751009421256</v>
      </c>
      <c r="AR220">
        <v>6.7704807041299935</v>
      </c>
      <c r="AS220">
        <v>6.8189566996249571</v>
      </c>
      <c r="AT220">
        <v>6.8610634648370503</v>
      </c>
      <c r="AU220">
        <v>6.9084628670120907</v>
      </c>
      <c r="AV220">
        <v>6.9516857838025716</v>
      </c>
      <c r="AW220">
        <v>6.995452955578874</v>
      </c>
    </row>
    <row r="221" spans="1:49">
      <c r="A221" s="95">
        <v>44589</v>
      </c>
      <c r="O221">
        <v>5.3908355795148246</v>
      </c>
      <c r="P221">
        <v>5.4244643341470029</v>
      </c>
      <c r="Q221">
        <v>5.4734537493158184</v>
      </c>
      <c r="R221">
        <v>5.5126791620727671</v>
      </c>
      <c r="S221">
        <v>5.5648302726766836</v>
      </c>
      <c r="T221">
        <v>5.6148231330713081</v>
      </c>
      <c r="U221">
        <v>5.6625141562853907</v>
      </c>
      <c r="V221">
        <v>5.7191878753217038</v>
      </c>
      <c r="W221">
        <v>5.7703404500865547</v>
      </c>
      <c r="X221">
        <v>5.8224163027656477</v>
      </c>
      <c r="Y221">
        <v>5.8719906048150321</v>
      </c>
      <c r="Z221">
        <v>5.9206631142687982</v>
      </c>
      <c r="AA221">
        <v>5.9737156511350058</v>
      </c>
      <c r="AB221">
        <v>6.0132291040288637</v>
      </c>
      <c r="AC221">
        <v>6.0587700696758553</v>
      </c>
      <c r="AD221">
        <v>6.0994205550472698</v>
      </c>
      <c r="AE221">
        <v>6.1481709191515526</v>
      </c>
      <c r="AF221">
        <v>6.1919504643962844</v>
      </c>
      <c r="AG221">
        <v>6.2363579669473035</v>
      </c>
      <c r="AH221">
        <v>6.2814070351758788</v>
      </c>
      <c r="AI221">
        <v>6.3231109705975337</v>
      </c>
      <c r="AJ221">
        <v>6.369426751592357</v>
      </c>
      <c r="AK221">
        <v>6.414368184733803</v>
      </c>
      <c r="AL221">
        <v>6.455777921239509</v>
      </c>
      <c r="AM221">
        <v>6.5040650406504064</v>
      </c>
      <c r="AN221">
        <v>6.5466448445171848</v>
      </c>
      <c r="AO221">
        <v>6.5854461639776085</v>
      </c>
      <c r="AP221">
        <v>6.6334991708126037</v>
      </c>
      <c r="AQ221">
        <v>6.6800267201068806</v>
      </c>
      <c r="AR221">
        <v>6.720430107526882</v>
      </c>
      <c r="AS221">
        <v>6.7681895093062607</v>
      </c>
      <c r="AT221">
        <v>6.8119891008174385</v>
      </c>
      <c r="AU221">
        <v>6.8563592732259169</v>
      </c>
      <c r="AV221">
        <v>6.9013112491373363</v>
      </c>
      <c r="AW221">
        <v>6.9444444444444446</v>
      </c>
    </row>
    <row r="222" spans="1:49">
      <c r="A222" s="95">
        <v>44592</v>
      </c>
      <c r="O222">
        <v>5.3573341905068039</v>
      </c>
      <c r="P222">
        <v>5.3376034160661865</v>
      </c>
      <c r="Q222">
        <v>5.3835800807537009</v>
      </c>
      <c r="R222">
        <v>5.4229934924078087</v>
      </c>
      <c r="S222">
        <v>5.4764512595837891</v>
      </c>
      <c r="T222">
        <v>5.5248618784530388</v>
      </c>
      <c r="U222">
        <v>5.5725828921705212</v>
      </c>
      <c r="V222">
        <v>5.6274620146314014</v>
      </c>
      <c r="W222">
        <v>5.6785917092561045</v>
      </c>
      <c r="X222">
        <v>5.7306590257879657</v>
      </c>
      <c r="Y222">
        <v>5.7786766830395839</v>
      </c>
      <c r="Z222">
        <v>5.8258083309059137</v>
      </c>
      <c r="AA222">
        <v>5.8788947677836569</v>
      </c>
      <c r="AB222">
        <v>5.9189109203906485</v>
      </c>
      <c r="AC222">
        <v>5.9630292188431726</v>
      </c>
      <c r="AD222">
        <v>6.0024009603841542</v>
      </c>
      <c r="AE222">
        <v>6.0496067755595888</v>
      </c>
      <c r="AF222">
        <v>6.091989034419738</v>
      </c>
      <c r="AG222">
        <v>6.1368517950291492</v>
      </c>
      <c r="AH222">
        <v>6.1804697156983934</v>
      </c>
      <c r="AI222">
        <v>6.2227753578095824</v>
      </c>
      <c r="AJ222">
        <v>6.2676277029144467</v>
      </c>
      <c r="AK222">
        <v>6.3111391606184917</v>
      </c>
      <c r="AL222">
        <v>6.3512226103524929</v>
      </c>
      <c r="AM222">
        <v>6.3979526551503518</v>
      </c>
      <c r="AN222">
        <v>6.4391500321957507</v>
      </c>
      <c r="AO222">
        <v>6.4808813998703823</v>
      </c>
      <c r="AP222">
        <v>6.5274151436031334</v>
      </c>
      <c r="AQ222">
        <v>6.5703022339027592</v>
      </c>
      <c r="AR222">
        <v>6.6115702479338845</v>
      </c>
      <c r="AS222">
        <v>6.6577896138482027</v>
      </c>
      <c r="AT222">
        <v>6.700167504187605</v>
      </c>
      <c r="AU222">
        <v>6.7453625632377747</v>
      </c>
      <c r="AV222">
        <v>6.788866259334692</v>
      </c>
      <c r="AW222">
        <v>6.8306010928961749</v>
      </c>
    </row>
    <row r="223" spans="1:49">
      <c r="A223" s="95">
        <v>44593</v>
      </c>
      <c r="O223">
        <v>5.3050397877984086</v>
      </c>
      <c r="P223">
        <v>5.3518865400053519</v>
      </c>
      <c r="Q223">
        <v>5.3922890266918309</v>
      </c>
      <c r="R223">
        <v>5.4451402123604682</v>
      </c>
      <c r="S223">
        <v>5.4929964295523215</v>
      </c>
      <c r="T223">
        <v>5.5417013022998063</v>
      </c>
      <c r="U223">
        <v>5.594405594405595</v>
      </c>
      <c r="V223">
        <v>5.6433408577878108</v>
      </c>
      <c r="W223">
        <v>5.69313976658127</v>
      </c>
      <c r="X223">
        <v>5.7405281285878305</v>
      </c>
      <c r="Y223">
        <v>5.7887120115774247</v>
      </c>
      <c r="Z223">
        <v>5.8377116170461179</v>
      </c>
      <c r="AA223">
        <v>5.8771672054069937</v>
      </c>
      <c r="AB223">
        <v>5.9206631142687982</v>
      </c>
      <c r="AC223">
        <v>5.9594755661501786</v>
      </c>
      <c r="AD223">
        <v>6.0042029420594414</v>
      </c>
      <c r="AE223">
        <v>6.0459492140266029</v>
      </c>
      <c r="AF223">
        <v>6.0882800608828003</v>
      </c>
      <c r="AG223">
        <v>6.1312078479460457</v>
      </c>
      <c r="AH223">
        <v>6.1709348966368403</v>
      </c>
      <c r="AI223">
        <v>6.2150403977625857</v>
      </c>
      <c r="AJ223">
        <v>6.2558648733187363</v>
      </c>
      <c r="AK223">
        <v>6.2972292191435768</v>
      </c>
      <c r="AL223">
        <v>6.3411540900443875</v>
      </c>
      <c r="AM223">
        <v>6.3816209317166557</v>
      </c>
      <c r="AN223">
        <v>6.4205457463884432</v>
      </c>
      <c r="AO223">
        <v>6.4662140316844487</v>
      </c>
      <c r="AP223">
        <v>6.5082980800520662</v>
      </c>
      <c r="AQ223">
        <v>6.5466448445171848</v>
      </c>
      <c r="AR223">
        <v>6.5919578114700066</v>
      </c>
      <c r="AS223">
        <v>6.6334991708126037</v>
      </c>
      <c r="AT223">
        <v>6.6755674232309747</v>
      </c>
      <c r="AU223">
        <v>6.7181726570372851</v>
      </c>
      <c r="AV223">
        <v>6.7590402162892866</v>
      </c>
      <c r="AW223">
        <v>6.8306010928961749</v>
      </c>
    </row>
    <row r="224" spans="1:49">
      <c r="A224" s="95">
        <v>44594</v>
      </c>
      <c r="O224">
        <v>5.3134962805526031</v>
      </c>
      <c r="P224">
        <v>5.359056806002144</v>
      </c>
      <c r="Q224">
        <v>5.4010261949770451</v>
      </c>
      <c r="R224">
        <v>5.4525627044711014</v>
      </c>
      <c r="S224">
        <v>5.5005500550055011</v>
      </c>
      <c r="T224">
        <v>5.547850208044383</v>
      </c>
      <c r="U224">
        <v>5.6022408963585439</v>
      </c>
      <c r="V224">
        <v>5.6497175141242941</v>
      </c>
      <c r="W224">
        <v>5.6996295240809349</v>
      </c>
      <c r="X224">
        <v>5.7454754380925017</v>
      </c>
      <c r="Y224">
        <v>5.7920648711265565</v>
      </c>
      <c r="Z224">
        <v>5.8411214953271031</v>
      </c>
      <c r="AA224">
        <v>5.8806233460746835</v>
      </c>
      <c r="AB224">
        <v>5.9224163458691148</v>
      </c>
      <c r="AC224">
        <v>5.9612518628912072</v>
      </c>
      <c r="AD224">
        <v>6.0060060060060056</v>
      </c>
      <c r="AE224">
        <v>6.0459492140266029</v>
      </c>
      <c r="AF224">
        <v>6.0882800608828003</v>
      </c>
      <c r="AG224">
        <v>6.1312078479460457</v>
      </c>
      <c r="AH224">
        <v>6.1709348966368403</v>
      </c>
      <c r="AI224">
        <v>6.2131096613855235</v>
      </c>
      <c r="AJ224">
        <v>6.2539086929330834</v>
      </c>
      <c r="AK224">
        <v>6.2952470884482219</v>
      </c>
      <c r="AL224">
        <v>6.3391442155309035</v>
      </c>
      <c r="AM224">
        <v>6.3795853269537481</v>
      </c>
      <c r="AN224">
        <v>6.4164260506897666</v>
      </c>
      <c r="AO224">
        <v>6.4620355411954771</v>
      </c>
      <c r="AP224">
        <v>6.5040650406504064</v>
      </c>
      <c r="AQ224">
        <v>6.5423617926071307</v>
      </c>
      <c r="AR224">
        <v>6.5876152832674579</v>
      </c>
      <c r="AS224">
        <v>6.6269052352551352</v>
      </c>
      <c r="AT224">
        <v>6.6711140760507002</v>
      </c>
      <c r="AU224">
        <v>6.7114093959731544</v>
      </c>
      <c r="AV224">
        <v>6.7521944632005395</v>
      </c>
      <c r="AW224">
        <v>6.8306010928961749</v>
      </c>
    </row>
    <row r="225" spans="1:50">
      <c r="A225" s="95">
        <v>44595</v>
      </c>
      <c r="P225">
        <v>5.3248136315228969</v>
      </c>
      <c r="Q225">
        <v>5.3705692803437159</v>
      </c>
      <c r="R225">
        <v>5.4083288263926441</v>
      </c>
      <c r="S225">
        <v>5.4570259208731242</v>
      </c>
      <c r="T225">
        <v>5.5050922102945226</v>
      </c>
      <c r="U225">
        <v>5.5540127742293812</v>
      </c>
      <c r="V225">
        <v>5.6053811659192823</v>
      </c>
      <c r="W225">
        <v>5.6513139304888389</v>
      </c>
      <c r="X225">
        <v>5.6996295240809349</v>
      </c>
      <c r="Y225">
        <v>5.7471264367816097</v>
      </c>
      <c r="Z225">
        <v>5.793742757821553</v>
      </c>
      <c r="AA225">
        <v>5.8428279287174991</v>
      </c>
      <c r="AB225">
        <v>5.8806233460746835</v>
      </c>
      <c r="AC225">
        <v>5.9224163458691148</v>
      </c>
      <c r="AD225">
        <v>5.9594755661501786</v>
      </c>
      <c r="AE225">
        <v>6.0042029420594414</v>
      </c>
      <c r="AF225">
        <v>6.0441220912662432</v>
      </c>
      <c r="AG225">
        <v>6.0864272671941571</v>
      </c>
      <c r="AH225">
        <v>6.1274509803921564</v>
      </c>
      <c r="AI225">
        <v>6.1652281134401967</v>
      </c>
      <c r="AJ225">
        <v>6.2092517851598883</v>
      </c>
      <c r="AK225">
        <v>6.25</v>
      </c>
      <c r="AL225">
        <v>6.287331027978623</v>
      </c>
      <c r="AM225">
        <v>6.3311174422285532</v>
      </c>
      <c r="AN225">
        <v>6.3714558776680468</v>
      </c>
      <c r="AO225">
        <v>6.4082024991989748</v>
      </c>
      <c r="AP225">
        <v>6.4516129032258069</v>
      </c>
      <c r="AQ225">
        <v>6.4935064935064934</v>
      </c>
      <c r="AR225">
        <v>6.5316786414108421</v>
      </c>
      <c r="AS225">
        <v>6.5746219592373434</v>
      </c>
      <c r="AT225">
        <v>6.6159444260668208</v>
      </c>
      <c r="AU225">
        <v>6.6577896138482027</v>
      </c>
      <c r="AV225">
        <v>6.697923643670463</v>
      </c>
      <c r="AW225">
        <v>6.7362748400134729</v>
      </c>
      <c r="AX225">
        <v>6.8306010928961749</v>
      </c>
    </row>
    <row r="226" spans="1:50">
      <c r="A226" s="95">
        <v>44596</v>
      </c>
      <c r="P226">
        <v>5.3518865400053519</v>
      </c>
      <c r="Q226">
        <v>5.3981106612685563</v>
      </c>
      <c r="R226">
        <v>5.4377379010331701</v>
      </c>
      <c r="S226">
        <v>5.4854635216675813</v>
      </c>
      <c r="T226">
        <v>5.5355660116246881</v>
      </c>
      <c r="U226">
        <v>5.5819145967066701</v>
      </c>
      <c r="V226">
        <v>5.6353902507748659</v>
      </c>
      <c r="W226">
        <v>5.6818181818181825</v>
      </c>
      <c r="X226">
        <v>5.7306590257879657</v>
      </c>
      <c r="Y226">
        <v>5.7770075101097627</v>
      </c>
      <c r="Z226">
        <v>5.8224163027656477</v>
      </c>
      <c r="AA226">
        <v>5.8719906048150321</v>
      </c>
      <c r="AB226">
        <v>5.9101654846335698</v>
      </c>
      <c r="AC226">
        <v>5.9523809523809517</v>
      </c>
      <c r="AD226">
        <v>5.9916117435590177</v>
      </c>
      <c r="AE226">
        <v>6.0368246302444915</v>
      </c>
      <c r="AF226">
        <v>6.0771801883925853</v>
      </c>
      <c r="AG226">
        <v>6.119951040391677</v>
      </c>
      <c r="AH226">
        <v>6.1614294516327792</v>
      </c>
      <c r="AI226">
        <v>6.2015503875968987</v>
      </c>
      <c r="AJ226">
        <v>6.2441461130190454</v>
      </c>
      <c r="AK226">
        <v>6.2853551225644253</v>
      </c>
      <c r="AL226">
        <v>6.3251106894370652</v>
      </c>
      <c r="AM226">
        <v>6.369426751592357</v>
      </c>
      <c r="AN226">
        <v>6.4102564102564106</v>
      </c>
      <c r="AO226">
        <v>6.4474532559638948</v>
      </c>
      <c r="AP226">
        <v>6.4913988964621883</v>
      </c>
      <c r="AQ226">
        <v>6.5338124795818366</v>
      </c>
      <c r="AR226">
        <v>6.5724613867893522</v>
      </c>
      <c r="AS226">
        <v>6.6181336863004629</v>
      </c>
      <c r="AT226">
        <v>6.6577896138482027</v>
      </c>
      <c r="AU226">
        <v>6.700167504187605</v>
      </c>
      <c r="AV226">
        <v>6.7430883344571821</v>
      </c>
      <c r="AW226">
        <v>6.78195998643608</v>
      </c>
      <c r="AX226">
        <v>6.8306010928961749</v>
      </c>
    </row>
    <row r="227" spans="1:50">
      <c r="A227" s="95">
        <v>44599</v>
      </c>
      <c r="P227">
        <v>5.2924053982535062</v>
      </c>
      <c r="Q227">
        <v>5.3376034160661865</v>
      </c>
      <c r="R227">
        <v>5.377789728421619</v>
      </c>
      <c r="S227">
        <v>5.4259359739555073</v>
      </c>
      <c r="T227">
        <v>5.4734537493158184</v>
      </c>
      <c r="U227">
        <v>5.518763796909492</v>
      </c>
      <c r="V227">
        <v>5.5694792536897806</v>
      </c>
      <c r="W227">
        <v>5.6148231330713081</v>
      </c>
      <c r="X227">
        <v>5.6625141562853907</v>
      </c>
      <c r="Y227">
        <v>5.7077625570776256</v>
      </c>
      <c r="Z227">
        <v>5.7520851308599363</v>
      </c>
      <c r="AA227">
        <v>5.8004640371229703</v>
      </c>
      <c r="AB227">
        <v>5.8377116170461179</v>
      </c>
      <c r="AC227">
        <v>5.8788947677836569</v>
      </c>
      <c r="AD227">
        <v>5.9154096421177167</v>
      </c>
      <c r="AE227">
        <v>5.9594755661501786</v>
      </c>
      <c r="AF227">
        <v>5.9988002399520104</v>
      </c>
      <c r="AG227">
        <v>6.0386473429951693</v>
      </c>
      <c r="AH227">
        <v>6.0790273556230998</v>
      </c>
      <c r="AI227">
        <v>6.1180789232181088</v>
      </c>
      <c r="AJ227">
        <v>6.1595318755774562</v>
      </c>
      <c r="AK227">
        <v>6.1977068484660682</v>
      </c>
      <c r="AL227">
        <v>6.2363579669473035</v>
      </c>
      <c r="AM227">
        <v>6.2794348508634226</v>
      </c>
      <c r="AN227">
        <v>6.3171193935565384</v>
      </c>
      <c r="AO227">
        <v>6.355258976803305</v>
      </c>
      <c r="AP227">
        <v>6.3979526551503518</v>
      </c>
      <c r="AQ227">
        <v>6.4391500321957507</v>
      </c>
      <c r="AR227">
        <v>6.4745872450631268</v>
      </c>
      <c r="AS227">
        <v>6.5189048239895691</v>
      </c>
      <c r="AT227">
        <v>6.557377049180328</v>
      </c>
      <c r="AU227">
        <v>6.5984823490597169</v>
      </c>
      <c r="AV227">
        <v>6.6379024228343839</v>
      </c>
      <c r="AW227">
        <v>6.6755674232309747</v>
      </c>
      <c r="AX227">
        <v>6.8306010928961749</v>
      </c>
    </row>
    <row r="228" spans="1:50">
      <c r="A228" s="95">
        <v>44600</v>
      </c>
      <c r="P228">
        <v>5.2910052910052912</v>
      </c>
      <c r="Q228">
        <v>5.3361792956243326</v>
      </c>
      <c r="R228">
        <v>5.376344086021505</v>
      </c>
      <c r="S228">
        <v>5.4229934924078087</v>
      </c>
      <c r="T228">
        <v>5.4719562243502056</v>
      </c>
      <c r="U228">
        <v>5.5172413793103452</v>
      </c>
      <c r="V228">
        <v>5.5694792536897806</v>
      </c>
      <c r="W228">
        <v>5.616399887672002</v>
      </c>
      <c r="X228">
        <v>5.6657223796034</v>
      </c>
      <c r="Y228">
        <v>5.711022272986864</v>
      </c>
      <c r="Z228">
        <v>5.7587100489490357</v>
      </c>
      <c r="AA228">
        <v>5.8072009291521489</v>
      </c>
      <c r="AB228">
        <v>5.8462437883659746</v>
      </c>
      <c r="AC228">
        <v>5.8875478363261697</v>
      </c>
      <c r="AD228">
        <v>5.9241706161137442</v>
      </c>
      <c r="AE228">
        <v>5.9665871121718377</v>
      </c>
      <c r="AF228">
        <v>6.0060060060060056</v>
      </c>
      <c r="AG228">
        <v>6.0459492140266029</v>
      </c>
      <c r="AH228">
        <v>6.0864272671941571</v>
      </c>
      <c r="AI228">
        <v>6.1255742725880546</v>
      </c>
      <c r="AJ228">
        <v>6.1671292013567687</v>
      </c>
      <c r="AK228">
        <v>6.2053986968662738</v>
      </c>
      <c r="AL228">
        <v>6.2441461130190454</v>
      </c>
      <c r="AM228">
        <v>6.287331027978623</v>
      </c>
      <c r="AN228">
        <v>6.3251106894370652</v>
      </c>
      <c r="AO228">
        <v>6.3613231552162848</v>
      </c>
      <c r="AP228">
        <v>6.4061499039077523</v>
      </c>
      <c r="AQ228">
        <v>6.4453754431195609</v>
      </c>
      <c r="AR228">
        <v>6.4829821717990272</v>
      </c>
      <c r="AS228">
        <v>6.5252854812398047</v>
      </c>
      <c r="AT228">
        <v>6.5638332786347222</v>
      </c>
      <c r="AU228">
        <v>6.6050198150594452</v>
      </c>
      <c r="AV228">
        <v>6.6467264872050515</v>
      </c>
      <c r="AW228">
        <v>6.6844919786096249</v>
      </c>
      <c r="AX228">
        <v>6.8306010928961749</v>
      </c>
    </row>
    <row r="229" spans="1:50">
      <c r="A229" s="95">
        <v>44601</v>
      </c>
      <c r="P229">
        <v>5.2410901467505244</v>
      </c>
      <c r="Q229">
        <v>5.2854122621564477</v>
      </c>
      <c r="R229">
        <v>5.3262316910785623</v>
      </c>
      <c r="S229">
        <v>5.3705692803437159</v>
      </c>
      <c r="T229">
        <v>5.4229934924078087</v>
      </c>
      <c r="U229">
        <v>5.4689636313918513</v>
      </c>
      <c r="V229">
        <v>5.518763796909492</v>
      </c>
      <c r="W229">
        <v>5.5648302726766836</v>
      </c>
      <c r="X229">
        <v>5.6132472635419592</v>
      </c>
      <c r="Y229">
        <v>5.6593095642331637</v>
      </c>
      <c r="Z229">
        <v>5.7045065601825442</v>
      </c>
      <c r="AA229">
        <v>5.7537399309551205</v>
      </c>
      <c r="AB229">
        <v>5.793742757821553</v>
      </c>
      <c r="AC229">
        <v>5.8343057176196034</v>
      </c>
      <c r="AD229">
        <v>5.8702670971529205</v>
      </c>
      <c r="AE229">
        <v>5.9136605558840927</v>
      </c>
      <c r="AF229">
        <v>5.954153021732659</v>
      </c>
      <c r="AG229">
        <v>5.9952038369304557</v>
      </c>
      <c r="AH229">
        <v>6.0350030175015092</v>
      </c>
      <c r="AI229">
        <v>6.0734892195566355</v>
      </c>
      <c r="AJ229">
        <v>6.1162079510703364</v>
      </c>
      <c r="AK229">
        <v>6.1557402277623883</v>
      </c>
      <c r="AL229">
        <v>6.1938680706100957</v>
      </c>
      <c r="AM229">
        <v>6.2363579669473035</v>
      </c>
      <c r="AN229">
        <v>6.2754941951678695</v>
      </c>
      <c r="AO229">
        <v>6.3131313131313123</v>
      </c>
      <c r="AP229">
        <v>6.355258976803305</v>
      </c>
      <c r="AQ229">
        <v>6.3959066197633518</v>
      </c>
      <c r="AR229">
        <v>6.4329366355741397</v>
      </c>
      <c r="AS229">
        <v>6.4766839378238341</v>
      </c>
      <c r="AT229">
        <v>6.5167807103290976</v>
      </c>
      <c r="AU229">
        <v>6.557377049180328</v>
      </c>
      <c r="AV229">
        <v>6.5984823490597169</v>
      </c>
      <c r="AW229">
        <v>6.6357000663570007</v>
      </c>
      <c r="AX229">
        <v>6.8306010928961749</v>
      </c>
    </row>
    <row r="230" spans="1:50">
      <c r="A230" s="95">
        <v>44602</v>
      </c>
      <c r="P230">
        <v>5.2534804307853955</v>
      </c>
      <c r="Q230">
        <v>5.298013245033113</v>
      </c>
      <c r="R230">
        <v>5.3390282968499738</v>
      </c>
      <c r="S230">
        <v>5.3792361484669176</v>
      </c>
      <c r="T230">
        <v>5.4288816503800215</v>
      </c>
      <c r="U230">
        <v>5.4749520941691756</v>
      </c>
      <c r="V230">
        <v>5.5279159756771694</v>
      </c>
      <c r="W230">
        <v>5.5741360089186172</v>
      </c>
      <c r="X230">
        <v>5.6227157717177398</v>
      </c>
      <c r="Y230">
        <v>5.6689342403628116</v>
      </c>
      <c r="Z230">
        <v>5.715918833952558</v>
      </c>
      <c r="AA230">
        <v>5.7653502450273857</v>
      </c>
      <c r="AB230">
        <v>5.8055152394775043</v>
      </c>
      <c r="AC230">
        <v>5.8479532163742682</v>
      </c>
      <c r="AD230">
        <v>5.8840835539864669</v>
      </c>
      <c r="AE230">
        <v>5.929439667951379</v>
      </c>
      <c r="AF230">
        <v>5.9683676514473287</v>
      </c>
      <c r="AG230">
        <v>6.009615384615385</v>
      </c>
      <c r="AH230">
        <v>6.0514372163388801</v>
      </c>
      <c r="AI230">
        <v>6.0901339829476244</v>
      </c>
      <c r="AJ230">
        <v>6.1330880098129406</v>
      </c>
      <c r="AK230">
        <v>6.1728395061728394</v>
      </c>
      <c r="AL230">
        <v>6.2111801242236027</v>
      </c>
      <c r="AM230">
        <v>6.2558648733187363</v>
      </c>
      <c r="AN230">
        <v>6.293266205160478</v>
      </c>
      <c r="AO230">
        <v>6.3311174422285532</v>
      </c>
      <c r="AP230">
        <v>6.3755180108383813</v>
      </c>
      <c r="AQ230">
        <v>6.4164260506897666</v>
      </c>
      <c r="AR230">
        <v>6.4536947402387863</v>
      </c>
      <c r="AS230">
        <v>6.4977257959714096</v>
      </c>
      <c r="AT230">
        <v>6.5380843412880028</v>
      </c>
      <c r="AU230">
        <v>6.5789473684210531</v>
      </c>
      <c r="AV230">
        <v>6.6203243958953992</v>
      </c>
      <c r="AW230">
        <v>6.6577896138482027</v>
      </c>
      <c r="AX230">
        <v>6.8306010928961749</v>
      </c>
    </row>
    <row r="231" spans="1:50">
      <c r="A231" s="95">
        <v>44603</v>
      </c>
      <c r="P231">
        <v>5.2410901467505244</v>
      </c>
      <c r="Q231">
        <v>5.2854122621564477</v>
      </c>
      <c r="R231">
        <v>5.3276505061267976</v>
      </c>
      <c r="S231">
        <v>5.3748992206396133</v>
      </c>
      <c r="T231">
        <v>5.4215234480889132</v>
      </c>
      <c r="U231">
        <v>5.4659743099207434</v>
      </c>
      <c r="V231">
        <v>5.5157198014340878</v>
      </c>
      <c r="W231">
        <v>5.5617352614015578</v>
      </c>
      <c r="X231">
        <v>5.608524957936063</v>
      </c>
      <c r="Y231">
        <v>5.6545094713033643</v>
      </c>
      <c r="Z231">
        <v>5.7012542759407072</v>
      </c>
      <c r="AA231">
        <v>5.7504312823461756</v>
      </c>
      <c r="AB231">
        <v>5.7903879559930518</v>
      </c>
      <c r="AC231">
        <v>5.8309037900874632</v>
      </c>
      <c r="AD231">
        <v>5.868544600938967</v>
      </c>
      <c r="AE231">
        <v>5.9119125036949454</v>
      </c>
      <c r="AF231">
        <v>5.9506099375185952</v>
      </c>
      <c r="AG231">
        <v>5.9916117435590177</v>
      </c>
      <c r="AH231">
        <v>6.0331825037707389</v>
      </c>
      <c r="AI231">
        <v>6.0716454159077102</v>
      </c>
      <c r="AJ231">
        <v>6.1143381228981966</v>
      </c>
      <c r="AK231">
        <v>6.1538461538461533</v>
      </c>
      <c r="AL231">
        <v>6.1919504643962844</v>
      </c>
      <c r="AM231">
        <v>6.2344139650872821</v>
      </c>
      <c r="AN231">
        <v>6.2735257214554583</v>
      </c>
      <c r="AO231">
        <v>6.3111391606184917</v>
      </c>
      <c r="AP231">
        <v>6.3532401524777633</v>
      </c>
      <c r="AQ231">
        <v>6.3938618925831197</v>
      </c>
      <c r="AR231">
        <v>6.430868167202572</v>
      </c>
      <c r="AS231">
        <v>6.4745872450631268</v>
      </c>
      <c r="AT231">
        <v>6.5146579804560263</v>
      </c>
      <c r="AU231">
        <v>6.5552277941658472</v>
      </c>
      <c r="AV231">
        <v>6.5963060686015824</v>
      </c>
      <c r="AW231">
        <v>6.6357000663570007</v>
      </c>
      <c r="AX231">
        <v>6.8306010928961749</v>
      </c>
    </row>
    <row r="232" spans="1:50">
      <c r="A232" s="95">
        <v>44606</v>
      </c>
      <c r="P232">
        <v>5.2356020942408374</v>
      </c>
      <c r="Q232">
        <v>5.2798310454065467</v>
      </c>
      <c r="R232">
        <v>5.3191489361702127</v>
      </c>
      <c r="S232">
        <v>5.3662463107056615</v>
      </c>
      <c r="T232">
        <v>5.4141851651326478</v>
      </c>
      <c r="U232">
        <v>5.4600054600054602</v>
      </c>
      <c r="V232">
        <v>5.5111600992008816</v>
      </c>
      <c r="W232">
        <v>5.5570991942206165</v>
      </c>
      <c r="X232">
        <v>5.6038105912020173</v>
      </c>
      <c r="Y232">
        <v>5.6513139304888389</v>
      </c>
      <c r="Z232">
        <v>5.6980056980056988</v>
      </c>
      <c r="AA232">
        <v>5.7487783845932743</v>
      </c>
      <c r="AB232">
        <v>5.7903879559930518</v>
      </c>
      <c r="AC232">
        <v>5.8326042578011084</v>
      </c>
      <c r="AD232">
        <v>5.8702670971529205</v>
      </c>
      <c r="AE232">
        <v>5.9154096421177167</v>
      </c>
      <c r="AF232">
        <v>5.9559261465157833</v>
      </c>
      <c r="AG232">
        <v>5.9988002399520104</v>
      </c>
      <c r="AH232">
        <v>6.0404711567502263</v>
      </c>
      <c r="AI232">
        <v>6.0808756460930367</v>
      </c>
      <c r="AJ232">
        <v>6.1236987140232699</v>
      </c>
      <c r="AK232">
        <v>6.1652281134401967</v>
      </c>
      <c r="AL232">
        <v>6.2034739454094288</v>
      </c>
      <c r="AM232">
        <v>6.25</v>
      </c>
      <c r="AN232">
        <v>6.2893081761006284</v>
      </c>
      <c r="AO232">
        <v>6.3271116735210375</v>
      </c>
      <c r="AP232">
        <v>6.3714558776680468</v>
      </c>
      <c r="AQ232">
        <v>6.414368184733803</v>
      </c>
      <c r="AR232">
        <v>6.4516129032258069</v>
      </c>
      <c r="AS232">
        <v>6.4977257959714096</v>
      </c>
      <c r="AT232">
        <v>6.5380843412880028</v>
      </c>
      <c r="AU232">
        <v>6.5789473684210531</v>
      </c>
      <c r="AV232">
        <v>6.6225165562913908</v>
      </c>
      <c r="AW232">
        <v>6.6622251832111923</v>
      </c>
      <c r="AX232">
        <v>6.8306010928961749</v>
      </c>
    </row>
    <row r="233" spans="1:50">
      <c r="A233" s="95">
        <v>44607</v>
      </c>
      <c r="P233">
        <v>5.1948051948051948</v>
      </c>
      <c r="Q233">
        <v>5.2383446830801468</v>
      </c>
      <c r="R233">
        <v>5.2770448548812663</v>
      </c>
      <c r="S233">
        <v>5.3248136315228969</v>
      </c>
      <c r="T233">
        <v>5.3720118184260004</v>
      </c>
      <c r="U233">
        <v>5.4156512320606547</v>
      </c>
      <c r="V233">
        <v>5.4659743099207434</v>
      </c>
      <c r="W233">
        <v>5.5111600992008816</v>
      </c>
      <c r="X233">
        <v>5.5570991942206165</v>
      </c>
      <c r="Y233">
        <v>5.6022408963585439</v>
      </c>
      <c r="Z233">
        <v>5.6481219994351877</v>
      </c>
      <c r="AA233">
        <v>5.6963827969239533</v>
      </c>
      <c r="AB233">
        <v>5.7372346528973033</v>
      </c>
      <c r="AC233">
        <v>5.7770075101097627</v>
      </c>
      <c r="AD233">
        <v>5.8139534883720936</v>
      </c>
      <c r="AE233">
        <v>5.8565153733528543</v>
      </c>
      <c r="AF233">
        <v>5.8962264150943398</v>
      </c>
      <c r="AG233">
        <v>5.9364796675571387</v>
      </c>
      <c r="AH233">
        <v>5.9772863120143453</v>
      </c>
      <c r="AI233">
        <v>6.0150375939849621</v>
      </c>
      <c r="AJ233">
        <v>6.0551014229488347</v>
      </c>
      <c r="AK233">
        <v>6.0957025297165499</v>
      </c>
      <c r="AL233">
        <v>6.1330880098129406</v>
      </c>
      <c r="AM233">
        <v>6.1766522544780731</v>
      </c>
      <c r="AN233">
        <v>6.2131096613855235</v>
      </c>
      <c r="AO233">
        <v>6.25</v>
      </c>
      <c r="AP233">
        <v>6.293266205160478</v>
      </c>
      <c r="AQ233">
        <v>6.3331222292590246</v>
      </c>
      <c r="AR233">
        <v>6.369426751592357</v>
      </c>
      <c r="AS233">
        <v>6.4123116383456233</v>
      </c>
      <c r="AT233">
        <v>6.4516129032258069</v>
      </c>
      <c r="AU233">
        <v>6.4913988964621883</v>
      </c>
      <c r="AV233">
        <v>6.5316786414108421</v>
      </c>
      <c r="AW233">
        <v>6.5703022339027592</v>
      </c>
    </row>
    <row r="234" spans="1:50">
      <c r="A234" s="95">
        <v>44608</v>
      </c>
      <c r="P234">
        <v>5.1519835136527563</v>
      </c>
      <c r="Q234">
        <v>5.1948051948051948</v>
      </c>
      <c r="R234">
        <v>5.2356020942408374</v>
      </c>
      <c r="S234">
        <v>5.2840158520475562</v>
      </c>
      <c r="T234">
        <v>5.3304904051172715</v>
      </c>
      <c r="U234">
        <v>5.376344086021505</v>
      </c>
      <c r="V234">
        <v>5.4259359739555073</v>
      </c>
      <c r="W234">
        <v>5.4704595185995624</v>
      </c>
      <c r="X234">
        <v>5.5157198014340878</v>
      </c>
      <c r="Y234">
        <v>5.5601890464275785</v>
      </c>
      <c r="Z234">
        <v>5.6038105912020173</v>
      </c>
      <c r="AA234">
        <v>5.6497175141242941</v>
      </c>
      <c r="AB234">
        <v>5.6899004267425326</v>
      </c>
      <c r="AC234">
        <v>5.7306590257879657</v>
      </c>
      <c r="AD234">
        <v>5.7670126874279122</v>
      </c>
      <c r="AE234">
        <v>5.8105752469494476</v>
      </c>
      <c r="AF234">
        <v>5.8513750731421883</v>
      </c>
      <c r="AG234">
        <v>5.8910162002945503</v>
      </c>
      <c r="AH234">
        <v>5.9329575793533076</v>
      </c>
      <c r="AI234">
        <v>5.9701492537313428</v>
      </c>
      <c r="AJ234">
        <v>6.0132291040288637</v>
      </c>
      <c r="AK234">
        <v>6.0532687651331711</v>
      </c>
      <c r="AL234">
        <v>6.091989034419738</v>
      </c>
      <c r="AM234">
        <v>6.1349693251533743</v>
      </c>
      <c r="AN234">
        <v>6.1728395061728394</v>
      </c>
      <c r="AO234">
        <v>6.2092517851598883</v>
      </c>
      <c r="AP234">
        <v>6.2539086929330834</v>
      </c>
      <c r="AQ234">
        <v>6.2952470884482219</v>
      </c>
      <c r="AR234">
        <v>6.3311174422285532</v>
      </c>
      <c r="AS234">
        <v>6.3755180108383813</v>
      </c>
      <c r="AT234">
        <v>6.414368184733803</v>
      </c>
      <c r="AU234">
        <v>6.455777921239509</v>
      </c>
      <c r="AV234">
        <v>6.4956154595647932</v>
      </c>
      <c r="AW234">
        <v>6.5359477124183005</v>
      </c>
    </row>
    <row r="235" spans="1:50">
      <c r="A235" s="95">
        <v>44609</v>
      </c>
      <c r="P235">
        <v>5.182689816014511</v>
      </c>
      <c r="Q235">
        <v>5.226025607525477</v>
      </c>
      <c r="R235">
        <v>5.2659294365455498</v>
      </c>
      <c r="S235">
        <v>5.3106744556558683</v>
      </c>
      <c r="T235">
        <v>5.3576212161800161</v>
      </c>
      <c r="U235">
        <v>5.4024851431658565</v>
      </c>
      <c r="V235">
        <v>5.4540496318516496</v>
      </c>
      <c r="W235">
        <v>5.499037668408028</v>
      </c>
      <c r="X235">
        <v>5.5447740504574439</v>
      </c>
      <c r="Y235">
        <v>5.589714924538848</v>
      </c>
      <c r="Z235">
        <v>5.6353902507748659</v>
      </c>
      <c r="AA235">
        <v>5.683432793407218</v>
      </c>
      <c r="AB235">
        <v>5.7240984544934177</v>
      </c>
      <c r="AC235">
        <v>5.7653502450273857</v>
      </c>
      <c r="AD235">
        <v>5.802146794313896</v>
      </c>
      <c r="AE235">
        <v>5.8462437883659746</v>
      </c>
      <c r="AF235">
        <v>5.8875478363261697</v>
      </c>
      <c r="AG235">
        <v>5.9276822762299943</v>
      </c>
      <c r="AH235">
        <v>5.9701492537313428</v>
      </c>
      <c r="AI235">
        <v>6.0078101531991592</v>
      </c>
      <c r="AJ235">
        <v>6.0514372163388801</v>
      </c>
      <c r="AK235">
        <v>6.0901339829476244</v>
      </c>
      <c r="AL235">
        <v>6.1293288384921851</v>
      </c>
      <c r="AM235">
        <v>6.1728395061728394</v>
      </c>
      <c r="AN235">
        <v>6.2131096613855235</v>
      </c>
      <c r="AO235">
        <v>6.25</v>
      </c>
      <c r="AP235">
        <v>6.293266205160478</v>
      </c>
      <c r="AQ235">
        <v>6.3351282863477989</v>
      </c>
      <c r="AR235">
        <v>6.3734862970044608</v>
      </c>
      <c r="AS235">
        <v>6.4164260506897666</v>
      </c>
      <c r="AT235">
        <v>6.455777921239509</v>
      </c>
      <c r="AU235">
        <v>6.4977257959714096</v>
      </c>
      <c r="AV235">
        <v>6.5402223675604967</v>
      </c>
      <c r="AW235">
        <v>6.5789473684210531</v>
      </c>
    </row>
    <row r="236" spans="1:50">
      <c r="A236" s="95">
        <v>44610</v>
      </c>
      <c r="P236">
        <v>5.1453563159248779</v>
      </c>
      <c r="Q236">
        <v>5.186721991701245</v>
      </c>
      <c r="R236">
        <v>5.2287581699346406</v>
      </c>
      <c r="S236">
        <v>5.2728710783021349</v>
      </c>
      <c r="T236">
        <v>5.3205639797818565</v>
      </c>
      <c r="U236">
        <v>5.3662463107056615</v>
      </c>
      <c r="V236">
        <v>5.417118093174432</v>
      </c>
      <c r="W236">
        <v>5.4614964500273073</v>
      </c>
      <c r="X236">
        <v>5.5066079295154182</v>
      </c>
      <c r="Y236">
        <v>5.5509297807382731</v>
      </c>
      <c r="Z236">
        <v>5.5959709009513148</v>
      </c>
      <c r="AA236">
        <v>5.6433408577878108</v>
      </c>
      <c r="AB236">
        <v>5.6850483229107445</v>
      </c>
      <c r="AC236">
        <v>5.7257371886630404</v>
      </c>
      <c r="AD236">
        <v>5.762028233938346</v>
      </c>
      <c r="AE236">
        <v>5.8055152394775043</v>
      </c>
      <c r="AF236">
        <v>5.8445353594389244</v>
      </c>
      <c r="AG236">
        <v>5.8858151854031782</v>
      </c>
      <c r="AH236">
        <v>5.9259259259259256</v>
      </c>
      <c r="AI236">
        <v>5.9630292188431726</v>
      </c>
      <c r="AJ236">
        <v>6.0060060060060056</v>
      </c>
      <c r="AK236">
        <v>6.0441220912662432</v>
      </c>
      <c r="AL236">
        <v>6.0827250608272507</v>
      </c>
      <c r="AM236">
        <v>6.1255742725880546</v>
      </c>
      <c r="AN236">
        <v>6.1633281972265017</v>
      </c>
      <c r="AO236">
        <v>6.2015503875968987</v>
      </c>
      <c r="AP236">
        <v>6.2441461130190454</v>
      </c>
      <c r="AQ236">
        <v>6.2853551225644253</v>
      </c>
      <c r="AR236">
        <v>6.3211125158027812</v>
      </c>
      <c r="AS236">
        <v>6.3653723742838961</v>
      </c>
      <c r="AT236">
        <v>6.404098623118796</v>
      </c>
      <c r="AU236">
        <v>6.4453754431195609</v>
      </c>
      <c r="AV236">
        <v>6.4850843060959793</v>
      </c>
      <c r="AW236">
        <v>6.5231572080887155</v>
      </c>
    </row>
    <row r="237" spans="1:50">
      <c r="A237" s="95">
        <v>44613</v>
      </c>
      <c r="P237" s="189">
        <v>5.1453563159248779</v>
      </c>
      <c r="Q237" s="189">
        <v>5.186721991701245</v>
      </c>
      <c r="R237" s="189">
        <v>5.2287581699346406</v>
      </c>
      <c r="S237" s="189">
        <v>5.2728710783021349</v>
      </c>
      <c r="T237" s="189">
        <v>5.3205639797818565</v>
      </c>
      <c r="U237" s="189">
        <v>5.3662463107056615</v>
      </c>
      <c r="V237" s="189">
        <v>5.417118093174432</v>
      </c>
      <c r="W237" s="189">
        <v>5.4614964500273073</v>
      </c>
      <c r="X237" s="189">
        <v>5.5066079295154182</v>
      </c>
      <c r="Y237" s="189">
        <v>5.5509297807382731</v>
      </c>
      <c r="Z237" s="189">
        <v>5.5959709009513148</v>
      </c>
      <c r="AA237" s="189">
        <v>5.6433408577878108</v>
      </c>
      <c r="AB237" s="189">
        <v>5.6850483229107445</v>
      </c>
      <c r="AC237" s="189">
        <v>5.7257371886630404</v>
      </c>
      <c r="AD237" s="189">
        <v>5.762028233938346</v>
      </c>
      <c r="AE237" s="189">
        <v>5.8055152394775043</v>
      </c>
      <c r="AF237" s="189">
        <v>5.8445353594389244</v>
      </c>
      <c r="AG237" s="189">
        <v>5.8858151854031782</v>
      </c>
      <c r="AH237" s="189">
        <v>5.9259259259259256</v>
      </c>
      <c r="AI237" s="189">
        <v>5.9630292188431726</v>
      </c>
      <c r="AJ237" s="189">
        <v>6.0060060060060056</v>
      </c>
      <c r="AK237" s="189">
        <v>6.0441220912662432</v>
      </c>
      <c r="AL237" s="189">
        <v>6.0827250608272507</v>
      </c>
      <c r="AM237" s="189">
        <v>6.1255742725880546</v>
      </c>
      <c r="AN237" s="189">
        <v>6.1633281972265017</v>
      </c>
      <c r="AO237" s="189">
        <v>6.2015503875968987</v>
      </c>
      <c r="AP237" s="189">
        <v>6.2441461130190454</v>
      </c>
      <c r="AQ237" s="189">
        <v>6.2853551225644253</v>
      </c>
      <c r="AR237" s="189">
        <v>6.3211125158027812</v>
      </c>
      <c r="AS237" s="189">
        <v>6.3653723742838961</v>
      </c>
      <c r="AT237" s="189">
        <v>6.404098623118796</v>
      </c>
      <c r="AU237" s="189">
        <v>6.4453754431195609</v>
      </c>
      <c r="AV237" s="189">
        <v>6.4850843060959793</v>
      </c>
      <c r="AW237" s="189">
        <v>6.5231572080887155</v>
      </c>
    </row>
    <row r="238" spans="1:50">
      <c r="A238" s="95">
        <v>44614</v>
      </c>
      <c r="P238">
        <v>5.0697084917617232</v>
      </c>
      <c r="Q238">
        <v>5.1111679018655769</v>
      </c>
      <c r="R238">
        <v>5.150656708730363</v>
      </c>
      <c r="S238">
        <v>5.198856251624643</v>
      </c>
      <c r="T238">
        <v>5.2438384897745145</v>
      </c>
      <c r="U238">
        <v>5.2882072977260712</v>
      </c>
      <c r="V238">
        <v>5.3390282968499738</v>
      </c>
      <c r="W238">
        <v>5.3835800807537009</v>
      </c>
      <c r="X238">
        <v>5.4288816503800215</v>
      </c>
      <c r="Y238">
        <v>5.4719562243502056</v>
      </c>
      <c r="Z238">
        <v>5.5157198014340878</v>
      </c>
      <c r="AA238">
        <v>5.563282336578582</v>
      </c>
      <c r="AB238">
        <v>5.6022408963585439</v>
      </c>
      <c r="AC238">
        <v>5.6433408577878108</v>
      </c>
      <c r="AD238">
        <v>5.6785917092561045</v>
      </c>
      <c r="AE238">
        <v>5.7208237986270021</v>
      </c>
      <c r="AF238">
        <v>5.7587100489490357</v>
      </c>
      <c r="AG238">
        <v>5.798782255726298</v>
      </c>
      <c r="AH238">
        <v>5.8377116170461179</v>
      </c>
      <c r="AI238">
        <v>5.8754406580493539</v>
      </c>
      <c r="AJ238">
        <v>5.9171597633136095</v>
      </c>
      <c r="AK238">
        <v>5.9559261465157833</v>
      </c>
      <c r="AL238">
        <v>5.9916117435590177</v>
      </c>
      <c r="AM238">
        <v>6.0350030175015092</v>
      </c>
      <c r="AN238">
        <v>6.0716454159077102</v>
      </c>
      <c r="AO238">
        <v>6.1068702290076331</v>
      </c>
      <c r="AP238">
        <v>6.1500615006150063</v>
      </c>
      <c r="AQ238">
        <v>6.1900340451872484</v>
      </c>
      <c r="AR238">
        <v>6.2247121070650486</v>
      </c>
      <c r="AS238">
        <v>6.2676277029144467</v>
      </c>
      <c r="AT238">
        <v>6.3051702395964693</v>
      </c>
      <c r="AU238">
        <v>6.3451776649746199</v>
      </c>
      <c r="AV238">
        <v>6.3856960408684547</v>
      </c>
      <c r="AW238">
        <v>6.422607578676943</v>
      </c>
    </row>
    <row r="239" spans="1:50">
      <c r="A239" s="95">
        <v>44615</v>
      </c>
      <c r="P239">
        <v>4.9987503124218948</v>
      </c>
      <c r="Q239">
        <v>5.0415931434333245</v>
      </c>
      <c r="R239">
        <v>5.078720162519045</v>
      </c>
      <c r="S239">
        <v>5.1255766273705792</v>
      </c>
      <c r="T239">
        <v>5.1706308169596698</v>
      </c>
      <c r="U239">
        <v>5.2151238591916558</v>
      </c>
      <c r="V239">
        <v>5.2645433008686497</v>
      </c>
      <c r="W239">
        <v>5.3078556263269636</v>
      </c>
      <c r="X239">
        <v>5.3504547886570357</v>
      </c>
      <c r="Y239">
        <v>5.3937432578209279</v>
      </c>
      <c r="Z239">
        <v>5.4347826086956523</v>
      </c>
      <c r="AA239">
        <v>5.4794520547945202</v>
      </c>
      <c r="AB239">
        <v>5.5172413793103452</v>
      </c>
      <c r="AC239">
        <v>5.5555555555555554</v>
      </c>
      <c r="AD239">
        <v>5.589714924538848</v>
      </c>
      <c r="AE239">
        <v>5.6306306306306304</v>
      </c>
      <c r="AF239">
        <v>5.6689342403628116</v>
      </c>
      <c r="AG239">
        <v>5.7061340941512126</v>
      </c>
      <c r="AH239">
        <v>5.7454754380925017</v>
      </c>
      <c r="AI239">
        <v>5.7803468208092488</v>
      </c>
      <c r="AJ239">
        <v>5.8207217694994178</v>
      </c>
      <c r="AK239">
        <v>5.8565153733528543</v>
      </c>
      <c r="AL239">
        <v>5.8927519151443724</v>
      </c>
      <c r="AM239">
        <v>5.9329575793533076</v>
      </c>
      <c r="AN239">
        <v>5.9701492537313428</v>
      </c>
      <c r="AO239">
        <v>6.0042029420594414</v>
      </c>
      <c r="AP239">
        <v>6.0441220912662432</v>
      </c>
      <c r="AQ239">
        <v>6.0827250608272507</v>
      </c>
      <c r="AR239">
        <v>6.1180789232181088</v>
      </c>
      <c r="AS239">
        <v>6.1576354679802963</v>
      </c>
      <c r="AT239">
        <v>6.195786864931847</v>
      </c>
      <c r="AU239">
        <v>6.2344139650872821</v>
      </c>
      <c r="AV239">
        <v>6.2715584822828472</v>
      </c>
      <c r="AW239">
        <v>6.3071586250394196</v>
      </c>
    </row>
    <row r="240" spans="1:50">
      <c r="A240" s="95">
        <v>44616</v>
      </c>
      <c r="P240">
        <v>5.1413881748071981</v>
      </c>
      <c r="Q240">
        <v>5.1853772361939336</v>
      </c>
      <c r="R240">
        <v>5.2232958997127188</v>
      </c>
      <c r="S240">
        <v>5.2742616033755274</v>
      </c>
      <c r="T240">
        <v>5.3205639797818565</v>
      </c>
      <c r="U240">
        <v>5.3662463107056615</v>
      </c>
      <c r="V240">
        <v>5.4185857491194804</v>
      </c>
      <c r="W240">
        <v>5.4629882545752526</v>
      </c>
      <c r="X240">
        <v>5.5096418732782375</v>
      </c>
      <c r="Y240">
        <v>5.5540127742293812</v>
      </c>
      <c r="Z240">
        <v>5.5975370836831795</v>
      </c>
      <c r="AA240">
        <v>5.6449336720293539</v>
      </c>
      <c r="AB240">
        <v>5.6850483229107445</v>
      </c>
      <c r="AC240">
        <v>5.7257371886630404</v>
      </c>
      <c r="AD240">
        <v>5.762028233938346</v>
      </c>
      <c r="AE240">
        <v>5.8055152394775043</v>
      </c>
      <c r="AF240">
        <v>5.8445353594389244</v>
      </c>
      <c r="AG240">
        <v>5.8840835539864669</v>
      </c>
      <c r="AH240">
        <v>5.9241706161137442</v>
      </c>
      <c r="AI240">
        <v>5.9630292188431726</v>
      </c>
      <c r="AJ240">
        <v>6.0042029420594414</v>
      </c>
      <c r="AK240">
        <v>6.0422960725075523</v>
      </c>
      <c r="AL240">
        <v>6.0808756460930367</v>
      </c>
      <c r="AM240">
        <v>6.1236987140232699</v>
      </c>
      <c r="AN240">
        <v>6.1614294516327792</v>
      </c>
      <c r="AO240">
        <v>6.1977068484660682</v>
      </c>
      <c r="AP240">
        <v>6.2402496099843994</v>
      </c>
      <c r="AQ240">
        <v>6.2814070351758788</v>
      </c>
      <c r="AR240">
        <v>6.3171193935565384</v>
      </c>
      <c r="AS240">
        <v>6.3593004769475359</v>
      </c>
      <c r="AT240">
        <v>6.3979526551503518</v>
      </c>
      <c r="AU240">
        <v>6.4391500321957507</v>
      </c>
      <c r="AV240">
        <v>6.4787819889860714</v>
      </c>
      <c r="AW240">
        <v>6.5167807103290976</v>
      </c>
    </row>
    <row r="241" spans="1:49">
      <c r="A241" s="95">
        <v>44617</v>
      </c>
      <c r="P241">
        <v>5.1392743344639733</v>
      </c>
      <c r="Q241">
        <v>5.2042674993494673</v>
      </c>
      <c r="R241">
        <v>5.2424639580602879</v>
      </c>
      <c r="S241">
        <v>5.2938062466913705</v>
      </c>
      <c r="T241">
        <v>5.3390282968499738</v>
      </c>
      <c r="U241">
        <v>5.3835800807537009</v>
      </c>
      <c r="V241">
        <v>5.4362598532209843</v>
      </c>
      <c r="W241">
        <v>5.4809536859413539</v>
      </c>
      <c r="X241">
        <v>5.5263885051119095</v>
      </c>
      <c r="Y241">
        <v>5.5710306406685239</v>
      </c>
      <c r="Z241">
        <v>5.616399887672002</v>
      </c>
      <c r="AA241">
        <v>5.6641178136505239</v>
      </c>
      <c r="AB241">
        <v>5.7061340941512126</v>
      </c>
      <c r="AC241">
        <v>5.7487783845932743</v>
      </c>
      <c r="AD241">
        <v>5.7853630315302285</v>
      </c>
      <c r="AE241">
        <v>5.8275058275058278</v>
      </c>
      <c r="AF241">
        <v>5.8668231152830748</v>
      </c>
      <c r="AG241">
        <v>5.9066745422327225</v>
      </c>
      <c r="AH241">
        <v>5.9470710674992571</v>
      </c>
      <c r="AI241">
        <v>5.9862316671655194</v>
      </c>
      <c r="AJ241">
        <v>6.027727546714889</v>
      </c>
      <c r="AK241">
        <v>6.0661207158022448</v>
      </c>
      <c r="AL241">
        <v>6.103143118706134</v>
      </c>
      <c r="AM241">
        <v>6.1462814996926856</v>
      </c>
      <c r="AN241">
        <v>6.1842918985776123</v>
      </c>
      <c r="AO241">
        <v>6.2208398133748055</v>
      </c>
      <c r="AP241">
        <v>6.2637018477920456</v>
      </c>
      <c r="AQ241">
        <v>6.3051702395964693</v>
      </c>
      <c r="AR241">
        <v>6.3411540900443875</v>
      </c>
      <c r="AS241">
        <v>6.3836578359399931</v>
      </c>
      <c r="AT241">
        <v>6.422607578676943</v>
      </c>
      <c r="AU241">
        <v>6.4641241111829348</v>
      </c>
      <c r="AV241">
        <v>6.5040650406504064</v>
      </c>
      <c r="AW241">
        <v>6.5423617926071307</v>
      </c>
    </row>
    <row r="242" spans="1:49">
      <c r="A242" s="95">
        <v>44620</v>
      </c>
      <c r="P242">
        <v>5.208333333333333</v>
      </c>
      <c r="Q242">
        <v>5.245213742460006</v>
      </c>
      <c r="R242">
        <v>5.2896059243586357</v>
      </c>
      <c r="S242">
        <v>5.334755934915977</v>
      </c>
      <c r="T242">
        <v>5.3734551316496511</v>
      </c>
      <c r="U242">
        <v>5.4244643341470029</v>
      </c>
      <c r="V242">
        <v>5.4689636313918513</v>
      </c>
      <c r="W242">
        <v>5.514199062586159</v>
      </c>
      <c r="X242">
        <v>5.5586436909394106</v>
      </c>
      <c r="Y242">
        <v>5.6053811659192823</v>
      </c>
      <c r="Z242">
        <v>5.6529112492933864</v>
      </c>
      <c r="AA242">
        <v>5.6963827969239533</v>
      </c>
      <c r="AB242">
        <v>5.7372346528973033</v>
      </c>
      <c r="AC242">
        <v>5.7720057720057723</v>
      </c>
      <c r="AD242">
        <v>5.8139534883720936</v>
      </c>
      <c r="AE242">
        <v>5.8530875036581795</v>
      </c>
      <c r="AF242">
        <v>5.8927519151443724</v>
      </c>
      <c r="AG242">
        <v>5.9311981020166078</v>
      </c>
      <c r="AH242">
        <v>5.9683676514473287</v>
      </c>
      <c r="AI242">
        <v>6.009615384615385</v>
      </c>
      <c r="AJ242">
        <v>6.0477774417901422</v>
      </c>
      <c r="AK242">
        <v>6.0845756008518403</v>
      </c>
      <c r="AL242">
        <v>6.1274509803921564</v>
      </c>
      <c r="AM242">
        <v>6.1633281972265017</v>
      </c>
      <c r="AN242">
        <v>6.1996280223186613</v>
      </c>
      <c r="AO242">
        <v>6.2421972534332077</v>
      </c>
      <c r="AP242">
        <v>6.2814070351758788</v>
      </c>
      <c r="AQ242">
        <v>6.3171193935565384</v>
      </c>
      <c r="AR242">
        <v>6.3593004769475359</v>
      </c>
      <c r="AS242">
        <v>6.3959066197633518</v>
      </c>
      <c r="AT242">
        <v>6.43707756678468</v>
      </c>
      <c r="AU242">
        <v>6.4766839378238341</v>
      </c>
      <c r="AV242">
        <v>6.512536633018561</v>
      </c>
      <c r="AW242">
        <v>6.5423617926071307</v>
      </c>
    </row>
    <row r="243" spans="1:49">
      <c r="A243" s="95">
        <v>44621</v>
      </c>
      <c r="Q243">
        <v>5.2798310454065467</v>
      </c>
      <c r="R243">
        <v>5.3177346450412122</v>
      </c>
      <c r="S243">
        <v>5.3604931653712145</v>
      </c>
      <c r="T243">
        <v>5.4097917230186638</v>
      </c>
      <c r="U243">
        <v>5.3734551316496511</v>
      </c>
      <c r="V243">
        <v>5.4244643341470029</v>
      </c>
      <c r="W243">
        <v>5.4689636313918513</v>
      </c>
      <c r="X243">
        <v>5.514199062586159</v>
      </c>
      <c r="Y243">
        <v>5.5586436909394106</v>
      </c>
      <c r="Z243">
        <v>5.6053811659192823</v>
      </c>
      <c r="AA243">
        <v>5.6529112492933864</v>
      </c>
      <c r="AB243">
        <v>5.6963827969239533</v>
      </c>
      <c r="AC243">
        <v>5.7372346528973033</v>
      </c>
      <c r="AD243">
        <v>5.7720057720057723</v>
      </c>
      <c r="AE243">
        <v>5.8139534883720936</v>
      </c>
      <c r="AF243">
        <v>5.8530875036581795</v>
      </c>
      <c r="AG243">
        <v>5.8927519151443724</v>
      </c>
      <c r="AH243">
        <v>5.9311981020166078</v>
      </c>
      <c r="AI243">
        <v>5.9683676514473287</v>
      </c>
      <c r="AJ243">
        <v>6.009615384615385</v>
      </c>
      <c r="AK243">
        <v>6.0477774417901422</v>
      </c>
      <c r="AL243">
        <v>6.0845756008518403</v>
      </c>
      <c r="AM243">
        <v>6.1274509803921564</v>
      </c>
      <c r="AN243">
        <v>6.1633281972265017</v>
      </c>
      <c r="AO243">
        <v>6.1996280223186613</v>
      </c>
      <c r="AP243">
        <v>6.2421972534332077</v>
      </c>
      <c r="AQ243">
        <v>6.2814070351758788</v>
      </c>
      <c r="AR243">
        <v>6.3171193935565384</v>
      </c>
      <c r="AS243">
        <v>6.3593004769475359</v>
      </c>
      <c r="AT243">
        <v>6.3959066197633518</v>
      </c>
      <c r="AU243">
        <v>6.43707756678468</v>
      </c>
      <c r="AV243">
        <v>6.4766839378238341</v>
      </c>
      <c r="AW243">
        <v>6.512536633018561</v>
      </c>
    </row>
    <row r="244" spans="1:49">
      <c r="A244" s="95">
        <v>44622</v>
      </c>
      <c r="Q244">
        <v>5.1546391752577314</v>
      </c>
      <c r="R244">
        <v>5.1921079958463139</v>
      </c>
      <c r="S244">
        <v>5.2397170552790149</v>
      </c>
      <c r="T244">
        <v>5.2882072977260712</v>
      </c>
      <c r="U244">
        <v>5.334755934915977</v>
      </c>
      <c r="V244">
        <v>5.3864799353622406</v>
      </c>
      <c r="W244">
        <v>5.4318305268875609</v>
      </c>
      <c r="X244">
        <v>5.4779512462339088</v>
      </c>
      <c r="Y244">
        <v>5.5218111540585308</v>
      </c>
      <c r="Z244">
        <v>5.5663790704146949</v>
      </c>
      <c r="AA244">
        <v>5.6148231330713081</v>
      </c>
      <c r="AB244">
        <v>5.6561085972850673</v>
      </c>
      <c r="AC244">
        <v>5.6963827969239533</v>
      </c>
      <c r="AD244">
        <v>5.7306590257879657</v>
      </c>
      <c r="AE244">
        <v>5.7720057720057723</v>
      </c>
      <c r="AF244">
        <v>5.8088875980249783</v>
      </c>
      <c r="AG244">
        <v>5.8479532163742682</v>
      </c>
      <c r="AH244">
        <v>5.8858151854031782</v>
      </c>
      <c r="AI244">
        <v>5.9224163458691148</v>
      </c>
      <c r="AJ244">
        <v>5.9612518628912072</v>
      </c>
      <c r="AK244">
        <v>5.9988002399520104</v>
      </c>
      <c r="AL244">
        <v>6.0350030175015092</v>
      </c>
      <c r="AM244">
        <v>6.0753341433778862</v>
      </c>
      <c r="AN244">
        <v>6.1106018942865878</v>
      </c>
      <c r="AO244">
        <v>6.1462814996926856</v>
      </c>
      <c r="AP244">
        <v>6.1862047633776687</v>
      </c>
      <c r="AQ244">
        <v>6.2247121070650486</v>
      </c>
      <c r="AR244">
        <v>6.2597809076682314</v>
      </c>
      <c r="AS244">
        <v>6.30119722747322</v>
      </c>
      <c r="AT244">
        <v>6.3391442155309035</v>
      </c>
      <c r="AU244">
        <v>6.3775510204081636</v>
      </c>
      <c r="AV244">
        <v>6.414368184733803</v>
      </c>
      <c r="AW244">
        <v>6.4516129032258069</v>
      </c>
    </row>
    <row r="245" spans="1:49">
      <c r="A245" s="95">
        <v>44623</v>
      </c>
      <c r="Q245">
        <v>5.0607287449392713</v>
      </c>
      <c r="R245">
        <v>5.0981391791995927</v>
      </c>
      <c r="S245">
        <v>5.1453563159248779</v>
      </c>
      <c r="T245">
        <v>5.1934562451311352</v>
      </c>
      <c r="U245">
        <v>5.2383446830801468</v>
      </c>
      <c r="V245">
        <v>5.2910052910052912</v>
      </c>
      <c r="W245">
        <v>5.3376034160661865</v>
      </c>
      <c r="X245">
        <v>5.3850296176628971</v>
      </c>
      <c r="Y245">
        <v>5.4318305268875609</v>
      </c>
      <c r="Z245">
        <v>5.4764512595837891</v>
      </c>
      <c r="AA245">
        <v>5.5248618784530388</v>
      </c>
      <c r="AB245">
        <v>5.5663790704146949</v>
      </c>
      <c r="AC245">
        <v>5.6100981767180924</v>
      </c>
      <c r="AD245">
        <v>5.6481219994351877</v>
      </c>
      <c r="AE245">
        <v>5.6915196357427433</v>
      </c>
      <c r="AF245">
        <v>5.7323015190599031</v>
      </c>
      <c r="AG245">
        <v>5.7753393011839442</v>
      </c>
      <c r="AH245">
        <v>5.8173356602675979</v>
      </c>
      <c r="AI245">
        <v>5.8565153733528543</v>
      </c>
      <c r="AJ245">
        <v>5.8997050147492622</v>
      </c>
      <c r="AK245">
        <v>5.94000594000594</v>
      </c>
      <c r="AL245">
        <v>5.9790732436472345</v>
      </c>
      <c r="AM245">
        <v>6.0240963855421681</v>
      </c>
      <c r="AN245">
        <v>6.0624431645953312</v>
      </c>
      <c r="AO245">
        <v>6.1012812690665044</v>
      </c>
      <c r="AP245">
        <v>6.1443932411674345</v>
      </c>
      <c r="AQ245">
        <v>6.1862047633776687</v>
      </c>
      <c r="AR245">
        <v>6.2247121070650486</v>
      </c>
      <c r="AS245">
        <v>6.2695924764890281</v>
      </c>
      <c r="AT245">
        <v>6.309148264984227</v>
      </c>
      <c r="AU245">
        <v>6.3512226103524929</v>
      </c>
      <c r="AV245">
        <v>6.3938618925831197</v>
      </c>
      <c r="AW245">
        <v>6.4329366355741397</v>
      </c>
    </row>
    <row r="246" spans="1:49">
      <c r="A246" s="95">
        <v>44624</v>
      </c>
      <c r="Q246">
        <v>5.1150895140664963</v>
      </c>
      <c r="R246">
        <v>5.1519835136527563</v>
      </c>
      <c r="S246">
        <v>5.2015604681404417</v>
      </c>
      <c r="T246">
        <v>5.2383446830801468</v>
      </c>
      <c r="U246">
        <v>5.2798310454065467</v>
      </c>
      <c r="V246">
        <v>5.333333333333333</v>
      </c>
      <c r="W246">
        <v>5.3806833467850419</v>
      </c>
      <c r="X246">
        <v>5.4288816503800215</v>
      </c>
      <c r="Y246">
        <v>5.4764512595837891</v>
      </c>
      <c r="Z246">
        <v>5.5233360950013815</v>
      </c>
      <c r="AA246">
        <v>5.5741360089186172</v>
      </c>
      <c r="AB246">
        <v>5.616399887672002</v>
      </c>
      <c r="AC246">
        <v>5.6625141562853907</v>
      </c>
      <c r="AD246">
        <v>5.7012542759407072</v>
      </c>
      <c r="AE246">
        <v>5.7471264367816097</v>
      </c>
      <c r="AF246">
        <v>5.7887120115774247</v>
      </c>
      <c r="AG246">
        <v>5.8326042578011084</v>
      </c>
      <c r="AH246">
        <v>5.8771672054069937</v>
      </c>
      <c r="AI246">
        <v>5.9171597633136095</v>
      </c>
      <c r="AJ246">
        <v>5.9612518628912072</v>
      </c>
      <c r="AK246">
        <v>6.0042029420594414</v>
      </c>
      <c r="AL246">
        <v>6.0441220912662432</v>
      </c>
      <c r="AM246">
        <v>6.091989034419738</v>
      </c>
      <c r="AN246">
        <v>6.1312078479460457</v>
      </c>
      <c r="AO246">
        <v>6.1709348966368403</v>
      </c>
      <c r="AP246">
        <v>6.2169723344731116</v>
      </c>
      <c r="AQ246">
        <v>6.261740763932373</v>
      </c>
      <c r="AR246">
        <v>6.30119722747322</v>
      </c>
      <c r="AS246">
        <v>6.3471913678197396</v>
      </c>
      <c r="AT246">
        <v>6.3877355477483233</v>
      </c>
      <c r="AU246">
        <v>6.4329366355741397</v>
      </c>
      <c r="AV246">
        <v>6.4766839378238341</v>
      </c>
      <c r="AW246">
        <v>6.5167807103290976</v>
      </c>
    </row>
    <row r="247" spans="1:49">
      <c r="A247" s="95">
        <v>44627</v>
      </c>
      <c r="Q247">
        <v>5.1229508196721305</v>
      </c>
      <c r="R247">
        <v>5.161290322580645</v>
      </c>
      <c r="S247">
        <v>5.2096900234436045</v>
      </c>
      <c r="T247">
        <v>5.2562417871222076</v>
      </c>
      <c r="U247">
        <v>5.3036329885971893</v>
      </c>
      <c r="V247">
        <v>5.3561863952865556</v>
      </c>
      <c r="W247">
        <v>5.4039448797622267</v>
      </c>
      <c r="X247">
        <v>5.4525627044711014</v>
      </c>
      <c r="Y247">
        <v>5.5005500550055011</v>
      </c>
      <c r="Z247">
        <v>5.547850208044383</v>
      </c>
      <c r="AA247">
        <v>5.5991041433370654</v>
      </c>
      <c r="AB247">
        <v>5.6449336720293539</v>
      </c>
      <c r="AC247">
        <v>5.6899004267425326</v>
      </c>
      <c r="AD247">
        <v>5.7306590257879657</v>
      </c>
      <c r="AE247">
        <v>5.7786766830395839</v>
      </c>
      <c r="AF247">
        <v>5.8224163027656477</v>
      </c>
      <c r="AG247">
        <v>5.8668231152830748</v>
      </c>
      <c r="AH247">
        <v>5.9119125036949454</v>
      </c>
      <c r="AI247">
        <v>5.954153021732659</v>
      </c>
      <c r="AJ247">
        <v>5.9988002399520104</v>
      </c>
      <c r="AK247">
        <v>6.0422960725075523</v>
      </c>
      <c r="AL247">
        <v>6.0845756008518403</v>
      </c>
      <c r="AM247">
        <v>6.1330880098129406</v>
      </c>
      <c r="AN247">
        <v>6.1747452917567145</v>
      </c>
      <c r="AO247">
        <v>6.2150403977625857</v>
      </c>
      <c r="AP247">
        <v>6.261740763932373</v>
      </c>
      <c r="AQ247">
        <v>6.3071586250394196</v>
      </c>
      <c r="AR247">
        <v>6.3471913678197396</v>
      </c>
      <c r="AS247">
        <v>6.3959066197633518</v>
      </c>
      <c r="AT247">
        <v>6.4391500321957507</v>
      </c>
      <c r="AU247">
        <v>6.4829821717990272</v>
      </c>
      <c r="AV247">
        <v>6.5274151436031334</v>
      </c>
      <c r="AW247">
        <v>6.5703022339027592</v>
      </c>
    </row>
    <row r="248" spans="1:49">
      <c r="A248" s="95">
        <v>44628</v>
      </c>
      <c r="Q248">
        <v>5.0994390617032126</v>
      </c>
      <c r="R248">
        <v>5.1374261494991016</v>
      </c>
      <c r="S248">
        <v>5.1853772361939336</v>
      </c>
      <c r="T248">
        <v>5.2314935914203513</v>
      </c>
      <c r="U248">
        <v>5.2770448548812663</v>
      </c>
      <c r="V248">
        <v>5.3276505061267976</v>
      </c>
      <c r="W248">
        <v>5.3734551316496511</v>
      </c>
      <c r="X248">
        <v>5.4215234480889132</v>
      </c>
      <c r="Y248">
        <v>5.4674685620557684</v>
      </c>
      <c r="Z248">
        <v>5.514199062586159</v>
      </c>
      <c r="AA248">
        <v>5.5648302726766836</v>
      </c>
      <c r="AB248">
        <v>5.608524957936063</v>
      </c>
      <c r="AC248">
        <v>5.6545094713033643</v>
      </c>
      <c r="AD248">
        <v>5.6947608200455582</v>
      </c>
      <c r="AE248">
        <v>5.7405281285878305</v>
      </c>
      <c r="AF248">
        <v>5.78368999421631</v>
      </c>
      <c r="AG248">
        <v>5.829204313611192</v>
      </c>
      <c r="AH248">
        <v>5.8719906048150321</v>
      </c>
      <c r="AI248">
        <v>5.9136605558840927</v>
      </c>
      <c r="AJ248">
        <v>5.9594755661501786</v>
      </c>
      <c r="AK248">
        <v>6.0024009603841542</v>
      </c>
      <c r="AL248">
        <v>6.0441220912662432</v>
      </c>
      <c r="AM248">
        <v>6.091989034419738</v>
      </c>
      <c r="AN248">
        <v>6.1330880098129406</v>
      </c>
      <c r="AO248">
        <v>6.1728395061728394</v>
      </c>
      <c r="AP248">
        <v>6.2208398133748055</v>
      </c>
      <c r="AQ248">
        <v>6.2637018477920456</v>
      </c>
      <c r="AR248">
        <v>6.3051702395964693</v>
      </c>
      <c r="AS248">
        <v>6.3512226103524929</v>
      </c>
      <c r="AT248">
        <v>6.3938618925831197</v>
      </c>
      <c r="AU248">
        <v>6.4391500321957507</v>
      </c>
      <c r="AV248">
        <v>6.4829821717990272</v>
      </c>
      <c r="AW248">
        <v>6.5252854812398047</v>
      </c>
    </row>
    <row r="249" spans="1:49">
      <c r="A249" s="95">
        <v>44629</v>
      </c>
      <c r="Q249">
        <v>5.0377833753148611</v>
      </c>
      <c r="R249">
        <v>5.0748540979446837</v>
      </c>
      <c r="S249">
        <v>5.1203277009728625</v>
      </c>
      <c r="T249">
        <v>5.1666236114699045</v>
      </c>
      <c r="U249">
        <v>5.2124055251498564</v>
      </c>
      <c r="V249">
        <v>5.2659294365455498</v>
      </c>
      <c r="W249">
        <v>5.3106744556558683</v>
      </c>
      <c r="X249">
        <v>5.3533190578158463</v>
      </c>
      <c r="Y249">
        <v>5.3951982735365531</v>
      </c>
      <c r="Z249">
        <v>5.4392167527875985</v>
      </c>
      <c r="AA249">
        <v>5.4869684499314131</v>
      </c>
      <c r="AB249">
        <v>5.5279159756771694</v>
      </c>
      <c r="AC249">
        <v>5.5725828921705212</v>
      </c>
      <c r="AD249">
        <v>5.6100981767180924</v>
      </c>
      <c r="AE249">
        <v>5.6545094713033643</v>
      </c>
      <c r="AF249">
        <v>5.6947608200455582</v>
      </c>
      <c r="AG249">
        <v>5.7355893318038431</v>
      </c>
      <c r="AH249">
        <v>5.7786766830395839</v>
      </c>
      <c r="AI249">
        <v>5.8173356602675979</v>
      </c>
      <c r="AJ249">
        <v>5.8599472604746561</v>
      </c>
      <c r="AK249">
        <v>5.8997050147492622</v>
      </c>
      <c r="AL249">
        <v>5.94000594000594</v>
      </c>
      <c r="AM249">
        <v>5.9844404548174746</v>
      </c>
      <c r="AN249">
        <v>6.022282445046673</v>
      </c>
      <c r="AO249">
        <v>6.0606060606060606</v>
      </c>
      <c r="AP249">
        <v>6.1050061050061046</v>
      </c>
      <c r="AQ249">
        <v>6.1462814996926856</v>
      </c>
      <c r="AR249">
        <v>6.1842918985776123</v>
      </c>
      <c r="AS249">
        <v>6.2285892245406416</v>
      </c>
      <c r="AT249">
        <v>6.2695924764890281</v>
      </c>
      <c r="AU249">
        <v>6.3111391606184917</v>
      </c>
      <c r="AV249">
        <v>6.3532401524777633</v>
      </c>
      <c r="AW249">
        <v>6.3918184723553848</v>
      </c>
    </row>
    <row r="250" spans="1:49">
      <c r="A250" s="95">
        <v>44630</v>
      </c>
      <c r="Q250">
        <v>5.0415931434333245</v>
      </c>
      <c r="R250">
        <v>5.078720162519045</v>
      </c>
      <c r="S250">
        <v>5.1255766273705792</v>
      </c>
      <c r="T250">
        <v>5.1719679337988103</v>
      </c>
      <c r="U250">
        <v>5.2164840897235258</v>
      </c>
      <c r="V250">
        <v>5.2673163023439562</v>
      </c>
      <c r="W250">
        <v>5.3134962805526031</v>
      </c>
      <c r="X250">
        <v>5.3604931653712145</v>
      </c>
      <c r="Y250">
        <v>5.4054054054054053</v>
      </c>
      <c r="Z250">
        <v>5.4510765876260558</v>
      </c>
      <c r="AA250">
        <v>5.499037668408028</v>
      </c>
      <c r="AB250">
        <v>5.5417013022998063</v>
      </c>
      <c r="AC250">
        <v>5.5865921787709496</v>
      </c>
      <c r="AD250">
        <v>5.6258790436005626</v>
      </c>
      <c r="AE250">
        <v>5.6705415367167564</v>
      </c>
      <c r="AF250">
        <v>5.7126535275635533</v>
      </c>
      <c r="AG250">
        <v>5.755395683453238</v>
      </c>
      <c r="AH250">
        <v>5.798782255726298</v>
      </c>
      <c r="AI250">
        <v>5.8394160583941606</v>
      </c>
      <c r="AJ250">
        <v>5.8840835539864669</v>
      </c>
      <c r="AK250">
        <v>5.9259259259259256</v>
      </c>
      <c r="AL250">
        <v>5.9648076349537726</v>
      </c>
      <c r="AM250">
        <v>6.0114217012323419</v>
      </c>
      <c r="AN250">
        <v>6.0514372163388801</v>
      </c>
      <c r="AO250">
        <v>6.0901339829476244</v>
      </c>
      <c r="AP250">
        <v>6.1368517950291492</v>
      </c>
      <c r="AQ250">
        <v>6.1785603954278656</v>
      </c>
      <c r="AR250">
        <v>6.2169723344731116</v>
      </c>
      <c r="AS250">
        <v>6.2637018477920456</v>
      </c>
      <c r="AT250">
        <v>6.3051702395964693</v>
      </c>
      <c r="AU250">
        <v>6.3492063492063489</v>
      </c>
      <c r="AV250">
        <v>6.3918184723553848</v>
      </c>
      <c r="AW250">
        <v>6.430868167202572</v>
      </c>
    </row>
    <row r="251" spans="1:49">
      <c r="A251" s="95">
        <v>44631</v>
      </c>
      <c r="Q251">
        <v>5.0813008130081299</v>
      </c>
      <c r="R251">
        <v>5.1177072671443193</v>
      </c>
      <c r="S251">
        <v>5.1639555899819261</v>
      </c>
      <c r="T251">
        <v>5.2110474205315276</v>
      </c>
      <c r="U251">
        <v>5.2562417871222076</v>
      </c>
      <c r="V251">
        <v>5.3078556263269636</v>
      </c>
      <c r="W251">
        <v>5.3533190578158463</v>
      </c>
      <c r="X251">
        <v>5.4010261949770451</v>
      </c>
      <c r="Y251">
        <v>5.4466230936819171</v>
      </c>
      <c r="Z251">
        <v>5.4929964295523215</v>
      </c>
      <c r="AA251">
        <v>5.5432372505543235</v>
      </c>
      <c r="AB251">
        <v>5.5865921787709496</v>
      </c>
      <c r="AC251">
        <v>5.6322162771050408</v>
      </c>
      <c r="AD251">
        <v>5.6721497447532609</v>
      </c>
      <c r="AE251">
        <v>5.7191878753217038</v>
      </c>
      <c r="AF251">
        <v>5.762028233938346</v>
      </c>
      <c r="AG251">
        <v>5.8055152394775043</v>
      </c>
      <c r="AH251">
        <v>5.8496636443404508</v>
      </c>
      <c r="AI251">
        <v>5.8910162002945503</v>
      </c>
      <c r="AJ251">
        <v>5.9382422802850359</v>
      </c>
      <c r="AK251">
        <v>5.9808612440191391</v>
      </c>
      <c r="AL251">
        <v>6.022282445046673</v>
      </c>
      <c r="AM251">
        <v>6.0679611650485432</v>
      </c>
      <c r="AN251">
        <v>6.1106018942865878</v>
      </c>
      <c r="AO251">
        <v>6.1500615006150063</v>
      </c>
      <c r="AP251">
        <v>6.1977068484660682</v>
      </c>
      <c r="AQ251">
        <v>6.2421972534332077</v>
      </c>
      <c r="AR251">
        <v>6.2814070351758788</v>
      </c>
      <c r="AS251">
        <v>6.3291139240506329</v>
      </c>
      <c r="AT251">
        <v>6.3714558776680468</v>
      </c>
      <c r="AU251">
        <v>6.4164260506897666</v>
      </c>
      <c r="AV251">
        <v>6.4599483204134369</v>
      </c>
      <c r="AW251">
        <v>6.5019505851755532</v>
      </c>
    </row>
    <row r="252" spans="1:49">
      <c r="A252" s="95">
        <v>44634</v>
      </c>
      <c r="Q252">
        <v>5.161290322580645</v>
      </c>
      <c r="R252">
        <v>5.198856251624643</v>
      </c>
      <c r="S252">
        <v>5.2479664130149564</v>
      </c>
      <c r="T252">
        <v>5.2910052910052912</v>
      </c>
      <c r="U252">
        <v>5.3376034160661865</v>
      </c>
      <c r="V252">
        <v>5.3908355795148246</v>
      </c>
      <c r="W252">
        <v>5.4392167527875985</v>
      </c>
      <c r="X252">
        <v>5.48847420417124</v>
      </c>
      <c r="Y252">
        <v>5.5355660116246881</v>
      </c>
      <c r="Z252">
        <v>5.5819145967066701</v>
      </c>
      <c r="AA252">
        <v>5.6322162771050408</v>
      </c>
      <c r="AB252">
        <v>5.6769798467215438</v>
      </c>
      <c r="AC252">
        <v>5.7240984544934177</v>
      </c>
      <c r="AD252">
        <v>5.7653502450273857</v>
      </c>
      <c r="AE252">
        <v>5.8139534883720936</v>
      </c>
      <c r="AF252">
        <v>5.8582308142940835</v>
      </c>
      <c r="AG252">
        <v>5.9031877213695401</v>
      </c>
      <c r="AH252">
        <v>5.9488399762046402</v>
      </c>
      <c r="AI252">
        <v>5.9916117435590177</v>
      </c>
      <c r="AJ252">
        <v>6.0386473429951693</v>
      </c>
      <c r="AK252">
        <v>6.0827250608272507</v>
      </c>
      <c r="AL252">
        <v>6.1255742725880546</v>
      </c>
      <c r="AM252">
        <v>6.1728395061728394</v>
      </c>
      <c r="AN252">
        <v>6.2150403977625857</v>
      </c>
      <c r="AO252">
        <v>6.2578222778473096</v>
      </c>
      <c r="AP252">
        <v>6.3051702395964693</v>
      </c>
      <c r="AQ252">
        <v>6.3512226103524929</v>
      </c>
      <c r="AR252">
        <v>6.3918184723553848</v>
      </c>
      <c r="AS252">
        <v>6.4412238325281805</v>
      </c>
      <c r="AT252">
        <v>6.4850843060959793</v>
      </c>
      <c r="AU252">
        <v>6.5295461965393402</v>
      </c>
      <c r="AV252">
        <v>6.5746219592373434</v>
      </c>
      <c r="AW252">
        <v>6.6181336863004629</v>
      </c>
    </row>
    <row r="253" spans="1:49">
      <c r="A253" s="95">
        <v>44635</v>
      </c>
      <c r="Q253">
        <v>5.182689816014511</v>
      </c>
      <c r="R253">
        <v>5.2192066805845512</v>
      </c>
      <c r="S253">
        <v>5.2700922266139658</v>
      </c>
      <c r="T253">
        <v>5.3134962805526031</v>
      </c>
      <c r="U253">
        <v>5.359056806002144</v>
      </c>
      <c r="V253">
        <v>5.4112554112554117</v>
      </c>
      <c r="W253">
        <v>5.4570259208731242</v>
      </c>
      <c r="X253">
        <v>5.5050922102945226</v>
      </c>
      <c r="Y253">
        <v>5.5509297807382731</v>
      </c>
      <c r="Z253">
        <v>5.5991041433370654</v>
      </c>
      <c r="AA253">
        <v>5.6497175141242941</v>
      </c>
      <c r="AB253">
        <v>5.6947608200455582</v>
      </c>
      <c r="AC253">
        <v>5.7405281285878305</v>
      </c>
      <c r="AD253">
        <v>5.7803468208092488</v>
      </c>
      <c r="AE253">
        <v>5.8275058275058278</v>
      </c>
      <c r="AF253">
        <v>5.8702670971529205</v>
      </c>
      <c r="AG253">
        <v>5.9136605558840927</v>
      </c>
      <c r="AH253">
        <v>5.9577003276735176</v>
      </c>
      <c r="AI253">
        <v>5.9988002399520104</v>
      </c>
      <c r="AJ253">
        <v>6.0459492140266029</v>
      </c>
      <c r="AK253">
        <v>6.0882800608828003</v>
      </c>
      <c r="AL253">
        <v>6.1293288384921851</v>
      </c>
      <c r="AM253">
        <v>6.1766522544780731</v>
      </c>
      <c r="AN253">
        <v>6.2169723344731116</v>
      </c>
      <c r="AO253">
        <v>6.2558648733187363</v>
      </c>
      <c r="AP253">
        <v>6.3031831074692715</v>
      </c>
      <c r="AQ253">
        <v>6.3471913678197396</v>
      </c>
      <c r="AR253">
        <v>6.3877355477483233</v>
      </c>
      <c r="AS253">
        <v>6.4350064350064349</v>
      </c>
      <c r="AT253">
        <v>6.4766839378238341</v>
      </c>
      <c r="AU253">
        <v>6.5210303227910016</v>
      </c>
      <c r="AV253">
        <v>6.5659881812212744</v>
      </c>
      <c r="AW253">
        <v>6.6072018500165175</v>
      </c>
    </row>
    <row r="254" spans="1:49">
      <c r="A254" s="95">
        <v>44636</v>
      </c>
      <c r="Q254">
        <v>5.1282051282051277</v>
      </c>
      <c r="R254">
        <v>5.1652892561983474</v>
      </c>
      <c r="S254">
        <v>5.2137643378519289</v>
      </c>
      <c r="T254">
        <v>5.2548607461902259</v>
      </c>
      <c r="U254">
        <v>5.3008216273522395</v>
      </c>
      <c r="V254">
        <v>5.3518865400053519</v>
      </c>
      <c r="W254">
        <v>5.3981106612685563</v>
      </c>
      <c r="X254">
        <v>5.4451402123604682</v>
      </c>
      <c r="Y254">
        <v>5.4914881933003841</v>
      </c>
      <c r="Z254">
        <v>5.5370985603543739</v>
      </c>
      <c r="AA254">
        <v>5.5865921787709496</v>
      </c>
      <c r="AB254">
        <v>5.6290458767238949</v>
      </c>
      <c r="AC254">
        <v>5.6753688989784337</v>
      </c>
      <c r="AD254">
        <v>5.7142857142857144</v>
      </c>
      <c r="AE254">
        <v>5.7603686635944698</v>
      </c>
      <c r="AF254">
        <v>5.802146794313896</v>
      </c>
      <c r="AG254">
        <v>5.8462437883659746</v>
      </c>
      <c r="AH254">
        <v>5.8892815076560661</v>
      </c>
      <c r="AI254">
        <v>5.929439667951379</v>
      </c>
      <c r="AJ254">
        <v>5.975500448162534</v>
      </c>
      <c r="AK254">
        <v>6.01684717208183</v>
      </c>
      <c r="AL254">
        <v>6.0569351907934585</v>
      </c>
      <c r="AM254">
        <v>6.1050061050061046</v>
      </c>
      <c r="AN254">
        <v>6.1443932411674345</v>
      </c>
      <c r="AO254">
        <v>6.1842918985776123</v>
      </c>
      <c r="AP254">
        <v>6.2305295950155761</v>
      </c>
      <c r="AQ254">
        <v>6.2735257214554583</v>
      </c>
      <c r="AR254">
        <v>6.3131313131313123</v>
      </c>
      <c r="AS254">
        <v>6.3593004769475359</v>
      </c>
      <c r="AT254">
        <v>6.4020486555697822</v>
      </c>
      <c r="AU254">
        <v>6.4453754431195609</v>
      </c>
      <c r="AV254">
        <v>6.4892926670992868</v>
      </c>
      <c r="AW254">
        <v>6.5295461965393402</v>
      </c>
    </row>
    <row r="255" spans="1:49">
      <c r="A255" s="95">
        <v>44637</v>
      </c>
      <c r="Q255">
        <v>5.0556117290192111</v>
      </c>
      <c r="R255">
        <v>5.0929462694168581</v>
      </c>
      <c r="S255">
        <v>5.1374261494991016</v>
      </c>
      <c r="T255">
        <v>5.1800051800051801</v>
      </c>
      <c r="U255">
        <v>5.2246603970741905</v>
      </c>
      <c r="V255">
        <v>5.2742616033755274</v>
      </c>
      <c r="W255">
        <v>5.3191489361702127</v>
      </c>
      <c r="X255">
        <v>5.3648068669527893</v>
      </c>
      <c r="Y255">
        <v>5.4083288263926441</v>
      </c>
      <c r="Z255">
        <v>5.4510765876260558</v>
      </c>
      <c r="AA255">
        <v>5.4975261132490374</v>
      </c>
      <c r="AB255">
        <v>5.5386319579063974</v>
      </c>
      <c r="AC255">
        <v>5.5819145967066701</v>
      </c>
      <c r="AD255">
        <v>5.6195560550716497</v>
      </c>
      <c r="AE255">
        <v>5.6641178136505239</v>
      </c>
      <c r="AF255">
        <v>5.7045065601825442</v>
      </c>
      <c r="AG255">
        <v>5.7454754380925017</v>
      </c>
      <c r="AH255">
        <v>5.7870370370370363</v>
      </c>
      <c r="AI255">
        <v>5.8258083309059137</v>
      </c>
      <c r="AJ255">
        <v>5.868544600938967</v>
      </c>
      <c r="AK255">
        <v>5.9101654846335698</v>
      </c>
      <c r="AL255">
        <v>5.9488399762046402</v>
      </c>
      <c r="AM255">
        <v>5.9934072520227746</v>
      </c>
      <c r="AN255">
        <v>6.0313630880579012</v>
      </c>
      <c r="AO255">
        <v>6.0698027314112286</v>
      </c>
      <c r="AP255">
        <v>6.1124694376528117</v>
      </c>
      <c r="AQ255">
        <v>6.1557402277623883</v>
      </c>
      <c r="AR255">
        <v>6.1919504643962844</v>
      </c>
      <c r="AS255">
        <v>6.2363579669473035</v>
      </c>
      <c r="AT255">
        <v>6.2774639045825484</v>
      </c>
      <c r="AU255">
        <v>6.3191153238546605</v>
      </c>
      <c r="AV255">
        <v>6.3593004769475359</v>
      </c>
      <c r="AW255">
        <v>6.3979526551503518</v>
      </c>
    </row>
    <row r="256" spans="1:49">
      <c r="A256" s="95">
        <v>44638</v>
      </c>
      <c r="Q256">
        <v>5.0263885398341293</v>
      </c>
      <c r="R256">
        <v>5.0632911392405058</v>
      </c>
      <c r="S256">
        <v>5.1085568326947639</v>
      </c>
      <c r="T256">
        <v>5.1533110023189899</v>
      </c>
      <c r="U256">
        <v>5.1975051975051976</v>
      </c>
      <c r="V256">
        <v>5.2465897166841557</v>
      </c>
      <c r="W256">
        <v>5.2924053982535062</v>
      </c>
      <c r="X256">
        <v>5.3361792956243326</v>
      </c>
      <c r="Y256">
        <v>5.3792361484669176</v>
      </c>
      <c r="Z256">
        <v>5.4215234480889132</v>
      </c>
      <c r="AA256">
        <v>5.4659743099207434</v>
      </c>
      <c r="AB256">
        <v>5.5050922102945226</v>
      </c>
      <c r="AC256">
        <v>5.547850208044383</v>
      </c>
      <c r="AD256">
        <v>5.5834729201563373</v>
      </c>
      <c r="AE256">
        <v>5.6258790436005626</v>
      </c>
      <c r="AF256">
        <v>5.6641178136505239</v>
      </c>
      <c r="AG256">
        <v>5.7028799543769599</v>
      </c>
      <c r="AH256">
        <v>5.7421762848119435</v>
      </c>
      <c r="AI256">
        <v>5.7803468208092488</v>
      </c>
      <c r="AJ256">
        <v>5.8207217694994178</v>
      </c>
      <c r="AK256">
        <v>5.8582308142940835</v>
      </c>
      <c r="AL256">
        <v>5.8962264150943398</v>
      </c>
      <c r="AM256">
        <v>5.9382422802850359</v>
      </c>
      <c r="AN256">
        <v>5.9737156511350058</v>
      </c>
      <c r="AO256">
        <v>6.009615384615385</v>
      </c>
      <c r="AP256">
        <v>6.0514372163388801</v>
      </c>
      <c r="AQ256">
        <v>6.091989034419738</v>
      </c>
      <c r="AR256">
        <v>6.1274509803921564</v>
      </c>
      <c r="AS256">
        <v>6.1690314620604569</v>
      </c>
      <c r="AT256">
        <v>6.2073246430788336</v>
      </c>
      <c r="AU256">
        <v>6.2460961898813245</v>
      </c>
      <c r="AV256">
        <v>6.2853551225644253</v>
      </c>
      <c r="AW256">
        <v>6.3231109705975337</v>
      </c>
    </row>
    <row r="257" spans="1:50">
      <c r="A257" s="95">
        <v>44641</v>
      </c>
      <c r="Q257">
        <v>4.9615480029769286</v>
      </c>
      <c r="R257">
        <v>4.9975012493753121</v>
      </c>
      <c r="S257">
        <v>5.0428643469490666</v>
      </c>
      <c r="T257">
        <v>5.0877639277537519</v>
      </c>
      <c r="U257">
        <v>5.1308363263211909</v>
      </c>
      <c r="V257">
        <v>5.1800051800051801</v>
      </c>
      <c r="W257">
        <v>5.2232958997127188</v>
      </c>
      <c r="X257">
        <v>5.2673163023439562</v>
      </c>
      <c r="Y257">
        <v>5.3092646668436423</v>
      </c>
      <c r="Z257">
        <v>5.3504547886570357</v>
      </c>
      <c r="AA257">
        <v>5.3937432578209279</v>
      </c>
      <c r="AB257">
        <v>5.4318305268875609</v>
      </c>
      <c r="AC257">
        <v>5.4734537493158184</v>
      </c>
      <c r="AD257">
        <v>5.5096418732782375</v>
      </c>
      <c r="AE257">
        <v>5.5509297807382731</v>
      </c>
      <c r="AF257">
        <v>5.589714924538848</v>
      </c>
      <c r="AG257">
        <v>5.6290458767238949</v>
      </c>
      <c r="AH257">
        <v>5.6689342403628116</v>
      </c>
      <c r="AI257">
        <v>5.7061340941512126</v>
      </c>
      <c r="AJ257">
        <v>5.7471264367816097</v>
      </c>
      <c r="AK257">
        <v>5.7853630315302285</v>
      </c>
      <c r="AL257">
        <v>5.8224163027656477</v>
      </c>
      <c r="AM257">
        <v>5.8633831720902956</v>
      </c>
      <c r="AN257">
        <v>5.9014458542342876</v>
      </c>
      <c r="AO257">
        <v>5.9364796675571387</v>
      </c>
      <c r="AP257">
        <v>5.9790732436472345</v>
      </c>
      <c r="AQ257">
        <v>6.0186578393018362</v>
      </c>
      <c r="AR257">
        <v>6.0532687651331711</v>
      </c>
      <c r="AS257">
        <v>6.0957025297165499</v>
      </c>
      <c r="AT257">
        <v>6.1349693251533743</v>
      </c>
      <c r="AU257">
        <v>6.1747452917567145</v>
      </c>
      <c r="AV257">
        <v>6.2131096613855235</v>
      </c>
      <c r="AW257">
        <v>6.25</v>
      </c>
    </row>
    <row r="258" spans="1:50">
      <c r="A258" s="95">
        <v>44642</v>
      </c>
      <c r="Q258">
        <v>4.9309664694280073</v>
      </c>
      <c r="R258">
        <v>4.9689440993788816</v>
      </c>
      <c r="S258">
        <v>5.0125313283208017</v>
      </c>
      <c r="T258">
        <v>5.0568900126422252</v>
      </c>
      <c r="U258">
        <v>5.0994390617032126</v>
      </c>
      <c r="V258">
        <v>5.1466803911477097</v>
      </c>
      <c r="W258">
        <v>5.1894135962636216</v>
      </c>
      <c r="X258">
        <v>5.2314935914203513</v>
      </c>
      <c r="Y258">
        <v>5.2728710783021349</v>
      </c>
      <c r="Z258">
        <v>5.3134962805526031</v>
      </c>
      <c r="AA258">
        <v>5.3561863952865556</v>
      </c>
      <c r="AB258">
        <v>5.3951982735365531</v>
      </c>
      <c r="AC258">
        <v>5.4362598532209843</v>
      </c>
      <c r="AD258">
        <v>5.4689636313918513</v>
      </c>
      <c r="AE258">
        <v>5.5081244836133303</v>
      </c>
      <c r="AF258">
        <v>5.5447740504574439</v>
      </c>
      <c r="AG258">
        <v>5.5819145967066701</v>
      </c>
      <c r="AH258">
        <v>5.617977528089888</v>
      </c>
      <c r="AI258">
        <v>5.6529112492933864</v>
      </c>
      <c r="AJ258">
        <v>5.6899004267425326</v>
      </c>
      <c r="AK258">
        <v>5.7257371886630404</v>
      </c>
      <c r="AL258">
        <v>5.7603686635944698</v>
      </c>
      <c r="AM258">
        <v>5.8004640371229703</v>
      </c>
      <c r="AN258">
        <v>5.8343057176196034</v>
      </c>
      <c r="AO258">
        <v>5.868544600938967</v>
      </c>
      <c r="AP258">
        <v>5.9066745422327225</v>
      </c>
      <c r="AQ258">
        <v>5.9435364041604748</v>
      </c>
      <c r="AR258">
        <v>5.9772863120143453</v>
      </c>
      <c r="AS258">
        <v>6.01684717208183</v>
      </c>
      <c r="AT258">
        <v>6.0514372163388801</v>
      </c>
      <c r="AU258">
        <v>6.0882800608828003</v>
      </c>
      <c r="AV258">
        <v>6.1255742725880546</v>
      </c>
      <c r="AW258">
        <v>6.1595318755774562</v>
      </c>
    </row>
    <row r="259" spans="1:50">
      <c r="A259" s="95">
        <v>44643</v>
      </c>
      <c r="Q259">
        <v>4.8508367693427115</v>
      </c>
      <c r="R259">
        <v>4.8887802493277928</v>
      </c>
      <c r="S259">
        <v>4.9309664694280073</v>
      </c>
      <c r="T259">
        <v>4.9726504226752857</v>
      </c>
      <c r="U259">
        <v>5.0150451354062184</v>
      </c>
      <c r="V259">
        <v>5.0632911392405058</v>
      </c>
      <c r="W259">
        <v>5.1059484299208577</v>
      </c>
      <c r="X259">
        <v>5.1480051480051481</v>
      </c>
      <c r="Y259">
        <v>5.1880674448767836</v>
      </c>
      <c r="Z259">
        <v>5.2287581699346406</v>
      </c>
      <c r="AA259">
        <v>5.2700922266139658</v>
      </c>
      <c r="AB259">
        <v>5.3050397877984086</v>
      </c>
      <c r="AC259">
        <v>5.344735435595938</v>
      </c>
      <c r="AD259">
        <v>5.377789728421619</v>
      </c>
      <c r="AE259">
        <v>5.417118093174432</v>
      </c>
      <c r="AF259">
        <v>5.4525627044711014</v>
      </c>
      <c r="AG259">
        <v>5.4899807850672522</v>
      </c>
      <c r="AH259">
        <v>5.5263885051119095</v>
      </c>
      <c r="AI259">
        <v>5.5617352614015578</v>
      </c>
      <c r="AJ259">
        <v>5.5991041433370654</v>
      </c>
      <c r="AK259">
        <v>5.6353902507748659</v>
      </c>
      <c r="AL259">
        <v>5.6689342403628116</v>
      </c>
      <c r="AM259">
        <v>5.7077625570776256</v>
      </c>
      <c r="AN259">
        <v>5.7421762848119435</v>
      </c>
      <c r="AO259">
        <v>5.7753393011839442</v>
      </c>
      <c r="AP259">
        <v>5.8156440825821463</v>
      </c>
      <c r="AQ259">
        <v>5.8513750731421883</v>
      </c>
      <c r="AR259">
        <v>5.8858151854031782</v>
      </c>
      <c r="AS259">
        <v>5.9241706161137442</v>
      </c>
      <c r="AT259">
        <v>5.9594755661501786</v>
      </c>
      <c r="AU259">
        <v>5.9970014992503744</v>
      </c>
      <c r="AV259">
        <v>6.0331825037707389</v>
      </c>
      <c r="AW259">
        <v>6.0679611650485432</v>
      </c>
    </row>
    <row r="260" spans="1:50">
      <c r="A260" s="95">
        <v>44644</v>
      </c>
      <c r="Q260">
        <v>4.8390999274135007</v>
      </c>
      <c r="R260">
        <v>4.8756704046806432</v>
      </c>
      <c r="S260">
        <v>4.9224710804824019</v>
      </c>
      <c r="T260">
        <v>4.9590875278948676</v>
      </c>
      <c r="U260">
        <v>5.0012503125781445</v>
      </c>
      <c r="V260">
        <v>5.049229992426155</v>
      </c>
      <c r="W260">
        <v>5.0916496945010188</v>
      </c>
      <c r="X260">
        <v>5.1321529381575575</v>
      </c>
      <c r="Y260">
        <v>5.1719679337988103</v>
      </c>
      <c r="Z260">
        <v>5.2124055251498564</v>
      </c>
      <c r="AA260">
        <v>5.2507219742714621</v>
      </c>
      <c r="AB260">
        <v>5.2854122621564477</v>
      </c>
      <c r="AC260">
        <v>5.3233963268565345</v>
      </c>
      <c r="AD260">
        <v>5.3547523427041499</v>
      </c>
      <c r="AE260">
        <v>5.3908355795148246</v>
      </c>
      <c r="AF260">
        <v>5.4244643341470029</v>
      </c>
      <c r="AG260">
        <v>5.4585152838427948</v>
      </c>
      <c r="AH260">
        <v>5.4929964295523215</v>
      </c>
      <c r="AI260">
        <v>5.5248618784530388</v>
      </c>
      <c r="AJ260">
        <v>5.5601890464275785</v>
      </c>
      <c r="AK260">
        <v>5.594405594405595</v>
      </c>
      <c r="AL260">
        <v>5.6258790436005626</v>
      </c>
      <c r="AM260">
        <v>5.6625141562853907</v>
      </c>
      <c r="AN260">
        <v>5.6947608200455582</v>
      </c>
      <c r="AO260">
        <v>5.7257371886630404</v>
      </c>
      <c r="AP260">
        <v>5.762028233938346</v>
      </c>
      <c r="AQ260">
        <v>5.7971014492753632</v>
      </c>
      <c r="AR260">
        <v>5.8275058275058278</v>
      </c>
      <c r="AS260">
        <v>5.8633831720902956</v>
      </c>
      <c r="AT260">
        <v>5.8979652020053077</v>
      </c>
      <c r="AU260">
        <v>5.9311981020166078</v>
      </c>
      <c r="AV260">
        <v>5.9665871121718377</v>
      </c>
      <c r="AW260">
        <v>5.9988002399520104</v>
      </c>
    </row>
    <row r="261" spans="1:50">
      <c r="A261" s="95">
        <v>44645</v>
      </c>
      <c r="Q261">
        <v>4.7596382674916704</v>
      </c>
      <c r="R261">
        <v>4.7950131862862619</v>
      </c>
      <c r="S261">
        <v>4.8390999274135007</v>
      </c>
      <c r="T261">
        <v>4.8804294777940456</v>
      </c>
      <c r="U261">
        <v>4.9200492004920049</v>
      </c>
      <c r="V261">
        <v>4.9652432969215496</v>
      </c>
      <c r="W261">
        <v>5.0062578222778473</v>
      </c>
      <c r="X261">
        <v>5.0479555779909138</v>
      </c>
      <c r="Y261">
        <v>5.0864699898270604</v>
      </c>
      <c r="Z261">
        <v>5.1268905408869516</v>
      </c>
      <c r="AA261">
        <v>5.1652892561983474</v>
      </c>
      <c r="AB261">
        <v>5.198856251624643</v>
      </c>
      <c r="AC261">
        <v>5.2369730295888974</v>
      </c>
      <c r="AD261">
        <v>5.2645433008686497</v>
      </c>
      <c r="AE261">
        <v>5.2994170641229461</v>
      </c>
      <c r="AF261">
        <v>5.329070077271516</v>
      </c>
      <c r="AG261">
        <v>5.3619302949061662</v>
      </c>
      <c r="AH261">
        <v>5.3922890266918309</v>
      </c>
      <c r="AI261">
        <v>5.4229934924078087</v>
      </c>
      <c r="AJ261">
        <v>5.4555373704309877</v>
      </c>
      <c r="AK261">
        <v>5.4854635216675813</v>
      </c>
      <c r="AL261">
        <v>5.5157198014340878</v>
      </c>
      <c r="AM261">
        <v>5.5493895671476139</v>
      </c>
      <c r="AN261">
        <v>5.5788005578800561</v>
      </c>
      <c r="AO261">
        <v>5.608524957936063</v>
      </c>
      <c r="AP261">
        <v>5.6417489421720735</v>
      </c>
      <c r="AQ261">
        <v>5.6737588652482271</v>
      </c>
      <c r="AR261">
        <v>5.7028799543769599</v>
      </c>
      <c r="AS261">
        <v>5.7355893318038431</v>
      </c>
      <c r="AT261">
        <v>5.7670126874279122</v>
      </c>
      <c r="AU261">
        <v>5.798782255726298</v>
      </c>
      <c r="AV261">
        <v>5.8309037900874632</v>
      </c>
      <c r="AW261">
        <v>5.8599472604746561</v>
      </c>
    </row>
    <row r="262" spans="1:50">
      <c r="A262" s="95">
        <v>44648</v>
      </c>
      <c r="Q262">
        <v>4.7721307563827251</v>
      </c>
      <c r="R262">
        <v>4.8076923076923075</v>
      </c>
      <c r="S262">
        <v>4.8531909730647902</v>
      </c>
      <c r="T262">
        <v>4.8983590497183442</v>
      </c>
      <c r="U262">
        <v>4.9370525796099729</v>
      </c>
      <c r="V262">
        <v>4.9813200498132</v>
      </c>
      <c r="W262">
        <v>5.022601707684581</v>
      </c>
      <c r="X262">
        <v>5.0620096178182736</v>
      </c>
      <c r="Y262">
        <v>5.1007396072430504</v>
      </c>
      <c r="Z262">
        <v>5.1400668208686708</v>
      </c>
      <c r="AA262">
        <v>5.1773233238415743</v>
      </c>
      <c r="AB262">
        <v>5.2110474205315276</v>
      </c>
      <c r="AC262">
        <v>5.2479664130149564</v>
      </c>
      <c r="AD262">
        <v>5.2770448548812663</v>
      </c>
      <c r="AE262">
        <v>5.3092646668436423</v>
      </c>
      <c r="AF262">
        <v>5.3390282968499738</v>
      </c>
      <c r="AG262">
        <v>5.3705692803437159</v>
      </c>
      <c r="AH262">
        <v>5.4024851431658565</v>
      </c>
      <c r="AI262">
        <v>5.430355688297583</v>
      </c>
      <c r="AJ262">
        <v>5.4629882545752526</v>
      </c>
      <c r="AK262">
        <v>5.4929964295523215</v>
      </c>
      <c r="AL262">
        <v>5.5218111540585308</v>
      </c>
      <c r="AM262">
        <v>5.5555555555555554</v>
      </c>
      <c r="AN262">
        <v>5.5850321139346555</v>
      </c>
      <c r="AO262">
        <v>5.6116722783389452</v>
      </c>
      <c r="AP262">
        <v>5.6449336720293539</v>
      </c>
      <c r="AQ262">
        <v>5.6769798467215438</v>
      </c>
      <c r="AR262">
        <v>5.7045065601825442</v>
      </c>
      <c r="AS262">
        <v>5.7372346528973033</v>
      </c>
      <c r="AT262">
        <v>5.7686760888376121</v>
      </c>
      <c r="AU262">
        <v>5.798782255726298</v>
      </c>
      <c r="AV262">
        <v>5.829204313611192</v>
      </c>
      <c r="AW262">
        <v>5.8599472604746561</v>
      </c>
    </row>
    <row r="263" spans="1:50">
      <c r="A263" s="95">
        <v>44649</v>
      </c>
      <c r="Q263">
        <v>4.765308553728854</v>
      </c>
      <c r="R263">
        <v>4.8007681228996635</v>
      </c>
      <c r="S263">
        <v>4.8473097430925831</v>
      </c>
      <c r="T263">
        <v>4.8911714355588165</v>
      </c>
      <c r="U263">
        <v>4.9321824907521572</v>
      </c>
      <c r="V263">
        <v>4.9788399302962407</v>
      </c>
      <c r="W263">
        <v>5.0213406979663571</v>
      </c>
      <c r="X263">
        <v>5.0594485201113084</v>
      </c>
      <c r="Y263">
        <v>5.0968399592252798</v>
      </c>
      <c r="Z263">
        <v>5.1334702258726903</v>
      </c>
      <c r="AA263">
        <v>5.173305742369374</v>
      </c>
      <c r="AB263">
        <v>5.206977349648529</v>
      </c>
      <c r="AC263">
        <v>5.245213742460006</v>
      </c>
      <c r="AD263">
        <v>5.2742616033755274</v>
      </c>
      <c r="AE263">
        <v>5.3078556263269636</v>
      </c>
      <c r="AF263">
        <v>5.3390282968499738</v>
      </c>
      <c r="AG263">
        <v>5.3705692803437159</v>
      </c>
      <c r="AH263">
        <v>5.4024851431658565</v>
      </c>
      <c r="AI263">
        <v>5.4333061668024998</v>
      </c>
      <c r="AJ263">
        <v>5.4659743099207434</v>
      </c>
      <c r="AK263">
        <v>5.4975261132490374</v>
      </c>
      <c r="AL263">
        <v>5.5279159756771694</v>
      </c>
      <c r="AM263">
        <v>5.5617352614015578</v>
      </c>
      <c r="AN263">
        <v>5.5912776069331835</v>
      </c>
      <c r="AO263">
        <v>5.6211354693648117</v>
      </c>
      <c r="AP263">
        <v>5.6545094713033643</v>
      </c>
      <c r="AQ263">
        <v>5.6866647711117428</v>
      </c>
      <c r="AR263">
        <v>5.715918833952558</v>
      </c>
      <c r="AS263">
        <v>5.7504312823461756</v>
      </c>
      <c r="AT263">
        <v>5.7803468208092488</v>
      </c>
      <c r="AU263">
        <v>5.8122638767800057</v>
      </c>
      <c r="AV263">
        <v>5.8445353594389244</v>
      </c>
      <c r="AW263">
        <v>5.8754406580493539</v>
      </c>
    </row>
    <row r="264" spans="1:50">
      <c r="A264" s="95">
        <v>44650</v>
      </c>
      <c r="Q264">
        <v>4.7732696897374707</v>
      </c>
      <c r="R264">
        <v>4.8100048100048101</v>
      </c>
      <c r="S264">
        <v>4.8543689320388355</v>
      </c>
      <c r="T264">
        <v>4.8983590497183442</v>
      </c>
      <c r="U264">
        <v>4.9382716049382713</v>
      </c>
      <c r="V264">
        <v>4.9825610363726955</v>
      </c>
      <c r="W264">
        <v>5.0238633509168551</v>
      </c>
      <c r="X264">
        <v>5.0658561296859173</v>
      </c>
      <c r="Y264">
        <v>5.1046452271567127</v>
      </c>
      <c r="Z264">
        <v>5.1440329218106999</v>
      </c>
      <c r="AA264">
        <v>5.1840331778123385</v>
      </c>
      <c r="AB264">
        <v>5.2178450300026089</v>
      </c>
      <c r="AC264">
        <v>5.2562417871222076</v>
      </c>
      <c r="AD264">
        <v>5.2854122621564477</v>
      </c>
      <c r="AE264">
        <v>5.3191489361702127</v>
      </c>
      <c r="AF264">
        <v>5.3504547886570357</v>
      </c>
      <c r="AG264">
        <v>5.3821313240043063</v>
      </c>
      <c r="AH264">
        <v>5.4141851651326478</v>
      </c>
      <c r="AI264">
        <v>5.4436581382689164</v>
      </c>
      <c r="AJ264">
        <v>5.4764512595837891</v>
      </c>
      <c r="AK264">
        <v>5.5066079295154182</v>
      </c>
      <c r="AL264">
        <v>5.5370985603543739</v>
      </c>
      <c r="AM264">
        <v>5.5710306406685239</v>
      </c>
      <c r="AN264">
        <v>5.6006720806496784</v>
      </c>
      <c r="AO264">
        <v>5.6290458767238949</v>
      </c>
      <c r="AP264">
        <v>5.6641178136505239</v>
      </c>
      <c r="AQ264">
        <v>5.6947608200455582</v>
      </c>
      <c r="AR264">
        <v>5.7240984544934177</v>
      </c>
      <c r="AS264">
        <v>5.7587100489490357</v>
      </c>
      <c r="AT264">
        <v>5.7887120115774247</v>
      </c>
      <c r="AU264">
        <v>5.8207217694994178</v>
      </c>
      <c r="AV264">
        <v>5.8530875036581795</v>
      </c>
      <c r="AW264">
        <v>5.8823529411764701</v>
      </c>
    </row>
    <row r="265" spans="1:50">
      <c r="A265" s="95">
        <v>44651</v>
      </c>
      <c r="Q265">
        <v>4.7377647226038757</v>
      </c>
      <c r="R265">
        <v>4.7950131862862619</v>
      </c>
      <c r="S265">
        <v>4.8390999274135007</v>
      </c>
      <c r="T265">
        <v>4.8756704046806432</v>
      </c>
      <c r="U265">
        <v>4.9164208456243852</v>
      </c>
      <c r="V265">
        <v>4.9627791563275432</v>
      </c>
      <c r="W265">
        <v>5.0037528146109587</v>
      </c>
      <c r="X265">
        <v>5.0454086781029268</v>
      </c>
      <c r="Y265">
        <v>5.0838840874428062</v>
      </c>
      <c r="Z265">
        <v>5.1229508196721305</v>
      </c>
      <c r="AA265">
        <v>5.1626226122870413</v>
      </c>
      <c r="AB265">
        <v>5.1961548454143927</v>
      </c>
      <c r="AC265">
        <v>5.2342318764721281</v>
      </c>
      <c r="AD265">
        <v>5.2631578947368425</v>
      </c>
      <c r="AE265">
        <v>5.296610169491526</v>
      </c>
      <c r="AF265">
        <v>5.3276505061267976</v>
      </c>
      <c r="AG265">
        <v>5.359056806002144</v>
      </c>
      <c r="AH265">
        <v>5.3908355795148246</v>
      </c>
      <c r="AI265">
        <v>5.4215234480889132</v>
      </c>
      <c r="AJ265">
        <v>5.4540496318516496</v>
      </c>
      <c r="AK265">
        <v>5.4854635216675813</v>
      </c>
      <c r="AL265">
        <v>5.514199062586159</v>
      </c>
      <c r="AM265">
        <v>5.547850208044383</v>
      </c>
      <c r="AN265">
        <v>5.5788005578800561</v>
      </c>
      <c r="AO265">
        <v>5.6069526212503504</v>
      </c>
      <c r="AP265">
        <v>5.6401579244218834</v>
      </c>
      <c r="AQ265">
        <v>5.6721497447532609</v>
      </c>
      <c r="AR265">
        <v>5.7012542759407072</v>
      </c>
      <c r="AS265">
        <v>5.7355893318038431</v>
      </c>
      <c r="AT265">
        <v>5.7653502450273857</v>
      </c>
      <c r="AU265">
        <v>5.7971014492753632</v>
      </c>
      <c r="AV265">
        <v>5.829204313611192</v>
      </c>
      <c r="AW265">
        <v>5.8599472604746561</v>
      </c>
    </row>
    <row r="266" spans="1:50">
      <c r="A266" s="95">
        <v>44652</v>
      </c>
      <c r="R266">
        <v>4.6992481203007523</v>
      </c>
      <c r="S266">
        <v>4.742708086317287</v>
      </c>
      <c r="T266">
        <v>4.7801147227533463</v>
      </c>
      <c r="U266">
        <v>4.8204386599180529</v>
      </c>
      <c r="V266">
        <v>4.8661800486618008</v>
      </c>
      <c r="W266">
        <v>4.9079754601226995</v>
      </c>
      <c r="X266">
        <v>4.9468216670789023</v>
      </c>
      <c r="Y266">
        <v>4.9850448654037889</v>
      </c>
      <c r="Z266">
        <v>5.022601707684581</v>
      </c>
      <c r="AA266">
        <v>5.0594485201113084</v>
      </c>
      <c r="AB266">
        <v>5.0916496945010188</v>
      </c>
      <c r="AC266">
        <v>5.1282051282051277</v>
      </c>
      <c r="AD266">
        <v>5.1559680329981949</v>
      </c>
      <c r="AE266">
        <v>5.186721991701245</v>
      </c>
      <c r="AF266">
        <v>5.2151238591916558</v>
      </c>
      <c r="AG266">
        <v>5.2438384897745145</v>
      </c>
      <c r="AH266">
        <v>5.2742616033755274</v>
      </c>
      <c r="AI266">
        <v>5.3008216273522395</v>
      </c>
      <c r="AJ266">
        <v>5.3319114902692615</v>
      </c>
      <c r="AK266">
        <v>5.3604931653712145</v>
      </c>
      <c r="AL266">
        <v>5.3879310344827589</v>
      </c>
      <c r="AM266">
        <v>5.4185857491194804</v>
      </c>
      <c r="AN266">
        <v>5.4466230936819171</v>
      </c>
      <c r="AO266">
        <v>5.4734537493158184</v>
      </c>
      <c r="AP266">
        <v>5.5035773252614195</v>
      </c>
      <c r="AQ266">
        <v>5.5340343110127286</v>
      </c>
      <c r="AR266">
        <v>5.5601890464275785</v>
      </c>
      <c r="AS266">
        <v>5.5912776069331835</v>
      </c>
      <c r="AT266">
        <v>5.6195560550716497</v>
      </c>
      <c r="AU266">
        <v>5.6497175141242941</v>
      </c>
      <c r="AV266">
        <v>5.6785917092561045</v>
      </c>
      <c r="AW266">
        <v>5.7061340941512126</v>
      </c>
      <c r="AX266">
        <v>5.8599472604746561</v>
      </c>
    </row>
    <row r="267" spans="1:50">
      <c r="A267" s="95">
        <v>44655</v>
      </c>
      <c r="R267">
        <v>4.6446818392940088</v>
      </c>
      <c r="S267">
        <v>4.6871338176704942</v>
      </c>
      <c r="T267">
        <v>4.7258979206049148</v>
      </c>
      <c r="U267">
        <v>4.765308553728854</v>
      </c>
      <c r="V267">
        <v>4.8100048100048101</v>
      </c>
      <c r="W267">
        <v>4.8496605237633368</v>
      </c>
      <c r="X267">
        <v>4.8887802493277928</v>
      </c>
      <c r="Y267">
        <v>4.9261083743842358</v>
      </c>
      <c r="Z267">
        <v>4.9627791563275432</v>
      </c>
      <c r="AA267">
        <v>4.9987503124218948</v>
      </c>
      <c r="AB267">
        <v>5.0301810865191143</v>
      </c>
      <c r="AC267">
        <v>5.064573309698658</v>
      </c>
      <c r="AD267">
        <v>5.0916496945010188</v>
      </c>
      <c r="AE267">
        <v>5.1216389244558256</v>
      </c>
      <c r="AF267">
        <v>5.1493305870236865</v>
      </c>
      <c r="AG267">
        <v>5.1773233238415743</v>
      </c>
      <c r="AH267">
        <v>5.2056220718375847</v>
      </c>
      <c r="AI267">
        <v>5.2328623757195185</v>
      </c>
      <c r="AJ267">
        <v>5.2617732175743228</v>
      </c>
      <c r="AK267">
        <v>5.2896059243586357</v>
      </c>
      <c r="AL267">
        <v>5.3163211057947901</v>
      </c>
      <c r="AM267">
        <v>5.3461641272387066</v>
      </c>
      <c r="AN267">
        <v>5.3734551316496511</v>
      </c>
      <c r="AO267">
        <v>5.3981106612685563</v>
      </c>
      <c r="AP267">
        <v>5.4288816503800215</v>
      </c>
      <c r="AQ267">
        <v>5.4570259208731242</v>
      </c>
      <c r="AR267">
        <v>5.4824561403508767</v>
      </c>
      <c r="AS267">
        <v>5.5126791620727671</v>
      </c>
      <c r="AT267">
        <v>5.5417013022998063</v>
      </c>
      <c r="AU267">
        <v>5.5694792536897806</v>
      </c>
      <c r="AV267">
        <v>5.5975370836831795</v>
      </c>
      <c r="AW267">
        <v>5.6242969628796393</v>
      </c>
      <c r="AX267">
        <v>5.8599472604746561</v>
      </c>
    </row>
    <row r="268" spans="1:50">
      <c r="A268" s="95">
        <v>44656</v>
      </c>
      <c r="R268">
        <v>4.6838407494145198</v>
      </c>
      <c r="S268">
        <v>4.7270148900969042</v>
      </c>
      <c r="T268">
        <v>4.765308553728854</v>
      </c>
      <c r="U268">
        <v>4.8053820278712154</v>
      </c>
      <c r="V268">
        <v>4.8496605237633368</v>
      </c>
      <c r="W268">
        <v>4.8899755501222497</v>
      </c>
      <c r="X268">
        <v>4.9285362247412516</v>
      </c>
      <c r="Y268">
        <v>4.9652432969215496</v>
      </c>
      <c r="Z268">
        <v>5.0012503125781445</v>
      </c>
      <c r="AA268">
        <v>5.0377833753148611</v>
      </c>
      <c r="AB268">
        <v>5.0697084917617232</v>
      </c>
      <c r="AC268">
        <v>5.1046452271567127</v>
      </c>
      <c r="AD268">
        <v>5.1334702258726903</v>
      </c>
      <c r="AE268">
        <v>5.1652892561983474</v>
      </c>
      <c r="AF268">
        <v>5.1934562451311352</v>
      </c>
      <c r="AG268">
        <v>5.2232958997127188</v>
      </c>
      <c r="AH268">
        <v>5.2521008403361344</v>
      </c>
      <c r="AI268">
        <v>5.2798310454065467</v>
      </c>
      <c r="AJ268">
        <v>5.3106744556558683</v>
      </c>
      <c r="AK268">
        <v>5.3390282968499738</v>
      </c>
      <c r="AL268">
        <v>5.3662463107056615</v>
      </c>
      <c r="AM268">
        <v>5.3981106612685563</v>
      </c>
      <c r="AN268">
        <v>5.4244643341470029</v>
      </c>
      <c r="AO268">
        <v>5.4510765876260558</v>
      </c>
      <c r="AP268">
        <v>5.4824561403508767</v>
      </c>
      <c r="AQ268">
        <v>5.5126791620727671</v>
      </c>
      <c r="AR268">
        <v>5.5386319579063974</v>
      </c>
      <c r="AS268">
        <v>5.5710306406685239</v>
      </c>
      <c r="AT268">
        <v>5.5991041433370654</v>
      </c>
      <c r="AU268">
        <v>5.6290458767238949</v>
      </c>
      <c r="AV268">
        <v>5.6577086280056577</v>
      </c>
      <c r="AW268">
        <v>5.6850483229107445</v>
      </c>
      <c r="AX268">
        <v>5.8599472604746561</v>
      </c>
    </row>
    <row r="269" spans="1:50">
      <c r="A269" s="95">
        <v>44657</v>
      </c>
      <c r="R269">
        <v>4.7348484848484853</v>
      </c>
      <c r="S269">
        <v>4.7778308647873864</v>
      </c>
      <c r="T269">
        <v>4.8181161165984099</v>
      </c>
      <c r="U269">
        <v>4.8579062424095216</v>
      </c>
      <c r="V269">
        <v>4.9019607843137258</v>
      </c>
      <c r="W269">
        <v>4.9431537320810675</v>
      </c>
      <c r="X269">
        <v>4.9825610363726955</v>
      </c>
      <c r="Y269">
        <v>5.0188205771643659</v>
      </c>
      <c r="Z269">
        <v>5.0556117290192111</v>
      </c>
      <c r="AA269">
        <v>5.0942435048395316</v>
      </c>
      <c r="AB269">
        <v>5.1268905408869516</v>
      </c>
      <c r="AC269">
        <v>5.1626226122870413</v>
      </c>
      <c r="AD269">
        <v>5.1907604464053989</v>
      </c>
      <c r="AE269">
        <v>5.2232958997127188</v>
      </c>
      <c r="AF269">
        <v>5.2521008403361344</v>
      </c>
      <c r="AG269">
        <v>5.2826201796090864</v>
      </c>
      <c r="AH269">
        <v>5.3134962805526031</v>
      </c>
      <c r="AI269">
        <v>5.3418803418803416</v>
      </c>
      <c r="AJ269">
        <v>5.3734551316496511</v>
      </c>
      <c r="AK269">
        <v>5.4024851431658565</v>
      </c>
      <c r="AL269">
        <v>5.430355688297583</v>
      </c>
      <c r="AM269">
        <v>5.4629882545752526</v>
      </c>
      <c r="AN269">
        <v>5.4914881933003841</v>
      </c>
      <c r="AO269">
        <v>5.518763796909492</v>
      </c>
      <c r="AP269">
        <v>5.5509297807382731</v>
      </c>
      <c r="AQ269">
        <v>5.5803571428571432</v>
      </c>
      <c r="AR269">
        <v>5.608524957936063</v>
      </c>
      <c r="AS269">
        <v>5.6401579244218834</v>
      </c>
      <c r="AT269">
        <v>5.6689342403628116</v>
      </c>
      <c r="AU269">
        <v>5.6996295240809349</v>
      </c>
      <c r="AV269">
        <v>5.7290174735032942</v>
      </c>
      <c r="AW269">
        <v>5.7587100489490357</v>
      </c>
      <c r="AX269">
        <v>5.8599472604746561</v>
      </c>
    </row>
    <row r="270" spans="1:50">
      <c r="A270" s="95">
        <v>44658</v>
      </c>
      <c r="R270">
        <v>4.7687172150691461</v>
      </c>
      <c r="S270">
        <v>4.8123195380173245</v>
      </c>
      <c r="T270">
        <v>4.8531909730647902</v>
      </c>
      <c r="U270">
        <v>4.8935649620748718</v>
      </c>
      <c r="V270">
        <v>4.9394912324030624</v>
      </c>
      <c r="W270">
        <v>4.9800796812749004</v>
      </c>
      <c r="X270">
        <v>5.0213406979663571</v>
      </c>
      <c r="Y270">
        <v>5.0581689428426913</v>
      </c>
      <c r="Z270">
        <v>5.0955414012738851</v>
      </c>
      <c r="AA270">
        <v>5.1347881899871632</v>
      </c>
      <c r="AB270">
        <v>5.1666236114699045</v>
      </c>
      <c r="AC270">
        <v>5.2015604681404417</v>
      </c>
      <c r="AD270">
        <v>5.2314935914203513</v>
      </c>
      <c r="AE270">
        <v>5.2645433008686497</v>
      </c>
      <c r="AF270">
        <v>5.2952078369075988</v>
      </c>
      <c r="AG270">
        <v>5.3262316910785623</v>
      </c>
      <c r="AH270">
        <v>5.3576212161800161</v>
      </c>
      <c r="AI270">
        <v>5.3864799353622406</v>
      </c>
      <c r="AJ270">
        <v>5.4185857491194804</v>
      </c>
      <c r="AK270">
        <v>5.4495912806539515</v>
      </c>
      <c r="AL270">
        <v>5.4779512462339088</v>
      </c>
      <c r="AM270">
        <v>5.5111600992008816</v>
      </c>
      <c r="AN270">
        <v>5.54016620498615</v>
      </c>
      <c r="AO270">
        <v>5.5694792536897806</v>
      </c>
      <c r="AP270">
        <v>5.6022408963585439</v>
      </c>
      <c r="AQ270">
        <v>5.6338028169014089</v>
      </c>
      <c r="AR270">
        <v>5.660911406736485</v>
      </c>
      <c r="AS270">
        <v>5.6947608200455582</v>
      </c>
      <c r="AT270">
        <v>5.7240984544934177</v>
      </c>
      <c r="AU270">
        <v>5.755395683453238</v>
      </c>
      <c r="AV270">
        <v>5.7870370370370363</v>
      </c>
      <c r="AW270">
        <v>5.8156440825821463</v>
      </c>
      <c r="AX270">
        <v>5.8599472604746561</v>
      </c>
    </row>
    <row r="271" spans="1:50">
      <c r="A271" s="95">
        <v>44659</v>
      </c>
      <c r="R271">
        <v>4.7314880529926659</v>
      </c>
      <c r="S271">
        <v>4.7755491881566376</v>
      </c>
      <c r="T271">
        <v>4.8157958102576455</v>
      </c>
      <c r="U271">
        <v>4.8555474629764506</v>
      </c>
      <c r="V271">
        <v>4.90075961774075</v>
      </c>
      <c r="W271">
        <v>4.9419322955275513</v>
      </c>
      <c r="X271">
        <v>4.9838026414153997</v>
      </c>
      <c r="Y271">
        <v>5.022601707684581</v>
      </c>
      <c r="Z271">
        <v>5.0620096178182736</v>
      </c>
      <c r="AA271">
        <v>5.1007396072430504</v>
      </c>
      <c r="AB271">
        <v>5.1347881899871632</v>
      </c>
      <c r="AC271">
        <v>5.1706308169596698</v>
      </c>
      <c r="AD271">
        <v>5.2015604681404417</v>
      </c>
      <c r="AE271">
        <v>5.2369730295888974</v>
      </c>
      <c r="AF271">
        <v>5.2687038988408856</v>
      </c>
      <c r="AG271">
        <v>5.3008216273522395</v>
      </c>
      <c r="AH271">
        <v>5.333333333333333</v>
      </c>
      <c r="AI271">
        <v>5.3633681952266024</v>
      </c>
      <c r="AJ271">
        <v>5.3966540744738261</v>
      </c>
      <c r="AK271">
        <v>5.4288816503800215</v>
      </c>
      <c r="AL271">
        <v>5.4585152838427948</v>
      </c>
      <c r="AM271">
        <v>5.4945054945054945</v>
      </c>
      <c r="AN271">
        <v>5.5248618784530388</v>
      </c>
      <c r="AO271">
        <v>5.5540127742293812</v>
      </c>
      <c r="AP271">
        <v>5.5881531153953619</v>
      </c>
      <c r="AQ271">
        <v>5.6211354693648117</v>
      </c>
      <c r="AR271">
        <v>5.6497175141242941</v>
      </c>
      <c r="AS271">
        <v>5.6850483229107445</v>
      </c>
      <c r="AT271">
        <v>5.715918833952558</v>
      </c>
      <c r="AU271">
        <v>5.7487783845932743</v>
      </c>
      <c r="AV271">
        <v>5.7820179242555652</v>
      </c>
      <c r="AW271">
        <v>5.8122638767800057</v>
      </c>
    </row>
    <row r="272" spans="1:50">
      <c r="A272" s="95">
        <v>44662</v>
      </c>
      <c r="R272">
        <v>4.7069898799717578</v>
      </c>
      <c r="S272">
        <v>4.7505938242280283</v>
      </c>
      <c r="T272">
        <v>4.7915668423574509</v>
      </c>
      <c r="U272">
        <v>4.8309178743961354</v>
      </c>
      <c r="V272">
        <v>4.8768593026091196</v>
      </c>
      <c r="W272">
        <v>4.9188391539596656</v>
      </c>
      <c r="X272">
        <v>4.9603174603174605</v>
      </c>
      <c r="Y272">
        <v>5</v>
      </c>
      <c r="Z272">
        <v>5.0390526581002772</v>
      </c>
      <c r="AA272">
        <v>5.078720162519045</v>
      </c>
      <c r="AB272">
        <v>5.1111679018655769</v>
      </c>
      <c r="AC272">
        <v>5.1480051480051481</v>
      </c>
      <c r="AD272">
        <v>5.1800051800051801</v>
      </c>
      <c r="AE272">
        <v>5.2151238591916558</v>
      </c>
      <c r="AF272">
        <v>5.2465897166841557</v>
      </c>
      <c r="AG272">
        <v>5.2798310454065467</v>
      </c>
      <c r="AH272">
        <v>5.3134962805526031</v>
      </c>
      <c r="AI272">
        <v>5.344735435595938</v>
      </c>
      <c r="AJ272">
        <v>5.377789728421619</v>
      </c>
      <c r="AK272">
        <v>5.4112554112554117</v>
      </c>
      <c r="AL272">
        <v>5.4421768707482991</v>
      </c>
      <c r="AM272">
        <v>5.4764512595837891</v>
      </c>
      <c r="AN272">
        <v>5.5081244836133303</v>
      </c>
      <c r="AO272">
        <v>5.5386319579063974</v>
      </c>
      <c r="AP272">
        <v>5.5725828921705212</v>
      </c>
      <c r="AQ272">
        <v>5.6069526212503504</v>
      </c>
      <c r="AR272">
        <v>5.636978579481398</v>
      </c>
      <c r="AS272">
        <v>5.6721497447532609</v>
      </c>
      <c r="AT272">
        <v>5.7045065601825442</v>
      </c>
      <c r="AU272">
        <v>5.7372346528973033</v>
      </c>
      <c r="AV272">
        <v>5.7703404500865547</v>
      </c>
      <c r="AW272">
        <v>5.8004640371229703</v>
      </c>
      <c r="AX272">
        <v>5.8599472604746561</v>
      </c>
    </row>
    <row r="273" spans="1:50">
      <c r="A273" s="95">
        <v>44663</v>
      </c>
      <c r="R273">
        <v>4.6959380136182203</v>
      </c>
      <c r="S273">
        <v>4.7393364928909953</v>
      </c>
      <c r="T273">
        <v>4.7858339315625749</v>
      </c>
      <c r="U273">
        <v>4.8216007714561231</v>
      </c>
      <c r="V273">
        <v>4.867364322219518</v>
      </c>
      <c r="W273">
        <v>4.909180166912126</v>
      </c>
      <c r="X273">
        <v>4.9504950495049505</v>
      </c>
      <c r="Y273">
        <v>4.9900199600798407</v>
      </c>
      <c r="Z273">
        <v>5.0289162685441289</v>
      </c>
      <c r="AA273">
        <v>5.0684237202230102</v>
      </c>
      <c r="AB273">
        <v>5.1033426894615967</v>
      </c>
      <c r="AC273">
        <v>5.1413881748071981</v>
      </c>
      <c r="AD273">
        <v>5.173305742369374</v>
      </c>
      <c r="AE273">
        <v>5.2096900234436045</v>
      </c>
      <c r="AF273">
        <v>5.2424639580602879</v>
      </c>
      <c r="AG273">
        <v>5.275652862041678</v>
      </c>
      <c r="AH273">
        <v>5.3092646668436423</v>
      </c>
      <c r="AI273">
        <v>5.3404539385847798</v>
      </c>
      <c r="AJ273">
        <v>5.3748992206396133</v>
      </c>
      <c r="AK273">
        <v>5.4068667207353336</v>
      </c>
      <c r="AL273">
        <v>5.4392167527875985</v>
      </c>
      <c r="AM273">
        <v>5.4749520941691756</v>
      </c>
      <c r="AN273">
        <v>5.5050922102945226</v>
      </c>
      <c r="AO273">
        <v>5.5355660116246881</v>
      </c>
      <c r="AP273">
        <v>5.5710306406685239</v>
      </c>
      <c r="AQ273">
        <v>5.6053811659192823</v>
      </c>
      <c r="AR273">
        <v>5.6353902507748659</v>
      </c>
      <c r="AS273">
        <v>5.6705415367167564</v>
      </c>
      <c r="AT273">
        <v>5.7045065601825442</v>
      </c>
      <c r="AU273">
        <v>5.7372346528973033</v>
      </c>
      <c r="AV273">
        <v>5.7703404500865547</v>
      </c>
      <c r="AW273">
        <v>5.802146794313896</v>
      </c>
    </row>
    <row r="274" spans="1:50">
      <c r="A274" s="95">
        <v>44664</v>
      </c>
      <c r="R274">
        <v>4.7003525264394828</v>
      </c>
      <c r="S274">
        <v>4.7449584816132857</v>
      </c>
      <c r="T274">
        <v>4.7904191616766472</v>
      </c>
      <c r="U274">
        <v>4.8250904704463213</v>
      </c>
      <c r="V274">
        <v>4.8709206039941551</v>
      </c>
      <c r="W274">
        <v>4.9127978383689506</v>
      </c>
      <c r="X274">
        <v>4.9554013875123886</v>
      </c>
      <c r="Y274">
        <v>4.9950049950049955</v>
      </c>
      <c r="Z274">
        <v>5.0352467270896275</v>
      </c>
      <c r="AA274">
        <v>5.0761421319796955</v>
      </c>
      <c r="AB274">
        <v>5.1111679018655769</v>
      </c>
      <c r="AC274">
        <v>5.1480051480051481</v>
      </c>
      <c r="AD274">
        <v>5.1813471502590671</v>
      </c>
      <c r="AE274">
        <v>5.2192066805845512</v>
      </c>
      <c r="AF274">
        <v>5.2521008403361344</v>
      </c>
      <c r="AG274">
        <v>5.2882072977260712</v>
      </c>
      <c r="AH274">
        <v>5.3219797764768488</v>
      </c>
      <c r="AI274">
        <v>5.3547523427041499</v>
      </c>
      <c r="AJ274">
        <v>5.3908355795148246</v>
      </c>
      <c r="AK274">
        <v>5.4259359739555073</v>
      </c>
      <c r="AL274">
        <v>5.4585152838427948</v>
      </c>
      <c r="AM274">
        <v>5.4960153888430892</v>
      </c>
      <c r="AN274">
        <v>5.5279159756771694</v>
      </c>
      <c r="AO274">
        <v>5.5601890464275785</v>
      </c>
      <c r="AP274">
        <v>5.5975370836831795</v>
      </c>
      <c r="AQ274">
        <v>5.6322162771050408</v>
      </c>
      <c r="AR274">
        <v>5.6641178136505239</v>
      </c>
      <c r="AS274">
        <v>5.7012542759407072</v>
      </c>
      <c r="AT274">
        <v>5.7339449541284404</v>
      </c>
      <c r="AU274">
        <v>5.7686760888376121</v>
      </c>
      <c r="AV274">
        <v>5.8038305281485778</v>
      </c>
      <c r="AW274">
        <v>5.8377116170461179</v>
      </c>
      <c r="AX274">
        <v>5.8599472604746561</v>
      </c>
    </row>
    <row r="275" spans="1:50">
      <c r="A275" s="95">
        <v>44665</v>
      </c>
      <c r="R275">
        <v>4.7158688988446125</v>
      </c>
      <c r="S275">
        <v>4.7596382674916704</v>
      </c>
      <c r="T275">
        <v>4.8030739673390972</v>
      </c>
      <c r="U275">
        <v>4.8390999274135007</v>
      </c>
      <c r="V275">
        <v>4.8851978505129461</v>
      </c>
      <c r="W275">
        <v>4.9273220004927323</v>
      </c>
      <c r="X275">
        <v>4.9701789264413518</v>
      </c>
      <c r="Y275">
        <v>5.0100200400801604</v>
      </c>
      <c r="Z275">
        <v>5.0505050505050502</v>
      </c>
      <c r="AA275">
        <v>5.0929462694168581</v>
      </c>
      <c r="AB275">
        <v>5.1282051282051277</v>
      </c>
      <c r="AC275">
        <v>5.1666236114699045</v>
      </c>
      <c r="AD275">
        <v>5.2015604681404417</v>
      </c>
      <c r="AE275">
        <v>5.2397170552790149</v>
      </c>
      <c r="AF275">
        <v>5.2742616033755274</v>
      </c>
      <c r="AG275">
        <v>5.3106744556558683</v>
      </c>
      <c r="AH275">
        <v>5.3461641272387066</v>
      </c>
      <c r="AI275">
        <v>5.3806833467850419</v>
      </c>
      <c r="AJ275">
        <v>5.417118093174432</v>
      </c>
      <c r="AK275">
        <v>5.4525627044711014</v>
      </c>
      <c r="AL275">
        <v>5.4869684499314131</v>
      </c>
      <c r="AM275">
        <v>5.5248618784530388</v>
      </c>
      <c r="AN275">
        <v>5.5586436909394106</v>
      </c>
      <c r="AO275">
        <v>5.5912776069331835</v>
      </c>
      <c r="AP275">
        <v>5.6290458767238949</v>
      </c>
      <c r="AQ275">
        <v>5.6657223796034</v>
      </c>
      <c r="AR275">
        <v>5.6980056980056988</v>
      </c>
      <c r="AS275">
        <v>5.7355893318038431</v>
      </c>
      <c r="AT275">
        <v>5.7703404500865547</v>
      </c>
      <c r="AU275">
        <v>5.8072009291521489</v>
      </c>
      <c r="AV275">
        <v>5.8428279287174991</v>
      </c>
      <c r="AW275">
        <v>5.8771672054069937</v>
      </c>
      <c r="AX275">
        <v>5.8599472604746561</v>
      </c>
    </row>
    <row r="276" spans="1:50">
      <c r="A276" s="95">
        <v>44669</v>
      </c>
      <c r="R276">
        <v>4.6685340802987865</v>
      </c>
      <c r="S276">
        <v>4.7114252061248525</v>
      </c>
      <c r="T276">
        <v>4.7539814594723078</v>
      </c>
      <c r="U276">
        <v>4.7915668423574509</v>
      </c>
      <c r="V276">
        <v>4.836759371221282</v>
      </c>
      <c r="W276">
        <v>4.8780487804878048</v>
      </c>
      <c r="X276">
        <v>4.9200492004920049</v>
      </c>
      <c r="Y276">
        <v>4.9590875278948676</v>
      </c>
      <c r="Z276">
        <v>4.9987503124218948</v>
      </c>
      <c r="AA276">
        <v>5.040322580645161</v>
      </c>
      <c r="AB276">
        <v>5.0735667174023336</v>
      </c>
      <c r="AC276">
        <v>5.1111679018655769</v>
      </c>
      <c r="AD276">
        <v>5.1440329218106999</v>
      </c>
      <c r="AE276">
        <v>5.1800051800051801</v>
      </c>
      <c r="AF276">
        <v>5.2124055251498564</v>
      </c>
      <c r="AG276">
        <v>5.2465897166841557</v>
      </c>
      <c r="AH276">
        <v>5.2798310454065467</v>
      </c>
      <c r="AI276">
        <v>5.3120849933598935</v>
      </c>
      <c r="AJ276">
        <v>5.3475935828877006</v>
      </c>
      <c r="AK276">
        <v>5.3806833467850419</v>
      </c>
      <c r="AL276">
        <v>5.4112554112554117</v>
      </c>
      <c r="AM276">
        <v>5.4481067828929453</v>
      </c>
      <c r="AN276">
        <v>5.4794520547945202</v>
      </c>
      <c r="AO276">
        <v>5.5096418732782375</v>
      </c>
      <c r="AP276">
        <v>5.5463117027176931</v>
      </c>
      <c r="AQ276">
        <v>5.5803571428571432</v>
      </c>
      <c r="AR276">
        <v>5.6116722783389452</v>
      </c>
      <c r="AS276">
        <v>5.6465273856578202</v>
      </c>
      <c r="AT276">
        <v>5.6802044873615447</v>
      </c>
      <c r="AU276">
        <v>5.7142857142857144</v>
      </c>
      <c r="AV276">
        <v>5.7487783845932743</v>
      </c>
      <c r="AW276">
        <v>5.7803468208092488</v>
      </c>
      <c r="AX276">
        <v>5.8599472604746561</v>
      </c>
    </row>
    <row r="277" spans="1:50">
      <c r="A277" s="95">
        <v>44670</v>
      </c>
      <c r="R277">
        <v>4.6904315196998123</v>
      </c>
      <c r="S277">
        <v>4.7337278106508878</v>
      </c>
      <c r="T277">
        <v>4.7766897540004774</v>
      </c>
      <c r="U277">
        <v>4.8146364949446321</v>
      </c>
      <c r="V277">
        <v>4.8567265662943173</v>
      </c>
      <c r="W277">
        <v>4.8971596474045054</v>
      </c>
      <c r="X277">
        <v>4.9382716049382713</v>
      </c>
      <c r="Y277">
        <v>4.9763622791739239</v>
      </c>
      <c r="Z277">
        <v>5.0150451354062184</v>
      </c>
      <c r="AA277">
        <v>5.0556117290192111</v>
      </c>
      <c r="AB277">
        <v>5.0890585241730282</v>
      </c>
      <c r="AC277">
        <v>5.1255766273705792</v>
      </c>
      <c r="AD277">
        <v>5.158627805003869</v>
      </c>
      <c r="AE277">
        <v>5.1948051948051948</v>
      </c>
      <c r="AF277">
        <v>5.2287581699346406</v>
      </c>
      <c r="AG277">
        <v>5.2617732175743228</v>
      </c>
      <c r="AH277">
        <v>5.296610169491526</v>
      </c>
      <c r="AI277">
        <v>5.329070077271516</v>
      </c>
      <c r="AJ277">
        <v>5.3633681952266024</v>
      </c>
      <c r="AK277">
        <v>5.3966540744738261</v>
      </c>
      <c r="AL277">
        <v>5.4288816503800215</v>
      </c>
      <c r="AM277">
        <v>5.4659743099207434</v>
      </c>
      <c r="AN277">
        <v>5.4975261132490374</v>
      </c>
      <c r="AO277">
        <v>5.5279159756771694</v>
      </c>
      <c r="AP277">
        <v>5.5648302726766836</v>
      </c>
      <c r="AQ277">
        <v>5.5991041433370654</v>
      </c>
      <c r="AR277">
        <v>5.6306306306306304</v>
      </c>
      <c r="AS277">
        <v>5.6657223796034</v>
      </c>
      <c r="AT277">
        <v>5.6996295240809349</v>
      </c>
      <c r="AU277">
        <v>5.7339449541284404</v>
      </c>
      <c r="AV277">
        <v>5.7670126874279122</v>
      </c>
      <c r="AW277">
        <v>5.8004640371229703</v>
      </c>
      <c r="AX277">
        <v>5.8599472604746561</v>
      </c>
    </row>
    <row r="278" spans="1:50">
      <c r="A278" s="95">
        <v>44671</v>
      </c>
      <c r="R278">
        <v>4.6317739694302915</v>
      </c>
      <c r="S278">
        <v>4.6739892498247251</v>
      </c>
      <c r="T278">
        <v>4.7158688988446125</v>
      </c>
      <c r="U278">
        <v>4.7573739295908659</v>
      </c>
      <c r="V278">
        <v>4.7984644913627639</v>
      </c>
      <c r="W278">
        <v>4.8390999274135007</v>
      </c>
      <c r="X278">
        <v>4.8804294777940456</v>
      </c>
      <c r="Y278">
        <v>4.9176297024834028</v>
      </c>
      <c r="Z278">
        <v>4.9554013875123886</v>
      </c>
      <c r="AA278">
        <v>4.9962528103922059</v>
      </c>
      <c r="AB278">
        <v>5.0276520864756158</v>
      </c>
      <c r="AC278">
        <v>5.0632911392405058</v>
      </c>
      <c r="AD278">
        <v>5.0955414012738851</v>
      </c>
      <c r="AE278">
        <v>5.1308363263211909</v>
      </c>
      <c r="AF278">
        <v>5.1626226122870413</v>
      </c>
      <c r="AG278">
        <v>5.1961548454143927</v>
      </c>
      <c r="AH278">
        <v>5.2301255230125516</v>
      </c>
      <c r="AI278">
        <v>5.2603892688058922</v>
      </c>
      <c r="AJ278">
        <v>5.2952078369075988</v>
      </c>
      <c r="AK278">
        <v>5.3276505061267976</v>
      </c>
      <c r="AL278">
        <v>5.359056806002144</v>
      </c>
      <c r="AM278">
        <v>5.3937432578209279</v>
      </c>
      <c r="AN278">
        <v>5.4259359739555073</v>
      </c>
      <c r="AO278">
        <v>5.4555373704309877</v>
      </c>
      <c r="AP278">
        <v>5.4914881933003841</v>
      </c>
      <c r="AQ278">
        <v>5.5248618784530388</v>
      </c>
      <c r="AR278">
        <v>5.5540127742293812</v>
      </c>
      <c r="AS278">
        <v>5.589714924538848</v>
      </c>
      <c r="AT278">
        <v>5.6211354693648117</v>
      </c>
      <c r="AU278">
        <v>5.6545094713033643</v>
      </c>
      <c r="AV278">
        <v>5.6882821387940838</v>
      </c>
      <c r="AW278">
        <v>5.7191878753217038</v>
      </c>
      <c r="AX278">
        <v>5.8599472604746561</v>
      </c>
    </row>
    <row r="279" spans="1:50">
      <c r="A279" s="95">
        <v>44672</v>
      </c>
      <c r="R279">
        <v>4.6805523051720099</v>
      </c>
      <c r="S279">
        <v>4.7236655644780345</v>
      </c>
      <c r="T279">
        <v>4.7664442326024785</v>
      </c>
      <c r="U279">
        <v>4.8019207683073235</v>
      </c>
      <c r="V279">
        <v>4.8007681228996635</v>
      </c>
      <c r="W279">
        <v>4.8402710551790902</v>
      </c>
      <c r="X279">
        <v>4.8816206980717594</v>
      </c>
      <c r="Y279">
        <v>4.9200492004920049</v>
      </c>
      <c r="Z279">
        <v>4.9566294919454768</v>
      </c>
      <c r="AA279">
        <v>4.9962528103922059</v>
      </c>
      <c r="AB279">
        <v>5.0301810865191143</v>
      </c>
      <c r="AC279">
        <v>5.0658561296859173</v>
      </c>
      <c r="AD279">
        <v>5.0994390617032126</v>
      </c>
      <c r="AE279">
        <v>5.1334702258726903</v>
      </c>
      <c r="AF279">
        <v>5.1652892561983474</v>
      </c>
      <c r="AG279">
        <v>5.198856251624643</v>
      </c>
      <c r="AH279">
        <v>5.2314935914203513</v>
      </c>
      <c r="AI279">
        <v>5.2631578947368425</v>
      </c>
      <c r="AJ279">
        <v>5.296610169491526</v>
      </c>
      <c r="AK279">
        <v>5.3276505061267976</v>
      </c>
      <c r="AL279">
        <v>5.359056806002144</v>
      </c>
      <c r="AM279">
        <v>5.3937432578209279</v>
      </c>
      <c r="AN279">
        <v>5.4244643341470029</v>
      </c>
      <c r="AO279">
        <v>5.4555373704309877</v>
      </c>
      <c r="AP279">
        <v>5.4899807850672522</v>
      </c>
      <c r="AQ279">
        <v>5.5233360950013815</v>
      </c>
      <c r="AR279">
        <v>5.5524708495280395</v>
      </c>
      <c r="AS279">
        <v>5.5881531153953619</v>
      </c>
      <c r="AT279">
        <v>5.6195560550716497</v>
      </c>
      <c r="AU279">
        <v>5.6529112492933864</v>
      </c>
      <c r="AV279">
        <v>5.6850483229107445</v>
      </c>
      <c r="AW279">
        <v>5.715918833952558</v>
      </c>
      <c r="AX279">
        <v>5.8599472604746561</v>
      </c>
    </row>
    <row r="280" spans="1:50">
      <c r="A280" s="95">
        <v>44673</v>
      </c>
      <c r="R280">
        <v>4.8449612403100772</v>
      </c>
      <c r="S280">
        <v>4.8887802493277928</v>
      </c>
      <c r="T280">
        <v>4.9346163335800641</v>
      </c>
      <c r="U280">
        <v>4.9701789264413518</v>
      </c>
      <c r="V280">
        <v>5.0175614651279474</v>
      </c>
      <c r="W280">
        <v>5.0594485201113084</v>
      </c>
      <c r="X280">
        <v>5.1020408163265305</v>
      </c>
      <c r="Y280">
        <v>5.1413881748071981</v>
      </c>
      <c r="Z280">
        <v>5.1800051800051801</v>
      </c>
      <c r="AA280">
        <v>5.2205690420255806</v>
      </c>
      <c r="AB280">
        <v>5.2534804307853955</v>
      </c>
      <c r="AC280">
        <v>5.2910052910052912</v>
      </c>
      <c r="AD280">
        <v>5.3233963268565345</v>
      </c>
      <c r="AE280">
        <v>5.3604931653712145</v>
      </c>
      <c r="AF280">
        <v>5.3937432578209279</v>
      </c>
      <c r="AG280">
        <v>5.4288816503800215</v>
      </c>
      <c r="AH280">
        <v>5.4644808743169397</v>
      </c>
      <c r="AI280">
        <v>5.4960153888430892</v>
      </c>
      <c r="AJ280">
        <v>5.532503457814661</v>
      </c>
      <c r="AK280">
        <v>5.5663790704146949</v>
      </c>
      <c r="AL280">
        <v>5.5991041433370654</v>
      </c>
      <c r="AM280">
        <v>5.6353902507748659</v>
      </c>
      <c r="AN280">
        <v>5.6673278549164072</v>
      </c>
      <c r="AO280">
        <v>5.6996295240809349</v>
      </c>
      <c r="AP280">
        <v>5.7372346528973033</v>
      </c>
      <c r="AQ280">
        <v>5.7720057720057723</v>
      </c>
      <c r="AR280">
        <v>5.802146794313896</v>
      </c>
      <c r="AS280">
        <v>5.8394160583941606</v>
      </c>
      <c r="AT280">
        <v>5.8737151248164459</v>
      </c>
      <c r="AU280">
        <v>5.9084194977843421</v>
      </c>
      <c r="AV280">
        <v>5.9435364041604748</v>
      </c>
      <c r="AW280">
        <v>5.975500448162534</v>
      </c>
      <c r="AX280">
        <v>5.8599472604746561</v>
      </c>
    </row>
    <row r="281" spans="1:50">
      <c r="A281" s="95">
        <v>44676</v>
      </c>
      <c r="R281">
        <v>4.8875855327468232</v>
      </c>
      <c r="S281">
        <v>4.9309664694280073</v>
      </c>
      <c r="T281">
        <v>4.9788399302962407</v>
      </c>
      <c r="U281">
        <v>5.0125313283208017</v>
      </c>
      <c r="V281">
        <v>5.0581689428426913</v>
      </c>
      <c r="W281">
        <v>5.1007396072430504</v>
      </c>
      <c r="X281">
        <v>5.1427102082797633</v>
      </c>
      <c r="Y281">
        <v>5.1813471502590671</v>
      </c>
      <c r="Z281">
        <v>5.2192066805845512</v>
      </c>
      <c r="AA281">
        <v>5.2603892688058922</v>
      </c>
      <c r="AB281">
        <v>5.2924053982535062</v>
      </c>
      <c r="AC281">
        <v>5.3304904051172715</v>
      </c>
      <c r="AD281">
        <v>5.3633681952266024</v>
      </c>
      <c r="AE281">
        <v>5.3995680345572357</v>
      </c>
      <c r="AF281">
        <v>5.4318305268875609</v>
      </c>
      <c r="AG281">
        <v>5.4644808743169397</v>
      </c>
      <c r="AH281">
        <v>5.499037668408028</v>
      </c>
      <c r="AI281">
        <v>5.5294442908487698</v>
      </c>
      <c r="AJ281">
        <v>5.5648302726766836</v>
      </c>
      <c r="AK281">
        <v>5.5975370836831795</v>
      </c>
      <c r="AL281">
        <v>5.6290458767238949</v>
      </c>
      <c r="AM281">
        <v>5.6641178136505239</v>
      </c>
      <c r="AN281">
        <v>5.6963827969239533</v>
      </c>
      <c r="AO281">
        <v>5.72737686139748</v>
      </c>
      <c r="AP281">
        <v>5.762028233938346</v>
      </c>
      <c r="AQ281">
        <v>5.7954216169226305</v>
      </c>
      <c r="AR281">
        <v>5.8258083309059137</v>
      </c>
      <c r="AS281">
        <v>5.8616647127784294</v>
      </c>
      <c r="AT281">
        <v>5.8944886531093426</v>
      </c>
      <c r="AU281">
        <v>5.9276822762299943</v>
      </c>
      <c r="AV281">
        <v>5.9612518628912072</v>
      </c>
      <c r="AW281">
        <v>5.9934072520227746</v>
      </c>
      <c r="AX281">
        <v>5.8599472604746561</v>
      </c>
    </row>
    <row r="282" spans="1:50">
      <c r="A282" s="95">
        <v>44677</v>
      </c>
      <c r="R282">
        <v>4.9875311720698203</v>
      </c>
      <c r="S282">
        <v>5.0327126321087068</v>
      </c>
      <c r="T282">
        <v>5.082592121982211</v>
      </c>
      <c r="U282">
        <v>5.1177072671443193</v>
      </c>
      <c r="V282">
        <v>5.1652892561983474</v>
      </c>
      <c r="W282">
        <v>5.206977349648529</v>
      </c>
      <c r="X282">
        <v>5.2507219742714621</v>
      </c>
      <c r="Y282">
        <v>5.2896059243586357</v>
      </c>
      <c r="Z282">
        <v>5.3276505061267976</v>
      </c>
      <c r="AA282">
        <v>5.3691275167785237</v>
      </c>
      <c r="AB282">
        <v>5.4054054054054053</v>
      </c>
      <c r="AC282">
        <v>5.4451402123604682</v>
      </c>
      <c r="AD282">
        <v>5.4809536859413539</v>
      </c>
      <c r="AE282">
        <v>5.5202870549268557</v>
      </c>
      <c r="AF282">
        <v>5.5540127742293812</v>
      </c>
      <c r="AG282">
        <v>5.5912776069331835</v>
      </c>
      <c r="AH282">
        <v>5.6258790436005626</v>
      </c>
      <c r="AI282">
        <v>5.660911406736485</v>
      </c>
      <c r="AJ282">
        <v>5.6980056980056988</v>
      </c>
      <c r="AK282">
        <v>5.7323015190599031</v>
      </c>
      <c r="AL282">
        <v>5.7653502450273857</v>
      </c>
      <c r="AM282">
        <v>5.8038305281485778</v>
      </c>
      <c r="AN282">
        <v>5.8377116170461179</v>
      </c>
      <c r="AO282">
        <v>5.8702670971529205</v>
      </c>
      <c r="AP282">
        <v>5.9084194977843421</v>
      </c>
      <c r="AQ282">
        <v>5.9453032104637344</v>
      </c>
      <c r="AR282">
        <v>5.9772863120143453</v>
      </c>
      <c r="AS282">
        <v>6.0150375939849621</v>
      </c>
      <c r="AT282">
        <v>6.0514372163388801</v>
      </c>
      <c r="AU282">
        <v>6.0864272671941571</v>
      </c>
      <c r="AV282">
        <v>6.1236987140232699</v>
      </c>
      <c r="AW282">
        <v>6.1557402277623883</v>
      </c>
      <c r="AX282">
        <v>5.8599472604746561</v>
      </c>
    </row>
    <row r="283" spans="1:50">
      <c r="A283" s="95">
        <v>44678</v>
      </c>
      <c r="R283">
        <v>4.9627791563275432</v>
      </c>
      <c r="S283">
        <v>5.008765339343852</v>
      </c>
      <c r="T283">
        <v>5.0543340914834474</v>
      </c>
      <c r="U283">
        <v>5.0981391791995927</v>
      </c>
      <c r="V283">
        <v>5.1427102082797633</v>
      </c>
      <c r="W283">
        <v>5.1840331778123385</v>
      </c>
      <c r="X283">
        <v>5.226025607525477</v>
      </c>
      <c r="Y283">
        <v>5.2645433008686497</v>
      </c>
      <c r="Z283">
        <v>5.3036329885971893</v>
      </c>
      <c r="AA283">
        <v>5.3433075073470473</v>
      </c>
      <c r="AB283">
        <v>5.3792361484669176</v>
      </c>
      <c r="AC283">
        <v>5.417118093174432</v>
      </c>
      <c r="AD283">
        <v>5.4525627044711014</v>
      </c>
      <c r="AE283">
        <v>5.48847420417124</v>
      </c>
      <c r="AF283">
        <v>5.5218111540585308</v>
      </c>
      <c r="AG283">
        <v>5.5570991942206165</v>
      </c>
      <c r="AH283">
        <v>5.5912776069331835</v>
      </c>
      <c r="AI283">
        <v>5.6242969628796393</v>
      </c>
      <c r="AJ283">
        <v>5.6593095642331637</v>
      </c>
      <c r="AK283">
        <v>5.69313976658127</v>
      </c>
      <c r="AL283">
        <v>5.7257371886630404</v>
      </c>
      <c r="AM283">
        <v>5.762028233938346</v>
      </c>
      <c r="AN283">
        <v>5.7954216169226305</v>
      </c>
      <c r="AO283">
        <v>5.8258083309059137</v>
      </c>
      <c r="AP283">
        <v>5.8633831720902956</v>
      </c>
      <c r="AQ283">
        <v>5.8979652020053077</v>
      </c>
      <c r="AR283">
        <v>5.929439667951379</v>
      </c>
      <c r="AS283">
        <v>5.9648076349537726</v>
      </c>
      <c r="AT283">
        <v>5.9988002399520104</v>
      </c>
      <c r="AU283">
        <v>6.0331825037707389</v>
      </c>
      <c r="AV283">
        <v>6.0679611650485432</v>
      </c>
      <c r="AW283">
        <v>6.1012812690665044</v>
      </c>
      <c r="AX283">
        <v>5.8599472604746561</v>
      </c>
    </row>
    <row r="284" spans="1:50">
      <c r="A284" s="95">
        <v>44679</v>
      </c>
      <c r="R284">
        <v>4.9677098857426722</v>
      </c>
      <c r="S284">
        <v>5.013787916771121</v>
      </c>
      <c r="T284">
        <v>5.0568900126422252</v>
      </c>
      <c r="U284">
        <v>5.0994390617032126</v>
      </c>
      <c r="V284">
        <v>5.1453563159248779</v>
      </c>
      <c r="W284">
        <v>5.186721991701245</v>
      </c>
      <c r="X284">
        <v>5.2301255230125516</v>
      </c>
      <c r="Y284">
        <v>5.2700922266139658</v>
      </c>
      <c r="Z284">
        <v>5.3092646668436423</v>
      </c>
      <c r="AA284">
        <v>5.3518865400053519</v>
      </c>
      <c r="AB284">
        <v>5.3850296176628971</v>
      </c>
      <c r="AC284">
        <v>5.4229934924078087</v>
      </c>
      <c r="AD284">
        <v>5.4555373704309877</v>
      </c>
      <c r="AE284">
        <v>5.4929964295523215</v>
      </c>
      <c r="AF284">
        <v>5.5279159756771694</v>
      </c>
      <c r="AG284">
        <v>5.563282336578582</v>
      </c>
      <c r="AH284">
        <v>5.5991041433370654</v>
      </c>
      <c r="AI284">
        <v>5.6322162771050408</v>
      </c>
      <c r="AJ284">
        <v>5.6689342403628116</v>
      </c>
      <c r="AK284">
        <v>5.7028799543769599</v>
      </c>
      <c r="AL284">
        <v>5.7355893318038431</v>
      </c>
      <c r="AM284">
        <v>5.7736720554272516</v>
      </c>
      <c r="AN284">
        <v>5.8072009291521489</v>
      </c>
      <c r="AO284">
        <v>5.8377116170461179</v>
      </c>
      <c r="AP284">
        <v>5.8754406580493539</v>
      </c>
      <c r="AQ284">
        <v>5.9119125036949454</v>
      </c>
      <c r="AR284">
        <v>5.9435364041604748</v>
      </c>
      <c r="AS284">
        <v>5.9808612440191391</v>
      </c>
      <c r="AT284">
        <v>6.0150375939849621</v>
      </c>
      <c r="AU284">
        <v>6.0514372163388801</v>
      </c>
      <c r="AV284">
        <v>6.0864272671941571</v>
      </c>
      <c r="AW284">
        <v>6.119951040391677</v>
      </c>
    </row>
    <row r="285" spans="1:50">
      <c r="A285" s="95">
        <v>44680</v>
      </c>
      <c r="R285">
        <v>4.9190811156475966</v>
      </c>
      <c r="S285">
        <v>4.9875311720698248</v>
      </c>
      <c r="T285">
        <v>5.0327126321087068</v>
      </c>
      <c r="U285">
        <v>5.0735667174023336</v>
      </c>
      <c r="V285">
        <v>5.1190171487074485</v>
      </c>
      <c r="W285">
        <v>5.1599587203302377</v>
      </c>
      <c r="X285">
        <v>5.2015604681404417</v>
      </c>
      <c r="Y285">
        <v>5.2424639580602879</v>
      </c>
      <c r="Z285">
        <v>5.2812252442566674</v>
      </c>
      <c r="AA285">
        <v>5.3233963268565345</v>
      </c>
      <c r="AB285">
        <v>5.3561863952865556</v>
      </c>
      <c r="AC285">
        <v>5.3922890266918309</v>
      </c>
      <c r="AD285">
        <v>5.4244643341470029</v>
      </c>
      <c r="AE285">
        <v>5.4600054600054602</v>
      </c>
      <c r="AF285">
        <v>5.4945054945054945</v>
      </c>
      <c r="AG285">
        <v>5.5279159756771694</v>
      </c>
      <c r="AH285">
        <v>5.563282336578582</v>
      </c>
      <c r="AI285">
        <v>5.5959709009513148</v>
      </c>
      <c r="AJ285">
        <v>5.6306306306306304</v>
      </c>
      <c r="AK285">
        <v>5.6641178136505239</v>
      </c>
      <c r="AL285">
        <v>5.6963827969239533</v>
      </c>
      <c r="AM285">
        <v>5.7339449541284404</v>
      </c>
      <c r="AN285">
        <v>5.7653502450273857</v>
      </c>
      <c r="AO285">
        <v>5.7971014492753632</v>
      </c>
      <c r="AP285">
        <v>5.8326042578011084</v>
      </c>
      <c r="AQ285">
        <v>5.868544600938967</v>
      </c>
      <c r="AR285">
        <v>5.8997050147492622</v>
      </c>
      <c r="AS285">
        <v>5.9364796675571387</v>
      </c>
      <c r="AT285">
        <v>5.9683676514473287</v>
      </c>
      <c r="AU285">
        <v>6.0042029420594414</v>
      </c>
      <c r="AV285">
        <v>6.0386473429951693</v>
      </c>
      <c r="AW285">
        <v>6.0698027314112286</v>
      </c>
    </row>
    <row r="286" spans="1:50">
      <c r="A286" s="95">
        <v>44683</v>
      </c>
      <c r="S286">
        <v>5.1308363263211909</v>
      </c>
      <c r="T286">
        <v>5.1786639047125842</v>
      </c>
      <c r="U286">
        <v>5.2178450300026089</v>
      </c>
      <c r="V286">
        <v>5.2645433008686497</v>
      </c>
      <c r="W286">
        <v>5.3036329885971893</v>
      </c>
      <c r="X286">
        <v>5.3475935828877006</v>
      </c>
      <c r="Y286">
        <v>5.3879310344827589</v>
      </c>
      <c r="Z286">
        <v>5.4274084124830395</v>
      </c>
      <c r="AA286">
        <v>5.4704595185995624</v>
      </c>
      <c r="AB286">
        <v>5.5050922102945226</v>
      </c>
      <c r="AC286">
        <v>5.5432372505543235</v>
      </c>
      <c r="AD286">
        <v>5.5788005578800561</v>
      </c>
      <c r="AE286">
        <v>5.617977528089888</v>
      </c>
      <c r="AF286">
        <v>5.6513139304888389</v>
      </c>
      <c r="AG286">
        <v>5.6882821387940838</v>
      </c>
      <c r="AH286">
        <v>5.7240984544934177</v>
      </c>
      <c r="AI286">
        <v>5.7570523891767413</v>
      </c>
      <c r="AJ286">
        <v>5.793742757821553</v>
      </c>
      <c r="AK286">
        <v>5.8275058275058278</v>
      </c>
      <c r="AL286">
        <v>5.8616647127784294</v>
      </c>
      <c r="AM286">
        <v>5.8997050147492622</v>
      </c>
      <c r="AN286">
        <v>5.9329575793533076</v>
      </c>
      <c r="AO286">
        <v>5.9648076349537726</v>
      </c>
      <c r="AP286">
        <v>6.0042029420594414</v>
      </c>
      <c r="AQ286">
        <v>6.0386473429951693</v>
      </c>
      <c r="AR286">
        <v>6.0716454159077102</v>
      </c>
      <c r="AS286">
        <v>6.1087354917532064</v>
      </c>
      <c r="AT286">
        <v>6.1443932411674345</v>
      </c>
      <c r="AU286">
        <v>6.1804697156983934</v>
      </c>
      <c r="AV286">
        <v>6.2150403977625857</v>
      </c>
      <c r="AW286">
        <v>6.2480474851608871</v>
      </c>
    </row>
    <row r="287" spans="1:50">
      <c r="A287" s="95">
        <v>44684</v>
      </c>
      <c r="S287">
        <v>5.005005005005005</v>
      </c>
      <c r="T287">
        <v>5.0505050505050502</v>
      </c>
      <c r="U287">
        <v>5.0916496945010188</v>
      </c>
      <c r="V287">
        <v>5.1374261494991016</v>
      </c>
      <c r="W287">
        <v>5.1773233238415743</v>
      </c>
      <c r="X287">
        <v>5.2178450300026089</v>
      </c>
      <c r="Y287">
        <v>5.2590060478569542</v>
      </c>
      <c r="Z287">
        <v>5.298013245033113</v>
      </c>
      <c r="AA287">
        <v>5.3418803418803416</v>
      </c>
      <c r="AB287">
        <v>5.376344086021505</v>
      </c>
      <c r="AC287">
        <v>5.4141851651326478</v>
      </c>
      <c r="AD287">
        <v>5.4481067828929453</v>
      </c>
      <c r="AE287">
        <v>5.4854635216675813</v>
      </c>
      <c r="AF287">
        <v>5.5172413793103452</v>
      </c>
      <c r="AG287">
        <v>5.5524708495280395</v>
      </c>
      <c r="AH287">
        <v>5.5865921787709496</v>
      </c>
      <c r="AI287">
        <v>5.617977528089888</v>
      </c>
      <c r="AJ287">
        <v>5.6545094713033643</v>
      </c>
      <c r="AK287">
        <v>5.6866647711117428</v>
      </c>
      <c r="AL287">
        <v>5.7191878753217038</v>
      </c>
      <c r="AM287">
        <v>5.755395683453238</v>
      </c>
      <c r="AN287">
        <v>5.7870370370370363</v>
      </c>
      <c r="AO287">
        <v>5.8190282222868781</v>
      </c>
      <c r="AP287">
        <v>5.8548009367681493</v>
      </c>
      <c r="AQ287">
        <v>5.8892815076560661</v>
      </c>
      <c r="AR287">
        <v>5.9206631142687982</v>
      </c>
      <c r="AS287">
        <v>5.9577003276735176</v>
      </c>
      <c r="AT287">
        <v>5.989817310572028</v>
      </c>
      <c r="AU287">
        <v>6.0240963855421681</v>
      </c>
      <c r="AV287">
        <v>6.0587700696758553</v>
      </c>
      <c r="AW287">
        <v>6.0901339829476244</v>
      </c>
    </row>
    <row r="288" spans="1:50">
      <c r="A288" s="95">
        <v>44685</v>
      </c>
      <c r="S288">
        <v>4.9566294919454768</v>
      </c>
      <c r="T288">
        <v>5.0012503125781445</v>
      </c>
      <c r="U288">
        <v>5.0377833753148611</v>
      </c>
      <c r="V288">
        <v>5.0838840874428062</v>
      </c>
      <c r="W288">
        <v>5.1242633871380994</v>
      </c>
      <c r="X288">
        <v>5.1666236114699045</v>
      </c>
      <c r="Y288">
        <v>5.206977349648529</v>
      </c>
      <c r="Z288">
        <v>5.2465897166841557</v>
      </c>
      <c r="AA288">
        <v>5.2896059243586357</v>
      </c>
      <c r="AB288">
        <v>5.3233963268565345</v>
      </c>
      <c r="AC288">
        <v>5.3604931653712145</v>
      </c>
      <c r="AD288">
        <v>5.3937432578209279</v>
      </c>
      <c r="AE288">
        <v>5.4318305268875609</v>
      </c>
      <c r="AF288">
        <v>5.4659743099207434</v>
      </c>
      <c r="AG288">
        <v>5.5005500550055011</v>
      </c>
      <c r="AH288">
        <v>5.5355660116246881</v>
      </c>
      <c r="AI288">
        <v>5.5694792536897806</v>
      </c>
      <c r="AJ288">
        <v>5.6053811659192823</v>
      </c>
      <c r="AK288">
        <v>5.6385678037778399</v>
      </c>
      <c r="AL288">
        <v>5.6721497447532609</v>
      </c>
      <c r="AM288">
        <v>5.7093919497573511</v>
      </c>
      <c r="AN288">
        <v>5.7421762848119435</v>
      </c>
      <c r="AO288">
        <v>5.7736720554272516</v>
      </c>
      <c r="AP288">
        <v>5.8122638767800057</v>
      </c>
      <c r="AQ288">
        <v>5.8462437883659746</v>
      </c>
      <c r="AR288">
        <v>5.8788947677836569</v>
      </c>
      <c r="AS288">
        <v>5.9154096421177167</v>
      </c>
      <c r="AT288">
        <v>5.9488399762046402</v>
      </c>
      <c r="AU288">
        <v>5.9844404548174746</v>
      </c>
      <c r="AV288">
        <v>6.0204695966285371</v>
      </c>
      <c r="AW288">
        <v>6.0532687651331711</v>
      </c>
    </row>
    <row r="289" spans="1:49">
      <c r="A289" s="95">
        <v>44686</v>
      </c>
      <c r="S289">
        <v>5.0697084917617232</v>
      </c>
      <c r="T289">
        <v>5.1163980557687383</v>
      </c>
      <c r="U289">
        <v>5.1546391752577314</v>
      </c>
      <c r="V289">
        <v>5.2015604681404417</v>
      </c>
      <c r="W289">
        <v>5.2438384897745145</v>
      </c>
      <c r="X289">
        <v>5.2868094105207506</v>
      </c>
      <c r="Y289">
        <v>5.3276505061267976</v>
      </c>
      <c r="Z289">
        <v>5.3691275167785237</v>
      </c>
      <c r="AA289">
        <v>5.4127198917456019</v>
      </c>
      <c r="AB289">
        <v>5.4466230936819171</v>
      </c>
      <c r="AC289">
        <v>5.4839594187003016</v>
      </c>
      <c r="AD289">
        <v>5.5172413793103452</v>
      </c>
      <c r="AE289">
        <v>5.5540127742293812</v>
      </c>
      <c r="AF289">
        <v>5.5834729201563373</v>
      </c>
      <c r="AG289">
        <v>5.6148231330713081</v>
      </c>
      <c r="AH289">
        <v>5.6465273856578202</v>
      </c>
      <c r="AI289">
        <v>5.6753688989784337</v>
      </c>
      <c r="AJ289">
        <v>5.7077625570776256</v>
      </c>
      <c r="AK289">
        <v>5.7388809182209473</v>
      </c>
      <c r="AL289">
        <v>5.7686760888376121</v>
      </c>
      <c r="AM289">
        <v>5.8004640371229703</v>
      </c>
      <c r="AN289">
        <v>5.8309037900874632</v>
      </c>
      <c r="AO289">
        <v>5.8582308142940835</v>
      </c>
      <c r="AP289">
        <v>5.8927519151443724</v>
      </c>
      <c r="AQ289">
        <v>5.9241706161137442</v>
      </c>
      <c r="AR289">
        <v>5.9523809523809517</v>
      </c>
      <c r="AS289">
        <v>5.9862316671655194</v>
      </c>
      <c r="AT289">
        <v>6.0150375939849621</v>
      </c>
      <c r="AU289">
        <v>6.0477774417901422</v>
      </c>
      <c r="AV289">
        <v>6.0790273556230998</v>
      </c>
      <c r="AW289">
        <v>6.1068702290076331</v>
      </c>
    </row>
    <row r="290" spans="1:49">
      <c r="A290" s="95">
        <v>44687</v>
      </c>
      <c r="S290">
        <v>5.1177072671443193</v>
      </c>
      <c r="T290">
        <v>5.1652892561983474</v>
      </c>
      <c r="U290">
        <v>5.2056220718375847</v>
      </c>
      <c r="V290">
        <v>5.2548607461902259</v>
      </c>
      <c r="W290">
        <v>5.298013245033113</v>
      </c>
      <c r="X290">
        <v>5.3418803418803416</v>
      </c>
      <c r="Y290">
        <v>5.3835800807537009</v>
      </c>
      <c r="Z290">
        <v>5.4259359739555073</v>
      </c>
      <c r="AA290">
        <v>5.4689636313918513</v>
      </c>
      <c r="AB290">
        <v>5.5050922102945226</v>
      </c>
      <c r="AC290">
        <v>5.5417013022998063</v>
      </c>
      <c r="AD290">
        <v>5.5756899916364651</v>
      </c>
      <c r="AE290">
        <v>5.6116722783389452</v>
      </c>
      <c r="AF290">
        <v>5.6417489421720735</v>
      </c>
      <c r="AG290">
        <v>5.6721497447532609</v>
      </c>
      <c r="AH290">
        <v>5.7028799543769599</v>
      </c>
      <c r="AI290">
        <v>5.7323015190599031</v>
      </c>
      <c r="AJ290">
        <v>5.7636887608069172</v>
      </c>
      <c r="AK290">
        <v>5.793742757821553</v>
      </c>
      <c r="AL290">
        <v>5.8224163027656477</v>
      </c>
      <c r="AM290">
        <v>5.8548009367681493</v>
      </c>
      <c r="AN290">
        <v>5.8840835539864669</v>
      </c>
      <c r="AO290">
        <v>5.9119125036949454</v>
      </c>
      <c r="AP290">
        <v>5.9435364041604748</v>
      </c>
      <c r="AQ290">
        <v>5.975500448162534</v>
      </c>
      <c r="AR290">
        <v>6.0024009603841542</v>
      </c>
      <c r="AS290">
        <v>6.0350030175015092</v>
      </c>
      <c r="AT290">
        <v>6.0642813826561559</v>
      </c>
      <c r="AU290">
        <v>6.0957025297165499</v>
      </c>
      <c r="AV290">
        <v>6.1274509803921564</v>
      </c>
      <c r="AW290">
        <v>6.1557402277623883</v>
      </c>
    </row>
    <row r="291" spans="1:49">
      <c r="A291" s="95">
        <v>44690</v>
      </c>
      <c r="S291">
        <v>5.1853772361939336</v>
      </c>
      <c r="T291">
        <v>5.2328623757195185</v>
      </c>
      <c r="U291">
        <v>5.2742616033755274</v>
      </c>
      <c r="V291">
        <v>5.3219797764768488</v>
      </c>
      <c r="W291">
        <v>5.3576212161800161</v>
      </c>
      <c r="X291">
        <v>5.4010261949770451</v>
      </c>
      <c r="Y291">
        <v>5.4421768707482991</v>
      </c>
      <c r="Z291">
        <v>5.4854635216675813</v>
      </c>
      <c r="AA291">
        <v>5.5309734513274336</v>
      </c>
      <c r="AB291">
        <v>5.5679287305122491</v>
      </c>
      <c r="AC291">
        <v>5.6069526212503504</v>
      </c>
      <c r="AD291">
        <v>5.6417489421720735</v>
      </c>
      <c r="AE291">
        <v>5.683432793407218</v>
      </c>
      <c r="AF291">
        <v>5.7191878753217038</v>
      </c>
      <c r="AG291">
        <v>5.7570523891767413</v>
      </c>
      <c r="AH291">
        <v>5.7954216169226305</v>
      </c>
      <c r="AI291">
        <v>5.8309037900874632</v>
      </c>
      <c r="AJ291">
        <v>5.8702670971529205</v>
      </c>
      <c r="AK291">
        <v>5.9066745422327225</v>
      </c>
      <c r="AL291">
        <v>5.9435364041604748</v>
      </c>
      <c r="AM291">
        <v>5.9844404548174746</v>
      </c>
      <c r="AN291">
        <v>6.0186578393018362</v>
      </c>
      <c r="AO291">
        <v>6.0532687651331711</v>
      </c>
      <c r="AP291">
        <v>6.0938452163315056</v>
      </c>
      <c r="AQ291">
        <v>6.1330880098129406</v>
      </c>
      <c r="AR291">
        <v>6.1671292013567687</v>
      </c>
      <c r="AS291">
        <v>6.2073246430788336</v>
      </c>
      <c r="AT291">
        <v>6.2441461130190454</v>
      </c>
      <c r="AU291">
        <v>6.2814070351758788</v>
      </c>
      <c r="AV291">
        <v>6.3191153238546605</v>
      </c>
      <c r="AW291">
        <v>6.355258976803305</v>
      </c>
    </row>
    <row r="292" spans="1:49">
      <c r="A292" s="95">
        <v>44691</v>
      </c>
      <c r="S292">
        <v>5.1572975760701398</v>
      </c>
      <c r="T292">
        <v>5.2042674993494673</v>
      </c>
      <c r="U292">
        <v>5.245213742460006</v>
      </c>
      <c r="V292">
        <v>5.2952078369075988</v>
      </c>
      <c r="W292">
        <v>5.3376034160661865</v>
      </c>
      <c r="X292">
        <v>5.3806833467850419</v>
      </c>
      <c r="Y292">
        <v>5.4229934924078087</v>
      </c>
      <c r="Z292">
        <v>5.4659743099207434</v>
      </c>
      <c r="AA292">
        <v>5.5111600992008816</v>
      </c>
      <c r="AB292">
        <v>5.547850208044383</v>
      </c>
      <c r="AC292">
        <v>5.5865921787709496</v>
      </c>
      <c r="AD292">
        <v>5.6211354693648117</v>
      </c>
      <c r="AE292">
        <v>5.660911406736485</v>
      </c>
      <c r="AF292">
        <v>5.6980056980056988</v>
      </c>
      <c r="AG292">
        <v>5.7355893318038431</v>
      </c>
      <c r="AH292">
        <v>5.7736720554272516</v>
      </c>
      <c r="AI292">
        <v>5.8088875980249783</v>
      </c>
      <c r="AJ292">
        <v>5.8479532163742682</v>
      </c>
      <c r="AK292">
        <v>5.8840835539864669</v>
      </c>
      <c r="AL292">
        <v>5.9189109203906485</v>
      </c>
      <c r="AM292">
        <v>5.9594755661501786</v>
      </c>
      <c r="AN292">
        <v>5.9952038369304557</v>
      </c>
      <c r="AO292">
        <v>6.0295447693699122</v>
      </c>
      <c r="AP292">
        <v>6.0679611650485432</v>
      </c>
      <c r="AQ292">
        <v>6.1068702290076331</v>
      </c>
      <c r="AR292">
        <v>6.1406202026404673</v>
      </c>
      <c r="AS292">
        <v>6.1804697156983934</v>
      </c>
      <c r="AT292">
        <v>6.2169723344731116</v>
      </c>
      <c r="AU292">
        <v>6.2539086929330834</v>
      </c>
      <c r="AV292">
        <v>6.293266205160478</v>
      </c>
      <c r="AW292">
        <v>6.3271116735210375</v>
      </c>
    </row>
    <row r="293" spans="1:49">
      <c r="A293" s="95">
        <v>44692</v>
      </c>
      <c r="S293">
        <v>5.1559680329981949</v>
      </c>
      <c r="T293">
        <v>5.2029136316337148</v>
      </c>
      <c r="U293">
        <v>5.2507219742714621</v>
      </c>
      <c r="V293">
        <v>5.2952078369075988</v>
      </c>
      <c r="W293">
        <v>5.3376034160661865</v>
      </c>
      <c r="X293">
        <v>5.3821313240043063</v>
      </c>
      <c r="Y293">
        <v>5.4244643341470029</v>
      </c>
      <c r="Z293">
        <v>5.4674685620557684</v>
      </c>
      <c r="AA293">
        <v>5.514199062586159</v>
      </c>
      <c r="AB293">
        <v>5.5509297807382731</v>
      </c>
      <c r="AC293">
        <v>5.5912776069331835</v>
      </c>
      <c r="AD293">
        <v>5.6258790436005626</v>
      </c>
      <c r="AE293">
        <v>5.6689342403628116</v>
      </c>
      <c r="AF293">
        <v>5.7061340941512126</v>
      </c>
      <c r="AG293">
        <v>5.7454754380925017</v>
      </c>
      <c r="AH293">
        <v>5.7853630315302285</v>
      </c>
      <c r="AI293">
        <v>5.8207217694994178</v>
      </c>
      <c r="AJ293">
        <v>5.8616647127784294</v>
      </c>
      <c r="AK293">
        <v>5.8997050147492622</v>
      </c>
      <c r="AL293">
        <v>5.9364796675571387</v>
      </c>
      <c r="AM293">
        <v>5.9790732436472345</v>
      </c>
      <c r="AN293">
        <v>6.0150375939849621</v>
      </c>
      <c r="AO293">
        <v>6.0514372163388801</v>
      </c>
      <c r="AP293">
        <v>6.091989034419738</v>
      </c>
      <c r="AQ293">
        <v>6.1312078479460457</v>
      </c>
      <c r="AR293">
        <v>6.1671292013567687</v>
      </c>
      <c r="AS293">
        <v>6.2092517851598883</v>
      </c>
      <c r="AT293">
        <v>6.2460961898813245</v>
      </c>
      <c r="AU293">
        <v>6.2853551225644253</v>
      </c>
      <c r="AV293">
        <v>6.3251106894370652</v>
      </c>
      <c r="AW293">
        <v>6.3613231552162848</v>
      </c>
    </row>
    <row r="294" spans="1:49">
      <c r="A294" s="95">
        <v>44693</v>
      </c>
      <c r="S294">
        <v>5.1813471502590671</v>
      </c>
      <c r="T294">
        <v>5.2273915316257185</v>
      </c>
      <c r="U294">
        <v>5.2714812862414338</v>
      </c>
      <c r="V294">
        <v>5.3177346450412122</v>
      </c>
      <c r="W294">
        <v>5.359056806002144</v>
      </c>
      <c r="X294">
        <v>5.4024851431658565</v>
      </c>
      <c r="Y294">
        <v>5.4466230936819171</v>
      </c>
      <c r="Z294">
        <v>5.4914881933003841</v>
      </c>
      <c r="AA294">
        <v>5.5386319579063974</v>
      </c>
      <c r="AB294">
        <v>5.5772448410485227</v>
      </c>
      <c r="AC294">
        <v>5.617977528089888</v>
      </c>
      <c r="AD294">
        <v>5.6545094713033643</v>
      </c>
      <c r="AE294">
        <v>5.6980056980056988</v>
      </c>
      <c r="AF294">
        <v>5.7388809182209473</v>
      </c>
      <c r="AG294">
        <v>5.7803468208092488</v>
      </c>
      <c r="AH294">
        <v>5.8207217694994178</v>
      </c>
      <c r="AI294">
        <v>5.8599472604746561</v>
      </c>
      <c r="AJ294">
        <v>5.9014458542342876</v>
      </c>
      <c r="AK294">
        <v>5.9417706476530006</v>
      </c>
      <c r="AL294">
        <v>5.9808612440191391</v>
      </c>
      <c r="AM294">
        <v>6.0240963855421681</v>
      </c>
      <c r="AN294">
        <v>6.0624431645953312</v>
      </c>
      <c r="AO294">
        <v>6.0994205550472698</v>
      </c>
      <c r="AP294">
        <v>6.1443932411674345</v>
      </c>
      <c r="AQ294">
        <v>6.1842918985776123</v>
      </c>
      <c r="AR294">
        <v>6.2227753578095824</v>
      </c>
      <c r="AS294">
        <v>6.2656641604010028</v>
      </c>
      <c r="AT294">
        <v>6.3051702395964693</v>
      </c>
      <c r="AU294">
        <v>6.3471913678197396</v>
      </c>
      <c r="AV294">
        <v>6.3877355477483233</v>
      </c>
      <c r="AW294">
        <v>6.4267352185089983</v>
      </c>
    </row>
    <row r="295" spans="1:49">
      <c r="A295" s="95">
        <v>44694</v>
      </c>
      <c r="S295">
        <v>5.0748540979446837</v>
      </c>
      <c r="T295">
        <v>5.1203277009728625</v>
      </c>
      <c r="U295">
        <v>5.161290322580645</v>
      </c>
      <c r="V295">
        <v>5.206977349648529</v>
      </c>
      <c r="W295">
        <v>5.2493438320209975</v>
      </c>
      <c r="X295">
        <v>5.2924053982535062</v>
      </c>
      <c r="Y295">
        <v>5.334755934915977</v>
      </c>
      <c r="Z295">
        <v>5.377789728421619</v>
      </c>
      <c r="AA295">
        <v>5.4244643341470029</v>
      </c>
      <c r="AB295">
        <v>5.4629882545752526</v>
      </c>
      <c r="AC295">
        <v>5.5020632737276483</v>
      </c>
      <c r="AD295">
        <v>5.5370985603543739</v>
      </c>
      <c r="AE295">
        <v>5.5788005578800561</v>
      </c>
      <c r="AF295">
        <v>5.617977528089888</v>
      </c>
      <c r="AG295">
        <v>5.6577086280056577</v>
      </c>
      <c r="AH295">
        <v>5.6963827969239533</v>
      </c>
      <c r="AI295">
        <v>5.7339449541284404</v>
      </c>
      <c r="AJ295">
        <v>5.7753393011839442</v>
      </c>
      <c r="AK295">
        <v>5.8139534883720936</v>
      </c>
      <c r="AL295">
        <v>5.8513750731421883</v>
      </c>
      <c r="AM295">
        <v>5.8927519151443724</v>
      </c>
      <c r="AN295">
        <v>5.929439667951379</v>
      </c>
      <c r="AO295">
        <v>5.9665871121718377</v>
      </c>
      <c r="AP295">
        <v>6.0078101531991592</v>
      </c>
      <c r="AQ295">
        <v>6.0477774417901422</v>
      </c>
      <c r="AR295">
        <v>6.0845756008518403</v>
      </c>
      <c r="AS295">
        <v>6.1255742725880546</v>
      </c>
      <c r="AT295">
        <v>6.1652281134401967</v>
      </c>
      <c r="AU295">
        <v>6.2034739454094288</v>
      </c>
      <c r="AV295">
        <v>6.2441461130190454</v>
      </c>
      <c r="AW295">
        <v>6.2814070351758788</v>
      </c>
    </row>
    <row r="296" spans="1:49">
      <c r="A296" s="95">
        <v>44697</v>
      </c>
      <c r="S296">
        <v>5.0658561296859173</v>
      </c>
      <c r="T296">
        <v>5.112474437627812</v>
      </c>
      <c r="U296">
        <v>5.1519835136527563</v>
      </c>
      <c r="V296">
        <v>5.198856251624643</v>
      </c>
      <c r="W296">
        <v>5.2397170552790149</v>
      </c>
      <c r="X296">
        <v>5.2826201796090864</v>
      </c>
      <c r="Y296">
        <v>5.3233963268565345</v>
      </c>
      <c r="Z296">
        <v>5.3633681952266024</v>
      </c>
      <c r="AA296">
        <v>5.4054054054054053</v>
      </c>
      <c r="AB296">
        <v>5.4436581382689164</v>
      </c>
      <c r="AC296">
        <v>5.4839594187003016</v>
      </c>
      <c r="AD296">
        <v>5.5202870549268557</v>
      </c>
      <c r="AE296">
        <v>5.563282336578582</v>
      </c>
      <c r="AF296">
        <v>5.5991041433370654</v>
      </c>
      <c r="AG296">
        <v>5.6385678037778399</v>
      </c>
      <c r="AH296">
        <v>5.6769798467215438</v>
      </c>
      <c r="AI296">
        <v>5.7126535275635533</v>
      </c>
      <c r="AJ296">
        <v>5.7520851308599363</v>
      </c>
      <c r="AK296">
        <v>5.7887120115774247</v>
      </c>
      <c r="AL296">
        <v>5.8241118229470006</v>
      </c>
      <c r="AM296">
        <v>5.8651026392961869</v>
      </c>
      <c r="AN296">
        <v>5.9014458542342876</v>
      </c>
      <c r="AO296">
        <v>5.9364796675571387</v>
      </c>
      <c r="AP296">
        <v>5.9772863120143453</v>
      </c>
      <c r="AQ296">
        <v>6.0150375939849621</v>
      </c>
      <c r="AR296">
        <v>6.0496067755595888</v>
      </c>
      <c r="AS296">
        <v>6.0901339829476244</v>
      </c>
      <c r="AT296">
        <v>6.1274509803921564</v>
      </c>
      <c r="AU296">
        <v>6.1652281134401967</v>
      </c>
      <c r="AV296">
        <v>6.2034739454094288</v>
      </c>
      <c r="AW296">
        <v>6.2402496099843994</v>
      </c>
    </row>
    <row r="297" spans="1:49">
      <c r="A297" s="95">
        <v>44698</v>
      </c>
      <c r="S297">
        <v>4.9590875278948676</v>
      </c>
      <c r="T297">
        <v>5.0037528146109587</v>
      </c>
      <c r="U297">
        <v>5.0415931434333245</v>
      </c>
      <c r="V297">
        <v>5.090353779587681</v>
      </c>
      <c r="W297">
        <v>5.1295203898435497</v>
      </c>
      <c r="X297">
        <v>5.1692943913155851</v>
      </c>
      <c r="Y297">
        <v>5.208333333333333</v>
      </c>
      <c r="Z297">
        <v>5.2479664130149564</v>
      </c>
      <c r="AA297">
        <v>5.2896059243586357</v>
      </c>
      <c r="AB297">
        <v>5.3276505061267976</v>
      </c>
      <c r="AC297">
        <v>5.3662463107056615</v>
      </c>
      <c r="AD297">
        <v>5.4024851431658565</v>
      </c>
      <c r="AE297">
        <v>5.4436581382689164</v>
      </c>
      <c r="AF297">
        <v>5.4794520547945202</v>
      </c>
      <c r="AG297">
        <v>5.5157198014340878</v>
      </c>
      <c r="AH297">
        <v>5.5524708495280395</v>
      </c>
      <c r="AI297">
        <v>5.5850321139346555</v>
      </c>
      <c r="AJ297">
        <v>5.6227157717177398</v>
      </c>
      <c r="AK297">
        <v>5.6593095642331637</v>
      </c>
      <c r="AL297">
        <v>5.69313976658127</v>
      </c>
      <c r="AM297">
        <v>5.7306590257879657</v>
      </c>
      <c r="AN297">
        <v>5.7653502450273857</v>
      </c>
      <c r="AO297">
        <v>5.798782255726298</v>
      </c>
      <c r="AP297">
        <v>5.8377116170461179</v>
      </c>
      <c r="AQ297">
        <v>5.8737151248164459</v>
      </c>
      <c r="AR297">
        <v>5.9066745422327225</v>
      </c>
      <c r="AS297">
        <v>5.9453032104637344</v>
      </c>
      <c r="AT297">
        <v>5.9808612440191391</v>
      </c>
      <c r="AU297">
        <v>6.01684717208183</v>
      </c>
      <c r="AV297">
        <v>6.0532687651331711</v>
      </c>
      <c r="AW297">
        <v>6.0864272671941571</v>
      </c>
    </row>
    <row r="298" spans="1:49">
      <c r="A298" s="95">
        <v>44699</v>
      </c>
      <c r="S298">
        <v>5.0100200400801604</v>
      </c>
      <c r="T298">
        <v>5.0556117290192111</v>
      </c>
      <c r="U298">
        <v>5.0942435048395316</v>
      </c>
      <c r="V298">
        <v>5.1374261494991016</v>
      </c>
      <c r="W298">
        <v>5.1759834368530022</v>
      </c>
      <c r="X298">
        <v>5.2164840897235258</v>
      </c>
      <c r="Y298">
        <v>5.2562417871222076</v>
      </c>
      <c r="Z298">
        <v>5.2952078369075988</v>
      </c>
      <c r="AA298">
        <v>5.3376034160661865</v>
      </c>
      <c r="AB298">
        <v>5.3734551316496511</v>
      </c>
      <c r="AC298">
        <v>5.4127198917456019</v>
      </c>
      <c r="AD298">
        <v>5.4481067828929453</v>
      </c>
      <c r="AE298">
        <v>5.48847420417124</v>
      </c>
      <c r="AF298">
        <v>5.5233360950013815</v>
      </c>
      <c r="AG298">
        <v>5.5601890464275785</v>
      </c>
      <c r="AH298">
        <v>5.5959709009513148</v>
      </c>
      <c r="AI298">
        <v>5.6306306306306304</v>
      </c>
      <c r="AJ298">
        <v>5.6673278549164072</v>
      </c>
      <c r="AK298">
        <v>5.7028799543769599</v>
      </c>
      <c r="AL298">
        <v>5.7372346528973033</v>
      </c>
      <c r="AM298">
        <v>5.7753393011839442</v>
      </c>
      <c r="AN298">
        <v>5.8088875980249783</v>
      </c>
      <c r="AO298">
        <v>5.8428279287174991</v>
      </c>
      <c r="AP298">
        <v>5.8806233460746835</v>
      </c>
      <c r="AQ298">
        <v>5.9171597633136095</v>
      </c>
      <c r="AR298">
        <v>5.9506099375185952</v>
      </c>
      <c r="AS298">
        <v>5.989817310572028</v>
      </c>
      <c r="AT298">
        <v>6.0240963855421681</v>
      </c>
      <c r="AU298">
        <v>6.0606060606060606</v>
      </c>
      <c r="AV298">
        <v>6.0975609756097562</v>
      </c>
      <c r="AW298">
        <v>6.1312078479460457</v>
      </c>
    </row>
    <row r="299" spans="1:49">
      <c r="A299" s="95">
        <v>44700</v>
      </c>
      <c r="S299">
        <v>4.909180166912126</v>
      </c>
      <c r="T299">
        <v>4.9529470034670631</v>
      </c>
      <c r="U299">
        <v>4.9900199600798407</v>
      </c>
      <c r="V299">
        <v>5.0365147318055907</v>
      </c>
      <c r="W299">
        <v>5.0748540979446837</v>
      </c>
      <c r="X299">
        <v>5.1150895140664963</v>
      </c>
      <c r="Y299">
        <v>5.1546391752577314</v>
      </c>
      <c r="Z299">
        <v>5.1934562451311352</v>
      </c>
      <c r="AA299">
        <v>5.2342318764721281</v>
      </c>
      <c r="AB299">
        <v>5.2700922266139658</v>
      </c>
      <c r="AC299">
        <v>5.3064473335102145</v>
      </c>
      <c r="AD299">
        <v>5.3404539385847798</v>
      </c>
      <c r="AE299">
        <v>5.3792361484669176</v>
      </c>
      <c r="AF299">
        <v>5.4141851651326478</v>
      </c>
      <c r="AG299">
        <v>5.4495912806539515</v>
      </c>
      <c r="AH299">
        <v>5.4839594187003016</v>
      </c>
      <c r="AI299">
        <v>5.5172413793103452</v>
      </c>
      <c r="AJ299">
        <v>5.5540127742293812</v>
      </c>
      <c r="AK299">
        <v>5.5881531153953619</v>
      </c>
      <c r="AL299">
        <v>5.6211354693648117</v>
      </c>
      <c r="AM299">
        <v>5.6593095642331637</v>
      </c>
      <c r="AN299">
        <v>5.69313976658127</v>
      </c>
      <c r="AO299">
        <v>5.7240984544934177</v>
      </c>
      <c r="AP299">
        <v>5.762028233938346</v>
      </c>
      <c r="AQ299">
        <v>5.7971014492753632</v>
      </c>
      <c r="AR299">
        <v>5.829204313611192</v>
      </c>
      <c r="AS299">
        <v>5.8668231152830748</v>
      </c>
      <c r="AT299">
        <v>5.9014458542342876</v>
      </c>
      <c r="AU299">
        <v>5.9364796675571387</v>
      </c>
      <c r="AV299">
        <v>5.9719319199761127</v>
      </c>
      <c r="AW299">
        <v>6.0060060060060056</v>
      </c>
    </row>
    <row r="300" spans="1:49">
      <c r="A300" s="95">
        <v>44701</v>
      </c>
      <c r="S300">
        <v>4.8804294777940456</v>
      </c>
      <c r="T300">
        <v>4.9236829148202856</v>
      </c>
      <c r="U300">
        <v>4.9603174603174605</v>
      </c>
      <c r="V300">
        <v>5.0062578222778473</v>
      </c>
      <c r="W300">
        <v>5.0441361916771754</v>
      </c>
      <c r="X300">
        <v>5.0838840874428062</v>
      </c>
      <c r="Y300">
        <v>5.1229508196721305</v>
      </c>
      <c r="Z300">
        <v>5.1599587203302377</v>
      </c>
      <c r="AA300">
        <v>5.2002080083203328</v>
      </c>
      <c r="AB300">
        <v>5.2356020942408374</v>
      </c>
      <c r="AC300">
        <v>5.2714812862414338</v>
      </c>
      <c r="AD300">
        <v>5.3050397877984086</v>
      </c>
      <c r="AE300">
        <v>5.3433075073470473</v>
      </c>
      <c r="AF300">
        <v>5.376344086021505</v>
      </c>
      <c r="AG300">
        <v>5.4112554112554117</v>
      </c>
      <c r="AH300">
        <v>5.4466230936819171</v>
      </c>
      <c r="AI300">
        <v>5.4779512462339088</v>
      </c>
      <c r="AJ300">
        <v>5.514199062586159</v>
      </c>
      <c r="AK300">
        <v>5.547850208044383</v>
      </c>
      <c r="AL300">
        <v>5.5788005578800561</v>
      </c>
      <c r="AM300">
        <v>5.616399887672002</v>
      </c>
      <c r="AN300">
        <v>5.6481219994351877</v>
      </c>
      <c r="AO300">
        <v>5.6802044873615447</v>
      </c>
      <c r="AP300">
        <v>5.715918833952558</v>
      </c>
      <c r="AQ300">
        <v>5.7504312823461756</v>
      </c>
      <c r="AR300">
        <v>5.7820179242555652</v>
      </c>
      <c r="AS300">
        <v>5.8190282222868781</v>
      </c>
      <c r="AT300">
        <v>5.8513750731421883</v>
      </c>
      <c r="AU300">
        <v>5.8875478363261697</v>
      </c>
      <c r="AV300">
        <v>5.9206631142687982</v>
      </c>
      <c r="AW300">
        <v>5.954153021732659</v>
      </c>
    </row>
    <row r="301" spans="1:49">
      <c r="A301" s="95">
        <v>44704</v>
      </c>
      <c r="S301">
        <v>4.8181161165984099</v>
      </c>
      <c r="T301">
        <v>4.8614487117160916</v>
      </c>
      <c r="U301">
        <v>4.8995590396864284</v>
      </c>
      <c r="V301">
        <v>4.9443757725587139</v>
      </c>
      <c r="W301">
        <v>4.9825610363726955</v>
      </c>
      <c r="X301">
        <v>5.0213406979663571</v>
      </c>
      <c r="Y301">
        <v>5.0594485201113084</v>
      </c>
      <c r="Z301">
        <v>5.0955414012738851</v>
      </c>
      <c r="AA301">
        <v>5.1347881899871632</v>
      </c>
      <c r="AB301">
        <v>5.1679586563307494</v>
      </c>
      <c r="AC301">
        <v>5.2056220718375847</v>
      </c>
      <c r="AD301">
        <v>5.2397170552790149</v>
      </c>
      <c r="AE301">
        <v>5.2798310454065467</v>
      </c>
      <c r="AF301">
        <v>5.3120849933598935</v>
      </c>
      <c r="AG301">
        <v>5.344735435595938</v>
      </c>
      <c r="AH301">
        <v>5.377789728421619</v>
      </c>
      <c r="AI301">
        <v>5.4097917230186638</v>
      </c>
      <c r="AJ301">
        <v>5.4436581382689164</v>
      </c>
      <c r="AK301">
        <v>5.4764512595837891</v>
      </c>
      <c r="AL301">
        <v>5.5081244836133303</v>
      </c>
      <c r="AM301">
        <v>5.5432372505543235</v>
      </c>
      <c r="AN301">
        <v>5.5741360089186172</v>
      </c>
      <c r="AO301">
        <v>5.6038105912020173</v>
      </c>
      <c r="AP301">
        <v>5.6401579244218834</v>
      </c>
      <c r="AQ301">
        <v>5.6737588652482271</v>
      </c>
      <c r="AR301">
        <v>5.7028799543769599</v>
      </c>
      <c r="AS301">
        <v>5.7388809182209473</v>
      </c>
      <c r="AT301">
        <v>5.7703404500865547</v>
      </c>
      <c r="AU301">
        <v>5.8038305281485778</v>
      </c>
      <c r="AV301">
        <v>5.8377116170461179</v>
      </c>
      <c r="AW301">
        <v>5.868544600938967</v>
      </c>
    </row>
    <row r="302" spans="1:49">
      <c r="A302" s="95">
        <v>44705</v>
      </c>
      <c r="S302">
        <v>4.8309178743961354</v>
      </c>
      <c r="T302">
        <v>4.8732943469785575</v>
      </c>
      <c r="U302">
        <v>4.9127978383689506</v>
      </c>
      <c r="V302">
        <v>4.9578582052553299</v>
      </c>
      <c r="W302">
        <v>4.9950049950049955</v>
      </c>
      <c r="X302">
        <v>5.0352467270896275</v>
      </c>
      <c r="Y302">
        <v>5.0735667174023336</v>
      </c>
      <c r="Z302">
        <v>5.1111679018655769</v>
      </c>
      <c r="AA302">
        <v>5.1519835136527563</v>
      </c>
      <c r="AB302">
        <v>5.186721991701245</v>
      </c>
      <c r="AC302">
        <v>5.226025607525477</v>
      </c>
      <c r="AD302">
        <v>5.2631578947368425</v>
      </c>
      <c r="AE302">
        <v>5.3036329885971893</v>
      </c>
      <c r="AF302">
        <v>5.3376034160661865</v>
      </c>
      <c r="AG302">
        <v>5.3720118184260004</v>
      </c>
      <c r="AH302">
        <v>5.4083288263926441</v>
      </c>
      <c r="AI302">
        <v>5.4406964091403704</v>
      </c>
      <c r="AJ302">
        <v>5.4764512595837891</v>
      </c>
      <c r="AK302">
        <v>5.5096418732782375</v>
      </c>
      <c r="AL302">
        <v>5.5432372505543235</v>
      </c>
      <c r="AM302">
        <v>5.5803571428571432</v>
      </c>
      <c r="AN302">
        <v>5.6116722783389452</v>
      </c>
      <c r="AO302">
        <v>5.6433408577878108</v>
      </c>
      <c r="AP302">
        <v>5.6818181818181825</v>
      </c>
      <c r="AQ302">
        <v>5.715918833952558</v>
      </c>
      <c r="AR302">
        <v>5.7471264367816097</v>
      </c>
      <c r="AS302">
        <v>5.7853630315302285</v>
      </c>
      <c r="AT302">
        <v>5.8190282222868781</v>
      </c>
      <c r="AU302">
        <v>5.8530875036581795</v>
      </c>
      <c r="AV302">
        <v>5.8875478363261697</v>
      </c>
      <c r="AW302">
        <v>5.9206631142687982</v>
      </c>
    </row>
    <row r="303" spans="1:49">
      <c r="A303" s="95">
        <v>44706</v>
      </c>
      <c r="S303">
        <v>4.8192771084337354</v>
      </c>
      <c r="T303">
        <v>4.8614487117160916</v>
      </c>
      <c r="U303">
        <v>4.8995590396864284</v>
      </c>
      <c r="V303">
        <v>4.9443757725587139</v>
      </c>
      <c r="W303">
        <v>4.9838026414153997</v>
      </c>
      <c r="X303">
        <v>5.022601707684581</v>
      </c>
      <c r="Y303">
        <v>5.0620096178182736</v>
      </c>
      <c r="Z303">
        <v>5.1007396072430504</v>
      </c>
      <c r="AA303">
        <v>5.1413881748071981</v>
      </c>
      <c r="AB303">
        <v>5.1773233238415743</v>
      </c>
      <c r="AC303">
        <v>5.2164840897235258</v>
      </c>
      <c r="AD303">
        <v>5.2521008403361344</v>
      </c>
      <c r="AE303">
        <v>5.2938062466913705</v>
      </c>
      <c r="AF303">
        <v>5.3276505061267976</v>
      </c>
      <c r="AG303">
        <v>5.3619302949061662</v>
      </c>
      <c r="AH303">
        <v>5.3966540744738261</v>
      </c>
      <c r="AI303">
        <v>5.430355688297583</v>
      </c>
      <c r="AJ303">
        <v>5.4659743099207434</v>
      </c>
      <c r="AK303">
        <v>5.499037668408028</v>
      </c>
      <c r="AL303">
        <v>5.532503457814661</v>
      </c>
      <c r="AM303">
        <v>5.5694792536897806</v>
      </c>
      <c r="AN303">
        <v>5.6022408963585439</v>
      </c>
      <c r="AO303">
        <v>5.6338028169014089</v>
      </c>
      <c r="AP303">
        <v>5.6705415367167564</v>
      </c>
      <c r="AQ303">
        <v>5.7061340941512126</v>
      </c>
      <c r="AR303">
        <v>5.7372346528973033</v>
      </c>
      <c r="AS303">
        <v>5.7753393011839442</v>
      </c>
      <c r="AT303">
        <v>5.8088875980249783</v>
      </c>
      <c r="AU303">
        <v>5.8428279287174991</v>
      </c>
      <c r="AV303">
        <v>5.8788947677836569</v>
      </c>
      <c r="AW303">
        <v>5.9119125036949454</v>
      </c>
    </row>
    <row r="304" spans="1:49">
      <c r="A304" s="95">
        <v>44707</v>
      </c>
      <c r="S304">
        <v>4.7573739295908659</v>
      </c>
      <c r="T304">
        <v>4.7984644913627639</v>
      </c>
      <c r="U304">
        <v>4.836759371221282</v>
      </c>
      <c r="V304">
        <v>4.8828125</v>
      </c>
      <c r="W304">
        <v>4.9200492004920049</v>
      </c>
      <c r="X304">
        <v>4.9603174603174605</v>
      </c>
      <c r="Y304">
        <v>4.9975012493753121</v>
      </c>
      <c r="Z304">
        <v>5.0365147318055907</v>
      </c>
      <c r="AA304">
        <v>5.0761421319796955</v>
      </c>
      <c r="AB304">
        <v>5.1111679018655769</v>
      </c>
      <c r="AC304">
        <v>5.1493305870236865</v>
      </c>
      <c r="AD304">
        <v>5.1840331778123385</v>
      </c>
      <c r="AE304">
        <v>5.2246603970741905</v>
      </c>
      <c r="AF304">
        <v>5.2576235541535228</v>
      </c>
      <c r="AG304">
        <v>5.2910052910052912</v>
      </c>
      <c r="AH304">
        <v>5.3248136315228969</v>
      </c>
      <c r="AI304">
        <v>5.3561863952865556</v>
      </c>
      <c r="AJ304">
        <v>5.3908355795148246</v>
      </c>
      <c r="AK304">
        <v>5.4229934924078087</v>
      </c>
      <c r="AL304">
        <v>5.4540496318516496</v>
      </c>
      <c r="AM304">
        <v>5.4899807850672522</v>
      </c>
      <c r="AN304">
        <v>5.5218111540585308</v>
      </c>
      <c r="AO304">
        <v>5.5524708495280395</v>
      </c>
      <c r="AP304">
        <v>5.5881531153953619</v>
      </c>
      <c r="AQ304">
        <v>5.6211354693648117</v>
      </c>
      <c r="AR304">
        <v>5.6513139304888389</v>
      </c>
      <c r="AS304">
        <v>5.6866647711117428</v>
      </c>
      <c r="AT304">
        <v>5.7191878753217038</v>
      </c>
      <c r="AU304">
        <v>5.7537399309551205</v>
      </c>
      <c r="AV304">
        <v>5.7870370370370363</v>
      </c>
      <c r="AW304">
        <v>5.8190282222868781</v>
      </c>
    </row>
    <row r="305" spans="1:49">
      <c r="A305" s="95">
        <v>44708</v>
      </c>
      <c r="S305">
        <v>4.7404598246029863</v>
      </c>
      <c r="T305">
        <v>4.7824007651841223</v>
      </c>
      <c r="U305">
        <v>4.8216007714561231</v>
      </c>
      <c r="V305">
        <v>4.867364322219518</v>
      </c>
      <c r="W305">
        <v>4.9055678194751042</v>
      </c>
      <c r="X305">
        <v>4.9443757725587139</v>
      </c>
      <c r="Y305">
        <v>4.9825610363726955</v>
      </c>
      <c r="Z305">
        <v>5.0213406979663571</v>
      </c>
      <c r="AA305">
        <v>5.0607287449392713</v>
      </c>
      <c r="AB305">
        <v>5.0968399592252798</v>
      </c>
      <c r="AC305">
        <v>5.1347881899871632</v>
      </c>
      <c r="AD305">
        <v>5.1692943913155851</v>
      </c>
      <c r="AE305">
        <v>5.2096900234436045</v>
      </c>
      <c r="AF305">
        <v>5.2424639580602879</v>
      </c>
      <c r="AG305">
        <v>5.275652862041678</v>
      </c>
      <c r="AH305">
        <v>5.3092646668436423</v>
      </c>
      <c r="AI305">
        <v>5.3418803418803416</v>
      </c>
      <c r="AJ305">
        <v>5.376344086021505</v>
      </c>
      <c r="AK305">
        <v>5.4097917230186638</v>
      </c>
      <c r="AL305">
        <v>5.4406964091403704</v>
      </c>
      <c r="AM305">
        <v>5.4764512595837891</v>
      </c>
      <c r="AN305">
        <v>5.5081244836133303</v>
      </c>
      <c r="AO305">
        <v>5.5386319579063974</v>
      </c>
      <c r="AP305">
        <v>5.5756899916364651</v>
      </c>
      <c r="AQ305">
        <v>5.608524957936063</v>
      </c>
      <c r="AR305">
        <v>5.6401579244218834</v>
      </c>
      <c r="AS305">
        <v>5.6753688989784337</v>
      </c>
      <c r="AT305">
        <v>5.7077625570776256</v>
      </c>
      <c r="AU305">
        <v>5.7421762848119435</v>
      </c>
      <c r="AV305">
        <v>5.7753393011839442</v>
      </c>
      <c r="AW305">
        <v>5.8072009291521489</v>
      </c>
    </row>
    <row r="306" spans="1:49">
      <c r="A306" s="95">
        <v>44711</v>
      </c>
      <c r="S306" s="189">
        <v>4.7404598246029863</v>
      </c>
      <c r="T306" s="189">
        <v>4.7824007651841223</v>
      </c>
      <c r="U306" s="189">
        <v>4.8216007714561231</v>
      </c>
      <c r="V306" s="189">
        <v>4.867364322219518</v>
      </c>
      <c r="W306" s="189">
        <v>4.9055678194751042</v>
      </c>
      <c r="X306" s="189">
        <v>4.9443757725587139</v>
      </c>
      <c r="Y306" s="189">
        <v>4.9825610363726955</v>
      </c>
      <c r="Z306" s="189">
        <v>5.0213406979663571</v>
      </c>
      <c r="AA306" s="189">
        <v>5.0607287449392713</v>
      </c>
      <c r="AB306" s="189">
        <v>5.0968399592252798</v>
      </c>
      <c r="AC306" s="189">
        <v>5.1347881899871632</v>
      </c>
      <c r="AD306" s="189">
        <v>5.1692943913155851</v>
      </c>
      <c r="AE306" s="189">
        <v>5.2096900234436045</v>
      </c>
      <c r="AF306" s="189">
        <v>5.2424639580602879</v>
      </c>
      <c r="AG306" s="189">
        <v>5.275652862041678</v>
      </c>
      <c r="AH306" s="189">
        <v>5.3092646668436423</v>
      </c>
      <c r="AI306" s="189">
        <v>5.3418803418803416</v>
      </c>
      <c r="AJ306" s="189">
        <v>5.376344086021505</v>
      </c>
      <c r="AK306" s="189">
        <v>5.4097917230186638</v>
      </c>
      <c r="AL306" s="189">
        <v>5.4406964091403704</v>
      </c>
      <c r="AM306" s="189">
        <v>5.4764512595837891</v>
      </c>
      <c r="AN306" s="189">
        <v>5.5081244836133303</v>
      </c>
      <c r="AO306" s="189">
        <v>5.5386319579063974</v>
      </c>
      <c r="AP306" s="189">
        <v>5.5756899916364651</v>
      </c>
      <c r="AQ306" s="189">
        <v>5.608524957936063</v>
      </c>
      <c r="AR306" s="189">
        <v>5.6401579244218834</v>
      </c>
      <c r="AS306" s="189">
        <v>5.6753688989784337</v>
      </c>
      <c r="AT306" s="189">
        <v>5.7077625570776256</v>
      </c>
      <c r="AU306" s="189">
        <v>5.7421762848119435</v>
      </c>
      <c r="AV306" s="189">
        <v>5.7753393011839442</v>
      </c>
      <c r="AW306" s="189">
        <v>5.8072009291521489</v>
      </c>
    </row>
    <row r="307" spans="1:49">
      <c r="A307" s="95">
        <v>44712</v>
      </c>
      <c r="S307">
        <v>4.7288031399252848</v>
      </c>
      <c r="T307">
        <v>4.792715073088905</v>
      </c>
      <c r="U307">
        <v>4.8320850446967869</v>
      </c>
      <c r="V307">
        <v>4.8780487804878048</v>
      </c>
      <c r="W307">
        <v>4.9164208456243852</v>
      </c>
      <c r="X307">
        <v>4.9554013875123886</v>
      </c>
      <c r="Y307">
        <v>4.9937578027465666</v>
      </c>
      <c r="Z307">
        <v>5.0314465408805029</v>
      </c>
      <c r="AA307">
        <v>5.0709939148073024</v>
      </c>
      <c r="AB307">
        <v>5.1046452271567127</v>
      </c>
      <c r="AC307">
        <v>5.1427102082797633</v>
      </c>
      <c r="AD307">
        <v>5.1759834368530022</v>
      </c>
      <c r="AE307">
        <v>5.2164840897235258</v>
      </c>
      <c r="AF307">
        <v>5.2479664130149564</v>
      </c>
      <c r="AG307">
        <v>5.2812252442566674</v>
      </c>
      <c r="AH307">
        <v>5.3149083178315175</v>
      </c>
      <c r="AI307">
        <v>5.3461641272387066</v>
      </c>
      <c r="AJ307">
        <v>5.3806833467850419</v>
      </c>
      <c r="AK307">
        <v>5.4127198917456019</v>
      </c>
      <c r="AL307">
        <v>5.4436581382689164</v>
      </c>
      <c r="AM307">
        <v>5.4794520547945202</v>
      </c>
      <c r="AN307">
        <v>5.5096418732782375</v>
      </c>
      <c r="AO307">
        <v>5.54016620498615</v>
      </c>
      <c r="AP307">
        <v>5.5756899916364651</v>
      </c>
      <c r="AQ307">
        <v>5.608524957936063</v>
      </c>
      <c r="AR307">
        <v>5.6385678037778399</v>
      </c>
      <c r="AS307">
        <v>5.6753688989784337</v>
      </c>
      <c r="AT307">
        <v>5.7061340941512126</v>
      </c>
      <c r="AU307">
        <v>5.7405281285878305</v>
      </c>
      <c r="AV307">
        <v>5.7736720554272516</v>
      </c>
      <c r="AW307">
        <v>5.8038305281485778</v>
      </c>
    </row>
    <row r="308" spans="1:49">
      <c r="A308" s="95">
        <v>44713</v>
      </c>
      <c r="T308">
        <v>4.8320850446967869</v>
      </c>
      <c r="U308">
        <v>4.8709206039941551</v>
      </c>
      <c r="V308">
        <v>4.9140049140049147</v>
      </c>
      <c r="W308">
        <v>4.9529470034670631</v>
      </c>
      <c r="X308">
        <v>4.9925112331502746</v>
      </c>
      <c r="Y308">
        <v>5.0301810865191143</v>
      </c>
      <c r="Z308">
        <v>5.0684237202230102</v>
      </c>
      <c r="AA308">
        <v>5.1098620337250891</v>
      </c>
      <c r="AB308">
        <v>5.1453563159248779</v>
      </c>
      <c r="AC308">
        <v>5.1813471502590671</v>
      </c>
      <c r="AD308">
        <v>5.2137643378519289</v>
      </c>
      <c r="AE308">
        <v>5.2521008403361344</v>
      </c>
      <c r="AF308">
        <v>5.2854122621564477</v>
      </c>
      <c r="AG308">
        <v>5.3191489361702127</v>
      </c>
      <c r="AH308">
        <v>5.3533190578158463</v>
      </c>
      <c r="AI308">
        <v>5.3850296176628971</v>
      </c>
      <c r="AJ308">
        <v>5.4200542005420056</v>
      </c>
      <c r="AK308">
        <v>5.4525627044711014</v>
      </c>
      <c r="AL308">
        <v>5.4839594187003016</v>
      </c>
      <c r="AM308">
        <v>5.5202870549268557</v>
      </c>
      <c r="AN308">
        <v>5.5524708495280395</v>
      </c>
      <c r="AO308">
        <v>5.5819145967066701</v>
      </c>
      <c r="AP308">
        <v>5.617977528089888</v>
      </c>
      <c r="AQ308">
        <v>5.6529112492933864</v>
      </c>
      <c r="AR308">
        <v>5.683432793407218</v>
      </c>
      <c r="AS308">
        <v>5.7191878753217038</v>
      </c>
      <c r="AT308">
        <v>5.7520851308599363</v>
      </c>
      <c r="AU308">
        <v>5.7870370370370363</v>
      </c>
      <c r="AV308">
        <v>5.8207217694994178</v>
      </c>
      <c r="AW308">
        <v>5.8513750731421883</v>
      </c>
    </row>
    <row r="309" spans="1:49">
      <c r="A309" s="95">
        <v>44714</v>
      </c>
      <c r="T309">
        <v>4.8285852245292125</v>
      </c>
      <c r="U309">
        <v>4.867364322219518</v>
      </c>
      <c r="V309">
        <v>4.9115913555992137</v>
      </c>
      <c r="W309">
        <v>4.9504950495049505</v>
      </c>
      <c r="X309">
        <v>4.9900199600798407</v>
      </c>
      <c r="Y309">
        <v>5.0276520864756158</v>
      </c>
      <c r="Z309">
        <v>5.064573309698658</v>
      </c>
      <c r="AA309">
        <v>5.1046452271567127</v>
      </c>
      <c r="AB309">
        <v>5.1400668208686708</v>
      </c>
      <c r="AC309">
        <v>5.1773233238415743</v>
      </c>
      <c r="AD309">
        <v>5.2110474205315276</v>
      </c>
      <c r="AE309">
        <v>5.2507219742714621</v>
      </c>
      <c r="AF309">
        <v>5.2854122621564477</v>
      </c>
      <c r="AG309">
        <v>5.3205639797818565</v>
      </c>
      <c r="AH309">
        <v>5.3547523427041499</v>
      </c>
      <c r="AI309">
        <v>5.3879310344827589</v>
      </c>
      <c r="AJ309">
        <v>5.4244643341470029</v>
      </c>
      <c r="AK309">
        <v>5.4585152838427948</v>
      </c>
      <c r="AL309">
        <v>5.4914881933003841</v>
      </c>
      <c r="AM309">
        <v>5.5279159756771694</v>
      </c>
      <c r="AN309">
        <v>5.5601890464275785</v>
      </c>
      <c r="AO309">
        <v>5.592841163310962</v>
      </c>
      <c r="AP309">
        <v>5.6290458767238949</v>
      </c>
      <c r="AQ309">
        <v>5.6641178136505239</v>
      </c>
      <c r="AR309">
        <v>5.6963827969239533</v>
      </c>
      <c r="AS309">
        <v>5.7339449541284404</v>
      </c>
      <c r="AT309">
        <v>5.7670126874279122</v>
      </c>
      <c r="AU309">
        <v>5.802146794313896</v>
      </c>
      <c r="AV309">
        <v>5.8377116170461179</v>
      </c>
      <c r="AW309">
        <v>5.8702670971529205</v>
      </c>
    </row>
    <row r="310" spans="1:49">
      <c r="A310" s="95">
        <v>44715</v>
      </c>
      <c r="T310">
        <v>4.8204386599180529</v>
      </c>
      <c r="U310">
        <v>4.8590864917395526</v>
      </c>
      <c r="V310">
        <v>4.9031625398381955</v>
      </c>
      <c r="W310">
        <v>4.9407114624505928</v>
      </c>
      <c r="X310">
        <v>4.9800796812749004</v>
      </c>
      <c r="Y310">
        <v>5.0188205771643659</v>
      </c>
      <c r="Z310">
        <v>5.0568900126422252</v>
      </c>
      <c r="AA310">
        <v>5.0955414012738851</v>
      </c>
      <c r="AB310">
        <v>5.1308363263211909</v>
      </c>
      <c r="AC310">
        <v>5.1679586563307494</v>
      </c>
      <c r="AD310">
        <v>5.2015604681404417</v>
      </c>
      <c r="AE310">
        <v>5.2410901467505244</v>
      </c>
      <c r="AF310">
        <v>5.2742616033755274</v>
      </c>
      <c r="AG310">
        <v>5.3092646668436423</v>
      </c>
      <c r="AH310">
        <v>5.3433075073470473</v>
      </c>
      <c r="AI310">
        <v>5.3748992206396133</v>
      </c>
      <c r="AJ310">
        <v>5.4097917230186638</v>
      </c>
      <c r="AK310">
        <v>5.4436581382689164</v>
      </c>
      <c r="AL310">
        <v>5.4764512595837891</v>
      </c>
      <c r="AM310">
        <v>5.5126791620727671</v>
      </c>
      <c r="AN310">
        <v>5.5447740504574439</v>
      </c>
      <c r="AO310">
        <v>5.5756899916364651</v>
      </c>
      <c r="AP310">
        <v>5.6116722783389452</v>
      </c>
      <c r="AQ310">
        <v>5.6465273856578202</v>
      </c>
      <c r="AR310">
        <v>5.6769798467215438</v>
      </c>
      <c r="AS310">
        <v>5.7126535275635533</v>
      </c>
      <c r="AT310">
        <v>5.7471264367816097</v>
      </c>
      <c r="AU310">
        <v>5.7803468208092488</v>
      </c>
      <c r="AV310">
        <v>5.8156440825821463</v>
      </c>
      <c r="AW310">
        <v>5.8479532163742682</v>
      </c>
    </row>
    <row r="311" spans="1:49">
      <c r="A311" s="95">
        <v>44718</v>
      </c>
      <c r="T311">
        <v>4.8355899419729207</v>
      </c>
      <c r="U311">
        <v>4.8756704046806432</v>
      </c>
      <c r="V311">
        <v>4.9188391539596656</v>
      </c>
      <c r="W311">
        <v>4.9554013875123886</v>
      </c>
      <c r="X311">
        <v>4.9962528103922059</v>
      </c>
      <c r="Y311">
        <v>5.0352467270896275</v>
      </c>
      <c r="Z311">
        <v>5.0722799898554403</v>
      </c>
      <c r="AA311">
        <v>5.112474437627812</v>
      </c>
      <c r="AB311">
        <v>5.1480051480051481</v>
      </c>
      <c r="AC311">
        <v>5.1840331778123385</v>
      </c>
      <c r="AD311">
        <v>5.2178450300026089</v>
      </c>
      <c r="AE311">
        <v>5.2562417871222076</v>
      </c>
      <c r="AF311">
        <v>5.2896059243586357</v>
      </c>
      <c r="AG311">
        <v>5.3233963268565345</v>
      </c>
      <c r="AH311">
        <v>5.3576212161800161</v>
      </c>
      <c r="AI311">
        <v>5.3893829156561575</v>
      </c>
      <c r="AJ311">
        <v>5.4259359739555073</v>
      </c>
      <c r="AK311">
        <v>5.4585152838427948</v>
      </c>
      <c r="AL311">
        <v>5.4899807850672522</v>
      </c>
      <c r="AM311">
        <v>5.5263885051119095</v>
      </c>
      <c r="AN311">
        <v>5.5586436909394106</v>
      </c>
      <c r="AO311">
        <v>5.589714924538848</v>
      </c>
      <c r="AP311">
        <v>5.6258790436005626</v>
      </c>
      <c r="AQ311">
        <v>5.6593095642331637</v>
      </c>
      <c r="AR311">
        <v>5.6899004267425326</v>
      </c>
      <c r="AS311">
        <v>5.72737686139748</v>
      </c>
      <c r="AT311">
        <v>5.7603686635944698</v>
      </c>
      <c r="AU311">
        <v>5.793742757821553</v>
      </c>
      <c r="AV311">
        <v>5.8275058275058278</v>
      </c>
      <c r="AW311">
        <v>5.8599472604746561</v>
      </c>
    </row>
    <row r="312" spans="1:49">
      <c r="A312" s="95">
        <v>44719</v>
      </c>
      <c r="T312">
        <v>4.90075961774075</v>
      </c>
      <c r="U312">
        <v>4.9407114624505928</v>
      </c>
      <c r="V312">
        <v>4.9862877088007975</v>
      </c>
      <c r="W312">
        <v>5.0251256281407031</v>
      </c>
      <c r="X312">
        <v>5.0658561296859173</v>
      </c>
      <c r="Y312">
        <v>5.1046452271567127</v>
      </c>
      <c r="Z312">
        <v>5.1427102082797633</v>
      </c>
      <c r="AA312">
        <v>5.1840331778123385</v>
      </c>
      <c r="AB312">
        <v>5.2192066805845512</v>
      </c>
      <c r="AC312">
        <v>5.2562417871222076</v>
      </c>
      <c r="AD312">
        <v>5.2896059243586357</v>
      </c>
      <c r="AE312">
        <v>5.329070077271516</v>
      </c>
      <c r="AF312">
        <v>5.3633681952266024</v>
      </c>
      <c r="AG312">
        <v>5.3995680345572357</v>
      </c>
      <c r="AH312">
        <v>5.4362598532209843</v>
      </c>
      <c r="AI312">
        <v>5.4689636313918513</v>
      </c>
      <c r="AJ312">
        <v>5.5066079295154182</v>
      </c>
      <c r="AK312">
        <v>5.5417013022998063</v>
      </c>
      <c r="AL312">
        <v>5.5741360089186172</v>
      </c>
      <c r="AM312">
        <v>5.6132472635419592</v>
      </c>
      <c r="AN312">
        <v>5.6465273856578202</v>
      </c>
      <c r="AO312">
        <v>5.6785917092561045</v>
      </c>
      <c r="AP312">
        <v>5.7175528873642083</v>
      </c>
      <c r="AQ312">
        <v>5.7537399309551205</v>
      </c>
      <c r="AR312">
        <v>5.7853630315302285</v>
      </c>
      <c r="AS312">
        <v>5.8241118229470006</v>
      </c>
      <c r="AT312">
        <v>5.8582308142940835</v>
      </c>
      <c r="AU312">
        <v>5.8944886531093426</v>
      </c>
      <c r="AV312">
        <v>5.9311981020166078</v>
      </c>
      <c r="AW312">
        <v>5.9648076349537726</v>
      </c>
    </row>
    <row r="313" spans="1:49">
      <c r="A313" s="95">
        <v>44720</v>
      </c>
      <c r="T313">
        <v>4.9164208456243852</v>
      </c>
      <c r="U313">
        <v>4.9566294919454768</v>
      </c>
      <c r="V313">
        <v>5.002501250625313</v>
      </c>
      <c r="W313">
        <v>5.040322580645161</v>
      </c>
      <c r="X313">
        <v>5.0813008130081299</v>
      </c>
      <c r="Y313">
        <v>5.1203277009728625</v>
      </c>
      <c r="Z313">
        <v>5.158627805003869</v>
      </c>
      <c r="AA313">
        <v>5.2002080083203328</v>
      </c>
      <c r="AB313">
        <v>5.2369730295888974</v>
      </c>
      <c r="AC313">
        <v>5.2742616033755274</v>
      </c>
      <c r="AD313">
        <v>5.3064473335102145</v>
      </c>
      <c r="AE313">
        <v>5.344735435595938</v>
      </c>
      <c r="AF313">
        <v>5.3792361484669176</v>
      </c>
      <c r="AG313">
        <v>5.4156512320606547</v>
      </c>
      <c r="AH313">
        <v>5.4525627044711014</v>
      </c>
      <c r="AI313">
        <v>5.4869684499314131</v>
      </c>
      <c r="AJ313">
        <v>5.5233360950013815</v>
      </c>
      <c r="AK313">
        <v>5.5586436909394106</v>
      </c>
      <c r="AL313">
        <v>5.592841163310962</v>
      </c>
      <c r="AM313">
        <v>5.6322162771050408</v>
      </c>
      <c r="AN313">
        <v>5.6657223796034</v>
      </c>
      <c r="AO313">
        <v>5.6996295240809349</v>
      </c>
      <c r="AP313">
        <v>5.7372346528973033</v>
      </c>
      <c r="AQ313">
        <v>5.7736720554272516</v>
      </c>
      <c r="AR313">
        <v>5.8072009291521489</v>
      </c>
      <c r="AS313">
        <v>5.8462437883659746</v>
      </c>
      <c r="AT313">
        <v>5.8806233460746835</v>
      </c>
      <c r="AU313">
        <v>5.9171597633136095</v>
      </c>
      <c r="AV313">
        <v>5.954153021732659</v>
      </c>
      <c r="AW313">
        <v>5.9880239520958076</v>
      </c>
    </row>
    <row r="314" spans="1:49">
      <c r="A314" s="95">
        <v>44721</v>
      </c>
      <c r="T314">
        <v>4.9321824907521572</v>
      </c>
      <c r="U314">
        <v>4.9714143673875215</v>
      </c>
      <c r="V314">
        <v>5.0175614651279474</v>
      </c>
      <c r="W314">
        <v>5.0530570995452253</v>
      </c>
      <c r="X314">
        <v>5.0929462694168581</v>
      </c>
      <c r="Y314">
        <v>5.1321529381575575</v>
      </c>
      <c r="Z314">
        <v>5.1692943913155851</v>
      </c>
      <c r="AA314">
        <v>5.208333333333333</v>
      </c>
      <c r="AB314">
        <v>5.2438384897745145</v>
      </c>
      <c r="AC314">
        <v>5.2798310454065467</v>
      </c>
      <c r="AD314">
        <v>5.3120849933598935</v>
      </c>
      <c r="AE314">
        <v>5.3490238031559239</v>
      </c>
      <c r="AF314">
        <v>5.3835800807537009</v>
      </c>
      <c r="AG314">
        <v>5.4185857491194804</v>
      </c>
      <c r="AH314">
        <v>5.4525627044711014</v>
      </c>
      <c r="AI314">
        <v>5.4854635216675813</v>
      </c>
      <c r="AJ314">
        <v>5.5218111540585308</v>
      </c>
      <c r="AK314">
        <v>5.5555555555555554</v>
      </c>
      <c r="AL314">
        <v>5.5881531153953619</v>
      </c>
      <c r="AM314">
        <v>5.6258790436005626</v>
      </c>
      <c r="AN314">
        <v>5.6593095642331637</v>
      </c>
      <c r="AO314">
        <v>5.6899004267425326</v>
      </c>
      <c r="AP314">
        <v>5.72737686139748</v>
      </c>
      <c r="AQ314">
        <v>5.7636887608069172</v>
      </c>
      <c r="AR314">
        <v>5.7954216169226305</v>
      </c>
      <c r="AS314">
        <v>5.8326042578011084</v>
      </c>
      <c r="AT314">
        <v>5.8651026392961869</v>
      </c>
      <c r="AU314">
        <v>5.9014458542342876</v>
      </c>
      <c r="AV314">
        <v>5.9364796675571387</v>
      </c>
      <c r="AW314">
        <v>5.9683676514473287</v>
      </c>
    </row>
    <row r="315" spans="1:49">
      <c r="A315" s="95">
        <v>44722</v>
      </c>
      <c r="T315">
        <v>5.0112753695815586</v>
      </c>
      <c r="U315">
        <v>5.0517807527153327</v>
      </c>
      <c r="V315">
        <v>5.0968399592252798</v>
      </c>
      <c r="W315">
        <v>5.1321529381575575</v>
      </c>
      <c r="X315">
        <v>5.1719679337988103</v>
      </c>
      <c r="Y315">
        <v>5.2110474205315276</v>
      </c>
      <c r="Z315">
        <v>5.2479664130149564</v>
      </c>
      <c r="AA315">
        <v>5.2868094105207506</v>
      </c>
      <c r="AB315">
        <v>5.3205639797818565</v>
      </c>
      <c r="AC315">
        <v>5.3561863952865556</v>
      </c>
      <c r="AD315">
        <v>5.3879310344827589</v>
      </c>
      <c r="AE315">
        <v>5.4259359739555073</v>
      </c>
      <c r="AF315">
        <v>5.4600054600054602</v>
      </c>
      <c r="AG315">
        <v>5.4945054945054945</v>
      </c>
      <c r="AH315">
        <v>5.5279159756771694</v>
      </c>
      <c r="AI315">
        <v>5.5601890464275785</v>
      </c>
      <c r="AJ315">
        <v>5.5959709009513148</v>
      </c>
      <c r="AK315">
        <v>5.6306306306306304</v>
      </c>
      <c r="AL315">
        <v>5.6625141562853907</v>
      </c>
      <c r="AM315">
        <v>5.6996295240809349</v>
      </c>
      <c r="AN315">
        <v>5.7306590257879657</v>
      </c>
      <c r="AO315">
        <v>5.762028233938346</v>
      </c>
      <c r="AP315">
        <v>5.798782255726298</v>
      </c>
      <c r="AQ315">
        <v>5.8343057176196034</v>
      </c>
      <c r="AR315">
        <v>5.8651026392961869</v>
      </c>
      <c r="AS315">
        <v>5.9014458542342876</v>
      </c>
      <c r="AT315">
        <v>5.9347181008902075</v>
      </c>
      <c r="AU315">
        <v>5.9701492537313428</v>
      </c>
      <c r="AV315">
        <v>6.0042029420594414</v>
      </c>
      <c r="AW315">
        <v>6.0368246302444915</v>
      </c>
    </row>
    <row r="316" spans="1:49">
      <c r="A316" s="95">
        <v>44725</v>
      </c>
      <c r="T316">
        <v>5.1400668208686708</v>
      </c>
      <c r="U316">
        <v>5.1813471502590671</v>
      </c>
      <c r="V316">
        <v>5.2301255230125516</v>
      </c>
      <c r="W316">
        <v>5.2603892688058922</v>
      </c>
      <c r="X316">
        <v>5.3022269353128317</v>
      </c>
      <c r="Y316">
        <v>5.3418803418803416</v>
      </c>
      <c r="Z316">
        <v>5.3792361484669176</v>
      </c>
      <c r="AA316">
        <v>5.4185857491194804</v>
      </c>
      <c r="AB316">
        <v>5.4540496318516496</v>
      </c>
      <c r="AC316">
        <v>5.4914881933003841</v>
      </c>
      <c r="AD316">
        <v>5.5233360950013815</v>
      </c>
      <c r="AE316">
        <v>5.5617352614015578</v>
      </c>
      <c r="AF316">
        <v>5.5959709009513148</v>
      </c>
      <c r="AG316">
        <v>5.6306306306306304</v>
      </c>
      <c r="AH316">
        <v>5.6657223796034</v>
      </c>
      <c r="AI316">
        <v>5.6996295240809349</v>
      </c>
      <c r="AJ316">
        <v>5.7355893318038431</v>
      </c>
      <c r="AK316">
        <v>5.7686760888376121</v>
      </c>
      <c r="AL316">
        <v>5.802146794313896</v>
      </c>
      <c r="AM316">
        <v>5.8394160583941606</v>
      </c>
      <c r="AN316">
        <v>5.8719906048150321</v>
      </c>
      <c r="AO316">
        <v>5.9031877213695401</v>
      </c>
      <c r="AP316">
        <v>5.94000594000594</v>
      </c>
      <c r="AQ316">
        <v>5.975500448162534</v>
      </c>
      <c r="AR316">
        <v>6.0060060060060056</v>
      </c>
      <c r="AS316">
        <v>6.0441220912662432</v>
      </c>
      <c r="AT316">
        <v>6.0771801883925853</v>
      </c>
      <c r="AU316">
        <v>6.1124694376528117</v>
      </c>
      <c r="AV316">
        <v>6.1481709191515526</v>
      </c>
      <c r="AW316">
        <v>6.1804697156983934</v>
      </c>
    </row>
    <row r="317" spans="1:49">
      <c r="A317" s="95">
        <v>44726</v>
      </c>
      <c r="T317">
        <v>5.1692943913155851</v>
      </c>
      <c r="U317">
        <v>5.2096900234436045</v>
      </c>
      <c r="V317">
        <v>5.2576235541535228</v>
      </c>
      <c r="W317">
        <v>5.2910052910052912</v>
      </c>
      <c r="X317">
        <v>5.3304904051172715</v>
      </c>
      <c r="Y317">
        <v>5.3705692803437159</v>
      </c>
      <c r="Z317">
        <v>5.4097917230186638</v>
      </c>
      <c r="AA317">
        <v>5.4510765876260558</v>
      </c>
      <c r="AB317">
        <v>5.4869684499314131</v>
      </c>
      <c r="AC317">
        <v>5.5263885051119095</v>
      </c>
      <c r="AD317">
        <v>5.5570991942206165</v>
      </c>
      <c r="AE317">
        <v>5.5959709009513148</v>
      </c>
      <c r="AF317">
        <v>5.6306306306306304</v>
      </c>
      <c r="AG317">
        <v>5.6673278549164072</v>
      </c>
      <c r="AH317">
        <v>5.7045065601825442</v>
      </c>
      <c r="AI317">
        <v>5.7388809182209473</v>
      </c>
      <c r="AJ317">
        <v>5.7770075101097627</v>
      </c>
      <c r="AK317">
        <v>5.8122638767800057</v>
      </c>
      <c r="AL317">
        <v>5.8479532163742682</v>
      </c>
      <c r="AM317">
        <v>5.8875478363261697</v>
      </c>
      <c r="AN317">
        <v>5.9206631142687982</v>
      </c>
      <c r="AO317">
        <v>5.954153021732659</v>
      </c>
      <c r="AP317">
        <v>5.9934072520227746</v>
      </c>
      <c r="AQ317">
        <v>6.0313630880579012</v>
      </c>
      <c r="AR317">
        <v>6.0642813826561559</v>
      </c>
      <c r="AS317">
        <v>6.103143118706134</v>
      </c>
      <c r="AT317">
        <v>6.1406202026404673</v>
      </c>
      <c r="AU317">
        <v>6.1766522544780731</v>
      </c>
      <c r="AV317">
        <v>6.2131096613855235</v>
      </c>
      <c r="AW317">
        <v>6.2480474851608871</v>
      </c>
    </row>
    <row r="318" spans="1:49">
      <c r="A318" s="95">
        <v>44727</v>
      </c>
      <c r="T318">
        <v>5.090353779587681</v>
      </c>
      <c r="U318">
        <v>5.1295203898435497</v>
      </c>
      <c r="V318">
        <v>5.1773233238415743</v>
      </c>
      <c r="W318">
        <v>5.2137643378519289</v>
      </c>
      <c r="X318">
        <v>5.2534804307853955</v>
      </c>
      <c r="Y318">
        <v>5.2910052910052912</v>
      </c>
      <c r="Z318">
        <v>5.329070077271516</v>
      </c>
      <c r="AA318">
        <v>5.3676865271068168</v>
      </c>
      <c r="AB318">
        <v>5.4024851431658565</v>
      </c>
      <c r="AC318">
        <v>5.4392167527875985</v>
      </c>
      <c r="AD318">
        <v>5.4719562243502056</v>
      </c>
      <c r="AE318">
        <v>5.5096418732782375</v>
      </c>
      <c r="AF318">
        <v>5.5432372505543235</v>
      </c>
      <c r="AG318">
        <v>5.5788005578800561</v>
      </c>
      <c r="AH318">
        <v>5.6132472635419592</v>
      </c>
      <c r="AI318">
        <v>5.6465273856578202</v>
      </c>
      <c r="AJ318">
        <v>5.683432793407218</v>
      </c>
      <c r="AK318">
        <v>5.7175528873642083</v>
      </c>
      <c r="AL318">
        <v>5.7504312823461756</v>
      </c>
      <c r="AM318">
        <v>5.7887120115774247</v>
      </c>
      <c r="AN318">
        <v>5.8207217694994178</v>
      </c>
      <c r="AO318">
        <v>5.8530875036581795</v>
      </c>
      <c r="AP318">
        <v>5.8910162002945503</v>
      </c>
      <c r="AQ318">
        <v>5.9259259259259256</v>
      </c>
      <c r="AR318">
        <v>5.9577003276735176</v>
      </c>
      <c r="AS318">
        <v>5.9952038369304557</v>
      </c>
      <c r="AT318">
        <v>6.0295447693699122</v>
      </c>
      <c r="AU318">
        <v>6.0642813826561559</v>
      </c>
      <c r="AV318">
        <v>6.0994205550472698</v>
      </c>
      <c r="AW318">
        <v>6.1330880098129406</v>
      </c>
    </row>
    <row r="319" spans="1:49">
      <c r="A319" s="95">
        <v>44728</v>
      </c>
      <c r="T319">
        <v>5.1639555899819261</v>
      </c>
      <c r="U319">
        <v>5.2042674993494673</v>
      </c>
      <c r="V319">
        <v>5.2521008403361344</v>
      </c>
      <c r="W319">
        <v>5.198856251624643</v>
      </c>
      <c r="X319">
        <v>5.2369730295888974</v>
      </c>
      <c r="Y319">
        <v>5.2742616033755274</v>
      </c>
      <c r="Z319">
        <v>5.3106744556558683</v>
      </c>
      <c r="AA319">
        <v>5.3490238031559239</v>
      </c>
      <c r="AB319">
        <v>5.3835800807537009</v>
      </c>
      <c r="AC319">
        <v>5.4200542005420056</v>
      </c>
      <c r="AD319">
        <v>5.4510765876260558</v>
      </c>
      <c r="AE319">
        <v>5.48847420417124</v>
      </c>
      <c r="AF319">
        <v>5.5218111540585308</v>
      </c>
      <c r="AG319">
        <v>5.5570991942206165</v>
      </c>
      <c r="AH319">
        <v>5.592841163310962</v>
      </c>
      <c r="AI319">
        <v>5.6274620146314014</v>
      </c>
      <c r="AJ319">
        <v>5.6641178136505239</v>
      </c>
      <c r="AK319">
        <v>5.6980056980056988</v>
      </c>
      <c r="AL319">
        <v>5.7323015190599031</v>
      </c>
      <c r="AM319">
        <v>5.7703404500865547</v>
      </c>
      <c r="AN319">
        <v>5.8038305281485778</v>
      </c>
      <c r="AO319">
        <v>5.8360081704114384</v>
      </c>
      <c r="AP319">
        <v>5.8737151248164459</v>
      </c>
      <c r="AQ319">
        <v>5.9101654846335698</v>
      </c>
      <c r="AR319">
        <v>5.9417706476530006</v>
      </c>
      <c r="AS319">
        <v>5.9808612440191391</v>
      </c>
      <c r="AT319">
        <v>6.0150375939849621</v>
      </c>
      <c r="AU319">
        <v>6.0514372163388801</v>
      </c>
      <c r="AV319">
        <v>6.0864272671941571</v>
      </c>
      <c r="AW319">
        <v>6.1218243036424855</v>
      </c>
    </row>
    <row r="320" spans="1:49">
      <c r="A320" s="95">
        <v>44729</v>
      </c>
      <c r="T320">
        <v>5.1559680329981949</v>
      </c>
      <c r="U320">
        <v>5.1961548454143927</v>
      </c>
      <c r="V320">
        <v>5.2424639580602879</v>
      </c>
      <c r="W320">
        <v>5.2798310454065467</v>
      </c>
      <c r="X320">
        <v>5.3191489361702127</v>
      </c>
      <c r="Y320">
        <v>5.3576212161800161</v>
      </c>
      <c r="Z320">
        <v>5.3951982735365531</v>
      </c>
      <c r="AA320">
        <v>5.4347826086956523</v>
      </c>
      <c r="AB320">
        <v>5.4704595185995624</v>
      </c>
      <c r="AC320">
        <v>5.5081244836133303</v>
      </c>
      <c r="AD320">
        <v>5.54016620498615</v>
      </c>
      <c r="AE320">
        <v>5.5788005578800561</v>
      </c>
      <c r="AF320">
        <v>5.6132472635419592</v>
      </c>
      <c r="AG320">
        <v>5.6481219994351877</v>
      </c>
      <c r="AH320">
        <v>5.683432793407218</v>
      </c>
      <c r="AI320">
        <v>5.715918833952558</v>
      </c>
      <c r="AJ320">
        <v>5.7520851308599363</v>
      </c>
      <c r="AK320">
        <v>5.7853630315302285</v>
      </c>
      <c r="AL320">
        <v>5.8190282222868781</v>
      </c>
      <c r="AM320">
        <v>5.8565153733528543</v>
      </c>
      <c r="AN320">
        <v>5.8892815076560661</v>
      </c>
      <c r="AO320">
        <v>5.9206631142687982</v>
      </c>
      <c r="AP320">
        <v>5.9577003276735176</v>
      </c>
      <c r="AQ320">
        <v>5.9916117435590177</v>
      </c>
      <c r="AR320">
        <v>6.0240963855421681</v>
      </c>
      <c r="AS320">
        <v>6.0606060606060606</v>
      </c>
      <c r="AT320">
        <v>6.0957025297165499</v>
      </c>
      <c r="AU320">
        <v>6.1312078479460457</v>
      </c>
      <c r="AV320">
        <v>6.1652281134401967</v>
      </c>
      <c r="AW320">
        <v>6.1977068484660682</v>
      </c>
    </row>
    <row r="321" spans="1:50">
      <c r="A321" s="95">
        <v>44732</v>
      </c>
      <c r="T321" s="189">
        <v>5.1559680329981949</v>
      </c>
      <c r="U321" s="189">
        <v>5.1961548454143927</v>
      </c>
      <c r="V321" s="189">
        <v>5.2424639580602879</v>
      </c>
      <c r="W321" s="189">
        <v>5.2798310454065467</v>
      </c>
      <c r="X321" s="189">
        <v>5.3191489361702127</v>
      </c>
      <c r="Y321" s="189">
        <v>5.3576212161800161</v>
      </c>
      <c r="Z321" s="189">
        <v>5.3951982735365531</v>
      </c>
      <c r="AA321" s="189">
        <v>5.4347826086956523</v>
      </c>
      <c r="AB321" s="189">
        <v>5.4704595185995624</v>
      </c>
      <c r="AC321" s="189">
        <v>5.5081244836133303</v>
      </c>
      <c r="AD321" s="189">
        <v>5.54016620498615</v>
      </c>
      <c r="AE321" s="189">
        <v>5.5788005578800561</v>
      </c>
      <c r="AF321" s="189">
        <v>5.6132472635419592</v>
      </c>
      <c r="AG321" s="189">
        <v>5.6481219994351877</v>
      </c>
      <c r="AH321" s="189">
        <v>5.683432793407218</v>
      </c>
      <c r="AI321" s="189">
        <v>5.715918833952558</v>
      </c>
      <c r="AJ321" s="189">
        <v>5.7520851308599363</v>
      </c>
      <c r="AK321" s="189">
        <v>5.7853630315302285</v>
      </c>
      <c r="AL321" s="189">
        <v>5.8190282222868781</v>
      </c>
      <c r="AM321" s="189">
        <v>5.8565153733528543</v>
      </c>
      <c r="AN321" s="189">
        <v>5.8892815076560661</v>
      </c>
      <c r="AO321" s="189">
        <v>5.9206631142687982</v>
      </c>
      <c r="AP321" s="189">
        <v>5.9577003276735176</v>
      </c>
      <c r="AQ321" s="189">
        <v>5.9916117435590177</v>
      </c>
      <c r="AR321" s="189">
        <v>6.0240963855421681</v>
      </c>
      <c r="AS321" s="189">
        <v>6.0606060606060606</v>
      </c>
      <c r="AT321" s="189">
        <v>6.0957025297165499</v>
      </c>
      <c r="AU321" s="189">
        <v>6.1312078479460457</v>
      </c>
      <c r="AV321" s="189">
        <v>6.1652281134401967</v>
      </c>
      <c r="AW321" s="189">
        <v>6.1977068484660682</v>
      </c>
    </row>
    <row r="322" spans="1:50">
      <c r="A322" s="95">
        <v>44733</v>
      </c>
      <c r="T322">
        <v>5.1652892561983474</v>
      </c>
      <c r="U322">
        <v>5.2056220718375847</v>
      </c>
      <c r="V322">
        <v>5.2521008403361344</v>
      </c>
      <c r="W322">
        <v>5.2910052910052912</v>
      </c>
      <c r="X322">
        <v>5.3304904051172715</v>
      </c>
      <c r="Y322">
        <v>5.3691275167785237</v>
      </c>
      <c r="Z322">
        <v>5.4068667207353336</v>
      </c>
      <c r="AA322">
        <v>5.4451402123604682</v>
      </c>
      <c r="AB322">
        <v>5.4794520547945202</v>
      </c>
      <c r="AC322">
        <v>5.5172413793103452</v>
      </c>
      <c r="AD322">
        <v>5.547850208044383</v>
      </c>
      <c r="AE322">
        <v>5.5865921787709496</v>
      </c>
      <c r="AF322">
        <v>5.6195560550716497</v>
      </c>
      <c r="AG322">
        <v>5.6529112492933864</v>
      </c>
      <c r="AH322">
        <v>5.6850483229107445</v>
      </c>
      <c r="AI322">
        <v>5.715918833952558</v>
      </c>
      <c r="AJ322">
        <v>5.7504312823461756</v>
      </c>
      <c r="AK322">
        <v>5.7820179242555652</v>
      </c>
      <c r="AL322">
        <v>5.8139534883720936</v>
      </c>
      <c r="AM322">
        <v>5.8496636443404508</v>
      </c>
      <c r="AN322">
        <v>5.8806233460746835</v>
      </c>
      <c r="AO322">
        <v>5.9101654846335698</v>
      </c>
      <c r="AP322">
        <v>5.9453032104637344</v>
      </c>
      <c r="AQ322">
        <v>5.9772863120143453</v>
      </c>
      <c r="AR322">
        <v>6.0078101531991592</v>
      </c>
      <c r="AS322">
        <v>6.0422960725075523</v>
      </c>
      <c r="AT322">
        <v>6.0753341433778862</v>
      </c>
      <c r="AU322">
        <v>6.1087354917532064</v>
      </c>
      <c r="AV322">
        <v>6.1406202026404673</v>
      </c>
      <c r="AW322">
        <v>6.1728395061728394</v>
      </c>
    </row>
    <row r="323" spans="1:50">
      <c r="A323" s="95">
        <v>44734</v>
      </c>
      <c r="T323">
        <v>5.1773233238415743</v>
      </c>
      <c r="U323">
        <v>5.2178450300026089</v>
      </c>
      <c r="V323">
        <v>5.2631578947368425</v>
      </c>
      <c r="W323">
        <v>5.298013245033113</v>
      </c>
      <c r="X323">
        <v>5.3376034160661865</v>
      </c>
      <c r="Y323">
        <v>5.3748992206396133</v>
      </c>
      <c r="Z323">
        <v>5.4141851651326478</v>
      </c>
      <c r="AA323">
        <v>5.4540496318516496</v>
      </c>
      <c r="AB323">
        <v>5.48847420417124</v>
      </c>
      <c r="AC323">
        <v>5.5263885051119095</v>
      </c>
      <c r="AD323">
        <v>5.5570991942206165</v>
      </c>
      <c r="AE323">
        <v>5.592841163310962</v>
      </c>
      <c r="AF323">
        <v>5.6258790436005626</v>
      </c>
      <c r="AG323">
        <v>5.6593095642331637</v>
      </c>
      <c r="AH323">
        <v>5.6915196357427433</v>
      </c>
      <c r="AI323">
        <v>5.7240984544934177</v>
      </c>
      <c r="AJ323">
        <v>5.7570523891767413</v>
      </c>
      <c r="AK323">
        <v>5.7903879559930518</v>
      </c>
      <c r="AL323">
        <v>5.8207217694994178</v>
      </c>
      <c r="AM323">
        <v>5.8565153733528543</v>
      </c>
      <c r="AN323">
        <v>5.8875478363261697</v>
      </c>
      <c r="AO323">
        <v>5.9171597633136095</v>
      </c>
      <c r="AP323">
        <v>5.9523809523809517</v>
      </c>
      <c r="AQ323">
        <v>5.9844404548174746</v>
      </c>
      <c r="AR323">
        <v>6.0150375939849621</v>
      </c>
      <c r="AS323">
        <v>6.0496067755595888</v>
      </c>
      <c r="AT323">
        <v>6.0827250608272507</v>
      </c>
      <c r="AU323">
        <v>6.1162079510703364</v>
      </c>
      <c r="AV323">
        <v>6.1481709191515526</v>
      </c>
      <c r="AW323">
        <v>6.1804697156983934</v>
      </c>
    </row>
    <row r="324" spans="1:50">
      <c r="A324" s="95">
        <v>44735</v>
      </c>
      <c r="T324">
        <v>5.2424639580602879</v>
      </c>
      <c r="U324">
        <v>5.2826201796090864</v>
      </c>
      <c r="V324">
        <v>5.333333333333333</v>
      </c>
      <c r="W324">
        <v>5.3662463107056615</v>
      </c>
      <c r="X324">
        <v>5.4068667207353336</v>
      </c>
      <c r="Y324">
        <v>5.4436581382689164</v>
      </c>
      <c r="Z324">
        <v>5.4824561403508767</v>
      </c>
      <c r="AA324">
        <v>5.5218111540585308</v>
      </c>
      <c r="AB324">
        <v>5.5555555555555554</v>
      </c>
      <c r="AC324">
        <v>5.592841163310962</v>
      </c>
      <c r="AD324">
        <v>5.6258790436005626</v>
      </c>
      <c r="AE324">
        <v>5.6641178136505239</v>
      </c>
      <c r="AF324">
        <v>5.6996295240809349</v>
      </c>
      <c r="AG324">
        <v>5.7323015190599031</v>
      </c>
      <c r="AH324">
        <v>5.7670126874279122</v>
      </c>
      <c r="AI324">
        <v>5.798782255726298</v>
      </c>
      <c r="AJ324">
        <v>5.8326042578011084</v>
      </c>
      <c r="AK324">
        <v>5.8651026392961869</v>
      </c>
      <c r="AL324">
        <v>5.8979652020053077</v>
      </c>
      <c r="AM324">
        <v>5.9329575793533076</v>
      </c>
      <c r="AN324">
        <v>5.9648076349537726</v>
      </c>
      <c r="AO324">
        <v>5.9952038369304557</v>
      </c>
      <c r="AP324">
        <v>6.0313630880579012</v>
      </c>
      <c r="AQ324">
        <v>6.0661207158022448</v>
      </c>
      <c r="AR324">
        <v>6.0957025297165499</v>
      </c>
      <c r="AS324">
        <v>6.1312078479460457</v>
      </c>
      <c r="AT324">
        <v>6.1652281134401967</v>
      </c>
      <c r="AU324">
        <v>6.1977068484660682</v>
      </c>
      <c r="AV324">
        <v>6.2324711748208159</v>
      </c>
      <c r="AW324">
        <v>6.2637018477920456</v>
      </c>
    </row>
    <row r="325" spans="1:50">
      <c r="A325" s="95">
        <v>44736</v>
      </c>
      <c r="T325">
        <v>5.2742616033755274</v>
      </c>
      <c r="U325">
        <v>5.3149083178315175</v>
      </c>
      <c r="V325">
        <v>5.3662463107056615</v>
      </c>
      <c r="W325">
        <v>5.3995680345572357</v>
      </c>
      <c r="X325">
        <v>5.4392167527875985</v>
      </c>
      <c r="Y325">
        <v>5.4794520547945202</v>
      </c>
      <c r="Z325">
        <v>5.5172413793103452</v>
      </c>
      <c r="AA325">
        <v>5.5570991942206165</v>
      </c>
      <c r="AB325">
        <v>5.592841163310962</v>
      </c>
      <c r="AC325">
        <v>5.6306306306306304</v>
      </c>
      <c r="AD325">
        <v>5.6657223796034</v>
      </c>
      <c r="AE325">
        <v>5.7061340941512126</v>
      </c>
      <c r="AF325">
        <v>5.7438253877082133</v>
      </c>
      <c r="AG325">
        <v>5.7786766830395839</v>
      </c>
      <c r="AH325">
        <v>5.8156440825821463</v>
      </c>
      <c r="AI325">
        <v>5.8479532163742682</v>
      </c>
      <c r="AJ325">
        <v>5.8858151854031782</v>
      </c>
      <c r="AK325">
        <v>5.9189109203906485</v>
      </c>
      <c r="AL325">
        <v>5.9523809523809517</v>
      </c>
      <c r="AM325">
        <v>5.9916117435590177</v>
      </c>
      <c r="AN325">
        <v>6.0240963855421681</v>
      </c>
      <c r="AO325">
        <v>6.0569351907934585</v>
      </c>
      <c r="AP325">
        <v>6.0938452163315056</v>
      </c>
      <c r="AQ325">
        <v>6.1293288384921851</v>
      </c>
      <c r="AR325">
        <v>6.1614294516327792</v>
      </c>
      <c r="AS325">
        <v>6.1996280223186613</v>
      </c>
      <c r="AT325">
        <v>6.2344139650872821</v>
      </c>
      <c r="AU325">
        <v>6.2695924764890281</v>
      </c>
      <c r="AV325">
        <v>6.3051702395964693</v>
      </c>
      <c r="AW325">
        <v>6.3391442155309035</v>
      </c>
    </row>
    <row r="326" spans="1:50">
      <c r="A326" s="95">
        <v>44739</v>
      </c>
      <c r="T326">
        <v>5.2342318764721281</v>
      </c>
      <c r="U326">
        <v>5.2742616033755274</v>
      </c>
      <c r="V326">
        <v>5.3248136315228969</v>
      </c>
      <c r="W326">
        <v>5.3604931653712145</v>
      </c>
      <c r="X326">
        <v>5.4010261949770451</v>
      </c>
      <c r="Y326">
        <v>5.4392167527875985</v>
      </c>
      <c r="Z326">
        <v>5.4779512462339088</v>
      </c>
      <c r="AA326">
        <v>5.5172413793103452</v>
      </c>
      <c r="AB326">
        <v>5.5509297807382731</v>
      </c>
      <c r="AC326">
        <v>5.589714924538848</v>
      </c>
      <c r="AD326">
        <v>5.6242969628796393</v>
      </c>
      <c r="AE326">
        <v>5.6641178136505239</v>
      </c>
      <c r="AF326">
        <v>5.7012542759407072</v>
      </c>
      <c r="AG326">
        <v>5.7372346528973033</v>
      </c>
      <c r="AH326">
        <v>5.7720057720057723</v>
      </c>
      <c r="AI326">
        <v>5.8055152394775043</v>
      </c>
      <c r="AJ326">
        <v>5.8411214953271031</v>
      </c>
      <c r="AK326">
        <v>5.8754406580493539</v>
      </c>
      <c r="AL326">
        <v>5.9084194977843421</v>
      </c>
      <c r="AM326">
        <v>5.9453032104637344</v>
      </c>
      <c r="AN326">
        <v>5.9790732436472345</v>
      </c>
      <c r="AO326">
        <v>6.0114217012323419</v>
      </c>
      <c r="AP326">
        <v>6.0477774417901422</v>
      </c>
      <c r="AQ326">
        <v>6.0845756008518403</v>
      </c>
      <c r="AR326">
        <v>6.1162079510703364</v>
      </c>
      <c r="AS326">
        <v>6.1538461538461533</v>
      </c>
      <c r="AT326">
        <v>6.1881188118811883</v>
      </c>
      <c r="AU326">
        <v>6.2227753578095824</v>
      </c>
      <c r="AV326">
        <v>6.2578222778473096</v>
      </c>
      <c r="AW326">
        <v>6.2912865681031764</v>
      </c>
    </row>
    <row r="327" spans="1:50">
      <c r="A327" s="95">
        <v>44740</v>
      </c>
      <c r="T327">
        <v>5.2784375824755871</v>
      </c>
      <c r="U327">
        <v>5.3205639797818565</v>
      </c>
      <c r="V327">
        <v>5.3691275167785237</v>
      </c>
      <c r="W327">
        <v>5.4083288263926441</v>
      </c>
      <c r="X327">
        <v>5.4495912806539515</v>
      </c>
      <c r="Y327">
        <v>5.48847420417124</v>
      </c>
      <c r="Z327">
        <v>5.5294442908487698</v>
      </c>
      <c r="AA327">
        <v>5.5694792536897806</v>
      </c>
      <c r="AB327">
        <v>5.6053811659192823</v>
      </c>
      <c r="AC327">
        <v>5.6465273856578202</v>
      </c>
      <c r="AD327">
        <v>5.6818181818181825</v>
      </c>
      <c r="AE327">
        <v>5.7224606580829764</v>
      </c>
      <c r="AF327">
        <v>5.7603686635944698</v>
      </c>
      <c r="AG327">
        <v>5.798782255726298</v>
      </c>
      <c r="AH327">
        <v>5.8360081704114384</v>
      </c>
      <c r="AI327">
        <v>5.8719906048150321</v>
      </c>
      <c r="AJ327">
        <v>5.9101654846335698</v>
      </c>
      <c r="AK327">
        <v>5.9470710674992571</v>
      </c>
      <c r="AL327">
        <v>5.9826503140891418</v>
      </c>
      <c r="AM327">
        <v>6.022282445046673</v>
      </c>
      <c r="AN327">
        <v>6.0587700696758553</v>
      </c>
      <c r="AO327">
        <v>6.091989034419738</v>
      </c>
      <c r="AP327">
        <v>6.1330880098129406</v>
      </c>
      <c r="AQ327">
        <v>6.1709348966368403</v>
      </c>
      <c r="AR327">
        <v>6.2053986968662738</v>
      </c>
      <c r="AS327">
        <v>6.2460961898813245</v>
      </c>
      <c r="AT327">
        <v>6.2814070351758788</v>
      </c>
      <c r="AU327">
        <v>6.3191153238546605</v>
      </c>
      <c r="AV327">
        <v>6.3572790845518119</v>
      </c>
      <c r="AW327">
        <v>6.3938618925831197</v>
      </c>
    </row>
    <row r="328" spans="1:50">
      <c r="A328" s="95">
        <v>44741</v>
      </c>
      <c r="T328">
        <v>5.245213742460006</v>
      </c>
      <c r="U328">
        <v>5.2938062466913705</v>
      </c>
      <c r="V328">
        <v>5.3319114902692615</v>
      </c>
      <c r="W328">
        <v>5.3734551316496511</v>
      </c>
      <c r="X328">
        <v>5.4141851651326478</v>
      </c>
      <c r="Y328">
        <v>5.4540496318516496</v>
      </c>
      <c r="Z328">
        <v>5.4945054945054945</v>
      </c>
      <c r="AA328">
        <v>5.5309734513274336</v>
      </c>
      <c r="AB328">
        <v>5.5710306406685239</v>
      </c>
      <c r="AC328">
        <v>5.6053811659192823</v>
      </c>
      <c r="AD328">
        <v>5.6465273856578202</v>
      </c>
      <c r="AE328">
        <v>5.6850483229107445</v>
      </c>
      <c r="AF328">
        <v>5.7224606580829764</v>
      </c>
      <c r="AG328">
        <v>5.7603686635944698</v>
      </c>
      <c r="AH328">
        <v>5.7971014492753632</v>
      </c>
      <c r="AI328">
        <v>5.8360081704114384</v>
      </c>
      <c r="AJ328">
        <v>5.8737151248164459</v>
      </c>
      <c r="AK328">
        <v>5.9084194977843421</v>
      </c>
      <c r="AL328">
        <v>5.9488399762046402</v>
      </c>
      <c r="AM328">
        <v>5.9844404548174746</v>
      </c>
      <c r="AN328">
        <v>6.0204695966285371</v>
      </c>
      <c r="AO328">
        <v>6.0606060606060606</v>
      </c>
      <c r="AP328">
        <v>6.0975609756097562</v>
      </c>
      <c r="AQ328">
        <v>6.1330880098129406</v>
      </c>
      <c r="AR328">
        <v>6.1728395061728394</v>
      </c>
      <c r="AS328">
        <v>6.2111801242236027</v>
      </c>
      <c r="AT328">
        <v>6.2480474851608871</v>
      </c>
      <c r="AU328">
        <v>6.287331027978623</v>
      </c>
      <c r="AV328">
        <v>6.3231109705975337</v>
      </c>
      <c r="AW328">
        <v>6.3938618925831197</v>
      </c>
    </row>
    <row r="329" spans="1:50">
      <c r="A329" s="95">
        <v>44742</v>
      </c>
      <c r="T329">
        <v>5.2380702949033573</v>
      </c>
      <c r="U329">
        <v>5.2714812862414338</v>
      </c>
      <c r="V329">
        <v>5.3177346450412122</v>
      </c>
      <c r="W329">
        <v>5.3576212161800161</v>
      </c>
      <c r="X329">
        <v>5.3981106612685563</v>
      </c>
      <c r="Y329">
        <v>5.4392167527875985</v>
      </c>
      <c r="Z329">
        <v>5.4779512462339088</v>
      </c>
      <c r="AA329">
        <v>5.5202870549268557</v>
      </c>
      <c r="AB329">
        <v>5.5555555555555554</v>
      </c>
      <c r="AC329">
        <v>5.5959709009513148</v>
      </c>
      <c r="AD329">
        <v>5.6306306306306304</v>
      </c>
      <c r="AE329">
        <v>5.6721497447532609</v>
      </c>
      <c r="AF329">
        <v>5.7093919497573511</v>
      </c>
      <c r="AG329">
        <v>5.7471264367816097</v>
      </c>
      <c r="AH329">
        <v>5.7870370370370363</v>
      </c>
      <c r="AI329">
        <v>5.8224163027656477</v>
      </c>
      <c r="AJ329">
        <v>5.8633831720902956</v>
      </c>
      <c r="AK329">
        <v>5.8997050147492622</v>
      </c>
      <c r="AL329">
        <v>5.9364796675571387</v>
      </c>
      <c r="AM329">
        <v>5.9790732436472345</v>
      </c>
      <c r="AN329">
        <v>6.0150375939849621</v>
      </c>
      <c r="AO329">
        <v>6.0496067755595888</v>
      </c>
      <c r="AP329">
        <v>6.0901339829476244</v>
      </c>
      <c r="AQ329">
        <v>6.1293288384921851</v>
      </c>
      <c r="AR329">
        <v>6.1652281134401967</v>
      </c>
      <c r="AS329">
        <v>6.2053986968662738</v>
      </c>
      <c r="AT329">
        <v>6.2441461130190454</v>
      </c>
      <c r="AU329">
        <v>6.2833804586867732</v>
      </c>
      <c r="AV329">
        <v>6.3211125158027812</v>
      </c>
      <c r="AW329">
        <v>6.3572790845518119</v>
      </c>
    </row>
    <row r="330" spans="1:50">
      <c r="A330" s="95">
        <v>44743</v>
      </c>
      <c r="U330">
        <v>5.3490238031559239</v>
      </c>
      <c r="V330">
        <v>5.3966540744738261</v>
      </c>
      <c r="W330">
        <v>5.4406964091403704</v>
      </c>
      <c r="X330">
        <v>5.4839594187003016</v>
      </c>
      <c r="Y330">
        <v>5.5248618784530388</v>
      </c>
      <c r="Z330">
        <v>5.5663790704146949</v>
      </c>
      <c r="AA330">
        <v>5.608524957936063</v>
      </c>
      <c r="AB330">
        <v>5.6465273856578202</v>
      </c>
      <c r="AC330">
        <v>5.6866647711117428</v>
      </c>
      <c r="AD330">
        <v>5.7224606580829764</v>
      </c>
      <c r="AE330">
        <v>5.7636887608069172</v>
      </c>
      <c r="AF330">
        <v>5.8004640371229703</v>
      </c>
      <c r="AG330">
        <v>5.8394160583941606</v>
      </c>
      <c r="AH330">
        <v>5.8788947677836569</v>
      </c>
      <c r="AI330">
        <v>5.9154096421177167</v>
      </c>
      <c r="AJ330">
        <v>5.954153021732659</v>
      </c>
      <c r="AK330">
        <v>5.9916117435590177</v>
      </c>
      <c r="AL330">
        <v>6.0295447693699122</v>
      </c>
      <c r="AM330">
        <v>6.0698027314112286</v>
      </c>
      <c r="AN330">
        <v>6.1068702290076331</v>
      </c>
      <c r="AO330">
        <v>6.1425061425061429</v>
      </c>
      <c r="AP330">
        <v>6.182380216383307</v>
      </c>
      <c r="AQ330">
        <v>6.2227753578095824</v>
      </c>
      <c r="AR330">
        <v>6.2578222778473096</v>
      </c>
      <c r="AS330">
        <v>6.2992125984251963</v>
      </c>
      <c r="AT330">
        <v>6.3371356147021549</v>
      </c>
      <c r="AU330">
        <v>6.3755180108383813</v>
      </c>
      <c r="AV330">
        <v>6.414368184733803</v>
      </c>
      <c r="AW330">
        <v>6.449532408900355</v>
      </c>
      <c r="AX330">
        <v>6.3572790845518119</v>
      </c>
    </row>
    <row r="331" spans="1:50">
      <c r="A331" s="95">
        <v>44746</v>
      </c>
      <c r="U331" s="189">
        <v>5.3490238031559239</v>
      </c>
      <c r="V331" s="189">
        <v>5.3966540744738261</v>
      </c>
      <c r="W331" s="189">
        <v>5.4406964091403704</v>
      </c>
      <c r="X331" s="189">
        <v>5.4839594187003016</v>
      </c>
      <c r="Y331" s="189">
        <v>5.5248618784530388</v>
      </c>
      <c r="Z331" s="189">
        <v>5.5663790704146949</v>
      </c>
      <c r="AA331" s="189">
        <v>5.608524957936063</v>
      </c>
      <c r="AB331" s="189">
        <v>5.6465273856578202</v>
      </c>
      <c r="AC331" s="189">
        <v>5.6866647711117428</v>
      </c>
      <c r="AD331" s="189">
        <v>5.7224606580829764</v>
      </c>
      <c r="AE331" s="189">
        <v>5.7636887608069172</v>
      </c>
      <c r="AF331" s="189">
        <v>5.8004640371229703</v>
      </c>
      <c r="AG331" s="189">
        <v>5.8394160583941606</v>
      </c>
      <c r="AH331" s="189">
        <v>5.8788947677836569</v>
      </c>
      <c r="AI331" s="189">
        <v>5.9154096421177167</v>
      </c>
      <c r="AJ331" s="189">
        <v>5.954153021732659</v>
      </c>
      <c r="AK331" s="189">
        <v>5.9916117435590177</v>
      </c>
      <c r="AL331" s="189">
        <v>6.0295447693699122</v>
      </c>
      <c r="AM331" s="189">
        <v>6.0698027314112286</v>
      </c>
      <c r="AN331" s="189">
        <v>6.1068702290076331</v>
      </c>
      <c r="AO331" s="189">
        <v>6.1425061425061429</v>
      </c>
      <c r="AP331" s="189">
        <v>6.182380216383307</v>
      </c>
      <c r="AQ331" s="189">
        <v>6.2227753578095824</v>
      </c>
      <c r="AR331" s="189">
        <v>6.2578222778473096</v>
      </c>
      <c r="AS331" s="189">
        <v>6.2992125984251963</v>
      </c>
      <c r="AT331" s="189">
        <v>6.3371356147021549</v>
      </c>
      <c r="AU331" s="189">
        <v>6.3755180108383813</v>
      </c>
      <c r="AV331" s="189">
        <v>6.414368184733803</v>
      </c>
      <c r="AW331" s="189">
        <v>6.449532408900355</v>
      </c>
    </row>
    <row r="332" spans="1:50">
      <c r="A332" s="95">
        <v>44747</v>
      </c>
      <c r="U332">
        <v>5.4406964091403704</v>
      </c>
      <c r="V332">
        <v>5.4914881933003841</v>
      </c>
      <c r="W332">
        <v>5.5309734513274336</v>
      </c>
      <c r="X332">
        <v>5.5741360089186172</v>
      </c>
      <c r="Y332">
        <v>5.6132472635419592</v>
      </c>
      <c r="Z332">
        <v>5.6545094713033643</v>
      </c>
      <c r="AA332">
        <v>5.6980056980056988</v>
      </c>
      <c r="AB332">
        <v>5.7372346528973033</v>
      </c>
      <c r="AC332">
        <v>5.7786766830395839</v>
      </c>
      <c r="AD332">
        <v>5.8173356602675979</v>
      </c>
      <c r="AE332">
        <v>5.8633831720902956</v>
      </c>
      <c r="AF332">
        <v>5.9049306170652498</v>
      </c>
      <c r="AG332">
        <v>5.9470710674992571</v>
      </c>
      <c r="AH332">
        <v>5.9880239520958076</v>
      </c>
      <c r="AI332">
        <v>6.027727546714889</v>
      </c>
      <c r="AJ332">
        <v>6.0716454159077102</v>
      </c>
      <c r="AK332">
        <v>6.1124694376528117</v>
      </c>
      <c r="AL332">
        <v>6.1519532451553367</v>
      </c>
      <c r="AM332">
        <v>6.195786864931847</v>
      </c>
      <c r="AN332">
        <v>6.2363579669473035</v>
      </c>
      <c r="AO332">
        <v>6.2735257214554583</v>
      </c>
      <c r="AP332">
        <v>6.3191153238546605</v>
      </c>
      <c r="AQ332">
        <v>6.3613231552162848</v>
      </c>
      <c r="AR332">
        <v>6.3979526551503518</v>
      </c>
      <c r="AS332">
        <v>6.4432989690721651</v>
      </c>
      <c r="AT332">
        <v>6.4850843060959793</v>
      </c>
      <c r="AU332">
        <v>6.5274151436031334</v>
      </c>
      <c r="AV332">
        <v>6.5681444991789819</v>
      </c>
      <c r="AW332">
        <v>6.6072018500165175</v>
      </c>
    </row>
    <row r="333" spans="1:50">
      <c r="A333" s="95">
        <v>44748</v>
      </c>
      <c r="U333">
        <v>5.4614964500273073</v>
      </c>
      <c r="V333">
        <v>5.5126791620727671</v>
      </c>
      <c r="W333">
        <v>5.5524708495280395</v>
      </c>
      <c r="X333">
        <v>5.594405594405595</v>
      </c>
      <c r="Y333">
        <v>5.6322162771050408</v>
      </c>
      <c r="Z333">
        <v>5.6737588652482271</v>
      </c>
      <c r="AA333">
        <v>5.7175528873642083</v>
      </c>
      <c r="AB333">
        <v>5.755395683453238</v>
      </c>
      <c r="AC333">
        <v>5.7971014492753632</v>
      </c>
      <c r="AD333">
        <v>5.8360081704114384</v>
      </c>
      <c r="AE333">
        <v>5.8806233460746835</v>
      </c>
      <c r="AF333">
        <v>5.9224163458691148</v>
      </c>
      <c r="AG333">
        <v>5.9630292188431726</v>
      </c>
      <c r="AH333">
        <v>6.0060060060060056</v>
      </c>
      <c r="AI333">
        <v>6.0441220912662432</v>
      </c>
      <c r="AJ333">
        <v>6.0882800608828003</v>
      </c>
      <c r="AK333">
        <v>6.1293288384921851</v>
      </c>
      <c r="AL333">
        <v>6.1690314620604569</v>
      </c>
      <c r="AM333">
        <v>6.2131096613855235</v>
      </c>
      <c r="AN333">
        <v>6.2519537355423562</v>
      </c>
      <c r="AO333">
        <v>6.2912865681031764</v>
      </c>
      <c r="AP333">
        <v>6.3351282863477989</v>
      </c>
      <c r="AQ333">
        <v>6.3775510204081636</v>
      </c>
      <c r="AR333">
        <v>6.414368184733803</v>
      </c>
      <c r="AS333">
        <v>6.4599483204134369</v>
      </c>
      <c r="AT333">
        <v>6.4998375040623992</v>
      </c>
      <c r="AU333">
        <v>6.5423617926071307</v>
      </c>
      <c r="AV333">
        <v>6.5854461639776085</v>
      </c>
      <c r="AW333">
        <v>6.6247101689301093</v>
      </c>
    </row>
    <row r="334" spans="1:50">
      <c r="A334" s="95">
        <v>44749</v>
      </c>
      <c r="U334">
        <v>5.3835800807537009</v>
      </c>
      <c r="V334">
        <v>5.4333061668024998</v>
      </c>
      <c r="W334">
        <v>5.4719562243502056</v>
      </c>
      <c r="X334">
        <v>5.5157198014340878</v>
      </c>
      <c r="Y334">
        <v>5.5555555555555554</v>
      </c>
      <c r="Z334">
        <v>5.5959709009513148</v>
      </c>
      <c r="AA334">
        <v>5.6385678037778399</v>
      </c>
      <c r="AB334">
        <v>5.6753688989784337</v>
      </c>
      <c r="AC334">
        <v>5.715918833952558</v>
      </c>
      <c r="AD334">
        <v>5.7520851308599363</v>
      </c>
      <c r="AE334">
        <v>5.7971014492753632</v>
      </c>
      <c r="AF334">
        <v>5.8360081704114384</v>
      </c>
      <c r="AG334">
        <v>5.8771672054069937</v>
      </c>
      <c r="AH334">
        <v>5.9171597633136095</v>
      </c>
      <c r="AI334">
        <v>5.9559261465157833</v>
      </c>
      <c r="AJ334">
        <v>5.9970014992503744</v>
      </c>
      <c r="AK334">
        <v>6.0368246302444915</v>
      </c>
      <c r="AL334">
        <v>6.0753341433778862</v>
      </c>
      <c r="AM334">
        <v>6.1180789232181088</v>
      </c>
      <c r="AN334">
        <v>6.1557402277623883</v>
      </c>
      <c r="AO334">
        <v>6.1919504643962844</v>
      </c>
      <c r="AP334">
        <v>6.2363579669473035</v>
      </c>
      <c r="AQ334">
        <v>6.2754941951678695</v>
      </c>
      <c r="AR334">
        <v>6.3131313131313123</v>
      </c>
      <c r="AS334">
        <v>6.3572790845518119</v>
      </c>
      <c r="AT334">
        <v>6.3959066197633518</v>
      </c>
      <c r="AU334">
        <v>6.43707756678468</v>
      </c>
      <c r="AV334">
        <v>6.4766839378238341</v>
      </c>
      <c r="AW334">
        <v>6.5146579804560263</v>
      </c>
    </row>
    <row r="335" spans="1:50">
      <c r="A335" s="95">
        <v>44750</v>
      </c>
      <c r="U335">
        <v>5.3064473335102145</v>
      </c>
      <c r="V335">
        <v>5.3547523427041499</v>
      </c>
      <c r="W335">
        <v>5.3922890266918309</v>
      </c>
      <c r="X335">
        <v>5.4362598532209843</v>
      </c>
      <c r="Y335">
        <v>5.4764512595837891</v>
      </c>
      <c r="Z335">
        <v>5.5172413793103452</v>
      </c>
      <c r="AA335">
        <v>5.5586436909394106</v>
      </c>
      <c r="AB335">
        <v>5.594405594405595</v>
      </c>
      <c r="AC335">
        <v>5.6353902507748659</v>
      </c>
      <c r="AD335">
        <v>5.6705415367167564</v>
      </c>
      <c r="AE335">
        <v>5.7142857142857144</v>
      </c>
      <c r="AF335">
        <v>5.7537399309551205</v>
      </c>
      <c r="AG335">
        <v>5.793742757821553</v>
      </c>
      <c r="AH335">
        <v>5.8343057176196034</v>
      </c>
      <c r="AI335">
        <v>5.8719906048150321</v>
      </c>
      <c r="AJ335">
        <v>5.9136605558840927</v>
      </c>
      <c r="AK335">
        <v>5.9523809523809517</v>
      </c>
      <c r="AL335">
        <v>5.989817310572028</v>
      </c>
      <c r="AM335">
        <v>6.0331825037707389</v>
      </c>
      <c r="AN335">
        <v>6.0698027314112286</v>
      </c>
      <c r="AO335">
        <v>6.1068702290076331</v>
      </c>
      <c r="AP335">
        <v>6.1500615006150063</v>
      </c>
      <c r="AQ335">
        <v>6.1900340451872484</v>
      </c>
      <c r="AR335">
        <v>6.2266500622665006</v>
      </c>
      <c r="AS335">
        <v>6.2695924764890281</v>
      </c>
      <c r="AT335">
        <v>6.3071586250394196</v>
      </c>
      <c r="AU335">
        <v>6.3492063492063489</v>
      </c>
      <c r="AV335">
        <v>6.3877355477483233</v>
      </c>
      <c r="AW335">
        <v>6.4267352185089983</v>
      </c>
    </row>
    <row r="336" spans="1:50">
      <c r="A336" s="95">
        <v>44753</v>
      </c>
      <c r="U336">
        <v>5.4039448797622267</v>
      </c>
      <c r="V336">
        <v>5.4540496318516496</v>
      </c>
      <c r="W336">
        <v>5.4945054945054945</v>
      </c>
      <c r="X336">
        <v>5.5340343110127286</v>
      </c>
      <c r="Y336">
        <v>5.5756899916364651</v>
      </c>
      <c r="Z336">
        <v>5.617977528089888</v>
      </c>
      <c r="AA336">
        <v>5.660911406736485</v>
      </c>
      <c r="AB336">
        <v>5.6980056980056988</v>
      </c>
      <c r="AC336">
        <v>5.7388809182209473</v>
      </c>
      <c r="AD336">
        <v>5.7770075101097627</v>
      </c>
      <c r="AE336">
        <v>5.8224163027656477</v>
      </c>
      <c r="AF336">
        <v>5.8633831720902956</v>
      </c>
      <c r="AG336">
        <v>5.9049306170652498</v>
      </c>
      <c r="AH336">
        <v>5.9470710674992571</v>
      </c>
      <c r="AI336">
        <v>5.9862316671655194</v>
      </c>
      <c r="AJ336">
        <v>6.0295447693699122</v>
      </c>
      <c r="AK336">
        <v>6.0716454159077102</v>
      </c>
      <c r="AL336">
        <v>6.1106018942865878</v>
      </c>
      <c r="AM336">
        <v>6.1557402277623883</v>
      </c>
      <c r="AN336">
        <v>6.1938680706100957</v>
      </c>
      <c r="AO336">
        <v>6.2324711748208159</v>
      </c>
      <c r="AP336">
        <v>6.2774639045825484</v>
      </c>
      <c r="AQ336">
        <v>6.3191153238546605</v>
      </c>
      <c r="AR336">
        <v>6.3572790845518119</v>
      </c>
      <c r="AS336">
        <v>6.4020486555697822</v>
      </c>
      <c r="AT336">
        <v>6.4412238325281805</v>
      </c>
      <c r="AU336">
        <v>6.4829821717990272</v>
      </c>
      <c r="AV336">
        <v>6.5252854812398047</v>
      </c>
      <c r="AW336">
        <v>6.5659881812212744</v>
      </c>
    </row>
    <row r="337" spans="1:49">
      <c r="A337" s="95">
        <v>44754</v>
      </c>
      <c r="U337">
        <v>5.4644808743169397</v>
      </c>
      <c r="V337">
        <v>5.514199062586159</v>
      </c>
      <c r="W337">
        <v>5.5555555555555554</v>
      </c>
      <c r="X337">
        <v>5.5975370836831795</v>
      </c>
      <c r="Y337">
        <v>5.6385678037778399</v>
      </c>
      <c r="Z337">
        <v>5.6802044873615447</v>
      </c>
      <c r="AA337">
        <v>5.7240984544934177</v>
      </c>
      <c r="AB337">
        <v>5.762028233938346</v>
      </c>
      <c r="AC337">
        <v>5.8055152394775043</v>
      </c>
      <c r="AD337">
        <v>5.8445353594389244</v>
      </c>
      <c r="AE337">
        <v>5.8892815076560661</v>
      </c>
      <c r="AF337">
        <v>5.9311981020166078</v>
      </c>
      <c r="AG337">
        <v>5.975500448162534</v>
      </c>
      <c r="AH337">
        <v>6.01684717208183</v>
      </c>
      <c r="AI337">
        <v>6.0569351907934585</v>
      </c>
      <c r="AJ337">
        <v>6.1012812690665044</v>
      </c>
      <c r="AK337">
        <v>6.1425061425061429</v>
      </c>
      <c r="AL337">
        <v>6.182380216383307</v>
      </c>
      <c r="AM337">
        <v>6.2266500622665006</v>
      </c>
      <c r="AN337">
        <v>6.2656641604010028</v>
      </c>
      <c r="AO337">
        <v>6.3051702395964693</v>
      </c>
      <c r="AP337">
        <v>6.3492063492063489</v>
      </c>
      <c r="AQ337">
        <v>6.3918184723553848</v>
      </c>
      <c r="AR337">
        <v>6.430868167202572</v>
      </c>
      <c r="AS337">
        <v>6.4766839378238341</v>
      </c>
      <c r="AT337">
        <v>6.5167807103290976</v>
      </c>
      <c r="AU337">
        <v>6.5595277140045916</v>
      </c>
      <c r="AV337">
        <v>6.6006600660066006</v>
      </c>
      <c r="AW337">
        <v>6.6423115244104949</v>
      </c>
    </row>
    <row r="338" spans="1:49">
      <c r="A338" s="95">
        <v>44755</v>
      </c>
      <c r="U338">
        <v>5.4097917230186638</v>
      </c>
      <c r="V338">
        <v>5.4570259208731242</v>
      </c>
      <c r="W338">
        <v>5.499037668408028</v>
      </c>
      <c r="X338">
        <v>5.5432372505543235</v>
      </c>
      <c r="Y338">
        <v>5.5834729201563373</v>
      </c>
      <c r="Z338">
        <v>5.6227157717177398</v>
      </c>
      <c r="AA338">
        <v>5.6657223796034</v>
      </c>
      <c r="AB338">
        <v>5.7045065601825442</v>
      </c>
      <c r="AC338">
        <v>5.7454754380925017</v>
      </c>
      <c r="AD338">
        <v>5.78368999421631</v>
      </c>
      <c r="AE338">
        <v>5.829204313611192</v>
      </c>
      <c r="AF338">
        <v>5.8702670971529205</v>
      </c>
      <c r="AG338">
        <v>5.9119125036949454</v>
      </c>
      <c r="AH338">
        <v>5.954153021732659</v>
      </c>
      <c r="AI338">
        <v>5.9934072520227746</v>
      </c>
      <c r="AJ338">
        <v>6.0368246302444915</v>
      </c>
      <c r="AK338">
        <v>6.0771801883925853</v>
      </c>
      <c r="AL338">
        <v>6.1162079510703364</v>
      </c>
      <c r="AM338">
        <v>6.1614294516327792</v>
      </c>
      <c r="AN338">
        <v>6.1996280223186613</v>
      </c>
      <c r="AO338">
        <v>6.238303181534623</v>
      </c>
      <c r="AP338">
        <v>6.2833804586867732</v>
      </c>
      <c r="AQ338">
        <v>6.3251106894370652</v>
      </c>
      <c r="AR338">
        <v>6.3633471205854271</v>
      </c>
      <c r="AS338">
        <v>6.4082024991989748</v>
      </c>
      <c r="AT338">
        <v>6.4474532559638948</v>
      </c>
      <c r="AU338">
        <v>6.4892926670992868</v>
      </c>
      <c r="AV338">
        <v>6.5316786414108421</v>
      </c>
      <c r="AW338">
        <v>6.5703022339027592</v>
      </c>
    </row>
    <row r="339" spans="1:49">
      <c r="A339" s="95">
        <v>44756</v>
      </c>
      <c r="U339">
        <v>5.4629882545752526</v>
      </c>
      <c r="V339">
        <v>5.5111600992008816</v>
      </c>
      <c r="W339">
        <v>5.5570991942206165</v>
      </c>
      <c r="X339">
        <v>5.5959709009513148</v>
      </c>
      <c r="Y339">
        <v>5.6322162771050408</v>
      </c>
      <c r="Z339">
        <v>5.6737588652482271</v>
      </c>
      <c r="AA339">
        <v>5.7175528873642083</v>
      </c>
      <c r="AB339">
        <v>5.755395683453238</v>
      </c>
      <c r="AC339">
        <v>5.7971014492753632</v>
      </c>
      <c r="AD339">
        <v>5.8360081704114384</v>
      </c>
      <c r="AE339">
        <v>5.8823529411764701</v>
      </c>
      <c r="AF339">
        <v>5.9241706161137442</v>
      </c>
      <c r="AG339">
        <v>5.9665871121718377</v>
      </c>
      <c r="AH339">
        <v>6.009615384615385</v>
      </c>
      <c r="AI339">
        <v>6.0496067755595888</v>
      </c>
      <c r="AJ339">
        <v>6.0938452163315056</v>
      </c>
      <c r="AK339">
        <v>6.1349693251533743</v>
      </c>
      <c r="AL339">
        <v>6.1747452917567145</v>
      </c>
      <c r="AM339">
        <v>6.2208398133748055</v>
      </c>
      <c r="AN339">
        <v>6.261740763932373</v>
      </c>
      <c r="AO339">
        <v>6.2992125984251963</v>
      </c>
      <c r="AP339">
        <v>6.3451776649746199</v>
      </c>
      <c r="AQ339">
        <v>6.3877355477483233</v>
      </c>
      <c r="AR339">
        <v>6.4267352185089983</v>
      </c>
      <c r="AS339">
        <v>6.4724919093851137</v>
      </c>
      <c r="AT339">
        <v>6.512536633018561</v>
      </c>
      <c r="AU339">
        <v>6.5552277941658472</v>
      </c>
      <c r="AV339">
        <v>6.5984823490597169</v>
      </c>
      <c r="AW339">
        <v>6.6401062416998666</v>
      </c>
    </row>
    <row r="340" spans="1:49">
      <c r="A340" s="95">
        <v>44757</v>
      </c>
      <c r="U340">
        <v>5.4200542005420056</v>
      </c>
      <c r="V340">
        <v>5.4674685620557684</v>
      </c>
      <c r="W340">
        <v>5.5096418732782375</v>
      </c>
      <c r="X340">
        <v>5.5509297807382731</v>
      </c>
      <c r="Y340">
        <v>5.5881531153953619</v>
      </c>
      <c r="Z340">
        <v>5.6290458767238949</v>
      </c>
      <c r="AA340">
        <v>5.6737588652482271</v>
      </c>
      <c r="AB340">
        <v>5.711022272986864</v>
      </c>
      <c r="AC340">
        <v>5.7520851308599363</v>
      </c>
      <c r="AD340">
        <v>5.7903879559930518</v>
      </c>
      <c r="AE340">
        <v>5.8360081704114384</v>
      </c>
      <c r="AF340">
        <v>5.8771672054069937</v>
      </c>
      <c r="AG340">
        <v>5.9189109203906485</v>
      </c>
      <c r="AH340">
        <v>5.9612518628912072</v>
      </c>
      <c r="AI340">
        <v>6.0006000600060005</v>
      </c>
      <c r="AJ340">
        <v>6.0422960725075523</v>
      </c>
      <c r="AK340">
        <v>6.0827250608272507</v>
      </c>
      <c r="AL340">
        <v>6.1218243036424855</v>
      </c>
      <c r="AM340">
        <v>6.1652281134401967</v>
      </c>
      <c r="AN340">
        <v>6.2053986968662738</v>
      </c>
      <c r="AO340">
        <v>6.2421972534332077</v>
      </c>
      <c r="AP340">
        <v>6.287331027978623</v>
      </c>
      <c r="AQ340">
        <v>6.3291139240506329</v>
      </c>
      <c r="AR340">
        <v>6.3653723742838961</v>
      </c>
      <c r="AS340">
        <v>6.4102564102564106</v>
      </c>
      <c r="AT340">
        <v>6.4516129032258069</v>
      </c>
      <c r="AU340">
        <v>6.4913988964621883</v>
      </c>
      <c r="AV340">
        <v>6.5338124795818366</v>
      </c>
      <c r="AW340">
        <v>6.5724613867893522</v>
      </c>
    </row>
    <row r="341" spans="1:49">
      <c r="A341" s="95">
        <v>44760</v>
      </c>
      <c r="U341">
        <v>5.4406964091403704</v>
      </c>
      <c r="V341">
        <v>5.48847420417124</v>
      </c>
      <c r="W341">
        <v>5.5309734513274336</v>
      </c>
      <c r="X341">
        <v>5.5725828921705212</v>
      </c>
      <c r="Y341">
        <v>5.6069526212503504</v>
      </c>
      <c r="Z341">
        <v>5.6497175141242941</v>
      </c>
      <c r="AA341">
        <v>5.69313976658127</v>
      </c>
      <c r="AB341">
        <v>5.7306590257879657</v>
      </c>
      <c r="AC341">
        <v>5.7720057720057723</v>
      </c>
      <c r="AD341">
        <v>5.8105752469494476</v>
      </c>
      <c r="AE341">
        <v>5.8565153733528543</v>
      </c>
      <c r="AF341">
        <v>5.8979652020053077</v>
      </c>
      <c r="AG341">
        <v>5.94000594000594</v>
      </c>
      <c r="AH341">
        <v>5.9844404548174746</v>
      </c>
      <c r="AI341">
        <v>6.0240963855421681</v>
      </c>
      <c r="AJ341">
        <v>6.0679611650485432</v>
      </c>
      <c r="AK341">
        <v>6.1106018942865878</v>
      </c>
      <c r="AL341">
        <v>6.1500615006150063</v>
      </c>
      <c r="AM341">
        <v>6.195786864931847</v>
      </c>
      <c r="AN341">
        <v>6.2363579669473035</v>
      </c>
      <c r="AO341">
        <v>6.2754941951678695</v>
      </c>
      <c r="AP341">
        <v>6.3211125158027812</v>
      </c>
      <c r="AQ341">
        <v>6.3633471205854271</v>
      </c>
      <c r="AR341">
        <v>6.4020486555697822</v>
      </c>
      <c r="AS341">
        <v>6.4474532559638948</v>
      </c>
      <c r="AT341">
        <v>6.4892926670992868</v>
      </c>
      <c r="AU341">
        <v>6.5338124795818366</v>
      </c>
      <c r="AV341">
        <v>6.5767839526471557</v>
      </c>
      <c r="AW341">
        <v>6.6159444260668208</v>
      </c>
    </row>
    <row r="342" spans="1:49">
      <c r="A342" s="95">
        <v>44761</v>
      </c>
      <c r="U342">
        <v>5.4215234480889132</v>
      </c>
      <c r="V342">
        <v>5.4689636313918513</v>
      </c>
      <c r="W342">
        <v>5.5111600992008816</v>
      </c>
      <c r="X342">
        <v>5.5524708495280395</v>
      </c>
      <c r="Y342">
        <v>5.5912776069331835</v>
      </c>
      <c r="Z342">
        <v>5.6306306306306304</v>
      </c>
      <c r="AA342">
        <v>5.6737588652482271</v>
      </c>
      <c r="AB342">
        <v>5.7093919497573511</v>
      </c>
      <c r="AC342">
        <v>5.7504312823461756</v>
      </c>
      <c r="AD342">
        <v>5.7870370370370363</v>
      </c>
      <c r="AE342">
        <v>5.8360081704114384</v>
      </c>
      <c r="AF342">
        <v>5.8806233460746835</v>
      </c>
      <c r="AG342">
        <v>5.9241706161137442</v>
      </c>
      <c r="AH342">
        <v>5.9683676514473287</v>
      </c>
      <c r="AI342">
        <v>6.0078101531991592</v>
      </c>
      <c r="AJ342">
        <v>6.0532687651331711</v>
      </c>
      <c r="AK342">
        <v>6.0957025297165499</v>
      </c>
      <c r="AL342">
        <v>6.1349693251533743</v>
      </c>
      <c r="AM342">
        <v>6.1804697156983934</v>
      </c>
      <c r="AN342">
        <v>6.2208398133748055</v>
      </c>
      <c r="AO342">
        <v>6.2597809076682314</v>
      </c>
      <c r="AP342">
        <v>6.3071586250394196</v>
      </c>
      <c r="AQ342">
        <v>6.3492063492063489</v>
      </c>
      <c r="AR342">
        <v>6.3877355477483233</v>
      </c>
      <c r="AS342">
        <v>6.4350064350064349</v>
      </c>
      <c r="AT342">
        <v>6.4766839378238341</v>
      </c>
      <c r="AU342">
        <v>6.5189048239895691</v>
      </c>
      <c r="AV342">
        <v>6.5638332786347222</v>
      </c>
      <c r="AW342">
        <v>6.602839220864972</v>
      </c>
    </row>
    <row r="343" spans="1:49">
      <c r="A343" s="95">
        <v>44762</v>
      </c>
      <c r="U343">
        <v>5.4764512595837891</v>
      </c>
      <c r="V343">
        <v>5.5248618784530388</v>
      </c>
      <c r="W343">
        <v>5.5679287305122491</v>
      </c>
      <c r="X343">
        <v>5.6100981767180924</v>
      </c>
      <c r="Y343">
        <v>5.6433408577878108</v>
      </c>
      <c r="Z343">
        <v>5.683432793407218</v>
      </c>
      <c r="AA343">
        <v>5.72737686139748</v>
      </c>
      <c r="AB343">
        <v>5.7636887608069172</v>
      </c>
      <c r="AC343">
        <v>5.8038305281485778</v>
      </c>
      <c r="AD343">
        <v>5.8411214953271031</v>
      </c>
      <c r="AE343">
        <v>5.8875478363261697</v>
      </c>
      <c r="AF343">
        <v>5.929439667951379</v>
      </c>
      <c r="AG343">
        <v>5.9737156511350058</v>
      </c>
      <c r="AH343">
        <v>6.01684717208183</v>
      </c>
      <c r="AI343">
        <v>6.0569351907934585</v>
      </c>
      <c r="AJ343">
        <v>6.1012812690665044</v>
      </c>
      <c r="AK343">
        <v>6.1443932411674345</v>
      </c>
      <c r="AL343">
        <v>6.1842918985776123</v>
      </c>
      <c r="AM343">
        <v>6.2305295950155761</v>
      </c>
      <c r="AN343">
        <v>6.2715584822828472</v>
      </c>
      <c r="AO343">
        <v>6.3111391606184917</v>
      </c>
      <c r="AP343">
        <v>6.3572790845518119</v>
      </c>
      <c r="AQ343">
        <v>6.4</v>
      </c>
      <c r="AR343">
        <v>6.4391500321957507</v>
      </c>
      <c r="AS343">
        <v>6.4850843060959793</v>
      </c>
      <c r="AT343">
        <v>6.5274151436031334</v>
      </c>
      <c r="AU343">
        <v>6.5703022339027592</v>
      </c>
      <c r="AV343">
        <v>6.6137566137566139</v>
      </c>
      <c r="AW343">
        <v>6.6555740432612316</v>
      </c>
    </row>
    <row r="344" spans="1:49">
      <c r="A344" s="95">
        <v>44763</v>
      </c>
      <c r="U344">
        <v>5.5111600992008816</v>
      </c>
      <c r="V344">
        <v>5.5601890464275785</v>
      </c>
      <c r="W344">
        <v>5.6038105912020173</v>
      </c>
      <c r="X344">
        <v>5.6465273856578202</v>
      </c>
      <c r="Y344">
        <v>5.6850483229107445</v>
      </c>
      <c r="Z344">
        <v>5.7257371886630404</v>
      </c>
      <c r="AA344">
        <v>5.7686760888376121</v>
      </c>
      <c r="AB344">
        <v>5.8055152394775043</v>
      </c>
      <c r="AC344">
        <v>5.8462437883659746</v>
      </c>
      <c r="AD344">
        <v>5.8840835539864669</v>
      </c>
      <c r="AE344">
        <v>5.9311981020166078</v>
      </c>
      <c r="AF344">
        <v>5.975500448162534</v>
      </c>
      <c r="AG344">
        <v>6.0204695966285371</v>
      </c>
      <c r="AH344">
        <v>6.0642813826561559</v>
      </c>
      <c r="AI344">
        <v>6.1068702290076331</v>
      </c>
      <c r="AJ344">
        <v>6.1538461538461533</v>
      </c>
      <c r="AK344">
        <v>6.195786864931847</v>
      </c>
      <c r="AL344">
        <v>6.238303181534623</v>
      </c>
      <c r="AM344">
        <v>6.287331027978623</v>
      </c>
      <c r="AN344">
        <v>6.3291139240506329</v>
      </c>
      <c r="AO344">
        <v>6.369426751592357</v>
      </c>
      <c r="AP344">
        <v>6.4164260506897666</v>
      </c>
      <c r="AQ344">
        <v>6.4620355411954771</v>
      </c>
      <c r="AR344">
        <v>6.5019505851755532</v>
      </c>
      <c r="AS344">
        <v>6.5509335080248929</v>
      </c>
      <c r="AT344">
        <v>6.5941312232113418</v>
      </c>
      <c r="AU344">
        <v>6.6379024228343839</v>
      </c>
      <c r="AV344">
        <v>6.6822586034079521</v>
      </c>
      <c r="AW344">
        <v>6.7249495628782787</v>
      </c>
    </row>
    <row r="345" spans="1:49">
      <c r="A345" s="95">
        <v>44764</v>
      </c>
      <c r="U345">
        <v>5.5126791620727671</v>
      </c>
      <c r="V345">
        <v>5.5617352614015578</v>
      </c>
      <c r="W345">
        <v>5.6038105912020173</v>
      </c>
      <c r="X345">
        <v>5.6481219994351877</v>
      </c>
      <c r="Y345">
        <v>5.6850483229107445</v>
      </c>
      <c r="Z345">
        <v>5.7257371886630404</v>
      </c>
      <c r="AA345">
        <v>5.7686760888376121</v>
      </c>
      <c r="AB345">
        <v>5.8055152394775043</v>
      </c>
      <c r="AC345">
        <v>5.8462437883659746</v>
      </c>
      <c r="AD345">
        <v>5.8840835539864669</v>
      </c>
      <c r="AE345">
        <v>5.9311981020166078</v>
      </c>
      <c r="AF345">
        <v>5.975500448162534</v>
      </c>
      <c r="AG345">
        <v>6.0186578393018362</v>
      </c>
      <c r="AH345">
        <v>6.0642813826561559</v>
      </c>
      <c r="AI345">
        <v>6.1068702290076331</v>
      </c>
      <c r="AJ345">
        <v>6.1538461538461533</v>
      </c>
      <c r="AK345">
        <v>6.1977068484660682</v>
      </c>
      <c r="AL345">
        <v>6.238303181534623</v>
      </c>
      <c r="AM345">
        <v>6.287331027978623</v>
      </c>
      <c r="AN345">
        <v>6.3291139240506329</v>
      </c>
      <c r="AO345">
        <v>6.369426751592357</v>
      </c>
      <c r="AP345">
        <v>6.4184852374839538</v>
      </c>
      <c r="AQ345">
        <v>6.4620355411954771</v>
      </c>
      <c r="AR345">
        <v>6.5040650406504064</v>
      </c>
      <c r="AS345">
        <v>6.5509335080248929</v>
      </c>
      <c r="AT345">
        <v>6.5941312232113418</v>
      </c>
      <c r="AU345">
        <v>6.6401062416998666</v>
      </c>
      <c r="AV345">
        <v>6.6844919786096249</v>
      </c>
      <c r="AW345">
        <v>6.7272115708039015</v>
      </c>
    </row>
    <row r="346" spans="1:49">
      <c r="A346" s="95">
        <v>44767</v>
      </c>
      <c r="U346">
        <v>5.377789728421619</v>
      </c>
      <c r="V346">
        <v>5.4244643341470029</v>
      </c>
      <c r="W346">
        <v>5.4659743099207434</v>
      </c>
      <c r="X346">
        <v>5.5096418732782375</v>
      </c>
      <c r="Y346">
        <v>5.5493895671476139</v>
      </c>
      <c r="Z346">
        <v>5.5881531153953619</v>
      </c>
      <c r="AA346">
        <v>5.6290458767238949</v>
      </c>
      <c r="AB346">
        <v>5.6641178136505239</v>
      </c>
      <c r="AC346">
        <v>5.7045065601825442</v>
      </c>
      <c r="AD346">
        <v>5.7388809182209473</v>
      </c>
      <c r="AE346">
        <v>5.78368999421631</v>
      </c>
      <c r="AF346">
        <v>5.8258083309059137</v>
      </c>
      <c r="AG346">
        <v>5.868544600938967</v>
      </c>
      <c r="AH346">
        <v>5.9101654846335698</v>
      </c>
      <c r="AI346">
        <v>5.9506099375185952</v>
      </c>
      <c r="AJ346">
        <v>5.9934072520227746</v>
      </c>
      <c r="AK346">
        <v>6.0350030175015092</v>
      </c>
      <c r="AL346">
        <v>6.0734892195566355</v>
      </c>
      <c r="AM346">
        <v>6.119951040391677</v>
      </c>
      <c r="AN346">
        <v>6.1595318755774562</v>
      </c>
      <c r="AO346">
        <v>6.1977068484660682</v>
      </c>
      <c r="AP346">
        <v>6.2421972534332077</v>
      </c>
      <c r="AQ346">
        <v>6.2853551225644253</v>
      </c>
      <c r="AR346">
        <v>6.3231109705975337</v>
      </c>
      <c r="AS346">
        <v>6.3673989175421841</v>
      </c>
      <c r="AT346">
        <v>6.4082024991989748</v>
      </c>
      <c r="AU346">
        <v>6.4516129032258069</v>
      </c>
      <c r="AV346">
        <v>6.4935064935064934</v>
      </c>
      <c r="AW346">
        <v>6.5316786414108421</v>
      </c>
    </row>
    <row r="347" spans="1:49">
      <c r="A347" s="95">
        <v>44768</v>
      </c>
      <c r="U347">
        <v>5.3619302949061662</v>
      </c>
      <c r="V347">
        <v>5.4097917230186638</v>
      </c>
      <c r="W347">
        <v>5.4510765876260558</v>
      </c>
      <c r="X347">
        <v>5.4960153888430892</v>
      </c>
      <c r="Y347">
        <v>5.5340343110127286</v>
      </c>
      <c r="Z347">
        <v>5.5725828921705212</v>
      </c>
      <c r="AA347">
        <v>5.6132472635419592</v>
      </c>
      <c r="AB347">
        <v>5.6497175141242941</v>
      </c>
      <c r="AC347">
        <v>5.6899004267425326</v>
      </c>
      <c r="AD347">
        <v>5.72737686139748</v>
      </c>
      <c r="AE347">
        <v>5.7720057720057723</v>
      </c>
      <c r="AF347">
        <v>5.8122638767800057</v>
      </c>
      <c r="AG347">
        <v>5.8548009367681493</v>
      </c>
      <c r="AH347">
        <v>5.8962264150943398</v>
      </c>
      <c r="AI347">
        <v>5.9347181008902075</v>
      </c>
      <c r="AJ347">
        <v>5.9790732436472345</v>
      </c>
      <c r="AK347">
        <v>6.0186578393018362</v>
      </c>
      <c r="AL347">
        <v>6.0569351907934585</v>
      </c>
      <c r="AM347">
        <v>6.1012812690665044</v>
      </c>
      <c r="AN347">
        <v>6.1406202026404673</v>
      </c>
      <c r="AO347">
        <v>6.1785603954278656</v>
      </c>
      <c r="AP347">
        <v>6.2227753578095824</v>
      </c>
      <c r="AQ347">
        <v>6.2637018477920456</v>
      </c>
      <c r="AR347">
        <v>6.30119722747322</v>
      </c>
      <c r="AS347">
        <v>6.3451776649746199</v>
      </c>
      <c r="AT347">
        <v>6.3856960408684547</v>
      </c>
      <c r="AU347">
        <v>6.4267352185089983</v>
      </c>
      <c r="AV347">
        <v>6.4683053040103502</v>
      </c>
      <c r="AW347">
        <v>6.5082980800520662</v>
      </c>
    </row>
    <row r="348" spans="1:49">
      <c r="A348" s="95">
        <v>44769</v>
      </c>
      <c r="U348">
        <v>5.2617732175743228</v>
      </c>
      <c r="V348">
        <v>5.3092646668436423</v>
      </c>
      <c r="W348">
        <v>5.3533190578158463</v>
      </c>
      <c r="X348">
        <v>5.3937432578209279</v>
      </c>
      <c r="Y348">
        <v>5.4333061668024998</v>
      </c>
      <c r="Z348">
        <v>5.4734537493158184</v>
      </c>
      <c r="AA348">
        <v>5.5157198014340878</v>
      </c>
      <c r="AB348">
        <v>5.5509297807382731</v>
      </c>
      <c r="AC348">
        <v>5.5912776069331835</v>
      </c>
      <c r="AD348">
        <v>5.6274620146314014</v>
      </c>
      <c r="AE348">
        <v>5.6705415367167564</v>
      </c>
      <c r="AF348">
        <v>5.711022272986864</v>
      </c>
      <c r="AG348">
        <v>5.7520851308599363</v>
      </c>
      <c r="AH348">
        <v>5.793742757821553</v>
      </c>
      <c r="AI348">
        <v>5.8326042578011084</v>
      </c>
      <c r="AJ348">
        <v>5.8754406580493539</v>
      </c>
      <c r="AK348">
        <v>5.9154096421177167</v>
      </c>
      <c r="AL348">
        <v>5.954153021732659</v>
      </c>
      <c r="AM348">
        <v>5.9988002399520104</v>
      </c>
      <c r="AN348">
        <v>6.0386473429951693</v>
      </c>
      <c r="AO348">
        <v>6.0753341433778862</v>
      </c>
      <c r="AP348">
        <v>6.119951040391677</v>
      </c>
      <c r="AQ348">
        <v>6.1614294516327792</v>
      </c>
      <c r="AR348">
        <v>6.1996280223186613</v>
      </c>
      <c r="AS348">
        <v>6.2441461130190454</v>
      </c>
      <c r="AT348">
        <v>6.2833804586867732</v>
      </c>
      <c r="AU348">
        <v>6.3251106894370652</v>
      </c>
      <c r="AV348">
        <v>6.3673989175421841</v>
      </c>
      <c r="AW348">
        <v>6.4061499039077523</v>
      </c>
    </row>
    <row r="349" spans="1:49">
      <c r="A349" s="95">
        <v>44770</v>
      </c>
      <c r="U349">
        <v>5.1719679337988103</v>
      </c>
      <c r="V349">
        <v>5.2178450300026089</v>
      </c>
      <c r="W349">
        <v>5.2562417871222076</v>
      </c>
      <c r="X349">
        <v>5.2994170641229461</v>
      </c>
      <c r="Y349">
        <v>5.3390282968499738</v>
      </c>
      <c r="Z349">
        <v>5.377789728421619</v>
      </c>
      <c r="AA349">
        <v>5.4185857491194804</v>
      </c>
      <c r="AB349">
        <v>5.4525627044711014</v>
      </c>
      <c r="AC349">
        <v>5.4899807850672522</v>
      </c>
      <c r="AD349">
        <v>5.5233360950013815</v>
      </c>
      <c r="AE349">
        <v>5.5663790704146949</v>
      </c>
      <c r="AF349">
        <v>5.6053811659192823</v>
      </c>
      <c r="AG349">
        <v>5.6465273856578202</v>
      </c>
      <c r="AH349">
        <v>5.6850483229107445</v>
      </c>
      <c r="AI349">
        <v>5.7224606580829764</v>
      </c>
      <c r="AJ349">
        <v>5.762028233938346</v>
      </c>
      <c r="AK349">
        <v>5.8004640371229703</v>
      </c>
      <c r="AL349">
        <v>5.8377116170461179</v>
      </c>
      <c r="AM349">
        <v>5.8788947677836569</v>
      </c>
      <c r="AN349">
        <v>5.9154096421177167</v>
      </c>
      <c r="AO349">
        <v>5.9506099375185952</v>
      </c>
      <c r="AP349">
        <v>5.9934072520227746</v>
      </c>
      <c r="AQ349">
        <v>6.0313630880579012</v>
      </c>
      <c r="AR349">
        <v>6.0679611650485432</v>
      </c>
      <c r="AS349">
        <v>6.1087354917532064</v>
      </c>
      <c r="AT349">
        <v>6.1462814996926856</v>
      </c>
      <c r="AU349">
        <v>6.1862047633776687</v>
      </c>
      <c r="AV349">
        <v>6.2247121070650486</v>
      </c>
      <c r="AW349">
        <v>6.261740763932373</v>
      </c>
    </row>
    <row r="350" spans="1:49">
      <c r="A350" s="95">
        <v>44771</v>
      </c>
      <c r="U350">
        <v>5.188336619279859</v>
      </c>
      <c r="V350">
        <v>5.2192066805845512</v>
      </c>
      <c r="W350">
        <v>5.2603892688058922</v>
      </c>
      <c r="X350">
        <v>5.2994170641229461</v>
      </c>
      <c r="Y350">
        <v>5.3390282968499738</v>
      </c>
      <c r="Z350">
        <v>5.377789728421619</v>
      </c>
      <c r="AA350">
        <v>5.4200542005420056</v>
      </c>
      <c r="AB350">
        <v>5.4525627044711014</v>
      </c>
      <c r="AC350">
        <v>5.4899807850672522</v>
      </c>
      <c r="AD350">
        <v>5.5233360950013815</v>
      </c>
      <c r="AE350">
        <v>5.5663790704146949</v>
      </c>
      <c r="AF350">
        <v>5.6069526212503504</v>
      </c>
      <c r="AG350">
        <v>5.6481219994351877</v>
      </c>
      <c r="AH350">
        <v>5.6866647711117428</v>
      </c>
      <c r="AI350">
        <v>5.7224606580829764</v>
      </c>
      <c r="AJ350">
        <v>5.762028233938346</v>
      </c>
      <c r="AK350">
        <v>5.798782255726298</v>
      </c>
      <c r="AL350">
        <v>5.8343057176196034</v>
      </c>
      <c r="AM350">
        <v>5.8737151248164459</v>
      </c>
      <c r="AN350">
        <v>5.9101654846335698</v>
      </c>
      <c r="AO350">
        <v>5.9435364041604748</v>
      </c>
      <c r="AP350">
        <v>5.9844404548174746</v>
      </c>
      <c r="AQ350">
        <v>6.022282445046673</v>
      </c>
      <c r="AR350">
        <v>6.0569351907934585</v>
      </c>
      <c r="AS350">
        <v>6.0975609756097562</v>
      </c>
      <c r="AT350">
        <v>6.1349693251533743</v>
      </c>
      <c r="AU350">
        <v>6.1728395061728394</v>
      </c>
      <c r="AV350">
        <v>6.2111801242236027</v>
      </c>
      <c r="AW350">
        <v>6.2460961898813245</v>
      </c>
    </row>
    <row r="351" spans="1:49">
      <c r="A351" s="95">
        <v>44774</v>
      </c>
      <c r="V351">
        <v>5.2287581699346406</v>
      </c>
      <c r="W351">
        <v>5.2687038988408856</v>
      </c>
      <c r="X351">
        <v>5.3106744556558683</v>
      </c>
      <c r="Y351">
        <v>5.3504547886570357</v>
      </c>
      <c r="Z351">
        <v>5.3893829156561575</v>
      </c>
      <c r="AA351">
        <v>5.430355688297583</v>
      </c>
      <c r="AB351">
        <v>5.4644808743169397</v>
      </c>
      <c r="AC351">
        <v>5.5005500550055011</v>
      </c>
      <c r="AD351">
        <v>5.5340343110127286</v>
      </c>
      <c r="AE351">
        <v>5.5756899916364651</v>
      </c>
      <c r="AF351">
        <v>5.6148231330713081</v>
      </c>
      <c r="AG351">
        <v>5.6561085972850673</v>
      </c>
      <c r="AH351">
        <v>5.69313976658127</v>
      </c>
      <c r="AI351">
        <v>5.72737686139748</v>
      </c>
      <c r="AJ351">
        <v>5.7670126874279122</v>
      </c>
      <c r="AK351">
        <v>5.802146794313896</v>
      </c>
      <c r="AL351">
        <v>5.8360081704114384</v>
      </c>
      <c r="AM351">
        <v>5.8754406580493539</v>
      </c>
      <c r="AN351">
        <v>5.9101654846335698</v>
      </c>
      <c r="AO351">
        <v>5.9435364041604748</v>
      </c>
      <c r="AP351">
        <v>5.9826503140891418</v>
      </c>
      <c r="AQ351">
        <v>6.0204695966285371</v>
      </c>
      <c r="AR351">
        <v>6.0532687651331711</v>
      </c>
      <c r="AS351">
        <v>6.0938452163315056</v>
      </c>
      <c r="AT351">
        <v>6.1293288384921851</v>
      </c>
      <c r="AU351">
        <v>6.1652281134401967</v>
      </c>
      <c r="AV351">
        <v>6.2034739454094288</v>
      </c>
      <c r="AW351">
        <v>6.238303181534623</v>
      </c>
    </row>
    <row r="352" spans="1:49">
      <c r="A352" s="95">
        <v>44775</v>
      </c>
      <c r="V352">
        <v>5.3191489361702127</v>
      </c>
      <c r="W352">
        <v>5.3604931653712145</v>
      </c>
      <c r="X352">
        <v>5.3981106612685563</v>
      </c>
      <c r="Y352">
        <v>5.4362598532209843</v>
      </c>
      <c r="Z352">
        <v>5.4749520941691756</v>
      </c>
      <c r="AA352">
        <v>5.514199062586159</v>
      </c>
      <c r="AB352">
        <v>5.5493895671476139</v>
      </c>
      <c r="AC352">
        <v>5.5865921787709496</v>
      </c>
      <c r="AD352">
        <v>5.6211354693648117</v>
      </c>
      <c r="AE352">
        <v>5.6641178136505239</v>
      </c>
      <c r="AF352">
        <v>5.7028799543769599</v>
      </c>
      <c r="AG352">
        <v>5.7421762848119435</v>
      </c>
      <c r="AH352">
        <v>5.7820179242555652</v>
      </c>
      <c r="AI352">
        <v>5.8173356602675979</v>
      </c>
      <c r="AJ352">
        <v>5.8582308142940835</v>
      </c>
      <c r="AK352">
        <v>5.8962264150943398</v>
      </c>
      <c r="AL352">
        <v>5.9311981020166078</v>
      </c>
      <c r="AM352">
        <v>5.9737156511350058</v>
      </c>
      <c r="AN352">
        <v>6.009615384615385</v>
      </c>
      <c r="AO352">
        <v>6.0441220912662432</v>
      </c>
      <c r="AP352">
        <v>6.0864272671941571</v>
      </c>
      <c r="AQ352">
        <v>6.1255742725880546</v>
      </c>
      <c r="AR352">
        <v>6.1595318755774562</v>
      </c>
      <c r="AS352">
        <v>6.2015503875968987</v>
      </c>
      <c r="AT352">
        <v>6.238303181534623</v>
      </c>
      <c r="AU352">
        <v>6.2774639045825484</v>
      </c>
      <c r="AV352">
        <v>6.3171193935565384</v>
      </c>
      <c r="AW352">
        <v>6.3532401524777633</v>
      </c>
    </row>
    <row r="353" spans="1:49">
      <c r="A353" s="95">
        <v>44776</v>
      </c>
      <c r="V353">
        <v>5.329070077271516</v>
      </c>
      <c r="W353">
        <v>5.3705692803437159</v>
      </c>
      <c r="X353">
        <v>5.4068667207353336</v>
      </c>
      <c r="Y353">
        <v>5.4451402123604682</v>
      </c>
      <c r="Z353">
        <v>5.4839594187003016</v>
      </c>
      <c r="AA353">
        <v>5.5248618784530388</v>
      </c>
      <c r="AB353">
        <v>5.5586436909394106</v>
      </c>
      <c r="AC353">
        <v>5.5959709009513148</v>
      </c>
      <c r="AD353">
        <v>5.6290458767238949</v>
      </c>
      <c r="AE353">
        <v>5.6705415367167564</v>
      </c>
      <c r="AF353">
        <v>5.7077625570776256</v>
      </c>
      <c r="AG353">
        <v>5.7471264367816097</v>
      </c>
      <c r="AH353">
        <v>5.7853630315302285</v>
      </c>
      <c r="AI353">
        <v>5.8190282222868781</v>
      </c>
      <c r="AJ353">
        <v>5.8565153733528543</v>
      </c>
      <c r="AK353">
        <v>5.8927519151443724</v>
      </c>
      <c r="AL353">
        <v>5.9276822762299943</v>
      </c>
      <c r="AM353">
        <v>5.9665871121718377</v>
      </c>
      <c r="AN353">
        <v>6.0006000600060005</v>
      </c>
      <c r="AO353">
        <v>6.0331825037707389</v>
      </c>
      <c r="AP353">
        <v>6.0716454159077102</v>
      </c>
      <c r="AQ353">
        <v>6.1087354917532064</v>
      </c>
      <c r="AR353">
        <v>6.1425061425061429</v>
      </c>
      <c r="AS353">
        <v>6.182380216383307</v>
      </c>
      <c r="AT353">
        <v>6.2169723344731116</v>
      </c>
      <c r="AU353">
        <v>6.2539086929330834</v>
      </c>
      <c r="AV353">
        <v>6.2912865681031764</v>
      </c>
      <c r="AW353">
        <v>6.3251106894370652</v>
      </c>
    </row>
    <row r="354" spans="1:49">
      <c r="A354" s="95">
        <v>44777</v>
      </c>
      <c r="V354">
        <v>5.2521008403361344</v>
      </c>
      <c r="W354">
        <v>5.2924053982535062</v>
      </c>
      <c r="X354">
        <v>5.329070077271516</v>
      </c>
      <c r="Y354">
        <v>5.3662463107056615</v>
      </c>
      <c r="Z354">
        <v>5.4054054054054053</v>
      </c>
      <c r="AA354">
        <v>5.4451402123604682</v>
      </c>
      <c r="AB354">
        <v>5.4779512462339088</v>
      </c>
      <c r="AC354">
        <v>5.5126791620727671</v>
      </c>
      <c r="AD354">
        <v>5.5432372505543235</v>
      </c>
      <c r="AE354">
        <v>5.5834729201563373</v>
      </c>
      <c r="AF354">
        <v>5.6195560550716497</v>
      </c>
      <c r="AG354">
        <v>5.6577086280056577</v>
      </c>
      <c r="AH354">
        <v>5.6915196357427433</v>
      </c>
      <c r="AI354">
        <v>5.7224606580829764</v>
      </c>
      <c r="AJ354">
        <v>5.7570523891767413</v>
      </c>
      <c r="AK354">
        <v>5.7887120115774247</v>
      </c>
      <c r="AL354">
        <v>5.8190282222868781</v>
      </c>
      <c r="AM354">
        <v>5.8548009367681493</v>
      </c>
      <c r="AN354">
        <v>5.8858151854031782</v>
      </c>
      <c r="AO354">
        <v>5.9154096421177167</v>
      </c>
      <c r="AP354">
        <v>5.9506099375185952</v>
      </c>
      <c r="AQ354">
        <v>5.9826503140891418</v>
      </c>
      <c r="AR354">
        <v>6.0132291040288637</v>
      </c>
      <c r="AS354">
        <v>6.0477774417901422</v>
      </c>
      <c r="AT354">
        <v>6.0790273556230998</v>
      </c>
      <c r="AU354">
        <v>6.1124694376528117</v>
      </c>
      <c r="AV354">
        <v>6.1462814996926856</v>
      </c>
      <c r="AW354">
        <v>6.1766522544780731</v>
      </c>
    </row>
    <row r="355" spans="1:49">
      <c r="A355" s="95">
        <v>44778</v>
      </c>
      <c r="V355">
        <v>5.2124055251498564</v>
      </c>
      <c r="W355">
        <v>5.2521008403361344</v>
      </c>
      <c r="X355">
        <v>5.2882072977260712</v>
      </c>
      <c r="Y355">
        <v>5.3248136315228969</v>
      </c>
      <c r="Z355">
        <v>5.3619302949061662</v>
      </c>
      <c r="AA355">
        <v>5.4024851431658565</v>
      </c>
      <c r="AB355">
        <v>5.4333061668024998</v>
      </c>
      <c r="AC355">
        <v>5.4674685620557684</v>
      </c>
      <c r="AD355">
        <v>5.499037668408028</v>
      </c>
      <c r="AE355">
        <v>5.5370985603543739</v>
      </c>
      <c r="AF355">
        <v>5.5725828921705212</v>
      </c>
      <c r="AG355">
        <v>5.6100981767180924</v>
      </c>
      <c r="AH355">
        <v>5.6449336720293539</v>
      </c>
      <c r="AI355">
        <v>5.6769798467215438</v>
      </c>
      <c r="AJ355">
        <v>5.711022272986864</v>
      </c>
      <c r="AK355">
        <v>5.7438253877082133</v>
      </c>
      <c r="AL355">
        <v>5.7770075101097627</v>
      </c>
      <c r="AM355">
        <v>5.8122638767800057</v>
      </c>
      <c r="AN355">
        <v>5.8445353594389244</v>
      </c>
      <c r="AO355">
        <v>5.8754406580493539</v>
      </c>
      <c r="AP355">
        <v>5.9101654846335698</v>
      </c>
      <c r="AQ355">
        <v>5.9453032104637344</v>
      </c>
      <c r="AR355">
        <v>5.975500448162534</v>
      </c>
      <c r="AS355">
        <v>6.0114217012323419</v>
      </c>
      <c r="AT355">
        <v>6.0441220912662432</v>
      </c>
      <c r="AU355">
        <v>6.0790273556230998</v>
      </c>
      <c r="AV355">
        <v>6.1124694376528117</v>
      </c>
      <c r="AW355">
        <v>6.1443932411674345</v>
      </c>
    </row>
    <row r="356" spans="1:49">
      <c r="A356" s="95">
        <v>44781</v>
      </c>
      <c r="V356">
        <v>5.150656708730363</v>
      </c>
      <c r="W356">
        <v>5.1894135962636216</v>
      </c>
      <c r="X356">
        <v>5.2246603970741905</v>
      </c>
      <c r="Y356">
        <v>5.2617732175743228</v>
      </c>
      <c r="Z356">
        <v>5.298013245033113</v>
      </c>
      <c r="AA356">
        <v>5.3376034160661865</v>
      </c>
      <c r="AB356">
        <v>5.3691275167785237</v>
      </c>
      <c r="AC356">
        <v>5.4024851431658565</v>
      </c>
      <c r="AD356">
        <v>5.4333061668024998</v>
      </c>
      <c r="AE356">
        <v>5.4719562243502056</v>
      </c>
      <c r="AF356">
        <v>5.5066079295154182</v>
      </c>
      <c r="AG356">
        <v>5.5432372505543235</v>
      </c>
      <c r="AH356">
        <v>5.5756899916364651</v>
      </c>
      <c r="AI356">
        <v>5.6053811659192823</v>
      </c>
      <c r="AJ356">
        <v>5.636978579481398</v>
      </c>
      <c r="AK356">
        <v>5.6673278549164072</v>
      </c>
      <c r="AL356">
        <v>5.6947608200455582</v>
      </c>
      <c r="AM356">
        <v>5.7290174735032942</v>
      </c>
      <c r="AN356">
        <v>5.7570523891767413</v>
      </c>
      <c r="AO356">
        <v>5.7853630315302285</v>
      </c>
      <c r="AP356">
        <v>5.8173356602675979</v>
      </c>
      <c r="AQ356">
        <v>5.8479532163742682</v>
      </c>
      <c r="AR356">
        <v>5.8771672054069937</v>
      </c>
      <c r="AS356">
        <v>5.9101654846335698</v>
      </c>
      <c r="AT356">
        <v>5.94000594000594</v>
      </c>
      <c r="AU356">
        <v>5.9701492537313428</v>
      </c>
      <c r="AV356">
        <v>6.0006000600060005</v>
      </c>
      <c r="AW356">
        <v>6.0295447693699122</v>
      </c>
    </row>
    <row r="357" spans="1:49">
      <c r="A357" s="95">
        <v>44782</v>
      </c>
      <c r="V357">
        <v>5.1786639047125842</v>
      </c>
      <c r="W357">
        <v>5.2178450300026089</v>
      </c>
      <c r="X357">
        <v>5.2521008403361344</v>
      </c>
      <c r="Y357">
        <v>5.2882072977260712</v>
      </c>
      <c r="Z357">
        <v>5.3248136315228969</v>
      </c>
      <c r="AA357">
        <v>5.3633681952266024</v>
      </c>
      <c r="AB357">
        <v>5.3966540744738261</v>
      </c>
      <c r="AC357">
        <v>5.430355688297583</v>
      </c>
      <c r="AD357">
        <v>5.4629882545752526</v>
      </c>
      <c r="AE357">
        <v>5.5005500550055011</v>
      </c>
      <c r="AF357">
        <v>5.5355660116246881</v>
      </c>
      <c r="AG357">
        <v>5.5725828921705212</v>
      </c>
      <c r="AH357">
        <v>5.6069526212503504</v>
      </c>
      <c r="AI357">
        <v>5.636978579481398</v>
      </c>
      <c r="AJ357">
        <v>5.6689342403628116</v>
      </c>
      <c r="AK357">
        <v>5.6996295240809349</v>
      </c>
      <c r="AL357">
        <v>5.7306590257879657</v>
      </c>
      <c r="AM357">
        <v>5.7636887608069172</v>
      </c>
      <c r="AN357">
        <v>5.793742757821553</v>
      </c>
      <c r="AO357">
        <v>5.8224163027656477</v>
      </c>
      <c r="AP357">
        <v>5.8565153733528543</v>
      </c>
      <c r="AQ357">
        <v>5.8875478363261697</v>
      </c>
      <c r="AR357">
        <v>5.9171597633136095</v>
      </c>
      <c r="AS357">
        <v>5.9506099375185952</v>
      </c>
      <c r="AT357">
        <v>5.9808612440191391</v>
      </c>
      <c r="AU357">
        <v>6.0132291040288637</v>
      </c>
      <c r="AV357">
        <v>6.0459492140266029</v>
      </c>
      <c r="AW357">
        <v>6.0753341433778862</v>
      </c>
    </row>
    <row r="358" spans="1:49">
      <c r="A358" s="95">
        <v>44783</v>
      </c>
      <c r="V358">
        <v>5.1177072671443193</v>
      </c>
      <c r="W358">
        <v>5.1572975760701398</v>
      </c>
      <c r="X358">
        <v>5.1934562451311352</v>
      </c>
      <c r="Y358">
        <v>5.2301255230125516</v>
      </c>
      <c r="Z358">
        <v>5.2673163023439562</v>
      </c>
      <c r="AA358">
        <v>5.3064473335102145</v>
      </c>
      <c r="AB358">
        <v>5.3390282968499738</v>
      </c>
      <c r="AC358">
        <v>5.376344086021505</v>
      </c>
      <c r="AD358">
        <v>5.4083288263926441</v>
      </c>
      <c r="AE358">
        <v>5.4451402123604682</v>
      </c>
      <c r="AF358">
        <v>5.4779512462339088</v>
      </c>
      <c r="AG358">
        <v>5.5111600992008816</v>
      </c>
      <c r="AH358">
        <v>5.5432372505543235</v>
      </c>
      <c r="AI358">
        <v>5.5725828921705212</v>
      </c>
      <c r="AJ358">
        <v>5.6053811659192823</v>
      </c>
      <c r="AK358">
        <v>5.6353902507748659</v>
      </c>
      <c r="AL358">
        <v>5.6641178136505239</v>
      </c>
      <c r="AM358">
        <v>5.6980056980056988</v>
      </c>
      <c r="AN358">
        <v>5.72737686139748</v>
      </c>
      <c r="AO358">
        <v>5.755395683453238</v>
      </c>
      <c r="AP358">
        <v>5.7887120115774247</v>
      </c>
      <c r="AQ358">
        <v>5.8190282222868781</v>
      </c>
      <c r="AR358">
        <v>5.8479532163742682</v>
      </c>
      <c r="AS358">
        <v>5.8806233460746835</v>
      </c>
      <c r="AT358">
        <v>5.9101654846335698</v>
      </c>
      <c r="AU358">
        <v>5.9417706476530006</v>
      </c>
      <c r="AV358">
        <v>5.9737156511350058</v>
      </c>
      <c r="AW358">
        <v>6.0024009603841542</v>
      </c>
    </row>
    <row r="359" spans="1:49">
      <c r="A359" s="95">
        <v>44784</v>
      </c>
      <c r="V359">
        <v>5.1907604464053989</v>
      </c>
      <c r="W359">
        <v>5.2301255230125516</v>
      </c>
      <c r="X359">
        <v>5.2659294365455498</v>
      </c>
      <c r="Y359">
        <v>5.3036329885971893</v>
      </c>
      <c r="Z359">
        <v>5.3418803418803416</v>
      </c>
      <c r="AA359">
        <v>5.3835800807537009</v>
      </c>
      <c r="AB359">
        <v>5.417118093174432</v>
      </c>
      <c r="AC359">
        <v>5.4525627044711014</v>
      </c>
      <c r="AD359">
        <v>5.4839594187003016</v>
      </c>
      <c r="AE359">
        <v>5.5202870549268557</v>
      </c>
      <c r="AF359">
        <v>5.5540127742293812</v>
      </c>
      <c r="AG359">
        <v>5.589714924538848</v>
      </c>
      <c r="AH359">
        <v>5.6227157717177398</v>
      </c>
      <c r="AI359">
        <v>5.6529112492933864</v>
      </c>
      <c r="AJ359">
        <v>5.6866647711117428</v>
      </c>
      <c r="AK359">
        <v>5.7175528873642083</v>
      </c>
      <c r="AL359">
        <v>5.7487783845932743</v>
      </c>
      <c r="AM359">
        <v>5.78368999421631</v>
      </c>
      <c r="AN359">
        <v>5.8139534883720936</v>
      </c>
      <c r="AO359">
        <v>5.8428279287174991</v>
      </c>
      <c r="AP359">
        <v>5.8771672054069937</v>
      </c>
      <c r="AQ359">
        <v>5.9101654846335698</v>
      </c>
      <c r="AR359">
        <v>5.94000594000594</v>
      </c>
      <c r="AS359">
        <v>5.9737156511350058</v>
      </c>
      <c r="AT359">
        <v>6.0060060060060056</v>
      </c>
      <c r="AU359">
        <v>6.0386473429951693</v>
      </c>
      <c r="AV359">
        <v>6.0698027314112286</v>
      </c>
      <c r="AW359">
        <v>6.1012812690665044</v>
      </c>
    </row>
    <row r="360" spans="1:49">
      <c r="A360" s="95">
        <v>44785</v>
      </c>
      <c r="V360">
        <v>5.0942435048395316</v>
      </c>
      <c r="W360">
        <v>5.1334702258726903</v>
      </c>
      <c r="X360">
        <v>5.1692943913155851</v>
      </c>
      <c r="Y360">
        <v>5.2056220718375847</v>
      </c>
      <c r="Z360">
        <v>5.2438384897745145</v>
      </c>
      <c r="AA360">
        <v>5.2840158520475562</v>
      </c>
      <c r="AB360">
        <v>5.3177346450412122</v>
      </c>
      <c r="AC360">
        <v>5.3518865400053519</v>
      </c>
      <c r="AD360">
        <v>5.3821313240043063</v>
      </c>
      <c r="AE360">
        <v>5.4185857491194804</v>
      </c>
      <c r="AF360">
        <v>5.4510765876260558</v>
      </c>
      <c r="AG360">
        <v>5.4854635216675813</v>
      </c>
      <c r="AH360">
        <v>5.5172413793103452</v>
      </c>
      <c r="AI360">
        <v>5.5447740504574439</v>
      </c>
      <c r="AJ360">
        <v>5.5741360089186172</v>
      </c>
      <c r="AK360">
        <v>5.6022408963585439</v>
      </c>
      <c r="AL360">
        <v>5.6306306306306304</v>
      </c>
      <c r="AM360">
        <v>5.660911406736485</v>
      </c>
      <c r="AN360">
        <v>5.6882821387940838</v>
      </c>
      <c r="AO360">
        <v>5.7142857142857144</v>
      </c>
      <c r="AP360">
        <v>5.7454754380925017</v>
      </c>
      <c r="AQ360">
        <v>5.7753393011839442</v>
      </c>
      <c r="AR360">
        <v>5.802146794313896</v>
      </c>
      <c r="AS360">
        <v>5.8326042578011084</v>
      </c>
      <c r="AT360">
        <v>5.8599472604746561</v>
      </c>
      <c r="AU360">
        <v>5.8892815076560661</v>
      </c>
      <c r="AV360">
        <v>5.9189109203906485</v>
      </c>
      <c r="AW360">
        <v>5.9470710674992571</v>
      </c>
    </row>
    <row r="361" spans="1:49">
      <c r="A361" s="95">
        <v>44788</v>
      </c>
      <c r="V361">
        <v>5.1242633871380994</v>
      </c>
      <c r="W361">
        <v>5.1626226122870413</v>
      </c>
      <c r="X361">
        <v>5.1975051975051976</v>
      </c>
      <c r="Y361">
        <v>5.2356020942408374</v>
      </c>
      <c r="Z361">
        <v>5.2742616033755274</v>
      </c>
      <c r="AA361">
        <v>5.3163211057947901</v>
      </c>
      <c r="AB361">
        <v>5.3504547886570357</v>
      </c>
      <c r="AC361">
        <v>5.3835800807537009</v>
      </c>
      <c r="AD361">
        <v>5.4141851651326478</v>
      </c>
      <c r="AE361">
        <v>5.4510765876260558</v>
      </c>
      <c r="AF361">
        <v>5.4854635216675813</v>
      </c>
      <c r="AG361">
        <v>5.5202870549268557</v>
      </c>
      <c r="AH361">
        <v>5.5540127742293812</v>
      </c>
      <c r="AI361">
        <v>5.5819145967066701</v>
      </c>
      <c r="AJ361">
        <v>5.6132472635419592</v>
      </c>
      <c r="AK361">
        <v>5.6417489421720735</v>
      </c>
      <c r="AL361">
        <v>5.6705415367167564</v>
      </c>
      <c r="AM361">
        <v>5.7028799543769599</v>
      </c>
      <c r="AN361">
        <v>5.7306590257879657</v>
      </c>
      <c r="AO361">
        <v>5.7570523891767413</v>
      </c>
      <c r="AP361">
        <v>5.7903879559930518</v>
      </c>
      <c r="AQ361">
        <v>5.8207217694994178</v>
      </c>
      <c r="AR361">
        <v>5.8479532163742682</v>
      </c>
      <c r="AS361">
        <v>5.8788947677836569</v>
      </c>
      <c r="AT361">
        <v>5.9084194977843421</v>
      </c>
      <c r="AU361">
        <v>5.9382422802850359</v>
      </c>
      <c r="AV361">
        <v>5.9683676514473287</v>
      </c>
      <c r="AW361">
        <v>5.9970014992503744</v>
      </c>
    </row>
    <row r="362" spans="1:49">
      <c r="A362" s="95">
        <v>44789</v>
      </c>
      <c r="V362">
        <v>5.1679586563307494</v>
      </c>
      <c r="W362">
        <v>5.206977349648529</v>
      </c>
      <c r="X362">
        <v>5.2424639580602879</v>
      </c>
      <c r="Y362">
        <v>5.2812252442566674</v>
      </c>
      <c r="Z362">
        <v>5.3177346450412122</v>
      </c>
      <c r="AA362">
        <v>5.3561863952865556</v>
      </c>
      <c r="AB362">
        <v>5.3893829156561575</v>
      </c>
      <c r="AC362">
        <v>5.4259359739555073</v>
      </c>
      <c r="AD362">
        <v>5.4600054600054602</v>
      </c>
      <c r="AE362">
        <v>5.499037668408028</v>
      </c>
      <c r="AF362">
        <v>5.532503457814661</v>
      </c>
      <c r="AG362">
        <v>5.5679287305122491</v>
      </c>
      <c r="AH362">
        <v>5.6006720806496784</v>
      </c>
      <c r="AI362">
        <v>5.6290458767238949</v>
      </c>
      <c r="AJ362">
        <v>5.660911406736485</v>
      </c>
      <c r="AK362">
        <v>5.6899004267425326</v>
      </c>
      <c r="AL362">
        <v>5.7175528873642083</v>
      </c>
      <c r="AM362">
        <v>5.7487783845932743</v>
      </c>
      <c r="AN362">
        <v>5.7770075101097627</v>
      </c>
      <c r="AO362">
        <v>5.8038305281485778</v>
      </c>
      <c r="AP362">
        <v>5.8360081704114384</v>
      </c>
      <c r="AQ362">
        <v>5.8668231152830748</v>
      </c>
      <c r="AR362">
        <v>5.8944886531093426</v>
      </c>
      <c r="AS362">
        <v>5.9259259259259256</v>
      </c>
      <c r="AT362">
        <v>5.954153021732659</v>
      </c>
      <c r="AU362">
        <v>5.9844404548174746</v>
      </c>
      <c r="AV362">
        <v>6.0150375939849621</v>
      </c>
      <c r="AW362">
        <v>6.0422960725075523</v>
      </c>
    </row>
    <row r="363" spans="1:49">
      <c r="A363" s="95">
        <v>44790</v>
      </c>
      <c r="V363">
        <v>5.1921079958463139</v>
      </c>
      <c r="W363">
        <v>5.2328623757195185</v>
      </c>
      <c r="X363">
        <v>5.2659294365455498</v>
      </c>
      <c r="Y363">
        <v>5.3008216273522395</v>
      </c>
      <c r="Z363">
        <v>5.3376034160661865</v>
      </c>
      <c r="AA363">
        <v>5.377789728421619</v>
      </c>
      <c r="AB363">
        <v>5.4127198917456019</v>
      </c>
      <c r="AC363">
        <v>5.4495912806539515</v>
      </c>
      <c r="AD363">
        <v>5.4824561403508767</v>
      </c>
      <c r="AE363">
        <v>5.5218111540585308</v>
      </c>
      <c r="AF363">
        <v>5.5555555555555554</v>
      </c>
      <c r="AG363">
        <v>5.589714924538848</v>
      </c>
      <c r="AH363">
        <v>5.6242969628796393</v>
      </c>
      <c r="AI363">
        <v>5.6529112492933864</v>
      </c>
      <c r="AJ363">
        <v>5.6850483229107445</v>
      </c>
      <c r="AK363">
        <v>5.715918833952558</v>
      </c>
      <c r="AL363">
        <v>5.7454754380925017</v>
      </c>
      <c r="AM363">
        <v>5.7786766830395839</v>
      </c>
      <c r="AN363">
        <v>5.8088875980249783</v>
      </c>
      <c r="AO363">
        <v>5.8377116170461179</v>
      </c>
      <c r="AP363">
        <v>5.8702670971529205</v>
      </c>
      <c r="AQ363">
        <v>5.9014458542342876</v>
      </c>
      <c r="AR363">
        <v>5.9311981020166078</v>
      </c>
      <c r="AS363">
        <v>5.9648076349537726</v>
      </c>
      <c r="AT363">
        <v>5.9952038369304557</v>
      </c>
      <c r="AU363">
        <v>6.0259114191021395</v>
      </c>
      <c r="AV363">
        <v>6.0569351907934585</v>
      </c>
      <c r="AW363">
        <v>6.0864272671941571</v>
      </c>
    </row>
    <row r="364" spans="1:49">
      <c r="A364" s="95">
        <v>44791</v>
      </c>
      <c r="V364">
        <v>5.2056220718375847</v>
      </c>
      <c r="W364">
        <v>5.2465897166841557</v>
      </c>
      <c r="X364">
        <v>5.2812252442566674</v>
      </c>
      <c r="Y364">
        <v>5.3163211057947901</v>
      </c>
      <c r="Z364">
        <v>5.3533190578158463</v>
      </c>
      <c r="AA364">
        <v>5.3937432578209279</v>
      </c>
      <c r="AB364">
        <v>5.4274084124830395</v>
      </c>
      <c r="AC364">
        <v>5.4644808743169397</v>
      </c>
      <c r="AD364">
        <v>5.4960153888430892</v>
      </c>
      <c r="AE364">
        <v>5.5355660116246881</v>
      </c>
      <c r="AF364">
        <v>5.5710306406685239</v>
      </c>
      <c r="AG364">
        <v>5.608524957936063</v>
      </c>
      <c r="AH364">
        <v>5.6449336720293539</v>
      </c>
      <c r="AI364">
        <v>5.6753688989784337</v>
      </c>
      <c r="AJ364">
        <v>5.7093919497573511</v>
      </c>
      <c r="AK364">
        <v>5.7405281285878305</v>
      </c>
      <c r="AL364">
        <v>5.7720057720057723</v>
      </c>
      <c r="AM364">
        <v>5.8072009291521489</v>
      </c>
      <c r="AN364">
        <v>5.8377116170461179</v>
      </c>
      <c r="AO364">
        <v>5.868544600938967</v>
      </c>
      <c r="AP364">
        <v>5.9031877213695401</v>
      </c>
      <c r="AQ364">
        <v>5.9364796675571387</v>
      </c>
      <c r="AR364">
        <v>5.9665871121718377</v>
      </c>
      <c r="AS364">
        <v>6.0024009603841542</v>
      </c>
      <c r="AT364">
        <v>6.0331825037707389</v>
      </c>
      <c r="AU364">
        <v>6.0679611650485432</v>
      </c>
      <c r="AV364">
        <v>6.0994205550472698</v>
      </c>
      <c r="AW364">
        <v>6.1312078479460457</v>
      </c>
    </row>
    <row r="365" spans="1:49">
      <c r="A365" s="95">
        <v>44792</v>
      </c>
      <c r="V365">
        <v>5.206977349648529</v>
      </c>
      <c r="W365">
        <v>5.2479664130149564</v>
      </c>
      <c r="X365">
        <v>5.2826201796090864</v>
      </c>
      <c r="Y365">
        <v>5.3177346450412122</v>
      </c>
      <c r="Z365">
        <v>5.3547523427041499</v>
      </c>
      <c r="AA365">
        <v>5.3951982735365531</v>
      </c>
      <c r="AB365">
        <v>5.4288816503800215</v>
      </c>
      <c r="AC365">
        <v>5.4659743099207434</v>
      </c>
      <c r="AD365">
        <v>5.5005500550055011</v>
      </c>
      <c r="AE365">
        <v>5.54016620498615</v>
      </c>
      <c r="AF365">
        <v>5.5772448410485227</v>
      </c>
      <c r="AG365">
        <v>5.6148231330713081</v>
      </c>
      <c r="AH365">
        <v>5.6529112492933864</v>
      </c>
      <c r="AI365">
        <v>5.6850483229107445</v>
      </c>
      <c r="AJ365">
        <v>5.7191878753217038</v>
      </c>
      <c r="AK365">
        <v>5.7520851308599363</v>
      </c>
      <c r="AL365">
        <v>5.78368999421631</v>
      </c>
      <c r="AM365">
        <v>5.8207217694994178</v>
      </c>
      <c r="AN365">
        <v>5.8530875036581795</v>
      </c>
      <c r="AO365">
        <v>5.8823529411764701</v>
      </c>
      <c r="AP365">
        <v>5.9189109203906485</v>
      </c>
      <c r="AQ365">
        <v>5.954153021732659</v>
      </c>
      <c r="AR365">
        <v>5.9844404548174746</v>
      </c>
      <c r="AS365">
        <v>6.0204695966285371</v>
      </c>
      <c r="AT365">
        <v>6.0532687651331711</v>
      </c>
      <c r="AU365">
        <v>6.0864272671941571</v>
      </c>
      <c r="AV365">
        <v>6.1218243036424855</v>
      </c>
      <c r="AW365">
        <v>6.1538461538461533</v>
      </c>
    </row>
    <row r="366" spans="1:49">
      <c r="A366" s="95">
        <v>44795</v>
      </c>
      <c r="V366">
        <v>5.1666236114699045</v>
      </c>
      <c r="W366">
        <v>5.206977349648529</v>
      </c>
      <c r="X366">
        <v>5.2438384897745145</v>
      </c>
      <c r="Y366">
        <v>5.2812252442566674</v>
      </c>
      <c r="Z366">
        <v>5.3191489361702127</v>
      </c>
      <c r="AA366">
        <v>5.3576212161800161</v>
      </c>
      <c r="AB366">
        <v>5.3922890266918309</v>
      </c>
      <c r="AC366">
        <v>5.4288816503800215</v>
      </c>
      <c r="AD366">
        <v>5.4614964500273073</v>
      </c>
      <c r="AE366">
        <v>5.5005500550055011</v>
      </c>
      <c r="AF366">
        <v>5.5370985603543739</v>
      </c>
      <c r="AG366">
        <v>5.5756899916364651</v>
      </c>
      <c r="AH366">
        <v>5.6116722783389452</v>
      </c>
      <c r="AI366">
        <v>5.6433408577878108</v>
      </c>
      <c r="AJ366">
        <v>5.6753688989784337</v>
      </c>
      <c r="AK366">
        <v>5.7077625570776256</v>
      </c>
      <c r="AL366">
        <v>5.7372346528973033</v>
      </c>
      <c r="AM366">
        <v>5.7720057720057723</v>
      </c>
      <c r="AN366">
        <v>5.802146794313896</v>
      </c>
      <c r="AO366">
        <v>5.8326042578011084</v>
      </c>
      <c r="AP366">
        <v>5.8668231152830748</v>
      </c>
      <c r="AQ366">
        <v>5.8997050147492622</v>
      </c>
      <c r="AR366">
        <v>5.9276822762299943</v>
      </c>
      <c r="AS366">
        <v>5.9630292188431726</v>
      </c>
      <c r="AT366">
        <v>5.9952038369304557</v>
      </c>
      <c r="AU366">
        <v>6.027727546714889</v>
      </c>
      <c r="AV366">
        <v>6.0587700696758553</v>
      </c>
      <c r="AW366">
        <v>6.0901339829476244</v>
      </c>
    </row>
    <row r="367" spans="1:49">
      <c r="A367" s="95">
        <v>44796</v>
      </c>
      <c r="V367">
        <v>5.1163980557687383</v>
      </c>
      <c r="W367">
        <v>5.1572975760701398</v>
      </c>
      <c r="X367">
        <v>5.1934562451311352</v>
      </c>
      <c r="Y367">
        <v>5.2287581699346406</v>
      </c>
      <c r="Z367">
        <v>5.2645433008686497</v>
      </c>
      <c r="AA367">
        <v>5.3022269353128317</v>
      </c>
      <c r="AB367">
        <v>5.334755934915977</v>
      </c>
      <c r="AC367">
        <v>5.3720118184260004</v>
      </c>
      <c r="AD367">
        <v>5.4068667207353336</v>
      </c>
      <c r="AE367">
        <v>5.4466230936819171</v>
      </c>
      <c r="AF367">
        <v>5.4824561403508767</v>
      </c>
      <c r="AG367">
        <v>5.518763796909492</v>
      </c>
      <c r="AH367">
        <v>5.5540127742293812</v>
      </c>
      <c r="AI367">
        <v>5.5834729201563373</v>
      </c>
      <c r="AJ367">
        <v>5.6148231330713081</v>
      </c>
      <c r="AK367">
        <v>5.6449336720293539</v>
      </c>
      <c r="AL367">
        <v>5.6737588652482271</v>
      </c>
      <c r="AM367">
        <v>5.7061340941512126</v>
      </c>
      <c r="AN367">
        <v>5.7339449541284404</v>
      </c>
      <c r="AO367">
        <v>5.762028233938346</v>
      </c>
      <c r="AP367">
        <v>5.7954216169226305</v>
      </c>
      <c r="AQ367">
        <v>5.8258083309059137</v>
      </c>
      <c r="AR367">
        <v>5.8530875036581795</v>
      </c>
      <c r="AS367">
        <v>5.8858151854031782</v>
      </c>
      <c r="AT367">
        <v>5.9171597633136095</v>
      </c>
      <c r="AU367">
        <v>5.9470710674992571</v>
      </c>
      <c r="AV367">
        <v>5.9772863120143453</v>
      </c>
      <c r="AW367">
        <v>6.0060060060060056</v>
      </c>
    </row>
    <row r="368" spans="1:49">
      <c r="A368" s="95">
        <v>44797</v>
      </c>
      <c r="V368">
        <v>5.1216389244558256</v>
      </c>
      <c r="W368">
        <v>5.161290322580645</v>
      </c>
      <c r="X368">
        <v>5.198856251624643</v>
      </c>
      <c r="Y368">
        <v>5.2314935914203513</v>
      </c>
      <c r="Z368">
        <v>5.2673163023439562</v>
      </c>
      <c r="AA368">
        <v>5.3064473335102145</v>
      </c>
      <c r="AB368">
        <v>5.3390282968499738</v>
      </c>
      <c r="AC368">
        <v>5.377789728421619</v>
      </c>
      <c r="AD368">
        <v>5.4112554112554117</v>
      </c>
      <c r="AE368">
        <v>5.4510765876260558</v>
      </c>
      <c r="AF368">
        <v>5.4854635216675813</v>
      </c>
      <c r="AG368">
        <v>5.5218111540585308</v>
      </c>
      <c r="AH368">
        <v>5.5570991942206165</v>
      </c>
      <c r="AI368">
        <v>5.5865921787709496</v>
      </c>
      <c r="AJ368">
        <v>5.617977528089888</v>
      </c>
      <c r="AK368">
        <v>5.6497175141242941</v>
      </c>
      <c r="AL368">
        <v>5.6785917092561045</v>
      </c>
      <c r="AM368">
        <v>5.7126535275635533</v>
      </c>
      <c r="AN368">
        <v>5.7405281285878305</v>
      </c>
      <c r="AO368">
        <v>5.7703404500865547</v>
      </c>
      <c r="AP368">
        <v>5.8038305281485778</v>
      </c>
      <c r="AQ368">
        <v>5.8343057176196034</v>
      </c>
      <c r="AR368">
        <v>5.8633831720902956</v>
      </c>
      <c r="AS368">
        <v>5.8962264150943398</v>
      </c>
      <c r="AT368">
        <v>5.9276822762299943</v>
      </c>
      <c r="AU368">
        <v>5.9577003276735176</v>
      </c>
      <c r="AV368">
        <v>5.989817310572028</v>
      </c>
      <c r="AW368">
        <v>6.0186578393018362</v>
      </c>
    </row>
    <row r="369" spans="1:49">
      <c r="A369" s="95">
        <v>44798</v>
      </c>
      <c r="V369">
        <v>5.1308363263211909</v>
      </c>
      <c r="W369">
        <v>5.1706308169596698</v>
      </c>
      <c r="X369">
        <v>5.208333333333333</v>
      </c>
      <c r="Y369">
        <v>5.2397170552790149</v>
      </c>
      <c r="Z369">
        <v>5.275652862041678</v>
      </c>
      <c r="AA369">
        <v>5.3134962805526031</v>
      </c>
      <c r="AB369">
        <v>5.3475935828877006</v>
      </c>
      <c r="AC369">
        <v>5.3850296176628971</v>
      </c>
      <c r="AD369">
        <v>5.4185857491194804</v>
      </c>
      <c r="AE369">
        <v>5.4585152838427948</v>
      </c>
      <c r="AF369">
        <v>5.4945054945054945</v>
      </c>
      <c r="AG369">
        <v>5.5309734513274336</v>
      </c>
      <c r="AH369">
        <v>5.5679287305122491</v>
      </c>
      <c r="AI369">
        <v>5.5991041433370654</v>
      </c>
      <c r="AJ369">
        <v>5.6322162771050408</v>
      </c>
      <c r="AK369">
        <v>5.6641178136505239</v>
      </c>
      <c r="AL369">
        <v>5.6947608200455582</v>
      </c>
      <c r="AM369">
        <v>5.7290174735032942</v>
      </c>
      <c r="AN369">
        <v>5.7603686635944698</v>
      </c>
      <c r="AO369">
        <v>5.7887120115774247</v>
      </c>
      <c r="AP369">
        <v>5.8241118229470006</v>
      </c>
      <c r="AQ369">
        <v>5.8565153733528543</v>
      </c>
      <c r="AR369">
        <v>5.8858151854031782</v>
      </c>
      <c r="AS369">
        <v>5.9206631142687982</v>
      </c>
      <c r="AT369">
        <v>5.9523809523809517</v>
      </c>
      <c r="AU369">
        <v>5.9844404548174746</v>
      </c>
      <c r="AV369">
        <v>6.01684717208183</v>
      </c>
      <c r="AW369">
        <v>6.0477774417901422</v>
      </c>
    </row>
    <row r="370" spans="1:49">
      <c r="A370" s="95">
        <v>44799</v>
      </c>
      <c r="V370">
        <v>5.0722799898554403</v>
      </c>
      <c r="W370">
        <v>5.1111679018655769</v>
      </c>
      <c r="X370">
        <v>5.1480051480051481</v>
      </c>
      <c r="Y370">
        <v>5.182689816014511</v>
      </c>
      <c r="Z370">
        <v>5.2178450300026089</v>
      </c>
      <c r="AA370">
        <v>5.2548607461902259</v>
      </c>
      <c r="AB370">
        <v>5.2868094105207506</v>
      </c>
      <c r="AC370">
        <v>5.3233963268565345</v>
      </c>
      <c r="AD370">
        <v>5.3576212161800161</v>
      </c>
      <c r="AE370">
        <v>5.3951982735365531</v>
      </c>
      <c r="AF370">
        <v>5.430355688297583</v>
      </c>
      <c r="AG370">
        <v>5.4674685620557684</v>
      </c>
      <c r="AH370">
        <v>5.5035773252614195</v>
      </c>
      <c r="AI370">
        <v>5.532503457814661</v>
      </c>
      <c r="AJ370">
        <v>5.5648302726766836</v>
      </c>
      <c r="AK370">
        <v>5.594405594405595</v>
      </c>
      <c r="AL370">
        <v>5.6242969628796393</v>
      </c>
      <c r="AM370">
        <v>5.6577086280056577</v>
      </c>
      <c r="AN370">
        <v>5.6866647711117428</v>
      </c>
      <c r="AO370">
        <v>5.7142857142857144</v>
      </c>
      <c r="AP370">
        <v>5.7471264367816097</v>
      </c>
      <c r="AQ370">
        <v>5.7786766830395839</v>
      </c>
      <c r="AR370">
        <v>5.8072009291521489</v>
      </c>
      <c r="AS370">
        <v>5.8411214953271031</v>
      </c>
      <c r="AT370">
        <v>5.8702670971529205</v>
      </c>
      <c r="AU370">
        <v>5.9014458542342876</v>
      </c>
      <c r="AV370">
        <v>5.9329575793533076</v>
      </c>
      <c r="AW370">
        <v>5.9612518628912072</v>
      </c>
    </row>
    <row r="371" spans="1:49">
      <c r="A371" s="95">
        <v>44802</v>
      </c>
      <c r="V371">
        <v>5.0213406979663571</v>
      </c>
      <c r="W371">
        <v>5.0607287449392713</v>
      </c>
      <c r="X371">
        <v>5.0981391791995927</v>
      </c>
      <c r="Y371">
        <v>5.1321529381575575</v>
      </c>
      <c r="Z371">
        <v>5.1679586563307494</v>
      </c>
      <c r="AA371">
        <v>5.2056220718375847</v>
      </c>
      <c r="AB371">
        <v>5.2383446830801468</v>
      </c>
      <c r="AC371">
        <v>5.275652862041678</v>
      </c>
      <c r="AD371">
        <v>5.3078556263269636</v>
      </c>
      <c r="AE371">
        <v>5.3475935828877006</v>
      </c>
      <c r="AF371">
        <v>5.3821313240043063</v>
      </c>
      <c r="AG371">
        <v>5.4185857491194804</v>
      </c>
      <c r="AH371">
        <v>5.4555373704309877</v>
      </c>
      <c r="AI371">
        <v>5.4839594187003016</v>
      </c>
      <c r="AJ371">
        <v>5.5172413793103452</v>
      </c>
      <c r="AK371">
        <v>5.5463117027176931</v>
      </c>
      <c r="AL371">
        <v>5.5756899916364651</v>
      </c>
      <c r="AM371">
        <v>5.6100981767180924</v>
      </c>
      <c r="AN371">
        <v>5.6385678037778399</v>
      </c>
      <c r="AO371">
        <v>5.6673278549164072</v>
      </c>
      <c r="AP371">
        <v>5.7012542759407072</v>
      </c>
      <c r="AQ371">
        <v>5.7323015190599031</v>
      </c>
      <c r="AR371">
        <v>5.7603686635944698</v>
      </c>
      <c r="AS371">
        <v>5.793742757821553</v>
      </c>
      <c r="AT371">
        <v>5.8241118229470006</v>
      </c>
      <c r="AU371">
        <v>5.8565153733528543</v>
      </c>
      <c r="AV371">
        <v>5.8875478363261697</v>
      </c>
      <c r="AW371">
        <v>5.9171597633136095</v>
      </c>
    </row>
    <row r="372" spans="1:49">
      <c r="A372" s="95">
        <v>44803</v>
      </c>
      <c r="V372">
        <v>5.1098620337250891</v>
      </c>
      <c r="W372">
        <v>5.1493305870236865</v>
      </c>
      <c r="X372">
        <v>5.186721991701245</v>
      </c>
      <c r="Y372">
        <v>5.2205690420255806</v>
      </c>
      <c r="Z372">
        <v>5.2562417871222076</v>
      </c>
      <c r="AA372">
        <v>5.2938062466913705</v>
      </c>
      <c r="AB372">
        <v>5.3276505061267976</v>
      </c>
      <c r="AC372">
        <v>5.3633681952266024</v>
      </c>
      <c r="AD372">
        <v>5.3966540744738261</v>
      </c>
      <c r="AE372">
        <v>5.4347826086956523</v>
      </c>
      <c r="AF372">
        <v>5.4704595185995624</v>
      </c>
      <c r="AG372">
        <v>5.5066079295154182</v>
      </c>
      <c r="AH372">
        <v>5.5432372505543235</v>
      </c>
      <c r="AI372">
        <v>5.5741360089186172</v>
      </c>
      <c r="AJ372">
        <v>5.6053811659192823</v>
      </c>
      <c r="AK372">
        <v>5.636978579481398</v>
      </c>
      <c r="AL372">
        <v>5.6657223796034</v>
      </c>
      <c r="AM372">
        <v>5.6996295240809349</v>
      </c>
      <c r="AN372">
        <v>5.7290174735032942</v>
      </c>
      <c r="AO372">
        <v>5.7570523891767413</v>
      </c>
      <c r="AP372">
        <v>5.7903879559930518</v>
      </c>
      <c r="AQ372">
        <v>5.8224163027656477</v>
      </c>
      <c r="AR372">
        <v>5.8513750731421883</v>
      </c>
      <c r="AS372">
        <v>5.8840835539864669</v>
      </c>
      <c r="AT372">
        <v>5.9154096421177167</v>
      </c>
      <c r="AU372">
        <v>5.9470710674992571</v>
      </c>
      <c r="AV372">
        <v>5.9772863120143453</v>
      </c>
      <c r="AW372">
        <v>6.0078101531991592</v>
      </c>
    </row>
    <row r="373" spans="1:49">
      <c r="A373" s="95">
        <v>44804</v>
      </c>
      <c r="V373">
        <v>5.178932104200114</v>
      </c>
      <c r="W373">
        <v>5.245213742460006</v>
      </c>
      <c r="X373">
        <v>5.2826201796090864</v>
      </c>
      <c r="Y373">
        <v>5.3177346450412122</v>
      </c>
      <c r="Z373">
        <v>5.3547523427041499</v>
      </c>
      <c r="AA373">
        <v>5.3922890266918309</v>
      </c>
      <c r="AB373">
        <v>5.4259359739555073</v>
      </c>
      <c r="AC373">
        <v>5.4629882545752526</v>
      </c>
      <c r="AD373">
        <v>5.4960153888430892</v>
      </c>
      <c r="AE373">
        <v>5.5355660116246881</v>
      </c>
      <c r="AF373">
        <v>5.5694792536897806</v>
      </c>
      <c r="AG373">
        <v>5.6053811659192823</v>
      </c>
      <c r="AH373">
        <v>5.6401579244218834</v>
      </c>
      <c r="AI373">
        <v>5.6689342403628116</v>
      </c>
      <c r="AJ373">
        <v>5.7012542759407072</v>
      </c>
      <c r="AK373">
        <v>5.7323015190599031</v>
      </c>
      <c r="AL373">
        <v>5.762028233938346</v>
      </c>
      <c r="AM373">
        <v>5.7954216169226305</v>
      </c>
      <c r="AN373">
        <v>5.8241118229470006</v>
      </c>
      <c r="AO373">
        <v>5.8513750731421883</v>
      </c>
      <c r="AP373">
        <v>5.8858151854031782</v>
      </c>
      <c r="AQ373">
        <v>5.9171597633136095</v>
      </c>
      <c r="AR373">
        <v>5.9453032104637344</v>
      </c>
      <c r="AS373">
        <v>5.9772863120143453</v>
      </c>
      <c r="AT373">
        <v>6.0078101531991592</v>
      </c>
      <c r="AU373">
        <v>6.0386473429951693</v>
      </c>
      <c r="AV373">
        <v>6.0716454159077102</v>
      </c>
      <c r="AW373">
        <v>6.0994205550472698</v>
      </c>
    </row>
    <row r="374" spans="1:49">
      <c r="A374" s="95">
        <v>44805</v>
      </c>
      <c r="U374" s="667"/>
      <c r="W374">
        <v>5.2742616033755274</v>
      </c>
      <c r="X374">
        <v>5.3120849933598935</v>
      </c>
      <c r="Y374">
        <v>5.344735435595938</v>
      </c>
      <c r="Z374">
        <v>5.3806833467850419</v>
      </c>
      <c r="AA374">
        <v>5.4185857491194804</v>
      </c>
      <c r="AB374">
        <v>5.4525627044711014</v>
      </c>
      <c r="AC374">
        <v>5.48847420417124</v>
      </c>
      <c r="AD374">
        <v>5.5218111540585308</v>
      </c>
      <c r="AE374">
        <v>5.5601890464275785</v>
      </c>
      <c r="AF374">
        <v>5.594405594405595</v>
      </c>
      <c r="AG374">
        <v>5.6306306306306304</v>
      </c>
      <c r="AH374">
        <v>5.6657223796034</v>
      </c>
      <c r="AI374">
        <v>5.6963827969239533</v>
      </c>
      <c r="AJ374">
        <v>5.72737686139748</v>
      </c>
      <c r="AK374">
        <v>5.7570523891767413</v>
      </c>
      <c r="AL374">
        <v>5.7853630315302285</v>
      </c>
      <c r="AM374">
        <v>5.8173356602675979</v>
      </c>
      <c r="AN374">
        <v>5.8462437883659746</v>
      </c>
      <c r="AO374">
        <v>5.8737151248164459</v>
      </c>
      <c r="AP374">
        <v>5.9066745422327225</v>
      </c>
      <c r="AQ374">
        <v>5.9364796675571387</v>
      </c>
      <c r="AR374">
        <v>5.9630292188431726</v>
      </c>
      <c r="AS374">
        <v>5.9952038369304557</v>
      </c>
      <c r="AT374">
        <v>6.0259114191021395</v>
      </c>
      <c r="AU374">
        <v>6.0551014229488347</v>
      </c>
      <c r="AV374">
        <v>6.0864272671941571</v>
      </c>
      <c r="AW374">
        <v>6.1143381228981966</v>
      </c>
    </row>
    <row r="375" spans="1:49">
      <c r="A375" s="95">
        <v>44806</v>
      </c>
      <c r="U375" s="666"/>
      <c r="W375">
        <v>5.2042674993494673</v>
      </c>
      <c r="X375">
        <v>5.2397170552790149</v>
      </c>
      <c r="Y375">
        <v>5.2770448548812663</v>
      </c>
      <c r="Z375">
        <v>5.3134962805526031</v>
      </c>
      <c r="AA375">
        <v>5.3518865400053519</v>
      </c>
      <c r="AB375">
        <v>5.3850296176628971</v>
      </c>
      <c r="AC375">
        <v>5.4215234480889132</v>
      </c>
      <c r="AD375">
        <v>5.4540496318516496</v>
      </c>
      <c r="AE375">
        <v>5.4929964295523215</v>
      </c>
      <c r="AF375">
        <v>5.5248618784530388</v>
      </c>
      <c r="AG375">
        <v>5.5570991942206165</v>
      </c>
      <c r="AH375">
        <v>5.5881531153953619</v>
      </c>
      <c r="AI375">
        <v>5.616399887672002</v>
      </c>
      <c r="AJ375">
        <v>5.6481219994351877</v>
      </c>
      <c r="AK375">
        <v>5.6753688989784337</v>
      </c>
      <c r="AL375">
        <v>5.7045065601825442</v>
      </c>
      <c r="AM375">
        <v>5.7355893318038431</v>
      </c>
      <c r="AN375">
        <v>5.7636887608069172</v>
      </c>
      <c r="AO375">
        <v>5.7903879559930518</v>
      </c>
      <c r="AP375">
        <v>5.8224163027656477</v>
      </c>
      <c r="AQ375">
        <v>5.8513750731421883</v>
      </c>
      <c r="AR375">
        <v>5.8788947677836569</v>
      </c>
      <c r="AS375">
        <v>5.9101654846335698</v>
      </c>
      <c r="AT375">
        <v>5.9382422802850359</v>
      </c>
      <c r="AU375">
        <v>5.9683676514473287</v>
      </c>
      <c r="AV375">
        <v>5.9988002399520104</v>
      </c>
      <c r="AW375">
        <v>6.0259114191021395</v>
      </c>
    </row>
    <row r="376" spans="1:49">
      <c r="A376" s="103">
        <v>44809</v>
      </c>
      <c r="U376" s="665"/>
      <c r="W376" s="189">
        <v>5.2042674993494673</v>
      </c>
      <c r="X376" s="189">
        <v>5.2397170552790149</v>
      </c>
      <c r="Y376" s="189">
        <v>5.2770448548812663</v>
      </c>
      <c r="Z376" s="189">
        <v>5.3134962805526031</v>
      </c>
      <c r="AA376" s="189">
        <v>5.3518865400053519</v>
      </c>
      <c r="AB376" s="189">
        <v>5.3850296176628971</v>
      </c>
      <c r="AC376" s="189">
        <v>5.4215234480889132</v>
      </c>
      <c r="AD376" s="189">
        <v>5.4540496318516496</v>
      </c>
      <c r="AE376" s="189">
        <v>5.4929964295523215</v>
      </c>
      <c r="AF376" s="189">
        <v>5.5248618784530388</v>
      </c>
      <c r="AG376" s="189">
        <v>5.5570991942206165</v>
      </c>
      <c r="AH376" s="189">
        <v>5.5881531153953619</v>
      </c>
      <c r="AI376" s="189">
        <v>5.616399887672002</v>
      </c>
      <c r="AJ376" s="189">
        <v>5.6481219994351877</v>
      </c>
      <c r="AK376" s="189">
        <v>5.6753688989784337</v>
      </c>
      <c r="AL376" s="189">
        <v>5.7045065601825442</v>
      </c>
      <c r="AM376" s="189">
        <v>5.7355893318038431</v>
      </c>
      <c r="AN376" s="189">
        <v>5.7636887608069172</v>
      </c>
      <c r="AO376" s="189">
        <v>5.7903879559930518</v>
      </c>
      <c r="AP376" s="189">
        <v>5.8224163027656477</v>
      </c>
      <c r="AQ376" s="189">
        <v>5.8513750731421883</v>
      </c>
      <c r="AR376" s="189">
        <v>5.8788947677836569</v>
      </c>
      <c r="AS376" s="189">
        <v>5.9101654846335698</v>
      </c>
      <c r="AT376" s="189">
        <v>5.9382422802850359</v>
      </c>
      <c r="AU376" s="189">
        <v>5.9683676514473287</v>
      </c>
      <c r="AV376" s="189">
        <v>5.9988002399520104</v>
      </c>
      <c r="AW376" s="189">
        <v>6.0259114191021395</v>
      </c>
    </row>
    <row r="377" spans="1:49">
      <c r="A377" s="95">
        <v>44810</v>
      </c>
      <c r="U377" s="666"/>
      <c r="W377">
        <v>5.2728710783021349</v>
      </c>
      <c r="X377">
        <v>5.3092646668436423</v>
      </c>
      <c r="Y377">
        <v>5.3433075073470473</v>
      </c>
      <c r="Z377">
        <v>5.3792361484669176</v>
      </c>
      <c r="AA377">
        <v>5.417118093174432</v>
      </c>
      <c r="AB377">
        <v>5.4495912806539515</v>
      </c>
      <c r="AC377">
        <v>5.4854635216675813</v>
      </c>
      <c r="AD377">
        <v>5.5172413793103452</v>
      </c>
      <c r="AE377">
        <v>5.5555555555555554</v>
      </c>
      <c r="AF377">
        <v>5.589714924538848</v>
      </c>
      <c r="AG377">
        <v>5.6242969628796393</v>
      </c>
      <c r="AH377">
        <v>5.6577086280056577</v>
      </c>
      <c r="AI377">
        <v>5.6882821387940838</v>
      </c>
      <c r="AJ377">
        <v>5.7191878753217038</v>
      </c>
      <c r="AK377">
        <v>5.7487783845932743</v>
      </c>
      <c r="AL377">
        <v>5.7770075101097627</v>
      </c>
      <c r="AM377">
        <v>5.8105752469494476</v>
      </c>
      <c r="AN377">
        <v>5.8394160583941606</v>
      </c>
      <c r="AO377">
        <v>5.8668231152830748</v>
      </c>
      <c r="AP377">
        <v>5.8979652020053077</v>
      </c>
      <c r="AQ377">
        <v>5.929439667951379</v>
      </c>
      <c r="AR377">
        <v>5.9559261465157833</v>
      </c>
      <c r="AS377">
        <v>5.989817310572028</v>
      </c>
      <c r="AT377">
        <v>6.0186578393018362</v>
      </c>
      <c r="AU377">
        <v>6.0496067755595888</v>
      </c>
      <c r="AV377">
        <v>6.0790273556230998</v>
      </c>
      <c r="AW377">
        <v>6.1087354917532064</v>
      </c>
    </row>
    <row r="378" spans="1:49">
      <c r="A378" s="95">
        <v>44811</v>
      </c>
      <c r="U378" s="665"/>
      <c r="W378">
        <v>5.2576235541535228</v>
      </c>
      <c r="X378">
        <v>5.298013245033113</v>
      </c>
      <c r="Y378">
        <v>5.3533190578158463</v>
      </c>
      <c r="Z378">
        <v>5.3893829156561575</v>
      </c>
      <c r="AA378">
        <v>5.4274084124830395</v>
      </c>
      <c r="AB378">
        <v>5.4600054600054602</v>
      </c>
      <c r="AC378">
        <v>5.4960153888430892</v>
      </c>
      <c r="AD378">
        <v>5.5294442908487698</v>
      </c>
      <c r="AE378">
        <v>5.5663790704146949</v>
      </c>
      <c r="AF378">
        <v>5.6006720806496784</v>
      </c>
      <c r="AG378">
        <v>5.636978579481398</v>
      </c>
      <c r="AH378">
        <v>5.6721497447532609</v>
      </c>
      <c r="AI378">
        <v>5.7028799543769599</v>
      </c>
      <c r="AJ378">
        <v>5.7355893318038431</v>
      </c>
      <c r="AK378">
        <v>5.7636887608069172</v>
      </c>
      <c r="AL378">
        <v>5.793742757821553</v>
      </c>
      <c r="AM378">
        <v>5.8258083309059137</v>
      </c>
      <c r="AN378">
        <v>5.8548009367681493</v>
      </c>
      <c r="AO378">
        <v>5.8823529411764701</v>
      </c>
      <c r="AP378">
        <v>5.9154096421177167</v>
      </c>
      <c r="AQ378">
        <v>5.9453032104637344</v>
      </c>
      <c r="AR378">
        <v>5.9737156511350058</v>
      </c>
      <c r="AS378">
        <v>6.0060060060060056</v>
      </c>
      <c r="AT378">
        <v>6.0350030175015092</v>
      </c>
      <c r="AU378">
        <v>6.0661207158022448</v>
      </c>
      <c r="AV378">
        <v>6.0957025297165499</v>
      </c>
      <c r="AW378">
        <v>6.1255742725880546</v>
      </c>
    </row>
    <row r="379" spans="1:49">
      <c r="A379" s="95">
        <v>44812</v>
      </c>
      <c r="U379" s="666"/>
      <c r="W379">
        <v>5.2383446830801468</v>
      </c>
      <c r="X379">
        <v>5.2742616033755274</v>
      </c>
      <c r="Y379">
        <v>5.3064473335102145</v>
      </c>
      <c r="Z379">
        <v>5.3433075073470473</v>
      </c>
      <c r="AA379">
        <v>5.3806833467850419</v>
      </c>
      <c r="AB379">
        <v>5.4141851651326478</v>
      </c>
      <c r="AC379">
        <v>5.4495912806539515</v>
      </c>
      <c r="AD379">
        <v>5.4809536859413539</v>
      </c>
      <c r="AE379">
        <v>5.518763796909492</v>
      </c>
      <c r="AF379">
        <v>5.5524708495280395</v>
      </c>
      <c r="AG379">
        <v>5.5881531153953619</v>
      </c>
      <c r="AH379">
        <v>5.6242969628796393</v>
      </c>
      <c r="AI379">
        <v>5.6545094713033643</v>
      </c>
      <c r="AJ379">
        <v>5.6850483229107445</v>
      </c>
      <c r="AK379">
        <v>5.7142857142857144</v>
      </c>
      <c r="AL379">
        <v>5.7421762848119435</v>
      </c>
      <c r="AM379">
        <v>5.7736720554272516</v>
      </c>
      <c r="AN379">
        <v>5.8004640371229703</v>
      </c>
      <c r="AO379">
        <v>5.8275058275058278</v>
      </c>
      <c r="AP379">
        <v>5.8599472604746561</v>
      </c>
      <c r="AQ379">
        <v>5.8892815076560661</v>
      </c>
      <c r="AR379">
        <v>5.9154096421177167</v>
      </c>
      <c r="AS379">
        <v>5.9470710674992571</v>
      </c>
      <c r="AT379">
        <v>5.975500448162534</v>
      </c>
      <c r="AU379">
        <v>6.0060060060060056</v>
      </c>
      <c r="AV379">
        <v>6.0350030175015092</v>
      </c>
      <c r="AW379">
        <v>6.0624431645953312</v>
      </c>
    </row>
    <row r="380" spans="1:49">
      <c r="A380" s="95">
        <v>44813</v>
      </c>
      <c r="U380" s="395"/>
      <c r="W380">
        <v>5.1840331778123385</v>
      </c>
      <c r="X380">
        <v>5.2178450300026089</v>
      </c>
      <c r="Y380">
        <v>5.2521008403361344</v>
      </c>
      <c r="Z380">
        <v>5.2868094105207506</v>
      </c>
      <c r="AA380">
        <v>5.3233963268565345</v>
      </c>
      <c r="AB380">
        <v>5.3561863952865556</v>
      </c>
      <c r="AC380">
        <v>5.3908355795148246</v>
      </c>
      <c r="AD380">
        <v>5.4215234480889132</v>
      </c>
      <c r="AE380">
        <v>5.4585152838427948</v>
      </c>
      <c r="AF380">
        <v>5.4914881933003841</v>
      </c>
      <c r="AG380">
        <v>5.5263885051119095</v>
      </c>
      <c r="AH380">
        <v>5.5617352614015578</v>
      </c>
      <c r="AI380">
        <v>5.589714924538848</v>
      </c>
      <c r="AJ380">
        <v>5.617977528089888</v>
      </c>
      <c r="AK380">
        <v>5.6449336720293539</v>
      </c>
      <c r="AL380">
        <v>5.6705415367167564</v>
      </c>
      <c r="AM380">
        <v>5.7012542759407072</v>
      </c>
      <c r="AN380">
        <v>5.7257371886630404</v>
      </c>
      <c r="AO380">
        <v>5.7520851308599363</v>
      </c>
      <c r="AP380">
        <v>5.7803468208092488</v>
      </c>
      <c r="AQ380">
        <v>5.8088875980249783</v>
      </c>
      <c r="AR380">
        <v>5.8326042578011084</v>
      </c>
      <c r="AS380">
        <v>5.8633831720902956</v>
      </c>
      <c r="AT380">
        <v>5.8892815076560661</v>
      </c>
      <c r="AU380">
        <v>5.9171597633136095</v>
      </c>
      <c r="AV380">
        <v>5.9453032104637344</v>
      </c>
      <c r="AW380">
        <v>5.9701492537313428</v>
      </c>
    </row>
    <row r="381" spans="1:49">
      <c r="A381" s="95">
        <v>44816</v>
      </c>
      <c r="U381" s="666"/>
      <c r="W381">
        <v>5.1111679018655769</v>
      </c>
      <c r="X381">
        <v>5.1453563159248779</v>
      </c>
      <c r="Y381">
        <v>5.1813471502590671</v>
      </c>
      <c r="Z381">
        <v>5.2164840897235258</v>
      </c>
      <c r="AA381">
        <v>5.2521008403361344</v>
      </c>
      <c r="AB381">
        <v>5.2826201796090864</v>
      </c>
      <c r="AC381">
        <v>5.3177346450412122</v>
      </c>
      <c r="AD381">
        <v>5.3475935828877006</v>
      </c>
      <c r="AE381">
        <v>5.3835800807537009</v>
      </c>
      <c r="AF381">
        <v>5.417118093174432</v>
      </c>
      <c r="AG381">
        <v>5.4510765876260558</v>
      </c>
      <c r="AH381">
        <v>5.4854635216675813</v>
      </c>
      <c r="AI381">
        <v>5.514199062586159</v>
      </c>
      <c r="AJ381">
        <v>5.5432372505543235</v>
      </c>
      <c r="AK381">
        <v>5.5694792536897806</v>
      </c>
      <c r="AL381">
        <v>5.5959709009513148</v>
      </c>
      <c r="AM381">
        <v>5.6242969628796393</v>
      </c>
      <c r="AN381">
        <v>5.6497175141242941</v>
      </c>
      <c r="AO381">
        <v>5.6753688989784337</v>
      </c>
      <c r="AP381">
        <v>5.7045065601825442</v>
      </c>
      <c r="AQ381">
        <v>5.7323015190599031</v>
      </c>
      <c r="AR381">
        <v>5.7570523891767413</v>
      </c>
      <c r="AS381">
        <v>5.7870370370370363</v>
      </c>
      <c r="AT381">
        <v>5.8139534883720936</v>
      </c>
      <c r="AU381">
        <v>5.8411214953271031</v>
      </c>
      <c r="AV381">
        <v>5.868544600938967</v>
      </c>
      <c r="AW381">
        <v>5.8944886531093426</v>
      </c>
    </row>
    <row r="382" spans="1:49">
      <c r="A382" s="95">
        <v>44817</v>
      </c>
      <c r="U382" s="665"/>
      <c r="W382">
        <v>5.2124055251498564</v>
      </c>
      <c r="X382">
        <v>5.2465897166841557</v>
      </c>
      <c r="Y382">
        <v>5.2798310454065467</v>
      </c>
      <c r="Z382">
        <v>5.3163211057947901</v>
      </c>
      <c r="AA382">
        <v>5.3518865400053519</v>
      </c>
      <c r="AB382">
        <v>5.3835800807537009</v>
      </c>
      <c r="AC382">
        <v>5.417118093174432</v>
      </c>
      <c r="AD382">
        <v>5.4481067828929453</v>
      </c>
      <c r="AE382">
        <v>5.4839594187003016</v>
      </c>
      <c r="AF382">
        <v>5.5172413793103452</v>
      </c>
      <c r="AG382">
        <v>5.5524708495280395</v>
      </c>
      <c r="AH382">
        <v>5.5881531153953619</v>
      </c>
      <c r="AI382">
        <v>5.617977528089888</v>
      </c>
      <c r="AJ382">
        <v>5.6481219994351877</v>
      </c>
      <c r="AK382">
        <v>5.6769798467215438</v>
      </c>
      <c r="AL382">
        <v>5.7045065601825442</v>
      </c>
      <c r="AM382">
        <v>5.7355893318038431</v>
      </c>
      <c r="AN382">
        <v>5.7636887608069172</v>
      </c>
      <c r="AO382">
        <v>5.7887120115774247</v>
      </c>
      <c r="AP382">
        <v>5.8207217694994178</v>
      </c>
      <c r="AQ382">
        <v>5.8496636443404508</v>
      </c>
      <c r="AR382">
        <v>5.8771672054069937</v>
      </c>
      <c r="AS382">
        <v>5.9084194977843421</v>
      </c>
      <c r="AT382">
        <v>5.9364796675571387</v>
      </c>
      <c r="AU382">
        <v>5.9648076349537726</v>
      </c>
      <c r="AV382">
        <v>5.9952038369304557</v>
      </c>
      <c r="AW382">
        <v>6.022282445046673</v>
      </c>
    </row>
    <row r="383" spans="1:49">
      <c r="A383" s="95">
        <v>44818</v>
      </c>
      <c r="U383" s="666"/>
      <c r="W383">
        <v>5.2029136316337148</v>
      </c>
      <c r="X383">
        <v>5.2369730295888974</v>
      </c>
      <c r="Y383">
        <v>5.2687038988408856</v>
      </c>
      <c r="Z383">
        <v>5.3036329885971893</v>
      </c>
      <c r="AA383">
        <v>5.3390282968499738</v>
      </c>
      <c r="AB383">
        <v>5.3691275167785237</v>
      </c>
      <c r="AC383">
        <v>5.4024851431658565</v>
      </c>
      <c r="AD383">
        <v>5.4333061668024998</v>
      </c>
      <c r="AE383">
        <v>5.4689636313918513</v>
      </c>
      <c r="AF383">
        <v>5.5005500550055011</v>
      </c>
      <c r="AG383">
        <v>5.5340343110127286</v>
      </c>
      <c r="AH383">
        <v>5.5663790704146949</v>
      </c>
      <c r="AI383">
        <v>5.5959709009513148</v>
      </c>
      <c r="AJ383">
        <v>5.6258790436005626</v>
      </c>
      <c r="AK383">
        <v>5.6529112492933864</v>
      </c>
      <c r="AL383">
        <v>5.6802044873615447</v>
      </c>
      <c r="AM383">
        <v>5.711022272986864</v>
      </c>
      <c r="AN383">
        <v>5.7372346528973033</v>
      </c>
      <c r="AO383">
        <v>5.762028233938346</v>
      </c>
      <c r="AP383">
        <v>5.793742757821553</v>
      </c>
      <c r="AQ383">
        <v>5.8224163027656477</v>
      </c>
      <c r="AR383">
        <v>5.8479532163742682</v>
      </c>
      <c r="AS383">
        <v>5.8771672054069937</v>
      </c>
      <c r="AT383">
        <v>5.9049306170652498</v>
      </c>
      <c r="AU383">
        <v>5.9347181008902075</v>
      </c>
      <c r="AV383">
        <v>5.9630292188431726</v>
      </c>
      <c r="AW383">
        <v>5.989817310572028</v>
      </c>
    </row>
    <row r="384" spans="1:49">
      <c r="A384" s="95">
        <v>44819</v>
      </c>
      <c r="U384" s="665"/>
      <c r="W384">
        <v>5.2603892688058922</v>
      </c>
      <c r="X384">
        <v>5.2952078369075988</v>
      </c>
      <c r="Y384">
        <v>5.3248136315228969</v>
      </c>
      <c r="Z384">
        <v>5.3604931653712145</v>
      </c>
      <c r="AA384">
        <v>5.3966540744738261</v>
      </c>
      <c r="AB384">
        <v>5.4274084124830395</v>
      </c>
      <c r="AC384">
        <v>5.4629882545752526</v>
      </c>
      <c r="AD384">
        <v>5.4929964295523215</v>
      </c>
      <c r="AE384">
        <v>5.5279159756771694</v>
      </c>
      <c r="AF384">
        <v>5.5617352614015578</v>
      </c>
      <c r="AG384">
        <v>5.5959709009513148</v>
      </c>
      <c r="AH384">
        <v>5.6322162771050408</v>
      </c>
      <c r="AI384">
        <v>5.6625141562853907</v>
      </c>
      <c r="AJ384">
        <v>5.69313976658127</v>
      </c>
      <c r="AK384">
        <v>5.7208237986270021</v>
      </c>
      <c r="AL384">
        <v>5.7487783845932743</v>
      </c>
      <c r="AM384">
        <v>5.7786766830395839</v>
      </c>
      <c r="AN384">
        <v>5.8072009291521489</v>
      </c>
      <c r="AO384">
        <v>5.8326042578011084</v>
      </c>
      <c r="AP384">
        <v>5.8633831720902956</v>
      </c>
      <c r="AQ384">
        <v>5.8927519151443724</v>
      </c>
      <c r="AR384">
        <v>5.9189109203906485</v>
      </c>
      <c r="AS384">
        <v>5.9506099375185952</v>
      </c>
      <c r="AT384">
        <v>5.9790732436472345</v>
      </c>
      <c r="AU384">
        <v>6.0078101531991592</v>
      </c>
      <c r="AV384">
        <v>6.0368246302444915</v>
      </c>
      <c r="AW384">
        <v>6.0642813826561559</v>
      </c>
    </row>
    <row r="385" spans="1:49">
      <c r="A385" s="95">
        <v>44820</v>
      </c>
      <c r="U385" s="666"/>
      <c r="W385">
        <v>5.2770448548812663</v>
      </c>
      <c r="X385">
        <v>5.3120849933598935</v>
      </c>
      <c r="Y385">
        <v>5.3404539385847798</v>
      </c>
      <c r="Z385">
        <v>5.377789728421619</v>
      </c>
      <c r="AA385">
        <v>5.4127198917456019</v>
      </c>
      <c r="AB385">
        <v>5.4436581382689164</v>
      </c>
      <c r="AC385">
        <v>5.4779512462339088</v>
      </c>
      <c r="AD385">
        <v>5.5096418732782375</v>
      </c>
      <c r="AE385">
        <v>5.5447740504574439</v>
      </c>
      <c r="AF385">
        <v>5.5788005578800561</v>
      </c>
      <c r="AG385">
        <v>5.6132472635419592</v>
      </c>
      <c r="AH385">
        <v>5.6481219994351877</v>
      </c>
      <c r="AI385">
        <v>5.6802044873615447</v>
      </c>
      <c r="AJ385">
        <v>5.711022272986864</v>
      </c>
      <c r="AK385">
        <v>5.7388809182209473</v>
      </c>
      <c r="AL385">
        <v>5.7670126874279122</v>
      </c>
      <c r="AM385">
        <v>5.798782255726298</v>
      </c>
      <c r="AN385">
        <v>5.8258083309059137</v>
      </c>
      <c r="AO385">
        <v>5.8530875036581795</v>
      </c>
      <c r="AP385">
        <v>5.8840835539864669</v>
      </c>
      <c r="AQ385">
        <v>5.9136605558840927</v>
      </c>
      <c r="AR385">
        <v>5.9417706476530006</v>
      </c>
      <c r="AS385">
        <v>5.9719319199761127</v>
      </c>
      <c r="AT385">
        <v>6.0006000600060005</v>
      </c>
      <c r="AU385">
        <v>6.0313630880579012</v>
      </c>
      <c r="AV385">
        <v>6.0606060606060606</v>
      </c>
      <c r="AW385">
        <v>6.0882800608828003</v>
      </c>
    </row>
    <row r="386" spans="1:49">
      <c r="A386" s="95">
        <v>44823</v>
      </c>
      <c r="U386" s="665"/>
      <c r="W386">
        <v>5.186721991701245</v>
      </c>
      <c r="X386">
        <v>5.2192066805845512</v>
      </c>
      <c r="Y386">
        <v>5.2507219742714621</v>
      </c>
      <c r="Z386">
        <v>5.2868094105207506</v>
      </c>
      <c r="AA386">
        <v>5.3205639797818565</v>
      </c>
      <c r="AB386">
        <v>5.3518865400053519</v>
      </c>
      <c r="AC386">
        <v>5.3850296176628971</v>
      </c>
      <c r="AD386">
        <v>5.4156512320606547</v>
      </c>
      <c r="AE386">
        <v>5.4510765876260558</v>
      </c>
      <c r="AF386">
        <v>5.4839594187003016</v>
      </c>
      <c r="AG386">
        <v>5.5172413793103452</v>
      </c>
      <c r="AH386">
        <v>5.5509297807382731</v>
      </c>
      <c r="AI386">
        <v>5.5819145967066701</v>
      </c>
      <c r="AJ386">
        <v>5.6100981767180924</v>
      </c>
      <c r="AK386">
        <v>5.636978579481398</v>
      </c>
      <c r="AL386">
        <v>5.6625141562853907</v>
      </c>
      <c r="AM386">
        <v>5.6915196357427433</v>
      </c>
      <c r="AN386">
        <v>5.715918833952558</v>
      </c>
      <c r="AO386">
        <v>5.7405281285878305</v>
      </c>
      <c r="AP386">
        <v>5.7703404500865547</v>
      </c>
      <c r="AQ386">
        <v>5.7971014492753632</v>
      </c>
      <c r="AR386">
        <v>5.8224163027656477</v>
      </c>
      <c r="AS386">
        <v>5.8513750731421883</v>
      </c>
      <c r="AT386">
        <v>5.8771672054069937</v>
      </c>
      <c r="AU386">
        <v>5.9049306170652498</v>
      </c>
      <c r="AV386">
        <v>5.9311981020166078</v>
      </c>
      <c r="AW386">
        <v>5.9577003276735176</v>
      </c>
    </row>
    <row r="387" spans="1:49">
      <c r="A387" s="95">
        <v>44824</v>
      </c>
      <c r="U387" s="666"/>
      <c r="W387">
        <v>5.158627805003869</v>
      </c>
      <c r="X387">
        <v>5.1921079958463139</v>
      </c>
      <c r="Y387">
        <v>5.2232958997127188</v>
      </c>
      <c r="Z387">
        <v>5.2590060478569542</v>
      </c>
      <c r="AA387">
        <v>5.2952078369075988</v>
      </c>
      <c r="AB387">
        <v>5.3248136315228969</v>
      </c>
      <c r="AC387">
        <v>5.359056806002144</v>
      </c>
      <c r="AD387">
        <v>5.3879310344827589</v>
      </c>
      <c r="AE387">
        <v>5.4229934924078087</v>
      </c>
      <c r="AF387">
        <v>5.4540496318516496</v>
      </c>
      <c r="AG387">
        <v>5.48847420417124</v>
      </c>
      <c r="AH387">
        <v>5.5233360950013815</v>
      </c>
      <c r="AI387">
        <v>5.5524708495280395</v>
      </c>
      <c r="AJ387">
        <v>5.5803571428571432</v>
      </c>
      <c r="AK387">
        <v>5.6053811659192823</v>
      </c>
      <c r="AL387">
        <v>5.6306306306306304</v>
      </c>
      <c r="AM387">
        <v>5.6593095642331637</v>
      </c>
      <c r="AN387">
        <v>5.6850483229107445</v>
      </c>
      <c r="AO387">
        <v>5.7077625570776256</v>
      </c>
      <c r="AP387">
        <v>5.7372346528973033</v>
      </c>
      <c r="AQ387">
        <v>5.7636887608069172</v>
      </c>
      <c r="AR387">
        <v>5.7870370370370363</v>
      </c>
      <c r="AS387">
        <v>5.8156440825821463</v>
      </c>
      <c r="AT387">
        <v>5.8411214953271031</v>
      </c>
      <c r="AU387">
        <v>5.868544600938967</v>
      </c>
      <c r="AV387">
        <v>5.8944886531093426</v>
      </c>
      <c r="AW387">
        <v>5.9206631142687982</v>
      </c>
    </row>
    <row r="388" spans="1:49">
      <c r="A388" s="95">
        <v>44825</v>
      </c>
      <c r="U388" s="665"/>
      <c r="W388">
        <v>5.1466803911477097</v>
      </c>
      <c r="X388">
        <v>5.1800051800051801</v>
      </c>
      <c r="Y388">
        <v>5.2096900234436045</v>
      </c>
      <c r="Z388">
        <v>5.2465897166841557</v>
      </c>
      <c r="AA388">
        <v>5.2812252442566674</v>
      </c>
      <c r="AB388">
        <v>5.3120849933598935</v>
      </c>
      <c r="AC388">
        <v>5.3461641272387066</v>
      </c>
      <c r="AD388">
        <v>5.376344086021505</v>
      </c>
      <c r="AE388">
        <v>5.4097917230186638</v>
      </c>
      <c r="AF388">
        <v>5.4421768707482991</v>
      </c>
      <c r="AG388">
        <v>5.4749520941691756</v>
      </c>
      <c r="AH388">
        <v>5.5066079295154182</v>
      </c>
      <c r="AI388">
        <v>5.5355660116246881</v>
      </c>
      <c r="AJ388">
        <v>5.563282336578582</v>
      </c>
      <c r="AK388">
        <v>5.589714924538848</v>
      </c>
      <c r="AL388">
        <v>5.6148231330713081</v>
      </c>
      <c r="AM388">
        <v>5.6417489421720735</v>
      </c>
      <c r="AN388">
        <v>5.6673278549164072</v>
      </c>
      <c r="AO388">
        <v>5.6915196357427433</v>
      </c>
      <c r="AP388">
        <v>5.7191878753217038</v>
      </c>
      <c r="AQ388">
        <v>5.7454754380925017</v>
      </c>
      <c r="AR388">
        <v>5.7703404500865547</v>
      </c>
      <c r="AS388">
        <v>5.798782255726298</v>
      </c>
      <c r="AT388">
        <v>5.8241118229470006</v>
      </c>
      <c r="AU388">
        <v>5.8496636443404508</v>
      </c>
      <c r="AV388">
        <v>5.8771672054069937</v>
      </c>
      <c r="AW388">
        <v>5.9014458542342876</v>
      </c>
    </row>
    <row r="389" spans="1:49">
      <c r="A389" s="95">
        <v>44826</v>
      </c>
      <c r="U389" s="666"/>
      <c r="W389">
        <v>5.1321529381575575</v>
      </c>
      <c r="X389">
        <v>5.1666236114699045</v>
      </c>
      <c r="Y389">
        <v>5.1975051975051976</v>
      </c>
      <c r="Z389">
        <v>5.2287581699346406</v>
      </c>
      <c r="AA389">
        <v>5.2631578947368425</v>
      </c>
      <c r="AB389">
        <v>5.2924053982535062</v>
      </c>
      <c r="AC389">
        <v>5.3248136315228969</v>
      </c>
      <c r="AD389">
        <v>5.3518865400053519</v>
      </c>
      <c r="AE389">
        <v>5.3850296176628971</v>
      </c>
      <c r="AF389">
        <v>5.4141851651326478</v>
      </c>
      <c r="AG389">
        <v>5.4436581382689164</v>
      </c>
      <c r="AH389">
        <v>5.4734537493158184</v>
      </c>
      <c r="AI389">
        <v>5.5005500550055011</v>
      </c>
      <c r="AJ389">
        <v>5.5248618784530388</v>
      </c>
      <c r="AK389">
        <v>5.547850208044383</v>
      </c>
      <c r="AL389">
        <v>5.5694792536897806</v>
      </c>
      <c r="AM389">
        <v>5.5959709009513148</v>
      </c>
      <c r="AN389">
        <v>5.617977528089888</v>
      </c>
      <c r="AO389">
        <v>5.6385678037778399</v>
      </c>
      <c r="AP389">
        <v>5.6641178136505239</v>
      </c>
      <c r="AQ389">
        <v>5.6882821387940838</v>
      </c>
      <c r="AR389">
        <v>5.7093919497573511</v>
      </c>
      <c r="AS389">
        <v>5.7339449541284404</v>
      </c>
      <c r="AT389">
        <v>5.7570523891767413</v>
      </c>
      <c r="AU389">
        <v>5.7803468208092488</v>
      </c>
      <c r="AV389">
        <v>5.8038305281485778</v>
      </c>
      <c r="AW389">
        <v>5.8275058275058278</v>
      </c>
    </row>
    <row r="390" spans="1:49">
      <c r="A390" s="95">
        <v>44827</v>
      </c>
      <c r="U390" s="665"/>
      <c r="V390" s="395"/>
      <c r="W390">
        <v>5.2700922266139658</v>
      </c>
      <c r="X390">
        <v>5.3064473335102145</v>
      </c>
      <c r="Y390">
        <v>5.3390282968499738</v>
      </c>
      <c r="Z390">
        <v>5.3705692803437159</v>
      </c>
      <c r="AA390">
        <v>5.4039448797622267</v>
      </c>
      <c r="AB390">
        <v>5.4347826086956523</v>
      </c>
      <c r="AC390">
        <v>5.4674685620557684</v>
      </c>
      <c r="AD390">
        <v>5.4945054945054945</v>
      </c>
      <c r="AE390">
        <v>5.5279159756771694</v>
      </c>
      <c r="AF390">
        <v>5.5570991942206165</v>
      </c>
      <c r="AG390">
        <v>5.5881531153953619</v>
      </c>
      <c r="AH390">
        <v>5.617977528089888</v>
      </c>
      <c r="AI390">
        <v>5.6465273856578202</v>
      </c>
      <c r="AJ390">
        <v>5.6705415367167564</v>
      </c>
      <c r="AK390">
        <v>5.6947608200455582</v>
      </c>
      <c r="AL390">
        <v>5.7175528873642083</v>
      </c>
      <c r="AM390">
        <v>5.7421762848119435</v>
      </c>
      <c r="AN390">
        <v>5.7653502450273857</v>
      </c>
      <c r="AO390">
        <v>5.7870370370370363</v>
      </c>
      <c r="AP390">
        <v>5.8122638767800057</v>
      </c>
      <c r="AQ390">
        <v>5.8360081704114384</v>
      </c>
      <c r="AR390">
        <v>5.8582308142940835</v>
      </c>
      <c r="AS390">
        <v>5.8840835539864669</v>
      </c>
      <c r="AT390">
        <v>5.9066745422327225</v>
      </c>
      <c r="AU390">
        <v>5.9311981020166078</v>
      </c>
      <c r="AV390">
        <v>5.954153021732659</v>
      </c>
      <c r="AW390">
        <v>5.9772863120143453</v>
      </c>
    </row>
    <row r="391" spans="1:49">
      <c r="A391" s="95">
        <v>44830</v>
      </c>
      <c r="U391" s="667"/>
      <c r="V391" s="397"/>
      <c r="W391">
        <v>5.3995680345572357</v>
      </c>
      <c r="X391">
        <v>5.4347826086956523</v>
      </c>
      <c r="Y391">
        <v>5.4749520941691756</v>
      </c>
      <c r="Z391">
        <v>5.5020632737276483</v>
      </c>
      <c r="AA391">
        <v>5.5370985603543739</v>
      </c>
      <c r="AB391">
        <v>5.5694792536897806</v>
      </c>
      <c r="AC391">
        <v>5.6022408963585439</v>
      </c>
      <c r="AD391">
        <v>5.6322162771050408</v>
      </c>
      <c r="AE391">
        <v>5.6657223796034</v>
      </c>
      <c r="AF391">
        <v>5.6963827969239533</v>
      </c>
      <c r="AG391">
        <v>5.7290174735032942</v>
      </c>
      <c r="AH391">
        <v>5.7603686635944698</v>
      </c>
      <c r="AI391">
        <v>5.7903879559930518</v>
      </c>
      <c r="AJ391">
        <v>5.8173356602675979</v>
      </c>
      <c r="AK391">
        <v>5.8411214953271031</v>
      </c>
      <c r="AL391">
        <v>5.8651026392961869</v>
      </c>
      <c r="AM391">
        <v>5.8927519151443724</v>
      </c>
      <c r="AN391">
        <v>5.9171597633136095</v>
      </c>
      <c r="AO391">
        <v>5.94000594000594</v>
      </c>
      <c r="AP391">
        <v>5.9665871121718377</v>
      </c>
      <c r="AQ391">
        <v>5.9934072520227746</v>
      </c>
      <c r="AR391">
        <v>6.01684717208183</v>
      </c>
      <c r="AS391">
        <v>6.0441220912662432</v>
      </c>
      <c r="AT391">
        <v>6.0679611650485432</v>
      </c>
      <c r="AU391">
        <v>6.0938452163315056</v>
      </c>
      <c r="AV391">
        <v>6.119951040391677</v>
      </c>
      <c r="AW391">
        <v>6.1425061425061429</v>
      </c>
    </row>
    <row r="392" spans="1:49">
      <c r="A392" s="95">
        <v>44831</v>
      </c>
      <c r="W392">
        <v>5.3633681952266024</v>
      </c>
      <c r="X392">
        <v>5.3995680345572357</v>
      </c>
      <c r="Y392">
        <v>5.4377379010331701</v>
      </c>
      <c r="Z392">
        <v>5.4719562243502056</v>
      </c>
      <c r="AA392">
        <v>5.5066079295154182</v>
      </c>
      <c r="AB392">
        <v>5.5386319579063974</v>
      </c>
      <c r="AC392">
        <v>5.5725828921705212</v>
      </c>
      <c r="AD392">
        <v>5.6006720806496784</v>
      </c>
      <c r="AE392">
        <v>5.6338028169014089</v>
      </c>
      <c r="AF392">
        <v>5.6641178136505239</v>
      </c>
      <c r="AG392">
        <v>5.6947608200455582</v>
      </c>
      <c r="AH392">
        <v>5.7257371886630404</v>
      </c>
      <c r="AI392">
        <v>5.7537399309551205</v>
      </c>
      <c r="AJ392">
        <v>5.7786766830395839</v>
      </c>
      <c r="AK392">
        <v>5.802146794313896</v>
      </c>
      <c r="AL392">
        <v>5.8241118229470006</v>
      </c>
      <c r="AM392">
        <v>5.8496636443404508</v>
      </c>
      <c r="AN392">
        <v>5.8719906048150321</v>
      </c>
      <c r="AO392">
        <v>5.8927519151443724</v>
      </c>
      <c r="AP392">
        <v>5.9189109203906485</v>
      </c>
      <c r="AQ392">
        <v>5.9417706476530006</v>
      </c>
      <c r="AR392">
        <v>5.9648076349537726</v>
      </c>
      <c r="AS392">
        <v>5.989817310572028</v>
      </c>
      <c r="AT392">
        <v>6.0132291040288637</v>
      </c>
      <c r="AU392">
        <v>6.0368246302444915</v>
      </c>
      <c r="AV392">
        <v>6.0606060606060606</v>
      </c>
      <c r="AW392">
        <v>6.0827250608272507</v>
      </c>
    </row>
    <row r="393" spans="1:49">
      <c r="A393" s="95">
        <v>44832</v>
      </c>
      <c r="W393">
        <v>5.3461641272387066</v>
      </c>
      <c r="X393">
        <v>5.3821313240043063</v>
      </c>
      <c r="Y393">
        <v>5.4185857491194804</v>
      </c>
      <c r="Z393">
        <v>5.4540496318516496</v>
      </c>
      <c r="AA393">
        <v>5.4899807850672522</v>
      </c>
      <c r="AB393">
        <v>5.5218111540585308</v>
      </c>
      <c r="AC393">
        <v>5.5555555555555554</v>
      </c>
      <c r="AD393">
        <v>5.5834729201563373</v>
      </c>
      <c r="AE393">
        <v>5.617977528089888</v>
      </c>
      <c r="AF393">
        <v>5.6481219994351877</v>
      </c>
      <c r="AG393">
        <v>5.6785917092561045</v>
      </c>
      <c r="AH393">
        <v>5.711022272986864</v>
      </c>
      <c r="AI393">
        <v>5.7388809182209473</v>
      </c>
      <c r="AJ393">
        <v>5.7653502450273857</v>
      </c>
      <c r="AK393">
        <v>5.7887120115774247</v>
      </c>
      <c r="AL393">
        <v>5.8122638767800057</v>
      </c>
      <c r="AM393">
        <v>5.8377116170461179</v>
      </c>
      <c r="AN393">
        <v>5.8616647127784294</v>
      </c>
      <c r="AO393">
        <v>5.8840835539864669</v>
      </c>
      <c r="AP393">
        <v>5.9101654846335698</v>
      </c>
      <c r="AQ393">
        <v>5.9347181008902075</v>
      </c>
      <c r="AR393">
        <v>5.9577003276735176</v>
      </c>
      <c r="AS393">
        <v>5.9826503140891418</v>
      </c>
      <c r="AT393">
        <v>6.0078101531991592</v>
      </c>
      <c r="AU393">
        <v>6.0313630880579012</v>
      </c>
      <c r="AV393">
        <v>6.0569351907934585</v>
      </c>
      <c r="AW393">
        <v>6.0808756460930367</v>
      </c>
    </row>
    <row r="394" spans="1:49">
      <c r="A394" s="95">
        <v>44833</v>
      </c>
      <c r="W394">
        <v>5.4054054054054053</v>
      </c>
      <c r="X394">
        <v>5.4421768707482991</v>
      </c>
      <c r="Y394">
        <v>5.4779512462339088</v>
      </c>
      <c r="Z394">
        <v>5.5111600992008816</v>
      </c>
      <c r="AA394">
        <v>5.547850208044383</v>
      </c>
      <c r="AB394">
        <v>5.5788005578800561</v>
      </c>
      <c r="AC394">
        <v>5.6148231330713081</v>
      </c>
      <c r="AD394">
        <v>5.6433408577878108</v>
      </c>
      <c r="AE394">
        <v>5.6769798467215438</v>
      </c>
      <c r="AF394">
        <v>5.7077625570776256</v>
      </c>
      <c r="AG394">
        <v>5.7405281285878305</v>
      </c>
      <c r="AH394">
        <v>5.7736720554272516</v>
      </c>
      <c r="AI394">
        <v>5.8038305281485778</v>
      </c>
      <c r="AJ394">
        <v>5.8309037900874632</v>
      </c>
      <c r="AK394">
        <v>5.8565153733528543</v>
      </c>
      <c r="AL394">
        <v>5.8806233460746835</v>
      </c>
      <c r="AM394">
        <v>5.9084194977843421</v>
      </c>
      <c r="AN394">
        <v>5.9329575793533076</v>
      </c>
      <c r="AO394">
        <v>5.9559261465157833</v>
      </c>
      <c r="AP394">
        <v>5.9844404548174746</v>
      </c>
      <c r="AQ394">
        <v>6.009615384615385</v>
      </c>
      <c r="AR394">
        <v>6.0331825037707389</v>
      </c>
      <c r="AS394">
        <v>6.0606060606060606</v>
      </c>
      <c r="AT394">
        <v>6.0864272671941571</v>
      </c>
      <c r="AU394">
        <v>6.1124694376528117</v>
      </c>
      <c r="AV394">
        <v>6.1387354205033766</v>
      </c>
      <c r="AW394">
        <v>6.1633281972265017</v>
      </c>
    </row>
    <row r="395" spans="1:49">
      <c r="A395" s="95">
        <v>44834</v>
      </c>
      <c r="W395">
        <v>5.4065743944636671</v>
      </c>
      <c r="X395">
        <v>5.4024851431658565</v>
      </c>
      <c r="Y395">
        <v>5.4347826086956523</v>
      </c>
      <c r="Z395">
        <v>5.4704595185995624</v>
      </c>
      <c r="AA395">
        <v>5.5081244836133303</v>
      </c>
      <c r="AB395">
        <v>5.5386319579063974</v>
      </c>
      <c r="AC395">
        <v>5.5741360089186172</v>
      </c>
      <c r="AD395">
        <v>5.6038105912020173</v>
      </c>
      <c r="AE395">
        <v>5.636978579481398</v>
      </c>
      <c r="AF395">
        <v>5.6673278549164072</v>
      </c>
      <c r="AG395">
        <v>5.6996295240809349</v>
      </c>
      <c r="AH395">
        <v>5.7306590257879657</v>
      </c>
      <c r="AI395">
        <v>5.7603686635944698</v>
      </c>
      <c r="AJ395">
        <v>5.7870370370370363</v>
      </c>
      <c r="AK395">
        <v>5.8122638767800057</v>
      </c>
      <c r="AL395">
        <v>5.8343057176196034</v>
      </c>
      <c r="AM395">
        <v>5.8616647127784294</v>
      </c>
      <c r="AN395">
        <v>5.8858151854031782</v>
      </c>
      <c r="AO395">
        <v>5.9084194977843421</v>
      </c>
      <c r="AP395">
        <v>5.9347181008902075</v>
      </c>
      <c r="AQ395">
        <v>5.9594755661501786</v>
      </c>
      <c r="AR395">
        <v>5.9808612440191391</v>
      </c>
      <c r="AS395">
        <v>6.0078101531991592</v>
      </c>
      <c r="AT395">
        <v>6.0331825037707389</v>
      </c>
      <c r="AU395">
        <v>6.0569351907934585</v>
      </c>
      <c r="AV395">
        <v>6.0827250608272507</v>
      </c>
      <c r="AW395">
        <v>6.1050061050061046</v>
      </c>
    </row>
    <row r="396" spans="1:49">
      <c r="A396" s="95">
        <v>44837</v>
      </c>
      <c r="X396">
        <v>5.2056220718375847</v>
      </c>
      <c r="Y396">
        <v>5.2369730295888974</v>
      </c>
      <c r="Z396">
        <v>5.275652862041678</v>
      </c>
      <c r="AA396">
        <v>5.3106744556558683</v>
      </c>
      <c r="AB396">
        <v>5.3390282968499738</v>
      </c>
      <c r="AC396">
        <v>5.3705692803437159</v>
      </c>
      <c r="AD396">
        <v>5.3995680345572357</v>
      </c>
      <c r="AE396">
        <v>5.4318305268875609</v>
      </c>
      <c r="AF396">
        <v>5.4600054600054602</v>
      </c>
      <c r="AG396">
        <v>5.4914881933003841</v>
      </c>
      <c r="AH396">
        <v>5.5218111540585308</v>
      </c>
      <c r="AI396">
        <v>5.5509297807382731</v>
      </c>
      <c r="AJ396">
        <v>5.5756899916364651</v>
      </c>
      <c r="AK396">
        <v>5.5991041433370654</v>
      </c>
      <c r="AL396">
        <v>5.6211354693648117</v>
      </c>
      <c r="AM396">
        <v>5.6465273856578202</v>
      </c>
      <c r="AN396">
        <v>5.6673278549164072</v>
      </c>
      <c r="AO396">
        <v>5.6899004267425326</v>
      </c>
      <c r="AP396">
        <v>5.7142857142857144</v>
      </c>
      <c r="AQ396">
        <v>5.7372346528973033</v>
      </c>
      <c r="AR396">
        <v>5.7587100489490357</v>
      </c>
      <c r="AS396">
        <v>5.78368999421631</v>
      </c>
      <c r="AT396">
        <v>5.8072009291521489</v>
      </c>
      <c r="AU396">
        <v>5.8309037900874632</v>
      </c>
      <c r="AV396">
        <v>5.8530875036581795</v>
      </c>
      <c r="AW396">
        <v>5.8754406580493539</v>
      </c>
    </row>
    <row r="397" spans="1:49">
      <c r="A397" s="95">
        <v>44838</v>
      </c>
      <c r="X397">
        <v>5.1948051948051948</v>
      </c>
      <c r="Y397">
        <v>5.2273915316257185</v>
      </c>
      <c r="Z397">
        <v>5.2576235541535228</v>
      </c>
      <c r="AA397">
        <v>5.2938062466913705</v>
      </c>
      <c r="AB397">
        <v>5.3233963268565345</v>
      </c>
      <c r="AC397">
        <v>5.3576212161800161</v>
      </c>
      <c r="AD397">
        <v>5.3850296176628971</v>
      </c>
      <c r="AE397">
        <v>5.417118093174432</v>
      </c>
      <c r="AF397">
        <v>5.4466230936819171</v>
      </c>
      <c r="AG397">
        <v>5.4764512595837891</v>
      </c>
      <c r="AH397">
        <v>5.5066079295154182</v>
      </c>
      <c r="AI397">
        <v>5.5355660116246881</v>
      </c>
      <c r="AJ397">
        <v>5.5617352614015578</v>
      </c>
      <c r="AK397">
        <v>5.5834729201563373</v>
      </c>
      <c r="AL397">
        <v>5.6053811659192823</v>
      </c>
      <c r="AM397">
        <v>5.6306306306306304</v>
      </c>
      <c r="AN397">
        <v>5.6529112492933864</v>
      </c>
      <c r="AO397">
        <v>5.6753688989784337</v>
      </c>
      <c r="AP397">
        <v>5.6996295240809349</v>
      </c>
      <c r="AQ397">
        <v>5.7240984544934177</v>
      </c>
      <c r="AR397">
        <v>5.7454754380925017</v>
      </c>
      <c r="AS397">
        <v>5.7703404500865547</v>
      </c>
      <c r="AT397">
        <v>5.793742757821553</v>
      </c>
      <c r="AU397">
        <v>5.8173356602675979</v>
      </c>
      <c r="AV397">
        <v>5.8411214953271031</v>
      </c>
      <c r="AW397">
        <v>5.8633831720902956</v>
      </c>
    </row>
    <row r="398" spans="1:49">
      <c r="A398" s="95">
        <v>44839</v>
      </c>
      <c r="X398">
        <v>5.2002080083203328</v>
      </c>
      <c r="Y398">
        <v>5.2314935914203513</v>
      </c>
      <c r="Z398">
        <v>5.2659294365455498</v>
      </c>
      <c r="AA398">
        <v>5.3008216273522395</v>
      </c>
      <c r="AB398">
        <v>5.329070077271516</v>
      </c>
      <c r="AC398">
        <v>5.3619302949061662</v>
      </c>
      <c r="AD398">
        <v>5.3908355795148246</v>
      </c>
      <c r="AE398">
        <v>5.4244643341470029</v>
      </c>
      <c r="AF398">
        <v>5.4555373704309877</v>
      </c>
      <c r="AG398">
        <v>5.4854635216675813</v>
      </c>
      <c r="AH398">
        <v>5.514199062586159</v>
      </c>
      <c r="AI398">
        <v>5.5417013022998063</v>
      </c>
      <c r="AJ398">
        <v>5.5679287305122491</v>
      </c>
      <c r="AK398">
        <v>5.5912776069331835</v>
      </c>
      <c r="AL398">
        <v>5.6132472635419592</v>
      </c>
      <c r="AM398">
        <v>5.6385678037778399</v>
      </c>
      <c r="AN398">
        <v>5.660911406736485</v>
      </c>
      <c r="AO398">
        <v>5.683432793407218</v>
      </c>
      <c r="AP398">
        <v>5.7077625570776256</v>
      </c>
      <c r="AQ398">
        <v>5.7323015190599031</v>
      </c>
      <c r="AR398">
        <v>5.7537399309551205</v>
      </c>
      <c r="AS398">
        <v>5.7786766830395839</v>
      </c>
      <c r="AT398">
        <v>5.802146794313896</v>
      </c>
      <c r="AU398">
        <v>5.8258083309059137</v>
      </c>
      <c r="AV398">
        <v>5.8513750731421883</v>
      </c>
      <c r="AW398">
        <v>5.8737151248164459</v>
      </c>
    </row>
    <row r="399" spans="1:49">
      <c r="A399" s="95">
        <v>44840</v>
      </c>
      <c r="X399">
        <v>5.2328623757195185</v>
      </c>
      <c r="Y399">
        <v>5.2659294365455498</v>
      </c>
      <c r="Z399">
        <v>5.2952078369075988</v>
      </c>
      <c r="AA399">
        <v>5.3304904051172715</v>
      </c>
      <c r="AB399">
        <v>5.359056806002144</v>
      </c>
      <c r="AC399">
        <v>5.3922890266918309</v>
      </c>
      <c r="AD399">
        <v>5.4200542005420056</v>
      </c>
      <c r="AE399">
        <v>5.4525627044711014</v>
      </c>
      <c r="AF399">
        <v>5.4839594187003016</v>
      </c>
      <c r="AG399">
        <v>5.514199062586159</v>
      </c>
      <c r="AH399">
        <v>5.5432372505543235</v>
      </c>
      <c r="AI399">
        <v>5.5710306406685239</v>
      </c>
      <c r="AJ399">
        <v>5.5975370836831795</v>
      </c>
      <c r="AK399">
        <v>5.6211354693648117</v>
      </c>
      <c r="AL399">
        <v>5.6449336720293539</v>
      </c>
      <c r="AM399">
        <v>5.6705415367167564</v>
      </c>
      <c r="AN399">
        <v>5.69313976658127</v>
      </c>
      <c r="AO399">
        <v>5.7142857142857144</v>
      </c>
      <c r="AP399">
        <v>5.7405281285878305</v>
      </c>
      <c r="AQ399">
        <v>5.7653502450273857</v>
      </c>
      <c r="AR399">
        <v>5.7870370370370363</v>
      </c>
      <c r="AS399">
        <v>5.8122638767800057</v>
      </c>
      <c r="AT399">
        <v>5.8360081704114384</v>
      </c>
      <c r="AU399">
        <v>5.8616647127784294</v>
      </c>
      <c r="AV399">
        <v>5.8858151854031782</v>
      </c>
      <c r="AW399">
        <v>5.9084194977843421</v>
      </c>
    </row>
    <row r="400" spans="1:49">
      <c r="A400" s="95">
        <v>44841</v>
      </c>
      <c r="X400">
        <v>5.2356020942408374</v>
      </c>
      <c r="Y400">
        <v>5.2687038988408856</v>
      </c>
      <c r="Z400">
        <v>5.3050397877984086</v>
      </c>
      <c r="AA400">
        <v>5.3418803418803416</v>
      </c>
      <c r="AB400">
        <v>5.3705692803437159</v>
      </c>
      <c r="AC400">
        <v>5.4024851431658565</v>
      </c>
      <c r="AD400">
        <v>5.430355688297583</v>
      </c>
      <c r="AE400">
        <v>5.4644808743169397</v>
      </c>
      <c r="AF400">
        <v>5.4929964295523215</v>
      </c>
      <c r="AG400">
        <v>5.5233360950013815</v>
      </c>
      <c r="AH400">
        <v>5.5524708495280395</v>
      </c>
      <c r="AI400">
        <v>5.5788005578800561</v>
      </c>
      <c r="AJ400">
        <v>5.6053811659192823</v>
      </c>
      <c r="AK400">
        <v>5.6290458767238949</v>
      </c>
      <c r="AL400">
        <v>5.6513139304888389</v>
      </c>
      <c r="AM400">
        <v>5.6769798467215438</v>
      </c>
      <c r="AN400">
        <v>5.6996295240809349</v>
      </c>
      <c r="AO400">
        <v>5.7208237986270021</v>
      </c>
      <c r="AP400">
        <v>5.7471264367816097</v>
      </c>
      <c r="AQ400">
        <v>5.7720057720057723</v>
      </c>
      <c r="AR400">
        <v>5.793742757821553</v>
      </c>
      <c r="AS400">
        <v>5.8190282222868781</v>
      </c>
      <c r="AT400">
        <v>5.8428279287174991</v>
      </c>
      <c r="AU400">
        <v>5.8668231152830748</v>
      </c>
      <c r="AV400">
        <v>5.8910162002945503</v>
      </c>
      <c r="AW400">
        <v>5.9136605558840927</v>
      </c>
    </row>
    <row r="401" spans="1:49">
      <c r="A401" s="95">
        <v>44844</v>
      </c>
      <c r="X401">
        <v>5.208333333333333</v>
      </c>
      <c r="Y401">
        <v>5.2397170552790149</v>
      </c>
      <c r="Z401">
        <v>5.2728710783021349</v>
      </c>
      <c r="AA401">
        <v>5.3078556263269636</v>
      </c>
      <c r="AB401">
        <v>5.3361792956243326</v>
      </c>
      <c r="AC401">
        <v>5.3691275167785237</v>
      </c>
      <c r="AD401">
        <v>5.3966540744738261</v>
      </c>
      <c r="AE401">
        <v>5.4288816503800215</v>
      </c>
      <c r="AF401">
        <v>5.4585152838427948</v>
      </c>
      <c r="AG401">
        <v>5.4869684499314131</v>
      </c>
      <c r="AH401">
        <v>5.514199062586159</v>
      </c>
      <c r="AI401">
        <v>5.54016620498615</v>
      </c>
      <c r="AJ401">
        <v>5.5663790704146949</v>
      </c>
      <c r="AK401">
        <v>5.5881531153953619</v>
      </c>
      <c r="AL401">
        <v>5.6100981767180924</v>
      </c>
      <c r="AM401">
        <v>5.6353902507748659</v>
      </c>
      <c r="AN401">
        <v>5.6561085972850673</v>
      </c>
      <c r="AO401">
        <v>5.6769798467215438</v>
      </c>
      <c r="AP401">
        <v>5.7028799543769599</v>
      </c>
      <c r="AQ401">
        <v>5.7257371886630404</v>
      </c>
      <c r="AR401">
        <v>5.7454754380925017</v>
      </c>
      <c r="AS401">
        <v>5.7703404500865547</v>
      </c>
      <c r="AT401">
        <v>5.793742757821553</v>
      </c>
      <c r="AU401">
        <v>5.8173356602675979</v>
      </c>
      <c r="AV401">
        <v>5.8394160583941606</v>
      </c>
      <c r="AW401">
        <v>5.8616647127784294</v>
      </c>
    </row>
    <row r="402" spans="1:49">
      <c r="A402" s="95">
        <v>44845</v>
      </c>
      <c r="X402">
        <v>5.298013245033113</v>
      </c>
      <c r="Y402">
        <v>5.3304904051172715</v>
      </c>
      <c r="Z402">
        <v>5.359056806002144</v>
      </c>
      <c r="AA402">
        <v>5.3951982735365531</v>
      </c>
      <c r="AB402">
        <v>5.4244643341470029</v>
      </c>
      <c r="AC402">
        <v>5.4585152838427948</v>
      </c>
      <c r="AD402">
        <v>5.4869684499314131</v>
      </c>
      <c r="AE402">
        <v>5.5202870549268557</v>
      </c>
      <c r="AF402">
        <v>5.5493895671476139</v>
      </c>
      <c r="AG402">
        <v>5.5788005578800561</v>
      </c>
      <c r="AH402">
        <v>5.6053811659192823</v>
      </c>
      <c r="AI402">
        <v>5.6322162771050408</v>
      </c>
      <c r="AJ402">
        <v>5.6593095642331637</v>
      </c>
      <c r="AK402">
        <v>5.6818181818181825</v>
      </c>
      <c r="AL402">
        <v>5.7045065601825442</v>
      </c>
      <c r="AM402">
        <v>5.7306590257879657</v>
      </c>
      <c r="AN402">
        <v>5.7537399309551205</v>
      </c>
      <c r="AO402">
        <v>5.7770075101097627</v>
      </c>
      <c r="AP402">
        <v>5.802146794313896</v>
      </c>
      <c r="AQ402">
        <v>5.8275058275058278</v>
      </c>
      <c r="AR402">
        <v>5.8496636443404508</v>
      </c>
      <c r="AS402">
        <v>5.8754406580493539</v>
      </c>
      <c r="AT402">
        <v>5.8997050147492622</v>
      </c>
      <c r="AU402">
        <v>5.9241706161137442</v>
      </c>
      <c r="AV402">
        <v>5.9470710674992571</v>
      </c>
      <c r="AW402">
        <v>5.9701492537313428</v>
      </c>
    </row>
    <row r="403" spans="1:49">
      <c r="A403" s="95">
        <v>44846</v>
      </c>
      <c r="X403">
        <v>5.3177346450412122</v>
      </c>
      <c r="Y403">
        <v>5.3518865400053519</v>
      </c>
      <c r="Z403">
        <v>5.3879310344827589</v>
      </c>
      <c r="AA403">
        <v>5.4229934924078087</v>
      </c>
      <c r="AB403">
        <v>5.4540496318516496</v>
      </c>
      <c r="AC403">
        <v>5.4869684499314131</v>
      </c>
      <c r="AD403">
        <v>5.5157198014340878</v>
      </c>
      <c r="AE403">
        <v>5.547850208044383</v>
      </c>
      <c r="AF403">
        <v>5.5788005578800561</v>
      </c>
      <c r="AG403">
        <v>5.6069526212503504</v>
      </c>
      <c r="AH403">
        <v>5.6353902507748659</v>
      </c>
      <c r="AI403">
        <v>5.660911406736485</v>
      </c>
      <c r="AJ403">
        <v>5.6882821387940838</v>
      </c>
      <c r="AK403">
        <v>5.7126535275635533</v>
      </c>
      <c r="AL403">
        <v>5.7355893318038431</v>
      </c>
      <c r="AM403">
        <v>5.762028233938346</v>
      </c>
      <c r="AN403">
        <v>5.7853630315302285</v>
      </c>
      <c r="AO403">
        <v>5.8088875980249783</v>
      </c>
      <c r="AP403">
        <v>5.8360081704114384</v>
      </c>
      <c r="AQ403">
        <v>5.8599472604746561</v>
      </c>
      <c r="AR403">
        <v>5.8823529411764701</v>
      </c>
      <c r="AS403">
        <v>5.9101654846335698</v>
      </c>
      <c r="AT403">
        <v>5.9329575793533076</v>
      </c>
      <c r="AU403">
        <v>5.9577003276735176</v>
      </c>
      <c r="AV403">
        <v>5.9826503140891418</v>
      </c>
      <c r="AW403">
        <v>6.0060060060060056</v>
      </c>
    </row>
    <row r="404" spans="1:49">
      <c r="A404" s="95">
        <v>44847</v>
      </c>
      <c r="X404">
        <v>5.2784375824755871</v>
      </c>
      <c r="Y404">
        <v>5.3106744556558683</v>
      </c>
      <c r="Z404">
        <v>5.3418803418803416</v>
      </c>
      <c r="AA404">
        <v>5.377789728421619</v>
      </c>
      <c r="AB404">
        <v>5.4068667207353336</v>
      </c>
      <c r="AC404">
        <v>5.4377379010331701</v>
      </c>
      <c r="AD404">
        <v>5.4659743099207434</v>
      </c>
      <c r="AE404">
        <v>5.4975261132490374</v>
      </c>
      <c r="AF404">
        <v>5.5263885051119095</v>
      </c>
      <c r="AG404">
        <v>5.5555555555555554</v>
      </c>
      <c r="AH404">
        <v>5.5850321139346555</v>
      </c>
      <c r="AI404">
        <v>5.6116722783389452</v>
      </c>
      <c r="AJ404">
        <v>5.6385678037778399</v>
      </c>
      <c r="AK404">
        <v>5.6625141562853907</v>
      </c>
      <c r="AL404">
        <v>5.6850483229107445</v>
      </c>
      <c r="AM404">
        <v>5.711022272986864</v>
      </c>
      <c r="AN404">
        <v>5.7323015190599031</v>
      </c>
      <c r="AO404">
        <v>5.755395683453238</v>
      </c>
      <c r="AP404">
        <v>5.7803468208092488</v>
      </c>
      <c r="AQ404">
        <v>5.8055152394775043</v>
      </c>
      <c r="AR404">
        <v>5.8275058275058278</v>
      </c>
      <c r="AS404">
        <v>5.8530875036581795</v>
      </c>
      <c r="AT404">
        <v>5.8771672054069937</v>
      </c>
      <c r="AU404">
        <v>5.9014458542342876</v>
      </c>
      <c r="AV404">
        <v>5.9241706161137442</v>
      </c>
      <c r="AW404">
        <v>5.9470710674992571</v>
      </c>
    </row>
    <row r="405" spans="1:49">
      <c r="A405" s="95">
        <v>44848</v>
      </c>
      <c r="X405">
        <v>5.3461641272387066</v>
      </c>
      <c r="Y405">
        <v>5.3792361484669176</v>
      </c>
      <c r="Z405">
        <v>5.4083288263926441</v>
      </c>
      <c r="AA405">
        <v>5.4451402123604682</v>
      </c>
      <c r="AB405">
        <v>5.4734537493158184</v>
      </c>
      <c r="AC405">
        <v>5.5050922102945226</v>
      </c>
      <c r="AD405">
        <v>5.532503457814661</v>
      </c>
      <c r="AE405">
        <v>5.5648302726766836</v>
      </c>
      <c r="AF405">
        <v>5.592841163310962</v>
      </c>
      <c r="AG405">
        <v>5.6227157717177398</v>
      </c>
      <c r="AH405">
        <v>5.6513139304888389</v>
      </c>
      <c r="AI405">
        <v>5.6769798467215438</v>
      </c>
      <c r="AJ405">
        <v>5.7061340941512126</v>
      </c>
      <c r="AK405">
        <v>5.7306590257879657</v>
      </c>
      <c r="AL405">
        <v>5.7537399309551205</v>
      </c>
      <c r="AM405">
        <v>5.7803468208092488</v>
      </c>
      <c r="AN405">
        <v>5.8038305281485778</v>
      </c>
      <c r="AO405">
        <v>5.8258083309059137</v>
      </c>
      <c r="AP405">
        <v>5.8530875036581795</v>
      </c>
      <c r="AQ405">
        <v>5.8788947677836569</v>
      </c>
      <c r="AR405">
        <v>5.9014458542342876</v>
      </c>
      <c r="AS405">
        <v>5.9276822762299943</v>
      </c>
      <c r="AT405">
        <v>5.9523809523809517</v>
      </c>
      <c r="AU405">
        <v>5.9772863120143453</v>
      </c>
      <c r="AV405">
        <v>6.0024009603841542</v>
      </c>
      <c r="AW405">
        <v>6.0259114191021395</v>
      </c>
    </row>
    <row r="406" spans="1:49">
      <c r="A406" s="95">
        <v>44851</v>
      </c>
      <c r="X406">
        <v>5.3036329885971893</v>
      </c>
      <c r="Y406">
        <v>5.3361792956243326</v>
      </c>
      <c r="Z406">
        <v>5.3676865271068168</v>
      </c>
      <c r="AA406">
        <v>5.4039448797622267</v>
      </c>
      <c r="AB406">
        <v>5.4318305268875609</v>
      </c>
      <c r="AC406">
        <v>5.4629882545752526</v>
      </c>
      <c r="AD406">
        <v>5.4914881933003841</v>
      </c>
      <c r="AE406">
        <v>5.5218111540585308</v>
      </c>
      <c r="AF406">
        <v>5.5493895671476139</v>
      </c>
      <c r="AG406">
        <v>5.5788005578800561</v>
      </c>
      <c r="AH406">
        <v>5.6069526212503504</v>
      </c>
      <c r="AI406">
        <v>5.6338028169014089</v>
      </c>
      <c r="AJ406">
        <v>5.660911406736485</v>
      </c>
      <c r="AK406">
        <v>5.683432793407218</v>
      </c>
      <c r="AL406">
        <v>5.7061340941512126</v>
      </c>
      <c r="AM406">
        <v>5.7306590257879657</v>
      </c>
      <c r="AN406">
        <v>5.7520851308599363</v>
      </c>
      <c r="AO406">
        <v>5.7736720554272516</v>
      </c>
      <c r="AP406">
        <v>5.798782255726298</v>
      </c>
      <c r="AQ406">
        <v>5.8224163027656477</v>
      </c>
      <c r="AR406">
        <v>5.8445353594389244</v>
      </c>
      <c r="AS406">
        <v>5.868544600938967</v>
      </c>
      <c r="AT406">
        <v>5.8927519151443724</v>
      </c>
      <c r="AU406">
        <v>5.9154096421177167</v>
      </c>
      <c r="AV406">
        <v>5.94000594000594</v>
      </c>
      <c r="AW406">
        <v>5.9612518628912072</v>
      </c>
    </row>
    <row r="407" spans="1:49">
      <c r="A407" s="95">
        <v>44852</v>
      </c>
      <c r="X407">
        <v>5.2770448548812663</v>
      </c>
      <c r="Y407">
        <v>5.3078556263269636</v>
      </c>
      <c r="Z407">
        <v>5.3418803418803416</v>
      </c>
      <c r="AA407">
        <v>5.376344086021505</v>
      </c>
      <c r="AB407">
        <v>5.4039448797622267</v>
      </c>
      <c r="AC407">
        <v>5.4347826086956523</v>
      </c>
      <c r="AD407">
        <v>5.4614964500273073</v>
      </c>
      <c r="AE407">
        <v>5.4914881933003841</v>
      </c>
      <c r="AF407">
        <v>5.518763796909492</v>
      </c>
      <c r="AG407">
        <v>5.547850208044383</v>
      </c>
      <c r="AH407">
        <v>5.5741360089186172</v>
      </c>
      <c r="AI407">
        <v>5.6006720806496784</v>
      </c>
      <c r="AJ407">
        <v>5.6274620146314014</v>
      </c>
      <c r="AK407">
        <v>5.6497175141242941</v>
      </c>
      <c r="AL407">
        <v>5.6705415367167564</v>
      </c>
      <c r="AM407">
        <v>5.6947608200455582</v>
      </c>
      <c r="AN407">
        <v>5.7175528873642083</v>
      </c>
      <c r="AO407">
        <v>5.7372346528973033</v>
      </c>
      <c r="AP407">
        <v>5.762028233938346</v>
      </c>
      <c r="AQ407">
        <v>5.7853630315302285</v>
      </c>
      <c r="AR407">
        <v>5.8055152394775043</v>
      </c>
      <c r="AS407">
        <v>5.8309037900874632</v>
      </c>
      <c r="AT407">
        <v>5.8530875036581795</v>
      </c>
      <c r="AU407">
        <v>5.8754406580493539</v>
      </c>
      <c r="AV407">
        <v>5.8997050147492622</v>
      </c>
      <c r="AW407">
        <v>5.9206631142687982</v>
      </c>
    </row>
    <row r="408" spans="1:49">
      <c r="A408" s="95">
        <v>44853</v>
      </c>
      <c r="X408">
        <v>5.2910052910052912</v>
      </c>
      <c r="Y408">
        <v>5.3219797764768488</v>
      </c>
      <c r="Z408">
        <v>5.3547523427041499</v>
      </c>
      <c r="AA408">
        <v>5.3879310344827589</v>
      </c>
      <c r="AB408">
        <v>5.4141851651326478</v>
      </c>
      <c r="AC408">
        <v>5.4451402123604682</v>
      </c>
      <c r="AD408">
        <v>5.4719562243502056</v>
      </c>
      <c r="AE408">
        <v>5.5035773252614195</v>
      </c>
      <c r="AF408">
        <v>5.5340343110127286</v>
      </c>
      <c r="AG408">
        <v>5.563282336578582</v>
      </c>
      <c r="AH408">
        <v>5.589714924538848</v>
      </c>
      <c r="AI408">
        <v>5.6148231330713081</v>
      </c>
      <c r="AJ408">
        <v>5.6417489421720735</v>
      </c>
      <c r="AK408">
        <v>5.6641178136505239</v>
      </c>
      <c r="AL408">
        <v>5.6866647711117428</v>
      </c>
      <c r="AM408">
        <v>5.711022272986864</v>
      </c>
      <c r="AN408">
        <v>5.7339449541284404</v>
      </c>
      <c r="AO408">
        <v>5.755395683453238</v>
      </c>
      <c r="AP408">
        <v>5.7803468208092488</v>
      </c>
      <c r="AQ408">
        <v>5.8038305281485778</v>
      </c>
      <c r="AR408">
        <v>5.8258083309059137</v>
      </c>
      <c r="AS408">
        <v>5.8496636443404508</v>
      </c>
      <c r="AT408">
        <v>5.8737151248164459</v>
      </c>
      <c r="AU408">
        <v>5.8962264150943398</v>
      </c>
      <c r="AV408">
        <v>5.9206631142687982</v>
      </c>
      <c r="AW408">
        <v>5.9417706476530006</v>
      </c>
    </row>
    <row r="409" spans="1:49">
      <c r="A409" s="95">
        <v>44854</v>
      </c>
      <c r="X409">
        <v>5.2287581699346406</v>
      </c>
      <c r="Y409">
        <v>5.2590060478569542</v>
      </c>
      <c r="Z409">
        <v>5.2896059243586357</v>
      </c>
      <c r="AA409">
        <v>5.3219797764768488</v>
      </c>
      <c r="AB409">
        <v>5.3490238031559239</v>
      </c>
      <c r="AC409">
        <v>5.377789728421619</v>
      </c>
      <c r="AD409">
        <v>5.4039448797622267</v>
      </c>
      <c r="AE409">
        <v>5.4347826086956523</v>
      </c>
      <c r="AF409">
        <v>5.4629882545752526</v>
      </c>
      <c r="AG409">
        <v>5.4914881933003841</v>
      </c>
      <c r="AH409">
        <v>5.518763796909492</v>
      </c>
      <c r="AI409">
        <v>5.5432372505543235</v>
      </c>
      <c r="AJ409">
        <v>5.5694792536897806</v>
      </c>
      <c r="AK409">
        <v>5.592841163310962</v>
      </c>
      <c r="AL409">
        <v>5.6148231330713081</v>
      </c>
      <c r="AM409">
        <v>5.6385678037778399</v>
      </c>
      <c r="AN409">
        <v>5.660911406736485</v>
      </c>
      <c r="AO409">
        <v>5.6818181818181825</v>
      </c>
      <c r="AP409">
        <v>5.7061340941512126</v>
      </c>
      <c r="AQ409">
        <v>5.7290174735032942</v>
      </c>
      <c r="AR409">
        <v>5.7504312823461756</v>
      </c>
      <c r="AS409">
        <v>5.7753393011839442</v>
      </c>
      <c r="AT409">
        <v>5.7971014492753632</v>
      </c>
      <c r="AU409">
        <v>5.8207217694994178</v>
      </c>
      <c r="AV409">
        <v>5.8428279287174991</v>
      </c>
      <c r="AW409">
        <v>5.8651026392961869</v>
      </c>
    </row>
    <row r="410" spans="1:49">
      <c r="A410" s="95">
        <v>44855</v>
      </c>
      <c r="W410" s="667"/>
      <c r="X410">
        <v>5.1706308169596698</v>
      </c>
      <c r="Y410">
        <v>5.2029136316337148</v>
      </c>
      <c r="Z410">
        <v>5.2342318764721281</v>
      </c>
      <c r="AA410">
        <v>5.2687038988408856</v>
      </c>
      <c r="AB410">
        <v>5.2952078369075988</v>
      </c>
      <c r="AC410">
        <v>5.3233963268565345</v>
      </c>
      <c r="AD410">
        <v>5.3504547886570357</v>
      </c>
      <c r="AE410">
        <v>5.3806833467850419</v>
      </c>
      <c r="AF410">
        <v>5.4083288263926441</v>
      </c>
      <c r="AG410">
        <v>5.4362598532209843</v>
      </c>
      <c r="AH410">
        <v>5.4614964500273073</v>
      </c>
      <c r="AI410">
        <v>5.4854635216675813</v>
      </c>
      <c r="AJ410">
        <v>5.5126791620727671</v>
      </c>
      <c r="AK410">
        <v>5.5340343110127286</v>
      </c>
      <c r="AL410">
        <v>5.5570991942206165</v>
      </c>
      <c r="AM410">
        <v>5.5819145967066701</v>
      </c>
      <c r="AN410">
        <v>5.6038105912020173</v>
      </c>
      <c r="AO410">
        <v>5.6242969628796393</v>
      </c>
      <c r="AP410">
        <v>5.6497175141242941</v>
      </c>
      <c r="AQ410">
        <v>5.6721497447532609</v>
      </c>
      <c r="AR410">
        <v>5.69313976658127</v>
      </c>
      <c r="AS410">
        <v>5.7175528873642083</v>
      </c>
      <c r="AT410">
        <v>5.7405281285878305</v>
      </c>
      <c r="AU410">
        <v>5.7636887608069172</v>
      </c>
      <c r="AV410">
        <v>5.7870370370370363</v>
      </c>
      <c r="AW410">
        <v>5.8088875980249783</v>
      </c>
    </row>
    <row r="411" spans="1:49">
      <c r="A411" s="95">
        <v>44858</v>
      </c>
      <c r="X411">
        <v>5.2882072977260712</v>
      </c>
      <c r="Y411">
        <v>5.3205639797818565</v>
      </c>
      <c r="Z411">
        <v>5.3518865400053519</v>
      </c>
      <c r="AA411">
        <v>5.3864799353622406</v>
      </c>
      <c r="AB411">
        <v>5.4141851651326478</v>
      </c>
      <c r="AC411">
        <v>5.4436581382689164</v>
      </c>
      <c r="AD411">
        <v>5.4704595185995624</v>
      </c>
      <c r="AE411">
        <v>5.5020632737276483</v>
      </c>
      <c r="AF411">
        <v>5.5309734513274336</v>
      </c>
      <c r="AG411">
        <v>5.5601890464275785</v>
      </c>
      <c r="AH411">
        <v>5.5881531153953619</v>
      </c>
      <c r="AI411">
        <v>5.6148231330713081</v>
      </c>
      <c r="AJ411">
        <v>5.6417489421720735</v>
      </c>
      <c r="AK411">
        <v>5.6657223796034</v>
      </c>
      <c r="AL411">
        <v>5.6882821387940838</v>
      </c>
      <c r="AM411">
        <v>5.7142857142857144</v>
      </c>
      <c r="AN411">
        <v>5.7372346528973033</v>
      </c>
      <c r="AO411">
        <v>5.7587100489490357</v>
      </c>
      <c r="AP411">
        <v>5.78368999421631</v>
      </c>
      <c r="AQ411">
        <v>5.8088875980249783</v>
      </c>
      <c r="AR411">
        <v>5.8309037900874632</v>
      </c>
      <c r="AS411">
        <v>5.8565153733528543</v>
      </c>
      <c r="AT411">
        <v>5.8788947677836569</v>
      </c>
      <c r="AU411">
        <v>5.9031877213695401</v>
      </c>
      <c r="AV411">
        <v>5.9276822762299943</v>
      </c>
      <c r="AW411">
        <v>5.9506099375185952</v>
      </c>
    </row>
    <row r="412" spans="1:49">
      <c r="A412" s="95">
        <v>44859</v>
      </c>
      <c r="X412">
        <v>5.3248136315228969</v>
      </c>
      <c r="Y412">
        <v>5.3576212161800161</v>
      </c>
      <c r="Z412">
        <v>5.3879310344827589</v>
      </c>
      <c r="AA412">
        <v>5.4259359739555073</v>
      </c>
      <c r="AB412">
        <v>5.4525627044711014</v>
      </c>
      <c r="AC412">
        <v>5.4824561403508767</v>
      </c>
      <c r="AD412">
        <v>5.5096418732782375</v>
      </c>
      <c r="AE412">
        <v>5.5417013022998063</v>
      </c>
      <c r="AF412">
        <v>5.5725828921705212</v>
      </c>
      <c r="AG412">
        <v>5.6022408963585439</v>
      </c>
      <c r="AH412">
        <v>5.6306306306306304</v>
      </c>
      <c r="AI412">
        <v>5.6577086280056577</v>
      </c>
      <c r="AJ412">
        <v>5.6866647711117428</v>
      </c>
      <c r="AK412">
        <v>5.711022272986864</v>
      </c>
      <c r="AL412">
        <v>5.7339449541284404</v>
      </c>
      <c r="AM412">
        <v>5.7603686635944698</v>
      </c>
      <c r="AN412">
        <v>5.7853630315302285</v>
      </c>
      <c r="AO412">
        <v>5.8072009291521489</v>
      </c>
      <c r="AP412">
        <v>5.8343057176196034</v>
      </c>
      <c r="AQ412">
        <v>5.8582308142940835</v>
      </c>
      <c r="AR412">
        <v>5.8823529411764701</v>
      </c>
      <c r="AS412">
        <v>5.9084194977843421</v>
      </c>
      <c r="AT412">
        <v>5.9329575793533076</v>
      </c>
      <c r="AU412">
        <v>5.9577003276735176</v>
      </c>
      <c r="AV412">
        <v>5.9826503140891418</v>
      </c>
      <c r="AW412">
        <v>6.0060060060060056</v>
      </c>
    </row>
    <row r="413" spans="1:49">
      <c r="A413" s="95">
        <v>44860</v>
      </c>
      <c r="X413">
        <v>5.3676865271068168</v>
      </c>
      <c r="Y413">
        <v>5.3995680345572357</v>
      </c>
      <c r="Z413">
        <v>5.4347826086956523</v>
      </c>
      <c r="AA413">
        <v>5.4689636313918513</v>
      </c>
      <c r="AB413">
        <v>5.4975261132490374</v>
      </c>
      <c r="AC413">
        <v>5.5294442908487698</v>
      </c>
      <c r="AD413">
        <v>5.5570991942206165</v>
      </c>
      <c r="AE413">
        <v>5.589714924538848</v>
      </c>
      <c r="AF413">
        <v>5.6195560550716497</v>
      </c>
      <c r="AG413">
        <v>5.6513139304888389</v>
      </c>
      <c r="AH413">
        <v>5.6785917092561045</v>
      </c>
      <c r="AI413">
        <v>5.7061340941512126</v>
      </c>
      <c r="AJ413">
        <v>5.7339449541284404</v>
      </c>
      <c r="AK413">
        <v>5.7603686635944698</v>
      </c>
      <c r="AL413">
        <v>5.78368999421631</v>
      </c>
      <c r="AM413">
        <v>5.8122638767800057</v>
      </c>
      <c r="AN413">
        <v>5.8360081704114384</v>
      </c>
      <c r="AO413">
        <v>5.8599472604746561</v>
      </c>
      <c r="AP413">
        <v>5.8875478363261697</v>
      </c>
      <c r="AQ413">
        <v>5.9136605558840927</v>
      </c>
      <c r="AR413">
        <v>5.9364796675571387</v>
      </c>
      <c r="AS413">
        <v>5.9648076349537726</v>
      </c>
      <c r="AT413">
        <v>5.989817310572028</v>
      </c>
      <c r="AU413">
        <v>6.01684717208183</v>
      </c>
      <c r="AV413">
        <v>6.0422960725075523</v>
      </c>
      <c r="AW413">
        <v>6.0661207158022448</v>
      </c>
    </row>
    <row r="414" spans="1:49">
      <c r="A414" s="95">
        <v>44861</v>
      </c>
      <c r="X414">
        <v>5.3149083178315175</v>
      </c>
      <c r="Y414">
        <v>5.3475935828877006</v>
      </c>
      <c r="Z414">
        <v>5.3792361484669176</v>
      </c>
      <c r="AA414">
        <v>5.4127198917456019</v>
      </c>
      <c r="AB414">
        <v>5.4406964091403704</v>
      </c>
      <c r="AC414">
        <v>5.4719562243502056</v>
      </c>
      <c r="AD414">
        <v>5.5005500550055011</v>
      </c>
      <c r="AE414">
        <v>5.532503457814661</v>
      </c>
      <c r="AF414">
        <v>5.5617352614015578</v>
      </c>
      <c r="AG414">
        <v>5.5912776069331835</v>
      </c>
      <c r="AH414">
        <v>5.6195560550716497</v>
      </c>
      <c r="AI414">
        <v>5.6465273856578202</v>
      </c>
      <c r="AJ414">
        <v>5.6753688989784337</v>
      </c>
      <c r="AK414">
        <v>5.6996295240809349</v>
      </c>
      <c r="AL414">
        <v>5.7240984544934177</v>
      </c>
      <c r="AM414">
        <v>5.7520851308599363</v>
      </c>
      <c r="AN414">
        <v>5.7753393011839442</v>
      </c>
      <c r="AO414">
        <v>5.798782255726298</v>
      </c>
      <c r="AP414">
        <v>5.8258083309059137</v>
      </c>
      <c r="AQ414">
        <v>5.8513750731421883</v>
      </c>
      <c r="AR414">
        <v>5.8754406580493539</v>
      </c>
      <c r="AS414">
        <v>5.9014458542342876</v>
      </c>
      <c r="AT414">
        <v>5.9259259259259256</v>
      </c>
      <c r="AU414">
        <v>5.9523809523809517</v>
      </c>
      <c r="AV414">
        <v>5.9772863120143453</v>
      </c>
      <c r="AW414">
        <v>6.0024009603841542</v>
      </c>
    </row>
    <row r="415" spans="1:49">
      <c r="A415" s="95">
        <v>44862</v>
      </c>
      <c r="X415">
        <v>5.3177346450412122</v>
      </c>
      <c r="Y415">
        <v>5.3504547886570357</v>
      </c>
      <c r="Z415">
        <v>5.3821313240043063</v>
      </c>
      <c r="AA415">
        <v>5.417118093174432</v>
      </c>
      <c r="AB415">
        <v>5.4436581382689164</v>
      </c>
      <c r="AC415">
        <v>5.4734537493158184</v>
      </c>
      <c r="AD415">
        <v>5.499037668408028</v>
      </c>
      <c r="AE415">
        <v>5.532503457814661</v>
      </c>
      <c r="AF415">
        <v>5.563282336578582</v>
      </c>
      <c r="AG415">
        <v>5.5959709009513148</v>
      </c>
      <c r="AH415">
        <v>5.6242969628796393</v>
      </c>
      <c r="AI415">
        <v>5.6513139304888389</v>
      </c>
      <c r="AJ415">
        <v>5.6802044873615447</v>
      </c>
      <c r="AK415">
        <v>5.7045065601825442</v>
      </c>
      <c r="AL415">
        <v>5.7290174735032942</v>
      </c>
      <c r="AM415">
        <v>5.755395683453238</v>
      </c>
      <c r="AN415">
        <v>5.7803468208092488</v>
      </c>
      <c r="AO415">
        <v>5.802146794313896</v>
      </c>
      <c r="AP415">
        <v>5.829204313611192</v>
      </c>
      <c r="AQ415">
        <v>5.8548009367681493</v>
      </c>
      <c r="AR415">
        <v>5.8788947677836569</v>
      </c>
      <c r="AS415">
        <v>5.9049306170652498</v>
      </c>
      <c r="AT415">
        <v>5.929439667951379</v>
      </c>
      <c r="AU415">
        <v>5.9559261465157833</v>
      </c>
      <c r="AV415">
        <v>5.9808612440191391</v>
      </c>
      <c r="AW415">
        <v>6.0042029420594414</v>
      </c>
    </row>
    <row r="416" spans="1:49">
      <c r="A416" s="95">
        <v>44865</v>
      </c>
      <c r="X416">
        <v>5.2570707601724322</v>
      </c>
      <c r="Y416">
        <v>5.2002080083203328</v>
      </c>
      <c r="Z416">
        <v>5.2301255230125516</v>
      </c>
      <c r="AA416">
        <v>5.2645433008686497</v>
      </c>
      <c r="AB416">
        <v>5.2896059243586357</v>
      </c>
      <c r="AC416">
        <v>5.3177346450412122</v>
      </c>
      <c r="AD416">
        <v>5.3433075073470473</v>
      </c>
      <c r="AE416">
        <v>5.3748992206396133</v>
      </c>
      <c r="AF416">
        <v>5.4024851431658565</v>
      </c>
      <c r="AG416">
        <v>5.4333061668024998</v>
      </c>
      <c r="AH416">
        <v>5.4585152838427948</v>
      </c>
      <c r="AI416">
        <v>5.4824561403508767</v>
      </c>
      <c r="AJ416">
        <v>5.5096418732782375</v>
      </c>
      <c r="AK416">
        <v>5.5309734513274336</v>
      </c>
      <c r="AL416">
        <v>5.5524708495280395</v>
      </c>
      <c r="AM416">
        <v>5.5772448410485227</v>
      </c>
      <c r="AN416">
        <v>5.5975370836831795</v>
      </c>
      <c r="AO416">
        <v>5.617977528089888</v>
      </c>
      <c r="AP416">
        <v>5.6417489421720735</v>
      </c>
      <c r="AQ416">
        <v>5.6641178136505239</v>
      </c>
      <c r="AR416">
        <v>5.6850483229107445</v>
      </c>
      <c r="AS416">
        <v>5.7093919497573511</v>
      </c>
      <c r="AT416">
        <v>5.7306590257879657</v>
      </c>
      <c r="AU416">
        <v>5.7537399309551205</v>
      </c>
      <c r="AV416">
        <v>5.7753393011839442</v>
      </c>
      <c r="AW416">
        <v>5.7971014492753632</v>
      </c>
    </row>
    <row r="417" spans="1:49">
      <c r="A417" s="95">
        <v>44866</v>
      </c>
      <c r="Y417">
        <v>5.1295203898435497</v>
      </c>
      <c r="Z417">
        <v>5.161290322580645</v>
      </c>
      <c r="AA417">
        <v>5.1921079958463139</v>
      </c>
      <c r="AB417">
        <v>5.2192066805845512</v>
      </c>
      <c r="AC417">
        <v>5.2479664130149564</v>
      </c>
      <c r="AD417">
        <v>5.2728710783021349</v>
      </c>
      <c r="AE417">
        <v>5.3050397877984086</v>
      </c>
      <c r="AF417">
        <v>5.333333333333333</v>
      </c>
      <c r="AG417">
        <v>5.3633681952266024</v>
      </c>
      <c r="AH417">
        <v>5.3879310344827589</v>
      </c>
      <c r="AI417">
        <v>5.4112554112554117</v>
      </c>
      <c r="AJ417">
        <v>5.4347826086956523</v>
      </c>
      <c r="AK417">
        <v>5.4570259208731242</v>
      </c>
      <c r="AL417">
        <v>5.4779512462339088</v>
      </c>
      <c r="AM417">
        <v>5.5020632737276483</v>
      </c>
      <c r="AN417">
        <v>5.5233360950013815</v>
      </c>
      <c r="AO417">
        <v>5.5432372505543235</v>
      </c>
      <c r="AP417">
        <v>5.5663790704146949</v>
      </c>
      <c r="AQ417">
        <v>5.589714924538848</v>
      </c>
      <c r="AR417">
        <v>5.608524957936063</v>
      </c>
      <c r="AS417">
        <v>5.6322162771050408</v>
      </c>
      <c r="AT417">
        <v>5.6545094713033643</v>
      </c>
      <c r="AU417">
        <v>5.6769798467215438</v>
      </c>
      <c r="AV417">
        <v>5.6996295240809349</v>
      </c>
      <c r="AW417">
        <v>5.7191878753217038</v>
      </c>
    </row>
    <row r="418" spans="1:49">
      <c r="A418" s="95">
        <v>44867</v>
      </c>
      <c r="Y418">
        <v>5.2042674993494673</v>
      </c>
      <c r="Z418">
        <v>5.2356020942408374</v>
      </c>
      <c r="AA418">
        <v>5.2369730295888974</v>
      </c>
      <c r="AB418">
        <v>5.2631578947368425</v>
      </c>
      <c r="AC418">
        <v>5.2924053982535062</v>
      </c>
      <c r="AD418">
        <v>5.3177346450412122</v>
      </c>
      <c r="AE418">
        <v>5.3504547886570357</v>
      </c>
      <c r="AF418">
        <v>5.3792361484669176</v>
      </c>
      <c r="AG418">
        <v>5.4083288263926441</v>
      </c>
      <c r="AH418">
        <v>5.4333061668024998</v>
      </c>
      <c r="AI418">
        <v>5.4555373704309877</v>
      </c>
      <c r="AJ418">
        <v>5.4794520547945202</v>
      </c>
      <c r="AK418">
        <v>5.5020632737276483</v>
      </c>
      <c r="AL418">
        <v>5.5233360950013815</v>
      </c>
      <c r="AM418">
        <v>5.547850208044383</v>
      </c>
      <c r="AN418">
        <v>5.5694792536897806</v>
      </c>
      <c r="AO418">
        <v>5.589714924538848</v>
      </c>
      <c r="AP418">
        <v>5.6132472635419592</v>
      </c>
      <c r="AQ418">
        <v>5.636978579481398</v>
      </c>
      <c r="AR418">
        <v>5.6577086280056577</v>
      </c>
      <c r="AS418">
        <v>5.6818181818181825</v>
      </c>
      <c r="AT418">
        <v>5.7028799543769599</v>
      </c>
      <c r="AU418">
        <v>5.7257371886630404</v>
      </c>
      <c r="AV418">
        <v>5.7487783845932743</v>
      </c>
      <c r="AW418">
        <v>5.7703404500865547</v>
      </c>
    </row>
    <row r="419" spans="1:49">
      <c r="A419" s="95">
        <v>44868</v>
      </c>
      <c r="Y419">
        <v>5.1440329218106999</v>
      </c>
      <c r="Z419">
        <v>5.1746442432082791</v>
      </c>
      <c r="AA419">
        <v>5.2042674993494673</v>
      </c>
      <c r="AB419">
        <v>5.2301255230125516</v>
      </c>
      <c r="AC419">
        <v>5.2576235541535228</v>
      </c>
      <c r="AD419">
        <v>5.2812252442566674</v>
      </c>
      <c r="AE419">
        <v>5.3120849933598935</v>
      </c>
      <c r="AF419">
        <v>5.3404539385847798</v>
      </c>
      <c r="AG419">
        <v>5.3705692803437159</v>
      </c>
      <c r="AH419">
        <v>5.3951982735365531</v>
      </c>
      <c r="AI419">
        <v>5.4185857491194804</v>
      </c>
      <c r="AJ419">
        <v>5.4436581382689164</v>
      </c>
      <c r="AK419">
        <v>5.4644808743169397</v>
      </c>
      <c r="AL419">
        <v>5.4854635216675813</v>
      </c>
      <c r="AM419">
        <v>5.5096418732782375</v>
      </c>
      <c r="AN419">
        <v>5.5309734513274336</v>
      </c>
      <c r="AO419">
        <v>5.5509297807382731</v>
      </c>
      <c r="AP419">
        <v>5.5741360089186172</v>
      </c>
      <c r="AQ419">
        <v>5.5975370836831795</v>
      </c>
      <c r="AR419">
        <v>5.617977528089888</v>
      </c>
      <c r="AS419">
        <v>5.6417489421720735</v>
      </c>
      <c r="AT419">
        <v>5.6625141562853907</v>
      </c>
      <c r="AU419">
        <v>5.6850483229107445</v>
      </c>
      <c r="AV419">
        <v>5.7077625570776256</v>
      </c>
      <c r="AW419">
        <v>5.7290174735032942</v>
      </c>
    </row>
    <row r="420" spans="1:49">
      <c r="A420" s="95">
        <v>44869</v>
      </c>
      <c r="Y420">
        <v>5.0517807527153327</v>
      </c>
      <c r="Z420">
        <v>5.0813008130081299</v>
      </c>
      <c r="AA420">
        <v>5.112474437627812</v>
      </c>
      <c r="AB420">
        <v>5.1374261494991016</v>
      </c>
      <c r="AC420">
        <v>5.1639555899819261</v>
      </c>
      <c r="AD420">
        <v>5.1880674448767836</v>
      </c>
      <c r="AE420">
        <v>5.2178450300026089</v>
      </c>
      <c r="AF420">
        <v>5.245213742460006</v>
      </c>
      <c r="AG420">
        <v>5.2742616033755274</v>
      </c>
      <c r="AH420">
        <v>5.2994170641229461</v>
      </c>
      <c r="AI420">
        <v>5.3205639797818565</v>
      </c>
      <c r="AJ420">
        <v>5.344735435595938</v>
      </c>
      <c r="AK420">
        <v>5.3662463107056615</v>
      </c>
      <c r="AL420">
        <v>5.3864799353622406</v>
      </c>
      <c r="AM420">
        <v>5.4083288263926441</v>
      </c>
      <c r="AN420">
        <v>5.4274084124830395</v>
      </c>
      <c r="AO420">
        <v>5.4466230936819171</v>
      </c>
      <c r="AP420">
        <v>5.4689636313918513</v>
      </c>
      <c r="AQ420">
        <v>5.4899807850672522</v>
      </c>
      <c r="AR420">
        <v>5.5081244836133303</v>
      </c>
      <c r="AS420">
        <v>5.5309734513274336</v>
      </c>
      <c r="AT420">
        <v>5.5509297807382731</v>
      </c>
      <c r="AU420">
        <v>5.5725828921705212</v>
      </c>
      <c r="AV420">
        <v>5.592841163310962</v>
      </c>
      <c r="AW420">
        <v>5.6132472635419592</v>
      </c>
    </row>
    <row r="421" spans="1:49">
      <c r="A421" s="95">
        <v>44872</v>
      </c>
      <c r="Y421">
        <v>5.1387461459403907</v>
      </c>
      <c r="Z421">
        <v>5.1692943913155851</v>
      </c>
      <c r="AA421">
        <v>5.2015604681404417</v>
      </c>
      <c r="AB421">
        <v>5.2273915316257185</v>
      </c>
      <c r="AC421">
        <v>5.2534804307853955</v>
      </c>
      <c r="AD421">
        <v>5.2770448548812663</v>
      </c>
      <c r="AE421">
        <v>5.3064473335102145</v>
      </c>
      <c r="AF421">
        <v>5.334755934915977</v>
      </c>
      <c r="AG421">
        <v>5.3633681952266024</v>
      </c>
      <c r="AH421">
        <v>5.3893829156561575</v>
      </c>
      <c r="AI421">
        <v>5.4127198917456019</v>
      </c>
      <c r="AJ421">
        <v>5.4377379010331701</v>
      </c>
      <c r="AK421">
        <v>5.4600054600054602</v>
      </c>
      <c r="AL421">
        <v>5.4809536859413539</v>
      </c>
      <c r="AM421">
        <v>5.5035773252614195</v>
      </c>
      <c r="AN421">
        <v>5.5248618784530388</v>
      </c>
      <c r="AO421">
        <v>5.5447740504574439</v>
      </c>
      <c r="AP421">
        <v>5.5679287305122491</v>
      </c>
      <c r="AQ421">
        <v>5.589714924538848</v>
      </c>
      <c r="AR421">
        <v>5.6100981767180924</v>
      </c>
      <c r="AS421">
        <v>5.6338028169014089</v>
      </c>
      <c r="AT421">
        <v>5.6545094713033643</v>
      </c>
      <c r="AU421">
        <v>5.6769798467215438</v>
      </c>
      <c r="AV421">
        <v>5.6996295240809349</v>
      </c>
      <c r="AW421">
        <v>5.7191878753217038</v>
      </c>
    </row>
    <row r="422" spans="1:49">
      <c r="A422" s="95">
        <v>44873</v>
      </c>
      <c r="Y422">
        <v>5.1719679337988103</v>
      </c>
      <c r="Z422">
        <v>5.2029136316337148</v>
      </c>
      <c r="AA422">
        <v>5.2342318764721281</v>
      </c>
      <c r="AB422">
        <v>5.2603892688058922</v>
      </c>
      <c r="AC422">
        <v>5.2868094105207506</v>
      </c>
      <c r="AD422">
        <v>5.3106744556558683</v>
      </c>
      <c r="AE422">
        <v>5.3404539385847798</v>
      </c>
      <c r="AF422">
        <v>5.3676865271068168</v>
      </c>
      <c r="AG422">
        <v>5.3966540744738261</v>
      </c>
      <c r="AH422">
        <v>5.4229934924078087</v>
      </c>
      <c r="AI422">
        <v>5.4466230936819171</v>
      </c>
      <c r="AJ422">
        <v>5.4719562243502056</v>
      </c>
      <c r="AK422">
        <v>5.4945054945054945</v>
      </c>
      <c r="AL422">
        <v>5.5157198014340878</v>
      </c>
      <c r="AM422">
        <v>5.54016620498615</v>
      </c>
      <c r="AN422">
        <v>5.5617352614015578</v>
      </c>
      <c r="AO422">
        <v>5.5819145967066701</v>
      </c>
      <c r="AP422">
        <v>5.6069526212503504</v>
      </c>
      <c r="AQ422">
        <v>5.6290458767238949</v>
      </c>
      <c r="AR422">
        <v>5.6497175141242941</v>
      </c>
      <c r="AS422">
        <v>5.6737588652482271</v>
      </c>
      <c r="AT422">
        <v>5.6963827969239533</v>
      </c>
      <c r="AU422">
        <v>5.7191878753217038</v>
      </c>
      <c r="AV422">
        <v>5.7421762848119435</v>
      </c>
      <c r="AW422">
        <v>5.7636887608069172</v>
      </c>
    </row>
    <row r="423" spans="1:49">
      <c r="A423" s="95">
        <v>44874</v>
      </c>
      <c r="Y423">
        <v>5.1853772361939336</v>
      </c>
      <c r="Z423">
        <v>5.2164840897235258</v>
      </c>
      <c r="AA423">
        <v>5.2465897166841557</v>
      </c>
      <c r="AB423">
        <v>5.2728710783021349</v>
      </c>
      <c r="AC423">
        <v>5.2994170641229461</v>
      </c>
      <c r="AD423">
        <v>5.3248136315228969</v>
      </c>
      <c r="AE423">
        <v>5.3533190578158463</v>
      </c>
      <c r="AF423">
        <v>5.3806833467850419</v>
      </c>
      <c r="AG423">
        <v>5.4097917230186638</v>
      </c>
      <c r="AH423">
        <v>5.4362598532209843</v>
      </c>
      <c r="AI423">
        <v>5.4585152838427948</v>
      </c>
      <c r="AJ423">
        <v>5.4839594187003016</v>
      </c>
      <c r="AK423">
        <v>5.5081244836133303</v>
      </c>
      <c r="AL423">
        <v>5.5294442908487698</v>
      </c>
      <c r="AM423">
        <v>5.5540127742293812</v>
      </c>
      <c r="AN423">
        <v>5.5756899916364651</v>
      </c>
      <c r="AO423">
        <v>5.5975370836831795</v>
      </c>
      <c r="AP423">
        <v>5.6211354693648117</v>
      </c>
      <c r="AQ423">
        <v>5.6449336720293539</v>
      </c>
      <c r="AR423">
        <v>5.6657223796034</v>
      </c>
      <c r="AS423">
        <v>5.6915196357427433</v>
      </c>
      <c r="AT423">
        <v>5.7142857142857144</v>
      </c>
      <c r="AU423">
        <v>5.7372346528973033</v>
      </c>
      <c r="AV423">
        <v>5.7603686635944698</v>
      </c>
      <c r="AW423">
        <v>5.7820179242555652</v>
      </c>
    </row>
    <row r="424" spans="1:49">
      <c r="A424" s="95">
        <v>44875</v>
      </c>
      <c r="Y424">
        <v>5.3981106612685563</v>
      </c>
      <c r="Z424">
        <v>5.430355688297583</v>
      </c>
      <c r="AA424">
        <v>5.4629882545752526</v>
      </c>
      <c r="AB424">
        <v>5.4929964295523215</v>
      </c>
      <c r="AC424">
        <v>5.5218111540585308</v>
      </c>
      <c r="AD424">
        <v>5.547850208044383</v>
      </c>
      <c r="AE424">
        <v>5.5788005578800561</v>
      </c>
      <c r="AF424">
        <v>5.6100981767180924</v>
      </c>
      <c r="AG424">
        <v>5.6417489421720735</v>
      </c>
      <c r="AH424">
        <v>5.6721497447532609</v>
      </c>
      <c r="AI424">
        <v>5.7028799543769599</v>
      </c>
      <c r="AJ424">
        <v>5.7355893318038431</v>
      </c>
      <c r="AK424">
        <v>5.7670126874279122</v>
      </c>
      <c r="AL424">
        <v>5.7971014492753632</v>
      </c>
      <c r="AM424">
        <v>5.8309037900874632</v>
      </c>
      <c r="AN424">
        <v>5.8616647127784294</v>
      </c>
      <c r="AO424">
        <v>5.8910162002945503</v>
      </c>
      <c r="AP424">
        <v>5.9259259259259256</v>
      </c>
      <c r="AQ424">
        <v>5.9577003276735176</v>
      </c>
      <c r="AR424">
        <v>5.9862316671655194</v>
      </c>
      <c r="AS424">
        <v>6.0204695966285371</v>
      </c>
      <c r="AT424">
        <v>6.0514372163388801</v>
      </c>
      <c r="AU424">
        <v>6.0845756008518403</v>
      </c>
      <c r="AV424">
        <v>6.1162079510703364</v>
      </c>
      <c r="AW424">
        <v>6.1462814996926856</v>
      </c>
    </row>
    <row r="425" spans="1:49">
      <c r="A425" s="95">
        <v>44876</v>
      </c>
      <c r="Y425">
        <v>5.359056806002144</v>
      </c>
      <c r="Z425">
        <v>5.3908355795148246</v>
      </c>
      <c r="AA425">
        <v>5.4229934924078087</v>
      </c>
      <c r="AB425">
        <v>5.4525627044711014</v>
      </c>
      <c r="AC425">
        <v>5.4824561403508767</v>
      </c>
      <c r="AD425">
        <v>5.5096418732782375</v>
      </c>
      <c r="AE425">
        <v>5.5432372505543235</v>
      </c>
      <c r="AF425">
        <v>5.5756899916364651</v>
      </c>
      <c r="AG425">
        <v>5.6100981767180924</v>
      </c>
      <c r="AH425">
        <v>5.6433408577878108</v>
      </c>
      <c r="AI425">
        <v>5.6721497447532609</v>
      </c>
      <c r="AJ425">
        <v>5.7061340941512126</v>
      </c>
      <c r="AK425">
        <v>5.7372346528973033</v>
      </c>
      <c r="AL425">
        <v>5.7703404500865547</v>
      </c>
      <c r="AM425">
        <v>5.8055152394775043</v>
      </c>
      <c r="AN425">
        <v>5.8377116170461179</v>
      </c>
      <c r="AO425">
        <v>5.868544600938967</v>
      </c>
      <c r="AP425">
        <v>5.9066745422327225</v>
      </c>
      <c r="AQ425">
        <v>5.94000594000594</v>
      </c>
      <c r="AR425">
        <v>5.9719319199761127</v>
      </c>
      <c r="AS425">
        <v>6.0078101531991592</v>
      </c>
      <c r="AT425">
        <v>6.0404711567502263</v>
      </c>
      <c r="AU425">
        <v>6.0753341433778862</v>
      </c>
      <c r="AV425">
        <v>6.1106018942865878</v>
      </c>
      <c r="AW425">
        <v>6.1425061425061429</v>
      </c>
    </row>
    <row r="426" spans="1:49">
      <c r="A426" s="95">
        <v>44879</v>
      </c>
      <c r="Y426">
        <v>5.3433075073470473</v>
      </c>
      <c r="Z426">
        <v>5.3748992206396133</v>
      </c>
      <c r="AA426">
        <v>5.4039448797622267</v>
      </c>
      <c r="AB426">
        <v>5.4333061668024998</v>
      </c>
      <c r="AC426">
        <v>5.4629882545752526</v>
      </c>
      <c r="AD426">
        <v>5.48847420417124</v>
      </c>
      <c r="AE426">
        <v>5.5218111540585308</v>
      </c>
      <c r="AF426">
        <v>5.5524708495280395</v>
      </c>
      <c r="AG426">
        <v>5.5865921787709496</v>
      </c>
      <c r="AH426">
        <v>5.617977528089888</v>
      </c>
      <c r="AI426">
        <v>5.6465273856578202</v>
      </c>
      <c r="AJ426">
        <v>5.6785917092561045</v>
      </c>
      <c r="AK426">
        <v>5.7077625570776256</v>
      </c>
      <c r="AL426">
        <v>5.7372346528973033</v>
      </c>
      <c r="AM426">
        <v>5.7703404500865547</v>
      </c>
      <c r="AN426">
        <v>5.8004640371229703</v>
      </c>
      <c r="AO426">
        <v>5.829204313611192</v>
      </c>
      <c r="AP426">
        <v>5.8616647127784294</v>
      </c>
      <c r="AQ426">
        <v>5.8944886531093426</v>
      </c>
      <c r="AR426">
        <v>5.9224163458691148</v>
      </c>
      <c r="AS426">
        <v>5.9559261465157833</v>
      </c>
      <c r="AT426">
        <v>5.9862316671655194</v>
      </c>
      <c r="AU426">
        <v>6.01684717208183</v>
      </c>
      <c r="AV426">
        <v>6.0496067755595888</v>
      </c>
      <c r="AW426">
        <v>6.0790273556230998</v>
      </c>
    </row>
    <row r="427" spans="1:49">
      <c r="A427" s="95">
        <v>44880</v>
      </c>
      <c r="Y427">
        <v>5.3691275167785237</v>
      </c>
      <c r="Z427">
        <v>5.3995680345572357</v>
      </c>
      <c r="AA427">
        <v>5.4097917230186638</v>
      </c>
      <c r="AB427">
        <v>5.4377379010331701</v>
      </c>
      <c r="AC427">
        <v>5.4659743099207434</v>
      </c>
      <c r="AD427">
        <v>5.4929964295523215</v>
      </c>
      <c r="AE427">
        <v>5.5248618784530388</v>
      </c>
      <c r="AF427">
        <v>5.5570991942206165</v>
      </c>
      <c r="AG427">
        <v>5.589714924538848</v>
      </c>
      <c r="AH427">
        <v>5.6227157717177398</v>
      </c>
      <c r="AI427">
        <v>5.6529112492933864</v>
      </c>
      <c r="AJ427">
        <v>5.6850483229107445</v>
      </c>
      <c r="AK427">
        <v>5.715918833952558</v>
      </c>
      <c r="AL427">
        <v>5.7454754380925017</v>
      </c>
      <c r="AM427">
        <v>5.7786766830395839</v>
      </c>
      <c r="AN427">
        <v>5.8088875980249783</v>
      </c>
      <c r="AO427">
        <v>5.8377116170461179</v>
      </c>
      <c r="AP427">
        <v>5.8719906048150321</v>
      </c>
      <c r="AQ427">
        <v>5.9031877213695401</v>
      </c>
      <c r="AR427">
        <v>5.9311981020166078</v>
      </c>
      <c r="AS427">
        <v>5.9648076349537726</v>
      </c>
      <c r="AT427">
        <v>5.9970014992503744</v>
      </c>
      <c r="AU427">
        <v>6.027727546714889</v>
      </c>
      <c r="AV427">
        <v>6.0606060606060606</v>
      </c>
      <c r="AW427">
        <v>6.0901339829476244</v>
      </c>
    </row>
    <row r="428" spans="1:49">
      <c r="A428" s="95">
        <v>44881</v>
      </c>
      <c r="Y428">
        <v>5.4097917230186638</v>
      </c>
      <c r="Z428">
        <v>5.4421768707482991</v>
      </c>
      <c r="AA428">
        <v>5.4704595185995624</v>
      </c>
      <c r="AB428">
        <v>5.4975261132490374</v>
      </c>
      <c r="AC428">
        <v>5.5294442908487698</v>
      </c>
      <c r="AD428">
        <v>5.5586436909394106</v>
      </c>
      <c r="AE428">
        <v>5.594405594405595</v>
      </c>
      <c r="AF428">
        <v>5.6290458767238949</v>
      </c>
      <c r="AG428">
        <v>5.6641178136505239</v>
      </c>
      <c r="AH428">
        <v>5.6980056980056988</v>
      </c>
      <c r="AI428">
        <v>5.7290174735032942</v>
      </c>
      <c r="AJ428">
        <v>5.762028233938346</v>
      </c>
      <c r="AK428">
        <v>5.793742757821553</v>
      </c>
      <c r="AL428">
        <v>5.8275058275058278</v>
      </c>
      <c r="AM428">
        <v>5.8651026392961869</v>
      </c>
      <c r="AN428">
        <v>5.8979652020053077</v>
      </c>
      <c r="AO428">
        <v>5.929439667951379</v>
      </c>
      <c r="AP428">
        <v>5.9683676514473287</v>
      </c>
      <c r="AQ428">
        <v>6.0024009603841542</v>
      </c>
      <c r="AR428">
        <v>6.0350030175015092</v>
      </c>
      <c r="AS428">
        <v>6.0716454159077102</v>
      </c>
      <c r="AT428">
        <v>6.1068702290076331</v>
      </c>
      <c r="AU428">
        <v>6.1425061425061429</v>
      </c>
      <c r="AV428">
        <v>6.1766522544780731</v>
      </c>
      <c r="AW428">
        <v>6.2111801242236027</v>
      </c>
    </row>
    <row r="429" spans="1:49">
      <c r="A429" s="95">
        <v>44882</v>
      </c>
      <c r="Y429">
        <v>5.4689636313918513</v>
      </c>
      <c r="Z429">
        <v>5.5020632737276483</v>
      </c>
      <c r="AA429">
        <v>5.5340343110127286</v>
      </c>
      <c r="AB429">
        <v>5.5601890464275785</v>
      </c>
      <c r="AC429">
        <v>5.594405594405595</v>
      </c>
      <c r="AD429">
        <v>5.6227157717177398</v>
      </c>
      <c r="AE429">
        <v>5.6593095642331637</v>
      </c>
      <c r="AF429">
        <v>5.69313976658127</v>
      </c>
      <c r="AG429">
        <v>5.7290174735032942</v>
      </c>
      <c r="AH429">
        <v>5.7653502450273857</v>
      </c>
      <c r="AI429">
        <v>5.798782255726298</v>
      </c>
      <c r="AJ429">
        <v>5.8343057176196034</v>
      </c>
      <c r="AK429">
        <v>5.868544600938967</v>
      </c>
      <c r="AL429">
        <v>5.9049306170652498</v>
      </c>
      <c r="AM429">
        <v>5.9453032104637344</v>
      </c>
      <c r="AN429">
        <v>5.9808612440191391</v>
      </c>
      <c r="AO429">
        <v>6.0150375939849621</v>
      </c>
      <c r="AP429">
        <v>6.0551014229488347</v>
      </c>
      <c r="AQ429">
        <v>6.091989034419738</v>
      </c>
      <c r="AR429">
        <v>6.1274509803921564</v>
      </c>
      <c r="AS429">
        <v>6.1671292013567687</v>
      </c>
      <c r="AT429">
        <v>6.2034739454094288</v>
      </c>
      <c r="AU429">
        <v>6.2421972534332077</v>
      </c>
      <c r="AV429">
        <v>6.2794348508634226</v>
      </c>
      <c r="AW429">
        <v>6.3151247237132937</v>
      </c>
    </row>
    <row r="430" spans="1:49">
      <c r="A430" s="95">
        <v>44883</v>
      </c>
      <c r="Y430">
        <v>5.3937432578209279</v>
      </c>
      <c r="Z430">
        <v>5.4259359739555073</v>
      </c>
      <c r="AA430">
        <v>5.4510765876260558</v>
      </c>
      <c r="AB430">
        <v>5.4794520547945202</v>
      </c>
      <c r="AC430">
        <v>5.5111600992008816</v>
      </c>
      <c r="AD430">
        <v>5.5417013022998063</v>
      </c>
      <c r="AE430">
        <v>5.5772448410485227</v>
      </c>
      <c r="AF430">
        <v>5.6132472635419592</v>
      </c>
      <c r="AG430">
        <v>5.6497175141242941</v>
      </c>
      <c r="AH430">
        <v>5.6866647711117428</v>
      </c>
      <c r="AI430">
        <v>5.7191878753217038</v>
      </c>
      <c r="AJ430">
        <v>5.7570523891767413</v>
      </c>
      <c r="AK430">
        <v>5.7920648711265565</v>
      </c>
      <c r="AL430">
        <v>5.8275058275058278</v>
      </c>
      <c r="AM430">
        <v>5.868544600938967</v>
      </c>
      <c r="AN430">
        <v>5.9031877213695401</v>
      </c>
      <c r="AO430">
        <v>5.9382422802850359</v>
      </c>
      <c r="AP430">
        <v>5.9772863120143453</v>
      </c>
      <c r="AQ430">
        <v>6.0150375939849621</v>
      </c>
      <c r="AR430">
        <v>6.0496067755595888</v>
      </c>
      <c r="AS430">
        <v>6.0901339829476244</v>
      </c>
      <c r="AT430">
        <v>6.1274509803921564</v>
      </c>
      <c r="AU430">
        <v>6.1652281134401967</v>
      </c>
      <c r="AV430">
        <v>6.2034739454094288</v>
      </c>
      <c r="AW430">
        <v>6.238303181534623</v>
      </c>
    </row>
    <row r="431" spans="1:49">
      <c r="A431" s="95">
        <v>44886</v>
      </c>
      <c r="Y431">
        <v>5.3233963268565345</v>
      </c>
      <c r="Z431">
        <v>5.3547523427041499</v>
      </c>
      <c r="AA431">
        <v>5.3821313240043063</v>
      </c>
      <c r="AB431">
        <v>5.4097917230186638</v>
      </c>
      <c r="AC431">
        <v>5.4421768707482991</v>
      </c>
      <c r="AD431">
        <v>5.4719562243502056</v>
      </c>
      <c r="AE431">
        <v>5.5066079295154182</v>
      </c>
      <c r="AF431">
        <v>5.54016620498615</v>
      </c>
      <c r="AG431">
        <v>5.5756899916364651</v>
      </c>
      <c r="AH431">
        <v>5.6100981767180924</v>
      </c>
      <c r="AI431">
        <v>5.6433408577878108</v>
      </c>
      <c r="AJ431">
        <v>5.6785917092561045</v>
      </c>
      <c r="AK431">
        <v>5.7126535275635533</v>
      </c>
      <c r="AL431">
        <v>5.7454754380925017</v>
      </c>
      <c r="AM431">
        <v>5.78368999421631</v>
      </c>
      <c r="AN431">
        <v>5.8156440825821463</v>
      </c>
      <c r="AO431">
        <v>5.8479532163742682</v>
      </c>
      <c r="AP431">
        <v>5.8858151854031782</v>
      </c>
      <c r="AQ431">
        <v>5.9206631142687982</v>
      </c>
      <c r="AR431">
        <v>5.9523809523809517</v>
      </c>
      <c r="AS431">
        <v>5.989817310572028</v>
      </c>
      <c r="AT431">
        <v>6.0240963855421681</v>
      </c>
      <c r="AU431">
        <v>6.0587700696758553</v>
      </c>
      <c r="AV431">
        <v>6.0938452163315056</v>
      </c>
      <c r="AW431">
        <v>6.1274509803921564</v>
      </c>
    </row>
    <row r="432" spans="1:49">
      <c r="A432" s="95">
        <v>44887</v>
      </c>
      <c r="Y432">
        <v>5.3691275167785237</v>
      </c>
      <c r="Z432">
        <v>5.4010261949770451</v>
      </c>
      <c r="AA432">
        <v>5.4333061668024998</v>
      </c>
      <c r="AB432">
        <v>5.4570259208731242</v>
      </c>
      <c r="AC432">
        <v>5.4914881933003841</v>
      </c>
      <c r="AD432">
        <v>5.5218111540585308</v>
      </c>
      <c r="AE432">
        <v>5.5586436909394106</v>
      </c>
      <c r="AF432">
        <v>5.592841163310962</v>
      </c>
      <c r="AG432">
        <v>5.6274620146314014</v>
      </c>
      <c r="AH432">
        <v>5.6625141562853907</v>
      </c>
      <c r="AI432">
        <v>5.6963827969239533</v>
      </c>
      <c r="AJ432">
        <v>5.7323015190599031</v>
      </c>
      <c r="AK432">
        <v>5.7670126874279122</v>
      </c>
      <c r="AL432">
        <v>5.8004640371229703</v>
      </c>
      <c r="AM432">
        <v>5.8394160583941606</v>
      </c>
      <c r="AN432">
        <v>5.8737151248164459</v>
      </c>
      <c r="AO432">
        <v>5.9084194977843421</v>
      </c>
      <c r="AP432">
        <v>5.9470710674992571</v>
      </c>
      <c r="AQ432">
        <v>5.9826503140891418</v>
      </c>
      <c r="AR432">
        <v>6.01684717208183</v>
      </c>
      <c r="AS432">
        <v>6.0551014229488347</v>
      </c>
      <c r="AT432">
        <v>6.091989034419738</v>
      </c>
      <c r="AU432">
        <v>6.1274509803921564</v>
      </c>
      <c r="AV432">
        <v>6.1652281134401967</v>
      </c>
      <c r="AW432">
        <v>6.1996280223186613</v>
      </c>
    </row>
    <row r="433" spans="1:49">
      <c r="A433" s="95">
        <v>44888</v>
      </c>
      <c r="Y433">
        <v>5.4024851431658565</v>
      </c>
      <c r="Z433">
        <v>5.4362598532209843</v>
      </c>
      <c r="AA433">
        <v>5.4674685620557684</v>
      </c>
      <c r="AB433">
        <v>5.4914881933003841</v>
      </c>
      <c r="AC433">
        <v>5.5263885051119095</v>
      </c>
      <c r="AD433">
        <v>5.5570991942206165</v>
      </c>
      <c r="AE433">
        <v>5.594405594405595</v>
      </c>
      <c r="AF433">
        <v>5.6306306306306304</v>
      </c>
      <c r="AG433">
        <v>5.6689342403628116</v>
      </c>
      <c r="AH433">
        <v>5.7061340941512126</v>
      </c>
      <c r="AI433">
        <v>5.7421762848119435</v>
      </c>
      <c r="AJ433">
        <v>5.7803468208092488</v>
      </c>
      <c r="AK433">
        <v>5.8173356602675979</v>
      </c>
      <c r="AL433">
        <v>5.8548009367681493</v>
      </c>
      <c r="AM433">
        <v>5.8979652020053077</v>
      </c>
      <c r="AN433">
        <v>5.9347181008902075</v>
      </c>
      <c r="AO433">
        <v>5.9719319199761127</v>
      </c>
      <c r="AP433">
        <v>6.0150375939849621</v>
      </c>
      <c r="AQ433">
        <v>6.0551014229488347</v>
      </c>
      <c r="AR433">
        <v>6.091989034419738</v>
      </c>
      <c r="AS433">
        <v>6.1349693251533743</v>
      </c>
      <c r="AT433">
        <v>6.1728395061728394</v>
      </c>
      <c r="AU433">
        <v>6.2131096613855235</v>
      </c>
      <c r="AV433">
        <v>6.2539086929330834</v>
      </c>
      <c r="AW433">
        <v>6.2912865681031764</v>
      </c>
    </row>
    <row r="434" spans="1:49">
      <c r="A434" s="95">
        <v>44889</v>
      </c>
      <c r="Y434" s="189">
        <v>5.4024851431658565</v>
      </c>
      <c r="Z434" s="189">
        <v>5.4362598532209843</v>
      </c>
      <c r="AA434" s="189">
        <v>5.4674685620557684</v>
      </c>
      <c r="AB434" s="189">
        <v>5.4914881933003841</v>
      </c>
      <c r="AC434" s="189">
        <v>5.5263885051119095</v>
      </c>
      <c r="AD434" s="189">
        <v>5.5570991942206165</v>
      </c>
      <c r="AE434" s="189">
        <v>5.594405594405595</v>
      </c>
      <c r="AF434" s="189">
        <v>5.6306306306306304</v>
      </c>
      <c r="AG434" s="189">
        <v>5.6689342403628116</v>
      </c>
      <c r="AH434" s="189">
        <v>5.7061340941512126</v>
      </c>
      <c r="AI434" s="189">
        <v>5.7421762848119435</v>
      </c>
      <c r="AJ434" s="189">
        <v>5.7803468208092488</v>
      </c>
      <c r="AK434" s="189">
        <v>5.8173356602675979</v>
      </c>
      <c r="AL434" s="189">
        <v>5.8548009367681493</v>
      </c>
      <c r="AM434" s="189">
        <v>5.8979652020053077</v>
      </c>
      <c r="AN434" s="189">
        <v>5.9347181008902075</v>
      </c>
      <c r="AO434" s="189">
        <v>5.9719319199761127</v>
      </c>
      <c r="AP434" s="189">
        <v>6.0150375939849621</v>
      </c>
      <c r="AQ434" s="189">
        <v>6.0551014229488347</v>
      </c>
      <c r="AR434" s="189">
        <v>6.091989034419738</v>
      </c>
      <c r="AS434" s="189">
        <v>6.1349693251533743</v>
      </c>
      <c r="AT434" s="189">
        <v>6.1728395061728394</v>
      </c>
      <c r="AU434" s="189">
        <v>6.2131096613855235</v>
      </c>
      <c r="AV434" s="189">
        <v>6.2539086929330834</v>
      </c>
      <c r="AW434" s="189">
        <v>6.2912865681031764</v>
      </c>
    </row>
    <row r="435" spans="1:49">
      <c r="A435" s="95">
        <v>44890</v>
      </c>
      <c r="Y435">
        <v>5.3908355795148246</v>
      </c>
      <c r="Z435">
        <v>5.4244643341470029</v>
      </c>
      <c r="AA435">
        <v>5.4555373704309877</v>
      </c>
      <c r="AB435">
        <v>5.4824561403508767</v>
      </c>
      <c r="AC435">
        <v>5.514199062586159</v>
      </c>
      <c r="AD435">
        <v>5.5447740504574439</v>
      </c>
      <c r="AE435">
        <v>5.5803571428571432</v>
      </c>
      <c r="AF435">
        <v>5.616399887672002</v>
      </c>
      <c r="AG435">
        <v>5.6529112492933864</v>
      </c>
      <c r="AH435">
        <v>5.6915196357427433</v>
      </c>
      <c r="AI435">
        <v>5.7257371886630404</v>
      </c>
      <c r="AJ435">
        <v>5.7636887608069172</v>
      </c>
      <c r="AK435">
        <v>5.798782255726298</v>
      </c>
      <c r="AL435">
        <v>5.8343057176196034</v>
      </c>
      <c r="AM435">
        <v>5.8754406580493539</v>
      </c>
      <c r="AN435">
        <v>5.9119125036949454</v>
      </c>
      <c r="AO435">
        <v>5.9470710674992571</v>
      </c>
      <c r="AP435">
        <v>5.9880239520958076</v>
      </c>
      <c r="AQ435">
        <v>6.0259114191021395</v>
      </c>
      <c r="AR435">
        <v>6.0606060606060606</v>
      </c>
      <c r="AS435">
        <v>6.1012812690665044</v>
      </c>
      <c r="AT435">
        <v>6.1387354205033766</v>
      </c>
      <c r="AU435">
        <v>6.1785603954278656</v>
      </c>
      <c r="AV435">
        <v>6.2169723344731116</v>
      </c>
      <c r="AW435">
        <v>6.2519537355423562</v>
      </c>
    </row>
    <row r="436" spans="1:49">
      <c r="A436" s="95">
        <v>44893</v>
      </c>
      <c r="Y436">
        <v>5.3691275167785237</v>
      </c>
      <c r="Z436">
        <v>5.4024851431658565</v>
      </c>
      <c r="AA436">
        <v>5.4318305268875609</v>
      </c>
      <c r="AB436">
        <v>5.4570259208731242</v>
      </c>
      <c r="AC436">
        <v>5.4899807850672522</v>
      </c>
      <c r="AD436">
        <v>5.5202870549268557</v>
      </c>
      <c r="AE436">
        <v>5.5570991942206165</v>
      </c>
      <c r="AF436">
        <v>5.592841163310962</v>
      </c>
      <c r="AG436">
        <v>5.6306306306306304</v>
      </c>
      <c r="AH436">
        <v>5.6689342403628116</v>
      </c>
      <c r="AI436">
        <v>5.6996295240809349</v>
      </c>
      <c r="AJ436">
        <v>5.7355893318038431</v>
      </c>
      <c r="AK436">
        <v>5.7686760888376121</v>
      </c>
      <c r="AL436">
        <v>5.802146794313896</v>
      </c>
      <c r="AM436">
        <v>5.8411214953271031</v>
      </c>
      <c r="AN436">
        <v>5.8754406580493539</v>
      </c>
      <c r="AO436">
        <v>5.9066745422327225</v>
      </c>
      <c r="AP436">
        <v>5.9453032104637344</v>
      </c>
      <c r="AQ436">
        <v>5.9826503140891418</v>
      </c>
      <c r="AR436">
        <v>6.0150375939849621</v>
      </c>
      <c r="AS436">
        <v>6.0532687651331711</v>
      </c>
      <c r="AT436">
        <v>6.0882800608828003</v>
      </c>
      <c r="AU436">
        <v>6.1255742725880546</v>
      </c>
      <c r="AV436">
        <v>6.1614294516327792</v>
      </c>
      <c r="AW436">
        <v>6.195786864931847</v>
      </c>
    </row>
    <row r="437" spans="1:49">
      <c r="A437" s="95">
        <v>44894</v>
      </c>
      <c r="Y437">
        <v>5.2826201796090864</v>
      </c>
      <c r="Z437">
        <v>5.3149083178315175</v>
      </c>
      <c r="AA437">
        <v>5.3461641272387066</v>
      </c>
      <c r="AB437">
        <v>5.3705692803437159</v>
      </c>
      <c r="AC437">
        <v>5.4024851431658565</v>
      </c>
      <c r="AD437">
        <v>5.430355688297583</v>
      </c>
      <c r="AE437">
        <v>5.4644808743169397</v>
      </c>
      <c r="AF437">
        <v>5.499037668408028</v>
      </c>
      <c r="AG437">
        <v>5.5340343110127286</v>
      </c>
      <c r="AH437">
        <v>5.5679287305122491</v>
      </c>
      <c r="AI437">
        <v>5.5975370836831795</v>
      </c>
      <c r="AJ437">
        <v>5.6290458767238949</v>
      </c>
      <c r="AK437">
        <v>5.6577086280056577</v>
      </c>
      <c r="AL437">
        <v>5.6899004267425326</v>
      </c>
      <c r="AM437">
        <v>5.7257371886630404</v>
      </c>
      <c r="AN437">
        <v>5.7570523891767413</v>
      </c>
      <c r="AO437">
        <v>5.7870370370370363</v>
      </c>
      <c r="AP437">
        <v>5.8224163027656477</v>
      </c>
      <c r="AQ437">
        <v>5.8565153733528543</v>
      </c>
      <c r="AR437">
        <v>5.8858151854031782</v>
      </c>
      <c r="AS437">
        <v>5.9224163458691148</v>
      </c>
      <c r="AT437">
        <v>5.954153021732659</v>
      </c>
      <c r="AU437">
        <v>5.9880239520958076</v>
      </c>
      <c r="AV437">
        <v>6.022282445046673</v>
      </c>
      <c r="AW437">
        <v>6.0532687651331711</v>
      </c>
    </row>
    <row r="438" spans="1:49">
      <c r="A438" s="95">
        <v>44895</v>
      </c>
      <c r="Y438">
        <v>5.2940865053734978</v>
      </c>
      <c r="Z438">
        <v>5.2424639580602879</v>
      </c>
      <c r="AA438">
        <v>5.2728710783021349</v>
      </c>
      <c r="AB438">
        <v>5.296610169491526</v>
      </c>
      <c r="AC438">
        <v>5.3262316910785623</v>
      </c>
      <c r="AD438">
        <v>5.3547523427041499</v>
      </c>
      <c r="AE438">
        <v>5.3864799353622406</v>
      </c>
      <c r="AF438">
        <v>5.4185857491194804</v>
      </c>
      <c r="AG438">
        <v>5.4525627044711014</v>
      </c>
      <c r="AH438">
        <v>5.4854635216675813</v>
      </c>
      <c r="AI438">
        <v>5.5157198014340878</v>
      </c>
      <c r="AJ438">
        <v>5.5463117027176931</v>
      </c>
      <c r="AK438">
        <v>5.5772448410485227</v>
      </c>
      <c r="AL438">
        <v>5.6069526212503504</v>
      </c>
      <c r="AM438">
        <v>5.6417489421720735</v>
      </c>
      <c r="AN438">
        <v>5.6721497447532609</v>
      </c>
      <c r="AO438">
        <v>5.7012542759407072</v>
      </c>
      <c r="AP438">
        <v>5.7355893318038431</v>
      </c>
      <c r="AQ438">
        <v>5.7686760888376121</v>
      </c>
      <c r="AR438">
        <v>5.798782255726298</v>
      </c>
      <c r="AS438">
        <v>5.8326042578011084</v>
      </c>
      <c r="AT438">
        <v>5.8651026392961869</v>
      </c>
      <c r="AU438">
        <v>5.8962264150943398</v>
      </c>
      <c r="AV438">
        <v>5.929439667951379</v>
      </c>
      <c r="AW438">
        <v>5.9594755661501786</v>
      </c>
    </row>
    <row r="439" spans="1:49">
      <c r="A439" s="95">
        <v>44896</v>
      </c>
      <c r="Z439">
        <v>5.2205690420255806</v>
      </c>
      <c r="AA439">
        <v>5.2534804307853955</v>
      </c>
      <c r="AB439">
        <v>5.2770448548812663</v>
      </c>
      <c r="AC439">
        <v>5.3078556263269636</v>
      </c>
      <c r="AD439">
        <v>5.334755934915977</v>
      </c>
      <c r="AE439">
        <v>5.3676865271068168</v>
      </c>
      <c r="AF439">
        <v>5.4010261949770451</v>
      </c>
      <c r="AG439">
        <v>5.4347826086956523</v>
      </c>
      <c r="AH439">
        <v>5.4689636313918513</v>
      </c>
      <c r="AI439">
        <v>5.499037668408028</v>
      </c>
      <c r="AJ439">
        <v>5.5309734513274336</v>
      </c>
      <c r="AK439">
        <v>5.5617352614015578</v>
      </c>
      <c r="AL439">
        <v>5.592841163310962</v>
      </c>
      <c r="AM439">
        <v>5.6274620146314014</v>
      </c>
      <c r="AN439">
        <v>5.6577086280056577</v>
      </c>
      <c r="AO439">
        <v>5.6866647711117428</v>
      </c>
      <c r="AP439">
        <v>5.7208237986270021</v>
      </c>
      <c r="AQ439">
        <v>5.7537399309551205</v>
      </c>
      <c r="AR439">
        <v>5.78368999421631</v>
      </c>
      <c r="AS439">
        <v>5.8190282222868781</v>
      </c>
      <c r="AT439">
        <v>5.8496636443404508</v>
      </c>
      <c r="AU439">
        <v>5.8823529411764701</v>
      </c>
      <c r="AV439">
        <v>5.9154096421177167</v>
      </c>
      <c r="AW439">
        <v>5.9453032104637344</v>
      </c>
    </row>
    <row r="440" spans="1:49">
      <c r="A440" s="95">
        <v>44897</v>
      </c>
      <c r="Z440">
        <v>5.2493438320209975</v>
      </c>
      <c r="AA440">
        <v>5.2798310454065467</v>
      </c>
      <c r="AB440">
        <v>5.3050397877984086</v>
      </c>
      <c r="AC440">
        <v>5.334755934915977</v>
      </c>
      <c r="AD440">
        <v>5.3619302949061662</v>
      </c>
      <c r="AE440">
        <v>5.3951982735365531</v>
      </c>
      <c r="AF440">
        <v>5.4274084124830395</v>
      </c>
      <c r="AG440">
        <v>5.4614964500273073</v>
      </c>
      <c r="AH440">
        <v>5.4945054945054945</v>
      </c>
      <c r="AI440">
        <v>5.5233360950013815</v>
      </c>
      <c r="AJ440">
        <v>5.5540127742293812</v>
      </c>
      <c r="AK440">
        <v>5.5834729201563373</v>
      </c>
      <c r="AL440">
        <v>5.6132472635419592</v>
      </c>
      <c r="AM440">
        <v>5.6465273856578202</v>
      </c>
      <c r="AN440">
        <v>5.6753688989784337</v>
      </c>
      <c r="AO440">
        <v>5.7028799543769599</v>
      </c>
      <c r="AP440">
        <v>5.7355893318038431</v>
      </c>
      <c r="AQ440">
        <v>5.7670126874279122</v>
      </c>
      <c r="AR440">
        <v>5.7954216169226305</v>
      </c>
      <c r="AS440">
        <v>5.8275058275058278</v>
      </c>
      <c r="AT440">
        <v>5.8582308142940835</v>
      </c>
      <c r="AU440">
        <v>5.8892815076560661</v>
      </c>
      <c r="AV440">
        <v>5.9206631142687982</v>
      </c>
      <c r="AW440">
        <v>5.9488399762046402</v>
      </c>
    </row>
    <row r="441" spans="1:49">
      <c r="A441" s="95">
        <v>44900</v>
      </c>
      <c r="Z441">
        <v>5.3050397877984086</v>
      </c>
      <c r="AA441">
        <v>5.334755934915977</v>
      </c>
      <c r="AB441">
        <v>5.3604931653712145</v>
      </c>
      <c r="AC441">
        <v>5.3922890266918309</v>
      </c>
      <c r="AD441">
        <v>5.4200542005420056</v>
      </c>
      <c r="AE441">
        <v>5.4525627044711014</v>
      </c>
      <c r="AF441">
        <v>5.4854635216675813</v>
      </c>
      <c r="AG441">
        <v>5.518763796909492</v>
      </c>
      <c r="AH441">
        <v>5.5524708495280395</v>
      </c>
      <c r="AI441">
        <v>5.5819145967066701</v>
      </c>
      <c r="AJ441">
        <v>5.6132472635419592</v>
      </c>
      <c r="AK441">
        <v>5.6433408577878108</v>
      </c>
      <c r="AL441">
        <v>5.6737588652482271</v>
      </c>
      <c r="AM441">
        <v>5.7093919497573511</v>
      </c>
      <c r="AN441">
        <v>5.7405281285878305</v>
      </c>
      <c r="AO441">
        <v>5.7703404500865547</v>
      </c>
      <c r="AP441">
        <v>5.8055152394775043</v>
      </c>
      <c r="AQ441">
        <v>5.8394160583941606</v>
      </c>
      <c r="AR441">
        <v>5.868544600938967</v>
      </c>
      <c r="AS441">
        <v>5.9049306170652498</v>
      </c>
      <c r="AT441">
        <v>5.9364796675571387</v>
      </c>
      <c r="AU441">
        <v>5.9701492537313428</v>
      </c>
      <c r="AV441">
        <v>6.0024009603841542</v>
      </c>
      <c r="AW441">
        <v>6.0331825037707389</v>
      </c>
    </row>
    <row r="442" spans="1:49">
      <c r="A442" s="95">
        <v>44901</v>
      </c>
      <c r="Z442">
        <v>5.2798310454065467</v>
      </c>
      <c r="AA442">
        <v>5.3120849933598935</v>
      </c>
      <c r="AB442">
        <v>5.3418803418803416</v>
      </c>
      <c r="AC442">
        <v>5.3734551316496511</v>
      </c>
      <c r="AD442">
        <v>5.4024851431658565</v>
      </c>
      <c r="AE442">
        <v>5.4362598532209843</v>
      </c>
      <c r="AF442">
        <v>5.4674685620557684</v>
      </c>
      <c r="AG442">
        <v>5.5005500550055011</v>
      </c>
      <c r="AH442">
        <v>5.5340343110127286</v>
      </c>
      <c r="AI442">
        <v>5.5648302726766836</v>
      </c>
      <c r="AJ442">
        <v>5.5975370836831795</v>
      </c>
      <c r="AK442">
        <v>5.6290458767238949</v>
      </c>
      <c r="AL442">
        <v>5.6593095642331637</v>
      </c>
      <c r="AM442">
        <v>5.6947608200455582</v>
      </c>
      <c r="AN442">
        <v>5.7257371886630404</v>
      </c>
      <c r="AO442">
        <v>5.755395683453238</v>
      </c>
      <c r="AP442">
        <v>5.7903879559930518</v>
      </c>
      <c r="AQ442">
        <v>5.8241118229470006</v>
      </c>
      <c r="AR442">
        <v>5.8548009367681493</v>
      </c>
      <c r="AS442">
        <v>5.8892815076560661</v>
      </c>
      <c r="AT442">
        <v>5.9224163458691148</v>
      </c>
      <c r="AU442">
        <v>5.9559261465157833</v>
      </c>
      <c r="AV442">
        <v>5.9880239520958076</v>
      </c>
      <c r="AW442">
        <v>6.0204695966285371</v>
      </c>
    </row>
    <row r="443" spans="1:49">
      <c r="A443" s="95">
        <v>44902</v>
      </c>
      <c r="Z443">
        <v>5.2246603970741905</v>
      </c>
      <c r="AA443">
        <v>5.2603892688058922</v>
      </c>
      <c r="AB443">
        <v>5.2868094105207506</v>
      </c>
      <c r="AC443">
        <v>5.3163211057947901</v>
      </c>
      <c r="AD443">
        <v>5.344735435595938</v>
      </c>
      <c r="AE443">
        <v>5.377789728421619</v>
      </c>
      <c r="AF443">
        <v>5.4083288263926441</v>
      </c>
      <c r="AG443">
        <v>5.4421768707482991</v>
      </c>
      <c r="AH443">
        <v>5.4749520941691756</v>
      </c>
      <c r="AI443">
        <v>5.5035773252614195</v>
      </c>
      <c r="AJ443">
        <v>5.5355660116246881</v>
      </c>
      <c r="AK443">
        <v>5.5663790704146949</v>
      </c>
      <c r="AL443">
        <v>5.5959709009513148</v>
      </c>
      <c r="AM443">
        <v>5.6306306306306304</v>
      </c>
      <c r="AN443">
        <v>5.6625141562853907</v>
      </c>
      <c r="AO443">
        <v>5.6915196357427433</v>
      </c>
      <c r="AP443">
        <v>5.72737686139748</v>
      </c>
      <c r="AQ443">
        <v>5.7587100489490357</v>
      </c>
      <c r="AR443">
        <v>5.7887120115774247</v>
      </c>
      <c r="AS443">
        <v>5.8241118229470006</v>
      </c>
      <c r="AT443">
        <v>5.8565153733528543</v>
      </c>
      <c r="AU443">
        <v>5.8892815076560661</v>
      </c>
      <c r="AV443">
        <v>5.9206631142687982</v>
      </c>
      <c r="AW443">
        <v>5.9523809523809517</v>
      </c>
    </row>
    <row r="444" spans="1:49">
      <c r="A444" s="95">
        <v>44903</v>
      </c>
      <c r="Z444">
        <v>5.2356020942408374</v>
      </c>
      <c r="AA444">
        <v>5.2659294365455498</v>
      </c>
      <c r="AB444">
        <v>5.2924053982535062</v>
      </c>
      <c r="AC444">
        <v>5.3219797764768488</v>
      </c>
      <c r="AD444">
        <v>5.3490238031559239</v>
      </c>
      <c r="AE444">
        <v>5.3821313240043063</v>
      </c>
      <c r="AF444">
        <v>5.4141851651326478</v>
      </c>
      <c r="AG444">
        <v>5.4481067828929453</v>
      </c>
      <c r="AH444">
        <v>5.4809536859413539</v>
      </c>
      <c r="AI444">
        <v>5.5111600992008816</v>
      </c>
      <c r="AJ444">
        <v>5.5447740504574439</v>
      </c>
      <c r="AK444">
        <v>5.5756899916364651</v>
      </c>
      <c r="AL444">
        <v>5.6069526212503504</v>
      </c>
      <c r="AM444">
        <v>5.6433408577878108</v>
      </c>
      <c r="AN444">
        <v>5.6753688989784337</v>
      </c>
      <c r="AO444">
        <v>5.7077625570776256</v>
      </c>
      <c r="AP444">
        <v>5.7438253877082133</v>
      </c>
      <c r="AQ444">
        <v>5.7786766830395839</v>
      </c>
      <c r="AR444">
        <v>5.8088875980249783</v>
      </c>
      <c r="AS444">
        <v>5.8462437883659746</v>
      </c>
      <c r="AT444">
        <v>5.8788947677836569</v>
      </c>
      <c r="AU444">
        <v>5.9136605558840927</v>
      </c>
      <c r="AV444">
        <v>5.9488399762046402</v>
      </c>
      <c r="AW444">
        <v>5.9808612440191391</v>
      </c>
    </row>
    <row r="445" spans="1:49">
      <c r="A445" s="95">
        <v>44904</v>
      </c>
      <c r="Z445">
        <v>5.2700922266139658</v>
      </c>
      <c r="AA445">
        <v>5.3022269353128317</v>
      </c>
      <c r="AB445">
        <v>5.3276505061267976</v>
      </c>
      <c r="AC445">
        <v>5.3576212161800161</v>
      </c>
      <c r="AD445">
        <v>5.3850296176628971</v>
      </c>
      <c r="AE445">
        <v>5.4185857491194804</v>
      </c>
      <c r="AF445">
        <v>5.4495912806539515</v>
      </c>
      <c r="AG445">
        <v>5.4839594187003016</v>
      </c>
      <c r="AH445">
        <v>5.5172413793103452</v>
      </c>
      <c r="AI445">
        <v>5.5493895671476139</v>
      </c>
      <c r="AJ445">
        <v>5.5850321139346555</v>
      </c>
      <c r="AK445">
        <v>5.617977528089888</v>
      </c>
      <c r="AL445">
        <v>5.6497175141242941</v>
      </c>
      <c r="AM445">
        <v>5.6866647711117428</v>
      </c>
      <c r="AN445">
        <v>5.7191878753217038</v>
      </c>
      <c r="AO445">
        <v>5.7504312823461756</v>
      </c>
      <c r="AP445">
        <v>5.7887120115774247</v>
      </c>
      <c r="AQ445">
        <v>5.8224163027656477</v>
      </c>
      <c r="AR445">
        <v>5.8548009367681493</v>
      </c>
      <c r="AS445">
        <v>5.8910162002945503</v>
      </c>
      <c r="AT445">
        <v>5.9259259259259256</v>
      </c>
      <c r="AU445">
        <v>5.9594755661501786</v>
      </c>
      <c r="AV445">
        <v>5.9952038369304557</v>
      </c>
      <c r="AW445">
        <v>6.027727546714889</v>
      </c>
    </row>
    <row r="446" spans="1:49">
      <c r="A446" s="95">
        <v>44907</v>
      </c>
      <c r="Z446">
        <v>5.3376034160661865</v>
      </c>
      <c r="AA446">
        <v>5.3691275167785237</v>
      </c>
      <c r="AB446">
        <v>5.3966540744738261</v>
      </c>
      <c r="AC446">
        <v>5.4259359739555073</v>
      </c>
      <c r="AD446">
        <v>5.4555373704309877</v>
      </c>
      <c r="AE446">
        <v>5.4899807850672522</v>
      </c>
      <c r="AF446">
        <v>5.5233360950013815</v>
      </c>
      <c r="AG446">
        <v>5.5586436909394106</v>
      </c>
      <c r="AH446">
        <v>5.594405594405595</v>
      </c>
      <c r="AI446">
        <v>5.6274620146314014</v>
      </c>
      <c r="AJ446">
        <v>5.6641178136505239</v>
      </c>
      <c r="AK446">
        <v>5.6996295240809349</v>
      </c>
      <c r="AL446">
        <v>5.7339449541284404</v>
      </c>
      <c r="AM446">
        <v>5.7736720554272516</v>
      </c>
      <c r="AN446">
        <v>5.8088875980249783</v>
      </c>
      <c r="AO446">
        <v>5.8445353594389244</v>
      </c>
      <c r="AP446">
        <v>5.8840835539864669</v>
      </c>
      <c r="AQ446">
        <v>5.9224163458691148</v>
      </c>
      <c r="AR446">
        <v>5.9559261465157833</v>
      </c>
      <c r="AS446">
        <v>5.9970014992503744</v>
      </c>
      <c r="AT446">
        <v>6.0331825037707389</v>
      </c>
      <c r="AU446">
        <v>6.0716454159077102</v>
      </c>
      <c r="AV446">
        <v>6.1087354917532064</v>
      </c>
      <c r="AW446">
        <v>6.1443932411674345</v>
      </c>
    </row>
    <row r="447" spans="1:49">
      <c r="A447" s="95">
        <v>44908</v>
      </c>
      <c r="Z447">
        <v>5.3191489361702127</v>
      </c>
      <c r="AA447">
        <v>5.3504547886570357</v>
      </c>
      <c r="AB447">
        <v>5.377789728421619</v>
      </c>
      <c r="AC447">
        <v>5.4083288263926441</v>
      </c>
      <c r="AD447">
        <v>5.4377379010331701</v>
      </c>
      <c r="AE447">
        <v>5.4719562243502056</v>
      </c>
      <c r="AF447">
        <v>5.5066079295154182</v>
      </c>
      <c r="AG447">
        <v>5.5417013022998063</v>
      </c>
      <c r="AH447">
        <v>5.5788005578800561</v>
      </c>
      <c r="AI447">
        <v>5.6116722783389452</v>
      </c>
      <c r="AJ447">
        <v>5.6497175141242941</v>
      </c>
      <c r="AK447">
        <v>5.683432793407218</v>
      </c>
      <c r="AL447">
        <v>5.7191878753217038</v>
      </c>
      <c r="AM447">
        <v>5.7603686635944698</v>
      </c>
      <c r="AN447">
        <v>5.7971014492753632</v>
      </c>
      <c r="AO447">
        <v>5.8309037900874632</v>
      </c>
      <c r="AP447">
        <v>5.8737151248164459</v>
      </c>
      <c r="AQ447">
        <v>5.9119125036949454</v>
      </c>
      <c r="AR447">
        <v>5.9470710674992571</v>
      </c>
      <c r="AS447">
        <v>5.9880239520958076</v>
      </c>
      <c r="AT447">
        <v>6.0259114191021395</v>
      </c>
      <c r="AU447">
        <v>6.0642813826561559</v>
      </c>
      <c r="AV447">
        <v>6.103143118706134</v>
      </c>
      <c r="AW447">
        <v>6.1406202026404673</v>
      </c>
    </row>
    <row r="448" spans="1:49">
      <c r="A448" s="95">
        <v>44909</v>
      </c>
      <c r="Z448">
        <v>5.3177346450412122</v>
      </c>
      <c r="AA448">
        <v>5.3518865400053519</v>
      </c>
      <c r="AB448">
        <v>5.4039448797622267</v>
      </c>
      <c r="AC448">
        <v>5.4347826086956523</v>
      </c>
      <c r="AD448">
        <v>5.4659743099207434</v>
      </c>
      <c r="AE448">
        <v>5.5005500550055011</v>
      </c>
      <c r="AF448">
        <v>5.5340343110127286</v>
      </c>
      <c r="AG448">
        <v>5.5710306406685239</v>
      </c>
      <c r="AH448">
        <v>5.6069526212503504</v>
      </c>
      <c r="AI448">
        <v>5.6417489421720735</v>
      </c>
      <c r="AJ448">
        <v>5.6802044873615447</v>
      </c>
      <c r="AK448">
        <v>5.715918833952558</v>
      </c>
      <c r="AL448">
        <v>5.7520851308599363</v>
      </c>
      <c r="AM448">
        <v>5.7971014492753632</v>
      </c>
      <c r="AN448">
        <v>5.8377116170461179</v>
      </c>
      <c r="AO448">
        <v>5.8754406580493539</v>
      </c>
      <c r="AP448">
        <v>5.9206631142687982</v>
      </c>
      <c r="AQ448">
        <v>5.9630292188431726</v>
      </c>
      <c r="AR448">
        <v>6.0006000600060005</v>
      </c>
      <c r="AS448">
        <v>6.0459492140266029</v>
      </c>
      <c r="AT448">
        <v>6.0882800608828003</v>
      </c>
      <c r="AU448">
        <v>6.1293288384921851</v>
      </c>
      <c r="AV448">
        <v>6.1728395061728394</v>
      </c>
      <c r="AW448">
        <v>6.2111801242236027</v>
      </c>
    </row>
    <row r="449" spans="1:49">
      <c r="A449" s="95">
        <v>44910</v>
      </c>
      <c r="Z449">
        <v>5.329070077271516</v>
      </c>
      <c r="AA449">
        <v>5.3604931653712145</v>
      </c>
      <c r="AB449">
        <v>5.3850296176628971</v>
      </c>
      <c r="AC449">
        <v>5.417118093174432</v>
      </c>
      <c r="AD449">
        <v>5.4466230936819171</v>
      </c>
      <c r="AE449">
        <v>5.4809536859413539</v>
      </c>
      <c r="AF449">
        <v>5.514199062586159</v>
      </c>
      <c r="AG449">
        <v>5.5493895671476139</v>
      </c>
      <c r="AH449">
        <v>5.5850321139346555</v>
      </c>
      <c r="AI449">
        <v>5.617977528089888</v>
      </c>
      <c r="AJ449">
        <v>5.6545094713033643</v>
      </c>
      <c r="AK449">
        <v>5.6882821387940838</v>
      </c>
      <c r="AL449">
        <v>5.7224606580829764</v>
      </c>
      <c r="AM449">
        <v>5.7653502450273857</v>
      </c>
      <c r="AN449">
        <v>5.8038305281485778</v>
      </c>
      <c r="AO449">
        <v>5.8411214953271031</v>
      </c>
      <c r="AP449">
        <v>5.8840835539864669</v>
      </c>
      <c r="AQ449">
        <v>5.9241706161137442</v>
      </c>
      <c r="AR449">
        <v>5.9612518628912072</v>
      </c>
      <c r="AS449">
        <v>6.0042029420594414</v>
      </c>
      <c r="AT449">
        <v>6.0422960725075523</v>
      </c>
      <c r="AU449">
        <v>6.0827250608272507</v>
      </c>
      <c r="AV449">
        <v>6.1236987140232699</v>
      </c>
      <c r="AW449">
        <v>6.1614294516327792</v>
      </c>
    </row>
    <row r="450" spans="1:49">
      <c r="A450" s="95">
        <v>44911</v>
      </c>
      <c r="Z450">
        <v>5.3134962805526031</v>
      </c>
      <c r="AA450">
        <v>5.344735435595938</v>
      </c>
      <c r="AB450">
        <v>5.3691275167785237</v>
      </c>
      <c r="AC450">
        <v>5.4024851431658565</v>
      </c>
      <c r="AD450">
        <v>5.4318305268875609</v>
      </c>
      <c r="AE450">
        <v>5.4659743099207434</v>
      </c>
      <c r="AF450">
        <v>5.499037668408028</v>
      </c>
      <c r="AG450">
        <v>5.5340343110127286</v>
      </c>
      <c r="AH450">
        <v>5.5694792536897806</v>
      </c>
      <c r="AI450">
        <v>5.6022408963585439</v>
      </c>
      <c r="AJ450">
        <v>5.6385678037778399</v>
      </c>
      <c r="AK450">
        <v>5.6737588652482271</v>
      </c>
      <c r="AL450">
        <v>5.7093919497573511</v>
      </c>
      <c r="AM450">
        <v>5.7537399309551205</v>
      </c>
      <c r="AN450">
        <v>5.7920648711265565</v>
      </c>
      <c r="AO450">
        <v>5.829204313611192</v>
      </c>
      <c r="AP450">
        <v>5.8737151248164459</v>
      </c>
      <c r="AQ450">
        <v>5.9154096421177167</v>
      </c>
      <c r="AR450">
        <v>5.954153021732659</v>
      </c>
      <c r="AS450">
        <v>5.9988002399520104</v>
      </c>
      <c r="AT450">
        <v>6.0386473429951693</v>
      </c>
      <c r="AU450">
        <v>6.0808756460930367</v>
      </c>
      <c r="AV450">
        <v>6.1218243036424855</v>
      </c>
      <c r="AW450">
        <v>6.1614294516327792</v>
      </c>
    </row>
    <row r="451" spans="1:49">
      <c r="A451" s="95">
        <v>44914</v>
      </c>
      <c r="Z451">
        <v>5.3149083178315175</v>
      </c>
      <c r="AA451">
        <v>5.3475935828877006</v>
      </c>
      <c r="AB451">
        <v>5.3734551316496511</v>
      </c>
      <c r="AC451">
        <v>5.4068667207353336</v>
      </c>
      <c r="AD451">
        <v>5.4362598532209843</v>
      </c>
      <c r="AE451">
        <v>5.4719562243502056</v>
      </c>
      <c r="AF451">
        <v>5.5035773252614195</v>
      </c>
      <c r="AG451">
        <v>5.5417013022998063</v>
      </c>
      <c r="AH451">
        <v>5.5772448410485227</v>
      </c>
      <c r="AI451">
        <v>5.6116722783389452</v>
      </c>
      <c r="AJ451">
        <v>5.6481219994351877</v>
      </c>
      <c r="AK451">
        <v>5.683432793407218</v>
      </c>
      <c r="AL451">
        <v>5.7175528873642083</v>
      </c>
      <c r="AM451">
        <v>5.762028233938346</v>
      </c>
      <c r="AN451">
        <v>5.8004640371229703</v>
      </c>
      <c r="AO451">
        <v>5.8377116170461179</v>
      </c>
      <c r="AP451">
        <v>5.8823529411764701</v>
      </c>
      <c r="AQ451">
        <v>5.9241706161137442</v>
      </c>
      <c r="AR451">
        <v>5.9612518628912072</v>
      </c>
      <c r="AS451">
        <v>6.0060060060060056</v>
      </c>
      <c r="AT451">
        <v>6.0459492140266029</v>
      </c>
      <c r="AU451">
        <v>6.0864272671941571</v>
      </c>
      <c r="AV451">
        <v>6.1293288384921851</v>
      </c>
      <c r="AW451">
        <v>6.1671292013567687</v>
      </c>
    </row>
    <row r="452" spans="1:49">
      <c r="A452" s="95">
        <v>44915</v>
      </c>
      <c r="Z452">
        <v>5.2192066805845512</v>
      </c>
      <c r="AA452">
        <v>5.2507219742714621</v>
      </c>
      <c r="AB452">
        <v>5.2728710783021349</v>
      </c>
      <c r="AC452">
        <v>5.3078556263269636</v>
      </c>
      <c r="AD452">
        <v>5.3361792956243326</v>
      </c>
      <c r="AE452">
        <v>5.3705692803437159</v>
      </c>
      <c r="AF452">
        <v>5.4024851431658565</v>
      </c>
      <c r="AG452">
        <v>5.4377379010331701</v>
      </c>
      <c r="AH452">
        <v>5.4734537493158184</v>
      </c>
      <c r="AI452">
        <v>5.5066079295154182</v>
      </c>
      <c r="AJ452">
        <v>5.5417013022998063</v>
      </c>
      <c r="AK452">
        <v>5.5725828921705212</v>
      </c>
      <c r="AL452">
        <v>5.6053811659192823</v>
      </c>
      <c r="AM452">
        <v>5.6465273856578202</v>
      </c>
      <c r="AN452">
        <v>5.6818181818181825</v>
      </c>
      <c r="AO452">
        <v>5.715918833952558</v>
      </c>
      <c r="AP452">
        <v>5.7570523891767413</v>
      </c>
      <c r="AQ452">
        <v>5.7954216169226305</v>
      </c>
      <c r="AR452">
        <v>5.829204313611192</v>
      </c>
      <c r="AS452">
        <v>5.8702670971529205</v>
      </c>
      <c r="AT452">
        <v>5.9066745422327225</v>
      </c>
      <c r="AU452">
        <v>5.9453032104637344</v>
      </c>
      <c r="AV452">
        <v>5.9826503140891418</v>
      </c>
      <c r="AW452">
        <v>6.0186578393018362</v>
      </c>
    </row>
    <row r="453" spans="1:49">
      <c r="A453" s="95">
        <v>44916</v>
      </c>
      <c r="Z453">
        <v>5.2056220718375847</v>
      </c>
      <c r="AA453">
        <v>5.2369730295888974</v>
      </c>
      <c r="AB453">
        <v>5.2631578947368425</v>
      </c>
      <c r="AC453">
        <v>5.298013245033113</v>
      </c>
      <c r="AD453">
        <v>5.3262316910785623</v>
      </c>
      <c r="AE453">
        <v>5.3604931653712145</v>
      </c>
      <c r="AF453">
        <v>5.3922890266918309</v>
      </c>
      <c r="AG453">
        <v>5.4259359739555073</v>
      </c>
      <c r="AH453">
        <v>5.4600054600054602</v>
      </c>
      <c r="AI453">
        <v>5.4914881933003841</v>
      </c>
      <c r="AJ453">
        <v>5.5248618784530388</v>
      </c>
      <c r="AK453">
        <v>5.5570991942206165</v>
      </c>
      <c r="AL453">
        <v>5.5865921787709496</v>
      </c>
      <c r="AM453">
        <v>5.6274620146314014</v>
      </c>
      <c r="AN453">
        <v>5.660911406736485</v>
      </c>
      <c r="AO453">
        <v>5.6947608200455582</v>
      </c>
      <c r="AP453">
        <v>5.7355893318038431</v>
      </c>
      <c r="AQ453">
        <v>5.7720057720057723</v>
      </c>
      <c r="AR453">
        <v>5.8055152394775043</v>
      </c>
      <c r="AS453">
        <v>5.8445353594389244</v>
      </c>
      <c r="AT453">
        <v>5.8806233460746835</v>
      </c>
      <c r="AU453">
        <v>5.9189109203906485</v>
      </c>
      <c r="AV453">
        <v>5.9559261465157833</v>
      </c>
      <c r="AW453">
        <v>5.989817310572028</v>
      </c>
    </row>
    <row r="454" spans="1:49">
      <c r="A454" s="95">
        <v>44917</v>
      </c>
      <c r="Z454">
        <v>5.1961548454143927</v>
      </c>
      <c r="AA454">
        <v>5.226025607525477</v>
      </c>
      <c r="AB454">
        <v>5.2493438320209975</v>
      </c>
      <c r="AC454">
        <v>5.2840158520475562</v>
      </c>
      <c r="AD454">
        <v>5.3120849933598935</v>
      </c>
      <c r="AE454">
        <v>5.3461641272387066</v>
      </c>
      <c r="AF454">
        <v>5.376344086021505</v>
      </c>
      <c r="AG454">
        <v>5.4112554112554117</v>
      </c>
      <c r="AH454">
        <v>5.4466230936819171</v>
      </c>
      <c r="AI454">
        <v>5.4794520547945202</v>
      </c>
      <c r="AJ454">
        <v>5.5111600992008816</v>
      </c>
      <c r="AK454">
        <v>5.5417013022998063</v>
      </c>
      <c r="AL454">
        <v>5.5710306406685239</v>
      </c>
      <c r="AM454">
        <v>5.608524957936063</v>
      </c>
      <c r="AN454">
        <v>5.6433408577878108</v>
      </c>
      <c r="AO454">
        <v>5.6753688989784337</v>
      </c>
      <c r="AP454">
        <v>5.7142857142857144</v>
      </c>
      <c r="AQ454">
        <v>5.7504312823461756</v>
      </c>
      <c r="AR454">
        <v>5.78368999421631</v>
      </c>
      <c r="AS454">
        <v>5.8224163027656477</v>
      </c>
      <c r="AT454">
        <v>5.8582308142940835</v>
      </c>
      <c r="AU454">
        <v>5.8944886531093426</v>
      </c>
      <c r="AV454">
        <v>5.929439667951379</v>
      </c>
      <c r="AW454">
        <v>5.9648076349537726</v>
      </c>
    </row>
    <row r="455" spans="1:49">
      <c r="A455" s="95">
        <v>44918</v>
      </c>
      <c r="Z455">
        <v>5.1666236114699045</v>
      </c>
      <c r="AA455">
        <v>5.1948051948051948</v>
      </c>
      <c r="AB455">
        <v>5.2219321148825069</v>
      </c>
      <c r="AC455">
        <v>5.2562417871222076</v>
      </c>
      <c r="AD455">
        <v>5.2840158520475562</v>
      </c>
      <c r="AE455">
        <v>5.3163211057947901</v>
      </c>
      <c r="AF455">
        <v>5.3475935828877006</v>
      </c>
      <c r="AG455">
        <v>5.3792361484669176</v>
      </c>
      <c r="AH455">
        <v>5.4127198917456019</v>
      </c>
      <c r="AI455">
        <v>5.4436581382689164</v>
      </c>
      <c r="AJ455">
        <v>5.4734537493158184</v>
      </c>
      <c r="AK455">
        <v>5.5005500550055011</v>
      </c>
      <c r="AL455">
        <v>5.5279159756771694</v>
      </c>
      <c r="AM455">
        <v>5.5648302726766836</v>
      </c>
      <c r="AN455">
        <v>5.5959709009513148</v>
      </c>
      <c r="AO455">
        <v>5.6258790436005626</v>
      </c>
      <c r="AP455">
        <v>5.660911406736485</v>
      </c>
      <c r="AQ455">
        <v>5.6947608200455582</v>
      </c>
      <c r="AR455">
        <v>5.7257371886630404</v>
      </c>
      <c r="AS455">
        <v>5.762028233938346</v>
      </c>
      <c r="AT455">
        <v>5.793742757821553</v>
      </c>
      <c r="AU455">
        <v>5.8275058275058278</v>
      </c>
      <c r="AV455">
        <v>5.8616647127784294</v>
      </c>
      <c r="AW455">
        <v>5.8927519151443724</v>
      </c>
    </row>
    <row r="456" spans="1:49">
      <c r="A456" s="95">
        <v>44921</v>
      </c>
      <c r="Z456" s="189">
        <v>5.1666236114699045</v>
      </c>
      <c r="AA456" s="189">
        <v>5.1948051948051948</v>
      </c>
      <c r="AB456" s="189">
        <v>5.2219321148825069</v>
      </c>
      <c r="AC456" s="189">
        <v>5.2562417871222076</v>
      </c>
      <c r="AD456" s="189">
        <v>5.2840158520475562</v>
      </c>
      <c r="AE456" s="189">
        <v>5.3163211057947901</v>
      </c>
      <c r="AF456" s="189">
        <v>5.3475935828877006</v>
      </c>
      <c r="AG456" s="189">
        <v>5.3792361484669176</v>
      </c>
      <c r="AH456" s="189">
        <v>5.4127198917456019</v>
      </c>
      <c r="AI456" s="189">
        <v>5.4436581382689164</v>
      </c>
      <c r="AJ456" s="189">
        <v>5.4734537493158184</v>
      </c>
      <c r="AK456" s="189">
        <v>5.5005500550055011</v>
      </c>
      <c r="AL456" s="189">
        <v>5.5279159756771694</v>
      </c>
      <c r="AM456" s="189">
        <v>5.5648302726766836</v>
      </c>
      <c r="AN456" s="189">
        <v>5.5959709009513148</v>
      </c>
      <c r="AO456" s="189">
        <v>5.6258790436005626</v>
      </c>
      <c r="AP456" s="189">
        <v>5.660911406736485</v>
      </c>
      <c r="AQ456" s="189">
        <v>5.6947608200455582</v>
      </c>
      <c r="AR456" s="189">
        <v>5.7257371886630404</v>
      </c>
      <c r="AS456" s="189">
        <v>5.762028233938346</v>
      </c>
      <c r="AT456" s="189">
        <v>5.793742757821553</v>
      </c>
      <c r="AU456" s="189">
        <v>5.8275058275058278</v>
      </c>
      <c r="AV456" s="189">
        <v>5.8616647127784294</v>
      </c>
      <c r="AW456" s="189">
        <v>5.8927519151443724</v>
      </c>
    </row>
    <row r="457" spans="1:49">
      <c r="A457" s="95">
        <v>44922</v>
      </c>
      <c r="Z457">
        <v>5.275652862041678</v>
      </c>
      <c r="AA457">
        <v>5.3050397877984086</v>
      </c>
      <c r="AB457">
        <v>5.3304904051172715</v>
      </c>
      <c r="AC457">
        <v>5.3662463107056615</v>
      </c>
      <c r="AD457">
        <v>5.3937432578209279</v>
      </c>
      <c r="AE457">
        <v>5.4274084124830395</v>
      </c>
      <c r="AF457">
        <v>5.4585152838427948</v>
      </c>
      <c r="AG457">
        <v>5.4914881933003841</v>
      </c>
      <c r="AH457">
        <v>5.5263885051119095</v>
      </c>
      <c r="AI457">
        <v>5.5570991942206165</v>
      </c>
      <c r="AJ457">
        <v>5.5881531153953619</v>
      </c>
      <c r="AK457">
        <v>5.617977528089888</v>
      </c>
      <c r="AL457">
        <v>5.6465273856578202</v>
      </c>
      <c r="AM457">
        <v>5.683432793407218</v>
      </c>
      <c r="AN457">
        <v>5.715918833952558</v>
      </c>
      <c r="AO457">
        <v>5.7454754380925017</v>
      </c>
      <c r="AP457">
        <v>5.7820179242555652</v>
      </c>
      <c r="AQ457">
        <v>5.8173356602675979</v>
      </c>
      <c r="AR457">
        <v>5.8479532163742682</v>
      </c>
      <c r="AS457">
        <v>5.8840835539864669</v>
      </c>
      <c r="AT457">
        <v>5.9189109203906485</v>
      </c>
      <c r="AU457">
        <v>5.9523809523809517</v>
      </c>
      <c r="AV457">
        <v>5.9862316671655194</v>
      </c>
      <c r="AW457">
        <v>6.0186578393018362</v>
      </c>
    </row>
    <row r="458" spans="1:49">
      <c r="A458" s="95">
        <v>44923</v>
      </c>
      <c r="Z458">
        <v>5.2521008403361344</v>
      </c>
      <c r="AA458">
        <v>5.2798310454065467</v>
      </c>
      <c r="AB458">
        <v>5.3022269353128317</v>
      </c>
      <c r="AC458">
        <v>5.3390282968499738</v>
      </c>
      <c r="AD458">
        <v>5.3662463107056615</v>
      </c>
      <c r="AE458">
        <v>5.3995680345572357</v>
      </c>
      <c r="AF458">
        <v>5.4288816503800215</v>
      </c>
      <c r="AG458">
        <v>5.4600054600054602</v>
      </c>
      <c r="AH458">
        <v>5.4929964295523215</v>
      </c>
      <c r="AI458">
        <v>5.5233360950013815</v>
      </c>
      <c r="AJ458">
        <v>5.5524708495280395</v>
      </c>
      <c r="AK458">
        <v>5.5803571428571432</v>
      </c>
      <c r="AL458">
        <v>5.6069526212503504</v>
      </c>
      <c r="AM458">
        <v>5.6401579244218834</v>
      </c>
      <c r="AN458">
        <v>5.6705415367167564</v>
      </c>
      <c r="AO458">
        <v>5.7012542759407072</v>
      </c>
      <c r="AP458">
        <v>5.7355893318038431</v>
      </c>
      <c r="AQ458">
        <v>5.7670126874279122</v>
      </c>
      <c r="AR458">
        <v>5.7971014492753632</v>
      </c>
      <c r="AS458">
        <v>5.8309037900874632</v>
      </c>
      <c r="AT458">
        <v>5.8633831720902956</v>
      </c>
      <c r="AU458">
        <v>5.8962264150943398</v>
      </c>
      <c r="AV458">
        <v>5.9276822762299943</v>
      </c>
      <c r="AW458">
        <v>5.9577003276735176</v>
      </c>
    </row>
    <row r="459" spans="1:49">
      <c r="A459" s="95">
        <v>44924</v>
      </c>
      <c r="Z459">
        <v>5.2175727851403524</v>
      </c>
      <c r="AA459">
        <v>5.3191489361702127</v>
      </c>
      <c r="AB459">
        <v>5.3418803418803416</v>
      </c>
      <c r="AC459">
        <v>5.3748992206396133</v>
      </c>
      <c r="AD459">
        <v>5.4024851431658565</v>
      </c>
      <c r="AE459">
        <v>5.4347826086956523</v>
      </c>
      <c r="AF459">
        <v>5.4644808743169397</v>
      </c>
      <c r="AG459">
        <v>5.4975261132490374</v>
      </c>
      <c r="AH459">
        <v>5.5309734513274336</v>
      </c>
      <c r="AI459">
        <v>5.5617352614015578</v>
      </c>
      <c r="AJ459">
        <v>5.589714924538848</v>
      </c>
      <c r="AK459">
        <v>5.616399887672002</v>
      </c>
      <c r="AL459">
        <v>5.6417489421720735</v>
      </c>
      <c r="AM459">
        <v>5.6753688989784337</v>
      </c>
      <c r="AN459">
        <v>5.7045065601825442</v>
      </c>
      <c r="AO459">
        <v>5.7339449541284404</v>
      </c>
      <c r="AP459">
        <v>5.7686760888376121</v>
      </c>
      <c r="AQ459">
        <v>5.8004640371229703</v>
      </c>
      <c r="AR459">
        <v>5.829204313611192</v>
      </c>
      <c r="AS459">
        <v>5.8633831720902956</v>
      </c>
      <c r="AT459">
        <v>5.8944886531093426</v>
      </c>
      <c r="AU459">
        <v>5.9259259259259256</v>
      </c>
      <c r="AV459">
        <v>5.9577003276735176</v>
      </c>
      <c r="AW459">
        <v>5.9880239520958076</v>
      </c>
    </row>
    <row r="460" spans="1:49">
      <c r="A460" s="95">
        <v>44925</v>
      </c>
      <c r="Z460">
        <f>AA460</f>
        <v>5.3633681952266024</v>
      </c>
      <c r="AA460">
        <v>5.3633681952266024</v>
      </c>
      <c r="AB460">
        <v>5.3850296176628971</v>
      </c>
      <c r="AC460">
        <v>5.3691275167785237</v>
      </c>
      <c r="AD460">
        <v>5.3981106612685563</v>
      </c>
      <c r="AE460">
        <v>5.4318305268875609</v>
      </c>
      <c r="AF460">
        <v>5.4614964500273073</v>
      </c>
      <c r="AG460">
        <v>5.4945054945054945</v>
      </c>
      <c r="AH460">
        <v>5.5263885051119095</v>
      </c>
      <c r="AI460">
        <v>5.5570991942206165</v>
      </c>
      <c r="AJ460">
        <v>5.5850321139346555</v>
      </c>
      <c r="AK460">
        <v>5.6116722783389452</v>
      </c>
      <c r="AL460">
        <v>5.636978579481398</v>
      </c>
      <c r="AM460">
        <v>5.6705415367167564</v>
      </c>
      <c r="AN460">
        <v>5.6996295240809349</v>
      </c>
      <c r="AO460">
        <v>5.7290174735032942</v>
      </c>
      <c r="AP460">
        <v>5.7636887608069172</v>
      </c>
      <c r="AQ460">
        <v>5.7954216169226305</v>
      </c>
      <c r="AR460">
        <v>5.8241118229470006</v>
      </c>
      <c r="AS460">
        <v>5.8582308142940835</v>
      </c>
      <c r="AT460">
        <v>5.8892815076560661</v>
      </c>
      <c r="AU460">
        <v>5.9206631142687982</v>
      </c>
      <c r="AV460">
        <v>5.9523809523809517</v>
      </c>
      <c r="AW460">
        <v>5.9826503140891418</v>
      </c>
    </row>
    <row r="461" spans="1:49">
      <c r="A461" s="95">
        <v>44928</v>
      </c>
      <c r="AA461">
        <v>5.4809536859413539</v>
      </c>
      <c r="AB461">
        <v>5.5081244836133303</v>
      </c>
      <c r="AC461">
        <v>5.5417013022998063</v>
      </c>
      <c r="AD461">
        <v>5.5710306406685239</v>
      </c>
      <c r="AE461">
        <v>5.6053811659192823</v>
      </c>
      <c r="AF461">
        <v>5.636978579481398</v>
      </c>
      <c r="AG461">
        <v>5.6721497447532609</v>
      </c>
      <c r="AH461">
        <v>5.7077625570776256</v>
      </c>
      <c r="AI461">
        <v>5.7405281285878305</v>
      </c>
      <c r="AJ461">
        <v>5.7736720554272516</v>
      </c>
      <c r="AK461">
        <v>5.8038305281485778</v>
      </c>
      <c r="AL461">
        <v>5.8326042578011084</v>
      </c>
      <c r="AM461">
        <v>5.8651026392961869</v>
      </c>
      <c r="AN461">
        <v>5.8944886531093426</v>
      </c>
      <c r="AO461">
        <v>5.9224163458691148</v>
      </c>
      <c r="AP461">
        <v>5.954153021732659</v>
      </c>
      <c r="AQ461">
        <v>5.9844404548174746</v>
      </c>
      <c r="AR461">
        <v>6.0132291040288637</v>
      </c>
      <c r="AS461">
        <v>6.0459492140266029</v>
      </c>
      <c r="AT461">
        <v>6.0753341433778862</v>
      </c>
      <c r="AU461">
        <v>6.1068702290076331</v>
      </c>
      <c r="AV461">
        <v>6.1368517950291492</v>
      </c>
      <c r="AW461">
        <v>6.1671292013567687</v>
      </c>
    </row>
    <row r="462" spans="1:49">
      <c r="A462" s="95">
        <v>44929</v>
      </c>
      <c r="AA462">
        <v>5.4809536859413539</v>
      </c>
      <c r="AB462">
        <v>5.5081244836133303</v>
      </c>
      <c r="AC462">
        <v>5.5417013022998063</v>
      </c>
      <c r="AD462">
        <v>5.5710306406685239</v>
      </c>
      <c r="AE462">
        <v>5.6053811659192823</v>
      </c>
      <c r="AF462">
        <v>5.636978579481398</v>
      </c>
      <c r="AG462">
        <v>5.6721497447532609</v>
      </c>
      <c r="AH462">
        <v>5.7077625570776256</v>
      </c>
      <c r="AI462">
        <v>5.7405281285878305</v>
      </c>
      <c r="AJ462">
        <v>5.7736720554272516</v>
      </c>
      <c r="AK462">
        <v>5.8038305281485778</v>
      </c>
      <c r="AL462">
        <v>5.8326042578011084</v>
      </c>
      <c r="AM462">
        <v>5.8651026392961869</v>
      </c>
      <c r="AN462">
        <v>5.8944886531093426</v>
      </c>
      <c r="AO462">
        <v>5.9224163458691148</v>
      </c>
      <c r="AP462">
        <v>5.954153021732659</v>
      </c>
      <c r="AQ462">
        <v>5.9844404548174746</v>
      </c>
      <c r="AR462">
        <v>6.0132291040288637</v>
      </c>
      <c r="AS462">
        <v>6.0459492140266029</v>
      </c>
      <c r="AT462">
        <v>6.0753341433778862</v>
      </c>
      <c r="AU462">
        <v>6.1068702290076331</v>
      </c>
      <c r="AV462">
        <v>6.1368517950291492</v>
      </c>
      <c r="AW462">
        <v>6.1671292013567687</v>
      </c>
    </row>
    <row r="463" spans="1:49">
      <c r="A463" s="95">
        <v>44930</v>
      </c>
      <c r="AA463">
        <v>5.4824561403508767</v>
      </c>
      <c r="AB463">
        <v>5.5096418732782375</v>
      </c>
      <c r="AC463">
        <v>5.54016620498615</v>
      </c>
      <c r="AD463">
        <v>5.5694792536897806</v>
      </c>
      <c r="AE463">
        <v>5.6038105912020173</v>
      </c>
      <c r="AF463">
        <v>5.6338028169014089</v>
      </c>
      <c r="AG463">
        <v>5.6689342403628116</v>
      </c>
      <c r="AH463">
        <v>5.7028799543769599</v>
      </c>
      <c r="AI463">
        <v>5.7355893318038431</v>
      </c>
      <c r="AJ463">
        <v>5.7653502450273857</v>
      </c>
      <c r="AK463">
        <v>5.793742757821553</v>
      </c>
      <c r="AL463">
        <v>5.8190282222868781</v>
      </c>
      <c r="AM463">
        <v>5.8548009367681493</v>
      </c>
      <c r="AN463">
        <v>5.8892815076560661</v>
      </c>
      <c r="AO463">
        <v>5.9224163458691148</v>
      </c>
      <c r="AP463">
        <v>5.9612518628912072</v>
      </c>
      <c r="AQ463">
        <v>5.9988002399520104</v>
      </c>
      <c r="AR463">
        <v>6.0313630880579012</v>
      </c>
      <c r="AS463">
        <v>6.0698027314112286</v>
      </c>
      <c r="AT463">
        <v>6.1068702290076331</v>
      </c>
      <c r="AU463">
        <v>6.1425061425061429</v>
      </c>
      <c r="AV463">
        <v>6.1785603954278656</v>
      </c>
      <c r="AW463">
        <v>6.2131096613855235</v>
      </c>
    </row>
    <row r="464" spans="1:49">
      <c r="A464" s="95">
        <v>44931</v>
      </c>
      <c r="AA464">
        <v>5.3981106612685563</v>
      </c>
      <c r="AB464">
        <v>5.4244643341470029</v>
      </c>
      <c r="AC464">
        <v>5.4495912806539515</v>
      </c>
      <c r="AD464">
        <v>5.4779512462339088</v>
      </c>
      <c r="AE464">
        <v>5.5111600992008816</v>
      </c>
      <c r="AF464">
        <v>5.5417013022998063</v>
      </c>
      <c r="AG464">
        <v>5.5741360089186172</v>
      </c>
      <c r="AH464">
        <v>5.6069526212503504</v>
      </c>
      <c r="AI464">
        <v>5.6385678037778399</v>
      </c>
      <c r="AJ464">
        <v>5.6705415367167564</v>
      </c>
      <c r="AK464">
        <v>5.6980056980056988</v>
      </c>
      <c r="AL464">
        <v>5.7240984544934177</v>
      </c>
      <c r="AM464">
        <v>5.7587100489490357</v>
      </c>
      <c r="AN464">
        <v>5.7920648711265565</v>
      </c>
      <c r="AO464">
        <v>5.8241118229470006</v>
      </c>
      <c r="AP464">
        <v>5.8616647127784294</v>
      </c>
      <c r="AQ464">
        <v>5.8979652020053077</v>
      </c>
      <c r="AR464">
        <v>5.929439667951379</v>
      </c>
      <c r="AS464">
        <v>5.9665871121718377</v>
      </c>
      <c r="AT464">
        <v>6.0006000600060005</v>
      </c>
      <c r="AU464">
        <v>6.0368246302444915</v>
      </c>
      <c r="AV464">
        <v>6.0716454159077102</v>
      </c>
      <c r="AW464">
        <v>6.1050061050061046</v>
      </c>
    </row>
    <row r="465" spans="1:49">
      <c r="A465" s="95">
        <v>44932</v>
      </c>
      <c r="AA465">
        <v>5.2742616033755274</v>
      </c>
      <c r="AB465">
        <v>5.2994170641229461</v>
      </c>
      <c r="AC465">
        <v>5.3262316910785623</v>
      </c>
      <c r="AD465">
        <v>5.3533190578158463</v>
      </c>
      <c r="AE465">
        <v>5.3864799353622406</v>
      </c>
      <c r="AF465">
        <v>5.4156512320606547</v>
      </c>
      <c r="AG465">
        <v>5.4481067828929453</v>
      </c>
      <c r="AH465">
        <v>5.4809536859413539</v>
      </c>
      <c r="AI465">
        <v>5.5111600992008816</v>
      </c>
      <c r="AJ465">
        <v>5.5417013022998063</v>
      </c>
      <c r="AK465">
        <v>5.5694792536897806</v>
      </c>
      <c r="AL465">
        <v>5.594405594405595</v>
      </c>
      <c r="AM465">
        <v>5.6290458767238949</v>
      </c>
      <c r="AN465">
        <v>5.6593095642331637</v>
      </c>
      <c r="AO465">
        <v>5.6899004267425326</v>
      </c>
      <c r="AP465">
        <v>5.7257371886630404</v>
      </c>
      <c r="AQ465">
        <v>5.7587100489490357</v>
      </c>
      <c r="AR465">
        <v>5.7887120115774247</v>
      </c>
      <c r="AS465">
        <v>5.8241118229470006</v>
      </c>
      <c r="AT465">
        <v>5.8565153733528543</v>
      </c>
      <c r="AU465">
        <v>5.8892815076560661</v>
      </c>
      <c r="AV465">
        <v>5.9224163458691148</v>
      </c>
      <c r="AW465">
        <v>5.954153021732659</v>
      </c>
    </row>
    <row r="466" spans="1:49">
      <c r="A466" s="95">
        <v>44935</v>
      </c>
      <c r="AA466">
        <v>5.2840158520475562</v>
      </c>
      <c r="AB466">
        <v>5.3064473335102145</v>
      </c>
      <c r="AC466">
        <v>5.3376034160661865</v>
      </c>
      <c r="AD466">
        <v>5.3648068669527893</v>
      </c>
      <c r="AE466">
        <v>5.3981106612685563</v>
      </c>
      <c r="AF466">
        <v>5.4274084124830395</v>
      </c>
      <c r="AG466">
        <v>5.4600054600054602</v>
      </c>
      <c r="AH466">
        <v>5.4929964295523215</v>
      </c>
      <c r="AI466">
        <v>5.5248618784530388</v>
      </c>
      <c r="AJ466">
        <v>5.5555555555555554</v>
      </c>
      <c r="AK466">
        <v>5.5834729201563373</v>
      </c>
      <c r="AL466">
        <v>5.6100981767180924</v>
      </c>
      <c r="AM466">
        <v>5.6433408577878108</v>
      </c>
      <c r="AN466">
        <v>5.6737588652482271</v>
      </c>
      <c r="AO466">
        <v>5.7028799543769599</v>
      </c>
      <c r="AP466">
        <v>5.7388809182209473</v>
      </c>
      <c r="AQ466">
        <v>5.7720057720057723</v>
      </c>
      <c r="AR466">
        <v>5.8004640371229703</v>
      </c>
      <c r="AS466">
        <v>5.8360081704114384</v>
      </c>
      <c r="AT466">
        <v>5.868544600938967</v>
      </c>
      <c r="AU466">
        <v>5.9014458542342876</v>
      </c>
      <c r="AV466">
        <v>5.9329575793533076</v>
      </c>
      <c r="AW466">
        <v>5.9648076349537726</v>
      </c>
    </row>
    <row r="467" spans="1:49">
      <c r="A467" s="95">
        <v>44936</v>
      </c>
      <c r="AA467">
        <v>5.2301255230125516</v>
      </c>
      <c r="AB467">
        <v>5.2534804307853955</v>
      </c>
      <c r="AC467">
        <v>5.2840158520475562</v>
      </c>
      <c r="AD467">
        <v>5.3120849933598935</v>
      </c>
      <c r="AE467">
        <v>5.3433075073470473</v>
      </c>
      <c r="AF467">
        <v>5.3734551316496511</v>
      </c>
      <c r="AG467">
        <v>5.4054054054054053</v>
      </c>
      <c r="AH467">
        <v>5.4377379010331701</v>
      </c>
      <c r="AI467">
        <v>5.4674685620557684</v>
      </c>
      <c r="AJ467">
        <v>5.499037668408028</v>
      </c>
      <c r="AK467">
        <v>5.5279159756771694</v>
      </c>
      <c r="AL467">
        <v>5.5555555555555554</v>
      </c>
      <c r="AM467">
        <v>5.5881531153953619</v>
      </c>
      <c r="AN467">
        <v>5.617977528089888</v>
      </c>
      <c r="AO467">
        <v>5.6465273856578202</v>
      </c>
      <c r="AP467">
        <v>5.6802044873615447</v>
      </c>
      <c r="AQ467">
        <v>5.7126535275635533</v>
      </c>
      <c r="AR467">
        <v>5.7421762848119435</v>
      </c>
      <c r="AS467">
        <v>5.7753393011839442</v>
      </c>
      <c r="AT467">
        <v>5.8072009291521489</v>
      </c>
      <c r="AU467">
        <v>5.8394160583941606</v>
      </c>
      <c r="AV467">
        <v>5.8702670971529205</v>
      </c>
      <c r="AW467">
        <v>5.9014458542342876</v>
      </c>
    </row>
    <row r="468" spans="1:49">
      <c r="A468" s="95">
        <v>44937</v>
      </c>
      <c r="AA468">
        <v>5.2002080083203328</v>
      </c>
      <c r="AB468">
        <v>5.2232958997127188</v>
      </c>
      <c r="AC468">
        <v>5.2534804307853955</v>
      </c>
      <c r="AD468">
        <v>5.2812252442566674</v>
      </c>
      <c r="AE468">
        <v>5.3134962805526031</v>
      </c>
      <c r="AF468">
        <v>5.3418803418803416</v>
      </c>
      <c r="AG468">
        <v>5.3734551316496511</v>
      </c>
      <c r="AH468">
        <v>5.4054054054054053</v>
      </c>
      <c r="AI468">
        <v>5.4347826086956523</v>
      </c>
      <c r="AJ468">
        <v>5.4644808743169397</v>
      </c>
      <c r="AK468">
        <v>5.4914881933003841</v>
      </c>
      <c r="AL468">
        <v>5.5172413793103452</v>
      </c>
      <c r="AM468">
        <v>5.5493895671476139</v>
      </c>
      <c r="AN468">
        <v>5.5772448410485227</v>
      </c>
      <c r="AO468">
        <v>5.6053811659192823</v>
      </c>
      <c r="AP468">
        <v>5.6385678037778399</v>
      </c>
      <c r="AQ468">
        <v>5.6705415367167564</v>
      </c>
      <c r="AR468">
        <v>5.6980056980056988</v>
      </c>
      <c r="AS468">
        <v>5.7306590257879657</v>
      </c>
      <c r="AT468">
        <v>5.7603686635944698</v>
      </c>
      <c r="AU468">
        <v>5.7920648711265565</v>
      </c>
      <c r="AV468">
        <v>5.8224163027656477</v>
      </c>
      <c r="AW468">
        <v>5.8513750731421883</v>
      </c>
    </row>
    <row r="469" spans="1:49">
      <c r="A469" s="95">
        <v>44938</v>
      </c>
      <c r="AA469">
        <v>5.0994390617032126</v>
      </c>
      <c r="AB469">
        <v>5.1229508196721305</v>
      </c>
      <c r="AC469">
        <v>5.1533110023189899</v>
      </c>
      <c r="AD469">
        <v>5.1800051800051801</v>
      </c>
      <c r="AE469">
        <v>5.2110474205315276</v>
      </c>
      <c r="AF469">
        <v>5.2397170552790149</v>
      </c>
      <c r="AG469">
        <v>5.2700922266139658</v>
      </c>
      <c r="AH469">
        <v>5.3008216273522395</v>
      </c>
      <c r="AI469">
        <v>5.3304904051172715</v>
      </c>
      <c r="AJ469">
        <v>5.3604931653712145</v>
      </c>
      <c r="AK469">
        <v>5.3879310344827589</v>
      </c>
      <c r="AL469">
        <v>5.4141851651326478</v>
      </c>
      <c r="AM469">
        <v>5.4451402123604682</v>
      </c>
      <c r="AN469">
        <v>5.4734537493158184</v>
      </c>
      <c r="AO469">
        <v>5.5005500550055011</v>
      </c>
      <c r="AP469">
        <v>5.532503457814661</v>
      </c>
      <c r="AQ469">
        <v>5.5617352614015578</v>
      </c>
      <c r="AR469">
        <v>5.589714924538848</v>
      </c>
      <c r="AS469">
        <v>5.6227157717177398</v>
      </c>
      <c r="AT469">
        <v>5.6513139304888389</v>
      </c>
      <c r="AU469">
        <v>5.6818181818181825</v>
      </c>
      <c r="AV469">
        <v>5.711022272986864</v>
      </c>
      <c r="AW469">
        <v>5.7405281285878305</v>
      </c>
    </row>
    <row r="470" spans="1:49">
      <c r="A470" s="95">
        <v>44939</v>
      </c>
      <c r="AA470">
        <v>5.1111679018655769</v>
      </c>
      <c r="AB470">
        <v>5.1361068310220848</v>
      </c>
      <c r="AC470">
        <v>5.1666236114699045</v>
      </c>
      <c r="AD470">
        <v>5.1934562451311352</v>
      </c>
      <c r="AE470">
        <v>5.226025607525477</v>
      </c>
      <c r="AF470">
        <v>5.2548607461902259</v>
      </c>
      <c r="AG470">
        <v>5.2854122621564477</v>
      </c>
      <c r="AH470">
        <v>5.3163211057947901</v>
      </c>
      <c r="AI470">
        <v>5.344735435595938</v>
      </c>
      <c r="AJ470">
        <v>5.3748992206396133</v>
      </c>
      <c r="AK470">
        <v>5.4010261949770451</v>
      </c>
      <c r="AL470">
        <v>5.4274084124830395</v>
      </c>
      <c r="AM470">
        <v>5.4570259208731242</v>
      </c>
      <c r="AN470">
        <v>5.4854635216675813</v>
      </c>
      <c r="AO470">
        <v>5.5126791620727671</v>
      </c>
      <c r="AP470">
        <v>5.5463117027176931</v>
      </c>
      <c r="AQ470">
        <v>5.5756899916364651</v>
      </c>
      <c r="AR470">
        <v>5.6038105912020173</v>
      </c>
      <c r="AS470">
        <v>5.6353902507748659</v>
      </c>
      <c r="AT470">
        <v>5.6657223796034</v>
      </c>
      <c r="AU470">
        <v>5.6963827969239533</v>
      </c>
      <c r="AV470">
        <v>5.7257371886630404</v>
      </c>
      <c r="AW470">
        <v>5.755395683453238</v>
      </c>
    </row>
    <row r="471" spans="1:49">
      <c r="A471" s="95">
        <v>44942</v>
      </c>
      <c r="AA471" s="189">
        <v>5.1111679018655769</v>
      </c>
      <c r="AB471" s="189">
        <v>5.1361068310220848</v>
      </c>
      <c r="AC471" s="189">
        <v>5.1666236114699045</v>
      </c>
      <c r="AD471" s="189">
        <v>5.1934562451311352</v>
      </c>
      <c r="AE471" s="189">
        <v>5.226025607525477</v>
      </c>
      <c r="AF471" s="189">
        <v>5.2548607461902259</v>
      </c>
      <c r="AG471" s="189">
        <v>5.2854122621564477</v>
      </c>
      <c r="AH471" s="189">
        <v>5.3163211057947901</v>
      </c>
      <c r="AI471" s="189">
        <v>5.344735435595938</v>
      </c>
      <c r="AJ471" s="189">
        <v>5.3748992206396133</v>
      </c>
      <c r="AK471" s="189">
        <v>5.4010261949770451</v>
      </c>
      <c r="AL471" s="189">
        <v>5.4274084124830395</v>
      </c>
      <c r="AM471" s="189">
        <v>5.4570259208731242</v>
      </c>
      <c r="AN471" s="189">
        <v>5.4854635216675813</v>
      </c>
      <c r="AO471" s="189">
        <v>5.5126791620727671</v>
      </c>
      <c r="AP471" s="189">
        <v>5.5463117027176931</v>
      </c>
      <c r="AQ471" s="189">
        <v>5.5756899916364651</v>
      </c>
      <c r="AR471" s="189">
        <v>5.6038105912020173</v>
      </c>
      <c r="AS471" s="189">
        <v>5.6353902507748659</v>
      </c>
      <c r="AT471" s="189">
        <v>5.6657223796034</v>
      </c>
      <c r="AU471" s="189">
        <v>5.6963827969239533</v>
      </c>
      <c r="AV471" s="189">
        <v>5.7257371886630404</v>
      </c>
      <c r="AW471" s="189">
        <v>5.755395683453238</v>
      </c>
    </row>
    <row r="472" spans="1:49">
      <c r="A472" s="95">
        <v>44943</v>
      </c>
      <c r="AA472">
        <v>5.1216389244558256</v>
      </c>
      <c r="AB472">
        <v>5.1453563159248779</v>
      </c>
      <c r="AC472">
        <v>5.1746442432082791</v>
      </c>
      <c r="AD472">
        <v>5.2029136316337148</v>
      </c>
      <c r="AE472">
        <v>5.2342318764721281</v>
      </c>
      <c r="AF472">
        <v>5.2631578947368425</v>
      </c>
      <c r="AG472">
        <v>5.2924053982535062</v>
      </c>
      <c r="AH472">
        <v>5.3233963268565345</v>
      </c>
      <c r="AI472">
        <v>5.3518865400053519</v>
      </c>
      <c r="AJ472">
        <v>5.3821313240043063</v>
      </c>
      <c r="AK472">
        <v>5.4083288263926441</v>
      </c>
      <c r="AL472">
        <v>5.4347826086956523</v>
      </c>
      <c r="AM472">
        <v>5.4644808743169397</v>
      </c>
      <c r="AN472">
        <v>5.4929964295523215</v>
      </c>
      <c r="AO472">
        <v>5.5202870549268557</v>
      </c>
      <c r="AP472">
        <v>5.5524708495280395</v>
      </c>
      <c r="AQ472">
        <v>5.5819145967066701</v>
      </c>
      <c r="AR472">
        <v>5.6100981767180924</v>
      </c>
      <c r="AS472">
        <v>5.6417489421720735</v>
      </c>
      <c r="AT472">
        <v>5.6721497447532609</v>
      </c>
      <c r="AU472">
        <v>5.7028799543769599</v>
      </c>
      <c r="AV472">
        <v>5.7323015190599031</v>
      </c>
      <c r="AW472">
        <v>5.7603686635944698</v>
      </c>
    </row>
    <row r="473" spans="1:49">
      <c r="A473" s="95">
        <v>44944</v>
      </c>
      <c r="AA473">
        <v>5.173305742369374</v>
      </c>
      <c r="AB473">
        <v>5.1961548454143927</v>
      </c>
      <c r="AC473">
        <v>5.226025607525477</v>
      </c>
      <c r="AD473">
        <v>5.2548607461902259</v>
      </c>
      <c r="AE473">
        <v>5.2868094105207506</v>
      </c>
      <c r="AF473">
        <v>5.3149083178315175</v>
      </c>
      <c r="AG473">
        <v>5.3461641272387066</v>
      </c>
      <c r="AH473">
        <v>5.376344086021505</v>
      </c>
      <c r="AI473">
        <v>5.4054054054054053</v>
      </c>
      <c r="AJ473">
        <v>5.4362598532209843</v>
      </c>
      <c r="AK473">
        <v>5.4614964500273073</v>
      </c>
      <c r="AL473">
        <v>5.4854635216675813</v>
      </c>
      <c r="AM473">
        <v>5.5157198014340878</v>
      </c>
      <c r="AN473">
        <v>5.5463117027176931</v>
      </c>
      <c r="AO473">
        <v>5.5756899916364651</v>
      </c>
      <c r="AP473">
        <v>5.6100981767180924</v>
      </c>
      <c r="AQ473">
        <v>5.6417489421720735</v>
      </c>
      <c r="AR473">
        <v>5.6705415367167564</v>
      </c>
      <c r="AS473">
        <v>5.7061340941512126</v>
      </c>
      <c r="AT473">
        <v>5.7372346528973033</v>
      </c>
      <c r="AU473">
        <v>5.7686760888376121</v>
      </c>
      <c r="AV473">
        <v>5.802146794313896</v>
      </c>
      <c r="AW473">
        <v>5.8309037900874632</v>
      </c>
    </row>
    <row r="474" spans="1:49">
      <c r="A474" s="95">
        <v>44945</v>
      </c>
      <c r="AA474">
        <v>5.186721991701245</v>
      </c>
      <c r="AB474">
        <v>5.2110474205315276</v>
      </c>
      <c r="AC474">
        <v>5.2410901467505244</v>
      </c>
      <c r="AD474">
        <v>5.2645433008686497</v>
      </c>
      <c r="AE474">
        <v>5.298013245033113</v>
      </c>
      <c r="AF474">
        <v>5.3276505061267976</v>
      </c>
      <c r="AG474">
        <v>5.359056806002144</v>
      </c>
      <c r="AH474">
        <v>5.3893829156561575</v>
      </c>
      <c r="AI474">
        <v>5.4185857491194804</v>
      </c>
      <c r="AJ474">
        <v>5.4510765876260558</v>
      </c>
      <c r="AK474">
        <v>5.4779512462339088</v>
      </c>
      <c r="AL474">
        <v>5.5050922102945226</v>
      </c>
      <c r="AM474">
        <v>5.5355660116246881</v>
      </c>
      <c r="AN474">
        <v>5.5663790704146949</v>
      </c>
      <c r="AO474">
        <v>5.5959709009513148</v>
      </c>
      <c r="AP474">
        <v>5.6306306306306304</v>
      </c>
      <c r="AQ474">
        <v>5.6641178136505239</v>
      </c>
      <c r="AR474">
        <v>5.69313976658127</v>
      </c>
      <c r="AS474">
        <v>5.7290174735032942</v>
      </c>
      <c r="AT474">
        <v>5.7603686635944698</v>
      </c>
      <c r="AU474">
        <v>5.793742757821553</v>
      </c>
      <c r="AV474">
        <v>5.8258083309059137</v>
      </c>
      <c r="AW474">
        <v>5.8565153733528543</v>
      </c>
    </row>
    <row r="475" spans="1:49">
      <c r="A475" s="95">
        <v>44946</v>
      </c>
      <c r="AA475">
        <v>5.2029136316337148</v>
      </c>
      <c r="AB475">
        <v>5.2273915316257185</v>
      </c>
      <c r="AC475">
        <v>5.2590060478569542</v>
      </c>
      <c r="AD475">
        <v>5.2812252442566674</v>
      </c>
      <c r="AE475">
        <v>5.3149083178315175</v>
      </c>
      <c r="AF475">
        <v>5.344735435595938</v>
      </c>
      <c r="AG475">
        <v>5.3748992206396133</v>
      </c>
      <c r="AH475">
        <v>5.4068667207353336</v>
      </c>
      <c r="AI475">
        <v>5.4347826086956523</v>
      </c>
      <c r="AJ475">
        <v>5.4674685620557684</v>
      </c>
      <c r="AK475">
        <v>5.4945054945054945</v>
      </c>
      <c r="AL475">
        <v>5.5218111540585308</v>
      </c>
      <c r="AM475">
        <v>5.5540127742293812</v>
      </c>
      <c r="AN475">
        <v>5.5850321139346555</v>
      </c>
      <c r="AO475">
        <v>5.616399887672002</v>
      </c>
      <c r="AP475">
        <v>5.6513139304888389</v>
      </c>
      <c r="AQ475">
        <v>5.6850483229107445</v>
      </c>
      <c r="AR475">
        <v>5.715918833952558</v>
      </c>
      <c r="AS475">
        <v>5.7520851308599363</v>
      </c>
      <c r="AT475">
        <v>5.7853630315302285</v>
      </c>
      <c r="AU475">
        <v>5.8190282222868781</v>
      </c>
      <c r="AV475">
        <v>5.8513750731421883</v>
      </c>
      <c r="AW475">
        <v>5.8840835539864669</v>
      </c>
    </row>
    <row r="476" spans="1:49">
      <c r="A476" s="95">
        <v>44949</v>
      </c>
      <c r="AA476">
        <v>5.2002080083203328</v>
      </c>
      <c r="AB476">
        <v>5.2219321148825069</v>
      </c>
      <c r="AC476">
        <v>5.2534804307853955</v>
      </c>
      <c r="AD476">
        <v>5.2798310454065467</v>
      </c>
      <c r="AE476">
        <v>5.3120849933598935</v>
      </c>
      <c r="AF476">
        <v>5.3433075073470473</v>
      </c>
      <c r="AG476">
        <v>5.3734551316496511</v>
      </c>
      <c r="AH476">
        <v>5.4054054054054053</v>
      </c>
      <c r="AI476">
        <v>5.4347826086956523</v>
      </c>
      <c r="AJ476">
        <v>5.4659743099207434</v>
      </c>
      <c r="AK476">
        <v>5.4945054945054945</v>
      </c>
      <c r="AL476">
        <v>5.5218111540585308</v>
      </c>
      <c r="AM476">
        <v>5.5540127742293812</v>
      </c>
      <c r="AN476">
        <v>5.5850321139346555</v>
      </c>
      <c r="AO476">
        <v>5.6148231330713081</v>
      </c>
      <c r="AP476">
        <v>5.6513139304888389</v>
      </c>
      <c r="AQ476">
        <v>5.6850483229107445</v>
      </c>
      <c r="AR476">
        <v>5.715918833952558</v>
      </c>
      <c r="AS476">
        <v>5.7504312823461756</v>
      </c>
      <c r="AT476">
        <v>5.78368999421631</v>
      </c>
      <c r="AU476">
        <v>5.8173356602675979</v>
      </c>
      <c r="AV476">
        <v>5.8513750731421883</v>
      </c>
      <c r="AW476">
        <v>5.8823529411764701</v>
      </c>
    </row>
    <row r="477" spans="1:49">
      <c r="A477" s="95">
        <v>44950</v>
      </c>
      <c r="AA477">
        <v>5.158627805003869</v>
      </c>
      <c r="AB477">
        <v>5.1813471502590671</v>
      </c>
      <c r="AC477">
        <v>5.2124055251498564</v>
      </c>
      <c r="AD477">
        <v>5.2383446830801468</v>
      </c>
      <c r="AE477">
        <v>5.2714812862414338</v>
      </c>
      <c r="AF477">
        <v>5.3022269353128317</v>
      </c>
      <c r="AG477">
        <v>5.333333333333333</v>
      </c>
      <c r="AH477">
        <v>5.3633681952266024</v>
      </c>
      <c r="AI477">
        <v>5.3937432578209279</v>
      </c>
      <c r="AJ477">
        <v>5.4244643341470029</v>
      </c>
      <c r="AK477">
        <v>5.4525627044711014</v>
      </c>
      <c r="AL477">
        <v>5.4779512462339088</v>
      </c>
      <c r="AM477">
        <v>5.5096418732782375</v>
      </c>
      <c r="AN477">
        <v>5.54016620498615</v>
      </c>
      <c r="AO477">
        <v>5.5694792536897806</v>
      </c>
      <c r="AP477">
        <v>5.6038105912020173</v>
      </c>
      <c r="AQ477">
        <v>5.636978579481398</v>
      </c>
      <c r="AR477">
        <v>5.6657223796034</v>
      </c>
      <c r="AS477">
        <v>5.7012542759407072</v>
      </c>
      <c r="AT477">
        <v>5.7323015190599031</v>
      </c>
      <c r="AU477">
        <v>5.7653502450273857</v>
      </c>
      <c r="AV477">
        <v>5.7971014492753632</v>
      </c>
      <c r="AW477">
        <v>5.8275058275058278</v>
      </c>
    </row>
    <row r="478" spans="1:49">
      <c r="A478" s="95">
        <v>44951</v>
      </c>
      <c r="AA478">
        <v>5.082592121982211</v>
      </c>
      <c r="AB478">
        <v>5.1046452271567127</v>
      </c>
      <c r="AC478">
        <v>5.1347881899871632</v>
      </c>
      <c r="AD478">
        <v>5.1599587203302377</v>
      </c>
      <c r="AE478">
        <v>5.1934562451311352</v>
      </c>
      <c r="AF478">
        <v>5.2246603970741905</v>
      </c>
      <c r="AG478">
        <v>5.2562417871222076</v>
      </c>
      <c r="AH478">
        <v>5.2868094105207506</v>
      </c>
      <c r="AI478">
        <v>5.3163211057947901</v>
      </c>
      <c r="AJ478">
        <v>5.3475935828877006</v>
      </c>
      <c r="AK478">
        <v>5.3734551316496511</v>
      </c>
      <c r="AL478">
        <v>5.3981106612685563</v>
      </c>
      <c r="AM478">
        <v>5.4274084124830395</v>
      </c>
      <c r="AN478">
        <v>5.4570259208731242</v>
      </c>
      <c r="AO478">
        <v>5.4854635216675813</v>
      </c>
      <c r="AP478">
        <v>5.5202870549268557</v>
      </c>
      <c r="AQ478">
        <v>5.5509297807382731</v>
      </c>
      <c r="AR478">
        <v>5.5803571428571432</v>
      </c>
      <c r="AS478">
        <v>5.6148231330713081</v>
      </c>
      <c r="AT478">
        <v>5.6449336720293539</v>
      </c>
      <c r="AU478">
        <v>5.6769798467215438</v>
      </c>
      <c r="AV478">
        <v>5.7093919497573511</v>
      </c>
      <c r="AW478">
        <v>5.7388809182209473</v>
      </c>
    </row>
    <row r="479" spans="1:49">
      <c r="A479" s="95">
        <v>44952</v>
      </c>
      <c r="AA479">
        <v>5.0748540979446837</v>
      </c>
      <c r="AB479">
        <v>5.0968399592252798</v>
      </c>
      <c r="AC479">
        <v>5.1308363263211909</v>
      </c>
      <c r="AD479">
        <v>5.1572975760701398</v>
      </c>
      <c r="AE479">
        <v>5.1894135962636216</v>
      </c>
      <c r="AF479">
        <v>5.2192066805845512</v>
      </c>
      <c r="AG479">
        <v>5.2493438320209975</v>
      </c>
      <c r="AH479">
        <v>5.2798310454065467</v>
      </c>
      <c r="AI479">
        <v>5.3092646668436423</v>
      </c>
      <c r="AJ479">
        <v>5.3404539385847798</v>
      </c>
      <c r="AK479">
        <v>5.3691275167785237</v>
      </c>
      <c r="AL479">
        <v>5.3951982735365531</v>
      </c>
      <c r="AM479">
        <v>5.4259359739555073</v>
      </c>
      <c r="AN479">
        <v>5.4570259208731242</v>
      </c>
      <c r="AO479">
        <v>5.4869684499314131</v>
      </c>
      <c r="AP479">
        <v>5.5218111540585308</v>
      </c>
      <c r="AQ479">
        <v>5.5540127742293812</v>
      </c>
      <c r="AR479">
        <v>5.5834729201563373</v>
      </c>
      <c r="AS479">
        <v>5.617977528089888</v>
      </c>
      <c r="AT479">
        <v>5.6497175141242941</v>
      </c>
      <c r="AU479">
        <v>5.683432793407218</v>
      </c>
      <c r="AV479">
        <v>5.715918833952558</v>
      </c>
      <c r="AW479">
        <v>5.7471264367816097</v>
      </c>
    </row>
    <row r="480" spans="1:49">
      <c r="A480" s="95">
        <v>44953</v>
      </c>
      <c r="AA480">
        <v>5.1085568326947639</v>
      </c>
      <c r="AB480">
        <v>5.1321529381575575</v>
      </c>
      <c r="AC480">
        <v>5.1652892561983474</v>
      </c>
      <c r="AD480">
        <v>5.1948051948051948</v>
      </c>
      <c r="AE480">
        <v>5.226025607525477</v>
      </c>
      <c r="AF480">
        <v>5.2548607461902259</v>
      </c>
      <c r="AG480">
        <v>5.2840158520475562</v>
      </c>
      <c r="AH480">
        <v>5.3149083178315175</v>
      </c>
      <c r="AI480">
        <v>5.344735435595938</v>
      </c>
      <c r="AJ480">
        <v>5.377789728421619</v>
      </c>
      <c r="AK480">
        <v>5.4054054054054053</v>
      </c>
      <c r="AL480">
        <v>5.4318305268875609</v>
      </c>
      <c r="AM480">
        <v>5.4629882545752526</v>
      </c>
      <c r="AN480">
        <v>5.4945054945054945</v>
      </c>
      <c r="AO480">
        <v>5.5248618784530388</v>
      </c>
      <c r="AP480">
        <v>5.5617352614015578</v>
      </c>
      <c r="AQ480">
        <v>5.594405594405595</v>
      </c>
      <c r="AR480">
        <v>5.6258790436005626</v>
      </c>
      <c r="AS480">
        <v>5.660911406736485</v>
      </c>
      <c r="AT480">
        <v>5.6947608200455582</v>
      </c>
      <c r="AU480">
        <v>5.72737686139748</v>
      </c>
      <c r="AV480">
        <v>5.762028233938346</v>
      </c>
      <c r="AW480">
        <v>5.793742757821553</v>
      </c>
    </row>
    <row r="481" spans="1:49">
      <c r="A481" s="95">
        <v>44956</v>
      </c>
      <c r="AA481">
        <v>5.1150895140664963</v>
      </c>
      <c r="AB481">
        <v>5.1374261494991016</v>
      </c>
      <c r="AC481">
        <v>5.1692943913155851</v>
      </c>
      <c r="AD481">
        <v>5.1921079958463139</v>
      </c>
      <c r="AE481">
        <v>5.226025607525477</v>
      </c>
      <c r="AF481">
        <v>5.2576235541535228</v>
      </c>
      <c r="AG481">
        <v>5.2910052910052912</v>
      </c>
      <c r="AH481">
        <v>5.3233963268565345</v>
      </c>
      <c r="AI481">
        <v>5.3533190578158463</v>
      </c>
      <c r="AJ481">
        <v>5.3864799353622406</v>
      </c>
      <c r="AK481">
        <v>5.4141851651326478</v>
      </c>
      <c r="AL481">
        <v>5.4406964091403704</v>
      </c>
      <c r="AM481">
        <v>5.4719562243502056</v>
      </c>
      <c r="AN481">
        <v>5.5020632737276483</v>
      </c>
      <c r="AO481">
        <v>5.532503457814661</v>
      </c>
      <c r="AP481">
        <v>5.5694792536897806</v>
      </c>
      <c r="AQ481">
        <v>5.6022408963585439</v>
      </c>
      <c r="AR481">
        <v>5.6338028169014089</v>
      </c>
      <c r="AS481">
        <v>5.6689342403628116</v>
      </c>
      <c r="AT481">
        <v>5.7012542759407072</v>
      </c>
      <c r="AU481">
        <v>5.7355893318038431</v>
      </c>
      <c r="AV481">
        <v>5.7686760888376121</v>
      </c>
      <c r="AW481">
        <v>5.8004640371229703</v>
      </c>
    </row>
    <row r="482" spans="1:49">
      <c r="A482" s="95">
        <v>44957</v>
      </c>
      <c r="AA482" s="28">
        <v>5.0991790321758197</v>
      </c>
      <c r="AB482">
        <v>5.1020408163265305</v>
      </c>
      <c r="AC482">
        <v>5.1361068310220848</v>
      </c>
      <c r="AD482">
        <v>5.1599587203302377</v>
      </c>
      <c r="AE482">
        <v>5.1934562451311352</v>
      </c>
      <c r="AF482">
        <v>5.2246603970741905</v>
      </c>
      <c r="AG482">
        <v>5.2576235541535228</v>
      </c>
      <c r="AH482">
        <v>5.2896059243586357</v>
      </c>
      <c r="AI482">
        <v>5.3177346450412122</v>
      </c>
      <c r="AJ482">
        <v>5.3504547886570357</v>
      </c>
      <c r="AK482">
        <v>5.377789728421619</v>
      </c>
      <c r="AL482">
        <v>5.4054054054054053</v>
      </c>
      <c r="AM482">
        <v>5.4362598532209843</v>
      </c>
      <c r="AN482">
        <v>5.4674685620557684</v>
      </c>
      <c r="AO482">
        <v>5.4975261132490374</v>
      </c>
      <c r="AP482">
        <v>5.532503457814661</v>
      </c>
      <c r="AQ482">
        <v>5.5648302726766836</v>
      </c>
      <c r="AR482">
        <v>5.5959709009513148</v>
      </c>
      <c r="AS482">
        <v>5.6306306306306304</v>
      </c>
      <c r="AT482">
        <v>5.6625141562853907</v>
      </c>
      <c r="AU482">
        <v>5.6963827969239533</v>
      </c>
      <c r="AV482">
        <v>5.7290174735032942</v>
      </c>
      <c r="AW482">
        <v>5.7603686635944698</v>
      </c>
    </row>
    <row r="483" spans="1:49">
      <c r="A483" s="95">
        <v>44958</v>
      </c>
      <c r="AA483" s="28">
        <v>5.0991790321758197</v>
      </c>
      <c r="AB483">
        <v>5.1059484299208577</v>
      </c>
      <c r="AC483">
        <v>5.1387461459403907</v>
      </c>
      <c r="AD483">
        <v>5.1626226122870413</v>
      </c>
      <c r="AE483">
        <v>5.1961548454143927</v>
      </c>
      <c r="AF483">
        <v>5.2287581699346406</v>
      </c>
      <c r="AG483">
        <v>5.2617732175743228</v>
      </c>
      <c r="AH483">
        <v>5.2924053982535062</v>
      </c>
      <c r="AI483">
        <v>5.3205639797818565</v>
      </c>
      <c r="AJ483">
        <v>5.3533190578158463</v>
      </c>
      <c r="AK483">
        <v>5.3806833467850419</v>
      </c>
      <c r="AL483">
        <v>5.4083288263926441</v>
      </c>
      <c r="AM483">
        <v>5.4392167527875985</v>
      </c>
      <c r="AN483">
        <v>5.4689636313918513</v>
      </c>
      <c r="AO483">
        <v>5.5005500550055011</v>
      </c>
      <c r="AP483">
        <v>5.5370985603543739</v>
      </c>
      <c r="AQ483">
        <v>5.5710306406685239</v>
      </c>
      <c r="AR483">
        <v>5.6006720806496784</v>
      </c>
      <c r="AS483">
        <v>5.636978579481398</v>
      </c>
      <c r="AT483">
        <v>5.6705415367167564</v>
      </c>
      <c r="AU483">
        <v>5.7045065601825442</v>
      </c>
      <c r="AV483">
        <v>5.7388809182209473</v>
      </c>
      <c r="AW483">
        <v>5.7703404500865547</v>
      </c>
    </row>
    <row r="484" spans="1:49">
      <c r="A484" s="95">
        <v>44959</v>
      </c>
      <c r="AA484" s="28">
        <v>5.0991790321758197</v>
      </c>
      <c r="AB484">
        <v>5.0607287449392713</v>
      </c>
      <c r="AC484">
        <v>5.0929462694168581</v>
      </c>
      <c r="AD484">
        <v>5.1150895140664963</v>
      </c>
      <c r="AE484">
        <v>5.1466803911477097</v>
      </c>
      <c r="AF484">
        <v>5.1773233238415743</v>
      </c>
      <c r="AG484">
        <v>5.2096900234436045</v>
      </c>
      <c r="AH484">
        <v>5.2410901467505244</v>
      </c>
      <c r="AI484">
        <v>5.2700922266139658</v>
      </c>
      <c r="AJ484">
        <v>5.3008216273522395</v>
      </c>
      <c r="AK484">
        <v>5.3304904051172715</v>
      </c>
      <c r="AL484">
        <v>5.3604931653712145</v>
      </c>
      <c r="AM484">
        <v>5.3922890266918309</v>
      </c>
      <c r="AN484">
        <v>5.4244643341470029</v>
      </c>
      <c r="AO484">
        <v>5.4555373704309877</v>
      </c>
      <c r="AP484">
        <v>5.4914881933003841</v>
      </c>
      <c r="AQ484">
        <v>5.5263885051119095</v>
      </c>
      <c r="AR484">
        <v>5.5570991942206165</v>
      </c>
      <c r="AS484">
        <v>5.592841163310962</v>
      </c>
      <c r="AT484">
        <v>5.6274620146314014</v>
      </c>
      <c r="AU484">
        <v>5.660911406736485</v>
      </c>
      <c r="AV484">
        <v>5.6963827969239533</v>
      </c>
      <c r="AW484">
        <v>5.72737686139748</v>
      </c>
    </row>
    <row r="485" spans="1:49">
      <c r="A485" s="95">
        <v>44960</v>
      </c>
      <c r="AA485" s="28">
        <v>5.0991790321758197</v>
      </c>
      <c r="AB485">
        <v>5.1533110023189899</v>
      </c>
      <c r="AC485">
        <v>5.1840331778123385</v>
      </c>
      <c r="AD485">
        <v>5.208333333333333</v>
      </c>
      <c r="AE485">
        <v>5.2410901467505244</v>
      </c>
      <c r="AF485">
        <v>5.2728710783021349</v>
      </c>
      <c r="AG485">
        <v>5.3064473335102145</v>
      </c>
      <c r="AH485">
        <v>5.3390282968499738</v>
      </c>
      <c r="AI485">
        <v>5.3691275167785237</v>
      </c>
      <c r="AJ485">
        <v>5.4010261949770451</v>
      </c>
      <c r="AK485">
        <v>5.4333061668024998</v>
      </c>
      <c r="AL485">
        <v>5.4629882545752526</v>
      </c>
      <c r="AM485">
        <v>5.4975261132490374</v>
      </c>
      <c r="AN485">
        <v>5.5294442908487698</v>
      </c>
      <c r="AO485">
        <v>5.5617352614015578</v>
      </c>
      <c r="AP485">
        <v>5.6006720806496784</v>
      </c>
      <c r="AQ485">
        <v>5.6353902507748659</v>
      </c>
      <c r="AR485">
        <v>5.6689342403628116</v>
      </c>
      <c r="AS485">
        <v>5.7061340941512126</v>
      </c>
      <c r="AT485">
        <v>5.7421762848119435</v>
      </c>
      <c r="AU485">
        <v>5.7770075101097627</v>
      </c>
      <c r="AV485">
        <v>5.8139534883720936</v>
      </c>
      <c r="AW485">
        <v>5.8462437883659746</v>
      </c>
    </row>
    <row r="486" spans="1:49">
      <c r="A486" s="95">
        <v>44963</v>
      </c>
      <c r="AA486" s="28">
        <v>5.0991790321758197</v>
      </c>
      <c r="AB486">
        <v>5.198856251624643</v>
      </c>
      <c r="AC486">
        <v>5.2314935914203513</v>
      </c>
      <c r="AD486">
        <v>5.2548607461902259</v>
      </c>
      <c r="AE486">
        <v>5.2882072977260712</v>
      </c>
      <c r="AF486">
        <v>5.3205639797818565</v>
      </c>
      <c r="AG486">
        <v>5.3533190578158463</v>
      </c>
      <c r="AH486">
        <v>5.3850296176628971</v>
      </c>
      <c r="AI486">
        <v>5.4141851651326478</v>
      </c>
      <c r="AJ486">
        <v>5.4451402123604682</v>
      </c>
      <c r="AK486">
        <v>5.4764512595837891</v>
      </c>
      <c r="AL486">
        <v>5.5050922102945226</v>
      </c>
      <c r="AM486">
        <v>5.5386319579063974</v>
      </c>
      <c r="AN486">
        <v>5.5694792536897806</v>
      </c>
      <c r="AO486">
        <v>5.6022408963585439</v>
      </c>
      <c r="AP486">
        <v>5.6385678037778399</v>
      </c>
      <c r="AQ486">
        <v>5.6737588652482271</v>
      </c>
      <c r="AR486">
        <v>5.7061340941512126</v>
      </c>
      <c r="AS486">
        <v>5.7421762848119435</v>
      </c>
      <c r="AT486">
        <v>5.7770075101097627</v>
      </c>
      <c r="AU486">
        <v>5.8122638767800057</v>
      </c>
      <c r="AV486">
        <v>5.8462437883659746</v>
      </c>
      <c r="AW486">
        <v>5.8788947677836569</v>
      </c>
    </row>
    <row r="487" spans="1:49">
      <c r="A487" s="95">
        <v>44964</v>
      </c>
      <c r="AA487" s="28">
        <v>5.0991790321758197</v>
      </c>
      <c r="AB487">
        <v>5.2151238591916558</v>
      </c>
      <c r="AC487">
        <v>5.2479664130149564</v>
      </c>
      <c r="AD487">
        <v>5.2700922266139658</v>
      </c>
      <c r="AE487">
        <v>5.3036329885971893</v>
      </c>
      <c r="AF487">
        <v>5.3361792956243326</v>
      </c>
      <c r="AG487">
        <v>5.3691275167785237</v>
      </c>
      <c r="AH487">
        <v>5.3995680345572357</v>
      </c>
      <c r="AI487">
        <v>5.4274084124830395</v>
      </c>
      <c r="AJ487">
        <v>5.4600054600054602</v>
      </c>
      <c r="AK487">
        <v>5.48847420417124</v>
      </c>
      <c r="AL487">
        <v>5.5172413793103452</v>
      </c>
      <c r="AM487">
        <v>5.5493895671476139</v>
      </c>
      <c r="AN487">
        <v>5.5803571428571432</v>
      </c>
      <c r="AO487">
        <v>5.6116722783389452</v>
      </c>
      <c r="AP487">
        <v>5.6481219994351877</v>
      </c>
      <c r="AQ487">
        <v>5.683432793407218</v>
      </c>
      <c r="AR487">
        <v>5.7142857142857144</v>
      </c>
      <c r="AS487">
        <v>5.7504312823461756</v>
      </c>
      <c r="AT487">
        <v>5.78368999421631</v>
      </c>
      <c r="AU487">
        <v>5.8190282222868781</v>
      </c>
      <c r="AV487">
        <v>5.8530875036581795</v>
      </c>
      <c r="AW487">
        <v>5.8858151854031782</v>
      </c>
    </row>
    <row r="488" spans="1:49">
      <c r="A488" s="95">
        <v>44965</v>
      </c>
      <c r="AA488" s="28">
        <v>5.0991790321758197</v>
      </c>
      <c r="AB488">
        <v>5.2151238591916558</v>
      </c>
      <c r="AC488">
        <v>5.2479664130149564</v>
      </c>
      <c r="AD488">
        <v>5.2714812862414338</v>
      </c>
      <c r="AE488">
        <v>5.3050397877984086</v>
      </c>
      <c r="AF488">
        <v>5.3361792956243326</v>
      </c>
      <c r="AG488">
        <v>5.3676865271068168</v>
      </c>
      <c r="AH488">
        <v>5.3981106612685563</v>
      </c>
      <c r="AI488">
        <v>5.4259359739555073</v>
      </c>
      <c r="AJ488">
        <v>5.4570259208731242</v>
      </c>
      <c r="AK488">
        <v>5.4854635216675813</v>
      </c>
      <c r="AL488">
        <v>5.5111600992008816</v>
      </c>
      <c r="AM488">
        <v>5.54016620498615</v>
      </c>
      <c r="AN488">
        <v>5.5694792536897806</v>
      </c>
      <c r="AO488">
        <v>5.5991041433370654</v>
      </c>
      <c r="AP488">
        <v>5.6353902507748659</v>
      </c>
      <c r="AQ488">
        <v>5.6689342403628116</v>
      </c>
      <c r="AR488">
        <v>5.6980056980056988</v>
      </c>
      <c r="AS488">
        <v>5.7339449541284404</v>
      </c>
      <c r="AT488">
        <v>5.7670126874279122</v>
      </c>
      <c r="AU488">
        <v>5.8004640371229703</v>
      </c>
      <c r="AV488">
        <v>5.8343057176196034</v>
      </c>
      <c r="AW488">
        <v>5.8651026392961869</v>
      </c>
    </row>
    <row r="489" spans="1:49">
      <c r="A489" s="95">
        <v>44966</v>
      </c>
      <c r="AA489" s="28">
        <v>5.0991790321758197</v>
      </c>
      <c r="AB489">
        <v>5.2812252442566674</v>
      </c>
      <c r="AC489">
        <v>5.3149083178315175</v>
      </c>
      <c r="AD489">
        <v>5.334755934915977</v>
      </c>
      <c r="AE489">
        <v>5.3648068669527893</v>
      </c>
      <c r="AF489">
        <v>5.3966540744738261</v>
      </c>
      <c r="AG489">
        <v>5.4274084124830395</v>
      </c>
      <c r="AH489">
        <v>5.4585152838427948</v>
      </c>
      <c r="AI489">
        <v>5.4854635216675813</v>
      </c>
      <c r="AJ489">
        <v>5.5157198014340878</v>
      </c>
      <c r="AK489">
        <v>5.5432372505543235</v>
      </c>
      <c r="AL489">
        <v>5.5694792536897806</v>
      </c>
      <c r="AM489">
        <v>5.5975370836831795</v>
      </c>
      <c r="AN489">
        <v>5.6274620146314014</v>
      </c>
      <c r="AO489">
        <v>5.6593095642331637</v>
      </c>
      <c r="AP489">
        <v>5.6963827969239533</v>
      </c>
      <c r="AQ489">
        <v>5.7306590257879657</v>
      </c>
      <c r="AR489">
        <v>5.762028233938346</v>
      </c>
      <c r="AS489">
        <v>5.798782255726298</v>
      </c>
      <c r="AT489">
        <v>5.8326042578011084</v>
      </c>
      <c r="AU489">
        <v>5.868544600938967</v>
      </c>
      <c r="AV489">
        <v>5.9031877213695401</v>
      </c>
      <c r="AW489">
        <v>5.9364796675571387</v>
      </c>
    </row>
    <row r="490" spans="1:49">
      <c r="A490" s="95">
        <v>44967</v>
      </c>
      <c r="AA490" s="28">
        <v>5.0991790321758197</v>
      </c>
      <c r="AB490">
        <v>5.2479664130149564</v>
      </c>
      <c r="AC490">
        <v>5.2812252442566674</v>
      </c>
      <c r="AD490">
        <v>5.3120849933598935</v>
      </c>
      <c r="AE490">
        <v>5.3418803418803416</v>
      </c>
      <c r="AF490">
        <v>5.3720118184260004</v>
      </c>
      <c r="AG490">
        <v>5.4039448797622267</v>
      </c>
      <c r="AH490">
        <v>5.4347826086956523</v>
      </c>
      <c r="AI490">
        <v>5.4614964500273073</v>
      </c>
      <c r="AJ490">
        <v>5.4914881933003841</v>
      </c>
      <c r="AK490">
        <v>5.518763796909492</v>
      </c>
      <c r="AL490">
        <v>5.5447740504574439</v>
      </c>
      <c r="AM490">
        <v>5.5741360089186172</v>
      </c>
      <c r="AN490">
        <v>5.6038105912020173</v>
      </c>
      <c r="AO490">
        <v>5.6338028169014089</v>
      </c>
      <c r="AP490">
        <v>5.6705415367167564</v>
      </c>
      <c r="AQ490">
        <v>5.7061340941512126</v>
      </c>
      <c r="AR490">
        <v>5.7372346528973033</v>
      </c>
      <c r="AS490">
        <v>5.7736720554272516</v>
      </c>
      <c r="AT490">
        <v>5.8072009291521489</v>
      </c>
      <c r="AU490">
        <v>5.8411214953271031</v>
      </c>
      <c r="AV490">
        <v>5.8771672054069937</v>
      </c>
      <c r="AW490">
        <v>5.9084194977843421</v>
      </c>
    </row>
    <row r="491" spans="1:49">
      <c r="A491" s="95">
        <v>44970</v>
      </c>
      <c r="AA491" s="28">
        <v>5.0991790321758197</v>
      </c>
      <c r="AB491">
        <v>5.1921079958463139</v>
      </c>
      <c r="AC491">
        <v>5.2246603970741905</v>
      </c>
      <c r="AD491">
        <v>5.245213742460006</v>
      </c>
      <c r="AE491">
        <v>5.2770448548812663</v>
      </c>
      <c r="AF491">
        <v>5.3078556263269636</v>
      </c>
      <c r="AG491">
        <v>5.3390282968499738</v>
      </c>
      <c r="AH491">
        <v>5.3705692803437159</v>
      </c>
      <c r="AI491">
        <v>5.3966540744738261</v>
      </c>
      <c r="AJ491">
        <v>5.4259359739555073</v>
      </c>
      <c r="AK491">
        <v>5.4540496318516496</v>
      </c>
      <c r="AL491">
        <v>5.4809536859413539</v>
      </c>
      <c r="AM491">
        <v>5.5096418732782375</v>
      </c>
      <c r="AN491">
        <v>5.5386319579063974</v>
      </c>
      <c r="AO491">
        <v>5.5694792536897806</v>
      </c>
      <c r="AP491">
        <v>5.6069526212503504</v>
      </c>
      <c r="AQ491">
        <v>5.6401579244218834</v>
      </c>
      <c r="AR491">
        <v>5.6705415367167564</v>
      </c>
      <c r="AS491">
        <v>5.7077625570776256</v>
      </c>
      <c r="AT491">
        <v>5.7405281285878305</v>
      </c>
      <c r="AU491">
        <v>5.7736720554272516</v>
      </c>
      <c r="AV491">
        <v>5.8088875980249783</v>
      </c>
      <c r="AW491">
        <v>5.8394160583941606</v>
      </c>
    </row>
    <row r="492" spans="1:49">
      <c r="A492" s="95">
        <v>44971</v>
      </c>
      <c r="AA492" s="28">
        <v>5.0991790321758197</v>
      </c>
      <c r="AB492">
        <v>5.2205690420255806</v>
      </c>
      <c r="AC492">
        <v>5.2534804307853955</v>
      </c>
      <c r="AD492">
        <v>5.275652862041678</v>
      </c>
      <c r="AE492">
        <v>5.3064473335102145</v>
      </c>
      <c r="AF492">
        <v>5.3376034160661865</v>
      </c>
      <c r="AG492">
        <v>5.3691275167785237</v>
      </c>
      <c r="AH492">
        <v>5.3995680345572357</v>
      </c>
      <c r="AI492">
        <v>5.4244643341470029</v>
      </c>
      <c r="AJ492">
        <v>5.4540496318516496</v>
      </c>
      <c r="AK492">
        <v>5.4809536859413539</v>
      </c>
      <c r="AL492">
        <v>5.5066079295154182</v>
      </c>
      <c r="AM492">
        <v>5.5355660116246881</v>
      </c>
      <c r="AN492">
        <v>5.563282336578582</v>
      </c>
      <c r="AO492">
        <v>5.592841163310962</v>
      </c>
      <c r="AP492">
        <v>5.6290458767238949</v>
      </c>
      <c r="AQ492">
        <v>5.660911406736485</v>
      </c>
      <c r="AR492">
        <v>5.6915196357427433</v>
      </c>
      <c r="AS492">
        <v>5.7257371886630404</v>
      </c>
      <c r="AT492">
        <v>5.7570523891767413</v>
      </c>
      <c r="AU492">
        <v>5.7903879559930518</v>
      </c>
      <c r="AV492">
        <v>5.8224163027656477</v>
      </c>
      <c r="AW492">
        <v>5.8530875036581795</v>
      </c>
    </row>
    <row r="493" spans="1:49">
      <c r="A493" s="95">
        <v>44972</v>
      </c>
      <c r="AA493" s="28">
        <v>5.0991790321758197</v>
      </c>
      <c r="AB493">
        <v>5.2287581699346406</v>
      </c>
      <c r="AC493">
        <v>5.2617732175743228</v>
      </c>
      <c r="AD493">
        <v>5.2840158520475562</v>
      </c>
      <c r="AE493">
        <v>5.3163211057947901</v>
      </c>
      <c r="AF493">
        <v>5.3475935828877006</v>
      </c>
      <c r="AG493">
        <v>5.377789728421619</v>
      </c>
      <c r="AH493">
        <v>5.4068667207353336</v>
      </c>
      <c r="AI493">
        <v>5.4318305268875609</v>
      </c>
      <c r="AJ493">
        <v>5.4600054600054602</v>
      </c>
      <c r="AK493">
        <v>5.4854635216675813</v>
      </c>
      <c r="AL493">
        <v>5.5081244836133303</v>
      </c>
      <c r="AM493">
        <v>5.5355660116246881</v>
      </c>
      <c r="AN493">
        <v>5.5601890464275785</v>
      </c>
      <c r="AO493">
        <v>5.5881531153953619</v>
      </c>
      <c r="AP493">
        <v>5.6211354693648117</v>
      </c>
      <c r="AQ493">
        <v>5.6529112492933864</v>
      </c>
      <c r="AR493">
        <v>5.6802044873615447</v>
      </c>
      <c r="AS493">
        <v>5.7126535275635533</v>
      </c>
      <c r="AT493">
        <v>5.7438253877082133</v>
      </c>
      <c r="AU493">
        <v>5.7736720554272516</v>
      </c>
      <c r="AV493">
        <v>5.8055152394775043</v>
      </c>
      <c r="AW493">
        <v>5.8343057176196034</v>
      </c>
    </row>
    <row r="494" spans="1:49">
      <c r="A494" s="95">
        <v>44973</v>
      </c>
      <c r="AA494" s="28">
        <v>5.0991790321758197</v>
      </c>
      <c r="AB494">
        <v>5.2178450300026089</v>
      </c>
      <c r="AC494">
        <v>5.2507219742714621</v>
      </c>
      <c r="AD494">
        <v>5.2742616033755274</v>
      </c>
      <c r="AE494">
        <v>5.3064473335102145</v>
      </c>
      <c r="AF494">
        <v>5.3361792956243326</v>
      </c>
      <c r="AG494">
        <v>5.3662463107056615</v>
      </c>
      <c r="AH494">
        <v>5.3951982735365531</v>
      </c>
      <c r="AI494">
        <v>5.4200542005420056</v>
      </c>
      <c r="AJ494">
        <v>5.4481067828929453</v>
      </c>
      <c r="AK494">
        <v>5.4749520941691756</v>
      </c>
      <c r="AL494">
        <v>5.5005500550055011</v>
      </c>
      <c r="AM494">
        <v>5.5294442908487698</v>
      </c>
      <c r="AN494">
        <v>5.5555555555555554</v>
      </c>
      <c r="AO494">
        <v>5.5834729201563373</v>
      </c>
      <c r="AP494">
        <v>5.616399887672002</v>
      </c>
      <c r="AQ494">
        <v>5.6465273856578202</v>
      </c>
      <c r="AR494">
        <v>5.6753688989784337</v>
      </c>
      <c r="AS494">
        <v>5.7077625570776256</v>
      </c>
      <c r="AT494">
        <v>5.7372346528973033</v>
      </c>
      <c r="AU494">
        <v>5.7686760888376121</v>
      </c>
      <c r="AV494">
        <v>5.8004640371229703</v>
      </c>
      <c r="AW494">
        <v>5.829204313611192</v>
      </c>
    </row>
    <row r="495" spans="1:49">
      <c r="A495" s="95">
        <v>44974</v>
      </c>
      <c r="AA495" s="28">
        <v>5.0991790321758197</v>
      </c>
      <c r="AB495">
        <v>5.1679586563307494</v>
      </c>
      <c r="AC495">
        <v>5.2002080083203328</v>
      </c>
      <c r="AD495">
        <v>5.2219321148825069</v>
      </c>
      <c r="AE495">
        <v>5.2548607461902259</v>
      </c>
      <c r="AF495">
        <v>5.2840158520475562</v>
      </c>
      <c r="AG495">
        <v>5.3149083178315175</v>
      </c>
      <c r="AH495">
        <v>5.344735435595938</v>
      </c>
      <c r="AI495">
        <v>5.3691275167785237</v>
      </c>
      <c r="AJ495">
        <v>5.3966540744738261</v>
      </c>
      <c r="AK495">
        <v>5.4229934924078087</v>
      </c>
      <c r="AL495">
        <v>5.4466230936819171</v>
      </c>
      <c r="AM495">
        <v>5.4734537493158184</v>
      </c>
      <c r="AN495">
        <v>5.4975261132490374</v>
      </c>
      <c r="AO495">
        <v>5.5248618784530388</v>
      </c>
      <c r="AP495">
        <v>5.5570991942206165</v>
      </c>
      <c r="AQ495">
        <v>5.5865921787709496</v>
      </c>
      <c r="AR495">
        <v>5.6148231330713081</v>
      </c>
      <c r="AS495">
        <v>5.6465273856578202</v>
      </c>
      <c r="AT495">
        <v>5.6753688989784337</v>
      </c>
      <c r="AU495">
        <v>5.7045065601825442</v>
      </c>
      <c r="AV495">
        <v>5.7355893318038431</v>
      </c>
      <c r="AW495">
        <v>5.7636887608069172</v>
      </c>
    </row>
    <row r="496" spans="1:49">
      <c r="A496" s="95">
        <v>44977</v>
      </c>
      <c r="AA496" s="293">
        <v>5.0991790321758197</v>
      </c>
      <c r="AB496" s="189">
        <v>5.1679586563307494</v>
      </c>
      <c r="AC496" s="189">
        <v>5.2002080083203328</v>
      </c>
      <c r="AD496" s="189">
        <v>5.2219321148825069</v>
      </c>
      <c r="AE496" s="189">
        <v>5.2548607461902259</v>
      </c>
      <c r="AF496" s="189">
        <v>5.2840158520475562</v>
      </c>
      <c r="AG496" s="189">
        <v>5.3149083178315175</v>
      </c>
      <c r="AH496" s="189">
        <v>5.344735435595938</v>
      </c>
      <c r="AI496" s="189">
        <v>5.3691275167785237</v>
      </c>
      <c r="AJ496" s="189">
        <v>5.3966540744738261</v>
      </c>
      <c r="AK496" s="189">
        <v>5.4229934924078087</v>
      </c>
      <c r="AL496" s="189">
        <v>5.4466230936819171</v>
      </c>
      <c r="AM496" s="189">
        <v>5.4734537493158184</v>
      </c>
      <c r="AN496" s="189">
        <v>5.4975261132490374</v>
      </c>
      <c r="AO496" s="189">
        <v>5.5248618784530388</v>
      </c>
      <c r="AP496" s="189">
        <v>5.5570991942206165</v>
      </c>
      <c r="AQ496" s="189">
        <v>5.5865921787709496</v>
      </c>
      <c r="AR496" s="189">
        <v>5.6148231330713081</v>
      </c>
      <c r="AS496" s="189">
        <v>5.6465273856578202</v>
      </c>
      <c r="AT496" s="189">
        <v>5.6753688989784337</v>
      </c>
      <c r="AU496" s="189">
        <v>5.7045065601825442</v>
      </c>
      <c r="AV496" s="189">
        <v>5.7355893318038431</v>
      </c>
      <c r="AW496" s="189">
        <v>5.7636887608069172</v>
      </c>
    </row>
    <row r="497" spans="1:49">
      <c r="A497" s="95">
        <v>44978</v>
      </c>
      <c r="AA497" s="662">
        <v>5.0991790321758197</v>
      </c>
      <c r="AB497">
        <v>5.1961548454143927</v>
      </c>
      <c r="AC497">
        <v>5.2287581699346406</v>
      </c>
      <c r="AD497">
        <v>5.226025607525477</v>
      </c>
      <c r="AE497">
        <v>5.2576235541535228</v>
      </c>
      <c r="AF497">
        <v>5.2868094105207506</v>
      </c>
      <c r="AG497">
        <v>5.3149083178315175</v>
      </c>
      <c r="AH497">
        <v>5.3433075073470473</v>
      </c>
      <c r="AI497">
        <v>5.3691275167785237</v>
      </c>
      <c r="AJ497">
        <v>5.3966540744738261</v>
      </c>
      <c r="AK497">
        <v>5.4229934924078087</v>
      </c>
      <c r="AL497">
        <v>5.4451402123604682</v>
      </c>
      <c r="AM497">
        <v>5.4719562243502056</v>
      </c>
      <c r="AN497">
        <v>5.4960153888430892</v>
      </c>
      <c r="AO497">
        <v>5.5248618784530388</v>
      </c>
      <c r="AP497">
        <v>5.5570991942206165</v>
      </c>
      <c r="AQ497">
        <v>5.5865921787709496</v>
      </c>
      <c r="AR497">
        <v>5.6148231330713081</v>
      </c>
      <c r="AS497">
        <v>5.6465273856578202</v>
      </c>
      <c r="AT497">
        <v>5.6769798467215438</v>
      </c>
      <c r="AU497">
        <v>5.7061340941512126</v>
      </c>
      <c r="AV497">
        <v>5.7372346528973033</v>
      </c>
      <c r="AW497">
        <v>5.7653502450273857</v>
      </c>
    </row>
    <row r="498" spans="1:49">
      <c r="A498" s="95">
        <v>44979</v>
      </c>
      <c r="AA498" s="662">
        <v>5.0991790321758197</v>
      </c>
      <c r="AB498">
        <v>5.1652892561983474</v>
      </c>
      <c r="AC498">
        <v>5.198856251624643</v>
      </c>
      <c r="AD498">
        <v>5.2219321148825069</v>
      </c>
      <c r="AE498">
        <v>5.2548607461902259</v>
      </c>
      <c r="AF498">
        <v>5.2854122621564477</v>
      </c>
      <c r="AG498">
        <v>5.3163211057947901</v>
      </c>
      <c r="AH498">
        <v>5.3461641272387066</v>
      </c>
      <c r="AI498">
        <v>5.3720118184260004</v>
      </c>
      <c r="AJ498">
        <v>5.3995680345572357</v>
      </c>
      <c r="AK498">
        <v>5.4259359739555073</v>
      </c>
      <c r="AL498">
        <v>5.4495912806539515</v>
      </c>
      <c r="AM498">
        <v>5.4764512595837891</v>
      </c>
      <c r="AN498">
        <v>5.5005500550055011</v>
      </c>
      <c r="AO498">
        <v>5.5279159756771694</v>
      </c>
      <c r="AP498">
        <v>5.5617352614015578</v>
      </c>
      <c r="AQ498">
        <v>5.592841163310962</v>
      </c>
      <c r="AR498">
        <v>5.6195560550716497</v>
      </c>
      <c r="AS498">
        <v>5.6529112492933864</v>
      </c>
      <c r="AT498">
        <v>5.6818181818181825</v>
      </c>
      <c r="AU498">
        <v>5.7126535275635533</v>
      </c>
      <c r="AV498">
        <v>5.7438253877082133</v>
      </c>
      <c r="AW498">
        <v>5.7736720554272516</v>
      </c>
    </row>
    <row r="499" spans="1:49">
      <c r="A499" s="95">
        <v>44980</v>
      </c>
      <c r="AA499" s="662">
        <v>5.0991790321758197</v>
      </c>
      <c r="AB499">
        <v>5.1453563159248779</v>
      </c>
      <c r="AC499">
        <v>5.1786639047125842</v>
      </c>
      <c r="AD499">
        <v>5.2015604681404417</v>
      </c>
      <c r="AE499">
        <v>5.2328623757195185</v>
      </c>
      <c r="AF499">
        <v>5.2617732175743228</v>
      </c>
      <c r="AG499">
        <v>5.2924053982535062</v>
      </c>
      <c r="AH499">
        <v>5.3219797764768488</v>
      </c>
      <c r="AI499">
        <v>5.3475935828877006</v>
      </c>
      <c r="AJ499">
        <v>5.376344086021505</v>
      </c>
      <c r="AK499">
        <v>5.4024851431658565</v>
      </c>
      <c r="AL499">
        <v>5.4259359739555073</v>
      </c>
      <c r="AM499">
        <v>5.4540496318516496</v>
      </c>
      <c r="AN499">
        <v>5.4779512462339088</v>
      </c>
      <c r="AO499">
        <v>5.5050922102945226</v>
      </c>
      <c r="AP499">
        <v>5.5370985603543739</v>
      </c>
      <c r="AQ499">
        <v>5.5663790704146949</v>
      </c>
      <c r="AR499">
        <v>5.594405594405595</v>
      </c>
      <c r="AS499">
        <v>5.6258790436005626</v>
      </c>
      <c r="AT499">
        <v>5.6545094713033643</v>
      </c>
      <c r="AU499">
        <v>5.683432793407218</v>
      </c>
      <c r="AV499">
        <v>5.7142857142857144</v>
      </c>
      <c r="AW499">
        <v>5.7421762848119435</v>
      </c>
    </row>
    <row r="500" spans="1:49">
      <c r="A500" s="95">
        <v>44981</v>
      </c>
      <c r="AA500" s="662">
        <v>5.0991790321758197</v>
      </c>
      <c r="AB500">
        <v>5.2096900234436045</v>
      </c>
      <c r="AC500">
        <v>5.2424639580602879</v>
      </c>
      <c r="AD500">
        <v>5.2673163023439562</v>
      </c>
      <c r="AE500">
        <v>5.298013245033113</v>
      </c>
      <c r="AF500">
        <v>5.329070077271516</v>
      </c>
      <c r="AG500">
        <v>5.3604931653712145</v>
      </c>
      <c r="AH500">
        <v>5.3908355795148246</v>
      </c>
      <c r="AI500">
        <v>5.417118093174432</v>
      </c>
      <c r="AJ500">
        <v>5.4451402123604682</v>
      </c>
      <c r="AK500">
        <v>5.4704595185995624</v>
      </c>
      <c r="AL500">
        <v>5.4960153888430892</v>
      </c>
      <c r="AM500">
        <v>5.5233360950013815</v>
      </c>
      <c r="AN500">
        <v>5.5493895671476139</v>
      </c>
      <c r="AO500">
        <v>5.5772448410485227</v>
      </c>
      <c r="AP500">
        <v>5.6100981767180924</v>
      </c>
      <c r="AQ500">
        <v>5.6401579244218834</v>
      </c>
      <c r="AR500">
        <v>5.6673278549164072</v>
      </c>
      <c r="AS500">
        <v>5.6996295240809349</v>
      </c>
      <c r="AT500">
        <v>5.7306590257879657</v>
      </c>
      <c r="AU500">
        <v>5.7603686635944698</v>
      </c>
      <c r="AV500">
        <v>5.7920648711265565</v>
      </c>
      <c r="AW500">
        <v>5.8207217694994178</v>
      </c>
    </row>
    <row r="501" spans="1:49">
      <c r="A501" s="95">
        <v>44984</v>
      </c>
      <c r="AA501" s="662">
        <v>5.0991790321758197</v>
      </c>
      <c r="AB501">
        <v>5.1880674448767836</v>
      </c>
      <c r="AC501">
        <v>5.2205690420255806</v>
      </c>
      <c r="AD501">
        <v>5.2410901467505244</v>
      </c>
      <c r="AE501">
        <v>5.2770448548812663</v>
      </c>
      <c r="AF501">
        <v>5.3064473335102145</v>
      </c>
      <c r="AG501">
        <v>5.3376034160661865</v>
      </c>
      <c r="AH501">
        <v>5.3676865271068168</v>
      </c>
      <c r="AI501">
        <v>5.3937432578209279</v>
      </c>
      <c r="AJ501">
        <v>5.4200542005420056</v>
      </c>
      <c r="AK501">
        <v>5.4451402123604682</v>
      </c>
      <c r="AL501">
        <v>5.4689636313918513</v>
      </c>
      <c r="AM501">
        <v>5.4960153888430892</v>
      </c>
      <c r="AN501">
        <v>5.5202870549268557</v>
      </c>
      <c r="AO501">
        <v>5.5463117027176931</v>
      </c>
      <c r="AP501">
        <v>5.5772448410485227</v>
      </c>
      <c r="AQ501">
        <v>5.6069526212503504</v>
      </c>
      <c r="AR501">
        <v>5.6338028169014089</v>
      </c>
      <c r="AS501">
        <v>5.6641178136505239</v>
      </c>
      <c r="AT501">
        <v>5.69313976658127</v>
      </c>
      <c r="AU501">
        <v>5.7224606580829764</v>
      </c>
      <c r="AV501">
        <v>5.7504312823461756</v>
      </c>
      <c r="AW501">
        <v>5.7786766830395839</v>
      </c>
    </row>
    <row r="502" spans="1:49">
      <c r="A502" s="95">
        <v>44985</v>
      </c>
      <c r="AA502" s="662">
        <v>5.0991790321758197</v>
      </c>
      <c r="AB502">
        <v>5.2077908551192582</v>
      </c>
      <c r="AC502">
        <v>5.2603892688058922</v>
      </c>
      <c r="AD502">
        <v>5.2826201796090864</v>
      </c>
      <c r="AE502">
        <v>5.3149083178315175</v>
      </c>
      <c r="AF502">
        <v>5.3433075073470473</v>
      </c>
      <c r="AG502">
        <v>5.3734551316496511</v>
      </c>
      <c r="AH502">
        <v>5.4024851431658565</v>
      </c>
      <c r="AI502">
        <v>5.4274084124830395</v>
      </c>
      <c r="AJ502">
        <v>5.4540496318516496</v>
      </c>
      <c r="AK502">
        <v>5.4794520547945202</v>
      </c>
      <c r="AL502">
        <v>5.5035773252614195</v>
      </c>
      <c r="AM502">
        <v>5.532503457814661</v>
      </c>
      <c r="AN502">
        <v>5.5570991942206165</v>
      </c>
      <c r="AO502">
        <v>5.5834729201563373</v>
      </c>
      <c r="AP502">
        <v>5.6148231330713081</v>
      </c>
      <c r="AQ502">
        <v>5.6449336720293539</v>
      </c>
      <c r="AR502">
        <v>5.6721497447532609</v>
      </c>
      <c r="AS502">
        <v>5.7028799543769599</v>
      </c>
      <c r="AT502">
        <v>5.7323015190599031</v>
      </c>
      <c r="AU502">
        <v>5.762028233938346</v>
      </c>
      <c r="AV502">
        <v>5.7920648711265565</v>
      </c>
      <c r="AW502">
        <v>5.8207217694994178</v>
      </c>
    </row>
    <row r="503" spans="1:49">
      <c r="A503" s="95">
        <v>44986</v>
      </c>
      <c r="AA503" s="662">
        <v>5.0991790321758197</v>
      </c>
      <c r="AB503" s="28">
        <v>5.2077908551192582</v>
      </c>
      <c r="AC503">
        <v>5.2301255230125516</v>
      </c>
      <c r="AD503">
        <v>5.2534804307853955</v>
      </c>
      <c r="AE503">
        <v>5.2812252442566674</v>
      </c>
      <c r="AF503">
        <v>5.3106744556558683</v>
      </c>
      <c r="AG503">
        <v>5.3404539385847798</v>
      </c>
      <c r="AH503">
        <v>5.3705692803437159</v>
      </c>
      <c r="AI503">
        <v>5.3937432578209279</v>
      </c>
      <c r="AJ503">
        <v>5.4200542005420056</v>
      </c>
      <c r="AK503">
        <v>5.4451402123604682</v>
      </c>
      <c r="AL503">
        <v>5.4689636313918513</v>
      </c>
      <c r="AM503">
        <v>5.4945054945054945</v>
      </c>
      <c r="AN503">
        <v>5.518763796909492</v>
      </c>
      <c r="AO503">
        <v>5.5447740504574439</v>
      </c>
      <c r="AP503">
        <v>5.5756899916364651</v>
      </c>
      <c r="AQ503">
        <v>5.6053811659192823</v>
      </c>
      <c r="AR503">
        <v>5.6322162771050408</v>
      </c>
      <c r="AS503">
        <v>5.6641178136505239</v>
      </c>
      <c r="AT503">
        <v>5.69313976658127</v>
      </c>
      <c r="AU503">
        <v>5.7224606580829764</v>
      </c>
      <c r="AV503">
        <v>5.7520851308599363</v>
      </c>
      <c r="AW503">
        <v>5.7786766830395839</v>
      </c>
    </row>
    <row r="504" spans="1:49">
      <c r="A504" s="95">
        <v>44987</v>
      </c>
      <c r="AA504" s="662">
        <v>5.0991790321758197</v>
      </c>
      <c r="AB504" s="28">
        <v>5.2077908551192582</v>
      </c>
      <c r="AC504">
        <v>5.2287581699346406</v>
      </c>
      <c r="AD504">
        <v>5.2521008403361344</v>
      </c>
      <c r="AE504">
        <v>5.2798310454065467</v>
      </c>
      <c r="AF504">
        <v>5.3092646668436423</v>
      </c>
      <c r="AG504">
        <v>5.3390282968499738</v>
      </c>
      <c r="AH504">
        <v>5.3676865271068168</v>
      </c>
      <c r="AI504">
        <v>5.3922890266918309</v>
      </c>
      <c r="AJ504">
        <v>5.4185857491194804</v>
      </c>
      <c r="AK504">
        <v>5.4421768707482991</v>
      </c>
      <c r="AL504">
        <v>5.4644808743169397</v>
      </c>
      <c r="AM504">
        <v>5.4899807850672522</v>
      </c>
      <c r="AN504">
        <v>5.5126791620727671</v>
      </c>
      <c r="AO504">
        <v>5.5386319579063974</v>
      </c>
      <c r="AP504">
        <v>5.5710306406685239</v>
      </c>
      <c r="AQ504">
        <v>5.6022408963585439</v>
      </c>
      <c r="AR504">
        <v>5.6290458767238949</v>
      </c>
      <c r="AS504">
        <v>5.660911406736485</v>
      </c>
      <c r="AT504">
        <v>5.6899004267425326</v>
      </c>
      <c r="AU504">
        <v>5.7208237986270021</v>
      </c>
      <c r="AV504">
        <v>5.7504312823461756</v>
      </c>
      <c r="AW504">
        <v>5.7786766830395839</v>
      </c>
    </row>
    <row r="505" spans="1:49">
      <c r="A505" s="95">
        <v>44988</v>
      </c>
      <c r="AA505" s="662">
        <v>5.0991790321758197</v>
      </c>
      <c r="AB505" s="28">
        <v>5.2077908551192582</v>
      </c>
      <c r="AC505">
        <v>5.2342318764721281</v>
      </c>
      <c r="AD505">
        <v>5.2576235541535228</v>
      </c>
      <c r="AE505">
        <v>5.2854122621564477</v>
      </c>
      <c r="AF505">
        <v>5.3149083178315175</v>
      </c>
      <c r="AG505">
        <v>5.3433075073470473</v>
      </c>
      <c r="AH505">
        <v>5.3720118184260004</v>
      </c>
      <c r="AI505">
        <v>5.3966540744738261</v>
      </c>
      <c r="AJ505">
        <v>5.4244643341470029</v>
      </c>
      <c r="AK505">
        <v>5.4495912806539515</v>
      </c>
      <c r="AL505">
        <v>5.4719562243502056</v>
      </c>
      <c r="AM505">
        <v>5.499037668408028</v>
      </c>
      <c r="AN505">
        <v>5.5218111540585308</v>
      </c>
      <c r="AO505">
        <v>5.547850208044383</v>
      </c>
      <c r="AP505">
        <v>5.5803571428571432</v>
      </c>
      <c r="AQ505">
        <v>5.6116722783389452</v>
      </c>
      <c r="AR505">
        <v>5.6385678037778399</v>
      </c>
      <c r="AS505">
        <v>5.6721497447532609</v>
      </c>
      <c r="AT505">
        <v>5.7012542759407072</v>
      </c>
      <c r="AU505">
        <v>5.7323015190599031</v>
      </c>
      <c r="AV505">
        <v>5.762028233938346</v>
      </c>
      <c r="AW505">
        <v>5.7920648711265565</v>
      </c>
    </row>
    <row r="506" spans="1:49">
      <c r="A506" s="95">
        <v>44991</v>
      </c>
      <c r="AA506" s="662">
        <v>5.0991790321758197</v>
      </c>
      <c r="AB506" s="28">
        <v>5.2077908551192582</v>
      </c>
      <c r="AC506">
        <v>5.2002080083203328</v>
      </c>
      <c r="AD506">
        <v>5.2232958997127188</v>
      </c>
      <c r="AE506">
        <v>5.2521008403361344</v>
      </c>
      <c r="AF506">
        <v>5.2798310454065467</v>
      </c>
      <c r="AG506">
        <v>5.3092646668436423</v>
      </c>
      <c r="AH506">
        <v>5.3376034160661865</v>
      </c>
      <c r="AI506">
        <v>5.3633681952266024</v>
      </c>
      <c r="AJ506">
        <v>5.3893829156561575</v>
      </c>
      <c r="AK506">
        <v>5.4141851651326478</v>
      </c>
      <c r="AL506">
        <v>5.4377379010331701</v>
      </c>
      <c r="AM506">
        <v>5.4629882545752526</v>
      </c>
      <c r="AN506">
        <v>5.4839594187003016</v>
      </c>
      <c r="AO506">
        <v>5.5096418732782375</v>
      </c>
      <c r="AP506">
        <v>5.5417013022998063</v>
      </c>
      <c r="AQ506">
        <v>5.5710306406685239</v>
      </c>
      <c r="AR506">
        <v>5.5975370836831795</v>
      </c>
      <c r="AS506">
        <v>5.6290458767238949</v>
      </c>
      <c r="AT506">
        <v>5.6577086280056577</v>
      </c>
      <c r="AU506">
        <v>5.6882821387940838</v>
      </c>
      <c r="AV506">
        <v>5.7175528873642083</v>
      </c>
      <c r="AW506">
        <v>5.7454754380925017</v>
      </c>
    </row>
    <row r="507" spans="1:49">
      <c r="A507" s="95">
        <v>44992</v>
      </c>
      <c r="AA507" s="662">
        <v>5.0991790321758197</v>
      </c>
      <c r="AB507" s="28">
        <v>5.2077908551192582</v>
      </c>
      <c r="AC507">
        <v>5.2246603970741905</v>
      </c>
      <c r="AD507">
        <v>5.2479664130149564</v>
      </c>
      <c r="AE507">
        <v>5.2770448548812663</v>
      </c>
      <c r="AF507">
        <v>5.3036329885971893</v>
      </c>
      <c r="AG507">
        <v>5.3304904051172715</v>
      </c>
      <c r="AH507">
        <v>5.3561863952865556</v>
      </c>
      <c r="AI507">
        <v>5.3806833467850419</v>
      </c>
      <c r="AJ507">
        <v>5.4054054054054053</v>
      </c>
      <c r="AK507">
        <v>5.430355688297583</v>
      </c>
      <c r="AL507">
        <v>5.4525627044711014</v>
      </c>
      <c r="AM507">
        <v>5.4764512595837891</v>
      </c>
      <c r="AN507">
        <v>5.4975261132490374</v>
      </c>
      <c r="AO507">
        <v>5.5218111540585308</v>
      </c>
      <c r="AP507">
        <v>5.5524708495280395</v>
      </c>
      <c r="AQ507">
        <v>5.5819145967066701</v>
      </c>
      <c r="AR507">
        <v>5.608524957936063</v>
      </c>
      <c r="AS507">
        <v>5.6401579244218834</v>
      </c>
      <c r="AT507">
        <v>5.6689342403628116</v>
      </c>
      <c r="AU507">
        <v>5.6980056980056988</v>
      </c>
      <c r="AV507">
        <v>5.72737686139748</v>
      </c>
      <c r="AW507">
        <v>5.7537399309551205</v>
      </c>
    </row>
    <row r="508" spans="1:49">
      <c r="A508" s="95">
        <v>44993</v>
      </c>
      <c r="AA508" s="662">
        <v>5.0991790321758197</v>
      </c>
      <c r="AB508" s="28">
        <v>5.2077908551192582</v>
      </c>
      <c r="AC508">
        <v>5.1719679337988103</v>
      </c>
      <c r="AD508">
        <v>5.1934562451311352</v>
      </c>
      <c r="AE508">
        <v>5.2219321148825069</v>
      </c>
      <c r="AF508">
        <v>5.2479664130149564</v>
      </c>
      <c r="AG508">
        <v>5.2742616033755274</v>
      </c>
      <c r="AH508">
        <v>5.3008216273522395</v>
      </c>
      <c r="AI508">
        <v>5.3233963268565345</v>
      </c>
      <c r="AJ508">
        <v>5.3475935828877006</v>
      </c>
      <c r="AK508">
        <v>5.3705692803437159</v>
      </c>
      <c r="AL508">
        <v>5.3922890266918309</v>
      </c>
      <c r="AM508">
        <v>5.4141851651326478</v>
      </c>
      <c r="AN508">
        <v>5.4333061668024998</v>
      </c>
      <c r="AO508">
        <v>5.4555373704309877</v>
      </c>
      <c r="AP508">
        <v>5.4839594187003016</v>
      </c>
      <c r="AQ508">
        <v>5.5111600992008816</v>
      </c>
      <c r="AR508">
        <v>5.5370985603543739</v>
      </c>
      <c r="AS508">
        <v>5.5648302726766836</v>
      </c>
      <c r="AT508">
        <v>5.5912776069331835</v>
      </c>
      <c r="AU508">
        <v>5.6195560550716497</v>
      </c>
      <c r="AV508">
        <v>5.6465273856578202</v>
      </c>
      <c r="AW508">
        <v>5.6721497447532609</v>
      </c>
    </row>
    <row r="509" spans="1:49">
      <c r="A509" s="95">
        <v>44994</v>
      </c>
      <c r="AA509" s="662">
        <v>5.0991790321758197</v>
      </c>
      <c r="AB509" s="28">
        <v>5.2077908551192582</v>
      </c>
      <c r="AC509">
        <v>5.1519835136527563</v>
      </c>
      <c r="AD509">
        <v>5.1719679337988103</v>
      </c>
      <c r="AE509">
        <v>5.198856251624643</v>
      </c>
      <c r="AF509">
        <v>5.226025607525477</v>
      </c>
      <c r="AG509">
        <v>5.2534804307853955</v>
      </c>
      <c r="AH509">
        <v>5.2798310454065467</v>
      </c>
      <c r="AI509">
        <v>5.3022269353128317</v>
      </c>
      <c r="AJ509">
        <v>5.3262316910785623</v>
      </c>
      <c r="AK509">
        <v>5.3490238031559239</v>
      </c>
      <c r="AL509">
        <v>5.3691275167785237</v>
      </c>
      <c r="AM509">
        <v>5.3922890266918309</v>
      </c>
      <c r="AN509">
        <v>5.4112554112554117</v>
      </c>
      <c r="AO509">
        <v>5.4333061668024998</v>
      </c>
      <c r="AP509">
        <v>5.4614964500273073</v>
      </c>
      <c r="AQ509">
        <v>5.4899807850672522</v>
      </c>
      <c r="AR509">
        <v>5.514199062586159</v>
      </c>
      <c r="AS509">
        <v>5.5432372505543235</v>
      </c>
      <c r="AT509">
        <v>5.5694792536897806</v>
      </c>
      <c r="AU509">
        <v>5.5959709009513148</v>
      </c>
      <c r="AV509">
        <v>5.6242969628796393</v>
      </c>
      <c r="AW509">
        <v>5.6497175141242941</v>
      </c>
    </row>
    <row r="510" spans="1:49">
      <c r="A510" s="95">
        <v>44995</v>
      </c>
      <c r="AA510" s="662">
        <v>5.0991790321758197</v>
      </c>
      <c r="AB510" s="28">
        <v>5.2077908551192582</v>
      </c>
      <c r="AC510">
        <v>5.2383446830801468</v>
      </c>
      <c r="AD510">
        <v>5.2590060478569542</v>
      </c>
      <c r="AE510">
        <v>5.2840158520475562</v>
      </c>
      <c r="AF510">
        <v>5.3120849933598935</v>
      </c>
      <c r="AG510">
        <v>5.3418803418803416</v>
      </c>
      <c r="AH510">
        <v>5.3691275167785237</v>
      </c>
      <c r="AI510">
        <v>5.3951982735365531</v>
      </c>
      <c r="AJ510">
        <v>5.4215234480889132</v>
      </c>
      <c r="AK510">
        <v>5.4451402123604682</v>
      </c>
      <c r="AL510">
        <v>5.4689636313918513</v>
      </c>
      <c r="AM510">
        <v>5.4929964295523215</v>
      </c>
      <c r="AN510">
        <v>5.5157198014340878</v>
      </c>
      <c r="AO510">
        <v>5.5386319579063974</v>
      </c>
      <c r="AP510">
        <v>5.5694792536897806</v>
      </c>
      <c r="AQ510">
        <v>5.5991041433370654</v>
      </c>
      <c r="AR510">
        <v>5.6242969628796393</v>
      </c>
      <c r="AS510">
        <v>5.6545094713033643</v>
      </c>
      <c r="AT510">
        <v>5.683432793407218</v>
      </c>
      <c r="AU510">
        <v>5.7126535275635533</v>
      </c>
      <c r="AV510">
        <v>5.7405281285878305</v>
      </c>
      <c r="AW510">
        <v>5.7686760888376121</v>
      </c>
    </row>
    <row r="511" spans="1:49">
      <c r="A511" s="95">
        <v>44998</v>
      </c>
      <c r="AA511" s="662">
        <v>5.0991790321758197</v>
      </c>
      <c r="AB511" s="28">
        <v>5.2077908551192582</v>
      </c>
      <c r="AC511">
        <v>5.2798310454065467</v>
      </c>
      <c r="AD511">
        <v>5.3008216273522395</v>
      </c>
      <c r="AE511">
        <v>5.3262316910785623</v>
      </c>
      <c r="AF511">
        <v>5.3561863952865556</v>
      </c>
      <c r="AG511">
        <v>5.3864799353622406</v>
      </c>
      <c r="AH511">
        <v>5.417118093174432</v>
      </c>
      <c r="AI511">
        <v>5.4451402123604682</v>
      </c>
      <c r="AJ511">
        <v>5.4734537493158184</v>
      </c>
      <c r="AK511">
        <v>5.5020632737276483</v>
      </c>
      <c r="AL511">
        <v>5.5263885051119095</v>
      </c>
      <c r="AM511">
        <v>5.5555555555555554</v>
      </c>
      <c r="AN511">
        <v>5.5788005578800561</v>
      </c>
      <c r="AO511">
        <v>5.6053811659192823</v>
      </c>
      <c r="AP511">
        <v>5.636978579481398</v>
      </c>
      <c r="AQ511">
        <v>5.6657223796034</v>
      </c>
      <c r="AR511">
        <v>5.69313976658127</v>
      </c>
      <c r="AS511">
        <v>5.7240984544934177</v>
      </c>
      <c r="AT511">
        <v>5.7537399309551205</v>
      </c>
      <c r="AU511">
        <v>5.78368999421631</v>
      </c>
      <c r="AV511">
        <v>5.8139534883720936</v>
      </c>
      <c r="AW511">
        <v>5.8411214953271031</v>
      </c>
    </row>
    <row r="512" spans="1:49">
      <c r="A512" s="95">
        <v>44999</v>
      </c>
      <c r="AA512" s="662">
        <v>5.0991790321758197</v>
      </c>
      <c r="AB512" s="28">
        <v>5.2077908551192582</v>
      </c>
      <c r="AC512">
        <v>5.2742616033755274</v>
      </c>
      <c r="AD512">
        <v>5.2952078369075988</v>
      </c>
      <c r="AE512">
        <v>5.3233963268565345</v>
      </c>
      <c r="AF512">
        <v>5.3533190578158463</v>
      </c>
      <c r="AG512">
        <v>5.3821313240043063</v>
      </c>
      <c r="AH512">
        <v>5.4097917230186638</v>
      </c>
      <c r="AI512">
        <v>5.4362598532209843</v>
      </c>
      <c r="AJ512">
        <v>5.4659743099207434</v>
      </c>
      <c r="AK512">
        <v>5.4929964295523215</v>
      </c>
      <c r="AL512">
        <v>5.5172413793103452</v>
      </c>
      <c r="AM512">
        <v>5.5463117027176931</v>
      </c>
      <c r="AN512">
        <v>5.5710306406685239</v>
      </c>
      <c r="AO512">
        <v>5.5975370836831795</v>
      </c>
      <c r="AP512">
        <v>5.6290458767238949</v>
      </c>
      <c r="AQ512">
        <v>5.6593095642331637</v>
      </c>
      <c r="AR512">
        <v>5.6850483229107445</v>
      </c>
      <c r="AS512">
        <v>5.7175528873642083</v>
      </c>
      <c r="AT512">
        <v>5.7471264367816097</v>
      </c>
      <c r="AU512">
        <v>5.7770075101097627</v>
      </c>
      <c r="AV512">
        <v>5.8072009291521489</v>
      </c>
      <c r="AW512">
        <v>5.8343057176196034</v>
      </c>
    </row>
    <row r="513" spans="1:49">
      <c r="A513" s="95">
        <v>45000</v>
      </c>
      <c r="AA513" s="662">
        <v>5.0991790321758197</v>
      </c>
      <c r="AB513" s="28">
        <v>5.2077908551192582</v>
      </c>
      <c r="AC513">
        <v>5.3177346450412122</v>
      </c>
      <c r="AD513">
        <v>5.3376034160661865</v>
      </c>
      <c r="AE513">
        <v>5.3676865271068168</v>
      </c>
      <c r="AF513">
        <v>5.3981106612685563</v>
      </c>
      <c r="AG513">
        <v>5.4288816503800215</v>
      </c>
      <c r="AH513">
        <v>5.4600054600054602</v>
      </c>
      <c r="AI513">
        <v>5.4899807850672522</v>
      </c>
      <c r="AJ513">
        <v>5.5202870549268557</v>
      </c>
      <c r="AK513">
        <v>5.5493895671476139</v>
      </c>
      <c r="AL513">
        <v>5.5772448410485227</v>
      </c>
      <c r="AM513">
        <v>5.6069526212503504</v>
      </c>
      <c r="AN513">
        <v>5.6338028169014089</v>
      </c>
      <c r="AO513">
        <v>5.660911406736485</v>
      </c>
      <c r="AP513">
        <v>5.6947608200455582</v>
      </c>
      <c r="AQ513">
        <v>5.72737686139748</v>
      </c>
      <c r="AR513">
        <v>5.755395683453238</v>
      </c>
      <c r="AS513">
        <v>5.7887120115774247</v>
      </c>
      <c r="AT513">
        <v>5.8190282222868781</v>
      </c>
      <c r="AU513">
        <v>5.8513750731421883</v>
      </c>
      <c r="AV513">
        <v>5.8823529411764701</v>
      </c>
      <c r="AW513">
        <v>5.9119125036949454</v>
      </c>
    </row>
    <row r="514" spans="1:49">
      <c r="A514" s="95">
        <v>45001</v>
      </c>
      <c r="AA514" s="662">
        <v>5.0991790321758197</v>
      </c>
      <c r="AB514" s="28">
        <v>5.2077908551192582</v>
      </c>
      <c r="AC514">
        <v>5.2617732175743228</v>
      </c>
      <c r="AD514">
        <v>5.2840158520475562</v>
      </c>
      <c r="AE514">
        <v>5.3120849933598935</v>
      </c>
      <c r="AF514">
        <v>5.3418803418803416</v>
      </c>
      <c r="AG514">
        <v>5.3734551316496511</v>
      </c>
      <c r="AH514">
        <v>5.4039448797622267</v>
      </c>
      <c r="AI514">
        <v>5.4333061668024998</v>
      </c>
      <c r="AJ514">
        <v>5.4614964500273073</v>
      </c>
      <c r="AK514">
        <v>5.4899807850672522</v>
      </c>
      <c r="AL514">
        <v>5.5157198014340878</v>
      </c>
      <c r="AM514">
        <v>5.5447740504574439</v>
      </c>
      <c r="AN514">
        <v>5.5710306406685239</v>
      </c>
      <c r="AO514">
        <v>5.5959709009513148</v>
      </c>
      <c r="AP514">
        <v>5.6306306306306304</v>
      </c>
      <c r="AQ514">
        <v>5.6625141562853907</v>
      </c>
      <c r="AR514">
        <v>5.6915196357427433</v>
      </c>
      <c r="AS514">
        <v>5.7257371886630404</v>
      </c>
      <c r="AT514">
        <v>5.755395683453238</v>
      </c>
      <c r="AU514">
        <v>5.7887120115774247</v>
      </c>
      <c r="AV514">
        <v>5.8190282222868781</v>
      </c>
      <c r="AW514">
        <v>5.8496636443404508</v>
      </c>
    </row>
    <row r="515" spans="1:49">
      <c r="A515" s="95">
        <v>45002</v>
      </c>
      <c r="AA515" s="662">
        <v>5.0991790321758197</v>
      </c>
      <c r="AB515" s="28">
        <v>5.2077908551192582</v>
      </c>
      <c r="AC515">
        <v>5.2896059243586357</v>
      </c>
      <c r="AD515">
        <v>5.3106744556558683</v>
      </c>
      <c r="AE515">
        <v>5.3404539385847798</v>
      </c>
      <c r="AF515">
        <v>5.3705692803437159</v>
      </c>
      <c r="AG515">
        <v>5.4039448797622267</v>
      </c>
      <c r="AH515">
        <v>5.4362598532209843</v>
      </c>
      <c r="AI515">
        <v>5.4659743099207434</v>
      </c>
      <c r="AJ515">
        <v>5.4960153888430892</v>
      </c>
      <c r="AK515">
        <v>5.5248618784530388</v>
      </c>
      <c r="AL515">
        <v>5.5524708495280395</v>
      </c>
      <c r="AM515">
        <v>5.5834729201563373</v>
      </c>
      <c r="AN515">
        <v>5.6100981767180924</v>
      </c>
      <c r="AO515">
        <v>5.636978579481398</v>
      </c>
      <c r="AP515">
        <v>5.6705415367167564</v>
      </c>
      <c r="AQ515">
        <v>5.7045065601825442</v>
      </c>
      <c r="AR515">
        <v>5.7339449541284404</v>
      </c>
      <c r="AS515">
        <v>5.7670126874279122</v>
      </c>
      <c r="AT515">
        <v>5.798782255726298</v>
      </c>
      <c r="AU515">
        <v>5.8309037900874632</v>
      </c>
      <c r="AV515">
        <v>5.8633831720902956</v>
      </c>
      <c r="AW515">
        <v>5.8944886531093426</v>
      </c>
    </row>
    <row r="516" spans="1:49">
      <c r="A516" s="95">
        <v>45005</v>
      </c>
      <c r="AA516" s="662">
        <v>5.0991790321758197</v>
      </c>
      <c r="AB516" s="28">
        <v>5.2077908551192582</v>
      </c>
      <c r="AC516">
        <v>5.2590060478569542</v>
      </c>
      <c r="AD516">
        <v>5.2798310454065467</v>
      </c>
      <c r="AE516">
        <v>5.3092646668436423</v>
      </c>
      <c r="AF516">
        <v>5.3404539385847798</v>
      </c>
      <c r="AG516">
        <v>5.3720118184260004</v>
      </c>
      <c r="AH516">
        <v>5.4039448797622267</v>
      </c>
      <c r="AI516">
        <v>5.4333061668024998</v>
      </c>
      <c r="AJ516">
        <v>5.4629882545752526</v>
      </c>
      <c r="AK516">
        <v>5.4914881933003841</v>
      </c>
      <c r="AL516">
        <v>5.518763796909492</v>
      </c>
      <c r="AM516">
        <v>5.547850208044383</v>
      </c>
      <c r="AN516">
        <v>5.5741360089186172</v>
      </c>
      <c r="AO516">
        <v>5.5991041433370654</v>
      </c>
      <c r="AP516">
        <v>5.6322162771050408</v>
      </c>
      <c r="AQ516">
        <v>5.6625141562853907</v>
      </c>
      <c r="AR516">
        <v>5.6915196357427433</v>
      </c>
      <c r="AS516">
        <v>5.7240984544934177</v>
      </c>
      <c r="AT516">
        <v>5.7537399309551205</v>
      </c>
      <c r="AU516">
        <v>5.7853630315302285</v>
      </c>
      <c r="AV516">
        <v>5.8156440825821463</v>
      </c>
      <c r="AW516">
        <v>5.8445353594389244</v>
      </c>
    </row>
    <row r="517" spans="1:49">
      <c r="A517" s="95">
        <v>45006</v>
      </c>
      <c r="AA517" s="662">
        <v>5.0991790321758197</v>
      </c>
      <c r="AB517" s="28">
        <v>5.2077908551192582</v>
      </c>
      <c r="AC517">
        <v>5.2479664130149564</v>
      </c>
      <c r="AD517">
        <v>5.2687038988408856</v>
      </c>
      <c r="AE517">
        <v>5.298013245033113</v>
      </c>
      <c r="AF517">
        <v>5.3276505061267976</v>
      </c>
      <c r="AG517">
        <v>5.3576212161800161</v>
      </c>
      <c r="AH517">
        <v>5.3879310344827589</v>
      </c>
      <c r="AI517">
        <v>5.4141851651326478</v>
      </c>
      <c r="AJ517">
        <v>5.4421768707482991</v>
      </c>
      <c r="AK517">
        <v>5.4689636313918513</v>
      </c>
      <c r="AL517">
        <v>5.4929964295523215</v>
      </c>
      <c r="AM517">
        <v>5.5218111540585308</v>
      </c>
      <c r="AN517">
        <v>5.5463117027176931</v>
      </c>
      <c r="AO517">
        <v>5.5710306406685239</v>
      </c>
      <c r="AP517">
        <v>5.6038105912020173</v>
      </c>
      <c r="AQ517">
        <v>5.6338028169014089</v>
      </c>
      <c r="AR517">
        <v>5.660911406736485</v>
      </c>
      <c r="AS517">
        <v>5.6915196357427433</v>
      </c>
      <c r="AT517">
        <v>5.7208237986270021</v>
      </c>
      <c r="AU517">
        <v>5.7504312823461756</v>
      </c>
      <c r="AV517">
        <v>5.7803468208092488</v>
      </c>
      <c r="AW517">
        <v>5.8088875980249783</v>
      </c>
    </row>
    <row r="518" spans="1:49">
      <c r="A518" s="95">
        <v>45007</v>
      </c>
      <c r="AA518" s="662">
        <v>5.0991790321758197</v>
      </c>
      <c r="AB518" s="28">
        <v>5.2077908551192582</v>
      </c>
      <c r="AC518">
        <v>5.2328623757195185</v>
      </c>
      <c r="AD518">
        <v>5.2534804307853955</v>
      </c>
      <c r="AE518">
        <v>5.2826201796090864</v>
      </c>
      <c r="AF518">
        <v>5.3106744556558683</v>
      </c>
      <c r="AG518">
        <v>5.3418803418803416</v>
      </c>
      <c r="AH518">
        <v>5.3720118184260004</v>
      </c>
      <c r="AI518">
        <v>5.4010261949770451</v>
      </c>
      <c r="AJ518">
        <v>5.4288816503800215</v>
      </c>
      <c r="AK518">
        <v>5.4540496318516496</v>
      </c>
      <c r="AL518">
        <v>5.4794520547945202</v>
      </c>
      <c r="AM518">
        <v>5.5066079295154182</v>
      </c>
      <c r="AN518">
        <v>5.5294442908487698</v>
      </c>
      <c r="AO518">
        <v>5.5524708495280395</v>
      </c>
      <c r="AP518">
        <v>5.5850321139346555</v>
      </c>
      <c r="AQ518">
        <v>5.616399887672002</v>
      </c>
      <c r="AR518">
        <v>5.6433408577878108</v>
      </c>
      <c r="AS518">
        <v>5.6753688989784337</v>
      </c>
      <c r="AT518">
        <v>5.7061340941512126</v>
      </c>
      <c r="AU518">
        <v>5.7355893318038431</v>
      </c>
      <c r="AV518">
        <v>5.7670126874279122</v>
      </c>
      <c r="AW518">
        <v>5.7954216169226305</v>
      </c>
    </row>
    <row r="519" spans="1:49">
      <c r="A519" s="95">
        <v>45008</v>
      </c>
      <c r="AA519" s="662">
        <v>5.0991790321758197</v>
      </c>
      <c r="AB519" s="28">
        <v>5.2077908551192582</v>
      </c>
      <c r="AC519">
        <v>5.298013245033113</v>
      </c>
      <c r="AD519">
        <v>5.3191489361702127</v>
      </c>
      <c r="AE519">
        <v>5.3490238031559239</v>
      </c>
      <c r="AF519">
        <v>5.376344086021505</v>
      </c>
      <c r="AG519">
        <v>5.4097917230186638</v>
      </c>
      <c r="AH519">
        <v>5.4406964091403704</v>
      </c>
      <c r="AI519">
        <v>5.4704595185995624</v>
      </c>
      <c r="AJ519">
        <v>5.5005500550055011</v>
      </c>
      <c r="AK519">
        <v>5.5279159756771694</v>
      </c>
      <c r="AL519">
        <v>5.5540127742293812</v>
      </c>
      <c r="AM519">
        <v>5.5850321139346555</v>
      </c>
      <c r="AN519">
        <v>5.6116722783389452</v>
      </c>
      <c r="AO519">
        <v>5.6385678037778399</v>
      </c>
      <c r="AP519">
        <v>5.6721497447532609</v>
      </c>
      <c r="AQ519">
        <v>5.7045065601825442</v>
      </c>
      <c r="AR519">
        <v>5.7323015190599031</v>
      </c>
      <c r="AS519">
        <v>5.7670126874279122</v>
      </c>
      <c r="AT519">
        <v>5.7971014492753632</v>
      </c>
      <c r="AU519">
        <v>5.829204313611192</v>
      </c>
      <c r="AV519">
        <v>5.8616647127784294</v>
      </c>
      <c r="AW519">
        <v>5.8910162002945503</v>
      </c>
    </row>
    <row r="520" spans="1:49">
      <c r="A520" s="95">
        <v>45009</v>
      </c>
      <c r="AA520" s="662">
        <v>5.0991790321758197</v>
      </c>
      <c r="AB520" s="28">
        <v>5.2077908551192582</v>
      </c>
      <c r="AC520">
        <v>5.2645433008686497</v>
      </c>
      <c r="AD520">
        <v>5.2868094105207506</v>
      </c>
      <c r="AE520">
        <v>5.3163211057947901</v>
      </c>
      <c r="AF520">
        <v>5.344735435595938</v>
      </c>
      <c r="AG520">
        <v>5.376344086021505</v>
      </c>
      <c r="AH520">
        <v>5.4097917230186638</v>
      </c>
      <c r="AI520">
        <v>5.4392167527875985</v>
      </c>
      <c r="AJ520">
        <v>5.4689636313918513</v>
      </c>
      <c r="AK520">
        <v>5.4960153888430892</v>
      </c>
      <c r="AL520">
        <v>5.5218111540585308</v>
      </c>
      <c r="AM520">
        <v>5.5524708495280395</v>
      </c>
      <c r="AN520">
        <v>5.5788005578800561</v>
      </c>
      <c r="AO520">
        <v>5.6053811659192823</v>
      </c>
      <c r="AP520">
        <v>5.6385678037778399</v>
      </c>
      <c r="AQ520">
        <v>5.6689342403628116</v>
      </c>
      <c r="AR520">
        <v>5.6980056980056988</v>
      </c>
      <c r="AS520">
        <v>5.7306590257879657</v>
      </c>
      <c r="AT520">
        <v>5.762028233938346</v>
      </c>
      <c r="AU520">
        <v>5.7920648711265565</v>
      </c>
      <c r="AV520">
        <v>5.8241118229470006</v>
      </c>
      <c r="AW520">
        <v>5.8530875036581795</v>
      </c>
    </row>
    <row r="521" spans="1:49">
      <c r="A521" s="95">
        <v>45012</v>
      </c>
      <c r="AA521" s="662">
        <v>5.0991790321758197</v>
      </c>
      <c r="AB521" s="28">
        <v>5.2077908551192582</v>
      </c>
      <c r="AC521">
        <v>5.2178450300026089</v>
      </c>
      <c r="AD521">
        <v>5.2410901467505244</v>
      </c>
      <c r="AE521">
        <v>5.2742616033755274</v>
      </c>
      <c r="AF521">
        <v>5.3008216273522395</v>
      </c>
      <c r="AG521">
        <v>5.3319114902692615</v>
      </c>
      <c r="AH521">
        <v>5.3633681952266024</v>
      </c>
      <c r="AI521">
        <v>5.3922890266918309</v>
      </c>
      <c r="AJ521">
        <v>5.4200542005420056</v>
      </c>
      <c r="AK521">
        <v>5.4466230936819171</v>
      </c>
      <c r="AL521">
        <v>5.4704595185995624</v>
      </c>
      <c r="AM521">
        <v>5.499037668408028</v>
      </c>
      <c r="AN521">
        <v>5.5248618784530388</v>
      </c>
      <c r="AO521">
        <v>5.547850208044383</v>
      </c>
      <c r="AP521">
        <v>5.5803571428571432</v>
      </c>
      <c r="AQ521">
        <v>5.608524957936063</v>
      </c>
      <c r="AR521">
        <v>5.6353902507748659</v>
      </c>
      <c r="AS521">
        <v>5.6673278549164072</v>
      </c>
      <c r="AT521">
        <v>5.6947608200455582</v>
      </c>
      <c r="AU521">
        <v>5.7240984544934177</v>
      </c>
      <c r="AV521">
        <v>5.7537399309551205</v>
      </c>
      <c r="AW521">
        <v>5.7820179242555652</v>
      </c>
    </row>
    <row r="522" spans="1:49">
      <c r="A522" s="95">
        <v>45013</v>
      </c>
      <c r="AA522" s="662">
        <v>5.0991790321758197</v>
      </c>
      <c r="AB522" s="28">
        <v>5.2077908551192582</v>
      </c>
      <c r="AC522">
        <v>5.173305742369374</v>
      </c>
      <c r="AD522">
        <v>5.1948051948051948</v>
      </c>
      <c r="AE522">
        <v>5.2246603970741905</v>
      </c>
      <c r="AF522">
        <v>5.2534804307853955</v>
      </c>
      <c r="AG522">
        <v>5.2840158520475562</v>
      </c>
      <c r="AH522">
        <v>5.3149083178315175</v>
      </c>
      <c r="AI522">
        <v>5.3433075073470473</v>
      </c>
      <c r="AJ522">
        <v>5.3720118184260004</v>
      </c>
      <c r="AK522">
        <v>5.3981106612685563</v>
      </c>
      <c r="AL522">
        <v>5.4229934924078087</v>
      </c>
      <c r="AM522">
        <v>5.4525627044711014</v>
      </c>
      <c r="AN522">
        <v>5.4779512462339088</v>
      </c>
      <c r="AO522">
        <v>5.5020632737276483</v>
      </c>
      <c r="AP522">
        <v>5.5340343110127286</v>
      </c>
      <c r="AQ522">
        <v>5.563282336578582</v>
      </c>
      <c r="AR522">
        <v>5.589714924538848</v>
      </c>
      <c r="AS522">
        <v>5.6211354693648117</v>
      </c>
      <c r="AT522">
        <v>5.6481219994351877</v>
      </c>
      <c r="AU522">
        <v>5.6785917092561045</v>
      </c>
      <c r="AV522">
        <v>5.7077625570776256</v>
      </c>
      <c r="AW522">
        <v>5.7355893318038431</v>
      </c>
    </row>
    <row r="523" spans="1:49">
      <c r="A523" s="95">
        <v>45014</v>
      </c>
      <c r="AA523" s="662">
        <v>5.0991790321758197</v>
      </c>
      <c r="AB523" s="28">
        <v>5.2077908551192582</v>
      </c>
      <c r="AC523">
        <v>5.1559680329981949</v>
      </c>
      <c r="AD523">
        <v>5.1773233238415743</v>
      </c>
      <c r="AE523">
        <v>5.206977349648529</v>
      </c>
      <c r="AF523">
        <v>5.2369730295888974</v>
      </c>
      <c r="AG523">
        <v>5.2687038988408856</v>
      </c>
      <c r="AH523">
        <v>5.2994170641229461</v>
      </c>
      <c r="AI523">
        <v>5.329070077271516</v>
      </c>
      <c r="AJ523">
        <v>5.3576212161800161</v>
      </c>
      <c r="AK523">
        <v>5.3835800807537009</v>
      </c>
      <c r="AL523">
        <v>5.4097917230186638</v>
      </c>
      <c r="AM523">
        <v>5.4392167527875985</v>
      </c>
      <c r="AN523">
        <v>5.4659743099207434</v>
      </c>
      <c r="AO523">
        <v>5.4899807850672522</v>
      </c>
      <c r="AP523">
        <v>5.5233360950013815</v>
      </c>
      <c r="AQ523">
        <v>5.5540127742293812</v>
      </c>
      <c r="AR523">
        <v>5.5819145967066701</v>
      </c>
      <c r="AS523">
        <v>5.6132472635419592</v>
      </c>
      <c r="AT523">
        <v>5.6433408577878108</v>
      </c>
      <c r="AU523">
        <v>5.6737588652482271</v>
      </c>
      <c r="AV523">
        <v>5.7045065601825442</v>
      </c>
      <c r="AW523">
        <v>5.7339449541284404</v>
      </c>
    </row>
    <row r="524" spans="1:49">
      <c r="A524" s="95">
        <v>45015</v>
      </c>
      <c r="AA524" s="662">
        <v>5.0991790321758197</v>
      </c>
      <c r="AB524" s="28">
        <v>5.2077908551192582</v>
      </c>
      <c r="AC524">
        <v>5.1007396072430504</v>
      </c>
      <c r="AD524">
        <v>5.1242633871380994</v>
      </c>
      <c r="AE524">
        <v>5.1519835136527563</v>
      </c>
      <c r="AF524">
        <v>5.1800051800051801</v>
      </c>
      <c r="AG524">
        <v>5.2110474205315276</v>
      </c>
      <c r="AH524">
        <v>5.2424639580602879</v>
      </c>
      <c r="AI524">
        <v>5.2700922266139658</v>
      </c>
      <c r="AJ524">
        <v>5.298013245033113</v>
      </c>
      <c r="AK524">
        <v>5.3219797764768488</v>
      </c>
      <c r="AL524">
        <v>5.3461641272387066</v>
      </c>
      <c r="AM524">
        <v>5.3734551316496511</v>
      </c>
      <c r="AN524">
        <v>5.3995680345572357</v>
      </c>
      <c r="AO524">
        <v>5.4229934924078087</v>
      </c>
      <c r="AP524">
        <v>5.4540496318516496</v>
      </c>
      <c r="AQ524">
        <v>5.4824561403508767</v>
      </c>
      <c r="AR524">
        <v>5.5081244836133303</v>
      </c>
      <c r="AS524">
        <v>5.54016620498615</v>
      </c>
      <c r="AT524">
        <v>5.5679287305122491</v>
      </c>
      <c r="AU524">
        <v>5.5959709009513148</v>
      </c>
      <c r="AV524">
        <v>5.6258790436005626</v>
      </c>
      <c r="AW524">
        <v>5.6529112492933864</v>
      </c>
    </row>
    <row r="525" spans="1:49">
      <c r="A525" s="95">
        <v>45016</v>
      </c>
      <c r="AA525" s="662">
        <v>5.0991790321758197</v>
      </c>
      <c r="AB525" s="28">
        <v>5.2077908551192582</v>
      </c>
      <c r="AC525">
        <v>5.0805263425290859</v>
      </c>
      <c r="AD525">
        <v>5.0955414012738851</v>
      </c>
      <c r="AE525">
        <v>5.1255766273705792</v>
      </c>
      <c r="AF525">
        <v>5.1559680329981949</v>
      </c>
      <c r="AG525">
        <v>5.1853772361939336</v>
      </c>
      <c r="AH525">
        <v>5.2164840897235258</v>
      </c>
      <c r="AI525">
        <v>5.245213742460006</v>
      </c>
      <c r="AJ525">
        <v>5.2728710783021349</v>
      </c>
      <c r="AK525">
        <v>5.298013245033113</v>
      </c>
      <c r="AL525">
        <v>5.3219797764768488</v>
      </c>
      <c r="AM525">
        <v>5.3504547886570357</v>
      </c>
      <c r="AN525">
        <v>5.3748992206396133</v>
      </c>
      <c r="AO525">
        <v>5.3981106612685563</v>
      </c>
      <c r="AP525">
        <v>5.4288816503800215</v>
      </c>
      <c r="AQ525">
        <v>5.4585152838427948</v>
      </c>
      <c r="AR525">
        <v>5.4839594187003016</v>
      </c>
      <c r="AS525">
        <v>5.5157198014340878</v>
      </c>
      <c r="AT525">
        <v>5.5432372505543235</v>
      </c>
      <c r="AU525">
        <v>5.5725828921705212</v>
      </c>
      <c r="AV525">
        <v>5.6022408963585439</v>
      </c>
      <c r="AW525">
        <v>5.6290458767238949</v>
      </c>
    </row>
    <row r="526" spans="1:49">
      <c r="A526" s="95">
        <v>45019</v>
      </c>
      <c r="AA526" s="662">
        <v>5.0991790321758197</v>
      </c>
      <c r="AB526" s="28">
        <v>5.2077908551192582</v>
      </c>
      <c r="AC526">
        <v>5.0805263425290859</v>
      </c>
      <c r="AD526">
        <v>5.1007396072430504</v>
      </c>
      <c r="AE526">
        <v>5.1308363263211909</v>
      </c>
      <c r="AF526">
        <v>5.1599587203302377</v>
      </c>
      <c r="AG526">
        <v>5.1921079958463139</v>
      </c>
      <c r="AH526">
        <v>5.2219321148825069</v>
      </c>
      <c r="AI526">
        <v>5.2507219742714621</v>
      </c>
      <c r="AJ526">
        <v>5.2784375824755871</v>
      </c>
      <c r="AK526">
        <v>5.3022269353128317</v>
      </c>
      <c r="AL526">
        <v>5.3262316910785623</v>
      </c>
      <c r="AM526">
        <v>5.3533190578158463</v>
      </c>
      <c r="AN526">
        <v>5.377789728421619</v>
      </c>
      <c r="AO526">
        <v>5.4024851431658565</v>
      </c>
      <c r="AP526">
        <v>5.4318305268875609</v>
      </c>
      <c r="AQ526">
        <v>5.4600054600054602</v>
      </c>
      <c r="AR526">
        <v>5.4839594187003016</v>
      </c>
      <c r="AS526">
        <v>5.514199062586159</v>
      </c>
      <c r="AT526">
        <v>5.5417013022998063</v>
      </c>
      <c r="AU526">
        <v>5.5694792536897806</v>
      </c>
      <c r="AV526">
        <v>5.5959709009513148</v>
      </c>
      <c r="AW526">
        <v>5.6227157717177398</v>
      </c>
    </row>
    <row r="527" spans="1:49">
      <c r="A527" s="95">
        <v>45020</v>
      </c>
      <c r="AA527" s="662">
        <v>5.0991790321758197</v>
      </c>
      <c r="AB527" s="28">
        <v>5.2077908551192582</v>
      </c>
      <c r="AC527" s="293">
        <v>5.0755999999999997</v>
      </c>
      <c r="AD527">
        <v>5.1059484299208577</v>
      </c>
      <c r="AE527">
        <v>5.1361068310220848</v>
      </c>
      <c r="AF527">
        <v>5.1652892561983474</v>
      </c>
      <c r="AG527">
        <v>5.1975051975051976</v>
      </c>
      <c r="AH527">
        <v>5.2287581699346406</v>
      </c>
      <c r="AI527">
        <v>5.2576235541535228</v>
      </c>
      <c r="AJ527">
        <v>5.2854122621564477</v>
      </c>
      <c r="AK527">
        <v>5.3092646668436423</v>
      </c>
      <c r="AL527">
        <v>5.333333333333333</v>
      </c>
      <c r="AM527">
        <v>5.3619302949061662</v>
      </c>
      <c r="AN527">
        <v>5.3864799353622406</v>
      </c>
      <c r="AO527">
        <v>5.4112554112554117</v>
      </c>
      <c r="AP527">
        <v>5.4421768707482991</v>
      </c>
      <c r="AQ527">
        <v>5.4734537493158184</v>
      </c>
      <c r="AR527">
        <v>5.5005500550055011</v>
      </c>
      <c r="AS527">
        <v>5.5340343110127286</v>
      </c>
      <c r="AT527">
        <v>5.563282336578582</v>
      </c>
      <c r="AU527">
        <v>5.592841163310962</v>
      </c>
      <c r="AV527">
        <v>5.6242969628796393</v>
      </c>
      <c r="AW527">
        <v>5.6529112492933864</v>
      </c>
    </row>
    <row r="528" spans="1:49">
      <c r="A528" s="95">
        <v>45021</v>
      </c>
      <c r="AC528" s="293">
        <v>5.0441000000000003</v>
      </c>
      <c r="AD528">
        <v>5.0800101600203202</v>
      </c>
      <c r="AE528">
        <v>5.1098620337250891</v>
      </c>
      <c r="AF528">
        <v>5.1374261494991016</v>
      </c>
      <c r="AG528">
        <v>5.1692943913155851</v>
      </c>
      <c r="AH528">
        <v>5.2002080083203328</v>
      </c>
      <c r="AI528">
        <v>5.2301255230125516</v>
      </c>
      <c r="AJ528">
        <v>5.2590060478569542</v>
      </c>
      <c r="AK528">
        <v>5.2854122621564477</v>
      </c>
      <c r="AL528">
        <v>5.3106744556558683</v>
      </c>
      <c r="AM528">
        <v>5.3390282968499738</v>
      </c>
      <c r="AN528">
        <v>5.3662463107056615</v>
      </c>
      <c r="AO528">
        <v>5.3922890266918309</v>
      </c>
      <c r="AP528">
        <v>5.4229934924078087</v>
      </c>
      <c r="AQ528">
        <v>5.4555373704309877</v>
      </c>
      <c r="AR528">
        <v>5.4824561403508767</v>
      </c>
      <c r="AS528">
        <v>5.5157198014340878</v>
      </c>
      <c r="AT528">
        <v>5.5463117027176931</v>
      </c>
      <c r="AU528">
        <v>5.5772448410485227</v>
      </c>
      <c r="AV528">
        <v>5.608524957936063</v>
      </c>
      <c r="AW528">
        <v>5.636978579481398</v>
      </c>
    </row>
    <row r="529" spans="1:49">
      <c r="A529" s="95">
        <v>45022</v>
      </c>
      <c r="AC529" s="293">
        <v>5.0677000000000003</v>
      </c>
      <c r="AD529">
        <v>5.0722799898554403</v>
      </c>
      <c r="AE529">
        <v>5.1033426894615967</v>
      </c>
      <c r="AF529">
        <v>5.1308363263211909</v>
      </c>
      <c r="AG529">
        <v>5.1626226122870413</v>
      </c>
      <c r="AH529">
        <v>5.1934562451311352</v>
      </c>
      <c r="AI529">
        <v>5.2219321148825069</v>
      </c>
      <c r="AJ529">
        <v>5.2521008403361344</v>
      </c>
      <c r="AK529">
        <v>5.2770448548812663</v>
      </c>
      <c r="AL529">
        <v>5.3022269353128317</v>
      </c>
      <c r="AM529">
        <v>5.3304904051172715</v>
      </c>
      <c r="AN529">
        <v>5.3576212161800161</v>
      </c>
      <c r="AO529">
        <v>5.3821313240043063</v>
      </c>
      <c r="AP529">
        <v>5.4141851651326478</v>
      </c>
      <c r="AQ529">
        <v>5.4451402123604682</v>
      </c>
      <c r="AR529">
        <v>5.4719562243502056</v>
      </c>
      <c r="AS529">
        <v>5.5050922102945226</v>
      </c>
      <c r="AT529">
        <v>5.5355660116246881</v>
      </c>
      <c r="AU529">
        <v>5.5663790704146949</v>
      </c>
      <c r="AV529">
        <v>5.5975370836831795</v>
      </c>
      <c r="AW529">
        <v>5.6258790436005626</v>
      </c>
    </row>
    <row r="530" spans="1:49">
      <c r="A530" s="95">
        <v>45026</v>
      </c>
      <c r="AC530" s="293">
        <v>5.0827999999999998</v>
      </c>
      <c r="AD530">
        <v>5.090353779587681</v>
      </c>
      <c r="AE530">
        <v>5.1203277009728625</v>
      </c>
      <c r="AF530">
        <v>5.1480051480051481</v>
      </c>
      <c r="AG530">
        <v>5.1800051800051801</v>
      </c>
      <c r="AH530">
        <v>5.2096900234436045</v>
      </c>
      <c r="AI530">
        <v>5.2383446830801468</v>
      </c>
      <c r="AJ530">
        <v>5.2659294365455498</v>
      </c>
      <c r="AK530">
        <v>5.2910052910052912</v>
      </c>
      <c r="AL530">
        <v>5.3163211057947901</v>
      </c>
      <c r="AM530">
        <v>5.344735435595938</v>
      </c>
      <c r="AN530">
        <v>5.3691275167785237</v>
      </c>
      <c r="AO530">
        <v>5.3937432578209279</v>
      </c>
      <c r="AP530">
        <v>5.4244643341470029</v>
      </c>
      <c r="AQ530">
        <v>5.4540496318516496</v>
      </c>
      <c r="AR530">
        <v>5.4809536859413539</v>
      </c>
      <c r="AS530">
        <v>5.5126791620727671</v>
      </c>
      <c r="AT530">
        <v>5.5417013022998063</v>
      </c>
      <c r="AU530">
        <v>5.5710306406685239</v>
      </c>
      <c r="AV530">
        <v>5.6006720806496784</v>
      </c>
      <c r="AW530">
        <v>5.6274620146314014</v>
      </c>
    </row>
    <row r="531" spans="1:49">
      <c r="A531" s="95">
        <v>45027</v>
      </c>
      <c r="AC531" s="293">
        <v>5.0122</v>
      </c>
      <c r="AD531">
        <v>5.0213406979663571</v>
      </c>
      <c r="AE531">
        <v>5.0517807527153327</v>
      </c>
      <c r="AF531">
        <v>5.0774308200050777</v>
      </c>
      <c r="AG531">
        <v>5.1085568326947639</v>
      </c>
      <c r="AH531">
        <v>5.1361068310220848</v>
      </c>
      <c r="AI531">
        <v>5.1626226122870413</v>
      </c>
      <c r="AJ531">
        <v>5.1880674448767836</v>
      </c>
      <c r="AK531">
        <v>5.2110474205315276</v>
      </c>
      <c r="AL531">
        <v>5.2342318764721281</v>
      </c>
      <c r="AM531">
        <v>5.2590060478569542</v>
      </c>
      <c r="AN531">
        <v>5.2826201796090864</v>
      </c>
      <c r="AO531">
        <v>5.3050397877984086</v>
      </c>
      <c r="AP531">
        <v>5.3319114902692615</v>
      </c>
      <c r="AQ531">
        <v>5.359056806002144</v>
      </c>
      <c r="AR531">
        <v>5.3850296176628971</v>
      </c>
      <c r="AS531">
        <v>5.4141851651326478</v>
      </c>
      <c r="AT531">
        <v>5.4406964091403704</v>
      </c>
      <c r="AU531">
        <v>5.4674685620557684</v>
      </c>
      <c r="AV531">
        <v>5.4945054945054945</v>
      </c>
      <c r="AW531">
        <v>5.5202870549268557</v>
      </c>
    </row>
    <row r="532" spans="1:49">
      <c r="A532" s="95">
        <v>45028</v>
      </c>
      <c r="AC532" s="293">
        <v>4.9489999999999998</v>
      </c>
      <c r="AD532">
        <v>4.9468216670789023</v>
      </c>
      <c r="AE532">
        <v>4.9763622791739239</v>
      </c>
      <c r="AF532">
        <v>5.005005005005005</v>
      </c>
      <c r="AG532">
        <v>5.0339793606846213</v>
      </c>
      <c r="AH532">
        <v>5.0607287449392713</v>
      </c>
      <c r="AI532">
        <v>5.0851767098906686</v>
      </c>
      <c r="AJ532">
        <v>5.1111679018655769</v>
      </c>
      <c r="AK532">
        <v>5.1347881899871632</v>
      </c>
      <c r="AL532">
        <v>5.1572975760701398</v>
      </c>
      <c r="AM532">
        <v>5.1840331778123385</v>
      </c>
      <c r="AN532">
        <v>5.206977349648529</v>
      </c>
      <c r="AO532">
        <v>5.2287581699346406</v>
      </c>
      <c r="AP532">
        <v>5.2562417871222076</v>
      </c>
      <c r="AQ532">
        <v>5.2840158520475562</v>
      </c>
      <c r="AR532">
        <v>5.3092646668436423</v>
      </c>
      <c r="AS532">
        <v>5.3390282968499738</v>
      </c>
      <c r="AT532">
        <v>5.3662463107056615</v>
      </c>
      <c r="AU532">
        <v>5.3937432578209279</v>
      </c>
      <c r="AV532">
        <v>5.4215234480889132</v>
      </c>
      <c r="AW532">
        <v>5.4481067828929453</v>
      </c>
    </row>
    <row r="533" spans="1:49">
      <c r="A533" s="95">
        <v>45029</v>
      </c>
      <c r="AC533" s="293">
        <v>4.9090999999999996</v>
      </c>
      <c r="AD533">
        <v>4.9714143673875215</v>
      </c>
      <c r="AE533">
        <v>4.9962528103922059</v>
      </c>
      <c r="AF533">
        <v>5.0276520864756158</v>
      </c>
      <c r="AG533">
        <v>5.0530570995452253</v>
      </c>
      <c r="AH533">
        <v>5.078720162519045</v>
      </c>
      <c r="AI533">
        <v>5.1046452271567127</v>
      </c>
      <c r="AJ533">
        <v>5.1295203898435497</v>
      </c>
      <c r="AK533">
        <v>5.1519835136527563</v>
      </c>
      <c r="AL533">
        <v>5.1786639047125842</v>
      </c>
      <c r="AM533">
        <v>5.2015604681404417</v>
      </c>
      <c r="AN533">
        <v>5.2246603970741905</v>
      </c>
      <c r="AO533">
        <v>5.2521008403361344</v>
      </c>
      <c r="AP533">
        <v>5.2784375824755871</v>
      </c>
      <c r="AQ533">
        <v>5.3036329885971893</v>
      </c>
      <c r="AR533">
        <v>5.333333333333333</v>
      </c>
      <c r="AS533">
        <v>5.359056806002144</v>
      </c>
      <c r="AT533">
        <v>5.3864799353622406</v>
      </c>
      <c r="AU533">
        <v>5.4141851651326478</v>
      </c>
      <c r="AV533">
        <v>5.4392167527875985</v>
      </c>
    </row>
    <row r="534" spans="1:49">
      <c r="A534" s="95">
        <v>45030</v>
      </c>
      <c r="AC534" s="293">
        <v>4.9448999999999996</v>
      </c>
      <c r="AD534">
        <v>4.9261083743842358</v>
      </c>
      <c r="AE534">
        <v>4.9554013875123886</v>
      </c>
      <c r="AF534">
        <v>4.9813200498132</v>
      </c>
      <c r="AG534">
        <v>5.0125313283208017</v>
      </c>
      <c r="AH534">
        <v>5.0390526581002772</v>
      </c>
      <c r="AI534">
        <v>5.064573309698658</v>
      </c>
      <c r="AJ534">
        <v>5.0916496945010188</v>
      </c>
      <c r="AK534">
        <v>5.1150895140664963</v>
      </c>
      <c r="AL534">
        <v>5.1387461459403907</v>
      </c>
      <c r="AM534">
        <v>5.1652892561983474</v>
      </c>
      <c r="AN534">
        <v>5.1880674448767836</v>
      </c>
      <c r="AO534">
        <v>5.2110474205315276</v>
      </c>
      <c r="AP534">
        <v>5.2383446830801468</v>
      </c>
      <c r="AQ534">
        <v>5.2659294365455498</v>
      </c>
      <c r="AR534">
        <v>5.2896059243586357</v>
      </c>
      <c r="AS534">
        <v>5.3177346450412122</v>
      </c>
      <c r="AT534">
        <v>5.3433075073470473</v>
      </c>
      <c r="AU534">
        <v>5.3705692803437159</v>
      </c>
      <c r="AV534">
        <v>5.3966540744738261</v>
      </c>
      <c r="AW534">
        <v>5.4215234480889132</v>
      </c>
    </row>
    <row r="535" spans="1:49">
      <c r="A535" s="95">
        <v>45033</v>
      </c>
      <c r="AC535" s="293">
        <v>4.9414999999999996</v>
      </c>
      <c r="AD535">
        <v>4.9370525796099729</v>
      </c>
      <c r="AE535">
        <v>4.9677098857426722</v>
      </c>
      <c r="AF535">
        <v>4.9912652857499378</v>
      </c>
      <c r="AG535">
        <v>5.0213406979663571</v>
      </c>
      <c r="AH535">
        <v>5.049229992426155</v>
      </c>
      <c r="AI535">
        <v>5.0735667174023336</v>
      </c>
      <c r="AJ535">
        <v>5.1007396072430504</v>
      </c>
      <c r="AK535">
        <v>5.1255766273705792</v>
      </c>
      <c r="AL535">
        <v>5.1480051480051481</v>
      </c>
      <c r="AM535">
        <v>5.1746442432082791</v>
      </c>
      <c r="AN535">
        <v>5.1975051975051976</v>
      </c>
      <c r="AO535">
        <v>5.2205690420255806</v>
      </c>
      <c r="AP535">
        <v>5.2465897166841557</v>
      </c>
      <c r="AQ535">
        <v>5.2728710783021349</v>
      </c>
      <c r="AR535">
        <v>5.296610169491526</v>
      </c>
      <c r="AS535">
        <v>5.3248136315228969</v>
      </c>
      <c r="AT535">
        <v>5.3504547886570357</v>
      </c>
      <c r="AU535">
        <v>5.376344086021505</v>
      </c>
      <c r="AV535">
        <v>5.4024851431658565</v>
      </c>
      <c r="AW535">
        <v>5.4274084124830395</v>
      </c>
    </row>
    <row r="536" spans="1:49">
      <c r="A536" s="95">
        <v>45034</v>
      </c>
      <c r="AC536" s="293">
        <v>4.9672000000000001</v>
      </c>
      <c r="AD536">
        <v>4.9900199600798407</v>
      </c>
      <c r="AE536">
        <v>5.0200803212851408</v>
      </c>
      <c r="AF536">
        <v>5.0454086781029268</v>
      </c>
      <c r="AG536">
        <v>5.0761421319796955</v>
      </c>
      <c r="AH536">
        <v>5.1046452271567127</v>
      </c>
      <c r="AI536">
        <v>5.1308363263211909</v>
      </c>
      <c r="AJ536">
        <v>5.158627805003869</v>
      </c>
      <c r="AK536">
        <v>5.1813471502590671</v>
      </c>
      <c r="AL536">
        <v>5.2029136316337148</v>
      </c>
      <c r="AM536">
        <v>5.2287581699346406</v>
      </c>
      <c r="AN536">
        <v>5.2521008403361344</v>
      </c>
      <c r="AO536">
        <v>5.275652862041678</v>
      </c>
      <c r="AP536">
        <v>5.3022269353128317</v>
      </c>
      <c r="AQ536">
        <v>5.3304904051172715</v>
      </c>
      <c r="AR536">
        <v>5.3547523427041499</v>
      </c>
      <c r="AS536">
        <v>5.3850296176628971</v>
      </c>
      <c r="AT536">
        <v>5.4112554112554117</v>
      </c>
      <c r="AU536">
        <v>5.4392167527875985</v>
      </c>
      <c r="AV536">
        <v>5.4659743099207434</v>
      </c>
      <c r="AW536">
        <v>5.4914881933003841</v>
      </c>
    </row>
    <row r="537" spans="1:49">
      <c r="A537" s="95">
        <v>45035</v>
      </c>
      <c r="AC537" s="293">
        <v>5.0461</v>
      </c>
      <c r="AD537">
        <v>5.0864699898270604</v>
      </c>
      <c r="AE537">
        <v>5.1163980557687383</v>
      </c>
      <c r="AF537">
        <v>5.1387461459403907</v>
      </c>
      <c r="AG537">
        <v>5.1666236114699045</v>
      </c>
      <c r="AH537">
        <v>5.1961548454143927</v>
      </c>
      <c r="AI537">
        <v>5.2246603970741905</v>
      </c>
      <c r="AJ537">
        <v>5.2548607461902259</v>
      </c>
      <c r="AK537">
        <v>5.2798310454065467</v>
      </c>
      <c r="AL537">
        <v>5.3036329885971893</v>
      </c>
      <c r="AM537">
        <v>5.3319114902692615</v>
      </c>
      <c r="AN537">
        <v>5.3561863952865556</v>
      </c>
      <c r="AO537">
        <v>5.3792361484669176</v>
      </c>
      <c r="AP537">
        <v>5.4068667207353336</v>
      </c>
      <c r="AQ537">
        <v>5.4362598532209843</v>
      </c>
      <c r="AR537">
        <v>5.4614964500273073</v>
      </c>
      <c r="AS537">
        <v>5.4929964295523215</v>
      </c>
      <c r="AT537">
        <v>5.5202870549268557</v>
      </c>
      <c r="AU537">
        <v>5.5493895671476139</v>
      </c>
      <c r="AV537">
        <v>5.5772448410485227</v>
      </c>
      <c r="AW537">
        <v>5.6053811659192823</v>
      </c>
    </row>
    <row r="538" spans="1:49">
      <c r="A538" s="95">
        <v>45036</v>
      </c>
      <c r="AC538" s="293">
        <v>5.0491000000000001</v>
      </c>
      <c r="AD538">
        <v>5.0530570995452253</v>
      </c>
      <c r="AE538">
        <v>5.0838840874428062</v>
      </c>
      <c r="AF538">
        <v>5.1059484299208577</v>
      </c>
      <c r="AG538">
        <v>5.1374261494991016</v>
      </c>
      <c r="AH538">
        <v>5.1652892561983474</v>
      </c>
      <c r="AI538">
        <v>5.1921079958463139</v>
      </c>
      <c r="AJ538">
        <v>5.2205690420255806</v>
      </c>
      <c r="AK538">
        <v>5.245213742460006</v>
      </c>
      <c r="AL538">
        <v>5.2687038988408856</v>
      </c>
      <c r="AM538">
        <v>5.2952078369075988</v>
      </c>
      <c r="AN538">
        <v>5.3191489361702127</v>
      </c>
      <c r="AO538">
        <v>5.3418803418803416</v>
      </c>
      <c r="AP538">
        <v>5.3691275167785237</v>
      </c>
      <c r="AQ538">
        <v>5.3981106612685563</v>
      </c>
      <c r="AR538">
        <v>5.4229934924078087</v>
      </c>
      <c r="AS538">
        <v>5.4525627044711014</v>
      </c>
      <c r="AT538">
        <v>5.4809536859413539</v>
      </c>
      <c r="AU538">
        <v>5.5081244836133303</v>
      </c>
      <c r="AV538">
        <v>5.5370985603543739</v>
      </c>
      <c r="AW538">
        <v>5.563282336578582</v>
      </c>
    </row>
    <row r="539" spans="1:49">
      <c r="A539" s="103">
        <v>45037</v>
      </c>
      <c r="AC539" s="293">
        <v>5.0491000000000001</v>
      </c>
      <c r="AD539">
        <v>5.082592121982211</v>
      </c>
      <c r="AE539">
        <v>5.1111679018655769</v>
      </c>
      <c r="AF539">
        <v>5.1098620337250891</v>
      </c>
      <c r="AG539">
        <v>5.1427102082797633</v>
      </c>
      <c r="AH539">
        <v>5.1706308169596698</v>
      </c>
      <c r="AI539">
        <v>5.1975051975051976</v>
      </c>
      <c r="AJ539">
        <v>5.226025607525477</v>
      </c>
      <c r="AK539">
        <v>5.2493438320209975</v>
      </c>
      <c r="AL539">
        <v>5.2728710783021349</v>
      </c>
      <c r="AM539">
        <v>5.2994170641229461</v>
      </c>
      <c r="AN539">
        <v>5.3219797764768488</v>
      </c>
      <c r="AO539">
        <v>5.3433075073470473</v>
      </c>
      <c r="AP539">
        <v>5.3705692803437159</v>
      </c>
      <c r="AQ539">
        <v>5.3981106612685563</v>
      </c>
      <c r="AR539">
        <v>5.4244643341470029</v>
      </c>
      <c r="AS539">
        <v>5.4540496318516496</v>
      </c>
      <c r="AT539">
        <v>5.4824561403508767</v>
      </c>
      <c r="AU539">
        <v>5.5096418732782375</v>
      </c>
      <c r="AV539">
        <v>5.5386319579063974</v>
      </c>
      <c r="AW539">
        <v>5.5648302726766836</v>
      </c>
    </row>
    <row r="540" spans="1:49">
      <c r="A540" s="95">
        <v>45040</v>
      </c>
      <c r="AC540" s="293">
        <v>5.0589000000000004</v>
      </c>
      <c r="AD540">
        <v>5.0441361916771754</v>
      </c>
      <c r="AE540">
        <v>5.0735667174023336</v>
      </c>
      <c r="AF540">
        <v>5.0981391791995927</v>
      </c>
      <c r="AG540">
        <v>5.1295203898435497</v>
      </c>
      <c r="AH540">
        <v>5.158627805003869</v>
      </c>
      <c r="AI540">
        <v>5.1853772361939336</v>
      </c>
      <c r="AJ540">
        <v>5.2137643378519289</v>
      </c>
      <c r="AK540">
        <v>5.2369730295888974</v>
      </c>
      <c r="AL540">
        <v>5.2603892688058922</v>
      </c>
      <c r="AM540">
        <v>5.2854122621564477</v>
      </c>
      <c r="AN540">
        <v>5.3092646668436423</v>
      </c>
      <c r="AO540">
        <v>5.3319114902692615</v>
      </c>
      <c r="AP540">
        <v>5.359056806002144</v>
      </c>
      <c r="AQ540">
        <v>5.3864799353622406</v>
      </c>
      <c r="AR540">
        <v>5.4112554112554117</v>
      </c>
      <c r="AS540">
        <v>5.4406964091403704</v>
      </c>
      <c r="AT540">
        <v>5.4674685620557684</v>
      </c>
      <c r="AU540">
        <v>5.4945054945054945</v>
      </c>
      <c r="AV540">
        <v>5.5233360950013815</v>
      </c>
      <c r="AW540">
        <v>5.547850208044383</v>
      </c>
    </row>
    <row r="541" spans="1:49">
      <c r="A541" s="95">
        <v>45041</v>
      </c>
      <c r="AC541" s="293">
        <v>5.0606999999999998</v>
      </c>
      <c r="AD541">
        <v>5.0735667174023336</v>
      </c>
      <c r="AE541">
        <v>5.1033426894615967</v>
      </c>
      <c r="AF541">
        <v>5.1282051282051277</v>
      </c>
      <c r="AG541">
        <v>5.161290322580645</v>
      </c>
      <c r="AH541">
        <v>5.1894135962636216</v>
      </c>
      <c r="AI541">
        <v>5.2178450300026089</v>
      </c>
      <c r="AJ541">
        <v>5.2465897166841557</v>
      </c>
      <c r="AK541">
        <v>5.2700922266139658</v>
      </c>
      <c r="AL541">
        <v>5.2924053982535062</v>
      </c>
      <c r="AM541">
        <v>5.3177346450412122</v>
      </c>
      <c r="AN541">
        <v>5.3433075073470473</v>
      </c>
      <c r="AO541">
        <v>5.3662463107056615</v>
      </c>
      <c r="AP541">
        <v>5.3951982735365531</v>
      </c>
      <c r="AQ541">
        <v>5.4229934924078087</v>
      </c>
      <c r="AR541">
        <v>5.4481067828929453</v>
      </c>
      <c r="AS541">
        <v>5.4794520547945202</v>
      </c>
      <c r="AT541">
        <v>5.5066079295154182</v>
      </c>
      <c r="AU541">
        <v>5.5355660116246881</v>
      </c>
      <c r="AV541">
        <v>5.563282336578582</v>
      </c>
      <c r="AW541">
        <v>5.589714924538848</v>
      </c>
    </row>
    <row r="542" spans="1:49">
      <c r="A542" s="95">
        <v>45042</v>
      </c>
      <c r="AC542" s="293">
        <v>5.0579000000000001</v>
      </c>
      <c r="AD542">
        <v>5.0568900126422252</v>
      </c>
      <c r="AE542">
        <v>5.0864699898270604</v>
      </c>
      <c r="AF542">
        <v>5.1150895140664963</v>
      </c>
      <c r="AG542">
        <v>5.1427102082797633</v>
      </c>
      <c r="AH542">
        <v>5.1719679337988103</v>
      </c>
      <c r="AI542">
        <v>5.2002080083203328</v>
      </c>
      <c r="AJ542">
        <v>5.2301255230125516</v>
      </c>
      <c r="AK542">
        <v>5.2548607461902259</v>
      </c>
      <c r="AL542">
        <v>5.2798310454065467</v>
      </c>
      <c r="AM542">
        <v>5.3064473335102145</v>
      </c>
      <c r="AN542">
        <v>5.3304904051172715</v>
      </c>
      <c r="AO542">
        <v>5.3533190578158463</v>
      </c>
      <c r="AP542">
        <v>5.3792361484669176</v>
      </c>
      <c r="AQ542">
        <v>5.4083288263926441</v>
      </c>
      <c r="AR542">
        <v>5.4333061668024998</v>
      </c>
      <c r="AS542">
        <v>5.4644808743169397</v>
      </c>
      <c r="AT542">
        <v>5.4914881933003841</v>
      </c>
      <c r="AU542">
        <v>5.518763796909492</v>
      </c>
      <c r="AV542">
        <v>5.547850208044383</v>
      </c>
      <c r="AW542">
        <v>5.5741360089186172</v>
      </c>
    </row>
    <row r="543" spans="1:49">
      <c r="A543" s="95">
        <v>45043</v>
      </c>
      <c r="AC543" s="293">
        <v>5.0144000000000002</v>
      </c>
      <c r="AD543">
        <v>4.9813200498132</v>
      </c>
      <c r="AE543">
        <v>5.0125313283208017</v>
      </c>
      <c r="AF543">
        <v>5.0352467270896275</v>
      </c>
      <c r="AG543">
        <v>5.0671395996959721</v>
      </c>
      <c r="AH543">
        <v>5.0955414012738851</v>
      </c>
      <c r="AI543">
        <v>5.1216389244558256</v>
      </c>
      <c r="AJ543">
        <v>5.150656708730363</v>
      </c>
      <c r="AK543">
        <v>5.1759834368530022</v>
      </c>
      <c r="AL543">
        <v>5.198856251624643</v>
      </c>
      <c r="AM543">
        <v>5.226025607525477</v>
      </c>
      <c r="AN543">
        <v>5.2493438320209975</v>
      </c>
      <c r="AO543">
        <v>5.2714812862414338</v>
      </c>
      <c r="AP543">
        <v>5.296610169491526</v>
      </c>
      <c r="AQ543">
        <v>5.3248136315228969</v>
      </c>
      <c r="AR543">
        <v>5.3490238031559239</v>
      </c>
      <c r="AS543">
        <v>5.3792361484669176</v>
      </c>
      <c r="AT543">
        <v>5.4054054054054053</v>
      </c>
      <c r="AU543">
        <v>5.4333061668024998</v>
      </c>
      <c r="AV543">
        <v>5.4614964500273073</v>
      </c>
      <c r="AW543">
        <v>5.48847420417124</v>
      </c>
    </row>
    <row r="544" spans="1:49">
      <c r="A544" s="95">
        <v>45044</v>
      </c>
      <c r="AC544" s="293">
        <v>5.0000999999999998</v>
      </c>
      <c r="AD544">
        <v>5.0007501125168776</v>
      </c>
      <c r="AE544">
        <v>5.0200803212851408</v>
      </c>
      <c r="AF544">
        <v>5.0466818067120869</v>
      </c>
      <c r="AG544">
        <v>5.0748540979446837</v>
      </c>
      <c r="AH544">
        <v>5.1033426894615967</v>
      </c>
      <c r="AI544">
        <v>5.1295203898435497</v>
      </c>
      <c r="AJ544">
        <v>5.158627805003869</v>
      </c>
      <c r="AK544">
        <v>5.182689816014511</v>
      </c>
      <c r="AL544">
        <v>5.206977349648529</v>
      </c>
      <c r="AM544">
        <v>5.2328623757195185</v>
      </c>
      <c r="AN544">
        <v>5.2576235541535228</v>
      </c>
      <c r="AO544">
        <v>5.2812252442566674</v>
      </c>
      <c r="AP544">
        <v>5.3078556263269636</v>
      </c>
      <c r="AQ544">
        <v>5.3361792956243326</v>
      </c>
      <c r="AR544">
        <v>5.3619302949061662</v>
      </c>
      <c r="AS544">
        <v>5.3922890266918309</v>
      </c>
      <c r="AT544">
        <v>5.4200542005420056</v>
      </c>
      <c r="AU544">
        <v>5.4481067828929453</v>
      </c>
      <c r="AV544">
        <v>5.4764512595837891</v>
      </c>
      <c r="AW544">
        <v>5.5035773252614195</v>
      </c>
    </row>
    <row r="545" spans="1:49">
      <c r="A545" s="103">
        <v>45047</v>
      </c>
      <c r="AD545" s="28">
        <v>5.0007501125168776</v>
      </c>
      <c r="AE545">
        <v>5.0175614651279474</v>
      </c>
      <c r="AF545">
        <v>5.0454086781029268</v>
      </c>
      <c r="AG545">
        <v>5.0735667174023336</v>
      </c>
      <c r="AH545">
        <v>5.1020408163265305</v>
      </c>
      <c r="AI545">
        <v>5.1282051282051277</v>
      </c>
      <c r="AJ545">
        <v>5.1572975760701398</v>
      </c>
      <c r="AK545">
        <v>5.182689816014511</v>
      </c>
      <c r="AL545">
        <v>5.2056220718375847</v>
      </c>
      <c r="AM545">
        <v>5.2328623757195185</v>
      </c>
      <c r="AN545">
        <v>5.2576235541535228</v>
      </c>
      <c r="AO545">
        <v>5.2812252442566674</v>
      </c>
      <c r="AP545">
        <v>5.3092646668436423</v>
      </c>
      <c r="AQ545">
        <v>5.3376034160661865</v>
      </c>
      <c r="AR545">
        <v>5.3633681952266024</v>
      </c>
      <c r="AS545">
        <v>5.3937432578209279</v>
      </c>
      <c r="AT545">
        <v>5.4215234480889132</v>
      </c>
      <c r="AU545">
        <v>5.4495912806539515</v>
      </c>
      <c r="AV545">
        <v>5.4779512462339088</v>
      </c>
      <c r="AW545">
        <v>5.5050922102945226</v>
      </c>
    </row>
    <row r="546" spans="1:49">
      <c r="A546" s="95">
        <v>45048</v>
      </c>
      <c r="AD546" s="28">
        <v>5.0328999999999997</v>
      </c>
      <c r="AE546">
        <v>5.0761421319796955</v>
      </c>
      <c r="AF546">
        <v>5.1046452271567127</v>
      </c>
      <c r="AG546">
        <v>5.1308363263211909</v>
      </c>
      <c r="AH546">
        <v>5.158627805003869</v>
      </c>
      <c r="AI546">
        <v>5.1840331778123385</v>
      </c>
      <c r="AJ546">
        <v>5.2124055251498564</v>
      </c>
      <c r="AK546">
        <v>5.2383446830801468</v>
      </c>
      <c r="AL546">
        <v>5.2631578947368425</v>
      </c>
      <c r="AM546">
        <v>5.2910052910052912</v>
      </c>
      <c r="AN546">
        <v>5.3163211057947901</v>
      </c>
      <c r="AO546">
        <v>5.3390282968499738</v>
      </c>
      <c r="AP546">
        <v>5.3662463107056615</v>
      </c>
      <c r="AQ546">
        <v>5.3951982735365531</v>
      </c>
      <c r="AR546">
        <v>5.4200542005420056</v>
      </c>
      <c r="AS546">
        <v>5.4510765876260558</v>
      </c>
      <c r="AT546">
        <v>5.4794520547945202</v>
      </c>
      <c r="AU546">
        <v>5.5081244836133303</v>
      </c>
      <c r="AV546">
        <v>5.5370985603543739</v>
      </c>
      <c r="AW546">
        <v>5.5648302726766836</v>
      </c>
    </row>
    <row r="547" spans="1:49">
      <c r="A547" s="95">
        <v>45049</v>
      </c>
      <c r="AD547" s="28">
        <v>5.0221</v>
      </c>
      <c r="AE547">
        <v>5.0163029847002756</v>
      </c>
      <c r="AF547">
        <v>5.0415931434333245</v>
      </c>
      <c r="AG547">
        <v>5.0709939148073024</v>
      </c>
      <c r="AH547">
        <v>5.0994390617032126</v>
      </c>
      <c r="AI547">
        <v>5.1255766273705792</v>
      </c>
      <c r="AJ547">
        <v>5.1533110023189899</v>
      </c>
      <c r="AK547">
        <v>5.1786639047125842</v>
      </c>
      <c r="AL547">
        <v>5.2029136316337148</v>
      </c>
      <c r="AM547">
        <v>5.2314935914203513</v>
      </c>
      <c r="AN547">
        <v>5.2548607461902259</v>
      </c>
      <c r="AO547">
        <v>5.2770448548812663</v>
      </c>
      <c r="AP547">
        <v>5.3036329885971893</v>
      </c>
      <c r="AQ547">
        <v>5.3304904051172715</v>
      </c>
      <c r="AR547">
        <v>5.3561863952865556</v>
      </c>
      <c r="AS547">
        <v>5.3850296176628971</v>
      </c>
      <c r="AT547">
        <v>5.4127198917456019</v>
      </c>
      <c r="AU547">
        <v>5.4406964091403704</v>
      </c>
      <c r="AV547">
        <v>5.4689636313918513</v>
      </c>
      <c r="AW547">
        <v>5.4945054945054945</v>
      </c>
    </row>
    <row r="548" spans="1:49">
      <c r="A548" s="95">
        <v>45050</v>
      </c>
      <c r="AD548" s="28">
        <v>5.01</v>
      </c>
      <c r="AE548">
        <v>5.0188205771643659</v>
      </c>
      <c r="AF548">
        <v>5.0454086781029268</v>
      </c>
      <c r="AG548">
        <v>5.0709939148073024</v>
      </c>
      <c r="AH548">
        <v>5.1007396072430504</v>
      </c>
      <c r="AI548">
        <v>5.1268905408869516</v>
      </c>
      <c r="AJ548">
        <v>5.1559680329981949</v>
      </c>
      <c r="AK548">
        <v>5.182689816014511</v>
      </c>
      <c r="AL548">
        <v>5.206977349648529</v>
      </c>
      <c r="AM548">
        <v>5.2356020942408374</v>
      </c>
      <c r="AN548">
        <v>5.2590060478569542</v>
      </c>
      <c r="AO548">
        <v>5.2826201796090864</v>
      </c>
      <c r="AP548">
        <v>5.3092646668436423</v>
      </c>
      <c r="AQ548">
        <v>5.3361792956243326</v>
      </c>
      <c r="AR548">
        <v>5.3619302949061662</v>
      </c>
      <c r="AS548">
        <v>5.3922890266918309</v>
      </c>
      <c r="AT548">
        <v>5.4200542005420056</v>
      </c>
      <c r="AU548">
        <v>5.4481067828929453</v>
      </c>
      <c r="AV548">
        <v>5.4764512595837891</v>
      </c>
      <c r="AW548">
        <v>5.5020632737276483</v>
      </c>
    </row>
    <row r="549" spans="1:49">
      <c r="A549" s="95">
        <v>45051</v>
      </c>
      <c r="AD549" s="28">
        <v>4.9690000000000003</v>
      </c>
      <c r="AE549">
        <v>4.9652432969215496</v>
      </c>
      <c r="AF549">
        <v>4.9925112331502746</v>
      </c>
      <c r="AG549">
        <v>5.0175614651279474</v>
      </c>
      <c r="AH549">
        <v>5.0466818067120869</v>
      </c>
      <c r="AI549">
        <v>5.0722799898554403</v>
      </c>
      <c r="AJ549">
        <v>5.1007396072430504</v>
      </c>
      <c r="AK549">
        <v>5.1255766273705792</v>
      </c>
      <c r="AL549">
        <v>5.150656708730363</v>
      </c>
      <c r="AM549">
        <v>5.1773233238415743</v>
      </c>
      <c r="AN549">
        <v>5.2002080083203328</v>
      </c>
      <c r="AO549">
        <v>5.2219321148825069</v>
      </c>
      <c r="AP549">
        <v>5.2479664130149564</v>
      </c>
      <c r="AQ549">
        <v>5.2742616033755274</v>
      </c>
      <c r="AR549">
        <v>5.2994170641229461</v>
      </c>
      <c r="AS549">
        <v>5.3276505061267976</v>
      </c>
      <c r="AT549">
        <v>5.3547523427041499</v>
      </c>
      <c r="AU549">
        <v>5.3821313240043063</v>
      </c>
      <c r="AV549">
        <v>5.4083288263926441</v>
      </c>
      <c r="AW549">
        <v>5.4347826086956523</v>
      </c>
    </row>
    <row r="550" spans="1:49">
      <c r="A550" s="95">
        <v>45054</v>
      </c>
      <c r="AD550" s="28">
        <v>4.9690000000000003</v>
      </c>
      <c r="AE550">
        <v>5.0301810865191143</v>
      </c>
      <c r="AF550">
        <v>5.0568900126422252</v>
      </c>
      <c r="AG550">
        <v>5.0838840874428062</v>
      </c>
      <c r="AH550">
        <v>5.112474437627812</v>
      </c>
      <c r="AI550">
        <v>5.1387461459403907</v>
      </c>
      <c r="AJ550">
        <v>5.1679586563307494</v>
      </c>
      <c r="AK550">
        <v>5.1921079958463139</v>
      </c>
      <c r="AL550">
        <v>5.2137643378519289</v>
      </c>
      <c r="AM550">
        <v>5.2397170552790149</v>
      </c>
      <c r="AN550">
        <v>5.2631578947368425</v>
      </c>
      <c r="AO550">
        <v>5.2868094105207506</v>
      </c>
      <c r="AP550">
        <v>5.3149083178315175</v>
      </c>
      <c r="AQ550">
        <v>5.3418803418803416</v>
      </c>
      <c r="AR550">
        <v>5.3662463107056615</v>
      </c>
      <c r="AS550">
        <v>5.3951982735365531</v>
      </c>
      <c r="AT550">
        <v>5.4215234480889132</v>
      </c>
      <c r="AU550">
        <v>5.4481067828929453</v>
      </c>
      <c r="AV550">
        <v>5.4749520941691756</v>
      </c>
      <c r="AW550">
        <v>5.5005500550055011</v>
      </c>
    </row>
    <row r="551" spans="1:49">
      <c r="A551" s="95">
        <v>45055</v>
      </c>
      <c r="AD551" s="28">
        <v>5.0000999999999998</v>
      </c>
      <c r="AE551">
        <v>5.0200803212851408</v>
      </c>
      <c r="AF551">
        <v>5.0479555779909138</v>
      </c>
      <c r="AG551">
        <v>5.0748540979446837</v>
      </c>
      <c r="AH551">
        <v>5.1033426894615967</v>
      </c>
      <c r="AI551">
        <v>5.1282051282051277</v>
      </c>
      <c r="AJ551">
        <v>5.1559680329981949</v>
      </c>
      <c r="AK551">
        <v>5.1800051800051801</v>
      </c>
      <c r="AL551">
        <v>5.2029136316337148</v>
      </c>
      <c r="AM551">
        <v>5.2287581699346406</v>
      </c>
      <c r="AN551">
        <v>5.2534804307853955</v>
      </c>
      <c r="AO551">
        <v>5.2770448548812663</v>
      </c>
      <c r="AP551">
        <v>5.3050397877984086</v>
      </c>
      <c r="AQ551">
        <v>5.3319114902692615</v>
      </c>
      <c r="AR551">
        <v>5.3561863952865556</v>
      </c>
      <c r="AS551">
        <v>5.3864799353622406</v>
      </c>
      <c r="AT551">
        <v>5.4127198917456019</v>
      </c>
      <c r="AU551">
        <v>5.4406964091403704</v>
      </c>
      <c r="AV551">
        <v>5.4674685620557684</v>
      </c>
      <c r="AW551">
        <v>5.4945054945054945</v>
      </c>
    </row>
    <row r="552" spans="1:49">
      <c r="A552" s="95">
        <v>45056</v>
      </c>
      <c r="AD552" s="28">
        <v>4.9541000000000004</v>
      </c>
      <c r="AE552">
        <v>4.9763622791739239</v>
      </c>
      <c r="AF552">
        <v>5.0037528146109587</v>
      </c>
      <c r="AG552">
        <v>5.0289162685441289</v>
      </c>
      <c r="AH552">
        <v>5.0568900126422252</v>
      </c>
      <c r="AI552">
        <v>5.0838840874428062</v>
      </c>
      <c r="AJ552">
        <v>5.112474437627812</v>
      </c>
      <c r="AK552">
        <v>5.1374261494991016</v>
      </c>
      <c r="AL552">
        <v>5.1599587203302377</v>
      </c>
      <c r="AM552">
        <v>5.186721991701245</v>
      </c>
      <c r="AN552">
        <v>5.2110474205315276</v>
      </c>
      <c r="AO552">
        <v>5.2342318764721281</v>
      </c>
      <c r="AP552">
        <v>5.2617732175743228</v>
      </c>
      <c r="AQ552">
        <v>5.2882072977260712</v>
      </c>
      <c r="AR552">
        <v>5.3134962805526031</v>
      </c>
      <c r="AS552">
        <v>5.3418803418803416</v>
      </c>
      <c r="AT552">
        <v>5.3691275167785237</v>
      </c>
      <c r="AU552">
        <v>5.3951982735365531</v>
      </c>
      <c r="AV552">
        <v>5.4229934924078087</v>
      </c>
      <c r="AW552">
        <v>5.4481067828929453</v>
      </c>
    </row>
    <row r="553" spans="1:49">
      <c r="A553" s="95">
        <v>45057</v>
      </c>
      <c r="AD553" s="852">
        <v>4.9690000000000003</v>
      </c>
      <c r="AE553">
        <v>4.9627791563275432</v>
      </c>
      <c r="AF553">
        <v>4.9912652857499378</v>
      </c>
      <c r="AG553">
        <v>5.0150451354062184</v>
      </c>
      <c r="AH553">
        <v>5.0441361916771754</v>
      </c>
      <c r="AI553">
        <v>5.0697084917617232</v>
      </c>
      <c r="AJ553">
        <v>5.0968399592252798</v>
      </c>
      <c r="AK553">
        <v>5.1229508196721305</v>
      </c>
      <c r="AL553">
        <v>5.1453563159248779</v>
      </c>
      <c r="AM553">
        <v>5.1719679337988103</v>
      </c>
      <c r="AN553">
        <v>5.1961548454143927</v>
      </c>
      <c r="AO553">
        <v>5.2192066805845512</v>
      </c>
      <c r="AP553">
        <v>5.2479664130149564</v>
      </c>
      <c r="AQ553">
        <v>5.2742616033755274</v>
      </c>
      <c r="AR553">
        <v>5.298013245033113</v>
      </c>
      <c r="AS553">
        <v>5.3262316910785623</v>
      </c>
      <c r="AT553">
        <v>5.3518865400053519</v>
      </c>
      <c r="AU553">
        <v>5.3792361484669176</v>
      </c>
      <c r="AV553">
        <v>5.4054054054054053</v>
      </c>
      <c r="AW553">
        <v>5.430355688297583</v>
      </c>
    </row>
    <row r="554" spans="1:49">
      <c r="A554" s="95">
        <v>45058</v>
      </c>
      <c r="AD554" s="852">
        <v>4.9227999999999996</v>
      </c>
      <c r="AE554">
        <v>4.9443757725587139</v>
      </c>
      <c r="AF554">
        <v>4.9726504226752857</v>
      </c>
      <c r="AG554">
        <v>4.9975012493753121</v>
      </c>
      <c r="AH554">
        <v>5.0263885398341293</v>
      </c>
      <c r="AI554">
        <v>5.0517807527153327</v>
      </c>
      <c r="AJ554">
        <v>5.078720162519045</v>
      </c>
      <c r="AK554">
        <v>5.1033426894615967</v>
      </c>
      <c r="AL554">
        <v>5.1268905408869516</v>
      </c>
      <c r="AM554">
        <v>5.1546391752577314</v>
      </c>
      <c r="AN554">
        <v>5.1773233238415743</v>
      </c>
      <c r="AO554">
        <v>5.2015604681404417</v>
      </c>
      <c r="AP554">
        <v>5.2301255230125516</v>
      </c>
      <c r="AQ554">
        <v>5.2562417871222076</v>
      </c>
      <c r="AR554">
        <v>5.2798310454065467</v>
      </c>
      <c r="AS554">
        <v>5.3078556263269636</v>
      </c>
      <c r="AT554">
        <v>5.333333333333333</v>
      </c>
      <c r="AU554">
        <v>5.3604931653712145</v>
      </c>
      <c r="AV554">
        <v>5.3864799353622406</v>
      </c>
      <c r="AW554">
        <v>5.4112554112554117</v>
      </c>
    </row>
    <row r="555" spans="1:49">
      <c r="A555" s="95">
        <v>45061</v>
      </c>
      <c r="AD555" s="852">
        <v>4.9097</v>
      </c>
      <c r="AE555">
        <v>4.9079754601226995</v>
      </c>
      <c r="AF555">
        <v>4.9346163335800641</v>
      </c>
      <c r="AG555">
        <v>4.9590875278948676</v>
      </c>
      <c r="AH555">
        <v>4.9887752556747325</v>
      </c>
      <c r="AI555">
        <v>5.013787916771121</v>
      </c>
      <c r="AJ555">
        <v>5.0415931434333245</v>
      </c>
      <c r="AK555">
        <v>5.0658561296859173</v>
      </c>
      <c r="AL555">
        <v>5.0877639277537519</v>
      </c>
      <c r="AM555">
        <v>5.1137816415239072</v>
      </c>
      <c r="AN555">
        <v>5.1374261494991016</v>
      </c>
      <c r="AO555">
        <v>5.161290322580645</v>
      </c>
      <c r="AP555">
        <v>5.1894135962636216</v>
      </c>
      <c r="AQ555">
        <v>5.2151238591916558</v>
      </c>
      <c r="AR555">
        <v>5.2383446830801468</v>
      </c>
      <c r="AS555">
        <v>5.2659294365455498</v>
      </c>
      <c r="AT555">
        <v>5.2896059243586357</v>
      </c>
      <c r="AU555">
        <v>5.3149083178315175</v>
      </c>
      <c r="AV555">
        <v>5.3404539385847798</v>
      </c>
      <c r="AW555">
        <v>5.3648068669527893</v>
      </c>
    </row>
    <row r="556" spans="1:49">
      <c r="A556" s="95">
        <v>45062</v>
      </c>
      <c r="AD556" s="852">
        <v>4.9116</v>
      </c>
      <c r="AE556">
        <v>4.9480455220188029</v>
      </c>
      <c r="AF556">
        <v>4.9738870927629941</v>
      </c>
      <c r="AG556">
        <v>5.002501250625313</v>
      </c>
      <c r="AH556">
        <v>5.0314465408805029</v>
      </c>
      <c r="AI556">
        <v>5.0556117290192111</v>
      </c>
      <c r="AJ556">
        <v>5.082592121982211</v>
      </c>
      <c r="AK556">
        <v>5.1059484299208577</v>
      </c>
      <c r="AL556">
        <v>5.1295203898435497</v>
      </c>
      <c r="AM556">
        <v>5.1559680329981949</v>
      </c>
      <c r="AN556">
        <v>5.1786639047125842</v>
      </c>
      <c r="AO556">
        <v>5.2015604681404417</v>
      </c>
      <c r="AP556">
        <v>5.2287581699346406</v>
      </c>
      <c r="AQ556">
        <v>5.2534804307853955</v>
      </c>
      <c r="AR556">
        <v>5.2770448548812663</v>
      </c>
      <c r="AS556">
        <v>5.3036329885971893</v>
      </c>
      <c r="AT556">
        <v>5.329070077271516</v>
      </c>
      <c r="AU556">
        <v>5.3533190578158463</v>
      </c>
      <c r="AV556">
        <v>5.3792361484669176</v>
      </c>
      <c r="AW556">
        <v>5.4039448797622267</v>
      </c>
    </row>
    <row r="557" spans="1:49">
      <c r="A557" s="95">
        <v>45063</v>
      </c>
      <c r="AD557" s="852">
        <v>4.9507000000000003</v>
      </c>
      <c r="AE557">
        <v>4.9480455220188029</v>
      </c>
      <c r="AF557">
        <v>4.9751243781094523</v>
      </c>
      <c r="AG557">
        <v>5.0012503125781445</v>
      </c>
      <c r="AH557">
        <v>5.0301810865191143</v>
      </c>
      <c r="AI557">
        <v>5.0543340914834474</v>
      </c>
      <c r="AJ557">
        <v>5.082592121982211</v>
      </c>
      <c r="AK557">
        <v>5.1072522982635338</v>
      </c>
      <c r="AL557">
        <v>5.1295203898435497</v>
      </c>
      <c r="AM557">
        <v>5.1546391752577314</v>
      </c>
      <c r="AN557">
        <v>5.1786639047125842</v>
      </c>
      <c r="AO557">
        <v>5.2002080083203328</v>
      </c>
      <c r="AP557">
        <v>5.2273915316257185</v>
      </c>
      <c r="AQ557">
        <v>5.2534804307853955</v>
      </c>
      <c r="AR557">
        <v>5.2770448548812663</v>
      </c>
      <c r="AS557">
        <v>5.3036329885971893</v>
      </c>
      <c r="AT557">
        <v>5.329070077271516</v>
      </c>
      <c r="AU557">
        <v>5.3547523427041499</v>
      </c>
      <c r="AV557">
        <v>5.3806833467850419</v>
      </c>
      <c r="AW557">
        <v>5.4054054054054053</v>
      </c>
    </row>
    <row r="558" spans="1:49">
      <c r="A558" s="95">
        <v>45064</v>
      </c>
      <c r="AD558" s="852">
        <v>4.9641000000000002</v>
      </c>
      <c r="AE558">
        <v>4.9776007964161275</v>
      </c>
      <c r="AF558">
        <v>5.005005005005005</v>
      </c>
      <c r="AG558">
        <v>5.0289162685441289</v>
      </c>
      <c r="AH558">
        <v>5.0581689428426913</v>
      </c>
      <c r="AI558">
        <v>5.0838840874428062</v>
      </c>
      <c r="AJ558">
        <v>5.1111679018655769</v>
      </c>
      <c r="AK558">
        <v>5.1361068310220848</v>
      </c>
      <c r="AL558">
        <v>5.158627805003869</v>
      </c>
      <c r="AM558">
        <v>5.1840331778123385</v>
      </c>
      <c r="AN558">
        <v>5.206977349648529</v>
      </c>
      <c r="AO558">
        <v>5.2287581699346406</v>
      </c>
      <c r="AP558">
        <v>5.2548607461902259</v>
      </c>
      <c r="AQ558">
        <v>5.2798310454065467</v>
      </c>
      <c r="AR558">
        <v>5.3022269353128317</v>
      </c>
      <c r="AS558">
        <v>5.329070077271516</v>
      </c>
      <c r="AT558">
        <v>5.3547523427041499</v>
      </c>
      <c r="AU558">
        <v>5.3792361484669176</v>
      </c>
      <c r="AV558">
        <v>5.4054054054054053</v>
      </c>
      <c r="AW558">
        <v>5.4288816503800215</v>
      </c>
    </row>
    <row r="559" spans="1:49">
      <c r="A559" s="95">
        <v>45065</v>
      </c>
      <c r="AD559" s="852">
        <v>4.9851999999999999</v>
      </c>
      <c r="AE559">
        <v>5.008765339343852</v>
      </c>
      <c r="AF559">
        <v>5.0352467270896275</v>
      </c>
      <c r="AG559">
        <v>5.0607287449392713</v>
      </c>
      <c r="AH559">
        <v>5.0916496945010188</v>
      </c>
      <c r="AI559">
        <v>5.1163980557687383</v>
      </c>
      <c r="AJ559">
        <v>5.1440329218106999</v>
      </c>
      <c r="AK559">
        <v>5.1692943913155851</v>
      </c>
      <c r="AL559">
        <v>5.1907604464053989</v>
      </c>
      <c r="AM559">
        <v>5.2164840897235258</v>
      </c>
      <c r="AN559">
        <v>5.2383446830801468</v>
      </c>
      <c r="AO559">
        <v>5.2603892688058922</v>
      </c>
      <c r="AP559">
        <v>5.2854122621564477</v>
      </c>
      <c r="AQ559">
        <v>5.3106744556558683</v>
      </c>
      <c r="AR559">
        <v>5.333333333333333</v>
      </c>
      <c r="AS559">
        <v>5.359056806002144</v>
      </c>
      <c r="AT559">
        <v>5.3835800807537009</v>
      </c>
      <c r="AU559">
        <v>5.4083288263926441</v>
      </c>
      <c r="AV559">
        <v>5.4333061668024998</v>
      </c>
      <c r="AW559">
        <v>5.4570259208731242</v>
      </c>
    </row>
    <row r="560" spans="1:49">
      <c r="A560" s="95">
        <v>45068</v>
      </c>
      <c r="AD560" s="852">
        <v>4.9673999999999996</v>
      </c>
      <c r="AE560">
        <v>4.9701789264413518</v>
      </c>
      <c r="AF560">
        <v>4.9962528103922059</v>
      </c>
      <c r="AG560">
        <v>5.022601707684581</v>
      </c>
      <c r="AH560">
        <v>5.0530570995452253</v>
      </c>
      <c r="AI560">
        <v>5.0774308200050777</v>
      </c>
      <c r="AJ560">
        <v>5.1046452271567127</v>
      </c>
      <c r="AK560">
        <v>5.1282051282051277</v>
      </c>
      <c r="AL560">
        <v>5.150656708730363</v>
      </c>
      <c r="AM560">
        <v>5.1746442432082791</v>
      </c>
      <c r="AN560">
        <v>5.1961548454143927</v>
      </c>
      <c r="AO560">
        <v>5.2192066805845512</v>
      </c>
      <c r="AP560">
        <v>5.245213742460006</v>
      </c>
      <c r="AQ560">
        <v>5.2700922266139658</v>
      </c>
      <c r="AR560">
        <v>5.2924053982535062</v>
      </c>
      <c r="AS560">
        <v>5.3191489361702127</v>
      </c>
      <c r="AT560">
        <v>5.3433075073470473</v>
      </c>
      <c r="AU560">
        <v>5.3676865271068168</v>
      </c>
      <c r="AV560">
        <v>5.3937432578209279</v>
      </c>
      <c r="AW560">
        <v>5.417118093174432</v>
      </c>
    </row>
    <row r="561" spans="1:49">
      <c r="A561" s="95">
        <v>45069</v>
      </c>
      <c r="AD561" s="852">
        <v>4.9668000000000001</v>
      </c>
      <c r="AE561">
        <v>4.9838026414153997</v>
      </c>
      <c r="AF561">
        <v>5.0100200400801604</v>
      </c>
      <c r="AG561">
        <v>5.0377833753148611</v>
      </c>
      <c r="AH561">
        <v>5.0671395996959721</v>
      </c>
      <c r="AI561">
        <v>5.090353779587681</v>
      </c>
      <c r="AJ561">
        <v>5.1163980557687383</v>
      </c>
      <c r="AK561">
        <v>5.1387461459403907</v>
      </c>
      <c r="AL561">
        <v>5.161290322580645</v>
      </c>
      <c r="AM561">
        <v>5.1853772361939336</v>
      </c>
      <c r="AN561">
        <v>5.206977349648529</v>
      </c>
      <c r="AO561">
        <v>5.2287581699346406</v>
      </c>
      <c r="AP561">
        <v>5.2534804307853955</v>
      </c>
      <c r="AQ561">
        <v>5.2784375824755871</v>
      </c>
      <c r="AR561">
        <v>5.3008216273522395</v>
      </c>
      <c r="AS561">
        <v>5.3262316910785623</v>
      </c>
      <c r="AT561">
        <v>5.3504547886570357</v>
      </c>
      <c r="AU561">
        <v>5.3748992206396133</v>
      </c>
      <c r="AV561">
        <v>5.3995680345572357</v>
      </c>
      <c r="AW561">
        <v>5.4215234480889132</v>
      </c>
    </row>
    <row r="562" spans="1:49">
      <c r="A562" s="95">
        <v>45070</v>
      </c>
      <c r="AD562" s="852">
        <v>4.9467999999999996</v>
      </c>
      <c r="AE562">
        <v>4.9615480029769286</v>
      </c>
      <c r="AF562">
        <v>4.9875311720698248</v>
      </c>
      <c r="AG562">
        <v>5.0125313283208017</v>
      </c>
      <c r="AH562">
        <v>5.0428643469490666</v>
      </c>
      <c r="AI562">
        <v>5.0632911392405058</v>
      </c>
      <c r="AJ562">
        <v>5.0890585241730282</v>
      </c>
      <c r="AK562">
        <v>5.112474437627812</v>
      </c>
      <c r="AL562">
        <v>5.1334702258726903</v>
      </c>
      <c r="AM562">
        <v>5.158627805003869</v>
      </c>
      <c r="AN562">
        <v>5.1786639047125842</v>
      </c>
      <c r="AO562">
        <v>5.2002080083203328</v>
      </c>
      <c r="AP562">
        <v>5.226025607525477</v>
      </c>
      <c r="AQ562">
        <v>5.2493438320209975</v>
      </c>
      <c r="AR562">
        <v>5.2714812862414338</v>
      </c>
      <c r="AS562">
        <v>5.296610169491526</v>
      </c>
      <c r="AT562">
        <v>5.3205639797818565</v>
      </c>
      <c r="AU562">
        <v>5.3433075073470473</v>
      </c>
      <c r="AV562">
        <v>5.3676865271068168</v>
      </c>
      <c r="AW562">
        <v>5.3893829156561575</v>
      </c>
    </row>
    <row r="563" spans="1:49">
      <c r="A563" s="95">
        <v>45071</v>
      </c>
      <c r="AD563" s="852">
        <v>4.9984000000000002</v>
      </c>
      <c r="AE563">
        <v>5.040322580645161</v>
      </c>
      <c r="AF563">
        <v>5.0671395996959721</v>
      </c>
      <c r="AG563">
        <v>5.0929462694168581</v>
      </c>
      <c r="AH563">
        <v>5.1229508196721305</v>
      </c>
      <c r="AI563">
        <v>5.1453563159248779</v>
      </c>
      <c r="AJ563">
        <v>5.1706308169596698</v>
      </c>
      <c r="AK563">
        <v>5.1948051948051948</v>
      </c>
      <c r="AL563">
        <v>5.2151238591916558</v>
      </c>
      <c r="AM563">
        <v>5.2383446830801468</v>
      </c>
      <c r="AN563">
        <v>5.2576235541535228</v>
      </c>
      <c r="AO563">
        <v>5.2784375824755871</v>
      </c>
      <c r="AP563">
        <v>5.3022269353128317</v>
      </c>
      <c r="AQ563">
        <v>5.3233963268565345</v>
      </c>
      <c r="AR563">
        <v>5.344735435595938</v>
      </c>
      <c r="AS563">
        <v>5.3691275167785237</v>
      </c>
      <c r="AT563">
        <v>5.3922890266918309</v>
      </c>
      <c r="AU563">
        <v>5.4156512320606547</v>
      </c>
      <c r="AV563">
        <v>5.4377379010331701</v>
      </c>
      <c r="AW563">
        <v>5.4600054600054602</v>
      </c>
    </row>
    <row r="564" spans="1:49">
      <c r="A564" s="95">
        <v>45072</v>
      </c>
      <c r="AD564" s="852">
        <v>5.0107999999999997</v>
      </c>
      <c r="AE564">
        <v>4.9900199600798407</v>
      </c>
      <c r="AF564">
        <v>5.0150451354062184</v>
      </c>
      <c r="AG564">
        <v>5.0390526581002772</v>
      </c>
      <c r="AH564">
        <v>5.0709939148073024</v>
      </c>
      <c r="AI564">
        <v>5.0929462694168581</v>
      </c>
      <c r="AJ564">
        <v>5.1177072671443193</v>
      </c>
      <c r="AK564">
        <v>5.1400668208686708</v>
      </c>
      <c r="AL564">
        <v>5.1599587203302377</v>
      </c>
      <c r="AM564">
        <v>5.1813471502590671</v>
      </c>
      <c r="AN564">
        <v>5.2015604681404417</v>
      </c>
      <c r="AO564">
        <v>5.2205690420255806</v>
      </c>
      <c r="AP564">
        <v>5.2424639580602879</v>
      </c>
      <c r="AQ564">
        <v>5.2631578947368425</v>
      </c>
      <c r="AR564">
        <v>5.2826201796090864</v>
      </c>
      <c r="AS564">
        <v>5.3064473335102145</v>
      </c>
      <c r="AT564">
        <v>5.3276505061267976</v>
      </c>
      <c r="AU564">
        <v>5.3490238031559239</v>
      </c>
      <c r="AV564">
        <v>5.3720118184260004</v>
      </c>
      <c r="AW564">
        <v>5.3922890266918309</v>
      </c>
    </row>
    <row r="565" spans="1:49">
      <c r="A565" s="95">
        <v>45075</v>
      </c>
      <c r="AD565" s="852">
        <v>4.9947999999999997</v>
      </c>
      <c r="AE565" s="189">
        <v>4.9900199600798407</v>
      </c>
      <c r="AF565" s="189">
        <v>5.0150451354062184</v>
      </c>
      <c r="AG565" s="189">
        <v>5.0390526581002772</v>
      </c>
      <c r="AH565" s="189">
        <v>5.0709939148073024</v>
      </c>
      <c r="AI565" s="189">
        <v>5.0929462694168581</v>
      </c>
      <c r="AJ565" s="189">
        <v>5.1177072671443193</v>
      </c>
      <c r="AK565" s="189">
        <v>5.1400668208686708</v>
      </c>
      <c r="AL565" s="189">
        <v>5.1599587203302377</v>
      </c>
      <c r="AM565" s="189">
        <v>5.1813471502590671</v>
      </c>
      <c r="AN565" s="189">
        <v>5.2015604681404417</v>
      </c>
      <c r="AO565" s="189">
        <v>5.2205690420255806</v>
      </c>
      <c r="AP565" s="189">
        <v>5.2424639580602879</v>
      </c>
      <c r="AQ565" s="189">
        <v>5.2631578947368425</v>
      </c>
      <c r="AR565" s="189">
        <v>5.2826201796090864</v>
      </c>
      <c r="AS565" s="189">
        <v>5.3064473335102145</v>
      </c>
      <c r="AT565" s="189">
        <v>5.3276505061267976</v>
      </c>
      <c r="AU565" s="189">
        <v>5.3490238031559239</v>
      </c>
      <c r="AV565" s="189">
        <v>5.3720118184260004</v>
      </c>
      <c r="AW565" s="189">
        <v>5.3922890266918309</v>
      </c>
    </row>
    <row r="566" spans="1:49">
      <c r="A566" s="95">
        <v>45076</v>
      </c>
      <c r="AD566" s="852">
        <v>5.0587</v>
      </c>
      <c r="AE566">
        <v>5.0454086781029268</v>
      </c>
      <c r="AF566">
        <v>5.0722799898554403</v>
      </c>
      <c r="AG566">
        <v>5.0968399592252798</v>
      </c>
      <c r="AH566">
        <v>5.1282051282051277</v>
      </c>
      <c r="AI566">
        <v>5.150656708730363</v>
      </c>
      <c r="AJ566">
        <v>5.1759834368530022</v>
      </c>
      <c r="AK566">
        <v>5.198856251624643</v>
      </c>
      <c r="AL566">
        <v>5.2192066805845512</v>
      </c>
      <c r="AM566">
        <v>5.2410901467505244</v>
      </c>
      <c r="AN566">
        <v>5.2603892688058922</v>
      </c>
      <c r="AO566">
        <v>5.2784375824755871</v>
      </c>
      <c r="AP566">
        <v>5.3008216273522395</v>
      </c>
      <c r="AQ566">
        <v>5.3205639797818565</v>
      </c>
      <c r="AR566">
        <v>5.3404539385847798</v>
      </c>
      <c r="AS566">
        <v>5.3648068669527893</v>
      </c>
      <c r="AT566">
        <v>5.3864799353622406</v>
      </c>
      <c r="AU566">
        <v>5.4097917230186638</v>
      </c>
      <c r="AV566">
        <v>5.4318305268875609</v>
      </c>
      <c r="AW566">
        <v>5.4540496318516496</v>
      </c>
    </row>
    <row r="567" spans="1:49">
      <c r="A567" s="95">
        <v>45077</v>
      </c>
      <c r="AD567" s="852">
        <v>5.0952999999999999</v>
      </c>
      <c r="AE567">
        <v>5.0958010599266208</v>
      </c>
      <c r="AF567">
        <v>5.1033426894615967</v>
      </c>
      <c r="AG567">
        <v>5.1282051282051277</v>
      </c>
      <c r="AH567">
        <v>5.1559680329981949</v>
      </c>
      <c r="AI567">
        <v>5.1800051800051801</v>
      </c>
      <c r="AJ567">
        <v>5.2042674993494673</v>
      </c>
      <c r="AK567">
        <v>5.2273915316257185</v>
      </c>
      <c r="AL567">
        <v>5.2479664130149564</v>
      </c>
      <c r="AM567">
        <v>5.2714812862414338</v>
      </c>
      <c r="AN567">
        <v>5.2910052910052912</v>
      </c>
      <c r="AO567">
        <v>5.3092646668436423</v>
      </c>
      <c r="AP567">
        <v>5.3319114902692615</v>
      </c>
      <c r="AQ567">
        <v>5.3533190578158463</v>
      </c>
      <c r="AR567">
        <v>5.3748992206396133</v>
      </c>
      <c r="AS567">
        <v>5.3995680345572357</v>
      </c>
      <c r="AT567">
        <v>5.4215234480889132</v>
      </c>
      <c r="AU567">
        <v>5.4436581382689164</v>
      </c>
      <c r="AV567">
        <v>5.4674685620557684</v>
      </c>
      <c r="AW567">
        <v>5.48847420417124</v>
      </c>
    </row>
    <row r="568" spans="1:49">
      <c r="A568" s="95">
        <v>45078</v>
      </c>
      <c r="AD568" s="855">
        <v>5.0952999999999999</v>
      </c>
      <c r="AE568" s="28">
        <v>5.0343999999999998</v>
      </c>
      <c r="AF568">
        <v>5.0352467270896275</v>
      </c>
      <c r="AG568">
        <v>5.0607287449392713</v>
      </c>
      <c r="AH568">
        <v>5.0877639277537519</v>
      </c>
      <c r="AI568">
        <v>5.112474437627812</v>
      </c>
      <c r="AJ568">
        <v>5.1374261494991016</v>
      </c>
      <c r="AK568">
        <v>5.1599587203302377</v>
      </c>
      <c r="AL568">
        <v>5.1813471502590671</v>
      </c>
      <c r="AM568">
        <v>5.2029136316337148</v>
      </c>
      <c r="AN568">
        <v>5.2232958997127188</v>
      </c>
      <c r="AO568">
        <v>5.2424639580602879</v>
      </c>
      <c r="AP568">
        <v>5.2659294365455498</v>
      </c>
      <c r="AQ568">
        <v>5.2882072977260712</v>
      </c>
      <c r="AR568">
        <v>5.3092646668436423</v>
      </c>
      <c r="AS568">
        <v>5.333333333333333</v>
      </c>
      <c r="AT568">
        <v>5.3561863952865556</v>
      </c>
      <c r="AU568">
        <v>5.3792361484669176</v>
      </c>
      <c r="AV568">
        <v>5.4024851431658565</v>
      </c>
      <c r="AW568">
        <v>5.4244643341470029</v>
      </c>
    </row>
    <row r="569" spans="1:49">
      <c r="A569" s="95">
        <v>45079</v>
      </c>
      <c r="AD569" s="855">
        <v>5.0952999999999999</v>
      </c>
      <c r="AE569" s="28">
        <v>4.9551999999999996</v>
      </c>
      <c r="AF569">
        <v>4.9887752556747325</v>
      </c>
      <c r="AG569">
        <v>5.0150451354062184</v>
      </c>
      <c r="AH569">
        <v>5.0415931434333245</v>
      </c>
      <c r="AI569">
        <v>5.0658561296859173</v>
      </c>
      <c r="AJ569">
        <v>5.090353779587681</v>
      </c>
      <c r="AK569">
        <v>5.1137816415239072</v>
      </c>
      <c r="AL569">
        <v>5.1334702258726903</v>
      </c>
      <c r="AM569">
        <v>5.1546391752577314</v>
      </c>
      <c r="AN569">
        <v>5.1746442432082791</v>
      </c>
      <c r="AO569">
        <v>5.1934562451311352</v>
      </c>
      <c r="AP569">
        <v>5.2164840897235258</v>
      </c>
      <c r="AQ569">
        <v>5.2369730295888974</v>
      </c>
      <c r="AR569">
        <v>5.2576235541535228</v>
      </c>
      <c r="AS569">
        <v>5.2826201796090864</v>
      </c>
      <c r="AT569">
        <v>5.3036329885971893</v>
      </c>
      <c r="AU569">
        <v>5.3262316910785623</v>
      </c>
      <c r="AV569">
        <v>5.3490238031559239</v>
      </c>
      <c r="AW569">
        <v>5.3705692803437159</v>
      </c>
    </row>
    <row r="570" spans="1:49">
      <c r="A570" s="95">
        <v>45082</v>
      </c>
      <c r="AD570" s="855">
        <v>5.0952999999999999</v>
      </c>
      <c r="AE570" s="28">
        <v>4.923</v>
      </c>
      <c r="AF570">
        <v>4.9468216670789023</v>
      </c>
      <c r="AG570">
        <v>4.9726504226752857</v>
      </c>
      <c r="AH570">
        <v>4.9987503124218948</v>
      </c>
      <c r="AI570">
        <v>5.022601707684581</v>
      </c>
      <c r="AJ570">
        <v>5.0466818067120869</v>
      </c>
      <c r="AK570">
        <v>5.0697084917617232</v>
      </c>
      <c r="AL570">
        <v>5.0890585241730282</v>
      </c>
      <c r="AM570">
        <v>5.1098620337250891</v>
      </c>
      <c r="AN570">
        <v>5.1295203898435497</v>
      </c>
      <c r="AO570">
        <v>5.1480051480051481</v>
      </c>
      <c r="AP570">
        <v>5.1692943913155851</v>
      </c>
      <c r="AQ570">
        <v>5.1894135962636216</v>
      </c>
      <c r="AR570">
        <v>5.208333333333333</v>
      </c>
      <c r="AS570">
        <v>5.2314935914203513</v>
      </c>
      <c r="AT570">
        <v>5.2521008403361344</v>
      </c>
      <c r="AU570">
        <v>5.2728710783021349</v>
      </c>
      <c r="AV570">
        <v>5.2952078369075988</v>
      </c>
      <c r="AW570">
        <v>5.3149083178315175</v>
      </c>
    </row>
    <row r="571" spans="1:49">
      <c r="A571" s="95">
        <v>45083</v>
      </c>
      <c r="AD571" s="855">
        <v>5.0952999999999999</v>
      </c>
      <c r="AE571" s="28">
        <v>4.9286000000000003</v>
      </c>
      <c r="AF571">
        <v>4.9370525796099729</v>
      </c>
      <c r="AG571">
        <v>4.9627791563275432</v>
      </c>
      <c r="AH571">
        <v>4.9850448654037889</v>
      </c>
      <c r="AI571">
        <v>5.0075112669003508</v>
      </c>
      <c r="AJ571">
        <v>5.0327126321087068</v>
      </c>
      <c r="AK571">
        <v>5.0556117290192111</v>
      </c>
      <c r="AL571">
        <v>5.0748540979446837</v>
      </c>
      <c r="AM571">
        <v>5.0955414012738851</v>
      </c>
      <c r="AN571">
        <v>5.1137816415239072</v>
      </c>
      <c r="AO571">
        <v>5.1308363263211909</v>
      </c>
      <c r="AP571">
        <v>5.1519835136527563</v>
      </c>
      <c r="AQ571">
        <v>5.1719679337988103</v>
      </c>
      <c r="AR571">
        <v>5.1894135962636216</v>
      </c>
      <c r="AS571">
        <v>5.2110474205315276</v>
      </c>
      <c r="AT571">
        <v>5.2314935914203513</v>
      </c>
      <c r="AU571">
        <v>5.2521008403361344</v>
      </c>
      <c r="AV571">
        <v>5.2728710783021349</v>
      </c>
      <c r="AW571">
        <v>5.2910052910052912</v>
      </c>
    </row>
    <row r="572" spans="1:49">
      <c r="A572" s="95">
        <v>45084</v>
      </c>
      <c r="AD572" s="855">
        <v>5.0952999999999999</v>
      </c>
      <c r="AE572" s="28">
        <v>4.9112999999999998</v>
      </c>
      <c r="AF572">
        <v>4.9407114624505928</v>
      </c>
      <c r="AG572">
        <v>4.9664762850757391</v>
      </c>
      <c r="AH572">
        <v>4.9912652857499378</v>
      </c>
      <c r="AI572">
        <v>5.013787916771121</v>
      </c>
      <c r="AJ572">
        <v>5.0377833753148611</v>
      </c>
      <c r="AK572">
        <v>5.0607287449392713</v>
      </c>
      <c r="AL572">
        <v>5.0800101600203202</v>
      </c>
      <c r="AM572">
        <v>5.1007396072430504</v>
      </c>
      <c r="AN572">
        <v>5.1177072671443193</v>
      </c>
      <c r="AO572">
        <v>5.1347881899871632</v>
      </c>
      <c r="AP572">
        <v>5.1559680329981949</v>
      </c>
      <c r="AQ572">
        <v>5.1746442432082791</v>
      </c>
      <c r="AR572">
        <v>5.1934562451311352</v>
      </c>
      <c r="AS572">
        <v>5.2151238591916558</v>
      </c>
      <c r="AT572">
        <v>5.2356020942408374</v>
      </c>
      <c r="AU572">
        <v>5.2562417871222076</v>
      </c>
      <c r="AV572">
        <v>5.2770448548812663</v>
      </c>
      <c r="AW572">
        <v>5.296610169491526</v>
      </c>
    </row>
    <row r="573" spans="1:49">
      <c r="A573" s="103">
        <v>45085</v>
      </c>
      <c r="AD573" s="855">
        <v>5.0952999999999999</v>
      </c>
      <c r="AE573" s="293">
        <v>4.9112999999999998</v>
      </c>
      <c r="AF573">
        <v>4.9382716049382713</v>
      </c>
      <c r="AG573">
        <v>4.9652432969215496</v>
      </c>
      <c r="AH573">
        <v>4.9937578027465666</v>
      </c>
      <c r="AI573">
        <v>5.0200803212851408</v>
      </c>
      <c r="AJ573">
        <v>5.0441361916771754</v>
      </c>
      <c r="AK573">
        <v>5.0671395996959721</v>
      </c>
      <c r="AL573">
        <v>5.0864699898270604</v>
      </c>
      <c r="AM573">
        <v>5.1072522982635338</v>
      </c>
      <c r="AN573">
        <v>5.1242633871380994</v>
      </c>
      <c r="AO573">
        <v>5.1413881748071981</v>
      </c>
      <c r="AP573">
        <v>5.161290322580645</v>
      </c>
      <c r="AQ573">
        <v>5.1800051800051801</v>
      </c>
      <c r="AR573">
        <v>5.1975051975051976</v>
      </c>
      <c r="AS573">
        <v>5.2192066805845512</v>
      </c>
      <c r="AT573">
        <v>5.2383446830801468</v>
      </c>
      <c r="AU573">
        <v>5.2590060478569542</v>
      </c>
      <c r="AV573">
        <v>5.2798310454065467</v>
      </c>
      <c r="AW573">
        <v>5.298013245033113</v>
      </c>
    </row>
    <row r="574" spans="1:49">
      <c r="A574" s="95">
        <v>45086</v>
      </c>
      <c r="AD574" s="855">
        <v>5.0952999999999999</v>
      </c>
      <c r="AE574" s="293">
        <v>4.8916000000000004</v>
      </c>
      <c r="AF574">
        <v>4.8923679060665366</v>
      </c>
      <c r="AG574">
        <v>4.9176297024834028</v>
      </c>
      <c r="AH574">
        <v>4.9407114624505928</v>
      </c>
      <c r="AI574">
        <v>4.964010920824026</v>
      </c>
      <c r="AJ574">
        <v>4.9875311720698248</v>
      </c>
      <c r="AK574">
        <v>5.008765339343852</v>
      </c>
      <c r="AL574">
        <v>5.0263885398341293</v>
      </c>
      <c r="AM574">
        <v>5.0454086781029268</v>
      </c>
      <c r="AN574">
        <v>5.0620096178182736</v>
      </c>
      <c r="AO574">
        <v>5.0774308200050777</v>
      </c>
      <c r="AP574">
        <v>5.0942435048395316</v>
      </c>
      <c r="AQ574">
        <v>5.1098620337250891</v>
      </c>
      <c r="AR574">
        <v>5.1255766273705792</v>
      </c>
      <c r="AS574">
        <v>5.1466803911477097</v>
      </c>
      <c r="AT574">
        <v>5.1652892561983474</v>
      </c>
      <c r="AU574">
        <v>5.1853772361939336</v>
      </c>
      <c r="AV574">
        <v>5.2042674993494673</v>
      </c>
      <c r="AW574">
        <v>5.2232958997127188</v>
      </c>
    </row>
    <row r="575" spans="1:49">
      <c r="A575" s="95">
        <v>45089</v>
      </c>
      <c r="AD575" s="855">
        <v>5.0952999999999999</v>
      </c>
      <c r="AE575" s="293">
        <v>4.8826000000000001</v>
      </c>
      <c r="AF575">
        <v>4.8851978505129461</v>
      </c>
      <c r="AG575">
        <v>4.9115913555992137</v>
      </c>
      <c r="AH575">
        <v>4.9370525796099729</v>
      </c>
      <c r="AI575">
        <v>4.9578582052553299</v>
      </c>
      <c r="AJ575">
        <v>4.9813200498132</v>
      </c>
      <c r="AK575">
        <v>5.002501250625313</v>
      </c>
      <c r="AL575">
        <v>5.0213406979663571</v>
      </c>
      <c r="AM575">
        <v>5.040322580645161</v>
      </c>
      <c r="AN575">
        <v>5.0568900126422252</v>
      </c>
      <c r="AO575">
        <v>5.0722799898554403</v>
      </c>
      <c r="AP575">
        <v>5.090353779587681</v>
      </c>
      <c r="AQ575">
        <v>5.1072522982635338</v>
      </c>
      <c r="AR575">
        <v>5.1229508196721305</v>
      </c>
      <c r="AS575">
        <v>5.1427102082797633</v>
      </c>
      <c r="AT575">
        <v>5.161290322580645</v>
      </c>
      <c r="AU575">
        <v>5.1800051800051801</v>
      </c>
      <c r="AV575">
        <v>5.198856251624643</v>
      </c>
      <c r="AW575">
        <v>5.2164840897235258</v>
      </c>
    </row>
    <row r="576" spans="1:49">
      <c r="A576" s="95">
        <v>45090</v>
      </c>
      <c r="AD576" s="855">
        <v>5.0952999999999999</v>
      </c>
      <c r="AE576" s="28">
        <v>4.8526999999999996</v>
      </c>
      <c r="AF576">
        <v>4.8792388387411565</v>
      </c>
      <c r="AG576">
        <v>4.9043648847474248</v>
      </c>
      <c r="AH576">
        <v>4.9297510475720978</v>
      </c>
      <c r="AI576">
        <v>4.9517207229512259</v>
      </c>
      <c r="AJ576">
        <v>4.9751243781094523</v>
      </c>
      <c r="AK576">
        <v>4.9975012493753121</v>
      </c>
      <c r="AL576">
        <v>5.0163029847002756</v>
      </c>
      <c r="AM576">
        <v>5.0339793606846213</v>
      </c>
      <c r="AN576">
        <v>5.049229992426155</v>
      </c>
      <c r="AO576">
        <v>5.064573309698658</v>
      </c>
      <c r="AP576">
        <v>5.082592121982211</v>
      </c>
      <c r="AQ576">
        <v>5.1007396072430504</v>
      </c>
      <c r="AR576">
        <v>5.1163980557687383</v>
      </c>
      <c r="AS576">
        <v>5.1374261494991016</v>
      </c>
      <c r="AT576">
        <v>5.1559680329981949</v>
      </c>
      <c r="AU576">
        <v>5.1746442432082791</v>
      </c>
      <c r="AV576">
        <v>5.1934562451311352</v>
      </c>
      <c r="AW576">
        <v>5.2110474205315276</v>
      </c>
    </row>
    <row r="577" spans="1:49">
      <c r="A577" s="95">
        <v>45091</v>
      </c>
      <c r="AD577" s="855">
        <v>5.0952999999999999</v>
      </c>
      <c r="AE577" s="28">
        <v>4.8456000000000001</v>
      </c>
      <c r="AF577">
        <v>4.8520135856380397</v>
      </c>
      <c r="AG577">
        <v>4.8756704046806432</v>
      </c>
      <c r="AH577">
        <v>4.90075961774075</v>
      </c>
      <c r="AI577">
        <v>4.9224710804824019</v>
      </c>
      <c r="AJ577">
        <v>4.9455984174085064</v>
      </c>
      <c r="AK577">
        <v>4.9664762850757391</v>
      </c>
      <c r="AL577">
        <v>4.9850448654037889</v>
      </c>
      <c r="AM577">
        <v>5.002501250625313</v>
      </c>
      <c r="AN577">
        <v>5.0175614651279474</v>
      </c>
      <c r="AO577">
        <v>5.0327126321087068</v>
      </c>
      <c r="AP577">
        <v>5.0505050505050502</v>
      </c>
      <c r="AQ577">
        <v>5.0671395996959721</v>
      </c>
      <c r="AR577">
        <v>5.082592121982211</v>
      </c>
      <c r="AS577">
        <v>5.1020408163265305</v>
      </c>
      <c r="AT577">
        <v>5.1190171487074485</v>
      </c>
      <c r="AU577">
        <v>5.1374261494991016</v>
      </c>
      <c r="AV577">
        <v>5.1559680329981949</v>
      </c>
      <c r="AW577">
        <v>5.173305742369374</v>
      </c>
    </row>
    <row r="578" spans="1:49">
      <c r="A578" s="95">
        <v>45092</v>
      </c>
      <c r="AD578">
        <v>5.0952999999999999</v>
      </c>
      <c r="AE578" s="28">
        <v>4.8216000000000001</v>
      </c>
      <c r="AF578">
        <v>4.8100048100048101</v>
      </c>
      <c r="AG578">
        <v>4.8344210780759003</v>
      </c>
      <c r="AH578">
        <v>4.8590864917395526</v>
      </c>
      <c r="AI578">
        <v>4.8828125</v>
      </c>
      <c r="AJ578">
        <v>4.9055678194751042</v>
      </c>
      <c r="AK578">
        <v>4.9261083743842358</v>
      </c>
      <c r="AL578">
        <v>4.9455984174085064</v>
      </c>
      <c r="AM578">
        <v>4.964010920824026</v>
      </c>
      <c r="AN578">
        <v>4.9800796812749004</v>
      </c>
      <c r="AO578">
        <v>4.9950049950049955</v>
      </c>
      <c r="AP578">
        <v>5.0100200400801604</v>
      </c>
      <c r="AQ578">
        <v>5.0238633509168551</v>
      </c>
      <c r="AR578">
        <v>5.0377833753148611</v>
      </c>
      <c r="AS578">
        <v>5.0568900126422252</v>
      </c>
      <c r="AT578">
        <v>5.0735667174023336</v>
      </c>
      <c r="AU578">
        <v>5.0916496945010188</v>
      </c>
      <c r="AV578">
        <v>5.1098620337250891</v>
      </c>
      <c r="AW578">
        <v>5.1255766273705792</v>
      </c>
    </row>
    <row r="579" spans="1:49">
      <c r="A579" s="95">
        <v>45093</v>
      </c>
      <c r="AD579">
        <v>5.0952999999999999</v>
      </c>
      <c r="AE579" s="852">
        <v>4.8280000000000003</v>
      </c>
      <c r="AF579">
        <v>4.8262548262548259</v>
      </c>
      <c r="AG579">
        <v>4.8496605237633368</v>
      </c>
      <c r="AH579">
        <v>4.8744820862783333</v>
      </c>
      <c r="AI579">
        <v>4.8983590497183442</v>
      </c>
      <c r="AJ579">
        <v>4.9224710804824019</v>
      </c>
      <c r="AK579">
        <v>4.9443757725587139</v>
      </c>
      <c r="AL579">
        <v>4.964010920824026</v>
      </c>
      <c r="AM579">
        <v>4.9825610363726955</v>
      </c>
      <c r="AN579">
        <v>4.9987503124218948</v>
      </c>
      <c r="AO579">
        <v>5.013787916771121</v>
      </c>
      <c r="AP579">
        <v>5.0289162685441289</v>
      </c>
      <c r="AQ579">
        <v>5.0428643469490666</v>
      </c>
      <c r="AR579">
        <v>5.0568900126422252</v>
      </c>
      <c r="AS579">
        <v>5.0761421319796955</v>
      </c>
      <c r="AT579">
        <v>5.0942435048395316</v>
      </c>
      <c r="AU579">
        <v>5.112474437627812</v>
      </c>
      <c r="AV579">
        <v>5.1295203898435497</v>
      </c>
      <c r="AW579">
        <v>5.1466803911477097</v>
      </c>
    </row>
    <row r="580" spans="1:49">
      <c r="A580" s="95">
        <v>45096</v>
      </c>
      <c r="AD580">
        <v>5.0952999999999999</v>
      </c>
      <c r="AE580" s="852">
        <v>4.7797000000000001</v>
      </c>
      <c r="AF580" s="189">
        <v>4.8262548262548259</v>
      </c>
      <c r="AG580" s="189">
        <v>4.8496605237633368</v>
      </c>
      <c r="AH580" s="189">
        <v>4.8744820862783333</v>
      </c>
      <c r="AI580" s="189">
        <v>4.8983590497183442</v>
      </c>
      <c r="AJ580" s="189">
        <v>4.9224710804824019</v>
      </c>
      <c r="AK580" s="189">
        <v>4.9443757725587139</v>
      </c>
      <c r="AL580" s="189">
        <v>4.964010920824026</v>
      </c>
      <c r="AM580" s="189">
        <v>4.9825610363726955</v>
      </c>
      <c r="AN580" s="189">
        <v>4.9987503124218948</v>
      </c>
      <c r="AO580" s="189">
        <v>5.013787916771121</v>
      </c>
      <c r="AP580" s="189">
        <v>5.0289162685441289</v>
      </c>
      <c r="AQ580" s="189">
        <v>5.0428643469490666</v>
      </c>
      <c r="AR580" s="189">
        <v>5.0568900126422252</v>
      </c>
      <c r="AS580" s="189">
        <v>5.0761421319796955</v>
      </c>
      <c r="AT580" s="189">
        <v>5.0942435048395316</v>
      </c>
      <c r="AU580" s="189">
        <v>5.112474437627812</v>
      </c>
      <c r="AV580" s="189">
        <v>5.1295203898435497</v>
      </c>
      <c r="AW580" s="189">
        <v>5.1466803911477097</v>
      </c>
    </row>
    <row r="581" spans="1:49">
      <c r="A581" s="95">
        <v>45097</v>
      </c>
      <c r="AD581">
        <v>5.0952999999999999</v>
      </c>
      <c r="AE581" s="852">
        <v>4.7923999999999998</v>
      </c>
      <c r="AF581">
        <v>4.7984644913627639</v>
      </c>
      <c r="AG581">
        <v>4.8227634434530984</v>
      </c>
      <c r="AH581">
        <v>4.8473097430925831</v>
      </c>
      <c r="AI581">
        <v>4.8709206039941551</v>
      </c>
      <c r="AJ581">
        <v>4.8935649620748718</v>
      </c>
      <c r="AK581">
        <v>4.9140049140049147</v>
      </c>
      <c r="AL581">
        <v>4.9333991119881597</v>
      </c>
      <c r="AM581">
        <v>4.9517207229512259</v>
      </c>
      <c r="AN581">
        <v>4.9677098857426722</v>
      </c>
      <c r="AO581">
        <v>4.9825610363726955</v>
      </c>
      <c r="AP581">
        <v>4.9987503124218948</v>
      </c>
      <c r="AQ581">
        <v>5.013787916771121</v>
      </c>
      <c r="AR581">
        <v>5.0276520864756158</v>
      </c>
      <c r="AS581">
        <v>5.0466818067120869</v>
      </c>
      <c r="AT581">
        <v>5.064573309698658</v>
      </c>
      <c r="AU581">
        <v>5.0838840874428062</v>
      </c>
      <c r="AV581">
        <v>5.1020408163265305</v>
      </c>
      <c r="AW581">
        <v>5.1190171487074485</v>
      </c>
    </row>
    <row r="582" spans="1:49">
      <c r="A582" s="95">
        <v>45098</v>
      </c>
      <c r="AD582">
        <v>5.0952999999999999</v>
      </c>
      <c r="AE582" s="852">
        <v>4.7789000000000001</v>
      </c>
      <c r="AF582">
        <v>4.7709923664122131</v>
      </c>
      <c r="AG582">
        <v>4.7950131862862619</v>
      </c>
      <c r="AH582">
        <v>4.8216007714561231</v>
      </c>
      <c r="AI582">
        <v>4.8426150121065374</v>
      </c>
      <c r="AJ582">
        <v>4.8649963512527359</v>
      </c>
      <c r="AK582">
        <v>4.8851978505129461</v>
      </c>
      <c r="AL582">
        <v>4.9043648847474248</v>
      </c>
      <c r="AM582">
        <v>4.9212598425196852</v>
      </c>
      <c r="AN582">
        <v>4.9358341559723593</v>
      </c>
      <c r="AO582">
        <v>4.9504950495049505</v>
      </c>
      <c r="AP582">
        <v>4.9701789264413518</v>
      </c>
      <c r="AQ582">
        <v>4.9875311720698248</v>
      </c>
      <c r="AR582">
        <v>5.0037528146109587</v>
      </c>
      <c r="AS582">
        <v>5.022601707684581</v>
      </c>
      <c r="AT582">
        <v>5.040322580645161</v>
      </c>
      <c r="AU582">
        <v>5.0581689428426913</v>
      </c>
      <c r="AV582">
        <v>5.0748540979446837</v>
      </c>
      <c r="AW582">
        <v>5.0916496945010188</v>
      </c>
    </row>
    <row r="583" spans="1:49">
      <c r="A583" s="95">
        <v>45099</v>
      </c>
      <c r="AD583">
        <v>5.0952999999999999</v>
      </c>
      <c r="AE583" s="852">
        <v>4.7744</v>
      </c>
      <c r="AF583">
        <v>4.7824007651841223</v>
      </c>
      <c r="AG583">
        <v>4.8053820278712154</v>
      </c>
      <c r="AH583">
        <v>4.8332527791203477</v>
      </c>
      <c r="AI583">
        <v>4.8555474629764506</v>
      </c>
      <c r="AJ583">
        <v>4.8780487804878048</v>
      </c>
      <c r="AK583">
        <v>4.8995590396864284</v>
      </c>
      <c r="AL583">
        <v>4.9188391539596656</v>
      </c>
      <c r="AM583">
        <v>4.9394912324030624</v>
      </c>
      <c r="AN583">
        <v>4.9566294919454768</v>
      </c>
      <c r="AO583">
        <v>4.9738870927629941</v>
      </c>
      <c r="AP583">
        <v>4.9912652857499378</v>
      </c>
      <c r="AQ583">
        <v>5.0075112669003508</v>
      </c>
      <c r="AR583">
        <v>5.022601707684581</v>
      </c>
      <c r="AS583">
        <v>5.0428643469490666</v>
      </c>
      <c r="AT583">
        <v>5.0607287449392713</v>
      </c>
      <c r="AU583">
        <v>5.078720162519045</v>
      </c>
      <c r="AV583">
        <v>5.0981391791995927</v>
      </c>
      <c r="AW583">
        <v>5.1150895140664963</v>
      </c>
    </row>
    <row r="584" spans="1:49">
      <c r="A584" s="95">
        <v>45100</v>
      </c>
      <c r="AD584">
        <v>5.0952999999999999</v>
      </c>
      <c r="AE584" s="852">
        <v>4.7793000000000001</v>
      </c>
      <c r="AF584">
        <v>4.7858339315625749</v>
      </c>
      <c r="AG584">
        <v>4.8100048100048101</v>
      </c>
      <c r="AH584">
        <v>4.836759371221282</v>
      </c>
      <c r="AI584">
        <v>4.860267314702309</v>
      </c>
      <c r="AJ584">
        <v>4.8804294777940456</v>
      </c>
      <c r="AK584">
        <v>4.90075961774075</v>
      </c>
      <c r="AL584">
        <v>4.9200492004920049</v>
      </c>
      <c r="AM584">
        <v>4.9382716049382713</v>
      </c>
      <c r="AN584">
        <v>4.9554013875123886</v>
      </c>
      <c r="AO584">
        <v>4.9714143673875215</v>
      </c>
      <c r="AP584">
        <v>4.9887752556747325</v>
      </c>
      <c r="AQ584">
        <v>5.005005005005005</v>
      </c>
      <c r="AR584">
        <v>5.0200803212851408</v>
      </c>
      <c r="AS584">
        <v>5.0377833753148611</v>
      </c>
      <c r="AT584">
        <v>5.0543340914834474</v>
      </c>
      <c r="AU584">
        <v>5.0722799898554403</v>
      </c>
      <c r="AV584">
        <v>5.0890585241730282</v>
      </c>
      <c r="AW584">
        <v>5.1046452271567127</v>
      </c>
    </row>
    <row r="585" spans="1:49">
      <c r="A585" s="95">
        <v>45103</v>
      </c>
      <c r="AD585">
        <v>5.0952999999999999</v>
      </c>
      <c r="AE585" s="852">
        <v>4.7691999999999997</v>
      </c>
      <c r="AF585">
        <v>4.7687172150691461</v>
      </c>
      <c r="AG585">
        <v>4.7904191616766472</v>
      </c>
      <c r="AH585">
        <v>4.8192771084337354</v>
      </c>
      <c r="AI585">
        <v>4.8355899419729207</v>
      </c>
      <c r="AJ585">
        <v>4.8590864917395526</v>
      </c>
      <c r="AK585">
        <v>4.8816206980717594</v>
      </c>
      <c r="AL585">
        <v>4.9019607843137258</v>
      </c>
      <c r="AM585">
        <v>4.9224710804824019</v>
      </c>
      <c r="AN585">
        <v>4.9394912324030624</v>
      </c>
      <c r="AO585">
        <v>4.9554013875123886</v>
      </c>
      <c r="AP585">
        <v>4.9714143673875215</v>
      </c>
      <c r="AQ585">
        <v>4.9875311720698248</v>
      </c>
      <c r="AR585">
        <v>5.0012503125781445</v>
      </c>
      <c r="AS585">
        <v>5.0200803212851408</v>
      </c>
      <c r="AT585">
        <v>5.0365147318055907</v>
      </c>
      <c r="AU585">
        <v>5.0543340914834474</v>
      </c>
      <c r="AV585">
        <v>5.0722799898554403</v>
      </c>
      <c r="AW585">
        <v>5.0890585241730282</v>
      </c>
    </row>
    <row r="586" spans="1:49">
      <c r="A586" s="95">
        <v>45104</v>
      </c>
      <c r="AD586">
        <v>5.0952999999999999</v>
      </c>
      <c r="AE586" s="852">
        <v>4.7896999999999998</v>
      </c>
      <c r="AF586">
        <v>4.7961630695443649</v>
      </c>
      <c r="AG586">
        <v>4.8181161165984099</v>
      </c>
      <c r="AH586">
        <v>4.8461352071722796</v>
      </c>
      <c r="AI586">
        <v>4.8626306831996109</v>
      </c>
      <c r="AJ586">
        <v>4.8875855327468232</v>
      </c>
      <c r="AK586">
        <v>4.909180166912126</v>
      </c>
      <c r="AL586">
        <v>4.9309664694280073</v>
      </c>
      <c r="AM586">
        <v>4.9504950495049505</v>
      </c>
      <c r="AN586">
        <v>4.9664762850757391</v>
      </c>
      <c r="AO586">
        <v>4.9825610363726955</v>
      </c>
      <c r="AP586">
        <v>4.9962528103922059</v>
      </c>
      <c r="AQ586">
        <v>5.008765339343852</v>
      </c>
      <c r="AR586">
        <v>5.0188205771643659</v>
      </c>
      <c r="AS586">
        <v>5.0377833753148611</v>
      </c>
      <c r="AT586">
        <v>5.0543340914834474</v>
      </c>
      <c r="AU586">
        <v>5.0722799898554403</v>
      </c>
      <c r="AV586">
        <v>5.0890585241730282</v>
      </c>
      <c r="AW586">
        <v>5.1059484299208577</v>
      </c>
    </row>
    <row r="587" spans="1:49">
      <c r="A587" s="95">
        <v>45105</v>
      </c>
      <c r="AD587">
        <v>5.0952999999999999</v>
      </c>
      <c r="AE587" s="852">
        <v>4.8556999999999997</v>
      </c>
      <c r="AF587">
        <v>4.8414427499394819</v>
      </c>
      <c r="AG587">
        <v>4.8649963512527359</v>
      </c>
      <c r="AH587">
        <v>4.8935649620748718</v>
      </c>
      <c r="AI587">
        <v>4.909180166912126</v>
      </c>
      <c r="AJ587">
        <v>4.9333991119881597</v>
      </c>
      <c r="AK587">
        <v>4.9566294919454768</v>
      </c>
      <c r="AL587">
        <v>4.9788399302962407</v>
      </c>
      <c r="AM587">
        <v>4.9975012493753121</v>
      </c>
      <c r="AN587">
        <v>5.013787916771121</v>
      </c>
      <c r="AO587">
        <v>5.0301810865191143</v>
      </c>
      <c r="AP587">
        <v>5.0466818067120869</v>
      </c>
      <c r="AQ587">
        <v>5.0632911392405058</v>
      </c>
      <c r="AR587">
        <v>5.0774308200050777</v>
      </c>
      <c r="AS587">
        <v>5.0942435048395316</v>
      </c>
      <c r="AT587">
        <v>5.1111679018655769</v>
      </c>
      <c r="AU587">
        <v>5.1268905408869516</v>
      </c>
      <c r="AV587">
        <v>5.1440329218106999</v>
      </c>
      <c r="AW587">
        <v>5.1599587203302377</v>
      </c>
    </row>
    <row r="588" spans="1:49">
      <c r="A588" s="95">
        <v>45106</v>
      </c>
      <c r="AD588">
        <v>5.0952999999999999</v>
      </c>
      <c r="AE588" s="852">
        <v>4.8578000000000001</v>
      </c>
      <c r="AF588">
        <v>4.8661800486618008</v>
      </c>
      <c r="AG588">
        <v>4.8911714355588165</v>
      </c>
      <c r="AH588">
        <v>4.9188391539596656</v>
      </c>
      <c r="AI588">
        <v>4.9394912324030624</v>
      </c>
      <c r="AJ588">
        <v>4.9615480029769286</v>
      </c>
      <c r="AK588">
        <v>4.9800796812749004</v>
      </c>
      <c r="AL588">
        <v>4.9987503124218948</v>
      </c>
      <c r="AM588">
        <v>5.0188205771643659</v>
      </c>
      <c r="AN588">
        <v>5.0352467270896275</v>
      </c>
      <c r="AO588">
        <v>5.0517807527153327</v>
      </c>
      <c r="AP588">
        <v>5.0684237202230102</v>
      </c>
      <c r="AQ588">
        <v>5.0838840874428062</v>
      </c>
      <c r="AR588">
        <v>5.0968399592252798</v>
      </c>
      <c r="AS588">
        <v>5.1150895140664963</v>
      </c>
      <c r="AT588">
        <v>5.1334702258726903</v>
      </c>
      <c r="AU588">
        <v>5.150656708730363</v>
      </c>
      <c r="AV588">
        <v>5.1679586563307494</v>
      </c>
      <c r="AW588">
        <v>5.1853772361939336</v>
      </c>
    </row>
    <row r="589" spans="1:49">
      <c r="A589" s="95">
        <v>45107</v>
      </c>
      <c r="AD589">
        <v>5.0952999999999999</v>
      </c>
      <c r="AE589" s="852">
        <v>4.8186</v>
      </c>
      <c r="AF589">
        <v>4.8192771084337354</v>
      </c>
      <c r="AG589">
        <v>4.8192771084337354</v>
      </c>
      <c r="AH589">
        <v>4.8484848484848486</v>
      </c>
      <c r="AI589">
        <v>4.867364322219518</v>
      </c>
      <c r="AJ589">
        <v>4.8887802493277928</v>
      </c>
      <c r="AK589">
        <v>4.9067713444553478</v>
      </c>
      <c r="AL589">
        <v>4.9236829148202856</v>
      </c>
      <c r="AM589">
        <v>4.9419322955275513</v>
      </c>
      <c r="AN589">
        <v>4.9578582052553299</v>
      </c>
      <c r="AO589">
        <v>4.9726504226752857</v>
      </c>
      <c r="AP589">
        <v>4.9887752556747325</v>
      </c>
      <c r="AQ589">
        <v>5.0037528146109587</v>
      </c>
      <c r="AR589">
        <v>5.0175614651279474</v>
      </c>
      <c r="AS589">
        <v>5.0352467270896275</v>
      </c>
      <c r="AT589">
        <v>5.0517807527153327</v>
      </c>
      <c r="AU589">
        <v>5.0684237202230102</v>
      </c>
      <c r="AV589">
        <v>5.0851767098906686</v>
      </c>
      <c r="AW589">
        <v>5.1020408163265305</v>
      </c>
    </row>
    <row r="590" spans="1:49">
      <c r="A590" s="95">
        <v>45110</v>
      </c>
      <c r="AD590">
        <v>5.0952999999999999</v>
      </c>
      <c r="AE590" s="102">
        <v>4.8186</v>
      </c>
      <c r="AF590" s="28">
        <v>4.7869999999999999</v>
      </c>
      <c r="AG590">
        <v>4.8239266763145201</v>
      </c>
      <c r="AH590">
        <v>4.8520135856380397</v>
      </c>
      <c r="AI590">
        <v>4.8756704046806432</v>
      </c>
      <c r="AJ590">
        <v>4.8959608323133414</v>
      </c>
      <c r="AK590">
        <v>4.9127978383689506</v>
      </c>
      <c r="AL590">
        <v>4.9285362247412516</v>
      </c>
      <c r="AM590">
        <v>4.9468216670789023</v>
      </c>
      <c r="AN590">
        <v>4.9615480029769286</v>
      </c>
      <c r="AO590">
        <v>4.9763622791739239</v>
      </c>
      <c r="AP590">
        <v>4.9925112331502746</v>
      </c>
      <c r="AQ590">
        <v>5.0075112669003508</v>
      </c>
      <c r="AR590">
        <v>5.0200803212851408</v>
      </c>
      <c r="AS590">
        <v>5.0365147318055907</v>
      </c>
      <c r="AT590">
        <v>5.0505050505050502</v>
      </c>
      <c r="AU590">
        <v>5.0658561296859173</v>
      </c>
      <c r="AV590">
        <v>5.0813008130081299</v>
      </c>
      <c r="AW590">
        <v>5.0942435048395316</v>
      </c>
    </row>
    <row r="591" spans="1:49">
      <c r="A591" s="95">
        <v>45111</v>
      </c>
      <c r="AD591">
        <v>5.0952999999999999</v>
      </c>
      <c r="AE591" s="102">
        <v>4.8186</v>
      </c>
      <c r="AF591" s="28">
        <v>4.8049999999999997</v>
      </c>
      <c r="AG591" s="189">
        <v>4.8239266763145201</v>
      </c>
      <c r="AH591" s="189">
        <v>4.8520135856380397</v>
      </c>
      <c r="AI591" s="189">
        <v>4.8756704046806432</v>
      </c>
      <c r="AJ591" s="189">
        <v>4.8959608323133414</v>
      </c>
      <c r="AK591" s="189">
        <v>4.9127978383689506</v>
      </c>
      <c r="AL591" s="189">
        <v>4.9285362247412516</v>
      </c>
      <c r="AM591" s="189">
        <v>4.9468216670789023</v>
      </c>
      <c r="AN591" s="189">
        <v>4.9615480029769286</v>
      </c>
      <c r="AO591" s="189">
        <v>4.9763622791739239</v>
      </c>
      <c r="AP591" s="189">
        <v>4.9925112331502746</v>
      </c>
      <c r="AQ591" s="189">
        <v>5.0075112669003508</v>
      </c>
      <c r="AR591" s="189">
        <v>5.0200803212851408</v>
      </c>
      <c r="AS591" s="189">
        <v>5.0365147318055907</v>
      </c>
      <c r="AT591" s="189">
        <v>5.0505050505050502</v>
      </c>
      <c r="AU591" s="189">
        <v>5.0658561296859173</v>
      </c>
      <c r="AV591" s="189">
        <v>5.0813008130081299</v>
      </c>
      <c r="AW591" s="189">
        <v>5.0942435048395316</v>
      </c>
    </row>
    <row r="592" spans="1:49">
      <c r="A592" s="95">
        <v>45112</v>
      </c>
      <c r="AD592">
        <v>5.0952999999999999</v>
      </c>
      <c r="AE592" s="102">
        <v>4.8186</v>
      </c>
      <c r="AF592" s="28">
        <v>4.8571</v>
      </c>
      <c r="AG592">
        <v>4.8709206039941551</v>
      </c>
      <c r="AH592">
        <v>4.8983590497183442</v>
      </c>
      <c r="AI592">
        <v>4.9164208456243852</v>
      </c>
      <c r="AJ592">
        <v>4.9370525796099729</v>
      </c>
      <c r="AK592">
        <v>4.9554013875123886</v>
      </c>
      <c r="AL592">
        <v>4.9726504226752857</v>
      </c>
      <c r="AM592">
        <v>4.9900199600798407</v>
      </c>
      <c r="AN592">
        <v>5.005005005005005</v>
      </c>
      <c r="AO592">
        <v>5.0188205771643659</v>
      </c>
      <c r="AP592">
        <v>5.0352467270896275</v>
      </c>
      <c r="AQ592">
        <v>5.049229992426155</v>
      </c>
      <c r="AR592">
        <v>5.0632911392405058</v>
      </c>
      <c r="AS592">
        <v>5.0800101600203202</v>
      </c>
      <c r="AT592">
        <v>5.0942435048395316</v>
      </c>
      <c r="AU592">
        <v>5.1098620337250891</v>
      </c>
      <c r="AV592">
        <v>5.1255766273705792</v>
      </c>
      <c r="AW592">
        <v>5.1413881748071981</v>
      </c>
    </row>
    <row r="593" spans="1:49">
      <c r="A593" s="95">
        <v>45113</v>
      </c>
      <c r="AD593">
        <v>5.0952999999999999</v>
      </c>
      <c r="AE593" s="102">
        <v>4.8186</v>
      </c>
      <c r="AF593" s="28">
        <v>4.8799007999999997</v>
      </c>
      <c r="AG593">
        <v>4.9492699826775546</v>
      </c>
      <c r="AH593">
        <v>4.9776007964161275</v>
      </c>
      <c r="AI593">
        <v>4.9975012493753121</v>
      </c>
      <c r="AJ593">
        <v>5.0200803212851408</v>
      </c>
      <c r="AK593">
        <v>5.0377833753148611</v>
      </c>
      <c r="AL593">
        <v>5.0556117290192111</v>
      </c>
      <c r="AM593">
        <v>5.0735667174023336</v>
      </c>
      <c r="AN593">
        <v>5.0890585241730282</v>
      </c>
      <c r="AO593">
        <v>5.1033426894615967</v>
      </c>
      <c r="AP593">
        <v>5.1190171487074485</v>
      </c>
      <c r="AQ593">
        <v>5.1321529381575575</v>
      </c>
      <c r="AR593">
        <v>5.1427102082797633</v>
      </c>
      <c r="AS593">
        <v>5.158627805003869</v>
      </c>
      <c r="AT593">
        <v>5.1759834368530022</v>
      </c>
      <c r="AU593">
        <v>5.1921079958463139</v>
      </c>
      <c r="AV593">
        <v>5.208333333333333</v>
      </c>
      <c r="AW593">
        <v>5.2246603970741905</v>
      </c>
    </row>
    <row r="594" spans="1:49">
      <c r="A594" s="95">
        <v>45114</v>
      </c>
      <c r="AD594">
        <v>5.0952999999999999</v>
      </c>
      <c r="AE594" s="102">
        <v>4.8186</v>
      </c>
      <c r="AF594" s="28">
        <v>4.8792999999999997</v>
      </c>
      <c r="AG594">
        <v>4.8780487804878048</v>
      </c>
      <c r="AH594">
        <v>4.9055678194751042</v>
      </c>
      <c r="AI594">
        <v>4.9224710804824019</v>
      </c>
      <c r="AJ594">
        <v>4.9443757725587139</v>
      </c>
      <c r="AK594">
        <v>4.964010920824026</v>
      </c>
      <c r="AL594">
        <v>4.9825610363726955</v>
      </c>
      <c r="AM594">
        <v>5.0012503125781445</v>
      </c>
      <c r="AN594">
        <v>5.0150451354062184</v>
      </c>
      <c r="AO594">
        <v>5.0289162685441289</v>
      </c>
      <c r="AP594">
        <v>5.0428643469490666</v>
      </c>
      <c r="AQ594">
        <v>5.0517807527153327</v>
      </c>
      <c r="AR594">
        <v>5.0607287449392713</v>
      </c>
      <c r="AS594">
        <v>5.0761421319796955</v>
      </c>
      <c r="AT594">
        <v>5.0916496945010188</v>
      </c>
      <c r="AU594">
        <v>5.1085568326947639</v>
      </c>
      <c r="AV594">
        <v>5.1255766273705792</v>
      </c>
      <c r="AW594">
        <v>5.1413881748071981</v>
      </c>
    </row>
    <row r="595" spans="1:49">
      <c r="A595" s="95">
        <v>45117</v>
      </c>
      <c r="AD595">
        <v>5.0952999999999999</v>
      </c>
      <c r="AE595" s="102">
        <v>4.8186</v>
      </c>
      <c r="AF595" s="28">
        <v>4.8728999999999996</v>
      </c>
      <c r="AG595">
        <v>4.9019607843137258</v>
      </c>
      <c r="AH595">
        <v>4.9297510475720978</v>
      </c>
      <c r="AI595">
        <v>4.9468216670789023</v>
      </c>
      <c r="AJ595">
        <v>4.9689440993788816</v>
      </c>
      <c r="AK595">
        <v>4.9887752556747325</v>
      </c>
      <c r="AL595">
        <v>5.0075112669003508</v>
      </c>
      <c r="AM595">
        <v>5.0263885398341293</v>
      </c>
      <c r="AN595">
        <v>5.0428643469490666</v>
      </c>
      <c r="AO595">
        <v>5.0568900126422252</v>
      </c>
      <c r="AP595">
        <v>5.0709939148073024</v>
      </c>
      <c r="AQ595">
        <v>5.082592121982211</v>
      </c>
      <c r="AR595">
        <v>5.0916496945010188</v>
      </c>
      <c r="AS595">
        <v>5.1072522982635338</v>
      </c>
      <c r="AT595">
        <v>5.1229508196721305</v>
      </c>
      <c r="AU595">
        <v>5.1400668208686708</v>
      </c>
      <c r="AV595">
        <v>5.1572975760701398</v>
      </c>
      <c r="AW595">
        <v>5.1719679337988103</v>
      </c>
    </row>
    <row r="596" spans="1:49">
      <c r="A596" s="95">
        <v>45118</v>
      </c>
      <c r="AD596">
        <v>5.0952999999999999</v>
      </c>
      <c r="AE596" s="102">
        <v>4.8186</v>
      </c>
      <c r="AF596" s="28">
        <v>4.8943000000000003</v>
      </c>
      <c r="AG596">
        <v>4.8792388387411565</v>
      </c>
      <c r="AH596">
        <v>4.9067713444553478</v>
      </c>
      <c r="AI596">
        <v>4.9248953459738978</v>
      </c>
      <c r="AJ596">
        <v>4.9468216670789023</v>
      </c>
      <c r="AK596">
        <v>4.9652432969215496</v>
      </c>
      <c r="AL596">
        <v>4.9838026414153997</v>
      </c>
      <c r="AM596">
        <v>5.0037528146109587</v>
      </c>
      <c r="AN596">
        <v>5.0188205771643659</v>
      </c>
      <c r="AO596">
        <v>5.0339793606846213</v>
      </c>
      <c r="AP596">
        <v>5.0505050505050502</v>
      </c>
      <c r="AQ596">
        <v>5.064573309698658</v>
      </c>
      <c r="AR596">
        <v>5.078720162519045</v>
      </c>
      <c r="AS596">
        <v>5.0942435048395316</v>
      </c>
      <c r="AT596">
        <v>5.1098620337250891</v>
      </c>
      <c r="AU596">
        <v>5.1255766273705792</v>
      </c>
      <c r="AV596">
        <v>5.1400668208686708</v>
      </c>
      <c r="AW596">
        <v>5.1546391752577314</v>
      </c>
    </row>
    <row r="597" spans="1:49">
      <c r="A597" s="95">
        <v>45119</v>
      </c>
      <c r="AD597">
        <v>5.0952999999999999</v>
      </c>
      <c r="AE597" s="102">
        <v>4.8186</v>
      </c>
      <c r="AF597" s="28">
        <v>4.8052000000000001</v>
      </c>
      <c r="AG597">
        <v>4.8320850446967869</v>
      </c>
      <c r="AH597">
        <v>4.8590864917395526</v>
      </c>
      <c r="AI597">
        <v>4.8792388387411565</v>
      </c>
      <c r="AJ597">
        <v>4.9031625398381955</v>
      </c>
      <c r="AK597">
        <v>4.9212598425196852</v>
      </c>
      <c r="AL597">
        <v>4.9394912324030624</v>
      </c>
      <c r="AM597">
        <v>4.9590875278948676</v>
      </c>
      <c r="AN597">
        <v>4.9751243781094523</v>
      </c>
      <c r="AO597">
        <v>4.9900199600798407</v>
      </c>
      <c r="AP597">
        <v>5.0062578222778473</v>
      </c>
      <c r="AQ597">
        <v>5.0200803212851408</v>
      </c>
      <c r="AR597">
        <v>5.0327126321087068</v>
      </c>
      <c r="AS597">
        <v>5.049229992426155</v>
      </c>
      <c r="AT597">
        <v>5.0658561296859173</v>
      </c>
      <c r="AU597">
        <v>5.082592121982211</v>
      </c>
      <c r="AV597">
        <v>5.0981391791995927</v>
      </c>
      <c r="AW597">
        <v>5.1137816415239072</v>
      </c>
    </row>
    <row r="598" spans="1:49">
      <c r="A598" s="95">
        <v>45120</v>
      </c>
      <c r="AD598">
        <v>5.0952999999999999</v>
      </c>
      <c r="AE598" s="102">
        <v>4.8186</v>
      </c>
      <c r="AF598" s="28">
        <v>4.8032000000000004</v>
      </c>
      <c r="AG598">
        <v>4.8019207683073235</v>
      </c>
      <c r="AH598">
        <v>4.8297512678097076</v>
      </c>
      <c r="AI598">
        <v>4.8520135856380397</v>
      </c>
      <c r="AJ598">
        <v>4.8744820862783333</v>
      </c>
      <c r="AK598">
        <v>4.8935649620748718</v>
      </c>
      <c r="AL598">
        <v>4.9115913555992137</v>
      </c>
      <c r="AM598">
        <v>4.9309664694280073</v>
      </c>
      <c r="AN598">
        <v>4.9468216670789023</v>
      </c>
      <c r="AO598">
        <v>4.9615480029769286</v>
      </c>
      <c r="AP598">
        <v>4.9776007964161275</v>
      </c>
      <c r="AQ598">
        <v>4.9887752556747325</v>
      </c>
      <c r="AR598">
        <v>5</v>
      </c>
      <c r="AS598">
        <v>5.0163029847002756</v>
      </c>
      <c r="AT598">
        <v>5.0339793606846213</v>
      </c>
      <c r="AU598">
        <v>5.0530570995452253</v>
      </c>
      <c r="AV598">
        <v>5.0722799898554403</v>
      </c>
      <c r="AW598">
        <v>5.0890585241730282</v>
      </c>
    </row>
    <row r="599" spans="1:49">
      <c r="A599" s="95">
        <v>45121</v>
      </c>
      <c r="AD599">
        <v>5.0952999999999999</v>
      </c>
      <c r="AE599" s="102">
        <v>4.8186</v>
      </c>
      <c r="AF599" s="28">
        <v>4.7950999999999997</v>
      </c>
      <c r="AG599">
        <v>4.8053820278712154</v>
      </c>
      <c r="AH599">
        <v>4.8332527791203477</v>
      </c>
      <c r="AI599">
        <v>4.8543689320388355</v>
      </c>
      <c r="AJ599">
        <v>4.8756704046806432</v>
      </c>
      <c r="AK599">
        <v>4.8947626040137049</v>
      </c>
      <c r="AL599">
        <v>4.9140049140049147</v>
      </c>
      <c r="AM599">
        <v>4.9346163335800641</v>
      </c>
      <c r="AN599">
        <v>4.9517207229512259</v>
      </c>
      <c r="AO599">
        <v>4.9677098857426722</v>
      </c>
      <c r="AP599">
        <v>4.9850448654037889</v>
      </c>
      <c r="AQ599">
        <v>5.0012503125781445</v>
      </c>
      <c r="AR599">
        <v>5.0150451354062184</v>
      </c>
      <c r="AS599">
        <v>5.0327126321087068</v>
      </c>
      <c r="AT599">
        <v>5.0505050505050502</v>
      </c>
      <c r="AU599">
        <v>5.0684237202230102</v>
      </c>
      <c r="AV599">
        <v>5.0851767098906686</v>
      </c>
      <c r="AW599">
        <v>5.1020408163265305</v>
      </c>
    </row>
    <row r="600" spans="1:49">
      <c r="A600" s="95">
        <v>45124</v>
      </c>
      <c r="AD600">
        <v>5.0952999999999999</v>
      </c>
      <c r="AE600" s="102">
        <v>4.8186</v>
      </c>
      <c r="AF600" s="28">
        <v>4.8296000000000001</v>
      </c>
      <c r="AG600">
        <v>4.8216007714561231</v>
      </c>
      <c r="AH600">
        <v>4.8496605237633368</v>
      </c>
      <c r="AI600">
        <v>4.8697345994643291</v>
      </c>
      <c r="AJ600">
        <v>4.8899755501222497</v>
      </c>
      <c r="AK600">
        <v>4.9103854652590231</v>
      </c>
      <c r="AL600">
        <v>4.9297510475720978</v>
      </c>
      <c r="AM600">
        <v>4.9504950495049505</v>
      </c>
      <c r="AN600">
        <v>4.9664762850757391</v>
      </c>
      <c r="AO600">
        <v>4.9813200498132</v>
      </c>
      <c r="AP600">
        <v>4.9975012493753121</v>
      </c>
      <c r="AQ600">
        <v>5.008765339343852</v>
      </c>
      <c r="AR600">
        <v>5.0188205771643659</v>
      </c>
      <c r="AS600">
        <v>5.0339793606846213</v>
      </c>
      <c r="AT600">
        <v>5.0517807527153327</v>
      </c>
      <c r="AU600">
        <v>5.0697084917617232</v>
      </c>
      <c r="AV600">
        <v>5.0890585241730282</v>
      </c>
      <c r="AW600">
        <v>5.1059484299208577</v>
      </c>
    </row>
    <row r="601" spans="1:49">
      <c r="A601" s="95">
        <v>45125</v>
      </c>
      <c r="AD601">
        <v>5.0952999999999999</v>
      </c>
      <c r="AE601" s="102">
        <v>4.8186</v>
      </c>
      <c r="AF601" s="28">
        <v>4.8033999999999999</v>
      </c>
      <c r="AG601">
        <v>4.8239266763145201</v>
      </c>
      <c r="AH601">
        <v>4.8531909730647902</v>
      </c>
      <c r="AI601">
        <v>4.8721071863581003</v>
      </c>
      <c r="AJ601">
        <v>4.8911714355588165</v>
      </c>
      <c r="AK601">
        <v>4.9103854652590231</v>
      </c>
      <c r="AL601">
        <v>4.9285362247412516</v>
      </c>
      <c r="AM601">
        <v>4.9480455220188029</v>
      </c>
      <c r="AN601">
        <v>4.964010920824026</v>
      </c>
      <c r="AO601">
        <v>4.9788399302962407</v>
      </c>
      <c r="AP601">
        <v>4.9962528103922059</v>
      </c>
      <c r="AQ601">
        <v>5.0075112669003508</v>
      </c>
      <c r="AR601">
        <v>5.0188205771643659</v>
      </c>
      <c r="AS601">
        <v>5.0327126321087068</v>
      </c>
      <c r="AT601">
        <v>5.0505050505050502</v>
      </c>
      <c r="AU601">
        <v>5.0684237202230102</v>
      </c>
      <c r="AV601">
        <v>5.0877639277537519</v>
      </c>
      <c r="AW601">
        <v>5.1046452271567127</v>
      </c>
    </row>
    <row r="602" spans="1:49">
      <c r="A602" s="95">
        <v>45126</v>
      </c>
      <c r="AD602">
        <v>5.0952999999999999</v>
      </c>
      <c r="AE602" s="102">
        <v>4.8186</v>
      </c>
      <c r="AF602" s="28">
        <v>4.7994000000000003</v>
      </c>
      <c r="AG602">
        <v>4.7961630695443649</v>
      </c>
      <c r="AH602">
        <v>4.8250904704463213</v>
      </c>
      <c r="AI602">
        <v>4.8437878420925164</v>
      </c>
      <c r="AJ602">
        <v>4.860267314702309</v>
      </c>
      <c r="AK602">
        <v>4.8792388387411565</v>
      </c>
      <c r="AL602">
        <v>4.8971596474045054</v>
      </c>
      <c r="AM602">
        <v>4.9164208456243852</v>
      </c>
      <c r="AN602">
        <v>4.9333991119881597</v>
      </c>
      <c r="AO602">
        <v>4.9480455220188029</v>
      </c>
      <c r="AP602">
        <v>4.9652432969215496</v>
      </c>
      <c r="AQ602">
        <v>4.9776007964161275</v>
      </c>
      <c r="AR602">
        <v>4.9887752556747325</v>
      </c>
      <c r="AS602">
        <v>5.005005005005005</v>
      </c>
      <c r="AT602">
        <v>5.022601707684581</v>
      </c>
      <c r="AU602">
        <v>5.040322580645161</v>
      </c>
      <c r="AV602">
        <v>5.0594485201113084</v>
      </c>
      <c r="AW602">
        <v>5.0761421319796955</v>
      </c>
    </row>
    <row r="603" spans="1:49">
      <c r="A603" s="95">
        <v>45127</v>
      </c>
      <c r="AD603">
        <v>5.0952999999999999</v>
      </c>
      <c r="AE603" s="102">
        <v>4.8186</v>
      </c>
      <c r="AF603" s="28">
        <v>4.7881999999999998</v>
      </c>
      <c r="AG603">
        <v>4.8146364949446321</v>
      </c>
      <c r="AH603">
        <v>4.8426150121065374</v>
      </c>
      <c r="AI603">
        <v>4.8626306831996109</v>
      </c>
      <c r="AJ603">
        <v>4.8828125</v>
      </c>
      <c r="AK603">
        <v>4.9019607843137258</v>
      </c>
      <c r="AL603">
        <v>4.9200492004920049</v>
      </c>
      <c r="AM603">
        <v>4.9394912324030624</v>
      </c>
      <c r="AN603">
        <v>4.9566294919454768</v>
      </c>
      <c r="AO603">
        <v>4.9714143673875215</v>
      </c>
      <c r="AP603">
        <v>4.9887752556747325</v>
      </c>
      <c r="AQ603">
        <v>5</v>
      </c>
      <c r="AR603">
        <v>5.0112753695815586</v>
      </c>
      <c r="AS603">
        <v>5.0251256281407031</v>
      </c>
      <c r="AT603">
        <v>5.0428643469490666</v>
      </c>
      <c r="AU603">
        <v>5.0620096178182736</v>
      </c>
      <c r="AV603">
        <v>5.0813008130081299</v>
      </c>
      <c r="AW603">
        <v>5.0981391791995927</v>
      </c>
    </row>
    <row r="604" spans="1:49">
      <c r="A604" s="95">
        <v>45128</v>
      </c>
      <c r="AD604">
        <v>5.0952999999999999</v>
      </c>
      <c r="AE604" s="102">
        <v>4.8186</v>
      </c>
      <c r="AF604" s="28">
        <v>4.7725999999999997</v>
      </c>
      <c r="AG604">
        <v>4.7812574707147979</v>
      </c>
      <c r="AH604">
        <v>4.8088482808367399</v>
      </c>
      <c r="AI604">
        <v>4.8274197441467539</v>
      </c>
      <c r="AJ604">
        <v>4.8461352071722796</v>
      </c>
      <c r="AK604">
        <v>4.8649963512527359</v>
      </c>
      <c r="AL604">
        <v>4.8840048840048844</v>
      </c>
      <c r="AM604">
        <v>4.9043648847474248</v>
      </c>
      <c r="AN604">
        <v>4.9200492004920049</v>
      </c>
      <c r="AO604">
        <v>4.9346163335800641</v>
      </c>
      <c r="AP604">
        <v>4.9504950495049505</v>
      </c>
      <c r="AQ604">
        <v>4.9615480029769286</v>
      </c>
      <c r="AR604">
        <v>4.9714143673875215</v>
      </c>
      <c r="AS604">
        <v>4.9838026414153997</v>
      </c>
      <c r="AT604">
        <v>5.0012503125781445</v>
      </c>
      <c r="AU604">
        <v>5.0188205771643659</v>
      </c>
      <c r="AV604">
        <v>5.0377833753148611</v>
      </c>
      <c r="AW604">
        <v>5.0543340914834474</v>
      </c>
    </row>
    <row r="605" spans="1:49">
      <c r="A605" s="95">
        <v>45131</v>
      </c>
      <c r="AD605">
        <v>5.0952999999999999</v>
      </c>
      <c r="AE605" s="102">
        <v>4.8186</v>
      </c>
      <c r="AF605" s="28">
        <v>4.7450999999999999</v>
      </c>
      <c r="AG605">
        <v>4.7370914258645191</v>
      </c>
      <c r="AH605">
        <v>4.7641734159123388</v>
      </c>
      <c r="AI605">
        <v>4.7835446065534555</v>
      </c>
      <c r="AJ605">
        <v>4.8042277203939463</v>
      </c>
      <c r="AK605">
        <v>4.8227634434530984</v>
      </c>
      <c r="AL605">
        <v>4.8414427499394819</v>
      </c>
      <c r="AM605">
        <v>4.8614487117160916</v>
      </c>
      <c r="AN605">
        <v>4.8756704046806432</v>
      </c>
      <c r="AO605">
        <v>4.8899755501222497</v>
      </c>
      <c r="AP605">
        <v>4.9067713444553478</v>
      </c>
      <c r="AQ605">
        <v>4.9212598425196852</v>
      </c>
      <c r="AR605">
        <v>4.9346163335800641</v>
      </c>
      <c r="AS605">
        <v>4.9504950495049505</v>
      </c>
      <c r="AT605">
        <v>4.9664762850757391</v>
      </c>
      <c r="AU605">
        <v>4.9825610363726955</v>
      </c>
      <c r="AV605">
        <v>4.9987503124218948</v>
      </c>
      <c r="AW605">
        <v>5.0150451354062184</v>
      </c>
    </row>
    <row r="606" spans="1:49">
      <c r="A606" s="95">
        <v>45132</v>
      </c>
      <c r="AD606">
        <v>5.0952999999999999</v>
      </c>
      <c r="AE606" s="102">
        <v>4.8186</v>
      </c>
      <c r="AF606" s="28">
        <v>4.7489999999999997</v>
      </c>
      <c r="AG606">
        <v>4.7596382674916704</v>
      </c>
      <c r="AH606">
        <v>4.7869794159885108</v>
      </c>
      <c r="AI606">
        <v>4.8076923076923075</v>
      </c>
      <c r="AJ606">
        <v>4.8239266763145201</v>
      </c>
      <c r="AK606">
        <v>4.8414427499394819</v>
      </c>
      <c r="AL606">
        <v>4.8590864917395526</v>
      </c>
      <c r="AM606">
        <v>4.8780487804878048</v>
      </c>
      <c r="AN606">
        <v>4.8923679060665366</v>
      </c>
      <c r="AO606">
        <v>4.9067713444553478</v>
      </c>
      <c r="AP606">
        <v>4.9224710804824019</v>
      </c>
      <c r="AQ606">
        <v>4.9333991119881597</v>
      </c>
      <c r="AR606">
        <v>4.9431537320810675</v>
      </c>
      <c r="AS606">
        <v>4.9541738915035918</v>
      </c>
      <c r="AT606">
        <v>4.9701789264413518</v>
      </c>
      <c r="AU606">
        <v>4.9850448654037889</v>
      </c>
      <c r="AV606">
        <v>5.0012503125781445</v>
      </c>
      <c r="AW606">
        <v>5.0163029847002756</v>
      </c>
    </row>
    <row r="607" spans="1:49">
      <c r="A607" s="95">
        <v>45133</v>
      </c>
      <c r="AD607">
        <v>5.0952999999999999</v>
      </c>
      <c r="AE607" s="102">
        <v>4.8186</v>
      </c>
      <c r="AF607" s="28">
        <v>4.7362000000000002</v>
      </c>
      <c r="AG607">
        <v>4.7292504138094111</v>
      </c>
      <c r="AH607">
        <v>4.756242568370987</v>
      </c>
      <c r="AI607">
        <v>4.7778308647873864</v>
      </c>
      <c r="AJ607">
        <v>4.7950131862862619</v>
      </c>
      <c r="AK607">
        <v>4.8123195380173245</v>
      </c>
      <c r="AL607">
        <v>4.8297512678097076</v>
      </c>
      <c r="AM607">
        <v>4.8496605237633368</v>
      </c>
      <c r="AN607">
        <v>4.863813229571984</v>
      </c>
      <c r="AO607">
        <v>4.8768593026091196</v>
      </c>
      <c r="AP607">
        <v>4.8935649620748718</v>
      </c>
      <c r="AQ607">
        <v>4.9067713444553478</v>
      </c>
      <c r="AR607">
        <v>4.9188391539596656</v>
      </c>
      <c r="AS607">
        <v>4.9333991119881597</v>
      </c>
      <c r="AT607">
        <v>4.9492699826775546</v>
      </c>
      <c r="AU607">
        <v>4.9652432969215496</v>
      </c>
      <c r="AV607">
        <v>4.9813200498132</v>
      </c>
      <c r="AW607">
        <v>4.9962528103922059</v>
      </c>
    </row>
    <row r="608" spans="1:49">
      <c r="A608" s="95">
        <v>45134</v>
      </c>
      <c r="AD608">
        <v>5.0952999999999999</v>
      </c>
      <c r="AE608" s="102">
        <v>4.8186</v>
      </c>
      <c r="AF608" s="28">
        <v>4.7195999999999998</v>
      </c>
      <c r="AG608">
        <v>4.7517224994060347</v>
      </c>
      <c r="AH608">
        <v>4.7789725209080052</v>
      </c>
      <c r="AI608">
        <v>4.8007681228996635</v>
      </c>
      <c r="AJ608">
        <v>4.8181161165984099</v>
      </c>
      <c r="AK608">
        <v>4.836759371221282</v>
      </c>
      <c r="AL608">
        <v>4.8543689320388355</v>
      </c>
      <c r="AM608">
        <v>4.8744820862783333</v>
      </c>
      <c r="AN608">
        <v>4.8887802493277928</v>
      </c>
      <c r="AO608">
        <v>4.9031625398381955</v>
      </c>
      <c r="AP608">
        <v>4.9200492004920049</v>
      </c>
      <c r="AQ608">
        <v>4.9346163335800641</v>
      </c>
      <c r="AR608">
        <v>4.9468216670789023</v>
      </c>
      <c r="AS608">
        <v>4.9627791563275432</v>
      </c>
      <c r="AT608">
        <v>4.9788399302962407</v>
      </c>
      <c r="AU608">
        <v>4.9962528103922059</v>
      </c>
      <c r="AV608">
        <v>5.0125313283208017</v>
      </c>
      <c r="AW608">
        <v>5.0276520864756158</v>
      </c>
    </row>
    <row r="609" spans="1:49">
      <c r="A609" s="95">
        <v>45135</v>
      </c>
      <c r="AD609">
        <v>5.0952999999999999</v>
      </c>
      <c r="AE609" s="102">
        <v>4.8186</v>
      </c>
      <c r="AF609" s="28">
        <v>4.7247000000000003</v>
      </c>
      <c r="AG609">
        <v>4.7303689687795645</v>
      </c>
      <c r="AH609">
        <v>4.7585058291696409</v>
      </c>
      <c r="AI609">
        <v>4.7766897540004774</v>
      </c>
      <c r="AJ609">
        <v>4.8007681228996635</v>
      </c>
      <c r="AK609">
        <v>4.8181161165984099</v>
      </c>
      <c r="AL609">
        <v>4.8344210780759003</v>
      </c>
      <c r="AM609">
        <v>4.8531909730647902</v>
      </c>
      <c r="AN609">
        <v>4.867364322219518</v>
      </c>
      <c r="AO609">
        <v>4.8804294777940456</v>
      </c>
      <c r="AP609">
        <v>4.8959608323133414</v>
      </c>
      <c r="AQ609">
        <v>4.9140049140049147</v>
      </c>
      <c r="AR609">
        <v>4.9309664694280073</v>
      </c>
      <c r="AS609">
        <v>4.9504950495049505</v>
      </c>
      <c r="AT609">
        <v>4.9652432969215496</v>
      </c>
      <c r="AU609">
        <v>4.9800796812749004</v>
      </c>
      <c r="AV609">
        <v>4.9962528103922059</v>
      </c>
      <c r="AW609">
        <v>5.0100200400801604</v>
      </c>
    </row>
    <row r="610" spans="1:49">
      <c r="A610" s="95">
        <v>45138</v>
      </c>
      <c r="AD610">
        <v>5.0952999999999999</v>
      </c>
      <c r="AE610" s="102">
        <v>4.8186</v>
      </c>
      <c r="AF610" s="28">
        <v>4.7408999999999999</v>
      </c>
      <c r="AG610">
        <v>4.7415836889521099</v>
      </c>
      <c r="AH610">
        <v>4.7596382674916704</v>
      </c>
      <c r="AI610">
        <v>4.7789725209080052</v>
      </c>
      <c r="AJ610">
        <v>4.7996160307175426</v>
      </c>
      <c r="AK610">
        <v>4.8181161165984099</v>
      </c>
      <c r="AL610">
        <v>4.8344210780759003</v>
      </c>
      <c r="AM610">
        <v>4.8531909730647902</v>
      </c>
      <c r="AN610">
        <v>4.867364322219518</v>
      </c>
      <c r="AO610">
        <v>4.8804294777940456</v>
      </c>
      <c r="AP610">
        <v>4.8959608323133414</v>
      </c>
      <c r="AQ610">
        <v>4.9103854652590231</v>
      </c>
      <c r="AR610">
        <v>4.9236829148202856</v>
      </c>
      <c r="AS610">
        <v>4.9407114624505928</v>
      </c>
      <c r="AT610">
        <v>4.9554013875123886</v>
      </c>
      <c r="AU610">
        <v>4.9726504226752857</v>
      </c>
      <c r="AV610">
        <v>4.9887752556747325</v>
      </c>
      <c r="AW610">
        <v>5.0037528146109587</v>
      </c>
    </row>
    <row r="611" spans="1:49">
      <c r="A611" s="95">
        <v>45139</v>
      </c>
      <c r="AD611">
        <v>5.0952999999999999</v>
      </c>
      <c r="AE611" s="102">
        <v>4.8186</v>
      </c>
      <c r="AF611">
        <v>4.7408999999999999</v>
      </c>
      <c r="AG611" s="878">
        <v>4.7746000000000004</v>
      </c>
      <c r="AH611">
        <v>4.8227634434530984</v>
      </c>
      <c r="AI611">
        <v>4.8426150121065374</v>
      </c>
      <c r="AJ611">
        <v>4.863813229571984</v>
      </c>
      <c r="AK611">
        <v>4.8816206980717594</v>
      </c>
      <c r="AL611">
        <v>4.8983590497183442</v>
      </c>
      <c r="AM611">
        <v>4.9164208456243852</v>
      </c>
      <c r="AN611">
        <v>4.9309664694280073</v>
      </c>
      <c r="AO611">
        <v>4.9455984174085064</v>
      </c>
      <c r="AP611">
        <v>4.9615480029769286</v>
      </c>
      <c r="AQ611">
        <v>4.9763622791739239</v>
      </c>
      <c r="AR611">
        <v>4.9887752556747325</v>
      </c>
      <c r="AS611">
        <v>5.0037528146109587</v>
      </c>
      <c r="AT611">
        <v>5.0188205771643659</v>
      </c>
      <c r="AU611">
        <v>5.0339793606846213</v>
      </c>
      <c r="AV611">
        <v>5.049229992426155</v>
      </c>
      <c r="AW611">
        <v>5.0632911392405058</v>
      </c>
    </row>
    <row r="612" spans="1:49">
      <c r="A612" s="95">
        <v>45140</v>
      </c>
      <c r="AD612">
        <v>5.0952999999999999</v>
      </c>
      <c r="AE612" s="102">
        <v>4.8186</v>
      </c>
      <c r="AF612">
        <v>4.7408999999999999</v>
      </c>
      <c r="AG612" s="878">
        <v>4.8076999999999996</v>
      </c>
      <c r="AH612">
        <v>4.8344210780759003</v>
      </c>
      <c r="AI612">
        <v>4.8555474629764506</v>
      </c>
      <c r="AJ612">
        <v>4.8756704046806432</v>
      </c>
      <c r="AK612">
        <v>4.8887802493277928</v>
      </c>
      <c r="AL612">
        <v>4.9067713444553478</v>
      </c>
      <c r="AM612">
        <v>4.9285362247412516</v>
      </c>
      <c r="AN612">
        <v>4.9431537320810675</v>
      </c>
      <c r="AO612">
        <v>4.9578582052553299</v>
      </c>
      <c r="AP612">
        <v>4.9738870927629941</v>
      </c>
      <c r="AQ612">
        <v>4.9887752556747325</v>
      </c>
      <c r="AR612">
        <v>5.0037528146109587</v>
      </c>
      <c r="AS612">
        <v>5.0200803212851408</v>
      </c>
      <c r="AT612">
        <v>5.0352467270896275</v>
      </c>
      <c r="AU612">
        <v>5.0517807527153327</v>
      </c>
      <c r="AV612">
        <v>5.0671395996959721</v>
      </c>
      <c r="AW612">
        <v>5.082592121982211</v>
      </c>
    </row>
    <row r="613" spans="1:49">
      <c r="A613" s="95">
        <v>45141</v>
      </c>
      <c r="AD613">
        <v>5.0952999999999999</v>
      </c>
      <c r="AE613" s="102">
        <v>4.8186</v>
      </c>
      <c r="AF613">
        <v>4.7408999999999999</v>
      </c>
      <c r="AG613" s="878">
        <v>4.8791000000000002</v>
      </c>
      <c r="AH613">
        <v>4.9140049140049147</v>
      </c>
      <c r="AI613">
        <v>4.9346163335800641</v>
      </c>
      <c r="AJ613">
        <v>4.9554013875123886</v>
      </c>
      <c r="AK613">
        <v>4.9652432969215496</v>
      </c>
      <c r="AL613">
        <v>4.9825610363726955</v>
      </c>
      <c r="AM613">
        <v>5.002501250625313</v>
      </c>
      <c r="AN613">
        <v>5.0175614651279474</v>
      </c>
      <c r="AO613">
        <v>5.0301810865191143</v>
      </c>
      <c r="AP613">
        <v>5.0454086781029268</v>
      </c>
      <c r="AQ613">
        <v>5.0607287449392713</v>
      </c>
      <c r="AR613">
        <v>5.0748540979446837</v>
      </c>
      <c r="AS613">
        <v>5.0916496945010188</v>
      </c>
      <c r="AT613">
        <v>5.1072522982635338</v>
      </c>
      <c r="AU613">
        <v>5.1242633871380994</v>
      </c>
      <c r="AV613">
        <v>5.1400668208686708</v>
      </c>
      <c r="AW613">
        <v>5.1559680329981949</v>
      </c>
    </row>
    <row r="614" spans="1:49">
      <c r="A614" s="95">
        <v>45142</v>
      </c>
      <c r="AD614">
        <v>5.0952999999999999</v>
      </c>
      <c r="AE614" s="102">
        <v>4.8186</v>
      </c>
      <c r="AF614">
        <v>4.7408999999999999</v>
      </c>
      <c r="AG614" s="878">
        <v>4.8602999999999996</v>
      </c>
      <c r="AH614">
        <v>4.8935649620748718</v>
      </c>
      <c r="AI614">
        <v>4.9140049140049147</v>
      </c>
      <c r="AJ614">
        <v>4.9346163335800641</v>
      </c>
      <c r="AK614">
        <v>4.9455984174085064</v>
      </c>
      <c r="AL614">
        <v>4.964010920824026</v>
      </c>
      <c r="AM614">
        <v>4.9850448654037889</v>
      </c>
      <c r="AN614">
        <v>5</v>
      </c>
      <c r="AO614">
        <v>5.0125313283208017</v>
      </c>
      <c r="AP614">
        <v>5.0276520864756158</v>
      </c>
      <c r="AQ614">
        <v>5.0415931434333245</v>
      </c>
      <c r="AR614">
        <v>5.0556117290192111</v>
      </c>
      <c r="AS614">
        <v>5.0709939148073024</v>
      </c>
      <c r="AT614">
        <v>5.0864699898270604</v>
      </c>
      <c r="AU614">
        <v>5.1033426894615967</v>
      </c>
      <c r="AV614">
        <v>5.1190171487074485</v>
      </c>
      <c r="AW614">
        <v>5.1347881899871632</v>
      </c>
    </row>
    <row r="615" spans="1:49">
      <c r="A615" s="95">
        <v>45145</v>
      </c>
      <c r="AD615">
        <v>5.0952999999999999</v>
      </c>
      <c r="AE615" s="102">
        <v>4.8186</v>
      </c>
      <c r="AF615">
        <v>4.7408999999999999</v>
      </c>
      <c r="AG615" s="878">
        <v>4.9009998000000001</v>
      </c>
      <c r="AH615">
        <v>4.9224710804824019</v>
      </c>
      <c r="AI615">
        <v>4.9431537320810675</v>
      </c>
      <c r="AJ615">
        <v>4.964010920824026</v>
      </c>
      <c r="AK615">
        <v>4.9813200498132</v>
      </c>
      <c r="AL615">
        <v>4.9975012493753121</v>
      </c>
      <c r="AM615">
        <v>5.0175614651279474</v>
      </c>
      <c r="AN615">
        <v>5.0327126321087068</v>
      </c>
      <c r="AO615">
        <v>5.0454086781029268</v>
      </c>
      <c r="AP615">
        <v>5.0620096178182736</v>
      </c>
      <c r="AQ615">
        <v>5.0774308200050777</v>
      </c>
      <c r="AR615">
        <v>5.0916496945010188</v>
      </c>
      <c r="AS615">
        <v>5.1072522982635338</v>
      </c>
      <c r="AT615">
        <v>5.1242633871380994</v>
      </c>
      <c r="AU615">
        <v>5.1413881748071981</v>
      </c>
      <c r="AV615">
        <v>5.158627805003869</v>
      </c>
      <c r="AW615">
        <v>5.1746442432082791</v>
      </c>
    </row>
    <row r="616" spans="1:49">
      <c r="A616" s="95">
        <v>45146</v>
      </c>
      <c r="AD616">
        <v>5.0952999999999999</v>
      </c>
      <c r="AE616" s="102">
        <v>4.8186</v>
      </c>
      <c r="AF616">
        <v>4.7408999999999999</v>
      </c>
      <c r="AG616" s="878">
        <v>4.9217006999999997</v>
      </c>
      <c r="AH616">
        <v>4.9200492004920049</v>
      </c>
      <c r="AI616">
        <v>4.9407114624505928</v>
      </c>
      <c r="AJ616">
        <v>4.9615480029769286</v>
      </c>
      <c r="AK616">
        <v>4.9776007964161275</v>
      </c>
      <c r="AL616">
        <v>4.9937578027465666</v>
      </c>
      <c r="AM616">
        <v>5.0112753695815586</v>
      </c>
      <c r="AN616">
        <v>5.0263885398341293</v>
      </c>
      <c r="AO616">
        <v>5.0415931434333245</v>
      </c>
      <c r="AP616">
        <v>5.0594485201113084</v>
      </c>
      <c r="AQ616">
        <v>5.0735667174023336</v>
      </c>
      <c r="AR616">
        <v>5.0864699898270604</v>
      </c>
      <c r="AS616">
        <v>5.1007396072430504</v>
      </c>
      <c r="AT616">
        <v>5.1163980557687383</v>
      </c>
      <c r="AU616">
        <v>5.1321529381575575</v>
      </c>
      <c r="AV616">
        <v>5.1493305870236865</v>
      </c>
      <c r="AW616">
        <v>5.1639555899819261</v>
      </c>
    </row>
    <row r="617" spans="1:49">
      <c r="A617" s="95">
        <v>45147</v>
      </c>
      <c r="AD617">
        <v>5.0952999999999999</v>
      </c>
      <c r="AE617" s="102">
        <v>4.8186</v>
      </c>
      <c r="AF617">
        <v>4.7408999999999999</v>
      </c>
      <c r="AG617" s="878">
        <v>4.9014994999999999</v>
      </c>
      <c r="AH617">
        <v>4.9248953459738978</v>
      </c>
      <c r="AI617">
        <v>4.9455984174085064</v>
      </c>
      <c r="AJ617">
        <v>4.9664762850757391</v>
      </c>
      <c r="AK617">
        <v>4.9825610363726955</v>
      </c>
      <c r="AL617">
        <v>4.9987503124218948</v>
      </c>
      <c r="AM617">
        <v>5.0163029847002756</v>
      </c>
      <c r="AN617">
        <v>5.0314465408805029</v>
      </c>
      <c r="AO617">
        <v>5.0466818067120869</v>
      </c>
      <c r="AP617">
        <v>5.064573309698658</v>
      </c>
      <c r="AQ617">
        <v>5.0800101600203202</v>
      </c>
      <c r="AR617">
        <v>5.0929462694168581</v>
      </c>
      <c r="AS617">
        <v>5.1098620337250891</v>
      </c>
      <c r="AT617">
        <v>5.1255766273705792</v>
      </c>
      <c r="AU617">
        <v>5.1413881748071981</v>
      </c>
      <c r="AV617">
        <v>5.158627805003869</v>
      </c>
      <c r="AW617">
        <v>5.1746442432082791</v>
      </c>
    </row>
    <row r="618" spans="1:49">
      <c r="A618" s="95">
        <v>45148</v>
      </c>
      <c r="AD618">
        <v>5.0952999999999999</v>
      </c>
      <c r="AE618" s="102">
        <v>4.8186</v>
      </c>
      <c r="AF618">
        <v>4.7408999999999999</v>
      </c>
      <c r="AG618" s="878">
        <v>4.8512000000000004</v>
      </c>
      <c r="AH618">
        <v>4.8899755501222497</v>
      </c>
      <c r="AI618">
        <v>4.9103854652590231</v>
      </c>
      <c r="AJ618">
        <v>4.9309664694280073</v>
      </c>
      <c r="AK618">
        <v>4.9480455220188029</v>
      </c>
      <c r="AL618">
        <v>4.964010920824026</v>
      </c>
      <c r="AM618">
        <v>4.9813200498132</v>
      </c>
      <c r="AN618">
        <v>4.9962528103922059</v>
      </c>
      <c r="AO618">
        <v>5.0112753695815586</v>
      </c>
      <c r="AP618">
        <v>5.0276520864756158</v>
      </c>
      <c r="AQ618">
        <v>5.0428643469490666</v>
      </c>
      <c r="AR618">
        <v>5.0568900126422252</v>
      </c>
      <c r="AS618">
        <v>5.0722799898554403</v>
      </c>
      <c r="AT618">
        <v>5.0877639277537519</v>
      </c>
      <c r="AU618">
        <v>5.1046452271567127</v>
      </c>
      <c r="AV618">
        <v>5.1216389244558256</v>
      </c>
      <c r="AW618">
        <v>5.1361068310220848</v>
      </c>
    </row>
    <row r="619" spans="1:49">
      <c r="A619" s="95">
        <v>45149</v>
      </c>
      <c r="AD619">
        <v>5.0952999999999999</v>
      </c>
      <c r="AE619" s="102">
        <v>4.8186</v>
      </c>
      <c r="AF619">
        <v>4.7408999999999999</v>
      </c>
      <c r="AG619" s="878">
        <v>4.8918007000000001</v>
      </c>
      <c r="AH619">
        <v>4.9200492004920049</v>
      </c>
      <c r="AI619">
        <v>4.9394912324030624</v>
      </c>
      <c r="AJ619">
        <v>4.9615480029769286</v>
      </c>
      <c r="AK619">
        <v>4.9776007964161275</v>
      </c>
      <c r="AL619">
        <v>4.9937578027465666</v>
      </c>
      <c r="AM619">
        <v>5.0112753695815586</v>
      </c>
      <c r="AN619">
        <v>5.0263885398341293</v>
      </c>
      <c r="AO619">
        <v>5.040322580645161</v>
      </c>
      <c r="AP619">
        <v>5.0568900126422252</v>
      </c>
      <c r="AQ619">
        <v>5.0709939148073024</v>
      </c>
      <c r="AR619">
        <v>5.0851767098906686</v>
      </c>
      <c r="AS619">
        <v>5.1007396072430504</v>
      </c>
      <c r="AT619">
        <v>5.1150895140664963</v>
      </c>
      <c r="AU619">
        <v>5.1308363263211909</v>
      </c>
      <c r="AV619">
        <v>5.1480051480051481</v>
      </c>
      <c r="AW619">
        <v>5.1626226122870413</v>
      </c>
    </row>
    <row r="620" spans="1:49">
      <c r="A620" s="95">
        <v>45152</v>
      </c>
      <c r="AD620">
        <v>5.0952999999999999</v>
      </c>
      <c r="AE620" s="102">
        <v>4.8186</v>
      </c>
      <c r="AF620">
        <v>4.7408999999999999</v>
      </c>
      <c r="AG620" s="878">
        <v>4.9474999999999998</v>
      </c>
      <c r="AH620">
        <v>4.9800796812749004</v>
      </c>
      <c r="AI620">
        <v>5.0012503125781445</v>
      </c>
      <c r="AJ620">
        <v>5.022601707684581</v>
      </c>
      <c r="AK620">
        <v>5.0390526581002772</v>
      </c>
      <c r="AL620">
        <v>5.0556117290192111</v>
      </c>
      <c r="AM620">
        <v>5.0722799898554403</v>
      </c>
      <c r="AN620">
        <v>5.0877639277537519</v>
      </c>
      <c r="AO620">
        <v>5.1033426894615967</v>
      </c>
      <c r="AP620">
        <v>5.1216389244558256</v>
      </c>
      <c r="AQ620">
        <v>5.1374261494991016</v>
      </c>
      <c r="AR620">
        <v>5.150656708730363</v>
      </c>
      <c r="AS620">
        <v>5.1652892561983474</v>
      </c>
      <c r="AT620">
        <v>5.1813471502590671</v>
      </c>
      <c r="AU620">
        <v>5.1975051975051976</v>
      </c>
      <c r="AV620">
        <v>5.2137643378519289</v>
      </c>
      <c r="AW620">
        <v>5.2287581699346406</v>
      </c>
    </row>
    <row r="621" spans="1:49">
      <c r="A621" s="95">
        <v>45153</v>
      </c>
      <c r="AD621">
        <v>5.0952999999999999</v>
      </c>
      <c r="AE621" s="102">
        <v>4.8186</v>
      </c>
      <c r="AF621">
        <v>4.7408999999999999</v>
      </c>
      <c r="AG621" s="878">
        <v>4.9805999999999999</v>
      </c>
      <c r="AH621">
        <v>5.0075112669003508</v>
      </c>
      <c r="AI621">
        <v>5.0289162685441289</v>
      </c>
      <c r="AJ621">
        <v>5.0505050505050502</v>
      </c>
      <c r="AK621">
        <v>5.0658561296859173</v>
      </c>
      <c r="AL621">
        <v>5.082592121982211</v>
      </c>
      <c r="AM621">
        <v>5.1007396072430504</v>
      </c>
      <c r="AN621">
        <v>5.1177072671443193</v>
      </c>
      <c r="AO621">
        <v>5.1321529381575575</v>
      </c>
      <c r="AP621">
        <v>5.150656708730363</v>
      </c>
      <c r="AQ621">
        <v>5.1666236114699045</v>
      </c>
      <c r="AR621">
        <v>5.1786639047125842</v>
      </c>
      <c r="AS621">
        <v>5.1948051948051948</v>
      </c>
      <c r="AT621">
        <v>5.208333333333333</v>
      </c>
      <c r="AU621">
        <v>5.226025607525477</v>
      </c>
      <c r="AV621">
        <v>5.2424639580602879</v>
      </c>
      <c r="AW621">
        <v>5.2590060478569542</v>
      </c>
    </row>
    <row r="622" spans="1:49">
      <c r="A622" s="95">
        <v>45154</v>
      </c>
      <c r="AD622">
        <v>5.0952999999999999</v>
      </c>
      <c r="AE622" s="102">
        <v>4.8186</v>
      </c>
      <c r="AF622">
        <v>4.7408999999999999</v>
      </c>
      <c r="AG622" s="878">
        <v>4.9764999999999997</v>
      </c>
      <c r="AH622">
        <v>5</v>
      </c>
      <c r="AI622">
        <v>5.0213406979663571</v>
      </c>
      <c r="AJ622">
        <v>5.0428643469490666</v>
      </c>
      <c r="AK622">
        <v>5.0556117290192111</v>
      </c>
      <c r="AL622">
        <v>5.0722799898554403</v>
      </c>
      <c r="AM622">
        <v>5.090353779587681</v>
      </c>
      <c r="AN622">
        <v>5.1059484299208577</v>
      </c>
      <c r="AO622">
        <v>5.1203277009728625</v>
      </c>
      <c r="AP622">
        <v>5.1374261494991016</v>
      </c>
      <c r="AQ622">
        <v>5.1533110023189899</v>
      </c>
      <c r="AR622">
        <v>5.1666236114699045</v>
      </c>
      <c r="AS622">
        <v>5.182689816014511</v>
      </c>
      <c r="AT622">
        <v>5.1975051975051976</v>
      </c>
      <c r="AU622">
        <v>5.2151238591916558</v>
      </c>
      <c r="AV622">
        <v>5.2314935914203513</v>
      </c>
      <c r="AW622">
        <v>5.2479664130149564</v>
      </c>
    </row>
    <row r="623" spans="1:49">
      <c r="A623" s="95">
        <v>45155</v>
      </c>
      <c r="AD623">
        <v>5.0952999999999999</v>
      </c>
      <c r="AE623" s="102">
        <v>4.8186</v>
      </c>
      <c r="AF623">
        <v>4.7408999999999999</v>
      </c>
      <c r="AG623" s="878">
        <v>4.9809999999999999</v>
      </c>
      <c r="AH623">
        <v>5.0037528146109587</v>
      </c>
      <c r="AI623">
        <v>5.0251256281407031</v>
      </c>
      <c r="AJ623">
        <v>5.0466818067120869</v>
      </c>
      <c r="AK623">
        <v>5.0607287449392713</v>
      </c>
      <c r="AL623">
        <v>5.0774308200050777</v>
      </c>
      <c r="AM623">
        <v>5.0968399592252798</v>
      </c>
      <c r="AN623">
        <v>5.112474437627812</v>
      </c>
      <c r="AO623">
        <v>5.1268905408869516</v>
      </c>
      <c r="AP623">
        <v>5.1440329218106999</v>
      </c>
      <c r="AQ623">
        <v>5.1599587203302377</v>
      </c>
      <c r="AR623">
        <v>5.1746442432082791</v>
      </c>
      <c r="AS623">
        <v>5.1907604464053989</v>
      </c>
      <c r="AT623">
        <v>5.2056220718375847</v>
      </c>
      <c r="AU623">
        <v>5.2232958997127188</v>
      </c>
      <c r="AV623">
        <v>5.2410901467505244</v>
      </c>
      <c r="AW623">
        <v>5.2562417871222076</v>
      </c>
    </row>
    <row r="624" spans="1:49">
      <c r="A624" s="95">
        <v>45156</v>
      </c>
      <c r="AD624">
        <v>5.0952999999999999</v>
      </c>
      <c r="AE624" s="102">
        <v>4.8186</v>
      </c>
      <c r="AF624">
        <v>4.7408999999999999</v>
      </c>
      <c r="AG624" s="878">
        <v>4.9718</v>
      </c>
      <c r="AH624">
        <v>4.9825610363726955</v>
      </c>
      <c r="AI624">
        <v>5.0037528146109587</v>
      </c>
      <c r="AJ624">
        <v>5.0251256281407031</v>
      </c>
      <c r="AK624">
        <v>5.0415931434333245</v>
      </c>
      <c r="AL624">
        <v>5.0568900126422252</v>
      </c>
      <c r="AM624">
        <v>5.0748540979446837</v>
      </c>
      <c r="AN624">
        <v>5.090353779587681</v>
      </c>
      <c r="AO624">
        <v>5.1046452271567127</v>
      </c>
      <c r="AP624">
        <v>5.1216389244558256</v>
      </c>
      <c r="AQ624">
        <v>5.1374261494991016</v>
      </c>
      <c r="AR624">
        <v>5.150656708730363</v>
      </c>
      <c r="AS624">
        <v>5.1652892561983474</v>
      </c>
      <c r="AT624">
        <v>5.1800051800051801</v>
      </c>
      <c r="AU624">
        <v>5.198856251624643</v>
      </c>
      <c r="AV624">
        <v>5.2164840897235258</v>
      </c>
      <c r="AW624">
        <v>5.2328623757195185</v>
      </c>
    </row>
    <row r="625" spans="1:50">
      <c r="A625" s="95">
        <v>45159</v>
      </c>
      <c r="AD625">
        <v>5.0952999999999999</v>
      </c>
      <c r="AE625" s="102">
        <v>4.8186</v>
      </c>
      <c r="AF625">
        <v>4.7408999999999999</v>
      </c>
      <c r="AG625" s="878">
        <v>4.9840999999999998</v>
      </c>
      <c r="AH625">
        <v>4.9925112331502746</v>
      </c>
      <c r="AI625">
        <v>5.013787916771121</v>
      </c>
      <c r="AJ625">
        <v>5.0352467270896275</v>
      </c>
      <c r="AK625">
        <v>5.0479555779909138</v>
      </c>
      <c r="AL625">
        <v>5.064573309698658</v>
      </c>
      <c r="AM625">
        <v>5.0838840874428062</v>
      </c>
      <c r="AN625">
        <v>5.0994390617032126</v>
      </c>
      <c r="AO625">
        <v>5.1150895140664963</v>
      </c>
      <c r="AP625">
        <v>5.1321529381575575</v>
      </c>
      <c r="AQ625">
        <v>5.1466803911477097</v>
      </c>
      <c r="AR625">
        <v>5.158627805003869</v>
      </c>
      <c r="AS625">
        <v>5.1706308169596698</v>
      </c>
      <c r="AT625">
        <v>5.1840331778123385</v>
      </c>
      <c r="AU625">
        <v>5.2029136316337148</v>
      </c>
      <c r="AV625">
        <v>5.2205690420255806</v>
      </c>
      <c r="AW625">
        <v>5.2383446830801468</v>
      </c>
    </row>
    <row r="626" spans="1:50">
      <c r="A626" s="95">
        <v>45160</v>
      </c>
      <c r="AD626">
        <v>5.0952999999999999</v>
      </c>
      <c r="AE626" s="102">
        <v>4.8186</v>
      </c>
      <c r="AF626">
        <v>4.7408999999999999</v>
      </c>
      <c r="AG626" s="878">
        <v>4.9424999999999999</v>
      </c>
      <c r="AH626">
        <v>4.9443757725587139</v>
      </c>
      <c r="AI626">
        <v>4.964010920824026</v>
      </c>
      <c r="AJ626">
        <v>4.9862877088007975</v>
      </c>
      <c r="AK626">
        <v>5.002501250625313</v>
      </c>
      <c r="AL626">
        <v>5.0175614651279474</v>
      </c>
      <c r="AM626">
        <v>5.0339793606846213</v>
      </c>
      <c r="AN626">
        <v>5.0479555779909138</v>
      </c>
      <c r="AO626">
        <v>5.0632911392405058</v>
      </c>
      <c r="AP626">
        <v>5.0800101600203202</v>
      </c>
      <c r="AQ626">
        <v>5.0955414012738851</v>
      </c>
      <c r="AR626">
        <v>5.1046452271567127</v>
      </c>
      <c r="AS626">
        <v>5.1163980557687383</v>
      </c>
      <c r="AT626">
        <v>5.1282051282051277</v>
      </c>
      <c r="AU626">
        <v>5.1453563159248779</v>
      </c>
      <c r="AV626">
        <v>5.161290322580645</v>
      </c>
      <c r="AW626">
        <v>5.1773233238415743</v>
      </c>
    </row>
    <row r="627" spans="1:50">
      <c r="A627" s="95">
        <v>45161</v>
      </c>
      <c r="AD627">
        <v>5.0952999999999999</v>
      </c>
      <c r="AE627" s="102">
        <v>4.8186</v>
      </c>
      <c r="AF627">
        <v>4.7408999999999999</v>
      </c>
      <c r="AG627" s="878">
        <v>4.8971</v>
      </c>
      <c r="AH627">
        <v>4.867364322219518</v>
      </c>
      <c r="AI627">
        <v>4.8875855327468232</v>
      </c>
      <c r="AJ627">
        <v>4.909180166912126</v>
      </c>
      <c r="AK627">
        <v>4.9261083743842358</v>
      </c>
      <c r="AL627">
        <v>4.9407114624505928</v>
      </c>
      <c r="AM627">
        <v>4.9578582052553299</v>
      </c>
      <c r="AN627">
        <v>4.9726504226752857</v>
      </c>
      <c r="AO627">
        <v>4.9862877088007975</v>
      </c>
      <c r="AP627">
        <v>5.002501250625313</v>
      </c>
      <c r="AQ627">
        <v>5.0175614651279474</v>
      </c>
      <c r="AR627">
        <v>5.0301810865191143</v>
      </c>
      <c r="AS627">
        <v>5.0454086781029268</v>
      </c>
      <c r="AT627">
        <v>5.0581689428426913</v>
      </c>
      <c r="AU627">
        <v>5.0748540979446837</v>
      </c>
      <c r="AV627">
        <v>5.0916496945010188</v>
      </c>
      <c r="AW627">
        <v>5.1072522982635338</v>
      </c>
    </row>
    <row r="628" spans="1:50">
      <c r="A628" s="95">
        <v>45162</v>
      </c>
      <c r="AD628">
        <v>5.0952999999999999</v>
      </c>
      <c r="AE628" s="102">
        <v>4.8186</v>
      </c>
      <c r="AF628">
        <v>4.7408999999999999</v>
      </c>
      <c r="AG628" s="878">
        <v>4.8742000000000001</v>
      </c>
      <c r="AH628">
        <v>4.8780487804878048</v>
      </c>
      <c r="AI628">
        <v>4.8983590497183442</v>
      </c>
      <c r="AJ628">
        <v>4.9212598425196852</v>
      </c>
      <c r="AK628">
        <v>4.9370525796099729</v>
      </c>
      <c r="AL628">
        <v>4.9529470034670631</v>
      </c>
      <c r="AM628">
        <v>4.9701789264413518</v>
      </c>
      <c r="AN628">
        <v>4.9862877088007975</v>
      </c>
      <c r="AO628">
        <v>5</v>
      </c>
      <c r="AP628">
        <v>5.0150451354062184</v>
      </c>
      <c r="AQ628">
        <v>5.0289162685441289</v>
      </c>
      <c r="AR628">
        <v>5.0390526581002772</v>
      </c>
      <c r="AS628">
        <v>5.049229992426155</v>
      </c>
      <c r="AT628">
        <v>5.0607287449392713</v>
      </c>
      <c r="AU628">
        <v>5.0774308200050777</v>
      </c>
      <c r="AV628">
        <v>5.0955414012738851</v>
      </c>
      <c r="AW628">
        <v>5.1111679018655769</v>
      </c>
    </row>
    <row r="629" spans="1:50">
      <c r="A629" s="95">
        <v>45163</v>
      </c>
      <c r="AD629">
        <v>5.0952999999999999</v>
      </c>
      <c r="AE629" s="102">
        <v>4.8186</v>
      </c>
      <c r="AF629">
        <v>4.7408999999999999</v>
      </c>
      <c r="AG629" s="878">
        <v>4.8765999999999998</v>
      </c>
      <c r="AH629">
        <v>4.8697345994643291</v>
      </c>
      <c r="AI629">
        <v>4.8899755501222497</v>
      </c>
      <c r="AJ629">
        <v>4.9103854652590231</v>
      </c>
      <c r="AK629">
        <v>4.9273220004927323</v>
      </c>
      <c r="AL629">
        <v>4.9419322955275513</v>
      </c>
      <c r="AM629">
        <v>4.9603174603174605</v>
      </c>
      <c r="AN629">
        <v>4.9751243781094523</v>
      </c>
      <c r="AO629">
        <v>4.9887752556747325</v>
      </c>
      <c r="AP629">
        <v>5.005005005005005</v>
      </c>
      <c r="AQ629">
        <v>5.0200803212851408</v>
      </c>
      <c r="AR629">
        <v>5.0339793606846213</v>
      </c>
      <c r="AS629">
        <v>5.049229992426155</v>
      </c>
      <c r="AT629">
        <v>5.064573309698658</v>
      </c>
      <c r="AU629">
        <v>5.0813008130081299</v>
      </c>
      <c r="AV629">
        <v>5.0981391791995927</v>
      </c>
      <c r="AW629">
        <v>5.1137816415239072</v>
      </c>
    </row>
    <row r="630" spans="1:50">
      <c r="A630" s="103">
        <v>45166</v>
      </c>
      <c r="AD630">
        <v>5.0952999999999999</v>
      </c>
      <c r="AE630" s="102">
        <v>4.8186</v>
      </c>
      <c r="AF630">
        <v>4.7408999999999999</v>
      </c>
      <c r="AG630" s="878">
        <v>4.8933</v>
      </c>
      <c r="AH630">
        <v>4.8804294777940456</v>
      </c>
      <c r="AI630">
        <v>4.9019607843137258</v>
      </c>
      <c r="AJ630">
        <v>4.9224710804824019</v>
      </c>
      <c r="AK630">
        <v>4.9419322955275513</v>
      </c>
      <c r="AL630">
        <v>4.9566294919454768</v>
      </c>
      <c r="AM630">
        <v>4.9738870927629941</v>
      </c>
      <c r="AN630">
        <v>4.9887752556747325</v>
      </c>
      <c r="AO630">
        <v>5.002501250625313</v>
      </c>
      <c r="AP630">
        <v>5.0175614651279474</v>
      </c>
      <c r="AQ630">
        <v>5.0327126321087068</v>
      </c>
      <c r="AR630">
        <v>5.0466818067120869</v>
      </c>
      <c r="AS630">
        <v>5.0620096178182736</v>
      </c>
      <c r="AT630">
        <v>5.0761421319796955</v>
      </c>
      <c r="AU630">
        <v>5.0929462694168581</v>
      </c>
      <c r="AV630">
        <v>5.1098620337250891</v>
      </c>
      <c r="AW630">
        <v>5.1255766273705792</v>
      </c>
    </row>
    <row r="631" spans="1:50">
      <c r="A631" s="95">
        <v>45167</v>
      </c>
      <c r="AD631">
        <v>5.0952999999999999</v>
      </c>
      <c r="AE631" s="102">
        <v>4.8186</v>
      </c>
      <c r="AF631">
        <v>4.7408999999999999</v>
      </c>
      <c r="AG631" s="878">
        <v>4.87</v>
      </c>
      <c r="AH631">
        <v>4.8579062424095216</v>
      </c>
      <c r="AI631">
        <v>4.8792388387411565</v>
      </c>
      <c r="AJ631">
        <v>4.9019607843137258</v>
      </c>
      <c r="AK631">
        <v>4.9200492004920049</v>
      </c>
      <c r="AL631">
        <v>4.9358341559723593</v>
      </c>
      <c r="AM631">
        <v>4.9517207229512259</v>
      </c>
      <c r="AN631">
        <v>4.9677098857426722</v>
      </c>
      <c r="AO631">
        <v>4.9813200498132</v>
      </c>
      <c r="AP631">
        <v>4.9975012493753121</v>
      </c>
      <c r="AQ631">
        <v>5.0125313283208017</v>
      </c>
      <c r="AR631">
        <v>5.0238633509168551</v>
      </c>
      <c r="AS631">
        <v>5.0390526581002772</v>
      </c>
      <c r="AT631">
        <v>5.0517807527153327</v>
      </c>
      <c r="AU631">
        <v>5.0684237202230102</v>
      </c>
      <c r="AV631">
        <v>5.0851767098906686</v>
      </c>
      <c r="AW631">
        <v>5.1007396072430504</v>
      </c>
    </row>
    <row r="632" spans="1:50">
      <c r="A632" s="95">
        <v>45168</v>
      </c>
      <c r="AD632">
        <v>5.0952999999999999</v>
      </c>
      <c r="AE632" s="102">
        <v>4.8186</v>
      </c>
      <c r="AF632">
        <v>4.7408999999999999</v>
      </c>
      <c r="AG632" s="878">
        <v>4.8647</v>
      </c>
      <c r="AH632">
        <v>4.863813229571984</v>
      </c>
      <c r="AI632">
        <v>4.8840048840048844</v>
      </c>
      <c r="AJ632">
        <v>4.9079754601226995</v>
      </c>
      <c r="AK632">
        <v>4.9273220004927323</v>
      </c>
      <c r="AL632">
        <v>4.9419322955275513</v>
      </c>
      <c r="AM632">
        <v>4.9590875278948676</v>
      </c>
      <c r="AN632">
        <v>4.9738870927629941</v>
      </c>
      <c r="AO632">
        <v>4.9875311720698248</v>
      </c>
      <c r="AP632">
        <v>5.0012503125781445</v>
      </c>
      <c r="AQ632">
        <v>5.0150451354062184</v>
      </c>
      <c r="AR632">
        <v>5.0289162685441289</v>
      </c>
      <c r="AS632">
        <v>5.0441361916771754</v>
      </c>
      <c r="AT632">
        <v>5.0568900126422252</v>
      </c>
      <c r="AU632">
        <v>5.0735667174023336</v>
      </c>
      <c r="AV632">
        <v>5.0916496945010188</v>
      </c>
      <c r="AW632">
        <v>5.1072522982635338</v>
      </c>
    </row>
    <row r="633" spans="1:50">
      <c r="A633" s="95">
        <v>45169</v>
      </c>
      <c r="AD633">
        <v>5.0952999999999999</v>
      </c>
      <c r="AE633" s="102">
        <v>4.8186</v>
      </c>
      <c r="AF633">
        <v>4.7408999999999999</v>
      </c>
      <c r="AG633" s="878">
        <v>4.9212999999999996</v>
      </c>
      <c r="AH633">
        <v>4.921986513756953</v>
      </c>
      <c r="AI633">
        <v>4.9738870927629941</v>
      </c>
      <c r="AJ633">
        <v>4.9950049950049955</v>
      </c>
      <c r="AK633">
        <v>5.0125313283208017</v>
      </c>
      <c r="AL633">
        <v>5.0276520864756158</v>
      </c>
      <c r="AM633">
        <v>5.0454086781029268</v>
      </c>
      <c r="AN633">
        <v>5.0607287449392713</v>
      </c>
      <c r="AO633">
        <v>5.0748540979446837</v>
      </c>
      <c r="AP633">
        <v>5.090353779587681</v>
      </c>
      <c r="AQ633">
        <v>5.1059484299208577</v>
      </c>
      <c r="AR633">
        <v>5.1203277009728625</v>
      </c>
      <c r="AS633">
        <v>5.1374261494991016</v>
      </c>
      <c r="AT633">
        <v>5.1519835136527563</v>
      </c>
      <c r="AU633">
        <v>5.1706308169596698</v>
      </c>
      <c r="AV633">
        <v>5.1894135962636216</v>
      </c>
      <c r="AW633">
        <v>5.206977349648529</v>
      </c>
    </row>
    <row r="634" spans="1:50">
      <c r="A634" s="95">
        <v>45170</v>
      </c>
      <c r="AD634">
        <v>5.0952999999999999</v>
      </c>
      <c r="AE634" s="102">
        <v>4.8186</v>
      </c>
      <c r="AF634">
        <v>4.7408999999999999</v>
      </c>
      <c r="AG634" s="881">
        <v>4.9212999999999996</v>
      </c>
      <c r="AH634">
        <v>4.921986513756953</v>
      </c>
      <c r="AI634">
        <v>4.9578582052553299</v>
      </c>
      <c r="AJ634">
        <v>4.9800796812749004</v>
      </c>
      <c r="AK634">
        <v>4.9962528103922059</v>
      </c>
      <c r="AL634">
        <v>5.0125313283208017</v>
      </c>
      <c r="AM634">
        <v>5.0301810865191143</v>
      </c>
      <c r="AN634">
        <v>5.0466818067120869</v>
      </c>
      <c r="AO634">
        <v>5.0607287449392713</v>
      </c>
      <c r="AP634">
        <v>5.0774308200050777</v>
      </c>
      <c r="AQ634">
        <v>5.0942435048395316</v>
      </c>
      <c r="AR634">
        <v>5.1072522982635338</v>
      </c>
      <c r="AS634">
        <v>5.1229508196721305</v>
      </c>
      <c r="AT634">
        <v>5.1374261494991016</v>
      </c>
      <c r="AU634">
        <v>5.1559680329981949</v>
      </c>
      <c r="AV634">
        <v>5.1746442432082791</v>
      </c>
      <c r="AW634">
        <v>5.1934562451311352</v>
      </c>
    </row>
    <row r="635" spans="1:50">
      <c r="A635" s="95">
        <v>45173</v>
      </c>
      <c r="AD635">
        <v>5.0952999999999999</v>
      </c>
      <c r="AE635" s="102">
        <v>4.8186</v>
      </c>
      <c r="AF635">
        <v>4.7408999999999999</v>
      </c>
      <c r="AG635" s="881">
        <v>4.9212999999999996</v>
      </c>
      <c r="AH635" s="189">
        <v>4.921986513756953</v>
      </c>
      <c r="AI635" s="189">
        <v>4.9578582052553299</v>
      </c>
      <c r="AJ635" s="189">
        <v>4.9800796812749004</v>
      </c>
      <c r="AK635" s="189">
        <v>4.9962528103922059</v>
      </c>
      <c r="AL635" s="189">
        <v>5.0125313283208017</v>
      </c>
      <c r="AM635" s="189">
        <v>5.0301810865191143</v>
      </c>
      <c r="AN635" s="189">
        <v>5.0466818067120869</v>
      </c>
      <c r="AO635" s="189">
        <v>5.0607287449392713</v>
      </c>
      <c r="AP635" s="189">
        <v>5.0774308200050777</v>
      </c>
      <c r="AQ635" s="189">
        <v>5.0942435048395316</v>
      </c>
      <c r="AR635" s="189">
        <v>5.1072522982635338</v>
      </c>
      <c r="AS635" s="189">
        <v>5.1229508196721305</v>
      </c>
      <c r="AT635" s="189">
        <v>5.1374261494991016</v>
      </c>
      <c r="AU635" s="189">
        <v>5.1559680329981949</v>
      </c>
      <c r="AV635" s="189">
        <v>5.1746442432082791</v>
      </c>
      <c r="AW635" s="189">
        <v>5.1934562451311352</v>
      </c>
    </row>
    <row r="636" spans="1:50">
      <c r="A636" s="95">
        <v>45174</v>
      </c>
      <c r="AD636">
        <v>5.0952999999999999</v>
      </c>
      <c r="AE636" s="102">
        <v>4.8186</v>
      </c>
      <c r="AF636">
        <v>4.7408999999999999</v>
      </c>
      <c r="AG636" s="881">
        <v>4.9212999999999996</v>
      </c>
      <c r="AH636" s="881">
        <v>4.9699</v>
      </c>
      <c r="AI636" s="881">
        <v>5</v>
      </c>
      <c r="AJ636" s="881">
        <v>5.0200803212851408</v>
      </c>
      <c r="AK636" s="881">
        <v>5.0390526581002772</v>
      </c>
      <c r="AL636" s="881">
        <v>5.0568900126422252</v>
      </c>
      <c r="AM636" s="881">
        <v>5.0735667174023336</v>
      </c>
      <c r="AN636" s="881">
        <v>5.0890585241730282</v>
      </c>
      <c r="AO636" s="881">
        <v>5.1020408163265305</v>
      </c>
      <c r="AP636" s="881">
        <v>5.1177072671443193</v>
      </c>
      <c r="AQ636" s="881">
        <v>5.1321529381575575</v>
      </c>
      <c r="AR636" s="881">
        <v>5.1466803911477097</v>
      </c>
      <c r="AS636" s="881">
        <v>5.1639555899819261</v>
      </c>
      <c r="AT636" s="881">
        <v>5.1786639047125842</v>
      </c>
      <c r="AU636" s="881">
        <v>5.1948051948051948</v>
      </c>
      <c r="AV636" s="881">
        <v>5.2124055251498564</v>
      </c>
      <c r="AW636" s="881">
        <v>5.2287581699346406</v>
      </c>
      <c r="AX636" s="881"/>
    </row>
    <row r="637" spans="1:50">
      <c r="A637" s="95">
        <v>45175</v>
      </c>
      <c r="AD637">
        <v>5.0952999999999999</v>
      </c>
      <c r="AE637" s="102">
        <v>4.8186</v>
      </c>
      <c r="AF637">
        <v>4.7408999999999999</v>
      </c>
      <c r="AG637" s="881">
        <v>4.9212999999999996</v>
      </c>
      <c r="AH637" s="881">
        <v>4.9756</v>
      </c>
      <c r="AI637" s="881">
        <v>5.0075112669003508</v>
      </c>
      <c r="AJ637" s="881">
        <v>5.0289162685441289</v>
      </c>
      <c r="AK637" s="881">
        <v>5.0454086781029268</v>
      </c>
      <c r="AL637" s="881">
        <v>5.0607287449392713</v>
      </c>
      <c r="AM637" s="881">
        <v>5.0774308200050777</v>
      </c>
      <c r="AN637" s="881">
        <v>5.0916496945010188</v>
      </c>
      <c r="AO637" s="881">
        <v>5.1059484299208577</v>
      </c>
      <c r="AP637" s="881">
        <v>5.1216389244558256</v>
      </c>
      <c r="AQ637" s="881">
        <v>5.1374261494991016</v>
      </c>
      <c r="AR637" s="881">
        <v>5.150656708730363</v>
      </c>
      <c r="AS637" s="881">
        <v>5.1666236114699045</v>
      </c>
      <c r="AT637" s="881">
        <v>5.1813471502590671</v>
      </c>
      <c r="AU637" s="881">
        <v>5.1975051975051976</v>
      </c>
      <c r="AV637" s="881">
        <v>5.2151238591916558</v>
      </c>
      <c r="AW637" s="881">
        <v>5.2314935914203513</v>
      </c>
      <c r="AX637" s="881"/>
    </row>
    <row r="638" spans="1:50">
      <c r="A638" s="95">
        <v>45176</v>
      </c>
      <c r="AD638">
        <v>5.0952999999999999</v>
      </c>
      <c r="AE638" s="102">
        <v>4.8186</v>
      </c>
      <c r="AF638">
        <v>4.7408999999999999</v>
      </c>
      <c r="AG638" s="881">
        <v>4.9212999999999996</v>
      </c>
      <c r="AH638" s="882">
        <v>4.9756</v>
      </c>
      <c r="AI638" s="881">
        <v>5.0163029847002756</v>
      </c>
      <c r="AJ638" s="881">
        <v>5.0377833753148611</v>
      </c>
      <c r="AK638" s="881">
        <v>5.0543340914834474</v>
      </c>
      <c r="AL638" s="881">
        <v>5.0543340914834474</v>
      </c>
      <c r="AM638" s="881">
        <v>5.0709939148073024</v>
      </c>
      <c r="AN638" s="881">
        <v>5.0851767098906686</v>
      </c>
      <c r="AO638" s="881">
        <v>5.0994390617032126</v>
      </c>
      <c r="AP638" s="881">
        <v>5.1163980557687383</v>
      </c>
      <c r="AQ638" s="881">
        <v>5.1308363263211909</v>
      </c>
      <c r="AR638" s="881">
        <v>5.1440329218106999</v>
      </c>
      <c r="AS638" s="881">
        <v>5.1599587203302377</v>
      </c>
      <c r="AT638" s="881">
        <v>5.1746442432082791</v>
      </c>
      <c r="AU638" s="881">
        <v>5.1907604464053989</v>
      </c>
      <c r="AV638" s="881">
        <v>5.208333333333333</v>
      </c>
      <c r="AW638" s="881">
        <v>5.2232958997127188</v>
      </c>
      <c r="AX638" s="881"/>
    </row>
    <row r="639" spans="1:50">
      <c r="A639" s="95">
        <v>45177</v>
      </c>
      <c r="AD639">
        <v>5.0952999999999999</v>
      </c>
      <c r="AE639" s="102">
        <v>4.8186</v>
      </c>
      <c r="AF639">
        <v>4.7408999999999999</v>
      </c>
      <c r="AG639" s="881">
        <v>4.9212999999999996</v>
      </c>
      <c r="AH639" s="878">
        <v>4.9828999999999999</v>
      </c>
      <c r="AI639" s="881">
        <v>5.002501250625313</v>
      </c>
      <c r="AJ639" s="881">
        <v>5.0238633509168551</v>
      </c>
      <c r="AK639" s="881">
        <v>5.040322580645161</v>
      </c>
      <c r="AL639" s="881">
        <v>5.0568900126422252</v>
      </c>
      <c r="AM639" s="881">
        <v>5.0735667174023336</v>
      </c>
      <c r="AN639" s="881">
        <v>5.0877639277537519</v>
      </c>
      <c r="AO639" s="881">
        <v>5.1020408163265305</v>
      </c>
      <c r="AP639" s="881">
        <v>5.1177072671443193</v>
      </c>
      <c r="AQ639" s="881">
        <v>5.1334702258726903</v>
      </c>
      <c r="AR639" s="881">
        <v>5.1466803911477097</v>
      </c>
      <c r="AS639" s="881">
        <v>5.1626226122870413</v>
      </c>
      <c r="AT639" s="881">
        <v>5.1786639047125842</v>
      </c>
      <c r="AU639" s="881">
        <v>5.1948051948051948</v>
      </c>
      <c r="AV639" s="881">
        <v>5.2137643378519289</v>
      </c>
      <c r="AW639" s="881">
        <v>5.2301255230125516</v>
      </c>
      <c r="AX639" s="881"/>
    </row>
    <row r="640" spans="1:50">
      <c r="A640" s="95">
        <v>45180</v>
      </c>
      <c r="AD640">
        <v>5.0952999999999999</v>
      </c>
      <c r="AE640" s="102">
        <v>4.8186</v>
      </c>
      <c r="AF640">
        <v>4.7408999999999999</v>
      </c>
      <c r="AG640" s="881">
        <v>4.9212999999999996</v>
      </c>
      <c r="AH640" s="882">
        <v>4.9499000000000004</v>
      </c>
      <c r="AI640" s="881">
        <v>4.9468216670789023</v>
      </c>
      <c r="AJ640" s="881">
        <v>4.9677098857426722</v>
      </c>
      <c r="AK640" s="881">
        <v>4.9862877088007975</v>
      </c>
      <c r="AL640" s="881">
        <v>5.0037528146109587</v>
      </c>
      <c r="AM640" s="881">
        <v>5.0200803212851408</v>
      </c>
      <c r="AN640" s="881">
        <v>5.0339793606846213</v>
      </c>
      <c r="AO640" s="881">
        <v>5.0479555779909138</v>
      </c>
      <c r="AP640" s="881">
        <v>5.0632911392405058</v>
      </c>
      <c r="AQ640" s="881">
        <v>5.0774308200050777</v>
      </c>
      <c r="AR640" s="881">
        <v>5.0916496945010188</v>
      </c>
      <c r="AS640" s="881">
        <v>5.1072522982635338</v>
      </c>
      <c r="AT640" s="881">
        <v>5.1216389244558256</v>
      </c>
      <c r="AU640" s="881">
        <v>5.1387461459403907</v>
      </c>
      <c r="AV640" s="881">
        <v>5.1559680329981949</v>
      </c>
      <c r="AW640" s="881">
        <v>5.1719679337988103</v>
      </c>
      <c r="AX640" s="881"/>
    </row>
    <row r="641" spans="1:50">
      <c r="A641" s="95">
        <v>45181</v>
      </c>
      <c r="AD641">
        <v>5.0952999999999999</v>
      </c>
      <c r="AE641" s="102">
        <v>4.8186</v>
      </c>
      <c r="AF641">
        <v>4.7408999999999999</v>
      </c>
      <c r="AG641" s="881">
        <v>4.9212999999999996</v>
      </c>
      <c r="AH641" s="878">
        <v>4.9499000000000004</v>
      </c>
      <c r="AI641" s="881">
        <v>4.9627791563275432</v>
      </c>
      <c r="AJ641" s="881">
        <v>4.9838026414153997</v>
      </c>
      <c r="AK641" s="881">
        <v>5.0012503125781445</v>
      </c>
      <c r="AL641" s="881">
        <v>5.0188205771643659</v>
      </c>
      <c r="AM641" s="881">
        <v>5.0339793606846213</v>
      </c>
      <c r="AN641" s="881">
        <v>5.0479555779909138</v>
      </c>
      <c r="AO641" s="881">
        <v>5.0620096178182736</v>
      </c>
      <c r="AP641" s="881">
        <v>5.0761421319796955</v>
      </c>
      <c r="AQ641" s="881">
        <v>5.090353779587681</v>
      </c>
      <c r="AR641" s="881">
        <v>5.1033426894615967</v>
      </c>
      <c r="AS641" s="881">
        <v>5.1177072671443193</v>
      </c>
      <c r="AT641" s="881">
        <v>5.1321529381575575</v>
      </c>
      <c r="AU641" s="881">
        <v>5.1466803911477097</v>
      </c>
      <c r="AV641" s="881">
        <v>5.1639555899819261</v>
      </c>
      <c r="AW641" s="881">
        <v>5.1800051800051801</v>
      </c>
      <c r="AX641" s="881"/>
    </row>
    <row r="642" spans="1:50">
      <c r="A642" s="95">
        <v>45182</v>
      </c>
      <c r="AD642">
        <v>5.0952999999999999</v>
      </c>
      <c r="AE642" s="102">
        <v>4.8186</v>
      </c>
      <c r="AF642">
        <v>4.7408999999999999</v>
      </c>
      <c r="AG642" s="881">
        <v>4.9212999999999996</v>
      </c>
      <c r="AH642" s="878">
        <v>4.9165000000000001</v>
      </c>
      <c r="AI642">
        <v>4.9248953459738978</v>
      </c>
      <c r="AJ642">
        <v>4.9455984174085064</v>
      </c>
      <c r="AK642">
        <v>4.964010920824026</v>
      </c>
      <c r="AL642">
        <v>4.9813200498132</v>
      </c>
      <c r="AM642">
        <v>4.9975012493753121</v>
      </c>
      <c r="AN642">
        <v>5.0125313283208017</v>
      </c>
      <c r="AO642">
        <v>5.0251256281407031</v>
      </c>
      <c r="AP642">
        <v>5.0390526581002772</v>
      </c>
      <c r="AQ642">
        <v>5.0517807527153327</v>
      </c>
      <c r="AR642">
        <v>5.064573309698658</v>
      </c>
      <c r="AS642">
        <v>5.0800101600203202</v>
      </c>
      <c r="AT642">
        <v>5.0929462694168581</v>
      </c>
      <c r="AU642">
        <v>5.1085568326947639</v>
      </c>
      <c r="AV642">
        <v>5.1255766273705792</v>
      </c>
      <c r="AW642">
        <v>5.1413881748071981</v>
      </c>
    </row>
    <row r="643" spans="1:50">
      <c r="A643" s="95">
        <v>45183</v>
      </c>
      <c r="AD643">
        <v>5.0952999999999999</v>
      </c>
      <c r="AE643" s="102">
        <v>4.8186</v>
      </c>
      <c r="AF643">
        <v>4.7408999999999999</v>
      </c>
      <c r="AG643" s="881">
        <v>4.9212999999999996</v>
      </c>
      <c r="AH643" s="878">
        <v>4.8745000000000003</v>
      </c>
      <c r="AI643">
        <v>4.8851978505129461</v>
      </c>
      <c r="AJ643">
        <v>4.9055678194751042</v>
      </c>
      <c r="AK643">
        <v>4.9236829148202856</v>
      </c>
      <c r="AL643">
        <v>4.9419322955275513</v>
      </c>
      <c r="AM643">
        <v>4.9578582052553299</v>
      </c>
      <c r="AN643">
        <v>4.9714143673875215</v>
      </c>
      <c r="AO643">
        <v>4.9850448654037889</v>
      </c>
      <c r="AP643">
        <v>5</v>
      </c>
      <c r="AQ643">
        <v>5.013787916771121</v>
      </c>
      <c r="AR643">
        <v>5.0263885398341293</v>
      </c>
      <c r="AS643">
        <v>5.0415931434333245</v>
      </c>
      <c r="AT643">
        <v>5.0556117290192111</v>
      </c>
      <c r="AU643">
        <v>5.0709939148073024</v>
      </c>
      <c r="AV643">
        <v>5.0877639277537519</v>
      </c>
      <c r="AW643">
        <v>5.1033426894615967</v>
      </c>
    </row>
    <row r="644" spans="1:50">
      <c r="A644" s="95">
        <v>45184</v>
      </c>
      <c r="AD644">
        <v>5.0952999999999999</v>
      </c>
      <c r="AE644" s="102">
        <v>4.8186</v>
      </c>
      <c r="AF644">
        <v>4.7408999999999999</v>
      </c>
      <c r="AG644" s="881">
        <v>4.9212999999999996</v>
      </c>
      <c r="AH644" s="878">
        <v>4.8682999999999996</v>
      </c>
      <c r="AI644">
        <v>4.8780487804878048</v>
      </c>
      <c r="AJ644">
        <v>4.8983590497183442</v>
      </c>
      <c r="AK644">
        <v>4.9152125829442124</v>
      </c>
      <c r="AL644">
        <v>4.9333991119881597</v>
      </c>
      <c r="AM644">
        <v>4.9492699826775546</v>
      </c>
      <c r="AN644">
        <v>4.964010920824026</v>
      </c>
      <c r="AO644">
        <v>4.9776007964161275</v>
      </c>
      <c r="AP644">
        <v>4.9925112331502746</v>
      </c>
      <c r="AQ644">
        <v>5.0062578222778473</v>
      </c>
      <c r="AR644">
        <v>5.0188205771643659</v>
      </c>
      <c r="AS644">
        <v>5.0339793606846213</v>
      </c>
      <c r="AT644">
        <v>5.0479555779909138</v>
      </c>
      <c r="AU644">
        <v>5.0632911392405058</v>
      </c>
      <c r="AV644">
        <v>5.0800101600203202</v>
      </c>
      <c r="AW644">
        <v>5.0955414012738851</v>
      </c>
    </row>
    <row r="645" spans="1:50">
      <c r="A645" s="95">
        <v>45187</v>
      </c>
      <c r="AD645">
        <v>5.0952999999999999</v>
      </c>
      <c r="AE645" s="102">
        <v>4.8186</v>
      </c>
      <c r="AF645">
        <v>4.7408999999999999</v>
      </c>
      <c r="AG645" s="881">
        <v>4.9212999999999996</v>
      </c>
      <c r="AH645" s="878">
        <v>4.8529</v>
      </c>
      <c r="AI645">
        <v>4.8590864917395526</v>
      </c>
      <c r="AJ645">
        <v>4.8804294777940456</v>
      </c>
      <c r="AK645">
        <v>4.8983590497183442</v>
      </c>
      <c r="AL645">
        <v>4.9176297024834028</v>
      </c>
      <c r="AM645">
        <v>4.9333991119881597</v>
      </c>
      <c r="AN645">
        <v>4.9468216670789023</v>
      </c>
      <c r="AO645">
        <v>4.9603174603174605</v>
      </c>
      <c r="AP645">
        <v>4.9751243781094523</v>
      </c>
      <c r="AQ645">
        <v>4.9900199600798407</v>
      </c>
      <c r="AR645">
        <v>5.002501250625313</v>
      </c>
      <c r="AS645">
        <v>5.0175614651279474</v>
      </c>
      <c r="AT645">
        <v>5.0314465408805029</v>
      </c>
      <c r="AU645">
        <v>5.0466818067120869</v>
      </c>
      <c r="AV645">
        <v>5.0632911392405058</v>
      </c>
      <c r="AW645">
        <v>5.078720162519045</v>
      </c>
    </row>
    <row r="646" spans="1:50">
      <c r="A646" s="95">
        <v>45188</v>
      </c>
      <c r="AD646">
        <v>5.0952999999999999</v>
      </c>
      <c r="AE646" s="102">
        <v>4.8186</v>
      </c>
      <c r="AF646">
        <v>4.7408999999999999</v>
      </c>
      <c r="AG646" s="881">
        <v>4.9212999999999996</v>
      </c>
      <c r="AH646" s="878">
        <v>4.8569000000000004</v>
      </c>
      <c r="AI646">
        <v>4.8804294777940456</v>
      </c>
      <c r="AJ646">
        <v>4.90075961774075</v>
      </c>
      <c r="AK646">
        <v>4.9200492004920049</v>
      </c>
      <c r="AL646">
        <v>4.9394912324030624</v>
      </c>
      <c r="AM646">
        <v>4.9554013875123886</v>
      </c>
      <c r="AN646">
        <v>4.9701789264413518</v>
      </c>
      <c r="AO646">
        <v>4.9838026414153997</v>
      </c>
      <c r="AP646">
        <v>4.9987503124218948</v>
      </c>
      <c r="AQ646">
        <v>5.0125313283208017</v>
      </c>
      <c r="AR646">
        <v>5.0263885398341293</v>
      </c>
      <c r="AS646">
        <v>5.040322580645161</v>
      </c>
      <c r="AT646">
        <v>5.0543340914834474</v>
      </c>
      <c r="AU646">
        <v>5.0697084917617232</v>
      </c>
      <c r="AV646">
        <v>5.0864699898270604</v>
      </c>
      <c r="AW646">
        <v>5.1020408163265305</v>
      </c>
    </row>
    <row r="647" spans="1:50">
      <c r="A647" s="95">
        <v>45189</v>
      </c>
      <c r="AD647">
        <v>5.0952999999999999</v>
      </c>
      <c r="AE647" s="102">
        <v>4.8186</v>
      </c>
      <c r="AF647">
        <v>4.7408999999999999</v>
      </c>
      <c r="AG647" s="881">
        <v>4.9212999999999996</v>
      </c>
      <c r="AH647" s="878">
        <v>4.8487</v>
      </c>
      <c r="AI647">
        <v>4.8721071863581003</v>
      </c>
      <c r="AJ647">
        <v>4.8935649620748718</v>
      </c>
      <c r="AK647">
        <v>4.909180166912126</v>
      </c>
      <c r="AL647">
        <v>4.9285362247412516</v>
      </c>
      <c r="AM647">
        <v>4.9455984174085064</v>
      </c>
      <c r="AN647">
        <v>4.9590875278948676</v>
      </c>
      <c r="AO647">
        <v>4.9726504226752857</v>
      </c>
      <c r="AP647">
        <v>4.9862877088007975</v>
      </c>
      <c r="AQ647">
        <v>5</v>
      </c>
      <c r="AR647">
        <v>5.0112753695815586</v>
      </c>
      <c r="AS647">
        <v>5.0276520864756158</v>
      </c>
      <c r="AT647">
        <v>5.0415931434333245</v>
      </c>
      <c r="AU647">
        <v>5.0568900126422252</v>
      </c>
      <c r="AV647">
        <v>5.0735667174023336</v>
      </c>
      <c r="AW647">
        <v>5.090353779587681</v>
      </c>
    </row>
    <row r="648" spans="1:50">
      <c r="A648" s="95">
        <v>45190</v>
      </c>
      <c r="AD648">
        <v>5.0952999999999999</v>
      </c>
      <c r="AE648" s="102">
        <v>4.8186</v>
      </c>
      <c r="AF648">
        <v>4.7408999999999999</v>
      </c>
      <c r="AG648" s="881">
        <v>4.9212999999999996</v>
      </c>
      <c r="AH648" s="878">
        <v>4.9222999999999999</v>
      </c>
      <c r="AI648">
        <v>4.9358341559723593</v>
      </c>
      <c r="AJ648">
        <v>4.9566294919454768</v>
      </c>
      <c r="AK648">
        <v>4.9738870927629941</v>
      </c>
      <c r="AL648">
        <v>4.9912652857499378</v>
      </c>
      <c r="AM648">
        <v>5.008765339343852</v>
      </c>
      <c r="AN648">
        <v>5.0238633509168551</v>
      </c>
      <c r="AO648">
        <v>5.0390526581002772</v>
      </c>
      <c r="AP648">
        <v>5.0543340914834474</v>
      </c>
      <c r="AQ648">
        <v>5.0684237202230102</v>
      </c>
      <c r="AR648">
        <v>5.0813008130081299</v>
      </c>
      <c r="AS648">
        <v>5.0981391791995927</v>
      </c>
      <c r="AT648">
        <v>5.112474437627812</v>
      </c>
      <c r="AU648">
        <v>5.1282051282051277</v>
      </c>
      <c r="AV648">
        <v>5.1466803911477097</v>
      </c>
      <c r="AW648">
        <v>5.1626226122870413</v>
      </c>
    </row>
    <row r="649" spans="1:50">
      <c r="A649" s="95">
        <v>45191</v>
      </c>
      <c r="AD649">
        <v>5.0952999999999999</v>
      </c>
      <c r="AE649" s="102">
        <v>4.8186</v>
      </c>
      <c r="AF649">
        <v>4.7408999999999999</v>
      </c>
      <c r="AG649" s="881">
        <v>4.9212999999999996</v>
      </c>
      <c r="AH649" s="878">
        <v>4.9124999999999996</v>
      </c>
      <c r="AI649">
        <v>4.9346163335800641</v>
      </c>
      <c r="AJ649">
        <v>4.9554013875123886</v>
      </c>
      <c r="AK649">
        <v>4.9714143673875215</v>
      </c>
      <c r="AL649">
        <v>4.9875311720698248</v>
      </c>
      <c r="AM649">
        <v>5.005005005005005</v>
      </c>
      <c r="AN649">
        <v>5.0213406979663571</v>
      </c>
      <c r="AO649">
        <v>5.0352467270896275</v>
      </c>
      <c r="AP649">
        <v>5.0505050505050502</v>
      </c>
      <c r="AQ649">
        <v>5.064573309698658</v>
      </c>
      <c r="AR649">
        <v>5.0761421319796955</v>
      </c>
      <c r="AS649">
        <v>5.0916496945010188</v>
      </c>
      <c r="AT649">
        <v>5.1059484299208577</v>
      </c>
      <c r="AU649">
        <v>5.1216389244558256</v>
      </c>
      <c r="AV649">
        <v>5.1387461459403907</v>
      </c>
      <c r="AW649">
        <v>5.1546391752577314</v>
      </c>
    </row>
    <row r="650" spans="1:50">
      <c r="A650" s="95">
        <v>45194</v>
      </c>
      <c r="AD650">
        <v>5.0952999999999999</v>
      </c>
      <c r="AE650" s="102">
        <v>4.8186</v>
      </c>
      <c r="AF650">
        <v>4.7408999999999999</v>
      </c>
      <c r="AG650" s="881">
        <v>4.9212999999999996</v>
      </c>
      <c r="AH650" s="878">
        <v>4.96</v>
      </c>
      <c r="AI650">
        <v>4.9763622791739239</v>
      </c>
      <c r="AJ650">
        <v>4.9975012493753121</v>
      </c>
      <c r="AK650">
        <v>5.013787916771121</v>
      </c>
      <c r="AL650">
        <v>5.0301810865191143</v>
      </c>
      <c r="AM650">
        <v>5.0466818067120869</v>
      </c>
      <c r="AN650">
        <v>5.0620096178182736</v>
      </c>
      <c r="AO650">
        <v>5.0774308200050777</v>
      </c>
      <c r="AP650">
        <v>5.0916496945010188</v>
      </c>
      <c r="AQ650">
        <v>5.1059484299208577</v>
      </c>
      <c r="AR650">
        <v>5.1177072671443193</v>
      </c>
      <c r="AS650">
        <v>5.1347881899871632</v>
      </c>
      <c r="AT650">
        <v>5.1493305870236865</v>
      </c>
      <c r="AU650">
        <v>5.1652892561983474</v>
      </c>
      <c r="AV650">
        <v>5.182689816014511</v>
      </c>
      <c r="AW650">
        <v>5.198856251624643</v>
      </c>
    </row>
    <row r="651" spans="1:50">
      <c r="A651" s="95">
        <v>45195</v>
      </c>
      <c r="AD651">
        <v>5.0952999999999999</v>
      </c>
      <c r="AE651" s="102">
        <v>4.8186</v>
      </c>
      <c r="AF651">
        <v>4.7408999999999999</v>
      </c>
      <c r="AG651" s="881">
        <v>4.9212999999999996</v>
      </c>
      <c r="AH651" s="878">
        <v>4.9710999999999999</v>
      </c>
      <c r="AI651">
        <v>4.9887752556747325</v>
      </c>
      <c r="AJ651">
        <v>5.0100200400801604</v>
      </c>
      <c r="AK651">
        <v>5.0263885398341293</v>
      </c>
      <c r="AL651">
        <v>5.0441361916771754</v>
      </c>
      <c r="AM651">
        <v>5.0620096178182736</v>
      </c>
      <c r="AN651">
        <v>5.0774308200050777</v>
      </c>
      <c r="AO651">
        <v>5.0916496945010188</v>
      </c>
      <c r="AP651">
        <v>5.1072522982635338</v>
      </c>
      <c r="AQ651">
        <v>5.1216389244558256</v>
      </c>
      <c r="AR651">
        <v>5.1347881899871632</v>
      </c>
      <c r="AS651">
        <v>5.1519835136527563</v>
      </c>
      <c r="AT651">
        <v>5.1666236114699045</v>
      </c>
      <c r="AU651">
        <v>5.182689816014511</v>
      </c>
      <c r="AV651">
        <v>5.2015604681404417</v>
      </c>
      <c r="AW651">
        <v>5.2192066805845512</v>
      </c>
    </row>
    <row r="652" spans="1:50">
      <c r="A652" s="95">
        <v>45196</v>
      </c>
      <c r="AD652">
        <v>5.0952999999999999</v>
      </c>
      <c r="AE652" s="102">
        <v>4.8186</v>
      </c>
      <c r="AF652">
        <v>4.7408999999999999</v>
      </c>
      <c r="AG652" s="881">
        <v>4.9212999999999996</v>
      </c>
      <c r="AH652" s="878">
        <v>5.0282999999999998</v>
      </c>
      <c r="AI652">
        <v>5.0581689428426913</v>
      </c>
      <c r="AJ652">
        <v>5.0800101600203202</v>
      </c>
      <c r="AK652">
        <v>5.0968399592252798</v>
      </c>
      <c r="AL652">
        <v>5.1150895140664963</v>
      </c>
      <c r="AM652">
        <v>5.1321529381575575</v>
      </c>
      <c r="AN652">
        <v>5.1480051480051481</v>
      </c>
      <c r="AO652">
        <v>5.1626226122870413</v>
      </c>
      <c r="AP652">
        <v>5.1800051800051801</v>
      </c>
      <c r="AQ652">
        <v>5.1948051948051948</v>
      </c>
      <c r="AR652">
        <v>5.2096900234436045</v>
      </c>
      <c r="AS652">
        <v>5.2273915316257185</v>
      </c>
      <c r="AT652">
        <v>5.2438384897745145</v>
      </c>
      <c r="AU652">
        <v>5.2603892688058922</v>
      </c>
      <c r="AV652">
        <v>5.2812252442566674</v>
      </c>
      <c r="AW652">
        <v>5.3008216273522395</v>
      </c>
    </row>
    <row r="653" spans="1:50">
      <c r="A653" s="95">
        <v>45197</v>
      </c>
      <c r="AD653">
        <v>5.0952999999999999</v>
      </c>
      <c r="AE653" s="102">
        <v>4.8186</v>
      </c>
      <c r="AF653">
        <v>4.7408999999999999</v>
      </c>
      <c r="AG653" s="881">
        <v>4.9212999999999996</v>
      </c>
      <c r="AH653" s="878">
        <v>5.0468999999999999</v>
      </c>
      <c r="AI653">
        <v>5.0517807527153327</v>
      </c>
      <c r="AJ653">
        <v>5.0735667174023336</v>
      </c>
      <c r="AK653">
        <v>5.090353779587681</v>
      </c>
      <c r="AL653">
        <v>5.1072522982635338</v>
      </c>
      <c r="AM653">
        <v>5.1255766273705792</v>
      </c>
      <c r="AN653">
        <v>5.1413881748071981</v>
      </c>
      <c r="AO653">
        <v>5.1559680329981949</v>
      </c>
      <c r="AP653">
        <v>5.1746442432082791</v>
      </c>
      <c r="AQ653">
        <v>5.1907604464053989</v>
      </c>
      <c r="AR653">
        <v>5.206977349648529</v>
      </c>
      <c r="AS653">
        <v>5.226025607525477</v>
      </c>
      <c r="AT653">
        <v>5.2438384897745145</v>
      </c>
      <c r="AU653">
        <v>5.2617732175743228</v>
      </c>
      <c r="AV653">
        <v>5.2826201796090864</v>
      </c>
      <c r="AW653">
        <v>5.3022269353128317</v>
      </c>
    </row>
    <row r="654" spans="1:50">
      <c r="A654" s="95">
        <v>45198</v>
      </c>
      <c r="AD654">
        <v>5.0952999999999999</v>
      </c>
      <c r="AE654" s="102">
        <v>4.8186</v>
      </c>
      <c r="AF654">
        <v>4.7408999999999999</v>
      </c>
      <c r="AG654" s="881">
        <v>4.9212999999999996</v>
      </c>
      <c r="AH654" s="878">
        <v>5.0069999999999997</v>
      </c>
      <c r="AI654">
        <v>5.0075112669003508</v>
      </c>
      <c r="AJ654">
        <v>5.0454086781029268</v>
      </c>
      <c r="AK654">
        <v>5.0632911392405058</v>
      </c>
      <c r="AL654">
        <v>5.0800101600203202</v>
      </c>
      <c r="AM654">
        <v>5.0981391791995927</v>
      </c>
      <c r="AN654">
        <v>5.1137816415239072</v>
      </c>
      <c r="AO654">
        <v>5.1295203898435497</v>
      </c>
      <c r="AP654">
        <v>5.1480051480051481</v>
      </c>
      <c r="AQ654">
        <v>5.1652892561983474</v>
      </c>
      <c r="AR654">
        <v>5.1800051800051801</v>
      </c>
      <c r="AS654">
        <v>5.198856251624643</v>
      </c>
      <c r="AT654">
        <v>5.2151238591916558</v>
      </c>
      <c r="AU654">
        <v>5.2314935914203513</v>
      </c>
      <c r="AV654">
        <v>5.2521008403361344</v>
      </c>
      <c r="AW654">
        <v>5.2700922266139658</v>
      </c>
    </row>
    <row r="655" spans="1:50">
      <c r="A655" s="95">
        <v>45201</v>
      </c>
      <c r="AD655">
        <v>5.0952999999999999</v>
      </c>
      <c r="AE655" s="102">
        <v>4.8186</v>
      </c>
      <c r="AF655">
        <v>4.7408999999999999</v>
      </c>
      <c r="AG655" s="881">
        <v>4.9212999999999996</v>
      </c>
      <c r="AH655" s="878">
        <v>5.0069999999999997</v>
      </c>
      <c r="AI655">
        <v>5.0673000000000004</v>
      </c>
      <c r="AJ655">
        <v>5.0981391791995927</v>
      </c>
      <c r="AK655">
        <v>5.1150895140664963</v>
      </c>
      <c r="AL655">
        <v>5.1308363263211909</v>
      </c>
      <c r="AM655">
        <v>5.1493305870236865</v>
      </c>
      <c r="AN655">
        <v>5.1652892561983474</v>
      </c>
      <c r="AO655">
        <v>5.1813471502590671</v>
      </c>
      <c r="AP655">
        <v>5.2002080083203328</v>
      </c>
      <c r="AQ655">
        <v>5.2164840897235258</v>
      </c>
      <c r="AR655">
        <v>5.2328623757195185</v>
      </c>
      <c r="AS655">
        <v>5.2493438320209975</v>
      </c>
      <c r="AT655">
        <v>5.2645433008686497</v>
      </c>
      <c r="AU655">
        <v>5.2798310454065467</v>
      </c>
      <c r="AV655">
        <v>5.3008216273522395</v>
      </c>
      <c r="AW655">
        <v>5.3219797764768488</v>
      </c>
    </row>
    <row r="656" spans="1:50">
      <c r="A656" s="95">
        <v>45202</v>
      </c>
      <c r="AD656">
        <v>5.0952999999999999</v>
      </c>
      <c r="AE656" s="102">
        <v>4.8186</v>
      </c>
      <c r="AF656">
        <v>4.7408999999999999</v>
      </c>
      <c r="AG656" s="881">
        <v>4.9212999999999996</v>
      </c>
      <c r="AH656" s="878">
        <v>5.0069999999999997</v>
      </c>
      <c r="AI656">
        <v>5.1093999999999999</v>
      </c>
      <c r="AJ656">
        <v>5.1692943913155851</v>
      </c>
      <c r="AK656">
        <v>5.186721991701245</v>
      </c>
      <c r="AL656">
        <v>5.2029136316337148</v>
      </c>
      <c r="AM656">
        <v>5.2219321148825069</v>
      </c>
      <c r="AN656">
        <v>5.2383446830801468</v>
      </c>
      <c r="AO656">
        <v>5.2534804307853955</v>
      </c>
      <c r="AP656">
        <v>5.2714812862414338</v>
      </c>
      <c r="AQ656">
        <v>5.2896059243586357</v>
      </c>
      <c r="AR656">
        <v>5.3050397877984086</v>
      </c>
      <c r="AS656">
        <v>5.3233963268565345</v>
      </c>
      <c r="AT656">
        <v>5.3418803418803416</v>
      </c>
      <c r="AU656">
        <v>5.359056806002144</v>
      </c>
      <c r="AV656">
        <v>5.3806833467850419</v>
      </c>
      <c r="AW656">
        <v>5.4024851431658565</v>
      </c>
    </row>
    <row r="657" spans="1:49">
      <c r="A657" s="95">
        <v>45203</v>
      </c>
      <c r="AD657">
        <v>5.0952999999999999</v>
      </c>
      <c r="AE657" s="102">
        <v>4.8186</v>
      </c>
      <c r="AF657">
        <v>4.7408999999999999</v>
      </c>
      <c r="AG657" s="881">
        <v>4.9212999999999996</v>
      </c>
      <c r="AH657" s="878">
        <v>5.0069999999999997</v>
      </c>
      <c r="AI657">
        <v>5.1520000000000001</v>
      </c>
      <c r="AJ657">
        <v>5.1706308169596698</v>
      </c>
      <c r="AK657">
        <v>5.1880674448767836</v>
      </c>
      <c r="AL657">
        <v>5.2029136316337148</v>
      </c>
      <c r="AM657">
        <v>5.2205690420255806</v>
      </c>
      <c r="AN657">
        <v>5.2356020942408374</v>
      </c>
      <c r="AO657">
        <v>5.2521008403361344</v>
      </c>
      <c r="AP657">
        <v>5.2700922266139658</v>
      </c>
      <c r="AQ657">
        <v>5.2868094105207506</v>
      </c>
      <c r="AR657">
        <v>5.3022269353128317</v>
      </c>
      <c r="AS657">
        <v>5.3219797764768488</v>
      </c>
      <c r="AT657">
        <v>5.3390282968499738</v>
      </c>
      <c r="AU657">
        <v>5.3576212161800161</v>
      </c>
      <c r="AV657">
        <v>5.3792361484669176</v>
      </c>
      <c r="AW657">
        <v>5.4010261949770451</v>
      </c>
    </row>
    <row r="658" spans="1:49">
      <c r="A658" s="95">
        <v>45204</v>
      </c>
      <c r="AD658">
        <v>5.0952999999999999</v>
      </c>
      <c r="AE658" s="102">
        <v>4.8186</v>
      </c>
      <c r="AF658">
        <v>4.7408999999999999</v>
      </c>
      <c r="AG658" s="881">
        <v>4.9212999999999996</v>
      </c>
      <c r="AH658" s="878">
        <v>5.1707000000000001</v>
      </c>
      <c r="AI658">
        <v>5.186721991701245</v>
      </c>
      <c r="AJ658">
        <v>5.2042674993494673</v>
      </c>
      <c r="AK658">
        <v>5.2205690420255806</v>
      </c>
      <c r="AL658">
        <v>5.2397170552790149</v>
      </c>
      <c r="AM658">
        <v>5.2548607461902259</v>
      </c>
      <c r="AN658">
        <v>5.2714812862414338</v>
      </c>
      <c r="AO658">
        <v>5.2882072977260712</v>
      </c>
      <c r="AP658">
        <v>5.3050397877984086</v>
      </c>
      <c r="AQ658">
        <v>5.3205639797818565</v>
      </c>
      <c r="AR658">
        <v>5.3390282968499738</v>
      </c>
      <c r="AS658">
        <v>5.3576212161800161</v>
      </c>
      <c r="AT658">
        <v>5.3748992206396133</v>
      </c>
      <c r="AU658">
        <v>5.3966540744738261</v>
      </c>
      <c r="AV658">
        <v>5.417118093174432</v>
      </c>
    </row>
    <row r="659" spans="1:49">
      <c r="A659" s="95">
        <v>45205</v>
      </c>
      <c r="AD659">
        <v>5.0952999999999999</v>
      </c>
      <c r="AE659" s="102">
        <v>4.8186</v>
      </c>
      <c r="AF659">
        <v>4.7408999999999999</v>
      </c>
      <c r="AG659" s="881">
        <v>4.9212999999999996</v>
      </c>
      <c r="AH659" s="878">
        <v>5.1707000000000001</v>
      </c>
      <c r="AI659">
        <v>5.1912000000000003</v>
      </c>
      <c r="AJ659">
        <v>5.1773233238415743</v>
      </c>
      <c r="AK659">
        <v>5.1961548454143927</v>
      </c>
      <c r="AL659">
        <v>5.2110474205315276</v>
      </c>
      <c r="AM659">
        <v>5.2301255230125516</v>
      </c>
      <c r="AN659">
        <v>5.245213742460006</v>
      </c>
      <c r="AO659">
        <v>5.2603892688058922</v>
      </c>
      <c r="AP659">
        <v>5.2784375824755871</v>
      </c>
      <c r="AQ659">
        <v>5.2952078369075988</v>
      </c>
      <c r="AR659">
        <v>5.3106744556558683</v>
      </c>
      <c r="AS659">
        <v>5.329070077271516</v>
      </c>
      <c r="AT659">
        <v>5.3475935828877006</v>
      </c>
      <c r="AU659">
        <v>5.3662463107056615</v>
      </c>
      <c r="AV659">
        <v>5.3864799353622406</v>
      </c>
      <c r="AW659">
        <v>5.4068667207353336</v>
      </c>
    </row>
    <row r="660" spans="1:49">
      <c r="A660" s="95">
        <v>45208</v>
      </c>
      <c r="AD660">
        <v>5.0952999999999999</v>
      </c>
      <c r="AE660" s="102">
        <v>4.8186</v>
      </c>
      <c r="AF660">
        <v>4.7408999999999999</v>
      </c>
      <c r="AG660" s="881">
        <v>4.9212999999999996</v>
      </c>
      <c r="AH660" s="878">
        <v>5.1707000000000001</v>
      </c>
      <c r="AI660">
        <v>5.1660000000000004</v>
      </c>
      <c r="AJ660">
        <v>5.150656708730363</v>
      </c>
      <c r="AK660">
        <v>5.1692943913155851</v>
      </c>
      <c r="AL660">
        <v>5.1813471502590671</v>
      </c>
      <c r="AM660">
        <v>5.2002080083203328</v>
      </c>
      <c r="AN660">
        <v>5.2164840897235258</v>
      </c>
      <c r="AO660">
        <v>5.2314935914203513</v>
      </c>
      <c r="AP660">
        <v>5.2493438320209975</v>
      </c>
      <c r="AQ660">
        <v>5.2645433008686497</v>
      </c>
      <c r="AR660">
        <v>5.2798310454065467</v>
      </c>
      <c r="AS660">
        <v>5.298013245033113</v>
      </c>
      <c r="AT660">
        <v>5.3163211057947901</v>
      </c>
      <c r="AU660">
        <v>5.333333333333333</v>
      </c>
      <c r="AV660">
        <v>5.3547523427041499</v>
      </c>
      <c r="AW660">
        <v>5.3734551316496511</v>
      </c>
    </row>
    <row r="661" spans="1:49">
      <c r="A661" s="95">
        <v>45209</v>
      </c>
      <c r="AD661">
        <v>5.0952999999999999</v>
      </c>
      <c r="AE661" s="102">
        <v>4.8186</v>
      </c>
      <c r="AF661">
        <v>4.7408999999999999</v>
      </c>
      <c r="AG661" s="881">
        <v>4.9212999999999996</v>
      </c>
      <c r="AH661" s="878">
        <v>5.1707000000000001</v>
      </c>
      <c r="AI661">
        <v>5.0856000000000003</v>
      </c>
      <c r="AJ661">
        <v>5.0813008130081299</v>
      </c>
      <c r="AK661">
        <v>5.0994390617032126</v>
      </c>
      <c r="AL661">
        <v>5.1163980557687383</v>
      </c>
      <c r="AM661">
        <v>5.1334702258726903</v>
      </c>
      <c r="AN661">
        <v>5.1493305870236865</v>
      </c>
      <c r="AO661">
        <v>5.1639555899819261</v>
      </c>
      <c r="AP661">
        <v>5.1813471502590671</v>
      </c>
      <c r="AQ661">
        <v>5.1961548454143927</v>
      </c>
      <c r="AR661">
        <v>5.2110474205315276</v>
      </c>
      <c r="AS661">
        <v>5.2287581699346406</v>
      </c>
      <c r="AT661">
        <v>5.245213742460006</v>
      </c>
      <c r="AU661">
        <v>5.2617732175743228</v>
      </c>
      <c r="AV661">
        <v>5.2798310454065467</v>
      </c>
      <c r="AW661">
        <v>5.2994170641229461</v>
      </c>
    </row>
    <row r="662" spans="1:49">
      <c r="A662" s="95">
        <v>45210</v>
      </c>
      <c r="AD662">
        <v>5.0952999999999999</v>
      </c>
      <c r="AE662" s="102">
        <v>4.8186</v>
      </c>
      <c r="AF662">
        <v>4.7408999999999999</v>
      </c>
      <c r="AG662" s="881">
        <v>4.9212999999999996</v>
      </c>
      <c r="AH662" s="878">
        <v>5.1707000000000001</v>
      </c>
      <c r="AI662">
        <v>5.0490000000000004</v>
      </c>
      <c r="AJ662">
        <v>5.0748540979446837</v>
      </c>
      <c r="AK662">
        <v>5.0929462694168581</v>
      </c>
      <c r="AL662">
        <v>5.1072522982635338</v>
      </c>
      <c r="AM662">
        <v>5.1242633871380994</v>
      </c>
      <c r="AN662">
        <v>5.1400668208686708</v>
      </c>
      <c r="AO662">
        <v>5.1546391752577314</v>
      </c>
      <c r="AP662">
        <v>5.1719679337988103</v>
      </c>
      <c r="AQ662">
        <v>5.1880674448767836</v>
      </c>
      <c r="AR662">
        <v>5.2029136316337148</v>
      </c>
      <c r="AS662">
        <v>5.2205690420255806</v>
      </c>
      <c r="AT662">
        <v>5.2383446830801468</v>
      </c>
      <c r="AU662">
        <v>5.2562417871222076</v>
      </c>
      <c r="AV662">
        <v>5.275652862041678</v>
      </c>
      <c r="AW662">
        <v>5.2952078369075988</v>
      </c>
    </row>
    <row r="663" spans="1:49">
      <c r="A663" s="95">
        <v>45211</v>
      </c>
      <c r="AD663">
        <v>5.0952999999999999</v>
      </c>
      <c r="AE663" s="102">
        <v>4.8186</v>
      </c>
      <c r="AF663">
        <v>4.7408999999999999</v>
      </c>
      <c r="AG663" s="881">
        <v>4.9212999999999996</v>
      </c>
      <c r="AH663" s="878">
        <v>5.1707000000000001</v>
      </c>
      <c r="AI663" s="189">
        <v>5.0490000000000004</v>
      </c>
      <c r="AJ663">
        <v>5.1072522982635338</v>
      </c>
      <c r="AK663">
        <v>5.1255766273705792</v>
      </c>
      <c r="AL663">
        <v>5.0981391791995927</v>
      </c>
      <c r="AM663">
        <v>5.1163980557687383</v>
      </c>
      <c r="AN663">
        <v>5.1321529381575575</v>
      </c>
      <c r="AO663">
        <v>5.1466803911477097</v>
      </c>
      <c r="AP663">
        <v>5.1639555899819261</v>
      </c>
      <c r="AQ663">
        <v>5.1800051800051801</v>
      </c>
      <c r="AR663">
        <v>5.1948051948051948</v>
      </c>
      <c r="AS663">
        <v>5.2124055251498564</v>
      </c>
      <c r="AT663">
        <v>5.2301255230125516</v>
      </c>
      <c r="AU663">
        <v>5.2479664130149564</v>
      </c>
      <c r="AV663">
        <v>5.2659294365455498</v>
      </c>
      <c r="AW663">
        <v>5.2854122621564477</v>
      </c>
    </row>
    <row r="664" spans="1:49">
      <c r="A664" s="95">
        <v>45212</v>
      </c>
      <c r="AD664">
        <v>5.0952999999999999</v>
      </c>
      <c r="AE664" s="102">
        <v>4.8186</v>
      </c>
      <c r="AF664">
        <v>4.7408999999999999</v>
      </c>
      <c r="AG664" s="881">
        <v>4.9212999999999996</v>
      </c>
      <c r="AH664" s="878">
        <v>5.1707000000000001</v>
      </c>
      <c r="AI664">
        <v>5.0618999999999996</v>
      </c>
      <c r="AJ664">
        <v>5.1111679018655769</v>
      </c>
      <c r="AK664">
        <v>5.1295203898435497</v>
      </c>
      <c r="AL664">
        <v>5.1453563159248779</v>
      </c>
      <c r="AM664">
        <v>5.1639555899819261</v>
      </c>
      <c r="AN664">
        <v>5.1800051800051801</v>
      </c>
      <c r="AO664">
        <v>5.1948051948051948</v>
      </c>
      <c r="AP664">
        <v>5.2137643378519289</v>
      </c>
      <c r="AQ664">
        <v>5.2301255230125516</v>
      </c>
      <c r="AR664">
        <v>5.245213742460006</v>
      </c>
      <c r="AS664">
        <v>5.2645433008686497</v>
      </c>
      <c r="AT664">
        <v>5.2826201796090864</v>
      </c>
      <c r="AU664">
        <v>5.3022269353128317</v>
      </c>
      <c r="AV664">
        <v>5.3219797764768488</v>
      </c>
      <c r="AW664">
        <v>5.3418803418803416</v>
      </c>
    </row>
    <row r="665" spans="1:49">
      <c r="A665" s="95">
        <v>45215</v>
      </c>
      <c r="AD665">
        <v>5.0952999999999999</v>
      </c>
      <c r="AE665" s="102">
        <v>4.8186</v>
      </c>
      <c r="AF665">
        <v>4.7408999999999999</v>
      </c>
      <c r="AG665" s="881">
        <v>4.9212999999999996</v>
      </c>
      <c r="AH665" s="878">
        <v>5.1707000000000001</v>
      </c>
      <c r="AI665">
        <v>5.0612000000000004</v>
      </c>
      <c r="AJ665">
        <v>5.0505050505050502</v>
      </c>
      <c r="AK665">
        <v>5.0684237202230102</v>
      </c>
      <c r="AL665">
        <v>5.0864699898270604</v>
      </c>
      <c r="AM665">
        <v>5.1046452271567127</v>
      </c>
      <c r="AN665">
        <v>5.1190171487074485</v>
      </c>
      <c r="AO665">
        <v>5.1347881899871632</v>
      </c>
      <c r="AP665">
        <v>5.1519835136527563</v>
      </c>
      <c r="AQ665">
        <v>5.1679586563307494</v>
      </c>
      <c r="AR665">
        <v>5.182689816014511</v>
      </c>
      <c r="AS665">
        <v>5.2002080083203328</v>
      </c>
      <c r="AT665">
        <v>5.2178450300026089</v>
      </c>
      <c r="AU665">
        <v>5.2356020942408374</v>
      </c>
      <c r="AV665">
        <v>5.2548607461902259</v>
      </c>
      <c r="AW665">
        <v>5.2742616033755274</v>
      </c>
    </row>
    <row r="666" spans="1:49">
      <c r="A666" s="95">
        <v>45216</v>
      </c>
      <c r="AD666">
        <v>5.0952999999999999</v>
      </c>
      <c r="AE666" s="102">
        <v>4.8186</v>
      </c>
      <c r="AF666">
        <v>4.7408999999999999</v>
      </c>
      <c r="AG666" s="881">
        <v>4.9212999999999996</v>
      </c>
      <c r="AH666" s="878">
        <v>5.1707000000000001</v>
      </c>
      <c r="AI666">
        <v>5.0377999999999998</v>
      </c>
      <c r="AJ666">
        <v>5.0517807527153327</v>
      </c>
      <c r="AK666">
        <v>5.0697084917617232</v>
      </c>
      <c r="AL666">
        <v>5.0877639277537519</v>
      </c>
      <c r="AM666">
        <v>5.1059484299208577</v>
      </c>
      <c r="AN666">
        <v>5.1216389244558256</v>
      </c>
      <c r="AO666">
        <v>5.1374261494991016</v>
      </c>
      <c r="AP666">
        <v>5.1546391752577314</v>
      </c>
      <c r="AQ666">
        <v>5.1719679337988103</v>
      </c>
      <c r="AR666">
        <v>5.1853772361939336</v>
      </c>
      <c r="AS666">
        <v>5.2029136316337148</v>
      </c>
      <c r="AT666">
        <v>5.2205690420255806</v>
      </c>
      <c r="AU666">
        <v>5.2383446830801468</v>
      </c>
      <c r="AV666">
        <v>5.2562417871222076</v>
      </c>
      <c r="AW666">
        <v>5.2770448548812663</v>
      </c>
    </row>
    <row r="667" spans="1:49">
      <c r="A667" s="95">
        <v>45217</v>
      </c>
      <c r="AD667">
        <v>5.0952999999999999</v>
      </c>
      <c r="AE667" s="102">
        <v>4.8186</v>
      </c>
      <c r="AF667">
        <v>4.7408999999999999</v>
      </c>
      <c r="AG667" s="881">
        <v>4.9212999999999996</v>
      </c>
      <c r="AH667" s="878">
        <v>5.1707000000000001</v>
      </c>
      <c r="AI667">
        <v>5.0561999999999996</v>
      </c>
      <c r="AJ667">
        <v>5.0607287449392713</v>
      </c>
      <c r="AK667">
        <v>5.078720162519045</v>
      </c>
      <c r="AL667">
        <v>5.0968399592252798</v>
      </c>
      <c r="AM667">
        <v>5.1137816415239072</v>
      </c>
      <c r="AN667">
        <v>5.1295203898435497</v>
      </c>
      <c r="AO667">
        <v>5.1440329218106999</v>
      </c>
      <c r="AP667">
        <v>5.161290322580645</v>
      </c>
      <c r="AQ667">
        <v>5.1773233238415743</v>
      </c>
      <c r="AR667">
        <v>5.1921079958463139</v>
      </c>
      <c r="AS667">
        <v>5.2096900234436045</v>
      </c>
      <c r="AT667">
        <v>5.2273915316257185</v>
      </c>
      <c r="AU667">
        <v>5.245213742460006</v>
      </c>
      <c r="AV667">
        <v>5.2645433008686497</v>
      </c>
      <c r="AW667">
        <v>5.2854122621564477</v>
      </c>
    </row>
    <row r="668" spans="1:49">
      <c r="A668" s="95">
        <v>45218</v>
      </c>
      <c r="AD668">
        <v>5.0952999999999999</v>
      </c>
      <c r="AE668" s="102">
        <v>4.8186</v>
      </c>
      <c r="AF668">
        <v>4.7408999999999999</v>
      </c>
      <c r="AG668" s="881">
        <v>4.9212999999999996</v>
      </c>
      <c r="AH668" s="878">
        <v>5.1707000000000001</v>
      </c>
      <c r="AI668">
        <v>5.0533999999999999</v>
      </c>
      <c r="AJ668">
        <v>5.0620096178182736</v>
      </c>
      <c r="AK668">
        <v>5.0800101600203202</v>
      </c>
      <c r="AL668">
        <v>5.0942435048395316</v>
      </c>
      <c r="AM668">
        <v>5.112474437627812</v>
      </c>
      <c r="AN668">
        <v>5.1282051282051277</v>
      </c>
      <c r="AO668">
        <v>5.1440329218106999</v>
      </c>
      <c r="AP668">
        <v>5.1626226122870413</v>
      </c>
      <c r="AQ668">
        <v>5.1800051800051801</v>
      </c>
      <c r="AR668">
        <v>5.1948051948051948</v>
      </c>
      <c r="AS668">
        <v>5.2137643378519289</v>
      </c>
      <c r="AT668">
        <v>5.2328623757195185</v>
      </c>
      <c r="AU668">
        <v>5.2534804307853955</v>
      </c>
      <c r="AV668">
        <v>5.2742616033755274</v>
      </c>
      <c r="AW668">
        <v>5.2952078369075988</v>
      </c>
    </row>
    <row r="669" spans="1:49">
      <c r="A669" s="95">
        <v>45219</v>
      </c>
      <c r="AD669">
        <v>5.0952999999999999</v>
      </c>
      <c r="AE669" s="102">
        <v>4.8186</v>
      </c>
      <c r="AF669">
        <v>4.7408999999999999</v>
      </c>
      <c r="AG669" s="881">
        <v>4.9212999999999996</v>
      </c>
      <c r="AH669" s="878">
        <v>5.1707000000000001</v>
      </c>
      <c r="AI669">
        <v>5.0522</v>
      </c>
      <c r="AJ669">
        <v>5.040322580645161</v>
      </c>
      <c r="AK669">
        <v>5.0581689428426913</v>
      </c>
      <c r="AL669">
        <v>5.0748540979446837</v>
      </c>
      <c r="AM669">
        <v>5.0942435048395316</v>
      </c>
      <c r="AN669">
        <v>5.1098620337250891</v>
      </c>
      <c r="AO669">
        <v>5.1255766273705792</v>
      </c>
      <c r="AP669">
        <v>5.1440329218106999</v>
      </c>
      <c r="AQ669">
        <v>5.1599587203302377</v>
      </c>
      <c r="AR669">
        <v>5.1759834368530022</v>
      </c>
      <c r="AS669">
        <v>5.1934562451311352</v>
      </c>
      <c r="AT669">
        <v>5.2124055251498564</v>
      </c>
      <c r="AU669">
        <v>5.2314935914203513</v>
      </c>
      <c r="AV669">
        <v>5.2521008403361344</v>
      </c>
      <c r="AW669">
        <v>5.2728710783021349</v>
      </c>
    </row>
    <row r="670" spans="1:49">
      <c r="A670" s="95">
        <v>45222</v>
      </c>
      <c r="AD670">
        <v>5.0952999999999999</v>
      </c>
      <c r="AE670" s="102">
        <v>4.8186</v>
      </c>
      <c r="AF670">
        <v>4.7408999999999999</v>
      </c>
      <c r="AG670" s="881">
        <v>4.9212999999999996</v>
      </c>
      <c r="AH670" s="878">
        <v>5.1707000000000001</v>
      </c>
      <c r="AI670">
        <v>5.0157999999999996</v>
      </c>
      <c r="AJ670">
        <v>5.0188205771643659</v>
      </c>
      <c r="AK670">
        <v>5.0365147318055907</v>
      </c>
      <c r="AL670">
        <v>5.0543340914834474</v>
      </c>
      <c r="AM670">
        <v>5.0735667174023336</v>
      </c>
      <c r="AN670">
        <v>5.090353779587681</v>
      </c>
      <c r="AO670">
        <v>5.1046452271567127</v>
      </c>
      <c r="AP670">
        <v>5.1229508196721305</v>
      </c>
      <c r="AQ670">
        <v>5.1400668208686708</v>
      </c>
      <c r="AR670">
        <v>5.1546391752577314</v>
      </c>
      <c r="AS670">
        <v>5.173305742369374</v>
      </c>
      <c r="AT670">
        <v>5.1921079958463139</v>
      </c>
      <c r="AU670">
        <v>5.2124055251498564</v>
      </c>
      <c r="AV670">
        <v>5.2314935914203513</v>
      </c>
      <c r="AW670">
        <v>5.2521008403361344</v>
      </c>
    </row>
    <row r="671" spans="1:49">
      <c r="A671" s="95">
        <v>45223</v>
      </c>
      <c r="AD671">
        <v>5.0952999999999999</v>
      </c>
      <c r="AE671" s="102">
        <v>4.8186</v>
      </c>
      <c r="AF671">
        <v>4.7408999999999999</v>
      </c>
      <c r="AG671" s="881">
        <v>4.9212999999999996</v>
      </c>
      <c r="AH671" s="878">
        <v>5.1707000000000001</v>
      </c>
      <c r="AI671">
        <v>5.0058999999999996</v>
      </c>
      <c r="AJ671">
        <v>5.0037528146109587</v>
      </c>
      <c r="AK671">
        <v>5.0213406979663571</v>
      </c>
      <c r="AL671">
        <v>5.040322580645161</v>
      </c>
      <c r="AM671">
        <v>5.0607287449392713</v>
      </c>
      <c r="AN671">
        <v>5.0761421319796955</v>
      </c>
      <c r="AO671">
        <v>5.0916496945010188</v>
      </c>
      <c r="AP671">
        <v>5.1098620337250891</v>
      </c>
      <c r="AQ671">
        <v>5.1255766273705792</v>
      </c>
      <c r="AR671">
        <v>5.1400668208686708</v>
      </c>
      <c r="AS671">
        <v>5.158627805003869</v>
      </c>
      <c r="AT671">
        <v>5.1759834368530022</v>
      </c>
      <c r="AU671">
        <v>5.1934562451311352</v>
      </c>
      <c r="AV671">
        <v>5.2124055251498564</v>
      </c>
      <c r="AW671">
        <v>5.2314935914203513</v>
      </c>
    </row>
    <row r="672" spans="1:49">
      <c r="A672" s="95">
        <v>45224</v>
      </c>
      <c r="AD672">
        <v>5.0952999999999999</v>
      </c>
      <c r="AE672" s="102">
        <v>4.8186</v>
      </c>
      <c r="AF672">
        <v>4.7408999999999999</v>
      </c>
      <c r="AG672" s="881">
        <v>4.9212999999999996</v>
      </c>
      <c r="AH672" s="878">
        <v>5.1707000000000001</v>
      </c>
      <c r="AI672">
        <v>4.9974999999999996</v>
      </c>
      <c r="AJ672">
        <v>5.0100200400801604</v>
      </c>
      <c r="AK672">
        <v>5.0276520864756158</v>
      </c>
      <c r="AL672">
        <v>5.0466818067120869</v>
      </c>
      <c r="AM672">
        <v>5.064573309698658</v>
      </c>
      <c r="AN672">
        <v>5.0800101600203202</v>
      </c>
      <c r="AO672">
        <v>5.0942435048395316</v>
      </c>
      <c r="AP672">
        <v>5.112474437627812</v>
      </c>
      <c r="AQ672">
        <v>5.1282051282051277</v>
      </c>
      <c r="AR672">
        <v>5.1440329218106999</v>
      </c>
      <c r="AS672">
        <v>5.161290322580645</v>
      </c>
      <c r="AT672">
        <v>5.1786639047125842</v>
      </c>
      <c r="AU672">
        <v>5.1975051975051976</v>
      </c>
      <c r="AV672">
        <v>5.2164840897235258</v>
      </c>
      <c r="AW672">
        <v>5.2369730295888974</v>
      </c>
    </row>
    <row r="673" spans="1:49">
      <c r="A673" s="95">
        <v>45225</v>
      </c>
      <c r="AD673">
        <v>5.0952999999999999</v>
      </c>
      <c r="AE673" s="102">
        <v>4.8186</v>
      </c>
      <c r="AF673">
        <v>4.7408999999999999</v>
      </c>
      <c r="AG673" s="881">
        <v>4.9212999999999996</v>
      </c>
      <c r="AH673" s="878">
        <v>5.1707000000000001</v>
      </c>
      <c r="AI673">
        <v>5.0049000000000001</v>
      </c>
      <c r="AJ673">
        <v>4.9950049950049955</v>
      </c>
      <c r="AK673">
        <v>5.013787916771121</v>
      </c>
      <c r="AL673">
        <v>5.0327126321087068</v>
      </c>
      <c r="AM673">
        <v>5.049229992426155</v>
      </c>
      <c r="AN673">
        <v>5.064573309698658</v>
      </c>
      <c r="AO673">
        <v>5.0800101600203202</v>
      </c>
      <c r="AP673">
        <v>5.0968399592252798</v>
      </c>
      <c r="AQ673">
        <v>5.1137816415239072</v>
      </c>
      <c r="AR673">
        <v>5.1282051282051277</v>
      </c>
      <c r="AS673">
        <v>5.1453563159248779</v>
      </c>
      <c r="AT673">
        <v>5.1626226122870413</v>
      </c>
      <c r="AU673">
        <v>5.1800051800051801</v>
      </c>
      <c r="AV673">
        <v>5.1975051975051976</v>
      </c>
      <c r="AW673">
        <v>5.2164840897235258</v>
      </c>
    </row>
    <row r="674" spans="1:49">
      <c r="A674" s="95">
        <v>45226</v>
      </c>
      <c r="AD674">
        <v>5.0952999999999999</v>
      </c>
      <c r="AE674" s="102">
        <v>4.8186</v>
      </c>
      <c r="AF674">
        <v>4.7408999999999999</v>
      </c>
      <c r="AG674" s="881">
        <v>4.9212999999999996</v>
      </c>
      <c r="AH674" s="878">
        <v>5.1707000000000001</v>
      </c>
      <c r="AI674">
        <v>4.9474</v>
      </c>
      <c r="AJ674">
        <v>5.0150451354062184</v>
      </c>
      <c r="AK674">
        <v>5.0339793606846213</v>
      </c>
      <c r="AL674">
        <v>5.0530570995452253</v>
      </c>
      <c r="AM674">
        <v>5.0709939148073024</v>
      </c>
      <c r="AN674">
        <v>5.0864699898270604</v>
      </c>
      <c r="AO674">
        <v>5.1020408163265305</v>
      </c>
      <c r="AP674">
        <v>5.1190171487074485</v>
      </c>
      <c r="AQ674">
        <v>5.1361068310220848</v>
      </c>
      <c r="AR674">
        <v>5.1519835136527563</v>
      </c>
      <c r="AS674">
        <v>5.1706308169596698</v>
      </c>
      <c r="AT674">
        <v>5.1894135962636216</v>
      </c>
      <c r="AU674">
        <v>5.2110474205315276</v>
      </c>
      <c r="AV674">
        <v>5.2314935914203513</v>
      </c>
      <c r="AW674">
        <v>5.2507219742714621</v>
      </c>
    </row>
    <row r="675" spans="1:49">
      <c r="A675" s="95">
        <v>45229</v>
      </c>
      <c r="AD675">
        <v>5.0952999999999999</v>
      </c>
      <c r="AE675" s="102">
        <v>4.8186</v>
      </c>
      <c r="AF675">
        <v>4.7408999999999999</v>
      </c>
      <c r="AG675" s="881">
        <v>4.9212999999999996</v>
      </c>
      <c r="AH675" s="878">
        <v>5.1707000000000001</v>
      </c>
      <c r="AI675">
        <v>5.0068000000000001</v>
      </c>
      <c r="AJ675">
        <v>5.0517807527153327</v>
      </c>
      <c r="AK675">
        <v>5.0697084917617232</v>
      </c>
      <c r="AL675">
        <v>5.0838840874428062</v>
      </c>
      <c r="AM675">
        <v>5.1046452271567127</v>
      </c>
      <c r="AN675">
        <v>5.1203277009728625</v>
      </c>
      <c r="AO675">
        <v>5.1347881899871632</v>
      </c>
      <c r="AP675">
        <v>5.1533110023189899</v>
      </c>
      <c r="AQ675">
        <v>5.1719679337988103</v>
      </c>
      <c r="AR675">
        <v>5.1894135962636216</v>
      </c>
      <c r="AS675">
        <v>5.2096900234436045</v>
      </c>
      <c r="AT675">
        <v>5.2287581699346406</v>
      </c>
      <c r="AU675">
        <v>5.2493438320209975</v>
      </c>
      <c r="AV675">
        <v>5.2700922266139658</v>
      </c>
      <c r="AW675">
        <v>5.2910052910052912</v>
      </c>
    </row>
    <row r="676" spans="1:49">
      <c r="A676" s="95">
        <v>45230</v>
      </c>
      <c r="AD676">
        <v>5.0952999999999999</v>
      </c>
      <c r="AE676" s="102">
        <v>4.8186</v>
      </c>
      <c r="AF676">
        <v>4.7408999999999999</v>
      </c>
      <c r="AG676" s="881">
        <v>4.9212999999999996</v>
      </c>
      <c r="AH676" s="878">
        <v>5.1707000000000001</v>
      </c>
      <c r="AI676">
        <v>5.0568999999999997</v>
      </c>
      <c r="AJ676">
        <v>5.0574015071056495</v>
      </c>
      <c r="AK676">
        <v>5.0543340914834474</v>
      </c>
      <c r="AL676">
        <v>5.0722799898554403</v>
      </c>
      <c r="AM676">
        <v>5.0916496945010188</v>
      </c>
      <c r="AN676">
        <v>5.1085568326947639</v>
      </c>
      <c r="AO676">
        <v>5.1229508196721305</v>
      </c>
      <c r="AP676">
        <v>5.1413881748071981</v>
      </c>
      <c r="AQ676">
        <v>5.158627805003869</v>
      </c>
      <c r="AR676">
        <v>5.1746442432082791</v>
      </c>
      <c r="AS676">
        <v>5.1934562451311352</v>
      </c>
      <c r="AT676">
        <v>5.2137643378519289</v>
      </c>
      <c r="AU676">
        <v>5.2342318764721281</v>
      </c>
      <c r="AV676">
        <v>5.2562417871222076</v>
      </c>
      <c r="AW676">
        <v>5.2770448548812663</v>
      </c>
    </row>
    <row r="677" spans="1:49">
      <c r="A677" s="239">
        <v>45231</v>
      </c>
      <c r="AD677">
        <v>5.0952999999999999</v>
      </c>
      <c r="AE677" s="102">
        <v>4.8186</v>
      </c>
      <c r="AF677">
        <v>4.7408999999999999</v>
      </c>
      <c r="AG677" s="881">
        <v>4.9212999999999996</v>
      </c>
      <c r="AH677" s="881">
        <v>5.1707000000000001</v>
      </c>
      <c r="AI677">
        <v>5.0568999999999997</v>
      </c>
      <c r="AJ677" s="28">
        <v>5.0187999999999997</v>
      </c>
      <c r="AK677">
        <v>4.9950049950049955</v>
      </c>
      <c r="AL677">
        <v>5.0112753695815586</v>
      </c>
      <c r="AM677">
        <v>5.0263885398341293</v>
      </c>
      <c r="AN677">
        <v>5.0428643469490666</v>
      </c>
      <c r="AO677">
        <v>5.0568900126422252</v>
      </c>
      <c r="AP677">
        <v>5.0735667174023336</v>
      </c>
      <c r="AQ677">
        <v>5.0916496945010188</v>
      </c>
      <c r="AR677">
        <v>5.1072522982635338</v>
      </c>
      <c r="AS677">
        <v>5.1268905408869516</v>
      </c>
      <c r="AT677">
        <v>5.1453563159248779</v>
      </c>
      <c r="AU677">
        <v>5.1652892561983474</v>
      </c>
      <c r="AV677">
        <v>5.1853772361939336</v>
      </c>
      <c r="AW677">
        <v>5.206977349648529</v>
      </c>
    </row>
    <row r="678" spans="1:49">
      <c r="A678" s="95">
        <v>45232</v>
      </c>
      <c r="AD678">
        <v>5.0952999999999999</v>
      </c>
      <c r="AE678" s="102">
        <v>4.8186</v>
      </c>
      <c r="AF678">
        <v>4.7408999999999999</v>
      </c>
      <c r="AG678" s="881">
        <v>4.9212999999999996</v>
      </c>
      <c r="AH678" s="881">
        <v>5.1707000000000001</v>
      </c>
      <c r="AI678">
        <v>5.0568999999999997</v>
      </c>
      <c r="AJ678" s="293">
        <v>5.0187999999999997</v>
      </c>
      <c r="AK678">
        <v>4.9188391539596656</v>
      </c>
      <c r="AL678">
        <v>4.9358341559723593</v>
      </c>
      <c r="AM678">
        <v>5.013787916771121</v>
      </c>
      <c r="AN678">
        <v>5.0289162685441289</v>
      </c>
      <c r="AO678">
        <v>5.0441361916771754</v>
      </c>
      <c r="AP678">
        <v>5.0607287449392713</v>
      </c>
      <c r="AQ678">
        <v>5.078720162519045</v>
      </c>
      <c r="AR678">
        <v>5.0942435048395316</v>
      </c>
      <c r="AS678">
        <v>5.1137816415239072</v>
      </c>
      <c r="AT678">
        <v>5.1321529381575575</v>
      </c>
      <c r="AU678">
        <v>5.1519835136527563</v>
      </c>
      <c r="AV678">
        <v>5.1706308169596698</v>
      </c>
      <c r="AW678">
        <v>5.1921079958463139</v>
      </c>
    </row>
    <row r="679" spans="1:49">
      <c r="A679" s="95">
        <v>45233</v>
      </c>
      <c r="AD679">
        <v>5.0952999999999999</v>
      </c>
      <c r="AE679" s="102">
        <v>4.8186</v>
      </c>
      <c r="AF679">
        <v>4.7408999999999999</v>
      </c>
      <c r="AG679" s="881">
        <v>4.9212999999999996</v>
      </c>
      <c r="AH679" s="881">
        <v>5.1707000000000001</v>
      </c>
      <c r="AI679">
        <v>5.0568999999999997</v>
      </c>
      <c r="AJ679" s="28">
        <v>4.8903999999999996</v>
      </c>
      <c r="AK679">
        <v>4.909180166912126</v>
      </c>
      <c r="AL679">
        <v>4.9261083743842358</v>
      </c>
      <c r="AM679">
        <v>4.9455984174085064</v>
      </c>
      <c r="AN679">
        <v>4.9615480029769286</v>
      </c>
      <c r="AO679">
        <v>4.9751243781094523</v>
      </c>
      <c r="AP679">
        <v>4.9925112331502746</v>
      </c>
      <c r="AQ679">
        <v>5.0100200400801604</v>
      </c>
      <c r="AR679">
        <v>5.0263885398341293</v>
      </c>
      <c r="AS679">
        <v>5.0454086781029268</v>
      </c>
      <c r="AT679">
        <v>5.064573309698658</v>
      </c>
      <c r="AU679">
        <v>5.0838840874428062</v>
      </c>
      <c r="AV679">
        <v>5.1046452271567127</v>
      </c>
      <c r="AW679">
        <v>5.1242633871380994</v>
      </c>
    </row>
    <row r="680" spans="1:49">
      <c r="A680" s="95">
        <v>45236</v>
      </c>
      <c r="AD680">
        <v>5.0952999999999999</v>
      </c>
      <c r="AE680" s="102">
        <v>4.8186</v>
      </c>
      <c r="AF680">
        <v>4.7408999999999999</v>
      </c>
      <c r="AG680" s="881">
        <v>4.9212999999999996</v>
      </c>
      <c r="AH680" s="881">
        <v>5.1707000000000001</v>
      </c>
      <c r="AI680">
        <v>5.0568999999999997</v>
      </c>
      <c r="AJ680" s="293">
        <v>4.8903999999999996</v>
      </c>
      <c r="AK680">
        <v>4.9031625398381955</v>
      </c>
      <c r="AL680" s="102">
        <v>4.9200492004920049</v>
      </c>
      <c r="AM680">
        <v>4.9407114624505928</v>
      </c>
      <c r="AN680" s="881">
        <v>4.9566294919454768</v>
      </c>
      <c r="AO680" s="881">
        <v>4.9701789264413518</v>
      </c>
      <c r="AP680">
        <v>4.9875311720698248</v>
      </c>
      <c r="AQ680" s="28">
        <v>5.005005005005005</v>
      </c>
      <c r="AR680">
        <v>5.0213406979663571</v>
      </c>
      <c r="AS680">
        <v>5.040322580645161</v>
      </c>
      <c r="AT680">
        <v>5.0594485201113084</v>
      </c>
      <c r="AU680">
        <v>5.078720162519045</v>
      </c>
      <c r="AV680">
        <v>5.0994390617032126</v>
      </c>
      <c r="AW680">
        <v>5.1190171487074485</v>
      </c>
    </row>
    <row r="681" spans="1:49">
      <c r="A681" s="95">
        <v>45237</v>
      </c>
      <c r="AD681">
        <v>5.0952999999999999</v>
      </c>
      <c r="AE681" s="102">
        <v>4.8186</v>
      </c>
      <c r="AF681">
        <v>4.7408999999999999</v>
      </c>
      <c r="AG681" s="881">
        <v>4.9212999999999996</v>
      </c>
      <c r="AH681" s="881">
        <v>5.1707000000000001</v>
      </c>
      <c r="AI681">
        <v>5.0568999999999997</v>
      </c>
      <c r="AJ681" s="28">
        <v>4.8663999999999996</v>
      </c>
      <c r="AK681">
        <v>4.8792388387411565</v>
      </c>
      <c r="AL681">
        <v>4.8959608323133414</v>
      </c>
      <c r="AM681">
        <v>4.9176297024834028</v>
      </c>
      <c r="AN681">
        <v>4.9333991119881597</v>
      </c>
      <c r="AO681">
        <v>4.9468216670789023</v>
      </c>
      <c r="AP681">
        <v>4.9627791563275432</v>
      </c>
      <c r="AQ681">
        <v>4.9800796812749004</v>
      </c>
      <c r="AR681">
        <v>4.9950049950049955</v>
      </c>
      <c r="AS681">
        <v>5.013787916771121</v>
      </c>
      <c r="AT681">
        <v>5.0301810865191143</v>
      </c>
      <c r="AU681">
        <v>5.0479555779909138</v>
      </c>
      <c r="AV681">
        <v>5.0658561296859173</v>
      </c>
      <c r="AW681">
        <v>5.0851767098906686</v>
      </c>
    </row>
    <row r="682" spans="1:49">
      <c r="A682" s="95">
        <v>45238</v>
      </c>
      <c r="AD682">
        <v>5.0952999999999999</v>
      </c>
      <c r="AE682" s="102">
        <v>4.8186</v>
      </c>
      <c r="AF682">
        <v>4.7408999999999999</v>
      </c>
      <c r="AG682" s="881">
        <v>4.9212999999999996</v>
      </c>
      <c r="AH682" s="881">
        <v>5.1707000000000001</v>
      </c>
      <c r="AI682">
        <v>5.0568999999999997</v>
      </c>
      <c r="AJ682" s="28">
        <v>4.8849</v>
      </c>
      <c r="AK682">
        <v>4.9176297024834028</v>
      </c>
      <c r="AL682">
        <v>4.9346163335800641</v>
      </c>
      <c r="AM682">
        <v>4.9529470034670631</v>
      </c>
      <c r="AN682">
        <v>4.9664762850757391</v>
      </c>
      <c r="AO682">
        <v>4.9850448654037889</v>
      </c>
      <c r="AP682">
        <v>5.002501250625313</v>
      </c>
      <c r="AQ682">
        <v>5.0188205771643659</v>
      </c>
      <c r="AR682">
        <v>5.0339793606846213</v>
      </c>
      <c r="AS682">
        <v>5.0505050505050502</v>
      </c>
      <c r="AT682">
        <v>5.0684237202230102</v>
      </c>
      <c r="AU682">
        <v>5.0890585241730282</v>
      </c>
      <c r="AV682">
        <v>5.1085568326947639</v>
      </c>
      <c r="AW682">
        <v>5.1282051282051277</v>
      </c>
    </row>
    <row r="683" spans="1:49">
      <c r="A683" s="95">
        <v>45239</v>
      </c>
      <c r="AD683">
        <v>5.0952999999999999</v>
      </c>
      <c r="AE683" s="102">
        <v>4.8186</v>
      </c>
      <c r="AF683">
        <v>4.7408999999999999</v>
      </c>
      <c r="AG683" s="881">
        <v>4.9212999999999996</v>
      </c>
      <c r="AH683" s="881">
        <v>5.1707000000000001</v>
      </c>
      <c r="AI683">
        <v>5.0568999999999997</v>
      </c>
      <c r="AJ683" s="28">
        <v>4.9001000000000001</v>
      </c>
      <c r="AK683">
        <v>4.9370525796099729</v>
      </c>
      <c r="AL683">
        <v>4.9529470034670631</v>
      </c>
      <c r="AM683">
        <v>4.9689440993788816</v>
      </c>
      <c r="AN683">
        <v>4.9838026414153997</v>
      </c>
      <c r="AO683">
        <v>4.9987503124218948</v>
      </c>
      <c r="AP683">
        <v>5.0175614651279474</v>
      </c>
      <c r="AQ683">
        <v>5.0339793606846213</v>
      </c>
      <c r="AR683">
        <v>5.0505050505050502</v>
      </c>
      <c r="AS683">
        <v>5.0684237202230102</v>
      </c>
      <c r="AT683">
        <v>5.0864699898270604</v>
      </c>
      <c r="AU683">
        <v>5.1059484299208577</v>
      </c>
      <c r="AV683">
        <v>5.1242633871380994</v>
      </c>
      <c r="AW683">
        <v>5.1427102082797633</v>
      </c>
    </row>
    <row r="684" spans="1:49">
      <c r="A684" s="95">
        <v>45240</v>
      </c>
      <c r="AD684">
        <v>5.0952999999999999</v>
      </c>
      <c r="AE684" s="102">
        <v>4.8186</v>
      </c>
      <c r="AF684">
        <v>4.7408999999999999</v>
      </c>
      <c r="AG684" s="881">
        <v>4.9212999999999996</v>
      </c>
      <c r="AH684" s="881">
        <v>5.1707000000000001</v>
      </c>
      <c r="AI684">
        <v>5.0568999999999997</v>
      </c>
      <c r="AJ684" s="28">
        <v>4.9212999999999996</v>
      </c>
      <c r="AK684">
        <v>4.9261083743842358</v>
      </c>
      <c r="AL684">
        <v>4.9419322955275513</v>
      </c>
      <c r="AM684">
        <v>4.9566294919454768</v>
      </c>
      <c r="AN684">
        <v>4.9714143673875215</v>
      </c>
      <c r="AO684">
        <v>4.9875311720698248</v>
      </c>
      <c r="AP684">
        <v>5.005005005005005</v>
      </c>
      <c r="AQ684">
        <v>5.022601707684581</v>
      </c>
      <c r="AR684">
        <v>5.0377833753148611</v>
      </c>
      <c r="AS684">
        <v>5.0568900126422252</v>
      </c>
      <c r="AT684">
        <v>5.0735667174023336</v>
      </c>
      <c r="AU684">
        <v>5.0916496945010188</v>
      </c>
      <c r="AV684">
        <v>5.1098620337250891</v>
      </c>
      <c r="AW684">
        <v>5.1282051282051277</v>
      </c>
    </row>
    <row r="685" spans="1:49">
      <c r="A685" s="95">
        <v>45243</v>
      </c>
      <c r="AD685">
        <v>5.0952999999999999</v>
      </c>
      <c r="AE685" s="102">
        <v>4.8186</v>
      </c>
      <c r="AF685">
        <v>4.7408999999999999</v>
      </c>
      <c r="AG685" s="881">
        <v>4.9212999999999996</v>
      </c>
      <c r="AH685" s="881">
        <v>5.1707000000000001</v>
      </c>
      <c r="AI685">
        <v>5.0568999999999997</v>
      </c>
      <c r="AJ685" s="28">
        <v>4.9240000000000004</v>
      </c>
      <c r="AK685">
        <v>4.9188391539596656</v>
      </c>
      <c r="AL685">
        <v>4.9346163335800641</v>
      </c>
      <c r="AM685">
        <v>4.9504950495049505</v>
      </c>
      <c r="AN685">
        <v>4.9652432969215496</v>
      </c>
      <c r="AO685">
        <v>4.9813200498132</v>
      </c>
      <c r="AP685">
        <v>4.9987503124218948</v>
      </c>
      <c r="AQ685">
        <v>5.0150451354062184</v>
      </c>
      <c r="AR685">
        <v>5.0301810865191143</v>
      </c>
      <c r="AS685">
        <v>5.049229992426155</v>
      </c>
      <c r="AT685">
        <v>5.0658561296859173</v>
      </c>
      <c r="AU685">
        <v>5.082592121982211</v>
      </c>
      <c r="AV685">
        <v>5.1007396072430504</v>
      </c>
      <c r="AW685">
        <v>5.1177072671443193</v>
      </c>
    </row>
    <row r="686" spans="1:49">
      <c r="A686" s="95">
        <v>45244</v>
      </c>
      <c r="AD686">
        <v>5.0952999999999999</v>
      </c>
      <c r="AE686" s="102">
        <v>4.8186</v>
      </c>
      <c r="AF686">
        <v>4.7408999999999999</v>
      </c>
      <c r="AG686" s="881">
        <v>4.9212999999999996</v>
      </c>
      <c r="AH686" s="881">
        <v>5.1707000000000001</v>
      </c>
      <c r="AI686">
        <v>5.0568999999999997</v>
      </c>
      <c r="AJ686" s="28">
        <v>4.8676000000000004</v>
      </c>
      <c r="AK686">
        <v>4.8709206039941551</v>
      </c>
      <c r="AL686">
        <v>4.8863913999511359</v>
      </c>
      <c r="AM686">
        <v>4.9019607843137258</v>
      </c>
      <c r="AN686">
        <v>4.9164208456243852</v>
      </c>
      <c r="AO686">
        <v>4.9321824907521572</v>
      </c>
      <c r="AP686">
        <v>4.9504950495049505</v>
      </c>
      <c r="AQ686">
        <v>4.9664762850757391</v>
      </c>
      <c r="AR686">
        <v>4.9800796812749004</v>
      </c>
      <c r="AS686">
        <v>4.9975012493753121</v>
      </c>
      <c r="AT686">
        <v>5.0125313283208017</v>
      </c>
      <c r="AU686">
        <v>5.0289162685441289</v>
      </c>
      <c r="AV686">
        <v>5.0454086781029268</v>
      </c>
      <c r="AW686">
        <v>5.0620096178182736</v>
      </c>
    </row>
    <row r="687" spans="1:49">
      <c r="A687" s="95">
        <v>45245</v>
      </c>
      <c r="AD687">
        <v>5.0952999999999999</v>
      </c>
      <c r="AE687" s="102">
        <v>4.8186</v>
      </c>
      <c r="AF687">
        <v>4.7408999999999999</v>
      </c>
      <c r="AG687" s="881">
        <v>4.9212999999999996</v>
      </c>
      <c r="AH687" s="881">
        <v>5.1707000000000001</v>
      </c>
      <c r="AI687">
        <v>5.0568999999999997</v>
      </c>
      <c r="AJ687" s="28">
        <v>4.8676000000000004</v>
      </c>
      <c r="AK687">
        <v>4.8697345994643291</v>
      </c>
      <c r="AL687">
        <v>4.8863913999511359</v>
      </c>
      <c r="AM687">
        <v>4.9055678194751042</v>
      </c>
      <c r="AN687">
        <v>4.9200492004920049</v>
      </c>
      <c r="AO687">
        <v>4.9346163335800641</v>
      </c>
      <c r="AP687">
        <v>4.9529470034670631</v>
      </c>
      <c r="AQ687">
        <v>4.9689440993788816</v>
      </c>
      <c r="AR687">
        <v>4.9825610363726955</v>
      </c>
      <c r="AS687">
        <v>4.9987503124218948</v>
      </c>
      <c r="AT687">
        <v>5.013787916771121</v>
      </c>
      <c r="AU687">
        <v>5.0314465408805029</v>
      </c>
      <c r="AV687">
        <v>5.0479555779909138</v>
      </c>
      <c r="AW687">
        <v>5.064573309698658</v>
      </c>
    </row>
    <row r="688" spans="1:49">
      <c r="A688" s="95">
        <v>45246</v>
      </c>
      <c r="AD688">
        <v>5.0952999999999999</v>
      </c>
      <c r="AE688" s="102">
        <v>4.8186</v>
      </c>
      <c r="AF688">
        <v>4.7408999999999999</v>
      </c>
      <c r="AG688" s="881">
        <v>4.9212999999999996</v>
      </c>
      <c r="AH688" s="881">
        <v>5.1707000000000001</v>
      </c>
      <c r="AI688">
        <v>5.0568999999999997</v>
      </c>
      <c r="AJ688" s="28">
        <v>4.8569000000000004</v>
      </c>
      <c r="AK688">
        <v>4.8732943469785575</v>
      </c>
      <c r="AL688">
        <v>4.8887802493277928</v>
      </c>
      <c r="AM688">
        <v>4.9031625398381955</v>
      </c>
      <c r="AN688">
        <v>4.9176297024834028</v>
      </c>
      <c r="AO688">
        <v>4.9321824907521572</v>
      </c>
      <c r="AP688">
        <v>4.9492699826775546</v>
      </c>
      <c r="AQ688">
        <v>4.9664762850757391</v>
      </c>
      <c r="AR688">
        <v>4.9813200498132</v>
      </c>
      <c r="AS688">
        <v>4.9987503124218948</v>
      </c>
      <c r="AT688">
        <v>5.0150451354062184</v>
      </c>
      <c r="AU688">
        <v>5.0314465408805029</v>
      </c>
      <c r="AV688">
        <v>5.0466818067120869</v>
      </c>
      <c r="AW688">
        <v>5.0632911392405058</v>
      </c>
    </row>
    <row r="689" spans="1:50">
      <c r="A689" s="95">
        <v>45247</v>
      </c>
      <c r="AD689">
        <v>5.0952999999999999</v>
      </c>
      <c r="AE689" s="102">
        <v>4.8186</v>
      </c>
      <c r="AF689">
        <v>4.7408999999999999</v>
      </c>
      <c r="AG689" s="881">
        <v>4.9212999999999996</v>
      </c>
      <c r="AH689" s="881">
        <v>5.1707000000000001</v>
      </c>
      <c r="AI689">
        <v>5.0568999999999997</v>
      </c>
      <c r="AJ689" s="28">
        <v>4.8842999999999996</v>
      </c>
      <c r="AK689">
        <v>4.9067713444553478</v>
      </c>
      <c r="AL689">
        <v>4.9224710804824019</v>
      </c>
      <c r="AM689">
        <v>4.9370525796099729</v>
      </c>
      <c r="AN689">
        <v>4.9517207229512259</v>
      </c>
      <c r="AO689">
        <v>4.9664762850757391</v>
      </c>
      <c r="AP689">
        <v>4.9825610363726955</v>
      </c>
      <c r="AQ689">
        <v>4.9987503124218948</v>
      </c>
      <c r="AR689">
        <v>5.013787916771121</v>
      </c>
      <c r="AS689">
        <v>5.0301810865191143</v>
      </c>
      <c r="AT689">
        <v>5.0454086781029268</v>
      </c>
      <c r="AU689">
        <v>5.0632911392405058</v>
      </c>
      <c r="AV689">
        <v>5.0800101600203202</v>
      </c>
      <c r="AW689">
        <v>5.0968399592252798</v>
      </c>
    </row>
    <row r="690" spans="1:50">
      <c r="A690" s="95">
        <v>45250</v>
      </c>
      <c r="AD690">
        <v>5.0952999999999999</v>
      </c>
      <c r="AE690" s="102">
        <v>4.8186</v>
      </c>
      <c r="AF690">
        <v>4.7408999999999999</v>
      </c>
      <c r="AG690" s="881">
        <v>4.9212999999999996</v>
      </c>
      <c r="AH690" s="881">
        <v>5.1707000000000001</v>
      </c>
      <c r="AI690">
        <v>5.0568999999999997</v>
      </c>
      <c r="AJ690" s="28">
        <v>4.8716999999999997</v>
      </c>
      <c r="AK690">
        <v>4.860267314702309</v>
      </c>
      <c r="AL690">
        <v>4.8768593026091196</v>
      </c>
      <c r="AM690">
        <v>4.8923679060665366</v>
      </c>
      <c r="AN690">
        <v>4.9067713444553478</v>
      </c>
      <c r="AO690">
        <v>4.9212598425196852</v>
      </c>
      <c r="AP690">
        <v>4.9382716049382713</v>
      </c>
      <c r="AQ690">
        <v>4.9541738915035918</v>
      </c>
      <c r="AR690">
        <v>4.9689440993788816</v>
      </c>
      <c r="AS690">
        <v>4.9850448654037889</v>
      </c>
      <c r="AT690">
        <v>5</v>
      </c>
      <c r="AU690">
        <v>5.013787916771121</v>
      </c>
      <c r="AV690">
        <v>5.0276520864756158</v>
      </c>
      <c r="AW690">
        <v>5.0415931434333245</v>
      </c>
    </row>
    <row r="691" spans="1:50">
      <c r="A691" s="95">
        <v>45251</v>
      </c>
      <c r="AD691">
        <v>5.0952999999999999</v>
      </c>
      <c r="AE691" s="102">
        <v>4.8186</v>
      </c>
      <c r="AF691">
        <v>4.7408999999999999</v>
      </c>
      <c r="AG691" s="881">
        <v>4.9212999999999996</v>
      </c>
      <c r="AH691" s="881">
        <v>5.1707000000000001</v>
      </c>
      <c r="AI691">
        <v>5.0568999999999997</v>
      </c>
      <c r="AJ691" s="28">
        <v>4.88</v>
      </c>
      <c r="AK691">
        <v>4.9067713444553478</v>
      </c>
      <c r="AL691">
        <v>4.9224710804824019</v>
      </c>
      <c r="AM691">
        <v>4.9407114624505928</v>
      </c>
      <c r="AN691">
        <v>4.9541738915035918</v>
      </c>
      <c r="AO691">
        <v>4.9689440993788816</v>
      </c>
      <c r="AP691">
        <v>4.9875311720698248</v>
      </c>
      <c r="AQ691">
        <v>5.005005005005005</v>
      </c>
      <c r="AR691">
        <v>5.0188205771643659</v>
      </c>
      <c r="AS691">
        <v>5.0352467270896275</v>
      </c>
      <c r="AT691">
        <v>5.0505050505050502</v>
      </c>
      <c r="AU691">
        <v>5.0671395996959721</v>
      </c>
      <c r="AV691">
        <v>5.0838840874428062</v>
      </c>
      <c r="AW691">
        <v>5.0994390617032126</v>
      </c>
    </row>
    <row r="692" spans="1:50">
      <c r="A692" s="95">
        <v>45252</v>
      </c>
      <c r="AD692">
        <v>5.0952999999999999</v>
      </c>
      <c r="AE692" s="102">
        <v>4.8186</v>
      </c>
      <c r="AF692">
        <v>4.7408999999999999</v>
      </c>
      <c r="AG692" s="881">
        <v>4.9212999999999996</v>
      </c>
      <c r="AH692" s="881">
        <v>5.1707000000000001</v>
      </c>
      <c r="AI692">
        <v>5.0568999999999997</v>
      </c>
      <c r="AJ692" s="28">
        <v>4.8962000000000003</v>
      </c>
      <c r="AK692">
        <v>4.9031625398381955</v>
      </c>
      <c r="AL692">
        <v>4.9188391539596656</v>
      </c>
      <c r="AM692">
        <v>4.9382716049382713</v>
      </c>
      <c r="AN692">
        <v>4.9504950495049505</v>
      </c>
      <c r="AO692">
        <v>4.9664762850757391</v>
      </c>
      <c r="AP692">
        <v>4.9850448654037889</v>
      </c>
      <c r="AQ692">
        <v>5.002501250625313</v>
      </c>
      <c r="AR692">
        <v>5.0163029847002756</v>
      </c>
      <c r="AS692">
        <v>5.0327126321087068</v>
      </c>
      <c r="AT692">
        <v>5.0479555779909138</v>
      </c>
      <c r="AU692">
        <v>5.064573309698658</v>
      </c>
      <c r="AV692">
        <v>5.082592121982211</v>
      </c>
      <c r="AW692">
        <v>5.0994390617032126</v>
      </c>
    </row>
    <row r="693" spans="1:50">
      <c r="A693" s="103">
        <v>45253</v>
      </c>
      <c r="AD693">
        <v>5.0952999999999999</v>
      </c>
      <c r="AE693" s="102">
        <v>4.8186</v>
      </c>
      <c r="AF693">
        <v>4.7408999999999999</v>
      </c>
      <c r="AG693" s="881">
        <v>4.9212999999999996</v>
      </c>
      <c r="AH693" s="881">
        <v>5.1707000000000001</v>
      </c>
      <c r="AI693">
        <v>5.0568999999999997</v>
      </c>
      <c r="AJ693" s="28">
        <v>4.8925000000000001</v>
      </c>
      <c r="AK693" s="189">
        <v>4.9031625398381955</v>
      </c>
      <c r="AL693" s="189">
        <v>4.9188391539596656</v>
      </c>
      <c r="AM693" s="189">
        <v>4.9382716049382713</v>
      </c>
      <c r="AN693" s="189">
        <v>4.9504950495049505</v>
      </c>
      <c r="AO693" s="189">
        <v>4.9664762850757391</v>
      </c>
      <c r="AP693" s="189">
        <v>4.9850448654037889</v>
      </c>
      <c r="AQ693" s="189">
        <v>5.002501250625313</v>
      </c>
      <c r="AR693" s="189">
        <v>5.0163029847002756</v>
      </c>
      <c r="AS693" s="189">
        <v>5.0327126321087068</v>
      </c>
      <c r="AT693" s="189">
        <v>5.0479555779909138</v>
      </c>
      <c r="AU693" s="189">
        <v>5.064573309698658</v>
      </c>
      <c r="AV693" s="189">
        <v>5.082592121982211</v>
      </c>
      <c r="AW693" s="189">
        <v>5.0994390617032126</v>
      </c>
    </row>
    <row r="694" spans="1:50">
      <c r="A694" s="95">
        <v>45254</v>
      </c>
      <c r="AD694">
        <v>5.0952999999999999</v>
      </c>
      <c r="AE694" s="102">
        <v>4.8186</v>
      </c>
      <c r="AF694">
        <v>4.7408999999999999</v>
      </c>
      <c r="AG694" s="881">
        <v>4.9212999999999996</v>
      </c>
      <c r="AH694" s="881">
        <v>5.1707000000000001</v>
      </c>
      <c r="AI694">
        <v>5.0568999999999997</v>
      </c>
      <c r="AJ694" s="28">
        <v>4.8921000000000001</v>
      </c>
      <c r="AK694">
        <v>4.9031625398381955</v>
      </c>
      <c r="AL694">
        <v>4.9188391539596656</v>
      </c>
      <c r="AM694">
        <v>4.9346163335800641</v>
      </c>
      <c r="AN694">
        <v>4.9492699826775546</v>
      </c>
      <c r="AO694">
        <v>4.964010920824026</v>
      </c>
      <c r="AP694">
        <v>4.9813200498132</v>
      </c>
      <c r="AQ694">
        <v>4.9975012493753121</v>
      </c>
      <c r="AR694">
        <v>5.0125313283208017</v>
      </c>
      <c r="AS694">
        <v>5.0289162685441289</v>
      </c>
      <c r="AT694">
        <v>5.0441361916771754</v>
      </c>
      <c r="AU694">
        <v>5.0607287449392713</v>
      </c>
      <c r="AV694">
        <v>5.0774308200050777</v>
      </c>
      <c r="AW694">
        <v>5.0929462694168581</v>
      </c>
    </row>
    <row r="695" spans="1:50">
      <c r="A695" s="95">
        <v>45257</v>
      </c>
      <c r="AD695">
        <v>5.0952999999999999</v>
      </c>
      <c r="AE695" s="102">
        <v>4.8186</v>
      </c>
      <c r="AF695">
        <v>4.7408999999999999</v>
      </c>
      <c r="AG695" s="881">
        <v>4.9212999999999996</v>
      </c>
      <c r="AH695" s="881">
        <v>5.1707000000000001</v>
      </c>
      <c r="AI695">
        <v>5.0568999999999997</v>
      </c>
      <c r="AJ695" s="28">
        <v>4.8944999999999999</v>
      </c>
      <c r="AK695">
        <v>4.9043648847474248</v>
      </c>
      <c r="AL695">
        <v>4.9200492004920049</v>
      </c>
      <c r="AM695">
        <v>4.9382716049382713</v>
      </c>
      <c r="AN695">
        <v>4.9541738915035918</v>
      </c>
      <c r="AO695">
        <v>4.9689440993788816</v>
      </c>
      <c r="AP695">
        <v>4.9862877088007975</v>
      </c>
      <c r="AQ695">
        <v>5.002501250625313</v>
      </c>
      <c r="AR695">
        <v>5.0163029847002756</v>
      </c>
      <c r="AS695">
        <v>5.0327126321087068</v>
      </c>
      <c r="AT695">
        <v>5.049229992426155</v>
      </c>
      <c r="AU695">
        <v>5.064573309698658</v>
      </c>
      <c r="AV695">
        <v>5.0800101600203202</v>
      </c>
      <c r="AW695">
        <v>5.0942435048395316</v>
      </c>
    </row>
    <row r="696" spans="1:50">
      <c r="A696" s="95">
        <v>45258</v>
      </c>
      <c r="AD696">
        <v>5.0952999999999999</v>
      </c>
      <c r="AE696" s="102">
        <v>4.8186</v>
      </c>
      <c r="AF696">
        <v>4.7408999999999999</v>
      </c>
      <c r="AG696" s="881">
        <v>4.9212999999999996</v>
      </c>
      <c r="AH696" s="881">
        <v>5.1707000000000001</v>
      </c>
      <c r="AI696">
        <v>5.0568999999999997</v>
      </c>
      <c r="AJ696" s="28">
        <v>4.8860999999999999</v>
      </c>
      <c r="AK696">
        <v>4.8744820862783333</v>
      </c>
      <c r="AL696">
        <v>4.8899755501222497</v>
      </c>
      <c r="AM696">
        <v>4.9067713444553478</v>
      </c>
      <c r="AN696">
        <v>4.9212598425196852</v>
      </c>
      <c r="AO696">
        <v>4.9358341559723593</v>
      </c>
      <c r="AP696">
        <v>4.9529470034670631</v>
      </c>
      <c r="AQ696">
        <v>4.9689440993788816</v>
      </c>
      <c r="AR696">
        <v>4.9838026414153997</v>
      </c>
      <c r="AS696">
        <v>5.0012503125781445</v>
      </c>
      <c r="AT696">
        <v>5.0175614651279474</v>
      </c>
      <c r="AU696">
        <v>5.0339793606846213</v>
      </c>
      <c r="AV696">
        <v>5.049229992426155</v>
      </c>
      <c r="AW696">
        <v>5.064573309698658</v>
      </c>
    </row>
    <row r="697" spans="1:50">
      <c r="A697" s="95">
        <v>45259</v>
      </c>
      <c r="AD697">
        <v>5.0952999999999999</v>
      </c>
      <c r="AE697" s="102">
        <v>4.8186</v>
      </c>
      <c r="AF697">
        <v>4.7408999999999999</v>
      </c>
      <c r="AG697" s="881">
        <v>4.9212999999999996</v>
      </c>
      <c r="AH697" s="881">
        <v>5.1707000000000001</v>
      </c>
      <c r="AI697">
        <v>5.0568999999999997</v>
      </c>
      <c r="AJ697" s="28">
        <v>4.8926999999999996</v>
      </c>
      <c r="AK697">
        <v>4.8840048840048844</v>
      </c>
      <c r="AL697">
        <v>4.8983590497183442</v>
      </c>
      <c r="AM697">
        <v>4.9188391539596656</v>
      </c>
      <c r="AN697">
        <v>4.9333991119881597</v>
      </c>
      <c r="AO697">
        <v>4.9468216670789023</v>
      </c>
      <c r="AP697">
        <v>4.9627791563275432</v>
      </c>
      <c r="AQ697">
        <v>4.9788399302962407</v>
      </c>
      <c r="AR697">
        <v>4.9937578027465666</v>
      </c>
      <c r="AS697">
        <v>5.0125313283208017</v>
      </c>
      <c r="AT697">
        <v>5.0289162685441289</v>
      </c>
      <c r="AU697">
        <v>5.0454086781029268</v>
      </c>
      <c r="AV697">
        <v>5.0607287449392713</v>
      </c>
      <c r="AW697">
        <v>5.0761421319796955</v>
      </c>
    </row>
    <row r="698" spans="1:50">
      <c r="A698" s="95">
        <v>45260</v>
      </c>
      <c r="AD698">
        <v>5.0952999999999999</v>
      </c>
      <c r="AE698" s="102">
        <v>4.8186</v>
      </c>
      <c r="AF698">
        <v>4.7408999999999999</v>
      </c>
      <c r="AG698" s="881">
        <v>4.9212999999999996</v>
      </c>
      <c r="AH698" s="881">
        <v>5.1707000000000001</v>
      </c>
      <c r="AI698">
        <v>5.0568999999999997</v>
      </c>
      <c r="AJ698" s="28">
        <v>4.9348999999999998</v>
      </c>
      <c r="AK698">
        <v>4.9355905434085185</v>
      </c>
      <c r="AL698">
        <v>4.9370525796099729</v>
      </c>
      <c r="AM698">
        <v>4.9554013875123886</v>
      </c>
      <c r="AN698">
        <v>4.9701789264413518</v>
      </c>
      <c r="AO698">
        <v>4.9838026414153997</v>
      </c>
      <c r="AP698">
        <v>5</v>
      </c>
      <c r="AQ698">
        <v>5.0150451354062184</v>
      </c>
      <c r="AR698">
        <v>5.0301810865191143</v>
      </c>
      <c r="AS698">
        <v>5.0479555779909138</v>
      </c>
      <c r="AT698">
        <v>5.064573309698658</v>
      </c>
      <c r="AU698">
        <v>5.0813008130081299</v>
      </c>
      <c r="AV698">
        <v>5.0994390617032126</v>
      </c>
      <c r="AW698">
        <v>5.1150895140664963</v>
      </c>
    </row>
    <row r="699" spans="1:50">
      <c r="A699" s="95">
        <v>45261</v>
      </c>
      <c r="AD699">
        <v>5.0952999999999999</v>
      </c>
      <c r="AE699" s="102">
        <v>4.8186</v>
      </c>
      <c r="AF699">
        <v>4.7408999999999999</v>
      </c>
      <c r="AG699" s="881">
        <v>4.9212999999999996</v>
      </c>
      <c r="AH699" s="881">
        <v>5.1707000000000001</v>
      </c>
      <c r="AI699">
        <v>5.0568999999999997</v>
      </c>
      <c r="AJ699">
        <v>4.9348999999999998</v>
      </c>
      <c r="AK699" s="28">
        <v>4.9184999999999999</v>
      </c>
      <c r="AL699">
        <v>4.8863913999511359</v>
      </c>
      <c r="AM699">
        <v>4.9055678194751042</v>
      </c>
      <c r="AN699">
        <v>4.9176297024834028</v>
      </c>
      <c r="AO699">
        <v>4.9321824907521572</v>
      </c>
      <c r="AP699">
        <v>4.9492699826775546</v>
      </c>
      <c r="AQ699">
        <v>4.9652432969215496</v>
      </c>
      <c r="AR699">
        <v>4.9800796812749004</v>
      </c>
      <c r="AS699">
        <v>4.9987503124218948</v>
      </c>
      <c r="AT699">
        <v>5.0150451354062184</v>
      </c>
      <c r="AU699">
        <v>5.0314465408805029</v>
      </c>
      <c r="AV699">
        <v>5.0479555779909138</v>
      </c>
      <c r="AW699">
        <v>5.0632911392405058</v>
      </c>
    </row>
    <row r="700" spans="1:50">
      <c r="A700" s="95">
        <v>45264</v>
      </c>
      <c r="AD700">
        <v>5.0952999999999999</v>
      </c>
      <c r="AE700" s="102">
        <v>4.8186</v>
      </c>
      <c r="AF700">
        <v>4.7408999999999999</v>
      </c>
      <c r="AG700" s="881">
        <v>4.9212999999999996</v>
      </c>
      <c r="AH700" s="881">
        <v>5.1707000000000001</v>
      </c>
      <c r="AI700">
        <v>5.0568999999999997</v>
      </c>
      <c r="AJ700">
        <v>4.9348999999999998</v>
      </c>
      <c r="AK700" s="28">
        <v>4.9085000000000001</v>
      </c>
      <c r="AL700">
        <v>4.964010920824026</v>
      </c>
      <c r="AM700">
        <v>4.9838026414153997</v>
      </c>
      <c r="AN700">
        <v>4.9987503124218948</v>
      </c>
      <c r="AO700">
        <v>5.013787916771121</v>
      </c>
      <c r="AP700">
        <v>5.0314465408805029</v>
      </c>
      <c r="AQ700">
        <v>5.0466818067120869</v>
      </c>
      <c r="AR700">
        <v>5.0620096178182736</v>
      </c>
      <c r="AS700">
        <v>5.0800101600203202</v>
      </c>
      <c r="AT700">
        <v>5.0968399592252798</v>
      </c>
      <c r="AU700">
        <v>5.1137816415239072</v>
      </c>
      <c r="AV700">
        <v>5.1308363263211909</v>
      </c>
      <c r="AW700">
        <v>5.1466803911477097</v>
      </c>
      <c r="AX700">
        <v>5.0632911392405058</v>
      </c>
    </row>
    <row r="701" spans="1:50">
      <c r="A701" s="95">
        <v>45265</v>
      </c>
      <c r="AD701">
        <v>5.0952999999999999</v>
      </c>
      <c r="AE701" s="102">
        <v>4.8186</v>
      </c>
      <c r="AF701">
        <v>4.7408999999999999</v>
      </c>
      <c r="AG701" s="881">
        <v>4.9212999999999996</v>
      </c>
      <c r="AH701" s="881">
        <v>5.1707000000000001</v>
      </c>
      <c r="AI701">
        <v>5.0568999999999997</v>
      </c>
      <c r="AJ701">
        <v>4.9348999999999998</v>
      </c>
      <c r="AK701" s="28">
        <v>4.9516</v>
      </c>
      <c r="AL701">
        <v>4.9407114624505928</v>
      </c>
      <c r="AM701">
        <v>4.9590875278948676</v>
      </c>
      <c r="AN701">
        <v>4.9751243781094523</v>
      </c>
      <c r="AO701">
        <v>4.9900199600798407</v>
      </c>
      <c r="AP701">
        <v>5.0075112669003508</v>
      </c>
      <c r="AQ701">
        <v>5.0238633509168551</v>
      </c>
      <c r="AR701">
        <v>5.0390526581002772</v>
      </c>
      <c r="AS701">
        <v>5.0568900126422252</v>
      </c>
      <c r="AT701">
        <v>5.0735667174023336</v>
      </c>
      <c r="AU701">
        <v>5.090353779587681</v>
      </c>
      <c r="AV701">
        <v>5.1072522982635338</v>
      </c>
      <c r="AW701">
        <v>5.1229508196721305</v>
      </c>
    </row>
    <row r="702" spans="1:50">
      <c r="A702" s="95">
        <v>45266</v>
      </c>
      <c r="AD702">
        <v>5.0952999999999999</v>
      </c>
      <c r="AE702" s="102">
        <v>4.8186</v>
      </c>
      <c r="AF702">
        <v>4.7408999999999999</v>
      </c>
      <c r="AG702" s="881">
        <v>4.9212999999999996</v>
      </c>
      <c r="AH702" s="881">
        <v>5.1707000000000001</v>
      </c>
      <c r="AI702">
        <v>5.0568999999999997</v>
      </c>
      <c r="AJ702">
        <v>4.9348999999999998</v>
      </c>
      <c r="AK702" s="28">
        <v>4.9024999999999999</v>
      </c>
      <c r="AL702">
        <v>4.9079754601226995</v>
      </c>
      <c r="AM702">
        <v>4.9273220004927323</v>
      </c>
      <c r="AN702">
        <v>4.9431537320810675</v>
      </c>
      <c r="AO702">
        <v>4.9566294919454768</v>
      </c>
      <c r="AP702">
        <v>4.9738870927629941</v>
      </c>
      <c r="AQ702">
        <v>4.9887752556747325</v>
      </c>
      <c r="AR702">
        <v>5.0037528146109587</v>
      </c>
      <c r="AS702">
        <v>5.0213406979663571</v>
      </c>
      <c r="AT702">
        <v>5.0390526581002772</v>
      </c>
      <c r="AU702">
        <v>5.0556117290192111</v>
      </c>
      <c r="AV702">
        <v>5.0722799898554403</v>
      </c>
      <c r="AW702">
        <v>5.0877639277537519</v>
      </c>
    </row>
    <row r="703" spans="1:50">
      <c r="A703" s="95">
        <v>45267</v>
      </c>
      <c r="AD703">
        <v>5.0952999999999999</v>
      </c>
      <c r="AE703" s="102">
        <v>4.8186</v>
      </c>
      <c r="AF703">
        <v>4.7408999999999999</v>
      </c>
      <c r="AG703" s="881">
        <v>4.9212999999999996</v>
      </c>
      <c r="AH703" s="881">
        <v>5.1707000000000001</v>
      </c>
      <c r="AI703">
        <v>5.0568999999999997</v>
      </c>
      <c r="AJ703">
        <v>4.9348999999999998</v>
      </c>
      <c r="AK703" s="28">
        <v>4.8943000000000003</v>
      </c>
      <c r="AL703">
        <v>4.9176297024834028</v>
      </c>
      <c r="AM703">
        <v>4.9370525796099729</v>
      </c>
      <c r="AN703">
        <v>4.9504950495049505</v>
      </c>
      <c r="AO703">
        <v>4.9664762850757391</v>
      </c>
      <c r="AP703">
        <v>4.9825610363726955</v>
      </c>
      <c r="AQ703">
        <v>4.9987503124218948</v>
      </c>
      <c r="AR703">
        <v>5.0150451354062184</v>
      </c>
      <c r="AS703">
        <v>5.0339793606846213</v>
      </c>
      <c r="AT703">
        <v>5.0505050505050502</v>
      </c>
      <c r="AU703">
        <v>5.0671395996959721</v>
      </c>
      <c r="AV703">
        <v>5.0838840874428062</v>
      </c>
      <c r="AW703">
        <v>5.0994390617032126</v>
      </c>
    </row>
    <row r="704" spans="1:50">
      <c r="A704" s="95">
        <v>45268</v>
      </c>
      <c r="AD704">
        <v>5.0952999999999999</v>
      </c>
      <c r="AE704" s="102">
        <v>4.8186</v>
      </c>
      <c r="AF704">
        <v>4.7408999999999999</v>
      </c>
      <c r="AG704" s="881">
        <v>4.9212999999999996</v>
      </c>
      <c r="AH704" s="881">
        <v>5.1707000000000001</v>
      </c>
      <c r="AI704">
        <v>5.0568999999999997</v>
      </c>
      <c r="AJ704">
        <v>4.9348999999999998</v>
      </c>
      <c r="AK704" s="28">
        <v>4.9151999999999996</v>
      </c>
      <c r="AL704">
        <v>4.9358341559723593</v>
      </c>
      <c r="AM704">
        <v>4.9541738915035918</v>
      </c>
      <c r="AN704">
        <v>4.9677098857426722</v>
      </c>
      <c r="AO704">
        <v>4.9838026414153997</v>
      </c>
      <c r="AP704">
        <v>5.0012503125781445</v>
      </c>
      <c r="AQ704">
        <v>5.0175614651279474</v>
      </c>
      <c r="AR704">
        <v>5.0327126321087068</v>
      </c>
      <c r="AS704">
        <v>5.0517807527153327</v>
      </c>
      <c r="AT704">
        <v>5.0697084917617232</v>
      </c>
      <c r="AU704">
        <v>5.0864699898270604</v>
      </c>
      <c r="AV704">
        <v>5.1046452271567127</v>
      </c>
      <c r="AW704">
        <v>5.1203277009728625</v>
      </c>
    </row>
    <row r="705" spans="1:49">
      <c r="A705" s="95">
        <v>45271</v>
      </c>
      <c r="AD705">
        <v>5.0952999999999999</v>
      </c>
      <c r="AE705" s="102">
        <v>4.8186</v>
      </c>
      <c r="AF705">
        <v>4.7408999999999999</v>
      </c>
      <c r="AG705" s="881">
        <v>4.9212999999999996</v>
      </c>
      <c r="AH705" s="881">
        <v>5.1707000000000001</v>
      </c>
      <c r="AI705">
        <v>5.0568999999999997</v>
      </c>
      <c r="AJ705">
        <v>4.9348999999999998</v>
      </c>
      <c r="AK705" s="28">
        <v>4.9433999999999996</v>
      </c>
      <c r="AL705">
        <v>4.9394912324030624</v>
      </c>
      <c r="AM705">
        <v>4.9578582052553299</v>
      </c>
      <c r="AN705">
        <v>4.9714143673875215</v>
      </c>
      <c r="AO705">
        <v>4.9875311720698248</v>
      </c>
      <c r="AP705">
        <v>5.0037528146109587</v>
      </c>
      <c r="AQ705">
        <v>5.0200803212851408</v>
      </c>
      <c r="AR705">
        <v>5.0352467270896275</v>
      </c>
      <c r="AS705">
        <v>5.0530570995452253</v>
      </c>
      <c r="AT705">
        <v>5.0709939148073024</v>
      </c>
      <c r="AU705">
        <v>5.0877639277537519</v>
      </c>
      <c r="AV705">
        <v>5.1046452271567127</v>
      </c>
      <c r="AW705">
        <v>5.1203277009728625</v>
      </c>
    </row>
    <row r="706" spans="1:49">
      <c r="A706" s="95">
        <v>45272</v>
      </c>
      <c r="AD706">
        <v>5.0952999999999999</v>
      </c>
      <c r="AE706" s="102">
        <v>4.8186</v>
      </c>
      <c r="AF706">
        <v>4.7408999999999999</v>
      </c>
      <c r="AG706" s="881">
        <v>4.9212999999999996</v>
      </c>
      <c r="AH706" s="881">
        <v>5.1707000000000001</v>
      </c>
      <c r="AI706">
        <v>5.0568999999999997</v>
      </c>
      <c r="AJ706">
        <v>4.9348999999999998</v>
      </c>
      <c r="AK706" s="28">
        <v>4.9470000000000001</v>
      </c>
      <c r="AL706">
        <v>4.9689440993788816</v>
      </c>
      <c r="AM706">
        <v>4.9875311720698248</v>
      </c>
      <c r="AN706">
        <v>5.0037528146109587</v>
      </c>
      <c r="AO706">
        <v>5.0200803212851408</v>
      </c>
      <c r="AP706">
        <v>5.0365147318055907</v>
      </c>
      <c r="AQ706">
        <v>5.0530570995452253</v>
      </c>
      <c r="AR706">
        <v>5.0671395996959721</v>
      </c>
      <c r="AS706">
        <v>5.0838840874428062</v>
      </c>
      <c r="AT706">
        <v>5.0994390617032126</v>
      </c>
      <c r="AU706">
        <v>5.1163980557687383</v>
      </c>
      <c r="AV706">
        <v>5.1334702258726903</v>
      </c>
      <c r="AW706">
        <v>5.1493305870236865</v>
      </c>
    </row>
    <row r="707" spans="1:49">
      <c r="A707" s="95">
        <v>45273</v>
      </c>
      <c r="AD707">
        <v>5.0952999999999999</v>
      </c>
      <c r="AE707" s="102">
        <v>4.8186</v>
      </c>
      <c r="AF707">
        <v>4.7408999999999999</v>
      </c>
      <c r="AG707" s="881">
        <v>4.9212999999999996</v>
      </c>
      <c r="AH707" s="881">
        <v>5.1707000000000001</v>
      </c>
      <c r="AI707">
        <v>5.0568999999999997</v>
      </c>
      <c r="AJ707">
        <v>4.9348999999999998</v>
      </c>
      <c r="AK707" s="28">
        <v>4.9573</v>
      </c>
      <c r="AL707">
        <v>4.9776007964161275</v>
      </c>
      <c r="AM707">
        <v>4.9962528103922059</v>
      </c>
      <c r="AN707">
        <v>5.008765339343852</v>
      </c>
      <c r="AO707">
        <v>5.0251256281407031</v>
      </c>
      <c r="AP707">
        <v>5.0415931434333245</v>
      </c>
      <c r="AQ707">
        <v>5.0568900126422252</v>
      </c>
      <c r="AR707">
        <v>5.0722799898554403</v>
      </c>
      <c r="AS707">
        <v>5.0890585241730282</v>
      </c>
      <c r="AT707">
        <v>5.1046452271567127</v>
      </c>
      <c r="AU707">
        <v>5.1216389244558256</v>
      </c>
      <c r="AV707">
        <v>5.1374261494991016</v>
      </c>
      <c r="AW707">
        <v>5.1533110023189899</v>
      </c>
    </row>
    <row r="708" spans="1:49">
      <c r="A708" s="95">
        <v>45274</v>
      </c>
      <c r="AD708">
        <v>5.0952999999999999</v>
      </c>
      <c r="AE708" s="102">
        <v>4.8186</v>
      </c>
      <c r="AF708">
        <v>4.7408999999999999</v>
      </c>
      <c r="AG708" s="881">
        <v>4.9212999999999996</v>
      </c>
      <c r="AH708" s="881">
        <v>5.1707000000000001</v>
      </c>
      <c r="AI708">
        <v>5.0568999999999997</v>
      </c>
      <c r="AJ708">
        <v>4.9348999999999998</v>
      </c>
      <c r="AK708" s="28">
        <v>4.8912000999999998</v>
      </c>
      <c r="AL708">
        <v>4.9115913555992137</v>
      </c>
      <c r="AM708">
        <v>4.9309664694280073</v>
      </c>
      <c r="AN708">
        <v>4.9407114624505928</v>
      </c>
      <c r="AO708">
        <v>4.9566294919454768</v>
      </c>
      <c r="AP708">
        <v>4.9738870927629941</v>
      </c>
      <c r="AQ708">
        <v>4.9900199600798407</v>
      </c>
      <c r="AR708">
        <v>5.005005005005005</v>
      </c>
      <c r="AS708">
        <v>5.022601707684581</v>
      </c>
      <c r="AT708">
        <v>5.0377833753148611</v>
      </c>
      <c r="AU708">
        <v>5.0543340914834474</v>
      </c>
      <c r="AV708">
        <v>5.0722799898554403</v>
      </c>
      <c r="AW708">
        <v>5.0877639277537519</v>
      </c>
    </row>
    <row r="709" spans="1:49">
      <c r="A709" s="95">
        <v>45275</v>
      </c>
      <c r="AD709">
        <v>5.0952999999999999</v>
      </c>
      <c r="AE709" s="102">
        <v>4.8186</v>
      </c>
      <c r="AF709">
        <v>4.7408999999999999</v>
      </c>
      <c r="AG709" s="881">
        <v>4.9212999999999996</v>
      </c>
      <c r="AH709" s="881">
        <v>5.1707000000000001</v>
      </c>
      <c r="AI709">
        <v>5.0568999999999997</v>
      </c>
      <c r="AJ709">
        <v>4.9348999999999998</v>
      </c>
      <c r="AK709" s="28">
        <v>4.9390999999999998</v>
      </c>
      <c r="AL709">
        <v>4.9443757725587139</v>
      </c>
      <c r="AM709">
        <v>4.964010920824026</v>
      </c>
      <c r="AN709">
        <v>4.9776007964161275</v>
      </c>
      <c r="AO709">
        <v>4.9950049950049955</v>
      </c>
      <c r="AP709">
        <v>5.0125313283208017</v>
      </c>
      <c r="AQ709">
        <v>5.0276520864756158</v>
      </c>
      <c r="AR709">
        <v>5.0428643469490666</v>
      </c>
      <c r="AS709">
        <v>5.0607287449392713</v>
      </c>
      <c r="AT709">
        <v>5.0774308200050777</v>
      </c>
      <c r="AU709">
        <v>5.0929462694168581</v>
      </c>
      <c r="AV709">
        <v>5.1098620337250891</v>
      </c>
      <c r="AW709">
        <v>5.1255766273705792</v>
      </c>
    </row>
    <row r="710" spans="1:49">
      <c r="A710" s="95">
        <v>45278</v>
      </c>
      <c r="AD710">
        <v>5.0952999999999999</v>
      </c>
      <c r="AE710" s="102">
        <v>4.8186</v>
      </c>
      <c r="AF710">
        <v>4.7408999999999999</v>
      </c>
      <c r="AG710" s="881">
        <v>4.9212999999999996</v>
      </c>
      <c r="AH710" s="881">
        <v>5.1707000000000001</v>
      </c>
      <c r="AI710">
        <v>5.0568999999999997</v>
      </c>
      <c r="AJ710">
        <v>4.9348999999999998</v>
      </c>
      <c r="AK710" s="28">
        <v>4.9393000000000002</v>
      </c>
      <c r="AL710">
        <v>4.9043648847474248</v>
      </c>
      <c r="AM710">
        <v>4.9236829148202856</v>
      </c>
      <c r="AN710">
        <v>4.9370525796099729</v>
      </c>
      <c r="AO710">
        <v>4.9541738915035918</v>
      </c>
      <c r="AP710">
        <v>4.9701789264413518</v>
      </c>
      <c r="AQ710">
        <v>4.9862877088007975</v>
      </c>
      <c r="AR710">
        <v>5.0012503125781445</v>
      </c>
      <c r="AS710">
        <v>5.0188205771643659</v>
      </c>
      <c r="AT710">
        <v>5.0352467270896275</v>
      </c>
      <c r="AU710">
        <v>5.0517807527153327</v>
      </c>
      <c r="AV710">
        <v>5.0671395996959721</v>
      </c>
      <c r="AW710">
        <v>5.082592121982211</v>
      </c>
    </row>
    <row r="711" spans="1:49">
      <c r="A711" s="95">
        <v>45279</v>
      </c>
      <c r="AD711">
        <v>5.0952999999999999</v>
      </c>
      <c r="AE711" s="102">
        <v>4.8186</v>
      </c>
      <c r="AF711">
        <v>4.7408999999999999</v>
      </c>
      <c r="AG711" s="881">
        <v>4.9212999999999996</v>
      </c>
      <c r="AH711" s="881">
        <v>5.1707000000000001</v>
      </c>
      <c r="AI711">
        <v>5.0568999999999997</v>
      </c>
      <c r="AJ711">
        <v>4.9348999999999998</v>
      </c>
      <c r="AK711" s="28">
        <v>4.8657000000000004</v>
      </c>
      <c r="AL711">
        <v>4.860267314702309</v>
      </c>
      <c r="AM711">
        <v>4.8792388387411565</v>
      </c>
      <c r="AN711">
        <v>4.8947626040137049</v>
      </c>
      <c r="AO711">
        <v>4.9115913555992137</v>
      </c>
      <c r="AP711">
        <v>4.9297510475720978</v>
      </c>
      <c r="AQ711">
        <v>4.9455984174085064</v>
      </c>
      <c r="AR711">
        <v>4.9603174603174605</v>
      </c>
      <c r="AS711">
        <v>4.9763622791739239</v>
      </c>
      <c r="AT711">
        <v>4.9912652857499378</v>
      </c>
      <c r="AU711">
        <v>5.0075112669003508</v>
      </c>
      <c r="AV711">
        <v>5.022601707684581</v>
      </c>
      <c r="AW711">
        <v>5.0377833753148611</v>
      </c>
    </row>
    <row r="712" spans="1:49">
      <c r="A712" s="95">
        <v>45280</v>
      </c>
      <c r="AD712">
        <v>5.0952999999999999</v>
      </c>
      <c r="AE712" s="102">
        <v>4.8186</v>
      </c>
      <c r="AF712">
        <v>4.7408999999999999</v>
      </c>
      <c r="AG712" s="881">
        <v>4.9212999999999996</v>
      </c>
      <c r="AH712" s="881">
        <v>5.1707000000000001</v>
      </c>
      <c r="AI712">
        <v>5.0568999999999997</v>
      </c>
      <c r="AJ712">
        <v>4.9348999999999998</v>
      </c>
      <c r="AK712" s="28">
        <v>4.8760000000000003</v>
      </c>
      <c r="AL712">
        <v>4.8947626040137049</v>
      </c>
      <c r="AM712">
        <v>4.9127978383689506</v>
      </c>
      <c r="AN712">
        <v>4.9297510475720978</v>
      </c>
      <c r="AO712">
        <v>4.9468216670789023</v>
      </c>
      <c r="AP712">
        <v>4.964010920824026</v>
      </c>
      <c r="AQ712">
        <v>4.9788399302962407</v>
      </c>
      <c r="AR712">
        <v>4.9925112331502746</v>
      </c>
      <c r="AS712">
        <v>5.0100200400801604</v>
      </c>
      <c r="AT712">
        <v>5.0263885398341293</v>
      </c>
      <c r="AU712">
        <v>5.0428643469490666</v>
      </c>
      <c r="AV712">
        <v>5.0581689428426913</v>
      </c>
      <c r="AW712">
        <v>5.0735667174023336</v>
      </c>
    </row>
    <row r="713" spans="1:49">
      <c r="A713" s="95">
        <v>45281</v>
      </c>
      <c r="AD713">
        <v>5.0952999999999999</v>
      </c>
      <c r="AE713" s="102">
        <v>4.8186</v>
      </c>
      <c r="AF713">
        <v>4.7408999999999999</v>
      </c>
      <c r="AG713" s="881">
        <v>4.9212999999999996</v>
      </c>
      <c r="AH713" s="881">
        <v>5.1707000000000001</v>
      </c>
      <c r="AI713">
        <v>5.0568999999999997</v>
      </c>
      <c r="AJ713">
        <v>4.9348999999999998</v>
      </c>
      <c r="AK713" s="28">
        <v>4.8749000000000002</v>
      </c>
      <c r="AL713">
        <v>4.8887802493277928</v>
      </c>
      <c r="AM713">
        <v>4.9067713444553478</v>
      </c>
      <c r="AN713">
        <v>4.9188391539596656</v>
      </c>
      <c r="AO713">
        <v>4.9370525796099729</v>
      </c>
      <c r="AP713">
        <v>4.9541738915035918</v>
      </c>
      <c r="AQ713">
        <v>4.9701789264413518</v>
      </c>
      <c r="AR713">
        <v>4.9850448654037889</v>
      </c>
      <c r="AS713">
        <v>5.0037528146109587</v>
      </c>
      <c r="AT713">
        <v>5.0200803212851408</v>
      </c>
      <c r="AU713">
        <v>5.0377833753148611</v>
      </c>
      <c r="AV713">
        <v>5.0530570995452253</v>
      </c>
      <c r="AW713">
        <v>5.0671395996959721</v>
      </c>
    </row>
    <row r="714" spans="1:49">
      <c r="A714" s="95">
        <v>45282</v>
      </c>
      <c r="AD714">
        <v>5.0952999999999999</v>
      </c>
      <c r="AE714" s="102">
        <v>4.8186</v>
      </c>
      <c r="AF714">
        <v>4.7408999999999999</v>
      </c>
      <c r="AG714" s="881">
        <v>4.9212999999999996</v>
      </c>
      <c r="AH714" s="881">
        <v>5.1707000000000001</v>
      </c>
      <c r="AI714">
        <v>5.0568999999999997</v>
      </c>
      <c r="AJ714">
        <v>4.9348999999999998</v>
      </c>
      <c r="AK714" s="28">
        <v>4.8613</v>
      </c>
      <c r="AL714">
        <v>4.8508367693427115</v>
      </c>
      <c r="AM714">
        <v>4.8685491723466408</v>
      </c>
      <c r="AN714">
        <v>4.8828125</v>
      </c>
      <c r="AO714">
        <v>4.90075961774075</v>
      </c>
      <c r="AP714">
        <v>4.9188391539596656</v>
      </c>
      <c r="AQ714">
        <v>4.9346163335800641</v>
      </c>
      <c r="AR714">
        <v>4.9492699826775546</v>
      </c>
      <c r="AS714">
        <v>4.9677098857426722</v>
      </c>
      <c r="AT714">
        <v>4.9838026414153997</v>
      </c>
      <c r="AU714">
        <v>5.0012503125781445</v>
      </c>
      <c r="AV714">
        <v>5.0163029847002756</v>
      </c>
      <c r="AW714">
        <v>5.0314465408805029</v>
      </c>
    </row>
    <row r="715" spans="1:49">
      <c r="A715" s="95">
        <v>45286</v>
      </c>
      <c r="AD715">
        <v>5.0952999999999999</v>
      </c>
      <c r="AE715">
        <v>4.8186</v>
      </c>
      <c r="AF715">
        <v>4.7408999999999999</v>
      </c>
      <c r="AG715">
        <v>4.9212999999999996</v>
      </c>
      <c r="AH715">
        <v>5.1707000000000001</v>
      </c>
      <c r="AI715">
        <v>5.0568999999999997</v>
      </c>
      <c r="AJ715">
        <v>4.9348999999999998</v>
      </c>
      <c r="AK715" s="28">
        <v>4.8361999999999998</v>
      </c>
    </row>
    <row r="716" spans="1:49">
      <c r="A716" s="95">
        <v>45287</v>
      </c>
      <c r="AD716">
        <v>5.0952999999999999</v>
      </c>
      <c r="AE716">
        <v>4.8186</v>
      </c>
      <c r="AF716">
        <v>4.7408999999999999</v>
      </c>
      <c r="AG716">
        <v>4.9212999999999996</v>
      </c>
      <c r="AH716">
        <v>5.1707000000000001</v>
      </c>
      <c r="AI716">
        <v>5.0568999999999997</v>
      </c>
      <c r="AJ716">
        <v>4.9348999999999998</v>
      </c>
      <c r="AK716" s="28">
        <v>4.8306005000000001</v>
      </c>
    </row>
    <row r="717" spans="1:49">
      <c r="A717" s="95">
        <v>45288</v>
      </c>
      <c r="AD717">
        <v>5.0952999999999999</v>
      </c>
      <c r="AE717">
        <v>4.8186</v>
      </c>
      <c r="AF717">
        <v>4.7408999999999999</v>
      </c>
      <c r="AG717">
        <v>4.9212999999999996</v>
      </c>
      <c r="AH717">
        <v>5.1707000000000001</v>
      </c>
      <c r="AI717">
        <v>5.0568999999999997</v>
      </c>
      <c r="AJ717">
        <v>4.9348999999999998</v>
      </c>
      <c r="AK717" s="28">
        <v>4.8407</v>
      </c>
      <c r="AL717">
        <v>4.8412083656080558</v>
      </c>
      <c r="AM717">
        <v>4.863813229571984</v>
      </c>
      <c r="AN717">
        <v>4.8768593026091196</v>
      </c>
      <c r="AO717">
        <v>4.8899755501222497</v>
      </c>
      <c r="AP717">
        <v>4.9055678194751042</v>
      </c>
      <c r="AQ717">
        <v>4.9212598425196852</v>
      </c>
      <c r="AR717">
        <v>4.9358341559723593</v>
      </c>
      <c r="AS717">
        <v>4.9566294919454768</v>
      </c>
      <c r="AT717">
        <v>4.9751243781094523</v>
      </c>
      <c r="AU717">
        <v>4.9937578027465666</v>
      </c>
      <c r="AV717">
        <v>5.008765339343852</v>
      </c>
      <c r="AW717">
        <v>5.022601707684581</v>
      </c>
    </row>
    <row r="718" spans="1:49">
      <c r="A718" s="95">
        <v>45289</v>
      </c>
      <c r="AD718">
        <v>5.0952999999999999</v>
      </c>
      <c r="AE718">
        <v>4.8186</v>
      </c>
      <c r="AF718">
        <v>4.7408999999999999</v>
      </c>
      <c r="AG718">
        <v>4.9212999999999996</v>
      </c>
      <c r="AH718">
        <v>5.1707000000000001</v>
      </c>
      <c r="AI718">
        <v>5.0568999999999997</v>
      </c>
      <c r="AJ718">
        <v>4.9348999999999998</v>
      </c>
      <c r="AK718" s="28">
        <v>4.8412997999999998</v>
      </c>
      <c r="AL718">
        <v>4.8412083656080558</v>
      </c>
      <c r="AM718">
        <v>4.8555474629764506</v>
      </c>
      <c r="AN718">
        <v>4.8697345994643291</v>
      </c>
      <c r="AO718">
        <v>4.8959608323133414</v>
      </c>
      <c r="AP718">
        <v>4.9115913555992137</v>
      </c>
      <c r="AQ718">
        <v>4.9285362247412516</v>
      </c>
      <c r="AR718">
        <v>4.9419322955275513</v>
      </c>
      <c r="AS718">
        <v>4.9627791563275432</v>
      </c>
      <c r="AT718">
        <v>4.9813200498132</v>
      </c>
      <c r="AU718">
        <v>5</v>
      </c>
      <c r="AV718">
        <v>5.0150451354062184</v>
      </c>
      <c r="AW718">
        <v>5.0276520864756158</v>
      </c>
    </row>
    <row r="719" spans="1:49">
      <c r="A719" s="95">
        <v>45293</v>
      </c>
      <c r="AD719">
        <v>5.0952999999999999</v>
      </c>
      <c r="AE719">
        <v>4.8186</v>
      </c>
      <c r="AF719">
        <v>4.7408999999999999</v>
      </c>
      <c r="AG719">
        <v>4.9212999999999996</v>
      </c>
      <c r="AH719">
        <v>5.1707000000000001</v>
      </c>
      <c r="AI719">
        <v>5.0568999999999997</v>
      </c>
      <c r="AJ719">
        <v>4.9348999999999998</v>
      </c>
      <c r="AK719">
        <v>4.8412997999999998</v>
      </c>
      <c r="AL719" s="28">
        <v>4.891</v>
      </c>
      <c r="AM719">
        <v>4.9370525796099729</v>
      </c>
      <c r="AN719">
        <v>4.9492699826775546</v>
      </c>
      <c r="AO719">
        <v>4.9652432969215496</v>
      </c>
      <c r="AP719">
        <v>4.9838026414153997</v>
      </c>
      <c r="AQ719">
        <v>5</v>
      </c>
      <c r="AR719">
        <v>5.0163029847002756</v>
      </c>
      <c r="AS719">
        <v>5.0314465408805029</v>
      </c>
      <c r="AT719">
        <v>5.0454086781029268</v>
      </c>
      <c r="AU719">
        <v>5.0594485201113084</v>
      </c>
      <c r="AV719">
        <v>5.0761421319796955</v>
      </c>
      <c r="AW719">
        <v>5.0929462694168581</v>
      </c>
    </row>
    <row r="720" spans="1:49">
      <c r="A720" s="95">
        <v>45294</v>
      </c>
      <c r="AD720">
        <v>5.0952999999999999</v>
      </c>
      <c r="AE720">
        <v>4.8186</v>
      </c>
      <c r="AF720">
        <v>4.7408999999999999</v>
      </c>
      <c r="AG720">
        <v>4.9212999999999996</v>
      </c>
      <c r="AH720">
        <v>5.1707000000000001</v>
      </c>
      <c r="AI720">
        <v>5.0568999999999997</v>
      </c>
      <c r="AJ720">
        <v>4.9348999999999998</v>
      </c>
      <c r="AK720">
        <v>4.8412997999999998</v>
      </c>
      <c r="AL720" s="28">
        <v>4.9206000000000003</v>
      </c>
      <c r="AM720">
        <v>4.9370525796099729</v>
      </c>
      <c r="AN720">
        <v>4.9504950495049505</v>
      </c>
      <c r="AO720">
        <v>4.9664762850757391</v>
      </c>
      <c r="AP720">
        <v>4.9838026414153997</v>
      </c>
      <c r="AQ720">
        <v>5</v>
      </c>
      <c r="AR720">
        <v>5.0150451354062184</v>
      </c>
      <c r="AS720">
        <v>5.0314465408805029</v>
      </c>
      <c r="AT720">
        <v>5.0466818067120869</v>
      </c>
      <c r="AU720">
        <v>5.0632911392405058</v>
      </c>
      <c r="AV720">
        <v>5.0774308200050777</v>
      </c>
      <c r="AW720">
        <v>5.0916496945010188</v>
      </c>
    </row>
    <row r="721" spans="1:49">
      <c r="A721" s="95">
        <v>45295</v>
      </c>
      <c r="AD721">
        <v>5.0952999999999999</v>
      </c>
      <c r="AE721">
        <v>4.8186</v>
      </c>
      <c r="AF721">
        <v>4.7408999999999999</v>
      </c>
      <c r="AG721">
        <v>4.9212999999999996</v>
      </c>
      <c r="AH721">
        <v>5.1707000000000001</v>
      </c>
      <c r="AI721">
        <v>5.0568999999999997</v>
      </c>
      <c r="AJ721">
        <v>4.9348999999999998</v>
      </c>
      <c r="AK721">
        <v>4.8412997999999998</v>
      </c>
      <c r="AL721" s="28">
        <v>4.9181999999999997</v>
      </c>
      <c r="AM721">
        <v>4.9285362247412516</v>
      </c>
      <c r="AN721">
        <v>4.9407114624505928</v>
      </c>
      <c r="AO721">
        <v>4.9554013875123886</v>
      </c>
      <c r="AP721">
        <v>4.9726504226752857</v>
      </c>
      <c r="AQ721">
        <v>4.9875311720698248</v>
      </c>
      <c r="AR721">
        <v>5.002501250625313</v>
      </c>
      <c r="AS721">
        <v>5.0188205771643659</v>
      </c>
      <c r="AT721">
        <v>5.0352467270896275</v>
      </c>
      <c r="AU721">
        <v>5.0517807527153327</v>
      </c>
      <c r="AV721">
        <v>5.0671395996959721</v>
      </c>
      <c r="AW721">
        <v>5.0800101600203202</v>
      </c>
    </row>
    <row r="722" spans="1:49">
      <c r="A722" s="95">
        <v>45296</v>
      </c>
      <c r="AD722">
        <v>5.0952999999999999</v>
      </c>
      <c r="AE722">
        <v>4.8186</v>
      </c>
      <c r="AF722">
        <v>4.7408999999999999</v>
      </c>
      <c r="AG722">
        <v>4.9212999999999996</v>
      </c>
      <c r="AH722">
        <v>5.1707000000000001</v>
      </c>
      <c r="AI722">
        <v>5.0568999999999997</v>
      </c>
      <c r="AJ722">
        <v>4.9348999999999998</v>
      </c>
      <c r="AK722">
        <v>4.8412997999999998</v>
      </c>
      <c r="AL722" s="28">
        <v>4.8893000000000004</v>
      </c>
      <c r="AM722">
        <v>4.8875855327468232</v>
      </c>
      <c r="AN722">
        <v>4.90075961774075</v>
      </c>
      <c r="AO722">
        <v>4.9140049140049147</v>
      </c>
      <c r="AP722">
        <v>4.9321824907521572</v>
      </c>
      <c r="AQ722">
        <v>4.9480455220188029</v>
      </c>
      <c r="AR722">
        <v>4.9615480029769286</v>
      </c>
      <c r="AS722">
        <v>4.9788399302962407</v>
      </c>
      <c r="AT722">
        <v>4.9950049950049955</v>
      </c>
      <c r="AU722">
        <v>5.0125313283208017</v>
      </c>
      <c r="AV722">
        <v>5.0276520864756158</v>
      </c>
      <c r="AW722">
        <v>5.040322580645161</v>
      </c>
    </row>
    <row r="723" spans="1:49">
      <c r="A723" s="95">
        <v>45299</v>
      </c>
      <c r="AD723">
        <v>5.0952999999999999</v>
      </c>
      <c r="AE723">
        <v>4.8186</v>
      </c>
      <c r="AF723">
        <v>4.7408999999999999</v>
      </c>
      <c r="AG723">
        <v>4.9212999999999996</v>
      </c>
      <c r="AH723">
        <v>5.1707000000000001</v>
      </c>
      <c r="AI723">
        <v>5.0568999999999997</v>
      </c>
      <c r="AJ723">
        <v>4.9348999999999998</v>
      </c>
      <c r="AK723">
        <v>4.8412997999999998</v>
      </c>
      <c r="AL723" s="28">
        <v>4.8844000000000003</v>
      </c>
      <c r="AM723">
        <v>4.8899755501222497</v>
      </c>
      <c r="AN723">
        <v>4.9019607843137258</v>
      </c>
      <c r="AO723">
        <v>4.9164208456243852</v>
      </c>
      <c r="AP723">
        <v>4.9346163335800641</v>
      </c>
      <c r="AQ723">
        <v>4.9504950495049505</v>
      </c>
      <c r="AR723">
        <v>4.9652432969215496</v>
      </c>
      <c r="AS723">
        <v>4.9825610363726955</v>
      </c>
      <c r="AT723">
        <v>4.9987503124218948</v>
      </c>
      <c r="AU723">
        <v>5.0150451354062184</v>
      </c>
      <c r="AV723">
        <v>5.0301810865191143</v>
      </c>
      <c r="AW723">
        <v>5.0441361916771754</v>
      </c>
    </row>
    <row r="724" spans="1:49">
      <c r="A724" s="95">
        <v>45300</v>
      </c>
      <c r="AD724">
        <v>5.0952999999999999</v>
      </c>
      <c r="AE724">
        <v>4.8186</v>
      </c>
      <c r="AF724">
        <v>4.7408999999999999</v>
      </c>
      <c r="AG724">
        <v>4.9212999999999996</v>
      </c>
      <c r="AH724">
        <v>5.1707000000000001</v>
      </c>
      <c r="AI724">
        <v>5.0568999999999997</v>
      </c>
      <c r="AJ724">
        <v>4.9348999999999998</v>
      </c>
      <c r="AK724">
        <v>4.8412997999999998</v>
      </c>
      <c r="AL724" s="28">
        <v>4.8930999999999996</v>
      </c>
      <c r="AM724">
        <v>4.9152125829442124</v>
      </c>
      <c r="AN724">
        <v>4.9285362247412516</v>
      </c>
      <c r="AO724">
        <v>4.9455984174085064</v>
      </c>
      <c r="AP724">
        <v>4.964010920824026</v>
      </c>
      <c r="AQ724">
        <v>4.9813200498132</v>
      </c>
      <c r="AR724">
        <v>4.9962528103922059</v>
      </c>
      <c r="AS724">
        <v>5.013787916771121</v>
      </c>
      <c r="AT724">
        <v>5.0289162685441289</v>
      </c>
      <c r="AU724">
        <v>5.0466818067120869</v>
      </c>
      <c r="AV724">
        <v>5.0620096178182736</v>
      </c>
      <c r="AW724">
        <v>5.0748540979446837</v>
      </c>
    </row>
    <row r="725" spans="1:49">
      <c r="A725" s="95">
        <v>45301</v>
      </c>
      <c r="AD725">
        <v>5.0952999999999999</v>
      </c>
      <c r="AE725">
        <v>4.8186</v>
      </c>
      <c r="AF725">
        <v>4.7408999999999999</v>
      </c>
      <c r="AG725">
        <v>4.9212999999999996</v>
      </c>
      <c r="AH725">
        <v>5.1707000000000001</v>
      </c>
      <c r="AI725">
        <v>5.0568999999999997</v>
      </c>
      <c r="AJ725">
        <v>4.9348999999999998</v>
      </c>
      <c r="AK725">
        <v>4.8412997999999998</v>
      </c>
      <c r="AL725" s="28">
        <v>4.8895</v>
      </c>
      <c r="AM725">
        <v>4.9067713444553478</v>
      </c>
      <c r="AN725">
        <v>4.9200492004920049</v>
      </c>
      <c r="AO725">
        <v>4.9370525796099729</v>
      </c>
      <c r="AP725">
        <v>4.9554013875123886</v>
      </c>
      <c r="AQ725">
        <v>4.9726504226752857</v>
      </c>
      <c r="AR725">
        <v>4.9862877088007975</v>
      </c>
      <c r="AS725">
        <v>5.0037528146109587</v>
      </c>
      <c r="AT725">
        <v>5.0200803212851408</v>
      </c>
      <c r="AU725">
        <v>5.0377833753148611</v>
      </c>
      <c r="AV725">
        <v>5.0530570995452253</v>
      </c>
      <c r="AW725">
        <v>5.0671395996959721</v>
      </c>
    </row>
    <row r="726" spans="1:49">
      <c r="A726" s="95">
        <v>45302</v>
      </c>
      <c r="AD726">
        <v>5.0952999999999999</v>
      </c>
      <c r="AE726">
        <v>4.8186</v>
      </c>
      <c r="AF726">
        <v>4.7408999999999999</v>
      </c>
      <c r="AG726">
        <v>4.9212999999999996</v>
      </c>
      <c r="AH726">
        <v>5.1707000000000001</v>
      </c>
      <c r="AI726">
        <v>5.0568999999999997</v>
      </c>
      <c r="AJ726">
        <v>4.9348999999999998</v>
      </c>
      <c r="AK726">
        <v>4.8412997999999998</v>
      </c>
      <c r="AL726" s="28">
        <v>4.8788</v>
      </c>
      <c r="AM726">
        <v>4.8947626040137049</v>
      </c>
      <c r="AN726">
        <v>4.9067713444553478</v>
      </c>
      <c r="AO726">
        <v>4.9224710804824019</v>
      </c>
      <c r="AP726">
        <v>4.9407114624505928</v>
      </c>
      <c r="AQ726">
        <v>4.9578582052553299</v>
      </c>
      <c r="AR726">
        <v>4.9726504226752857</v>
      </c>
      <c r="AS726">
        <v>4.9900199600798407</v>
      </c>
      <c r="AT726">
        <v>5.0075112669003508</v>
      </c>
      <c r="AU726">
        <v>5.0251256281407031</v>
      </c>
      <c r="AV726">
        <v>5.0415931434333245</v>
      </c>
      <c r="AW726">
        <v>5.0556117290192111</v>
      </c>
    </row>
    <row r="727" spans="1:49">
      <c r="A727" s="95">
        <v>45303</v>
      </c>
      <c r="AD727">
        <v>5.0952999999999999</v>
      </c>
      <c r="AE727">
        <v>4.8186</v>
      </c>
      <c r="AF727">
        <v>4.7408999999999999</v>
      </c>
      <c r="AG727">
        <v>4.9212999999999996</v>
      </c>
      <c r="AH727">
        <v>5.1707000000000001</v>
      </c>
      <c r="AI727">
        <v>5.0568999999999997</v>
      </c>
      <c r="AJ727">
        <v>4.9348999999999998</v>
      </c>
      <c r="AK727">
        <v>4.8412997999999998</v>
      </c>
      <c r="AL727" s="28">
        <v>4.8536999999999999</v>
      </c>
      <c r="AM727">
        <v>4.8661800486618008</v>
      </c>
      <c r="AN727">
        <v>4.8792388387411565</v>
      </c>
      <c r="AO727">
        <v>4.8947626040137049</v>
      </c>
      <c r="AP727">
        <v>4.9140049140049147</v>
      </c>
      <c r="AQ727">
        <v>4.9297510475720978</v>
      </c>
      <c r="AR727">
        <v>4.9455984174085064</v>
      </c>
      <c r="AS727">
        <v>4.9627791563275432</v>
      </c>
      <c r="AT727">
        <v>4.9800796812749004</v>
      </c>
      <c r="AU727">
        <v>4.9975012493753121</v>
      </c>
      <c r="AV727">
        <v>5.013787916771121</v>
      </c>
      <c r="AW727">
        <v>5.0276520864756158</v>
      </c>
    </row>
    <row r="728" spans="1:49">
      <c r="A728" s="95">
        <v>45306</v>
      </c>
      <c r="AD728">
        <v>5.0952999999999999</v>
      </c>
      <c r="AE728">
        <v>4.8186</v>
      </c>
      <c r="AF728">
        <v>4.7408999999999999</v>
      </c>
      <c r="AG728">
        <v>4.9212999999999996</v>
      </c>
      <c r="AH728">
        <v>5.1707000000000001</v>
      </c>
      <c r="AI728">
        <v>5.0568999999999997</v>
      </c>
      <c r="AJ728">
        <v>4.9348999999999998</v>
      </c>
      <c r="AK728">
        <v>4.8412997999999998</v>
      </c>
      <c r="AL728" s="28">
        <v>4.8758999999999997</v>
      </c>
      <c r="AM728" s="189">
        <v>4.8661800486618008</v>
      </c>
      <c r="AN728" s="189">
        <v>4.8792388387411565</v>
      </c>
      <c r="AO728" s="189">
        <v>4.8947626040137049</v>
      </c>
      <c r="AP728" s="189">
        <v>4.9140049140049147</v>
      </c>
      <c r="AQ728" s="189">
        <v>4.9297510475720978</v>
      </c>
      <c r="AR728" s="189">
        <v>4.9455984174085064</v>
      </c>
      <c r="AS728" s="189">
        <v>4.9627791563275432</v>
      </c>
      <c r="AT728" s="189">
        <v>4.9800796812749004</v>
      </c>
      <c r="AU728" s="189">
        <v>4.9975012493753121</v>
      </c>
      <c r="AV728" s="189">
        <v>5.013787916771121</v>
      </c>
      <c r="AW728" s="189">
        <v>5.0276520864756158</v>
      </c>
    </row>
    <row r="729" spans="1:49">
      <c r="A729" s="95">
        <v>45307</v>
      </c>
      <c r="AD729">
        <v>5.0952999999999999</v>
      </c>
      <c r="AE729">
        <v>4.8186</v>
      </c>
      <c r="AF729">
        <v>4.7408999999999999</v>
      </c>
      <c r="AG729">
        <v>4.9212999999999996</v>
      </c>
      <c r="AH729">
        <v>5.1707000000000001</v>
      </c>
      <c r="AI729">
        <v>5.0568999999999997</v>
      </c>
      <c r="AJ729">
        <v>4.9348999999999998</v>
      </c>
      <c r="AK729">
        <v>4.8412997999999998</v>
      </c>
      <c r="AL729" s="28">
        <v>4.9032</v>
      </c>
      <c r="AM729">
        <v>4.9382716049382713</v>
      </c>
      <c r="AN729">
        <v>4.9504950495049505</v>
      </c>
      <c r="AO729">
        <v>4.9677098857426722</v>
      </c>
      <c r="AP729">
        <v>4.9862877088007975</v>
      </c>
      <c r="AQ729">
        <v>5.002501250625313</v>
      </c>
      <c r="AR729">
        <v>5.0175614651279474</v>
      </c>
      <c r="AS729">
        <v>5.0352467270896275</v>
      </c>
      <c r="AT729">
        <v>5.0530570995452253</v>
      </c>
      <c r="AU729">
        <v>5.0697084917617232</v>
      </c>
      <c r="AV729">
        <v>5.0864699898270604</v>
      </c>
      <c r="AW729">
        <v>5.1007396072430504</v>
      </c>
    </row>
    <row r="730" spans="1:49">
      <c r="A730" s="95">
        <v>45308</v>
      </c>
      <c r="AD730">
        <v>5.0952999999999999</v>
      </c>
      <c r="AE730">
        <v>4.8186</v>
      </c>
      <c r="AF730">
        <v>4.7408999999999999</v>
      </c>
      <c r="AG730">
        <v>4.9212999999999996</v>
      </c>
      <c r="AH730">
        <v>5.1707000000000001</v>
      </c>
      <c r="AI730">
        <v>5.0568999999999997</v>
      </c>
      <c r="AJ730">
        <v>4.9348999999999998</v>
      </c>
      <c r="AK730">
        <v>4.8412997999999998</v>
      </c>
      <c r="AL730" s="28">
        <v>4.9340000000000002</v>
      </c>
      <c r="AM730">
        <v>4.9443757725587139</v>
      </c>
      <c r="AN730">
        <v>4.9566294919454768</v>
      </c>
      <c r="AO730">
        <v>4.9726504226752857</v>
      </c>
      <c r="AP730">
        <v>4.9912652857499378</v>
      </c>
      <c r="AQ730">
        <v>5.0075112669003508</v>
      </c>
      <c r="AR730">
        <v>5.022601707684581</v>
      </c>
      <c r="AS730">
        <v>5.0390526581002772</v>
      </c>
      <c r="AT730">
        <v>5.0530570995452253</v>
      </c>
      <c r="AU730">
        <v>5.0658561296859173</v>
      </c>
      <c r="AV730">
        <v>5.0813008130081299</v>
      </c>
      <c r="AW730">
        <v>5.0968399592252798</v>
      </c>
    </row>
    <row r="731" spans="1:49">
      <c r="A731" s="95">
        <v>45309</v>
      </c>
      <c r="AD731">
        <v>5.0952999999999999</v>
      </c>
      <c r="AE731">
        <v>4.8186</v>
      </c>
      <c r="AF731">
        <v>4.7408999999999999</v>
      </c>
      <c r="AG731">
        <v>4.9212999999999996</v>
      </c>
      <c r="AH731">
        <v>5.1707000000000001</v>
      </c>
      <c r="AI731">
        <v>5.0568999999999997</v>
      </c>
      <c r="AJ731">
        <v>4.9348999999999998</v>
      </c>
      <c r="AK731">
        <v>4.8412997999999998</v>
      </c>
      <c r="AL731" s="28">
        <v>4.9397000000000002</v>
      </c>
      <c r="AM731">
        <v>4.9419322955275513</v>
      </c>
      <c r="AN731">
        <v>4.9541738915035918</v>
      </c>
      <c r="AO731">
        <v>4.9714143673875215</v>
      </c>
      <c r="AP731">
        <v>4.9875311720698248</v>
      </c>
      <c r="AQ731">
        <v>5.0037528146109587</v>
      </c>
      <c r="AR731">
        <v>5.0175614651279474</v>
      </c>
      <c r="AS731">
        <v>5.0352467270896275</v>
      </c>
      <c r="AT731">
        <v>5.0517807527153327</v>
      </c>
      <c r="AU731">
        <v>5.0697084917617232</v>
      </c>
      <c r="AV731">
        <v>5.0864699898270604</v>
      </c>
      <c r="AW731">
        <v>5.1007396072430504</v>
      </c>
    </row>
    <row r="732" spans="1:49">
      <c r="A732" s="95">
        <v>45310</v>
      </c>
      <c r="AD732">
        <v>5.0952999999999999</v>
      </c>
      <c r="AE732">
        <v>4.8186</v>
      </c>
      <c r="AF732">
        <v>4.7408999999999999</v>
      </c>
      <c r="AG732">
        <v>4.9212999999999996</v>
      </c>
      <c r="AH732">
        <v>5.1707000000000001</v>
      </c>
      <c r="AI732">
        <v>5.0568999999999997</v>
      </c>
      <c r="AJ732">
        <v>4.9348999999999998</v>
      </c>
      <c r="AK732">
        <v>4.8412997999999998</v>
      </c>
      <c r="AL732" s="28">
        <v>4.9217000000000004</v>
      </c>
      <c r="AM732">
        <v>4.9346163335800641</v>
      </c>
      <c r="AN732">
        <v>4.9468216670789023</v>
      </c>
      <c r="AO732">
        <v>4.9615480029769286</v>
      </c>
      <c r="AP732">
        <v>4.9800796812749004</v>
      </c>
      <c r="AQ732">
        <v>4.9962528103922059</v>
      </c>
      <c r="AR732">
        <v>5.0100200400801604</v>
      </c>
      <c r="AS732">
        <v>5.0276520864756158</v>
      </c>
      <c r="AT732">
        <v>5.0441361916771754</v>
      </c>
      <c r="AU732">
        <v>5.0607287449392713</v>
      </c>
      <c r="AV732">
        <v>5.0774308200050777</v>
      </c>
      <c r="AW732">
        <v>5.0929462694168581</v>
      </c>
    </row>
    <row r="733" spans="1:49">
      <c r="A733" s="95">
        <v>45313</v>
      </c>
      <c r="AD733">
        <v>5.0952999999999999</v>
      </c>
      <c r="AE733">
        <v>4.8186</v>
      </c>
      <c r="AF733">
        <v>4.7408999999999999</v>
      </c>
      <c r="AG733">
        <v>4.9212999999999996</v>
      </c>
      <c r="AH733">
        <v>5.1707000000000001</v>
      </c>
      <c r="AI733">
        <v>5.0568999999999997</v>
      </c>
      <c r="AJ733">
        <v>4.9348999999999998</v>
      </c>
      <c r="AK733">
        <v>4.8412997999999998</v>
      </c>
      <c r="AL733" s="28">
        <v>4.9484000000000004</v>
      </c>
      <c r="AM733">
        <v>4.9950049950049955</v>
      </c>
      <c r="AN733">
        <v>5.0062578222778473</v>
      </c>
      <c r="AO733">
        <v>5.0238633509168551</v>
      </c>
      <c r="AP733">
        <v>5.0415931434333245</v>
      </c>
      <c r="AQ733">
        <v>5.0581689428426913</v>
      </c>
      <c r="AR733">
        <v>5.0722799898554403</v>
      </c>
      <c r="AS733">
        <v>5.0890585241730282</v>
      </c>
      <c r="AT733">
        <v>5.1059484299208577</v>
      </c>
      <c r="AU733">
        <v>5.1229508196721305</v>
      </c>
      <c r="AV733">
        <v>5.1387461459403907</v>
      </c>
      <c r="AW733">
        <v>5.1546391752577314</v>
      </c>
    </row>
    <row r="734" spans="1:49">
      <c r="A734" s="95">
        <v>45314</v>
      </c>
      <c r="AD734">
        <v>5.0952999999999999</v>
      </c>
      <c r="AE734">
        <v>4.8186</v>
      </c>
      <c r="AF734">
        <v>4.7408999999999999</v>
      </c>
      <c r="AG734">
        <v>4.9212999999999996</v>
      </c>
      <c r="AH734">
        <v>5.1707000000000001</v>
      </c>
      <c r="AI734">
        <v>5.0568999999999997</v>
      </c>
      <c r="AJ734">
        <v>4.9348999999999998</v>
      </c>
      <c r="AK734">
        <v>4.8412997999999998</v>
      </c>
      <c r="AL734" s="28">
        <v>4.9709000000000003</v>
      </c>
      <c r="AM734">
        <v>4.9578582052553299</v>
      </c>
      <c r="AN734">
        <v>4.9701789264413518</v>
      </c>
      <c r="AO734">
        <v>4.9862877088007975</v>
      </c>
      <c r="AP734">
        <v>5.0037528146109587</v>
      </c>
      <c r="AQ734">
        <v>5.0188205771643659</v>
      </c>
      <c r="AR734">
        <v>5.0339793606846213</v>
      </c>
      <c r="AS734">
        <v>5.0505050505050502</v>
      </c>
      <c r="AT734">
        <v>5.0658561296859173</v>
      </c>
      <c r="AU734">
        <v>5.082592121982211</v>
      </c>
      <c r="AV734">
        <v>5.0994390617032126</v>
      </c>
      <c r="AW734">
        <v>5.1137816415239072</v>
      </c>
    </row>
    <row r="735" spans="1:49">
      <c r="A735" s="95">
        <v>45315</v>
      </c>
      <c r="AD735">
        <v>5.0952999999999999</v>
      </c>
      <c r="AE735">
        <v>4.8186</v>
      </c>
      <c r="AF735">
        <v>4.7408999999999999</v>
      </c>
      <c r="AG735">
        <v>4.9212999999999996</v>
      </c>
      <c r="AH735">
        <v>5.1707000000000001</v>
      </c>
      <c r="AI735">
        <v>5.0568999999999997</v>
      </c>
      <c r="AJ735">
        <v>4.9348999999999998</v>
      </c>
      <c r="AK735">
        <v>4.8412997999999998</v>
      </c>
      <c r="AL735" s="28">
        <v>4.9185999999999996</v>
      </c>
      <c r="AM735">
        <v>4.9321824907521572</v>
      </c>
      <c r="AN735">
        <v>4.9443757725587139</v>
      </c>
      <c r="AO735">
        <v>4.9627791563275432</v>
      </c>
      <c r="AP735">
        <v>4.9825610363726955</v>
      </c>
      <c r="AQ735">
        <v>4.9975012493753121</v>
      </c>
      <c r="AR735">
        <v>5.0112753695815586</v>
      </c>
      <c r="AS735">
        <v>5.0289162685441289</v>
      </c>
      <c r="AT735">
        <v>5.0441361916771754</v>
      </c>
      <c r="AU735">
        <v>5.0594485201113084</v>
      </c>
      <c r="AV735">
        <v>5.0761421319796955</v>
      </c>
      <c r="AW735">
        <v>5.090353779587681</v>
      </c>
    </row>
    <row r="736" spans="1:49">
      <c r="A736" s="95">
        <v>45316</v>
      </c>
      <c r="AD736">
        <v>5.0952999999999999</v>
      </c>
      <c r="AE736">
        <v>4.8186</v>
      </c>
      <c r="AF736">
        <v>4.7408999999999999</v>
      </c>
      <c r="AG736">
        <v>4.9212999999999996</v>
      </c>
      <c r="AH736">
        <v>5.1707000000000001</v>
      </c>
      <c r="AI736">
        <v>5.0568999999999997</v>
      </c>
      <c r="AJ736">
        <v>4.9348999999999998</v>
      </c>
      <c r="AK736">
        <v>4.8412997999999998</v>
      </c>
      <c r="AL736" s="28">
        <v>4.9226000000000001</v>
      </c>
      <c r="AM736">
        <v>4.9273220004927323</v>
      </c>
      <c r="AN736">
        <v>4.9394912324030624</v>
      </c>
      <c r="AO736">
        <v>4.9578582052553299</v>
      </c>
      <c r="AP736">
        <v>4.9738870927629941</v>
      </c>
      <c r="AQ736">
        <v>4.9900199600798407</v>
      </c>
      <c r="AR736">
        <v>5.0037528146109587</v>
      </c>
      <c r="AS736">
        <v>5.0213406979663571</v>
      </c>
      <c r="AT736">
        <v>5.0377833753148611</v>
      </c>
      <c r="AU736">
        <v>5.0543340914834474</v>
      </c>
      <c r="AV736">
        <v>5.0709939148073024</v>
      </c>
      <c r="AW736">
        <v>5.0864699898270604</v>
      </c>
    </row>
    <row r="737" spans="1:50">
      <c r="A737" s="95">
        <v>45317</v>
      </c>
      <c r="AD737">
        <v>5.0952999999999999</v>
      </c>
      <c r="AE737">
        <v>4.8186</v>
      </c>
      <c r="AF737">
        <v>4.7408999999999999</v>
      </c>
      <c r="AG737">
        <v>4.9212999999999996</v>
      </c>
      <c r="AH737">
        <v>5.1707000000000001</v>
      </c>
      <c r="AI737">
        <v>5.0568999999999997</v>
      </c>
      <c r="AJ737">
        <v>4.9348999999999998</v>
      </c>
      <c r="AK737">
        <v>4.8412997999999998</v>
      </c>
      <c r="AL737" s="28">
        <v>4.9119000000000002</v>
      </c>
      <c r="AM737">
        <v>4.9176297024834028</v>
      </c>
      <c r="AN737">
        <v>4.9297510475720978</v>
      </c>
      <c r="AO737">
        <v>4.9480455220188029</v>
      </c>
      <c r="AP737">
        <v>4.964010920824026</v>
      </c>
      <c r="AQ737">
        <v>4.9800796812749004</v>
      </c>
      <c r="AR737">
        <v>4.9937578027465666</v>
      </c>
      <c r="AS737">
        <v>5.0112753695815586</v>
      </c>
      <c r="AT737">
        <v>5.0263885398341293</v>
      </c>
      <c r="AU737">
        <v>5.0428643469490666</v>
      </c>
      <c r="AV737">
        <v>5.0594485201113084</v>
      </c>
      <c r="AW737">
        <v>5.0748540979446837</v>
      </c>
    </row>
    <row r="738" spans="1:50">
      <c r="A738" s="95">
        <v>45320</v>
      </c>
      <c r="AD738">
        <v>5.0952999999999999</v>
      </c>
      <c r="AE738">
        <v>4.8186</v>
      </c>
      <c r="AF738">
        <v>4.7408999999999999</v>
      </c>
      <c r="AG738">
        <v>4.9212999999999996</v>
      </c>
      <c r="AH738">
        <v>5.1707000000000001</v>
      </c>
      <c r="AI738">
        <v>5.0568999999999997</v>
      </c>
      <c r="AJ738">
        <v>4.9348999999999998</v>
      </c>
      <c r="AK738">
        <v>4.8412997999999998</v>
      </c>
      <c r="AL738" s="28">
        <v>4.9218999999999999</v>
      </c>
      <c r="AM738">
        <v>4.9554013875123886</v>
      </c>
      <c r="AN738">
        <v>4.9677098857426722</v>
      </c>
      <c r="AO738">
        <v>4.9850448654037889</v>
      </c>
      <c r="AP738">
        <v>5.002501250625313</v>
      </c>
      <c r="AQ738">
        <v>5.0175614651279474</v>
      </c>
      <c r="AR738">
        <v>5.0327126321087068</v>
      </c>
      <c r="AS738">
        <v>5.049229992426155</v>
      </c>
      <c r="AT738">
        <v>5.0658561296859173</v>
      </c>
      <c r="AU738">
        <v>5.082592121982211</v>
      </c>
      <c r="AV738">
        <v>5.0994390617032126</v>
      </c>
      <c r="AW738">
        <v>5.1137816415239072</v>
      </c>
    </row>
    <row r="739" spans="1:50">
      <c r="A739" s="95">
        <v>45321</v>
      </c>
      <c r="AD739">
        <v>5.0952999999999999</v>
      </c>
      <c r="AE739">
        <v>4.8186</v>
      </c>
      <c r="AF739">
        <v>4.7408999999999999</v>
      </c>
      <c r="AG739">
        <v>4.9212999999999996</v>
      </c>
      <c r="AH739">
        <v>5.1707000000000001</v>
      </c>
      <c r="AI739">
        <v>5.0568999999999997</v>
      </c>
      <c r="AJ739">
        <v>4.9348999999999998</v>
      </c>
      <c r="AK739">
        <v>4.8412997999999998</v>
      </c>
      <c r="AL739" s="28">
        <v>4.9631999999999996</v>
      </c>
      <c r="AM739">
        <v>4.9480455220188029</v>
      </c>
      <c r="AN739">
        <v>4.9615480029769286</v>
      </c>
      <c r="AO739">
        <v>4.9751243781094523</v>
      </c>
      <c r="AP739">
        <v>4.9937578027465666</v>
      </c>
      <c r="AQ739">
        <v>5.0100200400801604</v>
      </c>
      <c r="AR739">
        <v>5.0251256281407031</v>
      </c>
      <c r="AS739">
        <v>5.0428643469490666</v>
      </c>
      <c r="AT739">
        <v>5.0594485201113084</v>
      </c>
      <c r="AU739">
        <v>5.0774308200050777</v>
      </c>
      <c r="AV739">
        <v>5.0955414012738851</v>
      </c>
      <c r="AW739">
        <v>5.1085568326947639</v>
      </c>
    </row>
    <row r="740" spans="1:50">
      <c r="A740" s="95">
        <v>45322</v>
      </c>
      <c r="AD740">
        <v>5.0952999999999999</v>
      </c>
      <c r="AE740">
        <v>4.8186</v>
      </c>
      <c r="AF740">
        <v>4.7408999999999999</v>
      </c>
      <c r="AG740">
        <v>4.9212999999999996</v>
      </c>
      <c r="AH740">
        <v>5.1707000000000001</v>
      </c>
      <c r="AI740">
        <v>5.0568999999999997</v>
      </c>
      <c r="AJ740">
        <v>4.9348999999999998</v>
      </c>
      <c r="AK740">
        <v>4.8412997999999998</v>
      </c>
      <c r="AL740" s="28">
        <v>4.9528999999999996</v>
      </c>
      <c r="AM740">
        <v>4.9534376857539133</v>
      </c>
      <c r="AN740">
        <v>4.9480455220188029</v>
      </c>
      <c r="AO740">
        <v>4.9652432969215496</v>
      </c>
      <c r="AP740">
        <v>4.9838026414153997</v>
      </c>
      <c r="AQ740">
        <v>5.0012503125781445</v>
      </c>
      <c r="AR740">
        <v>5.0163029847002756</v>
      </c>
      <c r="AS740">
        <v>5.0339793606846213</v>
      </c>
      <c r="AT740">
        <v>5.049229992426155</v>
      </c>
      <c r="AU740">
        <v>5.064573309698658</v>
      </c>
      <c r="AV740">
        <v>5.0813008130081299</v>
      </c>
      <c r="AW740">
        <v>5.0955414012738851</v>
      </c>
    </row>
    <row r="741" spans="1:50">
      <c r="A741" s="95">
        <v>45323</v>
      </c>
      <c r="AD741">
        <v>5.0952999999999999</v>
      </c>
      <c r="AE741">
        <v>4.8186</v>
      </c>
      <c r="AF741">
        <v>4.7408999999999999</v>
      </c>
      <c r="AG741">
        <v>4.9212999999999996</v>
      </c>
      <c r="AH741">
        <v>5.1707000000000001</v>
      </c>
      <c r="AI741">
        <v>5.0568999999999997</v>
      </c>
      <c r="AJ741">
        <v>4.9348999999999998</v>
      </c>
      <c r="AK741">
        <v>4.8412997999999998</v>
      </c>
      <c r="AL741">
        <v>4.9528999999999996</v>
      </c>
      <c r="AM741" s="28">
        <v>4.9344000000000001</v>
      </c>
      <c r="AN741">
        <v>4.9297510475720978</v>
      </c>
      <c r="AO741">
        <v>4.9455984174085064</v>
      </c>
      <c r="AP741">
        <v>4.9615480029769286</v>
      </c>
      <c r="AQ741">
        <v>4.9776007964161275</v>
      </c>
      <c r="AR741">
        <v>4.9925112331502746</v>
      </c>
      <c r="AS741">
        <v>5.0112753695815586</v>
      </c>
      <c r="AT741">
        <v>5.0276520864756158</v>
      </c>
      <c r="AU741">
        <v>5.0441361916771754</v>
      </c>
      <c r="AV741">
        <v>5.0607287449392713</v>
      </c>
      <c r="AW741">
        <v>5.0748540979446837</v>
      </c>
    </row>
    <row r="742" spans="1:50">
      <c r="A742" s="95">
        <v>45324</v>
      </c>
      <c r="AD742">
        <v>5.0952999999999999</v>
      </c>
      <c r="AE742">
        <v>4.8186</v>
      </c>
      <c r="AF742">
        <v>4.7408999999999999</v>
      </c>
      <c r="AG742">
        <v>4.9212999999999996</v>
      </c>
      <c r="AH742">
        <v>5.1707000000000001</v>
      </c>
      <c r="AI742">
        <v>5.0568999999999997</v>
      </c>
      <c r="AJ742">
        <v>4.9348999999999998</v>
      </c>
      <c r="AK742">
        <v>4.8412997999999998</v>
      </c>
      <c r="AL742">
        <v>4.9528999999999996</v>
      </c>
      <c r="AM742" s="28">
        <v>4.9465000000000003</v>
      </c>
      <c r="AN742">
        <v>4.9776007964161275</v>
      </c>
      <c r="AO742">
        <v>4.9925112331502746</v>
      </c>
      <c r="AP742">
        <v>5.0100200400801604</v>
      </c>
      <c r="AQ742">
        <v>5.0263885398341293</v>
      </c>
      <c r="AR742">
        <v>5.0415931434333245</v>
      </c>
      <c r="AS742">
        <v>5.0594485201113084</v>
      </c>
      <c r="AT742">
        <v>5.0761421319796955</v>
      </c>
      <c r="AU742">
        <v>5.0929462694168581</v>
      </c>
      <c r="AV742">
        <v>5.1098620337250891</v>
      </c>
      <c r="AW742">
        <v>5.1242633871380994</v>
      </c>
      <c r="AX742">
        <v>5.0748540979446837</v>
      </c>
    </row>
    <row r="743" spans="1:50">
      <c r="A743" s="95">
        <v>45327</v>
      </c>
      <c r="AD743">
        <v>5.0952999999999999</v>
      </c>
      <c r="AE743">
        <v>4.8186</v>
      </c>
      <c r="AF743">
        <v>4.7408999999999999</v>
      </c>
      <c r="AG743">
        <v>4.9212999999999996</v>
      </c>
      <c r="AH743">
        <v>5.1707000000000001</v>
      </c>
      <c r="AI743">
        <v>5.0568999999999997</v>
      </c>
      <c r="AJ743">
        <v>4.9348999999999998</v>
      </c>
      <c r="AK743">
        <v>4.8412997999999998</v>
      </c>
      <c r="AL743">
        <v>4.9528999999999996</v>
      </c>
      <c r="AM743" s="28">
        <v>5.0046999999999997</v>
      </c>
      <c r="AN743">
        <v>5</v>
      </c>
      <c r="AO743">
        <v>5.0150451354062184</v>
      </c>
      <c r="AP743">
        <v>5.0301810865191143</v>
      </c>
      <c r="AQ743">
        <v>5.0466818067120869</v>
      </c>
      <c r="AR743">
        <v>5.0620096178182736</v>
      </c>
      <c r="AS743">
        <v>5.078720162519045</v>
      </c>
      <c r="AT743">
        <v>5.0955414012738851</v>
      </c>
      <c r="AU743">
        <v>5.112474437627812</v>
      </c>
      <c r="AV743">
        <v>5.1295203898435497</v>
      </c>
      <c r="AW743">
        <v>5.1440329218106999</v>
      </c>
      <c r="AX743">
        <v>5.0748540979446837</v>
      </c>
    </row>
    <row r="744" spans="1:50">
      <c r="A744" s="95">
        <v>45328</v>
      </c>
      <c r="AK744">
        <v>4.8412997999999998</v>
      </c>
      <c r="AL744">
        <v>4.9528999999999996</v>
      </c>
      <c r="AM744" s="28">
        <v>4.9680999999999997</v>
      </c>
      <c r="AN744">
        <v>4.9689440993788816</v>
      </c>
      <c r="AO744">
        <v>4.9838026414153997</v>
      </c>
      <c r="AP744">
        <v>5.0012503125781445</v>
      </c>
      <c r="AQ744">
        <v>5.0175614651279474</v>
      </c>
      <c r="AR744">
        <v>5.0314465408805029</v>
      </c>
      <c r="AS744">
        <v>5.049229992426155</v>
      </c>
      <c r="AT744">
        <v>5.064573309698658</v>
      </c>
      <c r="AU744">
        <v>5.0813008130081299</v>
      </c>
      <c r="AV744">
        <v>5.0981391791995927</v>
      </c>
      <c r="AW744">
        <v>5.112474437627812</v>
      </c>
    </row>
    <row r="745" spans="1:50">
      <c r="A745" s="95">
        <v>45329</v>
      </c>
      <c r="AK745">
        <v>4.8412997999999998</v>
      </c>
      <c r="AL745">
        <v>4.9528999999999996</v>
      </c>
      <c r="AM745" s="28">
        <v>4.9602000000000004</v>
      </c>
      <c r="AN745">
        <v>4.9788399302962407</v>
      </c>
      <c r="AO745">
        <v>4.9950049950049955</v>
      </c>
      <c r="AP745">
        <v>5.0112753695815586</v>
      </c>
      <c r="AQ745">
        <v>5.0276520864756158</v>
      </c>
      <c r="AR745">
        <v>5.0428643469490666</v>
      </c>
      <c r="AS745">
        <v>5.0607287449392713</v>
      </c>
      <c r="AT745">
        <v>5.0761421319796955</v>
      </c>
      <c r="AU745">
        <v>5.0929462694168581</v>
      </c>
      <c r="AV745">
        <v>5.1085568326947639</v>
      </c>
      <c r="AW745">
        <v>5.1229508196721305</v>
      </c>
    </row>
    <row r="746" spans="1:50">
      <c r="A746" s="95">
        <v>45330</v>
      </c>
      <c r="AK746">
        <v>4.8412997999999998</v>
      </c>
      <c r="AL746">
        <v>4.9528999999999996</v>
      </c>
      <c r="AM746" s="28">
        <v>4.9798</v>
      </c>
      <c r="AN746">
        <v>5</v>
      </c>
      <c r="AO746">
        <v>5.0163029847002756</v>
      </c>
      <c r="AP746">
        <v>5.0327126321087068</v>
      </c>
      <c r="AQ746">
        <v>5.049229992426155</v>
      </c>
      <c r="AR746">
        <v>5.0632911392405058</v>
      </c>
      <c r="AS746">
        <v>5.0813008130081299</v>
      </c>
      <c r="AT746">
        <v>5.0981391791995927</v>
      </c>
      <c r="AU746">
        <v>5.1150895140664963</v>
      </c>
      <c r="AV746">
        <v>5.1321529381575575</v>
      </c>
      <c r="AW746">
        <v>5.1480051480051481</v>
      </c>
    </row>
    <row r="747" spans="1:50">
      <c r="A747" s="95">
        <v>45331</v>
      </c>
      <c r="AK747">
        <v>4.8412997999999998</v>
      </c>
      <c r="AL747">
        <v>4.9528999999999996</v>
      </c>
      <c r="AM747" s="28">
        <v>4.9710999999999999</v>
      </c>
      <c r="AN747">
        <v>4.964010920824026</v>
      </c>
      <c r="AO747">
        <v>4.9800796812749004</v>
      </c>
      <c r="AP747">
        <v>4.9962528103922059</v>
      </c>
      <c r="AQ747">
        <v>5.0125313283208017</v>
      </c>
      <c r="AR747">
        <v>5.0276520864756158</v>
      </c>
      <c r="AS747">
        <v>5.0454086781029268</v>
      </c>
      <c r="AT747">
        <v>5.0594485201113084</v>
      </c>
      <c r="AU747">
        <v>5.0748540979446837</v>
      </c>
      <c r="AV747">
        <v>5.090353779587681</v>
      </c>
      <c r="AW747">
        <v>5.1046452271567127</v>
      </c>
    </row>
    <row r="748" spans="1:50">
      <c r="A748" s="103">
        <v>45334</v>
      </c>
      <c r="AK748">
        <v>4.8412997999999998</v>
      </c>
      <c r="AL748">
        <v>4.9528999999999996</v>
      </c>
      <c r="AM748" s="293">
        <v>4.9710999999999999</v>
      </c>
      <c r="AN748">
        <v>4.9627791563275432</v>
      </c>
      <c r="AO748">
        <v>4.9788399302962407</v>
      </c>
      <c r="AP748">
        <v>4.9962528103922059</v>
      </c>
      <c r="AQ748">
        <v>5.0125313283208017</v>
      </c>
      <c r="AR748">
        <v>5.0276520864756158</v>
      </c>
      <c r="AS748">
        <v>5.0454086781029268</v>
      </c>
      <c r="AT748">
        <v>5.0607287449392713</v>
      </c>
      <c r="AU748">
        <v>5.0761421319796955</v>
      </c>
      <c r="AV748">
        <v>5.090353779587681</v>
      </c>
      <c r="AW748">
        <v>5.1059484299208577</v>
      </c>
    </row>
    <row r="749" spans="1:50">
      <c r="A749" s="103">
        <v>45335</v>
      </c>
      <c r="AK749">
        <v>4.8412997999999998</v>
      </c>
      <c r="AL749">
        <v>4.9528999999999996</v>
      </c>
      <c r="AM749" s="293">
        <v>4.9710999999999999</v>
      </c>
      <c r="AN749">
        <v>5.0075112669003508</v>
      </c>
      <c r="AO749">
        <v>5.022601707684581</v>
      </c>
      <c r="AP749">
        <v>4.9950049950049955</v>
      </c>
      <c r="AQ749">
        <v>5.0125313283208017</v>
      </c>
      <c r="AR749">
        <v>5.0276520864756158</v>
      </c>
      <c r="AS749">
        <v>5.0454086781029268</v>
      </c>
      <c r="AT749">
        <v>5.0607287449392713</v>
      </c>
      <c r="AU749">
        <v>5.0761421319796955</v>
      </c>
      <c r="AV749">
        <v>5.090353779587681</v>
      </c>
      <c r="AW749">
        <v>5.1046452271567127</v>
      </c>
    </row>
    <row r="750" spans="1:50">
      <c r="A750" s="95">
        <v>45336</v>
      </c>
      <c r="AK750">
        <v>4.8412997999999998</v>
      </c>
      <c r="AL750">
        <v>4.9528999999999996</v>
      </c>
      <c r="AM750" s="28">
        <v>4.9717000000000002</v>
      </c>
      <c r="AN750">
        <v>4.9788399302962407</v>
      </c>
      <c r="AO750">
        <v>4.9937578027465666</v>
      </c>
      <c r="AP750">
        <v>5.0100200400801604</v>
      </c>
      <c r="AQ750">
        <v>5.0276520864756158</v>
      </c>
      <c r="AR750">
        <v>5.0415931434333245</v>
      </c>
      <c r="AS750">
        <v>5.0581689428426913</v>
      </c>
      <c r="AT750">
        <v>5.0735667174023336</v>
      </c>
      <c r="AU750">
        <v>5.0890585241730282</v>
      </c>
      <c r="AV750">
        <v>5.1046452271567127</v>
      </c>
      <c r="AW750">
        <v>5.1190171487074485</v>
      </c>
    </row>
    <row r="751" spans="1:50">
      <c r="A751" s="95">
        <v>45337</v>
      </c>
      <c r="AK751">
        <v>4.8412997999999998</v>
      </c>
      <c r="AL751">
        <v>4.9528999999999996</v>
      </c>
      <c r="AM751" s="28">
        <v>4.9703999999999997</v>
      </c>
      <c r="AN751">
        <v>4.9751243781094523</v>
      </c>
      <c r="AO751">
        <v>4.9912652857499378</v>
      </c>
      <c r="AP751">
        <v>5.0075112669003508</v>
      </c>
      <c r="AQ751">
        <v>5.022601707684581</v>
      </c>
      <c r="AR751">
        <v>5.0377833753148611</v>
      </c>
      <c r="AS751">
        <v>5.0543340914834474</v>
      </c>
      <c r="AT751">
        <v>5.0697084917617232</v>
      </c>
      <c r="AU751">
        <v>5.0851767098906686</v>
      </c>
      <c r="AV751">
        <v>5.1007396072430504</v>
      </c>
      <c r="AW751">
        <v>5.1163980557687383</v>
      </c>
    </row>
    <row r="752" spans="1:50">
      <c r="A752" s="95">
        <v>45338</v>
      </c>
      <c r="AK752">
        <v>4.8412997999999998</v>
      </c>
      <c r="AL752">
        <v>4.9528999999999996</v>
      </c>
      <c r="AM752" s="28">
        <v>4.9755000000000003</v>
      </c>
      <c r="AN752">
        <v>4.9751243781094523</v>
      </c>
      <c r="AO752">
        <v>4.9912652857499378</v>
      </c>
      <c r="AP752">
        <v>5.0075112669003508</v>
      </c>
      <c r="AQ752">
        <v>5.0238633509168551</v>
      </c>
      <c r="AR752">
        <v>5.0377833753148611</v>
      </c>
      <c r="AS752">
        <v>5.0556117290192111</v>
      </c>
      <c r="AT752">
        <v>5.0697084917617232</v>
      </c>
      <c r="AU752">
        <v>5.0851767098906686</v>
      </c>
      <c r="AV752">
        <v>5.1007396072430504</v>
      </c>
      <c r="AW752">
        <v>5.1150895140664963</v>
      </c>
    </row>
    <row r="753" spans="1:50">
      <c r="A753" s="95">
        <v>45341</v>
      </c>
      <c r="AK753">
        <v>4.8412997999999998</v>
      </c>
      <c r="AL753">
        <v>4.9528999999999996</v>
      </c>
      <c r="AM753" s="28">
        <v>4.9579000000000004</v>
      </c>
      <c r="AN753" s="189">
        <v>4.9751243781094523</v>
      </c>
      <c r="AO753" s="189">
        <v>4.9912652857499378</v>
      </c>
      <c r="AP753" s="189">
        <v>5.0075112669003508</v>
      </c>
      <c r="AQ753" s="189">
        <v>5.0238633509168551</v>
      </c>
      <c r="AR753" s="189">
        <v>5.0377833753148611</v>
      </c>
      <c r="AS753" s="189">
        <v>5.0556117290192111</v>
      </c>
      <c r="AT753" s="189">
        <v>5.0697084917617232</v>
      </c>
      <c r="AU753" s="189">
        <v>5.0851767098906686</v>
      </c>
      <c r="AV753" s="189">
        <v>5.1007396072430504</v>
      </c>
      <c r="AW753" s="189">
        <v>5.1150895140664963</v>
      </c>
    </row>
    <row r="754" spans="1:50">
      <c r="A754" s="95">
        <v>45342</v>
      </c>
      <c r="AK754">
        <v>4.8412997999999998</v>
      </c>
      <c r="AL754">
        <v>4.9528999999999996</v>
      </c>
      <c r="AM754" s="28">
        <v>4.9401999999999999</v>
      </c>
      <c r="AN754">
        <v>4.9333991119881597</v>
      </c>
      <c r="AO754">
        <v>4.9504950495049505</v>
      </c>
      <c r="AP754">
        <v>4.9664762850757391</v>
      </c>
      <c r="AQ754">
        <v>4.9825610363726955</v>
      </c>
      <c r="AR754">
        <v>4.9962528103922059</v>
      </c>
      <c r="AS754">
        <v>5.013787916771121</v>
      </c>
      <c r="AT754">
        <v>5.0276520864756158</v>
      </c>
      <c r="AU754">
        <v>5.0428643469490666</v>
      </c>
      <c r="AV754">
        <v>5.0568900126422252</v>
      </c>
      <c r="AW754">
        <v>5.0709939148073024</v>
      </c>
    </row>
    <row r="755" spans="1:50">
      <c r="A755" s="95">
        <v>45343</v>
      </c>
      <c r="AK755">
        <v>4.8412997999999998</v>
      </c>
      <c r="AL755">
        <v>4.9528999999999996</v>
      </c>
      <c r="AM755" s="28">
        <v>4.9297000000000004</v>
      </c>
      <c r="AN755">
        <v>4.9455984174085064</v>
      </c>
      <c r="AO755">
        <v>4.9615480029769286</v>
      </c>
      <c r="AP755">
        <v>4.9788399302962407</v>
      </c>
      <c r="AQ755">
        <v>4.9950049950049955</v>
      </c>
      <c r="AR755">
        <v>5.008765339343852</v>
      </c>
      <c r="AS755">
        <v>5.0251256281407031</v>
      </c>
      <c r="AT755">
        <v>5.0390526581002772</v>
      </c>
      <c r="AU755">
        <v>5.0530570995452253</v>
      </c>
      <c r="AV755">
        <v>5.0671395996959721</v>
      </c>
      <c r="AW755">
        <v>5.0813008130081299</v>
      </c>
    </row>
    <row r="756" spans="1:50">
      <c r="A756" s="95">
        <v>45344</v>
      </c>
      <c r="AK756">
        <v>4.8412997999999998</v>
      </c>
      <c r="AL756">
        <v>4.9528999999999996</v>
      </c>
      <c r="AM756" s="28">
        <v>4.9413</v>
      </c>
      <c r="AN756">
        <v>4.9517207229512259</v>
      </c>
      <c r="AO756">
        <v>4.9677098857426722</v>
      </c>
      <c r="AP756">
        <v>4.9850448654037889</v>
      </c>
      <c r="AQ756">
        <v>5</v>
      </c>
      <c r="AR756">
        <v>5.013787916771121</v>
      </c>
      <c r="AS756">
        <v>5.0289162685441289</v>
      </c>
      <c r="AT756">
        <v>5.0428643469490666</v>
      </c>
      <c r="AU756">
        <v>5.0581689428426913</v>
      </c>
      <c r="AV756">
        <v>5.0722799898554403</v>
      </c>
      <c r="AW756">
        <v>5.0864699898270604</v>
      </c>
    </row>
    <row r="757" spans="1:50">
      <c r="A757" s="95">
        <v>45345</v>
      </c>
      <c r="AK757">
        <v>4.8412997999999998</v>
      </c>
      <c r="AL757">
        <v>4.9528999999999996</v>
      </c>
      <c r="AM757" s="28">
        <v>4.9844999999999997</v>
      </c>
      <c r="AN757">
        <v>4.9900199600798407</v>
      </c>
      <c r="AO757">
        <v>5.005005005005005</v>
      </c>
      <c r="AP757">
        <v>5.0213406979663571</v>
      </c>
      <c r="AQ757">
        <v>5.0390526581002772</v>
      </c>
      <c r="AR757">
        <v>5.0530570995452253</v>
      </c>
      <c r="AS757">
        <v>5.0684237202230102</v>
      </c>
      <c r="AT757">
        <v>5.082592121982211</v>
      </c>
      <c r="AU757">
        <v>5.0981391791995927</v>
      </c>
      <c r="AV757">
        <v>5.112474437627812</v>
      </c>
      <c r="AW757">
        <v>5.1255766273705792</v>
      </c>
    </row>
    <row r="758" spans="1:50">
      <c r="A758" s="95">
        <v>45348</v>
      </c>
      <c r="AK758">
        <v>4.8412997999999998</v>
      </c>
      <c r="AL758">
        <v>4.9528999999999996</v>
      </c>
      <c r="AM758" s="28">
        <v>4.9813000000000001</v>
      </c>
      <c r="AN758">
        <v>4.9788399302962407</v>
      </c>
      <c r="AO758">
        <v>4.9950049950049955</v>
      </c>
      <c r="AP758">
        <v>5.0100200400801604</v>
      </c>
      <c r="AQ758">
        <v>5.0263885398341293</v>
      </c>
      <c r="AR758">
        <v>5.040322580645161</v>
      </c>
      <c r="AS758">
        <v>5.0568900126422252</v>
      </c>
      <c r="AT758">
        <v>5.0709939148073024</v>
      </c>
      <c r="AU758">
        <v>5.0864699898270604</v>
      </c>
      <c r="AV758">
        <v>5.1020408163265305</v>
      </c>
      <c r="AW758">
        <v>5.1163980557687383</v>
      </c>
    </row>
    <row r="759" spans="1:50">
      <c r="A759" s="95">
        <v>45349</v>
      </c>
      <c r="AK759">
        <v>4.8412997999999998</v>
      </c>
      <c r="AL759">
        <v>4.9528999999999996</v>
      </c>
      <c r="AM759" s="28">
        <v>4.9569000000000001</v>
      </c>
      <c r="AN759">
        <v>4.9333991119881597</v>
      </c>
      <c r="AO759">
        <v>4.9480455220188029</v>
      </c>
      <c r="AP759">
        <v>4.9652432969215496</v>
      </c>
      <c r="AQ759">
        <v>4.9800796812749004</v>
      </c>
      <c r="AR759">
        <v>4.9937578027465666</v>
      </c>
      <c r="AS759">
        <v>5.0100200400801604</v>
      </c>
      <c r="AT759">
        <v>5.0251256281407031</v>
      </c>
      <c r="AU759">
        <v>5.0390526581002772</v>
      </c>
      <c r="AV759">
        <v>5.0530570995452253</v>
      </c>
      <c r="AW759">
        <v>5.0658561296859173</v>
      </c>
    </row>
    <row r="760" spans="1:50">
      <c r="A760" s="95">
        <v>45350</v>
      </c>
      <c r="AK760">
        <v>4.8412997999999998</v>
      </c>
      <c r="AL760">
        <v>4.9528999999999996</v>
      </c>
      <c r="AM760" s="28">
        <v>4.9550999999999998</v>
      </c>
      <c r="AN760">
        <v>4.9689440993788816</v>
      </c>
      <c r="AO760">
        <v>4.9825610363726955</v>
      </c>
      <c r="AP760">
        <v>5.0012503125781445</v>
      </c>
      <c r="AQ760">
        <v>5.013787916771121</v>
      </c>
      <c r="AR760">
        <v>5.0276520864756158</v>
      </c>
      <c r="AS760">
        <v>5.0454086781029268</v>
      </c>
      <c r="AT760">
        <v>5.0607287449392713</v>
      </c>
      <c r="AU760">
        <v>5.0748540979446837</v>
      </c>
      <c r="AV760">
        <v>5.090353779587681</v>
      </c>
      <c r="AW760">
        <v>5.1033426894615967</v>
      </c>
    </row>
    <row r="761" spans="1:50">
      <c r="A761" s="95">
        <v>45351</v>
      </c>
      <c r="AK761">
        <v>4.8412997999999998</v>
      </c>
      <c r="AL761">
        <v>4.9528999999999996</v>
      </c>
      <c r="AM761" s="28">
        <v>4.9827000000000004</v>
      </c>
      <c r="AN761">
        <v>4.983305925150745</v>
      </c>
      <c r="AO761">
        <v>4.9850448654037889</v>
      </c>
      <c r="AP761">
        <v>5</v>
      </c>
      <c r="AQ761">
        <v>5.0125313283208017</v>
      </c>
      <c r="AR761">
        <v>5.0276520864756158</v>
      </c>
      <c r="AS761">
        <v>5.0441361916771754</v>
      </c>
      <c r="AT761">
        <v>5.0594485201113084</v>
      </c>
      <c r="AU761">
        <v>5.0748540979446837</v>
      </c>
      <c r="AV761">
        <v>5.0890585241730282</v>
      </c>
      <c r="AW761">
        <v>5.1020408163265305</v>
      </c>
    </row>
    <row r="762" spans="1:50">
      <c r="A762" s="95">
        <v>45352</v>
      </c>
      <c r="AK762">
        <v>4.8412997999999998</v>
      </c>
      <c r="AL762">
        <v>4.9528999999999996</v>
      </c>
      <c r="AM762">
        <v>4.9827000000000004</v>
      </c>
      <c r="AN762" s="28">
        <v>4.9589999999999996</v>
      </c>
      <c r="AO762">
        <v>4.9652432969215496</v>
      </c>
      <c r="AP762">
        <v>4.9800796812749004</v>
      </c>
      <c r="AQ762">
        <v>4.9937578027465666</v>
      </c>
      <c r="AR762">
        <v>5.0075112669003508</v>
      </c>
      <c r="AS762">
        <v>5.0238633509168551</v>
      </c>
      <c r="AT762">
        <v>5.0390526581002772</v>
      </c>
      <c r="AU762">
        <v>5.0530570995452253</v>
      </c>
      <c r="AV762">
        <v>5.0671395996959721</v>
      </c>
      <c r="AW762">
        <v>5.0800101600203202</v>
      </c>
    </row>
    <row r="763" spans="1:50">
      <c r="A763" s="95">
        <v>45355</v>
      </c>
      <c r="AK763">
        <v>4.8412997999999998</v>
      </c>
      <c r="AL763">
        <v>4.9528999999999996</v>
      </c>
      <c r="AM763">
        <v>4.9827000000000004</v>
      </c>
      <c r="AN763" s="28">
        <v>4.9469000000000003</v>
      </c>
      <c r="AO763">
        <v>4.9578582052553299</v>
      </c>
      <c r="AP763">
        <v>4.9738870927629941</v>
      </c>
      <c r="AQ763">
        <v>4.9887752556747325</v>
      </c>
      <c r="AR763">
        <v>5.0037528146109587</v>
      </c>
      <c r="AS763">
        <v>5.0188205771643659</v>
      </c>
      <c r="AT763">
        <v>5.0339793606846213</v>
      </c>
      <c r="AU763">
        <v>5.0479555779909138</v>
      </c>
      <c r="AV763">
        <v>5.0620096178182736</v>
      </c>
      <c r="AW763">
        <v>5.0761421319796955</v>
      </c>
      <c r="AX763">
        <v>5.0800101600203202</v>
      </c>
    </row>
    <row r="764" spans="1:50">
      <c r="A764" s="95">
        <v>45356</v>
      </c>
      <c r="AK764">
        <v>4.8412997999999998</v>
      </c>
      <c r="AL764">
        <v>4.9528999999999996</v>
      </c>
      <c r="AM764">
        <v>4.9827000000000004</v>
      </c>
      <c r="AN764" s="28">
        <v>4.9481999999999999</v>
      </c>
      <c r="AO764">
        <v>4.9677098857426722</v>
      </c>
      <c r="AP764">
        <v>4.9838026414153997</v>
      </c>
      <c r="AQ764">
        <v>4.9962528103922059</v>
      </c>
      <c r="AR764">
        <v>5.0100200400801604</v>
      </c>
      <c r="AS764">
        <v>5.0251256281407031</v>
      </c>
      <c r="AT764">
        <v>5.0390526581002772</v>
      </c>
      <c r="AU764">
        <v>5.0530570995452253</v>
      </c>
      <c r="AV764">
        <v>5.0658561296859173</v>
      </c>
      <c r="AW764">
        <v>5.078720162519045</v>
      </c>
      <c r="AX764">
        <v>5.0800101600203202</v>
      </c>
    </row>
    <row r="765" spans="1:50">
      <c r="A765" s="95">
        <v>45357</v>
      </c>
      <c r="AK765">
        <v>4.8412997999999998</v>
      </c>
      <c r="AL765">
        <v>4.9528999999999996</v>
      </c>
      <c r="AM765">
        <v>4.9827000000000004</v>
      </c>
      <c r="AN765" s="28">
        <v>4.9391999999999996</v>
      </c>
      <c r="AO765">
        <v>4.9517207229512259</v>
      </c>
      <c r="AP765">
        <v>4.9677098857426722</v>
      </c>
      <c r="AQ765">
        <v>4.9813200498132</v>
      </c>
      <c r="AR765">
        <v>4.9937578027465666</v>
      </c>
      <c r="AS765">
        <v>5.0100200400801604</v>
      </c>
      <c r="AT765">
        <v>5.0238633509168551</v>
      </c>
      <c r="AU765">
        <v>5.0377833753148611</v>
      </c>
      <c r="AV765">
        <v>5.0517807527153327</v>
      </c>
      <c r="AW765">
        <v>5.064573309698658</v>
      </c>
      <c r="AX765">
        <v>5.0800101600203202</v>
      </c>
    </row>
    <row r="766" spans="1:50">
      <c r="A766" s="95">
        <v>45358</v>
      </c>
      <c r="AK766">
        <v>4.8412997999999998</v>
      </c>
      <c r="AL766">
        <v>4.9528999999999996</v>
      </c>
      <c r="AM766">
        <v>4.9827000000000004</v>
      </c>
      <c r="AN766" s="28">
        <v>4.9358000000000004</v>
      </c>
      <c r="AO766">
        <v>4.9431537320810675</v>
      </c>
      <c r="AP766">
        <v>4.9590875278948676</v>
      </c>
      <c r="AQ766">
        <v>4.9714143673875215</v>
      </c>
      <c r="AR766">
        <v>4.9838026414153997</v>
      </c>
      <c r="AS766">
        <v>5</v>
      </c>
      <c r="AT766">
        <v>5.0150451354062184</v>
      </c>
      <c r="AU766">
        <v>5.0289162685441289</v>
      </c>
      <c r="AV766">
        <v>5.0428643469490666</v>
      </c>
      <c r="AW766">
        <v>5.0556117290192111</v>
      </c>
      <c r="AX766">
        <v>5.0800101600203202</v>
      </c>
    </row>
    <row r="767" spans="1:50">
      <c r="A767" s="95">
        <v>45359</v>
      </c>
      <c r="AK767">
        <v>4.8412997999999998</v>
      </c>
      <c r="AL767">
        <v>4.9528999999999996</v>
      </c>
      <c r="AM767">
        <v>4.9827000000000004</v>
      </c>
      <c r="AN767" s="28">
        <v>4.9744999999999999</v>
      </c>
      <c r="AO767">
        <v>4.9912652857499378</v>
      </c>
      <c r="AP767">
        <v>5.0062578222778473</v>
      </c>
      <c r="AQ767">
        <v>5.0188205771643659</v>
      </c>
      <c r="AR767">
        <v>5.0327126321087068</v>
      </c>
      <c r="AS767">
        <v>5.049229992426155</v>
      </c>
      <c r="AT767">
        <v>5.0632911392405058</v>
      </c>
      <c r="AU767">
        <v>5.078720162519045</v>
      </c>
      <c r="AV767">
        <v>5.0929462694168581</v>
      </c>
      <c r="AW767">
        <v>5.1059484299208577</v>
      </c>
      <c r="AX767">
        <v>5.0800101600203202</v>
      </c>
    </row>
    <row r="768" spans="1:50">
      <c r="A768" s="95">
        <v>45362</v>
      </c>
      <c r="AK768">
        <v>4.8412997999999998</v>
      </c>
      <c r="AL768">
        <v>4.9528999999999996</v>
      </c>
      <c r="AM768">
        <v>4.9827000000000004</v>
      </c>
      <c r="AN768" s="28">
        <v>4.9771000000000001</v>
      </c>
      <c r="AO768">
        <v>4.9838026414153997</v>
      </c>
      <c r="AP768">
        <v>4.9987503124218948</v>
      </c>
      <c r="AQ768">
        <v>5.0112753695815586</v>
      </c>
      <c r="AR768">
        <v>5.0238633509168551</v>
      </c>
      <c r="AS768">
        <v>5.040322580645161</v>
      </c>
      <c r="AT768">
        <v>5.0543340914834474</v>
      </c>
      <c r="AU768">
        <v>5.0684237202230102</v>
      </c>
      <c r="AV768">
        <v>5.0813008130081299</v>
      </c>
      <c r="AW768">
        <v>5.0929462694168581</v>
      </c>
      <c r="AX768">
        <v>5.0800101600203202</v>
      </c>
    </row>
    <row r="769" spans="1:61">
      <c r="A769" s="95">
        <v>45363</v>
      </c>
      <c r="AK769">
        <v>4.8412997999999998</v>
      </c>
      <c r="AL769">
        <v>4.9528999999999996</v>
      </c>
      <c r="AM769">
        <v>4.9827000000000004</v>
      </c>
      <c r="AN769" s="28">
        <v>4.9806999999999997</v>
      </c>
      <c r="AO769">
        <v>4.9776007964161275</v>
      </c>
      <c r="AP769">
        <v>4.9925112331502746</v>
      </c>
      <c r="AQ769">
        <v>5.0037528146109587</v>
      </c>
      <c r="AR769">
        <v>5.0175614651279474</v>
      </c>
      <c r="AS769">
        <v>5.0314465408805029</v>
      </c>
      <c r="AT769">
        <v>5.0454086781029268</v>
      </c>
      <c r="AU769">
        <v>5.0581689428426913</v>
      </c>
      <c r="AV769">
        <v>5.0709939148073024</v>
      </c>
      <c r="AW769">
        <v>5.0838840874428062</v>
      </c>
      <c r="AX769">
        <v>5.0800101600203202</v>
      </c>
    </row>
    <row r="770" spans="1:61">
      <c r="A770" s="95">
        <v>45364</v>
      </c>
      <c r="AK770">
        <v>4.8412997999999998</v>
      </c>
      <c r="AL770">
        <v>4.9528999999999996</v>
      </c>
      <c r="AM770">
        <v>4.9827000000000004</v>
      </c>
      <c r="AN770" s="28">
        <v>4.9797000000000002</v>
      </c>
      <c r="AO770">
        <v>4.9763622791739239</v>
      </c>
      <c r="AP770">
        <v>4.9900199600798407</v>
      </c>
      <c r="AQ770">
        <v>5.0037528146109587</v>
      </c>
      <c r="AR770">
        <v>5.0150451354062184</v>
      </c>
      <c r="AS770">
        <v>5.0301810865191143</v>
      </c>
      <c r="AT770">
        <v>5.0441361916771754</v>
      </c>
      <c r="AU770">
        <v>5.0581689428426913</v>
      </c>
      <c r="AV770">
        <v>5.0722799898554403</v>
      </c>
      <c r="AW770">
        <v>5.0851767098906686</v>
      </c>
      <c r="AX770">
        <v>5.0800101600203202</v>
      </c>
    </row>
    <row r="771" spans="1:61">
      <c r="A771" s="95">
        <v>45365</v>
      </c>
      <c r="AK771">
        <v>4.8412997999999998</v>
      </c>
      <c r="AL771">
        <v>4.9528999999999996</v>
      </c>
      <c r="AM771">
        <v>4.9827000000000004</v>
      </c>
      <c r="AN771" s="28">
        <v>4.9762000000000004</v>
      </c>
      <c r="AO771">
        <v>4.9975012493753121</v>
      </c>
      <c r="AP771">
        <v>5.0112753695815586</v>
      </c>
      <c r="AQ771">
        <v>5.0238633509168551</v>
      </c>
      <c r="AR771">
        <v>5.0377833753148611</v>
      </c>
      <c r="AS771">
        <v>5.0530570995452253</v>
      </c>
      <c r="AT771">
        <v>5.0671395996959721</v>
      </c>
      <c r="AU771">
        <v>5.0813008130081299</v>
      </c>
      <c r="AV771">
        <v>5.0955414012738851</v>
      </c>
      <c r="AW771">
        <v>5.1072522982635338</v>
      </c>
    </row>
    <row r="772" spans="1:61">
      <c r="A772" s="95">
        <v>45366</v>
      </c>
      <c r="AK772">
        <v>4.8412997999999998</v>
      </c>
      <c r="AL772">
        <v>4.9528999999999996</v>
      </c>
      <c r="AM772">
        <v>4.9827000000000004</v>
      </c>
      <c r="AN772" s="28">
        <v>4.9931000000000001</v>
      </c>
      <c r="AO772">
        <v>4.9975012493753121</v>
      </c>
      <c r="AP772">
        <v>5.0125313283208017</v>
      </c>
      <c r="AQ772">
        <v>5.0289162685441289</v>
      </c>
      <c r="AR772">
        <v>5.0428643469490666</v>
      </c>
      <c r="AS772">
        <v>5.0581689428426913</v>
      </c>
      <c r="AT772">
        <v>5.0709939148073024</v>
      </c>
      <c r="AU772">
        <v>5.0864699898270604</v>
      </c>
      <c r="AV772">
        <v>5.1007396072430504</v>
      </c>
      <c r="AW772">
        <v>5.1137816415239072</v>
      </c>
    </row>
    <row r="773" spans="1:61">
      <c r="A773" s="95">
        <v>45369</v>
      </c>
      <c r="AK773">
        <v>4.8412997999999998</v>
      </c>
      <c r="AL773">
        <v>4.9528999999999996</v>
      </c>
      <c r="AM773">
        <v>4.9827000000000004</v>
      </c>
      <c r="AN773" s="28">
        <v>5.0118</v>
      </c>
      <c r="AO773">
        <v>5.0276520864756158</v>
      </c>
      <c r="AP773">
        <v>5.0415931434333245</v>
      </c>
      <c r="AQ773">
        <v>5.0556117290192111</v>
      </c>
      <c r="AR773">
        <v>5.0697084917617232</v>
      </c>
      <c r="AS773">
        <v>5.0864699898270604</v>
      </c>
      <c r="AT773">
        <v>5.1007396072430504</v>
      </c>
      <c r="AU773">
        <v>5.1150895140664963</v>
      </c>
      <c r="AV773">
        <v>5.1295203898435497</v>
      </c>
      <c r="AW773">
        <v>5.1427102082797633</v>
      </c>
    </row>
    <row r="774" spans="1:61">
      <c r="A774" s="95">
        <v>45370</v>
      </c>
      <c r="AK774">
        <v>4.8412997999999998</v>
      </c>
      <c r="AL774">
        <v>4.9528999999999996</v>
      </c>
      <c r="AM774">
        <v>4.9827000000000004</v>
      </c>
      <c r="AN774" s="28">
        <v>5.0346000000000002</v>
      </c>
      <c r="AO774">
        <v>5.0188205771643659</v>
      </c>
      <c r="AP774">
        <v>5.0327126321087068</v>
      </c>
      <c r="AQ774">
        <v>5.0479555779909138</v>
      </c>
      <c r="AR774">
        <v>5.0620096178182736</v>
      </c>
      <c r="AS774">
        <v>5.0761421319796955</v>
      </c>
      <c r="AT774">
        <v>5.090353779587681</v>
      </c>
      <c r="AU774">
        <v>5.1046452271567127</v>
      </c>
      <c r="AV774">
        <v>5.1190171487074485</v>
      </c>
      <c r="AW774">
        <v>5.1321529381575575</v>
      </c>
    </row>
    <row r="775" spans="1:61">
      <c r="A775" s="95">
        <v>45371</v>
      </c>
      <c r="AK775">
        <v>4.8412997999999998</v>
      </c>
      <c r="AL775">
        <v>4.9528999999999996</v>
      </c>
      <c r="AM775">
        <v>4.9827000000000004</v>
      </c>
      <c r="AN775" s="28">
        <v>5.0114000000000001</v>
      </c>
      <c r="AO775">
        <v>4.9738870927629941</v>
      </c>
      <c r="AP775">
        <v>4.9900199600798407</v>
      </c>
      <c r="AQ775">
        <v>5.0037528146109587</v>
      </c>
      <c r="AR775">
        <v>5.0163029847002756</v>
      </c>
      <c r="AS775">
        <v>5.0314465408805029</v>
      </c>
      <c r="AT775">
        <v>5.0466818067120869</v>
      </c>
      <c r="AU775">
        <v>5.0607287449392713</v>
      </c>
      <c r="AV775">
        <v>5.0748540979446837</v>
      </c>
      <c r="AW775">
        <v>5.0877639277537519</v>
      </c>
    </row>
    <row r="776" spans="1:61">
      <c r="A776" s="95">
        <v>45372</v>
      </c>
      <c r="AK776">
        <v>4.8412997999999998</v>
      </c>
      <c r="AL776">
        <v>4.9528999999999996</v>
      </c>
      <c r="AM776">
        <v>4.9827000000000004</v>
      </c>
      <c r="AN776" s="28">
        <v>4.9801000000000002</v>
      </c>
      <c r="AO776">
        <v>4.9751243781094523</v>
      </c>
      <c r="AP776">
        <v>4.9900199600798407</v>
      </c>
      <c r="AQ776">
        <v>5.0037528146109587</v>
      </c>
      <c r="AR776">
        <v>5.0163029847002756</v>
      </c>
      <c r="AS776">
        <v>5.0327126321087068</v>
      </c>
      <c r="AT776">
        <v>5.0466818067120869</v>
      </c>
      <c r="AU776">
        <v>5.0620096178182736</v>
      </c>
      <c r="AV776">
        <v>5.0761421319796955</v>
      </c>
      <c r="AW776">
        <v>5.0890585241730282</v>
      </c>
    </row>
    <row r="777" spans="1:61">
      <c r="A777" s="95">
        <v>45373</v>
      </c>
      <c r="AK777">
        <v>4.8412997999999998</v>
      </c>
      <c r="AL777">
        <v>4.9528999999999996</v>
      </c>
      <c r="AM777">
        <v>4.9827000000000004</v>
      </c>
      <c r="AN777" s="28">
        <v>4.9890999999999996</v>
      </c>
      <c r="AO777">
        <v>5.0037528146109587</v>
      </c>
      <c r="AP777">
        <v>5.0188205771643659</v>
      </c>
      <c r="AQ777">
        <v>5.0314465408805029</v>
      </c>
      <c r="AR777">
        <v>5.0454086781029268</v>
      </c>
      <c r="AS777">
        <v>5.0607287449392713</v>
      </c>
      <c r="AT777">
        <v>5.0761421319796955</v>
      </c>
      <c r="AU777">
        <v>5.090353779587681</v>
      </c>
      <c r="AV777">
        <v>5.1046452271567127</v>
      </c>
      <c r="AW777">
        <v>5.1163980557687383</v>
      </c>
    </row>
    <row r="778" spans="1:61">
      <c r="A778" s="95">
        <v>45376</v>
      </c>
      <c r="AK778">
        <v>4.8412997999999998</v>
      </c>
      <c r="AL778">
        <v>4.9528999999999996</v>
      </c>
      <c r="AM778">
        <v>4.9827000000000004</v>
      </c>
      <c r="AN778" s="28">
        <v>4.9863</v>
      </c>
      <c r="AO778">
        <v>4.9751243781094523</v>
      </c>
      <c r="AP778">
        <v>4.9887752556747325</v>
      </c>
      <c r="AQ778">
        <v>5.002501250625313</v>
      </c>
      <c r="AR778">
        <v>5.0163029847002756</v>
      </c>
      <c r="AS778">
        <v>5.0314465408805029</v>
      </c>
      <c r="AT778">
        <v>5.0454086781029268</v>
      </c>
      <c r="AU778">
        <v>5.0607287449392713</v>
      </c>
      <c r="AV778">
        <v>5.0735667174023336</v>
      </c>
      <c r="AW778">
        <v>5.0864699898270604</v>
      </c>
    </row>
    <row r="779" spans="1:61">
      <c r="A779" s="95">
        <v>45377</v>
      </c>
      <c r="AK779">
        <v>4.8412997999999998</v>
      </c>
      <c r="AL779">
        <v>4.9528999999999996</v>
      </c>
      <c r="AM779">
        <v>4.9827000000000004</v>
      </c>
      <c r="AN779" s="28">
        <v>4.9863999999999997</v>
      </c>
      <c r="AO779">
        <v>4.9825610363726955</v>
      </c>
      <c r="AP779">
        <v>4.9975012493753121</v>
      </c>
      <c r="AQ779">
        <v>5.0112753695815586</v>
      </c>
      <c r="AR779">
        <v>5.0251256281407031</v>
      </c>
      <c r="AS779">
        <v>5.040322580645161</v>
      </c>
      <c r="AT779">
        <v>5.0530570995452253</v>
      </c>
      <c r="AU779">
        <v>5.0671395996959721</v>
      </c>
      <c r="AV779">
        <v>5.0813008130081299</v>
      </c>
      <c r="AW779">
        <v>5.0942435048395316</v>
      </c>
    </row>
    <row r="780" spans="1:61">
      <c r="A780" s="95">
        <v>45378</v>
      </c>
      <c r="AK780">
        <v>4.8412997999999998</v>
      </c>
      <c r="AL780">
        <v>4.9528999999999996</v>
      </c>
      <c r="AM780">
        <v>4.9827000000000004</v>
      </c>
      <c r="AN780" s="28">
        <v>4.9850000000000003</v>
      </c>
      <c r="AO780">
        <v>4.9776007964161275</v>
      </c>
      <c r="AP780">
        <v>4.9925112331502746</v>
      </c>
      <c r="AQ780">
        <v>5.0037528146109587</v>
      </c>
      <c r="AR780">
        <v>5.0175614651279474</v>
      </c>
      <c r="AS780">
        <v>5.0327126321087068</v>
      </c>
      <c r="AT780">
        <v>5.0466818067120869</v>
      </c>
      <c r="AU780">
        <v>5.0620096178182736</v>
      </c>
      <c r="AV780">
        <v>5.0748540979446837</v>
      </c>
      <c r="AW780">
        <v>5.0877639277537519</v>
      </c>
    </row>
    <row r="781" spans="1:61">
      <c r="A781" s="95">
        <v>45379</v>
      </c>
      <c r="AK781">
        <v>4.8412997999999998</v>
      </c>
      <c r="AL781">
        <v>4.9528999999999996</v>
      </c>
      <c r="AM781">
        <v>4.9827000000000004</v>
      </c>
      <c r="AN781" s="28">
        <v>4.9955999999999996</v>
      </c>
      <c r="AO781">
        <v>4.9962528103922059</v>
      </c>
      <c r="AP781">
        <v>5.0238633509168551</v>
      </c>
      <c r="AQ781">
        <v>5.0352467270896275</v>
      </c>
      <c r="AR781">
        <v>5.049229992426155</v>
      </c>
      <c r="AS781">
        <v>5.0658561296859173</v>
      </c>
      <c r="AT781">
        <v>5.0800101600203202</v>
      </c>
      <c r="AU781">
        <v>5.0955414012738851</v>
      </c>
      <c r="AV781">
        <v>5.1085568326947639</v>
      </c>
      <c r="AW781">
        <v>5.1203277009728625</v>
      </c>
      <c r="AX781">
        <v>5.1334702258726903</v>
      </c>
      <c r="AY781">
        <v>5.1493305870236865</v>
      </c>
      <c r="AZ781">
        <v>5.1626226122870413</v>
      </c>
      <c r="BA781">
        <v>5.1786639047125842</v>
      </c>
      <c r="BB781">
        <v>5.1975051975051976</v>
      </c>
      <c r="BC781">
        <v>5.2178450300026089</v>
      </c>
      <c r="BD781">
        <v>5.2383446830801468</v>
      </c>
      <c r="BE781">
        <v>5.2590060478569542</v>
      </c>
      <c r="BF781">
        <v>5.2784375824755871</v>
      </c>
      <c r="BG781">
        <v>5.2994170641229461</v>
      </c>
      <c r="BH781">
        <v>5.3205639797818565</v>
      </c>
      <c r="BI781">
        <v>5.3390282968499738</v>
      </c>
    </row>
    <row r="782" spans="1:61">
      <c r="A782" s="95">
        <v>45383</v>
      </c>
      <c r="AK782">
        <v>4.8412997999999998</v>
      </c>
      <c r="AL782">
        <v>4.9528999999999996</v>
      </c>
      <c r="AM782">
        <v>4.9827000000000004</v>
      </c>
      <c r="AN782">
        <v>4.9955999999999996</v>
      </c>
      <c r="AO782" s="28">
        <v>5.0526</v>
      </c>
      <c r="AP782">
        <v>5.0838840874428062</v>
      </c>
      <c r="AQ782">
        <v>5.0942435048395316</v>
      </c>
      <c r="AR782">
        <v>5.1098620337250891</v>
      </c>
      <c r="AS782">
        <v>5.1255766273705792</v>
      </c>
      <c r="AT782">
        <v>5.1400668208686708</v>
      </c>
      <c r="AU782">
        <v>5.1559680329981949</v>
      </c>
      <c r="AV782">
        <v>5.1679586563307494</v>
      </c>
      <c r="AW782">
        <v>5.1800051800051801</v>
      </c>
      <c r="AX782">
        <v>5.1921079958463139</v>
      </c>
      <c r="AY782">
        <v>5.208333333333333</v>
      </c>
      <c r="AZ782">
        <v>5.2219321148825069</v>
      </c>
      <c r="BA782">
        <v>5.2369730295888974</v>
      </c>
      <c r="BB782">
        <v>5.2576235541535228</v>
      </c>
      <c r="BC782">
        <v>5.2784375824755871</v>
      </c>
      <c r="BD782">
        <v>5.2994170641229461</v>
      </c>
      <c r="BE782">
        <v>5.3205639797818565</v>
      </c>
      <c r="BF782">
        <v>5.3404539385847798</v>
      </c>
      <c r="BG782">
        <v>5.3619302949061662</v>
      </c>
      <c r="BH782">
        <v>5.3821313240043063</v>
      </c>
      <c r="BI782">
        <v>5.4024851431658565</v>
      </c>
    </row>
    <row r="783" spans="1:61">
      <c r="A783" s="95">
        <v>45384</v>
      </c>
      <c r="AK783">
        <v>4.8412997999999998</v>
      </c>
      <c r="AL783">
        <v>4.9528999999999996</v>
      </c>
      <c r="AM783">
        <v>4.9827000000000004</v>
      </c>
      <c r="AN783">
        <v>4.9955999999999996</v>
      </c>
      <c r="AO783" s="28">
        <v>5.0468999999999999</v>
      </c>
      <c r="AP783">
        <v>5.0748540979446837</v>
      </c>
      <c r="AQ783">
        <v>5.0851767098906686</v>
      </c>
      <c r="AR783">
        <v>5.0994390617032126</v>
      </c>
      <c r="AS783">
        <v>5.1150895140664963</v>
      </c>
      <c r="AT783">
        <v>5.1295203898435497</v>
      </c>
      <c r="AU783">
        <v>5.1440329218106999</v>
      </c>
      <c r="AV783">
        <v>5.1559680329981949</v>
      </c>
      <c r="AW783">
        <v>5.1679586563307494</v>
      </c>
      <c r="AX783">
        <v>5.1800051800051801</v>
      </c>
      <c r="AY783">
        <v>5.1961548454143927</v>
      </c>
      <c r="AZ783">
        <v>5.2096900234436045</v>
      </c>
      <c r="BA783">
        <v>5.226025607525477</v>
      </c>
      <c r="BB783">
        <v>5.245213742460006</v>
      </c>
      <c r="BC783">
        <v>5.2659294365455498</v>
      </c>
      <c r="BD783">
        <v>5.2868094105207506</v>
      </c>
      <c r="BE783">
        <v>5.3078556263269636</v>
      </c>
      <c r="BF783">
        <v>5.3276505061267976</v>
      </c>
      <c r="BG783">
        <v>5.3490238031559239</v>
      </c>
      <c r="BH783">
        <v>5.3691275167785237</v>
      </c>
      <c r="BI783">
        <v>5.3879310344827589</v>
      </c>
    </row>
    <row r="784" spans="1:61">
      <c r="A784" s="95">
        <v>45385</v>
      </c>
      <c r="AK784">
        <v>4.8412997999999998</v>
      </c>
      <c r="AL784">
        <v>4.9528999999999996</v>
      </c>
      <c r="AM784">
        <v>4.9827000000000004</v>
      </c>
      <c r="AN784">
        <v>4.9955999999999996</v>
      </c>
      <c r="AO784" s="28">
        <v>5.0717999999999996</v>
      </c>
      <c r="AP784">
        <v>5.0517807527153327</v>
      </c>
      <c r="AQ784">
        <v>5.0632911392405058</v>
      </c>
      <c r="AR784">
        <v>5.0774308200050777</v>
      </c>
      <c r="AS784">
        <v>5.0929462694168581</v>
      </c>
      <c r="AT784">
        <v>5.1072522982635338</v>
      </c>
      <c r="AU784">
        <v>5.1203277009728625</v>
      </c>
      <c r="AV784">
        <v>5.1334702258726903</v>
      </c>
      <c r="AW784">
        <v>5.1453563159248779</v>
      </c>
      <c r="AX784">
        <v>5.158627805003869</v>
      </c>
      <c r="AY784">
        <v>5.173305742369374</v>
      </c>
      <c r="AZ784">
        <v>5.186721991701245</v>
      </c>
      <c r="BA784">
        <v>5.2029136316337148</v>
      </c>
      <c r="BB784">
        <v>5.2219321148825069</v>
      </c>
      <c r="BC784">
        <v>5.2410901467505244</v>
      </c>
      <c r="BD784">
        <v>5.2631578947368425</v>
      </c>
      <c r="BE784">
        <v>5.2840158520475562</v>
      </c>
      <c r="BF784">
        <v>5.3022269353128317</v>
      </c>
      <c r="BG784">
        <v>5.3248136315228969</v>
      </c>
      <c r="BH784">
        <v>5.344735435595938</v>
      </c>
      <c r="BI784">
        <v>5.3633681952266024</v>
      </c>
    </row>
    <row r="785" spans="1:61">
      <c r="A785" s="95">
        <v>45386</v>
      </c>
      <c r="AK785">
        <v>4.8412997999999998</v>
      </c>
      <c r="AL785">
        <v>4.9528999999999996</v>
      </c>
      <c r="AM785">
        <v>4.9827000000000004</v>
      </c>
      <c r="AN785">
        <v>4.9955999999999996</v>
      </c>
      <c r="AO785" s="28">
        <v>5.0231000000000003</v>
      </c>
      <c r="AP785">
        <v>5.0556117290192111</v>
      </c>
      <c r="AQ785">
        <v>5.0658561296859173</v>
      </c>
      <c r="AR785">
        <v>5.0800101600203202</v>
      </c>
      <c r="AS785">
        <v>5.0968399592252798</v>
      </c>
      <c r="AT785">
        <v>5.1098620337250891</v>
      </c>
      <c r="AU785">
        <v>5.1242633871380994</v>
      </c>
      <c r="AV785">
        <v>5.1374261494991016</v>
      </c>
      <c r="AW785">
        <v>5.1493305870236865</v>
      </c>
      <c r="AX785">
        <v>5.1626226122870413</v>
      </c>
      <c r="AY785">
        <v>5.1773233238415743</v>
      </c>
      <c r="AZ785">
        <v>5.1921079958463139</v>
      </c>
      <c r="BA785">
        <v>5.206977349648529</v>
      </c>
      <c r="BB785">
        <v>5.226025607525477</v>
      </c>
      <c r="BC785">
        <v>5.245213742460006</v>
      </c>
      <c r="BD785">
        <v>5.2659294365455498</v>
      </c>
      <c r="BE785">
        <v>5.2868094105207506</v>
      </c>
      <c r="BF785">
        <v>5.3064473335102145</v>
      </c>
      <c r="BG785">
        <v>5.3276505061267976</v>
      </c>
      <c r="BH785">
        <v>5.3490238031559239</v>
      </c>
      <c r="BI785">
        <v>5.3676865271068168</v>
      </c>
    </row>
    <row r="786" spans="1:61">
      <c r="A786" s="95">
        <v>45387</v>
      </c>
      <c r="AK786">
        <v>4.8412997999999998</v>
      </c>
      <c r="AL786">
        <v>4.9528999999999996</v>
      </c>
      <c r="AM786">
        <v>4.9827000000000004</v>
      </c>
      <c r="AN786">
        <v>4.9955999999999996</v>
      </c>
      <c r="AO786" s="28">
        <v>5.0514000000000001</v>
      </c>
      <c r="AP786">
        <v>5.0838840874428062</v>
      </c>
      <c r="AQ786">
        <v>5.0942435048395316</v>
      </c>
      <c r="AR786">
        <v>5.1085568326947639</v>
      </c>
      <c r="AS786">
        <v>5.1242633871380994</v>
      </c>
      <c r="AT786">
        <v>5.1387461459403907</v>
      </c>
      <c r="AU786">
        <v>5.1533110023189899</v>
      </c>
      <c r="AV786">
        <v>5.1679586563307494</v>
      </c>
      <c r="AW786">
        <v>5.1800051800051801</v>
      </c>
      <c r="AX786">
        <v>5.1934562451311352</v>
      </c>
      <c r="AY786">
        <v>5.208333333333333</v>
      </c>
      <c r="AZ786">
        <v>5.2232958997127188</v>
      </c>
      <c r="BA786">
        <v>5.2383446830801468</v>
      </c>
      <c r="BB786">
        <v>5.2576235541535228</v>
      </c>
      <c r="BC786">
        <v>5.2784375824755871</v>
      </c>
      <c r="BD786">
        <v>5.2994170641229461</v>
      </c>
      <c r="BE786">
        <v>5.3205639797818565</v>
      </c>
      <c r="BF786">
        <v>5.3418803418803416</v>
      </c>
      <c r="BG786">
        <v>5.3633681952266024</v>
      </c>
      <c r="BH786">
        <v>5.3850296176628971</v>
      </c>
      <c r="BI786">
        <v>5.4039448797622267</v>
      </c>
    </row>
    <row r="787" spans="1:61">
      <c r="A787" s="95">
        <v>45390</v>
      </c>
      <c r="AK787">
        <v>4.8412997999999998</v>
      </c>
      <c r="AL787">
        <v>4.9528999999999996</v>
      </c>
      <c r="AM787">
        <v>4.9827000000000004</v>
      </c>
      <c r="AN787">
        <v>4.9955999999999996</v>
      </c>
      <c r="AO787" s="28">
        <v>5.0415000000000001</v>
      </c>
      <c r="AP787">
        <v>5.0415931434333245</v>
      </c>
      <c r="AQ787">
        <v>5.0530570995452253</v>
      </c>
      <c r="AR787">
        <v>5.0671395996959721</v>
      </c>
      <c r="AS787">
        <v>5.082592121982211</v>
      </c>
      <c r="AT787">
        <v>5.0968399592252798</v>
      </c>
      <c r="AU787">
        <v>5.1111679018655769</v>
      </c>
      <c r="AV787">
        <v>5.1242633871380994</v>
      </c>
      <c r="AW787">
        <v>5.1361068310220848</v>
      </c>
      <c r="AX787">
        <v>5.1493305870236865</v>
      </c>
      <c r="AY787">
        <v>5.1639555899819261</v>
      </c>
      <c r="AZ787">
        <v>5.1773233238415743</v>
      </c>
      <c r="BA787">
        <v>5.1907604464053989</v>
      </c>
      <c r="BB787">
        <v>5.2096900234436045</v>
      </c>
      <c r="BC787">
        <v>5.2301255230125516</v>
      </c>
      <c r="BD787">
        <v>5.2507219742714621</v>
      </c>
      <c r="BE787">
        <v>5.2728710783021349</v>
      </c>
      <c r="BF787">
        <v>5.2924053982535062</v>
      </c>
      <c r="BG787">
        <v>5.3134962805526031</v>
      </c>
      <c r="BH787">
        <v>5.334755934915977</v>
      </c>
      <c r="BI787">
        <v>5.3547523427041499</v>
      </c>
    </row>
    <row r="788" spans="1:61">
      <c r="A788" s="95">
        <v>45391</v>
      </c>
      <c r="AK788">
        <v>4.8412997999999998</v>
      </c>
      <c r="AL788">
        <v>4.9528999999999996</v>
      </c>
      <c r="AM788">
        <v>4.9827000000000004</v>
      </c>
      <c r="AN788">
        <v>4.9955999999999996</v>
      </c>
      <c r="AO788" s="28">
        <v>5.0073999999999996</v>
      </c>
      <c r="AP788">
        <v>5.0188205771643659</v>
      </c>
      <c r="AQ788">
        <v>5.0301810865191143</v>
      </c>
      <c r="AR788">
        <v>5.0428643469490666</v>
      </c>
      <c r="AS788">
        <v>5.0581689428426913</v>
      </c>
      <c r="AT788">
        <v>5.0722799898554403</v>
      </c>
      <c r="AU788">
        <v>5.0864699898270604</v>
      </c>
      <c r="AV788">
        <v>5.0994390617032126</v>
      </c>
      <c r="AW788">
        <v>5.1098620337250891</v>
      </c>
      <c r="AX788">
        <v>5.1216389244558256</v>
      </c>
      <c r="AY788">
        <v>5.1361068310220848</v>
      </c>
      <c r="AZ788">
        <v>5.150656708730363</v>
      </c>
      <c r="BA788">
        <v>5.1666236114699045</v>
      </c>
      <c r="BB788">
        <v>5.1840331778123385</v>
      </c>
      <c r="BC788">
        <v>5.2042674993494673</v>
      </c>
      <c r="BD788">
        <v>5.2246603970741905</v>
      </c>
      <c r="BE788">
        <v>5.2438384897745145</v>
      </c>
      <c r="BF788">
        <v>5.2631578947368425</v>
      </c>
      <c r="BG788">
        <v>5.2840158520475562</v>
      </c>
      <c r="BH788">
        <v>5.3050397877984086</v>
      </c>
      <c r="BI788">
        <v>5.3233963268565345</v>
      </c>
    </row>
    <row r="789" spans="1:61">
      <c r="A789" s="95">
        <v>45392</v>
      </c>
      <c r="AK789">
        <v>4.8412997999999998</v>
      </c>
      <c r="AL789">
        <v>4.9528999999999996</v>
      </c>
      <c r="AM789">
        <v>4.9827000000000004</v>
      </c>
      <c r="AN789">
        <v>4.9955999999999996</v>
      </c>
      <c r="AO789" s="28">
        <v>5.0648</v>
      </c>
      <c r="AP789">
        <v>5.0929462694168581</v>
      </c>
      <c r="AQ789">
        <v>5.1033426894615967</v>
      </c>
      <c r="AR789">
        <v>5.1177072671443193</v>
      </c>
      <c r="AS789">
        <v>5.1334702258726903</v>
      </c>
      <c r="AT789">
        <v>5.1466803911477097</v>
      </c>
      <c r="AU789">
        <v>5.1599587203302377</v>
      </c>
      <c r="AV789">
        <v>5.173305742369374</v>
      </c>
      <c r="AW789">
        <v>5.1853772361939336</v>
      </c>
      <c r="AX789">
        <v>5.1975051975051976</v>
      </c>
      <c r="AY789">
        <v>5.2124055251498564</v>
      </c>
      <c r="AZ789">
        <v>5.226025607525477</v>
      </c>
      <c r="BA789">
        <v>5.2424639580602879</v>
      </c>
      <c r="BB789">
        <v>5.2603892688058922</v>
      </c>
      <c r="BC789">
        <v>5.2812252442566674</v>
      </c>
      <c r="BD789">
        <v>5.3036329885971893</v>
      </c>
      <c r="BE789">
        <v>5.3262316910785623</v>
      </c>
      <c r="BF789">
        <v>5.3461641272387066</v>
      </c>
      <c r="BG789">
        <v>5.3691275167785237</v>
      </c>
      <c r="BH789">
        <v>5.3908355795148246</v>
      </c>
      <c r="BI789">
        <v>5.4112554112554117</v>
      </c>
    </row>
    <row r="790" spans="1:61">
      <c r="A790" s="95">
        <v>45393</v>
      </c>
      <c r="AK790">
        <v>4.8412997999999998</v>
      </c>
      <c r="AL790">
        <v>4.9528999999999996</v>
      </c>
      <c r="AM790">
        <v>4.9827000000000004</v>
      </c>
      <c r="AN790">
        <v>4.9955999999999996</v>
      </c>
      <c r="AO790" s="28">
        <v>5.0758999999999999</v>
      </c>
      <c r="AP790">
        <v>5.1007396072430504</v>
      </c>
      <c r="AQ790">
        <v>5.112474437627812</v>
      </c>
      <c r="AR790">
        <v>5.1242633871380994</v>
      </c>
      <c r="AS790">
        <v>5.1400668208686708</v>
      </c>
      <c r="AT790">
        <v>5.1546391752577314</v>
      </c>
      <c r="AU790">
        <v>5.1692943913155851</v>
      </c>
      <c r="AV790">
        <v>5.182689816014511</v>
      </c>
      <c r="AW790">
        <v>5.1948051948051948</v>
      </c>
      <c r="AX790">
        <v>5.208333333333333</v>
      </c>
      <c r="AY790">
        <v>5.2219321148825069</v>
      </c>
      <c r="AZ790">
        <v>5.2356020942408374</v>
      </c>
      <c r="BA790">
        <v>5.2521008403361344</v>
      </c>
      <c r="BB790">
        <v>5.2687038988408856</v>
      </c>
      <c r="BC790">
        <v>5.2896059243586357</v>
      </c>
      <c r="BD790">
        <v>5.3106744556558683</v>
      </c>
      <c r="BE790">
        <v>5.3319114902692615</v>
      </c>
      <c r="BF790">
        <v>5.3518865400053519</v>
      </c>
      <c r="BG790">
        <v>5.3734551316496511</v>
      </c>
      <c r="BH790">
        <v>5.3937432578209279</v>
      </c>
      <c r="BI790">
        <v>5.4141851651326478</v>
      </c>
    </row>
    <row r="791" spans="1:61">
      <c r="A791" s="95">
        <v>45394</v>
      </c>
      <c r="AK791">
        <v>4.8412997999999998</v>
      </c>
      <c r="AL791">
        <v>4.9528999999999996</v>
      </c>
      <c r="AM791">
        <v>4.9827000000000004</v>
      </c>
      <c r="AN791">
        <v>4.9955999999999996</v>
      </c>
      <c r="AO791" s="28">
        <v>5.1357999999999997</v>
      </c>
      <c r="AP791">
        <v>5.1400668208686708</v>
      </c>
      <c r="AQ791">
        <v>5.150656708730363</v>
      </c>
      <c r="AR791">
        <v>5.1626226122870413</v>
      </c>
      <c r="AS791">
        <v>5.1800051800051801</v>
      </c>
      <c r="AT791">
        <v>5.1934562451311352</v>
      </c>
      <c r="AU791">
        <v>5.208333333333333</v>
      </c>
      <c r="AV791">
        <v>5.2232958997127188</v>
      </c>
      <c r="AW791">
        <v>5.2356020942408374</v>
      </c>
      <c r="AX791">
        <v>5.2493438320209975</v>
      </c>
      <c r="AY791">
        <v>5.2631578947368425</v>
      </c>
      <c r="AZ791">
        <v>5.2784375824755871</v>
      </c>
      <c r="BA791">
        <v>5.2952078369075988</v>
      </c>
      <c r="BB791">
        <v>5.3134962805526031</v>
      </c>
      <c r="BC791">
        <v>5.333333333333333</v>
      </c>
      <c r="BD791">
        <v>5.3547523427041499</v>
      </c>
      <c r="BE791">
        <v>5.3748992206396133</v>
      </c>
      <c r="BF791">
        <v>5.3951982735365531</v>
      </c>
      <c r="BG791">
        <v>5.4156512320606547</v>
      </c>
      <c r="BH791">
        <v>5.4377379010331701</v>
      </c>
      <c r="BI791">
        <v>5.4555373704309877</v>
      </c>
    </row>
    <row r="792" spans="1:61">
      <c r="A792" s="95">
        <v>45397</v>
      </c>
      <c r="AK792">
        <v>4.8412997999999998</v>
      </c>
      <c r="AL792">
        <v>4.9528999999999996</v>
      </c>
      <c r="AM792">
        <v>4.9827000000000004</v>
      </c>
      <c r="AN792">
        <v>4.9955999999999996</v>
      </c>
      <c r="AO792" s="28">
        <v>5.1740000000000004</v>
      </c>
      <c r="AP792">
        <v>5.1894135962636216</v>
      </c>
      <c r="AQ792">
        <v>5.2015604681404417</v>
      </c>
      <c r="AR792">
        <v>5.2124055251498564</v>
      </c>
      <c r="AS792">
        <v>5.2287581699346406</v>
      </c>
      <c r="AT792">
        <v>5.2438384897745145</v>
      </c>
      <c r="AU792">
        <v>5.2590060478569542</v>
      </c>
      <c r="AV792">
        <v>5.2728710783021349</v>
      </c>
      <c r="AW792">
        <v>5.2854122621564477</v>
      </c>
      <c r="AX792">
        <v>5.2994170641229461</v>
      </c>
      <c r="AY792">
        <v>5.3149083178315175</v>
      </c>
      <c r="AZ792">
        <v>5.329070077271516</v>
      </c>
      <c r="BA792">
        <v>5.3461641272387066</v>
      </c>
      <c r="BB792">
        <v>5.3648068669527893</v>
      </c>
      <c r="BC792">
        <v>5.3879310344827589</v>
      </c>
      <c r="BD792">
        <v>5.4097917230186638</v>
      </c>
      <c r="BE792">
        <v>5.4333061668024998</v>
      </c>
      <c r="BF792">
        <v>5.4540496318516496</v>
      </c>
      <c r="BG792">
        <v>5.4779512462339088</v>
      </c>
      <c r="BH792">
        <v>5.5005500550055011</v>
      </c>
      <c r="BI792">
        <v>5.5218111540585308</v>
      </c>
    </row>
    <row r="793" spans="1:61">
      <c r="A793" s="95">
        <v>45398</v>
      </c>
      <c r="AK793">
        <v>4.8412997999999998</v>
      </c>
      <c r="AL793">
        <v>4.9528999999999996</v>
      </c>
      <c r="AM793">
        <v>4.9827000000000004</v>
      </c>
      <c r="AN793">
        <v>4.9955999999999996</v>
      </c>
      <c r="AO793" s="28">
        <v>5.2628000000000004</v>
      </c>
      <c r="AP793">
        <v>5.2631578947368425</v>
      </c>
      <c r="AQ793">
        <v>5.2770448548812663</v>
      </c>
      <c r="AR793">
        <v>5.2868094105207506</v>
      </c>
      <c r="AS793">
        <v>5.3050397877984086</v>
      </c>
      <c r="AT793">
        <v>5.3205639797818565</v>
      </c>
      <c r="AU793">
        <v>5.3361792956243326</v>
      </c>
      <c r="AV793">
        <v>5.3518865400053519</v>
      </c>
      <c r="AW793">
        <v>5.3648068669527893</v>
      </c>
      <c r="AX793">
        <v>5.3806833467850419</v>
      </c>
      <c r="AY793">
        <v>5.3951982735365531</v>
      </c>
      <c r="AZ793">
        <v>5.4112554112554117</v>
      </c>
      <c r="BA793">
        <v>5.4288816503800215</v>
      </c>
      <c r="BB793">
        <v>5.4481067828929453</v>
      </c>
      <c r="BC793">
        <v>5.4719562243502056</v>
      </c>
      <c r="BD793">
        <v>5.4960153888430892</v>
      </c>
      <c r="BE793">
        <v>5.5202870549268557</v>
      </c>
      <c r="BF793">
        <v>5.5432372505543235</v>
      </c>
      <c r="BG793">
        <v>5.5694792536897806</v>
      </c>
      <c r="BH793">
        <v>5.592841163310962</v>
      </c>
      <c r="BI793">
        <v>5.6148231330713081</v>
      </c>
    </row>
    <row r="794" spans="1:61">
      <c r="A794" s="95">
        <v>45399</v>
      </c>
      <c r="AK794">
        <v>4.8412997999999998</v>
      </c>
      <c r="AL794">
        <v>4.9528999999999996</v>
      </c>
      <c r="AM794">
        <v>4.9827000000000004</v>
      </c>
      <c r="AN794">
        <v>4.9955999999999996</v>
      </c>
      <c r="AO794" s="28">
        <v>5.2462999999999997</v>
      </c>
      <c r="AP794">
        <v>5.2410901467505244</v>
      </c>
      <c r="AQ794">
        <v>5.2548607461902259</v>
      </c>
      <c r="AR794">
        <v>5.2659294365455498</v>
      </c>
      <c r="AS794">
        <v>5.2826201796090864</v>
      </c>
      <c r="AT794">
        <v>5.2994170641229461</v>
      </c>
      <c r="AU794">
        <v>5.3149083178315175</v>
      </c>
      <c r="AV794">
        <v>5.3319114902692615</v>
      </c>
      <c r="AW794">
        <v>5.3461641272387066</v>
      </c>
      <c r="AX794">
        <v>5.3619302949061662</v>
      </c>
      <c r="AY794">
        <v>5.3792361484669176</v>
      </c>
      <c r="AZ794">
        <v>5.3951982735365531</v>
      </c>
      <c r="BA794">
        <v>5.4141851651326478</v>
      </c>
      <c r="BB794">
        <v>5.4347826086956523</v>
      </c>
      <c r="BC794">
        <v>5.4585152838427948</v>
      </c>
      <c r="BD794">
        <v>5.4824561403508767</v>
      </c>
      <c r="BE794">
        <v>5.5066079295154182</v>
      </c>
      <c r="BF794">
        <v>5.5294442908487698</v>
      </c>
      <c r="BG794">
        <v>5.5555555555555554</v>
      </c>
      <c r="BH794">
        <v>5.5803571428571432</v>
      </c>
      <c r="BI794">
        <v>5.6022408963585439</v>
      </c>
    </row>
    <row r="795" spans="1:61">
      <c r="A795" s="95">
        <v>45400</v>
      </c>
      <c r="AK795">
        <v>4.8412997999999998</v>
      </c>
      <c r="AL795">
        <v>4.9528999999999996</v>
      </c>
      <c r="AM795">
        <v>4.9827000000000004</v>
      </c>
      <c r="AN795">
        <v>4.9955999999999996</v>
      </c>
      <c r="AO795" s="28">
        <v>5.2506000000000004</v>
      </c>
      <c r="AP795">
        <v>5.2659294365455498</v>
      </c>
      <c r="AQ795">
        <v>5.2784375824755871</v>
      </c>
      <c r="AR795">
        <v>5.2896059243586357</v>
      </c>
      <c r="AS795">
        <v>5.3064473335102145</v>
      </c>
      <c r="AT795">
        <v>5.3219797764768488</v>
      </c>
      <c r="AU795">
        <v>5.3390282968499738</v>
      </c>
      <c r="AV795">
        <v>5.3561863952865556</v>
      </c>
      <c r="AW795">
        <v>5.3705692803437159</v>
      </c>
      <c r="AX795">
        <v>5.3864799353622406</v>
      </c>
      <c r="AY795">
        <v>5.4024851431658565</v>
      </c>
      <c r="AZ795">
        <v>5.4185857491194804</v>
      </c>
      <c r="BA795">
        <v>5.4347826086956523</v>
      </c>
      <c r="BB795">
        <v>5.4540496318516496</v>
      </c>
      <c r="BC795">
        <v>5.4779512462339088</v>
      </c>
      <c r="BD795">
        <v>5.5020632737276483</v>
      </c>
      <c r="BE795">
        <v>5.5263885051119095</v>
      </c>
      <c r="BF795">
        <v>5.5493895671476139</v>
      </c>
      <c r="BG795">
        <v>5.5756899916364651</v>
      </c>
      <c r="BH795">
        <v>5.6006720806496784</v>
      </c>
      <c r="BI795">
        <v>5.6227157717177398</v>
      </c>
    </row>
    <row r="796" spans="1:61">
      <c r="A796" s="95">
        <v>45401</v>
      </c>
      <c r="AK796">
        <v>4.8412997999999998</v>
      </c>
      <c r="AL796">
        <v>4.9528999999999996</v>
      </c>
      <c r="AM796">
        <v>4.9827000000000004</v>
      </c>
      <c r="AN796">
        <v>4.9955999999999996</v>
      </c>
      <c r="AO796" s="28">
        <v>5.2263000000000002</v>
      </c>
      <c r="AP796">
        <v>5.2029136316337148</v>
      </c>
      <c r="AQ796">
        <v>5.2151238591916558</v>
      </c>
      <c r="AR796">
        <v>5.226025607525477</v>
      </c>
      <c r="AS796">
        <v>5.2438384897745145</v>
      </c>
      <c r="AT796">
        <v>5.2603892688058922</v>
      </c>
      <c r="AU796">
        <v>5.2770448548812663</v>
      </c>
      <c r="AV796">
        <v>5.2924053982535062</v>
      </c>
      <c r="AW796">
        <v>5.3064473335102145</v>
      </c>
      <c r="AX796">
        <v>5.3205639797818565</v>
      </c>
      <c r="AY796">
        <v>5.3361792956243326</v>
      </c>
      <c r="AZ796">
        <v>5.3504547886570357</v>
      </c>
      <c r="BA796">
        <v>5.3662463107056615</v>
      </c>
      <c r="BB796">
        <v>5.3835800807537009</v>
      </c>
      <c r="BC796">
        <v>5.4054054054054053</v>
      </c>
      <c r="BD796">
        <v>5.4274084124830395</v>
      </c>
      <c r="BE796">
        <v>5.4510765876260558</v>
      </c>
      <c r="BF796">
        <v>5.4719562243502056</v>
      </c>
      <c r="BG796">
        <v>5.4945054945054945</v>
      </c>
      <c r="BH796">
        <v>5.5172413793103452</v>
      </c>
      <c r="BI796">
        <v>5.5386319579063974</v>
      </c>
    </row>
    <row r="797" spans="1:61">
      <c r="A797" s="95">
        <v>45404</v>
      </c>
      <c r="AK797">
        <v>4.8412997999999998</v>
      </c>
      <c r="AL797">
        <v>4.9528999999999996</v>
      </c>
      <c r="AM797">
        <v>4.9827000000000004</v>
      </c>
      <c r="AN797">
        <v>4.9955999999999996</v>
      </c>
      <c r="AO797" s="805">
        <v>5.2263000000000002</v>
      </c>
      <c r="AP797">
        <v>5.1813471502590671</v>
      </c>
      <c r="AQ797">
        <v>5.1948051948051948</v>
      </c>
      <c r="AR797">
        <v>5.206977349648529</v>
      </c>
      <c r="AS797">
        <v>5.2232958997127188</v>
      </c>
      <c r="AT797">
        <v>5.2383446830801468</v>
      </c>
      <c r="AU797">
        <v>5.2548607461902259</v>
      </c>
      <c r="AV797">
        <v>5.2700922266139658</v>
      </c>
      <c r="AW797">
        <v>5.2840158520475562</v>
      </c>
      <c r="AX797">
        <v>5.298013245033113</v>
      </c>
      <c r="AY797">
        <v>5.3120849933598935</v>
      </c>
      <c r="AZ797">
        <v>5.3248136315228969</v>
      </c>
      <c r="BA797">
        <v>5.3404539385847798</v>
      </c>
      <c r="BB797">
        <v>5.3561863952865556</v>
      </c>
      <c r="BC797">
        <v>5.377789728421619</v>
      </c>
      <c r="BD797">
        <v>5.4010261949770451</v>
      </c>
      <c r="BE797">
        <v>5.4229934924078087</v>
      </c>
      <c r="BF797">
        <v>5.4451402123604682</v>
      </c>
      <c r="BG797">
        <v>5.4674685620557684</v>
      </c>
      <c r="BH797">
        <v>5.4914881933003841</v>
      </c>
      <c r="BI797">
        <v>5.5111600992008816</v>
      </c>
    </row>
    <row r="798" spans="1:61">
      <c r="A798" s="95">
        <v>45405</v>
      </c>
      <c r="AK798">
        <v>4.8412997999999998</v>
      </c>
      <c r="AL798">
        <v>4.9528999999999996</v>
      </c>
      <c r="AM798">
        <v>4.9827000000000004</v>
      </c>
      <c r="AN798">
        <v>4.9955999999999996</v>
      </c>
      <c r="AO798" s="28">
        <v>5.1619999999999999</v>
      </c>
      <c r="AP798">
        <v>5.1282051282051277</v>
      </c>
      <c r="AQ798">
        <v>5.1427102082797633</v>
      </c>
      <c r="AR798">
        <v>5.1546391752577314</v>
      </c>
      <c r="AS798">
        <v>5.1719679337988103</v>
      </c>
      <c r="AT798">
        <v>5.1880674448767836</v>
      </c>
      <c r="AU798">
        <v>5.2029136316337148</v>
      </c>
      <c r="AV798">
        <v>5.2178450300026089</v>
      </c>
      <c r="AW798">
        <v>5.2314935914203513</v>
      </c>
      <c r="AX798">
        <v>5.2465897166841557</v>
      </c>
      <c r="AY798">
        <v>5.2603892688058922</v>
      </c>
      <c r="AZ798">
        <v>5.275652862041678</v>
      </c>
      <c r="BA798">
        <v>5.2910052910052912</v>
      </c>
      <c r="BB798">
        <v>5.3078556263269636</v>
      </c>
      <c r="BC798">
        <v>5.329070077271516</v>
      </c>
      <c r="BD798">
        <v>5.3504547886570357</v>
      </c>
      <c r="BE798">
        <v>5.3720118184260004</v>
      </c>
      <c r="BF798">
        <v>5.3922890266918309</v>
      </c>
      <c r="BG798">
        <v>5.4141851651326478</v>
      </c>
      <c r="BH798">
        <v>5.4362598532209843</v>
      </c>
      <c r="BI798">
        <v>5.4555373704309877</v>
      </c>
    </row>
    <row r="799" spans="1:61">
      <c r="A799" s="95">
        <v>45406</v>
      </c>
      <c r="AK799">
        <v>4.8412997999999998</v>
      </c>
      <c r="AL799">
        <v>4.9528999999999996</v>
      </c>
      <c r="AM799">
        <v>4.9827000000000004</v>
      </c>
      <c r="AN799">
        <v>4.9955999999999996</v>
      </c>
      <c r="AO799" s="28">
        <v>5.1585999999999999</v>
      </c>
      <c r="AP799">
        <v>5.1546391752577314</v>
      </c>
      <c r="AQ799">
        <v>5.1679586563307494</v>
      </c>
      <c r="AR799">
        <v>5.1800051800051801</v>
      </c>
      <c r="AS799">
        <v>5.1975051975051976</v>
      </c>
      <c r="AT799">
        <v>5.2124055251498564</v>
      </c>
      <c r="AU799">
        <v>5.2273915316257185</v>
      </c>
      <c r="AV799">
        <v>5.2424639580602879</v>
      </c>
      <c r="AW799">
        <v>5.2562417871222076</v>
      </c>
      <c r="AX799">
        <v>5.2714812862414338</v>
      </c>
      <c r="AY799">
        <v>5.2854122621564477</v>
      </c>
      <c r="AZ799">
        <v>5.3008216273522395</v>
      </c>
      <c r="BA799">
        <v>5.3177346450412122</v>
      </c>
      <c r="BB799">
        <v>5.334755934915977</v>
      </c>
      <c r="BC799">
        <v>5.3561863952865556</v>
      </c>
      <c r="BD799">
        <v>5.3806833467850419</v>
      </c>
      <c r="BE799">
        <v>5.4024851431658565</v>
      </c>
      <c r="BF799">
        <v>5.4244643341470029</v>
      </c>
      <c r="BG799">
        <v>5.4481067828929453</v>
      </c>
      <c r="BH799">
        <v>5.4719562243502056</v>
      </c>
      <c r="BI799">
        <v>5.4929964295523215</v>
      </c>
    </row>
    <row r="800" spans="1:61">
      <c r="A800" s="95">
        <v>45407</v>
      </c>
      <c r="AK800">
        <v>4.8412997999999998</v>
      </c>
      <c r="AL800">
        <v>4.9528999999999996</v>
      </c>
      <c r="AM800">
        <v>4.9827000000000004</v>
      </c>
      <c r="AN800">
        <v>4.9955999999999996</v>
      </c>
      <c r="AO800" s="28">
        <v>5.1673</v>
      </c>
      <c r="AP800">
        <v>5.1666236114699045</v>
      </c>
      <c r="AQ800">
        <v>5.1800051800051801</v>
      </c>
      <c r="AR800">
        <v>5.1907604464053989</v>
      </c>
      <c r="AS800">
        <v>5.208333333333333</v>
      </c>
      <c r="AT800">
        <v>5.2232958997127188</v>
      </c>
      <c r="AU800">
        <v>5.2397170552790149</v>
      </c>
      <c r="AV800">
        <v>5.2562417871222076</v>
      </c>
      <c r="AW800">
        <v>5.2687038988408856</v>
      </c>
      <c r="AX800">
        <v>5.2840158520475562</v>
      </c>
      <c r="AY800">
        <v>5.298013245033113</v>
      </c>
      <c r="AZ800">
        <v>5.3134962805526031</v>
      </c>
      <c r="BA800">
        <v>5.3304904051172715</v>
      </c>
      <c r="BB800">
        <v>5.3461641272387066</v>
      </c>
      <c r="BC800">
        <v>5.3691275167785237</v>
      </c>
      <c r="BD800">
        <v>5.3937432578209279</v>
      </c>
      <c r="BE800">
        <v>5.417118093174432</v>
      </c>
      <c r="BF800">
        <v>5.4392167527875985</v>
      </c>
      <c r="BG800">
        <v>5.4644808743169397</v>
      </c>
      <c r="BH800">
        <v>5.48847420417124</v>
      </c>
      <c r="BI800">
        <v>5.5096418732782375</v>
      </c>
    </row>
    <row r="801" spans="1:61">
      <c r="A801" s="95">
        <v>45408</v>
      </c>
      <c r="AK801">
        <v>4.8412997999999998</v>
      </c>
      <c r="AL801">
        <v>4.9528999999999996</v>
      </c>
      <c r="AM801">
        <v>4.9827000000000004</v>
      </c>
      <c r="AN801">
        <v>4.9955999999999996</v>
      </c>
      <c r="AO801" s="28">
        <v>5.1177999999999999</v>
      </c>
      <c r="AP801">
        <v>5.1163980557687383</v>
      </c>
      <c r="AQ801">
        <v>5.1308363263211909</v>
      </c>
      <c r="AR801">
        <v>5.1453563159248779</v>
      </c>
      <c r="AS801">
        <v>5.1599587203302377</v>
      </c>
      <c r="AT801">
        <v>5.1759834368530022</v>
      </c>
      <c r="AU801">
        <v>5.1907604464053989</v>
      </c>
      <c r="AV801">
        <v>5.206977349648529</v>
      </c>
      <c r="AW801">
        <v>5.2192066805845512</v>
      </c>
      <c r="AX801">
        <v>5.2328623757195185</v>
      </c>
      <c r="AY801">
        <v>5.2465897166841557</v>
      </c>
      <c r="AZ801">
        <v>5.2603892688058922</v>
      </c>
      <c r="BA801">
        <v>5.2770448548812663</v>
      </c>
      <c r="BB801">
        <v>5.2938062466913705</v>
      </c>
      <c r="BC801">
        <v>5.3149083178315175</v>
      </c>
      <c r="BD801">
        <v>5.3361792956243326</v>
      </c>
      <c r="BE801">
        <v>5.359056806002144</v>
      </c>
      <c r="BF801">
        <v>5.3792361484669176</v>
      </c>
      <c r="BG801">
        <v>5.4010261949770451</v>
      </c>
      <c r="BH801">
        <v>5.4229934924078087</v>
      </c>
      <c r="BI801">
        <v>5.4436581382689164</v>
      </c>
    </row>
    <row r="802" spans="1:61">
      <c r="A802" s="95">
        <v>45411</v>
      </c>
      <c r="AK802">
        <v>4.8412997999999998</v>
      </c>
      <c r="AL802">
        <v>4.9528999999999996</v>
      </c>
      <c r="AM802">
        <v>4.9827000000000004</v>
      </c>
      <c r="AN802">
        <v>4.9955999999999996</v>
      </c>
      <c r="AO802" s="28">
        <v>5.1148999999999996</v>
      </c>
      <c r="AP802">
        <v>5.112474437627812</v>
      </c>
      <c r="AQ802">
        <v>5.1255766273705792</v>
      </c>
      <c r="AR802">
        <v>5.1400668208686708</v>
      </c>
      <c r="AS802">
        <v>5.158627805003869</v>
      </c>
      <c r="AT802">
        <v>5.173305742369374</v>
      </c>
      <c r="AU802">
        <v>5.1880674448767836</v>
      </c>
      <c r="AV802">
        <v>5.2029136316337148</v>
      </c>
      <c r="AW802">
        <v>5.2151238591916558</v>
      </c>
      <c r="AX802">
        <v>5.2287581699346406</v>
      </c>
      <c r="AY802">
        <v>5.2410901467505244</v>
      </c>
      <c r="AZ802">
        <v>5.2562417871222076</v>
      </c>
      <c r="BA802">
        <v>5.2728710783021349</v>
      </c>
      <c r="BB802">
        <v>5.2896059243586357</v>
      </c>
      <c r="BC802">
        <v>5.3106744556558683</v>
      </c>
      <c r="BD802">
        <v>5.3319114902692615</v>
      </c>
      <c r="BE802">
        <v>5.3547523427041499</v>
      </c>
      <c r="BF802">
        <v>5.3748992206396133</v>
      </c>
      <c r="BG802">
        <v>5.3981106612685563</v>
      </c>
      <c r="BH802">
        <v>5.4200542005420056</v>
      </c>
      <c r="BI802">
        <v>5.4406964091403704</v>
      </c>
    </row>
    <row r="803" spans="1:61">
      <c r="A803" s="95">
        <v>45412</v>
      </c>
      <c r="AK803">
        <v>4.8412997999999998</v>
      </c>
      <c r="AL803">
        <v>4.9528999999999996</v>
      </c>
      <c r="AM803">
        <v>4.9827000000000004</v>
      </c>
      <c r="AN803">
        <v>4.9955999999999996</v>
      </c>
      <c r="AO803" s="28">
        <v>5.1711999999999998</v>
      </c>
      <c r="AP803">
        <v>5.1717004551096402</v>
      </c>
      <c r="AQ803">
        <v>5.2015604681404417</v>
      </c>
      <c r="AR803">
        <v>5.2151238591916558</v>
      </c>
      <c r="AS803">
        <v>5.2314935914203513</v>
      </c>
      <c r="AT803">
        <v>5.2479664130149564</v>
      </c>
      <c r="AU803">
        <v>5.2645433008686497</v>
      </c>
      <c r="AV803">
        <v>5.2798310454065467</v>
      </c>
      <c r="AW803">
        <v>5.2938062466913705</v>
      </c>
      <c r="AX803">
        <v>5.3078556263269636</v>
      </c>
      <c r="AY803">
        <v>5.3219797764768488</v>
      </c>
      <c r="AZ803">
        <v>5.3376034160661865</v>
      </c>
      <c r="BA803">
        <v>5.3547523427041499</v>
      </c>
      <c r="BB803">
        <v>5.3705692803437159</v>
      </c>
      <c r="BC803">
        <v>5.3908355795148246</v>
      </c>
      <c r="BD803">
        <v>5.4127198917456019</v>
      </c>
      <c r="BE803">
        <v>5.4347826086956523</v>
      </c>
      <c r="BF803">
        <v>5.4540496318516496</v>
      </c>
      <c r="BG803">
        <v>5.4764512595837891</v>
      </c>
      <c r="BH803">
        <v>5.499037668408028</v>
      </c>
      <c r="BI803">
        <v>5.518763796909492</v>
      </c>
    </row>
    <row r="804" spans="1:61">
      <c r="A804" s="103">
        <v>45413</v>
      </c>
      <c r="AK804">
        <v>4.8412997999999998</v>
      </c>
      <c r="AL804">
        <v>4.9528999999999996</v>
      </c>
      <c r="AM804">
        <v>4.9827000000000004</v>
      </c>
      <c r="AN804">
        <v>4.9955999999999996</v>
      </c>
      <c r="AO804">
        <v>5.1711999999999998</v>
      </c>
      <c r="AP804" s="293">
        <v>5.1711999999999998</v>
      </c>
      <c r="AQ804">
        <v>5.1679586563307494</v>
      </c>
      <c r="AR804">
        <v>5.1853772361939336</v>
      </c>
      <c r="AS804">
        <v>5.2397170552790149</v>
      </c>
      <c r="AT804">
        <v>5.2548607461902259</v>
      </c>
      <c r="AU804">
        <v>5.2714812862414338</v>
      </c>
      <c r="AV804">
        <v>5.2882072977260712</v>
      </c>
      <c r="AW804">
        <v>5.3022269353128317</v>
      </c>
      <c r="AX804">
        <v>5.3163211057947901</v>
      </c>
      <c r="AY804">
        <v>5.3304904051172715</v>
      </c>
      <c r="AZ804">
        <v>5.3461641272387066</v>
      </c>
      <c r="BA804">
        <v>5.3633681952266024</v>
      </c>
      <c r="BB804">
        <v>5.3792361484669176</v>
      </c>
      <c r="BC804">
        <v>5.4010261949770451</v>
      </c>
      <c r="BD804">
        <v>5.4244643341470029</v>
      </c>
      <c r="BE804">
        <v>5.4481067828929453</v>
      </c>
      <c r="BF804">
        <v>5.4689636313918513</v>
      </c>
      <c r="BG804">
        <v>5.4929964295523215</v>
      </c>
      <c r="BH804">
        <v>5.5172413793103452</v>
      </c>
      <c r="BI804">
        <v>5.5386319579063974</v>
      </c>
    </row>
    <row r="805" spans="1:61">
      <c r="A805" s="95">
        <v>45414</v>
      </c>
      <c r="AK805">
        <v>4.8412997999999998</v>
      </c>
      <c r="AL805">
        <v>4.9528999999999996</v>
      </c>
      <c r="AM805">
        <v>4.9827000000000004</v>
      </c>
      <c r="AN805">
        <v>4.9955999999999996</v>
      </c>
      <c r="AO805">
        <v>5.1711999999999998</v>
      </c>
      <c r="AP805" s="28">
        <v>5.1183987999999996</v>
      </c>
      <c r="AQ805">
        <v>5.1242633871380994</v>
      </c>
      <c r="AR805">
        <v>5.1374261494991016</v>
      </c>
      <c r="AS805">
        <v>5.1519835136527563</v>
      </c>
      <c r="AT805">
        <v>5.1679586563307494</v>
      </c>
      <c r="AU805">
        <v>5.1840331778123385</v>
      </c>
      <c r="AV805">
        <v>5.198856251624643</v>
      </c>
      <c r="AW805">
        <v>5.2124055251498564</v>
      </c>
      <c r="AX805">
        <v>5.2273915316257185</v>
      </c>
      <c r="AY805">
        <v>5.2410901467505244</v>
      </c>
      <c r="AZ805">
        <v>5.2548607461902259</v>
      </c>
      <c r="BA805">
        <v>5.2714812862414338</v>
      </c>
      <c r="BB805">
        <v>5.2868094105207506</v>
      </c>
      <c r="BC805">
        <v>5.3064473335102145</v>
      </c>
      <c r="BD805">
        <v>5.329070077271516</v>
      </c>
      <c r="BE805">
        <v>5.3518865400053519</v>
      </c>
      <c r="BF805">
        <v>5.3720118184260004</v>
      </c>
      <c r="BG805">
        <v>5.3951982735365531</v>
      </c>
      <c r="BH805">
        <v>5.4185857491194804</v>
      </c>
      <c r="BI805">
        <v>5.4377379010331701</v>
      </c>
    </row>
    <row r="806" spans="1:61">
      <c r="A806" s="95">
        <v>45415</v>
      </c>
      <c r="AK806">
        <v>4.8412997999999998</v>
      </c>
      <c r="AL806">
        <v>4.9528999999999996</v>
      </c>
      <c r="AM806">
        <v>4.9827000000000004</v>
      </c>
      <c r="AN806">
        <v>4.9955999999999996</v>
      </c>
      <c r="AO806">
        <v>5.1711999999999998</v>
      </c>
      <c r="AP806" s="28">
        <v>5.0662000000000003</v>
      </c>
      <c r="AQ806">
        <v>5.082592121982211</v>
      </c>
      <c r="AR806">
        <v>5.0968399592252798</v>
      </c>
      <c r="AS806">
        <v>5.1111679018655769</v>
      </c>
      <c r="AT806">
        <v>5.1255766273705792</v>
      </c>
      <c r="AU806">
        <v>5.1413881748071981</v>
      </c>
      <c r="AV806">
        <v>5.1559680329981949</v>
      </c>
      <c r="AW806">
        <v>5.1692943913155851</v>
      </c>
      <c r="AX806">
        <v>5.1840331778123385</v>
      </c>
      <c r="AY806">
        <v>5.198856251624643</v>
      </c>
      <c r="AZ806">
        <v>5.2124055251498564</v>
      </c>
      <c r="BA806">
        <v>5.2273915316257185</v>
      </c>
      <c r="BB806">
        <v>5.2410901467505244</v>
      </c>
      <c r="BC806">
        <v>5.2603892688058922</v>
      </c>
      <c r="BD806">
        <v>5.2826201796090864</v>
      </c>
      <c r="BE806">
        <v>5.3036329885971893</v>
      </c>
      <c r="BF806">
        <v>5.3248136315228969</v>
      </c>
      <c r="BG806">
        <v>5.3461641272387066</v>
      </c>
      <c r="BH806">
        <v>5.3676865271068168</v>
      </c>
      <c r="BI806">
        <v>5.3879310344827589</v>
      </c>
    </row>
    <row r="807" spans="1:61">
      <c r="A807" s="103">
        <v>45418</v>
      </c>
      <c r="AK807">
        <v>4.8412997999999998</v>
      </c>
      <c r="AL807">
        <v>4.9528999999999996</v>
      </c>
      <c r="AM807">
        <v>4.9827000000000004</v>
      </c>
      <c r="AN807">
        <v>4.9955999999999996</v>
      </c>
      <c r="AO807">
        <v>5.1711999999999998</v>
      </c>
      <c r="AP807" s="28">
        <v>5.0720999999999998</v>
      </c>
      <c r="AQ807">
        <v>5.0800101600203202</v>
      </c>
      <c r="AR807">
        <v>5.0942435048395316</v>
      </c>
      <c r="AS807">
        <v>5.1111679018655769</v>
      </c>
      <c r="AT807">
        <v>5.1268905408869516</v>
      </c>
      <c r="AU807">
        <v>5.1413881748071981</v>
      </c>
      <c r="AV807">
        <v>5.1572975760701398</v>
      </c>
      <c r="AW807">
        <v>5.1706308169596698</v>
      </c>
      <c r="AX807">
        <v>5.1840331778123385</v>
      </c>
      <c r="AY807">
        <v>5.198856251624643</v>
      </c>
      <c r="AZ807">
        <v>5.2124055251498564</v>
      </c>
      <c r="BA807">
        <v>5.2287581699346406</v>
      </c>
      <c r="BB807">
        <v>5.245213742460006</v>
      </c>
      <c r="BC807">
        <v>5.2659294365455498</v>
      </c>
      <c r="BD807">
        <v>5.2882072977260712</v>
      </c>
      <c r="BE807">
        <v>5.3106744556558683</v>
      </c>
      <c r="BF807">
        <v>5.3319114902692615</v>
      </c>
      <c r="BG807">
        <v>5.3561863952865556</v>
      </c>
      <c r="BH807">
        <v>5.3792361484669176</v>
      </c>
      <c r="BI807">
        <v>5.3995680345572357</v>
      </c>
    </row>
    <row r="808" spans="1:61">
      <c r="A808" s="95">
        <v>45419</v>
      </c>
      <c r="AK808">
        <v>4.8412997999999998</v>
      </c>
      <c r="AL808">
        <v>4.9528999999999996</v>
      </c>
      <c r="AM808">
        <v>4.9827000000000004</v>
      </c>
      <c r="AN808">
        <v>4.9955999999999996</v>
      </c>
      <c r="AO808">
        <v>5.1711999999999998</v>
      </c>
      <c r="AP808" s="28">
        <v>5.0603999999999996</v>
      </c>
      <c r="AQ808">
        <v>5.0813008130081299</v>
      </c>
      <c r="AR808">
        <v>5.0968399592252798</v>
      </c>
      <c r="AS808">
        <v>5.1137816415239072</v>
      </c>
      <c r="AT808">
        <v>5.1282051282051277</v>
      </c>
      <c r="AU808">
        <v>5.1427102082797633</v>
      </c>
      <c r="AV808">
        <v>5.1572975760701398</v>
      </c>
      <c r="AW808">
        <v>5.1719679337988103</v>
      </c>
      <c r="AX808">
        <v>5.1853772361939336</v>
      </c>
      <c r="AY808">
        <v>5.2002080083203328</v>
      </c>
      <c r="AZ808">
        <v>5.2137643378519289</v>
      </c>
      <c r="BA808">
        <v>5.2287581699346406</v>
      </c>
      <c r="BB808">
        <v>5.2438384897745145</v>
      </c>
      <c r="BC808">
        <v>5.2645433008686497</v>
      </c>
      <c r="BD808">
        <v>5.2868094105207506</v>
      </c>
      <c r="BE808">
        <v>5.3092646668436423</v>
      </c>
      <c r="BF808">
        <v>5.3319114902692615</v>
      </c>
      <c r="BG808">
        <v>5.3547523427041499</v>
      </c>
      <c r="BH808">
        <v>5.377789728421619</v>
      </c>
      <c r="BI808">
        <v>5.3981106612685563</v>
      </c>
    </row>
    <row r="809" spans="1:61">
      <c r="A809" s="95">
        <v>45420</v>
      </c>
      <c r="AK809">
        <v>4.8412997999999998</v>
      </c>
      <c r="AL809">
        <v>4.9528999999999996</v>
      </c>
      <c r="AM809">
        <v>4.9827000000000004</v>
      </c>
      <c r="AN809">
        <v>4.9955999999999996</v>
      </c>
      <c r="AO809">
        <v>5.1711999999999998</v>
      </c>
      <c r="AP809" s="28">
        <v>5.0880999999999998</v>
      </c>
      <c r="AQ809">
        <v>5.1046452271567127</v>
      </c>
      <c r="AR809">
        <v>5.1190171487074485</v>
      </c>
      <c r="AS809">
        <v>5.1361068310220848</v>
      </c>
      <c r="AT809">
        <v>5.150656708730363</v>
      </c>
      <c r="AU809">
        <v>5.1652892561983474</v>
      </c>
      <c r="AV809">
        <v>5.1813471502590671</v>
      </c>
      <c r="AW809">
        <v>5.1948051948051948</v>
      </c>
      <c r="AX809">
        <v>5.2096900234436045</v>
      </c>
      <c r="AY809">
        <v>5.2232958997127188</v>
      </c>
      <c r="AZ809">
        <v>5.2369730295888974</v>
      </c>
      <c r="BA809">
        <v>5.2534804307853955</v>
      </c>
      <c r="BB809">
        <v>5.2687038988408856</v>
      </c>
      <c r="BC809">
        <v>5.2896059243586357</v>
      </c>
      <c r="BD809">
        <v>5.3120849933598935</v>
      </c>
      <c r="BE809">
        <v>5.3361792956243326</v>
      </c>
      <c r="BF809">
        <v>5.359056806002144</v>
      </c>
      <c r="BG809">
        <v>5.3821313240043063</v>
      </c>
      <c r="BH809">
        <v>5.4068667207353336</v>
      </c>
      <c r="BI809">
        <v>5.4274084124830395</v>
      </c>
    </row>
    <row r="810" spans="1:61">
      <c r="A810" s="95">
        <v>45421</v>
      </c>
      <c r="AK810">
        <v>4.8412997999999998</v>
      </c>
      <c r="AL810">
        <v>4.9528999999999996</v>
      </c>
      <c r="AM810">
        <v>4.9827000000000004</v>
      </c>
      <c r="AN810">
        <v>4.9955999999999996</v>
      </c>
      <c r="AO810">
        <v>5.1711999999999998</v>
      </c>
      <c r="AP810" s="28">
        <v>5.157</v>
      </c>
      <c r="AQ810">
        <v>5.1519835136527563</v>
      </c>
      <c r="AR810">
        <v>5.1666236114699045</v>
      </c>
      <c r="AS810">
        <v>5.182689816014511</v>
      </c>
      <c r="AT810">
        <v>5.198856251624643</v>
      </c>
      <c r="AU810">
        <v>5.2151238591916558</v>
      </c>
      <c r="AV810">
        <v>5.2314935914203513</v>
      </c>
      <c r="AW810">
        <v>5.2465897166841557</v>
      </c>
      <c r="AX810">
        <v>5.2603892688058922</v>
      </c>
      <c r="AY810">
        <v>5.275652862041678</v>
      </c>
      <c r="AZ810">
        <v>5.2896059243586357</v>
      </c>
      <c r="BA810">
        <v>5.3050397877984086</v>
      </c>
      <c r="BB810">
        <v>5.3191489361702127</v>
      </c>
      <c r="BC810">
        <v>5.3390282968499738</v>
      </c>
      <c r="BD810">
        <v>5.3633681952266024</v>
      </c>
      <c r="BE810">
        <v>5.3864799353622406</v>
      </c>
      <c r="BF810">
        <v>5.4083288263926441</v>
      </c>
      <c r="BG810">
        <v>5.4333061668024998</v>
      </c>
      <c r="BH810">
        <v>5.4570259208731242</v>
      </c>
      <c r="BI810">
        <v>5.4794520547945202</v>
      </c>
    </row>
    <row r="811" spans="1:61">
      <c r="A811" s="95">
        <v>45422</v>
      </c>
      <c r="AK811">
        <v>4.8412997999999998</v>
      </c>
      <c r="AL811">
        <v>4.9528999999999996</v>
      </c>
      <c r="AM811">
        <v>4.9827000000000004</v>
      </c>
      <c r="AN811">
        <v>4.9955999999999996</v>
      </c>
      <c r="AO811">
        <v>5.1711999999999998</v>
      </c>
      <c r="AP811" s="28">
        <v>5.1458000000000004</v>
      </c>
      <c r="AQ811">
        <v>5.1639555899819261</v>
      </c>
      <c r="AR811">
        <v>5.1786639047125842</v>
      </c>
      <c r="AS811">
        <v>5.1961548454143927</v>
      </c>
      <c r="AT811">
        <v>5.2110474205315276</v>
      </c>
      <c r="AU811">
        <v>5.2273915316257185</v>
      </c>
      <c r="AV811">
        <v>5.2438384897745145</v>
      </c>
      <c r="AW811">
        <v>5.2576235541535228</v>
      </c>
      <c r="AX811">
        <v>5.2742616033755274</v>
      </c>
      <c r="AY811">
        <v>5.2882072977260712</v>
      </c>
      <c r="AZ811">
        <v>5.3022269353128317</v>
      </c>
      <c r="BA811">
        <v>5.3191489361702127</v>
      </c>
      <c r="BB811">
        <v>5.334755934915977</v>
      </c>
      <c r="BC811">
        <v>5.3547523427041499</v>
      </c>
      <c r="BD811">
        <v>5.377789728421619</v>
      </c>
      <c r="BE811">
        <v>5.4024851431658565</v>
      </c>
      <c r="BF811">
        <v>5.4244643341470029</v>
      </c>
      <c r="BG811">
        <v>5.4495912806539515</v>
      </c>
      <c r="BH811">
        <v>5.4734537493158184</v>
      </c>
      <c r="BI811">
        <v>5.4945054945054945</v>
      </c>
    </row>
    <row r="812" spans="1:61">
      <c r="A812" s="95">
        <v>45425</v>
      </c>
      <c r="AK812">
        <v>4.8412997999999998</v>
      </c>
      <c r="AL812">
        <v>4.9528999999999996</v>
      </c>
      <c r="AM812">
        <v>4.9827000000000004</v>
      </c>
      <c r="AN812">
        <v>4.9955999999999996</v>
      </c>
      <c r="AO812">
        <v>5.1711999999999998</v>
      </c>
      <c r="AP812" s="28">
        <v>5.1406000000000001</v>
      </c>
      <c r="AQ812">
        <v>5.1599587203302377</v>
      </c>
      <c r="AR812">
        <v>5.1746442432082791</v>
      </c>
      <c r="AS812">
        <v>5.1894135962636216</v>
      </c>
      <c r="AT812">
        <v>5.2042674993494673</v>
      </c>
      <c r="AU812">
        <v>5.2205690420255806</v>
      </c>
      <c r="AV812">
        <v>5.2356020942408374</v>
      </c>
      <c r="AW812">
        <v>5.2493438320209975</v>
      </c>
      <c r="AX812">
        <v>5.2659294365455498</v>
      </c>
      <c r="AY812">
        <v>5.2812252442566674</v>
      </c>
      <c r="AZ812">
        <v>5.2952078369075988</v>
      </c>
      <c r="BA812">
        <v>5.3120849933598935</v>
      </c>
      <c r="BB812">
        <v>5.3276505061267976</v>
      </c>
      <c r="BC812">
        <v>5.3461641272387066</v>
      </c>
      <c r="BD812">
        <v>5.3705692803437159</v>
      </c>
      <c r="BE812">
        <v>5.3951982735365531</v>
      </c>
      <c r="BF812">
        <v>5.417118093174432</v>
      </c>
      <c r="BG812">
        <v>5.4421768707482991</v>
      </c>
      <c r="BH812">
        <v>5.4659743099207434</v>
      </c>
      <c r="BI812">
        <v>5.4869684499314131</v>
      </c>
    </row>
    <row r="813" spans="1:61">
      <c r="A813" s="95">
        <v>45426</v>
      </c>
      <c r="AK813">
        <v>4.8412997999999998</v>
      </c>
      <c r="AL813">
        <v>4.9528999999999996</v>
      </c>
      <c r="AM813">
        <v>4.9827000000000004</v>
      </c>
      <c r="AN813">
        <v>4.9955999999999996</v>
      </c>
      <c r="AO813">
        <v>5.1711999999999998</v>
      </c>
      <c r="AP813" s="28">
        <v>5.1349999999999998</v>
      </c>
      <c r="AQ813">
        <v>5.1374261494991016</v>
      </c>
      <c r="AR813">
        <v>5.1519835136527563</v>
      </c>
      <c r="AS813">
        <v>5.1692943913155851</v>
      </c>
      <c r="AT813">
        <v>5.1853772361939336</v>
      </c>
      <c r="AU813">
        <v>5.2002080083203328</v>
      </c>
      <c r="AV813">
        <v>5.2151238591916558</v>
      </c>
      <c r="AW813">
        <v>5.2287581699346406</v>
      </c>
      <c r="AX813">
        <v>5.245213742460006</v>
      </c>
      <c r="AY813">
        <v>5.2603892688058922</v>
      </c>
      <c r="AZ813">
        <v>5.275652862041678</v>
      </c>
      <c r="BA813">
        <v>5.2910052910052912</v>
      </c>
      <c r="BB813">
        <v>5.3050397877984086</v>
      </c>
      <c r="BC813">
        <v>5.3248136315228969</v>
      </c>
      <c r="BD813">
        <v>5.3475935828877006</v>
      </c>
      <c r="BE813">
        <v>5.3720118184260004</v>
      </c>
      <c r="BF813">
        <v>5.3937432578209279</v>
      </c>
      <c r="BG813">
        <v>5.4185857491194804</v>
      </c>
      <c r="BH813">
        <v>5.4436581382689164</v>
      </c>
      <c r="BI813">
        <v>5.4644808743169397</v>
      </c>
    </row>
    <row r="814" spans="1:61">
      <c r="A814" s="95">
        <v>45427</v>
      </c>
      <c r="AK814">
        <v>4.8412997999999998</v>
      </c>
      <c r="AL814">
        <v>4.9528999999999996</v>
      </c>
      <c r="AM814">
        <v>4.9827000000000004</v>
      </c>
      <c r="AN814">
        <v>4.9955999999999996</v>
      </c>
      <c r="AO814">
        <v>5.1711999999999998</v>
      </c>
      <c r="AP814" s="28">
        <v>5.1417000000000002</v>
      </c>
      <c r="AQ814">
        <v>5.1466803911477097</v>
      </c>
      <c r="AR814">
        <v>5.161290322580645</v>
      </c>
      <c r="AS814">
        <v>5.1773233238415743</v>
      </c>
      <c r="AT814">
        <v>5.1934562451311352</v>
      </c>
      <c r="AU814">
        <v>5.208333333333333</v>
      </c>
      <c r="AV814">
        <v>5.2246603970741905</v>
      </c>
      <c r="AW814">
        <v>5.2397170552790149</v>
      </c>
      <c r="AX814">
        <v>5.2548607461902259</v>
      </c>
      <c r="AY814">
        <v>5.2700922266139658</v>
      </c>
      <c r="AZ814">
        <v>5.2840158520475562</v>
      </c>
      <c r="BA814">
        <v>5.3008216273522395</v>
      </c>
      <c r="BB814">
        <v>5.3177346450412122</v>
      </c>
      <c r="BC814">
        <v>5.3361792956243326</v>
      </c>
      <c r="BD814">
        <v>5.3604931653712145</v>
      </c>
      <c r="BE814">
        <v>5.3850296176628971</v>
      </c>
      <c r="BF814">
        <v>5.4068667207353336</v>
      </c>
      <c r="BG814">
        <v>5.4318305268875609</v>
      </c>
      <c r="BH814">
        <v>5.4570259208731242</v>
      </c>
      <c r="BI814">
        <v>5.4779512462339088</v>
      </c>
    </row>
    <row r="815" spans="1:61">
      <c r="A815" s="95">
        <v>45428</v>
      </c>
      <c r="AK815">
        <v>4.8412997999999998</v>
      </c>
      <c r="AL815">
        <v>4.9528999999999996</v>
      </c>
      <c r="AM815">
        <v>4.9827000000000004</v>
      </c>
      <c r="AN815">
        <v>4.9955999999999996</v>
      </c>
      <c r="AO815">
        <v>5.1711999999999998</v>
      </c>
      <c r="AP815" s="28">
        <v>5.1264000000000003</v>
      </c>
      <c r="AQ815">
        <v>5.1361068310220848</v>
      </c>
      <c r="AR815">
        <v>5.150656708730363</v>
      </c>
      <c r="AS815">
        <v>5.1652892561983474</v>
      </c>
      <c r="AT815">
        <v>5.182689816014511</v>
      </c>
      <c r="AU815">
        <v>5.1975051975051976</v>
      </c>
      <c r="AV815">
        <v>5.2137643378519289</v>
      </c>
      <c r="AW815">
        <v>5.2287581699346406</v>
      </c>
      <c r="AX815">
        <v>5.2465897166841557</v>
      </c>
      <c r="AY815">
        <v>5.2617732175743228</v>
      </c>
      <c r="AZ815">
        <v>5.2770448548812663</v>
      </c>
      <c r="BA815">
        <v>5.2924053982535062</v>
      </c>
      <c r="BB815">
        <v>5.3092646668436423</v>
      </c>
      <c r="BC815">
        <v>5.3262316910785623</v>
      </c>
      <c r="BD815">
        <v>5.3504547886570357</v>
      </c>
      <c r="BE815">
        <v>5.3748992206396133</v>
      </c>
      <c r="BF815">
        <v>5.3981106612685563</v>
      </c>
      <c r="BG815">
        <v>5.4229934924078087</v>
      </c>
      <c r="BH815">
        <v>5.4466230936819171</v>
      </c>
      <c r="BI815">
        <v>5.4689636313918513</v>
      </c>
    </row>
    <row r="816" spans="1:61">
      <c r="A816" s="95">
        <v>45429</v>
      </c>
      <c r="AK816">
        <v>4.8412997999999998</v>
      </c>
      <c r="AL816">
        <v>4.9528999999999996</v>
      </c>
      <c r="AM816">
        <v>4.9827000000000004</v>
      </c>
      <c r="AN816">
        <v>4.9955999999999996</v>
      </c>
      <c r="AO816">
        <v>5.1711999999999998</v>
      </c>
      <c r="AP816" s="28">
        <v>5.1151</v>
      </c>
      <c r="AQ816">
        <v>5.1098620337250891</v>
      </c>
      <c r="AR816">
        <v>5.1242633871380994</v>
      </c>
      <c r="AS816">
        <v>5.1400668208686708</v>
      </c>
      <c r="AT816">
        <v>5.1559680329981949</v>
      </c>
      <c r="AU816">
        <v>5.1719679337988103</v>
      </c>
      <c r="AV816">
        <v>5.1880674448767836</v>
      </c>
      <c r="AW816">
        <v>5.2029136316337148</v>
      </c>
      <c r="AX816">
        <v>5.2192066805845512</v>
      </c>
      <c r="AY816">
        <v>5.2369730295888974</v>
      </c>
      <c r="AZ816">
        <v>5.2507219742714621</v>
      </c>
      <c r="BA816">
        <v>5.2673163023439562</v>
      </c>
      <c r="BB816">
        <v>5.2812252442566674</v>
      </c>
      <c r="BC816">
        <v>5.2994170641229461</v>
      </c>
      <c r="BD816">
        <v>5.3233963268565345</v>
      </c>
      <c r="BE816">
        <v>5.3475935828877006</v>
      </c>
      <c r="BF816">
        <v>5.3705692803437159</v>
      </c>
      <c r="BG816">
        <v>5.3966540744738261</v>
      </c>
      <c r="BH816">
        <v>5.4215234480889132</v>
      </c>
      <c r="BI816">
        <v>5.4436581382689164</v>
      </c>
    </row>
    <row r="817" spans="1:61">
      <c r="A817" s="95">
        <v>45432</v>
      </c>
      <c r="AK817">
        <v>4.8412997999999998</v>
      </c>
      <c r="AL817">
        <v>4.9528999999999996</v>
      </c>
      <c r="AM817">
        <v>4.9827000000000004</v>
      </c>
      <c r="AN817">
        <v>4.9955999999999996</v>
      </c>
      <c r="AO817">
        <v>5.1711999999999998</v>
      </c>
      <c r="AP817" s="28">
        <v>5.1078999999999999</v>
      </c>
      <c r="AQ817">
        <v>5.112474437627812</v>
      </c>
      <c r="AR817">
        <v>5.1255766273705792</v>
      </c>
      <c r="AS817">
        <v>5.1427102082797633</v>
      </c>
      <c r="AT817">
        <v>5.1599587203302377</v>
      </c>
      <c r="AU817">
        <v>5.1746442432082791</v>
      </c>
      <c r="AV817">
        <v>5.1907604464053989</v>
      </c>
      <c r="AW817">
        <v>5.2056220718375847</v>
      </c>
      <c r="AX817">
        <v>5.2219321148825069</v>
      </c>
      <c r="AY817">
        <v>5.2383446830801468</v>
      </c>
      <c r="AZ817">
        <v>5.2521008403361344</v>
      </c>
      <c r="BA817">
        <v>5.2700922266139658</v>
      </c>
      <c r="BB817">
        <v>5.2868094105207506</v>
      </c>
      <c r="BC817">
        <v>5.3050397877984086</v>
      </c>
      <c r="BD817">
        <v>5.3304904051172715</v>
      </c>
      <c r="BE817">
        <v>5.3547523427041499</v>
      </c>
      <c r="BF817">
        <v>5.377789728421619</v>
      </c>
      <c r="BG817">
        <v>5.4039448797622267</v>
      </c>
      <c r="BH817">
        <v>5.4288816503800215</v>
      </c>
      <c r="BI817">
        <v>5.4510765876260558</v>
      </c>
    </row>
    <row r="818" spans="1:61">
      <c r="A818" s="95">
        <v>45433</v>
      </c>
      <c r="AK818">
        <v>4.8412997999999998</v>
      </c>
      <c r="AL818">
        <v>4.9528999999999996</v>
      </c>
      <c r="AM818">
        <v>4.9827000000000004</v>
      </c>
      <c r="AN818">
        <v>4.9955999999999996</v>
      </c>
      <c r="AO818">
        <v>5.1711999999999998</v>
      </c>
      <c r="AP818" s="28">
        <v>5.1031000000000004</v>
      </c>
      <c r="AQ818">
        <v>5.1190171487074485</v>
      </c>
      <c r="AR818">
        <v>5.1334702258726903</v>
      </c>
      <c r="AS818">
        <v>5.1493305870236865</v>
      </c>
      <c r="AT818">
        <v>5.1652892561983474</v>
      </c>
      <c r="AU818">
        <v>5.1800051800051801</v>
      </c>
      <c r="AV818">
        <v>5.1948051948051948</v>
      </c>
      <c r="AW818">
        <v>5.208333333333333</v>
      </c>
      <c r="AX818">
        <v>5.226025607525477</v>
      </c>
      <c r="AY818">
        <v>5.2424639580602879</v>
      </c>
      <c r="AZ818">
        <v>5.2576235541535228</v>
      </c>
      <c r="BA818">
        <v>5.275652862041678</v>
      </c>
      <c r="BB818">
        <v>5.2924053982535062</v>
      </c>
      <c r="BC818">
        <v>5.3106744556558683</v>
      </c>
      <c r="BD818">
        <v>5.334755934915977</v>
      </c>
      <c r="BE818">
        <v>5.359056806002144</v>
      </c>
      <c r="BF818">
        <v>5.3806833467850419</v>
      </c>
      <c r="BG818">
        <v>5.4054054054054053</v>
      </c>
      <c r="BH818">
        <v>5.430355688297583</v>
      </c>
      <c r="BI818">
        <v>5.4510765876260558</v>
      </c>
    </row>
    <row r="819" spans="1:61">
      <c r="A819" s="95">
        <v>45434</v>
      </c>
      <c r="AK819">
        <v>4.8412997999999998</v>
      </c>
      <c r="AL819">
        <v>4.9528999999999996</v>
      </c>
      <c r="AM819">
        <v>4.9827000000000004</v>
      </c>
      <c r="AN819">
        <v>4.9955999999999996</v>
      </c>
      <c r="AO819">
        <v>5.1711999999999998</v>
      </c>
      <c r="AP819" s="28">
        <v>5.1496000000000004</v>
      </c>
      <c r="AQ819">
        <v>5.1559680329981949</v>
      </c>
      <c r="AR819">
        <v>5.1706308169596698</v>
      </c>
      <c r="AS819">
        <v>5.1880674448767836</v>
      </c>
      <c r="AT819">
        <v>5.2029136316337148</v>
      </c>
      <c r="AU819">
        <v>5.2192066805845512</v>
      </c>
      <c r="AV819">
        <v>5.2342318764721281</v>
      </c>
      <c r="AW819">
        <v>5.2493438320209975</v>
      </c>
      <c r="AX819">
        <v>5.2673163023439562</v>
      </c>
      <c r="AY819">
        <v>5.2840158520475562</v>
      </c>
      <c r="AZ819">
        <v>5.2994170641229461</v>
      </c>
      <c r="BA819">
        <v>5.3177346450412122</v>
      </c>
      <c r="BB819">
        <v>5.334755934915977</v>
      </c>
      <c r="BC819">
        <v>5.3533190578158463</v>
      </c>
      <c r="BD819">
        <v>5.377789728421619</v>
      </c>
      <c r="BE819">
        <v>5.4024851431658565</v>
      </c>
      <c r="BF819">
        <v>5.4259359739555073</v>
      </c>
      <c r="BG819">
        <v>5.4525627044711014</v>
      </c>
      <c r="BH819">
        <v>5.4764512595837891</v>
      </c>
      <c r="BI819">
        <v>5.499037668408028</v>
      </c>
    </row>
    <row r="820" spans="1:61">
      <c r="A820" s="95">
        <v>45435</v>
      </c>
      <c r="AK820">
        <v>4.8412997999999998</v>
      </c>
      <c r="AL820">
        <v>4.9528999999999996</v>
      </c>
      <c r="AM820">
        <v>4.9827000000000004</v>
      </c>
      <c r="AN820">
        <v>4.9955999999999996</v>
      </c>
      <c r="AO820">
        <v>5.1711999999999998</v>
      </c>
      <c r="AP820" s="28">
        <v>5.1436999999999999</v>
      </c>
      <c r="AQ820">
        <v>5.1599587203302377</v>
      </c>
      <c r="AR820">
        <v>5.1746442432082791</v>
      </c>
      <c r="AS820">
        <v>5.1907604464053989</v>
      </c>
      <c r="AT820">
        <v>5.206977349648529</v>
      </c>
      <c r="AU820">
        <v>5.2232958997127188</v>
      </c>
      <c r="AV820">
        <v>5.2397170552790149</v>
      </c>
      <c r="AW820">
        <v>5.2548607461902259</v>
      </c>
      <c r="AX820">
        <v>5.2728710783021349</v>
      </c>
      <c r="AY820">
        <v>5.2896059243586357</v>
      </c>
      <c r="AZ820">
        <v>5.3050397877984086</v>
      </c>
      <c r="BA820">
        <v>5.3219797764768488</v>
      </c>
      <c r="BB820">
        <v>5.3376034160661865</v>
      </c>
      <c r="BC820">
        <v>5.3547523427041499</v>
      </c>
      <c r="BD820">
        <v>5.3792361484669176</v>
      </c>
      <c r="BE820">
        <v>5.4054054054054053</v>
      </c>
      <c r="BF820">
        <v>5.4288816503800215</v>
      </c>
      <c r="BG820">
        <v>5.4540496318516496</v>
      </c>
      <c r="BH820">
        <v>5.4794520547945202</v>
      </c>
      <c r="BI820">
        <v>5.5020632737276483</v>
      </c>
    </row>
    <row r="821" spans="1:61">
      <c r="A821" s="95">
        <v>45436</v>
      </c>
      <c r="AK821">
        <v>4.8412997999999998</v>
      </c>
      <c r="AL821">
        <v>4.9528999999999996</v>
      </c>
      <c r="AM821">
        <v>4.9827000000000004</v>
      </c>
      <c r="AN821">
        <v>4.9955999999999996</v>
      </c>
      <c r="AO821">
        <v>5.1711999999999998</v>
      </c>
      <c r="AP821" s="28">
        <v>5.1501999999999999</v>
      </c>
      <c r="AQ821">
        <v>5.1719679337988103</v>
      </c>
      <c r="AR821">
        <v>5.186721991701245</v>
      </c>
      <c r="AS821">
        <v>5.2015604681404417</v>
      </c>
      <c r="AT821">
        <v>5.2205690420255806</v>
      </c>
      <c r="AU821">
        <v>5.2356020942408374</v>
      </c>
      <c r="AV821">
        <v>5.2507219742714621</v>
      </c>
      <c r="AW821">
        <v>5.2659294365455498</v>
      </c>
      <c r="AX821">
        <v>5.2840158520475562</v>
      </c>
      <c r="AY821">
        <v>5.3008216273522395</v>
      </c>
      <c r="AZ821">
        <v>5.3163211057947901</v>
      </c>
      <c r="BA821">
        <v>5.333333333333333</v>
      </c>
      <c r="BB821">
        <v>5.3504547886570357</v>
      </c>
      <c r="BC821">
        <v>5.3676865271068168</v>
      </c>
      <c r="BD821">
        <v>5.3922890266918309</v>
      </c>
      <c r="BE821">
        <v>5.417118093174432</v>
      </c>
      <c r="BF821">
        <v>5.4392167527875985</v>
      </c>
      <c r="BG821">
        <v>5.4644808743169397</v>
      </c>
      <c r="BH821">
        <v>5.48847420417124</v>
      </c>
      <c r="BI821">
        <v>5.5111600992008816</v>
      </c>
    </row>
    <row r="822" spans="1:61">
      <c r="A822" s="103">
        <v>45439</v>
      </c>
      <c r="AK822">
        <v>4.8412997999999998</v>
      </c>
      <c r="AL822">
        <v>4.9528999999999996</v>
      </c>
      <c r="AM822">
        <v>4.9827000000000004</v>
      </c>
      <c r="AN822">
        <v>4.9955999999999996</v>
      </c>
      <c r="AO822">
        <v>5.1711999999999998</v>
      </c>
      <c r="AP822" s="28">
        <v>5.1698000000000004</v>
      </c>
      <c r="AQ822" s="189">
        <v>5.1719679337988103</v>
      </c>
      <c r="AR822" s="189">
        <v>5.186721991701245</v>
      </c>
      <c r="AS822" s="189">
        <v>5.2015604681404417</v>
      </c>
      <c r="AT822" s="189">
        <v>5.2205690420255806</v>
      </c>
      <c r="AU822" s="189">
        <v>5.2356020942408374</v>
      </c>
      <c r="AV822" s="189">
        <v>5.2507219742714621</v>
      </c>
      <c r="AW822" s="189">
        <v>5.2659294365455498</v>
      </c>
      <c r="AX822" s="189">
        <v>5.2840158520475562</v>
      </c>
      <c r="AY822" s="189">
        <v>5.3008216273522395</v>
      </c>
      <c r="AZ822" s="189">
        <v>5.3163211057947901</v>
      </c>
      <c r="BA822" s="189">
        <v>5.333333333333333</v>
      </c>
      <c r="BB822" s="189">
        <v>5.3504547886570357</v>
      </c>
      <c r="BC822" s="189">
        <v>5.3676865271068168</v>
      </c>
      <c r="BD822" s="189">
        <v>5.3922890266918309</v>
      </c>
      <c r="BE822" s="189">
        <v>5.417118093174432</v>
      </c>
      <c r="BF822" s="189">
        <v>5.4392167527875985</v>
      </c>
      <c r="BG822" s="189">
        <v>5.4644808743169397</v>
      </c>
      <c r="BH822" s="189">
        <v>5.48847420417124</v>
      </c>
      <c r="BI822" s="189">
        <v>5.5111600992008816</v>
      </c>
    </row>
    <row r="823" spans="1:61">
      <c r="A823" s="95">
        <v>45440</v>
      </c>
      <c r="AK823">
        <v>4.8412997999999998</v>
      </c>
      <c r="AL823">
        <v>4.9528999999999996</v>
      </c>
      <c r="AM823">
        <v>4.9827000000000004</v>
      </c>
      <c r="AN823">
        <v>4.9955999999999996</v>
      </c>
      <c r="AO823">
        <v>5.1711999999999998</v>
      </c>
      <c r="AP823" s="28">
        <v>5.1532</v>
      </c>
      <c r="AQ823">
        <v>5.1599587203302377</v>
      </c>
      <c r="AR823">
        <v>5.1746442432082791</v>
      </c>
      <c r="AS823">
        <v>5.1907604464053989</v>
      </c>
      <c r="AT823">
        <v>5.206977349648529</v>
      </c>
      <c r="AU823">
        <v>5.2219321148825069</v>
      </c>
      <c r="AV823">
        <v>5.2369730295888974</v>
      </c>
      <c r="AW823">
        <v>5.2521008403361344</v>
      </c>
      <c r="AX823">
        <v>5.2687038988408856</v>
      </c>
      <c r="AY823">
        <v>5.2854122621564477</v>
      </c>
      <c r="AZ823">
        <v>5.2994170641229461</v>
      </c>
      <c r="BA823">
        <v>5.3163211057947901</v>
      </c>
      <c r="BB823">
        <v>5.3319114902692615</v>
      </c>
      <c r="BC823">
        <v>5.3475935828877006</v>
      </c>
      <c r="BD823">
        <v>5.3720118184260004</v>
      </c>
      <c r="BE823">
        <v>5.3966540744738261</v>
      </c>
      <c r="BF823">
        <v>5.4185857491194804</v>
      </c>
      <c r="BG823">
        <v>5.4436581382689164</v>
      </c>
      <c r="BH823">
        <v>5.4674685620557684</v>
      </c>
      <c r="BI823">
        <v>5.4899807850672522</v>
      </c>
    </row>
    <row r="824" spans="1:61">
      <c r="A824" s="95">
        <v>45441</v>
      </c>
      <c r="AK824">
        <v>4.8412997999999998</v>
      </c>
      <c r="AL824">
        <v>4.9528999999999996</v>
      </c>
      <c r="AM824">
        <v>4.9827000000000004</v>
      </c>
      <c r="AN824">
        <v>4.9955999999999996</v>
      </c>
      <c r="AO824">
        <v>5.1711999999999998</v>
      </c>
      <c r="AP824" s="28">
        <v>5.1966000000000001</v>
      </c>
      <c r="AQ824">
        <v>5.2056220718375847</v>
      </c>
      <c r="AR824">
        <v>5.2205690420255806</v>
      </c>
      <c r="AS824">
        <v>5.2356020942408374</v>
      </c>
      <c r="AT824">
        <v>5.2521008403361344</v>
      </c>
      <c r="AU824">
        <v>5.2673163023439562</v>
      </c>
      <c r="AV824">
        <v>5.2840158520475562</v>
      </c>
      <c r="AW824">
        <v>5.298013245033113</v>
      </c>
      <c r="AX824">
        <v>5.3149083178315175</v>
      </c>
      <c r="AY824">
        <v>5.3304904051172715</v>
      </c>
      <c r="AZ824">
        <v>5.344735435595938</v>
      </c>
      <c r="BA824">
        <v>5.3619302949061662</v>
      </c>
      <c r="BB824">
        <v>5.3806833467850419</v>
      </c>
      <c r="BC824">
        <v>5.3981106612685563</v>
      </c>
      <c r="BD824">
        <v>5.4244643341470029</v>
      </c>
      <c r="BE824">
        <v>5.4510765876260558</v>
      </c>
      <c r="BF824">
        <v>5.4764512595837891</v>
      </c>
      <c r="BG824">
        <v>5.5035773252614195</v>
      </c>
      <c r="BH824">
        <v>5.5309734513274336</v>
      </c>
      <c r="BI824">
        <v>5.5540127742293812</v>
      </c>
    </row>
    <row r="825" spans="1:61">
      <c r="A825" s="103">
        <v>45442</v>
      </c>
      <c r="AK825">
        <v>4.8412997999999998</v>
      </c>
      <c r="AL825">
        <v>4.9528999999999996</v>
      </c>
      <c r="AM825">
        <v>4.9827000000000004</v>
      </c>
      <c r="AN825">
        <v>4.9955999999999996</v>
      </c>
      <c r="AO825">
        <v>5.1711999999999998</v>
      </c>
      <c r="AP825" s="293">
        <v>5.1966000000000001</v>
      </c>
      <c r="AQ825">
        <v>5.2029136316337148</v>
      </c>
      <c r="AR825">
        <v>5.2151238591916558</v>
      </c>
      <c r="AS825">
        <v>5.2328623757195185</v>
      </c>
      <c r="AT825">
        <v>5.2493438320209975</v>
      </c>
      <c r="AU825">
        <v>5.2645433008686497</v>
      </c>
      <c r="AV825">
        <v>5.2798310454065467</v>
      </c>
      <c r="AW825">
        <v>5.2938062466913705</v>
      </c>
      <c r="AX825">
        <v>5.3106744556558683</v>
      </c>
      <c r="AY825">
        <v>5.3262316910785623</v>
      </c>
      <c r="AZ825">
        <v>5.3404539385847798</v>
      </c>
      <c r="BA825">
        <v>5.3576212161800161</v>
      </c>
      <c r="BB825">
        <v>5.376344086021505</v>
      </c>
      <c r="BC825">
        <v>5.3937432578209279</v>
      </c>
      <c r="BD825">
        <v>5.4200542005420056</v>
      </c>
      <c r="BE825">
        <v>5.4466230936819171</v>
      </c>
      <c r="BF825">
        <v>5.4719562243502056</v>
      </c>
      <c r="BG825">
        <v>5.5005500550055011</v>
      </c>
      <c r="BH825">
        <v>5.5263885051119095</v>
      </c>
      <c r="BI825">
        <v>5.5509297807382731</v>
      </c>
    </row>
    <row r="826" spans="1:61">
      <c r="A826" s="95">
        <v>45443</v>
      </c>
      <c r="AK826">
        <v>4.8412997999999998</v>
      </c>
      <c r="AL826">
        <v>4.9528999999999996</v>
      </c>
      <c r="AM826">
        <v>4.9827000000000004</v>
      </c>
      <c r="AN826">
        <v>4.9955999999999996</v>
      </c>
      <c r="AO826">
        <v>5.1711999999999998</v>
      </c>
      <c r="AP826" s="28">
        <v>5.2409999999999997</v>
      </c>
      <c r="AQ826">
        <v>5.2416395848621447</v>
      </c>
      <c r="AR826">
        <v>5.2631578947368425</v>
      </c>
      <c r="AS826">
        <v>5.2784375824755871</v>
      </c>
      <c r="AT826">
        <v>5.2952078369075988</v>
      </c>
      <c r="AU826">
        <v>5.3106744556558683</v>
      </c>
      <c r="AV826">
        <v>5.3262316910785623</v>
      </c>
      <c r="AW826">
        <v>5.3404539385847798</v>
      </c>
      <c r="AX826">
        <v>5.3561863952865556</v>
      </c>
      <c r="AY826">
        <v>5.3720118184260004</v>
      </c>
      <c r="AZ826">
        <v>5.3864799353622406</v>
      </c>
      <c r="BA826">
        <v>5.4039448797622267</v>
      </c>
      <c r="BB826">
        <v>5.4229934924078087</v>
      </c>
      <c r="BC826">
        <v>5.4406964091403704</v>
      </c>
      <c r="BD826">
        <v>5.4644808743169397</v>
      </c>
      <c r="BE826">
        <v>5.4899807850672522</v>
      </c>
      <c r="BF826">
        <v>5.514199062586159</v>
      </c>
      <c r="BG826">
        <v>5.5386319579063974</v>
      </c>
      <c r="BH826">
        <v>5.5648302726766836</v>
      </c>
      <c r="BI826">
        <v>5.5865921787709496</v>
      </c>
    </row>
    <row r="827" spans="1:61">
      <c r="A827" s="95">
        <v>45446</v>
      </c>
      <c r="AK827">
        <v>4.8412997999999998</v>
      </c>
      <c r="AL827">
        <v>4.9528999999999996</v>
      </c>
      <c r="AM827">
        <v>4.9827000000000004</v>
      </c>
      <c r="AN827">
        <v>4.9955999999999996</v>
      </c>
      <c r="AO827">
        <v>5.1711999999999998</v>
      </c>
      <c r="AP827">
        <v>5.2409999999999997</v>
      </c>
      <c r="AQ827" s="878">
        <v>5.2366999999999999</v>
      </c>
      <c r="AR827">
        <v>5.2397170552790149</v>
      </c>
      <c r="AS827">
        <v>5.2548607461902259</v>
      </c>
      <c r="AT827">
        <v>5.2687038988408856</v>
      </c>
      <c r="AU827">
        <v>5.2854122621564477</v>
      </c>
      <c r="AV827">
        <v>5.3008216273522395</v>
      </c>
      <c r="AW827">
        <v>5.3149083178315175</v>
      </c>
      <c r="AX827">
        <v>5.3304904051172715</v>
      </c>
      <c r="AY827">
        <v>5.3461641272387066</v>
      </c>
      <c r="AZ827">
        <v>5.3604931653712145</v>
      </c>
      <c r="BA827">
        <v>5.3792361484669176</v>
      </c>
      <c r="BB827">
        <v>5.3966540744738261</v>
      </c>
      <c r="BC827">
        <v>5.4156512320606547</v>
      </c>
      <c r="BD827">
        <v>5.4392167527875985</v>
      </c>
      <c r="BE827">
        <v>5.4644808743169397</v>
      </c>
      <c r="BF827">
        <v>5.48847420417124</v>
      </c>
      <c r="BG827">
        <v>5.5157198014340878</v>
      </c>
      <c r="BH827">
        <v>5.54016620498615</v>
      </c>
      <c r="BI827">
        <v>5.563282336578582</v>
      </c>
    </row>
    <row r="828" spans="1:61">
      <c r="A828" s="95">
        <v>45447</v>
      </c>
      <c r="AK828">
        <v>4.8412997999999998</v>
      </c>
      <c r="AL828">
        <v>4.9528999999999996</v>
      </c>
      <c r="AM828">
        <v>4.9827000000000004</v>
      </c>
      <c r="AN828">
        <v>4.9955999999999996</v>
      </c>
      <c r="AO828">
        <v>5.1711999999999998</v>
      </c>
      <c r="AP828">
        <v>5.2409999999999997</v>
      </c>
      <c r="AQ828" s="878">
        <v>5.2680999999999996</v>
      </c>
      <c r="AR828">
        <v>5.3064473335102145</v>
      </c>
      <c r="AS828">
        <v>5.3219797764768488</v>
      </c>
      <c r="AT828">
        <v>5.3361792956243326</v>
      </c>
      <c r="AU828">
        <v>5.3533190578158463</v>
      </c>
      <c r="AV828">
        <v>5.3691275167785237</v>
      </c>
      <c r="AW828">
        <v>5.3835800807537009</v>
      </c>
      <c r="AX828">
        <v>5.3995680345572357</v>
      </c>
      <c r="AY828">
        <v>5.4156512320606547</v>
      </c>
      <c r="AZ828">
        <v>5.430355688297583</v>
      </c>
      <c r="BA828">
        <v>5.4495912806539515</v>
      </c>
      <c r="BB828">
        <v>5.4689636313918513</v>
      </c>
      <c r="BC828">
        <v>5.48847420417124</v>
      </c>
      <c r="BD828">
        <v>5.514199062586159</v>
      </c>
      <c r="BE828">
        <v>5.54016620498615</v>
      </c>
      <c r="BF828">
        <v>5.5648302726766836</v>
      </c>
      <c r="BG828">
        <v>5.5912776069331835</v>
      </c>
      <c r="BH828">
        <v>5.616399887672002</v>
      </c>
      <c r="BI828">
        <v>5.6401579244218834</v>
      </c>
    </row>
    <row r="829" spans="1:61">
      <c r="A829" s="95">
        <v>45448</v>
      </c>
      <c r="AK829">
        <v>4.8412997999999998</v>
      </c>
      <c r="AL829">
        <v>4.9528999999999996</v>
      </c>
      <c r="AM829">
        <v>4.9827000000000004</v>
      </c>
      <c r="AN829">
        <v>4.9955999999999996</v>
      </c>
      <c r="AO829">
        <v>5.1711999999999998</v>
      </c>
      <c r="AP829">
        <v>5.2409999999999997</v>
      </c>
      <c r="AQ829" s="878">
        <v>5.2835000000000001</v>
      </c>
      <c r="AR829">
        <v>5.3163211057947901</v>
      </c>
      <c r="AS829">
        <v>5.3319114902692615</v>
      </c>
      <c r="AT829">
        <v>5.3433075073470473</v>
      </c>
      <c r="AU829">
        <v>5.359056806002144</v>
      </c>
      <c r="AV829">
        <v>5.376344086021505</v>
      </c>
      <c r="AW829">
        <v>5.3908355795148246</v>
      </c>
      <c r="AX829">
        <v>5.4083288263926441</v>
      </c>
      <c r="AY829">
        <v>5.4259359739555073</v>
      </c>
      <c r="AZ829">
        <v>5.4406964091403704</v>
      </c>
      <c r="BA829">
        <v>5.4585152838427948</v>
      </c>
      <c r="BB829">
        <v>5.4764512595837891</v>
      </c>
      <c r="BC829">
        <v>5.4929964295523215</v>
      </c>
      <c r="BD829">
        <v>5.5172413793103452</v>
      </c>
      <c r="BE829">
        <v>5.5432372505543235</v>
      </c>
      <c r="BF829">
        <v>5.5679287305122491</v>
      </c>
      <c r="BG829">
        <v>5.594405594405595</v>
      </c>
      <c r="BH829">
        <v>5.6195560550716497</v>
      </c>
      <c r="BI829">
        <v>5.6433408577878108</v>
      </c>
    </row>
    <row r="830" spans="1:61">
      <c r="A830" s="95">
        <v>45449</v>
      </c>
      <c r="AK830">
        <v>4.8412997999999998</v>
      </c>
      <c r="AL830">
        <v>4.9528999999999996</v>
      </c>
      <c r="AM830">
        <v>4.9827000000000004</v>
      </c>
      <c r="AN830">
        <v>4.9955999999999996</v>
      </c>
      <c r="AO830">
        <v>5.1711999999999998</v>
      </c>
      <c r="AP830">
        <v>5.2409999999999997</v>
      </c>
      <c r="AQ830" s="878">
        <v>5.2675000000000001</v>
      </c>
      <c r="AR830">
        <v>5.2576235541535228</v>
      </c>
      <c r="AS830">
        <v>5.2728710783021349</v>
      </c>
      <c r="AT830">
        <v>5.2882072977260712</v>
      </c>
      <c r="AU830">
        <v>5.3050397877984086</v>
      </c>
      <c r="AV830">
        <v>5.3219797764768488</v>
      </c>
      <c r="AW830">
        <v>5.3361792956243326</v>
      </c>
      <c r="AX830">
        <v>5.3533190578158463</v>
      </c>
      <c r="AY830">
        <v>5.3691275167785237</v>
      </c>
      <c r="AZ830">
        <v>5.3835800807537009</v>
      </c>
      <c r="BA830">
        <v>5.4024851431658565</v>
      </c>
      <c r="BB830">
        <v>5.4215234480889132</v>
      </c>
      <c r="BC830">
        <v>5.4421768707482991</v>
      </c>
      <c r="BD830">
        <v>5.4659743099207434</v>
      </c>
      <c r="BE830">
        <v>5.4914881933003841</v>
      </c>
      <c r="BF830">
        <v>5.5157198014340878</v>
      </c>
      <c r="BG830">
        <v>5.5432372505543235</v>
      </c>
      <c r="BH830">
        <v>5.5694792536897806</v>
      </c>
      <c r="BI830">
        <v>5.592841163310962</v>
      </c>
    </row>
    <row r="831" spans="1:61">
      <c r="A831" s="95">
        <v>45450</v>
      </c>
      <c r="AK831">
        <v>4.8412997999999998</v>
      </c>
      <c r="AL831">
        <v>4.9528999999999996</v>
      </c>
      <c r="AM831">
        <v>4.9827000000000004</v>
      </c>
      <c r="AN831">
        <v>4.9955999999999996</v>
      </c>
      <c r="AO831">
        <v>5.1711999999999998</v>
      </c>
      <c r="AP831">
        <v>5.2409999999999997</v>
      </c>
      <c r="AQ831" s="878">
        <v>5.2796000000000003</v>
      </c>
      <c r="AR831">
        <v>5.3149083178315175</v>
      </c>
      <c r="AS831">
        <v>5.3304904051172715</v>
      </c>
      <c r="AT831">
        <v>5.3475935828877006</v>
      </c>
      <c r="AU831">
        <v>5.3648068669527893</v>
      </c>
      <c r="AV831">
        <v>5.3821313240043063</v>
      </c>
      <c r="AW831">
        <v>5.3981106612685563</v>
      </c>
      <c r="AX831">
        <v>5.4156512320606547</v>
      </c>
      <c r="AY831">
        <v>5.4333061668024998</v>
      </c>
      <c r="AZ831">
        <v>5.4495912806539515</v>
      </c>
      <c r="BA831">
        <v>5.4704595185995624</v>
      </c>
      <c r="BB831">
        <v>5.4914881933003841</v>
      </c>
      <c r="BC831">
        <v>5.5111600992008816</v>
      </c>
      <c r="BD831">
        <v>5.5370985603543739</v>
      </c>
      <c r="BE831">
        <v>5.5648302726766836</v>
      </c>
      <c r="BF831">
        <v>5.589714924538848</v>
      </c>
      <c r="BG831">
        <v>5.617977528089888</v>
      </c>
      <c r="BH831">
        <v>5.6449336720293539</v>
      </c>
      <c r="BI831">
        <v>5.6689342403628116</v>
      </c>
    </row>
    <row r="832" spans="1:61">
      <c r="A832" s="95">
        <v>45453</v>
      </c>
      <c r="AK832">
        <v>4.8412997999999998</v>
      </c>
      <c r="AL832">
        <v>4.9528999999999996</v>
      </c>
      <c r="AM832">
        <v>4.9827000000000004</v>
      </c>
      <c r="AN832">
        <v>4.9955999999999996</v>
      </c>
      <c r="AO832">
        <v>5.1711999999999998</v>
      </c>
      <c r="AP832">
        <v>5.2409999999999997</v>
      </c>
      <c r="AQ832" s="878">
        <v>5.3659999999999997</v>
      </c>
      <c r="AR832">
        <v>5.3691275167785237</v>
      </c>
      <c r="AS832">
        <v>5.3850296176628971</v>
      </c>
      <c r="AT832">
        <v>5.3981106612685563</v>
      </c>
      <c r="AU832">
        <v>5.417118093174432</v>
      </c>
      <c r="AV832">
        <v>5.4347826086956523</v>
      </c>
      <c r="AW832">
        <v>5.4525627044711014</v>
      </c>
      <c r="AX832">
        <v>5.4704595185995624</v>
      </c>
      <c r="AY832">
        <v>5.48847420417124</v>
      </c>
      <c r="AZ832">
        <v>5.5050922102945226</v>
      </c>
      <c r="BA832">
        <v>5.5263885051119095</v>
      </c>
      <c r="BB832">
        <v>5.5493895671476139</v>
      </c>
      <c r="BC832">
        <v>5.5710306406685239</v>
      </c>
      <c r="BD832">
        <v>5.5975370836831795</v>
      </c>
      <c r="BE832">
        <v>5.6258790436005626</v>
      </c>
      <c r="BF832">
        <v>5.6513139304888389</v>
      </c>
      <c r="BG832">
        <v>5.6802044873615447</v>
      </c>
      <c r="BH832">
        <v>5.7077625570776256</v>
      </c>
      <c r="BI832">
        <v>5.7323015190599031</v>
      </c>
    </row>
    <row r="833" spans="1:62">
      <c r="A833" s="95">
        <v>45454</v>
      </c>
      <c r="AK833">
        <v>4.8412997999999998</v>
      </c>
      <c r="AL833">
        <v>4.9528999999999996</v>
      </c>
      <c r="AM833">
        <v>4.9827000000000004</v>
      </c>
      <c r="AN833">
        <v>4.9955999999999996</v>
      </c>
      <c r="AO833">
        <v>5.1711999999999998</v>
      </c>
      <c r="AP833">
        <v>5.2409999999999997</v>
      </c>
      <c r="AQ833" s="878">
        <v>5.3518999999999997</v>
      </c>
      <c r="AR833">
        <v>5.3691275167785237</v>
      </c>
      <c r="AS833">
        <v>5.3850296176628971</v>
      </c>
      <c r="AT833">
        <v>5.4024851431658565</v>
      </c>
      <c r="AU833">
        <v>5.4215234480889132</v>
      </c>
      <c r="AV833">
        <v>5.4392167527875985</v>
      </c>
      <c r="AW833">
        <v>5.4555373704309877</v>
      </c>
      <c r="AX833">
        <v>5.4734537493158184</v>
      </c>
      <c r="AY833">
        <v>5.4914881933003841</v>
      </c>
      <c r="AZ833">
        <v>5.5081244836133303</v>
      </c>
      <c r="BA833">
        <v>5.5279159756771694</v>
      </c>
      <c r="BB833">
        <v>5.5493895671476139</v>
      </c>
      <c r="BC833">
        <v>5.5710306406685239</v>
      </c>
      <c r="BD833">
        <v>5.5959709009513148</v>
      </c>
      <c r="BE833">
        <v>5.6227157717177398</v>
      </c>
      <c r="BF833">
        <v>5.6481219994351877</v>
      </c>
      <c r="BG833">
        <v>5.6769798467215438</v>
      </c>
      <c r="BH833">
        <v>5.7045065601825442</v>
      </c>
      <c r="BI833">
        <v>5.7290174735032942</v>
      </c>
    </row>
    <row r="834" spans="1:62">
      <c r="A834" s="95">
        <v>45455</v>
      </c>
      <c r="AK834">
        <v>4.8412997999999998</v>
      </c>
      <c r="AL834">
        <v>4.9528999999999996</v>
      </c>
      <c r="AM834">
        <v>4.9827000000000004</v>
      </c>
      <c r="AN834">
        <v>4.9955999999999996</v>
      </c>
      <c r="AO834">
        <v>5.1711999999999998</v>
      </c>
      <c r="AP834">
        <v>5.2409999999999997</v>
      </c>
      <c r="AQ834" s="878">
        <v>5.3884999999999996</v>
      </c>
      <c r="AR834">
        <v>5.3951982735365531</v>
      </c>
      <c r="AS834">
        <v>5.4127198917456019</v>
      </c>
      <c r="AT834">
        <v>5.4274084124830395</v>
      </c>
      <c r="AU834">
        <v>5.4451402123604682</v>
      </c>
      <c r="AV834">
        <v>5.4629882545752526</v>
      </c>
      <c r="AW834">
        <v>5.4809536859413539</v>
      </c>
      <c r="AX834">
        <v>5.5005500550055011</v>
      </c>
      <c r="AY834">
        <v>5.5202870549268557</v>
      </c>
      <c r="AZ834">
        <v>5.5386319579063974</v>
      </c>
      <c r="BA834">
        <v>5.5601890464275785</v>
      </c>
      <c r="BB834">
        <v>5.5803571428571432</v>
      </c>
      <c r="BC834">
        <v>5.6022408963585439</v>
      </c>
      <c r="BD834">
        <v>5.6274620146314014</v>
      </c>
      <c r="BE834">
        <v>5.6561085972850673</v>
      </c>
      <c r="BF834">
        <v>5.683432793407218</v>
      </c>
      <c r="BG834">
        <v>5.7142857142857144</v>
      </c>
      <c r="BH834">
        <v>5.7421762848119435</v>
      </c>
      <c r="BI834">
        <v>5.7686760888376121</v>
      </c>
    </row>
    <row r="835" spans="1:62">
      <c r="A835" s="95">
        <v>45456</v>
      </c>
      <c r="AK835">
        <v>4.8412997999999998</v>
      </c>
      <c r="AL835">
        <v>4.9528999999999996</v>
      </c>
      <c r="AM835">
        <v>4.9827000000000004</v>
      </c>
      <c r="AN835">
        <v>4.9955999999999996</v>
      </c>
      <c r="AO835">
        <v>5.1711999999999998</v>
      </c>
      <c r="AP835">
        <v>5.2409999999999997</v>
      </c>
      <c r="AQ835" s="878">
        <v>5.3967999999999998</v>
      </c>
      <c r="AR835">
        <v>5.3792361484669176</v>
      </c>
      <c r="AS835">
        <v>5.3966540744738261</v>
      </c>
      <c r="AT835">
        <v>5.4127198917456019</v>
      </c>
      <c r="AU835">
        <v>5.4318305268875609</v>
      </c>
      <c r="AV835">
        <v>5.4495912806539515</v>
      </c>
      <c r="AW835">
        <v>5.4659743099207434</v>
      </c>
      <c r="AX835">
        <v>5.4854635216675813</v>
      </c>
      <c r="AY835">
        <v>5.5035773252614195</v>
      </c>
      <c r="AZ835">
        <v>5.5202870549268557</v>
      </c>
      <c r="BA835">
        <v>5.54016620498615</v>
      </c>
      <c r="BB835">
        <v>5.5601890464275785</v>
      </c>
      <c r="BC835">
        <v>5.5803571428571432</v>
      </c>
      <c r="BD835">
        <v>5.6038105912020173</v>
      </c>
      <c r="BE835">
        <v>5.6338028169014089</v>
      </c>
      <c r="BF835">
        <v>5.660911406736485</v>
      </c>
      <c r="BG835">
        <v>5.6915196357427433</v>
      </c>
      <c r="BH835">
        <v>5.7208237986270021</v>
      </c>
      <c r="BI835">
        <v>5.7471264367816097</v>
      </c>
    </row>
    <row r="836" spans="1:62">
      <c r="A836" s="95">
        <v>45457</v>
      </c>
      <c r="AK836">
        <v>4.8412997999999998</v>
      </c>
      <c r="AL836">
        <v>4.9528999999999996</v>
      </c>
      <c r="AM836">
        <v>4.9827000000000004</v>
      </c>
      <c r="AN836">
        <v>4.9955999999999996</v>
      </c>
      <c r="AO836">
        <v>5.1711999999999998</v>
      </c>
      <c r="AP836">
        <v>5.2409999999999997</v>
      </c>
      <c r="AQ836" s="878">
        <v>5.3624000000000001</v>
      </c>
      <c r="AR836">
        <v>5.3850296176628971</v>
      </c>
      <c r="AS836">
        <v>5.4039448797622267</v>
      </c>
      <c r="AT836">
        <v>5.4200542005420056</v>
      </c>
      <c r="AU836">
        <v>5.4377379010331701</v>
      </c>
      <c r="AV836">
        <v>5.4570259208731242</v>
      </c>
      <c r="AW836">
        <v>5.4734537493158184</v>
      </c>
      <c r="AX836">
        <v>5.4929964295523215</v>
      </c>
      <c r="AY836">
        <v>5.5111600992008816</v>
      </c>
      <c r="AZ836">
        <v>5.5279159756771694</v>
      </c>
      <c r="BA836">
        <v>5.5493895671476139</v>
      </c>
      <c r="BB836">
        <v>5.5710306406685239</v>
      </c>
      <c r="BC836">
        <v>5.592841163310962</v>
      </c>
      <c r="BD836">
        <v>5.617977528089888</v>
      </c>
      <c r="BE836">
        <v>5.6465273856578202</v>
      </c>
      <c r="BF836">
        <v>5.6737588652482271</v>
      </c>
      <c r="BG836">
        <v>5.7028799543769599</v>
      </c>
      <c r="BH836">
        <v>5.7306590257879657</v>
      </c>
      <c r="BI836">
        <v>5.7570523891767413</v>
      </c>
    </row>
    <row r="837" spans="1:62">
      <c r="A837" s="95">
        <v>45460</v>
      </c>
      <c r="AK837">
        <v>4.8412997999999998</v>
      </c>
      <c r="AL837">
        <v>4.9528999999999996</v>
      </c>
      <c r="AM837">
        <v>4.9827000000000004</v>
      </c>
      <c r="AN837">
        <v>4.9955999999999996</v>
      </c>
      <c r="AO837">
        <v>5.1711999999999998</v>
      </c>
      <c r="AP837">
        <v>5.2409999999999997</v>
      </c>
      <c r="AQ837" s="878">
        <v>5.4123999999999999</v>
      </c>
      <c r="AR837">
        <v>5.430355688297583</v>
      </c>
      <c r="AS837">
        <v>5.4466230936819171</v>
      </c>
      <c r="AT837">
        <v>5.4629882545752526</v>
      </c>
      <c r="AU837">
        <v>5.4824561403508767</v>
      </c>
      <c r="AV837">
        <v>5.5020632737276483</v>
      </c>
      <c r="AW837">
        <v>5.518763796909492</v>
      </c>
      <c r="AX837">
        <v>5.5386319579063974</v>
      </c>
      <c r="AY837">
        <v>5.5570991942206165</v>
      </c>
      <c r="AZ837">
        <v>5.5741360089186172</v>
      </c>
      <c r="BA837">
        <v>5.594405594405595</v>
      </c>
      <c r="BB837">
        <v>5.616399887672002</v>
      </c>
      <c r="BC837">
        <v>5.6385678037778399</v>
      </c>
      <c r="BD837">
        <v>5.6625141562853907</v>
      </c>
      <c r="BE837">
        <v>5.6915196357427433</v>
      </c>
      <c r="BF837">
        <v>5.7191878753217038</v>
      </c>
      <c r="BG837">
        <v>5.7487783845932743</v>
      </c>
      <c r="BH837">
        <v>5.7770075101097627</v>
      </c>
      <c r="BI837">
        <v>5.8038305281485778</v>
      </c>
    </row>
    <row r="838" spans="1:62">
      <c r="A838" s="95">
        <v>45461</v>
      </c>
      <c r="AK838">
        <v>4.8412997999999998</v>
      </c>
      <c r="AL838">
        <v>4.9528999999999996</v>
      </c>
      <c r="AM838">
        <v>4.9827000000000004</v>
      </c>
      <c r="AN838">
        <v>4.9955999999999996</v>
      </c>
      <c r="AO838">
        <v>5.1711999999999998</v>
      </c>
      <c r="AP838">
        <v>5.2409999999999997</v>
      </c>
      <c r="AQ838" s="878">
        <v>5.4646989000000001</v>
      </c>
      <c r="AR838">
        <v>5.4288816503800215</v>
      </c>
      <c r="AS838">
        <v>5.4466230936819171</v>
      </c>
      <c r="AT838">
        <v>5.4629882545752526</v>
      </c>
      <c r="AU838">
        <v>5.4809536859413539</v>
      </c>
      <c r="AV838">
        <v>5.5005500550055011</v>
      </c>
      <c r="AW838">
        <v>5.5172413793103452</v>
      </c>
      <c r="AX838">
        <v>5.5370985603543739</v>
      </c>
      <c r="AY838">
        <v>5.5570991942206165</v>
      </c>
      <c r="AZ838">
        <v>5.5756899916364651</v>
      </c>
      <c r="BA838">
        <v>5.5959709009513148</v>
      </c>
      <c r="BB838">
        <v>5.616399887672002</v>
      </c>
      <c r="BC838">
        <v>5.6385678037778399</v>
      </c>
      <c r="BD838">
        <v>5.6625141562853907</v>
      </c>
      <c r="BE838">
        <v>5.6915196357427433</v>
      </c>
      <c r="BF838">
        <v>5.7208237986270021</v>
      </c>
      <c r="BG838">
        <v>5.7520851308599363</v>
      </c>
      <c r="BH838">
        <v>5.7820179242555652</v>
      </c>
      <c r="BI838">
        <v>5.8088875980249783</v>
      </c>
    </row>
    <row r="839" spans="1:62" s="189" customFormat="1">
      <c r="A839" s="103">
        <v>45462</v>
      </c>
      <c r="AK839" s="189">
        <v>4.8412997999999998</v>
      </c>
      <c r="AL839" s="189">
        <v>4.9528999999999996</v>
      </c>
      <c r="AM839" s="189">
        <v>4.9827000000000004</v>
      </c>
      <c r="AN839" s="189">
        <v>4.9955999999999996</v>
      </c>
      <c r="AO839" s="189">
        <v>5.1711999999999998</v>
      </c>
      <c r="AP839" s="189">
        <v>5.2409999999999997</v>
      </c>
      <c r="AQ839" s="878">
        <v>5.4641000000000002</v>
      </c>
      <c r="AR839" s="189">
        <v>5.4288816503800215</v>
      </c>
      <c r="AS839" s="189">
        <v>5.4466230936819171</v>
      </c>
      <c r="AT839" s="189">
        <v>5.4629882545752526</v>
      </c>
      <c r="AU839" s="189">
        <v>5.4809536859413539</v>
      </c>
      <c r="AV839" s="189">
        <v>5.5005500550055011</v>
      </c>
      <c r="AW839" s="189">
        <v>5.5172413793103452</v>
      </c>
      <c r="AX839" s="189">
        <v>5.5370985603543739</v>
      </c>
      <c r="AY839" s="189">
        <v>5.5570991942206165</v>
      </c>
      <c r="AZ839" s="189">
        <v>5.5756899916364651</v>
      </c>
      <c r="BA839" s="189">
        <v>5.5959709009513148</v>
      </c>
      <c r="BB839" s="189">
        <v>5.616399887672002</v>
      </c>
      <c r="BC839" s="189">
        <v>5.6385678037778399</v>
      </c>
      <c r="BD839" s="189">
        <v>5.6625141562853907</v>
      </c>
      <c r="BE839" s="189">
        <v>5.6915196357427433</v>
      </c>
      <c r="BF839" s="189">
        <v>5.7208237986270021</v>
      </c>
      <c r="BG839" s="189">
        <v>5.7520851308599363</v>
      </c>
      <c r="BH839" s="189">
        <v>5.7820179242555652</v>
      </c>
      <c r="BI839" s="189">
        <v>5.8088875980249783</v>
      </c>
    </row>
    <row r="840" spans="1:62">
      <c r="A840" s="95">
        <v>45463</v>
      </c>
      <c r="AK840" s="176">
        <v>4.8412997999999998</v>
      </c>
      <c r="AL840" s="176">
        <v>4.9528999999999996</v>
      </c>
      <c r="AM840" s="176">
        <v>4.9827000000000004</v>
      </c>
      <c r="AN840" s="176">
        <v>4.9955999999999996</v>
      </c>
      <c r="AO840" s="176">
        <v>5.1711999999999998</v>
      </c>
      <c r="AP840" s="176">
        <v>5.2409999999999997</v>
      </c>
      <c r="AQ840" s="878">
        <v>5.4254002000000003</v>
      </c>
      <c r="AR840">
        <v>5.4495912806539515</v>
      </c>
      <c r="AS840">
        <v>5.4674685620557684</v>
      </c>
      <c r="AT840">
        <v>5.4794520547945202</v>
      </c>
      <c r="AU840">
        <v>5.4975261132490374</v>
      </c>
      <c r="AV840">
        <v>5.5157198014340878</v>
      </c>
      <c r="AW840">
        <v>5.532503457814661</v>
      </c>
      <c r="AX840">
        <v>5.5524708495280395</v>
      </c>
      <c r="AY840">
        <v>5.5710306406685239</v>
      </c>
      <c r="AZ840">
        <v>5.5865921787709496</v>
      </c>
      <c r="BA840">
        <v>5.6069526212503504</v>
      </c>
      <c r="BB840">
        <v>5.6274620146314014</v>
      </c>
      <c r="BC840">
        <v>5.6481219994351877</v>
      </c>
      <c r="BD840">
        <v>5.6721497447532609</v>
      </c>
      <c r="BE840">
        <v>5.7012542759407072</v>
      </c>
      <c r="BF840">
        <v>5.72737686139748</v>
      </c>
      <c r="BG840">
        <v>5.7587100489490357</v>
      </c>
      <c r="BH840">
        <v>5.7870370370370363</v>
      </c>
      <c r="BI840">
        <v>5.8139534883720936</v>
      </c>
    </row>
    <row r="841" spans="1:62">
      <c r="A841" s="95">
        <v>45464</v>
      </c>
      <c r="AK841" s="176">
        <v>4.8412997999999998</v>
      </c>
      <c r="AL841" s="176">
        <v>4.9528999999999996</v>
      </c>
      <c r="AM841" s="176">
        <v>4.9827000000000004</v>
      </c>
      <c r="AN841" s="176">
        <v>4.9955999999999996</v>
      </c>
      <c r="AO841" s="176">
        <v>5.1711999999999998</v>
      </c>
      <c r="AP841" s="176">
        <v>5.2409999999999997</v>
      </c>
      <c r="AQ841" s="878">
        <v>5.4409999999999998</v>
      </c>
      <c r="AR841">
        <v>5.4510765876260558</v>
      </c>
      <c r="AS841">
        <v>5.4689636313918513</v>
      </c>
      <c r="AT841">
        <v>5.4839594187003016</v>
      </c>
      <c r="AU841">
        <v>5.5035773252614195</v>
      </c>
      <c r="AV841">
        <v>5.5202870549268557</v>
      </c>
      <c r="AW841">
        <v>5.5370985603543739</v>
      </c>
      <c r="AX841">
        <v>5.5555555555555554</v>
      </c>
      <c r="AY841">
        <v>5.5741360089186172</v>
      </c>
      <c r="AZ841">
        <v>5.592841163310962</v>
      </c>
      <c r="BA841">
        <v>5.6116722783389452</v>
      </c>
      <c r="BB841">
        <v>5.6322162771050408</v>
      </c>
      <c r="BC841">
        <v>5.6545094713033643</v>
      </c>
      <c r="BD841">
        <v>5.6769798467215438</v>
      </c>
      <c r="BE841">
        <v>5.7061340941512126</v>
      </c>
      <c r="BF841">
        <v>5.7339449541284404</v>
      </c>
      <c r="BG841">
        <v>5.7653502450273857</v>
      </c>
      <c r="BH841">
        <v>5.793742757821553</v>
      </c>
      <c r="BI841">
        <v>5.8207217694994178</v>
      </c>
    </row>
    <row r="842" spans="1:62">
      <c r="A842" s="95">
        <v>45467</v>
      </c>
      <c r="AK842" s="176">
        <v>4.8412997999999998</v>
      </c>
      <c r="AL842" s="176">
        <v>4.9528999999999996</v>
      </c>
      <c r="AM842" s="176">
        <v>4.9827000000000004</v>
      </c>
      <c r="AN842" s="176">
        <v>4.9955999999999996</v>
      </c>
      <c r="AO842" s="176">
        <v>5.1711999999999998</v>
      </c>
      <c r="AP842" s="176">
        <v>5.2409999999999997</v>
      </c>
      <c r="AQ842" s="878">
        <v>5.3994</v>
      </c>
      <c r="AR842">
        <v>5.3937432578209279</v>
      </c>
      <c r="AS842">
        <v>5.4127198917456019</v>
      </c>
      <c r="AT842">
        <v>5.4274084124830395</v>
      </c>
      <c r="AU842">
        <v>5.4466230936819171</v>
      </c>
      <c r="AV842">
        <v>5.4644808743169397</v>
      </c>
      <c r="AW842">
        <v>5.4794520547945202</v>
      </c>
      <c r="AX842">
        <v>5.4975261132490374</v>
      </c>
      <c r="AY842">
        <v>5.5172413793103452</v>
      </c>
      <c r="AZ842">
        <v>5.5340343110127286</v>
      </c>
      <c r="BA842">
        <v>5.5524708495280395</v>
      </c>
      <c r="BB842">
        <v>5.5725828921705212</v>
      </c>
      <c r="BC842">
        <v>5.594405594405595</v>
      </c>
      <c r="BD842">
        <v>5.616399887672002</v>
      </c>
      <c r="BE842">
        <v>5.6449336720293539</v>
      </c>
      <c r="BF842">
        <v>5.6705415367167564</v>
      </c>
      <c r="BG842">
        <v>5.6996295240809349</v>
      </c>
      <c r="BH842">
        <v>5.72737686139748</v>
      </c>
      <c r="BI842">
        <v>5.7520851308599363</v>
      </c>
    </row>
    <row r="843" spans="1:62">
      <c r="A843" s="95">
        <v>45468</v>
      </c>
      <c r="AK843" s="176">
        <v>4.8412997999999998</v>
      </c>
      <c r="AL843" s="176">
        <v>4.9528999999999996</v>
      </c>
      <c r="AM843" s="176">
        <v>4.9827000000000004</v>
      </c>
      <c r="AN843" s="176">
        <v>4.9955999999999996</v>
      </c>
      <c r="AO843" s="176">
        <v>5.1711999999999998</v>
      </c>
      <c r="AP843" s="176">
        <v>5.2409999999999997</v>
      </c>
      <c r="AQ843" s="878">
        <v>5.4283000000000001</v>
      </c>
      <c r="AR843">
        <v>5.4510765876260558</v>
      </c>
      <c r="AS843">
        <v>5.4689636313918513</v>
      </c>
      <c r="AT843">
        <v>5.4854635216675813</v>
      </c>
      <c r="AU843">
        <v>5.5050922102945226</v>
      </c>
      <c r="AV843">
        <v>5.5218111540585308</v>
      </c>
      <c r="AW843">
        <v>5.5386319579063974</v>
      </c>
      <c r="AX843">
        <v>5.5570991942206165</v>
      </c>
      <c r="AY843">
        <v>5.5756899916364651</v>
      </c>
      <c r="AZ843">
        <v>5.592841163310962</v>
      </c>
      <c r="BA843">
        <v>5.6132472635419592</v>
      </c>
      <c r="BB843">
        <v>5.6338028169014089</v>
      </c>
      <c r="BC843">
        <v>5.6545094713033643</v>
      </c>
      <c r="BD843">
        <v>5.6769798467215438</v>
      </c>
      <c r="BE843">
        <v>5.7061340941512126</v>
      </c>
      <c r="BF843">
        <v>5.7323015190599031</v>
      </c>
      <c r="BG843">
        <v>5.762028233938346</v>
      </c>
      <c r="BH843">
        <v>5.7903879559930518</v>
      </c>
      <c r="BI843">
        <v>5.8156440825821463</v>
      </c>
    </row>
    <row r="844" spans="1:62">
      <c r="A844" s="95">
        <v>45469</v>
      </c>
      <c r="AK844" s="176">
        <v>4.8412997999999998</v>
      </c>
      <c r="AL844" s="176">
        <v>4.9528999999999996</v>
      </c>
      <c r="AM844" s="176">
        <v>4.9827000000000004</v>
      </c>
      <c r="AN844" s="176">
        <v>4.9955999999999996</v>
      </c>
      <c r="AO844" s="176">
        <v>5.1711999999999998</v>
      </c>
      <c r="AP844" s="176">
        <v>5.2409999999999997</v>
      </c>
      <c r="AQ844" s="878">
        <v>5.5091000000000001</v>
      </c>
      <c r="AR844">
        <v>5.5233360950013815</v>
      </c>
      <c r="AS844">
        <v>5.5432372505543235</v>
      </c>
      <c r="AT844">
        <v>5.5586436909394106</v>
      </c>
      <c r="AU844">
        <v>5.5741360089186172</v>
      </c>
      <c r="AV844">
        <v>5.592841163310962</v>
      </c>
      <c r="AW844">
        <v>5.6100981767180924</v>
      </c>
      <c r="AX844">
        <v>5.6290458767238949</v>
      </c>
      <c r="AY844">
        <v>5.6497175141242941</v>
      </c>
      <c r="AZ844">
        <v>5.6673278549164072</v>
      </c>
      <c r="BA844">
        <v>5.6866647711117428</v>
      </c>
      <c r="BB844">
        <v>5.7077625570776256</v>
      </c>
      <c r="BC844">
        <v>5.7290174735032942</v>
      </c>
      <c r="BD844">
        <v>5.7520851308599363</v>
      </c>
      <c r="BE844">
        <v>5.7820179242555652</v>
      </c>
      <c r="BF844">
        <v>5.8105752469494476</v>
      </c>
      <c r="BG844">
        <v>5.8411214953271031</v>
      </c>
      <c r="BH844">
        <v>5.8719906048150321</v>
      </c>
      <c r="BI844">
        <v>5.8997050147492622</v>
      </c>
    </row>
    <row r="845" spans="1:62">
      <c r="A845" s="95">
        <v>45470</v>
      </c>
      <c r="AK845" s="176">
        <v>4.8412997999999998</v>
      </c>
      <c r="AL845" s="176">
        <v>4.9528999999999996</v>
      </c>
      <c r="AM845" s="176">
        <v>4.9827000000000004</v>
      </c>
      <c r="AN845" s="176">
        <v>4.9955999999999996</v>
      </c>
      <c r="AO845" s="176">
        <v>5.1711999999999998</v>
      </c>
      <c r="AP845" s="176">
        <v>5.2409999999999997</v>
      </c>
      <c r="AQ845" s="878">
        <v>5.5223000000000004</v>
      </c>
      <c r="AR845">
        <v>5.4975261132490374</v>
      </c>
      <c r="AS845">
        <v>5.518763796909492</v>
      </c>
      <c r="AT845">
        <v>5.5355660116246881</v>
      </c>
      <c r="AU845">
        <v>5.5540127742293812</v>
      </c>
      <c r="AV845">
        <v>5.5710306406685239</v>
      </c>
      <c r="AW845">
        <v>5.5881531153953619</v>
      </c>
      <c r="AX845">
        <v>5.6069526212503504</v>
      </c>
      <c r="AY845">
        <v>5.6274620146314014</v>
      </c>
      <c r="AZ845">
        <v>5.6449336720293539</v>
      </c>
      <c r="BA845">
        <v>5.6657223796034</v>
      </c>
      <c r="BB845">
        <v>5.6882821387940838</v>
      </c>
      <c r="BC845">
        <v>5.7093919497573511</v>
      </c>
      <c r="BD845">
        <v>5.7306590257879657</v>
      </c>
      <c r="BE845">
        <v>5.762028233938346</v>
      </c>
      <c r="BF845">
        <v>5.7903879559930518</v>
      </c>
      <c r="BG845">
        <v>5.8224163027656477</v>
      </c>
      <c r="BH845">
        <v>5.8530875036581795</v>
      </c>
      <c r="BI845">
        <v>5.8806233460746835</v>
      </c>
    </row>
    <row r="846" spans="1:62">
      <c r="A846" s="95">
        <v>45471</v>
      </c>
      <c r="AK846" s="176">
        <v>4.8412997999999998</v>
      </c>
      <c r="AL846" s="176">
        <v>4.9528999999999996</v>
      </c>
      <c r="AM846" s="176">
        <v>4.9827000000000004</v>
      </c>
      <c r="AN846" s="176">
        <v>4.9955999999999996</v>
      </c>
      <c r="AO846" s="176">
        <v>5.1711999999999998</v>
      </c>
      <c r="AP846" s="176">
        <v>5.2409999999999997</v>
      </c>
      <c r="AQ846" s="878">
        <v>5.5583</v>
      </c>
      <c r="AR846">
        <v>5.5589526933125804</v>
      </c>
      <c r="AS846">
        <v>5.6053811659192823</v>
      </c>
      <c r="AT846">
        <v>5.6227157717177398</v>
      </c>
      <c r="AU846">
        <v>5.6417489421720735</v>
      </c>
      <c r="AV846">
        <v>5.660911406736485</v>
      </c>
      <c r="AW846">
        <v>5.6785917092561045</v>
      </c>
      <c r="AX846">
        <v>5.6963827969239533</v>
      </c>
      <c r="AY846">
        <v>5.7191878753217038</v>
      </c>
      <c r="AZ846">
        <v>5.7388809182209473</v>
      </c>
      <c r="BA846">
        <v>5.762028233938346</v>
      </c>
      <c r="BB846">
        <v>5.7853630315302285</v>
      </c>
      <c r="BC846">
        <v>5.8088875980249783</v>
      </c>
      <c r="BD846">
        <v>5.8326042578011084</v>
      </c>
      <c r="BE846">
        <v>5.8651026392961869</v>
      </c>
      <c r="BF846">
        <v>5.8962264150943398</v>
      </c>
      <c r="BG846">
        <v>5.929439667951379</v>
      </c>
      <c r="BH846">
        <v>5.9612518628912072</v>
      </c>
      <c r="BI846">
        <v>5.9916117435590177</v>
      </c>
    </row>
    <row r="847" spans="1:62">
      <c r="A847" s="95">
        <v>45474</v>
      </c>
      <c r="AK847" s="176">
        <v>4.8412997999999998</v>
      </c>
      <c r="AL847" s="176">
        <v>4.9528999999999996</v>
      </c>
      <c r="AM847" s="176">
        <v>4.9827000000000004</v>
      </c>
      <c r="AN847" s="176">
        <v>4.9955999999999996</v>
      </c>
      <c r="AO847" s="176">
        <v>5.1711999999999998</v>
      </c>
      <c r="AP847" s="176">
        <v>5.2409999999999997</v>
      </c>
      <c r="AQ847" s="881">
        <v>5.5583</v>
      </c>
      <c r="AR847" s="878">
        <v>5.5887000000000002</v>
      </c>
      <c r="AS847">
        <v>5.6481219994351877</v>
      </c>
      <c r="AT847">
        <v>5.6657223796034</v>
      </c>
      <c r="AU847">
        <v>5.6850483229107445</v>
      </c>
      <c r="AV847">
        <v>5.7045065601825442</v>
      </c>
      <c r="AW847">
        <v>5.7208237986270021</v>
      </c>
      <c r="AX847">
        <v>5.7405281285878305</v>
      </c>
      <c r="AY847">
        <v>5.7636887608069172</v>
      </c>
      <c r="AZ847">
        <v>5.7870370370370363</v>
      </c>
      <c r="BA847">
        <v>5.8105752469494476</v>
      </c>
      <c r="BB847">
        <v>5.8343057176196034</v>
      </c>
      <c r="BC847">
        <v>5.8599472604746561</v>
      </c>
      <c r="BD847">
        <v>5.8840835539864669</v>
      </c>
      <c r="BE847">
        <v>5.9171597633136095</v>
      </c>
      <c r="BF847">
        <v>5.9470710674992571</v>
      </c>
      <c r="BG847">
        <v>5.9826503140891418</v>
      </c>
      <c r="BH847">
        <v>6.0150375939849621</v>
      </c>
      <c r="BI847">
        <v>6.0441220912662432</v>
      </c>
    </row>
    <row r="848" spans="1:62">
      <c r="A848" s="95">
        <v>45475</v>
      </c>
      <c r="AK848" s="176">
        <v>4.8412997999999998</v>
      </c>
      <c r="AL848" s="176">
        <v>4.9528999999999996</v>
      </c>
      <c r="AM848" s="176">
        <v>4.9827000000000004</v>
      </c>
      <c r="AN848" s="176">
        <v>4.9955999999999996</v>
      </c>
      <c r="AO848" s="176">
        <v>5.1711999999999998</v>
      </c>
      <c r="AP848" s="176">
        <v>5.2409999999999997</v>
      </c>
      <c r="AQ848" s="881">
        <v>5.5583</v>
      </c>
      <c r="AR848" s="878">
        <v>5.6670999999999996</v>
      </c>
      <c r="AS848">
        <v>5.69313976658127</v>
      </c>
      <c r="AT848">
        <v>5.711022272986864</v>
      </c>
      <c r="AU848">
        <v>5.72737686139748</v>
      </c>
      <c r="AV848">
        <v>5.7454754380925017</v>
      </c>
      <c r="AW848">
        <v>5.7636887608069172</v>
      </c>
      <c r="AX848">
        <v>5.7820179242555652</v>
      </c>
      <c r="AY848">
        <v>5.8055152394775043</v>
      </c>
      <c r="AZ848">
        <v>5.8258083309059137</v>
      </c>
      <c r="BA848">
        <v>5.8496636443404508</v>
      </c>
      <c r="BB848">
        <v>5.8719906048150321</v>
      </c>
      <c r="BC848">
        <v>5.8962264150943398</v>
      </c>
      <c r="BD848">
        <v>5.9206631142687982</v>
      </c>
      <c r="BE848">
        <v>5.9523809523809517</v>
      </c>
      <c r="BF848">
        <v>5.9826503140891418</v>
      </c>
      <c r="BG848">
        <v>6.0150375939849621</v>
      </c>
      <c r="BH848">
        <v>6.0477774417901422</v>
      </c>
      <c r="BI848">
        <v>6.0771801883925853</v>
      </c>
      <c r="BJ848">
        <v>6.0441220912662432</v>
      </c>
    </row>
    <row r="849" spans="1:61">
      <c r="A849" s="95">
        <v>45476</v>
      </c>
      <c r="AK849" s="176">
        <v>4.8412997999999998</v>
      </c>
      <c r="AL849" s="176">
        <v>4.9528999999999996</v>
      </c>
      <c r="AM849" s="176">
        <v>4.9827000000000004</v>
      </c>
      <c r="AN849" s="176">
        <v>4.9955999999999996</v>
      </c>
      <c r="AO849" s="176">
        <v>5.1711999999999998</v>
      </c>
      <c r="AP849" s="176">
        <v>5.2409999999999997</v>
      </c>
      <c r="AQ849" s="881">
        <v>5.5583</v>
      </c>
      <c r="AR849" s="878">
        <v>5.5857000000000001</v>
      </c>
      <c r="AS849">
        <v>5.5756899916364651</v>
      </c>
      <c r="AT849">
        <v>5.592841163310962</v>
      </c>
      <c r="AU849">
        <v>5.6116722783389452</v>
      </c>
      <c r="AV849">
        <v>5.6306306306306304</v>
      </c>
      <c r="AW849">
        <v>5.6481219994351877</v>
      </c>
      <c r="AX849">
        <v>5.6673278549164072</v>
      </c>
      <c r="AY849">
        <v>5.6882821387940838</v>
      </c>
      <c r="AZ849">
        <v>5.7061340941512126</v>
      </c>
      <c r="BA849">
        <v>5.7290174735032942</v>
      </c>
      <c r="BB849">
        <v>5.7504312823461756</v>
      </c>
      <c r="BC849">
        <v>5.7720057720057723</v>
      </c>
      <c r="BD849">
        <v>5.7954216169226305</v>
      </c>
      <c r="BE849">
        <v>5.8258083309059137</v>
      </c>
      <c r="BF849">
        <v>5.8565153733528543</v>
      </c>
      <c r="BG849">
        <v>5.8892815076560661</v>
      </c>
      <c r="BH849">
        <v>5.9224163458691148</v>
      </c>
      <c r="BI849">
        <v>5.9506099375185952</v>
      </c>
    </row>
    <row r="850" spans="1:61">
      <c r="A850" s="95">
        <v>45477</v>
      </c>
      <c r="AK850" s="176">
        <v>4.8412997999999998</v>
      </c>
      <c r="AL850" s="176">
        <v>4.9528999999999996</v>
      </c>
      <c r="AM850" s="176">
        <v>4.9827000000000004</v>
      </c>
      <c r="AN850" s="176">
        <v>4.9955999999999996</v>
      </c>
      <c r="AO850" s="176">
        <v>5.1711999999999998</v>
      </c>
      <c r="AP850" s="176">
        <v>5.2409999999999997</v>
      </c>
      <c r="AQ850" s="881">
        <v>5.5583</v>
      </c>
      <c r="AR850" s="878">
        <v>5.4832999999999998</v>
      </c>
      <c r="AS850" s="189">
        <v>5.5756899916364651</v>
      </c>
      <c r="AT850" s="189">
        <v>5.592841163310962</v>
      </c>
      <c r="AU850" s="189">
        <v>5.6116722783389452</v>
      </c>
      <c r="AV850" s="189">
        <v>5.6306306306306304</v>
      </c>
      <c r="AW850" s="189">
        <v>5.6481219994351877</v>
      </c>
      <c r="AX850" s="189">
        <v>5.6673278549164072</v>
      </c>
      <c r="AY850" s="189">
        <v>5.6882821387940838</v>
      </c>
      <c r="AZ850" s="189">
        <v>5.7061340941512126</v>
      </c>
      <c r="BA850" s="189">
        <v>5.7290174735032942</v>
      </c>
      <c r="BB850" s="189">
        <v>5.7504312823461756</v>
      </c>
      <c r="BC850" s="189">
        <v>5.7720057720057723</v>
      </c>
      <c r="BD850" s="189">
        <v>5.7954216169226305</v>
      </c>
      <c r="BE850" s="189">
        <v>5.8258083309059137</v>
      </c>
      <c r="BF850" s="189">
        <v>5.8565153733528543</v>
      </c>
      <c r="BG850" s="189">
        <v>5.8892815076560661</v>
      </c>
      <c r="BH850" s="189">
        <v>5.9224163458691148</v>
      </c>
      <c r="BI850" s="189">
        <v>5.9506099375185952</v>
      </c>
    </row>
    <row r="851" spans="1:61">
      <c r="A851" s="95">
        <v>45478</v>
      </c>
      <c r="AK851" s="176">
        <v>4.8412997999999998</v>
      </c>
      <c r="AL851" s="176">
        <v>4.9528999999999996</v>
      </c>
      <c r="AM851" s="176">
        <v>4.9827000000000004</v>
      </c>
      <c r="AN851" s="176">
        <v>4.9955999999999996</v>
      </c>
      <c r="AO851" s="176">
        <v>5.1711999999999998</v>
      </c>
      <c r="AP851" s="176">
        <v>5.2409999999999997</v>
      </c>
      <c r="AQ851" s="881">
        <v>5.5583</v>
      </c>
      <c r="AR851" s="878">
        <v>5.4964000000000004</v>
      </c>
      <c r="AS851">
        <v>5.4749520941691756</v>
      </c>
      <c r="AT851">
        <v>5.4914881933003841</v>
      </c>
      <c r="AU851">
        <v>5.5096418732782375</v>
      </c>
      <c r="AV851">
        <v>5.5263885051119095</v>
      </c>
      <c r="AW851">
        <v>5.5432372505543235</v>
      </c>
      <c r="AX851">
        <v>5.5601890464275785</v>
      </c>
      <c r="AY851">
        <v>5.5803571428571432</v>
      </c>
      <c r="AZ851">
        <v>5.5991041433370654</v>
      </c>
      <c r="BA851">
        <v>5.6211354693648117</v>
      </c>
      <c r="BB851">
        <v>5.6417489421720735</v>
      </c>
      <c r="BC851">
        <v>5.6641178136505239</v>
      </c>
      <c r="BD851">
        <v>5.6866647711117428</v>
      </c>
      <c r="BE851">
        <v>5.7142857142857144</v>
      </c>
      <c r="BF851">
        <v>5.7438253877082133</v>
      </c>
      <c r="BG851">
        <v>5.7753393011839442</v>
      </c>
      <c r="BH851">
        <v>5.8055152394775043</v>
      </c>
      <c r="BI851">
        <v>5.8343057176196034</v>
      </c>
    </row>
    <row r="852" spans="1:61">
      <c r="A852" s="95">
        <v>45481</v>
      </c>
      <c r="AK852" s="176">
        <v>4.8412997999999998</v>
      </c>
      <c r="AL852" s="176">
        <v>4.9528999999999996</v>
      </c>
      <c r="AM852" s="176">
        <v>4.9827000000000004</v>
      </c>
      <c r="AN852" s="176">
        <v>4.9955999999999996</v>
      </c>
      <c r="AO852" s="176">
        <v>5.1711999999999998</v>
      </c>
      <c r="AP852" s="176">
        <v>5.2409999999999997</v>
      </c>
      <c r="AQ852" s="881">
        <v>5.5583</v>
      </c>
      <c r="AR852" s="878">
        <v>5.4714</v>
      </c>
      <c r="AS852">
        <v>5.4899807850672522</v>
      </c>
      <c r="AT852">
        <v>5.5066079295154182</v>
      </c>
      <c r="AU852">
        <v>5.5248618784530388</v>
      </c>
      <c r="AV852">
        <v>5.5432372505543235</v>
      </c>
      <c r="AW852">
        <v>5.5586436909394106</v>
      </c>
      <c r="AX852">
        <v>5.5756899916364651</v>
      </c>
      <c r="AY852">
        <v>5.5959709009513148</v>
      </c>
      <c r="AZ852">
        <v>5.6148231330713081</v>
      </c>
      <c r="BA852">
        <v>5.6353902507748659</v>
      </c>
      <c r="BB852">
        <v>5.6577086280056577</v>
      </c>
      <c r="BC852">
        <v>5.6802044873615447</v>
      </c>
      <c r="BD852">
        <v>5.7028799543769599</v>
      </c>
      <c r="BE852">
        <v>5.7306590257879657</v>
      </c>
      <c r="BF852">
        <v>5.7603686635944698</v>
      </c>
      <c r="BG852">
        <v>5.7920648711265565</v>
      </c>
      <c r="BH852">
        <v>5.8224163027656477</v>
      </c>
      <c r="BI852">
        <v>5.8496636443404508</v>
      </c>
    </row>
    <row r="853" spans="1:61">
      <c r="A853" s="95">
        <v>45482</v>
      </c>
      <c r="AK853" s="176">
        <v>4.8412997999999998</v>
      </c>
      <c r="AL853" s="176">
        <v>4.9528999999999996</v>
      </c>
      <c r="AM853" s="176">
        <v>4.9827000000000004</v>
      </c>
      <c r="AN853" s="176">
        <v>4.9955999999999996</v>
      </c>
      <c r="AO853" s="176">
        <v>5.1711999999999998</v>
      </c>
      <c r="AP853" s="176">
        <v>5.2409999999999997</v>
      </c>
      <c r="AQ853" s="881">
        <v>5.5583</v>
      </c>
      <c r="AR853" s="878">
        <v>5.4381000000000004</v>
      </c>
      <c r="AS853">
        <v>5.430355688297583</v>
      </c>
      <c r="AT853">
        <v>5.4481067828929453</v>
      </c>
      <c r="AU853">
        <v>5.4644808743169397</v>
      </c>
      <c r="AV853">
        <v>5.4809536859413539</v>
      </c>
      <c r="AW853">
        <v>5.4960153888430892</v>
      </c>
      <c r="AX853">
        <v>5.5126791620727671</v>
      </c>
      <c r="AY853">
        <v>5.5309734513274336</v>
      </c>
      <c r="AZ853">
        <v>5.5509297807382731</v>
      </c>
      <c r="BA853">
        <v>5.5741360089186172</v>
      </c>
      <c r="BB853">
        <v>5.5959709009513148</v>
      </c>
      <c r="BC853">
        <v>5.617977528089888</v>
      </c>
      <c r="BD853">
        <v>5.6401579244218834</v>
      </c>
      <c r="BE853">
        <v>5.6673278549164072</v>
      </c>
      <c r="BF853">
        <v>5.69313976658127</v>
      </c>
      <c r="BG853">
        <v>5.7240984544934177</v>
      </c>
      <c r="BH853">
        <v>5.7520851308599363</v>
      </c>
      <c r="BI853">
        <v>5.7786766830395839</v>
      </c>
    </row>
    <row r="854" spans="1:61">
      <c r="A854" s="95">
        <v>45483</v>
      </c>
      <c r="AK854" s="176">
        <v>4.8412997999999998</v>
      </c>
      <c r="AL854" s="176">
        <v>4.9528999999999996</v>
      </c>
      <c r="AM854" s="176">
        <v>4.9827000000000004</v>
      </c>
      <c r="AN854" s="176">
        <v>4.9955999999999996</v>
      </c>
      <c r="AO854" s="176">
        <v>5.1711999999999998</v>
      </c>
      <c r="AP854" s="176">
        <v>5.2409999999999997</v>
      </c>
      <c r="AQ854" s="881">
        <v>5.5583</v>
      </c>
      <c r="AR854" s="878">
        <v>5.3960999999999997</v>
      </c>
      <c r="AS854">
        <v>5.4244643341470029</v>
      </c>
      <c r="AT854">
        <v>5.4406964091403704</v>
      </c>
      <c r="AU854">
        <v>5.4570259208731242</v>
      </c>
      <c r="AV854">
        <v>5.4749520941691756</v>
      </c>
      <c r="AW854">
        <v>5.4899807850672522</v>
      </c>
      <c r="AX854">
        <v>5.5050922102945226</v>
      </c>
      <c r="AY854">
        <v>5.5248618784530388</v>
      </c>
      <c r="AZ854">
        <v>5.5432372505543235</v>
      </c>
      <c r="BA854">
        <v>5.563282336578582</v>
      </c>
      <c r="BB854">
        <v>5.5850321139346555</v>
      </c>
      <c r="BC854">
        <v>5.6053811659192823</v>
      </c>
      <c r="BD854">
        <v>5.6290458767238949</v>
      </c>
      <c r="BE854">
        <v>5.6545094713033643</v>
      </c>
      <c r="BF854">
        <v>5.6802044873615447</v>
      </c>
      <c r="BG854">
        <v>5.7093919497573511</v>
      </c>
      <c r="BH854">
        <v>5.7388809182209473</v>
      </c>
      <c r="BI854">
        <v>5.7636887608069172</v>
      </c>
    </row>
    <row r="855" spans="1:61">
      <c r="A855" s="95">
        <v>45484</v>
      </c>
      <c r="AK855" s="176">
        <v>4.8412997999999998</v>
      </c>
      <c r="AL855" s="176">
        <v>4.9528999999999996</v>
      </c>
      <c r="AM855" s="176">
        <v>4.9827000000000004</v>
      </c>
      <c r="AN855" s="176">
        <v>4.9955999999999996</v>
      </c>
      <c r="AO855" s="176">
        <v>5.1711999999999998</v>
      </c>
      <c r="AP855" s="176">
        <v>5.2409999999999997</v>
      </c>
      <c r="AQ855" s="881">
        <v>5.5583</v>
      </c>
      <c r="AR855" s="878">
        <v>5.4093999999999998</v>
      </c>
      <c r="AS855">
        <v>5.4495912806539515</v>
      </c>
      <c r="AT855">
        <v>5.4659743099207434</v>
      </c>
      <c r="AU855">
        <v>5.4839594187003016</v>
      </c>
      <c r="AV855">
        <v>5.5020632737276483</v>
      </c>
      <c r="AW855">
        <v>5.5172413793103452</v>
      </c>
      <c r="AX855">
        <v>5.5355660116246881</v>
      </c>
      <c r="AY855">
        <v>5.5540127742293812</v>
      </c>
      <c r="AZ855">
        <v>5.5741360089186172</v>
      </c>
      <c r="BA855">
        <v>5.594405594405595</v>
      </c>
      <c r="BB855">
        <v>5.616399887672002</v>
      </c>
      <c r="BC855">
        <v>5.6385678037778399</v>
      </c>
      <c r="BD855">
        <v>5.6625141562853907</v>
      </c>
      <c r="BE855">
        <v>5.6882821387940838</v>
      </c>
      <c r="BF855">
        <v>5.7175528873642083</v>
      </c>
      <c r="BG855">
        <v>5.7487783845932743</v>
      </c>
      <c r="BH855">
        <v>5.7786766830395839</v>
      </c>
      <c r="BI855">
        <v>5.8055152394775043</v>
      </c>
    </row>
    <row r="856" spans="1:61">
      <c r="A856" s="95">
        <v>45485</v>
      </c>
      <c r="AK856" s="176">
        <v>4.8412997999999998</v>
      </c>
      <c r="AL856" s="176">
        <v>4.9528999999999996</v>
      </c>
      <c r="AM856" s="176">
        <v>4.9827000000000004</v>
      </c>
      <c r="AN856" s="176">
        <v>4.9955999999999996</v>
      </c>
      <c r="AO856" s="176">
        <v>5.1711999999999998</v>
      </c>
      <c r="AP856" s="176">
        <v>5.2409999999999997</v>
      </c>
      <c r="AQ856" s="881">
        <v>5.5583</v>
      </c>
      <c r="AR856" s="878">
        <v>5.4523000000000001</v>
      </c>
      <c r="AS856">
        <v>5.4436581382689164</v>
      </c>
      <c r="AT856">
        <v>5.4600054600054602</v>
      </c>
      <c r="AU856">
        <v>5.4764512595837891</v>
      </c>
      <c r="AV856">
        <v>5.4945054945054945</v>
      </c>
      <c r="AW856">
        <v>5.5111600992008816</v>
      </c>
      <c r="AX856">
        <v>5.5294442908487698</v>
      </c>
      <c r="AY856">
        <v>5.547850208044383</v>
      </c>
      <c r="AZ856">
        <v>5.5679287305122491</v>
      </c>
      <c r="BA856">
        <v>5.589714924538848</v>
      </c>
      <c r="BB856">
        <v>5.6116722783389452</v>
      </c>
      <c r="BC856">
        <v>5.6353902507748659</v>
      </c>
      <c r="BD856">
        <v>5.6593095642331637</v>
      </c>
      <c r="BE856">
        <v>5.6850483229107445</v>
      </c>
      <c r="BF856">
        <v>5.7142857142857144</v>
      </c>
      <c r="BG856">
        <v>5.7454754380925017</v>
      </c>
      <c r="BH856">
        <v>5.7753393011839442</v>
      </c>
      <c r="BI856">
        <v>5.802146794313896</v>
      </c>
    </row>
    <row r="857" spans="1:61">
      <c r="A857" s="95">
        <v>45488</v>
      </c>
      <c r="AK857" s="176">
        <v>4.8412997999999998</v>
      </c>
      <c r="AL857" s="176">
        <v>4.9528999999999996</v>
      </c>
      <c r="AM857" s="176">
        <v>4.9827000000000004</v>
      </c>
      <c r="AN857" s="176">
        <v>4.9955999999999996</v>
      </c>
      <c r="AO857" s="176">
        <v>5.1711999999999998</v>
      </c>
      <c r="AP857" s="176">
        <v>5.2409999999999997</v>
      </c>
      <c r="AQ857" s="881">
        <v>5.5583</v>
      </c>
      <c r="AR857" s="878">
        <v>5.4557000000000002</v>
      </c>
      <c r="AS857">
        <v>5.4540496318516496</v>
      </c>
      <c r="AT857">
        <v>5.4719562243502056</v>
      </c>
      <c r="AU857">
        <v>5.4869684499314131</v>
      </c>
      <c r="AV857">
        <v>5.5050922102945226</v>
      </c>
      <c r="AW857">
        <v>5.5218111540585308</v>
      </c>
      <c r="AX857">
        <v>5.54016620498615</v>
      </c>
      <c r="AY857">
        <v>5.5601890464275785</v>
      </c>
      <c r="AZ857">
        <v>5.5803571428571432</v>
      </c>
      <c r="BA857">
        <v>5.6022408963585439</v>
      </c>
      <c r="BB857">
        <v>5.6242969628796393</v>
      </c>
      <c r="BC857">
        <v>5.6481219994351877</v>
      </c>
      <c r="BD857">
        <v>5.6721497447532609</v>
      </c>
      <c r="BE857">
        <v>5.6996295240809349</v>
      </c>
      <c r="BF857">
        <v>5.7290174735032942</v>
      </c>
      <c r="BG857">
        <v>5.7603686635944698</v>
      </c>
      <c r="BH857">
        <v>5.7920648711265565</v>
      </c>
      <c r="BI857">
        <v>5.8190282222868781</v>
      </c>
    </row>
    <row r="858" spans="1:61">
      <c r="A858" s="95">
        <v>45489</v>
      </c>
      <c r="AK858" s="176">
        <v>4.8412997999999998</v>
      </c>
      <c r="AL858" s="176">
        <v>4.9528999999999996</v>
      </c>
      <c r="AM858" s="176">
        <v>4.9827000000000004</v>
      </c>
      <c r="AN858" s="176">
        <v>4.9955999999999996</v>
      </c>
      <c r="AO858" s="176">
        <v>5.1711999999999998</v>
      </c>
      <c r="AP858" s="176">
        <v>5.2409999999999997</v>
      </c>
      <c r="AQ858" s="881">
        <v>5.5583</v>
      </c>
      <c r="AR858" s="878">
        <v>5.4268000000000001</v>
      </c>
      <c r="AS858">
        <v>5.4392167527875985</v>
      </c>
      <c r="AT858">
        <v>5.4570259208731242</v>
      </c>
      <c r="AU858">
        <v>5.4734537493158184</v>
      </c>
      <c r="AV858">
        <v>5.4914881933003841</v>
      </c>
      <c r="AW858">
        <v>5.5066079295154182</v>
      </c>
      <c r="AX858">
        <v>5.5248618784530388</v>
      </c>
      <c r="AY858">
        <v>5.5417013022998063</v>
      </c>
      <c r="AZ858">
        <v>5.5601890464275785</v>
      </c>
      <c r="BA858">
        <v>5.5819145967066701</v>
      </c>
      <c r="BB858">
        <v>5.6022408963585439</v>
      </c>
      <c r="BC858">
        <v>5.6274620146314014</v>
      </c>
      <c r="BD858">
        <v>5.6545094713033643</v>
      </c>
      <c r="BE858">
        <v>5.6818181818181825</v>
      </c>
      <c r="BF858">
        <v>5.711022272986864</v>
      </c>
      <c r="BG858">
        <v>5.7421762848119435</v>
      </c>
      <c r="BH858">
        <v>5.7720057720057723</v>
      </c>
      <c r="BI858">
        <v>5.798782255726298</v>
      </c>
    </row>
    <row r="859" spans="1:61">
      <c r="A859" s="95">
        <v>45490</v>
      </c>
      <c r="AK859" s="176">
        <v>4.8412997999999998</v>
      </c>
      <c r="AL859" s="176">
        <v>4.9528999999999996</v>
      </c>
      <c r="AM859" s="176">
        <v>4.9827000000000004</v>
      </c>
      <c r="AN859" s="176">
        <v>4.9955999999999996</v>
      </c>
      <c r="AO859" s="176">
        <v>5.1711999999999998</v>
      </c>
      <c r="AP859" s="176">
        <v>5.2409999999999997</v>
      </c>
      <c r="AQ859" s="881">
        <v>5.5583</v>
      </c>
      <c r="AR859" s="878">
        <v>5.4664000000000001</v>
      </c>
      <c r="AS859">
        <v>5.4960153888430892</v>
      </c>
      <c r="AT859">
        <v>5.514199062586159</v>
      </c>
      <c r="AU859">
        <v>5.5294442908487698</v>
      </c>
      <c r="AV859">
        <v>5.5463117027176931</v>
      </c>
      <c r="AW859">
        <v>5.563282336578582</v>
      </c>
      <c r="AX859">
        <v>5.5834729201563373</v>
      </c>
      <c r="AY859">
        <v>5.6022408963585439</v>
      </c>
      <c r="AZ859">
        <v>5.6211354693648117</v>
      </c>
      <c r="BA859">
        <v>5.6417489421720735</v>
      </c>
      <c r="BB859">
        <v>5.6625141562853907</v>
      </c>
      <c r="BC859">
        <v>5.6882821387940838</v>
      </c>
      <c r="BD859">
        <v>5.7142857142857144</v>
      </c>
      <c r="BE859">
        <v>5.7421762848119435</v>
      </c>
      <c r="BF859">
        <v>5.7720057720057723</v>
      </c>
      <c r="BG859">
        <v>5.8055152394775043</v>
      </c>
      <c r="BH859">
        <v>5.8360081704114384</v>
      </c>
      <c r="BI859">
        <v>5.8651026392961869</v>
      </c>
    </row>
    <row r="860" spans="1:61">
      <c r="A860" s="95">
        <v>45491</v>
      </c>
      <c r="AK860" s="176">
        <v>4.8412997999999998</v>
      </c>
      <c r="AL860" s="176">
        <v>4.9528999999999996</v>
      </c>
      <c r="AM860" s="176">
        <v>4.9827000000000004</v>
      </c>
      <c r="AN860" s="176">
        <v>4.9955999999999996</v>
      </c>
      <c r="AO860" s="176">
        <v>5.1711999999999998</v>
      </c>
      <c r="AP860" s="176">
        <v>5.2409999999999997</v>
      </c>
      <c r="AQ860" s="881">
        <v>5.5583</v>
      </c>
      <c r="AR860" s="878">
        <v>5.5419999999999998</v>
      </c>
      <c r="AS860">
        <v>5.5834729201563373</v>
      </c>
      <c r="AT860">
        <v>5.6022408963585439</v>
      </c>
      <c r="AU860">
        <v>5.617977528089888</v>
      </c>
      <c r="AV860">
        <v>5.636978579481398</v>
      </c>
      <c r="AW860">
        <v>5.6545094713033643</v>
      </c>
      <c r="AX860">
        <v>5.6737588652482271</v>
      </c>
      <c r="AY860">
        <v>5.69313976658127</v>
      </c>
      <c r="AZ860">
        <v>5.7126535275635533</v>
      </c>
      <c r="BA860">
        <v>5.7355893318038431</v>
      </c>
      <c r="BB860">
        <v>5.7587100489490357</v>
      </c>
      <c r="BC860">
        <v>5.7853630315302285</v>
      </c>
      <c r="BD860">
        <v>5.8122638767800057</v>
      </c>
      <c r="BE860">
        <v>5.8428279287174991</v>
      </c>
      <c r="BF860">
        <v>5.8719906048150321</v>
      </c>
      <c r="BG860">
        <v>5.9066745422327225</v>
      </c>
      <c r="BH860">
        <v>5.9382422802850359</v>
      </c>
      <c r="BI860">
        <v>5.9683676514473287</v>
      </c>
    </row>
    <row r="861" spans="1:61">
      <c r="A861" s="95">
        <v>45492</v>
      </c>
      <c r="AK861" s="176">
        <v>4.8412997999999998</v>
      </c>
      <c r="AL861" s="176">
        <v>4.9528999999999996</v>
      </c>
      <c r="AM861" s="176">
        <v>4.9827000000000004</v>
      </c>
      <c r="AN861" s="176">
        <v>4.9955999999999996</v>
      </c>
      <c r="AO861" s="176">
        <v>5.1711999999999998</v>
      </c>
      <c r="AP861" s="176">
        <v>5.2409999999999997</v>
      </c>
      <c r="AQ861" s="881">
        <v>5.5583</v>
      </c>
      <c r="AR861" s="878">
        <v>5.5537000000000001</v>
      </c>
      <c r="AS861">
        <v>5.6069526212503504</v>
      </c>
      <c r="AT861">
        <v>5.6258790436005626</v>
      </c>
      <c r="AU861">
        <v>5.6401579244218834</v>
      </c>
      <c r="AV861">
        <v>5.6593095642331637</v>
      </c>
      <c r="AW861">
        <v>5.6769798467215438</v>
      </c>
      <c r="AX861">
        <v>5.6963827969239533</v>
      </c>
      <c r="AY861">
        <v>5.715918833952558</v>
      </c>
      <c r="AZ861">
        <v>5.7355893318038431</v>
      </c>
      <c r="BA861">
        <v>5.7587100489490357</v>
      </c>
      <c r="BB861">
        <v>5.7820179242555652</v>
      </c>
      <c r="BC861">
        <v>5.8088875980249783</v>
      </c>
      <c r="BD861">
        <v>5.8360081704114384</v>
      </c>
      <c r="BE861">
        <v>5.8651026392961869</v>
      </c>
      <c r="BF861">
        <v>5.8979652020053077</v>
      </c>
      <c r="BG861">
        <v>5.9311981020166078</v>
      </c>
      <c r="BH861">
        <v>5.9648076349537726</v>
      </c>
      <c r="BI861">
        <v>5.9952038369304557</v>
      </c>
    </row>
    <row r="862" spans="1:61">
      <c r="A862" s="95">
        <v>45495</v>
      </c>
      <c r="AK862" s="176">
        <v>4.8412997999999998</v>
      </c>
      <c r="AL862" s="176">
        <v>4.9528999999999996</v>
      </c>
      <c r="AM862" s="176">
        <v>4.9827000000000004</v>
      </c>
      <c r="AN862" s="176">
        <v>4.9955999999999996</v>
      </c>
      <c r="AO862" s="176">
        <v>5.1711999999999998</v>
      </c>
      <c r="AP862" s="176">
        <v>5.2409999999999997</v>
      </c>
      <c r="AQ862" s="881">
        <v>5.5583</v>
      </c>
      <c r="AR862" s="878">
        <v>5.5591999999999997</v>
      </c>
      <c r="AS862">
        <v>5.5772448410485227</v>
      </c>
      <c r="AT862">
        <v>5.5959709009513148</v>
      </c>
      <c r="AU862">
        <v>5.6116722783389452</v>
      </c>
      <c r="AV862">
        <v>5.6322162771050408</v>
      </c>
      <c r="AW862">
        <v>5.6497175141242941</v>
      </c>
      <c r="AX862">
        <v>5.6673278549164072</v>
      </c>
      <c r="AY862">
        <v>5.6866647711117428</v>
      </c>
      <c r="AZ862">
        <v>5.7061340941512126</v>
      </c>
      <c r="BA862">
        <v>5.7290174735032942</v>
      </c>
      <c r="BB862">
        <v>5.7504312823461756</v>
      </c>
      <c r="BC862">
        <v>5.7770075101097627</v>
      </c>
      <c r="BD862">
        <v>5.8038305281485778</v>
      </c>
      <c r="BE862">
        <v>5.8326042578011084</v>
      </c>
      <c r="BF862">
        <v>5.8633831720902956</v>
      </c>
      <c r="BG862">
        <v>5.8979652020053077</v>
      </c>
      <c r="BH862">
        <v>5.929439667951379</v>
      </c>
      <c r="BI862">
        <v>5.9594755661501786</v>
      </c>
    </row>
    <row r="863" spans="1:61">
      <c r="A863" s="95">
        <v>45496</v>
      </c>
      <c r="AK863" s="176">
        <v>4.8412997999999998</v>
      </c>
      <c r="AL863" s="176">
        <v>4.9528999999999996</v>
      </c>
      <c r="AM863" s="176">
        <v>4.9827000000000004</v>
      </c>
      <c r="AN863" s="176">
        <v>4.9955999999999996</v>
      </c>
      <c r="AO863" s="176">
        <v>5.1711999999999998</v>
      </c>
      <c r="AP863" s="176">
        <v>5.2409999999999997</v>
      </c>
      <c r="AQ863" s="881">
        <v>5.5583</v>
      </c>
      <c r="AR863" s="878">
        <v>5.5800999999999998</v>
      </c>
      <c r="AS863">
        <v>5.5991041433370654</v>
      </c>
      <c r="AT863">
        <v>5.617977528089888</v>
      </c>
      <c r="AU863">
        <v>5.6338028169014089</v>
      </c>
      <c r="AV863">
        <v>5.6529112492933864</v>
      </c>
      <c r="AW863">
        <v>5.6689342403628116</v>
      </c>
      <c r="AX863">
        <v>5.6882821387940838</v>
      </c>
      <c r="AY863">
        <v>5.7077625570776256</v>
      </c>
      <c r="AZ863">
        <v>5.7290174735032942</v>
      </c>
      <c r="BA863">
        <v>5.7520851308599363</v>
      </c>
      <c r="BB863">
        <v>5.7753393011839442</v>
      </c>
      <c r="BC863">
        <v>5.8038305281485778</v>
      </c>
      <c r="BD863">
        <v>5.8326042578011084</v>
      </c>
      <c r="BE863">
        <v>5.8633831720902956</v>
      </c>
      <c r="BF863">
        <v>5.8944886531093426</v>
      </c>
      <c r="BG863">
        <v>5.9276822762299943</v>
      </c>
      <c r="BH863">
        <v>5.9594755661501786</v>
      </c>
      <c r="BI863">
        <v>5.989817310572028</v>
      </c>
    </row>
    <row r="864" spans="1:61">
      <c r="A864" s="95">
        <v>45497</v>
      </c>
      <c r="AK864" s="176">
        <v>4.8412997999999998</v>
      </c>
      <c r="AL864" s="176">
        <v>4.9528999999999996</v>
      </c>
      <c r="AM864" s="176">
        <v>4.9827000000000004</v>
      </c>
      <c r="AN864" s="176">
        <v>4.9955999999999996</v>
      </c>
      <c r="AO864" s="176">
        <v>5.1711999999999998</v>
      </c>
      <c r="AP864" s="176">
        <v>5.2409999999999997</v>
      </c>
      <c r="AQ864" s="881">
        <v>5.5583</v>
      </c>
      <c r="AR864" s="878">
        <v>5.6340000000000003</v>
      </c>
      <c r="AS864">
        <v>5.6641178136505239</v>
      </c>
      <c r="AT864">
        <v>5.683432793407218</v>
      </c>
      <c r="AU864">
        <v>5.6980056980056988</v>
      </c>
      <c r="AV864">
        <v>5.715918833952558</v>
      </c>
      <c r="AW864">
        <v>5.7339449541284404</v>
      </c>
      <c r="AX864">
        <v>5.7537399309551205</v>
      </c>
      <c r="AY864">
        <v>5.7736720554272516</v>
      </c>
      <c r="AZ864">
        <v>5.7954216169226305</v>
      </c>
      <c r="BA864">
        <v>5.8190282222868781</v>
      </c>
      <c r="BB864">
        <v>5.8428279287174991</v>
      </c>
      <c r="BC864">
        <v>5.8719906048150321</v>
      </c>
      <c r="BD864">
        <v>5.9014458542342876</v>
      </c>
      <c r="BE864">
        <v>5.9311981020166078</v>
      </c>
      <c r="BF864">
        <v>5.9612518628912072</v>
      </c>
      <c r="BG864">
        <v>5.9952038369304557</v>
      </c>
      <c r="BH864">
        <v>6.0295447693699122</v>
      </c>
      <c r="BI864">
        <v>6.0587700696758553</v>
      </c>
    </row>
    <row r="865" spans="1:61">
      <c r="A865" s="95">
        <v>45498</v>
      </c>
      <c r="AK865" s="176">
        <v>4.8412997999999998</v>
      </c>
      <c r="AL865" s="176">
        <v>4.9528999999999996</v>
      </c>
      <c r="AM865" s="176">
        <v>4.9827000000000004</v>
      </c>
      <c r="AN865" s="176">
        <v>4.9955999999999996</v>
      </c>
      <c r="AO865" s="176">
        <v>5.1711999999999998</v>
      </c>
      <c r="AP865" s="176">
        <v>5.2409999999999997</v>
      </c>
      <c r="AQ865" s="881">
        <v>5.5583</v>
      </c>
      <c r="AR865" s="878">
        <v>5.6395999999999997</v>
      </c>
      <c r="AS865">
        <v>5.6561085972850673</v>
      </c>
      <c r="AT865">
        <v>5.6753688989784337</v>
      </c>
      <c r="AU865">
        <v>5.6882821387940838</v>
      </c>
      <c r="AV865">
        <v>5.7093919497573511</v>
      </c>
      <c r="AW865">
        <v>5.7257371886630404</v>
      </c>
      <c r="AX865">
        <v>5.7438253877082133</v>
      </c>
      <c r="AY865">
        <v>5.7636887608069172</v>
      </c>
      <c r="AZ865">
        <v>5.7870370370370363</v>
      </c>
      <c r="BA865">
        <v>5.8139534883720936</v>
      </c>
      <c r="BB865">
        <v>5.8394160583941606</v>
      </c>
      <c r="BC865">
        <v>5.868544600938967</v>
      </c>
      <c r="BD865">
        <v>5.8997050147492622</v>
      </c>
      <c r="BE865">
        <v>5.9311981020166078</v>
      </c>
      <c r="BF865">
        <v>5.9630292188431726</v>
      </c>
      <c r="BG865">
        <v>5.9988002399520104</v>
      </c>
      <c r="BH865">
        <v>6.0331825037707389</v>
      </c>
      <c r="BI865">
        <v>6.0642813826561559</v>
      </c>
    </row>
    <row r="866" spans="1:61">
      <c r="A866" s="95">
        <v>45499</v>
      </c>
      <c r="AK866" s="176">
        <v>4.8412997999999998</v>
      </c>
      <c r="AL866" s="176">
        <v>4.9528999999999996</v>
      </c>
      <c r="AM866" s="176">
        <v>4.9827000000000004</v>
      </c>
      <c r="AN866" s="176">
        <v>4.9955999999999996</v>
      </c>
      <c r="AO866" s="176">
        <v>5.1711999999999998</v>
      </c>
      <c r="AP866" s="176">
        <v>5.2409999999999997</v>
      </c>
      <c r="AQ866" s="881">
        <v>5.5583</v>
      </c>
      <c r="AR866" s="878">
        <v>5.6459000000000001</v>
      </c>
      <c r="AS866">
        <v>5.6705415367167564</v>
      </c>
      <c r="AT866">
        <v>5.6899004267425326</v>
      </c>
      <c r="AU866">
        <v>5.7045065601825442</v>
      </c>
      <c r="AV866">
        <v>5.7240984544934177</v>
      </c>
      <c r="AW866">
        <v>5.7438253877082133</v>
      </c>
      <c r="AX866">
        <v>5.7653502450273857</v>
      </c>
      <c r="AY866">
        <v>5.7853630315302285</v>
      </c>
      <c r="AZ866">
        <v>5.8072009291521489</v>
      </c>
      <c r="BA866">
        <v>5.8326042578011084</v>
      </c>
      <c r="BB866">
        <v>5.8565153733528543</v>
      </c>
      <c r="BC866">
        <v>5.8858151854031782</v>
      </c>
      <c r="BD866">
        <v>5.9171597633136095</v>
      </c>
      <c r="BE866">
        <v>5.9470710674992571</v>
      </c>
      <c r="BF866">
        <v>5.9790732436472345</v>
      </c>
      <c r="BG866">
        <v>6.01684717208183</v>
      </c>
      <c r="BH866">
        <v>6.0514372163388801</v>
      </c>
      <c r="BI866">
        <v>6.0827250608272507</v>
      </c>
    </row>
    <row r="867" spans="1:61">
      <c r="A867" s="95">
        <v>45502</v>
      </c>
      <c r="AK867" s="176">
        <v>4.8412997999999998</v>
      </c>
      <c r="AL867" s="176">
        <v>4.9528999999999996</v>
      </c>
      <c r="AM867" s="176">
        <v>4.9827000000000004</v>
      </c>
      <c r="AN867" s="176">
        <v>4.9955999999999996</v>
      </c>
      <c r="AO867" s="176">
        <v>5.1711999999999998</v>
      </c>
      <c r="AP867" s="176">
        <v>5.2409999999999997</v>
      </c>
      <c r="AQ867" s="881">
        <v>5.5583</v>
      </c>
      <c r="AR867" s="878">
        <v>5.6473000000000004</v>
      </c>
      <c r="AS867">
        <v>5.6338028169014089</v>
      </c>
      <c r="AT867">
        <v>5.6529112492933864</v>
      </c>
      <c r="AU867">
        <v>5.6689342403628116</v>
      </c>
      <c r="AV867">
        <v>5.6915196357427433</v>
      </c>
      <c r="AW867">
        <v>5.7093919497573511</v>
      </c>
      <c r="AX867">
        <v>5.7306590257879657</v>
      </c>
      <c r="AY867">
        <v>5.7504312823461756</v>
      </c>
      <c r="AZ867">
        <v>5.7720057720057723</v>
      </c>
      <c r="BA867">
        <v>5.7971014492753632</v>
      </c>
      <c r="BB867">
        <v>5.8207217694994178</v>
      </c>
      <c r="BC867">
        <v>5.8513750731421883</v>
      </c>
      <c r="BD867">
        <v>5.8823529411764701</v>
      </c>
      <c r="BE867">
        <v>5.9136605558840927</v>
      </c>
      <c r="BF867">
        <v>5.9470710674992571</v>
      </c>
      <c r="BG867">
        <v>5.9844404548174746</v>
      </c>
      <c r="BH867">
        <v>6.0204695966285371</v>
      </c>
      <c r="BI867">
        <v>6.0514372163388801</v>
      </c>
    </row>
    <row r="868" spans="1:61">
      <c r="A868" s="95">
        <v>45503</v>
      </c>
      <c r="AK868" s="176">
        <v>4.8412997999999998</v>
      </c>
      <c r="AL868" s="176">
        <v>4.9528999999999996</v>
      </c>
      <c r="AM868" s="176">
        <v>4.9827000000000004</v>
      </c>
      <c r="AN868" s="176">
        <v>4.9955999999999996</v>
      </c>
      <c r="AO868" s="176">
        <v>5.1711999999999998</v>
      </c>
      <c r="AP868" s="176">
        <v>5.2409999999999997</v>
      </c>
      <c r="AQ868" s="881">
        <v>5.5583</v>
      </c>
      <c r="AR868" s="878">
        <v>5.6525999999999996</v>
      </c>
      <c r="AS868">
        <v>5.6258790436005626</v>
      </c>
      <c r="AT868">
        <v>5.6449336720293539</v>
      </c>
      <c r="AU868">
        <v>5.660911406736485</v>
      </c>
      <c r="AV868">
        <v>5.683432793407218</v>
      </c>
      <c r="AW868">
        <v>5.7012542759407072</v>
      </c>
      <c r="AX868">
        <v>5.7208237986270021</v>
      </c>
      <c r="AY868">
        <v>5.7388809182209473</v>
      </c>
      <c r="AZ868">
        <v>5.7603686635944698</v>
      </c>
      <c r="BA868">
        <v>5.7853630315302285</v>
      </c>
      <c r="BB868">
        <v>5.8105752469494476</v>
      </c>
      <c r="BC868">
        <v>5.8411214953271031</v>
      </c>
      <c r="BD868">
        <v>5.8719906048150321</v>
      </c>
      <c r="BE868">
        <v>5.9031877213695401</v>
      </c>
      <c r="BF868">
        <v>5.9364796675571387</v>
      </c>
      <c r="BG868">
        <v>5.9719319199761127</v>
      </c>
      <c r="BH868">
        <v>6.0060060060060056</v>
      </c>
      <c r="BI868">
        <v>6.0386473429951693</v>
      </c>
    </row>
    <row r="869" spans="1:61">
      <c r="A869" s="95">
        <v>45504</v>
      </c>
      <c r="AK869" s="176">
        <v>4.8412997999999998</v>
      </c>
      <c r="AL869" s="176">
        <v>4.9528999999999996</v>
      </c>
      <c r="AM869" s="176">
        <v>4.9827000000000004</v>
      </c>
      <c r="AN869" s="176">
        <v>4.9955999999999996</v>
      </c>
      <c r="AO869" s="176">
        <v>5.1711999999999998</v>
      </c>
      <c r="AP869" s="176">
        <v>5.2409999999999997</v>
      </c>
      <c r="AQ869" s="881">
        <v>5.5583</v>
      </c>
      <c r="AR869" s="878">
        <v>5.6615000000000002</v>
      </c>
      <c r="AS869">
        <v>5.6621935337749845</v>
      </c>
      <c r="AT869">
        <v>5.6561085972850673</v>
      </c>
      <c r="AU869">
        <v>5.6721497447532609</v>
      </c>
      <c r="AV869">
        <v>5.6899004267425326</v>
      </c>
      <c r="AW869">
        <v>5.7093919497573511</v>
      </c>
      <c r="AX869">
        <v>5.7290174735032942</v>
      </c>
      <c r="AY869">
        <v>5.7487783845932743</v>
      </c>
      <c r="AZ869">
        <v>5.7703404500865547</v>
      </c>
      <c r="BA869">
        <v>5.7954216169226305</v>
      </c>
      <c r="BB869">
        <v>5.8207217694994178</v>
      </c>
      <c r="BC869">
        <v>5.8496636443404508</v>
      </c>
      <c r="BD869">
        <v>5.8788947677836569</v>
      </c>
      <c r="BE869">
        <v>5.9101654846335698</v>
      </c>
      <c r="BF869">
        <v>5.9417706476530006</v>
      </c>
      <c r="BG869">
        <v>5.9772863120143453</v>
      </c>
      <c r="BH869">
        <v>6.0114217012323419</v>
      </c>
      <c r="BI869">
        <v>6.0422960725075523</v>
      </c>
    </row>
    <row r="870" spans="1:61">
      <c r="A870" s="95">
        <v>45505</v>
      </c>
      <c r="AK870" s="176">
        <v>4.8412997999999998</v>
      </c>
      <c r="AL870" s="176">
        <v>4.9528999999999996</v>
      </c>
      <c r="AM870" s="176">
        <v>4.9827000000000004</v>
      </c>
      <c r="AN870" s="176">
        <v>4.9955999999999996</v>
      </c>
      <c r="AO870" s="176">
        <v>5.1711999999999998</v>
      </c>
      <c r="AP870" s="176">
        <v>5.2409999999999997</v>
      </c>
      <c r="AQ870" s="881">
        <v>5.5583</v>
      </c>
      <c r="AR870" s="881">
        <v>5.6615000000000002</v>
      </c>
      <c r="AS870" s="878">
        <v>5.6675000000000004</v>
      </c>
      <c r="AT870">
        <v>5.7636887608069172</v>
      </c>
      <c r="AU870">
        <v>5.7803468208092488</v>
      </c>
      <c r="AV870">
        <v>5.7971014492753632</v>
      </c>
      <c r="AW870">
        <v>5.8156440825821463</v>
      </c>
      <c r="AX870">
        <v>5.8377116170461179</v>
      </c>
      <c r="AY870">
        <v>5.8582308142940835</v>
      </c>
      <c r="AZ870">
        <v>5.8788947677836569</v>
      </c>
      <c r="BA870">
        <v>5.9031877213695401</v>
      </c>
      <c r="BB870">
        <v>5.9276822762299943</v>
      </c>
      <c r="BC870">
        <v>5.9577003276735176</v>
      </c>
      <c r="BD870">
        <v>5.989817310572028</v>
      </c>
      <c r="BE870">
        <v>6.0204695966285371</v>
      </c>
      <c r="BF870">
        <v>6.0551014229488347</v>
      </c>
      <c r="BG870">
        <v>6.091989034419738</v>
      </c>
      <c r="BH870">
        <v>6.1293288384921851</v>
      </c>
      <c r="BI870">
        <v>6.1614294516327792</v>
      </c>
    </row>
    <row r="871" spans="1:61">
      <c r="A871" s="95">
        <v>45506</v>
      </c>
      <c r="AK871" s="176">
        <v>4.8412997999999998</v>
      </c>
      <c r="AL871" s="176">
        <v>4.9528999999999996</v>
      </c>
      <c r="AM871" s="176">
        <v>4.9827000000000004</v>
      </c>
      <c r="AN871" s="176">
        <v>4.9955999999999996</v>
      </c>
      <c r="AO871" s="176">
        <v>5.1711999999999998</v>
      </c>
      <c r="AP871" s="176">
        <v>5.2409999999999997</v>
      </c>
      <c r="AQ871" s="881">
        <v>5.5583</v>
      </c>
      <c r="AR871" s="881">
        <v>5.6615000000000002</v>
      </c>
      <c r="AS871" s="878">
        <v>5.7365994000000002</v>
      </c>
      <c r="AT871">
        <v>5.7471264367816097</v>
      </c>
      <c r="AU871">
        <v>5.7636887608069172</v>
      </c>
      <c r="AV871">
        <v>5.7820179242555652</v>
      </c>
      <c r="AW871">
        <v>5.802146794313896</v>
      </c>
      <c r="AX871">
        <v>5.8241118229470006</v>
      </c>
      <c r="AY871">
        <v>5.8445353594389244</v>
      </c>
      <c r="AZ871">
        <v>5.8633831720902956</v>
      </c>
      <c r="BA871">
        <v>5.8858151854031782</v>
      </c>
      <c r="BB871">
        <v>5.9084194977843421</v>
      </c>
      <c r="BC871">
        <v>5.94000594000594</v>
      </c>
      <c r="BD871">
        <v>5.9737156511350058</v>
      </c>
      <c r="BE871">
        <v>6.009615384615385</v>
      </c>
      <c r="BF871">
        <v>6.0404711567502263</v>
      </c>
      <c r="BG871">
        <v>6.0734892195566355</v>
      </c>
      <c r="BH871">
        <v>6.1050061050061046</v>
      </c>
      <c r="BI871">
        <v>6.1349693251533743</v>
      </c>
    </row>
    <row r="872" spans="1:61">
      <c r="A872" s="95">
        <v>45509</v>
      </c>
      <c r="AK872" s="176">
        <v>4.8412997999999998</v>
      </c>
      <c r="AL872" s="176">
        <v>4.9528999999999996</v>
      </c>
      <c r="AM872" s="176">
        <v>4.9827000000000004</v>
      </c>
      <c r="AN872" s="176">
        <v>4.9955999999999996</v>
      </c>
      <c r="AO872" s="176">
        <v>5.1711999999999998</v>
      </c>
      <c r="AP872" s="176">
        <v>5.2409999999999997</v>
      </c>
      <c r="AQ872" s="881">
        <v>5.5583</v>
      </c>
      <c r="AR872" s="881">
        <v>5.6615000000000002</v>
      </c>
      <c r="AS872" s="878">
        <v>5.7645990999999999</v>
      </c>
      <c r="AT872">
        <v>5.7570523891767413</v>
      </c>
      <c r="AU872">
        <v>5.7736720554272516</v>
      </c>
      <c r="AV872">
        <v>5.793742757821553</v>
      </c>
      <c r="AW872">
        <v>5.8156440825821463</v>
      </c>
      <c r="AX872">
        <v>5.8360081704114384</v>
      </c>
      <c r="AY872">
        <v>5.8565153733528543</v>
      </c>
      <c r="AZ872">
        <v>5.8788947677836569</v>
      </c>
      <c r="BA872">
        <v>5.9031877213695401</v>
      </c>
      <c r="BB872">
        <v>5.9276822762299943</v>
      </c>
      <c r="BC872">
        <v>5.9577003276735176</v>
      </c>
      <c r="BD872">
        <v>5.989817310572028</v>
      </c>
      <c r="BE872">
        <v>6.022282445046673</v>
      </c>
      <c r="BF872">
        <v>6.0532687651331711</v>
      </c>
      <c r="BG872">
        <v>6.0901339829476244</v>
      </c>
      <c r="BH872">
        <v>6.1274509803921564</v>
      </c>
      <c r="BI872">
        <v>6.1595318755774562</v>
      </c>
    </row>
    <row r="873" spans="1:61">
      <c r="A873" s="95">
        <v>45510</v>
      </c>
      <c r="AK873" s="176">
        <v>4.8412997999999998</v>
      </c>
      <c r="AL873" s="176">
        <v>4.9528999999999996</v>
      </c>
      <c r="AM873" s="176">
        <v>4.9827000000000004</v>
      </c>
      <c r="AN873" s="176">
        <v>4.9955999999999996</v>
      </c>
      <c r="AO873" s="176">
        <v>5.1711999999999998</v>
      </c>
      <c r="AP873" s="176">
        <v>5.2409999999999997</v>
      </c>
      <c r="AQ873" s="881">
        <v>5.5583</v>
      </c>
      <c r="AR873" s="881">
        <v>5.6615000000000002</v>
      </c>
      <c r="AS873" s="878">
        <v>5.6521999999999997</v>
      </c>
      <c r="AT873" s="463"/>
      <c r="AU873" s="463"/>
      <c r="AV873" s="463"/>
      <c r="AW873" s="463"/>
      <c r="AX873" s="463"/>
      <c r="AY873" s="463"/>
      <c r="AZ873" s="463"/>
      <c r="BA873" s="463"/>
      <c r="BB873" s="463"/>
      <c r="BC873" s="463"/>
      <c r="BD873" s="463"/>
      <c r="BE873" s="463"/>
      <c r="BF873" s="463"/>
      <c r="BG873" s="463"/>
      <c r="BH873" s="463"/>
      <c r="BI873" s="463"/>
    </row>
    <row r="874" spans="1:61">
      <c r="A874" s="95">
        <v>45511</v>
      </c>
      <c r="AK874" s="176">
        <v>4.8412997999999998</v>
      </c>
      <c r="AL874" s="176">
        <v>4.9528999999999996</v>
      </c>
      <c r="AM874" s="176">
        <v>4.9827000000000004</v>
      </c>
      <c r="AN874" s="176">
        <v>4.9955999999999996</v>
      </c>
      <c r="AO874" s="176">
        <v>5.1711999999999998</v>
      </c>
      <c r="AP874" s="176">
        <v>5.2409999999999997</v>
      </c>
      <c r="AQ874" s="881">
        <v>5.5583</v>
      </c>
      <c r="AR874" s="881">
        <v>5.6615000000000002</v>
      </c>
      <c r="AS874" s="878">
        <v>5.6092988999999998</v>
      </c>
      <c r="AT874">
        <v>5.6401579244218834</v>
      </c>
      <c r="AU874">
        <v>5.6561085972850673</v>
      </c>
      <c r="AV874">
        <v>5.6769798467215438</v>
      </c>
      <c r="AW874">
        <v>5.6963827969239533</v>
      </c>
      <c r="AX874">
        <v>5.7175528873642083</v>
      </c>
      <c r="AY874">
        <v>5.7388809182209473</v>
      </c>
      <c r="AZ874">
        <v>5.7603686635944698</v>
      </c>
      <c r="BA874">
        <v>5.7870370370370363</v>
      </c>
      <c r="BB874">
        <v>5.8139534883720936</v>
      </c>
      <c r="BC874">
        <v>5.8428279287174991</v>
      </c>
      <c r="BD874">
        <v>5.8737151248164459</v>
      </c>
      <c r="BE874">
        <v>5.9066745422327225</v>
      </c>
      <c r="BF874">
        <v>5.9382422802850359</v>
      </c>
      <c r="BG874">
        <v>5.975500448162534</v>
      </c>
      <c r="BH874">
        <v>6.009615384615385</v>
      </c>
      <c r="BI874">
        <v>6.0422960725075523</v>
      </c>
    </row>
    <row r="875" spans="1:61">
      <c r="A875" s="95">
        <v>45512</v>
      </c>
      <c r="AK875" s="176">
        <v>4.8412997999999998</v>
      </c>
      <c r="AL875" s="176">
        <v>4.9528999999999996</v>
      </c>
      <c r="AM875" s="176">
        <v>4.9827000000000004</v>
      </c>
      <c r="AN875" s="176">
        <v>4.9955999999999996</v>
      </c>
      <c r="AO875" s="176">
        <v>5.1711999999999998</v>
      </c>
      <c r="AP875" s="176">
        <v>5.2409999999999997</v>
      </c>
      <c r="AQ875" s="881">
        <v>5.5583</v>
      </c>
      <c r="AR875" s="881">
        <v>5.6615000000000002</v>
      </c>
      <c r="AS875" s="878">
        <v>5.6166</v>
      </c>
      <c r="AT875">
        <v>5.5819145967066701</v>
      </c>
      <c r="AU875">
        <v>5.5991041433370654</v>
      </c>
      <c r="AV875">
        <v>5.6195560550716497</v>
      </c>
      <c r="AW875">
        <v>5.6401579244218834</v>
      </c>
      <c r="AX875">
        <v>5.6625141562853907</v>
      </c>
      <c r="AY875">
        <v>5.683432793407218</v>
      </c>
      <c r="AZ875">
        <v>5.7045065601825442</v>
      </c>
      <c r="BA875">
        <v>5.7290174735032942</v>
      </c>
      <c r="BB875">
        <v>5.7537399309551205</v>
      </c>
      <c r="BC875">
        <v>5.7820179242555652</v>
      </c>
      <c r="BD875">
        <v>5.8139534883720936</v>
      </c>
      <c r="BE875">
        <v>5.8479532163742682</v>
      </c>
      <c r="BF875">
        <v>5.8788947677836569</v>
      </c>
      <c r="BG875">
        <v>5.9154096421177167</v>
      </c>
      <c r="BH875">
        <v>5.9506099375185952</v>
      </c>
      <c r="BI875">
        <v>5.9826503140891418</v>
      </c>
    </row>
    <row r="876" spans="1:61">
      <c r="A876" s="95">
        <v>45513</v>
      </c>
      <c r="AK876" s="176">
        <v>4.8412997999999998</v>
      </c>
      <c r="AL876" s="176">
        <v>4.9528999999999996</v>
      </c>
      <c r="AM876" s="176">
        <v>4.9827000000000004</v>
      </c>
      <c r="AN876" s="176">
        <v>4.9955999999999996</v>
      </c>
      <c r="AO876" s="176">
        <v>5.1711999999999998</v>
      </c>
      <c r="AP876" s="176">
        <v>5.2409999999999997</v>
      </c>
      <c r="AQ876" s="881">
        <v>5.5583</v>
      </c>
      <c r="AR876" s="881">
        <v>5.6615000000000002</v>
      </c>
      <c r="AS876" s="878">
        <v>5.5115002999999998</v>
      </c>
      <c r="AT876">
        <v>5.5218111540585308</v>
      </c>
      <c r="AU876">
        <v>5.5386319579063974</v>
      </c>
      <c r="AV876">
        <v>5.5586436909394106</v>
      </c>
      <c r="AW876">
        <v>5.5788005578800561</v>
      </c>
      <c r="AX876">
        <v>5.6006720806496784</v>
      </c>
      <c r="AY876">
        <v>5.6211354693648117</v>
      </c>
      <c r="AZ876">
        <v>5.6433408577878108</v>
      </c>
      <c r="BA876">
        <v>5.6673278549164072</v>
      </c>
      <c r="BB876">
        <v>5.6915196357427433</v>
      </c>
      <c r="BC876">
        <v>5.7191878753217038</v>
      </c>
      <c r="BD876">
        <v>5.7520851308599363</v>
      </c>
      <c r="BE876">
        <v>5.78368999421631</v>
      </c>
      <c r="BF876">
        <v>5.8139534883720936</v>
      </c>
      <c r="BG876">
        <v>5.8479532163742682</v>
      </c>
      <c r="BH876">
        <v>5.8806233460746835</v>
      </c>
      <c r="BI876">
        <v>5.9101654846335698</v>
      </c>
    </row>
    <row r="877" spans="1:61">
      <c r="A877" s="95">
        <v>45516</v>
      </c>
      <c r="AK877" s="176">
        <v>4.8412997999999998</v>
      </c>
      <c r="AL877" s="176">
        <v>4.9528999999999996</v>
      </c>
      <c r="AM877" s="176">
        <v>4.9827000000000004</v>
      </c>
      <c r="AN877" s="176">
        <v>4.9955999999999996</v>
      </c>
      <c r="AO877" s="176">
        <v>5.1711999999999998</v>
      </c>
      <c r="AP877" s="176">
        <v>5.2409999999999997</v>
      </c>
      <c r="AQ877" s="881">
        <v>5.5583</v>
      </c>
      <c r="AR877" s="881">
        <v>5.6615000000000002</v>
      </c>
      <c r="AS877" s="878">
        <v>5.4904999999999999</v>
      </c>
      <c r="AT877">
        <v>5.5096418732782375</v>
      </c>
      <c r="AU877">
        <v>5.5279159756771694</v>
      </c>
      <c r="AV877">
        <v>5.547850208044383</v>
      </c>
      <c r="AW877">
        <v>5.5694792536897806</v>
      </c>
      <c r="AX877">
        <v>5.5912776069331835</v>
      </c>
      <c r="AY877">
        <v>5.6116722783389452</v>
      </c>
      <c r="AZ877">
        <v>5.6338028169014089</v>
      </c>
      <c r="BA877">
        <v>5.6577086280056577</v>
      </c>
      <c r="BB877">
        <v>5.6818181818181825</v>
      </c>
      <c r="BC877">
        <v>5.7093919497573511</v>
      </c>
      <c r="BD877">
        <v>5.7421762848119435</v>
      </c>
      <c r="BE877">
        <v>5.7736720554272516</v>
      </c>
      <c r="BF877">
        <v>5.8055152394775043</v>
      </c>
      <c r="BG877">
        <v>5.8394160583941606</v>
      </c>
      <c r="BH877">
        <v>5.8737151248164459</v>
      </c>
      <c r="BI877">
        <v>5.9031877213695401</v>
      </c>
    </row>
    <row r="878" spans="1:61">
      <c r="A878" s="95">
        <v>45517</v>
      </c>
      <c r="AK878" s="176">
        <v>4.8412997999999998</v>
      </c>
      <c r="AL878" s="176">
        <v>4.9528999999999996</v>
      </c>
      <c r="AM878" s="176">
        <v>4.9827000000000004</v>
      </c>
      <c r="AN878" s="176">
        <v>4.9955999999999996</v>
      </c>
      <c r="AO878" s="176">
        <v>5.1711999999999998</v>
      </c>
      <c r="AP878" s="176">
        <v>5.2409999999999997</v>
      </c>
      <c r="AQ878" s="881">
        <v>5.5583</v>
      </c>
      <c r="AR878" s="881">
        <v>5.6615000000000002</v>
      </c>
      <c r="AS878" s="878">
        <v>5.4869000000000003</v>
      </c>
      <c r="AT878">
        <v>5.4674685620557684</v>
      </c>
      <c r="AU878">
        <v>5.4839594187003016</v>
      </c>
      <c r="AV878">
        <v>5.5020632737276483</v>
      </c>
      <c r="AW878">
        <v>5.5218111540585308</v>
      </c>
      <c r="AX878">
        <v>5.5447740504574439</v>
      </c>
      <c r="AY878">
        <v>5.5663790704146949</v>
      </c>
      <c r="AZ878">
        <v>5.5881531153953619</v>
      </c>
      <c r="BA878">
        <v>5.6132472635419592</v>
      </c>
      <c r="BB878">
        <v>5.6385678037778399</v>
      </c>
      <c r="BC878">
        <v>5.6673278549164072</v>
      </c>
      <c r="BD878">
        <v>5.6980056980056988</v>
      </c>
      <c r="BE878">
        <v>5.7290174735032942</v>
      </c>
      <c r="BF878">
        <v>5.7587100489490357</v>
      </c>
      <c r="BG878">
        <v>5.7920648711265565</v>
      </c>
      <c r="BH878">
        <v>5.8258083309059137</v>
      </c>
      <c r="BI878">
        <v>5.8548009367681493</v>
      </c>
    </row>
    <row r="879" spans="1:61">
      <c r="A879" s="95">
        <v>45518</v>
      </c>
      <c r="AK879" s="176">
        <v>4.8412997999999998</v>
      </c>
      <c r="AL879" s="176">
        <v>4.9528999999999996</v>
      </c>
      <c r="AM879" s="176">
        <v>4.9827000000000004</v>
      </c>
      <c r="AN879" s="176">
        <v>4.9955999999999996</v>
      </c>
      <c r="AO879" s="176">
        <v>5.1711999999999998</v>
      </c>
      <c r="AP879" s="176">
        <v>5.2409999999999997</v>
      </c>
      <c r="AQ879" s="881">
        <v>5.5583</v>
      </c>
      <c r="AR879" s="881">
        <v>5.6615000000000002</v>
      </c>
      <c r="AS879" s="878">
        <v>5.4496000000000002</v>
      </c>
      <c r="AT879">
        <v>5.4764512595837891</v>
      </c>
      <c r="AU879">
        <v>5.4929964295523215</v>
      </c>
      <c r="AV879">
        <v>5.5126791620727671</v>
      </c>
      <c r="AW879">
        <v>5.5309734513274336</v>
      </c>
      <c r="AX879">
        <v>5.5540127742293812</v>
      </c>
      <c r="AY879">
        <v>5.5772448410485227</v>
      </c>
      <c r="AZ879">
        <v>5.5991041433370654</v>
      </c>
      <c r="BA879">
        <v>5.6242969628796393</v>
      </c>
      <c r="BB879">
        <v>5.6497175141242941</v>
      </c>
      <c r="BC879">
        <v>5.6753688989784337</v>
      </c>
      <c r="BD879">
        <v>5.7061340941512126</v>
      </c>
      <c r="BE879">
        <v>5.7355893318038431</v>
      </c>
      <c r="BF879">
        <v>5.7653502450273857</v>
      </c>
      <c r="BG879">
        <v>5.798782255726298</v>
      </c>
      <c r="BH879">
        <v>5.8309037900874632</v>
      </c>
      <c r="BI879">
        <v>5.8599472604746561</v>
      </c>
    </row>
    <row r="880" spans="1:61">
      <c r="A880" s="95">
        <v>45519</v>
      </c>
      <c r="AK880" s="176">
        <v>4.8412997999999998</v>
      </c>
      <c r="AL880" s="176">
        <v>4.9528999999999996</v>
      </c>
      <c r="AM880" s="176">
        <v>4.9827000000000004</v>
      </c>
      <c r="AN880" s="176">
        <v>4.9955999999999996</v>
      </c>
      <c r="AO880" s="176">
        <v>5.1711999999999998</v>
      </c>
      <c r="AP880" s="176">
        <v>5.2409999999999997</v>
      </c>
      <c r="AQ880" s="881">
        <v>5.5583</v>
      </c>
      <c r="AR880" s="881">
        <v>5.6615000000000002</v>
      </c>
      <c r="AS880" s="878">
        <v>5.4645000000000001</v>
      </c>
      <c r="AT880">
        <v>5.4929964295523215</v>
      </c>
      <c r="AU880">
        <v>5.5096418732782375</v>
      </c>
      <c r="AV880">
        <v>5.5279159756771694</v>
      </c>
      <c r="AW880">
        <v>5.547850208044383</v>
      </c>
      <c r="AX880">
        <v>5.5710306406685239</v>
      </c>
      <c r="AY880">
        <v>5.592841163310962</v>
      </c>
      <c r="AZ880">
        <v>5.6148231330713081</v>
      </c>
      <c r="BA880">
        <v>5.6401579244218834</v>
      </c>
      <c r="BB880">
        <v>5.6641178136505239</v>
      </c>
      <c r="BC880">
        <v>5.6915196357427433</v>
      </c>
      <c r="BD880">
        <v>5.7224606580829764</v>
      </c>
      <c r="BE880">
        <v>5.7537399309551205</v>
      </c>
      <c r="BF880">
        <v>5.7853630315302285</v>
      </c>
      <c r="BG880">
        <v>5.8190282222868781</v>
      </c>
      <c r="BH880">
        <v>5.8530875036581795</v>
      </c>
      <c r="BI880">
        <v>5.8823529411764701</v>
      </c>
    </row>
    <row r="881" spans="1:61">
      <c r="A881" s="95">
        <v>45520</v>
      </c>
      <c r="AK881" s="176">
        <v>4.8412997999999998</v>
      </c>
      <c r="AL881" s="176">
        <v>4.9528999999999996</v>
      </c>
      <c r="AM881" s="176">
        <v>4.9827000000000004</v>
      </c>
      <c r="AN881" s="176">
        <v>4.9955999999999996</v>
      </c>
      <c r="AO881" s="176">
        <v>5.1711999999999998</v>
      </c>
      <c r="AP881" s="176">
        <v>5.2409999999999997</v>
      </c>
      <c r="AQ881" s="881">
        <v>5.5583</v>
      </c>
      <c r="AR881" s="881">
        <v>5.6615000000000002</v>
      </c>
      <c r="AS881" s="878">
        <v>5.4626000000000001</v>
      </c>
      <c r="AT881">
        <v>5.4764512595837891</v>
      </c>
      <c r="AU881">
        <v>5.4945054945054945</v>
      </c>
      <c r="AV881">
        <v>5.5126791620727671</v>
      </c>
      <c r="AW881">
        <v>5.5309734513274336</v>
      </c>
      <c r="AX881">
        <v>5.5555555555555554</v>
      </c>
      <c r="AY881">
        <v>5.5788005578800561</v>
      </c>
      <c r="AZ881">
        <v>5.6006720806496784</v>
      </c>
      <c r="BA881">
        <v>5.6274620146314014</v>
      </c>
      <c r="BB881">
        <v>5.6513139304888389</v>
      </c>
      <c r="BC881">
        <v>5.6785917092561045</v>
      </c>
      <c r="BD881">
        <v>5.711022272986864</v>
      </c>
      <c r="BE881">
        <v>5.7438253877082133</v>
      </c>
      <c r="BF881">
        <v>5.7736720554272516</v>
      </c>
      <c r="BG881">
        <v>5.8072009291521489</v>
      </c>
      <c r="BH881">
        <v>5.8411214953271031</v>
      </c>
      <c r="BI881">
        <v>5.8702670971529205</v>
      </c>
    </row>
    <row r="882" spans="1:61">
      <c r="A882" s="95">
        <v>45523</v>
      </c>
      <c r="AK882" s="176">
        <v>4.8412997999999998</v>
      </c>
      <c r="AL882" s="176">
        <v>4.9528999999999996</v>
      </c>
      <c r="AM882" s="176">
        <v>4.9827000000000004</v>
      </c>
      <c r="AN882" s="176">
        <v>4.9955999999999996</v>
      </c>
      <c r="AO882" s="176">
        <v>5.1711999999999998</v>
      </c>
      <c r="AP882" s="176">
        <v>5.2409999999999997</v>
      </c>
      <c r="AQ882" s="881">
        <v>5.5583</v>
      </c>
      <c r="AR882" s="881">
        <v>5.6615000000000002</v>
      </c>
      <c r="AS882" s="878">
        <v>5.4230999999999998</v>
      </c>
      <c r="AT882">
        <v>5.4112554112554117</v>
      </c>
      <c r="AU882">
        <v>5.4288816503800215</v>
      </c>
      <c r="AV882">
        <v>5.4481067828929453</v>
      </c>
      <c r="AW882">
        <v>5.4659743099207434</v>
      </c>
      <c r="AX882">
        <v>5.4914881933003841</v>
      </c>
      <c r="AY882">
        <v>5.514199062586159</v>
      </c>
      <c r="AZ882">
        <v>5.5355660116246881</v>
      </c>
      <c r="BA882">
        <v>5.5617352614015578</v>
      </c>
      <c r="BB882">
        <v>5.5850321139346555</v>
      </c>
      <c r="BC882">
        <v>5.6116722783389452</v>
      </c>
      <c r="BD882">
        <v>5.6433408577878108</v>
      </c>
      <c r="BE882">
        <v>5.6753688989784337</v>
      </c>
      <c r="BF882">
        <v>5.7045065601825442</v>
      </c>
      <c r="BG882">
        <v>5.7372346528973033</v>
      </c>
      <c r="BH882">
        <v>5.7703404500865547</v>
      </c>
      <c r="BI882">
        <v>5.798782255726298</v>
      </c>
    </row>
    <row r="883" spans="1:61">
      <c r="A883" s="95">
        <v>45524</v>
      </c>
      <c r="AK883" s="176">
        <v>4.8412997999999998</v>
      </c>
      <c r="AL883" s="176">
        <v>4.9528999999999996</v>
      </c>
      <c r="AM883" s="176">
        <v>4.9827000000000004</v>
      </c>
      <c r="AN883" s="176">
        <v>4.9955999999999996</v>
      </c>
      <c r="AO883" s="176">
        <v>5.1711999999999998</v>
      </c>
      <c r="AP883" s="176">
        <v>5.2409999999999997</v>
      </c>
      <c r="AQ883" s="881">
        <v>5.5583</v>
      </c>
      <c r="AR883" s="881">
        <v>5.6615000000000002</v>
      </c>
      <c r="AS883" s="878">
        <v>5.4541000000000004</v>
      </c>
      <c r="AT883">
        <v>5.4899807850672522</v>
      </c>
      <c r="AU883">
        <v>5.5066079295154182</v>
      </c>
      <c r="AV883">
        <v>5.5248618784530388</v>
      </c>
      <c r="AW883">
        <v>5.5432372505543235</v>
      </c>
      <c r="AX883">
        <v>5.5663790704146949</v>
      </c>
      <c r="AY883">
        <v>5.589714924538848</v>
      </c>
      <c r="AZ883">
        <v>5.6100981767180924</v>
      </c>
      <c r="BA883">
        <v>5.636978579481398</v>
      </c>
      <c r="BB883">
        <v>5.6641178136505239</v>
      </c>
      <c r="BC883">
        <v>5.6899004267425326</v>
      </c>
      <c r="BD883">
        <v>5.7224606580829764</v>
      </c>
      <c r="BE883">
        <v>5.7537399309551205</v>
      </c>
      <c r="BF883">
        <v>5.78368999421631</v>
      </c>
      <c r="BG883">
        <v>5.8173356602675979</v>
      </c>
      <c r="BH883">
        <v>5.8496636443404508</v>
      </c>
      <c r="BI883">
        <v>5.8788947677836569</v>
      </c>
    </row>
    <row r="884" spans="1:61">
      <c r="A884" s="95">
        <v>45525</v>
      </c>
      <c r="AK884" s="176">
        <v>4.8412997999999998</v>
      </c>
      <c r="AL884" s="176">
        <v>4.9528999999999996</v>
      </c>
      <c r="AM884" s="176">
        <v>4.9827000000000004</v>
      </c>
      <c r="AN884" s="176">
        <v>4.9955999999999996</v>
      </c>
      <c r="AO884" s="176">
        <v>5.1711999999999998</v>
      </c>
      <c r="AP884" s="176">
        <v>5.2409999999999997</v>
      </c>
      <c r="AQ884" s="881">
        <v>5.5583</v>
      </c>
      <c r="AR884" s="881">
        <v>5.6615000000000002</v>
      </c>
      <c r="AS884" s="878">
        <v>5.4701000000000004</v>
      </c>
      <c r="AT884">
        <v>5.4824561403508767</v>
      </c>
      <c r="AU884">
        <v>5.499037668408028</v>
      </c>
      <c r="AV884">
        <v>5.5172413793103452</v>
      </c>
      <c r="AW884">
        <v>5.5340343110127286</v>
      </c>
      <c r="AX884">
        <v>5.5570991942206165</v>
      </c>
      <c r="AY884">
        <v>5.5819145967066701</v>
      </c>
      <c r="AZ884">
        <v>5.6038105912020173</v>
      </c>
      <c r="BA884">
        <v>5.6306306306306304</v>
      </c>
      <c r="BB884">
        <v>5.6561085972850673</v>
      </c>
      <c r="BC884">
        <v>5.683432793407218</v>
      </c>
      <c r="BD884">
        <v>5.7142857142857144</v>
      </c>
      <c r="BE884">
        <v>5.7454754380925017</v>
      </c>
      <c r="BF884">
        <v>5.7753393011839442</v>
      </c>
      <c r="BG884">
        <v>5.8088875980249783</v>
      </c>
      <c r="BH884">
        <v>5.8411214953271031</v>
      </c>
      <c r="BI884">
        <v>5.8719906048150321</v>
      </c>
    </row>
    <row r="885" spans="1:61">
      <c r="A885" s="95">
        <v>45526</v>
      </c>
      <c r="AK885" s="176">
        <v>4.8412997999999998</v>
      </c>
      <c r="AL885" s="176">
        <v>4.9528999999999996</v>
      </c>
      <c r="AM885" s="176">
        <v>4.9827000000000004</v>
      </c>
      <c r="AN885" s="176">
        <v>4.9955999999999996</v>
      </c>
      <c r="AO885" s="176">
        <v>5.1711999999999998</v>
      </c>
      <c r="AP885" s="176">
        <v>5.2409999999999997</v>
      </c>
      <c r="AQ885" s="881">
        <v>5.5583</v>
      </c>
      <c r="AR885" s="881">
        <v>5.6615000000000002</v>
      </c>
      <c r="AS885" s="878">
        <v>5.5693999999999999</v>
      </c>
      <c r="AT885">
        <v>5.5991041433370654</v>
      </c>
      <c r="AU885">
        <v>5.616399887672002</v>
      </c>
      <c r="AV885">
        <v>5.6338028169014089</v>
      </c>
      <c r="AW885">
        <v>5.6513139304888389</v>
      </c>
      <c r="AX885">
        <v>5.6769798467215438</v>
      </c>
      <c r="AY885">
        <v>5.7028799543769599</v>
      </c>
      <c r="AZ885">
        <v>5.7257371886630404</v>
      </c>
      <c r="BA885">
        <v>5.7520851308599363</v>
      </c>
      <c r="BB885">
        <v>5.7770075101097627</v>
      </c>
      <c r="BC885">
        <v>5.8038305281485778</v>
      </c>
      <c r="BD885">
        <v>5.8360081704114384</v>
      </c>
      <c r="BE885">
        <v>5.8702670971529205</v>
      </c>
      <c r="BF885">
        <v>5.9014458542342876</v>
      </c>
      <c r="BG885">
        <v>5.9364796675571387</v>
      </c>
      <c r="BH885">
        <v>5.9719319199761127</v>
      </c>
      <c r="BI885">
        <v>6.0024009603841542</v>
      </c>
    </row>
    <row r="886" spans="1:61">
      <c r="A886" s="95">
        <v>45527</v>
      </c>
      <c r="AK886" s="176">
        <v>4.8412997999999998</v>
      </c>
      <c r="AL886" s="176">
        <v>4.9528999999999996</v>
      </c>
      <c r="AM886" s="176">
        <v>4.9827000000000004</v>
      </c>
      <c r="AN886" s="176">
        <v>4.9955999999999996</v>
      </c>
      <c r="AO886" s="176">
        <v>5.1711999999999998</v>
      </c>
      <c r="AP886" s="176">
        <v>5.2409999999999997</v>
      </c>
      <c r="AQ886" s="881">
        <v>5.5583</v>
      </c>
      <c r="AR886" s="881">
        <v>5.6615000000000002</v>
      </c>
      <c r="AS886" s="878">
        <v>5.5256999999999996</v>
      </c>
      <c r="AT886">
        <v>5.4839594187003016</v>
      </c>
      <c r="AU886">
        <v>5.5020632737276483</v>
      </c>
      <c r="AV886">
        <v>5.5218111540585308</v>
      </c>
      <c r="AW886">
        <v>5.5386319579063974</v>
      </c>
      <c r="AX886">
        <v>5.563282336578582</v>
      </c>
      <c r="AY886">
        <v>5.5881531153953619</v>
      </c>
      <c r="AZ886">
        <v>5.6100981767180924</v>
      </c>
      <c r="BA886">
        <v>5.6353902507748659</v>
      </c>
      <c r="BB886">
        <v>5.660911406736485</v>
      </c>
      <c r="BC886">
        <v>5.6866647711117428</v>
      </c>
      <c r="BD886">
        <v>5.7191878753217038</v>
      </c>
      <c r="BE886">
        <v>5.7504312823461756</v>
      </c>
      <c r="BF886">
        <v>5.7803468208092488</v>
      </c>
      <c r="BG886">
        <v>5.8156440825821463</v>
      </c>
      <c r="BH886">
        <v>5.8479532163742682</v>
      </c>
      <c r="BI886">
        <v>5.8771672054069937</v>
      </c>
    </row>
    <row r="887" spans="1:61">
      <c r="A887" s="95">
        <v>45530</v>
      </c>
      <c r="AK887" s="176">
        <v>4.8412997999999998</v>
      </c>
      <c r="AL887" s="176">
        <v>4.9528999999999996</v>
      </c>
      <c r="AM887" s="176">
        <v>4.9827000000000004</v>
      </c>
      <c r="AN887" s="176">
        <v>4.9955999999999996</v>
      </c>
      <c r="AO887" s="176">
        <v>5.1711999999999998</v>
      </c>
      <c r="AP887" s="176">
        <v>5.2409999999999997</v>
      </c>
      <c r="AQ887" s="881">
        <v>5.5583</v>
      </c>
      <c r="AR887" s="881">
        <v>5.6615000000000002</v>
      </c>
      <c r="AS887" s="878">
        <v>5.4915000000000003</v>
      </c>
      <c r="AT887">
        <v>5.4869684499314131</v>
      </c>
      <c r="AU887">
        <v>5.5035773252614195</v>
      </c>
      <c r="AV887">
        <v>5.5233360950013815</v>
      </c>
      <c r="AW887">
        <v>5.5417013022998063</v>
      </c>
      <c r="AX887">
        <v>5.5679287305122491</v>
      </c>
      <c r="AY887">
        <v>5.5912776069331835</v>
      </c>
      <c r="AZ887">
        <v>5.6132472635419592</v>
      </c>
      <c r="BA887">
        <v>5.6401579244218834</v>
      </c>
      <c r="BB887">
        <v>5.6641178136505239</v>
      </c>
      <c r="BC887">
        <v>5.6899004267425326</v>
      </c>
      <c r="BD887">
        <v>5.7224606580829764</v>
      </c>
      <c r="BE887">
        <v>5.7537399309551205</v>
      </c>
      <c r="BF887">
        <v>5.78368999421631</v>
      </c>
      <c r="BG887">
        <v>5.8173356602675979</v>
      </c>
      <c r="BH887">
        <v>5.8496636443404508</v>
      </c>
      <c r="BI887">
        <v>5.8788947677836569</v>
      </c>
    </row>
    <row r="888" spans="1:61">
      <c r="A888" s="95">
        <v>45531</v>
      </c>
      <c r="AK888" s="176">
        <v>4.8412997999999998</v>
      </c>
      <c r="AL888" s="176">
        <v>4.9528999999999996</v>
      </c>
      <c r="AM888" s="176">
        <v>4.9827000000000004</v>
      </c>
      <c r="AN888" s="176">
        <v>4.9955999999999996</v>
      </c>
      <c r="AO888" s="176">
        <v>5.1711999999999998</v>
      </c>
      <c r="AP888" s="176">
        <v>5.2409999999999997</v>
      </c>
      <c r="AQ888" s="881">
        <v>5.5583</v>
      </c>
      <c r="AR888" s="881">
        <v>5.6615000000000002</v>
      </c>
      <c r="AS888" s="878">
        <v>5.4962999999999997</v>
      </c>
      <c r="AT888">
        <v>5.5020632737276483</v>
      </c>
      <c r="AU888">
        <v>5.518763796909492</v>
      </c>
      <c r="AV888">
        <v>5.5386319579063974</v>
      </c>
      <c r="AW888">
        <v>5.5570991942206165</v>
      </c>
      <c r="AX888">
        <v>5.5819145967066701</v>
      </c>
      <c r="AY888">
        <v>5.6069526212503504</v>
      </c>
      <c r="AZ888">
        <v>5.6290458767238949</v>
      </c>
      <c r="BA888">
        <v>5.6561085972850673</v>
      </c>
      <c r="BB888">
        <v>5.6818181818181825</v>
      </c>
      <c r="BC888">
        <v>5.7077625570776256</v>
      </c>
      <c r="BD888">
        <v>5.7405281285878305</v>
      </c>
      <c r="BE888">
        <v>5.7736720554272516</v>
      </c>
      <c r="BF888">
        <v>5.8038305281485778</v>
      </c>
      <c r="BG888">
        <v>5.8377116170461179</v>
      </c>
      <c r="BH888">
        <v>5.8702670971529205</v>
      </c>
      <c r="BI888">
        <v>5.8997050147492622</v>
      </c>
    </row>
    <row r="889" spans="1:61">
      <c r="A889" s="95">
        <v>45532</v>
      </c>
      <c r="AK889" s="176">
        <v>4.8412997999999998</v>
      </c>
      <c r="AL889" s="176">
        <v>4.9528999999999996</v>
      </c>
      <c r="AM889" s="176">
        <v>4.9827000000000004</v>
      </c>
      <c r="AN889" s="176">
        <v>4.9955999999999996</v>
      </c>
      <c r="AO889" s="176">
        <v>5.1711999999999998</v>
      </c>
      <c r="AP889" s="176">
        <v>5.2409999999999997</v>
      </c>
      <c r="AQ889" s="881">
        <v>5.5583</v>
      </c>
      <c r="AR889" s="881">
        <v>5.6615000000000002</v>
      </c>
      <c r="AS889" s="878">
        <v>5.5308999999999999</v>
      </c>
      <c r="AT889">
        <v>5.5493895671476139</v>
      </c>
      <c r="AU889">
        <v>5.5663790704146949</v>
      </c>
      <c r="AV889">
        <v>5.5865921787709496</v>
      </c>
      <c r="AW889">
        <v>5.6053811659192823</v>
      </c>
      <c r="AX889">
        <v>5.6306306306306304</v>
      </c>
      <c r="AY889">
        <v>5.6561085972850673</v>
      </c>
      <c r="AZ889">
        <v>5.6785917092561045</v>
      </c>
      <c r="BA889">
        <v>5.7077625570776256</v>
      </c>
      <c r="BB889">
        <v>5.7355893318038431</v>
      </c>
      <c r="BC889">
        <v>5.762028233938346</v>
      </c>
      <c r="BD889">
        <v>5.7954216169226305</v>
      </c>
      <c r="BE889">
        <v>5.829204313611192</v>
      </c>
      <c r="BF889">
        <v>5.8616647127784294</v>
      </c>
      <c r="BG889">
        <v>5.8962264150943398</v>
      </c>
      <c r="BH889">
        <v>5.929439667951379</v>
      </c>
      <c r="BI889">
        <v>5.9612518628912072</v>
      </c>
    </row>
    <row r="890" spans="1:61">
      <c r="A890" s="95">
        <v>45533</v>
      </c>
      <c r="AK890" s="176">
        <v>4.8412997999999998</v>
      </c>
      <c r="AL890" s="176">
        <v>4.9528999999999996</v>
      </c>
      <c r="AM890" s="176">
        <v>4.9827000000000004</v>
      </c>
      <c r="AN890" s="176">
        <v>4.9955999999999996</v>
      </c>
      <c r="AO890" s="176">
        <v>5.1711999999999998</v>
      </c>
      <c r="AP890" s="176">
        <v>5.2409999999999997</v>
      </c>
      <c r="AQ890" s="881">
        <v>5.5583</v>
      </c>
      <c r="AR890" s="881">
        <v>5.6615000000000002</v>
      </c>
      <c r="AS890" s="878">
        <v>5.6352000000000002</v>
      </c>
      <c r="AT890">
        <v>5.6242969628796393</v>
      </c>
      <c r="AU890">
        <v>5.6385678037778399</v>
      </c>
      <c r="AV890">
        <v>5.6577086280056577</v>
      </c>
      <c r="AW890">
        <v>5.6769798467215438</v>
      </c>
      <c r="AX890">
        <v>5.7012542759407072</v>
      </c>
      <c r="AY890">
        <v>5.7257371886630404</v>
      </c>
      <c r="AZ890">
        <v>5.7487783845932743</v>
      </c>
      <c r="BA890">
        <v>5.7770075101097627</v>
      </c>
      <c r="BB890">
        <v>5.8072009291521489</v>
      </c>
      <c r="BC890">
        <v>5.8360081704114384</v>
      </c>
      <c r="BD890">
        <v>5.8702670971529205</v>
      </c>
      <c r="BE890">
        <v>5.9049306170652498</v>
      </c>
      <c r="BF890">
        <v>5.9364796675571387</v>
      </c>
      <c r="BG890">
        <v>5.9737156511350058</v>
      </c>
      <c r="BH890">
        <v>6.0114217012323419</v>
      </c>
      <c r="BI890">
        <v>6.0441220912662432</v>
      </c>
    </row>
    <row r="891" spans="1:61">
      <c r="A891" s="95">
        <v>45534</v>
      </c>
      <c r="AK891" s="176">
        <v>4.8412997999999998</v>
      </c>
      <c r="AL891" s="176">
        <v>4.9528999999999996</v>
      </c>
      <c r="AM891" s="176">
        <v>4.9827000000000004</v>
      </c>
      <c r="AN891" s="176">
        <v>4.9955999999999996</v>
      </c>
      <c r="AO891" s="176">
        <v>5.1711999999999998</v>
      </c>
      <c r="AP891" s="176">
        <v>5.2409999999999997</v>
      </c>
      <c r="AQ891" s="881">
        <v>5.5583</v>
      </c>
      <c r="AR891" s="881">
        <v>5.6615000000000002</v>
      </c>
      <c r="AS891" s="878">
        <v>5.6555999999999997</v>
      </c>
      <c r="AT891">
        <v>5.6561085972850673</v>
      </c>
      <c r="AU891">
        <v>5.6673278549164072</v>
      </c>
      <c r="AV891">
        <v>5.6882821387940838</v>
      </c>
      <c r="AW891">
        <v>5.7061340941512126</v>
      </c>
      <c r="AX891">
        <v>5.7306590257879657</v>
      </c>
      <c r="AY891">
        <v>5.755395683453238</v>
      </c>
      <c r="AZ891">
        <v>5.7770075101097627</v>
      </c>
      <c r="BA891">
        <v>5.8072009291521489</v>
      </c>
      <c r="BB891">
        <v>5.8343057176196034</v>
      </c>
      <c r="BC891">
        <v>5.8633831720902956</v>
      </c>
      <c r="BD891">
        <v>5.8962264150943398</v>
      </c>
      <c r="BE891">
        <v>5.9311981020166078</v>
      </c>
      <c r="BF891">
        <v>5.9630292188431726</v>
      </c>
      <c r="BG891">
        <v>6.0006000600060005</v>
      </c>
      <c r="BH891">
        <v>6.0386473429951693</v>
      </c>
      <c r="BI891">
        <v>6.0716454159077102</v>
      </c>
    </row>
    <row r="892" spans="1:61">
      <c r="A892" s="103">
        <v>45537</v>
      </c>
      <c r="AK892" s="176">
        <v>4.8412997999999998</v>
      </c>
      <c r="AL892" s="176">
        <v>4.9528999999999996</v>
      </c>
      <c r="AM892" s="176">
        <v>4.9827000000000004</v>
      </c>
      <c r="AN892" s="176">
        <v>4.9955999999999996</v>
      </c>
      <c r="AO892" s="176">
        <v>5.1711999999999998</v>
      </c>
      <c r="AP892" s="176">
        <v>5.2409999999999997</v>
      </c>
      <c r="AQ892" s="881">
        <v>5.5583</v>
      </c>
      <c r="AR892" s="881">
        <v>5.6615000000000002</v>
      </c>
      <c r="AS892" s="881">
        <v>5.6555999999999997</v>
      </c>
      <c r="AT892" s="293">
        <v>5.6223999999999998</v>
      </c>
      <c r="AU892" s="189">
        <v>5.6673278549164072</v>
      </c>
      <c r="AV892" s="189">
        <v>5.6882821387940838</v>
      </c>
      <c r="AW892" s="189">
        <v>5.7061340941512126</v>
      </c>
      <c r="AX892" s="189">
        <v>5.7306590257879657</v>
      </c>
      <c r="AY892" s="189">
        <v>5.755395683453238</v>
      </c>
      <c r="AZ892" s="189">
        <v>5.7770075101097627</v>
      </c>
      <c r="BA892" s="189">
        <v>5.8072009291521489</v>
      </c>
      <c r="BB892" s="189">
        <v>5.8343057176196034</v>
      </c>
      <c r="BC892" s="189">
        <v>5.8633831720902956</v>
      </c>
      <c r="BD892" s="189">
        <v>5.8962264150943398</v>
      </c>
      <c r="BE892" s="189">
        <v>5.9311981020166078</v>
      </c>
      <c r="BF892" s="189">
        <v>5.9630292188431726</v>
      </c>
      <c r="BG892" s="189">
        <v>6.0006000600060005</v>
      </c>
      <c r="BH892" s="189">
        <v>6.0386473429951693</v>
      </c>
      <c r="BI892" s="189">
        <v>6.0716454159077102</v>
      </c>
    </row>
    <row r="893" spans="1:61">
      <c r="A893" s="95">
        <v>45538</v>
      </c>
      <c r="AK893" s="176">
        <v>4.8412997999999998</v>
      </c>
      <c r="AL893" s="176">
        <v>4.9528999999999996</v>
      </c>
      <c r="AM893" s="176">
        <v>4.9827000000000004</v>
      </c>
      <c r="AN893" s="176">
        <v>4.9955999999999996</v>
      </c>
      <c r="AO893" s="176">
        <v>5.1711999999999998</v>
      </c>
      <c r="AP893" s="176">
        <v>5.2409999999999997</v>
      </c>
      <c r="AQ893" s="881">
        <v>5.5583</v>
      </c>
      <c r="AR893" s="881">
        <v>5.6615000000000002</v>
      </c>
      <c r="AS893" s="881">
        <v>5.6555999999999997</v>
      </c>
      <c r="AT893" s="878">
        <v>5.6218000000000004</v>
      </c>
      <c r="AU893">
        <v>5.6593095642331637</v>
      </c>
      <c r="AV893">
        <v>5.6785917092561045</v>
      </c>
      <c r="AW893">
        <v>5.6963827969239533</v>
      </c>
      <c r="AX893">
        <v>5.7208237986270021</v>
      </c>
      <c r="AY893">
        <v>5.7438253877082133</v>
      </c>
      <c r="AZ893">
        <v>5.7653502450273857</v>
      </c>
      <c r="BA893">
        <v>5.793742757821553</v>
      </c>
      <c r="BB893">
        <v>5.8224163027656477</v>
      </c>
      <c r="BC893">
        <v>5.8513750731421883</v>
      </c>
      <c r="BD893">
        <v>5.8806233460746835</v>
      </c>
      <c r="BE893">
        <v>5.9101654846335698</v>
      </c>
      <c r="BF893">
        <v>5.9364796675571387</v>
      </c>
      <c r="BG893">
        <v>5.9737156511350058</v>
      </c>
      <c r="BH893">
        <v>6.009615384615385</v>
      </c>
      <c r="BI893">
        <v>6.0441220912662432</v>
      </c>
    </row>
    <row r="894" spans="1:61">
      <c r="A894" s="95">
        <v>45539</v>
      </c>
      <c r="AK894" s="176">
        <v>4.8412997999999998</v>
      </c>
      <c r="AL894" s="176">
        <v>4.9528999999999996</v>
      </c>
      <c r="AM894" s="176">
        <v>4.9827000000000004</v>
      </c>
      <c r="AN894" s="176">
        <v>4.9955999999999996</v>
      </c>
      <c r="AO894" s="176">
        <v>5.1711999999999998</v>
      </c>
      <c r="AP894" s="176">
        <v>5.2409999999999997</v>
      </c>
      <c r="AQ894" s="881">
        <v>5.5583</v>
      </c>
      <c r="AR894" s="881">
        <v>5.6615000000000002</v>
      </c>
      <c r="AS894" s="881">
        <v>5.6555999999999997</v>
      </c>
      <c r="AT894" s="878">
        <v>5.6353</v>
      </c>
      <c r="AU894">
        <v>5.6497175141242941</v>
      </c>
      <c r="AV894">
        <v>5.6689342403628116</v>
      </c>
      <c r="AW894">
        <v>5.6882821387940838</v>
      </c>
      <c r="AX894">
        <v>5.7126535275635533</v>
      </c>
      <c r="AY894">
        <v>5.7355893318038431</v>
      </c>
      <c r="AZ894">
        <v>5.755395683453238</v>
      </c>
      <c r="BA894">
        <v>5.78368999421631</v>
      </c>
      <c r="BB894">
        <v>5.8122638767800057</v>
      </c>
      <c r="BC894">
        <v>5.8411214953271031</v>
      </c>
      <c r="BD894">
        <v>5.8702670971529205</v>
      </c>
      <c r="BE894">
        <v>5.8997050147492622</v>
      </c>
      <c r="BF894">
        <v>5.9259259259259256</v>
      </c>
      <c r="BG894">
        <v>5.9612518628912072</v>
      </c>
      <c r="BH894">
        <v>5.9988002399520104</v>
      </c>
      <c r="BI894">
        <v>6.0313630880579012</v>
      </c>
    </row>
    <row r="895" spans="1:61">
      <c r="A895" s="95">
        <v>45540</v>
      </c>
      <c r="AK895" s="176">
        <v>4.8412997999999998</v>
      </c>
      <c r="AL895" s="176">
        <v>4.9528999999999996</v>
      </c>
      <c r="AM895" s="176">
        <v>4.9827000000000004</v>
      </c>
      <c r="AN895" s="176">
        <v>4.9955999999999996</v>
      </c>
      <c r="AO895" s="176">
        <v>5.1711999999999998</v>
      </c>
      <c r="AP895" s="176">
        <v>5.2409999999999997</v>
      </c>
      <c r="AQ895" s="881">
        <v>5.5583</v>
      </c>
      <c r="AR895" s="881">
        <v>5.6615000000000002</v>
      </c>
      <c r="AS895" s="881">
        <v>5.6555999999999997</v>
      </c>
      <c r="AT895" s="878">
        <v>5.6043000000000003</v>
      </c>
      <c r="AU895">
        <v>5.5975370836831795</v>
      </c>
      <c r="AV895">
        <v>5.616399887672002</v>
      </c>
      <c r="AW895">
        <v>5.6322162771050408</v>
      </c>
      <c r="AX895">
        <v>5.6545094713033643</v>
      </c>
      <c r="AY895">
        <v>5.6785917092561045</v>
      </c>
      <c r="AZ895">
        <v>5.6996295240809349</v>
      </c>
      <c r="BA895">
        <v>5.72737686139748</v>
      </c>
      <c r="BB895">
        <v>5.755395683453238</v>
      </c>
      <c r="BC895">
        <v>5.78368999421631</v>
      </c>
      <c r="BD895">
        <v>5.8156440825821463</v>
      </c>
      <c r="BE895">
        <v>5.8496636443404508</v>
      </c>
      <c r="BF895">
        <v>5.8806233460746835</v>
      </c>
      <c r="BG895">
        <v>5.9171597633136095</v>
      </c>
      <c r="BH895">
        <v>5.9523809523809517</v>
      </c>
      <c r="BI895">
        <v>5.9844404548174746</v>
      </c>
    </row>
    <row r="896" spans="1:61">
      <c r="A896" s="95">
        <v>45541</v>
      </c>
      <c r="AK896" s="176">
        <v>4.8412997999999998</v>
      </c>
      <c r="AL896" s="176">
        <v>4.9528999999999996</v>
      </c>
      <c r="AM896" s="176">
        <v>4.9827000000000004</v>
      </c>
      <c r="AN896" s="176">
        <v>4.9955999999999996</v>
      </c>
      <c r="AO896" s="176">
        <v>5.1711999999999998</v>
      </c>
      <c r="AP896" s="176">
        <v>5.2409999999999997</v>
      </c>
      <c r="AQ896" s="881">
        <v>5.5583</v>
      </c>
      <c r="AR896" s="881">
        <v>5.6615000000000002</v>
      </c>
      <c r="AS896" s="881">
        <v>5.6555999999999997</v>
      </c>
      <c r="AT896" s="878">
        <v>5.5696000000000003</v>
      </c>
      <c r="AU896">
        <v>5.6053811659192823</v>
      </c>
      <c r="AV896">
        <v>5.6242969628796393</v>
      </c>
      <c r="AW896">
        <v>5.6433408577878108</v>
      </c>
      <c r="AX896">
        <v>5.6657223796034</v>
      </c>
      <c r="AY896">
        <v>5.6899004267425326</v>
      </c>
      <c r="AZ896">
        <v>5.711022272986864</v>
      </c>
      <c r="BA896">
        <v>5.7388809182209473</v>
      </c>
      <c r="BB896">
        <v>5.7686760888376121</v>
      </c>
      <c r="BC896">
        <v>5.7971014492753632</v>
      </c>
      <c r="BD896">
        <v>5.8309037900874632</v>
      </c>
      <c r="BE896">
        <v>5.8668231152830748</v>
      </c>
      <c r="BF896">
        <v>5.8997050147492622</v>
      </c>
      <c r="BG896">
        <v>5.9364796675571387</v>
      </c>
      <c r="BH896">
        <v>5.9719319199761127</v>
      </c>
      <c r="BI896">
        <v>6.0042029420594414</v>
      </c>
    </row>
    <row r="897" spans="1:61">
      <c r="A897" s="95">
        <v>45544</v>
      </c>
      <c r="AK897" s="176">
        <v>4.8412997999999998</v>
      </c>
      <c r="AL897" s="176">
        <v>4.9528999999999996</v>
      </c>
      <c r="AM897" s="176">
        <v>4.9827000000000004</v>
      </c>
      <c r="AN897" s="176">
        <v>4.9955999999999996</v>
      </c>
      <c r="AO897" s="176">
        <v>5.1711999999999998</v>
      </c>
      <c r="AP897" s="176">
        <v>5.2409999999999997</v>
      </c>
      <c r="AQ897" s="881">
        <v>5.5583</v>
      </c>
      <c r="AR897" s="881">
        <v>5.6615000000000002</v>
      </c>
      <c r="AS897" s="881">
        <v>5.6555999999999997</v>
      </c>
      <c r="AT897" s="878">
        <v>5.6090999999999998</v>
      </c>
      <c r="AU897">
        <v>5.594405594405595</v>
      </c>
      <c r="AV897">
        <v>5.6132472635419592</v>
      </c>
      <c r="AW897">
        <v>5.6322162771050408</v>
      </c>
      <c r="AX897">
        <v>5.6561085972850673</v>
      </c>
      <c r="AY897">
        <v>5.6802044873615447</v>
      </c>
      <c r="AZ897">
        <v>5.7012542759407072</v>
      </c>
      <c r="BA897">
        <v>5.7290174735032942</v>
      </c>
      <c r="BB897">
        <v>5.7587100489490357</v>
      </c>
      <c r="BC897">
        <v>5.7887120115774247</v>
      </c>
      <c r="BD897">
        <v>5.8224163027656477</v>
      </c>
      <c r="BE897">
        <v>5.8582308142940835</v>
      </c>
      <c r="BF897">
        <v>5.8927519151443724</v>
      </c>
      <c r="BG897">
        <v>5.9276822762299943</v>
      </c>
      <c r="BH897">
        <v>5.9630292188431726</v>
      </c>
      <c r="BI897">
        <v>5.9952038369304557</v>
      </c>
    </row>
    <row r="898" spans="1:61">
      <c r="A898" s="95">
        <v>45545</v>
      </c>
      <c r="AK898" s="176">
        <v>4.8412997999999998</v>
      </c>
      <c r="AL898" s="176">
        <v>4.9528999999999996</v>
      </c>
      <c r="AM898" s="176">
        <v>4.9827000000000004</v>
      </c>
      <c r="AN898" s="176">
        <v>4.9955999999999996</v>
      </c>
      <c r="AO898" s="176">
        <v>5.1711999999999998</v>
      </c>
      <c r="AP898" s="176">
        <v>5.2409999999999997</v>
      </c>
      <c r="AQ898" s="881">
        <v>5.5583</v>
      </c>
      <c r="AR898" s="881">
        <v>5.6615000000000002</v>
      </c>
      <c r="AS898" s="881">
        <v>5.6555999999999997</v>
      </c>
      <c r="AT898" s="878">
        <v>5.6247999999999996</v>
      </c>
      <c r="AU898">
        <v>5.6657223796034</v>
      </c>
      <c r="AV898">
        <v>5.6850483229107445</v>
      </c>
      <c r="AW898">
        <v>5.7045065601825442</v>
      </c>
      <c r="AX898">
        <v>5.7290174735032942</v>
      </c>
      <c r="AY898">
        <v>5.7520851308599363</v>
      </c>
      <c r="AZ898">
        <v>5.7736720554272516</v>
      </c>
      <c r="BA898">
        <v>5.802146794313896</v>
      </c>
      <c r="BB898">
        <v>5.8326042578011084</v>
      </c>
      <c r="BC898">
        <v>5.8633831720902956</v>
      </c>
      <c r="BD898">
        <v>5.8962264150943398</v>
      </c>
      <c r="BE898">
        <v>5.9329575793533076</v>
      </c>
      <c r="BF898">
        <v>5.9665871121718377</v>
      </c>
      <c r="BG898">
        <v>6.0042029420594414</v>
      </c>
      <c r="BH898">
        <v>6.0404711567502263</v>
      </c>
      <c r="BI898">
        <v>6.0716454159077102</v>
      </c>
    </row>
    <row r="899" spans="1:61">
      <c r="A899" s="95">
        <v>45546</v>
      </c>
      <c r="AK899" s="176">
        <v>4.8412997999999998</v>
      </c>
      <c r="AL899" s="176">
        <v>4.9528999999999996</v>
      </c>
      <c r="AM899" s="176">
        <v>4.9827000000000004</v>
      </c>
      <c r="AN899" s="176">
        <v>4.9955999999999996</v>
      </c>
      <c r="AO899" s="176">
        <v>5.1711999999999998</v>
      </c>
      <c r="AP899" s="176">
        <v>5.2409999999999997</v>
      </c>
      <c r="AQ899" s="881">
        <v>5.5583</v>
      </c>
      <c r="AR899" s="881">
        <v>5.6615000000000002</v>
      </c>
      <c r="AS899" s="881">
        <v>5.6555999999999997</v>
      </c>
      <c r="AT899" s="878">
        <v>5.6547999999999998</v>
      </c>
      <c r="AU899">
        <v>5.6593095642331637</v>
      </c>
      <c r="AV899">
        <v>5.6802044873615447</v>
      </c>
      <c r="AW899">
        <v>5.6996295240809349</v>
      </c>
      <c r="AX899">
        <v>5.7224606580829764</v>
      </c>
      <c r="AY899">
        <v>5.7471264367816097</v>
      </c>
      <c r="AZ899">
        <v>5.7686760888376121</v>
      </c>
      <c r="BA899">
        <v>5.7971014492753632</v>
      </c>
      <c r="BB899">
        <v>5.8258083309059137</v>
      </c>
      <c r="BC899">
        <v>5.8548009367681493</v>
      </c>
      <c r="BD899">
        <v>5.8875478363261697</v>
      </c>
      <c r="BE899">
        <v>5.9224163458691148</v>
      </c>
      <c r="BF899">
        <v>5.9559261465157833</v>
      </c>
      <c r="BG899">
        <v>5.9916117435590177</v>
      </c>
      <c r="BH899">
        <v>6.0295447693699122</v>
      </c>
      <c r="BI899">
        <v>6.0624431645953312</v>
      </c>
    </row>
    <row r="900" spans="1:61">
      <c r="A900" s="95">
        <v>45547</v>
      </c>
      <c r="AK900" s="176">
        <v>4.8412997999999998</v>
      </c>
      <c r="AL900" s="176">
        <v>4.9528999999999996</v>
      </c>
      <c r="AM900" s="176">
        <v>4.9827000000000004</v>
      </c>
      <c r="AN900" s="176">
        <v>4.9955999999999996</v>
      </c>
      <c r="AO900" s="176">
        <v>5.1711999999999998</v>
      </c>
      <c r="AP900" s="176">
        <v>5.2409999999999997</v>
      </c>
      <c r="AQ900" s="881">
        <v>5.5583</v>
      </c>
      <c r="AR900" s="881">
        <v>5.6615000000000002</v>
      </c>
      <c r="AS900" s="881">
        <v>5.6555999999999997</v>
      </c>
      <c r="AT900" s="878">
        <v>5.6547999999999998</v>
      </c>
      <c r="AU900">
        <v>5.6353902507748659</v>
      </c>
      <c r="AV900">
        <v>5.6561085972850673</v>
      </c>
      <c r="AW900">
        <v>5.6721497447532609</v>
      </c>
      <c r="AX900">
        <v>5.6963827969239533</v>
      </c>
      <c r="AY900">
        <v>5.7208237986270021</v>
      </c>
      <c r="AZ900">
        <v>5.7421762848119435</v>
      </c>
      <c r="BA900">
        <v>5.7703404500865547</v>
      </c>
      <c r="BB900">
        <v>5.8004640371229703</v>
      </c>
      <c r="BC900">
        <v>5.829204313611192</v>
      </c>
      <c r="BD900">
        <v>5.8633831720902956</v>
      </c>
      <c r="BE900">
        <v>5.8997050147492622</v>
      </c>
      <c r="BF900">
        <v>5.9329575793533076</v>
      </c>
      <c r="BG900">
        <v>5.9701492537313428</v>
      </c>
      <c r="BH900">
        <v>6.0078101531991592</v>
      </c>
      <c r="BI900">
        <v>6.0422960725075523</v>
      </c>
    </row>
    <row r="901" spans="1:61">
      <c r="A901" s="95">
        <v>45548</v>
      </c>
      <c r="AK901" s="176">
        <v>4.8412997999999998</v>
      </c>
      <c r="AL901" s="176">
        <v>4.9528999999999996</v>
      </c>
      <c r="AM901" s="176">
        <v>4.9827000000000004</v>
      </c>
      <c r="AN901" s="176">
        <v>4.9955999999999996</v>
      </c>
      <c r="AO901" s="176">
        <v>5.1711999999999998</v>
      </c>
      <c r="AP901" s="176">
        <v>5.2409999999999997</v>
      </c>
      <c r="AQ901" s="881">
        <v>5.5583</v>
      </c>
      <c r="AR901" s="881">
        <v>5.6615000000000002</v>
      </c>
      <c r="AS901" s="881">
        <v>5.6555999999999997</v>
      </c>
      <c r="AT901" s="878">
        <v>5.5711000000000004</v>
      </c>
      <c r="AU901">
        <v>5.5756899916364651</v>
      </c>
      <c r="AV901">
        <v>5.5959709009513148</v>
      </c>
      <c r="AW901">
        <v>5.6132472635419592</v>
      </c>
      <c r="AX901">
        <v>5.636978579481398</v>
      </c>
      <c r="AY901">
        <v>5.660911406736485</v>
      </c>
      <c r="AZ901">
        <v>5.683432793407218</v>
      </c>
      <c r="BA901">
        <v>5.711022272986864</v>
      </c>
      <c r="BB901">
        <v>5.7405281285878305</v>
      </c>
      <c r="BC901">
        <v>5.7703404500865547</v>
      </c>
      <c r="BD901">
        <v>5.802146794313896</v>
      </c>
      <c r="BE901">
        <v>5.8394160583941606</v>
      </c>
      <c r="BF901">
        <v>5.8737151248164459</v>
      </c>
      <c r="BG901">
        <v>5.9119125036949454</v>
      </c>
      <c r="BH901">
        <v>5.9470710674992571</v>
      </c>
      <c r="BI901">
        <v>5.9808612440191391</v>
      </c>
    </row>
    <row r="902" spans="1:61">
      <c r="A902" s="95">
        <v>45551</v>
      </c>
      <c r="AK902" s="176">
        <v>4.8412997999999998</v>
      </c>
      <c r="AL902" s="176">
        <v>4.9528999999999996</v>
      </c>
      <c r="AM902" s="176">
        <v>4.9827000000000004</v>
      </c>
      <c r="AN902" s="176">
        <v>4.9955999999999996</v>
      </c>
      <c r="AO902" s="176">
        <v>5.1711999999999998</v>
      </c>
      <c r="AP902" s="176">
        <v>5.2409999999999997</v>
      </c>
      <c r="AQ902" s="881">
        <v>5.5583</v>
      </c>
      <c r="AR902" s="881">
        <v>5.6615000000000002</v>
      </c>
      <c r="AS902" s="881">
        <v>5.6555999999999997</v>
      </c>
      <c r="AT902" s="878">
        <v>5.5201000000000002</v>
      </c>
      <c r="AU902">
        <v>5.518763796909492</v>
      </c>
      <c r="AV902">
        <v>5.54016620498615</v>
      </c>
      <c r="AW902">
        <v>5.5586436909394106</v>
      </c>
      <c r="AX902">
        <v>5.5834729201563373</v>
      </c>
      <c r="AY902">
        <v>5.6069526212503504</v>
      </c>
      <c r="AZ902">
        <v>5.6306306306306304</v>
      </c>
      <c r="BA902">
        <v>5.6577086280056577</v>
      </c>
      <c r="BB902">
        <v>5.6882821387940838</v>
      </c>
      <c r="BC902">
        <v>5.7175528873642083</v>
      </c>
      <c r="BD902">
        <v>5.7520851308599363</v>
      </c>
      <c r="BE902">
        <v>5.7887120115774247</v>
      </c>
      <c r="BF902">
        <v>5.8224163027656477</v>
      </c>
      <c r="BG902">
        <v>5.8599472604746561</v>
      </c>
      <c r="BH902">
        <v>5.8979652020053077</v>
      </c>
      <c r="BI902">
        <v>5.9311981020166078</v>
      </c>
    </row>
    <row r="903" spans="1:61">
      <c r="A903" s="95">
        <v>45552</v>
      </c>
      <c r="AK903" s="176">
        <v>4.8412997999999998</v>
      </c>
      <c r="AL903" s="176">
        <v>4.9528999999999996</v>
      </c>
      <c r="AM903" s="176">
        <v>4.9827000000000004</v>
      </c>
      <c r="AN903" s="176">
        <v>4.9955999999999996</v>
      </c>
      <c r="AO903" s="176">
        <v>5.1711999999999998</v>
      </c>
      <c r="AP903" s="176">
        <v>5.2409999999999997</v>
      </c>
      <c r="AQ903" s="881">
        <v>5.5583</v>
      </c>
      <c r="AR903" s="881">
        <v>5.6615000000000002</v>
      </c>
      <c r="AS903" s="881">
        <v>5.6555999999999997</v>
      </c>
      <c r="AT903" s="878">
        <v>5.4760999999999997</v>
      </c>
      <c r="AU903">
        <v>5.4854635216675813</v>
      </c>
      <c r="AV903">
        <v>5.5050922102945226</v>
      </c>
      <c r="AW903">
        <v>5.5248618784530388</v>
      </c>
      <c r="AX903">
        <v>5.5493895671476139</v>
      </c>
      <c r="AY903">
        <v>5.5741360089186172</v>
      </c>
      <c r="AZ903">
        <v>5.5959709009513148</v>
      </c>
      <c r="BA903">
        <v>5.6227157717177398</v>
      </c>
      <c r="BB903">
        <v>5.6529112492933864</v>
      </c>
      <c r="BC903">
        <v>5.6818181818181825</v>
      </c>
      <c r="BD903">
        <v>5.7142857142857144</v>
      </c>
      <c r="BE903">
        <v>5.7520851308599363</v>
      </c>
      <c r="BF903">
        <v>5.7853630315302285</v>
      </c>
      <c r="BG903">
        <v>5.8224163027656477</v>
      </c>
      <c r="BH903">
        <v>5.8599472604746561</v>
      </c>
      <c r="BI903">
        <v>5.8927519151443724</v>
      </c>
    </row>
    <row r="904" spans="1:61">
      <c r="A904" s="95">
        <v>45553</v>
      </c>
      <c r="AK904" s="176">
        <v>4.8412997999999998</v>
      </c>
      <c r="AL904" s="176">
        <v>4.9528999999999996</v>
      </c>
      <c r="AM904" s="176">
        <v>4.9827000000000004</v>
      </c>
      <c r="AN904" s="176">
        <v>4.9955999999999996</v>
      </c>
      <c r="AO904" s="176">
        <v>5.1711999999999998</v>
      </c>
      <c r="AP904" s="176">
        <v>5.2409999999999997</v>
      </c>
      <c r="AQ904" s="881">
        <v>5.5583</v>
      </c>
      <c r="AR904" s="881">
        <v>5.6615000000000002</v>
      </c>
      <c r="AS904" s="881">
        <v>5.6555999999999997</v>
      </c>
      <c r="AT904" s="878">
        <v>5.4760999999999997</v>
      </c>
      <c r="AU904">
        <v>5.4466230936819171</v>
      </c>
      <c r="AV904">
        <v>5.4644808743169397</v>
      </c>
      <c r="AW904">
        <v>5.4824561403508767</v>
      </c>
      <c r="AX904">
        <v>5.5081244836133303</v>
      </c>
      <c r="AY904">
        <v>5.532503457814661</v>
      </c>
      <c r="AZ904">
        <v>5.5540127742293812</v>
      </c>
      <c r="BA904">
        <v>5.5803571428571432</v>
      </c>
      <c r="BB904">
        <v>5.6100981767180924</v>
      </c>
      <c r="BC904">
        <v>5.6385678037778399</v>
      </c>
      <c r="BD904">
        <v>5.6705415367167564</v>
      </c>
      <c r="BE904">
        <v>5.7045065601825442</v>
      </c>
      <c r="BF904">
        <v>5.7372346528973033</v>
      </c>
      <c r="BG904">
        <v>5.7736720554272516</v>
      </c>
      <c r="BH904">
        <v>5.8105752469494476</v>
      </c>
      <c r="BI904">
        <v>5.8428279287174991</v>
      </c>
    </row>
    <row r="905" spans="1:61">
      <c r="A905" s="95">
        <v>45554</v>
      </c>
      <c r="AK905" s="176">
        <v>4.8412997999999998</v>
      </c>
      <c r="AL905" s="176">
        <v>4.9528999999999996</v>
      </c>
      <c r="AM905" s="176">
        <v>4.9827000000000004</v>
      </c>
      <c r="AN905" s="176">
        <v>4.9955999999999996</v>
      </c>
      <c r="AO905" s="176">
        <v>5.1711999999999998</v>
      </c>
      <c r="AP905" s="176">
        <v>5.2409999999999997</v>
      </c>
      <c r="AQ905" s="881">
        <v>5.5583</v>
      </c>
      <c r="AR905" s="881">
        <v>5.6615000000000002</v>
      </c>
      <c r="AS905" s="881">
        <v>5.6555999999999997</v>
      </c>
      <c r="AT905" s="878">
        <v>5.4183000000000003</v>
      </c>
      <c r="AU905">
        <v>5.4318305268875609</v>
      </c>
      <c r="AV905">
        <v>5.4495912806539515</v>
      </c>
      <c r="AW905">
        <v>5.4659743099207434</v>
      </c>
      <c r="AX905">
        <v>5.4914881933003841</v>
      </c>
      <c r="AY905">
        <v>5.5172413793103452</v>
      </c>
      <c r="AZ905">
        <v>5.54016620498615</v>
      </c>
      <c r="BA905">
        <v>5.5679287305122491</v>
      </c>
      <c r="BB905">
        <v>5.5975370836831795</v>
      </c>
      <c r="BC905">
        <v>5.6274620146314014</v>
      </c>
      <c r="BD905">
        <v>5.6593095642331637</v>
      </c>
      <c r="BE905">
        <v>5.6963827969239533</v>
      </c>
      <c r="BF905">
        <v>5.7306590257879657</v>
      </c>
      <c r="BG905">
        <v>5.7686760888376121</v>
      </c>
      <c r="BH905">
        <v>5.8055152394775043</v>
      </c>
      <c r="BI905">
        <v>5.8394160583941606</v>
      </c>
    </row>
    <row r="906" spans="1:61">
      <c r="A906" s="95">
        <v>45555</v>
      </c>
      <c r="AK906" s="176">
        <v>4.8412997999999998</v>
      </c>
      <c r="AL906" s="176">
        <v>4.9528999999999996</v>
      </c>
      <c r="AM906" s="176">
        <v>4.9827000000000004</v>
      </c>
      <c r="AN906" s="176">
        <v>4.9955999999999996</v>
      </c>
      <c r="AO906" s="176">
        <v>5.1711999999999998</v>
      </c>
      <c r="AP906" s="176">
        <v>5.2409999999999997</v>
      </c>
      <c r="AQ906" s="881">
        <v>5.5583</v>
      </c>
      <c r="AR906" s="881">
        <v>5.6615000000000002</v>
      </c>
      <c r="AS906" s="881">
        <v>5.6555999999999997</v>
      </c>
      <c r="AT906" s="878">
        <v>5.4768999999999997</v>
      </c>
      <c r="AU906">
        <v>5.518763796909492</v>
      </c>
      <c r="AV906">
        <v>5.5386319579063974</v>
      </c>
      <c r="AW906">
        <v>5.5555555555555554</v>
      </c>
      <c r="AX906">
        <v>5.5819145967066701</v>
      </c>
      <c r="AY906">
        <v>5.608524957936063</v>
      </c>
      <c r="AZ906">
        <v>5.6322162771050408</v>
      </c>
      <c r="BA906">
        <v>5.6593095642331637</v>
      </c>
      <c r="BB906">
        <v>5.6899004267425326</v>
      </c>
      <c r="BC906">
        <v>5.7224606580829764</v>
      </c>
      <c r="BD906">
        <v>5.755395683453238</v>
      </c>
      <c r="BE906">
        <v>5.793742757821553</v>
      </c>
      <c r="BF906">
        <v>5.8309037900874632</v>
      </c>
      <c r="BG906">
        <v>5.8702670971529205</v>
      </c>
      <c r="BH906">
        <v>5.9084194977843421</v>
      </c>
      <c r="BI906">
        <v>5.9435364041604748</v>
      </c>
    </row>
    <row r="907" spans="1:61">
      <c r="A907" s="95">
        <v>45558</v>
      </c>
      <c r="AK907" s="176">
        <v>4.8412997999999998</v>
      </c>
      <c r="AL907" s="176">
        <v>4.9528999999999996</v>
      </c>
      <c r="AM907" s="176">
        <v>4.9827000000000004</v>
      </c>
      <c r="AN907" s="176">
        <v>4.9955999999999996</v>
      </c>
      <c r="AO907" s="176">
        <v>5.1711999999999998</v>
      </c>
      <c r="AP907" s="176">
        <v>5.2409999999999997</v>
      </c>
      <c r="AQ907" s="881">
        <v>5.5583</v>
      </c>
      <c r="AR907" s="881">
        <v>5.6615000000000002</v>
      </c>
      <c r="AS907" s="881">
        <v>5.6555999999999997</v>
      </c>
      <c r="AT907" s="878">
        <v>5.5439999999999996</v>
      </c>
      <c r="AU907">
        <v>5.5355660116246881</v>
      </c>
      <c r="AV907">
        <v>5.5540127742293812</v>
      </c>
      <c r="AW907">
        <v>5.5694792536897806</v>
      </c>
      <c r="AX907">
        <v>5.5959709009513148</v>
      </c>
      <c r="AY907">
        <v>5.6227157717177398</v>
      </c>
      <c r="AZ907">
        <v>5.6465273856578202</v>
      </c>
      <c r="BA907">
        <v>5.6753688989784337</v>
      </c>
      <c r="BB907">
        <v>5.7077625570776256</v>
      </c>
      <c r="BC907">
        <v>5.7405281285878305</v>
      </c>
      <c r="BD907">
        <v>5.7753393011839442</v>
      </c>
      <c r="BE907">
        <v>5.8139534883720936</v>
      </c>
      <c r="BF907">
        <v>5.8496636443404508</v>
      </c>
      <c r="BG907">
        <v>5.8910162002945503</v>
      </c>
      <c r="BH907">
        <v>5.929439667951379</v>
      </c>
      <c r="BI907">
        <v>5.9648076349537726</v>
      </c>
    </row>
    <row r="908" spans="1:61">
      <c r="A908" s="95">
        <v>45559</v>
      </c>
      <c r="AK908" s="176">
        <v>4.8412997999999998</v>
      </c>
      <c r="AL908" s="176">
        <v>4.9528999999999996</v>
      </c>
      <c r="AM908" s="176">
        <v>4.9827000000000004</v>
      </c>
      <c r="AN908" s="176">
        <v>4.9955999999999996</v>
      </c>
      <c r="AO908" s="176">
        <v>5.1711999999999998</v>
      </c>
      <c r="AP908" s="176">
        <v>5.2409999999999997</v>
      </c>
      <c r="AQ908" s="881">
        <v>5.5583</v>
      </c>
      <c r="AR908" s="881">
        <v>5.6615000000000002</v>
      </c>
      <c r="AS908" s="881">
        <v>5.6555999999999997</v>
      </c>
      <c r="AT908" s="878">
        <v>5.4695999999999998</v>
      </c>
      <c r="AU908">
        <v>5.4540496318516496</v>
      </c>
      <c r="AV908">
        <v>5.4719562243502056</v>
      </c>
      <c r="AW908">
        <v>5.4899807850672522</v>
      </c>
      <c r="AX908">
        <v>5.5157198014340878</v>
      </c>
      <c r="AY908">
        <v>5.5417013022998063</v>
      </c>
      <c r="AZ908">
        <v>5.5663790704146949</v>
      </c>
      <c r="BA908">
        <v>5.592841163310962</v>
      </c>
      <c r="BB908">
        <v>5.6242969628796393</v>
      </c>
      <c r="BC908">
        <v>5.6545094713033643</v>
      </c>
      <c r="BD908">
        <v>5.6882821387940838</v>
      </c>
      <c r="BE908">
        <v>5.7257371886630404</v>
      </c>
      <c r="BF908">
        <v>5.7603686635944698</v>
      </c>
      <c r="BG908">
        <v>5.8004640371229703</v>
      </c>
      <c r="BH908">
        <v>5.8377116170461179</v>
      </c>
      <c r="BI908">
        <v>5.8719906048150321</v>
      </c>
    </row>
    <row r="909" spans="1:61">
      <c r="A909" s="95">
        <v>45560</v>
      </c>
      <c r="AK909" s="176">
        <v>4.8412997999999998</v>
      </c>
      <c r="AL909" s="176">
        <v>4.9528999999999996</v>
      </c>
      <c r="AM909" s="176">
        <v>4.9827000000000004</v>
      </c>
      <c r="AN909" s="176">
        <v>4.9955999999999996</v>
      </c>
      <c r="AO909" s="176">
        <v>5.1711999999999998</v>
      </c>
      <c r="AP909" s="176">
        <v>5.2409999999999997</v>
      </c>
      <c r="AQ909" s="881">
        <v>5.5583</v>
      </c>
      <c r="AR909" s="881">
        <v>5.6615000000000002</v>
      </c>
      <c r="AS909" s="881">
        <v>5.6555999999999997</v>
      </c>
      <c r="AT909" s="878">
        <v>5.4729999999999999</v>
      </c>
      <c r="AU909">
        <v>5.4779512462339088</v>
      </c>
      <c r="AV909">
        <v>5.4975261132490374</v>
      </c>
      <c r="AW909">
        <v>5.514199062586159</v>
      </c>
      <c r="AX909">
        <v>5.54016620498615</v>
      </c>
      <c r="AY909">
        <v>5.5679287305122491</v>
      </c>
      <c r="AZ909">
        <v>5.5912776069331835</v>
      </c>
      <c r="BA909">
        <v>5.6195560550716497</v>
      </c>
      <c r="BB909">
        <v>5.6497175141242941</v>
      </c>
      <c r="BC909">
        <v>5.6818181818181825</v>
      </c>
      <c r="BD909">
        <v>5.7142857142857144</v>
      </c>
      <c r="BE909">
        <v>5.7504312823461756</v>
      </c>
      <c r="BF909">
        <v>5.7853630315302285</v>
      </c>
      <c r="BG909">
        <v>5.8224163027656477</v>
      </c>
      <c r="BH909">
        <v>5.8599472604746561</v>
      </c>
      <c r="BI909">
        <v>5.8944886531093426</v>
      </c>
    </row>
    <row r="910" spans="1:61">
      <c r="A910" s="95">
        <v>45561</v>
      </c>
      <c r="AK910" s="176">
        <v>4.8412997999999998</v>
      </c>
      <c r="AL910" s="176">
        <v>4.9528999999999996</v>
      </c>
      <c r="AM910" s="176">
        <v>4.9827000000000004</v>
      </c>
      <c r="AN910" s="176">
        <v>4.9955999999999996</v>
      </c>
      <c r="AO910" s="176">
        <v>5.1711999999999998</v>
      </c>
      <c r="AP910" s="176">
        <v>5.2409999999999997</v>
      </c>
      <c r="AQ910" s="881">
        <v>5.5583</v>
      </c>
      <c r="AR910" s="881">
        <v>5.6615000000000002</v>
      </c>
      <c r="AS910" s="881">
        <v>5.6555999999999997</v>
      </c>
      <c r="AT910" s="878">
        <v>5.4405999999999999</v>
      </c>
      <c r="AU910">
        <v>5.4406964091403704</v>
      </c>
      <c r="AV910">
        <v>5.4600054600054602</v>
      </c>
      <c r="AW910">
        <v>5.4779512462339088</v>
      </c>
      <c r="AX910">
        <v>5.5005500550055011</v>
      </c>
      <c r="AY910">
        <v>5.5279159756771694</v>
      </c>
      <c r="AZ910">
        <v>5.5524708495280395</v>
      </c>
      <c r="BA910">
        <v>5.5788005578800561</v>
      </c>
      <c r="BB910">
        <v>5.6100981767180924</v>
      </c>
      <c r="BC910">
        <v>5.6417489421720735</v>
      </c>
      <c r="BD910">
        <v>5.6721497447532609</v>
      </c>
      <c r="BE910">
        <v>5.711022272986864</v>
      </c>
      <c r="BF910">
        <v>5.7454754380925017</v>
      </c>
      <c r="BG910">
        <v>5.7853630315302285</v>
      </c>
      <c r="BH910">
        <v>5.8224163027656477</v>
      </c>
      <c r="BI910">
        <v>5.8565153733528543</v>
      </c>
    </row>
    <row r="911" spans="1:61">
      <c r="A911" s="95">
        <v>45562</v>
      </c>
      <c r="AK911" s="176">
        <v>4.8412997999999998</v>
      </c>
      <c r="AL911" s="176">
        <v>4.9528999999999996</v>
      </c>
      <c r="AM911" s="176">
        <v>4.9827000000000004</v>
      </c>
      <c r="AN911" s="176">
        <v>4.9955999999999996</v>
      </c>
      <c r="AO911" s="176">
        <v>5.1711999999999998</v>
      </c>
      <c r="AP911" s="176">
        <v>5.2409999999999997</v>
      </c>
      <c r="AQ911" s="881">
        <v>5.5583</v>
      </c>
      <c r="AR911" s="881">
        <v>5.6615000000000002</v>
      </c>
      <c r="AS911" s="881">
        <v>5.6555999999999997</v>
      </c>
      <c r="AT911" s="878">
        <v>5.4424999999999999</v>
      </c>
      <c r="AU911">
        <v>5.4347826086956523</v>
      </c>
      <c r="AV911">
        <v>5.4540496318516496</v>
      </c>
      <c r="AW911">
        <v>5.4704595185995624</v>
      </c>
      <c r="AX911">
        <v>5.4945054945054945</v>
      </c>
      <c r="AY911">
        <v>5.5218111540585308</v>
      </c>
      <c r="AZ911">
        <v>5.547850208044383</v>
      </c>
      <c r="BA911">
        <v>5.5756899916364651</v>
      </c>
      <c r="BB911">
        <v>5.6069526212503504</v>
      </c>
      <c r="BC911">
        <v>5.6385678037778399</v>
      </c>
      <c r="BD911">
        <v>5.6721497447532609</v>
      </c>
      <c r="BE911">
        <v>5.711022272986864</v>
      </c>
      <c r="BF911">
        <v>5.7471264367816097</v>
      </c>
      <c r="BG911">
        <v>5.7870370370370363</v>
      </c>
      <c r="BH911">
        <v>5.8258083309059137</v>
      </c>
      <c r="BI911">
        <v>5.8616647127784294</v>
      </c>
    </row>
    <row r="912" spans="1:61">
      <c r="A912" s="95">
        <v>45565</v>
      </c>
      <c r="AK912" s="176">
        <v>4.8412997999999998</v>
      </c>
      <c r="AL912" s="176">
        <v>4.9528999999999996</v>
      </c>
      <c r="AM912" s="176">
        <v>4.9827000000000004</v>
      </c>
      <c r="AN912" s="176">
        <v>4.9955999999999996</v>
      </c>
      <c r="AO912" s="176">
        <v>5.1711999999999998</v>
      </c>
      <c r="AP912" s="176">
        <v>5.2409999999999997</v>
      </c>
      <c r="AQ912" s="881">
        <v>5.5583</v>
      </c>
      <c r="AR912" s="881">
        <v>5.6615000000000002</v>
      </c>
      <c r="AS912" s="881">
        <v>5.6555999999999997</v>
      </c>
      <c r="AT912" s="878">
        <v>5.4474999999999998</v>
      </c>
      <c r="AU912">
        <v>5.4481067828929453</v>
      </c>
      <c r="AV912">
        <v>5.4644808743169397</v>
      </c>
      <c r="AW912">
        <v>5.4839594187003016</v>
      </c>
      <c r="AX912">
        <v>5.5081244836133303</v>
      </c>
      <c r="AY912">
        <v>5.5355660116246881</v>
      </c>
      <c r="AZ912">
        <v>5.5617352614015578</v>
      </c>
      <c r="BA912">
        <v>5.5912776069331835</v>
      </c>
      <c r="BB912">
        <v>5.6227157717177398</v>
      </c>
      <c r="BC912">
        <v>5.6545094713033643</v>
      </c>
      <c r="BD912">
        <v>5.6866647711117428</v>
      </c>
      <c r="BE912">
        <v>5.72737686139748</v>
      </c>
      <c r="BF912">
        <v>5.7653502450273857</v>
      </c>
      <c r="BG912">
        <v>5.8072009291521489</v>
      </c>
      <c r="BH912">
        <v>5.8462437883659746</v>
      </c>
      <c r="BI912">
        <v>5.8806233460746835</v>
      </c>
    </row>
    <row r="913" spans="1:62">
      <c r="A913" s="95">
        <v>45566</v>
      </c>
      <c r="AK913" s="176">
        <v>4.8412997999999998</v>
      </c>
      <c r="AL913" s="176">
        <v>4.9528999999999996</v>
      </c>
      <c r="AM913" s="176">
        <v>4.9827000000000004</v>
      </c>
      <c r="AN913" s="176">
        <v>4.9955999999999996</v>
      </c>
      <c r="AO913" s="176">
        <v>5.1711999999999998</v>
      </c>
      <c r="AP913" s="176">
        <v>5.2409999999999997</v>
      </c>
      <c r="AQ913" s="881">
        <v>5.5583</v>
      </c>
      <c r="AR913" s="881">
        <v>5.6615000000000002</v>
      </c>
      <c r="AS913" s="881">
        <v>5.6555999999999997</v>
      </c>
      <c r="AT913" s="881">
        <v>5.4474999999999998</v>
      </c>
      <c r="AU913" s="28">
        <v>5.4515000000000002</v>
      </c>
      <c r="AV913">
        <v>5.4764512595837891</v>
      </c>
      <c r="AW913">
        <v>5.4960153888430892</v>
      </c>
      <c r="AX913">
        <v>5.5172413793103452</v>
      </c>
      <c r="AY913">
        <v>5.5463117027176931</v>
      </c>
      <c r="AZ913">
        <v>5.5725828921705212</v>
      </c>
      <c r="BA913">
        <v>5.6022408963585439</v>
      </c>
      <c r="BB913">
        <v>5.6322162771050408</v>
      </c>
      <c r="BC913">
        <v>5.6641178136505239</v>
      </c>
      <c r="BD913">
        <v>5.6963827969239533</v>
      </c>
      <c r="BE913">
        <v>5.7355893318038431</v>
      </c>
      <c r="BF913">
        <v>5.7720057720057723</v>
      </c>
      <c r="BG913">
        <v>5.8122638767800057</v>
      </c>
      <c r="BH913">
        <v>5.8496636443404508</v>
      </c>
      <c r="BI913">
        <v>5.8840835539864669</v>
      </c>
    </row>
    <row r="914" spans="1:62">
      <c r="A914" s="95">
        <v>45567</v>
      </c>
      <c r="AK914" s="176">
        <v>4.8412997999999998</v>
      </c>
      <c r="AL914" s="176">
        <v>4.9528999999999996</v>
      </c>
      <c r="AM914" s="176">
        <v>4.9827000000000004</v>
      </c>
      <c r="AN914" s="176">
        <v>4.9955999999999996</v>
      </c>
      <c r="AO914" s="176">
        <v>5.1711999999999998</v>
      </c>
      <c r="AP914" s="176">
        <v>5.2409999999999997</v>
      </c>
      <c r="AQ914" s="881">
        <v>5.5583</v>
      </c>
      <c r="AR914" s="881">
        <v>5.6615000000000002</v>
      </c>
      <c r="AS914" s="881">
        <v>5.6555999999999997</v>
      </c>
      <c r="AT914" s="881">
        <v>5.4474999999999998</v>
      </c>
      <c r="AU914" s="28">
        <v>5.4298999999999999</v>
      </c>
      <c r="AV914">
        <v>5.4600054600054602</v>
      </c>
      <c r="AW914">
        <v>5.4794520547945202</v>
      </c>
      <c r="AX914">
        <v>5.5005500550055011</v>
      </c>
      <c r="AY914">
        <v>5.5279159756771694</v>
      </c>
      <c r="AZ914">
        <v>5.5555555555555554</v>
      </c>
      <c r="BA914">
        <v>5.5850321139346555</v>
      </c>
      <c r="BB914">
        <v>5.6148231330713081</v>
      </c>
      <c r="BC914">
        <v>5.6449336720293539</v>
      </c>
      <c r="BD914">
        <v>5.6769798467215438</v>
      </c>
      <c r="BE914">
        <v>5.7142857142857144</v>
      </c>
      <c r="BF914">
        <v>5.7504312823461756</v>
      </c>
      <c r="BG914">
        <v>5.7887120115774247</v>
      </c>
      <c r="BH914">
        <v>5.8275058275058278</v>
      </c>
      <c r="BI914">
        <v>5.8616647127784294</v>
      </c>
      <c r="BJ914">
        <v>5.8840835539864669</v>
      </c>
    </row>
    <row r="915" spans="1:62">
      <c r="A915" s="95">
        <v>45568</v>
      </c>
      <c r="AK915" s="176">
        <v>4.8412997999999998</v>
      </c>
      <c r="AL915" s="176">
        <v>4.9528999999999996</v>
      </c>
      <c r="AM915" s="176">
        <v>4.9827000000000004</v>
      </c>
      <c r="AN915" s="176">
        <v>4.9955999999999996</v>
      </c>
      <c r="AO915" s="176">
        <v>5.1711999999999998</v>
      </c>
      <c r="AP915" s="176">
        <v>5.2409999999999997</v>
      </c>
      <c r="AQ915" s="881">
        <v>5.5583</v>
      </c>
      <c r="AR915" s="881">
        <v>5.6615000000000002</v>
      </c>
      <c r="AS915" s="881">
        <v>5.6555999999999997</v>
      </c>
      <c r="AT915" s="881">
        <v>5.4474999999999998</v>
      </c>
      <c r="AU915" s="28">
        <v>5.4843999999999999</v>
      </c>
      <c r="AV915">
        <v>5.4824561403508767</v>
      </c>
      <c r="AW915">
        <v>5.5005500550055011</v>
      </c>
      <c r="AX915">
        <v>5.5218111540585308</v>
      </c>
      <c r="AY915">
        <v>5.5493895671476139</v>
      </c>
      <c r="AZ915">
        <v>5.5756899916364651</v>
      </c>
      <c r="BA915">
        <v>5.6053811659192823</v>
      </c>
      <c r="BB915">
        <v>5.6353902507748659</v>
      </c>
      <c r="BC915">
        <v>5.6657223796034</v>
      </c>
      <c r="BD915">
        <v>5.6980056980056988</v>
      </c>
      <c r="BE915">
        <v>5.7339449541284404</v>
      </c>
      <c r="BF915">
        <v>5.7686760888376121</v>
      </c>
      <c r="BG915">
        <v>5.8072009291521489</v>
      </c>
      <c r="BH915">
        <v>5.8462437883659746</v>
      </c>
      <c r="BI915">
        <v>5.8823529411764701</v>
      </c>
    </row>
    <row r="916" spans="1:62">
      <c r="A916" s="95">
        <v>45569</v>
      </c>
      <c r="AK916" s="176">
        <v>4.8412997999999998</v>
      </c>
      <c r="AL916" s="176">
        <v>4.9528999999999996</v>
      </c>
      <c r="AM916" s="176">
        <v>4.9827000000000004</v>
      </c>
      <c r="AN916" s="176">
        <v>4.9955999999999996</v>
      </c>
      <c r="AO916" s="176">
        <v>5.1711999999999998</v>
      </c>
      <c r="AP916" s="176">
        <v>5.2409999999999997</v>
      </c>
      <c r="AQ916" s="881">
        <v>5.5583</v>
      </c>
      <c r="AR916" s="881">
        <v>5.6615000000000002</v>
      </c>
      <c r="AS916" s="881">
        <v>5.6555999999999997</v>
      </c>
      <c r="AT916" s="881">
        <v>5.4474999999999998</v>
      </c>
      <c r="AU916" s="28">
        <v>5.468</v>
      </c>
      <c r="AV916">
        <v>5.4764512595837891</v>
      </c>
      <c r="AW916">
        <v>5.4945054945054945</v>
      </c>
      <c r="AX916">
        <v>5.518763796909492</v>
      </c>
      <c r="AY916">
        <v>5.5447740504574439</v>
      </c>
      <c r="AZ916">
        <v>5.5710306406685239</v>
      </c>
      <c r="BA916">
        <v>5.5991041433370654</v>
      </c>
      <c r="BB916">
        <v>5.6274620146314014</v>
      </c>
      <c r="BC916">
        <v>5.6593095642331637</v>
      </c>
      <c r="BD916">
        <v>5.6899004267425326</v>
      </c>
      <c r="BE916">
        <v>5.7257371886630404</v>
      </c>
      <c r="BF916">
        <v>5.7603686635944698</v>
      </c>
      <c r="BG916">
        <v>5.798782255726298</v>
      </c>
      <c r="BH916">
        <v>5.8377116170461179</v>
      </c>
      <c r="BI916">
        <v>5.8737151248164459</v>
      </c>
    </row>
    <row r="917" spans="1:62">
      <c r="A917" s="95">
        <v>45572</v>
      </c>
      <c r="AK917" s="176">
        <v>4.8412997999999998</v>
      </c>
      <c r="AL917" s="176">
        <v>4.9528999999999996</v>
      </c>
      <c r="AM917" s="176">
        <v>4.9827000000000004</v>
      </c>
      <c r="AN917" s="176">
        <v>4.9955999999999996</v>
      </c>
      <c r="AO917" s="176">
        <v>5.1711999999999998</v>
      </c>
      <c r="AP917" s="176">
        <v>5.2409999999999997</v>
      </c>
      <c r="AQ917" s="881">
        <v>5.5583</v>
      </c>
      <c r="AR917" s="881">
        <v>5.6615000000000002</v>
      </c>
      <c r="AS917" s="881">
        <v>5.6555999999999997</v>
      </c>
      <c r="AT917" s="881">
        <v>5.4474999999999998</v>
      </c>
      <c r="AU917" s="28">
        <v>5.4619999999999997</v>
      </c>
      <c r="AV917">
        <v>5.5035773252614195</v>
      </c>
      <c r="AW917">
        <v>5.5218111540585308</v>
      </c>
      <c r="AX917">
        <v>5.5447740504574439</v>
      </c>
      <c r="AY917">
        <v>5.5694792536897806</v>
      </c>
      <c r="AZ917">
        <v>5.5959709009513148</v>
      </c>
      <c r="BA917">
        <v>5.6242969628796393</v>
      </c>
      <c r="BB917">
        <v>5.6529112492933864</v>
      </c>
      <c r="BC917">
        <v>5.683432793407218</v>
      </c>
      <c r="BD917">
        <v>5.715918833952558</v>
      </c>
      <c r="BE917">
        <v>5.7504312823461756</v>
      </c>
      <c r="BF917">
        <v>5.78368999421631</v>
      </c>
      <c r="BG917">
        <v>5.8224163027656477</v>
      </c>
      <c r="BH917">
        <v>5.8582308142940835</v>
      </c>
      <c r="BI917">
        <v>5.8927519151443724</v>
      </c>
    </row>
    <row r="918" spans="1:62">
      <c r="A918" s="95">
        <v>45573</v>
      </c>
      <c r="AK918" s="176">
        <v>4.8412997999999998</v>
      </c>
      <c r="AL918" s="176">
        <v>4.9528999999999996</v>
      </c>
      <c r="AM918" s="176">
        <v>4.9827000000000004</v>
      </c>
      <c r="AN918" s="176">
        <v>4.9955999999999996</v>
      </c>
      <c r="AO918" s="176">
        <v>5.1711999999999998</v>
      </c>
      <c r="AP918" s="176">
        <v>5.2409999999999997</v>
      </c>
      <c r="AQ918" s="881">
        <v>5.5583</v>
      </c>
      <c r="AR918" s="881">
        <v>5.6615000000000002</v>
      </c>
      <c r="AS918" s="881">
        <v>5.6555999999999997</v>
      </c>
      <c r="AT918" s="881">
        <v>5.4474999999999998</v>
      </c>
      <c r="AU918" s="28">
        <v>5.5190999999999999</v>
      </c>
      <c r="AV918">
        <v>5.5447740504574439</v>
      </c>
      <c r="AW918">
        <v>5.5617352614015578</v>
      </c>
      <c r="AX918">
        <v>5.5819145967066701</v>
      </c>
      <c r="AY918">
        <v>5.608524957936063</v>
      </c>
      <c r="AZ918">
        <v>5.6338028169014089</v>
      </c>
      <c r="BA918">
        <v>5.660911406736485</v>
      </c>
      <c r="BB918">
        <v>5.6899004267425326</v>
      </c>
      <c r="BC918">
        <v>5.7208237986270021</v>
      </c>
      <c r="BD918">
        <v>5.7504312823461756</v>
      </c>
      <c r="BE918">
        <v>5.7853630315302285</v>
      </c>
      <c r="BF918">
        <v>5.8207217694994178</v>
      </c>
      <c r="BG918">
        <v>5.8582308142940835</v>
      </c>
      <c r="BH918">
        <v>5.8944886531093426</v>
      </c>
      <c r="BI918">
        <v>5.9276822762299943</v>
      </c>
    </row>
    <row r="919" spans="1:62">
      <c r="A919" s="95">
        <v>45574</v>
      </c>
      <c r="AK919" s="176">
        <v>4.8412997999999998</v>
      </c>
      <c r="AL919" s="176">
        <v>4.9528999999999996</v>
      </c>
      <c r="AM919" s="176">
        <v>4.9827000000000004</v>
      </c>
      <c r="AN919" s="176">
        <v>4.9955999999999996</v>
      </c>
      <c r="AO919" s="176">
        <v>5.1711999999999998</v>
      </c>
      <c r="AP919" s="176">
        <v>5.2409999999999997</v>
      </c>
      <c r="AQ919" s="881">
        <v>5.5583</v>
      </c>
      <c r="AR919" s="881">
        <v>5.6615000000000002</v>
      </c>
      <c r="AS919" s="881">
        <v>5.6555999999999997</v>
      </c>
      <c r="AT919" s="881">
        <v>5.4474999999999998</v>
      </c>
      <c r="AU919" s="28">
        <v>5.5731000000000002</v>
      </c>
      <c r="AV919">
        <v>5.6069526212503504</v>
      </c>
      <c r="AW919">
        <v>5.6258790436005626</v>
      </c>
      <c r="AX919">
        <v>5.6465273856578202</v>
      </c>
      <c r="AY919">
        <v>5.6721497447532609</v>
      </c>
      <c r="AZ919">
        <v>5.6980056980056988</v>
      </c>
      <c r="BA919">
        <v>5.7290174735032942</v>
      </c>
      <c r="BB919">
        <v>5.7587100489490357</v>
      </c>
      <c r="BC919">
        <v>5.7903879559930518</v>
      </c>
      <c r="BD919">
        <v>5.8207217694994178</v>
      </c>
      <c r="BE919">
        <v>5.8565153733528543</v>
      </c>
      <c r="BF919">
        <v>5.8910162002945503</v>
      </c>
      <c r="BG919">
        <v>5.929439667951379</v>
      </c>
      <c r="BH919">
        <v>5.9683676514473287</v>
      </c>
      <c r="BI919">
        <v>6.0024009603841542</v>
      </c>
    </row>
    <row r="920" spans="1:62">
      <c r="A920" s="95">
        <v>45575</v>
      </c>
      <c r="AK920" s="176">
        <v>4.8412997999999998</v>
      </c>
      <c r="AL920" s="176">
        <v>4.9528999999999996</v>
      </c>
      <c r="AM920" s="176">
        <v>4.9827000000000004</v>
      </c>
      <c r="AN920" s="176">
        <v>4.9955999999999996</v>
      </c>
      <c r="AO920" s="176">
        <v>5.1711999999999998</v>
      </c>
      <c r="AP920" s="176">
        <v>5.2409999999999997</v>
      </c>
      <c r="AQ920" s="881">
        <v>5.5583</v>
      </c>
      <c r="AR920" s="881">
        <v>5.6615000000000002</v>
      </c>
      <c r="AS920" s="881">
        <v>5.6555999999999997</v>
      </c>
      <c r="AT920" s="881">
        <v>5.4474999999999998</v>
      </c>
      <c r="AU920" s="28">
        <v>5.5812999999999997</v>
      </c>
      <c r="AV920">
        <v>5.5975370836831795</v>
      </c>
      <c r="AW920">
        <v>5.6148231330713081</v>
      </c>
      <c r="AX920">
        <v>5.636978579481398</v>
      </c>
      <c r="AY920">
        <v>5.660911406736485</v>
      </c>
      <c r="AZ920">
        <v>5.6866647711117428</v>
      </c>
      <c r="BA920">
        <v>5.7142857142857144</v>
      </c>
      <c r="BB920">
        <v>5.7438253877082133</v>
      </c>
      <c r="BC920">
        <v>5.7753393011839442</v>
      </c>
      <c r="BD920">
        <v>5.8072009291521489</v>
      </c>
      <c r="BE920">
        <v>5.8411214953271031</v>
      </c>
      <c r="BF920">
        <v>5.8788947677836569</v>
      </c>
      <c r="BG920">
        <v>5.9189109203906485</v>
      </c>
      <c r="BH920">
        <v>5.9577003276735176</v>
      </c>
      <c r="BI920">
        <v>5.9934072520227746</v>
      </c>
    </row>
    <row r="921" spans="1:62">
      <c r="A921" s="95">
        <v>45576</v>
      </c>
      <c r="AK921" s="176">
        <v>4.8412997999999998</v>
      </c>
      <c r="AL921" s="176">
        <v>4.9528999999999996</v>
      </c>
      <c r="AM921" s="176">
        <v>4.9827000000000004</v>
      </c>
      <c r="AN921" s="176">
        <v>4.9955999999999996</v>
      </c>
      <c r="AO921" s="176">
        <v>5.1711999999999998</v>
      </c>
      <c r="AP921" s="176">
        <v>5.2409999999999997</v>
      </c>
      <c r="AQ921" s="881">
        <v>5.5583</v>
      </c>
      <c r="AR921" s="881">
        <v>5.6615000000000002</v>
      </c>
      <c r="AS921" s="881">
        <v>5.6555999999999997</v>
      </c>
      <c r="AT921" s="881">
        <v>5.4474999999999998</v>
      </c>
      <c r="AU921" s="28">
        <v>5.6257000000000001</v>
      </c>
      <c r="AV921">
        <v>5.6417489421720735</v>
      </c>
      <c r="AW921">
        <v>5.6593095642331637</v>
      </c>
      <c r="AX921">
        <v>5.6818181818181825</v>
      </c>
      <c r="AY921">
        <v>5.7077625570776256</v>
      </c>
      <c r="AZ921">
        <v>5.7339449541284404</v>
      </c>
      <c r="BA921">
        <v>5.762028233938346</v>
      </c>
      <c r="BB921">
        <v>5.7920648711265565</v>
      </c>
      <c r="BC921">
        <v>5.8241118229470006</v>
      </c>
      <c r="BD921">
        <v>5.8565153733528543</v>
      </c>
      <c r="BE921">
        <v>5.8927519151443724</v>
      </c>
      <c r="BF921">
        <v>5.929439667951379</v>
      </c>
      <c r="BG921">
        <v>5.9683676514473287</v>
      </c>
      <c r="BH921">
        <v>6.0078101531991592</v>
      </c>
      <c r="BI921">
        <v>6.0441220912662432</v>
      </c>
    </row>
    <row r="922" spans="1:62">
      <c r="A922" s="95">
        <v>45579</v>
      </c>
      <c r="AK922" s="176">
        <v>4.8412997999999998</v>
      </c>
      <c r="AL922" s="176">
        <v>4.9528999999999996</v>
      </c>
      <c r="AM922" s="176">
        <v>4.9827000000000004</v>
      </c>
      <c r="AN922" s="176">
        <v>4.9955999999999996</v>
      </c>
      <c r="AO922" s="176">
        <v>5.1711999999999998</v>
      </c>
      <c r="AP922" s="176">
        <v>5.2409999999999997</v>
      </c>
      <c r="AQ922" s="881">
        <v>5.5583</v>
      </c>
      <c r="AR922" s="881">
        <v>5.6615000000000002</v>
      </c>
      <c r="AS922" s="881">
        <v>5.6555999999999997</v>
      </c>
      <c r="AT922" s="881">
        <v>5.4474999999999998</v>
      </c>
      <c r="AU922" s="28">
        <v>5.6039000000000003</v>
      </c>
      <c r="AV922">
        <v>5.589714924538848</v>
      </c>
      <c r="AW922">
        <v>5.6069526212503504</v>
      </c>
      <c r="AX922">
        <v>5.6306306306306304</v>
      </c>
      <c r="AY922">
        <v>5.6561085972850673</v>
      </c>
      <c r="AZ922">
        <v>5.6802044873615447</v>
      </c>
      <c r="BA922">
        <v>5.7093919497573511</v>
      </c>
      <c r="BB922">
        <v>5.7388809182209473</v>
      </c>
      <c r="BC922">
        <v>5.7686760888376121</v>
      </c>
      <c r="BD922">
        <v>5.8004640371229703</v>
      </c>
      <c r="BE922">
        <v>5.8360081704114384</v>
      </c>
      <c r="BF922">
        <v>5.8702670971529205</v>
      </c>
      <c r="BG922">
        <v>5.9084194977843421</v>
      </c>
      <c r="BH922">
        <v>5.9453032104637344</v>
      </c>
      <c r="BI922">
        <v>5.9790732436472345</v>
      </c>
    </row>
    <row r="923" spans="1:62">
      <c r="A923" s="95">
        <v>45580</v>
      </c>
      <c r="AK923" s="176">
        <v>4.8412997999999998</v>
      </c>
      <c r="AL923" s="176">
        <v>4.9528999999999996</v>
      </c>
      <c r="AM923" s="176">
        <v>4.9827000000000004</v>
      </c>
      <c r="AN923" s="176">
        <v>4.9955999999999996</v>
      </c>
      <c r="AO923" s="176">
        <v>5.1711999999999998</v>
      </c>
      <c r="AP923" s="176">
        <v>5.2409999999999997</v>
      </c>
      <c r="AQ923" s="881">
        <v>5.5583</v>
      </c>
      <c r="AR923" s="881">
        <v>5.6615000000000002</v>
      </c>
      <c r="AS923" s="881">
        <v>5.6555999999999997</v>
      </c>
      <c r="AT923" s="881">
        <v>5.4474999999999998</v>
      </c>
      <c r="AU923" s="28">
        <v>5.6372</v>
      </c>
      <c r="AV923">
        <v>5.6673278549164072</v>
      </c>
      <c r="AW923">
        <v>5.683432793407218</v>
      </c>
      <c r="AX923">
        <v>5.7061340941512126</v>
      </c>
      <c r="AY923">
        <v>5.7323015190599031</v>
      </c>
      <c r="AZ923">
        <v>5.7587100489490357</v>
      </c>
      <c r="BA923">
        <v>5.7870370370370363</v>
      </c>
      <c r="BB923">
        <v>5.8173356602675979</v>
      </c>
      <c r="BC923">
        <v>5.8479532163742682</v>
      </c>
      <c r="BD923">
        <v>5.8806233460746835</v>
      </c>
      <c r="BE923">
        <v>5.9154096421177167</v>
      </c>
      <c r="BF923">
        <v>5.9506099375185952</v>
      </c>
      <c r="BG923">
        <v>5.989817310572028</v>
      </c>
      <c r="BH923">
        <v>6.027727546714889</v>
      </c>
      <c r="BI923">
        <v>6.0624431645953312</v>
      </c>
    </row>
    <row r="924" spans="1:62">
      <c r="A924" s="95">
        <v>45581</v>
      </c>
      <c r="AK924" s="176">
        <v>4.8412997999999998</v>
      </c>
      <c r="AL924" s="176">
        <v>4.9528999999999996</v>
      </c>
      <c r="AM924" s="176">
        <v>4.9827000000000004</v>
      </c>
      <c r="AN924" s="176">
        <v>4.9955999999999996</v>
      </c>
      <c r="AO924" s="176">
        <v>5.1711999999999998</v>
      </c>
      <c r="AP924" s="176">
        <v>5.2409999999999997</v>
      </c>
      <c r="AQ924" s="881">
        <v>5.5583</v>
      </c>
      <c r="AR924" s="881">
        <v>5.6615000000000002</v>
      </c>
      <c r="AS924" s="881">
        <v>5.6555999999999997</v>
      </c>
      <c r="AT924" s="881">
        <v>5.4474999999999998</v>
      </c>
      <c r="AU924" s="28">
        <v>5.6742999999999997</v>
      </c>
      <c r="AV924">
        <v>5.6737588652482271</v>
      </c>
      <c r="AW924">
        <v>5.6915196357427433</v>
      </c>
      <c r="AX924">
        <v>5.7142857142857144</v>
      </c>
      <c r="AY924">
        <v>5.7355893318038431</v>
      </c>
      <c r="AZ924">
        <v>5.762028233938346</v>
      </c>
      <c r="BA924">
        <v>5.7887120115774247</v>
      </c>
      <c r="BB924">
        <v>5.8190282222868781</v>
      </c>
      <c r="BC924">
        <v>5.8530875036581795</v>
      </c>
      <c r="BD924">
        <v>5.8875478363261697</v>
      </c>
      <c r="BE924">
        <v>5.9241706161137442</v>
      </c>
      <c r="BF924">
        <v>5.9594755661501786</v>
      </c>
      <c r="BG924">
        <v>5.9988002399520104</v>
      </c>
      <c r="BH924">
        <v>6.0386473429951693</v>
      </c>
      <c r="BI924">
        <v>6.0734892195566355</v>
      </c>
    </row>
    <row r="925" spans="1:62">
      <c r="A925" s="95">
        <v>45582</v>
      </c>
      <c r="AK925" s="176">
        <v>4.8412997999999998</v>
      </c>
      <c r="AL925" s="176">
        <v>4.9528999999999996</v>
      </c>
      <c r="AM925" s="176">
        <v>4.9827000000000004</v>
      </c>
      <c r="AN925" s="176">
        <v>4.9955999999999996</v>
      </c>
      <c r="AO925" s="176">
        <v>5.1711999999999998</v>
      </c>
      <c r="AP925" s="176">
        <v>5.2409999999999997</v>
      </c>
      <c r="AQ925" s="881">
        <v>5.5583</v>
      </c>
      <c r="AR925" s="881">
        <v>5.6615000000000002</v>
      </c>
      <c r="AS925" s="881">
        <v>5.6555999999999997</v>
      </c>
      <c r="AT925" s="881">
        <v>5.4474999999999998</v>
      </c>
      <c r="AU925" s="28">
        <v>5.6752000000000002</v>
      </c>
      <c r="AV925">
        <v>5.6818181818181825</v>
      </c>
      <c r="AW925">
        <v>5.6980056980056988</v>
      </c>
      <c r="AX925">
        <v>5.7175528873642083</v>
      </c>
      <c r="AY925">
        <v>5.7421762848119435</v>
      </c>
      <c r="AZ925">
        <v>5.7686760888376121</v>
      </c>
      <c r="BA925">
        <v>5.7954216169226305</v>
      </c>
      <c r="BB925">
        <v>5.8241118229470006</v>
      </c>
      <c r="BC925">
        <v>5.8582308142940835</v>
      </c>
      <c r="BD925">
        <v>5.8927519151443724</v>
      </c>
      <c r="BE925">
        <v>5.929439667951379</v>
      </c>
      <c r="BF925">
        <v>5.9665871121718377</v>
      </c>
      <c r="BG925">
        <v>6.0078101531991592</v>
      </c>
      <c r="BH925">
        <v>6.0477774417901422</v>
      </c>
      <c r="BI925">
        <v>6.0845756008518403</v>
      </c>
    </row>
    <row r="926" spans="1:62">
      <c r="A926" s="95">
        <v>45583</v>
      </c>
      <c r="AK926" s="176">
        <v>4.8412997999999998</v>
      </c>
      <c r="AL926" s="176">
        <v>4.9528999999999996</v>
      </c>
      <c r="AM926" s="176">
        <v>4.9827000000000004</v>
      </c>
      <c r="AN926" s="176">
        <v>4.9955999999999996</v>
      </c>
      <c r="AO926" s="176">
        <v>5.1711999999999998</v>
      </c>
      <c r="AP926" s="176">
        <v>5.2409999999999997</v>
      </c>
      <c r="AQ926" s="881">
        <v>5.5583</v>
      </c>
      <c r="AR926" s="881">
        <v>5.6615000000000002</v>
      </c>
      <c r="AS926" s="881">
        <v>5.6555999999999997</v>
      </c>
      <c r="AT926" s="881">
        <v>5.4474999999999998</v>
      </c>
      <c r="AU926" s="28">
        <v>5.6665999999999999</v>
      </c>
      <c r="AV926">
        <v>5.6996295240809349</v>
      </c>
      <c r="AW926">
        <v>5.715918833952558</v>
      </c>
      <c r="AX926">
        <v>5.7388809182209473</v>
      </c>
      <c r="AY926">
        <v>5.762028233938346</v>
      </c>
      <c r="AZ926">
        <v>5.7870370370370363</v>
      </c>
      <c r="BA926">
        <v>5.8156440825821463</v>
      </c>
      <c r="BB926">
        <v>5.8445353594389244</v>
      </c>
      <c r="BC926">
        <v>5.8788947677836569</v>
      </c>
      <c r="BD926">
        <v>5.9136605558840927</v>
      </c>
      <c r="BE926">
        <v>5.9506099375185952</v>
      </c>
      <c r="BF926">
        <v>5.9880239520958076</v>
      </c>
      <c r="BG926">
        <v>6.0295447693699122</v>
      </c>
      <c r="BH926">
        <v>6.0679611650485432</v>
      </c>
      <c r="BI926">
        <v>6.1050061050061046</v>
      </c>
    </row>
    <row r="927" spans="1:62">
      <c r="A927" s="95">
        <v>45586</v>
      </c>
      <c r="AK927" s="176">
        <v>4.8412997999999998</v>
      </c>
      <c r="AL927" s="176">
        <v>4.9528999999999996</v>
      </c>
      <c r="AM927" s="176">
        <v>4.9827000000000004</v>
      </c>
      <c r="AN927" s="176">
        <v>4.9955999999999996</v>
      </c>
      <c r="AO927" s="176">
        <v>5.1711999999999998</v>
      </c>
      <c r="AP927" s="176">
        <v>5.2409999999999997</v>
      </c>
      <c r="AQ927" s="881">
        <v>5.5583</v>
      </c>
      <c r="AR927" s="881">
        <v>5.6615000000000002</v>
      </c>
      <c r="AS927" s="881">
        <v>5.6555999999999997</v>
      </c>
      <c r="AT927" s="881">
        <v>5.4474999999999998</v>
      </c>
      <c r="AU927" s="28">
        <v>5.7061999999999999</v>
      </c>
      <c r="AV927">
        <v>5.7126535275635533</v>
      </c>
      <c r="AW927">
        <v>5.7290174735032942</v>
      </c>
      <c r="AX927">
        <v>5.7504312823461756</v>
      </c>
      <c r="AY927">
        <v>5.7753393011839442</v>
      </c>
      <c r="AZ927">
        <v>5.8004640371229703</v>
      </c>
      <c r="BA927">
        <v>5.8275058275058278</v>
      </c>
      <c r="BB927">
        <v>5.8548009367681493</v>
      </c>
      <c r="BC927">
        <v>5.8892815076560661</v>
      </c>
      <c r="BD927">
        <v>5.9241706161137442</v>
      </c>
      <c r="BE927">
        <v>5.9594755661501786</v>
      </c>
      <c r="BF927">
        <v>5.9970014992503744</v>
      </c>
      <c r="BG927">
        <v>6.0368246302444915</v>
      </c>
      <c r="BH927">
        <v>6.0771801883925853</v>
      </c>
      <c r="BI927">
        <v>6.1124694376528117</v>
      </c>
    </row>
    <row r="928" spans="1:62">
      <c r="A928" s="95">
        <v>45587</v>
      </c>
      <c r="AK928" s="176">
        <v>4.8412997999999998</v>
      </c>
      <c r="AL928" s="176">
        <v>4.9528999999999996</v>
      </c>
      <c r="AM928" s="176">
        <v>4.9827000000000004</v>
      </c>
      <c r="AN928" s="176">
        <v>4.9955999999999996</v>
      </c>
      <c r="AO928" s="176">
        <v>5.1711999999999998</v>
      </c>
      <c r="AP928" s="176">
        <v>5.2409999999999997</v>
      </c>
      <c r="AQ928" s="881">
        <v>5.5583</v>
      </c>
      <c r="AR928" s="881">
        <v>5.6615000000000002</v>
      </c>
      <c r="AS928" s="881">
        <v>5.6555999999999997</v>
      </c>
      <c r="AT928" s="881">
        <v>5.4474999999999998</v>
      </c>
      <c r="AU928" s="28">
        <v>5.6951999999999998</v>
      </c>
      <c r="AV928">
        <v>5.711022272986864</v>
      </c>
      <c r="AW928">
        <v>5.7290174735032942</v>
      </c>
      <c r="AX928">
        <v>5.7504312823461756</v>
      </c>
      <c r="AY928">
        <v>5.7753393011839442</v>
      </c>
      <c r="AZ928">
        <v>5.8004640371229703</v>
      </c>
      <c r="BA928">
        <v>5.8275058275058278</v>
      </c>
      <c r="BB928">
        <v>5.8565153733528543</v>
      </c>
      <c r="BC928">
        <v>5.8892815076560661</v>
      </c>
      <c r="BD928">
        <v>5.9241706161137442</v>
      </c>
      <c r="BE928">
        <v>5.9594755661501786</v>
      </c>
      <c r="BF928">
        <v>5.9970014992503744</v>
      </c>
      <c r="BG928">
        <v>6.0368246302444915</v>
      </c>
      <c r="BH928">
        <v>6.0753341433778862</v>
      </c>
      <c r="BI928">
        <v>6.1106018942865878</v>
      </c>
    </row>
    <row r="929" spans="1:62">
      <c r="A929" s="95">
        <v>45588</v>
      </c>
      <c r="AK929" s="176">
        <v>4.8412997999999998</v>
      </c>
      <c r="AL929" s="176">
        <v>4.9528999999999996</v>
      </c>
      <c r="AM929" s="176">
        <v>4.9827000000000004</v>
      </c>
      <c r="AN929" s="176">
        <v>4.9955999999999996</v>
      </c>
      <c r="AO929" s="176">
        <v>5.1711999999999998</v>
      </c>
      <c r="AP929" s="176">
        <v>5.2409999999999997</v>
      </c>
      <c r="AQ929" s="881">
        <v>5.5583</v>
      </c>
      <c r="AR929" s="881">
        <v>5.6615000000000002</v>
      </c>
      <c r="AS929" s="881">
        <v>5.6555999999999997</v>
      </c>
      <c r="AT929" s="881">
        <v>5.4474999999999998</v>
      </c>
      <c r="AU929" s="28">
        <v>5.7142999999999997</v>
      </c>
      <c r="AV929">
        <v>5.7012542759407072</v>
      </c>
      <c r="AW929">
        <v>5.7191878753217038</v>
      </c>
      <c r="AX929">
        <v>5.7372346528973033</v>
      </c>
      <c r="AY929">
        <v>5.7587100489490357</v>
      </c>
      <c r="AZ929">
        <v>5.7853630315302285</v>
      </c>
      <c r="BA929">
        <v>5.8139534883720936</v>
      </c>
      <c r="BB929">
        <v>5.8428279287174991</v>
      </c>
      <c r="BC929">
        <v>5.8771672054069937</v>
      </c>
      <c r="BD929">
        <v>5.9101654846335698</v>
      </c>
      <c r="BE929">
        <v>5.9453032104637344</v>
      </c>
      <c r="BF929">
        <v>5.9808612440191391</v>
      </c>
      <c r="BG929">
        <v>6.0204695966285371</v>
      </c>
      <c r="BH929">
        <v>6.0587700696758553</v>
      </c>
      <c r="BI929">
        <v>6.0957025297165499</v>
      </c>
    </row>
    <row r="930" spans="1:62">
      <c r="A930" s="95">
        <v>45589</v>
      </c>
      <c r="AK930">
        <v>4.8412997999999998</v>
      </c>
      <c r="AL930">
        <v>4.9528999999999996</v>
      </c>
      <c r="AM930">
        <v>4.9827000000000004</v>
      </c>
      <c r="AN930">
        <v>4.9955999999999996</v>
      </c>
      <c r="AO930">
        <v>5.1711999999999998</v>
      </c>
      <c r="AP930">
        <v>5.2409999999999997</v>
      </c>
      <c r="AQ930">
        <v>5.5583</v>
      </c>
      <c r="AR930">
        <v>5.6615000000000002</v>
      </c>
      <c r="AS930">
        <v>5.6555999999999997</v>
      </c>
      <c r="AT930">
        <v>5.4474999999999998</v>
      </c>
      <c r="AU930" s="28">
        <v>5.7081</v>
      </c>
      <c r="AV930">
        <v>5.69313976658127</v>
      </c>
      <c r="AW930">
        <v>5.711022272986864</v>
      </c>
      <c r="AX930">
        <v>5.7323015190599031</v>
      </c>
      <c r="AY930">
        <v>5.755395683453238</v>
      </c>
      <c r="AZ930">
        <v>5.7803468208092488</v>
      </c>
      <c r="BA930">
        <v>5.8088875980249783</v>
      </c>
      <c r="BB930">
        <v>5.8360081704114384</v>
      </c>
      <c r="BC930">
        <v>5.868544600938967</v>
      </c>
      <c r="BD930">
        <v>5.9031877213695401</v>
      </c>
      <c r="BE930">
        <v>5.9382422802850359</v>
      </c>
      <c r="BF930">
        <v>5.9737156511350058</v>
      </c>
      <c r="BG930">
        <v>6.0132291040288637</v>
      </c>
      <c r="BH930">
        <v>6.0532687651331711</v>
      </c>
      <c r="BI930">
        <v>6.0882800608828003</v>
      </c>
    </row>
    <row r="931" spans="1:62">
      <c r="A931" s="95">
        <v>45590</v>
      </c>
      <c r="AK931">
        <v>4.8412997999999998</v>
      </c>
      <c r="AL931">
        <v>4.9528999999999996</v>
      </c>
      <c r="AM931">
        <v>4.9827000000000004</v>
      </c>
      <c r="AN931">
        <v>4.9955999999999996</v>
      </c>
      <c r="AO931">
        <v>5.1711999999999998</v>
      </c>
      <c r="AP931">
        <v>5.2409999999999997</v>
      </c>
      <c r="AQ931">
        <v>5.5583</v>
      </c>
      <c r="AR931">
        <v>5.6615000000000002</v>
      </c>
      <c r="AS931">
        <v>5.6555999999999997</v>
      </c>
      <c r="AT931">
        <v>5.4474999999999998</v>
      </c>
      <c r="AU931" s="28">
        <v>5.6962999999999999</v>
      </c>
      <c r="AV931">
        <v>5.7077625570776256</v>
      </c>
      <c r="AW931">
        <v>5.7257371886630404</v>
      </c>
      <c r="AX931">
        <v>5.7471264367816097</v>
      </c>
      <c r="AY931">
        <v>5.7720057720057723</v>
      </c>
      <c r="AZ931">
        <v>5.7971014492753632</v>
      </c>
      <c r="BA931">
        <v>5.8258083309059137</v>
      </c>
      <c r="BB931">
        <v>5.8530875036581795</v>
      </c>
      <c r="BC931">
        <v>5.8875478363261697</v>
      </c>
      <c r="BD931">
        <v>5.9206631142687982</v>
      </c>
      <c r="BE931">
        <v>5.9559261465157833</v>
      </c>
      <c r="BF931">
        <v>5.9934072520227746</v>
      </c>
      <c r="BG931">
        <v>6.0331825037707389</v>
      </c>
      <c r="BH931">
        <v>6.0716454159077102</v>
      </c>
      <c r="BI931">
        <v>6.1068702290076331</v>
      </c>
    </row>
    <row r="932" spans="1:62">
      <c r="A932" s="95">
        <v>45593</v>
      </c>
      <c r="AK932">
        <v>4.8412997999999998</v>
      </c>
      <c r="AL932">
        <v>4.9528999999999996</v>
      </c>
      <c r="AM932">
        <v>4.9827000000000004</v>
      </c>
      <c r="AN932">
        <v>4.9955999999999996</v>
      </c>
      <c r="AO932">
        <v>5.1711999999999998</v>
      </c>
      <c r="AP932">
        <v>5.2409999999999997</v>
      </c>
      <c r="AQ932">
        <v>5.5583</v>
      </c>
      <c r="AR932">
        <v>5.6615000000000002</v>
      </c>
      <c r="AS932">
        <v>5.6555999999999997</v>
      </c>
      <c r="AT932">
        <v>5.4474999999999998</v>
      </c>
      <c r="AU932" s="28">
        <v>5.6981999999999999</v>
      </c>
      <c r="AV932">
        <v>5.7028799543769599</v>
      </c>
      <c r="AW932">
        <v>5.7208237986270021</v>
      </c>
      <c r="AX932">
        <v>5.7421762848119435</v>
      </c>
      <c r="AY932">
        <v>5.7670126874279122</v>
      </c>
      <c r="AZ932">
        <v>5.7920648711265565</v>
      </c>
      <c r="BA932">
        <v>5.8207217694994178</v>
      </c>
      <c r="BB932">
        <v>5.8479532163742682</v>
      </c>
      <c r="BC932">
        <v>5.8823529411764701</v>
      </c>
      <c r="BD932">
        <v>5.9154096421177167</v>
      </c>
      <c r="BE932">
        <v>5.9506099375185952</v>
      </c>
      <c r="BF932">
        <v>5.9862316671655194</v>
      </c>
      <c r="BG932">
        <v>6.027727546714889</v>
      </c>
      <c r="BH932">
        <v>6.0661207158022448</v>
      </c>
      <c r="BI932">
        <v>6.0994205550472698</v>
      </c>
    </row>
    <row r="933" spans="1:62">
      <c r="A933" s="95">
        <v>45594</v>
      </c>
      <c r="AK933">
        <v>4.8412997999999998</v>
      </c>
      <c r="AL933">
        <v>4.9528999999999996</v>
      </c>
      <c r="AM933">
        <v>4.9827000000000004</v>
      </c>
      <c r="AN933">
        <v>4.9955999999999996</v>
      </c>
      <c r="AO933">
        <v>5.1711999999999998</v>
      </c>
      <c r="AP933">
        <v>5.2409999999999997</v>
      </c>
      <c r="AQ933">
        <v>5.5583</v>
      </c>
      <c r="AR933">
        <v>5.6615000000000002</v>
      </c>
      <c r="AS933">
        <v>5.6555999999999997</v>
      </c>
      <c r="AT933">
        <v>5.4474999999999998</v>
      </c>
      <c r="AU933" s="28">
        <v>5.37134</v>
      </c>
      <c r="AV933">
        <v>5.7603686635944698</v>
      </c>
      <c r="AW933">
        <v>5.7786766830395839</v>
      </c>
      <c r="AX933">
        <v>5.798782255726298</v>
      </c>
      <c r="AY933">
        <v>5.8241118229470006</v>
      </c>
      <c r="AZ933">
        <v>5.8496636443404508</v>
      </c>
      <c r="BA933">
        <v>5.8788947677836569</v>
      </c>
      <c r="BB933">
        <v>5.9049306170652498</v>
      </c>
      <c r="BC933">
        <v>5.94000594000594</v>
      </c>
      <c r="BD933">
        <v>5.975500448162534</v>
      </c>
      <c r="BE933">
        <v>6.009615384615385</v>
      </c>
      <c r="BF933">
        <v>6.0459492140266029</v>
      </c>
      <c r="BG933">
        <v>6.0882800608828003</v>
      </c>
      <c r="BH933">
        <v>6.1274509803921564</v>
      </c>
      <c r="BI933">
        <v>6.1614294516327792</v>
      </c>
    </row>
    <row r="934" spans="1:62">
      <c r="A934" s="95">
        <v>45595</v>
      </c>
      <c r="AK934">
        <v>4.8412997999999998</v>
      </c>
      <c r="AL934">
        <v>4.9528999999999996</v>
      </c>
      <c r="AM934">
        <v>4.9827000000000004</v>
      </c>
      <c r="AN934">
        <v>4.9955999999999996</v>
      </c>
      <c r="AO934">
        <v>5.1711999999999998</v>
      </c>
      <c r="AP934">
        <v>5.2409999999999997</v>
      </c>
      <c r="AQ934">
        <v>5.5583</v>
      </c>
      <c r="AR934">
        <v>5.6615000000000002</v>
      </c>
      <c r="AS934">
        <v>5.6555999999999997</v>
      </c>
      <c r="AT934">
        <v>5.4474999999999998</v>
      </c>
      <c r="AU934" s="28">
        <v>5.7794999999999996</v>
      </c>
      <c r="AV934">
        <v>5.762028233938346</v>
      </c>
      <c r="AW934">
        <v>5.7803468208092488</v>
      </c>
      <c r="AX934">
        <v>5.8004640371229703</v>
      </c>
      <c r="AY934">
        <v>5.8241118229470006</v>
      </c>
      <c r="AZ934">
        <v>5.8496636443404508</v>
      </c>
      <c r="BA934">
        <v>5.8788947677836569</v>
      </c>
      <c r="BB934">
        <v>5.9066745422327225</v>
      </c>
      <c r="BC934">
        <v>5.94000594000594</v>
      </c>
      <c r="BD934">
        <v>5.975500448162534</v>
      </c>
      <c r="BE934">
        <v>6.0114217012323419</v>
      </c>
      <c r="BF934">
        <v>6.0477774417901422</v>
      </c>
      <c r="BG934">
        <v>6.0864272671941571</v>
      </c>
      <c r="BH934">
        <v>6.1236987140232699</v>
      </c>
      <c r="BI934">
        <v>6.1576354679802963</v>
      </c>
    </row>
    <row r="935" spans="1:62">
      <c r="A935" s="95">
        <v>45596</v>
      </c>
      <c r="AK935">
        <v>4.8412997999999998</v>
      </c>
      <c r="AL935">
        <v>4.9528999999999996</v>
      </c>
      <c r="AM935">
        <v>4.9827000000000004</v>
      </c>
      <c r="AN935">
        <v>4.9955999999999996</v>
      </c>
      <c r="AO935">
        <v>5.1711999999999998</v>
      </c>
      <c r="AP935">
        <v>5.2409999999999997</v>
      </c>
      <c r="AQ935">
        <v>5.5583</v>
      </c>
      <c r="AR935">
        <v>5.6615000000000002</v>
      </c>
      <c r="AS935">
        <v>5.6555999999999997</v>
      </c>
      <c r="AT935">
        <v>5.4474999999999998</v>
      </c>
      <c r="AU935" s="28">
        <v>5.7773000000000003</v>
      </c>
      <c r="AV935">
        <v>5.7780088981337032</v>
      </c>
      <c r="AW935">
        <v>5.798782255726298</v>
      </c>
      <c r="AX935">
        <v>5.8156440825821463</v>
      </c>
      <c r="AY935">
        <v>5.8411214953271031</v>
      </c>
      <c r="AZ935">
        <v>5.8668231152830748</v>
      </c>
      <c r="BA935">
        <v>5.8944886531093426</v>
      </c>
      <c r="BB935">
        <v>5.9224163458691148</v>
      </c>
      <c r="BC935">
        <v>5.9559261465157833</v>
      </c>
      <c r="BD935">
        <v>5.9916117435590177</v>
      </c>
      <c r="BE935">
        <v>6.027727546714889</v>
      </c>
      <c r="BF935">
        <v>6.0642813826561559</v>
      </c>
      <c r="BG935">
        <v>6.1050061050061046</v>
      </c>
      <c r="BH935">
        <v>6.1443932411674345</v>
      </c>
      <c r="BI935">
        <v>6.1785603954278656</v>
      </c>
    </row>
    <row r="936" spans="1:62">
      <c r="A936" s="95">
        <v>45597</v>
      </c>
      <c r="AK936">
        <v>4.8412997999999998</v>
      </c>
      <c r="AL936">
        <v>4.9528999999999996</v>
      </c>
      <c r="AM936">
        <v>4.9827000000000004</v>
      </c>
      <c r="AN936">
        <v>4.9955999999999996</v>
      </c>
      <c r="AO936">
        <v>5.1711999999999998</v>
      </c>
      <c r="AP936">
        <v>5.2409999999999997</v>
      </c>
      <c r="AQ936">
        <v>5.5583</v>
      </c>
      <c r="AR936">
        <v>5.6615000000000002</v>
      </c>
      <c r="AS936">
        <v>5.6555999999999997</v>
      </c>
      <c r="AT936">
        <v>5.4474999999999998</v>
      </c>
      <c r="AU936" s="28">
        <v>5.8067000000000002</v>
      </c>
      <c r="AV936">
        <v>5.7780088981337032</v>
      </c>
      <c r="AW936">
        <v>5.8892815076560661</v>
      </c>
      <c r="AX936">
        <v>5.9084194977843421</v>
      </c>
      <c r="AY936">
        <v>5.9329575793533076</v>
      </c>
      <c r="AZ936">
        <v>5.9594755661501786</v>
      </c>
      <c r="BA936">
        <v>5.9880239520958076</v>
      </c>
      <c r="BB936">
        <v>6.0150375939849621</v>
      </c>
      <c r="BC936">
        <v>6.0496067755595888</v>
      </c>
      <c r="BD936">
        <v>6.0882800608828003</v>
      </c>
      <c r="BE936">
        <v>6.1274509803921564</v>
      </c>
      <c r="BF936">
        <v>6.1652281134401967</v>
      </c>
      <c r="BG936">
        <v>6.2073246430788336</v>
      </c>
      <c r="BH936">
        <v>6.25</v>
      </c>
      <c r="BI936">
        <v>6.2853551225644253</v>
      </c>
    </row>
    <row r="937" spans="1:62">
      <c r="A937" s="95">
        <v>45600</v>
      </c>
      <c r="AK937">
        <v>4.8412997999999998</v>
      </c>
      <c r="AL937">
        <v>4.9528999999999996</v>
      </c>
      <c r="AM937">
        <v>4.9827000000000004</v>
      </c>
      <c r="AN937">
        <v>4.9955999999999996</v>
      </c>
      <c r="AO937">
        <v>5.1711999999999998</v>
      </c>
      <c r="AP937">
        <v>5.2409999999999997</v>
      </c>
      <c r="AQ937">
        <v>5.5583</v>
      </c>
      <c r="AR937">
        <v>5.6615000000000002</v>
      </c>
      <c r="AS937">
        <v>5.6555999999999997</v>
      </c>
      <c r="AT937">
        <v>5.4474999999999998</v>
      </c>
      <c r="AU937">
        <v>5.8067000000000002</v>
      </c>
      <c r="AV937" s="28">
        <v>5.7892000000000001</v>
      </c>
      <c r="AW937">
        <v>5.7870370370370363</v>
      </c>
      <c r="AX937">
        <v>5.8055152394775043</v>
      </c>
      <c r="AY937">
        <v>5.8309037900874632</v>
      </c>
      <c r="AZ937">
        <v>5.8565153733528543</v>
      </c>
      <c r="BA937">
        <v>5.8840835539864669</v>
      </c>
      <c r="BB937">
        <v>5.9101654846335698</v>
      </c>
      <c r="BC937">
        <v>5.9435364041604748</v>
      </c>
      <c r="BD937">
        <v>5.9790732436472345</v>
      </c>
      <c r="BE937">
        <v>6.0150375939849621</v>
      </c>
      <c r="BF937">
        <v>6.0514372163388801</v>
      </c>
      <c r="BG937">
        <v>6.091989034419738</v>
      </c>
      <c r="BH937">
        <v>6.1312078479460457</v>
      </c>
      <c r="BI937">
        <v>6.1652281134401967</v>
      </c>
      <c r="BJ937">
        <v>6.2853551225644253</v>
      </c>
    </row>
    <row r="938" spans="1:62">
      <c r="A938" s="95">
        <v>45601</v>
      </c>
      <c r="AK938">
        <v>4.8412997999999998</v>
      </c>
      <c r="AL938">
        <v>4.9528999999999996</v>
      </c>
      <c r="AM938">
        <v>4.9827000000000004</v>
      </c>
      <c r="AN938">
        <v>4.9955999999999996</v>
      </c>
      <c r="AO938">
        <v>5.1711999999999998</v>
      </c>
      <c r="AP938">
        <v>5.2409999999999997</v>
      </c>
      <c r="AQ938">
        <v>5.5583</v>
      </c>
      <c r="AR938">
        <v>5.6615000000000002</v>
      </c>
      <c r="AS938">
        <v>5.6555999999999997</v>
      </c>
      <c r="AT938">
        <v>5.4474999999999998</v>
      </c>
      <c r="AU938">
        <v>5.8067000000000002</v>
      </c>
      <c r="AV938" s="28">
        <v>5.7839999999999998</v>
      </c>
      <c r="AW938">
        <v>5.7686760888376121</v>
      </c>
      <c r="AX938">
        <v>5.7870370370370363</v>
      </c>
      <c r="AY938">
        <v>5.8105752469494476</v>
      </c>
      <c r="AZ938">
        <v>5.8360081704114384</v>
      </c>
      <c r="BA938">
        <v>5.8633831720902956</v>
      </c>
      <c r="BB938">
        <v>5.8910162002945503</v>
      </c>
      <c r="BC938">
        <v>5.9224163458691148</v>
      </c>
      <c r="BD938">
        <v>5.9577003276735176</v>
      </c>
      <c r="BE938">
        <v>5.9916117435590177</v>
      </c>
      <c r="BF938">
        <v>6.0259114191021395</v>
      </c>
      <c r="BG938">
        <v>6.0642813826561559</v>
      </c>
      <c r="BH938">
        <v>6.1012812690665044</v>
      </c>
      <c r="BI938">
        <v>6.1349693251533743</v>
      </c>
    </row>
    <row r="939" spans="1:62">
      <c r="A939" s="95">
        <v>45602</v>
      </c>
      <c r="AK939">
        <v>4.8412997999999998</v>
      </c>
      <c r="AL939">
        <v>4.9528999999999996</v>
      </c>
      <c r="AM939">
        <v>4.9827000000000004</v>
      </c>
      <c r="AN939">
        <v>4.9955999999999996</v>
      </c>
      <c r="AO939">
        <v>5.1711999999999998</v>
      </c>
      <c r="AP939">
        <v>5.2409999999999997</v>
      </c>
      <c r="AQ939">
        <v>5.5583</v>
      </c>
      <c r="AR939">
        <v>5.6615000000000002</v>
      </c>
      <c r="AS939">
        <v>5.6555999999999997</v>
      </c>
      <c r="AT939">
        <v>5.4474999999999998</v>
      </c>
      <c r="AU939">
        <v>5.8067000000000002</v>
      </c>
      <c r="AV939" s="28">
        <v>5.7641999999999998</v>
      </c>
      <c r="AW939">
        <v>5.6980056980056988</v>
      </c>
      <c r="AX939">
        <v>5.7175528873642083</v>
      </c>
      <c r="AY939">
        <v>5.7421762848119435</v>
      </c>
      <c r="AZ939">
        <v>5.7670126874279122</v>
      </c>
      <c r="BA939">
        <v>5.7954216169226305</v>
      </c>
      <c r="BB939">
        <v>5.8224163027656477</v>
      </c>
      <c r="BC939">
        <v>5.8530875036581795</v>
      </c>
      <c r="BD939">
        <v>5.8875478363261697</v>
      </c>
      <c r="BE939">
        <v>5.9224163458691148</v>
      </c>
      <c r="BF939">
        <v>5.9559261465157833</v>
      </c>
      <c r="BG939">
        <v>5.9934072520227746</v>
      </c>
      <c r="BH939">
        <v>6.027727546714889</v>
      </c>
      <c r="BI939">
        <v>6.0606060606060606</v>
      </c>
    </row>
    <row r="940" spans="1:62">
      <c r="A940" s="95">
        <v>45603</v>
      </c>
      <c r="AK940">
        <v>4.8412997999999998</v>
      </c>
      <c r="AL940">
        <v>4.9528999999999996</v>
      </c>
      <c r="AM940">
        <v>4.9827000000000004</v>
      </c>
      <c r="AN940">
        <v>4.9955999999999996</v>
      </c>
      <c r="AO940">
        <v>5.1711999999999998</v>
      </c>
      <c r="AP940">
        <v>5.2409999999999997</v>
      </c>
      <c r="AQ940">
        <v>5.5583</v>
      </c>
      <c r="AR940">
        <v>5.6615000000000002</v>
      </c>
      <c r="AS940">
        <v>5.6555999999999997</v>
      </c>
      <c r="AT940">
        <v>5.4474999999999998</v>
      </c>
      <c r="AU940">
        <v>5.8067000000000002</v>
      </c>
      <c r="AV940" s="28">
        <v>5.6618000000000004</v>
      </c>
      <c r="AW940">
        <v>5.6947608200455582</v>
      </c>
      <c r="AX940">
        <v>5.7142857142857144</v>
      </c>
      <c r="AY940">
        <v>5.7405281285878305</v>
      </c>
      <c r="AZ940">
        <v>5.7670126874279122</v>
      </c>
      <c r="BA940">
        <v>5.793742757821553</v>
      </c>
      <c r="BB940">
        <v>5.8190282222868781</v>
      </c>
      <c r="BC940">
        <v>5.8513750731421883</v>
      </c>
      <c r="BD940">
        <v>5.8858151854031782</v>
      </c>
      <c r="BE940">
        <v>5.9224163458691148</v>
      </c>
      <c r="BF940">
        <v>5.9559261465157833</v>
      </c>
      <c r="BG940">
        <v>5.9952038369304557</v>
      </c>
      <c r="BH940">
        <v>6.0331825037707389</v>
      </c>
      <c r="BI940">
        <v>6.0679611650485432</v>
      </c>
    </row>
    <row r="941" spans="1:62">
      <c r="A941" s="95">
        <v>45604</v>
      </c>
      <c r="AK941">
        <v>4.8412997999999998</v>
      </c>
      <c r="AL941">
        <v>4.9528999999999996</v>
      </c>
      <c r="AM941">
        <v>4.9827000000000004</v>
      </c>
      <c r="AN941">
        <v>4.9955999999999996</v>
      </c>
      <c r="AO941">
        <v>5.1711999999999998</v>
      </c>
      <c r="AP941">
        <v>5.2409999999999997</v>
      </c>
      <c r="AQ941">
        <v>5.5583</v>
      </c>
      <c r="AR941">
        <v>5.6615000000000002</v>
      </c>
      <c r="AS941">
        <v>5.6555999999999997</v>
      </c>
      <c r="AT941">
        <v>5.4474999999999998</v>
      </c>
      <c r="AU941">
        <v>5.8067000000000002</v>
      </c>
      <c r="AV941" s="28">
        <v>5.7641999999999998</v>
      </c>
      <c r="AW941">
        <v>5.7720057720057723</v>
      </c>
      <c r="AX941">
        <v>5.7920648711265565</v>
      </c>
      <c r="AY941">
        <v>5.8173356602675979</v>
      </c>
      <c r="AZ941">
        <v>5.8428279287174991</v>
      </c>
      <c r="BA941">
        <v>5.8702670971529205</v>
      </c>
      <c r="BB941">
        <v>5.8962264150943398</v>
      </c>
      <c r="BC941">
        <v>5.9276822762299943</v>
      </c>
      <c r="BD941">
        <v>5.9630292188431726</v>
      </c>
      <c r="BE941">
        <v>5.9970014992503744</v>
      </c>
      <c r="BF941">
        <v>6.0313630880579012</v>
      </c>
      <c r="BG941">
        <v>6.0716454159077102</v>
      </c>
      <c r="BH941">
        <v>6.1106018942865878</v>
      </c>
      <c r="BI941">
        <v>6.1443932411674345</v>
      </c>
    </row>
    <row r="942" spans="1:62">
      <c r="A942" s="95">
        <v>45607</v>
      </c>
      <c r="AK942">
        <v>4.8412997999999998</v>
      </c>
      <c r="AL942">
        <v>4.9528999999999996</v>
      </c>
      <c r="AM942">
        <v>4.9827000000000004</v>
      </c>
      <c r="AN942">
        <v>4.9955999999999996</v>
      </c>
      <c r="AO942">
        <v>5.1711999999999998</v>
      </c>
      <c r="AP942">
        <v>5.2409999999999997</v>
      </c>
      <c r="AQ942">
        <v>5.5583</v>
      </c>
      <c r="AR942">
        <v>5.6615000000000002</v>
      </c>
      <c r="AS942">
        <v>5.6555999999999997</v>
      </c>
      <c r="AT942">
        <v>5.4474999999999998</v>
      </c>
      <c r="AU942">
        <v>5.8067000000000002</v>
      </c>
      <c r="AV942" s="28">
        <v>5.7973999999999997</v>
      </c>
      <c r="AW942">
        <v>5.7786766830395839</v>
      </c>
      <c r="AX942">
        <v>5.798782255726298</v>
      </c>
      <c r="AY942">
        <v>5.8241118229470006</v>
      </c>
      <c r="AZ942">
        <v>5.8496636443404508</v>
      </c>
      <c r="BA942">
        <v>5.8771672054069937</v>
      </c>
      <c r="BB942">
        <v>5.9014458542342876</v>
      </c>
      <c r="BC942">
        <v>5.9329575793533076</v>
      </c>
      <c r="BD942">
        <v>5.9683676514473287</v>
      </c>
      <c r="BE942">
        <v>6.0042029420594414</v>
      </c>
      <c r="BF942">
        <v>6.0404711567502263</v>
      </c>
      <c r="BG942">
        <v>6.0790273556230998</v>
      </c>
      <c r="BH942">
        <v>6.1180789232181088</v>
      </c>
      <c r="BI942">
        <v>6.1500615006150063</v>
      </c>
    </row>
    <row r="943" spans="1:62">
      <c r="A943" s="95">
        <v>45608</v>
      </c>
      <c r="AK943">
        <v>4.8412997999999998</v>
      </c>
      <c r="AL943">
        <v>4.9528999999999996</v>
      </c>
      <c r="AM943">
        <v>4.9827000000000004</v>
      </c>
      <c r="AN943">
        <v>4.9955999999999996</v>
      </c>
      <c r="AO943">
        <v>5.1711999999999998</v>
      </c>
      <c r="AP943">
        <v>5.2409999999999997</v>
      </c>
      <c r="AQ943">
        <v>5.5583</v>
      </c>
      <c r="AR943">
        <v>5.6615000000000002</v>
      </c>
      <c r="AS943">
        <v>5.6555999999999997</v>
      </c>
      <c r="AT943">
        <v>5.4474999999999998</v>
      </c>
      <c r="AU943">
        <v>5.8067000000000002</v>
      </c>
      <c r="AV943" s="28">
        <v>5.7687999999999997</v>
      </c>
      <c r="AW943">
        <v>5.7753393011839442</v>
      </c>
      <c r="AX943">
        <v>5.7954216169226305</v>
      </c>
      <c r="AY943">
        <v>5.8207217694994178</v>
      </c>
      <c r="AZ943">
        <v>5.8445353594389244</v>
      </c>
      <c r="BA943">
        <v>5.8719906048150321</v>
      </c>
      <c r="BB943">
        <v>5.8962264150943398</v>
      </c>
      <c r="BC943">
        <v>5.9276822762299943</v>
      </c>
      <c r="BD943">
        <v>5.9630292188431726</v>
      </c>
      <c r="BE943">
        <v>5.9988002399520104</v>
      </c>
      <c r="BF943">
        <v>6.0331825037707389</v>
      </c>
      <c r="BG943">
        <v>6.0734892195566355</v>
      </c>
      <c r="BH943">
        <v>6.1124694376528117</v>
      </c>
      <c r="BI943">
        <v>6.1443932411674345</v>
      </c>
    </row>
    <row r="944" spans="1:62">
      <c r="A944" s="95">
        <v>45609</v>
      </c>
      <c r="AK944">
        <v>4.8412997999999998</v>
      </c>
      <c r="AL944">
        <v>4.9528999999999996</v>
      </c>
      <c r="AM944">
        <v>4.9827000000000004</v>
      </c>
      <c r="AN944">
        <v>4.9955999999999996</v>
      </c>
      <c r="AO944">
        <v>5.1711999999999998</v>
      </c>
      <c r="AP944">
        <v>5.2409999999999997</v>
      </c>
      <c r="AQ944">
        <v>5.5583</v>
      </c>
      <c r="AR944">
        <v>5.6615000000000002</v>
      </c>
      <c r="AS944">
        <v>5.6555999999999997</v>
      </c>
      <c r="AT944">
        <v>5.4474999999999998</v>
      </c>
      <c r="AU944">
        <v>5.8067000000000002</v>
      </c>
      <c r="AV944" s="28">
        <v>5.7706999999999997</v>
      </c>
      <c r="AW944">
        <v>5.8224163027656477</v>
      </c>
      <c r="AX944">
        <v>5.8428279287174991</v>
      </c>
      <c r="AY944">
        <v>5.868544600938967</v>
      </c>
      <c r="AZ944">
        <v>5.8944886531093426</v>
      </c>
      <c r="BA944">
        <v>5.9224163458691148</v>
      </c>
      <c r="BB944">
        <v>5.9506099375185952</v>
      </c>
      <c r="BC944">
        <v>5.9808612440191391</v>
      </c>
      <c r="BD944">
        <v>6.01684717208183</v>
      </c>
      <c r="BE944">
        <v>6.0532687651331711</v>
      </c>
      <c r="BF944">
        <v>6.0882800608828003</v>
      </c>
      <c r="BG944">
        <v>6.1293288384921851</v>
      </c>
      <c r="BH944">
        <v>6.1709348966368403</v>
      </c>
      <c r="BI944">
        <v>6.2053986968662738</v>
      </c>
    </row>
    <row r="945" spans="1:61">
      <c r="A945" s="95">
        <v>45610</v>
      </c>
      <c r="AK945">
        <v>4.8412997999999998</v>
      </c>
      <c r="AL945">
        <v>4.9528999999999996</v>
      </c>
      <c r="AM945">
        <v>4.9827000000000004</v>
      </c>
      <c r="AN945">
        <v>4.9955999999999996</v>
      </c>
      <c r="AO945">
        <v>5.1711999999999998</v>
      </c>
      <c r="AP945">
        <v>5.2409999999999997</v>
      </c>
      <c r="AQ945">
        <v>5.5583</v>
      </c>
      <c r="AR945">
        <v>5.6615000000000002</v>
      </c>
      <c r="AS945">
        <v>5.6555999999999997</v>
      </c>
      <c r="AT945">
        <v>5.4474999999999998</v>
      </c>
      <c r="AU945">
        <v>5.8067000000000002</v>
      </c>
      <c r="AV945" s="28">
        <v>5.7878999999999996</v>
      </c>
      <c r="AW945">
        <v>5.7920648711265565</v>
      </c>
      <c r="AX945">
        <v>5.8122638767800057</v>
      </c>
      <c r="AY945">
        <v>5.8377116170461179</v>
      </c>
      <c r="AZ945">
        <v>5.8633831720902956</v>
      </c>
      <c r="BA945">
        <v>5.8910162002945503</v>
      </c>
      <c r="BB945">
        <v>5.9189109203906485</v>
      </c>
      <c r="BC945">
        <v>5.9488399762046402</v>
      </c>
      <c r="BD945">
        <v>5.9862316671655194</v>
      </c>
      <c r="BE945">
        <v>6.0240963855421681</v>
      </c>
      <c r="BF945">
        <v>6.0587700696758553</v>
      </c>
      <c r="BG945">
        <v>6.0994205550472698</v>
      </c>
      <c r="BH945">
        <v>6.1406202026404673</v>
      </c>
      <c r="BI945">
        <v>6.1747452917567145</v>
      </c>
    </row>
    <row r="946" spans="1:61">
      <c r="A946" s="95">
        <v>45611</v>
      </c>
      <c r="AK946">
        <v>4.8412997999999998</v>
      </c>
      <c r="AL946">
        <v>4.9528999999999996</v>
      </c>
      <c r="AM946">
        <v>4.9827000000000004</v>
      </c>
      <c r="AN946">
        <v>4.9955999999999996</v>
      </c>
      <c r="AO946">
        <v>5.1711999999999998</v>
      </c>
      <c r="AP946">
        <v>5.2409999999999997</v>
      </c>
      <c r="AQ946">
        <v>5.5583</v>
      </c>
      <c r="AR946">
        <v>5.6615000000000002</v>
      </c>
      <c r="AS946">
        <v>5.6555999999999997</v>
      </c>
      <c r="AT946">
        <v>5.4474999999999998</v>
      </c>
      <c r="AU946">
        <v>5.8067000000000002</v>
      </c>
      <c r="AV946" s="28">
        <v>5.7878999999999996</v>
      </c>
      <c r="AW946">
        <v>5.7954216169226305</v>
      </c>
      <c r="AX946">
        <v>5.8156440825821463</v>
      </c>
      <c r="AY946">
        <v>5.8496636443404508</v>
      </c>
      <c r="AZ946">
        <v>5.8754406580493539</v>
      </c>
      <c r="BA946">
        <v>5.9049306170652498</v>
      </c>
      <c r="BB946">
        <v>5.9329575793533076</v>
      </c>
      <c r="BC946">
        <v>5.9630292188431726</v>
      </c>
      <c r="BD946">
        <v>6.0006000600060005</v>
      </c>
      <c r="BE946">
        <v>6.0386473429951693</v>
      </c>
      <c r="BF946">
        <v>6.0753341433778862</v>
      </c>
      <c r="BG946">
        <v>6.1180789232181088</v>
      </c>
      <c r="BH946">
        <v>6.1595318755774562</v>
      </c>
      <c r="BI946">
        <v>6.195786864931847</v>
      </c>
    </row>
    <row r="947" spans="1:61">
      <c r="A947" s="95">
        <v>45614</v>
      </c>
      <c r="AK947">
        <v>4.8412997999999998</v>
      </c>
      <c r="AL947">
        <v>4.9528999999999996</v>
      </c>
      <c r="AM947">
        <v>4.9827000000000004</v>
      </c>
      <c r="AN947">
        <v>4.9955999999999996</v>
      </c>
      <c r="AO947">
        <v>5.1711999999999998</v>
      </c>
      <c r="AP947">
        <v>5.2409999999999997</v>
      </c>
      <c r="AQ947">
        <v>5.5583</v>
      </c>
      <c r="AR947">
        <v>5.6615000000000002</v>
      </c>
      <c r="AS947">
        <v>5.6555999999999997</v>
      </c>
      <c r="AT947">
        <v>5.4474999999999998</v>
      </c>
      <c r="AU947">
        <v>5.8067000000000002</v>
      </c>
      <c r="AV947" s="28">
        <v>5.7596999999999996</v>
      </c>
      <c r="AW947">
        <v>5.7487783845932743</v>
      </c>
      <c r="AX947">
        <v>5.7686760888376121</v>
      </c>
      <c r="AY947">
        <v>5.793742757821553</v>
      </c>
      <c r="AZ947">
        <v>5.8224163027656477</v>
      </c>
      <c r="BA947">
        <v>5.8513750731421883</v>
      </c>
      <c r="BB947">
        <v>5.8788947677836569</v>
      </c>
      <c r="BC947">
        <v>5.9101654846335698</v>
      </c>
      <c r="BD947">
        <v>5.9470710674992571</v>
      </c>
      <c r="BE947">
        <v>5.9862316671655194</v>
      </c>
      <c r="BF947">
        <v>6.022282445046673</v>
      </c>
      <c r="BG947">
        <v>6.0642813826561559</v>
      </c>
      <c r="BH947">
        <v>6.103143118706134</v>
      </c>
      <c r="BI947">
        <v>6.1387354205033766</v>
      </c>
    </row>
    <row r="948" spans="1:61">
      <c r="A948" s="95">
        <v>45615</v>
      </c>
      <c r="AK948">
        <v>4.8412997999999998</v>
      </c>
      <c r="AL948">
        <v>4.9528999999999996</v>
      </c>
      <c r="AM948">
        <v>4.9827000000000004</v>
      </c>
      <c r="AN948">
        <v>4.9955999999999996</v>
      </c>
      <c r="AO948">
        <v>5.1711999999999998</v>
      </c>
      <c r="AP948">
        <v>5.2409999999999997</v>
      </c>
      <c r="AQ948">
        <v>5.5583</v>
      </c>
      <c r="AR948">
        <v>5.6615000000000002</v>
      </c>
      <c r="AS948">
        <v>5.6555999999999997</v>
      </c>
      <c r="AT948">
        <v>5.4474999999999998</v>
      </c>
      <c r="AU948">
        <v>5.8067000000000002</v>
      </c>
      <c r="AV948" s="28">
        <v>5.7736999999999998</v>
      </c>
      <c r="AW948">
        <v>5.7803468208092488</v>
      </c>
      <c r="AX948">
        <v>5.802146794313896</v>
      </c>
      <c r="AY948">
        <v>5.8275058275058278</v>
      </c>
      <c r="AZ948">
        <v>5.8530875036581795</v>
      </c>
      <c r="BA948">
        <v>5.8840835539864669</v>
      </c>
      <c r="BB948">
        <v>5.9136605558840927</v>
      </c>
      <c r="BC948">
        <v>5.9453032104637344</v>
      </c>
      <c r="BD948">
        <v>5.9826503140891418</v>
      </c>
      <c r="BE948">
        <v>6.0204695966285371</v>
      </c>
      <c r="BF948">
        <v>6.0569351907934585</v>
      </c>
      <c r="BG948">
        <v>6.0975609756097562</v>
      </c>
      <c r="BH948">
        <v>6.1368517950291492</v>
      </c>
      <c r="BI948">
        <v>6.1709348966368403</v>
      </c>
    </row>
    <row r="949" spans="1:61">
      <c r="A949" s="103">
        <v>45616</v>
      </c>
      <c r="AK949">
        <v>4.8412997999999998</v>
      </c>
      <c r="AL949">
        <v>4.9528999999999996</v>
      </c>
      <c r="AM949">
        <v>4.9827000000000004</v>
      </c>
      <c r="AN949">
        <v>4.9955999999999996</v>
      </c>
      <c r="AO949">
        <v>5.1711999999999998</v>
      </c>
      <c r="AP949">
        <v>5.2409999999999997</v>
      </c>
      <c r="AQ949">
        <v>5.5583</v>
      </c>
      <c r="AR949">
        <v>5.6615000000000002</v>
      </c>
      <c r="AS949">
        <v>5.6555999999999997</v>
      </c>
      <c r="AT949">
        <v>5.4474999999999998</v>
      </c>
      <c r="AU949">
        <v>5.8067000000000002</v>
      </c>
      <c r="AV949" s="293">
        <v>5.7736999999999998</v>
      </c>
      <c r="AW949">
        <v>5.8072009291521489</v>
      </c>
      <c r="AX949">
        <v>5.8275058275058278</v>
      </c>
      <c r="AY949">
        <v>5.8241118229470006</v>
      </c>
      <c r="AZ949">
        <v>5.8513750731421883</v>
      </c>
      <c r="BA949">
        <v>5.8806233460746835</v>
      </c>
      <c r="BB949">
        <v>5.9101654846335698</v>
      </c>
      <c r="BC949">
        <v>5.94000594000594</v>
      </c>
      <c r="BD949">
        <v>5.9790732436472345</v>
      </c>
      <c r="BE949">
        <v>6.01684717208183</v>
      </c>
      <c r="BF949">
        <v>6.0514372163388801</v>
      </c>
      <c r="BG949">
        <v>6.091989034419738</v>
      </c>
      <c r="BH949">
        <v>6.1312078479460457</v>
      </c>
      <c r="BI949">
        <v>6.1652281134401967</v>
      </c>
    </row>
    <row r="950" spans="1:61">
      <c r="A950" s="95">
        <v>45617</v>
      </c>
      <c r="AK950">
        <v>4.8412997999999998</v>
      </c>
      <c r="AL950">
        <v>4.9528999999999996</v>
      </c>
      <c r="AM950">
        <v>4.9827000000000004</v>
      </c>
      <c r="AN950">
        <v>4.9955999999999996</v>
      </c>
      <c r="AO950">
        <v>5.1711999999999998</v>
      </c>
      <c r="AP950">
        <v>5.2409999999999997</v>
      </c>
      <c r="AQ950">
        <v>5.5583</v>
      </c>
      <c r="AR950">
        <v>5.6615000000000002</v>
      </c>
      <c r="AS950">
        <v>5.6555999999999997</v>
      </c>
      <c r="AT950">
        <v>5.4474999999999998</v>
      </c>
      <c r="AU950">
        <v>5.8067000000000002</v>
      </c>
      <c r="AV950" s="28">
        <v>5.8167</v>
      </c>
      <c r="AW950">
        <v>5.8207217694994178</v>
      </c>
      <c r="AX950">
        <v>5.8411214953271031</v>
      </c>
      <c r="AY950">
        <v>5.8616647127784294</v>
      </c>
      <c r="AZ950">
        <v>5.8927519151443724</v>
      </c>
      <c r="BA950">
        <v>5.9206631142687982</v>
      </c>
      <c r="BB950">
        <v>5.9470710674992571</v>
      </c>
      <c r="BC950">
        <v>5.975500448162534</v>
      </c>
      <c r="BD950">
        <v>6.01684717208183</v>
      </c>
      <c r="BE950">
        <v>6.0569351907934585</v>
      </c>
      <c r="BF950">
        <v>6.0938452163315056</v>
      </c>
      <c r="BG950">
        <v>6.1349693251533743</v>
      </c>
      <c r="BH950">
        <v>6.1728395061728394</v>
      </c>
      <c r="BI950">
        <v>6.2092517851598883</v>
      </c>
    </row>
    <row r="951" spans="1:61">
      <c r="A951" s="95">
        <v>45618</v>
      </c>
      <c r="AK951">
        <v>4.8412997999999998</v>
      </c>
      <c r="AL951">
        <v>4.9528999999999996</v>
      </c>
      <c r="AM951">
        <v>4.9827000000000004</v>
      </c>
      <c r="AN951">
        <v>4.9955999999999996</v>
      </c>
      <c r="AO951">
        <v>5.1711999999999998</v>
      </c>
      <c r="AP951">
        <v>5.2409999999999997</v>
      </c>
      <c r="AQ951">
        <v>5.5583</v>
      </c>
      <c r="AR951">
        <v>5.6615000000000002</v>
      </c>
      <c r="AS951">
        <v>5.6555999999999997</v>
      </c>
      <c r="AT951">
        <v>5.4474999999999998</v>
      </c>
      <c r="AU951">
        <v>5.8067000000000002</v>
      </c>
      <c r="AV951" s="28">
        <v>5.8117999999999999</v>
      </c>
      <c r="AW951">
        <v>5.8156440825821463</v>
      </c>
      <c r="AX951">
        <v>5.8377116170461179</v>
      </c>
      <c r="AY951">
        <v>5.8582308142940835</v>
      </c>
      <c r="AZ951">
        <v>5.8892815076560661</v>
      </c>
      <c r="BA951">
        <v>5.9206631142687982</v>
      </c>
      <c r="BB951">
        <v>5.9488399762046402</v>
      </c>
      <c r="BC951">
        <v>5.9790732436472345</v>
      </c>
      <c r="BD951">
        <v>6.0150375939849621</v>
      </c>
      <c r="BE951">
        <v>6.0532687651331711</v>
      </c>
      <c r="BF951">
        <v>6.0882800608828003</v>
      </c>
      <c r="BG951">
        <v>6.1293288384921851</v>
      </c>
      <c r="BH951">
        <v>6.1690314620604569</v>
      </c>
      <c r="BI951">
        <v>6.2034739454094288</v>
      </c>
    </row>
    <row r="952" spans="1:61">
      <c r="A952" s="95">
        <v>45621</v>
      </c>
      <c r="AK952">
        <v>4.8412997999999998</v>
      </c>
      <c r="AL952">
        <v>4.9528999999999996</v>
      </c>
      <c r="AM952">
        <v>4.9827000000000004</v>
      </c>
      <c r="AN952">
        <v>4.9955999999999996</v>
      </c>
      <c r="AO952">
        <v>5.1711999999999998</v>
      </c>
      <c r="AP952">
        <v>5.2409999999999997</v>
      </c>
      <c r="AQ952">
        <v>5.5583</v>
      </c>
      <c r="AR952">
        <v>5.6615000000000002</v>
      </c>
      <c r="AS952">
        <v>5.6555999999999997</v>
      </c>
      <c r="AT952">
        <v>5.4474999999999998</v>
      </c>
      <c r="AU952">
        <v>5.8067000000000002</v>
      </c>
      <c r="AV952" s="28">
        <v>5.7995999999999999</v>
      </c>
      <c r="AW952">
        <v>5.8088875980249783</v>
      </c>
      <c r="AX952">
        <v>5.8309037900874632</v>
      </c>
      <c r="AY952">
        <v>5.8530875036581795</v>
      </c>
      <c r="AZ952">
        <v>5.8840835539864669</v>
      </c>
      <c r="BA952">
        <v>5.9136605558840927</v>
      </c>
      <c r="BB952">
        <v>5.9435364041604748</v>
      </c>
      <c r="BC952">
        <v>5.9737156511350058</v>
      </c>
      <c r="BD952">
        <v>6.009615384615385</v>
      </c>
      <c r="BE952">
        <v>6.0477774417901422</v>
      </c>
      <c r="BF952">
        <v>6.0827250608272507</v>
      </c>
      <c r="BG952">
        <v>6.1218243036424855</v>
      </c>
      <c r="BH952">
        <v>6.1614294516327792</v>
      </c>
      <c r="BI952">
        <v>6.1977068484660682</v>
      </c>
    </row>
    <row r="953" spans="1:61">
      <c r="A953" s="95">
        <v>45622</v>
      </c>
      <c r="AK953">
        <v>4.8412997999999998</v>
      </c>
      <c r="AL953">
        <v>4.9528999999999996</v>
      </c>
      <c r="AM953">
        <v>4.9827000000000004</v>
      </c>
      <c r="AN953">
        <v>4.9955999999999996</v>
      </c>
      <c r="AO953">
        <v>5.1711999999999998</v>
      </c>
      <c r="AP953">
        <v>5.2409999999999997</v>
      </c>
      <c r="AQ953">
        <v>5.5583</v>
      </c>
      <c r="AR953">
        <v>5.6615000000000002</v>
      </c>
      <c r="AS953">
        <v>5.6555999999999997</v>
      </c>
      <c r="AT953">
        <v>5.4474999999999998</v>
      </c>
      <c r="AU953">
        <v>5.8067000000000002</v>
      </c>
      <c r="AV953" s="28">
        <v>5.7984</v>
      </c>
      <c r="AW953">
        <v>5.8072009291521489</v>
      </c>
      <c r="AX953">
        <v>5.829204313611192</v>
      </c>
      <c r="AY953">
        <v>5.8479532163742682</v>
      </c>
      <c r="AZ953">
        <v>5.8823529411764701</v>
      </c>
      <c r="BA953">
        <v>5.9119125036949454</v>
      </c>
      <c r="BB953">
        <v>5.94000594000594</v>
      </c>
      <c r="BC953">
        <v>5.9701492537313428</v>
      </c>
      <c r="BD953">
        <v>6.0060060060060056</v>
      </c>
      <c r="BE953">
        <v>6.0441220912662432</v>
      </c>
      <c r="BF953">
        <v>6.0790273556230998</v>
      </c>
      <c r="BG953">
        <v>6.119951040391677</v>
      </c>
      <c r="BH953">
        <v>6.1614294516327792</v>
      </c>
      <c r="BI953">
        <v>6.1977068484660682</v>
      </c>
    </row>
    <row r="954" spans="1:61">
      <c r="A954" s="95">
        <v>45623</v>
      </c>
      <c r="AK954">
        <v>4.8412997999999998</v>
      </c>
      <c r="AL954">
        <v>4.9528999999999996</v>
      </c>
      <c r="AM954">
        <v>4.9827000000000004</v>
      </c>
      <c r="AN954">
        <v>4.9955999999999996</v>
      </c>
      <c r="AO954">
        <v>5.1711999999999998</v>
      </c>
      <c r="AP954">
        <v>5.2409999999999997</v>
      </c>
      <c r="AQ954">
        <v>5.5583</v>
      </c>
      <c r="AR954">
        <v>5.6615000000000002</v>
      </c>
      <c r="AS954">
        <v>5.6555999999999997</v>
      </c>
      <c r="AT954">
        <v>5.4474999999999998</v>
      </c>
      <c r="AU954">
        <v>5.8067000000000002</v>
      </c>
      <c r="AV954" s="28">
        <v>5.8285</v>
      </c>
      <c r="AW954">
        <v>5.9206631142687982</v>
      </c>
      <c r="AX954">
        <v>5.9435364041604748</v>
      </c>
      <c r="AY954">
        <v>5.9612518628912072</v>
      </c>
      <c r="AZ954">
        <v>5.9934072520227746</v>
      </c>
      <c r="BA954">
        <v>6.0240963855421681</v>
      </c>
      <c r="BB954">
        <v>6.0514372163388801</v>
      </c>
      <c r="BC954">
        <v>6.0808756460930367</v>
      </c>
      <c r="BD954">
        <v>6.1162079510703364</v>
      </c>
      <c r="BE954">
        <v>6.1538461538461533</v>
      </c>
      <c r="BF954">
        <v>6.1881188118811883</v>
      </c>
      <c r="BG954">
        <v>6.2363579669473035</v>
      </c>
      <c r="BH954">
        <v>6.2853551225644253</v>
      </c>
      <c r="BI954">
        <v>6.3291139240506329</v>
      </c>
    </row>
    <row r="955" spans="1:61">
      <c r="A955" s="103">
        <v>45624</v>
      </c>
      <c r="AK955">
        <v>4.8412997999999998</v>
      </c>
      <c r="AL955">
        <v>4.9528999999999996</v>
      </c>
      <c r="AM955">
        <v>4.9827000000000004</v>
      </c>
      <c r="AN955">
        <v>4.9955999999999996</v>
      </c>
      <c r="AO955">
        <v>5.1711999999999998</v>
      </c>
      <c r="AP955">
        <v>5.2409999999999997</v>
      </c>
      <c r="AQ955">
        <v>5.5583</v>
      </c>
      <c r="AR955">
        <v>5.6615000000000002</v>
      </c>
      <c r="AS955">
        <v>5.6555999999999997</v>
      </c>
      <c r="AT955">
        <v>5.4474999999999998</v>
      </c>
      <c r="AU955">
        <v>5.8067000000000002</v>
      </c>
      <c r="AV955" s="28">
        <v>5.9865000000000004</v>
      </c>
      <c r="AW955" s="189">
        <v>5.9206631142687982</v>
      </c>
      <c r="AX955" s="189">
        <v>5.9435364041604748</v>
      </c>
      <c r="AY955" s="189">
        <v>5.9612518628912072</v>
      </c>
      <c r="AZ955" s="189">
        <v>5.9934072520227746</v>
      </c>
      <c r="BA955" s="189">
        <v>6.0240963855421681</v>
      </c>
      <c r="BB955" s="189">
        <v>6.0514372163388801</v>
      </c>
      <c r="BC955" s="189">
        <v>6.0808756460930367</v>
      </c>
      <c r="BD955" s="189">
        <v>6.1162079510703364</v>
      </c>
      <c r="BE955" s="189">
        <v>6.1538461538461533</v>
      </c>
      <c r="BF955" s="189">
        <v>6.1881188118811883</v>
      </c>
      <c r="BG955" s="189">
        <v>6.2363579669473035</v>
      </c>
      <c r="BH955" s="189">
        <v>6.2853551225644253</v>
      </c>
      <c r="BI955" s="189">
        <v>6.3291139240506329</v>
      </c>
    </row>
    <row r="956" spans="1:61">
      <c r="A956" s="95">
        <v>45625</v>
      </c>
      <c r="AK956">
        <v>4.8412997999999998</v>
      </c>
      <c r="AL956">
        <v>4.9528999999999996</v>
      </c>
      <c r="AM956">
        <v>4.9827000000000004</v>
      </c>
      <c r="AN956">
        <v>4.9955999999999996</v>
      </c>
      <c r="AO956">
        <v>5.1711999999999998</v>
      </c>
      <c r="AP956">
        <v>5.2409999999999997</v>
      </c>
      <c r="AQ956">
        <v>5.5583</v>
      </c>
      <c r="AR956">
        <v>5.6615000000000002</v>
      </c>
      <c r="AS956">
        <v>5.6555999999999997</v>
      </c>
      <c r="AT956">
        <v>5.4474999999999998</v>
      </c>
      <c r="AU956">
        <v>5.8067000000000002</v>
      </c>
      <c r="AV956" s="28">
        <v>6.0529000000000002</v>
      </c>
      <c r="AW956">
        <v>6.053635207942369</v>
      </c>
      <c r="AX956">
        <v>6.0186578393018362</v>
      </c>
      <c r="AY956">
        <v>6.0441220912662432</v>
      </c>
      <c r="AZ956">
        <v>6.0716454159077102</v>
      </c>
      <c r="BA956">
        <v>6.1012812690665044</v>
      </c>
      <c r="BB956">
        <v>6.1274509803921564</v>
      </c>
      <c r="BC956">
        <v>6.1557402277623883</v>
      </c>
      <c r="BD956">
        <v>6.1919504643962844</v>
      </c>
      <c r="BE956">
        <v>6.2285892245406416</v>
      </c>
      <c r="BF956">
        <v>6.2637018477920456</v>
      </c>
      <c r="BG956">
        <v>6.3111391606184917</v>
      </c>
      <c r="BH956">
        <v>6.3593004769475359</v>
      </c>
      <c r="BI956">
        <v>6.4020486555697822</v>
      </c>
    </row>
    <row r="957" spans="1:61">
      <c r="A957" s="95">
        <v>45628</v>
      </c>
      <c r="AK957">
        <v>4.8412997999999998</v>
      </c>
      <c r="AL957">
        <v>4.9528999999999996</v>
      </c>
      <c r="AM957">
        <v>4.9827000000000004</v>
      </c>
      <c r="AN957">
        <v>4.9955999999999996</v>
      </c>
      <c r="AO957">
        <v>5.1711999999999998</v>
      </c>
      <c r="AP957">
        <v>5.2409999999999997</v>
      </c>
      <c r="AQ957">
        <v>5.5583</v>
      </c>
      <c r="AR957">
        <v>5.6615000000000002</v>
      </c>
      <c r="AS957">
        <v>5.6555999999999997</v>
      </c>
      <c r="AT957">
        <v>5.4474999999999998</v>
      </c>
      <c r="AU957">
        <v>5.8067000000000002</v>
      </c>
      <c r="AV957">
        <v>6.0529000000000002</v>
      </c>
      <c r="AW957" s="28">
        <v>6.0628000000000002</v>
      </c>
      <c r="AX957">
        <v>6.0827250608272507</v>
      </c>
      <c r="AY957">
        <v>6.1087354917532064</v>
      </c>
      <c r="AZ957">
        <v>6.1312078479460457</v>
      </c>
      <c r="BA957">
        <v>6.1652281134401967</v>
      </c>
      <c r="BB957">
        <v>6.195786864931847</v>
      </c>
      <c r="BC957">
        <v>6.2285892245406416</v>
      </c>
      <c r="BD957">
        <v>6.2676277029144467</v>
      </c>
      <c r="BE957">
        <v>6.309148264984227</v>
      </c>
      <c r="BF957">
        <v>6.3492063492063489</v>
      </c>
      <c r="BG957">
        <v>6.3918184723553848</v>
      </c>
      <c r="BH957">
        <v>6.4350064350064349</v>
      </c>
      <c r="BI957">
        <v>6.4745872450631268</v>
      </c>
    </row>
    <row r="958" spans="1:61">
      <c r="A958" s="95">
        <v>45629</v>
      </c>
      <c r="AK958">
        <v>4.8412997999999998</v>
      </c>
      <c r="AL958">
        <v>4.9528999999999996</v>
      </c>
      <c r="AM958">
        <v>4.9827000000000004</v>
      </c>
      <c r="AN958">
        <v>4.9955999999999996</v>
      </c>
      <c r="AO958">
        <v>5.1711999999999998</v>
      </c>
      <c r="AP958">
        <v>5.2409999999999997</v>
      </c>
      <c r="AQ958">
        <v>5.5583</v>
      </c>
      <c r="AR958">
        <v>5.6615000000000002</v>
      </c>
      <c r="AS958">
        <v>5.6555999999999997</v>
      </c>
      <c r="AT958">
        <v>5.4474999999999998</v>
      </c>
      <c r="AU958">
        <v>5.8067000000000002</v>
      </c>
      <c r="AV958">
        <v>6.0529000000000002</v>
      </c>
      <c r="AW958" s="28">
        <v>6.0701000000000001</v>
      </c>
      <c r="AX958">
        <v>6.0587700696758553</v>
      </c>
      <c r="AY958">
        <v>6.0845756008518403</v>
      </c>
      <c r="AZ958">
        <v>6.1087354917532064</v>
      </c>
      <c r="BA958">
        <v>6.1425061425061429</v>
      </c>
      <c r="BB958">
        <v>6.1747452917567145</v>
      </c>
      <c r="BC958">
        <v>6.2073246430788336</v>
      </c>
      <c r="BD958">
        <v>6.2480474851608871</v>
      </c>
      <c r="BE958">
        <v>6.2912865681031764</v>
      </c>
      <c r="BF958">
        <v>6.3311174422285532</v>
      </c>
      <c r="BG958">
        <v>6.3755180108383813</v>
      </c>
      <c r="BH958">
        <v>6.4205457463884432</v>
      </c>
      <c r="BI958">
        <v>6.4599483204134369</v>
      </c>
    </row>
    <row r="959" spans="1:61">
      <c r="A959" s="95">
        <v>45630</v>
      </c>
      <c r="AK959">
        <v>4.8412997999999998</v>
      </c>
      <c r="AL959">
        <v>4.9528999999999996</v>
      </c>
      <c r="AM959">
        <v>4.9827000000000004</v>
      </c>
      <c r="AN959">
        <v>4.9955999999999996</v>
      </c>
      <c r="AO959">
        <v>5.1711999999999998</v>
      </c>
      <c r="AP959">
        <v>5.2409999999999997</v>
      </c>
      <c r="AQ959">
        <v>5.5583</v>
      </c>
      <c r="AR959">
        <v>5.6615000000000002</v>
      </c>
      <c r="AS959">
        <v>5.6555999999999997</v>
      </c>
      <c r="AT959">
        <v>5.4474999999999998</v>
      </c>
      <c r="AU959">
        <v>5.8067000000000002</v>
      </c>
      <c r="AV959">
        <v>6.0529000000000002</v>
      </c>
      <c r="AW959" s="28">
        <v>6.0575000000000001</v>
      </c>
      <c r="AX959">
        <v>6.0606060606060606</v>
      </c>
      <c r="AY959">
        <v>6.0864272671941571</v>
      </c>
      <c r="AZ959">
        <v>6.103143118706134</v>
      </c>
      <c r="BA959">
        <v>6.1368517950291492</v>
      </c>
      <c r="BB959">
        <v>6.1690314620604569</v>
      </c>
      <c r="BC959">
        <v>6.2015503875968987</v>
      </c>
      <c r="BD959">
        <v>6.2421972534332077</v>
      </c>
      <c r="BE959">
        <v>6.2853551225644253</v>
      </c>
      <c r="BF959">
        <v>6.3251106894370652</v>
      </c>
      <c r="BG959">
        <v>6.369426751592357</v>
      </c>
      <c r="BH959">
        <v>6.414368184733803</v>
      </c>
      <c r="BI959">
        <v>6.4536947402387863</v>
      </c>
    </row>
    <row r="960" spans="1:61">
      <c r="A960" s="95">
        <v>45631</v>
      </c>
      <c r="AK960">
        <v>4.8412997999999998</v>
      </c>
      <c r="AL960">
        <v>4.9528999999999996</v>
      </c>
      <c r="AM960">
        <v>4.9827000000000004</v>
      </c>
      <c r="AN960">
        <v>4.9955999999999996</v>
      </c>
      <c r="AO960">
        <v>5.1711999999999998</v>
      </c>
      <c r="AP960">
        <v>5.2409999999999997</v>
      </c>
      <c r="AQ960">
        <v>5.5583</v>
      </c>
      <c r="AR960">
        <v>5.6615000000000002</v>
      </c>
      <c r="AS960">
        <v>5.6555999999999997</v>
      </c>
      <c r="AT960">
        <v>5.4474999999999998</v>
      </c>
      <c r="AU960">
        <v>5.8067000000000002</v>
      </c>
      <c r="AV960">
        <v>6.0529000000000002</v>
      </c>
      <c r="AW960" s="28">
        <v>5.9843000000000002</v>
      </c>
      <c r="AX960">
        <v>6.0114217012323419</v>
      </c>
      <c r="AY960">
        <v>6.0368246302444915</v>
      </c>
      <c r="AZ960">
        <v>6.0551014229488347</v>
      </c>
      <c r="BA960">
        <v>6.0882800608828003</v>
      </c>
      <c r="BB960">
        <v>6.1218243036424855</v>
      </c>
      <c r="BC960">
        <v>6.1557402277623883</v>
      </c>
      <c r="BD960">
        <v>6.1977068484660682</v>
      </c>
      <c r="BE960">
        <v>6.2441461130190454</v>
      </c>
      <c r="BF960">
        <v>6.287331027978623</v>
      </c>
      <c r="BG960">
        <v>6.3331222292590246</v>
      </c>
      <c r="BH960">
        <v>6.3775510204081636</v>
      </c>
      <c r="BI960">
        <v>6.4164260506897666</v>
      </c>
    </row>
    <row r="961" spans="1:61">
      <c r="A961" s="95">
        <v>45632</v>
      </c>
      <c r="AK961">
        <v>4.8412997999999998</v>
      </c>
      <c r="AL961">
        <v>4.9528999999999996</v>
      </c>
      <c r="AM961">
        <v>4.9827000000000004</v>
      </c>
      <c r="AN961">
        <v>4.9955999999999996</v>
      </c>
      <c r="AO961">
        <v>5.1711999999999998</v>
      </c>
      <c r="AP961">
        <v>5.2409999999999997</v>
      </c>
      <c r="AQ961">
        <v>5.5583</v>
      </c>
      <c r="AR961">
        <v>5.6615000000000002</v>
      </c>
      <c r="AS961">
        <v>5.6555999999999997</v>
      </c>
      <c r="AT961">
        <v>5.4474999999999998</v>
      </c>
      <c r="AU961">
        <v>5.8067000000000002</v>
      </c>
      <c r="AV961">
        <v>6.0529000000000002</v>
      </c>
      <c r="AW961" s="28">
        <v>6.0286999999999997</v>
      </c>
      <c r="AX961">
        <v>6.1050061050061046</v>
      </c>
      <c r="AY961">
        <v>6.1312078479460457</v>
      </c>
      <c r="AZ961">
        <v>6.1500615006150063</v>
      </c>
      <c r="BA961">
        <v>6.1862047633776687</v>
      </c>
      <c r="BB961">
        <v>6.2208398133748055</v>
      </c>
      <c r="BC961">
        <v>6.2578222778473096</v>
      </c>
      <c r="BD961">
        <v>6.30119722747322</v>
      </c>
      <c r="BE961">
        <v>6.3471913678197396</v>
      </c>
      <c r="BF961">
        <v>6.3918184723553848</v>
      </c>
      <c r="BG961">
        <v>6.4432989690721651</v>
      </c>
      <c r="BH961">
        <v>6.4935064935064934</v>
      </c>
      <c r="BI961">
        <v>6.5402223675604967</v>
      </c>
    </row>
    <row r="962" spans="1:61">
      <c r="A962" s="95">
        <v>45635</v>
      </c>
      <c r="AK962">
        <v>4.8412997999999998</v>
      </c>
      <c r="AL962">
        <v>4.9528999999999996</v>
      </c>
      <c r="AM962">
        <v>4.9827000000000004</v>
      </c>
      <c r="AN962">
        <v>4.9955999999999996</v>
      </c>
      <c r="AO962">
        <v>5.1711999999999998</v>
      </c>
      <c r="AP962">
        <v>5.2409999999999997</v>
      </c>
      <c r="AQ962">
        <v>5.5583</v>
      </c>
      <c r="AR962">
        <v>5.6615000000000002</v>
      </c>
      <c r="AS962">
        <v>5.6555999999999997</v>
      </c>
      <c r="AT962">
        <v>5.4474999999999998</v>
      </c>
      <c r="AU962">
        <v>5.8067000000000002</v>
      </c>
      <c r="AV962">
        <v>6.0529000000000002</v>
      </c>
      <c r="AW962" s="28">
        <v>6.0564</v>
      </c>
      <c r="AX962">
        <v>6.1012812690665044</v>
      </c>
      <c r="AY962">
        <v>6.1274509803921564</v>
      </c>
      <c r="AZ962">
        <v>6.1481709191515526</v>
      </c>
      <c r="BA962">
        <v>6.1842918985776123</v>
      </c>
      <c r="BB962">
        <v>6.2208398133748055</v>
      </c>
      <c r="BC962">
        <v>6.2558648733187363</v>
      </c>
      <c r="BD962">
        <v>6.2972292191435768</v>
      </c>
      <c r="BE962">
        <v>6.3451776649746199</v>
      </c>
      <c r="BF962">
        <v>6.3897763578274764</v>
      </c>
      <c r="BG962">
        <v>6.4391500321957507</v>
      </c>
      <c r="BH962">
        <v>6.4892926670992868</v>
      </c>
      <c r="BI962">
        <v>6.5359477124183005</v>
      </c>
    </row>
    <row r="963" spans="1:61">
      <c r="A963" s="95">
        <v>45636</v>
      </c>
      <c r="AK963">
        <v>4.8412997999999998</v>
      </c>
      <c r="AL963">
        <v>4.9528999999999996</v>
      </c>
      <c r="AM963">
        <v>4.9827000000000004</v>
      </c>
      <c r="AN963">
        <v>4.9955999999999996</v>
      </c>
      <c r="AO963">
        <v>5.1711999999999998</v>
      </c>
      <c r="AP963">
        <v>5.2409999999999997</v>
      </c>
      <c r="AQ963">
        <v>5.5583</v>
      </c>
      <c r="AR963">
        <v>5.6615000000000002</v>
      </c>
      <c r="AS963">
        <v>5.6555999999999997</v>
      </c>
      <c r="AT963">
        <v>5.4474999999999998</v>
      </c>
      <c r="AU963">
        <v>5.8067000000000002</v>
      </c>
      <c r="AV963">
        <v>6.0529000000000002</v>
      </c>
      <c r="AW963" s="28">
        <v>6.0522999999999998</v>
      </c>
      <c r="AX963">
        <v>6.0716454159077102</v>
      </c>
      <c r="AY963">
        <v>6.0975609756097562</v>
      </c>
      <c r="AZ963">
        <v>6.1218243036424855</v>
      </c>
      <c r="BA963">
        <v>6.1557402277623883</v>
      </c>
      <c r="BB963">
        <v>6.1919504643962844</v>
      </c>
      <c r="BC963">
        <v>6.2266500622665006</v>
      </c>
      <c r="BD963">
        <v>6.2676277029144467</v>
      </c>
      <c r="BE963">
        <v>6.3151247237132937</v>
      </c>
      <c r="BF963">
        <v>6.3572790845518119</v>
      </c>
      <c r="BG963">
        <v>6.4061499039077523</v>
      </c>
      <c r="BH963">
        <v>6.455777921239509</v>
      </c>
      <c r="BI963">
        <v>6.4977257959714096</v>
      </c>
    </row>
    <row r="964" spans="1:61">
      <c r="A964" s="95">
        <v>45637</v>
      </c>
      <c r="AK964">
        <v>4.8412997999999998</v>
      </c>
      <c r="AL964">
        <v>4.9528999999999996</v>
      </c>
      <c r="AM964">
        <v>4.9827000000000004</v>
      </c>
      <c r="AN964">
        <v>4.9955999999999996</v>
      </c>
      <c r="AO964">
        <v>5.1711999999999998</v>
      </c>
      <c r="AP964">
        <v>5.2409999999999997</v>
      </c>
      <c r="AQ964">
        <v>5.5583</v>
      </c>
      <c r="AR964">
        <v>5.6615000000000002</v>
      </c>
      <c r="AS964">
        <v>5.6555999999999997</v>
      </c>
      <c r="AT964">
        <v>5.4474999999999998</v>
      </c>
      <c r="AU964">
        <v>5.8067000000000002</v>
      </c>
      <c r="AV964">
        <v>6.0529000000000002</v>
      </c>
      <c r="AW964" s="28">
        <v>6.0313999999999997</v>
      </c>
      <c r="AX964">
        <v>6.027727546714889</v>
      </c>
      <c r="AY964">
        <v>6.0532687651331711</v>
      </c>
      <c r="AZ964">
        <v>6.0771801883925853</v>
      </c>
      <c r="BA964">
        <v>6.1106018942865878</v>
      </c>
      <c r="BB964">
        <v>6.1443932411674345</v>
      </c>
      <c r="BC964">
        <v>6.1785603954278656</v>
      </c>
      <c r="BD964">
        <v>6.2189054726368163</v>
      </c>
      <c r="BE964">
        <v>6.2637018477920456</v>
      </c>
      <c r="BF964">
        <v>6.3051702395964693</v>
      </c>
      <c r="BG964">
        <v>6.3532401524777633</v>
      </c>
      <c r="BH964">
        <v>6.4</v>
      </c>
      <c r="BI964">
        <v>6.4432989690721651</v>
      </c>
    </row>
    <row r="965" spans="1:61">
      <c r="A965" s="95">
        <v>45638</v>
      </c>
      <c r="AK965">
        <v>4.8412997999999998</v>
      </c>
      <c r="AL965">
        <v>4.9528999999999996</v>
      </c>
      <c r="AM965">
        <v>4.9827000000000004</v>
      </c>
      <c r="AN965">
        <v>4.9955999999999996</v>
      </c>
      <c r="AO965">
        <v>5.1711999999999998</v>
      </c>
      <c r="AP965">
        <v>5.2409999999999997</v>
      </c>
      <c r="AQ965">
        <v>5.5583</v>
      </c>
      <c r="AR965">
        <v>5.6615000000000002</v>
      </c>
      <c r="AS965">
        <v>5.6555999999999997</v>
      </c>
      <c r="AT965">
        <v>5.4474999999999998</v>
      </c>
      <c r="AU965">
        <v>5.8067000000000002</v>
      </c>
      <c r="AV965">
        <v>6.0529000000000002</v>
      </c>
      <c r="AW965" s="28">
        <v>5.9401999999999999</v>
      </c>
      <c r="AX965">
        <v>6.0404711567502263</v>
      </c>
      <c r="AY965">
        <v>6.0661207158022448</v>
      </c>
      <c r="AZ965">
        <v>6.0901339829476244</v>
      </c>
      <c r="BA965">
        <v>6.1274509803921564</v>
      </c>
      <c r="BB965">
        <v>6.1633281972265017</v>
      </c>
      <c r="BC965">
        <v>6.2015503875968987</v>
      </c>
      <c r="BD965">
        <v>6.2460961898813245</v>
      </c>
      <c r="BE965">
        <v>6.2952470884482219</v>
      </c>
      <c r="BF965">
        <v>6.3431652394544873</v>
      </c>
      <c r="BG965">
        <v>6.3938618925831197</v>
      </c>
      <c r="BH965">
        <v>6.4453754431195609</v>
      </c>
      <c r="BI965">
        <v>6.4892926670992868</v>
      </c>
    </row>
    <row r="966" spans="1:61">
      <c r="A966" s="95">
        <v>45639</v>
      </c>
      <c r="AK966">
        <v>4.8412997999999998</v>
      </c>
      <c r="AL966">
        <v>4.9528999999999996</v>
      </c>
      <c r="AM966">
        <v>4.9827000000000004</v>
      </c>
      <c r="AN966">
        <v>4.9955999999999996</v>
      </c>
      <c r="AO966">
        <v>5.1711999999999998</v>
      </c>
      <c r="AP966">
        <v>5.2409999999999997</v>
      </c>
      <c r="AQ966">
        <v>5.5583</v>
      </c>
      <c r="AR966">
        <v>5.6615000000000002</v>
      </c>
      <c r="AS966">
        <v>5.6555999999999997</v>
      </c>
      <c r="AT966">
        <v>5.4474999999999998</v>
      </c>
      <c r="AU966">
        <v>5.8067000000000002</v>
      </c>
      <c r="AV966">
        <v>6.0529000000000002</v>
      </c>
      <c r="AW966" s="28">
        <v>6.0393999999999997</v>
      </c>
      <c r="AX966">
        <v>6.0569351907934585</v>
      </c>
      <c r="AY966">
        <v>6.0827250608272507</v>
      </c>
      <c r="AZ966">
        <v>6.1050061050061046</v>
      </c>
      <c r="BA966">
        <v>6.1425061425061429</v>
      </c>
      <c r="BB966">
        <v>6.1804697156983934</v>
      </c>
      <c r="BC966">
        <v>6.2189054726368163</v>
      </c>
      <c r="BD966">
        <v>6.261740763932373</v>
      </c>
      <c r="BE966">
        <v>6.3111391606184917</v>
      </c>
      <c r="BF966">
        <v>6.3572790845518119</v>
      </c>
      <c r="BG966">
        <v>6.4082024991989748</v>
      </c>
      <c r="BH966">
        <v>6.455777921239509</v>
      </c>
      <c r="BI966">
        <v>6.5019505851755532</v>
      </c>
    </row>
    <row r="967" spans="1:61">
      <c r="A967" s="95">
        <v>45642</v>
      </c>
      <c r="AK967">
        <v>4.8412997999999998</v>
      </c>
      <c r="AL967">
        <v>4.9528999999999996</v>
      </c>
      <c r="AM967">
        <v>4.9827000000000004</v>
      </c>
      <c r="AN967">
        <v>4.9955999999999996</v>
      </c>
      <c r="AO967">
        <v>5.1711999999999998</v>
      </c>
      <c r="AP967">
        <v>5.2409999999999997</v>
      </c>
      <c r="AQ967">
        <v>5.5583</v>
      </c>
      <c r="AR967">
        <v>5.6615000000000002</v>
      </c>
      <c r="AS967">
        <v>5.6555999999999997</v>
      </c>
      <c r="AT967">
        <v>5.4474999999999998</v>
      </c>
      <c r="AU967">
        <v>5.8067000000000002</v>
      </c>
      <c r="AV967">
        <v>6.0529000000000002</v>
      </c>
      <c r="AW967" s="28">
        <v>6.0503999999999998</v>
      </c>
      <c r="AX967">
        <v>6.0882800608828003</v>
      </c>
      <c r="AY967">
        <v>6.1162079510703364</v>
      </c>
      <c r="AZ967">
        <v>6.1387354205033766</v>
      </c>
      <c r="BA967">
        <v>6.1804697156983934</v>
      </c>
      <c r="BB967">
        <v>6.2169723344731116</v>
      </c>
      <c r="BC967">
        <v>6.2558648733187363</v>
      </c>
      <c r="BD967">
        <v>6.2992125984251963</v>
      </c>
      <c r="BE967">
        <v>6.3512226103524929</v>
      </c>
      <c r="BF967">
        <v>6.3979526551503518</v>
      </c>
      <c r="BG967">
        <v>6.4516129032258069</v>
      </c>
      <c r="BH967">
        <v>6.5040650406504064</v>
      </c>
      <c r="BI967">
        <v>6.5509335080248929</v>
      </c>
    </row>
    <row r="968" spans="1:61">
      <c r="A968" s="95">
        <v>45643</v>
      </c>
      <c r="AK968">
        <v>4.8412997999999998</v>
      </c>
      <c r="AL968">
        <v>4.9528999999999996</v>
      </c>
      <c r="AM968">
        <v>4.9827000000000004</v>
      </c>
      <c r="AN968">
        <v>4.9955999999999996</v>
      </c>
      <c r="AO968">
        <v>5.1711999999999998</v>
      </c>
      <c r="AP968">
        <v>5.2409999999999997</v>
      </c>
      <c r="AQ968">
        <v>5.5583</v>
      </c>
      <c r="AR968">
        <v>5.6615000000000002</v>
      </c>
      <c r="AS968">
        <v>5.6555999999999997</v>
      </c>
      <c r="AT968">
        <v>5.4474999999999998</v>
      </c>
      <c r="AU968">
        <v>5.8067000000000002</v>
      </c>
      <c r="AV968">
        <v>6.0529000000000002</v>
      </c>
      <c r="AW968" s="28">
        <v>6.1679000000000004</v>
      </c>
      <c r="AX968">
        <v>6.103143118706134</v>
      </c>
      <c r="AY968">
        <v>6.1330880098129406</v>
      </c>
      <c r="AZ968">
        <v>6.1519532451553367</v>
      </c>
      <c r="BA968">
        <v>6.1938680706100957</v>
      </c>
      <c r="BB968">
        <v>6.2324711748208159</v>
      </c>
      <c r="BC968">
        <v>6.2695924764890281</v>
      </c>
      <c r="BD968">
        <v>6.3131313131313123</v>
      </c>
      <c r="BE968">
        <v>6.3653723742838961</v>
      </c>
      <c r="BF968">
        <v>6.414368184733803</v>
      </c>
      <c r="BG968">
        <v>6.4683053040103502</v>
      </c>
      <c r="BH968">
        <v>6.5210303227910016</v>
      </c>
      <c r="BI968">
        <v>6.5681444991789819</v>
      </c>
    </row>
    <row r="969" spans="1:61">
      <c r="A969" s="95">
        <v>45644</v>
      </c>
      <c r="AK969">
        <v>4.8412997999999998</v>
      </c>
      <c r="AL969">
        <v>4.9528999999999996</v>
      </c>
      <c r="AM969">
        <v>4.9827000000000004</v>
      </c>
      <c r="AN969">
        <v>4.9955999999999996</v>
      </c>
      <c r="AO969">
        <v>5.1711999999999998</v>
      </c>
      <c r="AP969">
        <v>5.2409999999999997</v>
      </c>
      <c r="AQ969">
        <v>5.5583</v>
      </c>
      <c r="AR969">
        <v>5.6615000000000002</v>
      </c>
      <c r="AS969">
        <v>5.6555999999999997</v>
      </c>
      <c r="AT969">
        <v>5.4474999999999998</v>
      </c>
      <c r="AU969">
        <v>5.8067000000000002</v>
      </c>
      <c r="AV969">
        <v>6.0529000000000002</v>
      </c>
      <c r="AW969" s="28">
        <v>6.1618000000000004</v>
      </c>
      <c r="AX969">
        <v>6.2208398133748055</v>
      </c>
      <c r="AY969">
        <v>6.2519537355423562</v>
      </c>
      <c r="AZ969">
        <v>6.2754941951678695</v>
      </c>
      <c r="BA969">
        <v>6.3191153238546605</v>
      </c>
      <c r="BB969">
        <v>6.3593004769475359</v>
      </c>
      <c r="BC969">
        <v>6.4</v>
      </c>
      <c r="BD969">
        <v>6.4453754431195609</v>
      </c>
      <c r="BE969">
        <v>6.4977257959714096</v>
      </c>
      <c r="BF969">
        <v>6.5445026178010473</v>
      </c>
      <c r="BG969">
        <v>6.5984823490597169</v>
      </c>
      <c r="BH969">
        <v>6.6533599467731213</v>
      </c>
      <c r="BI969">
        <v>6.7024128686327078</v>
      </c>
    </row>
    <row r="970" spans="1:61">
      <c r="A970" s="95">
        <v>45645</v>
      </c>
      <c r="AK970">
        <v>4.8412997999999998</v>
      </c>
      <c r="AL970">
        <v>4.9528999999999996</v>
      </c>
      <c r="AM970">
        <v>4.9827000000000004</v>
      </c>
      <c r="AN970">
        <v>4.9955999999999996</v>
      </c>
      <c r="AO970">
        <v>5.1711999999999998</v>
      </c>
      <c r="AP970">
        <v>5.2409999999999997</v>
      </c>
      <c r="AQ970">
        <v>5.5583</v>
      </c>
      <c r="AR970">
        <v>5.6615000000000002</v>
      </c>
      <c r="AS970">
        <v>5.6555999999999997</v>
      </c>
      <c r="AT970">
        <v>5.4474999999999998</v>
      </c>
      <c r="AU970">
        <v>5.8067000000000002</v>
      </c>
      <c r="AV970">
        <v>6.0529000000000002</v>
      </c>
      <c r="AW970" s="28">
        <v>6.1835000000000004</v>
      </c>
      <c r="AX970">
        <v>6.1180789232181088</v>
      </c>
      <c r="AY970">
        <v>6.1500615006150063</v>
      </c>
      <c r="AZ970">
        <v>6.1709348966368403</v>
      </c>
      <c r="BA970">
        <v>6.2073246430788336</v>
      </c>
      <c r="BB970">
        <v>6.2460961898813245</v>
      </c>
      <c r="BC970">
        <v>6.2853551225644253</v>
      </c>
      <c r="BD970">
        <v>6.3291139240506329</v>
      </c>
      <c r="BE970">
        <v>6.3775510204081636</v>
      </c>
      <c r="BF970">
        <v>6.4246707356247992</v>
      </c>
      <c r="BG970">
        <v>6.4745872450631268</v>
      </c>
      <c r="BH970">
        <v>6.5231572080887155</v>
      </c>
      <c r="BI970">
        <v>6.5659881812212744</v>
      </c>
    </row>
    <row r="971" spans="1:61">
      <c r="A971" s="95">
        <v>45646</v>
      </c>
      <c r="AK971">
        <v>4.8412997999999998</v>
      </c>
      <c r="AL971">
        <v>4.9528999999999996</v>
      </c>
      <c r="AM971">
        <v>4.9827000000000004</v>
      </c>
      <c r="AN971">
        <v>4.9955999999999996</v>
      </c>
      <c r="AO971">
        <v>5.1711999999999998</v>
      </c>
      <c r="AP971">
        <v>5.2409999999999997</v>
      </c>
      <c r="AQ971">
        <v>5.5583</v>
      </c>
      <c r="AR971">
        <v>5.6615000000000002</v>
      </c>
      <c r="AS971">
        <v>5.6555999999999997</v>
      </c>
      <c r="AT971">
        <v>5.4474999999999998</v>
      </c>
      <c r="AU971">
        <v>5.8067000000000002</v>
      </c>
      <c r="AV971">
        <v>6.0529000000000002</v>
      </c>
      <c r="AW971" s="28">
        <v>6.0773999999999999</v>
      </c>
      <c r="AX971">
        <v>6.0661207158022448</v>
      </c>
      <c r="AY971">
        <v>6.0975609756097562</v>
      </c>
      <c r="AZ971">
        <v>6.1162079510703364</v>
      </c>
      <c r="BA971">
        <v>6.1557402277623883</v>
      </c>
      <c r="BB971">
        <v>6.1919504643962844</v>
      </c>
      <c r="BC971">
        <v>6.2305295950155761</v>
      </c>
      <c r="BD971">
        <v>6.2695924764890281</v>
      </c>
      <c r="BE971">
        <v>6.3191153238546605</v>
      </c>
      <c r="BF971">
        <v>6.3653723742838961</v>
      </c>
      <c r="BG971">
        <v>6.414368184733803</v>
      </c>
      <c r="BH971">
        <v>6.4599483204134369</v>
      </c>
      <c r="BI971">
        <v>6.5019505851755532</v>
      </c>
    </row>
    <row r="972" spans="1:61">
      <c r="A972" s="95">
        <v>45649</v>
      </c>
      <c r="AK972">
        <v>4.8412997999999998</v>
      </c>
      <c r="AL972">
        <v>4.9528999999999996</v>
      </c>
      <c r="AM972">
        <v>4.9827000000000004</v>
      </c>
      <c r="AN972">
        <v>4.9955999999999996</v>
      </c>
      <c r="AO972">
        <v>5.1711999999999998</v>
      </c>
      <c r="AP972">
        <v>5.2409999999999997</v>
      </c>
      <c r="AQ972">
        <v>5.5583</v>
      </c>
      <c r="AR972">
        <v>5.6615000000000002</v>
      </c>
      <c r="AS972">
        <v>5.6555999999999997</v>
      </c>
      <c r="AT972">
        <v>5.4474999999999998</v>
      </c>
      <c r="AU972">
        <v>5.8067000000000002</v>
      </c>
      <c r="AV972">
        <v>6.0529000000000002</v>
      </c>
      <c r="AW972" s="28">
        <v>6.1605999999999996</v>
      </c>
      <c r="AX972">
        <v>6.195786864931847</v>
      </c>
      <c r="AY972">
        <v>6.2285892245406416</v>
      </c>
      <c r="AZ972">
        <v>6.2480474851608871</v>
      </c>
      <c r="BA972">
        <v>6.2853551225644253</v>
      </c>
      <c r="BB972">
        <v>6.3211125158027812</v>
      </c>
      <c r="BC972">
        <v>6.3593004769475359</v>
      </c>
      <c r="BD972">
        <v>6.3979526551503518</v>
      </c>
      <c r="BE972">
        <v>6.449532408900355</v>
      </c>
      <c r="BF972">
        <v>6.4956154595647932</v>
      </c>
      <c r="BG972">
        <v>6.5487884741322855</v>
      </c>
      <c r="BH972">
        <v>6.6006600660066006</v>
      </c>
      <c r="BI972">
        <v>6.6467264872050515</v>
      </c>
    </row>
    <row r="973" spans="1:61">
      <c r="A973" s="95">
        <v>45650</v>
      </c>
      <c r="AK973">
        <v>4.8412997999999998</v>
      </c>
      <c r="AL973">
        <v>4.9528999999999996</v>
      </c>
      <c r="AM973">
        <v>4.9827000000000004</v>
      </c>
      <c r="AN973">
        <v>4.9955999999999996</v>
      </c>
      <c r="AO973">
        <v>5.1711999999999998</v>
      </c>
      <c r="AP973">
        <v>5.2409999999999997</v>
      </c>
      <c r="AQ973">
        <v>5.5583</v>
      </c>
      <c r="AR973">
        <v>5.6615000000000002</v>
      </c>
      <c r="AS973">
        <v>5.6555999999999997</v>
      </c>
      <c r="AT973">
        <v>5.4474999999999998</v>
      </c>
      <c r="AU973">
        <v>5.8067000000000002</v>
      </c>
      <c r="AV973">
        <v>6.0529000000000002</v>
      </c>
      <c r="AW973" s="28">
        <v>6.1527000000000003</v>
      </c>
      <c r="AX973">
        <v>6.1481709191515526</v>
      </c>
      <c r="AY973">
        <v>6.182380216383307</v>
      </c>
      <c r="AZ973">
        <v>6.25</v>
      </c>
      <c r="BA973">
        <v>6.2853551225644253</v>
      </c>
      <c r="BB973">
        <v>6.3231109705975337</v>
      </c>
      <c r="BC973">
        <v>6.3593004769475359</v>
      </c>
      <c r="BD973">
        <v>6.4</v>
      </c>
      <c r="BE973">
        <v>6.449532408900355</v>
      </c>
      <c r="BF973">
        <v>6.4956154595647932</v>
      </c>
      <c r="BG973">
        <v>6.5466448445171848</v>
      </c>
      <c r="BH973">
        <v>6.5984823490597169</v>
      </c>
      <c r="BI973">
        <v>6.6445182724252492</v>
      </c>
    </row>
    <row r="974" spans="1:61">
      <c r="A974" s="95">
        <v>45652</v>
      </c>
      <c r="AK974">
        <v>4.8412997999999998</v>
      </c>
      <c r="AL974">
        <v>4.9528999999999996</v>
      </c>
      <c r="AM974">
        <v>4.9827000000000004</v>
      </c>
      <c r="AN974">
        <v>4.9955999999999996</v>
      </c>
      <c r="AO974">
        <v>5.1711999999999998</v>
      </c>
      <c r="AP974">
        <v>5.2409999999999997</v>
      </c>
      <c r="AQ974">
        <v>5.5583</v>
      </c>
      <c r="AR974">
        <v>5.6615000000000002</v>
      </c>
      <c r="AS974">
        <v>5.6555999999999997</v>
      </c>
      <c r="AT974">
        <v>5.4474999999999998</v>
      </c>
      <c r="AU974">
        <v>5.8067000000000002</v>
      </c>
      <c r="AV974">
        <v>6.0529000000000002</v>
      </c>
      <c r="AW974" s="28">
        <v>6.165</v>
      </c>
      <c r="AX974">
        <v>6.1804697156983934</v>
      </c>
      <c r="AY974">
        <v>6.2169723344731116</v>
      </c>
      <c r="AZ974">
        <v>6.2131096613855235</v>
      </c>
      <c r="BA974">
        <v>6.2441461130190454</v>
      </c>
      <c r="BB974">
        <v>6.2833804586867732</v>
      </c>
      <c r="BC974">
        <v>6.3231109705975337</v>
      </c>
      <c r="BD974">
        <v>6.3633471205854271</v>
      </c>
      <c r="BE974">
        <v>6.4164260506897666</v>
      </c>
      <c r="BF974">
        <v>6.4662140316844487</v>
      </c>
      <c r="BG974">
        <v>6.5189048239895691</v>
      </c>
      <c r="BH974">
        <v>6.5703022339027592</v>
      </c>
      <c r="BI974">
        <v>6.6181336863004629</v>
      </c>
    </row>
    <row r="975" spans="1:61">
      <c r="A975" s="95">
        <v>45653</v>
      </c>
      <c r="AK975">
        <v>4.8412997999999998</v>
      </c>
      <c r="AL975">
        <v>4.9528999999999996</v>
      </c>
      <c r="AM975">
        <v>4.9827000000000004</v>
      </c>
      <c r="AN975">
        <v>4.9955999999999996</v>
      </c>
      <c r="AO975">
        <v>5.1711999999999998</v>
      </c>
      <c r="AP975">
        <v>5.2409999999999997</v>
      </c>
      <c r="AQ975">
        <v>5.5583</v>
      </c>
      <c r="AR975">
        <v>5.6615000000000002</v>
      </c>
      <c r="AS975">
        <v>5.6555999999999997</v>
      </c>
      <c r="AT975">
        <v>5.4474999999999998</v>
      </c>
      <c r="AU975">
        <v>5.8067000000000002</v>
      </c>
      <c r="AV975">
        <v>6.0529000000000002</v>
      </c>
      <c r="AW975" s="28">
        <v>6.1991015000000003</v>
      </c>
      <c r="AX975">
        <v>6.2053986968662738</v>
      </c>
      <c r="AY975">
        <v>6.2441461130190454</v>
      </c>
      <c r="AZ975">
        <v>6.261740763932373</v>
      </c>
      <c r="BA975">
        <v>6.3111391606184917</v>
      </c>
      <c r="BB975">
        <v>6.3512226103524929</v>
      </c>
      <c r="BC975">
        <v>6.3918184723553848</v>
      </c>
      <c r="BD975">
        <v>6.4329366355741397</v>
      </c>
      <c r="BE975">
        <v>6.4871878040869282</v>
      </c>
      <c r="BF975">
        <v>6.5380843412880028</v>
      </c>
      <c r="BG975">
        <v>6.5941312232113418</v>
      </c>
      <c r="BH975">
        <v>6.6445182724252492</v>
      </c>
      <c r="BI975">
        <v>6.6912010705921716</v>
      </c>
    </row>
    <row r="976" spans="1:61">
      <c r="A976" s="95">
        <v>45656</v>
      </c>
      <c r="AK976">
        <v>4.8412997999999998</v>
      </c>
      <c r="AL976">
        <v>4.9528999999999996</v>
      </c>
      <c r="AM976">
        <v>4.9827000000000004</v>
      </c>
      <c r="AN976">
        <v>4.9955999999999996</v>
      </c>
      <c r="AO976">
        <v>5.1711999999999998</v>
      </c>
      <c r="AP976">
        <v>5.2409999999999997</v>
      </c>
      <c r="AQ976">
        <v>5.5583</v>
      </c>
      <c r="AR976">
        <v>5.6615000000000002</v>
      </c>
      <c r="AS976">
        <v>5.6555999999999997</v>
      </c>
      <c r="AT976">
        <v>5.4474999999999998</v>
      </c>
      <c r="AU976">
        <v>5.8067000000000002</v>
      </c>
      <c r="AV976">
        <v>6.0529000000000002</v>
      </c>
      <c r="AW976" s="28">
        <v>6.1917</v>
      </c>
      <c r="AX976">
        <v>6.1923338906433836</v>
      </c>
      <c r="AY976">
        <v>6.2169723344731116</v>
      </c>
      <c r="AZ976">
        <v>6.2480474851608871</v>
      </c>
      <c r="BA976">
        <v>6.2735257214554583</v>
      </c>
      <c r="BB976">
        <v>6.3231109705975337</v>
      </c>
      <c r="BC976">
        <v>6.3775510204081636</v>
      </c>
      <c r="BD976">
        <v>6.430868167202572</v>
      </c>
      <c r="BE976">
        <v>6.4850843060959793</v>
      </c>
      <c r="BF976">
        <v>6.5359477124183005</v>
      </c>
      <c r="BG976">
        <v>6.5919578114700066</v>
      </c>
      <c r="BH976">
        <v>6.6312997347480112</v>
      </c>
      <c r="BI976">
        <v>6.6644451849383541</v>
      </c>
    </row>
    <row r="977" spans="1:61">
      <c r="A977" s="95">
        <v>45657</v>
      </c>
      <c r="AK977">
        <v>4.8412997999999998</v>
      </c>
      <c r="AL977">
        <v>4.9528999999999996</v>
      </c>
      <c r="AM977">
        <v>4.9827000000000004</v>
      </c>
      <c r="AN977">
        <v>4.9955999999999996</v>
      </c>
      <c r="AO977">
        <v>5.1711999999999998</v>
      </c>
      <c r="AP977">
        <v>5.2409999999999997</v>
      </c>
      <c r="AQ977">
        <v>5.5583</v>
      </c>
      <c r="AR977">
        <v>5.6615000000000002</v>
      </c>
      <c r="AS977">
        <v>5.6555999999999997</v>
      </c>
      <c r="AT977">
        <v>5.4474999999999998</v>
      </c>
      <c r="AU977">
        <v>5.8067000000000002</v>
      </c>
      <c r="AV977">
        <v>6.0529000000000002</v>
      </c>
      <c r="AW977" s="28">
        <v>6.1917</v>
      </c>
      <c r="AX977">
        <v>6.1923338906433836</v>
      </c>
      <c r="AY977">
        <v>6.2695924764890281</v>
      </c>
      <c r="AZ977">
        <v>6.3111391606184917</v>
      </c>
      <c r="BA977">
        <v>6.2695924764890281</v>
      </c>
      <c r="BB977">
        <v>6.3191153238546605</v>
      </c>
      <c r="BC977">
        <v>6.3714558776680468</v>
      </c>
      <c r="BD977">
        <v>6.4267352185089983</v>
      </c>
      <c r="BE977">
        <v>6.4808813998703823</v>
      </c>
      <c r="BF977">
        <v>6.5316786414108421</v>
      </c>
      <c r="BG977">
        <v>6.5876152832674579</v>
      </c>
      <c r="BH977">
        <v>6.6247101689301093</v>
      </c>
      <c r="BI977">
        <v>6.6577896138482027</v>
      </c>
    </row>
    <row r="978" spans="1:61">
      <c r="A978" s="95">
        <v>45659</v>
      </c>
      <c r="AK978">
        <v>4.8412997999999998</v>
      </c>
      <c r="AL978">
        <v>4.9528999999999996</v>
      </c>
      <c r="AM978">
        <v>4.9827000000000004</v>
      </c>
      <c r="AN978">
        <v>4.9955999999999996</v>
      </c>
      <c r="AO978">
        <v>5.1711999999999998</v>
      </c>
      <c r="AP978">
        <v>5.2409999999999997</v>
      </c>
      <c r="AQ978">
        <v>5.5583</v>
      </c>
      <c r="AR978">
        <v>5.6615000000000002</v>
      </c>
      <c r="AS978">
        <v>5.6555999999999997</v>
      </c>
      <c r="AT978">
        <v>5.4474999999999998</v>
      </c>
      <c r="AU978">
        <v>5.8067000000000002</v>
      </c>
      <c r="AV978">
        <v>6.0529000000000002</v>
      </c>
      <c r="AW978">
        <v>6.1917</v>
      </c>
      <c r="AX978" s="28">
        <v>6.2080000000000002</v>
      </c>
      <c r="AY978">
        <v>6.1919504643962844</v>
      </c>
      <c r="AZ978">
        <v>6.2266500622665006</v>
      </c>
      <c r="BA978">
        <v>6.2578222778473096</v>
      </c>
      <c r="BB978">
        <v>6.2972292191435768</v>
      </c>
      <c r="BC978">
        <v>6.3371356147021549</v>
      </c>
      <c r="BD978">
        <v>6.3795853269537481</v>
      </c>
      <c r="BE978">
        <v>6.4288010286081647</v>
      </c>
      <c r="BF978">
        <v>6.4787819889860714</v>
      </c>
      <c r="BG978">
        <v>6.5316786414108421</v>
      </c>
      <c r="BH978">
        <v>6.5854461639776085</v>
      </c>
      <c r="BI978">
        <v>6.6312997347480112</v>
      </c>
    </row>
    <row r="979" spans="1:61">
      <c r="A979" s="95">
        <v>45660</v>
      </c>
      <c r="AK979">
        <v>4.8412997999999998</v>
      </c>
      <c r="AL979">
        <v>4.9528999999999996</v>
      </c>
      <c r="AM979">
        <v>4.9827000000000004</v>
      </c>
      <c r="AN979">
        <v>4.9955999999999996</v>
      </c>
      <c r="AO979">
        <v>5.1711999999999998</v>
      </c>
      <c r="AP979">
        <v>5.2409999999999997</v>
      </c>
      <c r="AQ979">
        <v>5.5583</v>
      </c>
      <c r="AR979">
        <v>5.6615000000000002</v>
      </c>
      <c r="AS979">
        <v>5.6555999999999997</v>
      </c>
      <c r="AT979">
        <v>5.4474999999999998</v>
      </c>
      <c r="AU979">
        <v>5.8067000000000002</v>
      </c>
      <c r="AV979">
        <v>6.0529000000000002</v>
      </c>
      <c r="AW979">
        <v>6.1917</v>
      </c>
      <c r="AX979" s="28">
        <v>6.1557000000000004</v>
      </c>
      <c r="AY979">
        <v>6.2169723344731116</v>
      </c>
      <c r="AZ979">
        <v>6.25</v>
      </c>
      <c r="BA979">
        <v>6.2735257214554583</v>
      </c>
      <c r="BB979">
        <v>6.3151247237132937</v>
      </c>
      <c r="BC979">
        <v>6.3572790845518119</v>
      </c>
      <c r="BD979">
        <v>6.4020486555697822</v>
      </c>
      <c r="BE979">
        <v>6.4516129032258069</v>
      </c>
      <c r="BF979">
        <v>6.4977257959714096</v>
      </c>
      <c r="BG979">
        <v>6.5509335080248929</v>
      </c>
      <c r="BH979">
        <v>6.6006600660066006</v>
      </c>
      <c r="BI979">
        <v>6.6467264872050515</v>
      </c>
    </row>
    <row r="980" spans="1:61">
      <c r="A980" s="95">
        <v>45663</v>
      </c>
      <c r="AK980">
        <v>4.8412997999999998</v>
      </c>
      <c r="AL980">
        <v>4.9528999999999996</v>
      </c>
      <c r="AM980">
        <v>4.9827000000000004</v>
      </c>
      <c r="AN980">
        <v>4.9955999999999996</v>
      </c>
      <c r="AO980">
        <v>5.1711999999999998</v>
      </c>
      <c r="AP980">
        <v>5.2409999999999997</v>
      </c>
      <c r="AQ980">
        <v>5.5583</v>
      </c>
      <c r="AR980">
        <v>5.6615000000000002</v>
      </c>
      <c r="AS980">
        <v>5.6555999999999997</v>
      </c>
      <c r="AT980">
        <v>5.4474999999999998</v>
      </c>
      <c r="AU980">
        <v>5.8067000000000002</v>
      </c>
      <c r="AV980">
        <v>6.0529000000000002</v>
      </c>
      <c r="AW980">
        <v>6.1917</v>
      </c>
      <c r="AX980" s="28">
        <v>6.1113</v>
      </c>
      <c r="AY980">
        <v>6.1406202026404673</v>
      </c>
      <c r="AZ980">
        <v>6.1728395061728394</v>
      </c>
      <c r="BA980">
        <v>6.1996280223186613</v>
      </c>
      <c r="BB980">
        <v>6.2402496099843994</v>
      </c>
      <c r="BC980">
        <v>6.2814070351758788</v>
      </c>
      <c r="BD980">
        <v>6.3231109705975337</v>
      </c>
      <c r="BE980">
        <v>6.369426751592357</v>
      </c>
      <c r="BF980">
        <v>6.4164260506897666</v>
      </c>
      <c r="BG980">
        <v>6.4683053040103502</v>
      </c>
      <c r="BH980">
        <v>6.5167807103290976</v>
      </c>
      <c r="BI980">
        <v>6.561679790026246</v>
      </c>
    </row>
    <row r="981" spans="1:61">
      <c r="A981" s="95">
        <v>45664</v>
      </c>
      <c r="AK981">
        <v>4.8412997999999998</v>
      </c>
      <c r="AL981">
        <v>4.9528999999999996</v>
      </c>
      <c r="AM981">
        <v>4.9827000000000004</v>
      </c>
      <c r="AN981">
        <v>4.9955999999999996</v>
      </c>
      <c r="AO981">
        <v>5.1711999999999998</v>
      </c>
      <c r="AP981">
        <v>5.2409999999999997</v>
      </c>
      <c r="AQ981">
        <v>5.5583</v>
      </c>
      <c r="AR981">
        <v>5.6615000000000002</v>
      </c>
      <c r="AS981">
        <v>5.6555999999999997</v>
      </c>
      <c r="AT981">
        <v>5.4474999999999998</v>
      </c>
      <c r="AU981">
        <v>5.8067000000000002</v>
      </c>
      <c r="AV981">
        <v>6.0529000000000002</v>
      </c>
      <c r="AW981">
        <v>6.1917</v>
      </c>
      <c r="AX981" s="28">
        <v>6.0735000000000001</v>
      </c>
      <c r="AY981">
        <v>6.1330880098129406</v>
      </c>
      <c r="AZ981">
        <v>6.1652281134401967</v>
      </c>
      <c r="BA981">
        <v>6.1900340451872484</v>
      </c>
      <c r="BB981">
        <v>6.2285892245406416</v>
      </c>
      <c r="BC981">
        <v>6.2676277029144467</v>
      </c>
      <c r="BD981">
        <v>6.309148264984227</v>
      </c>
      <c r="BE981">
        <v>6.355258976803305</v>
      </c>
      <c r="BF981">
        <v>6.4020486555697822</v>
      </c>
      <c r="BG981">
        <v>6.4516129032258069</v>
      </c>
      <c r="BH981">
        <v>6.4998375040623992</v>
      </c>
      <c r="BI981">
        <v>6.5423617926071307</v>
      </c>
    </row>
    <row r="982" spans="1:61">
      <c r="A982" s="95">
        <v>45665</v>
      </c>
      <c r="AK982">
        <v>4.8412997999999998</v>
      </c>
      <c r="AL982">
        <v>4.9528999999999996</v>
      </c>
      <c r="AM982">
        <v>4.9827000000000004</v>
      </c>
      <c r="AN982">
        <v>4.9955999999999996</v>
      </c>
      <c r="AO982">
        <v>5.1711999999999998</v>
      </c>
      <c r="AP982">
        <v>5.2409999999999997</v>
      </c>
      <c r="AQ982">
        <v>5.5583</v>
      </c>
      <c r="AR982">
        <v>5.6615000000000002</v>
      </c>
      <c r="AS982">
        <v>5.6555999999999997</v>
      </c>
      <c r="AT982">
        <v>5.4474999999999998</v>
      </c>
      <c r="AU982">
        <v>5.8067000000000002</v>
      </c>
      <c r="AV982">
        <v>6.0529000000000002</v>
      </c>
      <c r="AW982">
        <v>6.1917</v>
      </c>
      <c r="AX982" s="28">
        <v>6.1315</v>
      </c>
      <c r="AY982">
        <v>6.1443932411674345</v>
      </c>
      <c r="AZ982">
        <v>6.1766522544780731</v>
      </c>
      <c r="BA982">
        <v>6.2053986968662738</v>
      </c>
      <c r="BB982">
        <v>6.2441461130190454</v>
      </c>
      <c r="BC982">
        <v>6.2833804586867732</v>
      </c>
      <c r="BD982">
        <v>6.3231109705975337</v>
      </c>
      <c r="BE982">
        <v>6.3714558776680468</v>
      </c>
      <c r="BF982">
        <v>6.4164260506897666</v>
      </c>
      <c r="BG982">
        <v>6.4683053040103502</v>
      </c>
      <c r="BH982">
        <v>6.5146579804560263</v>
      </c>
      <c r="BI982">
        <v>6.557377049180328</v>
      </c>
    </row>
    <row r="983" spans="1:61">
      <c r="A983" s="95">
        <v>45666</v>
      </c>
      <c r="AK983">
        <v>4.8412997999999998</v>
      </c>
      <c r="AL983">
        <v>4.9528999999999996</v>
      </c>
      <c r="AM983">
        <v>4.9827000000000004</v>
      </c>
      <c r="AN983">
        <v>4.9955999999999996</v>
      </c>
      <c r="AO983">
        <v>5.1711999999999998</v>
      </c>
      <c r="AP983">
        <v>5.2409999999999997</v>
      </c>
      <c r="AQ983">
        <v>5.5583</v>
      </c>
      <c r="AR983">
        <v>5.6615000000000002</v>
      </c>
      <c r="AS983">
        <v>5.6555999999999997</v>
      </c>
      <c r="AT983">
        <v>5.4474999999999998</v>
      </c>
      <c r="AU983">
        <v>5.8067000000000002</v>
      </c>
      <c r="AV983">
        <v>6.0529000000000002</v>
      </c>
      <c r="AW983">
        <v>6.1917</v>
      </c>
      <c r="AX983" s="28">
        <v>6.0890000000000004</v>
      </c>
      <c r="AY983">
        <v>6.0790273556230998</v>
      </c>
      <c r="AZ983">
        <v>6.1106018942865878</v>
      </c>
      <c r="BA983">
        <v>6.1349693251533743</v>
      </c>
      <c r="BB983">
        <v>6.1709348966368403</v>
      </c>
      <c r="BC983">
        <v>6.2111801242236027</v>
      </c>
      <c r="BD983">
        <v>6.2519537355423562</v>
      </c>
      <c r="BE983">
        <v>6.2972292191435768</v>
      </c>
      <c r="BF983">
        <v>6.3431652394544873</v>
      </c>
      <c r="BG983">
        <v>6.3938618925831197</v>
      </c>
      <c r="BH983">
        <v>6.4432989690721651</v>
      </c>
      <c r="BI983">
        <v>6.4871878040869282</v>
      </c>
    </row>
    <row r="984" spans="1:61">
      <c r="A984" s="95">
        <v>45667</v>
      </c>
      <c r="AK984">
        <v>4.8412997999999998</v>
      </c>
      <c r="AL984">
        <v>4.9528999999999996</v>
      </c>
      <c r="AM984">
        <v>4.9827000000000004</v>
      </c>
      <c r="AN984">
        <v>4.9955999999999996</v>
      </c>
      <c r="AO984">
        <v>5.1711999999999998</v>
      </c>
      <c r="AP984">
        <v>5.2409999999999997</v>
      </c>
      <c r="AQ984">
        <v>5.5583</v>
      </c>
      <c r="AR984">
        <v>5.6615000000000002</v>
      </c>
      <c r="AS984">
        <v>5.6555999999999997</v>
      </c>
      <c r="AT984">
        <v>5.4474999999999998</v>
      </c>
      <c r="AU984">
        <v>5.8067000000000002</v>
      </c>
      <c r="AV984">
        <v>6.0529000000000002</v>
      </c>
      <c r="AW984">
        <v>6.1917</v>
      </c>
      <c r="AX984" s="28">
        <v>6.0959000000000003</v>
      </c>
      <c r="AY984">
        <v>6.1180789232181088</v>
      </c>
      <c r="AZ984">
        <v>6.1500615006150063</v>
      </c>
      <c r="BA984">
        <v>6.1766522544780731</v>
      </c>
      <c r="BB984">
        <v>6.2131096613855235</v>
      </c>
      <c r="BC984">
        <v>6.2539086929330834</v>
      </c>
      <c r="BD984">
        <v>6.2952470884482219</v>
      </c>
      <c r="BE984">
        <v>6.3411540900443875</v>
      </c>
      <c r="BF984">
        <v>6.3877355477483233</v>
      </c>
      <c r="BG984">
        <v>6.4412238325281805</v>
      </c>
      <c r="BH984">
        <v>6.4892926670992868</v>
      </c>
      <c r="BI984">
        <v>6.5316786414108421</v>
      </c>
    </row>
    <row r="985" spans="1:61">
      <c r="A985" s="95">
        <v>45670</v>
      </c>
      <c r="AK985">
        <v>4.8412997999999998</v>
      </c>
      <c r="AL985">
        <v>4.9528999999999996</v>
      </c>
      <c r="AM985">
        <v>4.9827000000000004</v>
      </c>
      <c r="AN985">
        <v>4.9955999999999996</v>
      </c>
      <c r="AO985">
        <v>5.1711999999999998</v>
      </c>
      <c r="AP985">
        <v>5.2409999999999997</v>
      </c>
      <c r="AQ985">
        <v>5.5583</v>
      </c>
      <c r="AR985">
        <v>5.6615000000000002</v>
      </c>
      <c r="AS985">
        <v>5.6555999999999997</v>
      </c>
      <c r="AT985">
        <v>5.4474999999999998</v>
      </c>
      <c r="AU985">
        <v>5.8067000000000002</v>
      </c>
      <c r="AV985">
        <v>6.0529000000000002</v>
      </c>
      <c r="AW985">
        <v>6.1917</v>
      </c>
      <c r="AX985" s="28">
        <v>6.1073000000000004</v>
      </c>
      <c r="AY985">
        <v>6.1087354917532064</v>
      </c>
      <c r="AZ985">
        <v>6.1387354205033766</v>
      </c>
      <c r="BA985">
        <v>6.1671292013567687</v>
      </c>
      <c r="BB985">
        <v>6.2034739454094288</v>
      </c>
      <c r="BC985">
        <v>6.2441461130190454</v>
      </c>
      <c r="BD985">
        <v>6.2833804586867732</v>
      </c>
      <c r="BE985">
        <v>6.3291139240506329</v>
      </c>
      <c r="BF985">
        <v>6.3734862970044608</v>
      </c>
      <c r="BG985">
        <v>6.422607578676943</v>
      </c>
      <c r="BH985">
        <v>6.4703979294726626</v>
      </c>
      <c r="BI985">
        <v>6.512536633018561</v>
      </c>
    </row>
    <row r="986" spans="1:61">
      <c r="A986" s="95">
        <v>45671</v>
      </c>
      <c r="AK986">
        <v>4.8412997999999998</v>
      </c>
      <c r="AL986">
        <v>4.9528999999999996</v>
      </c>
      <c r="AM986">
        <v>4.9827000000000004</v>
      </c>
      <c r="AN986">
        <v>4.9955999999999996</v>
      </c>
      <c r="AO986">
        <v>5.1711999999999998</v>
      </c>
      <c r="AP986">
        <v>5.2409999999999997</v>
      </c>
      <c r="AQ986">
        <v>5.5583</v>
      </c>
      <c r="AR986">
        <v>5.6615000000000002</v>
      </c>
      <c r="AS986">
        <v>5.6555999999999997</v>
      </c>
      <c r="AT986">
        <v>5.4474999999999998</v>
      </c>
      <c r="AU986">
        <v>5.8067000000000002</v>
      </c>
      <c r="AV986">
        <v>6.0529000000000002</v>
      </c>
      <c r="AW986">
        <v>6.1917</v>
      </c>
      <c r="AX986" s="28">
        <v>6.0664999999999996</v>
      </c>
      <c r="AY986">
        <v>6.0698027314112286</v>
      </c>
      <c r="AZ986">
        <v>6.0994205550472698</v>
      </c>
      <c r="BA986">
        <v>6.1293288384921851</v>
      </c>
      <c r="BB986">
        <v>6.1633281972265017</v>
      </c>
      <c r="BC986">
        <v>6.2015503875968987</v>
      </c>
      <c r="BD986">
        <v>6.2421972534332077</v>
      </c>
      <c r="BE986">
        <v>6.287331027978623</v>
      </c>
      <c r="BF986">
        <v>6.3311174422285532</v>
      </c>
      <c r="BG986">
        <v>6.3816209317166557</v>
      </c>
      <c r="BH986">
        <v>6.4288010286081647</v>
      </c>
      <c r="BI986">
        <v>6.4703979294726626</v>
      </c>
    </row>
    <row r="987" spans="1:61">
      <c r="A987" s="95">
        <v>45672</v>
      </c>
      <c r="AK987">
        <v>4.8412997999999998</v>
      </c>
      <c r="AL987">
        <v>4.9528999999999996</v>
      </c>
      <c r="AM987">
        <v>4.9827000000000004</v>
      </c>
      <c r="AN987">
        <v>4.9955999999999996</v>
      </c>
      <c r="AO987">
        <v>5.1711999999999998</v>
      </c>
      <c r="AP987">
        <v>5.2409999999999997</v>
      </c>
      <c r="AQ987">
        <v>5.5583</v>
      </c>
      <c r="AR987">
        <v>5.6615000000000002</v>
      </c>
      <c r="AS987">
        <v>5.6555999999999997</v>
      </c>
      <c r="AT987">
        <v>5.4474999999999998</v>
      </c>
      <c r="AU987">
        <v>5.8067000000000002</v>
      </c>
      <c r="AV987">
        <v>6.0529000000000002</v>
      </c>
      <c r="AW987">
        <v>6.1917</v>
      </c>
      <c r="AX987" s="28">
        <v>6.0370999999999997</v>
      </c>
      <c r="AY987">
        <v>6.0404711567502263</v>
      </c>
      <c r="AZ987">
        <v>6.0698027314112286</v>
      </c>
      <c r="BA987">
        <v>6.0994205550472698</v>
      </c>
      <c r="BB987">
        <v>6.1330880098129406</v>
      </c>
      <c r="BC987">
        <v>6.1728395061728394</v>
      </c>
      <c r="BD987">
        <v>6.2131096613855235</v>
      </c>
      <c r="BE987">
        <v>6.2558648733187363</v>
      </c>
      <c r="BF987">
        <v>6.2992125984251963</v>
      </c>
      <c r="BG987">
        <v>6.3492063492063489</v>
      </c>
      <c r="BH987">
        <v>6.3938618925831197</v>
      </c>
      <c r="BI987">
        <v>6.4329366355741397</v>
      </c>
    </row>
    <row r="988" spans="1:61">
      <c r="A988" s="95">
        <v>45673</v>
      </c>
      <c r="AK988">
        <v>4.8412997999999998</v>
      </c>
      <c r="AL988">
        <v>4.9528999999999996</v>
      </c>
      <c r="AM988">
        <v>4.9827000000000004</v>
      </c>
      <c r="AN988">
        <v>4.9955999999999996</v>
      </c>
      <c r="AO988">
        <v>5.1711999999999998</v>
      </c>
      <c r="AP988">
        <v>5.2409999999999997</v>
      </c>
      <c r="AQ988">
        <v>5.5583</v>
      </c>
      <c r="AR988">
        <v>5.6615000000000002</v>
      </c>
      <c r="AS988">
        <v>5.6555999999999997</v>
      </c>
      <c r="AT988">
        <v>5.4474999999999998</v>
      </c>
      <c r="AU988">
        <v>5.8067000000000002</v>
      </c>
      <c r="AV988">
        <v>6.0529000000000002</v>
      </c>
      <c r="AW988">
        <v>6.1917</v>
      </c>
      <c r="AX988" s="28">
        <v>6.0316000000000001</v>
      </c>
      <c r="AY988">
        <v>6.0808756460930367</v>
      </c>
      <c r="AZ988">
        <v>6.1087354917532064</v>
      </c>
      <c r="BA988">
        <v>6.1368517950291492</v>
      </c>
      <c r="BB988">
        <v>6.1690314620604569</v>
      </c>
      <c r="BC988">
        <v>6.2092517851598883</v>
      </c>
      <c r="BD988">
        <v>6.25</v>
      </c>
      <c r="BE988">
        <v>6.293266205160478</v>
      </c>
      <c r="BF988">
        <v>6.3371356147021549</v>
      </c>
      <c r="BG988">
        <v>6.3877355477483233</v>
      </c>
      <c r="BH988">
        <v>6.4350064350064349</v>
      </c>
      <c r="BI988">
        <v>6.4787819889860714</v>
      </c>
    </row>
    <row r="989" spans="1:61">
      <c r="A989" s="95">
        <v>45674</v>
      </c>
      <c r="AK989">
        <v>4.8412997999999998</v>
      </c>
      <c r="AL989">
        <v>4.9528999999999996</v>
      </c>
      <c r="AM989">
        <v>4.9827000000000004</v>
      </c>
      <c r="AN989">
        <v>4.9955999999999996</v>
      </c>
      <c r="AO989">
        <v>5.1711999999999998</v>
      </c>
      <c r="AP989">
        <v>5.2409999999999997</v>
      </c>
      <c r="AQ989">
        <v>5.5583</v>
      </c>
      <c r="AR989">
        <v>5.6615000000000002</v>
      </c>
      <c r="AS989">
        <v>5.6555999999999997</v>
      </c>
      <c r="AT989">
        <v>5.4474999999999998</v>
      </c>
      <c r="AU989">
        <v>5.8067000000000002</v>
      </c>
      <c r="AV989">
        <v>6.0529000000000002</v>
      </c>
      <c r="AW989">
        <v>6.1917</v>
      </c>
      <c r="AX989" s="28">
        <v>6.0602999999999998</v>
      </c>
      <c r="AY989">
        <v>6.0716454159077102</v>
      </c>
      <c r="AZ989">
        <v>6.1012812690665044</v>
      </c>
      <c r="BA989">
        <v>6.1255742725880546</v>
      </c>
      <c r="BB989">
        <v>6.1633281972265017</v>
      </c>
      <c r="BC989">
        <v>6.2015503875968987</v>
      </c>
      <c r="BD989">
        <v>6.2421972534332077</v>
      </c>
      <c r="BE989">
        <v>6.2853551225644253</v>
      </c>
      <c r="BF989">
        <v>6.3311174422285532</v>
      </c>
      <c r="BG989">
        <v>6.3836578359399931</v>
      </c>
      <c r="BH989">
        <v>6.4329366355741397</v>
      </c>
      <c r="BI989">
        <v>6.4745872450631268</v>
      </c>
    </row>
    <row r="990" spans="1:61">
      <c r="A990" s="103">
        <v>45677</v>
      </c>
      <c r="AK990">
        <v>4.8412997999999998</v>
      </c>
      <c r="AL990">
        <v>4.9528999999999996</v>
      </c>
      <c r="AM990">
        <v>4.9827000000000004</v>
      </c>
      <c r="AN990">
        <v>4.9955999999999996</v>
      </c>
      <c r="AO990">
        <v>5.1711999999999998</v>
      </c>
      <c r="AP990">
        <v>5.2409999999999997</v>
      </c>
      <c r="AQ990">
        <v>5.5583</v>
      </c>
      <c r="AR990">
        <v>5.6615000000000002</v>
      </c>
      <c r="AS990">
        <v>5.6555999999999997</v>
      </c>
      <c r="AT990">
        <v>5.4474999999999998</v>
      </c>
      <c r="AU990">
        <v>5.8067000000000002</v>
      </c>
      <c r="AV990">
        <v>6.0529000000000002</v>
      </c>
      <c r="AW990">
        <v>6.1917</v>
      </c>
      <c r="AX990" s="28">
        <v>6.0491999999999999</v>
      </c>
      <c r="AY990" s="189">
        <v>6.0716454159077102</v>
      </c>
      <c r="AZ990" s="189">
        <v>6.1012812690665044</v>
      </c>
      <c r="BA990" s="189">
        <v>6.1255742725880546</v>
      </c>
      <c r="BB990" s="189">
        <v>6.1633281972265017</v>
      </c>
      <c r="BC990" s="189">
        <v>6.2015503875968987</v>
      </c>
      <c r="BD990" s="189">
        <v>6.2421972534332077</v>
      </c>
      <c r="BE990" s="189">
        <v>6.2853551225644253</v>
      </c>
      <c r="BF990" s="189">
        <v>6.3311174422285532</v>
      </c>
      <c r="BG990" s="189">
        <v>6.3836578359399931</v>
      </c>
      <c r="BH990" s="189">
        <v>6.4329366355741397</v>
      </c>
      <c r="BI990" s="189">
        <v>6.4745872450631268</v>
      </c>
    </row>
    <row r="991" spans="1:61">
      <c r="A991" s="95">
        <v>45678</v>
      </c>
      <c r="AK991">
        <v>4.8412997999999998</v>
      </c>
      <c r="AL991">
        <v>4.9528999999999996</v>
      </c>
      <c r="AM991">
        <v>4.9827000000000004</v>
      </c>
      <c r="AN991">
        <v>4.9955999999999996</v>
      </c>
      <c r="AO991">
        <v>5.1711999999999998</v>
      </c>
      <c r="AP991">
        <v>5.2409999999999997</v>
      </c>
      <c r="AQ991">
        <v>5.5583</v>
      </c>
      <c r="AR991">
        <v>5.6615000000000002</v>
      </c>
      <c r="AS991">
        <v>5.6555999999999997</v>
      </c>
      <c r="AT991">
        <v>5.4474999999999998</v>
      </c>
      <c r="AU991">
        <v>5.8067000000000002</v>
      </c>
      <c r="AV991">
        <v>6.0529000000000002</v>
      </c>
      <c r="AW991">
        <v>6.1917</v>
      </c>
      <c r="AX991" s="28">
        <v>6.0434000000000001</v>
      </c>
      <c r="AY991">
        <v>6.0368246302444915</v>
      </c>
      <c r="AZ991">
        <v>6.0642813826561559</v>
      </c>
      <c r="BA991">
        <v>6.091989034419738</v>
      </c>
      <c r="BB991">
        <v>6.1293288384921851</v>
      </c>
      <c r="BC991">
        <v>6.1709348966368403</v>
      </c>
      <c r="BD991">
        <v>6.2131096613855235</v>
      </c>
      <c r="BE991">
        <v>6.2578222778473096</v>
      </c>
      <c r="BF991">
        <v>6.3031831074692715</v>
      </c>
      <c r="BG991">
        <v>6.355258976803305</v>
      </c>
      <c r="BH991">
        <v>6.404098623118796</v>
      </c>
      <c r="BI991">
        <v>6.4474532559638948</v>
      </c>
    </row>
    <row r="992" spans="1:61">
      <c r="A992" s="95">
        <v>45679</v>
      </c>
      <c r="AK992">
        <v>4.8412997999999998</v>
      </c>
      <c r="AL992">
        <v>4.9528999999999996</v>
      </c>
      <c r="AM992">
        <v>4.9827000000000004</v>
      </c>
      <c r="AN992">
        <v>4.9955999999999996</v>
      </c>
      <c r="AO992">
        <v>5.1711999999999998</v>
      </c>
      <c r="AP992">
        <v>5.2409999999999997</v>
      </c>
      <c r="AQ992">
        <v>5.5583</v>
      </c>
      <c r="AR992">
        <v>5.6615000000000002</v>
      </c>
      <c r="AS992">
        <v>5.6555999999999997</v>
      </c>
      <c r="AT992">
        <v>5.4474999999999998</v>
      </c>
      <c r="AU992">
        <v>5.8067000000000002</v>
      </c>
      <c r="AV992">
        <v>6.0529000000000002</v>
      </c>
      <c r="AW992">
        <v>6.1917</v>
      </c>
      <c r="AX992" s="28">
        <v>5.9668000000000001</v>
      </c>
      <c r="AY992">
        <v>5.9417706476530006</v>
      </c>
      <c r="AZ992">
        <v>5.9701492537313428</v>
      </c>
      <c r="BA992">
        <v>6.0006000600060005</v>
      </c>
      <c r="BB992">
        <v>6.0313630880579012</v>
      </c>
      <c r="BC992">
        <v>6.0716454159077102</v>
      </c>
      <c r="BD992">
        <v>6.1143381228981966</v>
      </c>
      <c r="BE992">
        <v>6.1576354679802963</v>
      </c>
      <c r="BF992">
        <v>6.2034739454094288</v>
      </c>
      <c r="BG992">
        <v>6.2519537355423562</v>
      </c>
      <c r="BH992">
        <v>6.2992125984251963</v>
      </c>
      <c r="BI992">
        <v>6.3411540900443875</v>
      </c>
    </row>
    <row r="993" spans="1:61">
      <c r="A993" s="95">
        <v>45680</v>
      </c>
      <c r="AK993">
        <v>4.8412997999999998</v>
      </c>
      <c r="AL993">
        <v>4.9528999999999996</v>
      </c>
      <c r="AM993">
        <v>4.9827000000000004</v>
      </c>
      <c r="AN993">
        <v>4.9955999999999996</v>
      </c>
      <c r="AO993">
        <v>5.1711999999999998</v>
      </c>
      <c r="AP993">
        <v>5.2409999999999997</v>
      </c>
      <c r="AQ993">
        <v>5.5583</v>
      </c>
      <c r="AR993">
        <v>5.6615000000000002</v>
      </c>
      <c r="AS993">
        <v>5.6555999999999997</v>
      </c>
      <c r="AT993">
        <v>5.4474999999999998</v>
      </c>
      <c r="AU993">
        <v>5.8067000000000002</v>
      </c>
      <c r="AV993">
        <v>6.0529000000000002</v>
      </c>
      <c r="AW993">
        <v>6.1917</v>
      </c>
      <c r="AX993" s="28">
        <v>5.9393000000000002</v>
      </c>
      <c r="AY993">
        <v>5.9171597633136095</v>
      </c>
      <c r="AZ993">
        <v>5.9470710674992571</v>
      </c>
      <c r="BA993">
        <v>5.9719319199761127</v>
      </c>
      <c r="BB993">
        <v>6.0006000600060005</v>
      </c>
      <c r="BC993">
        <v>6.0422960725075523</v>
      </c>
      <c r="BD993">
        <v>6.0845756008518403</v>
      </c>
      <c r="BE993">
        <v>6.1274509803921564</v>
      </c>
      <c r="BF993">
        <v>6.1728395061728394</v>
      </c>
      <c r="BG993">
        <v>6.2247121070650486</v>
      </c>
      <c r="BH993">
        <v>6.2735257214554583</v>
      </c>
      <c r="BI993">
        <v>6.3171193935565384</v>
      </c>
    </row>
    <row r="994" spans="1:61">
      <c r="A994" s="95">
        <v>45681</v>
      </c>
      <c r="AK994">
        <v>4.8412997999999998</v>
      </c>
      <c r="AL994">
        <v>4.9528999999999996</v>
      </c>
      <c r="AM994">
        <v>4.9827000000000004</v>
      </c>
      <c r="AN994">
        <v>4.9955999999999996</v>
      </c>
      <c r="AO994">
        <v>5.1711999999999998</v>
      </c>
      <c r="AP994">
        <v>5.2409999999999997</v>
      </c>
      <c r="AQ994">
        <v>5.5583</v>
      </c>
      <c r="AR994">
        <v>5.6615000000000002</v>
      </c>
      <c r="AS994">
        <v>5.6555999999999997</v>
      </c>
      <c r="AT994">
        <v>5.4474999999999998</v>
      </c>
      <c r="AU994">
        <v>5.8067000000000002</v>
      </c>
      <c r="AV994">
        <v>6.0529000000000002</v>
      </c>
      <c r="AW994">
        <v>6.1917</v>
      </c>
      <c r="AX994" s="28">
        <v>5.8918999999999997</v>
      </c>
      <c r="AY994">
        <v>5.9101654846335698</v>
      </c>
      <c r="AZ994">
        <v>5.94000594000594</v>
      </c>
      <c r="BA994">
        <v>5.9683676514473287</v>
      </c>
      <c r="BB994">
        <v>5.9970014992503744</v>
      </c>
      <c r="BC994">
        <v>6.0404711567502263</v>
      </c>
      <c r="BD994">
        <v>6.0827250608272507</v>
      </c>
      <c r="BE994">
        <v>6.1274509803921564</v>
      </c>
      <c r="BF994">
        <v>6.1747452917567145</v>
      </c>
      <c r="BG994">
        <v>6.2266500622665006</v>
      </c>
      <c r="BH994">
        <v>6.2794348508634226</v>
      </c>
      <c r="BI994">
        <v>6.3231109705975337</v>
      </c>
    </row>
    <row r="995" spans="1:61">
      <c r="A995" s="95">
        <v>45684</v>
      </c>
      <c r="AK995">
        <v>4.8412997999999998</v>
      </c>
      <c r="AL995">
        <v>4.9528999999999996</v>
      </c>
      <c r="AM995">
        <v>4.9827000000000004</v>
      </c>
      <c r="AN995">
        <v>4.9955999999999996</v>
      </c>
      <c r="AO995">
        <v>5.1711999999999998</v>
      </c>
      <c r="AP995">
        <v>5.2409999999999997</v>
      </c>
      <c r="AQ995">
        <v>5.5583</v>
      </c>
      <c r="AR995">
        <v>5.6615000000000002</v>
      </c>
      <c r="AS995">
        <v>5.6555999999999997</v>
      </c>
      <c r="AT995">
        <v>5.4474999999999998</v>
      </c>
      <c r="AU995">
        <v>5.8067000000000002</v>
      </c>
      <c r="AV995">
        <v>6.0529000000000002</v>
      </c>
      <c r="AW995">
        <v>6.1917</v>
      </c>
      <c r="AX995" s="28">
        <v>5.9265999999999996</v>
      </c>
      <c r="AY995">
        <v>5.9189109203906485</v>
      </c>
      <c r="AZ995">
        <v>5.9488399762046402</v>
      </c>
      <c r="BA995">
        <v>5.975500448162534</v>
      </c>
      <c r="BB995">
        <v>6.0078101531991592</v>
      </c>
      <c r="BC995">
        <v>6.0496067755595888</v>
      </c>
      <c r="BD995">
        <v>6.0938452163315056</v>
      </c>
      <c r="BE995">
        <v>6.1387354205033766</v>
      </c>
      <c r="BF995">
        <v>6.1862047633776687</v>
      </c>
      <c r="BG995">
        <v>6.238303181534623</v>
      </c>
      <c r="BH995">
        <v>6.287331027978623</v>
      </c>
      <c r="BI995">
        <v>6.3331222292590246</v>
      </c>
    </row>
    <row r="996" spans="1:61">
      <c r="A996" s="95">
        <v>45685</v>
      </c>
      <c r="AK996">
        <v>4.8412997999999998</v>
      </c>
      <c r="AL996">
        <v>4.9528999999999996</v>
      </c>
      <c r="AM996">
        <v>4.9827000000000004</v>
      </c>
      <c r="AN996">
        <v>4.9955999999999996</v>
      </c>
      <c r="AO996">
        <v>5.1711999999999998</v>
      </c>
      <c r="AP996">
        <v>5.2409999999999997</v>
      </c>
      <c r="AQ996">
        <v>5.5583</v>
      </c>
      <c r="AR996">
        <v>5.6615000000000002</v>
      </c>
      <c r="AS996">
        <v>5.6555999999999997</v>
      </c>
      <c r="AT996">
        <v>5.4474999999999998</v>
      </c>
      <c r="AU996">
        <v>5.8067000000000002</v>
      </c>
      <c r="AV996">
        <v>6.0529000000000002</v>
      </c>
      <c r="AW996">
        <v>6.1917</v>
      </c>
      <c r="AX996" s="28">
        <v>5.8924000000000003</v>
      </c>
      <c r="AY996">
        <v>5.8702670971529205</v>
      </c>
      <c r="AZ996">
        <v>5.8997050147492622</v>
      </c>
      <c r="BA996">
        <v>5.929439667951379</v>
      </c>
      <c r="BB996">
        <v>5.9559261465157833</v>
      </c>
      <c r="BC996">
        <v>5.9988002399520104</v>
      </c>
      <c r="BD996">
        <v>6.0422960725075523</v>
      </c>
      <c r="BE996">
        <v>6.0864272671941571</v>
      </c>
      <c r="BF996">
        <v>6.1349693251533743</v>
      </c>
      <c r="BG996">
        <v>6.1862047633776687</v>
      </c>
      <c r="BH996">
        <v>6.238303181534623</v>
      </c>
      <c r="BI996">
        <v>6.2814070351758788</v>
      </c>
    </row>
    <row r="997" spans="1:61">
      <c r="A997" s="95">
        <v>45686</v>
      </c>
      <c r="AK997">
        <v>4.8412997999999998</v>
      </c>
      <c r="AL997">
        <v>4.9528999999999996</v>
      </c>
      <c r="AM997">
        <v>4.9827000000000004</v>
      </c>
      <c r="AN997">
        <v>4.9955999999999996</v>
      </c>
      <c r="AO997">
        <v>5.1711999999999998</v>
      </c>
      <c r="AP997">
        <v>5.2409999999999997</v>
      </c>
      <c r="AQ997">
        <v>5.5583</v>
      </c>
      <c r="AR997">
        <v>5.6615000000000002</v>
      </c>
      <c r="AS997">
        <v>5.6555999999999997</v>
      </c>
      <c r="AT997">
        <v>5.4474999999999998</v>
      </c>
      <c r="AU997">
        <v>5.8067000000000002</v>
      </c>
      <c r="AV997">
        <v>6.0529000000000002</v>
      </c>
      <c r="AW997">
        <v>6.1917</v>
      </c>
      <c r="AX997" s="28">
        <v>5.859</v>
      </c>
      <c r="AY997">
        <v>5.8719906048150321</v>
      </c>
      <c r="AZ997">
        <v>5.9031877213695401</v>
      </c>
      <c r="BA997">
        <v>5.9347181008902075</v>
      </c>
      <c r="BB997">
        <v>5.9630292188431726</v>
      </c>
      <c r="BC997">
        <v>6.0042029420594414</v>
      </c>
      <c r="BD997">
        <v>6.0477774417901422</v>
      </c>
      <c r="BE997">
        <v>6.091989034419738</v>
      </c>
      <c r="BF997">
        <v>6.1425061425061429</v>
      </c>
      <c r="BG997">
        <v>6.1996280223186613</v>
      </c>
      <c r="BH997">
        <v>6.2539086929330834</v>
      </c>
      <c r="BI997">
        <v>6.30119722747322</v>
      </c>
    </row>
    <row r="998" spans="1:61">
      <c r="A998" s="95">
        <v>45687</v>
      </c>
      <c r="AK998">
        <v>4.8412997999999998</v>
      </c>
      <c r="AL998">
        <v>4.9528999999999996</v>
      </c>
      <c r="AM998">
        <v>4.9827000000000004</v>
      </c>
      <c r="AN998">
        <v>4.9955999999999996</v>
      </c>
      <c r="AO998">
        <v>5.1711999999999998</v>
      </c>
      <c r="AP998">
        <v>5.2409999999999997</v>
      </c>
      <c r="AQ998">
        <v>5.5583</v>
      </c>
      <c r="AR998">
        <v>5.6615000000000002</v>
      </c>
      <c r="AS998">
        <v>5.6555999999999997</v>
      </c>
      <c r="AT998">
        <v>5.4474999999999998</v>
      </c>
      <c r="AU998">
        <v>5.8067000000000002</v>
      </c>
      <c r="AV998">
        <v>6.0529000000000002</v>
      </c>
      <c r="AW998">
        <v>6.1917</v>
      </c>
      <c r="AX998" s="1049">
        <v>5.9</v>
      </c>
      <c r="AY998">
        <v>5.8668231152830748</v>
      </c>
      <c r="AZ998">
        <v>5.8979652020053077</v>
      </c>
      <c r="BA998">
        <v>5.9241706161137442</v>
      </c>
      <c r="BB998">
        <v>5.9665871121718377</v>
      </c>
      <c r="BC998">
        <v>6.009615384615385</v>
      </c>
      <c r="BD998">
        <v>6.0551014229488347</v>
      </c>
      <c r="BE998">
        <v>6.0994205550472698</v>
      </c>
      <c r="BF998">
        <v>6.1443932411674345</v>
      </c>
      <c r="BG998">
        <v>6.195786864931847</v>
      </c>
      <c r="BH998">
        <v>6.2460961898813245</v>
      </c>
      <c r="BI998">
        <v>6.2912865681031764</v>
      </c>
    </row>
    <row r="999" spans="1:61">
      <c r="A999" s="95">
        <v>45688</v>
      </c>
      <c r="AK999">
        <v>4.8412997999999998</v>
      </c>
      <c r="AL999">
        <v>4.9528999999999996</v>
      </c>
      <c r="AM999">
        <v>4.9827000000000004</v>
      </c>
      <c r="AN999">
        <v>4.9955999999999996</v>
      </c>
      <c r="AO999">
        <v>5.1711999999999998</v>
      </c>
      <c r="AP999">
        <v>5.2409999999999997</v>
      </c>
      <c r="AQ999">
        <v>5.5583</v>
      </c>
      <c r="AR999">
        <v>5.6615000000000002</v>
      </c>
      <c r="AS999">
        <v>5.6555999999999997</v>
      </c>
      <c r="AT999">
        <v>5.4474999999999998</v>
      </c>
      <c r="AU999">
        <v>5.8067000000000002</v>
      </c>
      <c r="AV999">
        <v>6.0529000000000002</v>
      </c>
      <c r="AW999">
        <v>6.1917</v>
      </c>
      <c r="AX999" s="28">
        <v>5.8295000000000003</v>
      </c>
      <c r="AY999">
        <v>5.830223880597015</v>
      </c>
      <c r="AZ999">
        <v>5.8702670971529205</v>
      </c>
      <c r="BA999">
        <v>5.9031877213695401</v>
      </c>
      <c r="BB999">
        <v>5.9435364041604748</v>
      </c>
      <c r="BC999">
        <v>5.9862316671655194</v>
      </c>
      <c r="BD999">
        <v>6.0313630880579012</v>
      </c>
      <c r="BE999">
        <v>6.0771801883925853</v>
      </c>
      <c r="BF999">
        <v>6.1218243036424855</v>
      </c>
      <c r="BG999">
        <v>6.1728395061728394</v>
      </c>
      <c r="BH999">
        <v>6.2227753578095824</v>
      </c>
      <c r="BI999">
        <v>6.2676277029144467</v>
      </c>
    </row>
    <row r="1000" spans="1:61">
      <c r="A1000" s="95">
        <v>45691</v>
      </c>
      <c r="AK1000">
        <v>4.8412997999999998</v>
      </c>
      <c r="AL1000">
        <v>4.9528999999999996</v>
      </c>
      <c r="AM1000">
        <v>4.9827000000000004</v>
      </c>
      <c r="AN1000">
        <v>4.9955999999999996</v>
      </c>
      <c r="AO1000">
        <v>5.1711999999999998</v>
      </c>
      <c r="AP1000">
        <v>5.2409999999999997</v>
      </c>
      <c r="AQ1000">
        <v>5.5583</v>
      </c>
      <c r="AR1000">
        <v>5.6615000000000002</v>
      </c>
      <c r="AS1000">
        <v>5.6555999999999997</v>
      </c>
      <c r="AT1000">
        <v>5.4474999999999998</v>
      </c>
      <c r="AU1000">
        <v>5.8067000000000002</v>
      </c>
      <c r="AV1000">
        <v>6.0529000000000002</v>
      </c>
      <c r="AW1000">
        <v>6.1917</v>
      </c>
      <c r="AX1000">
        <v>5.8295000000000003</v>
      </c>
      <c r="AY1000" s="28">
        <v>5.8681000000000001</v>
      </c>
      <c r="AZ1000">
        <v>5.8462437883659746</v>
      </c>
      <c r="BA1000">
        <v>5.8771672054069937</v>
      </c>
      <c r="BB1000">
        <v>5.9066745422327225</v>
      </c>
      <c r="BC1000">
        <v>5.9470710674992571</v>
      </c>
      <c r="BD1000">
        <v>5.9916117435590177</v>
      </c>
      <c r="BE1000">
        <v>6.0368246302444915</v>
      </c>
      <c r="BF1000">
        <v>6.0827250608272507</v>
      </c>
      <c r="BG1000">
        <v>6.1330880098129406</v>
      </c>
      <c r="BH1000">
        <v>6.182380216383307</v>
      </c>
      <c r="BI1000">
        <v>6.2266500622665006</v>
      </c>
    </row>
    <row r="1001" spans="1:61">
      <c r="A1001" s="95">
        <v>45692</v>
      </c>
      <c r="AK1001">
        <v>4.8412997999999998</v>
      </c>
      <c r="AL1001">
        <v>4.9528999999999996</v>
      </c>
      <c r="AM1001">
        <v>4.9827000000000004</v>
      </c>
      <c r="AN1001">
        <v>4.9955999999999996</v>
      </c>
      <c r="AO1001">
        <v>5.1711999999999998</v>
      </c>
      <c r="AP1001">
        <v>5.2409999999999997</v>
      </c>
      <c r="AQ1001">
        <v>5.5583</v>
      </c>
      <c r="AR1001">
        <v>5.6615000000000002</v>
      </c>
      <c r="AS1001">
        <v>5.6555999999999997</v>
      </c>
      <c r="AT1001">
        <v>5.4474999999999998</v>
      </c>
      <c r="AU1001">
        <v>5.8067000000000002</v>
      </c>
      <c r="AV1001">
        <v>6.0529000000000002</v>
      </c>
      <c r="AW1001">
        <v>6.1917</v>
      </c>
      <c r="AX1001">
        <v>5.8295000000000003</v>
      </c>
      <c r="AY1001" s="28">
        <v>5.7920999999999996</v>
      </c>
      <c r="AZ1001">
        <v>5.802146794313896</v>
      </c>
      <c r="BA1001">
        <v>5.8343057176196034</v>
      </c>
      <c r="BB1001">
        <v>5.8616647127784294</v>
      </c>
      <c r="BC1001">
        <v>5.9031877213695401</v>
      </c>
      <c r="BD1001">
        <v>5.9470710674992571</v>
      </c>
      <c r="BE1001">
        <v>5.9916117435590177</v>
      </c>
      <c r="BF1001">
        <v>6.0368246302444915</v>
      </c>
      <c r="BG1001">
        <v>6.0882800608828003</v>
      </c>
      <c r="BH1001">
        <v>6.1368517950291492</v>
      </c>
      <c r="BI1001">
        <v>6.1804697156983934</v>
      </c>
    </row>
    <row r="1002" spans="1:61">
      <c r="A1002" s="95">
        <v>45693</v>
      </c>
      <c r="AK1002">
        <v>4.8412997999999998</v>
      </c>
      <c r="AL1002">
        <v>4.9528999999999996</v>
      </c>
      <c r="AM1002">
        <v>4.9827000000000004</v>
      </c>
      <c r="AN1002">
        <v>4.9955999999999996</v>
      </c>
      <c r="AO1002">
        <v>5.1711999999999998</v>
      </c>
      <c r="AP1002">
        <v>5.2409999999999997</v>
      </c>
      <c r="AQ1002">
        <v>5.5583</v>
      </c>
      <c r="AR1002">
        <v>5.6615000000000002</v>
      </c>
      <c r="AS1002">
        <v>5.6555999999999997</v>
      </c>
      <c r="AT1002">
        <v>5.4474999999999998</v>
      </c>
      <c r="AU1002">
        <v>5.8067000000000002</v>
      </c>
      <c r="AV1002">
        <v>6.0529000000000002</v>
      </c>
      <c r="AW1002">
        <v>6.1917</v>
      </c>
      <c r="AX1002">
        <v>5.8295000000000003</v>
      </c>
      <c r="AY1002" s="28">
        <v>5.7991000000000001</v>
      </c>
      <c r="AZ1002">
        <v>5.8139534883720936</v>
      </c>
      <c r="BA1002">
        <v>5.8462437883659746</v>
      </c>
      <c r="BB1002">
        <v>5.8719906048150321</v>
      </c>
      <c r="BC1002">
        <v>5.9119125036949454</v>
      </c>
      <c r="BD1002">
        <v>5.9559261465157833</v>
      </c>
      <c r="BE1002">
        <v>5.9988002399520104</v>
      </c>
      <c r="BF1002">
        <v>6.0441220912662432</v>
      </c>
      <c r="BG1002">
        <v>6.0957025297165499</v>
      </c>
      <c r="BH1002">
        <v>6.1443932411674345</v>
      </c>
      <c r="BI1002">
        <v>6.1881188118811883</v>
      </c>
    </row>
    <row r="1003" spans="1:61">
      <c r="A1003" s="95">
        <v>45694</v>
      </c>
      <c r="AK1003">
        <v>4.8412997999999998</v>
      </c>
      <c r="AL1003">
        <v>4.9528999999999996</v>
      </c>
      <c r="AM1003">
        <v>4.9827000000000004</v>
      </c>
      <c r="AN1003">
        <v>4.9955999999999996</v>
      </c>
      <c r="AO1003">
        <v>5.1711999999999998</v>
      </c>
      <c r="AP1003">
        <v>5.2409999999999997</v>
      </c>
      <c r="AQ1003">
        <v>5.5583</v>
      </c>
      <c r="AR1003">
        <v>5.6615000000000002</v>
      </c>
      <c r="AS1003">
        <v>5.6555999999999997</v>
      </c>
      <c r="AT1003">
        <v>5.4474999999999998</v>
      </c>
      <c r="AU1003">
        <v>5.8067000000000002</v>
      </c>
      <c r="AV1003">
        <v>6.0529000000000002</v>
      </c>
      <c r="AW1003">
        <v>6.1917</v>
      </c>
      <c r="AX1003">
        <v>5.8295000000000003</v>
      </c>
      <c r="AY1003" s="28">
        <v>5.7850000000000001</v>
      </c>
      <c r="AZ1003">
        <v>5.7803468208092488</v>
      </c>
      <c r="BA1003">
        <v>5.8122638767800057</v>
      </c>
      <c r="BB1003">
        <v>5.8360081704114384</v>
      </c>
      <c r="BC1003">
        <v>5.8737151248164459</v>
      </c>
      <c r="BD1003">
        <v>5.9171597633136095</v>
      </c>
      <c r="BE1003">
        <v>5.9630292188431726</v>
      </c>
      <c r="BF1003">
        <v>6.0078101531991592</v>
      </c>
      <c r="BG1003">
        <v>6.0587700696758553</v>
      </c>
      <c r="BH1003">
        <v>6.1087354917532064</v>
      </c>
      <c r="BI1003">
        <v>6.1538461538461533</v>
      </c>
    </row>
    <row r="1004" spans="1:61">
      <c r="A1004" s="95">
        <v>45695</v>
      </c>
      <c r="AK1004">
        <v>4.8412997999999998</v>
      </c>
      <c r="AL1004">
        <v>4.9528999999999996</v>
      </c>
      <c r="AM1004">
        <v>4.9827000000000004</v>
      </c>
      <c r="AN1004">
        <v>4.9955999999999996</v>
      </c>
      <c r="AO1004">
        <v>5.1711999999999998</v>
      </c>
      <c r="AP1004">
        <v>5.2409999999999997</v>
      </c>
      <c r="AQ1004">
        <v>5.5583</v>
      </c>
      <c r="AR1004">
        <v>5.6615000000000002</v>
      </c>
      <c r="AS1004">
        <v>5.6555999999999997</v>
      </c>
      <c r="AT1004">
        <v>5.4474999999999998</v>
      </c>
      <c r="AU1004">
        <v>5.8067000000000002</v>
      </c>
      <c r="AV1004">
        <v>6.0529000000000002</v>
      </c>
      <c r="AW1004">
        <v>6.1917</v>
      </c>
      <c r="AX1004">
        <v>5.8295000000000003</v>
      </c>
      <c r="AY1004" s="28">
        <v>5.7550999999999997</v>
      </c>
      <c r="AZ1004">
        <v>5.8258083309059137</v>
      </c>
      <c r="BA1004">
        <v>5.8565153733528543</v>
      </c>
      <c r="BB1004">
        <v>5.8823529411764701</v>
      </c>
      <c r="BC1004">
        <v>5.9189109203906485</v>
      </c>
      <c r="BD1004">
        <v>5.9648076349537726</v>
      </c>
      <c r="BE1004">
        <v>6.009615384615385</v>
      </c>
      <c r="BF1004">
        <v>6.0551014229488347</v>
      </c>
      <c r="BG1004">
        <v>6.1068702290076331</v>
      </c>
      <c r="BH1004">
        <v>6.1576354679802963</v>
      </c>
      <c r="BI1004">
        <v>6.2034739454094288</v>
      </c>
    </row>
    <row r="1005" spans="1:61">
      <c r="A1005" s="95">
        <v>45698</v>
      </c>
      <c r="AK1005">
        <v>4.8412997999999998</v>
      </c>
      <c r="AL1005">
        <v>4.9528999999999996</v>
      </c>
      <c r="AM1005">
        <v>4.9827000000000004</v>
      </c>
      <c r="AN1005">
        <v>4.9955999999999996</v>
      </c>
      <c r="AO1005">
        <v>5.1711999999999998</v>
      </c>
      <c r="AP1005">
        <v>5.2409999999999997</v>
      </c>
      <c r="AQ1005">
        <v>5.5583</v>
      </c>
      <c r="AR1005">
        <v>5.6615000000000002</v>
      </c>
      <c r="AS1005">
        <v>5.6555999999999997</v>
      </c>
      <c r="AT1005">
        <v>5.4474999999999998</v>
      </c>
      <c r="AU1005">
        <v>5.8067000000000002</v>
      </c>
      <c r="AV1005">
        <v>6.0529000000000002</v>
      </c>
      <c r="AW1005">
        <v>6.1917</v>
      </c>
      <c r="AX1005">
        <v>5.8295000000000003</v>
      </c>
      <c r="AY1005" s="28">
        <v>5.7801999999999998</v>
      </c>
      <c r="AZ1005">
        <v>5.8038305281485778</v>
      </c>
      <c r="BA1005">
        <v>5.8343057176196034</v>
      </c>
      <c r="BB1005">
        <v>5.8633831720902956</v>
      </c>
      <c r="BC1005">
        <v>5.9031877213695401</v>
      </c>
      <c r="BD1005">
        <v>5.9470710674992571</v>
      </c>
      <c r="BE1005">
        <v>5.9916117435590177</v>
      </c>
      <c r="BF1005">
        <v>6.0350030175015092</v>
      </c>
      <c r="BG1005">
        <v>6.0845756008518403</v>
      </c>
      <c r="BH1005">
        <v>6.1330880098129406</v>
      </c>
      <c r="BI1005">
        <v>6.1766522544780731</v>
      </c>
    </row>
    <row r="1006" spans="1:61">
      <c r="A1006" s="95">
        <v>45699</v>
      </c>
      <c r="AK1006">
        <v>4.8412997999999998</v>
      </c>
      <c r="AL1006">
        <v>4.9528999999999996</v>
      </c>
      <c r="AM1006">
        <v>4.9827000000000004</v>
      </c>
      <c r="AN1006">
        <v>4.9955999999999996</v>
      </c>
      <c r="AO1006">
        <v>5.1711999999999998</v>
      </c>
      <c r="AP1006">
        <v>5.2409999999999997</v>
      </c>
      <c r="AQ1006">
        <v>5.5583</v>
      </c>
      <c r="AR1006">
        <v>5.6615000000000002</v>
      </c>
      <c r="AS1006">
        <v>5.6555999999999997</v>
      </c>
      <c r="AT1006">
        <v>5.4474999999999998</v>
      </c>
      <c r="AU1006">
        <v>5.8067000000000002</v>
      </c>
      <c r="AV1006">
        <v>6.0529000000000002</v>
      </c>
      <c r="AW1006">
        <v>6.1917</v>
      </c>
      <c r="AX1006">
        <v>5.8295000000000003</v>
      </c>
      <c r="AY1006" s="28">
        <v>5.7782</v>
      </c>
      <c r="AZ1006">
        <v>5.7853630315302285</v>
      </c>
      <c r="BA1006">
        <v>5.8156440825821463</v>
      </c>
      <c r="BB1006">
        <v>5.8462437883659746</v>
      </c>
      <c r="BC1006">
        <v>5.8840835539864669</v>
      </c>
      <c r="BD1006">
        <v>5.9276822762299943</v>
      </c>
      <c r="BE1006">
        <v>5.9701492537313428</v>
      </c>
      <c r="BF1006">
        <v>6.0132291040288637</v>
      </c>
      <c r="BG1006">
        <v>6.0642813826561559</v>
      </c>
      <c r="BH1006">
        <v>6.1124694376528117</v>
      </c>
      <c r="BI1006">
        <v>6.1538461538461533</v>
      </c>
    </row>
    <row r="1007" spans="1:61">
      <c r="A1007" s="95">
        <v>45700</v>
      </c>
      <c r="AK1007">
        <v>4.8412997999999998</v>
      </c>
      <c r="AL1007">
        <v>4.9528999999999996</v>
      </c>
      <c r="AM1007">
        <v>4.9827000000000004</v>
      </c>
      <c r="AN1007">
        <v>4.9955999999999996</v>
      </c>
      <c r="AO1007">
        <v>5.1711999999999998</v>
      </c>
      <c r="AP1007">
        <v>5.2409999999999997</v>
      </c>
      <c r="AQ1007">
        <v>5.5583</v>
      </c>
      <c r="AR1007">
        <v>5.6615000000000002</v>
      </c>
      <c r="AS1007">
        <v>5.6555999999999997</v>
      </c>
      <c r="AT1007">
        <v>5.4474999999999998</v>
      </c>
      <c r="AU1007">
        <v>5.8067000000000002</v>
      </c>
      <c r="AV1007">
        <v>6.0529000000000002</v>
      </c>
      <c r="AW1007">
        <v>6.1917</v>
      </c>
      <c r="AX1007">
        <v>5.8295000000000003</v>
      </c>
      <c r="AY1007" s="28">
        <v>5.7705000000000002</v>
      </c>
      <c r="AZ1007">
        <v>5.7753393011839442</v>
      </c>
      <c r="BA1007">
        <v>5.8055152394775043</v>
      </c>
      <c r="BB1007">
        <v>5.8360081704114384</v>
      </c>
      <c r="BC1007">
        <v>5.8719906048150321</v>
      </c>
      <c r="BD1007">
        <v>5.9154096421177167</v>
      </c>
      <c r="BE1007">
        <v>5.9594755661501786</v>
      </c>
      <c r="BF1007">
        <v>6.0006000600060005</v>
      </c>
      <c r="BG1007">
        <v>6.0496067755595888</v>
      </c>
      <c r="BH1007">
        <v>6.0975609756097562</v>
      </c>
      <c r="BI1007">
        <v>6.1387354205033766</v>
      </c>
    </row>
    <row r="1008" spans="1:61">
      <c r="A1008" s="95">
        <v>45701</v>
      </c>
      <c r="AK1008">
        <v>4.8412997999999998</v>
      </c>
      <c r="AL1008">
        <v>4.9528999999999996</v>
      </c>
      <c r="AM1008">
        <v>4.9827000000000004</v>
      </c>
      <c r="AN1008">
        <v>4.9955999999999996</v>
      </c>
      <c r="AO1008">
        <v>5.1711999999999998</v>
      </c>
      <c r="AP1008">
        <v>5.2409999999999997</v>
      </c>
      <c r="AQ1008">
        <v>5.5583</v>
      </c>
      <c r="AR1008">
        <v>5.6615000000000002</v>
      </c>
      <c r="AS1008">
        <v>5.6555999999999997</v>
      </c>
      <c r="AT1008">
        <v>5.4474999999999998</v>
      </c>
      <c r="AU1008">
        <v>5.8067000000000002</v>
      </c>
      <c r="AV1008">
        <v>6.0529000000000002</v>
      </c>
      <c r="AW1008">
        <v>6.1917</v>
      </c>
      <c r="AX1008">
        <v>5.8295000000000003</v>
      </c>
      <c r="AY1008" s="28">
        <v>5.7782</v>
      </c>
      <c r="AZ1008">
        <v>5.7920648711265565</v>
      </c>
      <c r="BA1008">
        <v>5.8224163027656477</v>
      </c>
      <c r="BB1008">
        <v>5.8462437883659746</v>
      </c>
      <c r="BC1008">
        <v>5.8840835539864669</v>
      </c>
      <c r="BD1008">
        <v>5.9276822762299943</v>
      </c>
      <c r="BE1008">
        <v>5.9701492537313428</v>
      </c>
      <c r="BF1008">
        <v>6.0132291040288637</v>
      </c>
      <c r="BG1008">
        <v>6.0606060606060606</v>
      </c>
      <c r="BH1008">
        <v>6.1068702290076331</v>
      </c>
      <c r="BI1008">
        <v>6.1500615006150063</v>
      </c>
    </row>
    <row r="1009" spans="1:61">
      <c r="A1009" s="95">
        <v>45702</v>
      </c>
      <c r="AK1009">
        <v>4.8412997999999998</v>
      </c>
      <c r="AL1009">
        <v>4.9528999999999996</v>
      </c>
      <c r="AM1009">
        <v>4.9827000000000004</v>
      </c>
      <c r="AN1009">
        <v>4.9955999999999996</v>
      </c>
      <c r="AO1009">
        <v>5.1711999999999998</v>
      </c>
      <c r="AP1009">
        <v>5.2409999999999997</v>
      </c>
      <c r="AQ1009">
        <v>5.5583</v>
      </c>
      <c r="AR1009">
        <v>5.6615000000000002</v>
      </c>
      <c r="AS1009">
        <v>5.6555999999999997</v>
      </c>
      <c r="AT1009">
        <v>5.4474999999999998</v>
      </c>
      <c r="AU1009">
        <v>5.8067000000000002</v>
      </c>
      <c r="AV1009">
        <v>6.0529000000000002</v>
      </c>
      <c r="AW1009">
        <v>6.1917</v>
      </c>
      <c r="AX1009">
        <v>5.8295000000000003</v>
      </c>
      <c r="AY1009" s="28">
        <v>5.7276999999999996</v>
      </c>
      <c r="AZ1009">
        <v>5.7240984544934177</v>
      </c>
      <c r="BA1009">
        <v>5.7537399309551205</v>
      </c>
      <c r="BB1009">
        <v>5.7803468208092488</v>
      </c>
      <c r="BC1009">
        <v>5.8190282222868781</v>
      </c>
      <c r="BD1009">
        <v>5.8616647127784294</v>
      </c>
      <c r="BE1009">
        <v>5.9031877213695401</v>
      </c>
      <c r="BF1009">
        <v>5.9453032104637344</v>
      </c>
      <c r="BG1009">
        <v>5.9934072520227746</v>
      </c>
      <c r="BH1009">
        <v>6.0404711567502263</v>
      </c>
      <c r="BI1009">
        <v>6.0827250608272507</v>
      </c>
    </row>
    <row r="1010" spans="1:61">
      <c r="A1010" s="95">
        <v>45705</v>
      </c>
      <c r="AK1010">
        <v>4.8412997999999998</v>
      </c>
      <c r="AL1010">
        <v>4.9528999999999996</v>
      </c>
      <c r="AM1010">
        <v>4.9827000000000004</v>
      </c>
      <c r="AN1010">
        <v>4.9955999999999996</v>
      </c>
      <c r="AO1010">
        <v>5.1711999999999998</v>
      </c>
      <c r="AP1010">
        <v>5.2409999999999997</v>
      </c>
      <c r="AQ1010">
        <v>5.5583</v>
      </c>
      <c r="AR1010">
        <v>5.6615000000000002</v>
      </c>
      <c r="AS1010">
        <v>5.6555999999999997</v>
      </c>
      <c r="AT1010">
        <v>5.4474999999999998</v>
      </c>
      <c r="AU1010">
        <v>5.8067000000000002</v>
      </c>
      <c r="AV1010">
        <v>6.0529000000000002</v>
      </c>
      <c r="AW1010">
        <v>6.1917</v>
      </c>
      <c r="AX1010">
        <v>5.8295000000000003</v>
      </c>
      <c r="AY1010" s="28">
        <v>5.7099000000000002</v>
      </c>
      <c r="AZ1010" s="189">
        <v>5.7240984544934177</v>
      </c>
      <c r="BA1010" s="189">
        <v>5.7537399309551205</v>
      </c>
      <c r="BB1010" s="189">
        <v>5.7803468208092488</v>
      </c>
      <c r="BC1010" s="189">
        <v>5.8190282222868781</v>
      </c>
      <c r="BD1010" s="189">
        <v>5.8616647127784294</v>
      </c>
      <c r="BE1010" s="189">
        <v>5.9031877213695401</v>
      </c>
      <c r="BF1010" s="189">
        <v>5.9453032104637344</v>
      </c>
      <c r="BG1010" s="189">
        <v>5.9934072520227746</v>
      </c>
      <c r="BH1010" s="189">
        <v>6.0404711567502263</v>
      </c>
      <c r="BI1010" s="189">
        <v>6.0827250608272507</v>
      </c>
    </row>
    <row r="1011" spans="1:61">
      <c r="A1011" s="95">
        <v>45706</v>
      </c>
      <c r="AK1011">
        <v>4.8412997999999998</v>
      </c>
      <c r="AL1011">
        <v>4.9528999999999996</v>
      </c>
      <c r="AM1011">
        <v>4.9827000000000004</v>
      </c>
      <c r="AN1011">
        <v>4.9955999999999996</v>
      </c>
      <c r="AO1011">
        <v>5.1711999999999998</v>
      </c>
      <c r="AP1011">
        <v>5.2409999999999997</v>
      </c>
      <c r="AQ1011">
        <v>5.5583</v>
      </c>
      <c r="AR1011">
        <v>5.6615000000000002</v>
      </c>
      <c r="AS1011">
        <v>5.6555999999999997</v>
      </c>
      <c r="AT1011">
        <v>5.4474999999999998</v>
      </c>
      <c r="AU1011">
        <v>5.8067000000000002</v>
      </c>
      <c r="AV1011">
        <v>6.0529000000000002</v>
      </c>
      <c r="AW1011">
        <v>6.1917</v>
      </c>
      <c r="AX1011">
        <v>5.8295000000000003</v>
      </c>
      <c r="AY1011" s="28">
        <v>5.6973000000000003</v>
      </c>
      <c r="AZ1011">
        <v>5.7028799543769599</v>
      </c>
      <c r="BA1011">
        <v>5.7323015190599031</v>
      </c>
      <c r="BB1011">
        <v>5.7603686635944698</v>
      </c>
      <c r="BC1011">
        <v>5.7971014492753632</v>
      </c>
      <c r="BD1011">
        <v>5.8411214953271031</v>
      </c>
      <c r="BE1011">
        <v>5.8823529411764701</v>
      </c>
      <c r="BF1011">
        <v>5.9241706161137442</v>
      </c>
      <c r="BG1011">
        <v>5.9701492537313428</v>
      </c>
      <c r="BH1011">
        <v>6.0150375939849621</v>
      </c>
      <c r="BI1011">
        <v>6.0569351907934585</v>
      </c>
    </row>
    <row r="1012" spans="1:61">
      <c r="A1012" s="95">
        <v>45707</v>
      </c>
      <c r="AK1012">
        <v>4.8412997999999998</v>
      </c>
      <c r="AL1012">
        <v>4.9528999999999996</v>
      </c>
      <c r="AM1012">
        <v>4.9827000000000004</v>
      </c>
      <c r="AN1012">
        <v>4.9955999999999996</v>
      </c>
      <c r="AO1012">
        <v>5.1711999999999998</v>
      </c>
      <c r="AP1012">
        <v>5.2409999999999997</v>
      </c>
      <c r="AQ1012">
        <v>5.5583</v>
      </c>
      <c r="AR1012">
        <v>5.6615000000000002</v>
      </c>
      <c r="AS1012">
        <v>5.6555999999999997</v>
      </c>
      <c r="AT1012">
        <v>5.4474999999999998</v>
      </c>
      <c r="AU1012">
        <v>5.8067000000000002</v>
      </c>
      <c r="AV1012">
        <v>6.0529000000000002</v>
      </c>
      <c r="AW1012">
        <v>6.1917</v>
      </c>
      <c r="AX1012">
        <v>5.8295000000000003</v>
      </c>
      <c r="AY1012" s="28">
        <v>5.7087009999999996</v>
      </c>
      <c r="AZ1012">
        <v>5.7224606580829764</v>
      </c>
      <c r="BA1012">
        <v>5.7520851308599363</v>
      </c>
      <c r="BB1012">
        <v>5.78368999421631</v>
      </c>
      <c r="BC1012">
        <v>5.8190282222868781</v>
      </c>
      <c r="BD1012">
        <v>5.8616647127784294</v>
      </c>
      <c r="BE1012">
        <v>5.9049306170652498</v>
      </c>
      <c r="BF1012">
        <v>5.9453032104637344</v>
      </c>
      <c r="BG1012">
        <v>5.9934072520227746</v>
      </c>
      <c r="BH1012">
        <v>6.0404711567502263</v>
      </c>
      <c r="BI1012">
        <v>6.0808756460930367</v>
      </c>
    </row>
    <row r="1013" spans="1:61">
      <c r="A1013" s="95">
        <v>45708</v>
      </c>
      <c r="AK1013">
        <v>4.8412997999999998</v>
      </c>
      <c r="AL1013">
        <v>4.9528999999999996</v>
      </c>
      <c r="AM1013">
        <v>4.9827000000000004</v>
      </c>
      <c r="AN1013">
        <v>4.9955999999999996</v>
      </c>
      <c r="AO1013">
        <v>5.1711999999999998</v>
      </c>
      <c r="AP1013">
        <v>5.2409999999999997</v>
      </c>
      <c r="AQ1013">
        <v>5.5583</v>
      </c>
      <c r="AR1013">
        <v>5.6615000000000002</v>
      </c>
      <c r="AS1013">
        <v>5.6555999999999997</v>
      </c>
      <c r="AT1013">
        <v>5.4474999999999998</v>
      </c>
      <c r="AU1013">
        <v>5.8067000000000002</v>
      </c>
      <c r="AV1013">
        <v>6.0529000000000002</v>
      </c>
      <c r="AW1013">
        <v>6.1917</v>
      </c>
      <c r="AX1013">
        <v>5.8295000000000003</v>
      </c>
      <c r="AY1013" s="28">
        <v>5.7020999999999997</v>
      </c>
      <c r="AZ1013">
        <v>5.7077625570776256</v>
      </c>
      <c r="BA1013">
        <v>5.7372346528973033</v>
      </c>
      <c r="BB1013">
        <v>5.7636887608069172</v>
      </c>
      <c r="BC1013">
        <v>5.7954216169226305</v>
      </c>
      <c r="BD1013">
        <v>5.8394160583941606</v>
      </c>
      <c r="BE1013">
        <v>5.8823529411764701</v>
      </c>
      <c r="BF1013">
        <v>5.9241706161137442</v>
      </c>
      <c r="BG1013">
        <v>5.9701492537313428</v>
      </c>
      <c r="BH1013">
        <v>6.01684717208183</v>
      </c>
      <c r="BI1013">
        <v>6.0587700696758553</v>
      </c>
    </row>
    <row r="1014" spans="1:61">
      <c r="A1014" s="95">
        <v>45709</v>
      </c>
      <c r="AK1014">
        <v>4.8412997999999998</v>
      </c>
      <c r="AL1014">
        <v>4.9528999999999996</v>
      </c>
      <c r="AM1014">
        <v>4.9827000000000004</v>
      </c>
      <c r="AN1014">
        <v>4.9955999999999996</v>
      </c>
      <c r="AO1014">
        <v>5.1711999999999998</v>
      </c>
      <c r="AP1014">
        <v>5.2409999999999997</v>
      </c>
      <c r="AQ1014">
        <v>5.5583</v>
      </c>
      <c r="AR1014">
        <v>5.6615000000000002</v>
      </c>
      <c r="AS1014">
        <v>5.6555999999999997</v>
      </c>
      <c r="AT1014">
        <v>5.4474999999999998</v>
      </c>
      <c r="AU1014">
        <v>5.8067000000000002</v>
      </c>
      <c r="AV1014">
        <v>6.0529000000000002</v>
      </c>
      <c r="AW1014">
        <v>6.1917</v>
      </c>
      <c r="AX1014">
        <v>5.8295000000000003</v>
      </c>
      <c r="AY1014" s="28">
        <v>5.7020999999999997</v>
      </c>
      <c r="AZ1014">
        <v>5.7372346528973033</v>
      </c>
      <c r="BA1014">
        <v>5.7670126874279122</v>
      </c>
      <c r="BB1014">
        <v>5.7920648711265565</v>
      </c>
      <c r="BC1014">
        <v>5.8275058275058278</v>
      </c>
      <c r="BD1014">
        <v>5.8702670971529205</v>
      </c>
      <c r="BE1014">
        <v>5.9136605558840927</v>
      </c>
      <c r="BF1014">
        <v>5.954153021732659</v>
      </c>
      <c r="BG1014">
        <v>6.0006000600060005</v>
      </c>
      <c r="BH1014">
        <v>6.0477774417901422</v>
      </c>
      <c r="BI1014">
        <v>6.0882800608828003</v>
      </c>
    </row>
    <row r="1015" spans="1:61">
      <c r="A1015" s="95">
        <v>45712</v>
      </c>
      <c r="AK1015">
        <v>4.8412997999999998</v>
      </c>
      <c r="AL1015">
        <v>4.9528999999999996</v>
      </c>
      <c r="AM1015">
        <v>4.9827000000000004</v>
      </c>
      <c r="AN1015">
        <v>4.9955999999999996</v>
      </c>
      <c r="AO1015">
        <v>5.1711999999999998</v>
      </c>
      <c r="AP1015">
        <v>5.2409999999999997</v>
      </c>
      <c r="AQ1015">
        <v>5.5583</v>
      </c>
      <c r="AR1015">
        <v>5.6615000000000002</v>
      </c>
      <c r="AS1015">
        <v>5.6555999999999997</v>
      </c>
      <c r="AT1015">
        <v>5.4474999999999998</v>
      </c>
      <c r="AU1015">
        <v>5.8067000000000002</v>
      </c>
      <c r="AV1015">
        <v>6.0529000000000002</v>
      </c>
      <c r="AW1015">
        <v>6.1917</v>
      </c>
      <c r="AX1015">
        <v>5.8295000000000003</v>
      </c>
      <c r="AY1015" s="28">
        <v>5.7252000000000001</v>
      </c>
      <c r="AZ1015">
        <v>5.7504312823461756</v>
      </c>
      <c r="BA1015">
        <v>5.7820179242555652</v>
      </c>
      <c r="BB1015">
        <v>5.8072009291521489</v>
      </c>
      <c r="BC1015">
        <v>5.8496636443404508</v>
      </c>
      <c r="BD1015">
        <v>5.8927519151443724</v>
      </c>
      <c r="BE1015">
        <v>5.9364796675571387</v>
      </c>
      <c r="BF1015">
        <v>5.9772863120143453</v>
      </c>
      <c r="BG1015">
        <v>6.0240963855421681</v>
      </c>
      <c r="BH1015">
        <v>6.0698027314112286</v>
      </c>
      <c r="BI1015">
        <v>6.1106018942865878</v>
      </c>
    </row>
    <row r="1016" spans="1:61">
      <c r="A1016" s="95">
        <v>45713</v>
      </c>
      <c r="AK1016">
        <v>4.8412997999999998</v>
      </c>
      <c r="AL1016">
        <v>4.9528999999999996</v>
      </c>
      <c r="AM1016">
        <v>4.9827000000000004</v>
      </c>
      <c r="AN1016">
        <v>4.9955999999999996</v>
      </c>
      <c r="AO1016">
        <v>5.1711999999999998</v>
      </c>
      <c r="AP1016">
        <v>5.2409999999999997</v>
      </c>
      <c r="AQ1016">
        <v>5.5583</v>
      </c>
      <c r="AR1016">
        <v>5.6615000000000002</v>
      </c>
      <c r="AS1016">
        <v>5.6555999999999997</v>
      </c>
      <c r="AT1016">
        <v>5.4474999999999998</v>
      </c>
      <c r="AU1016">
        <v>5.8067000000000002</v>
      </c>
      <c r="AV1016">
        <v>6.0529000000000002</v>
      </c>
      <c r="AW1016">
        <v>6.1917</v>
      </c>
      <c r="AX1016">
        <v>5.8295000000000003</v>
      </c>
      <c r="AY1016" s="28">
        <v>5.7773000000000003</v>
      </c>
      <c r="AZ1016">
        <v>5.7487783845932743</v>
      </c>
      <c r="BA1016">
        <v>5.7803468208092488</v>
      </c>
      <c r="BB1016">
        <v>5.8122638767800057</v>
      </c>
      <c r="BC1016">
        <v>5.8513750731421883</v>
      </c>
      <c r="BD1016">
        <v>5.8944886531093426</v>
      </c>
      <c r="BE1016">
        <v>5.9364796675571387</v>
      </c>
      <c r="BF1016">
        <v>5.9772863120143453</v>
      </c>
      <c r="BG1016">
        <v>6.0240963855421681</v>
      </c>
      <c r="BH1016">
        <v>6.0698027314112286</v>
      </c>
      <c r="BI1016">
        <v>6.1106018942865878</v>
      </c>
    </row>
    <row r="1017" spans="1:61">
      <c r="A1017" s="95">
        <v>45714</v>
      </c>
      <c r="AK1017">
        <v>4.8412997999999998</v>
      </c>
      <c r="AL1017">
        <v>4.9528999999999996</v>
      </c>
      <c r="AM1017">
        <v>4.9827000000000004</v>
      </c>
      <c r="AN1017">
        <v>4.9955999999999996</v>
      </c>
      <c r="AO1017">
        <v>5.1711999999999998</v>
      </c>
      <c r="AP1017">
        <v>5.2409999999999997</v>
      </c>
      <c r="AQ1017">
        <v>5.5583</v>
      </c>
      <c r="AR1017">
        <v>5.6615000000000002</v>
      </c>
      <c r="AS1017">
        <v>5.6555999999999997</v>
      </c>
      <c r="AT1017">
        <v>5.4474999999999998</v>
      </c>
      <c r="AU1017">
        <v>5.8067000000000002</v>
      </c>
      <c r="AV1017">
        <v>6.0529000000000002</v>
      </c>
      <c r="AW1017">
        <v>6.1917</v>
      </c>
      <c r="AX1017">
        <v>5.8295000000000003</v>
      </c>
      <c r="AY1017" s="28">
        <v>5.7751000000000001</v>
      </c>
      <c r="AZ1017">
        <v>5.7920648711265565</v>
      </c>
      <c r="BA1017">
        <v>5.8224163027656477</v>
      </c>
      <c r="BB1017">
        <v>5.8496636443404508</v>
      </c>
      <c r="BC1017">
        <v>5.8892815076560661</v>
      </c>
      <c r="BD1017">
        <v>5.9329575793533076</v>
      </c>
      <c r="BE1017">
        <v>5.9790732436472345</v>
      </c>
      <c r="BF1017">
        <v>6.0204695966285371</v>
      </c>
      <c r="BG1017">
        <v>6.0698027314112286</v>
      </c>
      <c r="BH1017">
        <v>6.1180789232181088</v>
      </c>
      <c r="BI1017">
        <v>6.1633281972265017</v>
      </c>
    </row>
    <row r="1018" spans="1:61">
      <c r="A1018" s="95">
        <v>45715</v>
      </c>
      <c r="AK1018">
        <v>4.8412997999999998</v>
      </c>
      <c r="AL1018">
        <v>4.9528999999999996</v>
      </c>
      <c r="AM1018">
        <v>4.9827000000000004</v>
      </c>
      <c r="AN1018">
        <v>4.9955999999999996</v>
      </c>
      <c r="AO1018">
        <v>5.1711999999999998</v>
      </c>
      <c r="AP1018">
        <v>5.2409999999999997</v>
      </c>
      <c r="AQ1018">
        <v>5.5583</v>
      </c>
      <c r="AR1018">
        <v>5.6615000000000002</v>
      </c>
      <c r="AS1018">
        <v>5.6555999999999997</v>
      </c>
      <c r="AT1018">
        <v>5.4474999999999998</v>
      </c>
      <c r="AU1018">
        <v>5.8067000000000002</v>
      </c>
      <c r="AV1018">
        <v>6.0529000000000002</v>
      </c>
      <c r="AW1018">
        <v>6.1917</v>
      </c>
      <c r="AX1018">
        <v>5.8295000000000003</v>
      </c>
      <c r="AY1018" s="28">
        <v>5.8221999999999996</v>
      </c>
      <c r="AZ1018">
        <v>5.8224163027656477</v>
      </c>
      <c r="BA1018">
        <v>5.8548009367681493</v>
      </c>
      <c r="BB1018">
        <v>5.8788947677836569</v>
      </c>
      <c r="BC1018">
        <v>5.9259259259259256</v>
      </c>
      <c r="BD1018">
        <v>5.9737156511350058</v>
      </c>
      <c r="BE1018">
        <v>6.0186578393018362</v>
      </c>
      <c r="BF1018">
        <v>6.0606060606060606</v>
      </c>
      <c r="BG1018">
        <v>6.1087354917532064</v>
      </c>
      <c r="BH1018">
        <v>6.1576354679802963</v>
      </c>
      <c r="BI1018">
        <v>6.2015503875968987</v>
      </c>
    </row>
    <row r="1019" spans="1:61">
      <c r="A1019" s="103">
        <v>45716</v>
      </c>
      <c r="AK1019">
        <v>4.8412997999999998</v>
      </c>
      <c r="AL1019">
        <v>4.9528999999999996</v>
      </c>
      <c r="AM1019">
        <v>4.9827000000000004</v>
      </c>
      <c r="AN1019">
        <v>4.9955999999999996</v>
      </c>
      <c r="AO1019">
        <v>5.1711999999999998</v>
      </c>
      <c r="AP1019">
        <v>5.2409999999999997</v>
      </c>
      <c r="AQ1019">
        <v>5.5583</v>
      </c>
      <c r="AR1019">
        <v>5.6615000000000002</v>
      </c>
      <c r="AS1019">
        <v>5.6555999999999997</v>
      </c>
      <c r="AT1019">
        <v>5.4474999999999998</v>
      </c>
      <c r="AU1019">
        <v>5.8067000000000002</v>
      </c>
      <c r="AV1019">
        <v>6.0529000000000002</v>
      </c>
      <c r="AW1019">
        <v>6.1917</v>
      </c>
      <c r="AX1019">
        <v>5.8295000000000003</v>
      </c>
      <c r="AY1019" s="28">
        <v>5.8482000000000003</v>
      </c>
      <c r="AZ1019">
        <v>5.8486372675166685</v>
      </c>
      <c r="BA1019">
        <v>5.9382422802850359</v>
      </c>
      <c r="BB1019">
        <v>5.9701492537313428</v>
      </c>
      <c r="BC1019">
        <v>6.009615384615385</v>
      </c>
      <c r="BD1019">
        <v>6.0532687651331711</v>
      </c>
      <c r="BE1019">
        <v>6.0975609756097562</v>
      </c>
      <c r="BF1019">
        <v>6.1387354205033766</v>
      </c>
      <c r="BG1019">
        <v>6.1862047633776687</v>
      </c>
      <c r="BH1019">
        <v>6.2344139650872821</v>
      </c>
      <c r="BI1019">
        <v>6.2794348508634226</v>
      </c>
    </row>
    <row r="1020" spans="1:61">
      <c r="A1020" s="103">
        <v>45719</v>
      </c>
      <c r="AK1020">
        <v>4.8412997999999998</v>
      </c>
      <c r="AL1020">
        <v>4.9528999999999996</v>
      </c>
      <c r="AM1020">
        <v>4.9827000000000004</v>
      </c>
      <c r="AN1020">
        <v>4.9955999999999996</v>
      </c>
      <c r="AO1020">
        <v>5.1711999999999998</v>
      </c>
      <c r="AP1020">
        <v>5.2409999999999997</v>
      </c>
      <c r="AQ1020">
        <v>5.5583</v>
      </c>
      <c r="AR1020">
        <v>5.6615000000000002</v>
      </c>
      <c r="AS1020">
        <v>5.6555999999999997</v>
      </c>
      <c r="AT1020">
        <v>5.4474999999999998</v>
      </c>
      <c r="AU1020">
        <v>5.8067000000000002</v>
      </c>
      <c r="AV1020">
        <v>6.0529000000000002</v>
      </c>
      <c r="AW1020">
        <v>6.1917</v>
      </c>
      <c r="AX1020">
        <v>5.8295000000000003</v>
      </c>
      <c r="AY1020">
        <v>5.8482000000000003</v>
      </c>
      <c r="AZ1020" s="293">
        <v>5.8486372675166685</v>
      </c>
      <c r="BA1020">
        <v>5.9136605558840927</v>
      </c>
      <c r="BB1020">
        <v>5.9488399762046402</v>
      </c>
      <c r="BC1020">
        <v>5.9934072520227746</v>
      </c>
      <c r="BD1020">
        <v>6.0386473429951693</v>
      </c>
      <c r="BE1020">
        <v>6.0845756008518403</v>
      </c>
      <c r="BF1020">
        <v>6.1274509803921564</v>
      </c>
      <c r="BG1020">
        <v>6.1766522544780731</v>
      </c>
      <c r="BH1020">
        <v>6.2266500622665006</v>
      </c>
      <c r="BI1020">
        <v>6.2715584822828472</v>
      </c>
    </row>
    <row r="1021" spans="1:61">
      <c r="A1021" s="95">
        <v>45720</v>
      </c>
      <c r="AK1021">
        <v>4.8412997999999998</v>
      </c>
      <c r="AL1021">
        <v>4.9528999999999996</v>
      </c>
      <c r="AM1021">
        <v>4.9827000000000004</v>
      </c>
      <c r="AN1021">
        <v>4.9955999999999996</v>
      </c>
      <c r="AO1021">
        <v>5.1711999999999998</v>
      </c>
      <c r="AP1021">
        <v>5.2409999999999997</v>
      </c>
      <c r="AQ1021">
        <v>5.5583</v>
      </c>
      <c r="AR1021">
        <v>5.6615000000000002</v>
      </c>
      <c r="AS1021">
        <v>5.6555999999999997</v>
      </c>
      <c r="AT1021">
        <v>5.4474999999999998</v>
      </c>
      <c r="AU1021">
        <v>5.8067000000000002</v>
      </c>
      <c r="AV1021">
        <v>6.0529000000000002</v>
      </c>
      <c r="AW1021">
        <v>6.1917</v>
      </c>
      <c r="AX1021">
        <v>5.8295000000000003</v>
      </c>
      <c r="AY1021">
        <v>5.8482000000000003</v>
      </c>
      <c r="AZ1021" s="293">
        <v>5.8486372675166685</v>
      </c>
      <c r="BA1021">
        <v>5.9171597633136095</v>
      </c>
      <c r="BB1021">
        <v>5.9523809523809517</v>
      </c>
      <c r="BC1021">
        <v>5.9952038369304557</v>
      </c>
      <c r="BD1021">
        <v>6.0386473429951693</v>
      </c>
      <c r="BE1021">
        <v>6.0845756008518403</v>
      </c>
      <c r="BF1021">
        <v>6.1255742725880546</v>
      </c>
      <c r="BG1021">
        <v>6.1766522544780731</v>
      </c>
      <c r="BH1021">
        <v>6.2247121070650486</v>
      </c>
      <c r="BI1021">
        <v>6.2695924764890281</v>
      </c>
    </row>
    <row r="1022" spans="1:61">
      <c r="A1022" s="95">
        <v>45721</v>
      </c>
      <c r="AK1022">
        <v>4.8412997999999998</v>
      </c>
      <c r="AL1022">
        <v>4.9528999999999996</v>
      </c>
      <c r="AM1022">
        <v>4.9827000000000004</v>
      </c>
      <c r="AN1022">
        <v>4.9955999999999996</v>
      </c>
      <c r="AO1022">
        <v>5.1711999999999998</v>
      </c>
      <c r="AP1022">
        <v>5.2409999999999997</v>
      </c>
      <c r="AQ1022">
        <v>5.5583</v>
      </c>
      <c r="AR1022">
        <v>5.6615000000000002</v>
      </c>
      <c r="AS1022">
        <v>5.6555999999999997</v>
      </c>
      <c r="AT1022">
        <v>5.4474999999999998</v>
      </c>
      <c r="AU1022">
        <v>5.8067000000000002</v>
      </c>
      <c r="AV1022">
        <v>6.0529000000000002</v>
      </c>
      <c r="AW1022">
        <v>6.1917</v>
      </c>
      <c r="AX1022">
        <v>5.8295000000000003</v>
      </c>
      <c r="AY1022">
        <v>5.8482000000000003</v>
      </c>
      <c r="AZ1022" s="28">
        <v>5.7907999999999999</v>
      </c>
      <c r="BA1022">
        <v>5.8055152394775043</v>
      </c>
      <c r="BB1022">
        <v>5.8394160583941606</v>
      </c>
      <c r="BC1022">
        <v>5.8771672054069937</v>
      </c>
      <c r="BD1022">
        <v>5.9206631142687982</v>
      </c>
      <c r="BE1022">
        <v>5.9665871121718377</v>
      </c>
      <c r="BF1022">
        <v>6.0078101531991592</v>
      </c>
      <c r="BG1022">
        <v>6.0569351907934585</v>
      </c>
      <c r="BH1022">
        <v>6.1050061050061046</v>
      </c>
      <c r="BI1022">
        <v>6.1481709191515526</v>
      </c>
    </row>
    <row r="1023" spans="1:61">
      <c r="A1023" s="95">
        <v>45722</v>
      </c>
      <c r="AK1023">
        <v>4.8412997999999998</v>
      </c>
      <c r="AL1023">
        <v>4.9528999999999996</v>
      </c>
      <c r="AM1023">
        <v>4.9827000000000004</v>
      </c>
      <c r="AN1023">
        <v>4.9955999999999996</v>
      </c>
      <c r="AO1023">
        <v>5.1711999999999998</v>
      </c>
      <c r="AP1023">
        <v>5.2409999999999997</v>
      </c>
      <c r="AQ1023">
        <v>5.5583</v>
      </c>
      <c r="AR1023">
        <v>5.6615000000000002</v>
      </c>
      <c r="AS1023">
        <v>5.6555999999999997</v>
      </c>
      <c r="AT1023">
        <v>5.4474999999999998</v>
      </c>
      <c r="AU1023">
        <v>5.8067000000000002</v>
      </c>
      <c r="AV1023">
        <v>6.0529000000000002</v>
      </c>
      <c r="AW1023">
        <v>6.1917</v>
      </c>
      <c r="AX1023">
        <v>5.8295000000000003</v>
      </c>
      <c r="AY1023">
        <v>5.8482000000000003</v>
      </c>
      <c r="AZ1023" s="28">
        <v>5.7483000000000004</v>
      </c>
      <c r="BA1023">
        <v>5.7903879559930518</v>
      </c>
      <c r="BB1023">
        <v>5.8241118229470006</v>
      </c>
      <c r="BC1023">
        <v>5.8616647127784294</v>
      </c>
      <c r="BD1023">
        <v>5.9049306170652498</v>
      </c>
      <c r="BE1023">
        <v>5.9506099375185952</v>
      </c>
      <c r="BF1023">
        <v>5.9916117435590177</v>
      </c>
      <c r="BG1023">
        <v>6.0404711567502263</v>
      </c>
      <c r="BH1023">
        <v>6.0864272671941571</v>
      </c>
      <c r="BI1023">
        <v>6.1293288384921851</v>
      </c>
    </row>
    <row r="1024" spans="1:61">
      <c r="A1024" s="95">
        <v>45723</v>
      </c>
      <c r="AK1024">
        <v>4.8412997999999998</v>
      </c>
      <c r="AL1024">
        <v>4.9528999999999996</v>
      </c>
      <c r="AM1024">
        <v>4.9827000000000004</v>
      </c>
      <c r="AN1024">
        <v>4.9955999999999996</v>
      </c>
      <c r="AO1024">
        <v>5.1711999999999998</v>
      </c>
      <c r="AP1024">
        <v>5.2409999999999997</v>
      </c>
      <c r="AQ1024">
        <v>5.5583</v>
      </c>
      <c r="AR1024">
        <v>5.6615000000000002</v>
      </c>
      <c r="AS1024">
        <v>5.6555999999999997</v>
      </c>
      <c r="AT1024">
        <v>5.4474999999999998</v>
      </c>
      <c r="AU1024">
        <v>5.8067000000000002</v>
      </c>
      <c r="AV1024">
        <v>6.0529000000000002</v>
      </c>
      <c r="AW1024">
        <v>6.1917</v>
      </c>
      <c r="AX1024">
        <v>5.8295000000000003</v>
      </c>
      <c r="AY1024">
        <v>5.8482000000000003</v>
      </c>
      <c r="AZ1024" s="28">
        <v>5.7682000000000002</v>
      </c>
      <c r="BA1024">
        <v>5.8224163027656477</v>
      </c>
      <c r="BB1024">
        <v>5.8530875036581795</v>
      </c>
      <c r="BC1024">
        <v>5.8927519151443724</v>
      </c>
      <c r="BD1024">
        <v>5.9364796675571387</v>
      </c>
      <c r="BE1024">
        <v>5.9808612440191391</v>
      </c>
      <c r="BF1024">
        <v>6.0240963855421681</v>
      </c>
      <c r="BG1024">
        <v>6.0716454159077102</v>
      </c>
      <c r="BH1024">
        <v>6.119951040391677</v>
      </c>
      <c r="BI1024">
        <v>6.1633281972265017</v>
      </c>
    </row>
    <row r="1025" spans="1:61">
      <c r="A1025" s="95">
        <v>45726</v>
      </c>
      <c r="AK1025">
        <v>4.8412997999999998</v>
      </c>
      <c r="AL1025">
        <v>4.9528999999999996</v>
      </c>
      <c r="AM1025">
        <v>4.9827000000000004</v>
      </c>
      <c r="AN1025">
        <v>4.9955999999999996</v>
      </c>
      <c r="AO1025">
        <v>5.1711999999999998</v>
      </c>
      <c r="AP1025">
        <v>5.2409999999999997</v>
      </c>
      <c r="AQ1025">
        <v>5.5583</v>
      </c>
      <c r="AR1025">
        <v>5.6615000000000002</v>
      </c>
      <c r="AS1025">
        <v>5.6555999999999997</v>
      </c>
      <c r="AT1025">
        <v>5.4474999999999998</v>
      </c>
      <c r="AU1025">
        <v>5.8067000000000002</v>
      </c>
      <c r="AV1025">
        <v>6.0529000000000002</v>
      </c>
      <c r="AW1025">
        <v>6.1917</v>
      </c>
      <c r="AX1025">
        <v>5.8295000000000003</v>
      </c>
      <c r="AY1025">
        <v>5.8482000000000003</v>
      </c>
      <c r="AZ1025" s="28">
        <v>5.7923999999999998</v>
      </c>
      <c r="BA1025">
        <v>5.8910162002945503</v>
      </c>
      <c r="BB1025">
        <v>5.9224163458691148</v>
      </c>
      <c r="BC1025">
        <v>5.9648076349537726</v>
      </c>
      <c r="BD1025">
        <v>6.0078101531991592</v>
      </c>
      <c r="BE1025">
        <v>6.0532687651331711</v>
      </c>
      <c r="BF1025">
        <v>6.0938452163315056</v>
      </c>
      <c r="BG1025">
        <v>6.1425061425061429</v>
      </c>
      <c r="BH1025">
        <v>6.1900340451872484</v>
      </c>
      <c r="BI1025">
        <v>6.2344139650872821</v>
      </c>
    </row>
    <row r="1026" spans="1:61">
      <c r="A1026" s="95">
        <v>45727</v>
      </c>
      <c r="AK1026">
        <v>4.8412997999999998</v>
      </c>
      <c r="AL1026">
        <v>4.9528999999999996</v>
      </c>
      <c r="AM1026">
        <v>4.9827000000000004</v>
      </c>
      <c r="AN1026">
        <v>4.9955999999999996</v>
      </c>
      <c r="AO1026">
        <v>5.1711999999999998</v>
      </c>
      <c r="AP1026">
        <v>5.2409999999999997</v>
      </c>
      <c r="AQ1026">
        <v>5.5583</v>
      </c>
      <c r="AR1026">
        <v>5.6615000000000002</v>
      </c>
      <c r="AS1026">
        <v>5.6555999999999997</v>
      </c>
      <c r="AT1026">
        <v>5.4474999999999998</v>
      </c>
      <c r="AU1026">
        <v>5.8067000000000002</v>
      </c>
      <c r="AV1026">
        <v>6.0529000000000002</v>
      </c>
      <c r="AW1026">
        <v>6.1917</v>
      </c>
      <c r="AX1026">
        <v>5.8295000000000003</v>
      </c>
      <c r="AY1026">
        <v>5.8482000000000003</v>
      </c>
      <c r="AZ1026" s="28">
        <v>5.8341000000000003</v>
      </c>
      <c r="BA1026">
        <v>5.8360081704114384</v>
      </c>
      <c r="BB1026">
        <v>5.8668231152830748</v>
      </c>
      <c r="BC1026">
        <v>5.9084194977843421</v>
      </c>
      <c r="BD1026">
        <v>5.9506099375185952</v>
      </c>
      <c r="BE1026">
        <v>5.9934072520227746</v>
      </c>
      <c r="BF1026">
        <v>6.0350030175015092</v>
      </c>
      <c r="BG1026">
        <v>6.0827250608272507</v>
      </c>
      <c r="BH1026">
        <v>6.1293288384921851</v>
      </c>
      <c r="BI1026">
        <v>6.1728395061728394</v>
      </c>
    </row>
    <row r="1027" spans="1:61">
      <c r="A1027" s="95">
        <v>45728</v>
      </c>
      <c r="AK1027">
        <v>4.8412997999999998</v>
      </c>
      <c r="AL1027">
        <v>4.9528999999999996</v>
      </c>
      <c r="AM1027">
        <v>4.9827000000000004</v>
      </c>
      <c r="AN1027">
        <v>4.9955999999999996</v>
      </c>
      <c r="AO1027">
        <v>5.1711999999999998</v>
      </c>
      <c r="AP1027">
        <v>5.2409999999999997</v>
      </c>
      <c r="AQ1027">
        <v>5.5583</v>
      </c>
      <c r="AR1027">
        <v>5.6615000000000002</v>
      </c>
      <c r="AS1027">
        <v>5.6555999999999997</v>
      </c>
      <c r="AT1027">
        <v>5.4474999999999998</v>
      </c>
      <c r="AU1027">
        <v>5.8067000000000002</v>
      </c>
      <c r="AV1027">
        <v>6.0529000000000002</v>
      </c>
      <c r="AW1027">
        <v>6.1917</v>
      </c>
      <c r="AX1027">
        <v>5.8295000000000003</v>
      </c>
      <c r="AY1027">
        <v>5.8482000000000003</v>
      </c>
      <c r="AZ1027" s="28">
        <v>5.8262</v>
      </c>
      <c r="BA1027">
        <v>5.8258083309059137</v>
      </c>
      <c r="BB1027">
        <v>5.8565153733528543</v>
      </c>
      <c r="BC1027">
        <v>5.8979652020053077</v>
      </c>
      <c r="BD1027">
        <v>5.9382422802850359</v>
      </c>
      <c r="BE1027">
        <v>5.9826503140891418</v>
      </c>
      <c r="BF1027">
        <v>6.0259114191021395</v>
      </c>
      <c r="BG1027">
        <v>6.0734892195566355</v>
      </c>
      <c r="BH1027">
        <v>6.1218243036424855</v>
      </c>
      <c r="BI1027">
        <v>6.1652281134401967</v>
      </c>
    </row>
    <row r="1028" spans="1:61">
      <c r="A1028" s="95">
        <v>45729</v>
      </c>
      <c r="AK1028">
        <v>4.8412997999999998</v>
      </c>
      <c r="AL1028">
        <v>4.9528999999999996</v>
      </c>
      <c r="AM1028">
        <v>4.9827000000000004</v>
      </c>
      <c r="AN1028">
        <v>4.9955999999999996</v>
      </c>
      <c r="AO1028">
        <v>5.1711999999999998</v>
      </c>
      <c r="AP1028">
        <v>5.2409999999999997</v>
      </c>
      <c r="AQ1028">
        <v>5.5583</v>
      </c>
      <c r="AR1028">
        <v>5.6615000000000002</v>
      </c>
      <c r="AS1028">
        <v>5.6555999999999997</v>
      </c>
      <c r="AT1028">
        <v>5.4474999999999998</v>
      </c>
      <c r="AU1028">
        <v>5.8067000000000002</v>
      </c>
      <c r="AV1028">
        <v>6.0529000000000002</v>
      </c>
      <c r="AW1028">
        <v>6.1917</v>
      </c>
      <c r="AX1028">
        <v>5.8295000000000003</v>
      </c>
      <c r="AY1028">
        <v>5.8482000000000003</v>
      </c>
      <c r="AZ1028" s="28">
        <v>5.8125</v>
      </c>
      <c r="BA1028">
        <v>5.8326042578011084</v>
      </c>
      <c r="BB1028">
        <v>5.8633831720902956</v>
      </c>
      <c r="BC1028">
        <v>5.8997050147492622</v>
      </c>
      <c r="BD1028">
        <v>5.9435364041604748</v>
      </c>
      <c r="BE1028">
        <v>5.9880239520958076</v>
      </c>
      <c r="BF1028">
        <v>6.0313630880579012</v>
      </c>
      <c r="BG1028">
        <v>6.0790273556230998</v>
      </c>
      <c r="BH1028">
        <v>6.1274509803921564</v>
      </c>
      <c r="BI1028">
        <v>6.1709348966368403</v>
      </c>
    </row>
    <row r="1029" spans="1:61">
      <c r="A1029" s="95">
        <v>45730</v>
      </c>
      <c r="AK1029">
        <v>4.8412997999999998</v>
      </c>
      <c r="AL1029">
        <v>4.9528999999999996</v>
      </c>
      <c r="AM1029">
        <v>4.9827000000000004</v>
      </c>
      <c r="AN1029">
        <v>4.9955999999999996</v>
      </c>
      <c r="AO1029">
        <v>5.1711999999999998</v>
      </c>
      <c r="AP1029">
        <v>5.2409999999999997</v>
      </c>
      <c r="AQ1029">
        <v>5.5583</v>
      </c>
      <c r="AR1029">
        <v>5.6615000000000002</v>
      </c>
      <c r="AS1029">
        <v>5.6555999999999997</v>
      </c>
      <c r="AT1029">
        <v>5.4474999999999998</v>
      </c>
      <c r="AU1029">
        <v>5.8067000000000002</v>
      </c>
      <c r="AV1029">
        <v>6.0529000000000002</v>
      </c>
      <c r="AW1029">
        <v>6.1917</v>
      </c>
      <c r="AX1029">
        <v>5.8295000000000003</v>
      </c>
      <c r="AY1029">
        <v>5.8482000000000003</v>
      </c>
      <c r="AZ1029" s="28">
        <v>5.7412999999999998</v>
      </c>
      <c r="BA1029">
        <v>5.7587100489490357</v>
      </c>
      <c r="BB1029">
        <v>5.7887120115774247</v>
      </c>
      <c r="BC1029">
        <v>5.829204313611192</v>
      </c>
      <c r="BD1029">
        <v>5.8702670971529205</v>
      </c>
      <c r="BE1029">
        <v>5.9154096421177167</v>
      </c>
      <c r="BF1029">
        <v>5.9577003276735176</v>
      </c>
      <c r="BG1029">
        <v>6.0042029420594414</v>
      </c>
      <c r="BH1029">
        <v>6.0532687651331711</v>
      </c>
      <c r="BI1029">
        <v>6.0975609756097562</v>
      </c>
    </row>
    <row r="1030" spans="1:61">
      <c r="A1030" s="95">
        <v>45733</v>
      </c>
      <c r="AK1030">
        <v>4.8412997999999998</v>
      </c>
      <c r="AL1030">
        <v>4.9528999999999996</v>
      </c>
      <c r="AM1030">
        <v>4.9827000000000004</v>
      </c>
      <c r="AN1030">
        <v>4.9955999999999996</v>
      </c>
      <c r="AO1030">
        <v>5.1711999999999998</v>
      </c>
      <c r="AP1030">
        <v>5.2409999999999997</v>
      </c>
      <c r="AQ1030">
        <v>5.5583</v>
      </c>
      <c r="AR1030">
        <v>5.6615000000000002</v>
      </c>
      <c r="AS1030">
        <v>5.6555999999999997</v>
      </c>
      <c r="AT1030">
        <v>5.4474999999999998</v>
      </c>
      <c r="AU1030">
        <v>5.8067000000000002</v>
      </c>
      <c r="AV1030">
        <v>6.0529000000000002</v>
      </c>
      <c r="AW1030">
        <v>6.1917</v>
      </c>
      <c r="AX1030">
        <v>5.8295000000000003</v>
      </c>
      <c r="AY1030">
        <v>5.8482000000000003</v>
      </c>
      <c r="AZ1030" s="28">
        <v>5.7076000000000002</v>
      </c>
      <c r="BA1030">
        <v>5.6866647711117428</v>
      </c>
      <c r="BB1030">
        <v>5.715918833952558</v>
      </c>
      <c r="BC1030">
        <v>5.7587100489490357</v>
      </c>
      <c r="BD1030">
        <v>5.8004640371229703</v>
      </c>
      <c r="BE1030">
        <v>5.8445353594389244</v>
      </c>
      <c r="BF1030">
        <v>5.8875478363261697</v>
      </c>
      <c r="BG1030">
        <v>5.9347181008902075</v>
      </c>
      <c r="BH1030">
        <v>5.9826503140891418</v>
      </c>
      <c r="BI1030">
        <v>6.027727546714889</v>
      </c>
    </row>
    <row r="1031" spans="1:61">
      <c r="A1031" s="95">
        <v>45734</v>
      </c>
      <c r="AK1031">
        <v>4.8412997999999998</v>
      </c>
      <c r="AL1031">
        <v>4.9528999999999996</v>
      </c>
      <c r="AM1031">
        <v>4.9827000000000004</v>
      </c>
      <c r="AN1031">
        <v>4.9955999999999996</v>
      </c>
      <c r="AO1031">
        <v>5.1711999999999998</v>
      </c>
      <c r="AP1031">
        <v>5.2409999999999997</v>
      </c>
      <c r="AQ1031">
        <v>5.5583</v>
      </c>
      <c r="AR1031">
        <v>5.6615000000000002</v>
      </c>
      <c r="AS1031">
        <v>5.6555999999999997</v>
      </c>
      <c r="AT1031">
        <v>5.4474999999999998</v>
      </c>
      <c r="AU1031">
        <v>5.8067000000000002</v>
      </c>
      <c r="AV1031">
        <v>6.0529000000000002</v>
      </c>
      <c r="AW1031">
        <v>6.1917</v>
      </c>
      <c r="AX1031">
        <v>5.8295000000000003</v>
      </c>
      <c r="AY1031">
        <v>5.8482000000000003</v>
      </c>
      <c r="AZ1031" s="28">
        <v>5.6845999999999997</v>
      </c>
      <c r="BA1031">
        <v>5.683432793407218</v>
      </c>
      <c r="BB1031">
        <v>5.7142857142857144</v>
      </c>
      <c r="BC1031">
        <v>5.7570523891767413</v>
      </c>
      <c r="BD1031">
        <v>5.798782255726298</v>
      </c>
      <c r="BE1031">
        <v>5.8411214953271031</v>
      </c>
      <c r="BF1031">
        <v>5.8823529411764701</v>
      </c>
      <c r="BG1031">
        <v>5.9276822762299943</v>
      </c>
      <c r="BH1031">
        <v>5.9772863120143453</v>
      </c>
      <c r="BI1031">
        <v>6.0204695966285371</v>
      </c>
    </row>
    <row r="1032" spans="1:61">
      <c r="A1032" s="95">
        <v>45735</v>
      </c>
      <c r="AK1032">
        <v>4.8412997999999998</v>
      </c>
      <c r="AL1032">
        <v>4.9528999999999996</v>
      </c>
      <c r="AM1032">
        <v>4.9827000000000004</v>
      </c>
      <c r="AN1032">
        <v>4.9955999999999996</v>
      </c>
      <c r="AO1032">
        <v>5.1711999999999998</v>
      </c>
      <c r="AP1032">
        <v>5.2409999999999997</v>
      </c>
      <c r="AQ1032">
        <v>5.5583</v>
      </c>
      <c r="AR1032">
        <v>5.6615000000000002</v>
      </c>
      <c r="AS1032">
        <v>5.6555999999999997</v>
      </c>
      <c r="AT1032">
        <v>5.4474999999999998</v>
      </c>
      <c r="AU1032">
        <v>5.8067000000000002</v>
      </c>
      <c r="AV1032">
        <v>6.0529000000000002</v>
      </c>
      <c r="AW1032">
        <v>6.1917</v>
      </c>
      <c r="AX1032">
        <v>5.8295000000000003</v>
      </c>
      <c r="AY1032">
        <v>5.8482000000000003</v>
      </c>
      <c r="AZ1032" s="28">
        <v>5.6650999999999998</v>
      </c>
      <c r="BA1032">
        <v>5.6465273856578202</v>
      </c>
      <c r="BB1032">
        <v>5.6769798467215438</v>
      </c>
      <c r="BC1032">
        <v>5.7240984544934177</v>
      </c>
      <c r="BD1032">
        <v>5.762028233938346</v>
      </c>
      <c r="BE1032">
        <v>5.8072009291521489</v>
      </c>
      <c r="BF1032">
        <v>5.8496636443404508</v>
      </c>
      <c r="BG1032">
        <v>5.8979652020053077</v>
      </c>
      <c r="BH1032">
        <v>5.9453032104637344</v>
      </c>
      <c r="BI1032">
        <v>5.989817310572028</v>
      </c>
    </row>
    <row r="1033" spans="1:61">
      <c r="A1033" s="95">
        <v>45736</v>
      </c>
      <c r="AK1033">
        <v>4.8412997999999998</v>
      </c>
      <c r="AL1033">
        <v>4.9528999999999996</v>
      </c>
      <c r="AM1033">
        <v>4.9827000000000004</v>
      </c>
      <c r="AN1033">
        <v>4.9955999999999996</v>
      </c>
      <c r="AO1033">
        <v>5.1711999999999998</v>
      </c>
      <c r="AP1033">
        <v>5.2409999999999997</v>
      </c>
      <c r="AQ1033">
        <v>5.5583</v>
      </c>
      <c r="AR1033">
        <v>5.6615000000000002</v>
      </c>
      <c r="AS1033">
        <v>5.6555999999999997</v>
      </c>
      <c r="AT1033">
        <v>5.4474999999999998</v>
      </c>
      <c r="AU1033">
        <v>5.8067000000000002</v>
      </c>
      <c r="AV1033">
        <v>6.0529000000000002</v>
      </c>
      <c r="AW1033">
        <v>6.1917</v>
      </c>
      <c r="AX1033">
        <v>5.8295000000000003</v>
      </c>
      <c r="AY1033">
        <v>5.8482000000000003</v>
      </c>
      <c r="AZ1033" s="28">
        <v>5.6622000000000003</v>
      </c>
      <c r="BA1033">
        <v>5.683432793407218</v>
      </c>
      <c r="BB1033">
        <v>5.7142857142857144</v>
      </c>
      <c r="BC1033">
        <v>5.7520851308599363</v>
      </c>
      <c r="BD1033">
        <v>5.7971014492753632</v>
      </c>
      <c r="BE1033">
        <v>5.8411214953271031</v>
      </c>
      <c r="BF1033">
        <v>5.8823529411764701</v>
      </c>
      <c r="BG1033">
        <v>5.929439667951379</v>
      </c>
      <c r="BH1033">
        <v>5.9790732436472345</v>
      </c>
      <c r="BI1033">
        <v>6.022282445046673</v>
      </c>
    </row>
    <row r="1034" spans="1:61">
      <c r="A1034" s="95">
        <v>45737</v>
      </c>
      <c r="AK1034">
        <v>4.8412997999999998</v>
      </c>
      <c r="AL1034">
        <v>4.9528999999999996</v>
      </c>
      <c r="AM1034">
        <v>4.9827000000000004</v>
      </c>
      <c r="AN1034">
        <v>4.9955999999999996</v>
      </c>
      <c r="AO1034">
        <v>5.1711999999999998</v>
      </c>
      <c r="AP1034">
        <v>5.2409999999999997</v>
      </c>
      <c r="AQ1034">
        <v>5.5583</v>
      </c>
      <c r="AR1034">
        <v>5.6615000000000002</v>
      </c>
      <c r="AS1034">
        <v>5.6555999999999997</v>
      </c>
      <c r="AT1034">
        <v>5.4474999999999998</v>
      </c>
      <c r="AU1034">
        <v>5.8067000000000002</v>
      </c>
      <c r="AV1034">
        <v>6.0529000000000002</v>
      </c>
      <c r="AW1034">
        <v>6.1917</v>
      </c>
      <c r="AX1034">
        <v>5.8295000000000003</v>
      </c>
      <c r="AY1034">
        <v>5.8482000000000003</v>
      </c>
      <c r="AZ1034" s="28">
        <v>5.7234999999999996</v>
      </c>
      <c r="BA1034">
        <v>5.7306590257879657</v>
      </c>
      <c r="BB1034">
        <v>5.762028233938346</v>
      </c>
      <c r="BC1034">
        <v>5.8004640371229703</v>
      </c>
      <c r="BD1034">
        <v>5.8411214953271031</v>
      </c>
      <c r="BE1034">
        <v>5.8858151854031782</v>
      </c>
      <c r="BF1034">
        <v>5.9276822762299943</v>
      </c>
      <c r="BG1034">
        <v>5.975500448162534</v>
      </c>
      <c r="BH1034">
        <v>6.0240963855421681</v>
      </c>
      <c r="BI1034">
        <v>6.0679611650485432</v>
      </c>
    </row>
    <row r="1035" spans="1:61">
      <c r="A1035" s="95">
        <v>45740</v>
      </c>
      <c r="AK1035">
        <v>4.8412997999999998</v>
      </c>
      <c r="AL1035">
        <v>4.9528999999999996</v>
      </c>
      <c r="AM1035">
        <v>4.9827000000000004</v>
      </c>
      <c r="AN1035">
        <v>4.9955999999999996</v>
      </c>
      <c r="AO1035">
        <v>5.1711999999999998</v>
      </c>
      <c r="AP1035">
        <v>5.2409999999999997</v>
      </c>
      <c r="AQ1035">
        <v>5.5583</v>
      </c>
      <c r="AR1035">
        <v>5.6615000000000002</v>
      </c>
      <c r="AS1035">
        <v>5.6555999999999997</v>
      </c>
      <c r="AT1035">
        <v>5.4474999999999998</v>
      </c>
      <c r="AU1035">
        <v>5.8067000000000002</v>
      </c>
      <c r="AV1035">
        <v>6.0529000000000002</v>
      </c>
      <c r="AW1035">
        <v>6.1917</v>
      </c>
      <c r="AX1035">
        <v>5.8295000000000003</v>
      </c>
      <c r="AY1035">
        <v>5.8482000000000003</v>
      </c>
      <c r="AZ1035" s="28">
        <v>5.7397</v>
      </c>
      <c r="BA1035">
        <v>5.7587100489490357</v>
      </c>
      <c r="BB1035">
        <v>5.7887120115774247</v>
      </c>
      <c r="BC1035">
        <v>5.8275058275058278</v>
      </c>
      <c r="BD1035">
        <v>5.8719906048150321</v>
      </c>
      <c r="BE1035">
        <v>5.9189109203906485</v>
      </c>
      <c r="BF1035">
        <v>5.9630292188431726</v>
      </c>
      <c r="BG1035">
        <v>6.0132291040288637</v>
      </c>
      <c r="BH1035">
        <v>6.0587700696758553</v>
      </c>
      <c r="BI1035">
        <v>6.1012812690665044</v>
      </c>
    </row>
    <row r="1036" spans="1:61">
      <c r="A1036" s="95">
        <v>45741</v>
      </c>
      <c r="AK1036">
        <v>4.8412997999999998</v>
      </c>
      <c r="AL1036">
        <v>4.9528999999999996</v>
      </c>
      <c r="AM1036">
        <v>4.9827000000000004</v>
      </c>
      <c r="AN1036">
        <v>4.9955999999999996</v>
      </c>
      <c r="AO1036">
        <v>5.1711999999999998</v>
      </c>
      <c r="AP1036">
        <v>5.2409999999999997</v>
      </c>
      <c r="AQ1036">
        <v>5.5583</v>
      </c>
      <c r="AR1036">
        <v>5.6615000000000002</v>
      </c>
      <c r="AS1036">
        <v>5.6555999999999997</v>
      </c>
      <c r="AT1036">
        <v>5.4474999999999998</v>
      </c>
      <c r="AU1036">
        <v>5.8067000000000002</v>
      </c>
      <c r="AV1036">
        <v>6.0529000000000002</v>
      </c>
      <c r="AW1036">
        <v>6.1917</v>
      </c>
      <c r="AX1036">
        <v>5.8295000000000003</v>
      </c>
      <c r="AY1036">
        <v>5.8482000000000003</v>
      </c>
      <c r="AZ1036" s="28">
        <v>5.6985999999999999</v>
      </c>
      <c r="BA1036">
        <v>5.7012542759407072</v>
      </c>
      <c r="BB1036">
        <v>5.7323015190599031</v>
      </c>
      <c r="BC1036">
        <v>5.7703404500865547</v>
      </c>
      <c r="BD1036">
        <v>5.8139534883720936</v>
      </c>
      <c r="BE1036">
        <v>5.8616647127784294</v>
      </c>
      <c r="BF1036">
        <v>5.9049306170652498</v>
      </c>
      <c r="BG1036">
        <v>5.9523809523809517</v>
      </c>
      <c r="BH1036">
        <v>5.9988002399520104</v>
      </c>
      <c r="BI1036">
        <v>6.0404711567502263</v>
      </c>
    </row>
    <row r="1037" spans="1:61">
      <c r="A1037" s="95">
        <v>45742</v>
      </c>
      <c r="AK1037">
        <v>4.8412997999999998</v>
      </c>
      <c r="AL1037">
        <v>4.9528999999999996</v>
      </c>
      <c r="AM1037">
        <v>4.9827000000000004</v>
      </c>
      <c r="AN1037">
        <v>4.9955999999999996</v>
      </c>
      <c r="AO1037">
        <v>5.1711999999999998</v>
      </c>
      <c r="AP1037">
        <v>5.2409999999999997</v>
      </c>
      <c r="AQ1037">
        <v>5.5583</v>
      </c>
      <c r="AR1037">
        <v>5.6615000000000002</v>
      </c>
      <c r="AS1037">
        <v>5.6555999999999997</v>
      </c>
      <c r="AT1037">
        <v>5.4474999999999998</v>
      </c>
      <c r="AU1037">
        <v>5.8067000000000002</v>
      </c>
      <c r="AV1037">
        <v>6.0529000000000002</v>
      </c>
      <c r="AW1037">
        <v>6.1917</v>
      </c>
      <c r="AX1037">
        <v>5.8295000000000003</v>
      </c>
      <c r="AY1037">
        <v>5.8482000000000003</v>
      </c>
      <c r="AZ1037" s="28">
        <v>5.7291999999999996</v>
      </c>
      <c r="BA1037">
        <v>5.7372346528973033</v>
      </c>
      <c r="BB1037">
        <v>5.7670126874279122</v>
      </c>
      <c r="BC1037">
        <v>5.8072009291521489</v>
      </c>
      <c r="BD1037">
        <v>5.8462437883659746</v>
      </c>
      <c r="BE1037">
        <v>5.8944886531093426</v>
      </c>
      <c r="BF1037">
        <v>5.94000594000594</v>
      </c>
      <c r="BG1037">
        <v>5.989817310572028</v>
      </c>
      <c r="BH1037">
        <v>6.0386473429951693</v>
      </c>
      <c r="BI1037">
        <v>6.0827250608272507</v>
      </c>
    </row>
    <row r="1038" spans="1:61">
      <c r="A1038" s="95">
        <v>45743</v>
      </c>
      <c r="AK1038">
        <v>4.8412997999999998</v>
      </c>
      <c r="AL1038">
        <v>4.9528999999999996</v>
      </c>
      <c r="AM1038">
        <v>4.9827000000000004</v>
      </c>
      <c r="AN1038">
        <v>4.9955999999999996</v>
      </c>
      <c r="AO1038">
        <v>5.1711999999999998</v>
      </c>
      <c r="AP1038">
        <v>5.2409999999999997</v>
      </c>
      <c r="AQ1038">
        <v>5.5583</v>
      </c>
      <c r="AR1038">
        <v>5.6615000000000002</v>
      </c>
      <c r="AS1038">
        <v>5.6555999999999997</v>
      </c>
      <c r="AT1038">
        <v>5.4474999999999998</v>
      </c>
      <c r="AU1038">
        <v>5.8067000000000002</v>
      </c>
      <c r="AV1038">
        <v>6.0529000000000002</v>
      </c>
      <c r="AW1038">
        <v>6.1917</v>
      </c>
      <c r="AX1038">
        <v>5.8295000000000003</v>
      </c>
      <c r="AY1038">
        <v>5.8482000000000003</v>
      </c>
      <c r="AZ1038" s="28">
        <v>5.7468000000000004</v>
      </c>
      <c r="BA1038">
        <v>5.7570523891767413</v>
      </c>
      <c r="BB1038">
        <v>5.7887120115774247</v>
      </c>
      <c r="BC1038">
        <v>5.8258083309059137</v>
      </c>
      <c r="BD1038">
        <v>5.8633831720902956</v>
      </c>
      <c r="BE1038">
        <v>5.9119125036949454</v>
      </c>
      <c r="BF1038">
        <v>5.9559261465157833</v>
      </c>
      <c r="BG1038">
        <v>6.0060060060060056</v>
      </c>
      <c r="BH1038">
        <v>6.0551014229488347</v>
      </c>
      <c r="BI1038">
        <v>6.0975609756097562</v>
      </c>
    </row>
    <row r="1039" spans="1:61">
      <c r="A1039" s="95">
        <v>45744</v>
      </c>
      <c r="AK1039">
        <v>4.8412997999999998</v>
      </c>
      <c r="AL1039">
        <v>4.9528999999999996</v>
      </c>
      <c r="AM1039">
        <v>4.9827000000000004</v>
      </c>
      <c r="AN1039">
        <v>4.9955999999999996</v>
      </c>
      <c r="AO1039">
        <v>5.1711999999999998</v>
      </c>
      <c r="AP1039">
        <v>5.2409999999999997</v>
      </c>
      <c r="AQ1039">
        <v>5.5583</v>
      </c>
      <c r="AR1039">
        <v>5.6615000000000002</v>
      </c>
      <c r="AS1039">
        <v>5.6555999999999997</v>
      </c>
      <c r="AT1039">
        <v>5.4474999999999998</v>
      </c>
      <c r="AU1039">
        <v>5.8067000000000002</v>
      </c>
      <c r="AV1039">
        <v>6.0529000000000002</v>
      </c>
      <c r="AW1039">
        <v>6.1917</v>
      </c>
      <c r="AX1039">
        <v>5.8295000000000003</v>
      </c>
      <c r="AY1039">
        <v>5.8482000000000003</v>
      </c>
      <c r="AZ1039" s="28">
        <v>5.7653999999999996</v>
      </c>
      <c r="BA1039">
        <v>5.7587100489490357</v>
      </c>
      <c r="BB1039">
        <v>5.7887120115774247</v>
      </c>
      <c r="BC1039">
        <v>5.8258083309059137</v>
      </c>
      <c r="BD1039">
        <v>5.8668231152830748</v>
      </c>
      <c r="BE1039">
        <v>5.9154096421177167</v>
      </c>
      <c r="BF1039">
        <v>5.9612518628912072</v>
      </c>
      <c r="BG1039">
        <v>6.0114217012323419</v>
      </c>
      <c r="BH1039">
        <v>6.0587700696758553</v>
      </c>
      <c r="BI1039">
        <v>6.1012812690665044</v>
      </c>
    </row>
    <row r="1040" spans="1:61">
      <c r="A1040" s="95">
        <v>45747</v>
      </c>
      <c r="AK1040">
        <v>4.8412997999999998</v>
      </c>
      <c r="AL1040">
        <v>4.9528999999999996</v>
      </c>
      <c r="AM1040">
        <v>4.9827000000000004</v>
      </c>
      <c r="AN1040">
        <v>4.9955999999999996</v>
      </c>
      <c r="AO1040">
        <v>5.1711999999999998</v>
      </c>
      <c r="AP1040">
        <v>5.2409999999999997</v>
      </c>
      <c r="AQ1040">
        <v>5.5583</v>
      </c>
      <c r="AR1040">
        <v>5.6615000000000002</v>
      </c>
      <c r="AS1040">
        <v>5.6555999999999997</v>
      </c>
      <c r="AT1040">
        <v>5.4474999999999998</v>
      </c>
      <c r="AU1040">
        <v>5.8067000000000002</v>
      </c>
      <c r="AV1040">
        <v>6.0529000000000002</v>
      </c>
      <c r="AW1040">
        <v>6.1917</v>
      </c>
      <c r="AX1040">
        <v>5.8295000000000003</v>
      </c>
      <c r="AY1040">
        <v>5.8482000000000003</v>
      </c>
      <c r="AZ1040" s="28">
        <v>5.7416</v>
      </c>
      <c r="BA1040">
        <v>5.7421762848119435</v>
      </c>
      <c r="BB1040">
        <v>5.7438253877082133</v>
      </c>
      <c r="BC1040">
        <v>5.7803468208092488</v>
      </c>
      <c r="BD1040">
        <v>5.8224163027656477</v>
      </c>
      <c r="BE1040">
        <v>5.8702670971529205</v>
      </c>
      <c r="BF1040">
        <v>5.9136605558840927</v>
      </c>
      <c r="BG1040">
        <v>5.9648076349537726</v>
      </c>
      <c r="BH1040">
        <v>6.0114217012323419</v>
      </c>
      <c r="BI1040">
        <v>6.0532687651331711</v>
      </c>
    </row>
    <row r="1041" spans="1:61">
      <c r="A1041" s="95">
        <v>45748</v>
      </c>
      <c r="AK1041">
        <v>4.8412997999999998</v>
      </c>
      <c r="AL1041">
        <v>4.9528999999999996</v>
      </c>
      <c r="AM1041">
        <v>4.9827000000000004</v>
      </c>
      <c r="AN1041">
        <v>4.9955999999999996</v>
      </c>
      <c r="AO1041">
        <v>5.1711999999999998</v>
      </c>
      <c r="AP1041">
        <v>5.2409999999999997</v>
      </c>
      <c r="AQ1041">
        <v>5.5583</v>
      </c>
      <c r="AR1041">
        <v>5.6615000000000002</v>
      </c>
      <c r="AS1041">
        <v>5.6555999999999997</v>
      </c>
      <c r="AT1041">
        <v>5.4474999999999998</v>
      </c>
      <c r="AU1041">
        <v>5.8067000000000002</v>
      </c>
      <c r="AV1041">
        <v>6.0529000000000002</v>
      </c>
      <c r="AW1041">
        <v>6.1917</v>
      </c>
      <c r="AX1041">
        <v>5.8295000000000003</v>
      </c>
      <c r="AY1041">
        <v>5.8482000000000003</v>
      </c>
      <c r="AZ1041">
        <v>5.7416</v>
      </c>
      <c r="BA1041" s="28">
        <v>5.7045000000000003</v>
      </c>
      <c r="BB1041">
        <v>5.7093919497573511</v>
      </c>
      <c r="BC1041">
        <v>5.7471264367816097</v>
      </c>
      <c r="BD1041">
        <v>5.7903879559930518</v>
      </c>
      <c r="BE1041">
        <v>5.8377116170461179</v>
      </c>
      <c r="BF1041">
        <v>5.8823529411764701</v>
      </c>
      <c r="BG1041">
        <v>5.9311981020166078</v>
      </c>
      <c r="BH1041">
        <v>5.975500448162534</v>
      </c>
      <c r="BI1041">
        <v>6.01684717208183</v>
      </c>
    </row>
    <row r="1042" spans="1:61">
      <c r="A1042" s="95">
        <v>45749</v>
      </c>
      <c r="AK1042">
        <v>4.8412997999999998</v>
      </c>
      <c r="AL1042">
        <v>4.9528999999999996</v>
      </c>
      <c r="AM1042">
        <v>4.9827000000000004</v>
      </c>
      <c r="AN1042">
        <v>4.9955999999999996</v>
      </c>
      <c r="AO1042">
        <v>5.1711999999999998</v>
      </c>
      <c r="AP1042">
        <v>5.2409999999999997</v>
      </c>
      <c r="AQ1042">
        <v>5.5583</v>
      </c>
      <c r="AR1042">
        <v>5.6615000000000002</v>
      </c>
      <c r="AS1042">
        <v>5.6555999999999997</v>
      </c>
      <c r="AT1042">
        <v>5.4474999999999998</v>
      </c>
      <c r="AU1042">
        <v>5.8067000000000002</v>
      </c>
      <c r="AV1042">
        <v>6.0529000000000002</v>
      </c>
      <c r="AW1042">
        <v>6.1917</v>
      </c>
      <c r="AX1042">
        <v>5.8295000000000003</v>
      </c>
      <c r="AY1042">
        <v>5.8482000000000003</v>
      </c>
      <c r="AZ1042">
        <v>5.7416</v>
      </c>
      <c r="BA1042" s="28">
        <v>5.6917999999999997</v>
      </c>
      <c r="BB1042">
        <v>5.7175528873642083</v>
      </c>
      <c r="BC1042">
        <v>5.755395683453238</v>
      </c>
      <c r="BD1042">
        <v>5.7954216169226305</v>
      </c>
      <c r="BE1042">
        <v>5.8411214953271031</v>
      </c>
      <c r="BF1042">
        <v>5.8858151854031782</v>
      </c>
      <c r="BG1042">
        <v>5.9347181008902075</v>
      </c>
      <c r="BH1042">
        <v>5.9808612440191391</v>
      </c>
      <c r="BI1042">
        <v>6.022282445046673</v>
      </c>
    </row>
    <row r="1043" spans="1:61">
      <c r="A1043" s="95">
        <v>45750</v>
      </c>
      <c r="AK1043">
        <v>4.8412997999999998</v>
      </c>
      <c r="AL1043">
        <v>4.9528999999999996</v>
      </c>
      <c r="AM1043">
        <v>4.9827000000000004</v>
      </c>
      <c r="AN1043">
        <v>4.9955999999999996</v>
      </c>
      <c r="AO1043">
        <v>5.1711999999999998</v>
      </c>
      <c r="AP1043">
        <v>5.2409999999999997</v>
      </c>
      <c r="AQ1043">
        <v>5.5583</v>
      </c>
      <c r="AR1043">
        <v>5.6615000000000002</v>
      </c>
      <c r="AS1043">
        <v>5.6555999999999997</v>
      </c>
      <c r="AT1043">
        <v>5.4474999999999998</v>
      </c>
      <c r="AU1043">
        <v>5.8067000000000002</v>
      </c>
      <c r="AV1043">
        <v>6.0529000000000002</v>
      </c>
      <c r="AW1043">
        <v>6.1917</v>
      </c>
      <c r="AX1043">
        <v>5.8295000000000003</v>
      </c>
      <c r="AY1043">
        <v>5.8482000000000003</v>
      </c>
      <c r="AZ1043">
        <v>5.7416</v>
      </c>
      <c r="BA1043" s="28">
        <v>5.6062000000000003</v>
      </c>
      <c r="BB1043">
        <v>5.6433408577878108</v>
      </c>
      <c r="BC1043">
        <v>5.6818181818181825</v>
      </c>
      <c r="BD1043">
        <v>5.7061340941512126</v>
      </c>
      <c r="BE1043">
        <v>5.7504312823461756</v>
      </c>
      <c r="BF1043">
        <v>5.793742757821553</v>
      </c>
      <c r="BG1043">
        <v>5.8411214953271031</v>
      </c>
      <c r="BH1043">
        <v>5.8858151854031782</v>
      </c>
      <c r="BI1043">
        <v>5.9276822762299943</v>
      </c>
    </row>
    <row r="1044" spans="1:61">
      <c r="A1044" s="95">
        <v>45751</v>
      </c>
      <c r="AK1044">
        <v>4.8412997999999998</v>
      </c>
      <c r="AL1044">
        <v>4.9528999999999996</v>
      </c>
      <c r="AM1044">
        <v>4.9827000000000004</v>
      </c>
      <c r="AN1044">
        <v>4.9955999999999996</v>
      </c>
      <c r="AO1044">
        <v>5.1711999999999998</v>
      </c>
      <c r="AP1044">
        <v>5.2409999999999997</v>
      </c>
      <c r="AQ1044">
        <v>5.5583</v>
      </c>
      <c r="AR1044">
        <v>5.6615000000000002</v>
      </c>
      <c r="AS1044">
        <v>5.6555999999999997</v>
      </c>
      <c r="AT1044">
        <v>5.4474999999999998</v>
      </c>
      <c r="AU1044">
        <v>5.8067000000000002</v>
      </c>
      <c r="AV1044">
        <v>6.0529000000000002</v>
      </c>
      <c r="AW1044">
        <v>6.1917</v>
      </c>
      <c r="AX1044">
        <v>5.8295000000000003</v>
      </c>
      <c r="AY1044">
        <v>5.8482000000000003</v>
      </c>
      <c r="AZ1044">
        <v>5.7416</v>
      </c>
      <c r="BA1044" s="28">
        <v>5.7770999999999999</v>
      </c>
      <c r="BB1044">
        <v>5.8651026392961869</v>
      </c>
      <c r="BC1044">
        <v>5.9066745422327225</v>
      </c>
      <c r="BD1044">
        <v>5.9435364041604748</v>
      </c>
      <c r="BE1044">
        <v>5.989817310572028</v>
      </c>
      <c r="BF1044">
        <v>6.0331825037707389</v>
      </c>
      <c r="BG1044">
        <v>6.0827250608272507</v>
      </c>
      <c r="BH1044">
        <v>6.1293288384921851</v>
      </c>
      <c r="BI1044">
        <v>6.1728395061728394</v>
      </c>
    </row>
    <row r="1045" spans="1:61">
      <c r="A1045" s="95">
        <v>45754</v>
      </c>
      <c r="AK1045">
        <v>4.8412997999999998</v>
      </c>
      <c r="AL1045">
        <v>4.9528999999999996</v>
      </c>
      <c r="AM1045">
        <v>4.9827000000000004</v>
      </c>
      <c r="AN1045">
        <v>4.9955999999999996</v>
      </c>
      <c r="AO1045">
        <v>5.1711999999999998</v>
      </c>
      <c r="AP1045">
        <v>5.2409999999999997</v>
      </c>
      <c r="AQ1045">
        <v>5.5583</v>
      </c>
      <c r="AR1045">
        <v>5.6615000000000002</v>
      </c>
      <c r="AS1045">
        <v>5.6555999999999997</v>
      </c>
      <c r="AT1045">
        <v>5.4474999999999998</v>
      </c>
      <c r="AU1045">
        <v>5.8067000000000002</v>
      </c>
      <c r="AV1045">
        <v>6.0529000000000002</v>
      </c>
      <c r="AW1045">
        <v>6.1917</v>
      </c>
      <c r="AX1045">
        <v>5.8295000000000003</v>
      </c>
      <c r="AY1045">
        <v>5.8482000000000003</v>
      </c>
      <c r="AZ1045">
        <v>5.7416</v>
      </c>
      <c r="BA1045" s="28">
        <v>5.8871000000000002</v>
      </c>
      <c r="BB1045">
        <v>5.9417706476530006</v>
      </c>
      <c r="BC1045">
        <v>5.9826503140891418</v>
      </c>
      <c r="BD1045">
        <v>6.0186578393018362</v>
      </c>
      <c r="BE1045">
        <v>6.0642813826561559</v>
      </c>
      <c r="BF1045">
        <v>6.1087354917532064</v>
      </c>
      <c r="BG1045">
        <v>6.1576354679802963</v>
      </c>
      <c r="BH1045">
        <v>6.2053986968662738</v>
      </c>
      <c r="BI1045">
        <v>6.2460961898813245</v>
      </c>
    </row>
    <row r="1046" spans="1:61">
      <c r="A1046" s="95">
        <v>45755</v>
      </c>
      <c r="AK1046">
        <v>4.8412997999999998</v>
      </c>
      <c r="AL1046">
        <v>4.9528999999999996</v>
      </c>
      <c r="AM1046">
        <v>4.9827000000000004</v>
      </c>
      <c r="AN1046">
        <v>4.9955999999999996</v>
      </c>
      <c r="AO1046">
        <v>5.1711999999999998</v>
      </c>
      <c r="AP1046">
        <v>5.2409999999999997</v>
      </c>
      <c r="AQ1046">
        <v>5.5583</v>
      </c>
      <c r="AR1046">
        <v>5.6615000000000002</v>
      </c>
      <c r="AS1046">
        <v>5.6555999999999997</v>
      </c>
      <c r="AT1046">
        <v>5.4474999999999998</v>
      </c>
      <c r="AU1046">
        <v>5.8067000000000002</v>
      </c>
      <c r="AV1046">
        <v>6.0529000000000002</v>
      </c>
      <c r="AW1046">
        <v>6.1917</v>
      </c>
      <c r="AX1046">
        <v>5.8295000000000003</v>
      </c>
      <c r="AY1046">
        <v>5.8482000000000003</v>
      </c>
      <c r="AZ1046">
        <v>5.7416</v>
      </c>
      <c r="BA1046" s="28">
        <v>5.9362000000000004</v>
      </c>
      <c r="BB1046">
        <v>6.009615384615385</v>
      </c>
      <c r="BC1046">
        <v>6.0496067755595888</v>
      </c>
      <c r="BD1046">
        <v>6.0864272671941571</v>
      </c>
      <c r="BE1046">
        <v>6.1330880098129406</v>
      </c>
      <c r="BF1046">
        <v>6.1785603954278656</v>
      </c>
      <c r="BG1046">
        <v>6.2285892245406416</v>
      </c>
      <c r="BH1046">
        <v>6.2754941951678695</v>
      </c>
      <c r="BI1046">
        <v>6.3151247237132937</v>
      </c>
    </row>
    <row r="1047" spans="1:61">
      <c r="A1047" s="95">
        <v>45756</v>
      </c>
      <c r="AK1047">
        <v>4.8412997999999998</v>
      </c>
      <c r="AL1047">
        <v>4.9528999999999996</v>
      </c>
      <c r="AM1047">
        <v>4.9827000000000004</v>
      </c>
      <c r="AN1047">
        <v>4.9955999999999996</v>
      </c>
      <c r="AO1047">
        <v>5.1711999999999998</v>
      </c>
      <c r="AP1047">
        <v>5.2409999999999997</v>
      </c>
      <c r="AQ1047">
        <v>5.5583</v>
      </c>
      <c r="AR1047">
        <v>5.6615000000000002</v>
      </c>
      <c r="AS1047">
        <v>5.6555999999999997</v>
      </c>
      <c r="AT1047">
        <v>5.4474999999999998</v>
      </c>
      <c r="AU1047">
        <v>5.8067000000000002</v>
      </c>
      <c r="AV1047">
        <v>6.0529000000000002</v>
      </c>
      <c r="AW1047">
        <v>6.1917</v>
      </c>
      <c r="AX1047">
        <v>5.8295000000000003</v>
      </c>
      <c r="AY1047">
        <v>5.8482000000000003</v>
      </c>
      <c r="AZ1047">
        <v>5.7416</v>
      </c>
      <c r="BA1047" s="28">
        <v>6.0598999999999998</v>
      </c>
      <c r="BB1047">
        <v>6.009615384615385</v>
      </c>
      <c r="BC1047">
        <v>6.0496067755595888</v>
      </c>
      <c r="BD1047">
        <v>6.0864272671941571</v>
      </c>
      <c r="BE1047">
        <v>6.1330880098129406</v>
      </c>
      <c r="BF1047">
        <v>6.1785603954278656</v>
      </c>
      <c r="BG1047">
        <v>6.2285892245406416</v>
      </c>
      <c r="BH1047">
        <v>6.2754941951678695</v>
      </c>
      <c r="BI1047">
        <v>6.3151247237132937</v>
      </c>
    </row>
    <row r="1048" spans="1:61">
      <c r="A1048" s="95">
        <v>45757</v>
      </c>
      <c r="AK1048">
        <v>4.8412997999999998</v>
      </c>
      <c r="AL1048">
        <v>4.9528999999999996</v>
      </c>
      <c r="AM1048">
        <v>4.9827000000000004</v>
      </c>
      <c r="AN1048">
        <v>4.9955999999999996</v>
      </c>
      <c r="AO1048">
        <v>5.1711999999999998</v>
      </c>
      <c r="AP1048">
        <v>5.2409999999999997</v>
      </c>
      <c r="AQ1048">
        <v>5.5583</v>
      </c>
      <c r="AR1048">
        <v>5.6615000000000002</v>
      </c>
      <c r="AS1048">
        <v>5.6555999999999997</v>
      </c>
      <c r="AT1048">
        <v>5.4474999999999998</v>
      </c>
      <c r="AU1048">
        <v>5.8067000000000002</v>
      </c>
      <c r="AV1048">
        <v>6.0529000000000002</v>
      </c>
      <c r="AW1048">
        <v>6.1917</v>
      </c>
      <c r="AX1048">
        <v>5.8295000000000003</v>
      </c>
      <c r="AY1048">
        <v>5.8482000000000003</v>
      </c>
      <c r="AZ1048">
        <v>5.7416</v>
      </c>
      <c r="BA1048" s="28">
        <v>5.9108999999999998</v>
      </c>
      <c r="BB1048">
        <v>5.9136605558840927</v>
      </c>
      <c r="BC1048">
        <v>5.9523809523809517</v>
      </c>
      <c r="BD1048">
        <v>5.9862316671655194</v>
      </c>
      <c r="BE1048">
        <v>6.0331825037707389</v>
      </c>
      <c r="BF1048">
        <v>6.0771801883925853</v>
      </c>
      <c r="BG1048">
        <v>6.1255742725880546</v>
      </c>
      <c r="BH1048">
        <v>6.1709348966368403</v>
      </c>
      <c r="BI1048">
        <v>6.2131096613855235</v>
      </c>
    </row>
    <row r="1049" spans="1:61">
      <c r="A1049" s="95">
        <v>45758</v>
      </c>
      <c r="AK1049">
        <v>4.8412997999999998</v>
      </c>
      <c r="AL1049">
        <v>4.9528999999999996</v>
      </c>
      <c r="AM1049">
        <v>4.9827000000000004</v>
      </c>
      <c r="AN1049">
        <v>4.9955999999999996</v>
      </c>
      <c r="AO1049">
        <v>5.1711999999999998</v>
      </c>
      <c r="AP1049">
        <v>5.2409999999999997</v>
      </c>
      <c r="AQ1049">
        <v>5.5583</v>
      </c>
      <c r="AR1049">
        <v>5.6615000000000002</v>
      </c>
      <c r="AS1049">
        <v>5.6555999999999997</v>
      </c>
      <c r="AT1049">
        <v>5.4474999999999998</v>
      </c>
      <c r="AU1049">
        <v>5.8067000000000002</v>
      </c>
      <c r="AV1049">
        <v>6.0529000000000002</v>
      </c>
      <c r="AW1049">
        <v>6.1917</v>
      </c>
      <c r="AX1049">
        <v>5.8295000000000003</v>
      </c>
      <c r="AY1049">
        <v>5.8482000000000003</v>
      </c>
      <c r="AZ1049">
        <v>5.7416</v>
      </c>
      <c r="BA1049" s="28">
        <v>5.8731</v>
      </c>
      <c r="BB1049">
        <v>5.8892815076560661</v>
      </c>
      <c r="BC1049">
        <v>5.9276822762299943</v>
      </c>
      <c r="BD1049">
        <v>5.9683676514473287</v>
      </c>
      <c r="BE1049">
        <v>6.0132291040288637</v>
      </c>
      <c r="BF1049">
        <v>6.0587700696758553</v>
      </c>
      <c r="BG1049">
        <v>6.1068702290076331</v>
      </c>
      <c r="BH1049">
        <v>6.1519532451553367</v>
      </c>
      <c r="BI1049">
        <v>6.1938680706100957</v>
      </c>
    </row>
    <row r="1050" spans="1:61">
      <c r="A1050" s="95">
        <v>45761</v>
      </c>
      <c r="AK1050">
        <v>4.8412997999999998</v>
      </c>
      <c r="AL1050">
        <v>4.9528999999999996</v>
      </c>
      <c r="AM1050">
        <v>4.9827000000000004</v>
      </c>
      <c r="AN1050">
        <v>4.9955999999999996</v>
      </c>
      <c r="AO1050">
        <v>5.1711999999999998</v>
      </c>
      <c r="AP1050">
        <v>5.2409999999999997</v>
      </c>
      <c r="AQ1050">
        <v>5.5583</v>
      </c>
      <c r="AR1050">
        <v>5.6615000000000002</v>
      </c>
      <c r="AS1050">
        <v>5.6555999999999997</v>
      </c>
      <c r="AT1050">
        <v>5.4474999999999998</v>
      </c>
      <c r="AU1050">
        <v>5.8067000000000002</v>
      </c>
      <c r="AV1050">
        <v>6.0529000000000002</v>
      </c>
      <c r="AW1050">
        <v>6.1917</v>
      </c>
      <c r="AX1050">
        <v>5.8295000000000003</v>
      </c>
      <c r="AY1050">
        <v>5.8482000000000003</v>
      </c>
      <c r="AZ1050">
        <v>5.7416</v>
      </c>
      <c r="BA1050" s="28">
        <v>5.8418999999999999</v>
      </c>
      <c r="BB1050">
        <v>5.868544600938967</v>
      </c>
      <c r="BC1050">
        <v>5.9066745422327225</v>
      </c>
      <c r="BD1050">
        <v>5.9435364041604748</v>
      </c>
      <c r="BE1050">
        <v>5.9880239520958076</v>
      </c>
      <c r="BF1050">
        <v>6.0313630880579012</v>
      </c>
      <c r="BG1050">
        <v>6.0790273556230998</v>
      </c>
      <c r="BH1050">
        <v>6.1255742725880546</v>
      </c>
      <c r="BI1050">
        <v>6.1652281134401967</v>
      </c>
    </row>
    <row r="1051" spans="1:61">
      <c r="A1051" s="95">
        <v>45762</v>
      </c>
      <c r="AK1051">
        <v>4.8412997999999998</v>
      </c>
      <c r="AL1051">
        <v>4.9528999999999996</v>
      </c>
      <c r="AM1051">
        <v>4.9827000000000004</v>
      </c>
      <c r="AN1051">
        <v>4.9955999999999996</v>
      </c>
      <c r="AO1051">
        <v>5.1711999999999998</v>
      </c>
      <c r="AP1051">
        <v>5.2409999999999997</v>
      </c>
      <c r="AQ1051">
        <v>5.5583</v>
      </c>
      <c r="AR1051">
        <v>5.6615000000000002</v>
      </c>
      <c r="AS1051">
        <v>5.6555999999999997</v>
      </c>
      <c r="AT1051">
        <v>5.4474999999999998</v>
      </c>
      <c r="AU1051">
        <v>5.8067000000000002</v>
      </c>
      <c r="AV1051">
        <v>6.0529000000000002</v>
      </c>
      <c r="AW1051">
        <v>6.1917</v>
      </c>
      <c r="AX1051">
        <v>5.8295000000000003</v>
      </c>
      <c r="AY1051">
        <v>5.8482000000000003</v>
      </c>
      <c r="AZ1051">
        <v>5.7416</v>
      </c>
      <c r="BA1051" s="28">
        <v>5.8700999999999999</v>
      </c>
      <c r="BB1051">
        <v>5.9101654846335698</v>
      </c>
      <c r="BC1051">
        <v>5.9488399762046402</v>
      </c>
      <c r="BD1051">
        <v>5.9862316671655194</v>
      </c>
      <c r="BE1051">
        <v>6.0295447693699122</v>
      </c>
      <c r="BF1051">
        <v>6.0753341433778862</v>
      </c>
      <c r="BG1051">
        <v>6.1236987140232699</v>
      </c>
      <c r="BH1051">
        <v>6.1690314620604569</v>
      </c>
      <c r="BI1051">
        <v>6.2092517851598883</v>
      </c>
    </row>
    <row r="1052" spans="1:61">
      <c r="A1052" s="95">
        <v>45763</v>
      </c>
      <c r="AK1052">
        <v>4.8412997999999998</v>
      </c>
      <c r="AL1052">
        <v>4.9528999999999996</v>
      </c>
      <c r="AM1052">
        <v>4.9827000000000004</v>
      </c>
      <c r="AN1052">
        <v>4.9955999999999996</v>
      </c>
      <c r="AO1052">
        <v>5.1711999999999998</v>
      </c>
      <c r="AP1052">
        <v>5.2409999999999997</v>
      </c>
      <c r="AQ1052">
        <v>5.5583</v>
      </c>
      <c r="AR1052">
        <v>5.6615000000000002</v>
      </c>
      <c r="AS1052">
        <v>5.6555999999999997</v>
      </c>
      <c r="AT1052">
        <v>5.4474999999999998</v>
      </c>
      <c r="AU1052">
        <v>5.8067000000000002</v>
      </c>
      <c r="AV1052">
        <v>6.0529000000000002</v>
      </c>
      <c r="AW1052">
        <v>6.1917</v>
      </c>
      <c r="AX1052">
        <v>5.8295000000000003</v>
      </c>
      <c r="AY1052">
        <v>5.8482000000000003</v>
      </c>
      <c r="AZ1052">
        <v>5.7416</v>
      </c>
      <c r="BA1052" s="28">
        <v>5.8802000000000003</v>
      </c>
      <c r="BB1052">
        <v>5.8719906048150321</v>
      </c>
      <c r="BC1052">
        <v>5.9101654846335698</v>
      </c>
      <c r="BD1052">
        <v>5.9417706476530006</v>
      </c>
      <c r="BE1052">
        <v>5.9916117435590177</v>
      </c>
      <c r="BF1052">
        <v>6.0350030175015092</v>
      </c>
      <c r="BG1052">
        <v>6.0827250608272507</v>
      </c>
      <c r="BH1052">
        <v>6.1293288384921851</v>
      </c>
      <c r="BI1052">
        <v>6.1709348966368403</v>
      </c>
    </row>
    <row r="1053" spans="1:61">
      <c r="A1053" s="95">
        <v>45764</v>
      </c>
      <c r="AK1053">
        <v>4.8412997999999998</v>
      </c>
      <c r="AL1053">
        <v>4.9528999999999996</v>
      </c>
      <c r="AM1053">
        <v>4.9827000000000004</v>
      </c>
      <c r="AN1053">
        <v>4.9955999999999996</v>
      </c>
      <c r="AO1053">
        <v>5.1711999999999998</v>
      </c>
      <c r="AP1053">
        <v>5.2409999999999997</v>
      </c>
      <c r="AQ1053">
        <v>5.5583</v>
      </c>
      <c r="AR1053">
        <v>5.6615000000000002</v>
      </c>
      <c r="AS1053">
        <v>5.6555999999999997</v>
      </c>
      <c r="AT1053">
        <v>5.4474999999999998</v>
      </c>
      <c r="AU1053">
        <v>5.8067000000000002</v>
      </c>
      <c r="AV1053">
        <v>6.0529000000000002</v>
      </c>
      <c r="AW1053">
        <v>6.1917</v>
      </c>
      <c r="AX1053">
        <v>5.8295000000000003</v>
      </c>
      <c r="AY1053">
        <v>5.8482000000000003</v>
      </c>
      <c r="AZ1053">
        <v>5.7416</v>
      </c>
      <c r="BA1053" s="28">
        <v>5.8552999999999997</v>
      </c>
      <c r="BB1053">
        <v>5.8139534883720936</v>
      </c>
      <c r="BC1053">
        <v>5.8513750731421883</v>
      </c>
      <c r="BD1053">
        <v>5.8840835539864669</v>
      </c>
      <c r="BE1053">
        <v>5.929439667951379</v>
      </c>
      <c r="BF1053">
        <v>5.9737156511350058</v>
      </c>
      <c r="BG1053">
        <v>6.022282445046673</v>
      </c>
      <c r="BH1053">
        <v>6.0679611650485432</v>
      </c>
      <c r="BI1053">
        <v>6.1087354917532064</v>
      </c>
    </row>
    <row r="1054" spans="1:61">
      <c r="A1054" s="103">
        <v>45768</v>
      </c>
      <c r="AK1054">
        <v>4.8412997999999998</v>
      </c>
      <c r="AL1054">
        <v>4.9528999999999996</v>
      </c>
      <c r="AM1054">
        <v>4.9827000000000004</v>
      </c>
      <c r="AN1054">
        <v>4.9955999999999996</v>
      </c>
      <c r="AO1054">
        <v>5.1711999999999998</v>
      </c>
      <c r="AP1054">
        <v>5.2409999999999997</v>
      </c>
      <c r="AQ1054">
        <v>5.5583</v>
      </c>
      <c r="AR1054">
        <v>5.6615000000000002</v>
      </c>
      <c r="AS1054">
        <v>5.6555999999999997</v>
      </c>
      <c r="AT1054">
        <v>5.4474999999999998</v>
      </c>
      <c r="AU1054">
        <v>5.8067000000000002</v>
      </c>
      <c r="AV1054">
        <v>6.0529000000000002</v>
      </c>
      <c r="AW1054">
        <v>6.1917</v>
      </c>
      <c r="AX1054">
        <v>5.8295000000000003</v>
      </c>
      <c r="AY1054">
        <v>5.8482000000000003</v>
      </c>
      <c r="AZ1054">
        <v>5.7416</v>
      </c>
      <c r="BA1054" s="293">
        <v>5.8552999999999997</v>
      </c>
      <c r="BB1054">
        <v>5.8360081704114384</v>
      </c>
      <c r="BC1054">
        <v>5.8719906048150321</v>
      </c>
      <c r="BD1054">
        <v>5.8910162002945503</v>
      </c>
      <c r="BE1054">
        <v>5.9364796675571387</v>
      </c>
      <c r="BF1054">
        <v>5.9808612440191391</v>
      </c>
      <c r="BG1054">
        <v>6.0295447693699122</v>
      </c>
      <c r="BH1054">
        <v>6.0753341433778862</v>
      </c>
      <c r="BI1054">
        <v>6.1162079510703364</v>
      </c>
    </row>
    <row r="1055" spans="1:61">
      <c r="A1055" s="95">
        <v>45769</v>
      </c>
      <c r="AK1055">
        <v>4.8412997999999998</v>
      </c>
      <c r="AL1055">
        <v>4.9528999999999996</v>
      </c>
      <c r="AM1055">
        <v>4.9827000000000004</v>
      </c>
      <c r="AN1055">
        <v>4.9955999999999996</v>
      </c>
      <c r="AO1055">
        <v>5.1711999999999998</v>
      </c>
      <c r="AP1055">
        <v>5.2409999999999997</v>
      </c>
      <c r="AQ1055">
        <v>5.5583</v>
      </c>
      <c r="AR1055">
        <v>5.6615000000000002</v>
      </c>
      <c r="AS1055">
        <v>5.6555999999999997</v>
      </c>
      <c r="AT1055">
        <v>5.4474999999999998</v>
      </c>
      <c r="AU1055">
        <v>5.8067000000000002</v>
      </c>
      <c r="AV1055">
        <v>6.0529000000000002</v>
      </c>
      <c r="AW1055">
        <v>6.1917</v>
      </c>
      <c r="AX1055">
        <v>5.8295000000000003</v>
      </c>
      <c r="AY1055">
        <v>5.8482000000000003</v>
      </c>
      <c r="AZ1055">
        <v>5.7416</v>
      </c>
      <c r="BA1055" s="28">
        <v>5.7489999999999997</v>
      </c>
      <c r="BB1055" s="1053">
        <v>5.7323015190599031</v>
      </c>
      <c r="BC1055">
        <v>5.7703404500865547</v>
      </c>
      <c r="BD1055">
        <v>5.8038305281485778</v>
      </c>
      <c r="BE1055">
        <v>5.8496636443404508</v>
      </c>
      <c r="BF1055">
        <v>5.8927519151443724</v>
      </c>
      <c r="BG1055">
        <v>5.94000594000594</v>
      </c>
      <c r="BH1055">
        <v>5.9844404548174746</v>
      </c>
      <c r="BI1055">
        <v>6.0240963855421681</v>
      </c>
    </row>
    <row r="1056" spans="1:61">
      <c r="A1056" s="95">
        <v>45770</v>
      </c>
      <c r="AK1056">
        <v>4.8412997999999998</v>
      </c>
      <c r="AL1056">
        <v>4.9528999999999996</v>
      </c>
      <c r="AM1056">
        <v>4.9827000000000004</v>
      </c>
      <c r="AN1056">
        <v>4.9955999999999996</v>
      </c>
      <c r="AO1056">
        <v>5.1711999999999998</v>
      </c>
      <c r="AP1056">
        <v>5.2409999999999997</v>
      </c>
      <c r="AQ1056">
        <v>5.5583</v>
      </c>
      <c r="AR1056">
        <v>5.6615000000000002</v>
      </c>
      <c r="AS1056">
        <v>5.6555999999999997</v>
      </c>
      <c r="AT1056">
        <v>5.4474999999999998</v>
      </c>
      <c r="AU1056">
        <v>5.8067000000000002</v>
      </c>
      <c r="AV1056">
        <v>6.0529000000000002</v>
      </c>
      <c r="AW1056">
        <v>6.1917</v>
      </c>
      <c r="AX1056">
        <v>5.8295000000000003</v>
      </c>
      <c r="AY1056">
        <v>5.8482000000000003</v>
      </c>
      <c r="AZ1056">
        <v>5.7416</v>
      </c>
      <c r="BA1056" s="28">
        <v>5.6874000000000002</v>
      </c>
      <c r="BB1056">
        <v>5.715918833952558</v>
      </c>
      <c r="BC1056">
        <v>5.7537399309551205</v>
      </c>
      <c r="BD1056">
        <v>5.7903879559930518</v>
      </c>
      <c r="BE1056">
        <v>5.8360081704114384</v>
      </c>
      <c r="BF1056">
        <v>5.8771672054069937</v>
      </c>
      <c r="BG1056">
        <v>5.9224163458691148</v>
      </c>
      <c r="BH1056">
        <v>5.9665871121718377</v>
      </c>
      <c r="BI1056">
        <v>6.0060060060060056</v>
      </c>
    </row>
    <row r="1057" spans="1:61">
      <c r="A1057" s="95">
        <v>45771</v>
      </c>
      <c r="AK1057">
        <v>4.8412997999999998</v>
      </c>
      <c r="AL1057">
        <v>4.9528999999999996</v>
      </c>
      <c r="AM1057">
        <v>4.9827000000000004</v>
      </c>
      <c r="AN1057">
        <v>4.9955999999999996</v>
      </c>
      <c r="AO1057">
        <v>5.1711999999999998</v>
      </c>
      <c r="AP1057">
        <v>5.2409999999999997</v>
      </c>
      <c r="AQ1057">
        <v>5.5583</v>
      </c>
      <c r="AR1057">
        <v>5.6615000000000002</v>
      </c>
      <c r="AS1057">
        <v>5.6555999999999997</v>
      </c>
      <c r="AT1057">
        <v>5.4474999999999998</v>
      </c>
      <c r="AU1057">
        <v>5.8067000000000002</v>
      </c>
      <c r="AV1057">
        <v>6.0529000000000002</v>
      </c>
      <c r="AW1057">
        <v>6.1917</v>
      </c>
      <c r="AX1057">
        <v>5.8295000000000003</v>
      </c>
      <c r="AY1057">
        <v>5.8482000000000003</v>
      </c>
      <c r="AZ1057">
        <v>5.7416</v>
      </c>
      <c r="BA1057" s="28">
        <v>5.6731999999999996</v>
      </c>
      <c r="BB1057">
        <v>5.6882821387940838</v>
      </c>
      <c r="BC1057">
        <v>5.7257371886630404</v>
      </c>
      <c r="BD1057">
        <v>5.7570523891767413</v>
      </c>
      <c r="BE1057">
        <v>5.8038305281485778</v>
      </c>
      <c r="BF1057">
        <v>5.8462437883659746</v>
      </c>
      <c r="BG1057">
        <v>5.8927519151443724</v>
      </c>
      <c r="BH1057">
        <v>5.9364796675571387</v>
      </c>
      <c r="BI1057">
        <v>5.975500448162534</v>
      </c>
    </row>
    <row r="1058" spans="1:61">
      <c r="A1058" s="95">
        <v>45772</v>
      </c>
      <c r="AK1058">
        <v>4.8412997999999998</v>
      </c>
      <c r="AL1058">
        <v>4.9528999999999996</v>
      </c>
      <c r="AM1058">
        <v>4.9827000000000004</v>
      </c>
      <c r="AN1058">
        <v>4.9955999999999996</v>
      </c>
      <c r="AO1058">
        <v>5.1711999999999998</v>
      </c>
      <c r="AP1058">
        <v>5.2409999999999997</v>
      </c>
      <c r="AQ1058">
        <v>5.5583</v>
      </c>
      <c r="AR1058">
        <v>5.6615000000000002</v>
      </c>
      <c r="AS1058">
        <v>5.6555999999999997</v>
      </c>
      <c r="AT1058">
        <v>5.4474999999999998</v>
      </c>
      <c r="AU1058">
        <v>5.8067000000000002</v>
      </c>
      <c r="AV1058">
        <v>6.0529000000000002</v>
      </c>
      <c r="AW1058">
        <v>6.1917</v>
      </c>
      <c r="AX1058">
        <v>5.8295000000000003</v>
      </c>
      <c r="AY1058">
        <v>5.8482000000000003</v>
      </c>
      <c r="AZ1058">
        <v>5.7416</v>
      </c>
      <c r="BA1058" s="28">
        <v>5.6840000000000002</v>
      </c>
      <c r="BB1058">
        <v>5.6899004267425326</v>
      </c>
      <c r="BC1058">
        <v>5.72737686139748</v>
      </c>
      <c r="BD1058">
        <v>5.7603686635944698</v>
      </c>
      <c r="BE1058">
        <v>5.8072009291521489</v>
      </c>
      <c r="BF1058">
        <v>5.8496636443404508</v>
      </c>
      <c r="BG1058">
        <v>5.8962264150943398</v>
      </c>
      <c r="BH1058">
        <v>5.9417706476530006</v>
      </c>
      <c r="BI1058">
        <v>5.9826503140891418</v>
      </c>
    </row>
    <row r="1059" spans="1:61">
      <c r="A1059" s="95">
        <v>45775</v>
      </c>
      <c r="AK1059">
        <v>4.8412997999999998</v>
      </c>
      <c r="AL1059">
        <v>4.9528999999999996</v>
      </c>
      <c r="AM1059">
        <v>4.9827000000000004</v>
      </c>
      <c r="AN1059">
        <v>4.9955999999999996</v>
      </c>
      <c r="AO1059">
        <v>5.1711999999999998</v>
      </c>
      <c r="AP1059">
        <v>5.2409999999999997</v>
      </c>
      <c r="AQ1059">
        <v>5.5583</v>
      </c>
      <c r="AR1059">
        <v>5.6615000000000002</v>
      </c>
      <c r="AS1059">
        <v>5.6555999999999997</v>
      </c>
      <c r="AT1059">
        <v>5.4474999999999998</v>
      </c>
      <c r="AU1059">
        <v>5.8067000000000002</v>
      </c>
      <c r="AV1059">
        <v>6.0529000000000002</v>
      </c>
      <c r="AW1059">
        <v>6.1917</v>
      </c>
      <c r="AX1059">
        <v>5.8295000000000003</v>
      </c>
      <c r="AY1059">
        <v>5.8482000000000003</v>
      </c>
      <c r="AZ1059">
        <v>5.7416</v>
      </c>
      <c r="BA1059" s="28">
        <v>5.6675000000000004</v>
      </c>
      <c r="BB1059">
        <v>5.6529112492933864</v>
      </c>
      <c r="BC1059">
        <v>5.6915196357427433</v>
      </c>
      <c r="BD1059">
        <v>5.7257371886630404</v>
      </c>
      <c r="BE1059">
        <v>5.7720057720057723</v>
      </c>
      <c r="BF1059">
        <v>5.8156440825821463</v>
      </c>
      <c r="BG1059">
        <v>5.8616647127784294</v>
      </c>
      <c r="BH1059">
        <v>5.9084194977843421</v>
      </c>
      <c r="BI1059">
        <v>5.9470710674992571</v>
      </c>
    </row>
    <row r="1060" spans="1:61">
      <c r="A1060" s="95">
        <v>45776</v>
      </c>
      <c r="AK1060">
        <v>4.8412997999999998</v>
      </c>
      <c r="AL1060">
        <v>4.9528999999999996</v>
      </c>
      <c r="AM1060">
        <v>4.9827000000000004</v>
      </c>
      <c r="AN1060">
        <v>4.9955999999999996</v>
      </c>
      <c r="AO1060">
        <v>5.1711999999999998</v>
      </c>
      <c r="AP1060">
        <v>5.2409999999999997</v>
      </c>
      <c r="AQ1060">
        <v>5.5583</v>
      </c>
      <c r="AR1060">
        <v>5.6615000000000002</v>
      </c>
      <c r="AS1060">
        <v>5.6555999999999997</v>
      </c>
      <c r="AT1060">
        <v>5.4474999999999998</v>
      </c>
      <c r="AU1060">
        <v>5.8067000000000002</v>
      </c>
      <c r="AV1060">
        <v>6.0529000000000002</v>
      </c>
      <c r="AW1060">
        <v>6.1917</v>
      </c>
      <c r="AX1060">
        <v>5.8295000000000003</v>
      </c>
      <c r="AY1060">
        <v>5.8482000000000003</v>
      </c>
      <c r="AZ1060">
        <v>5.7416</v>
      </c>
      <c r="BA1060" s="28">
        <v>5.6460999999999997</v>
      </c>
      <c r="BB1060">
        <v>5.6322162771050408</v>
      </c>
      <c r="BC1060">
        <v>5.6689342403628116</v>
      </c>
      <c r="BD1060">
        <v>5.7061340941512126</v>
      </c>
      <c r="BE1060">
        <v>5.7487783845932743</v>
      </c>
      <c r="BF1060">
        <v>5.7903879559930518</v>
      </c>
      <c r="BG1060">
        <v>5.8377116170461179</v>
      </c>
      <c r="BH1060">
        <v>5.8840835539864669</v>
      </c>
      <c r="BI1060">
        <v>5.9241706161137442</v>
      </c>
    </row>
    <row r="1061" spans="1:61">
      <c r="A1061" s="95">
        <v>45777</v>
      </c>
      <c r="AK1061">
        <v>4.8412997999999998</v>
      </c>
      <c r="AL1061">
        <v>4.9528999999999996</v>
      </c>
      <c r="AM1061">
        <v>4.9827000000000004</v>
      </c>
      <c r="AN1061">
        <v>4.9955999999999996</v>
      </c>
      <c r="AO1061">
        <v>5.1711999999999998</v>
      </c>
      <c r="AP1061">
        <v>5.2409999999999997</v>
      </c>
      <c r="AQ1061">
        <v>5.5583</v>
      </c>
      <c r="AR1061">
        <v>5.6615000000000002</v>
      </c>
      <c r="AS1061">
        <v>5.6555999999999997</v>
      </c>
      <c r="AT1061">
        <v>5.4474999999999998</v>
      </c>
      <c r="AU1061">
        <v>5.8067000000000002</v>
      </c>
      <c r="AV1061">
        <v>6.0529000000000002</v>
      </c>
      <c r="AW1061">
        <v>6.1917</v>
      </c>
      <c r="AX1061">
        <v>5.8295000000000003</v>
      </c>
      <c r="AY1061">
        <v>5.8482000000000003</v>
      </c>
      <c r="AZ1061">
        <v>5.7416</v>
      </c>
      <c r="BA1061" s="28">
        <v>5.6601999999999997</v>
      </c>
      <c r="BB1061">
        <v>5.660911406736485</v>
      </c>
      <c r="BC1061">
        <v>5.7045065601825442</v>
      </c>
      <c r="BD1061">
        <v>5.7421762848119435</v>
      </c>
      <c r="BE1061">
        <v>5.7820179242555652</v>
      </c>
      <c r="BF1061">
        <v>5.8258083309059137</v>
      </c>
      <c r="BG1061">
        <v>5.8737151248164459</v>
      </c>
      <c r="BH1061">
        <v>5.9189109203906485</v>
      </c>
      <c r="BI1061">
        <v>5.9594755661501786</v>
      </c>
    </row>
    <row r="1062" spans="1:61">
      <c r="A1062" s="103">
        <v>45778</v>
      </c>
      <c r="AK1062">
        <v>4.8412997999999998</v>
      </c>
      <c r="AL1062">
        <v>4.9528999999999996</v>
      </c>
      <c r="AM1062">
        <v>4.9827000000000004</v>
      </c>
      <c r="AN1062">
        <v>4.9955999999999996</v>
      </c>
      <c r="AO1062">
        <v>5.1711999999999998</v>
      </c>
      <c r="AP1062">
        <v>5.2409999999999997</v>
      </c>
      <c r="AQ1062">
        <v>5.5583</v>
      </c>
      <c r="AR1062">
        <v>5.6615000000000002</v>
      </c>
      <c r="AS1062">
        <v>5.6555999999999997</v>
      </c>
      <c r="AT1062">
        <v>5.4474999999999998</v>
      </c>
      <c r="AU1062">
        <v>5.8067000000000002</v>
      </c>
      <c r="AV1062">
        <v>6.0529000000000002</v>
      </c>
      <c r="AW1062">
        <v>6.1917</v>
      </c>
      <c r="AX1062">
        <v>5.8295000000000003</v>
      </c>
      <c r="AY1062">
        <v>5.8482000000000003</v>
      </c>
      <c r="AZ1062">
        <v>5.7416</v>
      </c>
      <c r="BA1062">
        <v>5.6601999999999997</v>
      </c>
      <c r="BB1062" s="189">
        <v>5.660911406736485</v>
      </c>
      <c r="BC1062">
        <v>5.7028799543769599</v>
      </c>
      <c r="BD1062">
        <v>5.7421762848119435</v>
      </c>
      <c r="BE1062">
        <v>5.7920648711265565</v>
      </c>
      <c r="BF1062">
        <v>5.8360081704114384</v>
      </c>
      <c r="BG1062">
        <v>5.8823529411764701</v>
      </c>
      <c r="BH1062">
        <v>5.929439667951379</v>
      </c>
      <c r="BI1062">
        <v>5.9701492537313428</v>
      </c>
    </row>
    <row r="1063" spans="1:61">
      <c r="A1063" s="95">
        <v>45779</v>
      </c>
      <c r="AK1063">
        <v>4.8412997999999998</v>
      </c>
      <c r="AL1063">
        <v>4.9528999999999996</v>
      </c>
      <c r="AM1063">
        <v>4.9827000000000004</v>
      </c>
      <c r="AN1063">
        <v>4.9955999999999996</v>
      </c>
      <c r="AO1063">
        <v>5.1711999999999998</v>
      </c>
      <c r="AP1063">
        <v>5.2409999999999997</v>
      </c>
      <c r="AQ1063">
        <v>5.5583</v>
      </c>
      <c r="AR1063">
        <v>5.6615000000000002</v>
      </c>
      <c r="AS1063">
        <v>5.6555999999999997</v>
      </c>
      <c r="AT1063">
        <v>5.4474999999999998</v>
      </c>
      <c r="AU1063">
        <v>5.8067000000000002</v>
      </c>
      <c r="AV1063">
        <v>6.0529000000000002</v>
      </c>
      <c r="AW1063">
        <v>6.1917</v>
      </c>
      <c r="AX1063">
        <v>5.8295000000000003</v>
      </c>
      <c r="AY1063">
        <v>5.8482000000000003</v>
      </c>
      <c r="AZ1063">
        <v>5.7416</v>
      </c>
      <c r="BA1063">
        <v>5.6601999999999997</v>
      </c>
      <c r="BB1063" s="28">
        <v>5.6387999999999998</v>
      </c>
      <c r="BC1063">
        <v>5.6899004267425326</v>
      </c>
      <c r="BD1063">
        <v>5.72737686139748</v>
      </c>
      <c r="BE1063">
        <v>5.7686760888376121</v>
      </c>
      <c r="BF1063">
        <v>5.8122638767800057</v>
      </c>
      <c r="BG1063">
        <v>5.8599472604746561</v>
      </c>
      <c r="BH1063">
        <v>5.9049306170652498</v>
      </c>
      <c r="BI1063">
        <v>5.9453032104637344</v>
      </c>
    </row>
    <row r="1064" spans="1:61">
      <c r="A1064" s="103">
        <v>45782</v>
      </c>
      <c r="AK1064">
        <v>4.8412997999999998</v>
      </c>
      <c r="AL1064">
        <v>4.9528999999999996</v>
      </c>
      <c r="AM1064">
        <v>4.9827000000000004</v>
      </c>
      <c r="AN1064">
        <v>4.9955999999999996</v>
      </c>
      <c r="AO1064">
        <v>5.1711999999999998</v>
      </c>
      <c r="AP1064">
        <v>5.2409999999999997</v>
      </c>
      <c r="AQ1064">
        <v>5.5583</v>
      </c>
      <c r="AR1064">
        <v>5.6615000000000002</v>
      </c>
      <c r="AS1064">
        <v>5.6555999999999997</v>
      </c>
      <c r="AT1064">
        <v>5.4474999999999998</v>
      </c>
      <c r="AU1064">
        <v>5.8067000000000002</v>
      </c>
      <c r="AV1064">
        <v>6.0529000000000002</v>
      </c>
      <c r="AW1064">
        <v>6.1917</v>
      </c>
      <c r="AX1064">
        <v>5.8295000000000003</v>
      </c>
      <c r="AY1064">
        <v>5.8482000000000003</v>
      </c>
      <c r="AZ1064">
        <v>5.7416</v>
      </c>
      <c r="BA1064">
        <v>5.6601999999999997</v>
      </c>
      <c r="BB1064" s="28">
        <v>5.6513999999999998</v>
      </c>
      <c r="BC1064">
        <v>5.7208237986270021</v>
      </c>
      <c r="BD1064">
        <v>5.7570523891767413</v>
      </c>
      <c r="BE1064">
        <v>5.802146794313896</v>
      </c>
      <c r="BF1064">
        <v>5.8462437883659746</v>
      </c>
      <c r="BG1064">
        <v>5.8927519151443724</v>
      </c>
      <c r="BH1064">
        <v>5.94000594000594</v>
      </c>
      <c r="BI1064">
        <v>5.9790732436472345</v>
      </c>
    </row>
    <row r="1065" spans="1:61">
      <c r="A1065" s="95">
        <v>45783</v>
      </c>
      <c r="AK1065">
        <v>4.8412997999999998</v>
      </c>
      <c r="AL1065">
        <v>4.9528999999999996</v>
      </c>
      <c r="AM1065">
        <v>4.9827000000000004</v>
      </c>
      <c r="AN1065">
        <v>4.9955999999999996</v>
      </c>
      <c r="AO1065">
        <v>5.1711999999999998</v>
      </c>
      <c r="AP1065">
        <v>5.2409999999999997</v>
      </c>
      <c r="AQ1065">
        <v>5.5583</v>
      </c>
      <c r="AR1065">
        <v>5.6615000000000002</v>
      </c>
      <c r="AS1065">
        <v>5.6555999999999997</v>
      </c>
      <c r="AT1065">
        <v>5.4474999999999998</v>
      </c>
      <c r="AU1065">
        <v>5.8067000000000002</v>
      </c>
      <c r="AV1065">
        <v>6.0529000000000002</v>
      </c>
      <c r="AW1065">
        <v>6.1917</v>
      </c>
      <c r="AX1065">
        <v>5.8295000000000003</v>
      </c>
      <c r="AY1065">
        <v>5.8482000000000003</v>
      </c>
      <c r="AZ1065">
        <v>5.7416</v>
      </c>
      <c r="BA1065">
        <v>5.6601999999999997</v>
      </c>
      <c r="BB1065" s="28">
        <v>5.7203999999999997</v>
      </c>
      <c r="BC1065">
        <v>5.7421762848119435</v>
      </c>
      <c r="BD1065">
        <v>5.7786766830395839</v>
      </c>
      <c r="BE1065">
        <v>5.8241118229470006</v>
      </c>
      <c r="BF1065">
        <v>5.8668231152830748</v>
      </c>
      <c r="BG1065">
        <v>5.9119125036949454</v>
      </c>
      <c r="BH1065">
        <v>5.9577003276735176</v>
      </c>
      <c r="BI1065">
        <v>5.9970014992503744</v>
      </c>
    </row>
    <row r="1066" spans="1:61">
      <c r="A1066" s="95">
        <v>45784</v>
      </c>
      <c r="AK1066">
        <v>4.8412997999999998</v>
      </c>
      <c r="AL1066">
        <v>4.9528999999999996</v>
      </c>
      <c r="AM1066">
        <v>4.9827000000000004</v>
      </c>
      <c r="AN1066">
        <v>4.9955999999999996</v>
      </c>
      <c r="AO1066">
        <v>5.1711999999999998</v>
      </c>
      <c r="AP1066">
        <v>5.2409999999999997</v>
      </c>
      <c r="AQ1066">
        <v>5.5583</v>
      </c>
      <c r="AR1066">
        <v>5.6615000000000002</v>
      </c>
      <c r="AS1066">
        <v>5.6555999999999997</v>
      </c>
      <c r="AT1066">
        <v>5.4474999999999998</v>
      </c>
      <c r="AU1066">
        <v>5.8067000000000002</v>
      </c>
      <c r="AV1066">
        <v>6.0529000000000002</v>
      </c>
      <c r="AW1066">
        <v>6.1917</v>
      </c>
      <c r="AX1066">
        <v>5.8295000000000003</v>
      </c>
      <c r="AY1066">
        <v>5.8482000000000003</v>
      </c>
      <c r="AZ1066">
        <v>5.7416</v>
      </c>
      <c r="BA1066">
        <v>5.6601999999999997</v>
      </c>
      <c r="BB1066" s="28">
        <v>5.7367999999999997</v>
      </c>
      <c r="BC1066">
        <v>5.7753393011839442</v>
      </c>
      <c r="BD1066">
        <v>5.8156440825821463</v>
      </c>
      <c r="BE1066">
        <v>5.8582308142940835</v>
      </c>
      <c r="BF1066">
        <v>5.9014458542342876</v>
      </c>
      <c r="BG1066">
        <v>5.9488399762046402</v>
      </c>
      <c r="BH1066">
        <v>5.9952038369304557</v>
      </c>
      <c r="BI1066">
        <v>6.0350030175015092</v>
      </c>
    </row>
    <row r="1067" spans="1:61">
      <c r="A1067" s="95">
        <v>45785</v>
      </c>
      <c r="AK1067">
        <v>4.8412997999999998</v>
      </c>
      <c r="AL1067">
        <v>4.9528999999999996</v>
      </c>
      <c r="AM1067">
        <v>4.9827000000000004</v>
      </c>
      <c r="AN1067">
        <v>4.9955999999999996</v>
      </c>
      <c r="AO1067">
        <v>5.1711999999999998</v>
      </c>
      <c r="AP1067">
        <v>5.2409999999999997</v>
      </c>
      <c r="AQ1067">
        <v>5.5583</v>
      </c>
      <c r="AR1067">
        <v>5.6615000000000002</v>
      </c>
      <c r="AS1067">
        <v>5.6555999999999997</v>
      </c>
      <c r="AT1067">
        <v>5.4474999999999998</v>
      </c>
      <c r="AU1067">
        <v>5.8067000000000002</v>
      </c>
      <c r="AV1067">
        <v>6.0529000000000002</v>
      </c>
      <c r="AW1067">
        <v>6.1917</v>
      </c>
      <c r="AX1067">
        <v>5.8295000000000003</v>
      </c>
      <c r="AY1067">
        <v>5.8482000000000003</v>
      </c>
      <c r="AZ1067">
        <v>5.7416</v>
      </c>
      <c r="BA1067">
        <v>5.6601999999999997</v>
      </c>
      <c r="BB1067" s="28">
        <v>5.6853999999999996</v>
      </c>
      <c r="BC1067">
        <v>5.7077625570776256</v>
      </c>
      <c r="BD1067">
        <v>5.7454754380925017</v>
      </c>
      <c r="BE1067">
        <v>5.7853630315302285</v>
      </c>
      <c r="BF1067">
        <v>5.829204313611192</v>
      </c>
      <c r="BG1067">
        <v>5.8771672054069937</v>
      </c>
      <c r="BH1067">
        <v>5.9224163458691148</v>
      </c>
      <c r="BI1067">
        <v>5.9648076349537726</v>
      </c>
    </row>
    <row r="1068" spans="1:61">
      <c r="A1068" s="95">
        <v>45786</v>
      </c>
      <c r="AK1068">
        <v>4.8412997999999998</v>
      </c>
      <c r="AL1068">
        <v>4.9528999999999996</v>
      </c>
      <c r="AM1068">
        <v>4.9827000000000004</v>
      </c>
      <c r="AN1068">
        <v>4.9955999999999996</v>
      </c>
      <c r="AO1068">
        <v>5.1711999999999998</v>
      </c>
      <c r="AP1068">
        <v>5.2409999999999997</v>
      </c>
      <c r="AQ1068">
        <v>5.5583</v>
      </c>
      <c r="AR1068">
        <v>5.6615000000000002</v>
      </c>
      <c r="AS1068">
        <v>5.6555999999999997</v>
      </c>
      <c r="AT1068">
        <v>5.4474999999999998</v>
      </c>
      <c r="AU1068">
        <v>5.8067000000000002</v>
      </c>
      <c r="AV1068">
        <v>6.0529000000000002</v>
      </c>
      <c r="AW1068">
        <v>6.1917</v>
      </c>
      <c r="AX1068">
        <v>5.8295000000000003</v>
      </c>
      <c r="AY1068">
        <v>5.8482000000000003</v>
      </c>
      <c r="AZ1068">
        <v>5.7416</v>
      </c>
      <c r="BA1068">
        <v>5.6601999999999997</v>
      </c>
      <c r="BB1068" s="28">
        <v>5.6505000000000001</v>
      </c>
      <c r="BC1068">
        <v>5.6818181818181825</v>
      </c>
      <c r="BD1068">
        <v>5.7191878753217038</v>
      </c>
      <c r="BE1068">
        <v>5.7587100489490357</v>
      </c>
      <c r="BF1068">
        <v>5.802146794313896</v>
      </c>
      <c r="BG1068">
        <v>5.8496636443404508</v>
      </c>
      <c r="BH1068">
        <v>5.8962264150943398</v>
      </c>
      <c r="BI1068">
        <v>5.9364796675571387</v>
      </c>
    </row>
    <row r="1069" spans="1:61">
      <c r="A1069" s="95">
        <v>45789</v>
      </c>
      <c r="AK1069">
        <v>4.8412997999999998</v>
      </c>
      <c r="AL1069">
        <v>4.9528999999999996</v>
      </c>
      <c r="AM1069">
        <v>4.9827000000000004</v>
      </c>
      <c r="AN1069">
        <v>4.9955999999999996</v>
      </c>
      <c r="AO1069">
        <v>5.1711999999999998</v>
      </c>
      <c r="AP1069">
        <v>5.2409999999999997</v>
      </c>
      <c r="AQ1069">
        <v>5.5583</v>
      </c>
      <c r="AR1069">
        <v>5.6615000000000002</v>
      </c>
      <c r="AS1069">
        <v>5.6555999999999997</v>
      </c>
      <c r="AT1069">
        <v>5.4474999999999998</v>
      </c>
      <c r="AU1069">
        <v>5.8067000000000002</v>
      </c>
      <c r="AV1069">
        <v>6.0529000000000002</v>
      </c>
      <c r="AW1069">
        <v>6.1917</v>
      </c>
      <c r="AX1069">
        <v>5.8295000000000003</v>
      </c>
      <c r="AY1069">
        <v>5.8482000000000003</v>
      </c>
      <c r="AZ1069">
        <v>5.7416</v>
      </c>
      <c r="BA1069">
        <v>5.6601999999999997</v>
      </c>
      <c r="BB1069" s="28">
        <v>5.6816000000000004</v>
      </c>
      <c r="BC1069">
        <v>5.7191878753217038</v>
      </c>
      <c r="BD1069">
        <v>5.755395683453238</v>
      </c>
      <c r="BE1069">
        <v>5.798782255726298</v>
      </c>
      <c r="BF1069">
        <v>5.8428279287174991</v>
      </c>
      <c r="BG1069">
        <v>5.8910162002945503</v>
      </c>
      <c r="BH1069">
        <v>5.9364796675571387</v>
      </c>
      <c r="BI1069">
        <v>5.975500448162534</v>
      </c>
    </row>
    <row r="1070" spans="1:61">
      <c r="A1070" s="95">
        <v>45790</v>
      </c>
      <c r="AK1070">
        <v>4.8412997999999998</v>
      </c>
      <c r="AL1070">
        <v>4.9528999999999996</v>
      </c>
      <c r="AM1070">
        <v>4.9827000000000004</v>
      </c>
      <c r="AN1070">
        <v>4.9955999999999996</v>
      </c>
      <c r="AO1070">
        <v>5.1711999999999998</v>
      </c>
      <c r="AP1070">
        <v>5.2409999999999997</v>
      </c>
      <c r="AQ1070">
        <v>5.5583</v>
      </c>
      <c r="AR1070">
        <v>5.6615000000000002</v>
      </c>
      <c r="AS1070">
        <v>5.6555999999999997</v>
      </c>
      <c r="AT1070">
        <v>5.4474999999999998</v>
      </c>
      <c r="AU1070">
        <v>5.8067000000000002</v>
      </c>
      <c r="AV1070">
        <v>6.0529000000000002</v>
      </c>
      <c r="AW1070">
        <v>6.1917</v>
      </c>
      <c r="AX1070">
        <v>5.8295000000000003</v>
      </c>
      <c r="AY1070">
        <v>5.8482000000000003</v>
      </c>
      <c r="AZ1070">
        <v>5.7416</v>
      </c>
      <c r="BA1070">
        <v>5.6601999999999997</v>
      </c>
      <c r="BB1070" s="28">
        <v>5.6256000000000004</v>
      </c>
      <c r="BC1070">
        <v>5.6211354693648117</v>
      </c>
      <c r="BD1070">
        <v>5.6561085972850673</v>
      </c>
      <c r="BE1070">
        <v>5.6996295240809349</v>
      </c>
      <c r="BF1070">
        <v>5.7421762848119435</v>
      </c>
      <c r="BG1070">
        <v>5.7853630315302285</v>
      </c>
      <c r="BH1070">
        <v>5.829204313611192</v>
      </c>
      <c r="BI1070">
        <v>5.868544600938967</v>
      </c>
    </row>
    <row r="1071" spans="1:61">
      <c r="A1071" s="95">
        <v>45791</v>
      </c>
      <c r="AK1071">
        <v>4.8412997999999998</v>
      </c>
      <c r="AL1071">
        <v>4.9528999999999996</v>
      </c>
      <c r="AM1071">
        <v>4.9827000000000004</v>
      </c>
      <c r="AN1071">
        <v>4.9955999999999996</v>
      </c>
      <c r="AO1071">
        <v>5.1711999999999998</v>
      </c>
      <c r="AP1071">
        <v>5.2409999999999997</v>
      </c>
      <c r="AQ1071">
        <v>5.5583</v>
      </c>
      <c r="AR1071">
        <v>5.6615000000000002</v>
      </c>
      <c r="AS1071">
        <v>5.6555999999999997</v>
      </c>
      <c r="AT1071">
        <v>5.4474999999999998</v>
      </c>
      <c r="AU1071">
        <v>5.8067000000000002</v>
      </c>
      <c r="AV1071">
        <v>6.0529000000000002</v>
      </c>
      <c r="AW1071">
        <v>6.1917</v>
      </c>
      <c r="AX1071">
        <v>5.8295000000000003</v>
      </c>
      <c r="AY1071">
        <v>5.8482000000000003</v>
      </c>
      <c r="AZ1071">
        <v>5.7416</v>
      </c>
      <c r="BA1071">
        <v>5.6601999999999997</v>
      </c>
      <c r="BB1071" s="28">
        <v>5.6093999999999999</v>
      </c>
      <c r="BC1071">
        <v>5.6433408577878108</v>
      </c>
      <c r="BD1071">
        <v>5.6802044873615447</v>
      </c>
      <c r="BE1071">
        <v>5.7208237986270021</v>
      </c>
      <c r="BF1071">
        <v>5.762028233938346</v>
      </c>
      <c r="BG1071">
        <v>5.8072009291521489</v>
      </c>
      <c r="BH1071">
        <v>5.8530875036581795</v>
      </c>
      <c r="BI1071">
        <v>5.8927519151443724</v>
      </c>
    </row>
    <row r="1072" spans="1:61">
      <c r="A1072" s="95">
        <v>45792</v>
      </c>
      <c r="AK1072">
        <v>4.8412997999999998</v>
      </c>
      <c r="AL1072">
        <v>4.9528999999999996</v>
      </c>
      <c r="AM1072">
        <v>4.9827000000000004</v>
      </c>
      <c r="AN1072">
        <v>4.9955999999999996</v>
      </c>
      <c r="AO1072">
        <v>5.1711999999999998</v>
      </c>
      <c r="AP1072">
        <v>5.2409999999999997</v>
      </c>
      <c r="AQ1072">
        <v>5.5583</v>
      </c>
      <c r="AR1072">
        <v>5.6615000000000002</v>
      </c>
      <c r="AS1072">
        <v>5.6555999999999997</v>
      </c>
      <c r="AT1072">
        <v>5.4474999999999998</v>
      </c>
      <c r="AU1072">
        <v>5.8067000000000002</v>
      </c>
      <c r="AV1072">
        <v>6.0529000000000002</v>
      </c>
      <c r="AW1072">
        <v>6.1917</v>
      </c>
      <c r="AX1072">
        <v>5.8295000000000003</v>
      </c>
      <c r="AY1072">
        <v>5.8482000000000003</v>
      </c>
      <c r="AZ1072">
        <v>5.7416</v>
      </c>
      <c r="BA1072">
        <v>5.6601999999999997</v>
      </c>
      <c r="BB1072" s="28">
        <v>5.6322000000000001</v>
      </c>
      <c r="BC1072">
        <v>5.7028799543769599</v>
      </c>
      <c r="BD1072">
        <v>5.7421762848119435</v>
      </c>
      <c r="BE1072">
        <v>5.78368999421631</v>
      </c>
      <c r="BF1072">
        <v>5.8258083309059137</v>
      </c>
      <c r="BG1072">
        <v>5.8737151248164459</v>
      </c>
      <c r="BH1072">
        <v>5.9189109203906485</v>
      </c>
      <c r="BI1072">
        <v>5.9594755661501786</v>
      </c>
    </row>
    <row r="1073" spans="1:67">
      <c r="A1073" s="95">
        <v>45793</v>
      </c>
      <c r="AK1073">
        <v>4.8412997999999998</v>
      </c>
      <c r="AL1073">
        <v>4.9528999999999996</v>
      </c>
      <c r="AM1073">
        <v>4.9827000000000004</v>
      </c>
      <c r="AN1073">
        <v>4.9955999999999996</v>
      </c>
      <c r="AO1073">
        <v>5.1711999999999998</v>
      </c>
      <c r="AP1073">
        <v>5.2409999999999997</v>
      </c>
      <c r="AQ1073">
        <v>5.5583</v>
      </c>
      <c r="AR1073">
        <v>5.6615000000000002</v>
      </c>
      <c r="AS1073">
        <v>5.6555999999999997</v>
      </c>
      <c r="AT1073">
        <v>5.4474999999999998</v>
      </c>
      <c r="AU1073">
        <v>5.8067000000000002</v>
      </c>
      <c r="AV1073">
        <v>6.0529000000000002</v>
      </c>
      <c r="AW1073">
        <v>6.1917</v>
      </c>
      <c r="AX1073">
        <v>5.8295000000000003</v>
      </c>
      <c r="AY1073">
        <v>5.8482000000000003</v>
      </c>
      <c r="AZ1073">
        <v>5.7416</v>
      </c>
      <c r="BA1073">
        <v>5.6601999999999997</v>
      </c>
      <c r="BB1073" s="28">
        <v>5.6919000000000004</v>
      </c>
      <c r="BC1073">
        <v>5.6882821387940838</v>
      </c>
      <c r="BD1073">
        <v>5.7257371886630404</v>
      </c>
      <c r="BE1073">
        <v>5.7670126874279122</v>
      </c>
      <c r="BF1073">
        <v>5.8088875980249783</v>
      </c>
      <c r="BG1073">
        <v>5.8548009367681493</v>
      </c>
      <c r="BH1073">
        <v>5.8997050147492622</v>
      </c>
      <c r="BI1073">
        <v>5.9382422802850359</v>
      </c>
    </row>
    <row r="1074" spans="1:67">
      <c r="A1074" s="95">
        <v>45796</v>
      </c>
      <c r="AK1074">
        <v>4.8412997999999998</v>
      </c>
      <c r="AL1074">
        <v>4.9528999999999996</v>
      </c>
      <c r="AM1074">
        <v>4.9827000000000004</v>
      </c>
      <c r="AN1074">
        <v>4.9955999999999996</v>
      </c>
      <c r="AO1074">
        <v>5.1711999999999998</v>
      </c>
      <c r="AP1074">
        <v>5.2409999999999997</v>
      </c>
      <c r="AQ1074">
        <v>5.5583</v>
      </c>
      <c r="AR1074">
        <v>5.6615000000000002</v>
      </c>
      <c r="AS1074">
        <v>5.6555999999999997</v>
      </c>
      <c r="AT1074">
        <v>5.4474999999999998</v>
      </c>
      <c r="AU1074">
        <v>5.8067000000000002</v>
      </c>
      <c r="AV1074">
        <v>6.0529000000000002</v>
      </c>
      <c r="AW1074">
        <v>6.1917</v>
      </c>
      <c r="AX1074">
        <v>5.8295000000000003</v>
      </c>
      <c r="AY1074">
        <v>5.8482000000000003</v>
      </c>
      <c r="AZ1074">
        <v>5.7416</v>
      </c>
      <c r="BA1074">
        <v>5.6601999999999997</v>
      </c>
      <c r="BB1074" s="28">
        <v>5.6585000000000001</v>
      </c>
      <c r="BC1074">
        <v>5.660911406736485</v>
      </c>
      <c r="BD1074">
        <v>5.6963827969239533</v>
      </c>
      <c r="BE1074">
        <v>5.7372346528973033</v>
      </c>
      <c r="BF1074">
        <v>5.7803468208092488</v>
      </c>
      <c r="BG1074">
        <v>5.8258083309059137</v>
      </c>
      <c r="BH1074">
        <v>5.8702670971529205</v>
      </c>
      <c r="BI1074">
        <v>5.9084194977843421</v>
      </c>
    </row>
    <row r="1075" spans="1:67">
      <c r="A1075" s="95">
        <v>45797</v>
      </c>
      <c r="AK1075">
        <v>4.8412997999999998</v>
      </c>
      <c r="AL1075">
        <v>4.9528999999999996</v>
      </c>
      <c r="AM1075">
        <v>4.9827000000000004</v>
      </c>
      <c r="AN1075">
        <v>4.9955999999999996</v>
      </c>
      <c r="AO1075">
        <v>5.1711999999999998</v>
      </c>
      <c r="AP1075">
        <v>5.2409999999999997</v>
      </c>
      <c r="AQ1075">
        <v>5.5583</v>
      </c>
      <c r="AR1075">
        <v>5.6615000000000002</v>
      </c>
      <c r="AS1075">
        <v>5.6555999999999997</v>
      </c>
      <c r="AT1075">
        <v>5.4474999999999998</v>
      </c>
      <c r="AU1075">
        <v>5.8067000000000002</v>
      </c>
      <c r="AV1075">
        <v>6.0529000000000002</v>
      </c>
      <c r="AW1075">
        <v>6.1917</v>
      </c>
      <c r="AX1075">
        <v>5.8295000000000003</v>
      </c>
      <c r="AY1075">
        <v>5.8482000000000003</v>
      </c>
      <c r="AZ1075">
        <v>5.7416</v>
      </c>
      <c r="BA1075">
        <v>5.6601999999999997</v>
      </c>
      <c r="BB1075" s="28">
        <v>5.6614000000000004</v>
      </c>
      <c r="BC1075">
        <v>5.6963827969239533</v>
      </c>
      <c r="BD1075">
        <v>5.7323015190599031</v>
      </c>
      <c r="BE1075">
        <v>5.7736720554272516</v>
      </c>
      <c r="BF1075">
        <v>5.8156440825821463</v>
      </c>
      <c r="BG1075">
        <v>5.8599472604746561</v>
      </c>
      <c r="BH1075">
        <v>5.9031877213695401</v>
      </c>
      <c r="BI1075">
        <v>5.9417706476530006</v>
      </c>
    </row>
    <row r="1076" spans="1:67">
      <c r="A1076" s="95">
        <v>45798</v>
      </c>
      <c r="AK1076">
        <v>4.8412997999999998</v>
      </c>
      <c r="AL1076">
        <v>4.9528999999999996</v>
      </c>
      <c r="AM1076">
        <v>4.9827000000000004</v>
      </c>
      <c r="AN1076">
        <v>4.9955999999999996</v>
      </c>
      <c r="AO1076">
        <v>5.1711999999999998</v>
      </c>
      <c r="AP1076">
        <v>5.2409999999999997</v>
      </c>
      <c r="AQ1076">
        <v>5.5583</v>
      </c>
      <c r="AR1076">
        <v>5.6615000000000002</v>
      </c>
      <c r="AS1076">
        <v>5.6555999999999997</v>
      </c>
      <c r="AT1076">
        <v>5.4474999999999998</v>
      </c>
      <c r="AU1076">
        <v>5.8067000000000002</v>
      </c>
      <c r="AV1076">
        <v>6.0529000000000002</v>
      </c>
      <c r="AW1076">
        <v>6.1917</v>
      </c>
      <c r="AX1076">
        <v>5.8295000000000003</v>
      </c>
      <c r="AY1076">
        <v>5.8482000000000003</v>
      </c>
      <c r="AZ1076">
        <v>5.7416</v>
      </c>
      <c r="BA1076">
        <v>5.6601999999999997</v>
      </c>
      <c r="BB1076" s="28">
        <v>5.6565000000000003</v>
      </c>
      <c r="BC1076">
        <v>5.6673278549164072</v>
      </c>
      <c r="BD1076">
        <v>5.7028799543769599</v>
      </c>
      <c r="BE1076">
        <v>5.7471264367816097</v>
      </c>
      <c r="BF1076">
        <v>5.7870370370370363</v>
      </c>
      <c r="BG1076">
        <v>5.8326042578011084</v>
      </c>
      <c r="BH1076">
        <v>5.8754406580493539</v>
      </c>
      <c r="BI1076">
        <v>5.9154096421177167</v>
      </c>
    </row>
    <row r="1077" spans="1:67">
      <c r="A1077" s="95">
        <v>45799</v>
      </c>
      <c r="AK1077">
        <v>4.8412997999999998</v>
      </c>
      <c r="AL1077">
        <v>4.9528999999999996</v>
      </c>
      <c r="AM1077">
        <v>4.9827000000000004</v>
      </c>
      <c r="AN1077">
        <v>4.9955999999999996</v>
      </c>
      <c r="AO1077">
        <v>5.1711999999999998</v>
      </c>
      <c r="AP1077">
        <v>5.2409999999999997</v>
      </c>
      <c r="AQ1077">
        <v>5.5583</v>
      </c>
      <c r="AR1077">
        <v>5.6615000000000002</v>
      </c>
      <c r="AS1077">
        <v>5.6555999999999997</v>
      </c>
      <c r="AT1077">
        <v>5.4474999999999998</v>
      </c>
      <c r="AU1077">
        <v>5.8067000000000002</v>
      </c>
      <c r="AV1077">
        <v>6.0529000000000002</v>
      </c>
      <c r="AW1077">
        <v>6.1917</v>
      </c>
      <c r="AX1077">
        <v>5.8295000000000003</v>
      </c>
      <c r="AY1077">
        <v>5.8482000000000003</v>
      </c>
      <c r="AZ1077">
        <v>5.7416</v>
      </c>
      <c r="BA1077">
        <v>5.6601999999999997</v>
      </c>
      <c r="BB1077" s="28">
        <v>5.6383999999999999</v>
      </c>
      <c r="BC1077">
        <v>5.6625141562853907</v>
      </c>
      <c r="BD1077">
        <v>5.6980056980056988</v>
      </c>
      <c r="BE1077">
        <v>5.7355893318038431</v>
      </c>
      <c r="BF1077">
        <v>5.7786766830395839</v>
      </c>
      <c r="BG1077">
        <v>5.8241118229470006</v>
      </c>
      <c r="BH1077">
        <v>5.868544600938967</v>
      </c>
      <c r="BI1077">
        <v>5.9101654846335698</v>
      </c>
    </row>
    <row r="1078" spans="1:67">
      <c r="A1078" s="95">
        <v>45800</v>
      </c>
      <c r="AK1078">
        <v>4.8412997999999998</v>
      </c>
      <c r="AL1078">
        <v>4.9528999999999996</v>
      </c>
      <c r="AM1078">
        <v>4.9827000000000004</v>
      </c>
      <c r="AN1078">
        <v>4.9955999999999996</v>
      </c>
      <c r="AO1078">
        <v>5.1711999999999998</v>
      </c>
      <c r="AP1078">
        <v>5.2409999999999997</v>
      </c>
      <c r="AQ1078">
        <v>5.5583</v>
      </c>
      <c r="AR1078">
        <v>5.6615000000000002</v>
      </c>
      <c r="AS1078">
        <v>5.6555999999999997</v>
      </c>
      <c r="AT1078">
        <v>5.4474999999999998</v>
      </c>
      <c r="AU1078">
        <v>5.8067000000000002</v>
      </c>
      <c r="AV1078">
        <v>6.0529000000000002</v>
      </c>
      <c r="AW1078">
        <v>6.1917</v>
      </c>
      <c r="AX1078">
        <v>5.8295000000000003</v>
      </c>
      <c r="AY1078">
        <v>5.8482000000000003</v>
      </c>
      <c r="AZ1078">
        <v>5.7416</v>
      </c>
      <c r="BA1078">
        <v>5.6601999999999997</v>
      </c>
      <c r="BB1078" s="28">
        <v>5.6925999999999997</v>
      </c>
      <c r="BC1078">
        <v>5.6625141562853907</v>
      </c>
      <c r="BD1078">
        <v>5.6980056980056988</v>
      </c>
      <c r="BE1078">
        <v>5.7372346528973033</v>
      </c>
      <c r="BF1078">
        <v>5.7803468208092488</v>
      </c>
      <c r="BG1078">
        <v>5.8258083309059137</v>
      </c>
      <c r="BH1078">
        <v>5.8702670971529205</v>
      </c>
      <c r="BI1078">
        <v>5.9101654846335698</v>
      </c>
    </row>
    <row r="1079" spans="1:67">
      <c r="A1079" s="103">
        <v>45803</v>
      </c>
      <c r="AK1079">
        <v>4.8412997999999998</v>
      </c>
      <c r="AL1079">
        <v>4.9528999999999996</v>
      </c>
      <c r="AM1079">
        <v>4.9827000000000004</v>
      </c>
      <c r="AN1079">
        <v>4.9955999999999996</v>
      </c>
      <c r="AO1079">
        <v>5.1711999999999998</v>
      </c>
      <c r="AP1079">
        <v>5.2409999999999997</v>
      </c>
      <c r="AQ1079">
        <v>5.5583</v>
      </c>
      <c r="AR1079">
        <v>5.6615000000000002</v>
      </c>
      <c r="AS1079">
        <v>5.6555999999999997</v>
      </c>
      <c r="AT1079">
        <v>5.4474999999999998</v>
      </c>
      <c r="AU1079">
        <v>5.8067000000000002</v>
      </c>
      <c r="AV1079">
        <v>6.0529000000000002</v>
      </c>
      <c r="AW1079">
        <v>6.1917</v>
      </c>
      <c r="AX1079">
        <v>5.8295000000000003</v>
      </c>
      <c r="AY1079">
        <v>5.8482000000000003</v>
      </c>
      <c r="AZ1079">
        <v>5.7416</v>
      </c>
      <c r="BA1079">
        <v>5.6601999999999997</v>
      </c>
      <c r="BB1079" s="28">
        <v>5.6612999999999998</v>
      </c>
      <c r="BC1079" s="189">
        <v>5.6625141562853907</v>
      </c>
      <c r="BD1079" s="189">
        <v>5.6980056980056988</v>
      </c>
      <c r="BE1079" s="189">
        <v>5.7372346528973033</v>
      </c>
      <c r="BF1079" s="189">
        <v>5.7803468208092488</v>
      </c>
      <c r="BG1079" s="189">
        <v>5.8258083309059137</v>
      </c>
      <c r="BH1079" s="189">
        <v>5.8702670971529205</v>
      </c>
      <c r="BI1079" s="189">
        <v>5.9101654846335698</v>
      </c>
    </row>
    <row r="1080" spans="1:67">
      <c r="A1080" s="95">
        <v>45804</v>
      </c>
      <c r="AK1080">
        <v>4.8412997999999998</v>
      </c>
      <c r="AL1080">
        <v>4.9528999999999996</v>
      </c>
      <c r="AM1080">
        <v>4.9827000000000004</v>
      </c>
      <c r="AN1080">
        <v>4.9955999999999996</v>
      </c>
      <c r="AO1080">
        <v>5.1711999999999998</v>
      </c>
      <c r="AP1080">
        <v>5.2409999999999997</v>
      </c>
      <c r="AQ1080">
        <v>5.5583</v>
      </c>
      <c r="AR1080">
        <v>5.6615000000000002</v>
      </c>
      <c r="AS1080">
        <v>5.6555999999999997</v>
      </c>
      <c r="AT1080">
        <v>5.4474999999999998</v>
      </c>
      <c r="AU1080">
        <v>5.8067000000000002</v>
      </c>
      <c r="AV1080">
        <v>6.0529000000000002</v>
      </c>
      <c r="AW1080">
        <v>6.1917</v>
      </c>
      <c r="AX1080">
        <v>5.8295000000000003</v>
      </c>
      <c r="AY1080">
        <v>5.8482000000000003</v>
      </c>
      <c r="AZ1080">
        <v>5.7416</v>
      </c>
      <c r="BA1080">
        <v>5.6601999999999997</v>
      </c>
      <c r="BB1080" s="28">
        <v>5.6532999999999998</v>
      </c>
      <c r="BC1080">
        <v>5.6497175141242941</v>
      </c>
      <c r="BD1080">
        <v>5.6850483229107445</v>
      </c>
      <c r="BE1080">
        <v>5.7257371886630404</v>
      </c>
      <c r="BF1080">
        <v>5.7686760888376121</v>
      </c>
      <c r="BG1080">
        <v>5.8139534883720936</v>
      </c>
      <c r="BH1080">
        <v>5.8565153733528543</v>
      </c>
      <c r="BI1080">
        <v>5.8962264150943398</v>
      </c>
      <c r="BJ1080">
        <v>5.9382422802850359</v>
      </c>
      <c r="BK1080">
        <v>5.9772863120143453</v>
      </c>
      <c r="BL1080">
        <v>6.0150375939849621</v>
      </c>
      <c r="BM1080">
        <v>6.0569351907934585</v>
      </c>
      <c r="BN1080">
        <v>6.0975609756097562</v>
      </c>
      <c r="BO1080">
        <v>6.1368517950291492</v>
      </c>
    </row>
    <row r="1081" spans="1:67">
      <c r="A1081" s="95">
        <v>45805</v>
      </c>
      <c r="AK1081">
        <v>4.8412997999999998</v>
      </c>
      <c r="AL1081">
        <v>4.9528999999999996</v>
      </c>
      <c r="AM1081">
        <v>4.9827000000000004</v>
      </c>
      <c r="AN1081">
        <v>4.9955999999999996</v>
      </c>
      <c r="AO1081">
        <v>5.1711999999999998</v>
      </c>
      <c r="AP1081">
        <v>5.2409999999999997</v>
      </c>
      <c r="AQ1081">
        <v>5.5583</v>
      </c>
      <c r="AR1081">
        <v>5.6615000000000002</v>
      </c>
      <c r="AS1081">
        <v>5.6555999999999997</v>
      </c>
      <c r="AT1081">
        <v>5.4474999999999998</v>
      </c>
      <c r="AU1081">
        <v>5.8067000000000002</v>
      </c>
      <c r="AV1081">
        <v>6.0529000000000002</v>
      </c>
      <c r="AW1081">
        <v>6.1917</v>
      </c>
      <c r="AX1081">
        <v>5.8295000000000003</v>
      </c>
      <c r="AY1081">
        <v>5.8482000000000003</v>
      </c>
      <c r="AZ1081">
        <v>5.7416</v>
      </c>
      <c r="BA1081">
        <v>5.6601999999999997</v>
      </c>
      <c r="BB1081" s="28">
        <v>5.6929999999999996</v>
      </c>
      <c r="BC1081">
        <v>5.69313976658127</v>
      </c>
      <c r="BD1081">
        <v>5.7290174735032942</v>
      </c>
      <c r="BE1081">
        <v>5.7686760888376121</v>
      </c>
      <c r="BF1081">
        <v>5.8105752469494476</v>
      </c>
      <c r="BG1081">
        <v>5.8565153733528543</v>
      </c>
      <c r="BH1081">
        <v>5.8997050147492622</v>
      </c>
      <c r="BI1081">
        <v>5.94000594000594</v>
      </c>
      <c r="BJ1081">
        <v>5.9826503140891418</v>
      </c>
      <c r="BK1081">
        <v>6.0240963855421681</v>
      </c>
      <c r="BL1081">
        <v>6.0606060606060606</v>
      </c>
      <c r="BM1081">
        <v>6.103143118706134</v>
      </c>
      <c r="BN1081">
        <v>6.1443932411674345</v>
      </c>
      <c r="BO1081">
        <v>6.1842918985776123</v>
      </c>
    </row>
    <row r="1082" spans="1:67">
      <c r="A1082" s="95">
        <v>45806</v>
      </c>
      <c r="AK1082">
        <v>4.8412997999999998</v>
      </c>
      <c r="AL1082">
        <v>4.9528999999999996</v>
      </c>
      <c r="AM1082">
        <v>4.9827000000000004</v>
      </c>
      <c r="AN1082">
        <v>4.9955999999999996</v>
      </c>
      <c r="AO1082">
        <v>5.1711999999999998</v>
      </c>
      <c r="AP1082">
        <v>5.2409999999999997</v>
      </c>
      <c r="AQ1082">
        <v>5.5583</v>
      </c>
      <c r="AR1082">
        <v>5.6615000000000002</v>
      </c>
      <c r="AS1082">
        <v>5.6555999999999997</v>
      </c>
      <c r="AT1082">
        <v>5.4474999999999998</v>
      </c>
      <c r="AU1082">
        <v>5.8067000000000002</v>
      </c>
      <c r="AV1082">
        <v>6.0529000000000002</v>
      </c>
      <c r="AW1082">
        <v>6.1917</v>
      </c>
      <c r="AX1082">
        <v>5.8295000000000003</v>
      </c>
      <c r="AY1082">
        <v>5.8482000000000003</v>
      </c>
      <c r="AZ1082">
        <v>5.7416</v>
      </c>
      <c r="BA1082">
        <v>5.6601999999999997</v>
      </c>
      <c r="BB1082" s="28">
        <v>5.6553000000000004</v>
      </c>
      <c r="BC1082">
        <v>5.6593095642331637</v>
      </c>
      <c r="BD1082">
        <v>5.6947608200455582</v>
      </c>
      <c r="BE1082">
        <v>5.7339449541284404</v>
      </c>
      <c r="BF1082">
        <v>5.7753393011839442</v>
      </c>
      <c r="BG1082">
        <v>5.8207217694994178</v>
      </c>
      <c r="BH1082">
        <v>5.8651026392961869</v>
      </c>
      <c r="BI1082">
        <v>5.9049306170652498</v>
      </c>
      <c r="BJ1082">
        <v>5.9488399762046402</v>
      </c>
      <c r="BK1082">
        <v>5.989817310572028</v>
      </c>
      <c r="BL1082">
        <v>6.0259114191021395</v>
      </c>
      <c r="BM1082">
        <v>6.0716454159077102</v>
      </c>
      <c r="BN1082">
        <v>6.1124694376528117</v>
      </c>
      <c r="BO1082">
        <v>6.1519532451553367</v>
      </c>
    </row>
    <row r="1083" spans="1:67">
      <c r="A1083" s="95">
        <v>45807</v>
      </c>
      <c r="AK1083">
        <v>4.8412997999999998</v>
      </c>
      <c r="AL1083">
        <v>4.9528999999999996</v>
      </c>
      <c r="AM1083">
        <v>4.9827000000000004</v>
      </c>
      <c r="AN1083">
        <v>4.9955999999999996</v>
      </c>
      <c r="AO1083">
        <v>5.1711999999999998</v>
      </c>
      <c r="AP1083">
        <v>5.2409999999999997</v>
      </c>
      <c r="AQ1083">
        <v>5.5583</v>
      </c>
      <c r="AR1083">
        <v>5.6615000000000002</v>
      </c>
      <c r="AS1083">
        <v>5.6555999999999997</v>
      </c>
      <c r="AT1083">
        <v>5.4474999999999998</v>
      </c>
      <c r="AU1083">
        <v>5.8067000000000002</v>
      </c>
      <c r="AV1083">
        <v>6.0529000000000002</v>
      </c>
      <c r="AW1083">
        <v>6.1917</v>
      </c>
      <c r="AX1083">
        <v>5.8295000000000003</v>
      </c>
      <c r="AY1083">
        <v>5.8482000000000003</v>
      </c>
      <c r="AZ1083">
        <v>5.7416</v>
      </c>
      <c r="BA1083">
        <v>5.6601999999999997</v>
      </c>
      <c r="BB1083" s="28">
        <v>5.7081</v>
      </c>
      <c r="BC1083">
        <v>5.7087400810641098</v>
      </c>
      <c r="BD1083">
        <v>5.7487783845932743</v>
      </c>
      <c r="BE1083">
        <v>5.7903879559930518</v>
      </c>
      <c r="BF1083">
        <v>5.8326042578011084</v>
      </c>
      <c r="BG1083">
        <v>5.8788947677836569</v>
      </c>
      <c r="BH1083">
        <v>5.9241706161137442</v>
      </c>
      <c r="BI1083">
        <v>5.9648076349537726</v>
      </c>
      <c r="BJ1083">
        <v>6.009615384615385</v>
      </c>
      <c r="BK1083">
        <v>6.0514372163388801</v>
      </c>
      <c r="BL1083">
        <v>6.0882800608828003</v>
      </c>
      <c r="BM1083">
        <v>6.1349693251533743</v>
      </c>
      <c r="BN1083">
        <v>6.1766522544780731</v>
      </c>
      <c r="BO1083">
        <v>6.2189054726368163</v>
      </c>
    </row>
    <row r="1084" spans="1:67">
      <c r="A1084" s="95">
        <v>45810</v>
      </c>
      <c r="AK1084">
        <v>4.8412997999999998</v>
      </c>
      <c r="AL1084">
        <v>4.9528999999999996</v>
      </c>
      <c r="AM1084">
        <v>4.9827000000000004</v>
      </c>
      <c r="AN1084">
        <v>4.9955999999999996</v>
      </c>
      <c r="AO1084">
        <v>5.1711999999999998</v>
      </c>
      <c r="AP1084">
        <v>5.2409999999999997</v>
      </c>
      <c r="AQ1084">
        <v>5.5583</v>
      </c>
      <c r="AR1084">
        <v>5.6615000000000002</v>
      </c>
      <c r="AS1084">
        <v>5.6555999999999997</v>
      </c>
      <c r="AT1084">
        <v>5.4474999999999998</v>
      </c>
      <c r="AU1084">
        <v>5.8067000000000002</v>
      </c>
      <c r="AV1084">
        <v>6.0529000000000002</v>
      </c>
      <c r="AW1084">
        <v>6.1917</v>
      </c>
      <c r="AX1084">
        <v>5.8295000000000003</v>
      </c>
      <c r="AY1084">
        <v>5.8482000000000003</v>
      </c>
      <c r="AZ1084">
        <v>5.7416</v>
      </c>
      <c r="BA1084">
        <v>5.6601999999999997</v>
      </c>
      <c r="BB1084">
        <v>5.7081</v>
      </c>
      <c r="BC1084" s="28">
        <v>5.6931000000000003</v>
      </c>
      <c r="BD1084">
        <v>5.7175528873642083</v>
      </c>
      <c r="BE1084">
        <v>5.7587100489490357</v>
      </c>
      <c r="BF1084">
        <v>5.802146794313896</v>
      </c>
      <c r="BG1084">
        <v>5.8479532163742682</v>
      </c>
      <c r="BH1084">
        <v>5.8910162002945503</v>
      </c>
      <c r="BI1084">
        <v>5.9311981020166078</v>
      </c>
      <c r="BJ1084">
        <v>5.9701492537313428</v>
      </c>
      <c r="BK1084">
        <v>6.0078101531991592</v>
      </c>
      <c r="BL1084">
        <v>6.0404711567502263</v>
      </c>
      <c r="BM1084">
        <v>6.0882800608828003</v>
      </c>
      <c r="BN1084">
        <v>6.1368517950291492</v>
      </c>
      <c r="BO1084">
        <v>6.182380216383307</v>
      </c>
    </row>
    <row r="1085" spans="1:67">
      <c r="A1085" s="95">
        <v>45811</v>
      </c>
      <c r="AK1085">
        <v>4.8412997999999998</v>
      </c>
      <c r="AL1085">
        <v>4.9528999999999996</v>
      </c>
      <c r="AM1085">
        <v>4.9827000000000004</v>
      </c>
      <c r="AN1085">
        <v>4.9955999999999996</v>
      </c>
      <c r="AO1085">
        <v>5.1711999999999998</v>
      </c>
      <c r="AP1085">
        <v>5.2409999999999997</v>
      </c>
      <c r="AQ1085">
        <v>5.5583</v>
      </c>
      <c r="AR1085">
        <v>5.6615000000000002</v>
      </c>
      <c r="AS1085">
        <v>5.6555999999999997</v>
      </c>
      <c r="AT1085">
        <v>5.4474999999999998</v>
      </c>
      <c r="AU1085">
        <v>5.8067000000000002</v>
      </c>
      <c r="AV1085">
        <v>6.0529000000000002</v>
      </c>
      <c r="AW1085">
        <v>6.1917</v>
      </c>
      <c r="AX1085">
        <v>5.8295000000000003</v>
      </c>
      <c r="AY1085">
        <v>5.8482000000000003</v>
      </c>
      <c r="AZ1085">
        <v>5.7416</v>
      </c>
      <c r="BA1085">
        <v>5.6601999999999997</v>
      </c>
      <c r="BB1085">
        <v>5.7081</v>
      </c>
      <c r="BC1085" s="28">
        <v>5.6694003000000004</v>
      </c>
      <c r="BD1085">
        <v>5.6737588652482271</v>
      </c>
      <c r="BE1085">
        <v>5.7142857142857144</v>
      </c>
      <c r="BF1085">
        <v>5.755395683453238</v>
      </c>
      <c r="BG1085">
        <v>5.802146794313896</v>
      </c>
      <c r="BH1085">
        <v>5.8462437883659746</v>
      </c>
      <c r="BI1085">
        <v>5.8840835539864669</v>
      </c>
      <c r="BJ1085">
        <v>5.9276822762299943</v>
      </c>
      <c r="BK1085">
        <v>5.9701492537313428</v>
      </c>
      <c r="BL1085">
        <v>6.0078101531991592</v>
      </c>
      <c r="BM1085">
        <v>6.0532687651331711</v>
      </c>
      <c r="BN1085">
        <v>6.0957025297165499</v>
      </c>
      <c r="BO1085">
        <v>6.1349693251533743</v>
      </c>
    </row>
    <row r="1086" spans="1:67">
      <c r="A1086" s="95">
        <v>45812</v>
      </c>
      <c r="AK1086">
        <v>4.8412997999999998</v>
      </c>
      <c r="AL1086">
        <v>4.9528999999999996</v>
      </c>
      <c r="AM1086">
        <v>4.9827000000000004</v>
      </c>
      <c r="AN1086">
        <v>4.9955999999999996</v>
      </c>
      <c r="AO1086">
        <v>5.1711999999999998</v>
      </c>
      <c r="AP1086">
        <v>5.2409999999999997</v>
      </c>
      <c r="AQ1086">
        <v>5.5583</v>
      </c>
      <c r="AR1086">
        <v>5.6615000000000002</v>
      </c>
      <c r="AS1086">
        <v>5.6555999999999997</v>
      </c>
      <c r="AT1086">
        <v>5.4474999999999998</v>
      </c>
      <c r="AU1086">
        <v>5.8067000000000002</v>
      </c>
      <c r="AV1086">
        <v>6.0529000000000002</v>
      </c>
      <c r="AW1086">
        <v>6.1917</v>
      </c>
      <c r="AX1086">
        <v>5.8295000000000003</v>
      </c>
      <c r="AY1086">
        <v>5.8482000000000003</v>
      </c>
      <c r="AZ1086">
        <v>5.7416</v>
      </c>
      <c r="BA1086">
        <v>5.6601999999999997</v>
      </c>
      <c r="BB1086">
        <v>5.7081</v>
      </c>
      <c r="BC1086" s="28">
        <v>5.6326000000000001</v>
      </c>
      <c r="BD1086">
        <v>5.6785917092561045</v>
      </c>
      <c r="BE1086">
        <v>5.7208237986270021</v>
      </c>
      <c r="BF1086">
        <v>5.762028233938346</v>
      </c>
      <c r="BG1086">
        <v>5.8088875980249783</v>
      </c>
      <c r="BH1086">
        <v>5.8513750731421883</v>
      </c>
      <c r="BI1086">
        <v>5.8910162002945503</v>
      </c>
      <c r="BJ1086">
        <v>5.9347181008902075</v>
      </c>
      <c r="BK1086">
        <v>5.9772863120143453</v>
      </c>
      <c r="BL1086">
        <v>6.01684717208183</v>
      </c>
      <c r="BM1086">
        <v>6.0606060606060606</v>
      </c>
      <c r="BN1086">
        <v>6.1012812690665044</v>
      </c>
      <c r="BO1086">
        <v>6.1406202026404673</v>
      </c>
    </row>
    <row r="1087" spans="1:67">
      <c r="A1087" s="95">
        <v>45813</v>
      </c>
      <c r="AK1087">
        <v>4.8412997999999998</v>
      </c>
      <c r="AL1087">
        <v>4.9528999999999996</v>
      </c>
      <c r="AM1087">
        <v>4.9827000000000004</v>
      </c>
      <c r="AN1087">
        <v>4.9955999999999996</v>
      </c>
      <c r="AO1087">
        <v>5.1711999999999998</v>
      </c>
      <c r="AP1087">
        <v>5.2409999999999997</v>
      </c>
      <c r="AQ1087">
        <v>5.5583</v>
      </c>
      <c r="AR1087">
        <v>5.6615000000000002</v>
      </c>
      <c r="AS1087">
        <v>5.6555999999999997</v>
      </c>
      <c r="AT1087">
        <v>5.4474999999999998</v>
      </c>
      <c r="AU1087">
        <v>5.8067000000000002</v>
      </c>
      <c r="AV1087">
        <v>6.0529000000000002</v>
      </c>
      <c r="AW1087">
        <v>6.1917</v>
      </c>
      <c r="AX1087">
        <v>5.8295000000000003</v>
      </c>
      <c r="AY1087">
        <v>5.8482000000000003</v>
      </c>
      <c r="AZ1087">
        <v>5.7416</v>
      </c>
      <c r="BA1087">
        <v>5.6601999999999997</v>
      </c>
      <c r="BB1087">
        <v>5.7081</v>
      </c>
      <c r="BC1087" s="28">
        <v>5.5963000000000003</v>
      </c>
      <c r="BD1087">
        <v>5.6195560550716497</v>
      </c>
      <c r="BE1087">
        <v>5.660911406736485</v>
      </c>
      <c r="BF1087">
        <v>5.6980056980056988</v>
      </c>
      <c r="BG1087">
        <v>5.7454754380925017</v>
      </c>
      <c r="BH1087">
        <v>5.7887120115774247</v>
      </c>
      <c r="BI1087">
        <v>5.829204313611192</v>
      </c>
      <c r="BJ1087">
        <v>5.8737151248164459</v>
      </c>
      <c r="BK1087">
        <v>5.9171597633136095</v>
      </c>
      <c r="BL1087">
        <v>5.9577003276735176</v>
      </c>
      <c r="BM1087">
        <v>6.0024009603841542</v>
      </c>
      <c r="BN1087">
        <v>6.0441220912662432</v>
      </c>
      <c r="BO1087">
        <v>6.0845756008518403</v>
      </c>
    </row>
    <row r="1088" spans="1:67">
      <c r="A1088" s="95">
        <v>45814</v>
      </c>
      <c r="AK1088">
        <v>4.8412997999999998</v>
      </c>
      <c r="AL1088">
        <v>4.9528999999999996</v>
      </c>
      <c r="AM1088">
        <v>4.9827000000000004</v>
      </c>
      <c r="AN1088">
        <v>4.9955999999999996</v>
      </c>
      <c r="AO1088">
        <v>5.1711999999999998</v>
      </c>
      <c r="AP1088">
        <v>5.2409999999999997</v>
      </c>
      <c r="AQ1088">
        <v>5.5583</v>
      </c>
      <c r="AR1088">
        <v>5.6615000000000002</v>
      </c>
      <c r="AS1088">
        <v>5.6555999999999997</v>
      </c>
      <c r="AT1088">
        <v>5.4474999999999998</v>
      </c>
      <c r="AU1088">
        <v>5.8067000000000002</v>
      </c>
      <c r="AV1088">
        <v>6.0529000000000002</v>
      </c>
      <c r="AW1088">
        <v>6.1917</v>
      </c>
      <c r="AX1088">
        <v>5.8295000000000003</v>
      </c>
      <c r="AY1088">
        <v>5.8482000000000003</v>
      </c>
      <c r="AZ1088">
        <v>5.7416</v>
      </c>
      <c r="BA1088">
        <v>5.6601999999999997</v>
      </c>
      <c r="BB1088">
        <v>5.7081</v>
      </c>
      <c r="BC1088" s="28">
        <v>5.5941000000000001</v>
      </c>
      <c r="BD1088">
        <v>5.592841163310962</v>
      </c>
      <c r="BE1088">
        <v>5.6338028169014089</v>
      </c>
      <c r="BF1088">
        <v>5.6705415367167564</v>
      </c>
      <c r="BG1088">
        <v>5.7175528873642083</v>
      </c>
      <c r="BH1088">
        <v>5.7603686635944698</v>
      </c>
      <c r="BI1088">
        <v>5.8004640371229703</v>
      </c>
      <c r="BJ1088">
        <v>5.8445353594389244</v>
      </c>
      <c r="BK1088">
        <v>5.8875478363261697</v>
      </c>
      <c r="BL1088">
        <v>5.9241706161137442</v>
      </c>
      <c r="BM1088">
        <v>5.9683676514473287</v>
      </c>
      <c r="BN1088">
        <v>6.0114217012323419</v>
      </c>
      <c r="BO1088">
        <v>6.0514372163388801</v>
      </c>
    </row>
    <row r="1089" spans="1:67">
      <c r="A1089" s="95">
        <v>45817</v>
      </c>
      <c r="AK1089">
        <v>4.8412997999999998</v>
      </c>
      <c r="AL1089">
        <v>4.9528999999999996</v>
      </c>
      <c r="AM1089">
        <v>4.9827000000000004</v>
      </c>
      <c r="AN1089">
        <v>4.9955999999999996</v>
      </c>
      <c r="AO1089">
        <v>5.1711999999999998</v>
      </c>
      <c r="AP1089">
        <v>5.2409999999999997</v>
      </c>
      <c r="AQ1089">
        <v>5.5583</v>
      </c>
      <c r="AR1089">
        <v>5.6615000000000002</v>
      </c>
      <c r="AS1089">
        <v>5.6555999999999997</v>
      </c>
      <c r="AT1089">
        <v>5.4474999999999998</v>
      </c>
      <c r="AU1089">
        <v>5.8067000000000002</v>
      </c>
      <c r="AV1089">
        <v>6.0529000000000002</v>
      </c>
      <c r="AW1089">
        <v>6.1917</v>
      </c>
      <c r="AX1089">
        <v>5.8295000000000003</v>
      </c>
      <c r="AY1089">
        <v>5.8482000000000003</v>
      </c>
      <c r="AZ1089">
        <v>5.7416</v>
      </c>
      <c r="BA1089">
        <v>5.6601999999999997</v>
      </c>
      <c r="BB1089">
        <v>5.7081</v>
      </c>
      <c r="BC1089" s="28">
        <v>5.5754000000000001</v>
      </c>
      <c r="BD1089">
        <v>5.5834729201563373</v>
      </c>
      <c r="BE1089">
        <v>5.6242969628796393</v>
      </c>
      <c r="BF1089">
        <v>5.6641178136505239</v>
      </c>
      <c r="BG1089">
        <v>5.7093919497573511</v>
      </c>
      <c r="BH1089">
        <v>5.7537399309551205</v>
      </c>
      <c r="BI1089">
        <v>5.7920648711265565</v>
      </c>
      <c r="BJ1089">
        <v>5.8360081704114384</v>
      </c>
      <c r="BK1089">
        <v>5.8771672054069937</v>
      </c>
      <c r="BL1089">
        <v>5.9154096421177167</v>
      </c>
      <c r="BM1089">
        <v>5.9577003276735176</v>
      </c>
      <c r="BN1089">
        <v>5.9988002399520104</v>
      </c>
      <c r="BO1089">
        <v>6.0386473429951693</v>
      </c>
    </row>
    <row r="1090" spans="1:67">
      <c r="A1090" s="95">
        <v>45818</v>
      </c>
      <c r="AK1090">
        <v>4.8412997999999998</v>
      </c>
      <c r="AL1090">
        <v>4.9528999999999996</v>
      </c>
      <c r="AM1090">
        <v>4.9827000000000004</v>
      </c>
      <c r="AN1090">
        <v>4.9955999999999996</v>
      </c>
      <c r="AO1090">
        <v>5.1711999999999998</v>
      </c>
      <c r="AP1090">
        <v>5.2409999999999997</v>
      </c>
      <c r="AQ1090">
        <v>5.5583</v>
      </c>
      <c r="AR1090">
        <v>5.6615000000000002</v>
      </c>
      <c r="AS1090">
        <v>5.6555999999999997</v>
      </c>
      <c r="AT1090">
        <v>5.4474999999999998</v>
      </c>
      <c r="AU1090">
        <v>5.8067000000000002</v>
      </c>
      <c r="AV1090">
        <v>6.0529000000000002</v>
      </c>
      <c r="AW1090">
        <v>6.1917</v>
      </c>
      <c r="AX1090">
        <v>5.8295000000000003</v>
      </c>
      <c r="AY1090">
        <v>5.8482000000000003</v>
      </c>
      <c r="AZ1090">
        <v>5.7416</v>
      </c>
      <c r="BA1090">
        <v>5.6601999999999997</v>
      </c>
      <c r="BB1090">
        <v>5.7081</v>
      </c>
      <c r="BC1090" s="28">
        <v>5.5551000000000004</v>
      </c>
      <c r="BD1090">
        <v>5.5959709009513148</v>
      </c>
      <c r="BE1090">
        <v>5.636978579481398</v>
      </c>
      <c r="BF1090">
        <v>5.6769798467215438</v>
      </c>
      <c r="BG1090">
        <v>5.7224606580829764</v>
      </c>
      <c r="BH1090">
        <v>5.7653502450273857</v>
      </c>
      <c r="BI1090">
        <v>5.8055152394775043</v>
      </c>
      <c r="BJ1090">
        <v>5.8496636443404508</v>
      </c>
      <c r="BK1090">
        <v>5.8910162002945503</v>
      </c>
      <c r="BL1090">
        <v>5.929439667951379</v>
      </c>
      <c r="BM1090">
        <v>5.9719319199761127</v>
      </c>
      <c r="BN1090">
        <v>6.0132291040288637</v>
      </c>
      <c r="BO1090">
        <v>6.0514372163388801</v>
      </c>
    </row>
    <row r="1091" spans="1:67">
      <c r="A1091" s="95">
        <v>45819</v>
      </c>
      <c r="AK1091">
        <v>4.8412997999999998</v>
      </c>
      <c r="AL1091">
        <v>4.9528999999999996</v>
      </c>
      <c r="AM1091">
        <v>4.9827000000000004</v>
      </c>
      <c r="AN1091">
        <v>4.9955999999999996</v>
      </c>
      <c r="AO1091">
        <v>5.1711999999999998</v>
      </c>
      <c r="AP1091">
        <v>5.2409999999999997</v>
      </c>
      <c r="AQ1091">
        <v>5.5583</v>
      </c>
      <c r="AR1091">
        <v>5.6615000000000002</v>
      </c>
      <c r="AS1091">
        <v>5.6555999999999997</v>
      </c>
      <c r="AT1091">
        <v>5.4474999999999998</v>
      </c>
      <c r="AU1091">
        <v>5.8067000000000002</v>
      </c>
      <c r="AV1091">
        <v>6.0529000000000002</v>
      </c>
      <c r="AW1091">
        <v>6.1917</v>
      </c>
      <c r="AX1091">
        <v>5.8295000000000003</v>
      </c>
      <c r="AY1091">
        <v>5.8482000000000003</v>
      </c>
      <c r="AZ1091">
        <v>5.7416</v>
      </c>
      <c r="BA1091">
        <v>5.6601999999999997</v>
      </c>
      <c r="BB1091">
        <v>5.7081</v>
      </c>
      <c r="BC1091" s="28">
        <v>5.5384000000000002</v>
      </c>
      <c r="BD1091">
        <v>5.5617352614015578</v>
      </c>
      <c r="BE1091">
        <v>5.6022408963585439</v>
      </c>
      <c r="BF1091">
        <v>5.6385678037778399</v>
      </c>
      <c r="BG1091">
        <v>5.6818181818181825</v>
      </c>
      <c r="BH1091">
        <v>5.7257371886630404</v>
      </c>
      <c r="BI1091">
        <v>5.7653502450273857</v>
      </c>
      <c r="BJ1091">
        <v>5.8105752469494476</v>
      </c>
      <c r="BK1091">
        <v>5.8530875036581795</v>
      </c>
      <c r="BL1091">
        <v>5.8910162002945503</v>
      </c>
      <c r="BM1091">
        <v>5.9347181008902075</v>
      </c>
      <c r="BN1091">
        <v>5.9737156511350058</v>
      </c>
      <c r="BO1091">
        <v>6.0132291040288637</v>
      </c>
    </row>
    <row r="1092" spans="1:67">
      <c r="A1092" s="95">
        <v>45820</v>
      </c>
      <c r="AK1092">
        <v>4.8412997999999998</v>
      </c>
      <c r="AL1092">
        <v>4.9528999999999996</v>
      </c>
      <c r="AM1092">
        <v>4.9827000000000004</v>
      </c>
      <c r="AN1092">
        <v>4.9955999999999996</v>
      </c>
      <c r="AO1092">
        <v>5.1711999999999998</v>
      </c>
      <c r="AP1092">
        <v>5.2409999999999997</v>
      </c>
      <c r="AQ1092">
        <v>5.5583</v>
      </c>
      <c r="AR1092">
        <v>5.6615000000000002</v>
      </c>
      <c r="AS1092">
        <v>5.6555999999999997</v>
      </c>
      <c r="AT1092">
        <v>5.4474999999999998</v>
      </c>
      <c r="AU1092">
        <v>5.8067000000000002</v>
      </c>
      <c r="AV1092">
        <v>6.0529000000000002</v>
      </c>
      <c r="AW1092">
        <v>6.1917</v>
      </c>
      <c r="AX1092">
        <v>5.8295000000000003</v>
      </c>
      <c r="AY1092">
        <v>5.8482000000000003</v>
      </c>
      <c r="AZ1092">
        <v>5.7416</v>
      </c>
      <c r="BA1092">
        <v>5.6601999999999997</v>
      </c>
      <c r="BB1092">
        <v>5.7081</v>
      </c>
      <c r="BC1092" s="28">
        <v>5.5381999999999998</v>
      </c>
      <c r="BD1092">
        <v>5.563282336578582</v>
      </c>
      <c r="BE1092">
        <v>5.6038105912020173</v>
      </c>
      <c r="BF1092">
        <v>5.6401579244218834</v>
      </c>
      <c r="BG1092">
        <v>5.6866647711117428</v>
      </c>
      <c r="BH1092">
        <v>5.7290174735032942</v>
      </c>
      <c r="BI1092">
        <v>5.7686760888376121</v>
      </c>
      <c r="BJ1092">
        <v>5.8139534883720936</v>
      </c>
      <c r="BK1092">
        <v>5.8565153733528543</v>
      </c>
      <c r="BL1092">
        <v>5.8944886531093426</v>
      </c>
      <c r="BM1092">
        <v>5.9382422802850359</v>
      </c>
      <c r="BN1092">
        <v>5.9790732436472345</v>
      </c>
      <c r="BO1092">
        <v>6.0186578393018362</v>
      </c>
    </row>
    <row r="1093" spans="1:67">
      <c r="A1093" s="95">
        <v>45821</v>
      </c>
      <c r="AK1093">
        <v>4.8412997999999998</v>
      </c>
      <c r="AL1093">
        <v>4.9528999999999996</v>
      </c>
      <c r="AM1093">
        <v>4.9827000000000004</v>
      </c>
      <c r="AN1093">
        <v>4.9955999999999996</v>
      </c>
      <c r="AO1093">
        <v>5.1711999999999998</v>
      </c>
      <c r="AP1093">
        <v>5.2409999999999997</v>
      </c>
      <c r="AQ1093">
        <v>5.5583</v>
      </c>
      <c r="AR1093">
        <v>5.6615000000000002</v>
      </c>
      <c r="AS1093">
        <v>5.6555999999999997</v>
      </c>
      <c r="AT1093">
        <v>5.4474999999999998</v>
      </c>
      <c r="AU1093">
        <v>5.8067000000000002</v>
      </c>
      <c r="AV1093">
        <v>6.0529000000000002</v>
      </c>
      <c r="AW1093">
        <v>6.1917</v>
      </c>
      <c r="AX1093">
        <v>5.8295000000000003</v>
      </c>
      <c r="AY1093">
        <v>5.8482000000000003</v>
      </c>
      <c r="AZ1093">
        <v>5.7416</v>
      </c>
      <c r="BA1093">
        <v>5.6601999999999997</v>
      </c>
      <c r="BB1093">
        <v>5.7081</v>
      </c>
      <c r="BC1093" s="28">
        <v>5.5646000000000004</v>
      </c>
      <c r="BD1093">
        <v>5.5540127742293812</v>
      </c>
      <c r="BE1093">
        <v>5.594405594405595</v>
      </c>
      <c r="BF1093">
        <v>5.6306306306306304</v>
      </c>
      <c r="BG1093">
        <v>5.6753688989784337</v>
      </c>
      <c r="BH1093">
        <v>5.7208237986270021</v>
      </c>
      <c r="BI1093">
        <v>5.7603686635944698</v>
      </c>
      <c r="BJ1093">
        <v>5.8038305281485778</v>
      </c>
      <c r="BK1093">
        <v>5.8445353594389244</v>
      </c>
      <c r="BL1093">
        <v>5.8823529411764701</v>
      </c>
      <c r="BM1093">
        <v>5.9241706161137442</v>
      </c>
      <c r="BN1093">
        <v>5.9665871121718377</v>
      </c>
      <c r="BO1093">
        <v>6.0060060060060056</v>
      </c>
    </row>
    <row r="1094" spans="1:67">
      <c r="A1094" s="95">
        <v>45824</v>
      </c>
      <c r="AK1094">
        <v>4.8412997999999998</v>
      </c>
      <c r="AL1094">
        <v>4.9528999999999996</v>
      </c>
      <c r="AM1094">
        <v>4.9827000000000004</v>
      </c>
      <c r="AN1094">
        <v>4.9955999999999996</v>
      </c>
      <c r="AO1094">
        <v>5.1711999999999998</v>
      </c>
      <c r="AP1094">
        <v>5.2409999999999997</v>
      </c>
      <c r="AQ1094">
        <v>5.5583</v>
      </c>
      <c r="AR1094">
        <v>5.6615000000000002</v>
      </c>
      <c r="AS1094">
        <v>5.6555999999999997</v>
      </c>
      <c r="AT1094">
        <v>5.4474999999999998</v>
      </c>
      <c r="AU1094">
        <v>5.8067000000000002</v>
      </c>
      <c r="AV1094">
        <v>6.0529000000000002</v>
      </c>
      <c r="AW1094">
        <v>6.1917</v>
      </c>
      <c r="AX1094">
        <v>5.8295000000000003</v>
      </c>
      <c r="AY1094">
        <v>5.8482000000000003</v>
      </c>
      <c r="AZ1094">
        <v>5.7416</v>
      </c>
      <c r="BA1094">
        <v>5.6601999999999997</v>
      </c>
      <c r="BB1094">
        <v>5.7081</v>
      </c>
      <c r="BC1094" s="28">
        <v>5.5117000000000003</v>
      </c>
      <c r="BD1094">
        <v>5.5126791620727671</v>
      </c>
      <c r="BE1094">
        <v>5.5524708495280395</v>
      </c>
      <c r="BF1094">
        <v>5.589714924538848</v>
      </c>
      <c r="BG1094">
        <v>5.6353902507748659</v>
      </c>
      <c r="BH1094">
        <v>5.6785917092561045</v>
      </c>
      <c r="BI1094">
        <v>5.7175528873642083</v>
      </c>
      <c r="BJ1094">
        <v>5.762028233938346</v>
      </c>
      <c r="BK1094">
        <v>5.8038305281485778</v>
      </c>
      <c r="BL1094">
        <v>5.8411214953271031</v>
      </c>
      <c r="BM1094">
        <v>5.8823529411764701</v>
      </c>
      <c r="BN1094">
        <v>5.9224163458691148</v>
      </c>
      <c r="BO1094">
        <v>5.9612518628912072</v>
      </c>
    </row>
    <row r="1095" spans="1:67">
      <c r="A1095" s="95">
        <v>45825</v>
      </c>
      <c r="AK1095">
        <v>4.8412997999999998</v>
      </c>
      <c r="AL1095">
        <v>4.9528999999999996</v>
      </c>
      <c r="AM1095">
        <v>4.9827000000000004</v>
      </c>
      <c r="AN1095">
        <v>4.9955999999999996</v>
      </c>
      <c r="AO1095">
        <v>5.1711999999999998</v>
      </c>
      <c r="AP1095">
        <v>5.2409999999999997</v>
      </c>
      <c r="AQ1095">
        <v>5.5583</v>
      </c>
      <c r="AR1095">
        <v>5.6615000000000002</v>
      </c>
      <c r="AS1095">
        <v>5.6555999999999997</v>
      </c>
      <c r="AT1095">
        <v>5.4474999999999998</v>
      </c>
      <c r="AU1095">
        <v>5.8067000000000002</v>
      </c>
      <c r="AV1095">
        <v>6.0529000000000002</v>
      </c>
      <c r="AW1095">
        <v>6.1917</v>
      </c>
      <c r="AX1095">
        <v>5.8295000000000003</v>
      </c>
      <c r="AY1095">
        <v>5.8482000000000003</v>
      </c>
      <c r="AZ1095">
        <v>5.7416</v>
      </c>
      <c r="BA1095">
        <v>5.6601999999999997</v>
      </c>
      <c r="BB1095">
        <v>5.7081</v>
      </c>
      <c r="BC1095" s="28">
        <v>5.4767000000000001</v>
      </c>
      <c r="BD1095">
        <v>5.5157198014340878</v>
      </c>
      <c r="BE1095">
        <v>5.5555555555555554</v>
      </c>
      <c r="BF1095">
        <v>5.592841163310962</v>
      </c>
      <c r="BG1095">
        <v>5.636978579481398</v>
      </c>
      <c r="BH1095">
        <v>5.6818181818181825</v>
      </c>
      <c r="BI1095">
        <v>5.7208237986270021</v>
      </c>
      <c r="BJ1095">
        <v>5.7653502450273857</v>
      </c>
      <c r="BK1095">
        <v>5.8072009291521489</v>
      </c>
      <c r="BL1095">
        <v>5.8462437883659746</v>
      </c>
      <c r="BM1095">
        <v>5.8892815076560661</v>
      </c>
      <c r="BN1095">
        <v>5.9276822762299943</v>
      </c>
      <c r="BO1095">
        <v>5.9665871121718377</v>
      </c>
    </row>
    <row r="1096" spans="1:67">
      <c r="A1096" s="95">
        <v>45826</v>
      </c>
      <c r="AK1096">
        <v>4.8412997999999998</v>
      </c>
      <c r="AL1096">
        <v>4.9528999999999996</v>
      </c>
      <c r="AM1096">
        <v>4.9827000000000004</v>
      </c>
      <c r="AN1096">
        <v>4.9955999999999996</v>
      </c>
      <c r="AO1096">
        <v>5.1711999999999998</v>
      </c>
      <c r="AP1096">
        <v>5.2409999999999997</v>
      </c>
      <c r="AQ1096">
        <v>5.5583</v>
      </c>
      <c r="AR1096">
        <v>5.6615000000000002</v>
      </c>
      <c r="AS1096">
        <v>5.6555999999999997</v>
      </c>
      <c r="AT1096">
        <v>5.4474999999999998</v>
      </c>
      <c r="AU1096">
        <v>5.8067000000000002</v>
      </c>
      <c r="AV1096">
        <v>6.0529000000000002</v>
      </c>
      <c r="AW1096">
        <v>6.1917</v>
      </c>
      <c r="AX1096">
        <v>5.8295000000000003</v>
      </c>
      <c r="AY1096">
        <v>5.8482000000000003</v>
      </c>
      <c r="AZ1096">
        <v>5.7416</v>
      </c>
      <c r="BA1096">
        <v>5.6601999999999997</v>
      </c>
      <c r="BB1096">
        <v>5.7081</v>
      </c>
      <c r="BC1096" s="28">
        <v>5.4873000000000003</v>
      </c>
      <c r="BD1096">
        <v>5.5172413793103452</v>
      </c>
      <c r="BE1096">
        <v>5.5570991942206165</v>
      </c>
      <c r="BF1096">
        <v>5.594405594405595</v>
      </c>
      <c r="BG1096">
        <v>5.6385678037778399</v>
      </c>
      <c r="BH1096">
        <v>5.6818181818181825</v>
      </c>
      <c r="BI1096">
        <v>5.7208237986270021</v>
      </c>
      <c r="BJ1096">
        <v>5.7653502450273857</v>
      </c>
      <c r="BK1096">
        <v>5.8055152394775043</v>
      </c>
      <c r="BL1096">
        <v>5.8428279287174991</v>
      </c>
      <c r="BM1096">
        <v>5.8858151854031782</v>
      </c>
      <c r="BN1096">
        <v>5.9276822762299943</v>
      </c>
      <c r="BO1096">
        <v>5.9665871121718377</v>
      </c>
    </row>
    <row r="1097" spans="1:67">
      <c r="A1097" s="103">
        <v>45827</v>
      </c>
      <c r="AK1097">
        <v>4.8412997999999998</v>
      </c>
      <c r="AL1097">
        <v>4.9528999999999996</v>
      </c>
      <c r="AM1097">
        <v>4.9827000000000004</v>
      </c>
      <c r="AN1097">
        <v>4.9955999999999996</v>
      </c>
      <c r="AO1097">
        <v>5.1711999999999998</v>
      </c>
      <c r="AP1097">
        <v>5.2409999999999997</v>
      </c>
      <c r="AQ1097">
        <v>5.5583</v>
      </c>
      <c r="AR1097">
        <v>5.6615000000000002</v>
      </c>
      <c r="AS1097">
        <v>5.6555999999999997</v>
      </c>
      <c r="AT1097">
        <v>5.4474999999999998</v>
      </c>
      <c r="AU1097">
        <v>5.8067000000000002</v>
      </c>
      <c r="AV1097">
        <v>6.0529000000000002</v>
      </c>
      <c r="AW1097">
        <v>6.1917</v>
      </c>
      <c r="AX1097">
        <v>5.8295000000000003</v>
      </c>
      <c r="AY1097">
        <v>5.8482000000000003</v>
      </c>
      <c r="AZ1097">
        <v>5.7416</v>
      </c>
      <c r="BA1097">
        <v>5.6601999999999997</v>
      </c>
      <c r="BB1097">
        <v>5.7081</v>
      </c>
      <c r="BC1097" s="28">
        <v>5.4873000000000003</v>
      </c>
      <c r="BD1097" s="189">
        <v>5.5172413793103452</v>
      </c>
      <c r="BE1097" s="189">
        <v>5.5570991942206165</v>
      </c>
      <c r="BF1097" s="189">
        <v>5.594405594405595</v>
      </c>
      <c r="BG1097" s="189">
        <v>5.6385678037778399</v>
      </c>
      <c r="BH1097" s="189">
        <v>5.6818181818181825</v>
      </c>
      <c r="BI1097" s="189">
        <v>5.7208237986270021</v>
      </c>
      <c r="BJ1097" s="189">
        <v>5.7653502450273857</v>
      </c>
      <c r="BK1097" s="189">
        <v>5.8055152394775043</v>
      </c>
      <c r="BL1097" s="189">
        <v>5.8428279287174991</v>
      </c>
      <c r="BM1097" s="189">
        <v>5.8858151854031782</v>
      </c>
      <c r="BN1097" s="189">
        <v>5.9276822762299943</v>
      </c>
      <c r="BO1097" s="189">
        <v>5.9665871121718377</v>
      </c>
    </row>
    <row r="1098" spans="1:67">
      <c r="A1098" s="95">
        <v>45828</v>
      </c>
      <c r="AK1098">
        <v>4.8412997999999998</v>
      </c>
      <c r="AL1098">
        <v>4.9528999999999996</v>
      </c>
      <c r="AM1098">
        <v>4.9827000000000004</v>
      </c>
      <c r="AN1098">
        <v>4.9955999999999996</v>
      </c>
      <c r="AO1098">
        <v>5.1711999999999998</v>
      </c>
      <c r="AP1098">
        <v>5.2409999999999997</v>
      </c>
      <c r="AQ1098">
        <v>5.5583</v>
      </c>
      <c r="AR1098">
        <v>5.6615000000000002</v>
      </c>
      <c r="AS1098">
        <v>5.6555999999999997</v>
      </c>
      <c r="AT1098">
        <v>5.4474999999999998</v>
      </c>
      <c r="AU1098">
        <v>5.8067000000000002</v>
      </c>
      <c r="AV1098">
        <v>6.0529000000000002</v>
      </c>
      <c r="AW1098">
        <v>6.1917</v>
      </c>
      <c r="AX1098">
        <v>5.8295000000000003</v>
      </c>
      <c r="AY1098">
        <v>5.8482000000000003</v>
      </c>
      <c r="AZ1098">
        <v>5.7416</v>
      </c>
      <c r="BA1098">
        <v>5.6601999999999997</v>
      </c>
      <c r="BB1098">
        <v>5.7081</v>
      </c>
      <c r="BC1098" s="28">
        <v>5.4950999999999999</v>
      </c>
      <c r="BD1098">
        <v>5.5355660116246881</v>
      </c>
      <c r="BE1098">
        <v>5.5741360089186172</v>
      </c>
      <c r="BF1098">
        <v>5.6116722783389452</v>
      </c>
      <c r="BG1098">
        <v>5.6577086280056577</v>
      </c>
      <c r="BH1098">
        <v>5.7012542759407072</v>
      </c>
      <c r="BI1098">
        <v>5.7405281285878305</v>
      </c>
      <c r="BJ1098">
        <v>5.7853630315302285</v>
      </c>
      <c r="BK1098">
        <v>5.8275058275058278</v>
      </c>
      <c r="BL1098">
        <v>5.8651026392961869</v>
      </c>
      <c r="BM1098">
        <v>5.9084194977843421</v>
      </c>
      <c r="BN1098">
        <v>5.9488399762046402</v>
      </c>
      <c r="BO1098">
        <v>5.989817310572028</v>
      </c>
    </row>
    <row r="1099" spans="1:67">
      <c r="A1099" s="95">
        <v>45831</v>
      </c>
      <c r="AK1099">
        <v>4.8412997999999998</v>
      </c>
      <c r="AL1099">
        <v>4.9528999999999996</v>
      </c>
      <c r="AM1099">
        <v>4.9827000000000004</v>
      </c>
      <c r="AN1099">
        <v>4.9955999999999996</v>
      </c>
      <c r="AO1099">
        <v>5.1711999999999998</v>
      </c>
      <c r="AP1099">
        <v>5.2409999999999997</v>
      </c>
      <c r="AQ1099">
        <v>5.5583</v>
      </c>
      <c r="AR1099">
        <v>5.6615000000000002</v>
      </c>
      <c r="AS1099">
        <v>5.6555999999999997</v>
      </c>
      <c r="AT1099">
        <v>5.4474999999999998</v>
      </c>
      <c r="AU1099">
        <v>5.8067000000000002</v>
      </c>
      <c r="AV1099">
        <v>6.0529000000000002</v>
      </c>
      <c r="AW1099">
        <v>6.1917</v>
      </c>
      <c r="AX1099">
        <v>5.8295000000000003</v>
      </c>
      <c r="AY1099">
        <v>5.8482000000000003</v>
      </c>
      <c r="AZ1099">
        <v>5.7416</v>
      </c>
      <c r="BA1099">
        <v>5.6601999999999997</v>
      </c>
      <c r="BB1099">
        <v>5.7081</v>
      </c>
      <c r="BC1099" s="28">
        <v>5.5206999999999997</v>
      </c>
      <c r="BD1099">
        <v>5.5096418732782375</v>
      </c>
      <c r="BE1099">
        <v>5.5493895671476139</v>
      </c>
      <c r="BF1099">
        <v>5.5865921787709496</v>
      </c>
      <c r="BG1099">
        <v>5.6338028169014089</v>
      </c>
      <c r="BH1099">
        <v>5.6769798467215438</v>
      </c>
      <c r="BI1099">
        <v>5.7142857142857144</v>
      </c>
      <c r="BJ1099">
        <v>5.7587100489490357</v>
      </c>
      <c r="BK1099">
        <v>5.802146794313896</v>
      </c>
      <c r="BL1099">
        <v>5.8411214953271031</v>
      </c>
      <c r="BM1099">
        <v>5.8840835539864669</v>
      </c>
      <c r="BN1099">
        <v>5.9259259259259256</v>
      </c>
      <c r="BO1099">
        <v>5.9665871121718377</v>
      </c>
    </row>
    <row r="1100" spans="1:67">
      <c r="A1100" s="95">
        <v>45832</v>
      </c>
      <c r="AK1100">
        <v>4.8412997999999998</v>
      </c>
      <c r="AL1100">
        <v>4.9528999999999996</v>
      </c>
      <c r="AM1100">
        <v>4.9827000000000004</v>
      </c>
      <c r="AN1100">
        <v>4.9955999999999996</v>
      </c>
      <c r="AO1100">
        <v>5.1711999999999998</v>
      </c>
      <c r="AP1100">
        <v>5.2409999999999997</v>
      </c>
      <c r="AQ1100">
        <v>5.5583</v>
      </c>
      <c r="AR1100">
        <v>5.6615000000000002</v>
      </c>
      <c r="AS1100">
        <v>5.6555999999999997</v>
      </c>
      <c r="AT1100">
        <v>5.4474999999999998</v>
      </c>
      <c r="AU1100">
        <v>5.8067000000000002</v>
      </c>
      <c r="AV1100">
        <v>6.0529000000000002</v>
      </c>
      <c r="AW1100">
        <v>6.1917</v>
      </c>
      <c r="AX1100">
        <v>5.8295000000000003</v>
      </c>
      <c r="AY1100">
        <v>5.8482000000000003</v>
      </c>
      <c r="AZ1100">
        <v>5.7416</v>
      </c>
      <c r="BA1100">
        <v>5.6601999999999997</v>
      </c>
      <c r="BB1100">
        <v>5.7081</v>
      </c>
      <c r="BC1100" s="28">
        <v>5.4931999999999999</v>
      </c>
      <c r="BD1100">
        <v>5.5294442908487698</v>
      </c>
      <c r="BE1100">
        <v>5.5694792536897806</v>
      </c>
      <c r="BF1100">
        <v>5.6053811659192823</v>
      </c>
      <c r="BG1100">
        <v>5.6529112492933864</v>
      </c>
      <c r="BH1100">
        <v>5.6963827969239533</v>
      </c>
      <c r="BI1100">
        <v>5.7355893318038431</v>
      </c>
      <c r="BJ1100">
        <v>5.7803468208092488</v>
      </c>
      <c r="BK1100">
        <v>5.8241118229470006</v>
      </c>
      <c r="BL1100">
        <v>5.8616647127784294</v>
      </c>
      <c r="BM1100">
        <v>5.9066745422327225</v>
      </c>
      <c r="BN1100">
        <v>5.9488399762046402</v>
      </c>
      <c r="BO1100">
        <v>5.9880239520958076</v>
      </c>
    </row>
    <row r="1101" spans="1:67">
      <c r="A1101" s="95">
        <v>45833</v>
      </c>
      <c r="AK1101">
        <v>4.8412997999999998</v>
      </c>
      <c r="AL1101">
        <v>4.9528999999999996</v>
      </c>
      <c r="AM1101">
        <v>4.9827000000000004</v>
      </c>
      <c r="AN1101">
        <v>4.9955999999999996</v>
      </c>
      <c r="AO1101">
        <v>5.1711999999999998</v>
      </c>
      <c r="AP1101">
        <v>5.2409999999999997</v>
      </c>
      <c r="AQ1101">
        <v>5.5583</v>
      </c>
      <c r="AR1101">
        <v>5.6615000000000002</v>
      </c>
      <c r="AS1101">
        <v>5.6555999999999997</v>
      </c>
      <c r="AT1101">
        <v>5.4474999999999998</v>
      </c>
      <c r="AU1101">
        <v>5.8067000000000002</v>
      </c>
      <c r="AV1101">
        <v>6.0529000000000002</v>
      </c>
      <c r="AW1101">
        <v>6.1917</v>
      </c>
      <c r="AX1101">
        <v>5.8295000000000003</v>
      </c>
      <c r="AY1101">
        <v>5.8482000000000003</v>
      </c>
      <c r="AZ1101">
        <v>5.7416</v>
      </c>
      <c r="BA1101">
        <v>5.6601999999999997</v>
      </c>
      <c r="BB1101">
        <v>5.7081</v>
      </c>
      <c r="BC1101" s="28">
        <v>5.5426995999999997</v>
      </c>
      <c r="BD1101">
        <v>5.5555555555555554</v>
      </c>
      <c r="BE1101">
        <v>5.5959709009513148</v>
      </c>
      <c r="BF1101">
        <v>5.6353902507748659</v>
      </c>
      <c r="BG1101">
        <v>5.6785917092561045</v>
      </c>
      <c r="BH1101">
        <v>5.7224606580829764</v>
      </c>
      <c r="BI1101">
        <v>5.762028233938346</v>
      </c>
      <c r="BJ1101">
        <v>5.8072009291521489</v>
      </c>
      <c r="BK1101">
        <v>5.8513750731421883</v>
      </c>
      <c r="BL1101">
        <v>5.8927519151443724</v>
      </c>
      <c r="BM1101">
        <v>5.94000594000594</v>
      </c>
      <c r="BN1101">
        <v>5.9790732436472345</v>
      </c>
      <c r="BO1101">
        <v>6.0186578393018362</v>
      </c>
    </row>
    <row r="1102" spans="1:67">
      <c r="A1102" s="95">
        <v>45834</v>
      </c>
      <c r="AK1102">
        <v>4.8412997999999998</v>
      </c>
      <c r="AL1102">
        <v>4.9528999999999996</v>
      </c>
      <c r="AM1102">
        <v>4.9827000000000004</v>
      </c>
      <c r="AN1102">
        <v>4.9955999999999996</v>
      </c>
      <c r="AO1102">
        <v>5.1711999999999998</v>
      </c>
      <c r="AP1102">
        <v>5.2409999999999997</v>
      </c>
      <c r="AQ1102">
        <v>5.5583</v>
      </c>
      <c r="AR1102">
        <v>5.6615000000000002</v>
      </c>
      <c r="AS1102">
        <v>5.6555999999999997</v>
      </c>
      <c r="AT1102">
        <v>5.4474999999999998</v>
      </c>
      <c r="AU1102">
        <v>5.8067000000000002</v>
      </c>
      <c r="AV1102">
        <v>6.0529000000000002</v>
      </c>
      <c r="AW1102">
        <v>6.1917</v>
      </c>
      <c r="AX1102">
        <v>5.8295000000000003</v>
      </c>
      <c r="AY1102">
        <v>5.8482000000000003</v>
      </c>
      <c r="AZ1102">
        <v>5.7416</v>
      </c>
      <c r="BA1102">
        <v>5.6601999999999997</v>
      </c>
      <c r="BB1102">
        <v>5.7081</v>
      </c>
      <c r="BC1102" s="28">
        <v>5.5138999999999996</v>
      </c>
      <c r="BD1102">
        <v>5.499037668408028</v>
      </c>
      <c r="BE1102">
        <v>5.5386319579063974</v>
      </c>
      <c r="BF1102">
        <v>5.5788005578800561</v>
      </c>
      <c r="BG1102">
        <v>5.6227157717177398</v>
      </c>
      <c r="BH1102">
        <v>5.6657223796034</v>
      </c>
      <c r="BI1102">
        <v>5.7061340941512126</v>
      </c>
      <c r="BJ1102">
        <v>5.7504312823461756</v>
      </c>
      <c r="BK1102">
        <v>5.793742757821553</v>
      </c>
      <c r="BL1102">
        <v>5.8343057176196034</v>
      </c>
      <c r="BM1102">
        <v>5.8788947677836569</v>
      </c>
      <c r="BN1102">
        <v>5.9206631142687982</v>
      </c>
      <c r="BO1102">
        <v>5.9594755661501786</v>
      </c>
    </row>
    <row r="1103" spans="1:67">
      <c r="A1103" s="95">
        <v>45835</v>
      </c>
      <c r="AK1103">
        <v>4.8412997999999998</v>
      </c>
      <c r="AL1103">
        <v>4.9528999999999996</v>
      </c>
      <c r="AM1103">
        <v>4.9827000000000004</v>
      </c>
      <c r="AN1103">
        <v>4.9955999999999996</v>
      </c>
      <c r="AO1103">
        <v>5.1711999999999998</v>
      </c>
      <c r="AP1103">
        <v>5.2409999999999997</v>
      </c>
      <c r="AQ1103">
        <v>5.5583</v>
      </c>
      <c r="AR1103">
        <v>5.6615000000000002</v>
      </c>
      <c r="AS1103">
        <v>5.6555999999999997</v>
      </c>
      <c r="AT1103">
        <v>5.4474999999999998</v>
      </c>
      <c r="AU1103">
        <v>5.8067000000000002</v>
      </c>
      <c r="AV1103">
        <v>6.0529000000000002</v>
      </c>
      <c r="AW1103">
        <v>6.1917</v>
      </c>
      <c r="AX1103">
        <v>5.8295000000000003</v>
      </c>
      <c r="AY1103">
        <v>5.8482000000000003</v>
      </c>
      <c r="AZ1103">
        <v>5.7416</v>
      </c>
      <c r="BA1103">
        <v>5.6601999999999997</v>
      </c>
      <c r="BB1103">
        <v>5.7081</v>
      </c>
      <c r="BC1103" s="28">
        <v>5.4758994999999997</v>
      </c>
      <c r="BD1103">
        <v>5.4899807850672522</v>
      </c>
      <c r="BE1103">
        <v>5.5309734513274336</v>
      </c>
      <c r="BF1103">
        <v>5.5679287305122491</v>
      </c>
      <c r="BG1103">
        <v>5.6132472635419592</v>
      </c>
      <c r="BH1103">
        <v>5.6561085972850673</v>
      </c>
      <c r="BI1103">
        <v>5.6947608200455582</v>
      </c>
      <c r="BJ1103">
        <v>5.7388809182209473</v>
      </c>
      <c r="BK1103">
        <v>5.78368999421631</v>
      </c>
      <c r="BL1103">
        <v>5.8241118229470006</v>
      </c>
      <c r="BM1103">
        <v>5.8702670971529205</v>
      </c>
      <c r="BN1103">
        <v>5.9119125036949454</v>
      </c>
      <c r="BO1103">
        <v>5.9523809523809517</v>
      </c>
    </row>
    <row r="1104" spans="1:67">
      <c r="A1104" s="95">
        <v>45838</v>
      </c>
      <c r="AK1104">
        <v>4.8412997999999998</v>
      </c>
      <c r="AL1104">
        <v>4.9528999999999996</v>
      </c>
      <c r="AM1104">
        <v>4.9827000000000004</v>
      </c>
      <c r="AN1104">
        <v>4.9955999999999996</v>
      </c>
      <c r="AO1104">
        <v>5.1711999999999998</v>
      </c>
      <c r="AP1104">
        <v>5.2409999999999997</v>
      </c>
      <c r="AQ1104">
        <v>5.5583</v>
      </c>
      <c r="AR1104">
        <v>5.6615000000000002</v>
      </c>
      <c r="AS1104">
        <v>5.6555999999999997</v>
      </c>
      <c r="AT1104">
        <v>5.4474999999999998</v>
      </c>
      <c r="AU1104">
        <v>5.8067000000000002</v>
      </c>
      <c r="AV1104">
        <v>6.0529000000000002</v>
      </c>
      <c r="AW1104">
        <v>6.1917</v>
      </c>
      <c r="AX1104">
        <v>5.8295000000000003</v>
      </c>
      <c r="AY1104">
        <v>5.8482000000000003</v>
      </c>
      <c r="AZ1104">
        <v>5.7416</v>
      </c>
      <c r="BA1104">
        <v>5.6601999999999997</v>
      </c>
      <c r="BB1104">
        <v>5.7081</v>
      </c>
      <c r="BC1104" s="28">
        <v>5.4565000000000001</v>
      </c>
      <c r="BD1104">
        <v>5.4570259208731242</v>
      </c>
      <c r="BE1104">
        <v>5.4689636313918513</v>
      </c>
      <c r="BF1104">
        <v>5.5111600992008816</v>
      </c>
      <c r="BG1104">
        <v>5.5493895671476139</v>
      </c>
      <c r="BH1104">
        <v>5.5912776069331835</v>
      </c>
      <c r="BI1104">
        <v>5.6274620146314014</v>
      </c>
      <c r="BJ1104">
        <v>5.6689342403628116</v>
      </c>
      <c r="BK1104">
        <v>5.7126535275635533</v>
      </c>
      <c r="BL1104">
        <v>5.7537399309551205</v>
      </c>
      <c r="BM1104">
        <v>5.798782255726298</v>
      </c>
      <c r="BN1104">
        <v>5.8411214953271031</v>
      </c>
      <c r="BO1104">
        <v>5.8823529411764701</v>
      </c>
    </row>
    <row r="1105" spans="1:67">
      <c r="A1105" s="95">
        <v>45839</v>
      </c>
      <c r="AK1105">
        <v>4.8412997999999998</v>
      </c>
      <c r="AL1105">
        <v>4.9528999999999996</v>
      </c>
      <c r="AM1105">
        <v>4.9827000000000004</v>
      </c>
      <c r="AN1105">
        <v>4.9955999999999996</v>
      </c>
      <c r="AO1105">
        <v>5.1711999999999998</v>
      </c>
      <c r="AP1105">
        <v>5.2409999999999997</v>
      </c>
      <c r="AQ1105">
        <v>5.5583</v>
      </c>
      <c r="AR1105">
        <v>5.6615000000000002</v>
      </c>
      <c r="AS1105">
        <v>5.6555999999999997</v>
      </c>
      <c r="AT1105">
        <v>5.4474999999999998</v>
      </c>
      <c r="AU1105">
        <v>5.8067000000000002</v>
      </c>
      <c r="AV1105">
        <v>6.0529000000000002</v>
      </c>
      <c r="AW1105">
        <v>6.1917</v>
      </c>
      <c r="AX1105">
        <v>5.8295000000000003</v>
      </c>
      <c r="AY1105">
        <v>5.8482000000000003</v>
      </c>
      <c r="AZ1105">
        <v>5.7416</v>
      </c>
      <c r="BA1105">
        <v>5.6601999999999997</v>
      </c>
      <c r="BB1105">
        <v>5.7081</v>
      </c>
      <c r="BC1105">
        <v>5.4565000000000001</v>
      </c>
      <c r="BD1105" s="28">
        <v>5.4504999999999999</v>
      </c>
      <c r="BE1105">
        <v>5.5081244836133303</v>
      </c>
      <c r="BF1105">
        <v>5.5493895671476139</v>
      </c>
      <c r="BG1105">
        <v>5.589714924538848</v>
      </c>
      <c r="BH1105">
        <v>5.6306306306306304</v>
      </c>
      <c r="BI1105">
        <v>5.6657223796034</v>
      </c>
      <c r="BJ1105">
        <v>5.7077625570776256</v>
      </c>
      <c r="BK1105">
        <v>5.7504312823461756</v>
      </c>
      <c r="BL1105">
        <v>5.7903879559930518</v>
      </c>
      <c r="BM1105">
        <v>5.8360081704114384</v>
      </c>
      <c r="BN1105">
        <v>5.8788947677836569</v>
      </c>
      <c r="BO1105">
        <v>5.9206631142687982</v>
      </c>
    </row>
    <row r="1106" spans="1:67">
      <c r="A1106" s="95">
        <v>45840</v>
      </c>
      <c r="AK1106">
        <v>4.8412997999999998</v>
      </c>
      <c r="AL1106">
        <v>4.9528999999999996</v>
      </c>
      <c r="AM1106">
        <v>4.9827000000000004</v>
      </c>
      <c r="AN1106">
        <v>4.9955999999999996</v>
      </c>
      <c r="AO1106">
        <v>5.1711999999999998</v>
      </c>
      <c r="AP1106">
        <v>5.2409999999999997</v>
      </c>
      <c r="AQ1106">
        <v>5.5583</v>
      </c>
      <c r="AR1106">
        <v>5.6615000000000002</v>
      </c>
      <c r="AS1106">
        <v>5.6555999999999997</v>
      </c>
      <c r="AT1106">
        <v>5.4474999999999998</v>
      </c>
      <c r="AU1106">
        <v>5.8067000000000002</v>
      </c>
      <c r="AV1106">
        <v>6.0529000000000002</v>
      </c>
      <c r="AW1106">
        <v>6.1917</v>
      </c>
      <c r="AX1106">
        <v>5.8295000000000003</v>
      </c>
      <c r="AY1106">
        <v>5.8482000000000003</v>
      </c>
      <c r="AZ1106">
        <v>5.7416</v>
      </c>
      <c r="BA1106">
        <v>5.6601999999999997</v>
      </c>
      <c r="BB1106">
        <v>5.7081</v>
      </c>
      <c r="BC1106">
        <v>5.4565000000000001</v>
      </c>
      <c r="BD1106" s="28">
        <v>5.4505999999999997</v>
      </c>
      <c r="BE1106">
        <v>5.4614964500273073</v>
      </c>
      <c r="BF1106">
        <v>5.5005500550055011</v>
      </c>
      <c r="BG1106">
        <v>5.5386319579063974</v>
      </c>
      <c r="BH1106">
        <v>5.5803571428571432</v>
      </c>
      <c r="BI1106">
        <v>5.616399887672002</v>
      </c>
      <c r="BJ1106">
        <v>5.6593095642331637</v>
      </c>
      <c r="BK1106">
        <v>5.7012542759407072</v>
      </c>
      <c r="BL1106">
        <v>5.7405281285878305</v>
      </c>
      <c r="BM1106">
        <v>5.7853630315302285</v>
      </c>
      <c r="BN1106">
        <v>5.8275058275058278</v>
      </c>
      <c r="BO1106">
        <v>5.8668231152830748</v>
      </c>
    </row>
    <row r="1107" spans="1:67">
      <c r="A1107" s="95">
        <v>45841</v>
      </c>
      <c r="AK1107">
        <v>4.8412997999999998</v>
      </c>
      <c r="AL1107">
        <v>4.9528999999999996</v>
      </c>
      <c r="AM1107">
        <v>4.9827000000000004</v>
      </c>
      <c r="AN1107">
        <v>4.9955999999999996</v>
      </c>
      <c r="AO1107">
        <v>5.1711999999999998</v>
      </c>
      <c r="AP1107">
        <v>5.2409999999999997</v>
      </c>
      <c r="AQ1107">
        <v>5.5583</v>
      </c>
      <c r="AR1107">
        <v>5.6615000000000002</v>
      </c>
      <c r="AS1107">
        <v>5.6555999999999997</v>
      </c>
      <c r="AT1107">
        <v>5.4474999999999998</v>
      </c>
      <c r="AU1107">
        <v>5.8067000000000002</v>
      </c>
      <c r="AV1107">
        <v>6.0529000000000002</v>
      </c>
      <c r="AW1107">
        <v>6.1917</v>
      </c>
      <c r="AX1107">
        <v>5.8295000000000003</v>
      </c>
      <c r="AY1107">
        <v>5.8482000000000003</v>
      </c>
      <c r="AZ1107">
        <v>5.7416</v>
      </c>
      <c r="BA1107">
        <v>5.6601999999999997</v>
      </c>
      <c r="BB1107">
        <v>5.7081</v>
      </c>
      <c r="BC1107">
        <v>5.4565000000000001</v>
      </c>
      <c r="BD1107" s="28">
        <v>5.4202000000000004</v>
      </c>
      <c r="BE1107">
        <v>5.4481067828929453</v>
      </c>
      <c r="BF1107">
        <v>5.4869684499314131</v>
      </c>
      <c r="BG1107">
        <v>5.5263885051119095</v>
      </c>
      <c r="BH1107">
        <v>5.5663790704146949</v>
      </c>
      <c r="BI1107">
        <v>5.6038105912020173</v>
      </c>
      <c r="BJ1107">
        <v>5.6465273856578202</v>
      </c>
      <c r="BK1107">
        <v>5.6882821387940838</v>
      </c>
      <c r="BL1107">
        <v>5.7257371886630404</v>
      </c>
      <c r="BM1107">
        <v>5.7703404500865547</v>
      </c>
      <c r="BN1107">
        <v>5.8105752469494476</v>
      </c>
      <c r="BO1107">
        <v>5.8496636443404508</v>
      </c>
    </row>
    <row r="1108" spans="1:67">
      <c r="A1108" s="103">
        <v>45842</v>
      </c>
      <c r="AK1108">
        <v>4.8412997999999998</v>
      </c>
      <c r="AL1108">
        <v>4.9528999999999996</v>
      </c>
      <c r="AM1108">
        <v>4.9827000000000004</v>
      </c>
      <c r="AN1108">
        <v>4.9955999999999996</v>
      </c>
      <c r="AO1108">
        <v>5.1711999999999998</v>
      </c>
      <c r="AP1108">
        <v>5.2409999999999997</v>
      </c>
      <c r="AQ1108">
        <v>5.5583</v>
      </c>
      <c r="AR1108">
        <v>5.6615000000000002</v>
      </c>
      <c r="AS1108">
        <v>5.6555999999999997</v>
      </c>
      <c r="AT1108">
        <v>5.4474999999999998</v>
      </c>
      <c r="AU1108">
        <v>5.8067000000000002</v>
      </c>
      <c r="AV1108">
        <v>6.0529000000000002</v>
      </c>
      <c r="AW1108">
        <v>6.1917</v>
      </c>
      <c r="AX1108">
        <v>5.8295000000000003</v>
      </c>
      <c r="AY1108">
        <v>5.8482000000000003</v>
      </c>
      <c r="AZ1108">
        <v>5.7416</v>
      </c>
      <c r="BA1108">
        <v>5.6601999999999997</v>
      </c>
      <c r="BB1108">
        <v>5.7081</v>
      </c>
      <c r="BC1108">
        <v>5.4565000000000001</v>
      </c>
      <c r="BD1108" s="28">
        <v>5.4084000000000003</v>
      </c>
      <c r="BE1108" s="189">
        <v>5.4481067828929453</v>
      </c>
      <c r="BF1108" s="189">
        <v>5.4869684499314131</v>
      </c>
      <c r="BG1108" s="189">
        <v>5.5263885051119095</v>
      </c>
      <c r="BH1108" s="189">
        <v>5.5663790704146949</v>
      </c>
      <c r="BI1108" s="189">
        <v>5.6038105912020173</v>
      </c>
      <c r="BJ1108" s="189">
        <v>5.6465273856578202</v>
      </c>
      <c r="BK1108" s="189">
        <v>5.6882821387940838</v>
      </c>
      <c r="BL1108" s="189">
        <v>5.7257371886630404</v>
      </c>
      <c r="BM1108" s="189">
        <v>5.7703404500865547</v>
      </c>
      <c r="BN1108" s="189">
        <v>5.8105752469494476</v>
      </c>
      <c r="BO1108" s="189">
        <v>5.8496636443404508</v>
      </c>
    </row>
    <row r="1109" spans="1:67">
      <c r="A1109" s="95">
        <v>45845</v>
      </c>
      <c r="AK1109">
        <v>4.8412997999999998</v>
      </c>
      <c r="AL1109">
        <v>4.9528999999999996</v>
      </c>
      <c r="AM1109">
        <v>4.9827000000000004</v>
      </c>
      <c r="AN1109">
        <v>4.9955999999999996</v>
      </c>
      <c r="AO1109">
        <v>5.1711999999999998</v>
      </c>
      <c r="AP1109">
        <v>5.2409999999999997</v>
      </c>
      <c r="AQ1109">
        <v>5.5583</v>
      </c>
      <c r="AR1109">
        <v>5.6615000000000002</v>
      </c>
      <c r="AS1109">
        <v>5.6555999999999997</v>
      </c>
      <c r="AT1109">
        <v>5.4474999999999998</v>
      </c>
      <c r="AU1109">
        <v>5.8067000000000002</v>
      </c>
      <c r="AV1109">
        <v>6.0529000000000002</v>
      </c>
      <c r="AW1109">
        <v>6.1917</v>
      </c>
      <c r="AX1109">
        <v>5.8295000000000003</v>
      </c>
      <c r="AY1109">
        <v>5.8482000000000003</v>
      </c>
      <c r="AZ1109">
        <v>5.7416</v>
      </c>
      <c r="BA1109">
        <v>5.6601999999999997</v>
      </c>
      <c r="BB1109">
        <v>5.7081</v>
      </c>
      <c r="BC1109">
        <v>5.4565000000000001</v>
      </c>
      <c r="BD1109" s="28">
        <v>5.4546000000000001</v>
      </c>
      <c r="BE1109">
        <v>5.514199062586159</v>
      </c>
      <c r="BF1109">
        <v>5.5540127742293812</v>
      </c>
      <c r="BG1109">
        <v>5.594405594405595</v>
      </c>
      <c r="BH1109">
        <v>5.6353902507748659</v>
      </c>
      <c r="BI1109">
        <v>5.6721497447532609</v>
      </c>
      <c r="BJ1109">
        <v>5.715918833952558</v>
      </c>
      <c r="BK1109">
        <v>5.7570523891767413</v>
      </c>
      <c r="BL1109">
        <v>5.7954216169226305</v>
      </c>
      <c r="BM1109">
        <v>5.8394160583941606</v>
      </c>
      <c r="BN1109">
        <v>5.8806233460746835</v>
      </c>
      <c r="BO1109">
        <v>5.9206631142687982</v>
      </c>
    </row>
    <row r="1110" spans="1:67">
      <c r="A1110" s="95">
        <v>45846</v>
      </c>
      <c r="AK1110">
        <v>4.8412997999999998</v>
      </c>
      <c r="AL1110">
        <v>4.9528999999999996</v>
      </c>
      <c r="AM1110">
        <v>4.9827000000000004</v>
      </c>
      <c r="AN1110">
        <v>4.9955999999999996</v>
      </c>
      <c r="AO1110">
        <v>5.1711999999999998</v>
      </c>
      <c r="AP1110">
        <v>5.2409999999999997</v>
      </c>
      <c r="AQ1110">
        <v>5.5583</v>
      </c>
      <c r="AR1110">
        <v>5.6615000000000002</v>
      </c>
      <c r="AS1110">
        <v>5.6555999999999997</v>
      </c>
      <c r="AT1110">
        <v>5.4474999999999998</v>
      </c>
      <c r="AU1110">
        <v>5.8067000000000002</v>
      </c>
      <c r="AV1110">
        <v>6.0529000000000002</v>
      </c>
      <c r="AW1110">
        <v>6.1917</v>
      </c>
      <c r="AX1110">
        <v>5.8295000000000003</v>
      </c>
      <c r="AY1110">
        <v>5.8482000000000003</v>
      </c>
      <c r="AZ1110">
        <v>5.7416</v>
      </c>
      <c r="BA1110">
        <v>5.6601999999999997</v>
      </c>
      <c r="BB1110">
        <v>5.7081</v>
      </c>
      <c r="BC1110">
        <v>5.4565000000000001</v>
      </c>
      <c r="BD1110" s="28">
        <v>5.4565000000000001</v>
      </c>
      <c r="BE1110">
        <v>5.4719562243502056</v>
      </c>
      <c r="BF1110">
        <v>5.5111600992008816</v>
      </c>
      <c r="BG1110">
        <v>5.5509297807382731</v>
      </c>
      <c r="BH1110">
        <v>5.592841163310962</v>
      </c>
      <c r="BI1110">
        <v>5.6274620146314014</v>
      </c>
      <c r="BJ1110">
        <v>5.6689342403628116</v>
      </c>
      <c r="BK1110">
        <v>5.7093919497573511</v>
      </c>
      <c r="BL1110">
        <v>5.7504312823461756</v>
      </c>
      <c r="BM1110">
        <v>5.7954216169226305</v>
      </c>
      <c r="BN1110">
        <v>5.8360081704114384</v>
      </c>
      <c r="BO1110">
        <v>5.8754406580493539</v>
      </c>
    </row>
    <row r="1111" spans="1:67">
      <c r="A1111" s="103">
        <v>45847</v>
      </c>
      <c r="AK1111">
        <v>4.8412997999999998</v>
      </c>
      <c r="AL1111">
        <v>4.9528999999999996</v>
      </c>
      <c r="AM1111">
        <v>4.9827000000000004</v>
      </c>
      <c r="AN1111">
        <v>4.9955999999999996</v>
      </c>
      <c r="AO1111">
        <v>5.1711999999999998</v>
      </c>
      <c r="AP1111">
        <v>5.2409999999999997</v>
      </c>
      <c r="AQ1111">
        <v>5.5583</v>
      </c>
      <c r="AR1111">
        <v>5.6615000000000002</v>
      </c>
      <c r="AS1111">
        <v>5.6555999999999997</v>
      </c>
      <c r="AT1111">
        <v>5.4474999999999998</v>
      </c>
      <c r="AU1111">
        <v>5.8067000000000002</v>
      </c>
      <c r="AV1111">
        <v>6.0529000000000002</v>
      </c>
      <c r="AW1111">
        <v>6.1917</v>
      </c>
      <c r="AX1111">
        <v>5.8295000000000003</v>
      </c>
      <c r="AY1111">
        <v>5.8482000000000003</v>
      </c>
      <c r="AZ1111">
        <v>5.7416</v>
      </c>
      <c r="BA1111">
        <v>5.6601999999999997</v>
      </c>
      <c r="BB1111">
        <v>5.7081</v>
      </c>
      <c r="BC1111">
        <v>5.4565000000000001</v>
      </c>
      <c r="BD1111" s="1097">
        <v>5.4565000000000001</v>
      </c>
      <c r="BE1111">
        <v>5.5157198014340878</v>
      </c>
      <c r="BF1111">
        <v>5.5555555555555554</v>
      </c>
      <c r="BG1111">
        <v>5.5959709009513148</v>
      </c>
      <c r="BH1111">
        <v>5.636978579481398</v>
      </c>
      <c r="BI1111">
        <v>5.6721497447532609</v>
      </c>
      <c r="BJ1111">
        <v>5.7142857142857144</v>
      </c>
      <c r="BK1111">
        <v>5.7570523891767413</v>
      </c>
      <c r="BL1111">
        <v>5.7954216169226305</v>
      </c>
      <c r="BM1111">
        <v>5.8394160583941606</v>
      </c>
      <c r="BN1111">
        <v>5.8806233460746835</v>
      </c>
      <c r="BO1111">
        <v>5.9206631142687982</v>
      </c>
    </row>
    <row r="1112" spans="1:67">
      <c r="A1112" s="95">
        <v>45848</v>
      </c>
      <c r="AK1112">
        <v>4.8412997999999998</v>
      </c>
      <c r="AL1112">
        <v>4.9528999999999996</v>
      </c>
      <c r="AM1112">
        <v>4.9827000000000004</v>
      </c>
      <c r="AN1112">
        <v>4.9955999999999996</v>
      </c>
      <c r="AO1112">
        <v>5.1711999999999998</v>
      </c>
      <c r="AP1112">
        <v>5.2409999999999997</v>
      </c>
      <c r="AQ1112">
        <v>5.5583</v>
      </c>
      <c r="AR1112">
        <v>5.6615000000000002</v>
      </c>
      <c r="AS1112">
        <v>5.6555999999999997</v>
      </c>
      <c r="AT1112">
        <v>5.4474999999999998</v>
      </c>
      <c r="AU1112">
        <v>5.8067000000000002</v>
      </c>
      <c r="AV1112">
        <v>6.0529000000000002</v>
      </c>
      <c r="AW1112">
        <v>6.1917</v>
      </c>
      <c r="AX1112">
        <v>5.8295000000000003</v>
      </c>
      <c r="AY1112">
        <v>5.8482000000000003</v>
      </c>
      <c r="AZ1112">
        <v>5.7416</v>
      </c>
      <c r="BA1112">
        <v>5.6601999999999997</v>
      </c>
      <c r="BB1112">
        <v>5.7081</v>
      </c>
      <c r="BC1112">
        <v>5.4565000000000001</v>
      </c>
      <c r="BD1112" s="28">
        <v>5.5427</v>
      </c>
      <c r="BE1112">
        <v>5.5772448410485227</v>
      </c>
      <c r="BF1112">
        <v>5.617977528089888</v>
      </c>
      <c r="BG1112">
        <v>5.6561085972850673</v>
      </c>
      <c r="BH1112">
        <v>5.6996295240809349</v>
      </c>
      <c r="BI1112">
        <v>5.7372346528973033</v>
      </c>
      <c r="BJ1112">
        <v>5.7803468208092488</v>
      </c>
      <c r="BK1112">
        <v>5.8224163027656477</v>
      </c>
      <c r="BL1112">
        <v>5.8616647127784294</v>
      </c>
      <c r="BM1112">
        <v>5.9066745422327225</v>
      </c>
      <c r="BN1112">
        <v>5.9488399762046402</v>
      </c>
      <c r="BO1112">
        <v>5.989817310572028</v>
      </c>
    </row>
    <row r="1113" spans="1:67">
      <c r="A1113" s="95">
        <v>45849</v>
      </c>
      <c r="AK1113">
        <v>4.8412997999999998</v>
      </c>
      <c r="AL1113">
        <v>4.9528999999999996</v>
      </c>
      <c r="AM1113">
        <v>4.9827000000000004</v>
      </c>
      <c r="AN1113">
        <v>4.9955999999999996</v>
      </c>
      <c r="AO1113">
        <v>5.1711999999999998</v>
      </c>
      <c r="AP1113">
        <v>5.2409999999999997</v>
      </c>
      <c r="AQ1113">
        <v>5.5583</v>
      </c>
      <c r="AR1113">
        <v>5.6615000000000002</v>
      </c>
      <c r="AS1113">
        <v>5.6555999999999997</v>
      </c>
      <c r="AT1113">
        <v>5.4474999999999998</v>
      </c>
      <c r="AU1113">
        <v>5.8067000000000002</v>
      </c>
      <c r="AV1113">
        <v>6.0529000000000002</v>
      </c>
      <c r="AW1113">
        <v>6.1917</v>
      </c>
      <c r="AX1113">
        <v>5.8295000000000003</v>
      </c>
      <c r="AY1113">
        <v>5.8482000000000003</v>
      </c>
      <c r="AZ1113">
        <v>5.7416</v>
      </c>
      <c r="BA1113">
        <v>5.6601999999999997</v>
      </c>
      <c r="BB1113">
        <v>5.7081</v>
      </c>
      <c r="BC1113">
        <v>5.4565000000000001</v>
      </c>
      <c r="BD1113" s="28">
        <v>5.5716000000000001</v>
      </c>
      <c r="BE1113">
        <v>5.5741360089186172</v>
      </c>
      <c r="BF1113">
        <v>5.6148231330713081</v>
      </c>
      <c r="BG1113">
        <v>5.6529112492933864</v>
      </c>
      <c r="BH1113">
        <v>5.6963827969239533</v>
      </c>
      <c r="BI1113">
        <v>5.7339449541284404</v>
      </c>
      <c r="BJ1113">
        <v>5.7770075101097627</v>
      </c>
      <c r="BK1113">
        <v>5.8190282222868781</v>
      </c>
      <c r="BL1113">
        <v>5.8582308142940835</v>
      </c>
      <c r="BM1113">
        <v>5.9031877213695401</v>
      </c>
      <c r="BN1113">
        <v>5.9453032104637344</v>
      </c>
      <c r="BO1113">
        <v>5.9862316671655194</v>
      </c>
    </row>
    <row r="1114" spans="1:67">
      <c r="A1114" s="95">
        <v>45852</v>
      </c>
      <c r="AK1114">
        <v>4.8412997999999998</v>
      </c>
      <c r="AL1114">
        <v>4.9528999999999996</v>
      </c>
      <c r="AM1114">
        <v>4.9827000000000004</v>
      </c>
      <c r="AN1114">
        <v>4.9955999999999996</v>
      </c>
      <c r="AO1114">
        <v>5.1711999999999998</v>
      </c>
      <c r="AP1114">
        <v>5.2409999999999997</v>
      </c>
      <c r="AQ1114">
        <v>5.5583</v>
      </c>
      <c r="AR1114">
        <v>5.6615000000000002</v>
      </c>
      <c r="AS1114">
        <v>5.6555999999999997</v>
      </c>
      <c r="AT1114">
        <v>5.4474999999999998</v>
      </c>
      <c r="AU1114">
        <v>5.8067000000000002</v>
      </c>
      <c r="AV1114">
        <v>6.0529000000000002</v>
      </c>
      <c r="AW1114">
        <v>6.1917</v>
      </c>
      <c r="AX1114">
        <v>5.8295000000000003</v>
      </c>
      <c r="AY1114">
        <v>5.8482000000000003</v>
      </c>
      <c r="AZ1114">
        <v>5.7416</v>
      </c>
      <c r="BA1114">
        <v>5.6601999999999997</v>
      </c>
      <c r="BB1114">
        <v>5.7081</v>
      </c>
      <c r="BC1114">
        <v>5.4565000000000001</v>
      </c>
      <c r="BD1114" s="28">
        <v>5.5589000000000004</v>
      </c>
      <c r="BE1114">
        <v>5.6053811659192823</v>
      </c>
      <c r="BF1114">
        <v>5.6465273856578202</v>
      </c>
      <c r="BG1114">
        <v>5.6866647711117428</v>
      </c>
      <c r="BH1114">
        <v>5.7306590257879657</v>
      </c>
      <c r="BI1114">
        <v>5.7686760888376121</v>
      </c>
      <c r="BJ1114">
        <v>5.8122638767800057</v>
      </c>
      <c r="BK1114">
        <v>5.8548009367681493</v>
      </c>
      <c r="BL1114">
        <v>5.8944886531093426</v>
      </c>
      <c r="BM1114">
        <v>5.9382422802850359</v>
      </c>
      <c r="BN1114">
        <v>5.9808612440191391</v>
      </c>
      <c r="BO1114">
        <v>6.022282445046673</v>
      </c>
    </row>
    <row r="1115" spans="1:67">
      <c r="A1115" s="95">
        <v>45853</v>
      </c>
      <c r="AK1115">
        <v>4.8412997999999998</v>
      </c>
      <c r="AL1115">
        <v>4.9528999999999996</v>
      </c>
      <c r="AM1115">
        <v>4.9827000000000004</v>
      </c>
      <c r="AN1115">
        <v>4.9955999999999996</v>
      </c>
      <c r="AO1115">
        <v>5.1711999999999998</v>
      </c>
      <c r="AP1115">
        <v>5.2409999999999997</v>
      </c>
      <c r="AQ1115">
        <v>5.5583</v>
      </c>
      <c r="AR1115">
        <v>5.6615000000000002</v>
      </c>
      <c r="AS1115">
        <v>5.6555999999999997</v>
      </c>
      <c r="AT1115">
        <v>5.4474999999999998</v>
      </c>
      <c r="AU1115">
        <v>5.8067000000000002</v>
      </c>
      <c r="AV1115">
        <v>6.0529000000000002</v>
      </c>
      <c r="AW1115">
        <v>6.1917</v>
      </c>
      <c r="AX1115">
        <v>5.8295000000000003</v>
      </c>
      <c r="AY1115">
        <v>5.8482000000000003</v>
      </c>
      <c r="AZ1115">
        <v>5.7416</v>
      </c>
      <c r="BA1115">
        <v>5.6601999999999997</v>
      </c>
      <c r="BB1115">
        <v>5.7081</v>
      </c>
      <c r="BC1115">
        <v>5.4565000000000001</v>
      </c>
      <c r="BD1115" s="28">
        <v>5.5568999999999997</v>
      </c>
      <c r="BE1115">
        <v>5.5834729201563373</v>
      </c>
      <c r="BF1115">
        <v>5.6242969628796393</v>
      </c>
      <c r="BG1115">
        <v>5.6641178136505239</v>
      </c>
      <c r="BH1115">
        <v>5.7061340941512126</v>
      </c>
      <c r="BI1115">
        <v>5.7421762848119435</v>
      </c>
      <c r="BJ1115">
        <v>5.78368999421631</v>
      </c>
      <c r="BK1115">
        <v>5.8258083309059137</v>
      </c>
      <c r="BL1115">
        <v>5.8668231152830748</v>
      </c>
      <c r="BM1115">
        <v>5.9136605558840927</v>
      </c>
      <c r="BN1115">
        <v>5.9559261465157833</v>
      </c>
      <c r="BO1115">
        <v>5.9970014992503744</v>
      </c>
    </row>
    <row r="1116" spans="1:67">
      <c r="A1116" s="95">
        <v>45854</v>
      </c>
      <c r="AK1116">
        <v>4.8412997999999998</v>
      </c>
      <c r="AL1116">
        <v>4.9528999999999996</v>
      </c>
      <c r="AM1116">
        <v>4.9827000000000004</v>
      </c>
      <c r="AN1116">
        <v>4.9955999999999996</v>
      </c>
      <c r="AO1116">
        <v>5.1711999999999998</v>
      </c>
      <c r="AP1116">
        <v>5.2409999999999997</v>
      </c>
      <c r="AQ1116">
        <v>5.5583</v>
      </c>
      <c r="AR1116">
        <v>5.6615000000000002</v>
      </c>
      <c r="AS1116">
        <v>5.6555999999999997</v>
      </c>
      <c r="AT1116">
        <v>5.4474999999999998</v>
      </c>
      <c r="AU1116">
        <v>5.8067000000000002</v>
      </c>
      <c r="AV1116">
        <v>6.0529000000000002</v>
      </c>
      <c r="AW1116">
        <v>6.1917</v>
      </c>
      <c r="AX1116">
        <v>5.8295000000000003</v>
      </c>
      <c r="AY1116">
        <v>5.8482000000000003</v>
      </c>
      <c r="AZ1116">
        <v>5.7416</v>
      </c>
      <c r="BA1116">
        <v>5.6601999999999997</v>
      </c>
      <c r="BB1116">
        <v>5.7081</v>
      </c>
      <c r="BC1116">
        <v>5.4565000000000001</v>
      </c>
      <c r="BD1116" s="28">
        <v>5.5716000000000001</v>
      </c>
      <c r="BE1116">
        <v>5.5756899916364651</v>
      </c>
      <c r="BF1116">
        <v>5.616399887672002</v>
      </c>
      <c r="BG1116">
        <v>5.6577086280056577</v>
      </c>
      <c r="BH1116">
        <v>5.6980056980056988</v>
      </c>
      <c r="BI1116">
        <v>5.7339449541284404</v>
      </c>
      <c r="BJ1116">
        <v>5.7770075101097627</v>
      </c>
      <c r="BK1116">
        <v>5.8190282222868781</v>
      </c>
      <c r="BL1116">
        <v>5.8582308142940835</v>
      </c>
      <c r="BM1116">
        <v>5.9049306170652498</v>
      </c>
      <c r="BN1116">
        <v>5.9470710674992571</v>
      </c>
      <c r="BO1116">
        <v>5.9880239520958076</v>
      </c>
    </row>
    <row r="1117" spans="1:67">
      <c r="A1117" s="95">
        <v>45855</v>
      </c>
      <c r="AK1117">
        <v>4.8412997999999998</v>
      </c>
      <c r="AL1117">
        <v>4.9528999999999996</v>
      </c>
      <c r="AM1117">
        <v>4.9827000000000004</v>
      </c>
      <c r="AN1117">
        <v>4.9955999999999996</v>
      </c>
      <c r="AO1117">
        <v>5.1711999999999998</v>
      </c>
      <c r="AP1117">
        <v>5.2409999999999997</v>
      </c>
      <c r="AQ1117">
        <v>5.5583</v>
      </c>
      <c r="AR1117">
        <v>5.6615000000000002</v>
      </c>
      <c r="AS1117">
        <v>5.6555999999999997</v>
      </c>
      <c r="AT1117">
        <v>5.4474999999999998</v>
      </c>
      <c r="AU1117">
        <v>5.8067000000000002</v>
      </c>
      <c r="AV1117">
        <v>6.0529000000000002</v>
      </c>
      <c r="AW1117">
        <v>6.1917</v>
      </c>
      <c r="AX1117">
        <v>5.8295000000000003</v>
      </c>
      <c r="AY1117">
        <v>5.8482000000000003</v>
      </c>
      <c r="AZ1117">
        <v>5.7416</v>
      </c>
      <c r="BA1117">
        <v>5.6601999999999997</v>
      </c>
      <c r="BB1117">
        <v>5.7081</v>
      </c>
      <c r="BC1117">
        <v>5.4565000000000001</v>
      </c>
      <c r="BD1117" s="28">
        <v>5.5731000000000002</v>
      </c>
      <c r="BE1117">
        <v>5.5663790704146949</v>
      </c>
      <c r="BF1117">
        <v>5.6069526212503504</v>
      </c>
      <c r="BG1117">
        <v>5.6449336720293539</v>
      </c>
      <c r="BH1117">
        <v>5.6866647711117428</v>
      </c>
      <c r="BI1117">
        <v>5.7240984544934177</v>
      </c>
      <c r="BJ1117">
        <v>5.7670126874279122</v>
      </c>
      <c r="BK1117">
        <v>5.8088875980249783</v>
      </c>
      <c r="BL1117">
        <v>5.8445353594389244</v>
      </c>
      <c r="BM1117">
        <v>5.8875478363261697</v>
      </c>
      <c r="BN1117">
        <v>5.9276822762299943</v>
      </c>
      <c r="BO1117">
        <v>5.9683676514473287</v>
      </c>
    </row>
    <row r="1118" spans="1:67">
      <c r="A1118" s="95">
        <v>45856</v>
      </c>
      <c r="AK1118">
        <v>4.8412997999999998</v>
      </c>
      <c r="AL1118">
        <v>4.9528999999999996</v>
      </c>
      <c r="AM1118">
        <v>4.9827000000000004</v>
      </c>
      <c r="AN1118">
        <v>4.9955999999999996</v>
      </c>
      <c r="AO1118">
        <v>5.1711999999999998</v>
      </c>
      <c r="AP1118">
        <v>5.2409999999999997</v>
      </c>
      <c r="AQ1118">
        <v>5.5583</v>
      </c>
      <c r="AR1118">
        <v>5.6615000000000002</v>
      </c>
      <c r="AS1118">
        <v>5.6555999999999997</v>
      </c>
      <c r="AT1118">
        <v>5.4474999999999998</v>
      </c>
      <c r="AU1118">
        <v>5.8067000000000002</v>
      </c>
      <c r="AV1118">
        <v>6.0529000000000002</v>
      </c>
      <c r="AW1118">
        <v>6.1917</v>
      </c>
      <c r="AX1118">
        <v>5.8295000000000003</v>
      </c>
      <c r="AY1118">
        <v>5.8482000000000003</v>
      </c>
      <c r="AZ1118">
        <v>5.7416</v>
      </c>
      <c r="BA1118">
        <v>5.6601999999999997</v>
      </c>
      <c r="BB1118">
        <v>5.7081</v>
      </c>
      <c r="BC1118">
        <v>5.4565000000000001</v>
      </c>
      <c r="BD1118" s="28">
        <v>5.5460000000000003</v>
      </c>
      <c r="BE1118">
        <v>5.6100981767180924</v>
      </c>
      <c r="BF1118">
        <v>5.6513139304888389</v>
      </c>
      <c r="BG1118">
        <v>5.6899004267425326</v>
      </c>
      <c r="BH1118">
        <v>5.7339449541284404</v>
      </c>
      <c r="BI1118">
        <v>5.7703404500865547</v>
      </c>
      <c r="BJ1118">
        <v>5.8139534883720936</v>
      </c>
      <c r="BK1118">
        <v>5.8565153733528543</v>
      </c>
      <c r="BL1118">
        <v>5.8944886531093426</v>
      </c>
      <c r="BM1118">
        <v>5.94000594000594</v>
      </c>
      <c r="BN1118">
        <v>5.9808612440191391</v>
      </c>
      <c r="BO1118">
        <v>6.0204695966285371</v>
      </c>
    </row>
    <row r="1119" spans="1:67">
      <c r="A1119" s="95">
        <v>45859</v>
      </c>
      <c r="AK1119">
        <v>4.8412997999999998</v>
      </c>
      <c r="AL1119">
        <v>4.9528999999999996</v>
      </c>
      <c r="AM1119">
        <v>4.9827000000000004</v>
      </c>
      <c r="AN1119">
        <v>4.9955999999999996</v>
      </c>
      <c r="AO1119">
        <v>5.1711999999999998</v>
      </c>
      <c r="AP1119">
        <v>5.2409999999999997</v>
      </c>
      <c r="AQ1119">
        <v>5.5583</v>
      </c>
      <c r="AR1119">
        <v>5.6615000000000002</v>
      </c>
      <c r="AS1119">
        <v>5.6555999999999997</v>
      </c>
      <c r="AT1119">
        <v>5.4474999999999998</v>
      </c>
      <c r="AU1119">
        <v>5.8067000000000002</v>
      </c>
      <c r="AV1119">
        <v>6.0529000000000002</v>
      </c>
      <c r="AW1119">
        <v>6.1917</v>
      </c>
      <c r="AX1119">
        <v>5.8295000000000003</v>
      </c>
      <c r="AY1119">
        <v>5.8482000000000003</v>
      </c>
      <c r="AZ1119">
        <v>5.7416</v>
      </c>
      <c r="BA1119">
        <v>5.6601999999999997</v>
      </c>
      <c r="BB1119">
        <v>5.7081</v>
      </c>
      <c r="BC1119">
        <v>5.4565000000000001</v>
      </c>
      <c r="BD1119" s="28">
        <v>5.5618999999999996</v>
      </c>
      <c r="BE1119">
        <v>5.5788005578800561</v>
      </c>
      <c r="BF1119">
        <v>5.6195560550716497</v>
      </c>
      <c r="BG1119">
        <v>5.6577086280056577</v>
      </c>
      <c r="BH1119">
        <v>5.7012542759407072</v>
      </c>
      <c r="BI1119">
        <v>5.7388809182209473</v>
      </c>
      <c r="BJ1119">
        <v>5.7820179242555652</v>
      </c>
      <c r="BK1119">
        <v>5.8224163027656477</v>
      </c>
      <c r="BL1119">
        <v>5.8599472604746561</v>
      </c>
      <c r="BM1119">
        <v>5.9014458542342876</v>
      </c>
      <c r="BN1119">
        <v>5.9417706476530006</v>
      </c>
      <c r="BO1119">
        <v>5.9826503140891418</v>
      </c>
    </row>
    <row r="1120" spans="1:67">
      <c r="A1120" s="95">
        <v>45860</v>
      </c>
      <c r="AK1120">
        <v>4.8412997999999998</v>
      </c>
      <c r="AL1120">
        <v>4.9528999999999996</v>
      </c>
      <c r="AM1120">
        <v>4.9827000000000004</v>
      </c>
      <c r="AN1120">
        <v>4.9955999999999996</v>
      </c>
      <c r="AO1120">
        <v>5.1711999999999998</v>
      </c>
      <c r="AP1120">
        <v>5.2409999999999997</v>
      </c>
      <c r="AQ1120">
        <v>5.5583</v>
      </c>
      <c r="AR1120">
        <v>5.6615000000000002</v>
      </c>
      <c r="AS1120">
        <v>5.6555999999999997</v>
      </c>
      <c r="AT1120">
        <v>5.4474999999999998</v>
      </c>
      <c r="AU1120">
        <v>5.8067000000000002</v>
      </c>
      <c r="AV1120">
        <v>6.0529000000000002</v>
      </c>
      <c r="AW1120">
        <v>6.1917</v>
      </c>
      <c r="AX1120">
        <v>5.8295000000000003</v>
      </c>
      <c r="AY1120">
        <v>5.8482000000000003</v>
      </c>
      <c r="AZ1120">
        <v>5.7416</v>
      </c>
      <c r="BA1120">
        <v>5.6601999999999997</v>
      </c>
      <c r="BB1120">
        <v>5.7081</v>
      </c>
      <c r="BC1120">
        <v>5.4565000000000001</v>
      </c>
      <c r="BD1120" s="28">
        <v>5.5702999999999996</v>
      </c>
      <c r="BE1120">
        <v>5.5803571428571432</v>
      </c>
      <c r="BF1120">
        <v>5.6211354693648117</v>
      </c>
      <c r="BG1120">
        <v>5.6593095642331637</v>
      </c>
      <c r="BH1120">
        <v>5.7045065601825442</v>
      </c>
      <c r="BI1120">
        <v>5.7405281285878305</v>
      </c>
      <c r="BJ1120">
        <v>5.7803468208092488</v>
      </c>
      <c r="BK1120">
        <v>5.8207217694994178</v>
      </c>
      <c r="BL1120">
        <v>5.8616647127784294</v>
      </c>
      <c r="BM1120">
        <v>5.9066745422327225</v>
      </c>
      <c r="BN1120">
        <v>5.9506099375185952</v>
      </c>
      <c r="BO1120">
        <v>5.9916117435590177</v>
      </c>
    </row>
    <row r="1121" spans="1:73">
      <c r="A1121" s="95">
        <v>45861</v>
      </c>
      <c r="AK1121">
        <v>4.8412997999999998</v>
      </c>
      <c r="AL1121">
        <v>4.9528999999999996</v>
      </c>
      <c r="AM1121">
        <v>4.9827000000000004</v>
      </c>
      <c r="AN1121">
        <v>4.9955999999999996</v>
      </c>
      <c r="AO1121">
        <v>5.1711999999999998</v>
      </c>
      <c r="AP1121">
        <v>5.2409999999999997</v>
      </c>
      <c r="AQ1121">
        <v>5.5583</v>
      </c>
      <c r="AR1121">
        <v>5.6615000000000002</v>
      </c>
      <c r="AS1121">
        <v>5.6555999999999997</v>
      </c>
      <c r="AT1121">
        <v>5.4474999999999998</v>
      </c>
      <c r="AU1121">
        <v>5.8067000000000002</v>
      </c>
      <c r="AV1121">
        <v>6.0529000000000002</v>
      </c>
      <c r="AW1121">
        <v>6.1917</v>
      </c>
      <c r="AX1121">
        <v>5.8295000000000003</v>
      </c>
      <c r="AY1121">
        <v>5.8482000000000003</v>
      </c>
      <c r="AZ1121">
        <v>5.7416</v>
      </c>
      <c r="BA1121">
        <v>5.6601999999999997</v>
      </c>
      <c r="BB1121">
        <v>5.7081</v>
      </c>
      <c r="BC1121">
        <v>5.4565000000000001</v>
      </c>
      <c r="BD1121" s="28">
        <v>5.5530999999999997</v>
      </c>
      <c r="BE1121">
        <v>5.5309734513274336</v>
      </c>
      <c r="BF1121">
        <v>5.5710306406685239</v>
      </c>
      <c r="BG1121">
        <v>5.6100981767180924</v>
      </c>
      <c r="BH1121">
        <v>5.6497175141242941</v>
      </c>
      <c r="BI1121">
        <v>5.6866647711117428</v>
      </c>
      <c r="BJ1121">
        <v>5.7290174735032942</v>
      </c>
      <c r="BK1121">
        <v>5.7686760888376121</v>
      </c>
      <c r="BL1121">
        <v>5.8072009291521489</v>
      </c>
      <c r="BM1121">
        <v>5.8513750731421883</v>
      </c>
      <c r="BN1121">
        <v>5.8927519151443724</v>
      </c>
      <c r="BO1121">
        <v>5.9311981020166078</v>
      </c>
    </row>
    <row r="1122" spans="1:73">
      <c r="A1122" s="95">
        <v>45862</v>
      </c>
      <c r="AK1122">
        <v>4.8412997999999998</v>
      </c>
      <c r="AL1122">
        <v>4.9528999999999996</v>
      </c>
      <c r="AM1122">
        <v>4.9827000000000004</v>
      </c>
      <c r="AN1122">
        <v>4.9955999999999996</v>
      </c>
      <c r="AO1122">
        <v>5.1711999999999998</v>
      </c>
      <c r="AP1122">
        <v>5.2409999999999997</v>
      </c>
      <c r="AQ1122">
        <v>5.5583</v>
      </c>
      <c r="AR1122">
        <v>5.6615000000000002</v>
      </c>
      <c r="AS1122">
        <v>5.6555999999999997</v>
      </c>
      <c r="AT1122">
        <v>5.4474999999999998</v>
      </c>
      <c r="AU1122">
        <v>5.8067000000000002</v>
      </c>
      <c r="AV1122">
        <v>6.0529000000000002</v>
      </c>
      <c r="AW1122">
        <v>6.1917</v>
      </c>
      <c r="AX1122">
        <v>5.8295000000000003</v>
      </c>
      <c r="AY1122">
        <v>5.8482000000000003</v>
      </c>
      <c r="AZ1122">
        <v>5.7416</v>
      </c>
      <c r="BA1122">
        <v>5.6601999999999997</v>
      </c>
      <c r="BB1122">
        <v>5.7081</v>
      </c>
      <c r="BC1122">
        <v>5.4565000000000001</v>
      </c>
      <c r="BD1122" s="28">
        <v>5.5232999999999999</v>
      </c>
      <c r="BE1122">
        <v>5.5309734513274336</v>
      </c>
      <c r="BF1122">
        <v>5.5710306406685239</v>
      </c>
      <c r="BG1122">
        <v>5.6100981767180924</v>
      </c>
      <c r="BH1122">
        <v>5.6529112492933864</v>
      </c>
      <c r="BI1122">
        <v>5.6899004267425326</v>
      </c>
      <c r="BJ1122">
        <v>5.7323015190599031</v>
      </c>
      <c r="BK1122">
        <v>5.7736720554272516</v>
      </c>
      <c r="BL1122">
        <v>5.8105752469494476</v>
      </c>
      <c r="BM1122">
        <v>5.8513750731421883</v>
      </c>
      <c r="BN1122">
        <v>5.8910162002945503</v>
      </c>
      <c r="BO1122">
        <v>5.9311981020166078</v>
      </c>
    </row>
    <row r="1123" spans="1:73">
      <c r="A1123" s="95">
        <v>45863</v>
      </c>
      <c r="AK1123">
        <v>4.8412997999999998</v>
      </c>
      <c r="AL1123">
        <v>4.9528999999999996</v>
      </c>
      <c r="AM1123">
        <v>4.9827000000000004</v>
      </c>
      <c r="AN1123">
        <v>4.9955999999999996</v>
      </c>
      <c r="AO1123">
        <v>5.1711999999999998</v>
      </c>
      <c r="AP1123">
        <v>5.2409999999999997</v>
      </c>
      <c r="AQ1123">
        <v>5.5583</v>
      </c>
      <c r="AR1123">
        <v>5.6615000000000002</v>
      </c>
      <c r="AS1123">
        <v>5.6555999999999997</v>
      </c>
      <c r="AT1123">
        <v>5.4474999999999998</v>
      </c>
      <c r="AU1123">
        <v>5.8067000000000002</v>
      </c>
      <c r="AV1123">
        <v>6.0529000000000002</v>
      </c>
      <c r="AW1123">
        <v>6.1917</v>
      </c>
      <c r="AX1123">
        <v>5.8295000000000003</v>
      </c>
      <c r="AY1123">
        <v>5.8482000000000003</v>
      </c>
      <c r="AZ1123">
        <v>5.7416</v>
      </c>
      <c r="BA1123">
        <v>5.6601999999999997</v>
      </c>
      <c r="BB1123">
        <v>5.7081</v>
      </c>
      <c r="BC1123">
        <v>5.4565000000000001</v>
      </c>
      <c r="BD1123" s="28">
        <v>5.5419999999999998</v>
      </c>
      <c r="BE1123">
        <v>5.5756899916364651</v>
      </c>
      <c r="BF1123">
        <v>5.616399887672002</v>
      </c>
      <c r="BG1123">
        <v>5.6529112492933864</v>
      </c>
      <c r="BH1123">
        <v>5.6980056980056988</v>
      </c>
      <c r="BI1123">
        <v>5.7355893318038431</v>
      </c>
      <c r="BJ1123">
        <v>5.7786766830395839</v>
      </c>
      <c r="BK1123">
        <v>5.8190282222868781</v>
      </c>
      <c r="BL1123">
        <v>5.8582308142940835</v>
      </c>
      <c r="BM1123">
        <v>5.9014458542342876</v>
      </c>
      <c r="BN1123">
        <v>5.9417706476530006</v>
      </c>
      <c r="BO1123">
        <v>5.9808612440191391</v>
      </c>
    </row>
    <row r="1124" spans="1:73">
      <c r="A1124" s="95">
        <v>45866</v>
      </c>
      <c r="AK1124">
        <v>4.8412997999999998</v>
      </c>
      <c r="AL1124">
        <v>4.9528999999999996</v>
      </c>
      <c r="AM1124">
        <v>4.9827000000000004</v>
      </c>
      <c r="AN1124">
        <v>4.9955999999999996</v>
      </c>
      <c r="AO1124">
        <v>5.1711999999999998</v>
      </c>
      <c r="AP1124">
        <v>5.2409999999999997</v>
      </c>
      <c r="AQ1124">
        <v>5.5583</v>
      </c>
      <c r="AR1124">
        <v>5.6615000000000002</v>
      </c>
      <c r="AS1124">
        <v>5.6555999999999997</v>
      </c>
      <c r="AT1124">
        <v>5.4474999999999998</v>
      </c>
      <c r="AU1124">
        <v>5.8067000000000002</v>
      </c>
      <c r="AV1124">
        <v>6.0529000000000002</v>
      </c>
      <c r="AW1124">
        <v>6.1917</v>
      </c>
      <c r="AX1124">
        <v>5.8295000000000003</v>
      </c>
      <c r="AY1124">
        <v>5.8482000000000003</v>
      </c>
      <c r="AZ1124">
        <v>5.7416</v>
      </c>
      <c r="BA1124">
        <v>5.6601999999999997</v>
      </c>
      <c r="BB1124">
        <v>5.7081</v>
      </c>
      <c r="BC1124">
        <v>5.4565000000000001</v>
      </c>
      <c r="BD1124" s="28">
        <v>5.5871000000000004</v>
      </c>
      <c r="BE1124">
        <v>5.6038105912020173</v>
      </c>
      <c r="BF1124">
        <v>5.6449336720293539</v>
      </c>
      <c r="BG1124">
        <v>5.6850483229107445</v>
      </c>
      <c r="BH1124">
        <v>5.7306590257879657</v>
      </c>
      <c r="BI1124">
        <v>5.7686760888376121</v>
      </c>
      <c r="BJ1124">
        <v>5.8105752469494476</v>
      </c>
      <c r="BK1124">
        <v>5.8530875036581795</v>
      </c>
      <c r="BL1124">
        <v>5.8910162002945503</v>
      </c>
      <c r="BM1124">
        <v>5.9347181008902075</v>
      </c>
      <c r="BN1124">
        <v>5.975500448162534</v>
      </c>
      <c r="BO1124">
        <v>6.01684717208183</v>
      </c>
    </row>
    <row r="1125" spans="1:73">
      <c r="A1125" s="95">
        <v>45867</v>
      </c>
      <c r="AK1125">
        <v>4.8412997999999998</v>
      </c>
      <c r="AL1125">
        <v>4.9528999999999996</v>
      </c>
      <c r="AM1125">
        <v>4.9827000000000004</v>
      </c>
      <c r="AN1125">
        <v>4.9955999999999996</v>
      </c>
      <c r="AO1125">
        <v>5.1711999999999998</v>
      </c>
      <c r="AP1125">
        <v>5.2409999999999997</v>
      </c>
      <c r="AQ1125">
        <v>5.5583</v>
      </c>
      <c r="AR1125">
        <v>5.6615000000000002</v>
      </c>
      <c r="AS1125">
        <v>5.6555999999999997</v>
      </c>
      <c r="AT1125">
        <v>5.4474999999999998</v>
      </c>
      <c r="AU1125">
        <v>5.8067000000000002</v>
      </c>
      <c r="AV1125">
        <v>6.0529000000000002</v>
      </c>
      <c r="AW1125">
        <v>6.1917</v>
      </c>
      <c r="AX1125">
        <v>5.8295000000000003</v>
      </c>
      <c r="AY1125">
        <v>5.8482000000000003</v>
      </c>
      <c r="AZ1125">
        <v>5.7416</v>
      </c>
      <c r="BA1125">
        <v>5.6601999999999997</v>
      </c>
      <c r="BB1125">
        <v>5.7081</v>
      </c>
      <c r="BC1125">
        <v>5.4565000000000001</v>
      </c>
      <c r="BD1125" s="28">
        <v>5.5758000000000001</v>
      </c>
      <c r="BE1125">
        <v>5.5725828921705212</v>
      </c>
      <c r="BF1125">
        <v>5.6132472635419592</v>
      </c>
      <c r="BG1125">
        <v>5.6513139304888389</v>
      </c>
      <c r="BH1125">
        <v>5.6980056980056988</v>
      </c>
      <c r="BI1125">
        <v>5.7355893318038431</v>
      </c>
      <c r="BJ1125">
        <v>5.7770075101097627</v>
      </c>
      <c r="BK1125">
        <v>5.8190282222868781</v>
      </c>
      <c r="BL1125">
        <v>5.8565153733528543</v>
      </c>
      <c r="BM1125">
        <v>5.8997050147492622</v>
      </c>
      <c r="BN1125">
        <v>5.94000594000594</v>
      </c>
      <c r="BO1125">
        <v>5.9808612440191391</v>
      </c>
    </row>
    <row r="1126" spans="1:73">
      <c r="A1126" s="95">
        <v>45868</v>
      </c>
      <c r="AK1126">
        <v>4.8412997999999998</v>
      </c>
      <c r="AL1126">
        <v>4.9528999999999996</v>
      </c>
      <c r="AM1126">
        <v>4.9827000000000004</v>
      </c>
      <c r="AN1126">
        <v>4.9955999999999996</v>
      </c>
      <c r="AO1126">
        <v>5.1711999999999998</v>
      </c>
      <c r="AP1126">
        <v>5.2409999999999997</v>
      </c>
      <c r="AQ1126">
        <v>5.5583</v>
      </c>
      <c r="AR1126">
        <v>5.6615000000000002</v>
      </c>
      <c r="AS1126">
        <v>5.6555999999999997</v>
      </c>
      <c r="AT1126">
        <v>5.4474999999999998</v>
      </c>
      <c r="AU1126">
        <v>5.8067000000000002</v>
      </c>
      <c r="AV1126">
        <v>6.0529000000000002</v>
      </c>
      <c r="AW1126">
        <v>6.1917</v>
      </c>
      <c r="AX1126">
        <v>5.8295000000000003</v>
      </c>
      <c r="AY1126">
        <v>5.8482000000000003</v>
      </c>
      <c r="AZ1126">
        <v>5.7416</v>
      </c>
      <c r="BA1126">
        <v>5.6601999999999997</v>
      </c>
      <c r="BB1126">
        <v>5.7081</v>
      </c>
      <c r="BC1126">
        <v>5.4565000000000001</v>
      </c>
      <c r="BD1126" s="28">
        <v>5.6028000000000002</v>
      </c>
      <c r="BE1126">
        <v>5.5741360089186172</v>
      </c>
      <c r="BF1126">
        <v>5.6148231330713081</v>
      </c>
      <c r="BG1126">
        <v>5.6545094713033643</v>
      </c>
      <c r="BH1126">
        <v>5.6963827969239533</v>
      </c>
      <c r="BI1126">
        <v>5.7339449541284404</v>
      </c>
      <c r="BJ1126">
        <v>5.7753393011839442</v>
      </c>
      <c r="BK1126">
        <v>5.8173356602675979</v>
      </c>
      <c r="BL1126">
        <v>5.8548009367681493</v>
      </c>
      <c r="BM1126">
        <v>5.8979652020053077</v>
      </c>
      <c r="BN1126">
        <v>5.9382422802850359</v>
      </c>
      <c r="BO1126">
        <v>5.9790732436472345</v>
      </c>
    </row>
    <row r="1127" spans="1:73">
      <c r="A1127" s="95">
        <v>45869</v>
      </c>
      <c r="AK1127">
        <v>4.8412997999999998</v>
      </c>
      <c r="AL1127">
        <v>4.9528999999999996</v>
      </c>
      <c r="AM1127">
        <v>4.9827000000000004</v>
      </c>
      <c r="AN1127">
        <v>4.9955999999999996</v>
      </c>
      <c r="AO1127">
        <v>5.1711999999999998</v>
      </c>
      <c r="AP1127">
        <v>5.2409999999999997</v>
      </c>
      <c r="AQ1127">
        <v>5.5583</v>
      </c>
      <c r="AR1127">
        <v>5.6615000000000002</v>
      </c>
      <c r="AS1127">
        <v>5.6555999999999997</v>
      </c>
      <c r="AT1127">
        <v>5.4474999999999998</v>
      </c>
      <c r="AU1127">
        <v>5.8067000000000002</v>
      </c>
      <c r="AV1127">
        <v>6.0529000000000002</v>
      </c>
      <c r="AW1127">
        <v>6.1917</v>
      </c>
      <c r="AX1127">
        <v>5.8295000000000003</v>
      </c>
      <c r="AY1127">
        <v>5.8482000000000003</v>
      </c>
      <c r="AZ1127">
        <v>5.7416</v>
      </c>
      <c r="BA1127">
        <v>5.6601999999999997</v>
      </c>
      <c r="BB1127">
        <v>5.7081</v>
      </c>
      <c r="BC1127">
        <v>5.4565000000000001</v>
      </c>
      <c r="BD1127" s="28">
        <v>5.6014999999999997</v>
      </c>
      <c r="BE1127">
        <v>5.6022408963585439</v>
      </c>
      <c r="BF1127">
        <v>5.6385678037778399</v>
      </c>
      <c r="BG1127">
        <v>5.6785917092561045</v>
      </c>
      <c r="BH1127">
        <v>5.7224606580829764</v>
      </c>
      <c r="BI1127">
        <v>5.7603686635944698</v>
      </c>
      <c r="BJ1127">
        <v>5.802146794313896</v>
      </c>
      <c r="BK1127">
        <v>5.8445353594389244</v>
      </c>
      <c r="BL1127">
        <v>5.8806233460746835</v>
      </c>
      <c r="BM1127">
        <v>5.9224163458691148</v>
      </c>
      <c r="BN1127">
        <v>5.9630292188431726</v>
      </c>
      <c r="BO1127">
        <v>6.0060060060060056</v>
      </c>
    </row>
    <row r="1128" spans="1:73">
      <c r="A1128" s="95">
        <v>45870</v>
      </c>
      <c r="AK1128">
        <v>4.8412997999999998</v>
      </c>
      <c r="AL1128">
        <v>4.9528999999999996</v>
      </c>
      <c r="AM1128">
        <v>4.9827000000000004</v>
      </c>
      <c r="AN1128">
        <v>4.9955999999999996</v>
      </c>
      <c r="AO1128">
        <v>5.1711999999999998</v>
      </c>
      <c r="AP1128">
        <v>5.2409999999999997</v>
      </c>
      <c r="AQ1128">
        <v>5.5583</v>
      </c>
      <c r="AR1128">
        <v>5.6615000000000002</v>
      </c>
      <c r="AS1128">
        <v>5.6555999999999997</v>
      </c>
      <c r="AT1128">
        <v>5.4474999999999998</v>
      </c>
      <c r="AU1128">
        <v>5.8067000000000002</v>
      </c>
      <c r="AV1128">
        <v>6.0529000000000002</v>
      </c>
      <c r="AW1128">
        <v>6.1917</v>
      </c>
      <c r="AX1128">
        <v>5.8295000000000003</v>
      </c>
      <c r="AY1128">
        <v>5.8482000000000003</v>
      </c>
      <c r="AZ1128">
        <v>5.7416</v>
      </c>
      <c r="BA1128">
        <v>5.6601999999999997</v>
      </c>
      <c r="BB1128">
        <v>5.7081</v>
      </c>
      <c r="BC1128">
        <v>5.4565000000000001</v>
      </c>
      <c r="BD1128">
        <v>5.6014999999999997</v>
      </c>
      <c r="BE1128" s="28">
        <v>5.5430000000000001</v>
      </c>
      <c r="BF1128">
        <v>5.5975370836831795</v>
      </c>
      <c r="BG1128">
        <v>5.636978579481398</v>
      </c>
      <c r="BH1128">
        <v>5.6785917092561045</v>
      </c>
      <c r="BI1128">
        <v>5.7175528873642083</v>
      </c>
      <c r="BJ1128">
        <v>5.7603686635944698</v>
      </c>
      <c r="BK1128">
        <v>5.802146794313896</v>
      </c>
      <c r="BL1128">
        <v>5.8394160583941606</v>
      </c>
      <c r="BM1128">
        <v>5.8823529411764701</v>
      </c>
      <c r="BN1128">
        <v>5.9206631142687982</v>
      </c>
      <c r="BO1128">
        <v>5.9630292188431726</v>
      </c>
    </row>
    <row r="1129" spans="1:73">
      <c r="A1129" s="95">
        <v>45873</v>
      </c>
      <c r="AK1129">
        <v>4.8412997999999998</v>
      </c>
      <c r="AL1129">
        <v>4.9528999999999996</v>
      </c>
      <c r="AM1129">
        <v>4.9827000000000004</v>
      </c>
      <c r="AN1129">
        <v>4.9955999999999996</v>
      </c>
      <c r="AO1129">
        <v>5.1711999999999998</v>
      </c>
      <c r="AP1129">
        <v>5.2409999999999997</v>
      </c>
      <c r="AQ1129">
        <v>5.5583</v>
      </c>
      <c r="AR1129">
        <v>5.6615000000000002</v>
      </c>
      <c r="AS1129">
        <v>5.6555999999999997</v>
      </c>
      <c r="AT1129">
        <v>5.4474999999999998</v>
      </c>
      <c r="AU1129">
        <v>5.8067000000000002</v>
      </c>
      <c r="AV1129">
        <v>6.0529000000000002</v>
      </c>
      <c r="AW1129">
        <v>6.1917</v>
      </c>
      <c r="AX1129">
        <v>5.8295000000000003</v>
      </c>
      <c r="AY1129">
        <v>5.8482000000000003</v>
      </c>
      <c r="AZ1129">
        <v>5.7416</v>
      </c>
      <c r="BA1129">
        <v>5.6601999999999997</v>
      </c>
      <c r="BB1129">
        <v>5.7081</v>
      </c>
      <c r="BC1129">
        <v>5.4565000000000001</v>
      </c>
      <c r="BD1129">
        <v>5.6014999999999997</v>
      </c>
      <c r="BE1129" s="28">
        <v>5.5112997999999997</v>
      </c>
      <c r="BF1129">
        <v>5.5509297807382731</v>
      </c>
      <c r="BG1129">
        <v>5.589714924538848</v>
      </c>
      <c r="BH1129">
        <v>5.6322162771050408</v>
      </c>
      <c r="BI1129">
        <v>5.6705415367167564</v>
      </c>
      <c r="BJ1129">
        <v>5.7142857142857144</v>
      </c>
      <c r="BK1129">
        <v>5.755395683453238</v>
      </c>
      <c r="BL1129">
        <v>5.7920648711265565</v>
      </c>
      <c r="BM1129">
        <v>5.8343057176196034</v>
      </c>
      <c r="BN1129">
        <v>5.8737151248164459</v>
      </c>
      <c r="BO1129">
        <v>5.9154096421177167</v>
      </c>
    </row>
    <row r="1130" spans="1:73">
      <c r="A1130" s="95">
        <v>45874</v>
      </c>
      <c r="AK1130">
        <v>4.8412997999999998</v>
      </c>
      <c r="AL1130">
        <v>4.9528999999999996</v>
      </c>
      <c r="AM1130">
        <v>4.9827000000000004</v>
      </c>
      <c r="AN1130">
        <v>4.9955999999999996</v>
      </c>
      <c r="AO1130">
        <v>5.1711999999999998</v>
      </c>
      <c r="AP1130">
        <v>5.2409999999999997</v>
      </c>
      <c r="AQ1130">
        <v>5.5583</v>
      </c>
      <c r="AR1130">
        <v>5.6615000000000002</v>
      </c>
      <c r="AS1130">
        <v>5.6555999999999997</v>
      </c>
      <c r="AT1130">
        <v>5.4474999999999998</v>
      </c>
      <c r="AU1130">
        <v>5.8067000000000002</v>
      </c>
      <c r="AV1130">
        <v>6.0529000000000002</v>
      </c>
      <c r="AW1130">
        <v>6.1917</v>
      </c>
      <c r="AX1130">
        <v>5.8295000000000003</v>
      </c>
      <c r="AY1130">
        <v>5.8482000000000003</v>
      </c>
      <c r="AZ1130">
        <v>5.7416</v>
      </c>
      <c r="BA1130">
        <v>5.6601999999999997</v>
      </c>
      <c r="BB1130">
        <v>5.7081</v>
      </c>
      <c r="BC1130">
        <v>5.4565000000000001</v>
      </c>
      <c r="BD1130">
        <v>5.6014999999999997</v>
      </c>
      <c r="BE1130" s="28">
        <v>5.5113000000000003</v>
      </c>
      <c r="BF1130">
        <v>5.5417013022998063</v>
      </c>
      <c r="BG1130">
        <v>5.5803571428571432</v>
      </c>
      <c r="BH1130">
        <v>5.6242969628796393</v>
      </c>
      <c r="BI1130">
        <v>5.6625141562853907</v>
      </c>
      <c r="BJ1130">
        <v>5.7028799543769599</v>
      </c>
      <c r="BK1130">
        <v>5.7438253877082133</v>
      </c>
      <c r="BL1130">
        <v>5.7820179242555652</v>
      </c>
      <c r="BM1130">
        <v>5.8258083309059137</v>
      </c>
      <c r="BN1130">
        <v>5.8668231152830748</v>
      </c>
      <c r="BO1130">
        <v>5.9049306170652498</v>
      </c>
    </row>
    <row r="1131" spans="1:73">
      <c r="A1131" s="95">
        <v>45875</v>
      </c>
      <c r="AK1131">
        <v>4.8412997999999998</v>
      </c>
      <c r="AL1131">
        <v>4.9528999999999996</v>
      </c>
      <c r="AM1131">
        <v>4.9827000000000004</v>
      </c>
      <c r="AN1131">
        <v>4.9955999999999996</v>
      </c>
      <c r="AO1131">
        <v>5.1711999999999998</v>
      </c>
      <c r="AP1131">
        <v>5.2409999999999997</v>
      </c>
      <c r="AQ1131">
        <v>5.5583</v>
      </c>
      <c r="AR1131">
        <v>5.6615000000000002</v>
      </c>
      <c r="AS1131">
        <v>5.6555999999999997</v>
      </c>
      <c r="AT1131">
        <v>5.4474999999999998</v>
      </c>
      <c r="AU1131">
        <v>5.8067000000000002</v>
      </c>
      <c r="AV1131">
        <v>6.0529000000000002</v>
      </c>
      <c r="AW1131">
        <v>6.1917</v>
      </c>
      <c r="AX1131">
        <v>5.8295000000000003</v>
      </c>
      <c r="AY1131">
        <v>5.8482000000000003</v>
      </c>
      <c r="AZ1131">
        <v>5.7416</v>
      </c>
      <c r="BA1131">
        <v>5.6601999999999997</v>
      </c>
      <c r="BB1131">
        <v>5.7081</v>
      </c>
      <c r="BC1131">
        <v>5.4565000000000001</v>
      </c>
      <c r="BD1131">
        <v>5.6014999999999997</v>
      </c>
      <c r="BE1131" s="28">
        <v>5.4795999999999996</v>
      </c>
      <c r="BF1131">
        <v>5.4975261132490374</v>
      </c>
      <c r="BG1131">
        <v>5.5355660116246881</v>
      </c>
      <c r="BH1131">
        <v>5.5788005578800561</v>
      </c>
      <c r="BI1131">
        <v>5.6148231330713081</v>
      </c>
      <c r="BJ1131">
        <v>5.6577086280056577</v>
      </c>
      <c r="BK1131">
        <v>5.6963827969239533</v>
      </c>
      <c r="BL1131">
        <v>5.7339449541284404</v>
      </c>
      <c r="BM1131">
        <v>5.7786766830395839</v>
      </c>
      <c r="BN1131">
        <v>5.8190282222868781</v>
      </c>
      <c r="BO1131">
        <v>5.8565153733528543</v>
      </c>
    </row>
    <row r="1132" spans="1:73">
      <c r="A1132" s="95">
        <v>45876</v>
      </c>
      <c r="AK1132">
        <v>4.8412997999999998</v>
      </c>
      <c r="AL1132">
        <v>4.9528999999999996</v>
      </c>
      <c r="AM1132">
        <v>4.9827000000000004</v>
      </c>
      <c r="AN1132">
        <v>4.9955999999999996</v>
      </c>
      <c r="AO1132">
        <v>5.1711999999999998</v>
      </c>
      <c r="AP1132">
        <v>5.2409999999999997</v>
      </c>
      <c r="AQ1132">
        <v>5.5583</v>
      </c>
      <c r="AR1132">
        <v>5.6615000000000002</v>
      </c>
      <c r="AS1132">
        <v>5.6555999999999997</v>
      </c>
      <c r="AT1132">
        <v>5.4474999999999998</v>
      </c>
      <c r="AU1132">
        <v>5.8067000000000002</v>
      </c>
      <c r="AV1132">
        <v>6.0529000000000002</v>
      </c>
      <c r="AW1132">
        <v>6.1917</v>
      </c>
      <c r="AX1132">
        <v>5.8295000000000003</v>
      </c>
      <c r="AY1132">
        <v>5.8482000000000003</v>
      </c>
      <c r="AZ1132">
        <v>5.7416</v>
      </c>
      <c r="BA1132">
        <v>5.6601999999999997</v>
      </c>
      <c r="BB1132">
        <v>5.7081</v>
      </c>
      <c r="BC1132">
        <v>5.4565000000000001</v>
      </c>
      <c r="BD1132">
        <v>5.6014999999999997</v>
      </c>
      <c r="BE1132" s="28">
        <v>5.4631999999999996</v>
      </c>
      <c r="BF1132">
        <v>5.4809536859413539</v>
      </c>
      <c r="BG1132">
        <v>5.518763796909492</v>
      </c>
      <c r="BH1132">
        <v>5.5601890464275785</v>
      </c>
      <c r="BI1132">
        <v>5.5991041433370654</v>
      </c>
      <c r="BJ1132">
        <v>5.6401579244218834</v>
      </c>
      <c r="BK1132">
        <v>5.6818181818181825</v>
      </c>
      <c r="BL1132">
        <v>5.7175528873642083</v>
      </c>
      <c r="BM1132">
        <v>5.7587100489490357</v>
      </c>
      <c r="BN1132">
        <v>5.798782255726298</v>
      </c>
      <c r="BO1132">
        <v>5.8360081704114384</v>
      </c>
    </row>
    <row r="1133" spans="1:73">
      <c r="A1133" s="95">
        <v>45877</v>
      </c>
      <c r="AK1133">
        <v>4.8412997999999998</v>
      </c>
      <c r="AL1133">
        <v>4.9528999999999996</v>
      </c>
      <c r="AM1133">
        <v>4.9827000000000004</v>
      </c>
      <c r="AN1133">
        <v>4.9955999999999996</v>
      </c>
      <c r="AO1133">
        <v>5.1711999999999998</v>
      </c>
      <c r="AP1133">
        <v>5.2409999999999997</v>
      </c>
      <c r="AQ1133">
        <v>5.5583</v>
      </c>
      <c r="AR1133">
        <v>5.6615000000000002</v>
      </c>
      <c r="AS1133">
        <v>5.6555999999999997</v>
      </c>
      <c r="AT1133">
        <v>5.4474999999999998</v>
      </c>
      <c r="AU1133">
        <v>5.8067000000000002</v>
      </c>
      <c r="AV1133">
        <v>6.0529000000000002</v>
      </c>
      <c r="AW1133">
        <v>6.1917</v>
      </c>
      <c r="AX1133">
        <v>5.8295000000000003</v>
      </c>
      <c r="AY1133">
        <v>5.8482000000000003</v>
      </c>
      <c r="AZ1133">
        <v>5.7416</v>
      </c>
      <c r="BA1133">
        <v>5.6601999999999997</v>
      </c>
      <c r="BB1133">
        <v>5.7081</v>
      </c>
      <c r="BC1133">
        <v>5.4565000000000001</v>
      </c>
      <c r="BD1133">
        <v>5.6014999999999997</v>
      </c>
      <c r="BE1133" s="28">
        <v>5.4248000000000003</v>
      </c>
      <c r="BF1133">
        <v>5.4644808743169397</v>
      </c>
      <c r="BG1133">
        <v>5.5020632737276483</v>
      </c>
      <c r="BH1133">
        <v>5.54016620498615</v>
      </c>
      <c r="BI1133">
        <v>5.5788005578800561</v>
      </c>
      <c r="BJ1133">
        <v>5.6211354693648117</v>
      </c>
      <c r="BK1133">
        <v>5.660911406736485</v>
      </c>
      <c r="BL1133">
        <v>5.6980056980056988</v>
      </c>
      <c r="BM1133">
        <v>5.7388809182209473</v>
      </c>
      <c r="BN1133">
        <v>5.7770075101097627</v>
      </c>
      <c r="BO1133">
        <v>5.8156440825821463</v>
      </c>
    </row>
    <row r="1134" spans="1:73">
      <c r="A1134" s="95">
        <v>45880</v>
      </c>
      <c r="AK1134">
        <v>4.8412997999999998</v>
      </c>
      <c r="AL1134">
        <v>4.9528999999999996</v>
      </c>
      <c r="AM1134">
        <v>4.9827000000000004</v>
      </c>
      <c r="AN1134">
        <v>4.9955999999999996</v>
      </c>
      <c r="AO1134">
        <v>5.1711999999999998</v>
      </c>
      <c r="AP1134">
        <v>5.2409999999999997</v>
      </c>
      <c r="AQ1134">
        <v>5.5583</v>
      </c>
      <c r="AR1134">
        <v>5.6615000000000002</v>
      </c>
      <c r="AS1134">
        <v>5.6555999999999997</v>
      </c>
      <c r="AT1134">
        <v>5.4474999999999998</v>
      </c>
      <c r="AU1134">
        <v>5.8067000000000002</v>
      </c>
      <c r="AV1134">
        <v>6.0529000000000002</v>
      </c>
      <c r="AW1134">
        <v>6.1917</v>
      </c>
      <c r="AX1134">
        <v>5.8295000000000003</v>
      </c>
      <c r="AY1134">
        <v>5.8482000000000003</v>
      </c>
      <c r="AZ1134">
        <v>5.7416</v>
      </c>
      <c r="BA1134">
        <v>5.6601999999999997</v>
      </c>
      <c r="BB1134">
        <v>5.7081</v>
      </c>
      <c r="BC1134">
        <v>5.4565000000000001</v>
      </c>
      <c r="BD1134">
        <v>5.6014999999999997</v>
      </c>
      <c r="BE1134" s="28">
        <v>5.4466999999999999</v>
      </c>
      <c r="BF1134">
        <v>5.4719562243502056</v>
      </c>
      <c r="BG1134">
        <v>5.5096418732782375</v>
      </c>
      <c r="BH1134">
        <v>5.5509297807382731</v>
      </c>
      <c r="BI1134">
        <v>5.589714924538848</v>
      </c>
      <c r="BJ1134">
        <v>5.6322162771050408</v>
      </c>
      <c r="BK1134">
        <v>5.6721497447532609</v>
      </c>
      <c r="BL1134">
        <v>5.7093919497573511</v>
      </c>
      <c r="BM1134">
        <v>5.7504312823461756</v>
      </c>
      <c r="BN1134">
        <v>5.7887120115774247</v>
      </c>
      <c r="BO1134">
        <v>5.8258083309059137</v>
      </c>
    </row>
    <row r="1135" spans="1:73">
      <c r="A1135" s="95">
        <v>45881</v>
      </c>
      <c r="AK1135">
        <v>4.8412997999999998</v>
      </c>
      <c r="AL1135">
        <v>4.9528999999999996</v>
      </c>
      <c r="AM1135">
        <v>4.9827000000000004</v>
      </c>
      <c r="AN1135">
        <v>4.9955999999999996</v>
      </c>
      <c r="AO1135">
        <v>5.1711999999999998</v>
      </c>
      <c r="AP1135">
        <v>5.2409999999999997</v>
      </c>
      <c r="AQ1135">
        <v>5.5583</v>
      </c>
      <c r="AR1135">
        <v>5.6615000000000002</v>
      </c>
      <c r="AS1135">
        <v>5.6555999999999997</v>
      </c>
      <c r="AT1135">
        <v>5.4474999999999998</v>
      </c>
      <c r="AU1135">
        <v>5.8067000000000002</v>
      </c>
      <c r="AV1135">
        <v>6.0529000000000002</v>
      </c>
      <c r="AW1135">
        <v>6.1917</v>
      </c>
      <c r="AX1135">
        <v>5.8295000000000003</v>
      </c>
      <c r="AY1135">
        <v>5.8482000000000003</v>
      </c>
      <c r="AZ1135">
        <v>5.7416</v>
      </c>
      <c r="BA1135">
        <v>5.6601999999999997</v>
      </c>
      <c r="BB1135">
        <v>5.7081</v>
      </c>
      <c r="BC1135">
        <v>5.4565000000000001</v>
      </c>
      <c r="BD1135">
        <v>5.6014999999999997</v>
      </c>
      <c r="BE1135" s="28">
        <v>5.4046000000000003</v>
      </c>
      <c r="BF1135">
        <v>5.4185857491194804</v>
      </c>
      <c r="BG1135">
        <v>5.4555373704309877</v>
      </c>
      <c r="BH1135">
        <v>5.4960153888430892</v>
      </c>
      <c r="BI1135">
        <v>5.5340343110127286</v>
      </c>
      <c r="BJ1135">
        <v>5.5725828921705212</v>
      </c>
      <c r="BK1135">
        <v>5.6116722783389452</v>
      </c>
      <c r="BL1135">
        <v>5.6465273856578202</v>
      </c>
      <c r="BM1135">
        <v>5.6882821387940838</v>
      </c>
      <c r="BN1135">
        <v>5.7290174735032942</v>
      </c>
      <c r="BO1135">
        <v>5.7670126874279122</v>
      </c>
      <c r="BP1135">
        <v>5.8088875980249783</v>
      </c>
      <c r="BQ1135">
        <v>5.8479532163742682</v>
      </c>
      <c r="BR1135">
        <v>5.8875478363261697</v>
      </c>
      <c r="BS1135">
        <v>5.9224163458691148</v>
      </c>
      <c r="BT1135">
        <v>5.9594755661501786</v>
      </c>
      <c r="BU1135">
        <v>5.9970014992503744</v>
      </c>
    </row>
    <row r="1136" spans="1:73">
      <c r="A1136" s="95">
        <v>45882</v>
      </c>
      <c r="AK1136">
        <v>4.8412997999999998</v>
      </c>
      <c r="AL1136">
        <v>4.9528999999999996</v>
      </c>
      <c r="AM1136">
        <v>4.9827000000000004</v>
      </c>
      <c r="AN1136">
        <v>4.9955999999999996</v>
      </c>
      <c r="AO1136">
        <v>5.1711999999999998</v>
      </c>
      <c r="AP1136">
        <v>5.2409999999999997</v>
      </c>
      <c r="AQ1136">
        <v>5.5583</v>
      </c>
      <c r="AR1136">
        <v>5.6615000000000002</v>
      </c>
      <c r="AS1136">
        <v>5.6555999999999997</v>
      </c>
      <c r="AT1136">
        <v>5.4474999999999998</v>
      </c>
      <c r="AU1136">
        <v>5.8067000000000002</v>
      </c>
      <c r="AV1136">
        <v>6.0529000000000002</v>
      </c>
      <c r="AW1136">
        <v>6.1917</v>
      </c>
      <c r="AX1136">
        <v>5.8295000000000003</v>
      </c>
      <c r="AY1136">
        <v>5.8482000000000003</v>
      </c>
      <c r="AZ1136">
        <v>5.7416</v>
      </c>
      <c r="BA1136">
        <v>5.6601999999999997</v>
      </c>
      <c r="BB1136">
        <v>5.7081</v>
      </c>
      <c r="BC1136">
        <v>5.4565000000000001</v>
      </c>
      <c r="BD1136">
        <v>5.6014999999999997</v>
      </c>
      <c r="BE1136" s="28">
        <v>5.3921999999999999</v>
      </c>
      <c r="BF1136">
        <v>5.4288816503800215</v>
      </c>
      <c r="BG1136">
        <v>5.4674685620557684</v>
      </c>
      <c r="BH1136">
        <v>5.5066079295154182</v>
      </c>
      <c r="BI1136">
        <v>5.5432372505543235</v>
      </c>
      <c r="BJ1136">
        <v>5.5834729201563373</v>
      </c>
      <c r="BK1136">
        <v>5.6227157717177398</v>
      </c>
      <c r="BL1136">
        <v>5.6593095642331637</v>
      </c>
      <c r="BM1136">
        <v>5.7028799543769599</v>
      </c>
      <c r="BN1136">
        <v>5.7421762848119435</v>
      </c>
      <c r="BO1136">
        <v>5.7803468208092488</v>
      </c>
      <c r="BP1136">
        <v>5.8224163027656477</v>
      </c>
      <c r="BQ1136">
        <v>5.8616647127784294</v>
      </c>
      <c r="BR1136">
        <v>5.8997050147492622</v>
      </c>
      <c r="BS1136">
        <v>5.9364796675571387</v>
      </c>
      <c r="BT1136">
        <v>5.9737156511350058</v>
      </c>
      <c r="BU1136">
        <v>6.0114217012323419</v>
      </c>
    </row>
    <row r="1137" spans="1:73">
      <c r="A1137" s="95">
        <v>45883</v>
      </c>
      <c r="AK1137">
        <v>4.8412997999999998</v>
      </c>
      <c r="AL1137">
        <v>4.9528999999999996</v>
      </c>
      <c r="AM1137">
        <v>4.9827000000000004</v>
      </c>
      <c r="AN1137">
        <v>4.9955999999999996</v>
      </c>
      <c r="AO1137">
        <v>5.1711999999999998</v>
      </c>
      <c r="AP1137">
        <v>5.2409999999999997</v>
      </c>
      <c r="AQ1137">
        <v>5.5583</v>
      </c>
      <c r="AR1137">
        <v>5.6615000000000002</v>
      </c>
      <c r="AS1137">
        <v>5.6555999999999997</v>
      </c>
      <c r="AT1137">
        <v>5.4474999999999998</v>
      </c>
      <c r="AU1137">
        <v>5.8067000000000002</v>
      </c>
      <c r="AV1137">
        <v>6.0529000000000002</v>
      </c>
      <c r="AW1137">
        <v>6.1917</v>
      </c>
      <c r="AX1137">
        <v>5.8295000000000003</v>
      </c>
      <c r="AY1137">
        <v>5.8482000000000003</v>
      </c>
      <c r="AZ1137">
        <v>5.7416</v>
      </c>
      <c r="BA1137">
        <v>5.6601999999999997</v>
      </c>
      <c r="BB1137">
        <v>5.7081</v>
      </c>
      <c r="BC1137">
        <v>5.4565000000000001</v>
      </c>
      <c r="BD1137">
        <v>5.6014999999999997</v>
      </c>
      <c r="BE1137" s="28">
        <v>5.4089</v>
      </c>
      <c r="BF1137">
        <v>5.4362598532209843</v>
      </c>
      <c r="BG1137">
        <v>5.4749520941691756</v>
      </c>
      <c r="BH1137">
        <v>5.514199062586159</v>
      </c>
      <c r="BI1137">
        <v>5.5524708495280395</v>
      </c>
      <c r="BJ1137">
        <v>5.592841163310962</v>
      </c>
      <c r="BK1137">
        <v>5.6306306306306304</v>
      </c>
      <c r="BL1137">
        <v>5.6673278549164072</v>
      </c>
      <c r="BM1137">
        <v>5.7093919497573511</v>
      </c>
      <c r="BN1137">
        <v>5.7487783845932743</v>
      </c>
      <c r="BO1137">
        <v>5.7887120115774247</v>
      </c>
      <c r="BP1137">
        <v>5.8326042578011084</v>
      </c>
      <c r="BQ1137">
        <v>5.8754406580493539</v>
      </c>
      <c r="BR1137">
        <v>5.9171597633136095</v>
      </c>
      <c r="BS1137">
        <v>5.954153021732659</v>
      </c>
      <c r="BT1137">
        <v>5.9916117435590177</v>
      </c>
      <c r="BU1137">
        <v>6.0295447693699122</v>
      </c>
    </row>
    <row r="1138" spans="1:73">
      <c r="A1138" s="95">
        <v>45884</v>
      </c>
      <c r="AK1138">
        <v>4.8412997999999998</v>
      </c>
      <c r="AL1138">
        <v>4.9528999999999996</v>
      </c>
      <c r="AM1138">
        <v>4.9827000000000004</v>
      </c>
      <c r="AN1138">
        <v>4.9955999999999996</v>
      </c>
      <c r="AO1138">
        <v>5.1711999999999998</v>
      </c>
      <c r="AP1138">
        <v>5.2409999999999997</v>
      </c>
      <c r="AQ1138">
        <v>5.5583</v>
      </c>
      <c r="AR1138">
        <v>5.6615000000000002</v>
      </c>
      <c r="AS1138">
        <v>5.6555999999999997</v>
      </c>
      <c r="AT1138">
        <v>5.4474999999999998</v>
      </c>
      <c r="AU1138">
        <v>5.8067000000000002</v>
      </c>
      <c r="AV1138">
        <v>6.0529000000000002</v>
      </c>
      <c r="AW1138">
        <v>6.1917</v>
      </c>
      <c r="AX1138">
        <v>5.8295000000000003</v>
      </c>
      <c r="AY1138">
        <v>5.8482000000000003</v>
      </c>
      <c r="AZ1138">
        <v>5.7416</v>
      </c>
      <c r="BA1138">
        <v>5.6601999999999997</v>
      </c>
      <c r="BB1138">
        <v>5.7081</v>
      </c>
      <c r="BC1138">
        <v>5.4565000000000001</v>
      </c>
      <c r="BD1138">
        <v>5.6014999999999997</v>
      </c>
      <c r="BE1138" s="28">
        <v>5.3921999999999999</v>
      </c>
      <c r="BF1138">
        <v>5.4215234480889132</v>
      </c>
      <c r="BG1138">
        <v>5.4600054600054602</v>
      </c>
      <c r="BH1138">
        <v>5.499037668408028</v>
      </c>
      <c r="BI1138">
        <v>5.5386319579063974</v>
      </c>
      <c r="BJ1138">
        <v>5.5772448410485227</v>
      </c>
      <c r="BK1138">
        <v>5.616399887672002</v>
      </c>
      <c r="BL1138">
        <v>5.6529112492933864</v>
      </c>
      <c r="BM1138">
        <v>5.6947608200455582</v>
      </c>
      <c r="BN1138">
        <v>5.7339449541284404</v>
      </c>
      <c r="BO1138">
        <v>5.7720057720057723</v>
      </c>
      <c r="BP1138">
        <v>5.8156440825821463</v>
      </c>
      <c r="BQ1138">
        <v>5.8565153733528543</v>
      </c>
      <c r="BR1138">
        <v>5.8962264150943398</v>
      </c>
      <c r="BS1138">
        <v>5.9329575793533076</v>
      </c>
      <c r="BT1138">
        <v>5.9701492537313428</v>
      </c>
      <c r="BU1138">
        <v>6.0078101531991592</v>
      </c>
    </row>
    <row r="1139" spans="1:73">
      <c r="A1139" s="95">
        <v>45887</v>
      </c>
      <c r="AK1139">
        <v>4.8412997999999998</v>
      </c>
      <c r="AL1139">
        <v>4.9528999999999996</v>
      </c>
      <c r="AM1139">
        <v>4.9827000000000004</v>
      </c>
      <c r="AN1139">
        <v>4.9955999999999996</v>
      </c>
      <c r="AO1139">
        <v>5.1711999999999998</v>
      </c>
      <c r="AP1139">
        <v>5.2409999999999997</v>
      </c>
      <c r="AQ1139">
        <v>5.5583</v>
      </c>
      <c r="AR1139">
        <v>5.6615000000000002</v>
      </c>
      <c r="AS1139">
        <v>5.6555999999999997</v>
      </c>
      <c r="AT1139">
        <v>5.4474999999999998</v>
      </c>
      <c r="AU1139">
        <v>5.8067000000000002</v>
      </c>
      <c r="AV1139">
        <v>6.0529000000000002</v>
      </c>
      <c r="AW1139">
        <v>6.1917</v>
      </c>
      <c r="AX1139">
        <v>5.8295000000000003</v>
      </c>
      <c r="AY1139">
        <v>5.8482000000000003</v>
      </c>
      <c r="AZ1139">
        <v>5.7416</v>
      </c>
      <c r="BA1139">
        <v>5.6601999999999997</v>
      </c>
      <c r="BB1139">
        <v>5.7081</v>
      </c>
      <c r="BC1139">
        <v>5.4565000000000001</v>
      </c>
      <c r="BD1139">
        <v>5.6014999999999997</v>
      </c>
      <c r="BE1139" s="28">
        <v>5.4149000000000003</v>
      </c>
      <c r="BF1139">
        <v>5.4510765876260558</v>
      </c>
      <c r="BG1139">
        <v>5.4899807850672522</v>
      </c>
      <c r="BH1139">
        <v>5.5309734513274336</v>
      </c>
      <c r="BI1139">
        <v>5.5694792536897806</v>
      </c>
      <c r="BJ1139">
        <v>5.6100981767180924</v>
      </c>
      <c r="BK1139">
        <v>5.6497175141242941</v>
      </c>
      <c r="BL1139">
        <v>5.6850483229107445</v>
      </c>
      <c r="BM1139">
        <v>5.72737686139748</v>
      </c>
      <c r="BN1139">
        <v>5.7670126874279122</v>
      </c>
      <c r="BO1139">
        <v>5.8055152394775043</v>
      </c>
      <c r="BP1139">
        <v>5.8496636443404508</v>
      </c>
      <c r="BQ1139">
        <v>5.8910162002945503</v>
      </c>
      <c r="BR1139">
        <v>5.9329575793533076</v>
      </c>
      <c r="BS1139">
        <v>5.9701492537313428</v>
      </c>
      <c r="BT1139">
        <v>6.0060060060060056</v>
      </c>
      <c r="BU1139">
        <v>6.0441220912662432</v>
      </c>
    </row>
    <row r="1140" spans="1:73">
      <c r="A1140" s="95">
        <v>45888</v>
      </c>
      <c r="AK1140">
        <v>4.8412997999999998</v>
      </c>
      <c r="AL1140">
        <v>4.9528999999999996</v>
      </c>
      <c r="AM1140">
        <v>4.9827000000000004</v>
      </c>
      <c r="AN1140">
        <v>4.9955999999999996</v>
      </c>
      <c r="AO1140">
        <v>5.1711999999999998</v>
      </c>
      <c r="AP1140">
        <v>5.2409999999999997</v>
      </c>
      <c r="AQ1140">
        <v>5.5583</v>
      </c>
      <c r="AR1140">
        <v>5.6615000000000002</v>
      </c>
      <c r="AS1140">
        <v>5.6555999999999997</v>
      </c>
      <c r="AT1140">
        <v>5.4474999999999998</v>
      </c>
      <c r="AU1140">
        <v>5.8067000000000002</v>
      </c>
      <c r="AV1140">
        <v>6.0529000000000002</v>
      </c>
      <c r="AW1140">
        <v>6.1917</v>
      </c>
      <c r="AX1140">
        <v>5.8295000000000003</v>
      </c>
      <c r="AY1140">
        <v>5.8482000000000003</v>
      </c>
      <c r="AZ1140">
        <v>5.7416</v>
      </c>
      <c r="BA1140">
        <v>5.6601999999999997</v>
      </c>
      <c r="BB1140">
        <v>5.7081</v>
      </c>
      <c r="BC1140">
        <v>5.4565000000000001</v>
      </c>
      <c r="BD1140">
        <v>5.6014999999999997</v>
      </c>
      <c r="BE1140" s="28">
        <v>5.4710000000000001</v>
      </c>
      <c r="BF1140">
        <v>5.5081244836133303</v>
      </c>
      <c r="BG1140">
        <v>5.5463117027176931</v>
      </c>
      <c r="BH1140">
        <v>5.5881531153953619</v>
      </c>
      <c r="BI1140">
        <v>5.6258790436005626</v>
      </c>
      <c r="BJ1140">
        <v>5.6657223796034</v>
      </c>
      <c r="BK1140">
        <v>5.7045065601825442</v>
      </c>
      <c r="BL1140">
        <v>5.7405281285878305</v>
      </c>
      <c r="BM1140">
        <v>5.7853630315302285</v>
      </c>
      <c r="BN1140">
        <v>5.8275058275058278</v>
      </c>
      <c r="BO1140">
        <v>5.8668231152830748</v>
      </c>
      <c r="BP1140">
        <v>5.9119125036949454</v>
      </c>
      <c r="BQ1140">
        <v>5.9559261465157833</v>
      </c>
      <c r="BR1140">
        <v>5.9988002399520104</v>
      </c>
      <c r="BS1140">
        <v>6.0368246302444915</v>
      </c>
      <c r="BT1140">
        <v>6.0753341433778862</v>
      </c>
      <c r="BU1140">
        <v>6.1162079510703364</v>
      </c>
    </row>
    <row r="1141" spans="1:73">
      <c r="A1141" s="95">
        <v>45889</v>
      </c>
      <c r="AK1141">
        <v>4.8412997999999998</v>
      </c>
      <c r="AL1141">
        <v>4.9528999999999996</v>
      </c>
      <c r="AM1141">
        <v>4.9827000000000004</v>
      </c>
      <c r="AN1141">
        <v>4.9955999999999996</v>
      </c>
      <c r="AO1141">
        <v>5.1711999999999998</v>
      </c>
      <c r="AP1141">
        <v>5.2409999999999997</v>
      </c>
      <c r="AQ1141">
        <v>5.5583</v>
      </c>
      <c r="AR1141">
        <v>5.6615000000000002</v>
      </c>
      <c r="AS1141">
        <v>5.6555999999999997</v>
      </c>
      <c r="AT1141">
        <v>5.4474999999999998</v>
      </c>
      <c r="AU1141">
        <v>5.8067000000000002</v>
      </c>
      <c r="AV1141">
        <v>6.0529000000000002</v>
      </c>
      <c r="AW1141">
        <v>6.1917</v>
      </c>
      <c r="AX1141">
        <v>5.8295000000000003</v>
      </c>
      <c r="AY1141">
        <v>5.8482000000000003</v>
      </c>
      <c r="AZ1141">
        <v>5.7416</v>
      </c>
      <c r="BA1141">
        <v>5.6601999999999997</v>
      </c>
      <c r="BB1141">
        <v>5.7081</v>
      </c>
      <c r="BC1141">
        <v>5.4565000000000001</v>
      </c>
      <c r="BD1141">
        <v>5.6014999999999997</v>
      </c>
      <c r="BE1141" s="28">
        <v>5.4720000000000004</v>
      </c>
      <c r="BF1141">
        <v>5.4869684499314131</v>
      </c>
      <c r="BG1141">
        <v>5.5248618784530388</v>
      </c>
      <c r="BH1141">
        <v>5.5648302726766836</v>
      </c>
      <c r="BI1141">
        <v>5.6006720806496784</v>
      </c>
      <c r="BJ1141">
        <v>5.6417489421720735</v>
      </c>
      <c r="BK1141">
        <v>5.6802044873615447</v>
      </c>
      <c r="BL1141">
        <v>5.7175528873642083</v>
      </c>
      <c r="BM1141">
        <v>5.762028233938346</v>
      </c>
      <c r="BN1141">
        <v>5.8038305281485778</v>
      </c>
      <c r="BO1141">
        <v>5.8428279287174991</v>
      </c>
      <c r="BP1141">
        <v>5.8858151854031782</v>
      </c>
      <c r="BQ1141">
        <v>5.9276822762299943</v>
      </c>
      <c r="BR1141">
        <v>5.9683676514473287</v>
      </c>
      <c r="BS1141">
        <v>6.0060060060060056</v>
      </c>
      <c r="BT1141">
        <v>6.0441220912662432</v>
      </c>
      <c r="BU1141">
        <v>6.0827250608272507</v>
      </c>
    </row>
    <row r="1142" spans="1:73">
      <c r="A1142" s="95">
        <v>45890</v>
      </c>
      <c r="AK1142">
        <v>4.8412997999999998</v>
      </c>
      <c r="AL1142">
        <v>4.9528999999999996</v>
      </c>
      <c r="AM1142">
        <v>4.9827000000000004</v>
      </c>
      <c r="AN1142">
        <v>4.9955999999999996</v>
      </c>
      <c r="AO1142">
        <v>5.1711999999999998</v>
      </c>
      <c r="AP1142">
        <v>5.2409999999999997</v>
      </c>
      <c r="AQ1142">
        <v>5.5583</v>
      </c>
      <c r="AR1142">
        <v>5.6615000000000002</v>
      </c>
      <c r="AS1142">
        <v>5.6555999999999997</v>
      </c>
      <c r="AT1142">
        <v>5.4474999999999998</v>
      </c>
      <c r="AU1142">
        <v>5.8067000000000002</v>
      </c>
      <c r="AV1142">
        <v>6.0529000000000002</v>
      </c>
      <c r="AW1142">
        <v>6.1917</v>
      </c>
      <c r="AX1142">
        <v>5.8295000000000003</v>
      </c>
      <c r="AY1142">
        <v>5.8482000000000003</v>
      </c>
      <c r="AZ1142">
        <v>5.7416</v>
      </c>
      <c r="BA1142">
        <v>5.6601999999999997</v>
      </c>
      <c r="BB1142">
        <v>5.7081</v>
      </c>
      <c r="BC1142">
        <v>5.4565000000000001</v>
      </c>
      <c r="BD1142">
        <v>5.6014999999999997</v>
      </c>
      <c r="BE1142" s="28">
        <v>5.4821999999999997</v>
      </c>
      <c r="BF1142">
        <v>5.48847420417124</v>
      </c>
      <c r="BG1142">
        <v>5.5263885051119095</v>
      </c>
      <c r="BH1142">
        <v>5.5663790704146949</v>
      </c>
      <c r="BI1142">
        <v>5.6038105912020173</v>
      </c>
      <c r="BJ1142">
        <v>5.6449336720293539</v>
      </c>
      <c r="BK1142">
        <v>5.683432793407218</v>
      </c>
      <c r="BL1142">
        <v>5.7208237986270021</v>
      </c>
      <c r="BM1142">
        <v>5.7636887608069172</v>
      </c>
      <c r="BN1142">
        <v>5.8038305281485778</v>
      </c>
      <c r="BO1142">
        <v>5.8428279287174991</v>
      </c>
      <c r="BP1142">
        <v>5.8875478363261697</v>
      </c>
      <c r="BQ1142">
        <v>5.929439667951379</v>
      </c>
      <c r="BR1142">
        <v>5.9719319199761127</v>
      </c>
      <c r="BS1142">
        <v>6.0114217012323419</v>
      </c>
      <c r="BT1142">
        <v>6.0496067755595888</v>
      </c>
      <c r="BU1142">
        <v>6.0901339829476244</v>
      </c>
    </row>
    <row r="1143" spans="1:73">
      <c r="A1143" s="95">
        <v>45891</v>
      </c>
      <c r="AK1143">
        <v>4.8412997999999998</v>
      </c>
      <c r="AL1143">
        <v>4.9528999999999996</v>
      </c>
      <c r="AM1143">
        <v>4.9827000000000004</v>
      </c>
      <c r="AN1143">
        <v>4.9955999999999996</v>
      </c>
      <c r="AO1143">
        <v>5.1711999999999998</v>
      </c>
      <c r="AP1143">
        <v>5.2409999999999997</v>
      </c>
      <c r="AQ1143">
        <v>5.5583</v>
      </c>
      <c r="AR1143">
        <v>5.6615000000000002</v>
      </c>
      <c r="AS1143">
        <v>5.6555999999999997</v>
      </c>
      <c r="AT1143">
        <v>5.4474999999999998</v>
      </c>
      <c r="AU1143">
        <v>5.8067000000000002</v>
      </c>
      <c r="AV1143">
        <v>6.0529000000000002</v>
      </c>
      <c r="AW1143">
        <v>6.1917</v>
      </c>
      <c r="AX1143">
        <v>5.8295000000000003</v>
      </c>
      <c r="AY1143">
        <v>5.8482000000000003</v>
      </c>
      <c r="AZ1143">
        <v>5.7416</v>
      </c>
      <c r="BA1143">
        <v>5.6601999999999997</v>
      </c>
      <c r="BB1143">
        <v>5.7081</v>
      </c>
      <c r="BC1143">
        <v>5.4565000000000001</v>
      </c>
      <c r="BD1143">
        <v>5.6014999999999997</v>
      </c>
      <c r="BE1143" s="28">
        <v>5.4386000000000001</v>
      </c>
      <c r="BF1143">
        <v>5.4362598532209843</v>
      </c>
      <c r="BG1143">
        <v>5.4749520941691756</v>
      </c>
      <c r="BH1143">
        <v>5.5096418732782375</v>
      </c>
      <c r="BI1143">
        <v>5.5463117027176931</v>
      </c>
      <c r="BJ1143">
        <v>5.5881531153953619</v>
      </c>
      <c r="BK1143">
        <v>5.6274620146314014</v>
      </c>
      <c r="BL1143">
        <v>5.6641178136505239</v>
      </c>
      <c r="BM1143">
        <v>5.7061340941512126</v>
      </c>
      <c r="BN1143">
        <v>5.7454754380925017</v>
      </c>
      <c r="BO1143">
        <v>5.7820179242555652</v>
      </c>
      <c r="BP1143">
        <v>5.8258083309059137</v>
      </c>
      <c r="BQ1143">
        <v>5.868544600938967</v>
      </c>
      <c r="BR1143">
        <v>5.9084194977843421</v>
      </c>
      <c r="BS1143">
        <v>5.9470710674992571</v>
      </c>
      <c r="BT1143">
        <v>5.9826503140891418</v>
      </c>
      <c r="BU1143">
        <v>6.022282445046673</v>
      </c>
    </row>
    <row r="1144" spans="1:73">
      <c r="A1144" s="103">
        <v>45894</v>
      </c>
      <c r="AK1144">
        <v>4.8412997999999998</v>
      </c>
      <c r="AL1144">
        <v>4.9528999999999996</v>
      </c>
      <c r="AM1144">
        <v>4.9827000000000004</v>
      </c>
      <c r="AN1144">
        <v>4.9955999999999996</v>
      </c>
      <c r="AO1144">
        <v>5.1711999999999998</v>
      </c>
      <c r="AP1144">
        <v>5.2409999999999997</v>
      </c>
      <c r="AQ1144">
        <v>5.5583</v>
      </c>
      <c r="AR1144">
        <v>5.6615000000000002</v>
      </c>
      <c r="AS1144">
        <v>5.6555999999999997</v>
      </c>
      <c r="AT1144">
        <v>5.4474999999999998</v>
      </c>
      <c r="AU1144">
        <v>5.8067000000000002</v>
      </c>
      <c r="AV1144">
        <v>6.0529000000000002</v>
      </c>
      <c r="AW1144">
        <v>6.1917</v>
      </c>
      <c r="AX1144">
        <v>5.8295000000000003</v>
      </c>
      <c r="AY1144">
        <v>5.8482000000000003</v>
      </c>
      <c r="AZ1144">
        <v>5.7416</v>
      </c>
      <c r="BA1144">
        <v>5.6601999999999997</v>
      </c>
      <c r="BB1144">
        <v>5.7081</v>
      </c>
      <c r="BC1144">
        <v>5.4565000000000001</v>
      </c>
      <c r="BD1144">
        <v>5.6014999999999997</v>
      </c>
      <c r="BE1144" s="28">
        <v>5.4168000000000003</v>
      </c>
      <c r="BF1144">
        <v>5.4215234480889132</v>
      </c>
      <c r="BG1144">
        <v>5.4585152838427948</v>
      </c>
      <c r="BH1144">
        <v>5.4975261132490374</v>
      </c>
      <c r="BI1144">
        <v>5.5370985603543739</v>
      </c>
      <c r="BJ1144">
        <v>5.5772448410485227</v>
      </c>
      <c r="BK1144">
        <v>5.616399887672002</v>
      </c>
      <c r="BL1144">
        <v>5.6529112492933864</v>
      </c>
      <c r="BM1144">
        <v>5.69313976658127</v>
      </c>
      <c r="BN1144">
        <v>5.7323015190599031</v>
      </c>
      <c r="BO1144">
        <v>5.7703404500865547</v>
      </c>
      <c r="BP1144">
        <v>5.8139534883720936</v>
      </c>
      <c r="BQ1144">
        <v>5.8548009367681493</v>
      </c>
      <c r="BR1144">
        <v>5.8979652020053077</v>
      </c>
      <c r="BS1144">
        <v>5.9347181008902075</v>
      </c>
      <c r="BT1144">
        <v>5.9719319199761127</v>
      </c>
      <c r="BU1144">
        <v>6.0114217012323419</v>
      </c>
    </row>
    <row r="1145" spans="1:73">
      <c r="A1145" s="95">
        <v>45895</v>
      </c>
      <c r="AK1145">
        <v>4.8412997999999998</v>
      </c>
      <c r="AL1145">
        <v>4.9528999999999996</v>
      </c>
      <c r="AM1145">
        <v>4.9827000000000004</v>
      </c>
      <c r="AN1145">
        <v>4.9955999999999996</v>
      </c>
      <c r="AO1145">
        <v>5.1711999999999998</v>
      </c>
      <c r="AP1145">
        <v>5.2409999999999997</v>
      </c>
      <c r="AQ1145">
        <v>5.5583</v>
      </c>
      <c r="AR1145">
        <v>5.6615000000000002</v>
      </c>
      <c r="AS1145">
        <v>5.6555999999999997</v>
      </c>
      <c r="AT1145">
        <v>5.4474999999999998</v>
      </c>
      <c r="AU1145">
        <v>5.8067000000000002</v>
      </c>
      <c r="AV1145">
        <v>6.0529000000000002</v>
      </c>
      <c r="AW1145">
        <v>6.1917</v>
      </c>
      <c r="AX1145">
        <v>5.8295000000000003</v>
      </c>
      <c r="AY1145">
        <v>5.8482000000000003</v>
      </c>
      <c r="AZ1145">
        <v>5.7416</v>
      </c>
      <c r="BA1145">
        <v>5.6601999999999997</v>
      </c>
      <c r="BB1145">
        <v>5.7081</v>
      </c>
      <c r="BC1145">
        <v>5.4565000000000001</v>
      </c>
      <c r="BD1145">
        <v>5.6014999999999997</v>
      </c>
      <c r="BE1145" s="28">
        <v>5.4211999999999998</v>
      </c>
      <c r="BF1145">
        <v>5.4421768707482991</v>
      </c>
      <c r="BG1145">
        <v>5.4794520547945202</v>
      </c>
      <c r="BH1145">
        <v>5.5202870549268557</v>
      </c>
      <c r="BI1145">
        <v>5.5570991942206165</v>
      </c>
      <c r="BJ1145">
        <v>5.5991041433370654</v>
      </c>
      <c r="BK1145">
        <v>5.6385678037778399</v>
      </c>
      <c r="BL1145">
        <v>5.6737588652482271</v>
      </c>
      <c r="BM1145">
        <v>5.715918833952558</v>
      </c>
      <c r="BN1145">
        <v>5.755395683453238</v>
      </c>
      <c r="BO1145">
        <v>5.793742757821553</v>
      </c>
      <c r="BP1145">
        <v>5.8394160583941606</v>
      </c>
      <c r="BQ1145">
        <v>5.8806233460746835</v>
      </c>
      <c r="BR1145">
        <v>5.9241706161137442</v>
      </c>
      <c r="BS1145">
        <v>5.9612518628912072</v>
      </c>
      <c r="BT1145">
        <v>5.9988002399520104</v>
      </c>
      <c r="BU1145">
        <v>6.0386473429951693</v>
      </c>
    </row>
    <row r="1146" spans="1:73">
      <c r="A1146" s="95">
        <v>45896</v>
      </c>
      <c r="AK1146">
        <v>4.8412997999999998</v>
      </c>
      <c r="AL1146">
        <v>4.9528999999999996</v>
      </c>
      <c r="AM1146">
        <v>4.9827000000000004</v>
      </c>
      <c r="AN1146">
        <v>4.9955999999999996</v>
      </c>
      <c r="AO1146">
        <v>5.1711999999999998</v>
      </c>
      <c r="AP1146">
        <v>5.2409999999999997</v>
      </c>
      <c r="AQ1146">
        <v>5.5583</v>
      </c>
      <c r="AR1146">
        <v>5.6615000000000002</v>
      </c>
      <c r="AS1146">
        <v>5.6555999999999997</v>
      </c>
      <c r="AT1146">
        <v>5.4474999999999998</v>
      </c>
      <c r="AU1146">
        <v>5.8067000000000002</v>
      </c>
      <c r="AV1146">
        <v>6.0529000000000002</v>
      </c>
      <c r="AW1146">
        <v>6.1917</v>
      </c>
      <c r="AX1146">
        <v>5.8295000000000003</v>
      </c>
      <c r="AY1146">
        <v>5.8482000000000003</v>
      </c>
      <c r="AZ1146">
        <v>5.7416</v>
      </c>
      <c r="BA1146">
        <v>5.6601999999999997</v>
      </c>
      <c r="BB1146">
        <v>5.7081</v>
      </c>
      <c r="BC1146">
        <v>5.4565000000000001</v>
      </c>
      <c r="BD1146">
        <v>5.6014999999999997</v>
      </c>
      <c r="BE1146" s="28">
        <v>5.4421999999999997</v>
      </c>
      <c r="BF1146">
        <v>5.4274084124830395</v>
      </c>
      <c r="BG1146">
        <v>5.4659743099207434</v>
      </c>
      <c r="BH1146">
        <v>5.5066079295154182</v>
      </c>
      <c r="BI1146">
        <v>5.5417013022998063</v>
      </c>
      <c r="BJ1146">
        <v>5.5834729201563373</v>
      </c>
      <c r="BK1146">
        <v>5.6227157717177398</v>
      </c>
      <c r="BL1146">
        <v>5.6577086280056577</v>
      </c>
      <c r="BM1146">
        <v>5.6996295240809349</v>
      </c>
      <c r="BN1146">
        <v>5.7405281285878305</v>
      </c>
      <c r="BO1146">
        <v>5.7786766830395839</v>
      </c>
      <c r="BP1146">
        <v>5.8207217694994178</v>
      </c>
      <c r="BQ1146">
        <v>5.8616647127784294</v>
      </c>
      <c r="BR1146">
        <v>5.9031877213695401</v>
      </c>
      <c r="BS1146">
        <v>5.94000594000594</v>
      </c>
      <c r="BT1146">
        <v>5.9790732436472345</v>
      </c>
      <c r="BU1146">
        <v>6.01684717208183</v>
      </c>
    </row>
    <row r="1147" spans="1:73">
      <c r="A1147" s="95">
        <v>45897</v>
      </c>
      <c r="AK1147">
        <v>4.8412997999999998</v>
      </c>
      <c r="AL1147">
        <v>4.9528999999999996</v>
      </c>
      <c r="AM1147">
        <v>4.9827000000000004</v>
      </c>
      <c r="AN1147">
        <v>4.9955999999999996</v>
      </c>
      <c r="AO1147">
        <v>5.1711999999999998</v>
      </c>
      <c r="AP1147">
        <v>5.2409999999999997</v>
      </c>
      <c r="AQ1147">
        <v>5.5583</v>
      </c>
      <c r="AR1147">
        <v>5.6615000000000002</v>
      </c>
      <c r="AS1147">
        <v>5.6555999999999997</v>
      </c>
      <c r="AT1147">
        <v>5.4474999999999998</v>
      </c>
      <c r="AU1147">
        <v>5.8067000000000002</v>
      </c>
      <c r="AV1147">
        <v>6.0529000000000002</v>
      </c>
      <c r="AW1147">
        <v>6.1917</v>
      </c>
      <c r="AX1147">
        <v>5.8295000000000003</v>
      </c>
      <c r="AY1147">
        <v>5.8482000000000003</v>
      </c>
      <c r="AZ1147">
        <v>5.7416</v>
      </c>
      <c r="BA1147">
        <v>5.6601999999999997</v>
      </c>
      <c r="BB1147">
        <v>5.7081</v>
      </c>
      <c r="BC1147">
        <v>5.4565000000000001</v>
      </c>
      <c r="BD1147">
        <v>5.6014999999999997</v>
      </c>
      <c r="BE1147" s="28">
        <v>5.4108999999999998</v>
      </c>
      <c r="BF1147">
        <v>5.4083288263926441</v>
      </c>
      <c r="BG1147">
        <v>5.4466230936819171</v>
      </c>
      <c r="BH1147">
        <v>5.4839594187003016</v>
      </c>
      <c r="BI1147">
        <v>5.5202870549268557</v>
      </c>
      <c r="BJ1147">
        <v>5.5617352614015578</v>
      </c>
      <c r="BK1147">
        <v>5.6006720806496784</v>
      </c>
      <c r="BL1147">
        <v>5.6353902507748659</v>
      </c>
      <c r="BM1147">
        <v>5.6785917092561045</v>
      </c>
      <c r="BN1147">
        <v>5.7191878753217038</v>
      </c>
      <c r="BO1147">
        <v>5.7570523891767413</v>
      </c>
      <c r="BP1147">
        <v>5.8004640371229703</v>
      </c>
      <c r="BQ1147">
        <v>5.8428279287174991</v>
      </c>
      <c r="BR1147">
        <v>5.8858151854031782</v>
      </c>
      <c r="BS1147">
        <v>5.9224163458691148</v>
      </c>
      <c r="BT1147">
        <v>5.9594755661501786</v>
      </c>
      <c r="BU1147">
        <v>5.9988002399520104</v>
      </c>
    </row>
    <row r="1148" spans="1:73">
      <c r="A1148" s="95">
        <v>45898</v>
      </c>
      <c r="AK1148">
        <v>4.8412997999999998</v>
      </c>
      <c r="AL1148">
        <v>4.9528999999999996</v>
      </c>
      <c r="AM1148">
        <v>4.9827000000000004</v>
      </c>
      <c r="AN1148">
        <v>4.9955999999999996</v>
      </c>
      <c r="AO1148">
        <v>5.1711999999999998</v>
      </c>
      <c r="AP1148">
        <v>5.2409999999999997</v>
      </c>
      <c r="AQ1148">
        <v>5.5583</v>
      </c>
      <c r="AR1148">
        <v>5.6615000000000002</v>
      </c>
      <c r="AS1148">
        <v>5.6555999999999997</v>
      </c>
      <c r="AT1148">
        <v>5.4474999999999998</v>
      </c>
      <c r="AU1148">
        <v>5.8067000000000002</v>
      </c>
      <c r="AV1148">
        <v>6.0529000000000002</v>
      </c>
      <c r="AW1148">
        <v>6.1917</v>
      </c>
      <c r="AX1148">
        <v>5.8295000000000003</v>
      </c>
      <c r="AY1148">
        <v>5.8482000000000003</v>
      </c>
      <c r="AZ1148">
        <v>5.7416</v>
      </c>
      <c r="BA1148">
        <v>5.6601999999999997</v>
      </c>
      <c r="BB1148">
        <v>5.7081</v>
      </c>
      <c r="BC1148">
        <v>5.4565000000000001</v>
      </c>
      <c r="BD1148">
        <v>5.6014999999999997</v>
      </c>
      <c r="BE1148" s="28">
        <v>5.4257999999999997</v>
      </c>
      <c r="BF1148">
        <v>5.4265248534838291</v>
      </c>
      <c r="BG1148">
        <v>5.4644808743169397</v>
      </c>
      <c r="BH1148">
        <v>5.5005500550055011</v>
      </c>
      <c r="BI1148">
        <v>5.5386319579063974</v>
      </c>
      <c r="BJ1148">
        <v>5.5788005578800561</v>
      </c>
      <c r="BK1148">
        <v>5.617977528089888</v>
      </c>
      <c r="BL1148">
        <v>5.6529112492933864</v>
      </c>
      <c r="BM1148">
        <v>5.6963827969239533</v>
      </c>
      <c r="BN1148">
        <v>5.7355893318038431</v>
      </c>
      <c r="BO1148">
        <v>5.7753393011839442</v>
      </c>
      <c r="BP1148">
        <v>5.8190282222868781</v>
      </c>
      <c r="BQ1148">
        <v>5.8616647127784294</v>
      </c>
      <c r="BR1148">
        <v>5.9031877213695401</v>
      </c>
      <c r="BS1148">
        <v>5.9417706476530006</v>
      </c>
      <c r="BT1148">
        <v>5.9790732436472345</v>
      </c>
      <c r="BU1148">
        <v>6.01684717208183</v>
      </c>
    </row>
    <row r="1149" spans="1:73">
      <c r="A1149" s="95">
        <v>45901</v>
      </c>
      <c r="AK1149">
        <v>4.8412997999999998</v>
      </c>
      <c r="AL1149">
        <v>4.9528999999999996</v>
      </c>
      <c r="AM1149">
        <v>4.9827000000000004</v>
      </c>
      <c r="AN1149">
        <v>4.9955999999999996</v>
      </c>
      <c r="AO1149">
        <v>5.1711999999999998</v>
      </c>
      <c r="AP1149">
        <v>5.2409999999999997</v>
      </c>
      <c r="AQ1149">
        <v>5.5583</v>
      </c>
      <c r="AR1149">
        <v>5.6615000000000002</v>
      </c>
      <c r="AS1149">
        <v>5.6555999999999997</v>
      </c>
      <c r="AT1149">
        <v>5.4474999999999998</v>
      </c>
      <c r="AU1149">
        <v>5.8067000000000002</v>
      </c>
      <c r="AV1149">
        <v>6.0529000000000002</v>
      </c>
      <c r="AW1149">
        <v>6.1917</v>
      </c>
      <c r="AX1149">
        <v>5.8295000000000003</v>
      </c>
      <c r="AY1149">
        <v>5.8482000000000003</v>
      </c>
      <c r="AZ1149">
        <v>5.7416</v>
      </c>
      <c r="BA1149">
        <v>5.6601999999999997</v>
      </c>
      <c r="BB1149">
        <v>5.7081</v>
      </c>
      <c r="BC1149">
        <v>5.4565000000000001</v>
      </c>
      <c r="BD1149">
        <v>5.6014999999999997</v>
      </c>
      <c r="BE1149" s="28">
        <v>5.4371999999999998</v>
      </c>
      <c r="BF1149" s="189">
        <v>5.4265248534838291</v>
      </c>
      <c r="BG1149" s="189">
        <v>5.4644808743169397</v>
      </c>
      <c r="BH1149" s="189">
        <v>5.5005500550055011</v>
      </c>
      <c r="BI1149" s="189">
        <v>5.5386319579063974</v>
      </c>
      <c r="BJ1149" s="189">
        <v>5.5788005578800561</v>
      </c>
      <c r="BK1149" s="189">
        <v>5.617977528089888</v>
      </c>
      <c r="BL1149" s="189">
        <v>5.6529112492933864</v>
      </c>
      <c r="BM1149" s="189">
        <v>5.6963827969239533</v>
      </c>
      <c r="BN1149" s="189">
        <v>5.7355893318038431</v>
      </c>
      <c r="BO1149" s="189">
        <v>5.7753393011839442</v>
      </c>
      <c r="BP1149" s="189">
        <v>5.8190282222868781</v>
      </c>
      <c r="BQ1149" s="189">
        <v>5.8616647127784294</v>
      </c>
      <c r="BR1149" s="189">
        <v>5.9031877213695401</v>
      </c>
      <c r="BS1149" s="189">
        <v>5.9417706476530006</v>
      </c>
      <c r="BT1149" s="189">
        <v>5.9790732436472345</v>
      </c>
      <c r="BU1149" s="189">
        <v>6.01684717208183</v>
      </c>
    </row>
    <row r="1150" spans="1:73">
      <c r="A1150" s="95">
        <v>45902</v>
      </c>
      <c r="AK1150">
        <v>4.8412997999999998</v>
      </c>
      <c r="AL1150">
        <v>4.9528999999999996</v>
      </c>
      <c r="AM1150">
        <v>4.9827000000000004</v>
      </c>
      <c r="AN1150">
        <v>4.9955999999999996</v>
      </c>
      <c r="AO1150">
        <v>5.1711999999999998</v>
      </c>
      <c r="AP1150">
        <v>5.2409999999999997</v>
      </c>
      <c r="AQ1150">
        <v>5.5583</v>
      </c>
      <c r="AR1150">
        <v>5.6615000000000002</v>
      </c>
      <c r="AS1150">
        <v>5.6555999999999997</v>
      </c>
      <c r="AT1150">
        <v>5.4474999999999998</v>
      </c>
      <c r="AU1150">
        <v>5.8067000000000002</v>
      </c>
      <c r="AV1150">
        <v>6.0529000000000002</v>
      </c>
      <c r="AW1150">
        <v>6.1917</v>
      </c>
      <c r="AX1150">
        <v>5.8295000000000003</v>
      </c>
      <c r="AY1150">
        <v>5.8482000000000003</v>
      </c>
      <c r="AZ1150">
        <v>5.7416</v>
      </c>
      <c r="BA1150">
        <v>5.6601999999999997</v>
      </c>
      <c r="BB1150">
        <v>5.7081</v>
      </c>
      <c r="BC1150">
        <v>5.4565000000000001</v>
      </c>
      <c r="BD1150">
        <v>5.6014999999999997</v>
      </c>
      <c r="BE1150">
        <v>5.4371999999999998</v>
      </c>
      <c r="BF1150" s="28">
        <v>5.4673999999999996</v>
      </c>
      <c r="BG1150">
        <v>5.5081244836133303</v>
      </c>
      <c r="BH1150">
        <v>5.5493895671476139</v>
      </c>
      <c r="BI1150">
        <v>5.5834729201563373</v>
      </c>
      <c r="BJ1150">
        <v>5.6242969628796393</v>
      </c>
      <c r="BK1150">
        <v>5.6625141562853907</v>
      </c>
      <c r="BL1150">
        <v>5.6980056980056988</v>
      </c>
      <c r="BM1150">
        <v>5.7388809182209473</v>
      </c>
      <c r="BN1150">
        <v>5.7786766830395839</v>
      </c>
      <c r="BO1150">
        <v>5.8173356602675979</v>
      </c>
      <c r="BP1150">
        <v>5.8616647127784294</v>
      </c>
      <c r="BQ1150">
        <v>5.9066745422327225</v>
      </c>
      <c r="BR1150">
        <v>5.9488399762046402</v>
      </c>
      <c r="BS1150">
        <v>5.9880239520958076</v>
      </c>
      <c r="BT1150">
        <v>6.0259114191021395</v>
      </c>
      <c r="BU1150">
        <v>6.0661207158022448</v>
      </c>
    </row>
    <row r="1151" spans="1:73">
      <c r="A1151" s="95">
        <v>45903</v>
      </c>
      <c r="AK1151">
        <v>4.8412997999999998</v>
      </c>
      <c r="AL1151">
        <v>4.9528999999999996</v>
      </c>
      <c r="AM1151">
        <v>4.9827000000000004</v>
      </c>
      <c r="AN1151">
        <v>4.9955999999999996</v>
      </c>
      <c r="AO1151">
        <v>5.1711999999999998</v>
      </c>
      <c r="AP1151">
        <v>5.2409999999999997</v>
      </c>
      <c r="AQ1151">
        <v>5.5583</v>
      </c>
      <c r="AR1151">
        <v>5.6615000000000002</v>
      </c>
      <c r="AS1151">
        <v>5.6555999999999997</v>
      </c>
      <c r="AT1151">
        <v>5.4474999999999998</v>
      </c>
      <c r="AU1151">
        <v>5.8067000000000002</v>
      </c>
      <c r="AV1151">
        <v>6.0529000000000002</v>
      </c>
      <c r="AW1151">
        <v>6.1917</v>
      </c>
      <c r="AX1151">
        <v>5.8295000000000003</v>
      </c>
      <c r="AY1151">
        <v>5.8482000000000003</v>
      </c>
      <c r="AZ1151">
        <v>5.7416</v>
      </c>
      <c r="BA1151">
        <v>5.6601999999999997</v>
      </c>
      <c r="BB1151">
        <v>5.7081</v>
      </c>
      <c r="BC1151">
        <v>5.4565000000000001</v>
      </c>
      <c r="BD1151">
        <v>5.6014999999999997</v>
      </c>
      <c r="BE1151">
        <v>5.4371999999999998</v>
      </c>
      <c r="BF1151" s="28">
        <v>5.4478999999999997</v>
      </c>
      <c r="BG1151">
        <v>5.4929964295523215</v>
      </c>
      <c r="BH1151">
        <v>5.5340343110127286</v>
      </c>
      <c r="BI1151">
        <v>5.5725828921705212</v>
      </c>
      <c r="BJ1151">
        <v>5.6132472635419592</v>
      </c>
      <c r="BK1151">
        <v>5.6513139304888389</v>
      </c>
      <c r="BL1151">
        <v>5.6850483229107445</v>
      </c>
      <c r="BM1151">
        <v>5.72737686139748</v>
      </c>
      <c r="BN1151">
        <v>5.7653502450273857</v>
      </c>
      <c r="BO1151">
        <v>5.8038305281485778</v>
      </c>
      <c r="BP1151">
        <v>5.8462437883659746</v>
      </c>
      <c r="BQ1151">
        <v>5.8875478363261697</v>
      </c>
      <c r="BR1151">
        <v>5.929439667951379</v>
      </c>
      <c r="BS1151">
        <v>5.9683676514473287</v>
      </c>
      <c r="BT1151">
        <v>6.0060060060060056</v>
      </c>
      <c r="BU1151">
        <v>6.0441220912662432</v>
      </c>
    </row>
    <row r="1152" spans="1:73">
      <c r="A1152" s="95">
        <v>45904</v>
      </c>
      <c r="AK1152">
        <v>4.8412997999999998</v>
      </c>
      <c r="AL1152">
        <v>4.9528999999999996</v>
      </c>
      <c r="AM1152">
        <v>4.9827000000000004</v>
      </c>
      <c r="AN1152">
        <v>4.9955999999999996</v>
      </c>
      <c r="AO1152">
        <v>5.1711999999999998</v>
      </c>
      <c r="AP1152">
        <v>5.2409999999999997</v>
      </c>
      <c r="AQ1152">
        <v>5.5583</v>
      </c>
      <c r="AR1152">
        <v>5.6615000000000002</v>
      </c>
      <c r="AS1152">
        <v>5.6555999999999997</v>
      </c>
      <c r="AT1152">
        <v>5.4474999999999998</v>
      </c>
      <c r="AU1152">
        <v>5.8067000000000002</v>
      </c>
      <c r="AV1152">
        <v>6.0529000000000002</v>
      </c>
      <c r="AW1152">
        <v>6.1917</v>
      </c>
      <c r="AX1152">
        <v>5.8295000000000003</v>
      </c>
      <c r="AY1152">
        <v>5.8482000000000003</v>
      </c>
      <c r="AZ1152">
        <v>5.7416</v>
      </c>
      <c r="BA1152">
        <v>5.6601999999999997</v>
      </c>
      <c r="BB1152">
        <v>5.7081</v>
      </c>
      <c r="BC1152">
        <v>5.4565000000000001</v>
      </c>
      <c r="BD1152">
        <v>5.6014999999999997</v>
      </c>
      <c r="BE1152">
        <v>5.4371999999999998</v>
      </c>
      <c r="BF1152" s="28">
        <v>5.4581</v>
      </c>
      <c r="BG1152">
        <v>5.4839594187003016</v>
      </c>
      <c r="BH1152">
        <v>5.5248618784530388</v>
      </c>
      <c r="BI1152">
        <v>5.5570991942206165</v>
      </c>
      <c r="BJ1152">
        <v>5.5975370836831795</v>
      </c>
      <c r="BK1152">
        <v>5.636978579481398</v>
      </c>
      <c r="BL1152">
        <v>5.6737588652482271</v>
      </c>
      <c r="BM1152">
        <v>5.7142857142857144</v>
      </c>
      <c r="BN1152">
        <v>5.7520851308599363</v>
      </c>
      <c r="BO1152">
        <v>5.7903879559930518</v>
      </c>
      <c r="BP1152">
        <v>5.8343057176196034</v>
      </c>
      <c r="BQ1152">
        <v>5.8771672054069937</v>
      </c>
      <c r="BR1152">
        <v>5.9206631142687982</v>
      </c>
      <c r="BS1152">
        <v>5.9594755661501786</v>
      </c>
      <c r="BT1152">
        <v>5.9970014992503744</v>
      </c>
      <c r="BU1152">
        <v>6.0368246302444915</v>
      </c>
    </row>
    <row r="1153" spans="1:73">
      <c r="A1153" s="95">
        <v>45905</v>
      </c>
      <c r="AK1153">
        <v>4.8412997999999998</v>
      </c>
      <c r="AL1153">
        <v>4.9528999999999996</v>
      </c>
      <c r="AM1153">
        <v>4.9827000000000004</v>
      </c>
      <c r="AN1153">
        <v>4.9955999999999996</v>
      </c>
      <c r="AO1153">
        <v>5.1711999999999998</v>
      </c>
      <c r="AP1153">
        <v>5.2409999999999997</v>
      </c>
      <c r="AQ1153">
        <v>5.5583</v>
      </c>
      <c r="AR1153">
        <v>5.6615000000000002</v>
      </c>
      <c r="AS1153">
        <v>5.6555999999999997</v>
      </c>
      <c r="AT1153">
        <v>5.4474999999999998</v>
      </c>
      <c r="AU1153">
        <v>5.8067000000000002</v>
      </c>
      <c r="AV1153">
        <v>6.0529000000000002</v>
      </c>
      <c r="AW1153">
        <v>6.1917</v>
      </c>
      <c r="AX1153">
        <v>5.8295000000000003</v>
      </c>
      <c r="AY1153">
        <v>5.8482000000000003</v>
      </c>
      <c r="AZ1153">
        <v>5.7416</v>
      </c>
      <c r="BA1153">
        <v>5.6601999999999997</v>
      </c>
      <c r="BB1153">
        <v>5.7081</v>
      </c>
      <c r="BC1153">
        <v>5.4565000000000001</v>
      </c>
      <c r="BD1153">
        <v>5.6014999999999997</v>
      </c>
      <c r="BE1153">
        <v>5.4371999999999998</v>
      </c>
      <c r="BF1153" s="28">
        <v>5.3962000000000003</v>
      </c>
      <c r="BG1153">
        <v>5.4436581382689164</v>
      </c>
      <c r="BH1153">
        <v>5.4839594187003016</v>
      </c>
      <c r="BI1153">
        <v>5.5172413793103452</v>
      </c>
      <c r="BJ1153">
        <v>5.5570991942206165</v>
      </c>
      <c r="BK1153">
        <v>5.5959709009513148</v>
      </c>
      <c r="BL1153">
        <v>5.6322162771050408</v>
      </c>
      <c r="BM1153">
        <v>5.6737588652482271</v>
      </c>
      <c r="BN1153">
        <v>5.7126535275635533</v>
      </c>
      <c r="BO1153">
        <v>5.7504312823461756</v>
      </c>
      <c r="BP1153">
        <v>5.793742757821553</v>
      </c>
      <c r="BQ1153">
        <v>5.8360081704114384</v>
      </c>
      <c r="BR1153">
        <v>5.8788947677836569</v>
      </c>
      <c r="BS1153">
        <v>5.9189109203906485</v>
      </c>
      <c r="BT1153">
        <v>5.9559261465157833</v>
      </c>
      <c r="BU1153">
        <v>5.9934072520227746</v>
      </c>
    </row>
    <row r="1154" spans="1:73">
      <c r="A1154" s="95">
        <v>45908</v>
      </c>
      <c r="AK1154">
        <v>4.8412997999999998</v>
      </c>
      <c r="AL1154">
        <v>4.9528999999999996</v>
      </c>
      <c r="AM1154">
        <v>4.9827000000000004</v>
      </c>
      <c r="AN1154">
        <v>4.9955999999999996</v>
      </c>
      <c r="AO1154">
        <v>5.1711999999999998</v>
      </c>
      <c r="AP1154">
        <v>5.2409999999999997</v>
      </c>
      <c r="AQ1154">
        <v>5.5583</v>
      </c>
      <c r="AR1154">
        <v>5.6615000000000002</v>
      </c>
      <c r="AS1154">
        <v>5.6555999999999997</v>
      </c>
      <c r="AT1154">
        <v>5.4474999999999998</v>
      </c>
      <c r="AU1154">
        <v>5.8067000000000002</v>
      </c>
      <c r="AV1154">
        <v>6.0529000000000002</v>
      </c>
      <c r="AW1154">
        <v>6.1917</v>
      </c>
      <c r="AX1154">
        <v>5.8295000000000003</v>
      </c>
      <c r="AY1154">
        <v>5.8482000000000003</v>
      </c>
      <c r="AZ1154">
        <v>5.7416</v>
      </c>
      <c r="BA1154">
        <v>5.6601999999999997</v>
      </c>
      <c r="BB1154">
        <v>5.7081</v>
      </c>
      <c r="BC1154">
        <v>5.4565000000000001</v>
      </c>
      <c r="BD1154">
        <v>5.6014999999999997</v>
      </c>
      <c r="BE1154">
        <v>5.4371999999999998</v>
      </c>
      <c r="BF1154" s="28">
        <v>5.4272</v>
      </c>
      <c r="BG1154">
        <v>5.4525627044711014</v>
      </c>
      <c r="BH1154">
        <v>5.4929964295523215</v>
      </c>
      <c r="BI1154">
        <v>5.5248618784530388</v>
      </c>
      <c r="BJ1154">
        <v>5.5663790704146949</v>
      </c>
      <c r="BK1154">
        <v>5.6053811659192823</v>
      </c>
      <c r="BL1154">
        <v>5.6417489421720735</v>
      </c>
      <c r="BM1154">
        <v>5.683432793407218</v>
      </c>
      <c r="BN1154">
        <v>5.7224606580829764</v>
      </c>
      <c r="BO1154">
        <v>5.7603686635944698</v>
      </c>
      <c r="BP1154">
        <v>5.8038305281485778</v>
      </c>
      <c r="BQ1154">
        <v>5.8462437883659746</v>
      </c>
      <c r="BR1154">
        <v>5.8892815076560661</v>
      </c>
      <c r="BS1154">
        <v>5.929439667951379</v>
      </c>
      <c r="BT1154">
        <v>5.9665871121718377</v>
      </c>
      <c r="BU1154">
        <v>6.0078101531991592</v>
      </c>
    </row>
    <row r="1155" spans="1:73">
      <c r="A1155" s="95">
        <v>45909</v>
      </c>
      <c r="AK1155">
        <v>4.8412997999999998</v>
      </c>
      <c r="AL1155">
        <v>4.9528999999999996</v>
      </c>
      <c r="AM1155">
        <v>4.9827000000000004</v>
      </c>
      <c r="AN1155">
        <v>4.9955999999999996</v>
      </c>
      <c r="AO1155">
        <v>5.1711999999999998</v>
      </c>
      <c r="AP1155">
        <v>5.2409999999999997</v>
      </c>
      <c r="AQ1155">
        <v>5.5583</v>
      </c>
      <c r="AR1155">
        <v>5.6615000000000002</v>
      </c>
      <c r="AS1155">
        <v>5.6555999999999997</v>
      </c>
      <c r="AT1155">
        <v>5.4474999999999998</v>
      </c>
      <c r="AU1155">
        <v>5.8067000000000002</v>
      </c>
      <c r="AV1155">
        <v>6.0529000000000002</v>
      </c>
      <c r="AW1155">
        <v>6.1917</v>
      </c>
      <c r="AX1155">
        <v>5.8295000000000003</v>
      </c>
      <c r="AY1155">
        <v>5.8482000000000003</v>
      </c>
      <c r="AZ1155">
        <v>5.7416</v>
      </c>
      <c r="BA1155">
        <v>5.6601999999999997</v>
      </c>
      <c r="BB1155">
        <v>5.7081</v>
      </c>
      <c r="BC1155">
        <v>5.4565000000000001</v>
      </c>
      <c r="BD1155">
        <v>5.6014999999999997</v>
      </c>
      <c r="BE1155">
        <v>5.4371999999999998</v>
      </c>
      <c r="BF1155" s="28">
        <v>5.4272</v>
      </c>
      <c r="BG1155">
        <v>5.4614964500273073</v>
      </c>
      <c r="BH1155">
        <v>5.5020632737276483</v>
      </c>
      <c r="BI1155">
        <v>5.5355660116246881</v>
      </c>
      <c r="BJ1155">
        <v>5.5772448410485227</v>
      </c>
      <c r="BK1155">
        <v>5.616399887672002</v>
      </c>
      <c r="BL1155">
        <v>5.6513139304888389</v>
      </c>
      <c r="BM1155">
        <v>5.69313976658127</v>
      </c>
      <c r="BN1155">
        <v>5.7323015190599031</v>
      </c>
      <c r="BO1155">
        <v>5.7720057720057723</v>
      </c>
      <c r="BP1155">
        <v>5.8139534883720936</v>
      </c>
      <c r="BQ1155">
        <v>5.8530875036581795</v>
      </c>
      <c r="BR1155">
        <v>5.8944886531093426</v>
      </c>
      <c r="BS1155">
        <v>5.9329575793533076</v>
      </c>
      <c r="BT1155">
        <v>5.9701492537313428</v>
      </c>
      <c r="BU1155">
        <v>6.009615384615385</v>
      </c>
    </row>
    <row r="1156" spans="1:73">
      <c r="A1156" s="95">
        <v>45910</v>
      </c>
      <c r="AK1156">
        <v>4.8412997999999998</v>
      </c>
      <c r="AL1156">
        <v>4.9528999999999996</v>
      </c>
      <c r="AM1156">
        <v>4.9827000000000004</v>
      </c>
      <c r="AN1156">
        <v>4.9955999999999996</v>
      </c>
      <c r="AO1156">
        <v>5.1711999999999998</v>
      </c>
      <c r="AP1156">
        <v>5.2409999999999997</v>
      </c>
      <c r="AQ1156">
        <v>5.5583</v>
      </c>
      <c r="AR1156">
        <v>5.6615000000000002</v>
      </c>
      <c r="AS1156">
        <v>5.6555999999999997</v>
      </c>
      <c r="AT1156">
        <v>5.4474999999999998</v>
      </c>
      <c r="AU1156">
        <v>5.8067000000000002</v>
      </c>
      <c r="AV1156">
        <v>6.0529000000000002</v>
      </c>
      <c r="AW1156">
        <v>6.1917</v>
      </c>
      <c r="AX1156">
        <v>5.8295000000000003</v>
      </c>
      <c r="AY1156">
        <v>5.8482000000000003</v>
      </c>
      <c r="AZ1156">
        <v>5.7416</v>
      </c>
      <c r="BA1156">
        <v>5.6601999999999997</v>
      </c>
      <c r="BB1156">
        <v>5.7081</v>
      </c>
      <c r="BC1156">
        <v>5.4565000000000001</v>
      </c>
      <c r="BD1156">
        <v>5.6014999999999997</v>
      </c>
      <c r="BE1156">
        <v>5.4371999999999998</v>
      </c>
      <c r="BF1156" s="28">
        <v>5.4116999999999997</v>
      </c>
      <c r="BG1156">
        <v>5.430355688297583</v>
      </c>
      <c r="BH1156">
        <v>5.4704595185995624</v>
      </c>
      <c r="BI1156">
        <v>5.5066079295154182</v>
      </c>
      <c r="BJ1156">
        <v>5.5493895671476139</v>
      </c>
      <c r="BK1156">
        <v>5.5881531153953619</v>
      </c>
      <c r="BL1156">
        <v>5.6227157717177398</v>
      </c>
      <c r="BM1156">
        <v>5.6657223796034</v>
      </c>
      <c r="BN1156">
        <v>5.7045065601825442</v>
      </c>
      <c r="BO1156">
        <v>5.7438253877082133</v>
      </c>
      <c r="BP1156">
        <v>5.78368999421631</v>
      </c>
      <c r="BQ1156">
        <v>5.8224163027656477</v>
      </c>
      <c r="BR1156">
        <v>5.8616647127784294</v>
      </c>
      <c r="BS1156">
        <v>5.8997050147492622</v>
      </c>
      <c r="BT1156">
        <v>5.9382422802850359</v>
      </c>
      <c r="BU1156">
        <v>5.9772863120143453</v>
      </c>
    </row>
    <row r="1157" spans="1:73">
      <c r="A1157" s="95">
        <v>45911</v>
      </c>
      <c r="AK1157">
        <v>4.8412997999999998</v>
      </c>
      <c r="AL1157">
        <v>4.9528999999999996</v>
      </c>
      <c r="AM1157">
        <v>4.9827000000000004</v>
      </c>
      <c r="AN1157">
        <v>4.9955999999999996</v>
      </c>
      <c r="AO1157">
        <v>5.1711999999999998</v>
      </c>
      <c r="AP1157">
        <v>5.2409999999999997</v>
      </c>
      <c r="AQ1157">
        <v>5.5583</v>
      </c>
      <c r="AR1157">
        <v>5.6615000000000002</v>
      </c>
      <c r="AS1157">
        <v>5.6555999999999997</v>
      </c>
      <c r="AT1157">
        <v>5.4474999999999998</v>
      </c>
      <c r="AU1157">
        <v>5.8067000000000002</v>
      </c>
      <c r="AV1157">
        <v>6.0529000000000002</v>
      </c>
      <c r="AW1157">
        <v>6.1917</v>
      </c>
      <c r="AX1157">
        <v>5.8295000000000003</v>
      </c>
      <c r="AY1157">
        <v>5.8482000000000003</v>
      </c>
      <c r="AZ1157">
        <v>5.7416</v>
      </c>
      <c r="BA1157">
        <v>5.6601999999999997</v>
      </c>
      <c r="BB1157">
        <v>5.7081</v>
      </c>
      <c r="BC1157">
        <v>5.4565000000000001</v>
      </c>
      <c r="BD1157">
        <v>5.6014999999999997</v>
      </c>
      <c r="BE1157">
        <v>5.4371999999999998</v>
      </c>
      <c r="BF1157" s="28">
        <v>5.3852000000000002</v>
      </c>
      <c r="BG1157">
        <v>5.4127198917456019</v>
      </c>
      <c r="BH1157">
        <v>5.4525627044711014</v>
      </c>
      <c r="BI1157">
        <v>5.4854635216675813</v>
      </c>
      <c r="BJ1157">
        <v>5.5263885051119095</v>
      </c>
      <c r="BK1157">
        <v>5.5663790704146949</v>
      </c>
      <c r="BL1157">
        <v>5.6022408963585439</v>
      </c>
      <c r="BM1157">
        <v>5.6449336720293539</v>
      </c>
      <c r="BN1157">
        <v>5.683432793407218</v>
      </c>
      <c r="BO1157">
        <v>5.7208237986270021</v>
      </c>
      <c r="BP1157">
        <v>5.7636887608069172</v>
      </c>
      <c r="BQ1157">
        <v>5.8038305281485778</v>
      </c>
      <c r="BR1157">
        <v>5.8445353594389244</v>
      </c>
      <c r="BS1157">
        <v>5.8823529411764701</v>
      </c>
      <c r="BT1157">
        <v>5.9206631142687982</v>
      </c>
      <c r="BU1157">
        <v>5.9594755661501786</v>
      </c>
    </row>
    <row r="1158" spans="1:73">
      <c r="A1158" s="95">
        <v>45912</v>
      </c>
      <c r="AK1158">
        <v>4.8412997999999998</v>
      </c>
      <c r="AL1158">
        <v>4.9528999999999996</v>
      </c>
      <c r="AM1158">
        <v>4.9827000000000004</v>
      </c>
      <c r="AN1158">
        <v>4.9955999999999996</v>
      </c>
      <c r="AO1158">
        <v>5.1711999999999998</v>
      </c>
      <c r="AP1158">
        <v>5.2409999999999997</v>
      </c>
      <c r="AQ1158">
        <v>5.5583</v>
      </c>
      <c r="AR1158">
        <v>5.6615000000000002</v>
      </c>
      <c r="AS1158">
        <v>5.6555999999999997</v>
      </c>
      <c r="AT1158">
        <v>5.4474999999999998</v>
      </c>
      <c r="AU1158">
        <v>5.8067000000000002</v>
      </c>
      <c r="AV1158">
        <v>6.0529000000000002</v>
      </c>
      <c r="AW1158">
        <v>6.1917</v>
      </c>
      <c r="AX1158">
        <v>5.8295000000000003</v>
      </c>
      <c r="AY1158">
        <v>5.8482000000000003</v>
      </c>
      <c r="AZ1158">
        <v>5.7416</v>
      </c>
      <c r="BA1158">
        <v>5.6601999999999997</v>
      </c>
      <c r="BB1158">
        <v>5.7081</v>
      </c>
      <c r="BC1158">
        <v>5.4565000000000001</v>
      </c>
      <c r="BD1158">
        <v>5.6014999999999997</v>
      </c>
      <c r="BE1158">
        <v>5.4371999999999998</v>
      </c>
      <c r="BF1158" s="28">
        <v>5.3670999999999998</v>
      </c>
      <c r="BG1158">
        <v>5.3734551316496511</v>
      </c>
      <c r="BH1158">
        <v>5.4127198917456019</v>
      </c>
      <c r="BI1158">
        <v>5.4466230936819171</v>
      </c>
      <c r="BJ1158">
        <v>5.4869684499314131</v>
      </c>
      <c r="BK1158">
        <v>5.5279159756771694</v>
      </c>
      <c r="BL1158">
        <v>5.563282336578582</v>
      </c>
      <c r="BM1158">
        <v>5.6053811659192823</v>
      </c>
      <c r="BN1158">
        <v>5.6433408577878108</v>
      </c>
      <c r="BO1158">
        <v>5.6818181818181825</v>
      </c>
      <c r="BP1158">
        <v>5.7224606580829764</v>
      </c>
      <c r="BQ1158">
        <v>5.762028233938346</v>
      </c>
      <c r="BR1158">
        <v>5.8004640371229703</v>
      </c>
      <c r="BS1158">
        <v>5.8394160583941606</v>
      </c>
      <c r="BT1158">
        <v>5.8771672054069937</v>
      </c>
      <c r="BU1158">
        <v>5.9171597633136095</v>
      </c>
    </row>
    <row r="1159" spans="1:73">
      <c r="A1159" s="95">
        <v>45915</v>
      </c>
      <c r="AK1159">
        <v>4.8412997999999998</v>
      </c>
      <c r="AL1159">
        <v>4.9528999999999996</v>
      </c>
      <c r="AM1159">
        <v>4.9827000000000004</v>
      </c>
      <c r="AN1159">
        <v>4.9955999999999996</v>
      </c>
      <c r="AO1159">
        <v>5.1711999999999998</v>
      </c>
      <c r="AP1159">
        <v>5.2409999999999997</v>
      </c>
      <c r="AQ1159">
        <v>5.5583</v>
      </c>
      <c r="AR1159">
        <v>5.6615000000000002</v>
      </c>
      <c r="AS1159">
        <v>5.6555999999999997</v>
      </c>
      <c r="AT1159">
        <v>5.4474999999999998</v>
      </c>
      <c r="AU1159">
        <v>5.8067000000000002</v>
      </c>
      <c r="AV1159">
        <v>6.0529000000000002</v>
      </c>
      <c r="AW1159">
        <v>6.1917</v>
      </c>
      <c r="AX1159">
        <v>5.8295000000000003</v>
      </c>
      <c r="AY1159">
        <v>5.8482000000000003</v>
      </c>
      <c r="AZ1159">
        <v>5.7416</v>
      </c>
      <c r="BA1159">
        <v>5.6601999999999997</v>
      </c>
      <c r="BB1159">
        <v>5.7081</v>
      </c>
      <c r="BC1159">
        <v>5.4565000000000001</v>
      </c>
      <c r="BD1159">
        <v>5.6014999999999997</v>
      </c>
      <c r="BE1159">
        <v>5.4371999999999998</v>
      </c>
      <c r="BF1159" s="28">
        <v>5.3201999999999998</v>
      </c>
      <c r="BG1159">
        <v>5.3376034160661865</v>
      </c>
      <c r="BH1159">
        <v>5.376344086021505</v>
      </c>
      <c r="BI1159">
        <v>5.4097917230186638</v>
      </c>
      <c r="BJ1159">
        <v>5.4510765876260558</v>
      </c>
      <c r="BK1159">
        <v>5.4899807850672522</v>
      </c>
      <c r="BL1159">
        <v>5.5248618784530388</v>
      </c>
      <c r="BM1159">
        <v>5.5663790704146949</v>
      </c>
      <c r="BN1159">
        <v>5.6053811659192823</v>
      </c>
      <c r="BO1159">
        <v>5.6433408577878108</v>
      </c>
      <c r="BP1159">
        <v>5.6850483229107445</v>
      </c>
      <c r="BQ1159">
        <v>5.72737686139748</v>
      </c>
      <c r="BR1159">
        <v>5.7703404500865547</v>
      </c>
      <c r="BS1159">
        <v>5.8088875980249783</v>
      </c>
      <c r="BT1159">
        <v>5.8462437883659746</v>
      </c>
      <c r="BU1159">
        <v>5.8858151854031782</v>
      </c>
    </row>
    <row r="1160" spans="1:73">
      <c r="A1160" s="95">
        <v>45916</v>
      </c>
      <c r="AK1160">
        <v>4.8412997999999998</v>
      </c>
      <c r="AL1160">
        <v>4.9528999999999996</v>
      </c>
      <c r="AM1160">
        <v>4.9827000000000004</v>
      </c>
      <c r="AN1160">
        <v>4.9955999999999996</v>
      </c>
      <c r="AO1160">
        <v>5.1711999999999998</v>
      </c>
      <c r="AP1160">
        <v>5.2409999999999997</v>
      </c>
      <c r="AQ1160">
        <v>5.5583</v>
      </c>
      <c r="AR1160">
        <v>5.6615000000000002</v>
      </c>
      <c r="AS1160">
        <v>5.6555999999999997</v>
      </c>
      <c r="AT1160">
        <v>5.4474999999999998</v>
      </c>
      <c r="AU1160">
        <v>5.8067000000000002</v>
      </c>
      <c r="AV1160">
        <v>6.0529000000000002</v>
      </c>
      <c r="AW1160">
        <v>6.1917</v>
      </c>
      <c r="AX1160">
        <v>5.8295000000000003</v>
      </c>
      <c r="AY1160">
        <v>5.8482000000000003</v>
      </c>
      <c r="AZ1160">
        <v>5.7416</v>
      </c>
      <c r="BA1160">
        <v>5.6601999999999997</v>
      </c>
      <c r="BB1160">
        <v>5.7081</v>
      </c>
      <c r="BC1160">
        <v>5.4565000000000001</v>
      </c>
      <c r="BD1160">
        <v>5.6014999999999997</v>
      </c>
      <c r="BE1160">
        <v>5.4371999999999998</v>
      </c>
      <c r="BF1160" s="28">
        <v>5.3090000000000002</v>
      </c>
      <c r="BG1160">
        <v>5.3191489361702127</v>
      </c>
      <c r="BH1160">
        <v>5.359056806002144</v>
      </c>
      <c r="BI1160">
        <v>5.3922890266918309</v>
      </c>
      <c r="BJ1160">
        <v>5.4333061668024998</v>
      </c>
      <c r="BK1160">
        <v>5.4734537493158184</v>
      </c>
      <c r="BL1160">
        <v>5.5081244836133303</v>
      </c>
      <c r="BM1160">
        <v>5.5493895671476139</v>
      </c>
      <c r="BN1160">
        <v>5.5881531153953619</v>
      </c>
      <c r="BO1160">
        <v>5.6258790436005626</v>
      </c>
      <c r="BP1160">
        <v>5.6673278549164072</v>
      </c>
      <c r="BQ1160">
        <v>5.7093919497573511</v>
      </c>
      <c r="BR1160">
        <v>5.7504312823461756</v>
      </c>
      <c r="BS1160">
        <v>5.7887120115774247</v>
      </c>
      <c r="BT1160">
        <v>5.8258083309059137</v>
      </c>
      <c r="BU1160">
        <v>5.8633831720902956</v>
      </c>
    </row>
    <row r="1161" spans="1:73">
      <c r="A1161" s="95">
        <v>45917</v>
      </c>
      <c r="AK1161">
        <v>4.8412997999999998</v>
      </c>
      <c r="AL1161">
        <v>4.9528999999999996</v>
      </c>
      <c r="AM1161">
        <v>4.9827000000000004</v>
      </c>
      <c r="AN1161">
        <v>4.9955999999999996</v>
      </c>
      <c r="AO1161">
        <v>5.1711999999999998</v>
      </c>
      <c r="AP1161">
        <v>5.2409999999999997</v>
      </c>
      <c r="AQ1161">
        <v>5.5583</v>
      </c>
      <c r="AR1161">
        <v>5.6615000000000002</v>
      </c>
      <c r="AS1161">
        <v>5.6555999999999997</v>
      </c>
      <c r="AT1161">
        <v>5.4474999999999998</v>
      </c>
      <c r="AU1161">
        <v>5.8067000000000002</v>
      </c>
      <c r="AV1161">
        <v>6.0529000000000002</v>
      </c>
      <c r="AW1161">
        <v>6.1917</v>
      </c>
      <c r="AX1161">
        <v>5.8295000000000003</v>
      </c>
      <c r="AY1161">
        <v>5.8482000000000003</v>
      </c>
      <c r="AZ1161">
        <v>5.7416</v>
      </c>
      <c r="BA1161">
        <v>5.6601999999999997</v>
      </c>
      <c r="BB1161">
        <v>5.7081</v>
      </c>
      <c r="BC1161">
        <v>5.4565000000000001</v>
      </c>
      <c r="BD1161">
        <v>5.6014999999999997</v>
      </c>
      <c r="BE1161">
        <v>5.4371999999999998</v>
      </c>
      <c r="BF1161" s="28">
        <v>5.3005000000000004</v>
      </c>
      <c r="BG1161">
        <v>5.3191489361702127</v>
      </c>
      <c r="BH1161">
        <v>5.3576212161800161</v>
      </c>
      <c r="BI1161">
        <v>5.3922890266918309</v>
      </c>
      <c r="BJ1161">
        <v>5.4347826086956523</v>
      </c>
      <c r="BK1161">
        <v>5.4734537493158184</v>
      </c>
      <c r="BL1161">
        <v>5.5081244836133303</v>
      </c>
      <c r="BM1161">
        <v>5.5493895671476139</v>
      </c>
      <c r="BN1161">
        <v>5.5865921787709496</v>
      </c>
      <c r="BO1161">
        <v>5.6227157717177398</v>
      </c>
      <c r="BP1161">
        <v>5.6641178136505239</v>
      </c>
      <c r="BQ1161">
        <v>5.7028799543769599</v>
      </c>
      <c r="BR1161">
        <v>5.7421762848119435</v>
      </c>
      <c r="BS1161">
        <v>5.7786766830395839</v>
      </c>
      <c r="BT1161">
        <v>5.8156440825821463</v>
      </c>
      <c r="BU1161">
        <v>5.8548009367681493</v>
      </c>
    </row>
    <row r="1162" spans="1:73">
      <c r="A1162" s="95">
        <v>45918</v>
      </c>
      <c r="AK1162">
        <v>4.8412997999999998</v>
      </c>
      <c r="AL1162">
        <v>4.9528999999999996</v>
      </c>
      <c r="AM1162">
        <v>4.9827000000000004</v>
      </c>
      <c r="AN1162">
        <v>4.9955999999999996</v>
      </c>
      <c r="AO1162">
        <v>5.1711999999999998</v>
      </c>
      <c r="AP1162">
        <v>5.2409999999999997</v>
      </c>
      <c r="AQ1162">
        <v>5.5583</v>
      </c>
      <c r="AR1162">
        <v>5.6615000000000002</v>
      </c>
      <c r="AS1162">
        <v>5.6555999999999997</v>
      </c>
      <c r="AT1162">
        <v>5.4474999999999998</v>
      </c>
      <c r="AU1162">
        <v>5.8067000000000002</v>
      </c>
      <c r="AV1162">
        <v>6.0529000000000002</v>
      </c>
      <c r="AW1162">
        <v>6.1917</v>
      </c>
      <c r="AX1162">
        <v>5.8295000000000003</v>
      </c>
      <c r="AY1162">
        <v>5.8482000000000003</v>
      </c>
      <c r="AZ1162">
        <v>5.7416</v>
      </c>
      <c r="BA1162">
        <v>5.6601999999999997</v>
      </c>
      <c r="BB1162">
        <v>5.7081</v>
      </c>
      <c r="BC1162">
        <v>5.4565000000000001</v>
      </c>
      <c r="BD1162">
        <v>5.6014999999999997</v>
      </c>
      <c r="BE1162">
        <v>5.4371999999999998</v>
      </c>
      <c r="BF1162" s="28">
        <v>5.3003999999999998</v>
      </c>
      <c r="BG1162">
        <v>5.3177346450412122</v>
      </c>
      <c r="BH1162">
        <v>5.3576212161800161</v>
      </c>
      <c r="BI1162">
        <v>5.3879310344827589</v>
      </c>
      <c r="BJ1162">
        <v>5.4318305268875609</v>
      </c>
      <c r="BK1162">
        <v>5.4704595185995624</v>
      </c>
      <c r="BL1162">
        <v>5.5066079295154182</v>
      </c>
      <c r="BM1162">
        <v>5.5463117027176931</v>
      </c>
      <c r="BN1162">
        <v>5.5850321139346555</v>
      </c>
      <c r="BO1162">
        <v>5.6227157717177398</v>
      </c>
      <c r="BP1162">
        <v>5.6641178136505239</v>
      </c>
      <c r="BQ1162">
        <v>5.7028799543769599</v>
      </c>
      <c r="BR1162">
        <v>5.7421762848119435</v>
      </c>
      <c r="BS1162">
        <v>5.7803468208092488</v>
      </c>
      <c r="BT1162">
        <v>5.8173356602675979</v>
      </c>
      <c r="BU1162">
        <v>5.8548009367681493</v>
      </c>
    </row>
    <row r="1163" spans="1:73">
      <c r="A1163" s="95">
        <v>45919</v>
      </c>
      <c r="AK1163">
        <v>4.8412997999999998</v>
      </c>
      <c r="AL1163">
        <v>4.9528999999999996</v>
      </c>
      <c r="AM1163">
        <v>4.9827000000000004</v>
      </c>
      <c r="AN1163">
        <v>4.9955999999999996</v>
      </c>
      <c r="AO1163">
        <v>5.1711999999999998</v>
      </c>
      <c r="AP1163">
        <v>5.2409999999999997</v>
      </c>
      <c r="AQ1163">
        <v>5.5583</v>
      </c>
      <c r="AR1163">
        <v>5.6615000000000002</v>
      </c>
      <c r="AS1163">
        <v>5.6555999999999997</v>
      </c>
      <c r="AT1163">
        <v>5.4474999999999998</v>
      </c>
      <c r="AU1163">
        <v>5.8067000000000002</v>
      </c>
      <c r="AV1163">
        <v>6.0529000000000002</v>
      </c>
      <c r="AW1163">
        <v>6.1917</v>
      </c>
      <c r="AX1163">
        <v>5.8295000000000003</v>
      </c>
      <c r="AY1163">
        <v>5.8482000000000003</v>
      </c>
      <c r="AZ1163">
        <v>5.7416</v>
      </c>
      <c r="BA1163">
        <v>5.6601999999999997</v>
      </c>
      <c r="BB1163">
        <v>5.7081</v>
      </c>
      <c r="BC1163">
        <v>5.4565000000000001</v>
      </c>
      <c r="BD1163">
        <v>5.6014999999999997</v>
      </c>
      <c r="BE1163">
        <v>5.4371999999999998</v>
      </c>
      <c r="BF1163" s="28">
        <v>5.327</v>
      </c>
      <c r="BG1163">
        <v>5.3319114902692615</v>
      </c>
      <c r="BH1163">
        <v>5.3705692803437159</v>
      </c>
      <c r="BI1163">
        <v>5.4024851431658565</v>
      </c>
      <c r="BJ1163">
        <v>5.4466230936819171</v>
      </c>
      <c r="BK1163">
        <v>5.4854635216675813</v>
      </c>
      <c r="BL1163">
        <v>5.5218111540585308</v>
      </c>
      <c r="BM1163">
        <v>5.5617352614015578</v>
      </c>
      <c r="BN1163">
        <v>5.6006720806496784</v>
      </c>
      <c r="BO1163">
        <v>5.6385678037778399</v>
      </c>
      <c r="BP1163">
        <v>5.6802044873615447</v>
      </c>
      <c r="BQ1163">
        <v>5.7175528873642083</v>
      </c>
      <c r="BR1163">
        <v>5.7570523891767413</v>
      </c>
      <c r="BS1163">
        <v>5.793742757821553</v>
      </c>
      <c r="BT1163">
        <v>5.8309037900874632</v>
      </c>
      <c r="BU1163">
        <v>5.868544600938967</v>
      </c>
    </row>
    <row r="1164" spans="1:73">
      <c r="A1164" s="95">
        <v>45922</v>
      </c>
      <c r="AK1164">
        <v>4.8412997999999998</v>
      </c>
      <c r="AL1164">
        <v>4.9528999999999996</v>
      </c>
      <c r="AM1164">
        <v>4.9827000000000004</v>
      </c>
      <c r="AN1164">
        <v>4.9955999999999996</v>
      </c>
      <c r="AO1164">
        <v>5.1711999999999998</v>
      </c>
      <c r="AP1164">
        <v>5.2409999999999997</v>
      </c>
      <c r="AQ1164">
        <v>5.5583</v>
      </c>
      <c r="AR1164">
        <v>5.6615000000000002</v>
      </c>
      <c r="AS1164">
        <v>5.6555999999999997</v>
      </c>
      <c r="AT1164">
        <v>5.4474999999999998</v>
      </c>
      <c r="AU1164">
        <v>5.8067000000000002</v>
      </c>
      <c r="AV1164">
        <v>6.0529000000000002</v>
      </c>
      <c r="AW1164">
        <v>6.1917</v>
      </c>
      <c r="AX1164">
        <v>5.8295000000000003</v>
      </c>
      <c r="AY1164">
        <v>5.8482000000000003</v>
      </c>
      <c r="AZ1164">
        <v>5.7416</v>
      </c>
      <c r="BA1164">
        <v>5.6601999999999997</v>
      </c>
      <c r="BB1164">
        <v>5.7081</v>
      </c>
      <c r="BC1164">
        <v>5.4565000000000001</v>
      </c>
      <c r="BD1164">
        <v>5.6014999999999997</v>
      </c>
      <c r="BE1164">
        <v>5.4371999999999998</v>
      </c>
      <c r="BF1164" s="28">
        <v>5.3451000000000004</v>
      </c>
      <c r="BG1164">
        <v>5.3475935828877006</v>
      </c>
      <c r="BH1164">
        <v>5.3864799353622406</v>
      </c>
      <c r="BI1164">
        <v>5.4185857491194804</v>
      </c>
      <c r="BJ1164">
        <v>5.4629882545752526</v>
      </c>
      <c r="BK1164">
        <v>5.5035773252614195</v>
      </c>
      <c r="BL1164">
        <v>5.5386319579063974</v>
      </c>
      <c r="BM1164">
        <v>5.5803571428571432</v>
      </c>
      <c r="BN1164">
        <v>5.617977528089888</v>
      </c>
      <c r="BO1164">
        <v>5.6561085972850673</v>
      </c>
      <c r="BP1164">
        <v>5.6980056980056988</v>
      </c>
      <c r="BQ1164">
        <v>5.7405281285878305</v>
      </c>
      <c r="BR1164">
        <v>5.7820179242555652</v>
      </c>
      <c r="BS1164">
        <v>5.8224163027656477</v>
      </c>
      <c r="BT1164">
        <v>5.8599472604746561</v>
      </c>
      <c r="BU1164">
        <v>5.8997050147492622</v>
      </c>
    </row>
    <row r="1165" spans="1:73">
      <c r="A1165" s="95">
        <v>45923</v>
      </c>
      <c r="AK1165">
        <v>4.8412997999999998</v>
      </c>
      <c r="AL1165">
        <v>4.9528999999999996</v>
      </c>
      <c r="AM1165">
        <v>4.9827000000000004</v>
      </c>
      <c r="AN1165">
        <v>4.9955999999999996</v>
      </c>
      <c r="AO1165">
        <v>5.1711999999999998</v>
      </c>
      <c r="AP1165">
        <v>5.2409999999999997</v>
      </c>
      <c r="AQ1165">
        <v>5.5583</v>
      </c>
      <c r="AR1165">
        <v>5.6615000000000002</v>
      </c>
      <c r="AS1165">
        <v>5.6555999999999997</v>
      </c>
      <c r="AT1165">
        <v>5.4474999999999998</v>
      </c>
      <c r="AU1165">
        <v>5.8067000000000002</v>
      </c>
      <c r="AV1165">
        <v>6.0529000000000002</v>
      </c>
      <c r="AW1165">
        <v>6.1917</v>
      </c>
      <c r="AX1165">
        <v>5.8295000000000003</v>
      </c>
      <c r="AY1165">
        <v>5.8482000000000003</v>
      </c>
      <c r="AZ1165">
        <v>5.7416</v>
      </c>
      <c r="BA1165">
        <v>5.6601999999999997</v>
      </c>
      <c r="BB1165">
        <v>5.7081</v>
      </c>
      <c r="BC1165">
        <v>5.4565000000000001</v>
      </c>
      <c r="BD1165">
        <v>5.6014999999999997</v>
      </c>
      <c r="BE1165">
        <v>5.4371999999999998</v>
      </c>
      <c r="BF1165" s="28">
        <v>5.3056999999999999</v>
      </c>
      <c r="BG1165">
        <v>5.2924053982535062</v>
      </c>
      <c r="BH1165">
        <v>5.3304904051172715</v>
      </c>
      <c r="BI1165">
        <v>5.3633681952266024</v>
      </c>
      <c r="BJ1165">
        <v>5.4068667207353336</v>
      </c>
      <c r="BK1165">
        <v>5.4466230936819171</v>
      </c>
      <c r="BL1165">
        <v>5.4824561403508767</v>
      </c>
      <c r="BM1165">
        <v>5.5248618784530388</v>
      </c>
      <c r="BN1165">
        <v>5.5617352614015578</v>
      </c>
      <c r="BO1165">
        <v>5.5991041433370654</v>
      </c>
      <c r="BP1165">
        <v>5.6401579244218834</v>
      </c>
      <c r="BQ1165">
        <v>5.6818181818181825</v>
      </c>
      <c r="BR1165">
        <v>5.7224606580829764</v>
      </c>
      <c r="BS1165">
        <v>5.762028233938346</v>
      </c>
      <c r="BT1165">
        <v>5.798782255726298</v>
      </c>
      <c r="BU1165">
        <v>5.8360081704114384</v>
      </c>
    </row>
    <row r="1166" spans="1:73">
      <c r="A1166" s="95">
        <v>45924</v>
      </c>
      <c r="AK1166">
        <v>4.8412997999999998</v>
      </c>
      <c r="AL1166">
        <v>4.9528999999999996</v>
      </c>
      <c r="AM1166">
        <v>4.9827000000000004</v>
      </c>
      <c r="AN1166">
        <v>4.9955999999999996</v>
      </c>
      <c r="AO1166">
        <v>5.1711999999999998</v>
      </c>
      <c r="AP1166">
        <v>5.2409999999999997</v>
      </c>
      <c r="AQ1166">
        <v>5.5583</v>
      </c>
      <c r="AR1166">
        <v>5.6615000000000002</v>
      </c>
      <c r="AS1166">
        <v>5.6555999999999997</v>
      </c>
      <c r="AT1166">
        <v>5.4474999999999998</v>
      </c>
      <c r="AU1166">
        <v>5.8067000000000002</v>
      </c>
      <c r="AV1166">
        <v>6.0529000000000002</v>
      </c>
      <c r="AW1166">
        <v>6.1917</v>
      </c>
      <c r="AX1166">
        <v>5.8295000000000003</v>
      </c>
      <c r="AY1166">
        <v>5.8482000000000003</v>
      </c>
      <c r="AZ1166">
        <v>5.7416</v>
      </c>
      <c r="BA1166">
        <v>5.6601999999999997</v>
      </c>
      <c r="BB1166">
        <v>5.7081</v>
      </c>
      <c r="BC1166">
        <v>5.4565000000000001</v>
      </c>
      <c r="BD1166">
        <v>5.6014999999999997</v>
      </c>
      <c r="BE1166">
        <v>5.4371999999999998</v>
      </c>
      <c r="BF1166" s="28">
        <v>5.3106</v>
      </c>
      <c r="BG1166">
        <v>5.334755934915977</v>
      </c>
      <c r="BH1166">
        <v>5.3748992206396133</v>
      </c>
      <c r="BI1166">
        <v>5.4068667207353336</v>
      </c>
      <c r="BJ1166">
        <v>5.4495912806539515</v>
      </c>
      <c r="BK1166">
        <v>5.4899807850672522</v>
      </c>
      <c r="BL1166">
        <v>5.5279159756771694</v>
      </c>
      <c r="BM1166">
        <v>5.5694792536897806</v>
      </c>
      <c r="BN1166">
        <v>5.608524957936063</v>
      </c>
      <c r="BO1166">
        <v>5.6449336720293539</v>
      </c>
      <c r="BP1166">
        <v>5.6866647711117428</v>
      </c>
      <c r="BQ1166">
        <v>5.72737686139748</v>
      </c>
      <c r="BR1166">
        <v>5.7670126874279122</v>
      </c>
      <c r="BS1166">
        <v>5.8072009291521489</v>
      </c>
      <c r="BT1166">
        <v>5.8428279287174991</v>
      </c>
      <c r="BU1166">
        <v>5.8823529411764701</v>
      </c>
    </row>
    <row r="1167" spans="1:73">
      <c r="A1167" s="95">
        <v>45925</v>
      </c>
      <c r="AK1167">
        <v>4.8412997999999998</v>
      </c>
      <c r="AL1167">
        <v>4.9528999999999996</v>
      </c>
      <c r="AM1167">
        <v>4.9827000000000004</v>
      </c>
      <c r="AN1167">
        <v>4.9955999999999996</v>
      </c>
      <c r="AO1167">
        <v>5.1711999999999998</v>
      </c>
      <c r="AP1167">
        <v>5.2409999999999997</v>
      </c>
      <c r="AQ1167">
        <v>5.5583</v>
      </c>
      <c r="AR1167">
        <v>5.6615000000000002</v>
      </c>
      <c r="AS1167">
        <v>5.6555999999999997</v>
      </c>
      <c r="AT1167">
        <v>5.4474999999999998</v>
      </c>
      <c r="AU1167">
        <v>5.8067000000000002</v>
      </c>
      <c r="AV1167">
        <v>6.0529000000000002</v>
      </c>
      <c r="AW1167">
        <v>6.1917</v>
      </c>
      <c r="AX1167">
        <v>5.8295000000000003</v>
      </c>
      <c r="AY1167">
        <v>5.8482000000000003</v>
      </c>
      <c r="AZ1167">
        <v>5.7416</v>
      </c>
      <c r="BA1167">
        <v>5.6601999999999997</v>
      </c>
      <c r="BB1167">
        <v>5.7081</v>
      </c>
      <c r="BC1167">
        <v>5.4565000000000001</v>
      </c>
      <c r="BD1167">
        <v>5.6014999999999997</v>
      </c>
      <c r="BE1167">
        <v>5.4371999999999998</v>
      </c>
      <c r="BF1167" s="28">
        <v>5.3418999999999999</v>
      </c>
      <c r="BG1167">
        <v>5.3705692803437159</v>
      </c>
      <c r="BH1167">
        <v>5.4097917230186638</v>
      </c>
      <c r="BI1167">
        <v>5.4451402123604682</v>
      </c>
      <c r="BJ1167">
        <v>5.4839594187003016</v>
      </c>
      <c r="BK1167">
        <v>5.5248618784530388</v>
      </c>
      <c r="BL1167">
        <v>5.5617352614015578</v>
      </c>
      <c r="BM1167">
        <v>5.6038105912020173</v>
      </c>
      <c r="BN1167">
        <v>5.6417489421720735</v>
      </c>
      <c r="BO1167">
        <v>5.6802044873615447</v>
      </c>
      <c r="BP1167">
        <v>5.7208237986270021</v>
      </c>
      <c r="BQ1167">
        <v>5.7636887608069172</v>
      </c>
      <c r="BR1167">
        <v>5.8055152394775043</v>
      </c>
      <c r="BS1167">
        <v>5.8445353594389244</v>
      </c>
      <c r="BT1167">
        <v>5.8840835539864669</v>
      </c>
      <c r="BU1167">
        <v>5.9224163458691148</v>
      </c>
    </row>
    <row r="1168" spans="1:73">
      <c r="A1168" s="95">
        <v>45926</v>
      </c>
      <c r="AK1168">
        <v>4.8412997999999998</v>
      </c>
      <c r="AL1168">
        <v>4.9528999999999996</v>
      </c>
      <c r="AM1168">
        <v>4.9827000000000004</v>
      </c>
      <c r="AN1168">
        <v>4.9955999999999996</v>
      </c>
      <c r="AO1168">
        <v>5.1711999999999998</v>
      </c>
      <c r="AP1168">
        <v>5.2409999999999997</v>
      </c>
      <c r="AQ1168">
        <v>5.5583</v>
      </c>
      <c r="AR1168">
        <v>5.6615000000000002</v>
      </c>
      <c r="AS1168">
        <v>5.6555999999999997</v>
      </c>
      <c r="AT1168">
        <v>5.4474999999999998</v>
      </c>
      <c r="AU1168">
        <v>5.8067000000000002</v>
      </c>
      <c r="AV1168">
        <v>6.0529000000000002</v>
      </c>
      <c r="AW1168">
        <v>6.1917</v>
      </c>
      <c r="AX1168">
        <v>5.8295000000000003</v>
      </c>
      <c r="AY1168">
        <v>5.8482000000000003</v>
      </c>
      <c r="AZ1168">
        <v>5.7416</v>
      </c>
      <c r="BA1168">
        <v>5.6601999999999997</v>
      </c>
      <c r="BB1168">
        <v>5.7081</v>
      </c>
      <c r="BC1168">
        <v>5.4565000000000001</v>
      </c>
      <c r="BD1168">
        <v>5.6014999999999997</v>
      </c>
      <c r="BE1168">
        <v>5.4371999999999998</v>
      </c>
      <c r="BF1168" s="28">
        <v>5.3438999999999997</v>
      </c>
      <c r="BG1168">
        <v>5.3433075073470473</v>
      </c>
      <c r="BH1168">
        <v>5.3835800807537009</v>
      </c>
      <c r="BI1168">
        <v>5.417118093174432</v>
      </c>
      <c r="BJ1168">
        <v>5.4570259208731242</v>
      </c>
      <c r="BK1168">
        <v>5.4975261132490374</v>
      </c>
      <c r="BL1168">
        <v>5.5340343110127286</v>
      </c>
      <c r="BM1168">
        <v>5.5756899916364651</v>
      </c>
      <c r="BN1168">
        <v>5.6132472635419592</v>
      </c>
      <c r="BO1168">
        <v>5.6513139304888389</v>
      </c>
      <c r="BP1168">
        <v>5.6915196357427433</v>
      </c>
      <c r="BQ1168">
        <v>5.7323015190599031</v>
      </c>
      <c r="BR1168">
        <v>5.7736720554272516</v>
      </c>
      <c r="BS1168">
        <v>5.8139534883720936</v>
      </c>
      <c r="BT1168">
        <v>5.8513750731421883</v>
      </c>
      <c r="BU1168">
        <v>5.8892815076560661</v>
      </c>
    </row>
    <row r="1169" spans="1:73">
      <c r="A1169" s="95">
        <v>45929</v>
      </c>
      <c r="AK1169">
        <v>4.8412997999999998</v>
      </c>
      <c r="AL1169">
        <v>4.9528999999999996</v>
      </c>
      <c r="AM1169">
        <v>4.9827000000000004</v>
      </c>
      <c r="AN1169">
        <v>4.9955999999999996</v>
      </c>
      <c r="AO1169">
        <v>5.1711999999999998</v>
      </c>
      <c r="AP1169">
        <v>5.2409999999999997</v>
      </c>
      <c r="AQ1169">
        <v>5.5583</v>
      </c>
      <c r="AR1169">
        <v>5.6615000000000002</v>
      </c>
      <c r="AS1169">
        <v>5.6555999999999997</v>
      </c>
      <c r="AT1169">
        <v>5.4474999999999998</v>
      </c>
      <c r="AU1169">
        <v>5.8067000000000002</v>
      </c>
      <c r="AV1169">
        <v>6.0529000000000002</v>
      </c>
      <c r="AW1169">
        <v>6.1917</v>
      </c>
      <c r="AX1169">
        <v>5.8295000000000003</v>
      </c>
      <c r="AY1169">
        <v>5.8482000000000003</v>
      </c>
      <c r="AZ1169">
        <v>5.7416</v>
      </c>
      <c r="BA1169">
        <v>5.6601999999999997</v>
      </c>
      <c r="BB1169">
        <v>5.7081</v>
      </c>
      <c r="BC1169">
        <v>5.4565000000000001</v>
      </c>
      <c r="BD1169">
        <v>5.6014999999999997</v>
      </c>
      <c r="BE1169">
        <v>5.4371999999999998</v>
      </c>
      <c r="BF1169" s="28">
        <v>5.3223000000000003</v>
      </c>
      <c r="BG1169">
        <v>5.3149083178315175</v>
      </c>
      <c r="BH1169">
        <v>5.3547523427041499</v>
      </c>
      <c r="BI1169">
        <v>5.3850296176628971</v>
      </c>
      <c r="BJ1169">
        <v>5.4274084124830395</v>
      </c>
      <c r="BK1169">
        <v>5.4689636313918513</v>
      </c>
      <c r="BL1169">
        <v>5.5050922102945226</v>
      </c>
      <c r="BM1169">
        <v>5.547850208044383</v>
      </c>
      <c r="BN1169">
        <v>5.5865921787709496</v>
      </c>
      <c r="BO1169">
        <v>5.6242969628796393</v>
      </c>
      <c r="BP1169">
        <v>5.6641178136505239</v>
      </c>
      <c r="BQ1169">
        <v>5.7061340941512126</v>
      </c>
      <c r="BR1169">
        <v>5.7471264367816097</v>
      </c>
      <c r="BS1169">
        <v>5.7870370370370363</v>
      </c>
      <c r="BT1169">
        <v>5.8241118229470006</v>
      </c>
      <c r="BU1169">
        <v>5.8616647127784294</v>
      </c>
    </row>
    <row r="1170" spans="1:73">
      <c r="A1170" s="95">
        <v>45930</v>
      </c>
      <c r="AK1170">
        <v>4.8412997999999998</v>
      </c>
      <c r="AL1170">
        <v>4.9528999999999996</v>
      </c>
      <c r="AM1170">
        <v>4.9827000000000004</v>
      </c>
      <c r="AN1170">
        <v>4.9955999999999996</v>
      </c>
      <c r="AO1170">
        <v>5.1711999999999998</v>
      </c>
      <c r="AP1170">
        <v>5.2409999999999997</v>
      </c>
      <c r="AQ1170">
        <v>5.5583</v>
      </c>
      <c r="AR1170">
        <v>5.6615000000000002</v>
      </c>
      <c r="AS1170">
        <v>5.6555999999999997</v>
      </c>
      <c r="AT1170">
        <v>5.4474999999999998</v>
      </c>
      <c r="AU1170">
        <v>5.8067000000000002</v>
      </c>
      <c r="AV1170">
        <v>6.0529000000000002</v>
      </c>
      <c r="AW1170">
        <v>6.1917</v>
      </c>
      <c r="AX1170">
        <v>5.8295000000000003</v>
      </c>
      <c r="AY1170">
        <v>5.8482000000000003</v>
      </c>
      <c r="AZ1170">
        <v>5.7416</v>
      </c>
      <c r="BA1170">
        <v>5.6601999999999997</v>
      </c>
      <c r="BB1170">
        <v>5.7081</v>
      </c>
      <c r="BC1170">
        <v>5.4565000000000001</v>
      </c>
      <c r="BD1170">
        <v>5.6014999999999997</v>
      </c>
      <c r="BE1170">
        <v>5.4371999999999998</v>
      </c>
      <c r="BF1170" s="28">
        <v>5.3179999999999996</v>
      </c>
      <c r="BG1170">
        <v>5.3185831294543133</v>
      </c>
      <c r="BH1170">
        <v>5.3604931653712145</v>
      </c>
      <c r="BI1170">
        <v>5.3937432578209279</v>
      </c>
      <c r="BJ1170">
        <v>5.4318305268875609</v>
      </c>
      <c r="BK1170">
        <v>5.4734537493158184</v>
      </c>
      <c r="BL1170">
        <v>5.5111600992008816</v>
      </c>
      <c r="BM1170">
        <v>5.5540127742293812</v>
      </c>
      <c r="BN1170">
        <v>5.5912776069331835</v>
      </c>
      <c r="BO1170">
        <v>5.6274620146314014</v>
      </c>
      <c r="BP1170">
        <v>5.6689342403628116</v>
      </c>
      <c r="BQ1170">
        <v>5.7093919497573511</v>
      </c>
      <c r="BR1170">
        <v>5.7504312823461756</v>
      </c>
      <c r="BS1170">
        <v>5.7903879559930518</v>
      </c>
      <c r="BT1170">
        <v>5.8275058275058278</v>
      </c>
      <c r="BU1170">
        <v>5.8668231152830748</v>
      </c>
    </row>
    <row r="1171" spans="1:73">
      <c r="A1171" s="95">
        <v>45931</v>
      </c>
      <c r="AK1171">
        <v>4.8412997999999998</v>
      </c>
      <c r="AL1171">
        <v>4.9528999999999996</v>
      </c>
      <c r="AM1171">
        <v>4.9827000000000004</v>
      </c>
      <c r="AN1171">
        <v>4.9955999999999996</v>
      </c>
      <c r="AO1171">
        <v>5.1711999999999998</v>
      </c>
      <c r="AP1171">
        <v>5.2409999999999997</v>
      </c>
      <c r="AQ1171">
        <v>5.5583</v>
      </c>
      <c r="AR1171">
        <v>5.6615000000000002</v>
      </c>
      <c r="AS1171">
        <v>5.6555999999999997</v>
      </c>
      <c r="AT1171">
        <v>5.4474999999999998</v>
      </c>
      <c r="AU1171">
        <v>5.8067000000000002</v>
      </c>
      <c r="AV1171">
        <v>6.0529000000000002</v>
      </c>
      <c r="AW1171">
        <v>6.1917</v>
      </c>
      <c r="AX1171">
        <v>5.8295000000000003</v>
      </c>
      <c r="AY1171">
        <v>5.8482000000000003</v>
      </c>
      <c r="AZ1171">
        <v>5.7416</v>
      </c>
      <c r="BA1171">
        <v>5.6601999999999997</v>
      </c>
      <c r="BB1171">
        <v>5.7081</v>
      </c>
      <c r="BC1171">
        <v>5.4565000000000001</v>
      </c>
      <c r="BD1171">
        <v>5.6014999999999997</v>
      </c>
      <c r="BE1171">
        <v>5.4371999999999998</v>
      </c>
      <c r="BF1171">
        <v>5.3179999999999996</v>
      </c>
      <c r="BG1171" s="28">
        <v>5.3201999999999998</v>
      </c>
      <c r="BH1171">
        <v>5.3633681952266024</v>
      </c>
      <c r="BI1171">
        <v>5.3966540744738261</v>
      </c>
      <c r="BJ1171">
        <v>5.430355688297583</v>
      </c>
      <c r="BK1171">
        <v>5.4704595185995624</v>
      </c>
      <c r="BL1171">
        <v>5.5081244836133303</v>
      </c>
      <c r="BM1171">
        <v>5.5509297807382731</v>
      </c>
      <c r="BN1171">
        <v>5.5912776069331835</v>
      </c>
      <c r="BO1171">
        <v>5.6290458767238949</v>
      </c>
      <c r="BP1171">
        <v>5.6721497447532609</v>
      </c>
      <c r="BQ1171">
        <v>5.7126535275635533</v>
      </c>
      <c r="BR1171">
        <v>5.7537399309551205</v>
      </c>
      <c r="BS1171">
        <v>5.7920648711265565</v>
      </c>
      <c r="BT1171">
        <v>5.8309037900874632</v>
      </c>
      <c r="BU1171">
        <v>5.868544600938967</v>
      </c>
    </row>
    <row r="1172" spans="1:73">
      <c r="A1172" s="95">
        <v>45932</v>
      </c>
      <c r="AK1172">
        <v>4.8412997999999998</v>
      </c>
      <c r="AL1172">
        <v>4.9528999999999996</v>
      </c>
      <c r="AM1172">
        <v>4.9827000000000004</v>
      </c>
      <c r="AN1172">
        <v>4.9955999999999996</v>
      </c>
      <c r="AO1172">
        <v>5.1711999999999998</v>
      </c>
      <c r="AP1172">
        <v>5.2409999999999997</v>
      </c>
      <c r="AQ1172">
        <v>5.5583</v>
      </c>
      <c r="AR1172">
        <v>5.6615000000000002</v>
      </c>
      <c r="AS1172">
        <v>5.6555999999999997</v>
      </c>
      <c r="AT1172">
        <v>5.4474999999999998</v>
      </c>
      <c r="AU1172">
        <v>5.8067000000000002</v>
      </c>
      <c r="AV1172">
        <v>6.0529000000000002</v>
      </c>
      <c r="AW1172">
        <v>6.1917</v>
      </c>
      <c r="AX1172">
        <v>5.8295000000000003</v>
      </c>
      <c r="AY1172">
        <v>5.8482000000000003</v>
      </c>
      <c r="AZ1172">
        <v>5.7416</v>
      </c>
      <c r="BA1172">
        <v>5.6601999999999997</v>
      </c>
      <c r="BB1172">
        <v>5.7081</v>
      </c>
      <c r="BC1172">
        <v>5.4565000000000001</v>
      </c>
      <c r="BD1172">
        <v>5.6014999999999997</v>
      </c>
      <c r="BE1172">
        <v>5.4371999999999998</v>
      </c>
      <c r="BF1172">
        <v>5.3179999999999996</v>
      </c>
      <c r="BG1172" s="28">
        <v>5.3442999999999996</v>
      </c>
      <c r="BH1172">
        <v>5.3792361484669176</v>
      </c>
      <c r="BI1172">
        <v>5.4127198917456019</v>
      </c>
      <c r="BJ1172">
        <v>5.4466230936819171</v>
      </c>
      <c r="BK1172">
        <v>5.4869684499314131</v>
      </c>
      <c r="BL1172">
        <v>5.5248618784530388</v>
      </c>
      <c r="BM1172">
        <v>5.5663790704146949</v>
      </c>
      <c r="BN1172">
        <v>5.6069526212503504</v>
      </c>
      <c r="BO1172">
        <v>5.6449336720293539</v>
      </c>
      <c r="BP1172">
        <v>5.6866647711117428</v>
      </c>
      <c r="BQ1172">
        <v>5.7290174735032942</v>
      </c>
      <c r="BR1172">
        <v>5.7720057720057723</v>
      </c>
      <c r="BS1172">
        <v>5.8139534883720936</v>
      </c>
      <c r="BT1172">
        <v>5.8530875036581795</v>
      </c>
      <c r="BU1172">
        <v>5.8927519151443724</v>
      </c>
    </row>
    <row r="1173" spans="1:73">
      <c r="A1173" s="95">
        <v>45933</v>
      </c>
      <c r="AK1173">
        <v>4.8412997999999998</v>
      </c>
      <c r="AL1173">
        <v>4.9528999999999996</v>
      </c>
      <c r="AM1173">
        <v>4.9827000000000004</v>
      </c>
      <c r="AN1173">
        <v>4.9955999999999996</v>
      </c>
      <c r="AO1173">
        <v>5.1711999999999998</v>
      </c>
      <c r="AP1173">
        <v>5.2409999999999997</v>
      </c>
      <c r="AQ1173">
        <v>5.5583</v>
      </c>
      <c r="AR1173">
        <v>5.6615000000000002</v>
      </c>
      <c r="AS1173">
        <v>5.6555999999999997</v>
      </c>
      <c r="AT1173">
        <v>5.4474999999999998</v>
      </c>
      <c r="AU1173">
        <v>5.8067000000000002</v>
      </c>
      <c r="AV1173">
        <v>6.0529000000000002</v>
      </c>
      <c r="AW1173">
        <v>6.1917</v>
      </c>
      <c r="AX1173">
        <v>5.8295000000000003</v>
      </c>
      <c r="AY1173">
        <v>5.8482000000000003</v>
      </c>
      <c r="AZ1173">
        <v>5.7416</v>
      </c>
      <c r="BA1173">
        <v>5.6601999999999997</v>
      </c>
      <c r="BB1173">
        <v>5.7081</v>
      </c>
      <c r="BC1173">
        <v>5.4565000000000001</v>
      </c>
      <c r="BD1173">
        <v>5.6014999999999997</v>
      </c>
      <c r="BE1173">
        <v>5.4371999999999998</v>
      </c>
      <c r="BF1173">
        <v>5.3179999999999996</v>
      </c>
      <c r="BG1173" s="28">
        <v>5.3491999999999997</v>
      </c>
      <c r="BH1173">
        <v>5.3720118184260004</v>
      </c>
      <c r="BI1173">
        <v>5.4054054054054053</v>
      </c>
      <c r="BJ1173">
        <v>5.4377379010331701</v>
      </c>
      <c r="BK1173">
        <v>5.4779512462339088</v>
      </c>
      <c r="BL1173">
        <v>5.5157198014340878</v>
      </c>
      <c r="BM1173">
        <v>5.5586436909394106</v>
      </c>
      <c r="BN1173">
        <v>5.5975370836831795</v>
      </c>
      <c r="BO1173">
        <v>5.636978579481398</v>
      </c>
      <c r="BP1173">
        <v>5.6785917092561045</v>
      </c>
      <c r="BQ1173">
        <v>5.7208237986270021</v>
      </c>
      <c r="BR1173">
        <v>5.762028233938346</v>
      </c>
      <c r="BS1173">
        <v>5.8038305281485778</v>
      </c>
      <c r="BT1173">
        <v>5.8428279287174991</v>
      </c>
      <c r="BU1173">
        <v>5.8823529411764701</v>
      </c>
    </row>
    <row r="1174" spans="1:73">
      <c r="A1174" s="95">
        <v>45936</v>
      </c>
      <c r="AK1174">
        <v>4.8412997999999998</v>
      </c>
      <c r="AL1174">
        <v>4.9528999999999996</v>
      </c>
      <c r="AM1174">
        <v>4.9827000000000004</v>
      </c>
      <c r="AN1174">
        <v>4.9955999999999996</v>
      </c>
      <c r="AO1174">
        <v>5.1711999999999998</v>
      </c>
      <c r="AP1174">
        <v>5.2409999999999997</v>
      </c>
      <c r="AQ1174">
        <v>5.5583</v>
      </c>
      <c r="AR1174">
        <v>5.6615000000000002</v>
      </c>
      <c r="AS1174">
        <v>5.6555999999999997</v>
      </c>
      <c r="AT1174">
        <v>5.4474999999999998</v>
      </c>
      <c r="AU1174">
        <v>5.8067000000000002</v>
      </c>
      <c r="AV1174">
        <v>6.0529000000000002</v>
      </c>
      <c r="AW1174">
        <v>6.1917</v>
      </c>
      <c r="AX1174">
        <v>5.8295000000000003</v>
      </c>
      <c r="AY1174">
        <v>5.8482000000000003</v>
      </c>
      <c r="AZ1174">
        <v>5.7416</v>
      </c>
      <c r="BA1174">
        <v>5.6601999999999997</v>
      </c>
      <c r="BB1174">
        <v>5.7081</v>
      </c>
      <c r="BC1174">
        <v>5.4565000000000001</v>
      </c>
      <c r="BD1174">
        <v>5.6014999999999997</v>
      </c>
      <c r="BE1174">
        <v>5.4371999999999998</v>
      </c>
      <c r="BF1174">
        <v>5.3179999999999996</v>
      </c>
      <c r="BG1174" s="28">
        <v>5.3220000000000001</v>
      </c>
      <c r="BH1174">
        <v>5.3461641272387066</v>
      </c>
      <c r="BI1174">
        <v>5.3792361484669176</v>
      </c>
      <c r="BJ1174">
        <v>5.4141851651326478</v>
      </c>
      <c r="BK1174">
        <v>5.4540496318516496</v>
      </c>
      <c r="BL1174">
        <v>5.4899807850672522</v>
      </c>
      <c r="BM1174">
        <v>5.532503457814661</v>
      </c>
      <c r="BN1174">
        <v>5.5710306406685239</v>
      </c>
      <c r="BO1174">
        <v>5.6100981767180924</v>
      </c>
      <c r="BP1174">
        <v>5.6513139304888389</v>
      </c>
      <c r="BQ1174">
        <v>5.69313976658127</v>
      </c>
      <c r="BR1174">
        <v>5.7355893318038431</v>
      </c>
      <c r="BS1174">
        <v>5.7753393011839442</v>
      </c>
      <c r="BT1174">
        <v>5.8139534883720936</v>
      </c>
      <c r="BU1174">
        <v>5.8530875036581795</v>
      </c>
    </row>
    <row r="1175" spans="1:73">
      <c r="A1175" s="95">
        <v>45937</v>
      </c>
      <c r="AK1175">
        <v>4.8412997999999998</v>
      </c>
      <c r="AL1175">
        <v>4.9528999999999996</v>
      </c>
      <c r="AM1175">
        <v>4.9827000000000004</v>
      </c>
      <c r="AN1175">
        <v>4.9955999999999996</v>
      </c>
      <c r="AO1175">
        <v>5.1711999999999998</v>
      </c>
      <c r="AP1175">
        <v>5.2409999999999997</v>
      </c>
      <c r="AQ1175">
        <v>5.5583</v>
      </c>
      <c r="AR1175">
        <v>5.6615000000000002</v>
      </c>
      <c r="AS1175">
        <v>5.6555999999999997</v>
      </c>
      <c r="AT1175">
        <v>5.4474999999999998</v>
      </c>
      <c r="AU1175">
        <v>5.8067000000000002</v>
      </c>
      <c r="AV1175">
        <v>6.0529000000000002</v>
      </c>
      <c r="AW1175">
        <v>6.1917</v>
      </c>
      <c r="AX1175">
        <v>5.8295000000000003</v>
      </c>
      <c r="AY1175">
        <v>5.8482000000000003</v>
      </c>
      <c r="AZ1175">
        <v>5.7416</v>
      </c>
      <c r="BA1175">
        <v>5.6601999999999997</v>
      </c>
      <c r="BB1175">
        <v>5.7081</v>
      </c>
      <c r="BC1175">
        <v>5.4565000000000001</v>
      </c>
      <c r="BD1175">
        <v>5.6014999999999997</v>
      </c>
      <c r="BE1175">
        <v>5.4371999999999998</v>
      </c>
      <c r="BF1175">
        <v>5.3179999999999996</v>
      </c>
      <c r="BG1175" s="28">
        <v>5.3357000000000001</v>
      </c>
      <c r="BH1175">
        <v>5.3835800807537009</v>
      </c>
      <c r="BI1175">
        <v>5.417118093174432</v>
      </c>
      <c r="BJ1175">
        <v>5.4525627044711014</v>
      </c>
      <c r="BK1175">
        <v>5.4929964295523215</v>
      </c>
      <c r="BL1175">
        <v>5.5294442908487698</v>
      </c>
      <c r="BM1175">
        <v>5.5725828921705212</v>
      </c>
      <c r="BN1175">
        <v>5.6116722783389452</v>
      </c>
      <c r="BO1175">
        <v>5.6497175141242941</v>
      </c>
      <c r="BP1175">
        <v>5.69313976658127</v>
      </c>
      <c r="BQ1175">
        <v>5.7355893318038431</v>
      </c>
      <c r="BR1175">
        <v>5.7770075101097627</v>
      </c>
      <c r="BS1175">
        <v>5.8190282222868781</v>
      </c>
      <c r="BT1175">
        <v>5.8582308142940835</v>
      </c>
      <c r="BU1175">
        <v>5.8962264150943398</v>
      </c>
    </row>
    <row r="1176" spans="1:73">
      <c r="A1176" s="95">
        <v>45938</v>
      </c>
      <c r="AK1176">
        <v>4.8412997999999998</v>
      </c>
      <c r="AL1176">
        <v>4.9528999999999996</v>
      </c>
      <c r="AM1176">
        <v>4.9827000000000004</v>
      </c>
      <c r="AN1176">
        <v>4.9955999999999996</v>
      </c>
      <c r="AO1176">
        <v>5.1711999999999998</v>
      </c>
      <c r="AP1176">
        <v>5.2409999999999997</v>
      </c>
      <c r="AQ1176">
        <v>5.5583</v>
      </c>
      <c r="AR1176">
        <v>5.6615000000000002</v>
      </c>
      <c r="AS1176">
        <v>5.6555999999999997</v>
      </c>
      <c r="AT1176">
        <v>5.4474999999999998</v>
      </c>
      <c r="AU1176">
        <v>5.8067000000000002</v>
      </c>
      <c r="AV1176">
        <v>6.0529000000000002</v>
      </c>
      <c r="AW1176">
        <v>6.1917</v>
      </c>
      <c r="AX1176">
        <v>5.8295000000000003</v>
      </c>
      <c r="AY1176">
        <v>5.8482000000000003</v>
      </c>
      <c r="AZ1176">
        <v>5.7416</v>
      </c>
      <c r="BA1176">
        <v>5.6601999999999997</v>
      </c>
      <c r="BB1176">
        <v>5.7081</v>
      </c>
      <c r="BC1176">
        <v>5.4565000000000001</v>
      </c>
      <c r="BD1176">
        <v>5.6014999999999997</v>
      </c>
      <c r="BE1176">
        <v>5.4371999999999998</v>
      </c>
      <c r="BF1176">
        <v>5.3179999999999996</v>
      </c>
      <c r="BG1176" s="28">
        <v>5.3421000000000003</v>
      </c>
      <c r="BH1176">
        <v>5.3835800807537009</v>
      </c>
      <c r="BI1176">
        <v>5.417118093174432</v>
      </c>
      <c r="BJ1176">
        <v>5.4525627044711014</v>
      </c>
      <c r="BK1176">
        <v>5.4899807850672522</v>
      </c>
      <c r="BL1176">
        <v>5.5279159756771694</v>
      </c>
      <c r="BM1176">
        <v>5.5725828921705212</v>
      </c>
      <c r="BN1176">
        <v>5.6132472635419592</v>
      </c>
      <c r="BO1176">
        <v>5.6513139304888389</v>
      </c>
      <c r="BP1176">
        <v>5.69313976658127</v>
      </c>
      <c r="BQ1176">
        <v>5.7339449541284404</v>
      </c>
      <c r="BR1176">
        <v>5.7753393011839442</v>
      </c>
      <c r="BS1176">
        <v>5.8156440825821463</v>
      </c>
      <c r="BT1176">
        <v>5.8530875036581795</v>
      </c>
      <c r="BU1176">
        <v>5.8927519151443724</v>
      </c>
    </row>
    <row r="1177" spans="1:73">
      <c r="A1177" s="95">
        <v>45939</v>
      </c>
      <c r="AK1177">
        <v>4.8412997999999998</v>
      </c>
      <c r="AL1177">
        <v>4.9528999999999996</v>
      </c>
      <c r="AM1177">
        <v>4.9827000000000004</v>
      </c>
      <c r="AN1177">
        <v>4.9955999999999996</v>
      </c>
      <c r="AO1177">
        <v>5.1711999999999998</v>
      </c>
      <c r="AP1177">
        <v>5.2409999999999997</v>
      </c>
      <c r="AQ1177">
        <v>5.5583</v>
      </c>
      <c r="AR1177">
        <v>5.6615000000000002</v>
      </c>
      <c r="AS1177">
        <v>5.6555999999999997</v>
      </c>
      <c r="AT1177">
        <v>5.4474999999999998</v>
      </c>
      <c r="AU1177">
        <v>5.8067000000000002</v>
      </c>
      <c r="AV1177">
        <v>6.0529000000000002</v>
      </c>
      <c r="AW1177">
        <v>6.1917</v>
      </c>
      <c r="AX1177">
        <v>5.8295000000000003</v>
      </c>
      <c r="AY1177">
        <v>5.8482000000000003</v>
      </c>
      <c r="AZ1177">
        <v>5.7416</v>
      </c>
      <c r="BA1177">
        <v>5.6601999999999997</v>
      </c>
      <c r="BB1177">
        <v>5.7081</v>
      </c>
      <c r="BC1177">
        <v>5.4565000000000001</v>
      </c>
      <c r="BD1177">
        <v>5.6014999999999997</v>
      </c>
      <c r="BE1177">
        <v>5.4371999999999998</v>
      </c>
      <c r="BF1177">
        <v>5.3179999999999996</v>
      </c>
      <c r="BG1177" s="28">
        <v>5.3532000000000002</v>
      </c>
      <c r="BH1177">
        <v>5.4039448797622267</v>
      </c>
      <c r="BI1177">
        <v>5.4392167527875985</v>
      </c>
      <c r="BJ1177">
        <v>5.4749520941691756</v>
      </c>
      <c r="BK1177">
        <v>5.5126791620727671</v>
      </c>
      <c r="BL1177">
        <v>5.5493895671476139</v>
      </c>
      <c r="BM1177">
        <v>5.5912776069331835</v>
      </c>
      <c r="BN1177">
        <v>5.6306306306306304</v>
      </c>
      <c r="BO1177">
        <v>5.6689342403628116</v>
      </c>
      <c r="BP1177">
        <v>5.7126535275635533</v>
      </c>
      <c r="BQ1177">
        <v>5.7520851308599363</v>
      </c>
      <c r="BR1177">
        <v>5.7920648711265565</v>
      </c>
      <c r="BS1177">
        <v>5.8309037900874632</v>
      </c>
      <c r="BT1177">
        <v>5.868544600938967</v>
      </c>
      <c r="BU1177">
        <v>5.9066745422327225</v>
      </c>
    </row>
    <row r="1178" spans="1:73">
      <c r="A1178" s="95">
        <v>45940</v>
      </c>
      <c r="AK1178">
        <v>4.8412997999999998</v>
      </c>
      <c r="AL1178">
        <v>4.9528999999999996</v>
      </c>
      <c r="AM1178">
        <v>4.9827000000000004</v>
      </c>
      <c r="AN1178">
        <v>4.9955999999999996</v>
      </c>
      <c r="AO1178">
        <v>5.1711999999999998</v>
      </c>
      <c r="AP1178">
        <v>5.2409999999999997</v>
      </c>
      <c r="AQ1178">
        <v>5.5583</v>
      </c>
      <c r="AR1178">
        <v>5.6615000000000002</v>
      </c>
      <c r="AS1178">
        <v>5.6555999999999997</v>
      </c>
      <c r="AT1178">
        <v>5.4474999999999998</v>
      </c>
      <c r="AU1178">
        <v>5.8067000000000002</v>
      </c>
      <c r="AV1178">
        <v>6.0529000000000002</v>
      </c>
      <c r="AW1178">
        <v>6.1917</v>
      </c>
      <c r="AX1178">
        <v>5.8295000000000003</v>
      </c>
      <c r="AY1178">
        <v>5.8482000000000003</v>
      </c>
      <c r="AZ1178">
        <v>5.7416</v>
      </c>
      <c r="BA1178">
        <v>5.6601999999999997</v>
      </c>
      <c r="BB1178">
        <v>5.7081</v>
      </c>
      <c r="BC1178">
        <v>5.4565000000000001</v>
      </c>
      <c r="BD1178">
        <v>5.6014999999999997</v>
      </c>
      <c r="BE1178">
        <v>5.4371999999999998</v>
      </c>
      <c r="BF1178">
        <v>5.3179999999999996</v>
      </c>
      <c r="BG1178" s="28">
        <v>5.444</v>
      </c>
      <c r="BH1178">
        <v>5.5294442908487698</v>
      </c>
      <c r="BI1178">
        <v>5.5648302726766836</v>
      </c>
      <c r="BJ1178">
        <v>5.6006720806496784</v>
      </c>
      <c r="BK1178">
        <v>5.6385678037778399</v>
      </c>
      <c r="BL1178">
        <v>5.6769798467215438</v>
      </c>
      <c r="BM1178">
        <v>5.7191878753217038</v>
      </c>
      <c r="BN1178">
        <v>5.7603686635944698</v>
      </c>
      <c r="BO1178">
        <v>5.798782255726298</v>
      </c>
      <c r="BP1178">
        <v>5.8411214953271031</v>
      </c>
      <c r="BQ1178">
        <v>5.8823529411764701</v>
      </c>
      <c r="BR1178">
        <v>5.9241706161137442</v>
      </c>
      <c r="BS1178">
        <v>5.9630292188431726</v>
      </c>
      <c r="BT1178">
        <v>6.0042029420594414</v>
      </c>
      <c r="BU1178">
        <v>6.0441220912662432</v>
      </c>
    </row>
    <row r="1179" spans="1:73">
      <c r="A1179" s="95">
        <v>45943</v>
      </c>
      <c r="AK1179">
        <v>4.8412997999999998</v>
      </c>
      <c r="AL1179">
        <v>4.9528999999999996</v>
      </c>
      <c r="AM1179">
        <v>4.9827000000000004</v>
      </c>
      <c r="AN1179">
        <v>4.9955999999999996</v>
      </c>
      <c r="AO1179">
        <v>5.1711999999999998</v>
      </c>
      <c r="AP1179">
        <v>5.2409999999999997</v>
      </c>
      <c r="AQ1179">
        <v>5.5583</v>
      </c>
      <c r="AR1179">
        <v>5.6615000000000002</v>
      </c>
      <c r="AS1179">
        <v>5.6555999999999997</v>
      </c>
      <c r="AT1179">
        <v>5.4474999999999998</v>
      </c>
      <c r="AU1179">
        <v>5.8067000000000002</v>
      </c>
      <c r="AV1179">
        <v>6.0529000000000002</v>
      </c>
      <c r="AW1179">
        <v>6.1917</v>
      </c>
      <c r="AX1179">
        <v>5.8295000000000003</v>
      </c>
      <c r="AY1179">
        <v>5.8482000000000003</v>
      </c>
      <c r="AZ1179">
        <v>5.7416</v>
      </c>
      <c r="BA1179">
        <v>5.6601999999999997</v>
      </c>
      <c r="BB1179">
        <v>5.7081</v>
      </c>
      <c r="BC1179">
        <v>5.4565000000000001</v>
      </c>
      <c r="BD1179">
        <v>5.6014999999999997</v>
      </c>
      <c r="BE1179">
        <v>5.4371999999999998</v>
      </c>
      <c r="BF1179">
        <v>5.3179999999999996</v>
      </c>
      <c r="BG1179" s="28">
        <v>5.4622999999999999</v>
      </c>
      <c r="BH1179">
        <v>5.4764512595837891</v>
      </c>
      <c r="BI1179">
        <v>5.5111600992008816</v>
      </c>
      <c r="BJ1179">
        <v>5.5463117027176931</v>
      </c>
      <c r="BK1179">
        <v>5.5850321139346555</v>
      </c>
      <c r="BL1179">
        <v>5.6211354693648117</v>
      </c>
      <c r="BM1179">
        <v>5.6641178136505239</v>
      </c>
      <c r="BN1179">
        <v>5.7045065601825442</v>
      </c>
      <c r="BO1179">
        <v>5.7438253877082133</v>
      </c>
      <c r="BP1179">
        <v>5.7853630315302285</v>
      </c>
      <c r="BQ1179">
        <v>5.8258083309059137</v>
      </c>
      <c r="BR1179">
        <v>5.8633831720902956</v>
      </c>
      <c r="BS1179">
        <v>5.8997050147492622</v>
      </c>
      <c r="BT1179">
        <v>5.9364796675571387</v>
      </c>
      <c r="BU1179">
        <v>5.9772863120143453</v>
      </c>
    </row>
    <row r="1180" spans="1:73">
      <c r="A1180" s="95">
        <v>45944</v>
      </c>
      <c r="AK1180">
        <v>4.8412997999999998</v>
      </c>
      <c r="AL1180">
        <v>4.9528999999999996</v>
      </c>
      <c r="AM1180">
        <v>4.9827000000000004</v>
      </c>
      <c r="AN1180">
        <v>4.9955999999999996</v>
      </c>
      <c r="AO1180">
        <v>5.1711999999999998</v>
      </c>
      <c r="AP1180">
        <v>5.2409999999999997</v>
      </c>
      <c r="AQ1180">
        <v>5.5583</v>
      </c>
      <c r="AR1180">
        <v>5.6615000000000002</v>
      </c>
      <c r="AS1180">
        <v>5.6555999999999997</v>
      </c>
      <c r="AT1180">
        <v>5.4474999999999998</v>
      </c>
      <c r="AU1180">
        <v>5.8067000000000002</v>
      </c>
      <c r="AV1180">
        <v>6.0529000000000002</v>
      </c>
      <c r="AW1180">
        <v>6.1917</v>
      </c>
      <c r="AX1180">
        <v>5.8295000000000003</v>
      </c>
      <c r="AY1180">
        <v>5.8482000000000003</v>
      </c>
      <c r="AZ1180">
        <v>5.7416</v>
      </c>
      <c r="BA1180">
        <v>5.6601999999999997</v>
      </c>
      <c r="BB1180">
        <v>5.7081</v>
      </c>
      <c r="BC1180">
        <v>5.4565000000000001</v>
      </c>
      <c r="BD1180">
        <v>5.6014999999999997</v>
      </c>
      <c r="BE1180">
        <v>5.4371999999999998</v>
      </c>
      <c r="BF1180">
        <v>5.3179999999999996</v>
      </c>
      <c r="BG1180" s="28">
        <v>5.4976000000000003</v>
      </c>
      <c r="BH1180">
        <v>5.4899807850672522</v>
      </c>
      <c r="BI1180">
        <v>5.5248618784530388</v>
      </c>
      <c r="BJ1180">
        <v>5.5601890464275785</v>
      </c>
      <c r="BK1180">
        <v>5.5991041433370654</v>
      </c>
      <c r="BL1180">
        <v>5.636978579481398</v>
      </c>
      <c r="BM1180">
        <v>5.6802044873615447</v>
      </c>
      <c r="BN1180">
        <v>5.7191878753217038</v>
      </c>
      <c r="BO1180">
        <v>5.7587100489490357</v>
      </c>
      <c r="BP1180">
        <v>5.8004640371229703</v>
      </c>
      <c r="BQ1180">
        <v>5.8411214953271031</v>
      </c>
      <c r="BR1180">
        <v>5.8823529411764701</v>
      </c>
      <c r="BS1180">
        <v>5.9224163458691148</v>
      </c>
      <c r="BT1180">
        <v>5.9612518628912072</v>
      </c>
      <c r="BU1180">
        <v>6.0024009603841542</v>
      </c>
    </row>
    <row r="1181" spans="1:73">
      <c r="A1181" s="95">
        <v>45945</v>
      </c>
      <c r="AK1181">
        <v>4.8412997999999998</v>
      </c>
      <c r="AL1181">
        <v>4.9528999999999996</v>
      </c>
      <c r="AM1181">
        <v>4.9827000000000004</v>
      </c>
      <c r="AN1181">
        <v>4.9955999999999996</v>
      </c>
      <c r="AO1181">
        <v>5.1711999999999998</v>
      </c>
      <c r="AP1181">
        <v>5.2409999999999997</v>
      </c>
      <c r="AQ1181">
        <v>5.5583</v>
      </c>
      <c r="AR1181">
        <v>5.6615000000000002</v>
      </c>
      <c r="AS1181">
        <v>5.6555999999999997</v>
      </c>
      <c r="AT1181">
        <v>5.4474999999999998</v>
      </c>
      <c r="AU1181">
        <v>5.8067000000000002</v>
      </c>
      <c r="AV1181">
        <v>6.0529000000000002</v>
      </c>
      <c r="AW1181">
        <v>6.1917</v>
      </c>
      <c r="AX1181">
        <v>5.8295000000000003</v>
      </c>
      <c r="AY1181">
        <v>5.8482000000000003</v>
      </c>
      <c r="AZ1181">
        <v>5.7416</v>
      </c>
      <c r="BA1181">
        <v>5.6601999999999997</v>
      </c>
      <c r="BB1181">
        <v>5.7081</v>
      </c>
      <c r="BC1181">
        <v>5.4565000000000001</v>
      </c>
      <c r="BD1181">
        <v>5.6014999999999997</v>
      </c>
      <c r="BE1181">
        <v>5.4371999999999998</v>
      </c>
      <c r="BF1181">
        <v>5.3179999999999996</v>
      </c>
      <c r="BG1181" s="28">
        <v>5.4458000000000002</v>
      </c>
      <c r="BH1181">
        <v>5.4794520547945202</v>
      </c>
      <c r="BI1181">
        <v>5.514199062586159</v>
      </c>
      <c r="BJ1181">
        <v>5.5493895671476139</v>
      </c>
      <c r="BK1181">
        <v>5.5865921787709496</v>
      </c>
      <c r="BL1181">
        <v>5.6242969628796393</v>
      </c>
      <c r="BM1181">
        <v>5.6689342403628116</v>
      </c>
      <c r="BN1181">
        <v>5.7093919497573511</v>
      </c>
      <c r="BO1181">
        <v>5.7487783845932743</v>
      </c>
      <c r="BP1181">
        <v>5.7920648711265565</v>
      </c>
      <c r="BQ1181">
        <v>5.8326042578011084</v>
      </c>
      <c r="BR1181">
        <v>5.8719906048150321</v>
      </c>
      <c r="BS1181">
        <v>5.9119125036949454</v>
      </c>
      <c r="BT1181">
        <v>5.9506099375185952</v>
      </c>
      <c r="BU1181">
        <v>5.989817310572028</v>
      </c>
    </row>
    <row r="1182" spans="1:73">
      <c r="A1182" s="95">
        <v>45946</v>
      </c>
      <c r="AK1182">
        <v>4.8412997999999998</v>
      </c>
      <c r="AL1182">
        <v>4.9528999999999996</v>
      </c>
      <c r="AM1182">
        <v>4.9827000000000004</v>
      </c>
      <c r="AN1182">
        <v>4.9955999999999996</v>
      </c>
      <c r="AO1182">
        <v>5.1711999999999998</v>
      </c>
      <c r="AP1182">
        <v>5.2409999999999997</v>
      </c>
      <c r="AQ1182">
        <v>5.5583</v>
      </c>
      <c r="AR1182">
        <v>5.6615000000000002</v>
      </c>
      <c r="AS1182">
        <v>5.6555999999999997</v>
      </c>
      <c r="AT1182">
        <v>5.4474999999999998</v>
      </c>
      <c r="AU1182">
        <v>5.8067000000000002</v>
      </c>
      <c r="AV1182">
        <v>6.0529000000000002</v>
      </c>
      <c r="AW1182">
        <v>6.1917</v>
      </c>
      <c r="AX1182">
        <v>5.8295000000000003</v>
      </c>
      <c r="AY1182">
        <v>5.8482000000000003</v>
      </c>
      <c r="AZ1182">
        <v>5.7416</v>
      </c>
      <c r="BA1182">
        <v>5.6601999999999997</v>
      </c>
      <c r="BB1182">
        <v>5.7081</v>
      </c>
      <c r="BC1182">
        <v>5.4565000000000001</v>
      </c>
      <c r="BD1182">
        <v>5.6014999999999997</v>
      </c>
      <c r="BE1182">
        <v>5.4371999999999998</v>
      </c>
      <c r="BF1182">
        <v>5.3179999999999996</v>
      </c>
      <c r="BG1182" s="28">
        <v>5.4348000000000001</v>
      </c>
      <c r="BH1182">
        <v>5.4659743099207434</v>
      </c>
      <c r="BI1182">
        <v>5.5005500550055011</v>
      </c>
      <c r="BJ1182">
        <v>5.5386319579063974</v>
      </c>
      <c r="BK1182">
        <v>5.5741360089186172</v>
      </c>
      <c r="BL1182">
        <v>5.6132472635419592</v>
      </c>
      <c r="BM1182">
        <v>5.6561085972850673</v>
      </c>
      <c r="BN1182">
        <v>5.6963827969239533</v>
      </c>
      <c r="BO1182">
        <v>5.7355893318038431</v>
      </c>
      <c r="BP1182">
        <v>5.7786766830395839</v>
      </c>
      <c r="BQ1182">
        <v>5.8190282222868781</v>
      </c>
      <c r="BR1182">
        <v>5.8599472604746561</v>
      </c>
      <c r="BS1182">
        <v>5.8997050147492622</v>
      </c>
      <c r="BT1182">
        <v>5.9382422802850359</v>
      </c>
      <c r="BU1182">
        <v>5.9772863120143453</v>
      </c>
    </row>
    <row r="1183" spans="1:73">
      <c r="A1183" s="95">
        <v>45947</v>
      </c>
      <c r="AK1183">
        <v>4.8412997999999998</v>
      </c>
      <c r="AL1183">
        <v>4.9528999999999996</v>
      </c>
      <c r="AM1183">
        <v>4.9827000000000004</v>
      </c>
      <c r="AN1183">
        <v>4.9955999999999996</v>
      </c>
      <c r="AO1183">
        <v>5.1711999999999998</v>
      </c>
      <c r="AP1183">
        <v>5.2409999999999997</v>
      </c>
      <c r="AQ1183">
        <v>5.5583</v>
      </c>
      <c r="AR1183">
        <v>5.6615000000000002</v>
      </c>
      <c r="AS1183">
        <v>5.6555999999999997</v>
      </c>
      <c r="AT1183">
        <v>5.4474999999999998</v>
      </c>
      <c r="AU1183">
        <v>5.8067000000000002</v>
      </c>
      <c r="AV1183">
        <v>6.0529000000000002</v>
      </c>
      <c r="AW1183">
        <v>6.1917</v>
      </c>
      <c r="AX1183">
        <v>5.8295000000000003</v>
      </c>
      <c r="AY1183">
        <v>5.8482000000000003</v>
      </c>
      <c r="AZ1183">
        <v>5.7416</v>
      </c>
      <c r="BA1183">
        <v>5.6601999999999997</v>
      </c>
      <c r="BB1183">
        <v>5.7081</v>
      </c>
      <c r="BC1183">
        <v>5.4565000000000001</v>
      </c>
      <c r="BD1183">
        <v>5.6014999999999997</v>
      </c>
      <c r="BE1183">
        <v>5.4371999999999998</v>
      </c>
      <c r="BF1183">
        <v>5.3179999999999996</v>
      </c>
      <c r="BG1183" s="1053"/>
    </row>
    <row r="1184" spans="1:73">
      <c r="A1184" s="95">
        <v>45950</v>
      </c>
    </row>
    <row r="1185" spans="1:69">
      <c r="A1185" s="95">
        <v>45951</v>
      </c>
    </row>
    <row r="1186" spans="1:69">
      <c r="A1186" s="95">
        <v>45952</v>
      </c>
    </row>
    <row r="1187" spans="1:69">
      <c r="A1187" s="95">
        <v>45953</v>
      </c>
    </row>
    <row r="1188" spans="1:69">
      <c r="A1188" s="95">
        <v>45954</v>
      </c>
    </row>
    <row r="1189" spans="1:69">
      <c r="A1189" s="95">
        <v>45957</v>
      </c>
    </row>
    <row r="1190" spans="1:69" ht="14.65" thickBot="1">
      <c r="A1190" s="95">
        <v>45958</v>
      </c>
      <c r="BN1190" s="107">
        <v>1</v>
      </c>
    </row>
    <row r="1191" spans="1:69" ht="14.65" thickBot="1">
      <c r="A1191" s="95">
        <v>45959</v>
      </c>
      <c r="BH1191" s="1181" t="s">
        <v>4210</v>
      </c>
      <c r="BI1191" s="1181" t="s">
        <v>4211</v>
      </c>
      <c r="BJ1191" s="1181" t="s">
        <v>4212</v>
      </c>
      <c r="BK1191" s="1181" t="s">
        <v>4213</v>
      </c>
      <c r="BL1191" s="1181" t="s">
        <v>369</v>
      </c>
      <c r="BM1191" s="1181" t="s">
        <v>4214</v>
      </c>
      <c r="BN1191" s="1181" t="s">
        <v>4215</v>
      </c>
      <c r="BO1191" s="1181" t="s">
        <v>4216</v>
      </c>
      <c r="BP1191" s="1182" t="s">
        <v>4217</v>
      </c>
      <c r="BQ1191" s="107"/>
    </row>
    <row r="1192" spans="1:69" ht="14.65" thickBot="1">
      <c r="A1192" s="95">
        <v>45960</v>
      </c>
      <c r="BH1192" s="1183">
        <v>45962</v>
      </c>
      <c r="BI1192" s="1184">
        <v>0.18265000000000001</v>
      </c>
      <c r="BJ1192" s="1184">
        <v>0.1837</v>
      </c>
      <c r="BK1192" s="1184">
        <v>0.1825</v>
      </c>
      <c r="BL1192" s="1184">
        <v>0.18295</v>
      </c>
      <c r="BM1192" s="1184">
        <v>4.4999999999999999E-4</v>
      </c>
      <c r="BN1192" s="1184">
        <v>0.18295</v>
      </c>
      <c r="BO1192" s="1189">
        <v>18964</v>
      </c>
      <c r="BP1192" s="1190">
        <v>97291</v>
      </c>
      <c r="BQ1192" s="113">
        <f t="shared" ref="BQ1192:BQ1205" si="0">+$BN$1190/BN1192</f>
        <v>5.4659743099207434</v>
      </c>
    </row>
    <row r="1193" spans="1:69" ht="14.65" thickBot="1">
      <c r="A1193" s="95">
        <v>45961</v>
      </c>
      <c r="BH1193" s="1186">
        <v>45992</v>
      </c>
      <c r="BI1193" s="1187">
        <v>0.1817</v>
      </c>
      <c r="BJ1193" s="1187" t="s">
        <v>4549</v>
      </c>
      <c r="BK1193" s="1187" t="s">
        <v>4550</v>
      </c>
      <c r="BL1193" s="1187" t="s">
        <v>4551</v>
      </c>
      <c r="BM1193" s="1187">
        <v>4.4999999999999999E-4</v>
      </c>
      <c r="BN1193" s="1187">
        <v>0.18179999999999999</v>
      </c>
      <c r="BO1193" s="1187">
        <v>82</v>
      </c>
      <c r="BP1193" s="1195">
        <v>1068</v>
      </c>
      <c r="BQ1193" s="113">
        <f t="shared" si="0"/>
        <v>5.5005500550055011</v>
      </c>
    </row>
    <row r="1194" spans="1:69" ht="14.65" thickBot="1">
      <c r="A1194" s="95">
        <v>45964</v>
      </c>
      <c r="BH1194" s="1183">
        <v>46023</v>
      </c>
      <c r="BI1194" s="1184">
        <v>0.17899999999999999</v>
      </c>
      <c r="BJ1194" s="1184">
        <v>0.17899999999999999</v>
      </c>
      <c r="BK1194" s="1184">
        <v>0.17899999999999999</v>
      </c>
      <c r="BL1194" s="1184">
        <v>0.17899999999999999</v>
      </c>
      <c r="BM1194" s="1184">
        <v>3.5E-4</v>
      </c>
      <c r="BN1194" s="1184">
        <v>0.18054999999999999</v>
      </c>
      <c r="BO1194" s="1184">
        <v>2</v>
      </c>
      <c r="BP1194" s="1185">
        <v>7</v>
      </c>
      <c r="BQ1194" s="113">
        <f t="shared" si="0"/>
        <v>5.5386319579063974</v>
      </c>
    </row>
    <row r="1195" spans="1:69" ht="14.65" thickBot="1">
      <c r="A1195" s="95">
        <v>45965</v>
      </c>
      <c r="BH1195" s="1186">
        <v>46054</v>
      </c>
      <c r="BI1195" s="1187" t="s">
        <v>436</v>
      </c>
      <c r="BJ1195" s="1187" t="s">
        <v>436</v>
      </c>
      <c r="BK1195" s="1187" t="s">
        <v>436</v>
      </c>
      <c r="BL1195" s="1187" t="s">
        <v>436</v>
      </c>
      <c r="BM1195" s="1187">
        <v>4.0000000000000002E-4</v>
      </c>
      <c r="BN1195" s="1187">
        <v>0.1794</v>
      </c>
      <c r="BO1195" s="1187">
        <v>0</v>
      </c>
      <c r="BP1195" s="1188">
        <v>0</v>
      </c>
      <c r="BQ1195" s="113">
        <f t="shared" si="0"/>
        <v>5.5741360089186172</v>
      </c>
    </row>
    <row r="1196" spans="1:69" ht="14.65" thickBot="1">
      <c r="A1196" s="95">
        <v>45966</v>
      </c>
      <c r="BH1196" s="1183">
        <v>46082</v>
      </c>
      <c r="BI1196" s="1184" t="s">
        <v>436</v>
      </c>
      <c r="BJ1196" s="1184" t="s">
        <v>436</v>
      </c>
      <c r="BK1196" s="1184" t="s">
        <v>436</v>
      </c>
      <c r="BL1196" s="1184" t="s">
        <v>436</v>
      </c>
      <c r="BM1196" s="1184">
        <v>3.5E-4</v>
      </c>
      <c r="BN1196" s="1184">
        <v>0.17815</v>
      </c>
      <c r="BO1196" s="1184">
        <v>0</v>
      </c>
      <c r="BP1196" s="1185">
        <v>0</v>
      </c>
      <c r="BQ1196" s="113">
        <f t="shared" si="0"/>
        <v>5.6132472635419592</v>
      </c>
    </row>
    <row r="1197" spans="1:69" ht="14.65" thickBot="1">
      <c r="A1197" s="95">
        <v>45967</v>
      </c>
      <c r="BH1197" s="1186">
        <v>46113</v>
      </c>
      <c r="BI1197" s="1187" t="s">
        <v>436</v>
      </c>
      <c r="BJ1197" s="1187" t="s">
        <v>436</v>
      </c>
      <c r="BK1197" s="1187" t="s">
        <v>436</v>
      </c>
      <c r="BL1197" s="1187" t="s">
        <v>436</v>
      </c>
      <c r="BM1197" s="1187">
        <v>4.0000000000000002E-4</v>
      </c>
      <c r="BN1197" s="1187">
        <v>0.17680000000000001</v>
      </c>
      <c r="BO1197" s="1187">
        <v>0</v>
      </c>
      <c r="BP1197" s="1188">
        <v>0</v>
      </c>
      <c r="BQ1197" s="113">
        <f t="shared" si="0"/>
        <v>5.6561085972850673</v>
      </c>
    </row>
    <row r="1198" spans="1:69" ht="14.65" thickBot="1">
      <c r="A1198" s="95">
        <v>45968</v>
      </c>
      <c r="BH1198" s="1183">
        <v>46143</v>
      </c>
      <c r="BI1198" s="1184" t="s">
        <v>436</v>
      </c>
      <c r="BJ1198" s="1184" t="s">
        <v>436</v>
      </c>
      <c r="BK1198" s="1184" t="s">
        <v>436</v>
      </c>
      <c r="BL1198" s="1184" t="s">
        <v>436</v>
      </c>
      <c r="BM1198" s="1184">
        <v>4.0000000000000002E-4</v>
      </c>
      <c r="BN1198" s="1184">
        <v>0.17555000000000001</v>
      </c>
      <c r="BO1198" s="1184">
        <v>0</v>
      </c>
      <c r="BP1198" s="1185">
        <v>0</v>
      </c>
      <c r="BQ1198" s="113">
        <f t="shared" si="0"/>
        <v>5.6963827969239533</v>
      </c>
    </row>
    <row r="1199" spans="1:69" ht="14.65" thickBot="1">
      <c r="A1199" s="95">
        <v>45971</v>
      </c>
      <c r="BH1199" s="1186">
        <v>46174</v>
      </c>
      <c r="BI1199" s="1187" t="s">
        <v>436</v>
      </c>
      <c r="BJ1199" s="1187" t="s">
        <v>436</v>
      </c>
      <c r="BK1199" s="1187" t="s">
        <v>436</v>
      </c>
      <c r="BL1199" s="1187" t="s">
        <v>436</v>
      </c>
      <c r="BM1199" s="1187">
        <v>4.0000000000000002E-4</v>
      </c>
      <c r="BN1199" s="1187">
        <v>0.17435</v>
      </c>
      <c r="BO1199" s="1187">
        <v>0</v>
      </c>
      <c r="BP1199" s="1188">
        <v>0</v>
      </c>
      <c r="BQ1199" s="113">
        <f t="shared" si="0"/>
        <v>5.7355893318038431</v>
      </c>
    </row>
    <row r="1200" spans="1:69" ht="14.65" thickBot="1">
      <c r="A1200" s="95">
        <v>45972</v>
      </c>
      <c r="BH1200" s="1184" t="s">
        <v>444</v>
      </c>
      <c r="BI1200" s="1184" t="s">
        <v>436</v>
      </c>
      <c r="BJ1200" s="1184" t="s">
        <v>436</v>
      </c>
      <c r="BK1200" s="1184" t="s">
        <v>436</v>
      </c>
      <c r="BL1200" s="1184" t="s">
        <v>436</v>
      </c>
      <c r="BM1200" s="1184">
        <v>4.0000000000000002E-4</v>
      </c>
      <c r="BN1200" s="1184">
        <v>0.17305000000000001</v>
      </c>
      <c r="BO1200" s="1184">
        <v>0</v>
      </c>
      <c r="BP1200" s="1185">
        <v>0</v>
      </c>
      <c r="BQ1200" s="113">
        <f t="shared" si="0"/>
        <v>5.7786766830395839</v>
      </c>
    </row>
    <row r="1201" spans="1:69" ht="14.65" thickBot="1">
      <c r="A1201" s="95">
        <v>45973</v>
      </c>
      <c r="BH1201" s="1186">
        <v>46235</v>
      </c>
      <c r="BI1201" s="1187" t="s">
        <v>436</v>
      </c>
      <c r="BJ1201" s="1187" t="s">
        <v>436</v>
      </c>
      <c r="BK1201" s="1187" t="s">
        <v>436</v>
      </c>
      <c r="BL1201" s="1187" t="s">
        <v>436</v>
      </c>
      <c r="BM1201" s="1187">
        <v>4.0000000000000002E-4</v>
      </c>
      <c r="BN1201" s="1187">
        <v>0.17185</v>
      </c>
      <c r="BO1201" s="1187">
        <v>0</v>
      </c>
      <c r="BP1201" s="1188">
        <v>0</v>
      </c>
      <c r="BQ1201" s="113">
        <f t="shared" si="0"/>
        <v>5.8190282222868781</v>
      </c>
    </row>
    <row r="1202" spans="1:69" ht="14.65" thickBot="1">
      <c r="A1202" s="95">
        <v>45974</v>
      </c>
      <c r="BH1202" s="1183">
        <v>46266</v>
      </c>
      <c r="BI1202" s="1184" t="s">
        <v>436</v>
      </c>
      <c r="BJ1202" s="1184" t="s">
        <v>436</v>
      </c>
      <c r="BK1202" s="1184" t="s">
        <v>436</v>
      </c>
      <c r="BL1202" s="1184" t="s">
        <v>436</v>
      </c>
      <c r="BM1202" s="1184">
        <v>3.5E-4</v>
      </c>
      <c r="BN1202" s="1184">
        <v>0.17065</v>
      </c>
      <c r="BO1202" s="1184">
        <v>0</v>
      </c>
      <c r="BP1202" s="1185">
        <v>0</v>
      </c>
      <c r="BQ1202" s="113">
        <f t="shared" si="0"/>
        <v>5.8599472604746561</v>
      </c>
    </row>
    <row r="1203" spans="1:69" ht="14.65" thickBot="1">
      <c r="A1203" s="95">
        <v>45975</v>
      </c>
      <c r="BH1203" s="1186">
        <v>46296</v>
      </c>
      <c r="BI1203" s="1187" t="s">
        <v>436</v>
      </c>
      <c r="BJ1203" s="1187" t="s">
        <v>436</v>
      </c>
      <c r="BK1203" s="1187" t="s">
        <v>436</v>
      </c>
      <c r="BL1203" s="1187" t="s">
        <v>436</v>
      </c>
      <c r="BM1203" s="1187">
        <v>3.5E-4</v>
      </c>
      <c r="BN1203" s="1187">
        <v>0.16950000000000001</v>
      </c>
      <c r="BO1203" s="1187">
        <v>0</v>
      </c>
      <c r="BP1203" s="1188">
        <v>0</v>
      </c>
      <c r="BQ1203" s="113">
        <f t="shared" si="0"/>
        <v>5.8997050147492622</v>
      </c>
    </row>
    <row r="1204" spans="1:69" ht="14.65" thickBot="1">
      <c r="A1204" s="95">
        <v>45978</v>
      </c>
      <c r="BH1204" s="1183">
        <v>46327</v>
      </c>
      <c r="BI1204" s="1184" t="s">
        <v>436</v>
      </c>
      <c r="BJ1204" s="1184" t="s">
        <v>436</v>
      </c>
      <c r="BK1204" s="1184" t="s">
        <v>436</v>
      </c>
      <c r="BL1204" s="1184" t="s">
        <v>436</v>
      </c>
      <c r="BM1204" s="1184">
        <v>3.5E-4</v>
      </c>
      <c r="BN1204" s="1184">
        <v>0.16839999999999999</v>
      </c>
      <c r="BO1204" s="1184">
        <v>0</v>
      </c>
      <c r="BP1204" s="1185">
        <v>0</v>
      </c>
      <c r="BQ1204" s="113">
        <f t="shared" si="0"/>
        <v>5.9382422802850359</v>
      </c>
    </row>
    <row r="1205" spans="1:69" ht="14.65" thickBot="1">
      <c r="A1205" s="95">
        <v>45979</v>
      </c>
      <c r="BH1205" s="1191">
        <v>46357</v>
      </c>
      <c r="BI1205" s="1192" t="s">
        <v>436</v>
      </c>
      <c r="BJ1205" s="1192" t="s">
        <v>436</v>
      </c>
      <c r="BK1205" s="1192" t="s">
        <v>436</v>
      </c>
      <c r="BL1205" s="1192" t="s">
        <v>436</v>
      </c>
      <c r="BM1205" s="1192">
        <v>3.5E-4</v>
      </c>
      <c r="BN1205" s="1192">
        <v>0.1673</v>
      </c>
      <c r="BO1205" s="1192">
        <v>0</v>
      </c>
      <c r="BP1205" s="1193">
        <v>0</v>
      </c>
      <c r="BQ1205" s="113">
        <f t="shared" si="0"/>
        <v>5.9772863120143453</v>
      </c>
    </row>
    <row r="1206" spans="1:69">
      <c r="A1206" s="95">
        <v>45980</v>
      </c>
    </row>
    <row r="1207" spans="1:69">
      <c r="A1207" s="95">
        <v>45981</v>
      </c>
    </row>
    <row r="1208" spans="1:69">
      <c r="A1208" s="95">
        <v>45982</v>
      </c>
    </row>
    <row r="1209" spans="1:69">
      <c r="A1209" s="95">
        <v>45985</v>
      </c>
    </row>
    <row r="1210" spans="1:69">
      <c r="A1210" s="95">
        <v>45986</v>
      </c>
    </row>
    <row r="1211" spans="1:69">
      <c r="A1211" s="95">
        <v>45987</v>
      </c>
    </row>
    <row r="1212" spans="1:69">
      <c r="A1212" s="95">
        <v>45988</v>
      </c>
    </row>
    <row r="1213" spans="1:69">
      <c r="A1213" s="95">
        <v>45989</v>
      </c>
    </row>
    <row r="1214" spans="1:69">
      <c r="A1214" s="95">
        <v>45992</v>
      </c>
    </row>
    <row r="1215" spans="1:69">
      <c r="A1215" s="95">
        <v>45993</v>
      </c>
    </row>
    <row r="1216" spans="1:69">
      <c r="A1216" s="95">
        <v>45994</v>
      </c>
    </row>
    <row r="1217" spans="1:1">
      <c r="A1217" s="95">
        <v>45995</v>
      </c>
    </row>
    <row r="1218" spans="1:1">
      <c r="A1218" s="95">
        <v>45996</v>
      </c>
    </row>
    <row r="1219" spans="1:1">
      <c r="A1219" s="95">
        <v>45999</v>
      </c>
    </row>
  </sheetData>
  <hyperlinks>
    <hyperlink ref="A1" r:id="rId1" xr:uid="{833149C9-51FA-491D-B264-D1C938614023}"/>
    <hyperlink ref="A2" r:id="rId2" xr:uid="{4CB4BA83-A274-4E22-96B0-F07778E616FE}"/>
  </hyperlinks>
  <pageMargins left="0.7" right="0.7" top="0.75" bottom="0.75" header="0.3" footer="0.3"/>
  <pageSetup orientation="portrait" r:id="rId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5EED3-E967-4B3F-845B-448B9ECD3226}">
  <dimension ref="A1:CA1219"/>
  <sheetViews>
    <sheetView workbookViewId="0">
      <pane xSplit="1" ySplit="4" topLeftCell="BA1176" activePane="bottomRight" state="frozen"/>
      <selection pane="topRight" activeCell="B1" sqref="B1"/>
      <selection pane="bottomLeft" activeCell="A5" sqref="A5"/>
      <selection pane="bottomRight" activeCell="BD1183" sqref="BD1183"/>
    </sheetView>
  </sheetViews>
  <sheetFormatPr baseColWidth="10" defaultColWidth="9.06640625" defaultRowHeight="14.25"/>
  <cols>
    <col min="1" max="1" width="11.9296875" customWidth="1"/>
    <col min="2" max="25" width="8.9296875" hidden="1" customWidth="1"/>
    <col min="26" max="34" width="0" hidden="1" customWidth="1"/>
  </cols>
  <sheetData>
    <row r="1" spans="1:77">
      <c r="A1" s="56" t="s">
        <v>451</v>
      </c>
    </row>
    <row r="2" spans="1:77">
      <c r="A2" s="56" t="s">
        <v>452</v>
      </c>
      <c r="BC2">
        <v>1000000</v>
      </c>
    </row>
    <row r="4" spans="1:77" s="96" customFormat="1" ht="14.65" thickBot="1">
      <c r="A4" s="96" t="s">
        <v>433</v>
      </c>
      <c r="B4" s="97">
        <v>44287</v>
      </c>
      <c r="C4" s="97">
        <v>44317</v>
      </c>
      <c r="D4" s="97">
        <v>44348</v>
      </c>
      <c r="E4" s="97" t="s">
        <v>435</v>
      </c>
      <c r="F4" s="97">
        <v>44409</v>
      </c>
      <c r="G4" s="97">
        <v>44440</v>
      </c>
      <c r="H4" s="97">
        <v>44470</v>
      </c>
      <c r="I4" s="97">
        <v>44501</v>
      </c>
      <c r="J4" s="97">
        <v>44531</v>
      </c>
      <c r="K4" s="97">
        <v>44562</v>
      </c>
      <c r="L4" s="97">
        <v>44593</v>
      </c>
      <c r="M4" s="97">
        <v>44621</v>
      </c>
      <c r="N4" s="97">
        <v>44652</v>
      </c>
      <c r="O4" s="97">
        <v>44682</v>
      </c>
      <c r="P4" s="97">
        <v>44713</v>
      </c>
      <c r="Q4" s="97">
        <v>44743</v>
      </c>
      <c r="R4" s="122">
        <v>44774</v>
      </c>
      <c r="S4" s="97">
        <v>44805</v>
      </c>
      <c r="T4" s="97">
        <v>44835</v>
      </c>
      <c r="U4" s="97">
        <v>44866</v>
      </c>
      <c r="V4" s="97">
        <v>44896</v>
      </c>
      <c r="W4" s="342">
        <v>44927</v>
      </c>
      <c r="X4" s="122">
        <v>44958</v>
      </c>
      <c r="Y4" s="122">
        <v>44986</v>
      </c>
      <c r="Z4" s="122">
        <v>45017</v>
      </c>
      <c r="AA4" s="122">
        <v>45047</v>
      </c>
      <c r="AB4" s="122">
        <v>45078</v>
      </c>
      <c r="AC4" s="122">
        <v>45108</v>
      </c>
      <c r="AD4" s="122">
        <v>45139</v>
      </c>
      <c r="AE4" s="122">
        <v>45170</v>
      </c>
      <c r="AF4" s="122">
        <v>45200</v>
      </c>
      <c r="AG4" s="122">
        <v>45231</v>
      </c>
      <c r="AH4" s="122">
        <v>45261</v>
      </c>
      <c r="AI4" s="122">
        <v>45292</v>
      </c>
      <c r="AJ4" s="122">
        <v>45323</v>
      </c>
      <c r="AK4" s="122">
        <v>45352</v>
      </c>
      <c r="AL4" s="122">
        <v>45383</v>
      </c>
      <c r="AM4" s="122">
        <v>45413</v>
      </c>
      <c r="AN4" s="97">
        <v>45444</v>
      </c>
      <c r="AO4" s="97">
        <v>45474</v>
      </c>
      <c r="AP4" s="122">
        <v>45505</v>
      </c>
      <c r="AQ4" s="97">
        <v>45536</v>
      </c>
      <c r="AR4" s="122">
        <v>45566</v>
      </c>
      <c r="AS4" s="122">
        <v>45597</v>
      </c>
      <c r="AT4" s="97">
        <v>45627</v>
      </c>
      <c r="AU4" s="97">
        <v>45658</v>
      </c>
      <c r="AV4" s="97">
        <v>45689</v>
      </c>
      <c r="AW4" s="97">
        <v>45717</v>
      </c>
      <c r="AX4" s="97">
        <v>45748</v>
      </c>
      <c r="AY4" s="97">
        <v>45778</v>
      </c>
      <c r="AZ4" s="97">
        <v>45809</v>
      </c>
      <c r="BA4" s="122">
        <v>45839</v>
      </c>
      <c r="BB4" s="122">
        <v>45870</v>
      </c>
      <c r="BC4" s="97">
        <v>45901</v>
      </c>
      <c r="BD4" s="122">
        <v>45931</v>
      </c>
      <c r="BE4" s="122">
        <v>45962</v>
      </c>
      <c r="BF4" s="97">
        <v>45992</v>
      </c>
      <c r="BG4" s="1064">
        <v>46023</v>
      </c>
      <c r="BH4" s="97">
        <v>46082</v>
      </c>
      <c r="BI4" s="97">
        <v>46174</v>
      </c>
      <c r="BJ4" s="97">
        <v>46266</v>
      </c>
      <c r="BK4" s="97">
        <v>46357</v>
      </c>
      <c r="BL4" s="97">
        <v>46447</v>
      </c>
      <c r="BM4" s="97">
        <v>46539</v>
      </c>
      <c r="BN4" s="97">
        <v>46631</v>
      </c>
      <c r="BO4" s="97">
        <v>46722</v>
      </c>
      <c r="BP4" s="97">
        <v>46813</v>
      </c>
      <c r="BQ4" s="97">
        <v>46905</v>
      </c>
      <c r="BR4" s="97">
        <v>46997</v>
      </c>
      <c r="BS4" s="97">
        <v>47088</v>
      </c>
      <c r="BT4" s="97">
        <v>47178</v>
      </c>
      <c r="BU4" s="97">
        <v>47270</v>
      </c>
      <c r="BV4" s="97">
        <v>47362</v>
      </c>
      <c r="BW4" s="97">
        <v>47453</v>
      </c>
      <c r="BX4" s="97">
        <v>11018</v>
      </c>
      <c r="BY4" s="97">
        <v>11110</v>
      </c>
    </row>
    <row r="5" spans="1:77">
      <c r="A5" s="95">
        <v>44286</v>
      </c>
      <c r="B5" s="114">
        <v>1.1728499999999999</v>
      </c>
      <c r="C5" s="114">
        <v>1.1735500000000001</v>
      </c>
      <c r="D5" s="30">
        <v>1.1741999999999999</v>
      </c>
      <c r="E5" s="30">
        <v>1.1751</v>
      </c>
      <c r="F5" s="30"/>
      <c r="G5" s="30">
        <v>1.1766000000000001</v>
      </c>
      <c r="H5" s="30"/>
      <c r="I5" s="30"/>
      <c r="J5" s="30">
        <v>1.179</v>
      </c>
      <c r="K5" s="30"/>
      <c r="L5" s="30"/>
      <c r="M5" s="30">
        <v>1.1820999999999999</v>
      </c>
      <c r="N5" s="30"/>
      <c r="O5" s="30"/>
      <c r="P5" s="30">
        <v>1.18455</v>
      </c>
      <c r="Q5" s="30"/>
      <c r="R5" s="30">
        <v>1.18815</v>
      </c>
      <c r="S5" s="30">
        <v>1.1911499999999999</v>
      </c>
      <c r="T5" s="30"/>
      <c r="U5" s="30"/>
      <c r="V5" s="30">
        <v>1.1938500000000001</v>
      </c>
      <c r="W5" s="30"/>
      <c r="X5" s="30"/>
      <c r="Y5" s="30">
        <v>1.1994</v>
      </c>
      <c r="Z5" s="30"/>
      <c r="AA5" s="30"/>
      <c r="AB5" s="30">
        <v>1.2052499999999999</v>
      </c>
      <c r="AC5" s="30">
        <v>1.2111000000000001</v>
      </c>
      <c r="AD5" s="30">
        <v>1.21695</v>
      </c>
      <c r="AE5" s="30">
        <v>1.2228000000000001</v>
      </c>
      <c r="AF5" s="30">
        <v>1.22865</v>
      </c>
      <c r="AG5" s="30">
        <v>1.2344999999999999</v>
      </c>
      <c r="AH5" s="30">
        <v>1.2403500000000001</v>
      </c>
      <c r="AI5" s="30"/>
      <c r="AJ5" s="30"/>
      <c r="AK5" s="30">
        <v>1.2462</v>
      </c>
      <c r="AL5" s="30"/>
      <c r="AM5" s="30"/>
      <c r="AN5" s="30">
        <v>1.2520500000000001</v>
      </c>
      <c r="AO5" s="30"/>
      <c r="AP5" s="30"/>
      <c r="AQ5" s="30">
        <v>1.2579</v>
      </c>
      <c r="AR5" s="30"/>
      <c r="AS5" s="30"/>
      <c r="AT5" s="30">
        <v>1.2637499999999999</v>
      </c>
      <c r="AU5" s="30"/>
      <c r="AV5" s="30"/>
      <c r="AW5" s="29"/>
      <c r="AX5" s="29"/>
      <c r="AY5" s="29"/>
    </row>
    <row r="6" spans="1:77">
      <c r="A6" s="95">
        <v>44287</v>
      </c>
      <c r="B6" s="73">
        <v>1.1774500000000001</v>
      </c>
      <c r="C6" s="73">
        <v>1.1781999999999999</v>
      </c>
      <c r="D6" s="73">
        <v>1.17885</v>
      </c>
      <c r="E6" s="73">
        <v>1.1797500000000001</v>
      </c>
      <c r="F6" s="73"/>
      <c r="G6" s="73">
        <v>1.1811499999999999</v>
      </c>
      <c r="H6" s="73"/>
      <c r="I6" s="73"/>
      <c r="J6" s="73">
        <v>1.1836</v>
      </c>
      <c r="K6" s="73"/>
      <c r="L6" s="73"/>
      <c r="M6" s="73">
        <v>1.1867000000000001</v>
      </c>
      <c r="N6" s="73"/>
      <c r="O6" s="73"/>
      <c r="P6" s="73">
        <v>1.1892</v>
      </c>
      <c r="Q6" s="73"/>
      <c r="R6" s="73">
        <v>1.19285</v>
      </c>
      <c r="S6" s="73">
        <v>1.1958500000000001</v>
      </c>
      <c r="T6" s="73"/>
      <c r="U6" s="73"/>
      <c r="V6" s="73">
        <v>1.19865</v>
      </c>
      <c r="W6" s="73"/>
      <c r="X6" s="73"/>
      <c r="Y6" s="73">
        <v>1.2040999999999999</v>
      </c>
      <c r="Z6" s="73"/>
      <c r="AA6" s="73"/>
      <c r="AB6" s="73">
        <v>1.2099500000000001</v>
      </c>
      <c r="AC6" s="73">
        <v>1.2158500000000001</v>
      </c>
      <c r="AD6" s="73">
        <v>1.2217</v>
      </c>
      <c r="AE6" s="73">
        <v>1.2275499999999999</v>
      </c>
      <c r="AF6" s="73">
        <v>1.2334499999999999</v>
      </c>
      <c r="AG6" s="73">
        <v>1.2393000000000001</v>
      </c>
      <c r="AH6" s="73">
        <v>1.2452000000000001</v>
      </c>
      <c r="AI6" s="73"/>
      <c r="AJ6" s="73"/>
      <c r="AK6" s="73">
        <v>1.25105</v>
      </c>
      <c r="AL6" s="73"/>
      <c r="AM6" s="73"/>
      <c r="AN6" s="73">
        <v>1.25695</v>
      </c>
      <c r="AO6" s="73"/>
      <c r="AP6" s="73"/>
      <c r="AQ6" s="73">
        <v>1.2627999999999999</v>
      </c>
      <c r="AR6" s="73"/>
      <c r="AS6" s="73"/>
      <c r="AT6" s="73">
        <v>1.2686999999999999</v>
      </c>
      <c r="AU6" s="73"/>
      <c r="AV6" s="73"/>
      <c r="AW6" s="107"/>
      <c r="AX6" s="107"/>
      <c r="AY6" s="107"/>
    </row>
    <row r="7" spans="1:77" s="176" customFormat="1">
      <c r="A7" s="239">
        <v>44291</v>
      </c>
      <c r="B7" s="73">
        <v>1.1815</v>
      </c>
      <c r="C7" s="73">
        <v>1.18225</v>
      </c>
      <c r="D7" s="73">
        <v>1.1829000000000001</v>
      </c>
      <c r="E7" s="73">
        <v>1.1838</v>
      </c>
      <c r="F7" s="73"/>
      <c r="G7" s="73">
        <v>1.1853</v>
      </c>
      <c r="H7" s="73"/>
      <c r="I7" s="73"/>
      <c r="J7" s="73">
        <v>1.1876500000000001</v>
      </c>
      <c r="K7" s="73"/>
      <c r="L7" s="73"/>
      <c r="M7" s="73">
        <v>1.1908000000000001</v>
      </c>
      <c r="N7" s="73"/>
      <c r="O7" s="73"/>
      <c r="P7" s="73">
        <v>1.1933</v>
      </c>
      <c r="Q7" s="73"/>
      <c r="R7" s="73">
        <v>1.1971499999999999</v>
      </c>
      <c r="S7" s="73">
        <v>1.20025</v>
      </c>
      <c r="T7" s="73"/>
      <c r="U7" s="73"/>
      <c r="V7" s="73">
        <v>1.2031499999999999</v>
      </c>
      <c r="W7" s="73"/>
      <c r="X7" s="73"/>
      <c r="Y7" s="73">
        <v>1.20865</v>
      </c>
      <c r="Z7" s="73"/>
      <c r="AA7" s="73"/>
      <c r="AB7" s="73">
        <v>1.2145999999999999</v>
      </c>
      <c r="AC7" s="73">
        <v>1.22055</v>
      </c>
      <c r="AD7" s="73">
        <v>1.2264999999999999</v>
      </c>
      <c r="AE7" s="73">
        <v>1.23245</v>
      </c>
      <c r="AF7" s="73">
        <v>1.2384500000000001</v>
      </c>
      <c r="AG7" s="73">
        <v>1.2444</v>
      </c>
      <c r="AH7" s="73">
        <v>1.2503500000000001</v>
      </c>
      <c r="AI7" s="73"/>
      <c r="AJ7" s="73"/>
      <c r="AK7" s="73">
        <v>1.2563</v>
      </c>
      <c r="AL7" s="73"/>
      <c r="AM7" s="73"/>
      <c r="AN7" s="73">
        <v>1.2622500000000001</v>
      </c>
      <c r="AO7" s="73"/>
      <c r="AP7" s="73"/>
      <c r="AQ7" s="73">
        <v>1.2682</v>
      </c>
      <c r="AR7" s="73"/>
      <c r="AS7" s="73"/>
      <c r="AT7" s="73">
        <v>1.2741499999999999</v>
      </c>
      <c r="AU7" s="73"/>
      <c r="AV7" s="73"/>
      <c r="AW7" s="65"/>
      <c r="AX7" s="65"/>
      <c r="AY7" s="65"/>
    </row>
    <row r="8" spans="1:77" s="176" customFormat="1">
      <c r="A8" s="239">
        <v>44292</v>
      </c>
      <c r="B8" s="73">
        <v>1.1873499999999999</v>
      </c>
      <c r="C8" s="73">
        <v>1.1880500000000001</v>
      </c>
      <c r="D8" s="73">
        <v>1.18875</v>
      </c>
      <c r="E8" s="73">
        <v>1.1896500000000001</v>
      </c>
      <c r="F8" s="73"/>
      <c r="G8" s="73">
        <v>1.1910499999999999</v>
      </c>
      <c r="H8" s="73"/>
      <c r="I8" s="73"/>
      <c r="J8" s="73">
        <v>1.1935</v>
      </c>
      <c r="K8" s="73"/>
      <c r="L8" s="73"/>
      <c r="M8" s="73">
        <v>1.1967000000000001</v>
      </c>
      <c r="N8" s="73"/>
      <c r="O8" s="73"/>
      <c r="P8" s="73">
        <v>1.1991499999999999</v>
      </c>
      <c r="Q8" s="73"/>
      <c r="R8" s="73">
        <v>1.20295</v>
      </c>
      <c r="S8" s="73">
        <v>1.2060500000000001</v>
      </c>
      <c r="T8" s="73"/>
      <c r="U8" s="73"/>
      <c r="V8" s="73">
        <v>1.2089000000000001</v>
      </c>
      <c r="W8" s="73"/>
      <c r="X8" s="73"/>
      <c r="Y8" s="73">
        <v>1.2142500000000001</v>
      </c>
      <c r="Z8" s="73"/>
      <c r="AA8" s="73"/>
      <c r="AB8" s="73">
        <v>1.2200500000000001</v>
      </c>
      <c r="AC8" s="73">
        <v>1.2258</v>
      </c>
      <c r="AD8" s="73">
        <v>1.2316</v>
      </c>
      <c r="AE8" s="73">
        <v>1.2374000000000001</v>
      </c>
      <c r="AF8" s="73">
        <v>1.24315</v>
      </c>
      <c r="AG8" s="73">
        <v>1.24895</v>
      </c>
      <c r="AH8" s="73">
        <v>1.2546999999999999</v>
      </c>
      <c r="AI8" s="73"/>
      <c r="AJ8" s="73"/>
      <c r="AK8" s="73">
        <v>1.2605</v>
      </c>
      <c r="AL8" s="73"/>
      <c r="AM8" s="73"/>
      <c r="AN8" s="73">
        <v>1.2662500000000001</v>
      </c>
      <c r="AO8" s="73"/>
      <c r="AP8" s="73"/>
      <c r="AQ8" s="73">
        <v>1.2720499999999999</v>
      </c>
      <c r="AR8" s="73"/>
      <c r="AS8" s="73"/>
      <c r="AT8" s="73">
        <v>1.2778</v>
      </c>
      <c r="AU8" s="73"/>
      <c r="AV8" s="73"/>
      <c r="AW8" s="65"/>
      <c r="AX8" s="65"/>
      <c r="AY8" s="65"/>
    </row>
    <row r="9" spans="1:77" s="176" customFormat="1">
      <c r="A9" s="239">
        <v>44293</v>
      </c>
      <c r="B9" s="73">
        <v>1.18685</v>
      </c>
      <c r="C9" s="73">
        <v>1.1875500000000001</v>
      </c>
      <c r="D9" s="73">
        <v>1.18825</v>
      </c>
      <c r="E9" s="73">
        <v>1.1891499999999999</v>
      </c>
      <c r="F9" s="73"/>
      <c r="G9" s="73">
        <v>1.19055</v>
      </c>
      <c r="H9" s="73"/>
      <c r="I9" s="73"/>
      <c r="J9" s="73">
        <v>1.19295</v>
      </c>
      <c r="K9" s="73"/>
      <c r="L9" s="73"/>
      <c r="M9" s="73">
        <v>1.1960500000000001</v>
      </c>
      <c r="N9" s="73"/>
      <c r="O9" s="73"/>
      <c r="P9" s="73">
        <v>1.19865</v>
      </c>
      <c r="Q9" s="73"/>
      <c r="R9" s="73">
        <v>1.20225</v>
      </c>
      <c r="S9" s="73">
        <v>1.2053</v>
      </c>
      <c r="T9" s="73"/>
      <c r="U9" s="73"/>
      <c r="V9" s="73">
        <v>1.2081</v>
      </c>
      <c r="W9" s="73"/>
      <c r="X9" s="73"/>
      <c r="Y9" s="73">
        <v>1.2134499999999999</v>
      </c>
      <c r="Z9" s="73"/>
      <c r="AA9" s="73"/>
      <c r="AB9" s="73">
        <v>1.21915</v>
      </c>
      <c r="AC9" s="73">
        <v>1.2249000000000001</v>
      </c>
      <c r="AD9" s="73">
        <v>1.2305999999999999</v>
      </c>
      <c r="AE9" s="73">
        <v>1.2363</v>
      </c>
      <c r="AF9" s="73">
        <v>1.2420500000000001</v>
      </c>
      <c r="AG9" s="73">
        <v>1.2477499999999999</v>
      </c>
      <c r="AH9" s="73">
        <v>1.2535000000000001</v>
      </c>
      <c r="AI9" s="73"/>
      <c r="AJ9" s="73"/>
      <c r="AK9" s="73">
        <v>1.2592000000000001</v>
      </c>
      <c r="AL9" s="73"/>
      <c r="AM9" s="73"/>
      <c r="AN9" s="73">
        <v>1.2648999999999999</v>
      </c>
      <c r="AO9" s="73"/>
      <c r="AP9" s="73"/>
      <c r="AQ9" s="73">
        <v>1.2706500000000001</v>
      </c>
      <c r="AR9" s="73"/>
      <c r="AS9" s="73"/>
      <c r="AT9" s="73">
        <v>1.2763500000000001</v>
      </c>
      <c r="AU9" s="73"/>
      <c r="AV9" s="73"/>
      <c r="AW9" s="65"/>
      <c r="AX9" s="65"/>
      <c r="AY9" s="65"/>
    </row>
    <row r="10" spans="1:77" s="176" customFormat="1">
      <c r="A10" s="239">
        <v>44294</v>
      </c>
      <c r="B10" s="73">
        <v>1.1919</v>
      </c>
      <c r="C10" s="73">
        <v>1.1926000000000001</v>
      </c>
      <c r="D10" s="73">
        <v>1.1933</v>
      </c>
      <c r="E10" s="73">
        <v>1.1941999999999999</v>
      </c>
      <c r="F10" s="73"/>
      <c r="G10" s="73">
        <v>1.1956</v>
      </c>
      <c r="H10" s="73"/>
      <c r="I10" s="73"/>
      <c r="J10" s="73">
        <v>1.1980500000000001</v>
      </c>
      <c r="K10" s="73"/>
      <c r="L10" s="73"/>
      <c r="M10" s="73">
        <v>1.2011499999999999</v>
      </c>
      <c r="N10" s="73"/>
      <c r="O10" s="73"/>
      <c r="P10" s="73">
        <v>1.2037</v>
      </c>
      <c r="Q10" s="73"/>
      <c r="R10" s="73">
        <v>1.2073</v>
      </c>
      <c r="S10" s="73">
        <v>1.2102999999999999</v>
      </c>
      <c r="T10" s="73"/>
      <c r="U10" s="73"/>
      <c r="V10" s="73">
        <v>1.2131000000000001</v>
      </c>
      <c r="W10" s="73"/>
      <c r="X10" s="73"/>
      <c r="Y10" s="73">
        <v>1.21835</v>
      </c>
      <c r="Z10" s="73"/>
      <c r="AA10" s="73"/>
      <c r="AB10" s="73">
        <v>1.2240500000000001</v>
      </c>
      <c r="AC10" s="73">
        <v>1.2297499999999999</v>
      </c>
      <c r="AD10" s="73">
        <v>1.2354499999999999</v>
      </c>
      <c r="AE10" s="73">
        <v>1.24115</v>
      </c>
      <c r="AF10" s="73">
        <v>1.24685</v>
      </c>
      <c r="AG10" s="73">
        <v>1.2525500000000001</v>
      </c>
      <c r="AH10" s="73">
        <v>1.2582500000000001</v>
      </c>
      <c r="AI10" s="73"/>
      <c r="AJ10" s="73"/>
      <c r="AK10" s="73">
        <v>1.2639499999999999</v>
      </c>
      <c r="AL10" s="73"/>
      <c r="AM10" s="73"/>
      <c r="AN10" s="73">
        <v>1.2696499999999999</v>
      </c>
      <c r="AO10" s="73"/>
      <c r="AP10" s="73"/>
      <c r="AQ10" s="73">
        <v>1.27535</v>
      </c>
      <c r="AR10" s="73"/>
      <c r="AS10" s="73"/>
      <c r="AT10" s="73">
        <v>1.28105</v>
      </c>
      <c r="AU10" s="73"/>
      <c r="AV10" s="73"/>
      <c r="AW10" s="65"/>
      <c r="AX10" s="65"/>
      <c r="AY10" s="65"/>
    </row>
    <row r="11" spans="1:77" s="176" customFormat="1">
      <c r="A11" s="239">
        <v>44295</v>
      </c>
      <c r="B11" s="73">
        <v>1.19045</v>
      </c>
      <c r="C11" s="73">
        <v>1.1911499999999999</v>
      </c>
      <c r="D11" s="73">
        <v>1.1918500000000001</v>
      </c>
      <c r="E11" s="73">
        <v>1.1928000000000001</v>
      </c>
      <c r="F11" s="73"/>
      <c r="G11" s="73">
        <v>1.19415</v>
      </c>
      <c r="H11" s="73"/>
      <c r="I11" s="73"/>
      <c r="J11" s="73">
        <v>1.1966000000000001</v>
      </c>
      <c r="K11" s="73"/>
      <c r="L11" s="73"/>
      <c r="M11" s="73">
        <v>1.1996500000000001</v>
      </c>
      <c r="N11" s="73"/>
      <c r="O11" s="73"/>
      <c r="P11" s="73">
        <v>1.2021999999999999</v>
      </c>
      <c r="Q11" s="73"/>
      <c r="R11" s="73">
        <v>1.2057500000000001</v>
      </c>
      <c r="S11" s="73">
        <v>1.20875</v>
      </c>
      <c r="T11" s="73"/>
      <c r="U11" s="73"/>
      <c r="V11" s="73">
        <v>1.2115499999999999</v>
      </c>
      <c r="W11" s="73"/>
      <c r="X11" s="73"/>
      <c r="Y11" s="73">
        <v>1.2166999999999999</v>
      </c>
      <c r="Z11" s="73"/>
      <c r="AA11" s="73"/>
      <c r="AB11" s="73">
        <v>1.22235</v>
      </c>
      <c r="AC11" s="73">
        <v>1.228</v>
      </c>
      <c r="AD11" s="73">
        <v>1.2336499999999999</v>
      </c>
      <c r="AE11" s="73">
        <v>1.2393000000000001</v>
      </c>
      <c r="AF11" s="73">
        <v>1.24495</v>
      </c>
      <c r="AG11" s="73">
        <v>1.2505999999999999</v>
      </c>
      <c r="AH11" s="73">
        <v>1.2562500000000001</v>
      </c>
      <c r="AI11" s="73"/>
      <c r="AJ11" s="73"/>
      <c r="AK11" s="73">
        <v>1.2619</v>
      </c>
      <c r="AL11" s="73"/>
      <c r="AM11" s="73"/>
      <c r="AN11" s="73">
        <v>1.26755</v>
      </c>
      <c r="AO11" s="73"/>
      <c r="AP11" s="73"/>
      <c r="AQ11" s="73">
        <v>1.2732000000000001</v>
      </c>
      <c r="AR11" s="73"/>
      <c r="AS11" s="73"/>
      <c r="AT11" s="73">
        <v>1.27885</v>
      </c>
      <c r="AU11" s="73"/>
      <c r="AV11" s="73"/>
      <c r="AW11" s="65"/>
      <c r="AX11" s="65"/>
      <c r="AY11" s="65"/>
    </row>
    <row r="12" spans="1:77" s="176" customFormat="1">
      <c r="A12" s="239">
        <v>44298</v>
      </c>
      <c r="B12" s="73">
        <v>1.19065</v>
      </c>
      <c r="C12" s="73">
        <v>1.1913499999999999</v>
      </c>
      <c r="D12" s="73">
        <v>1.1920500000000001</v>
      </c>
      <c r="E12" s="73">
        <v>1.1930000000000001</v>
      </c>
      <c r="F12" s="73"/>
      <c r="G12" s="73">
        <v>1.19435</v>
      </c>
      <c r="H12" s="73"/>
      <c r="I12" s="73"/>
      <c r="J12" s="73">
        <v>1.19675</v>
      </c>
      <c r="K12" s="73"/>
      <c r="L12" s="73"/>
      <c r="M12" s="73">
        <v>1.1998500000000001</v>
      </c>
      <c r="N12" s="73"/>
      <c r="O12" s="73"/>
      <c r="P12" s="73">
        <v>1.2023999999999999</v>
      </c>
      <c r="Q12" s="73"/>
      <c r="R12" s="73">
        <v>1.2059500000000001</v>
      </c>
      <c r="S12" s="73">
        <v>1.2090000000000001</v>
      </c>
      <c r="T12" s="73"/>
      <c r="U12" s="73"/>
      <c r="V12" s="73">
        <v>1.2118</v>
      </c>
      <c r="W12" s="73"/>
      <c r="X12" s="73"/>
      <c r="Y12" s="73">
        <v>1.2170000000000001</v>
      </c>
      <c r="Z12" s="73"/>
      <c r="AA12" s="73"/>
      <c r="AB12" s="73">
        <v>1.2226999999999999</v>
      </c>
      <c r="AC12" s="73">
        <v>1.2283999999999999</v>
      </c>
      <c r="AD12" s="73">
        <v>1.2341500000000001</v>
      </c>
      <c r="AE12" s="73">
        <v>1.2398499999999999</v>
      </c>
      <c r="AF12" s="73">
        <v>1.2455499999999999</v>
      </c>
      <c r="AG12" s="73">
        <v>1.25125</v>
      </c>
      <c r="AH12" s="73">
        <v>1.25695</v>
      </c>
      <c r="AI12" s="73"/>
      <c r="AJ12" s="73"/>
      <c r="AK12" s="73">
        <v>1.2626500000000001</v>
      </c>
      <c r="AL12" s="73"/>
      <c r="AM12" s="73"/>
      <c r="AN12" s="73">
        <v>1.2683500000000001</v>
      </c>
      <c r="AO12" s="73"/>
      <c r="AP12" s="73"/>
      <c r="AQ12" s="73">
        <v>1.2741</v>
      </c>
      <c r="AR12" s="73"/>
      <c r="AS12" s="73"/>
      <c r="AT12" s="73">
        <v>1.2798</v>
      </c>
      <c r="AU12" s="73"/>
      <c r="AV12" s="73"/>
      <c r="AW12" s="65"/>
      <c r="AX12" s="65"/>
      <c r="AY12" s="65"/>
    </row>
    <row r="13" spans="1:77" s="176" customFormat="1" ht="14.2" customHeight="1">
      <c r="A13" s="239">
        <v>44299</v>
      </c>
      <c r="B13" s="73">
        <v>1.19475</v>
      </c>
      <c r="C13" s="73">
        <v>1.1954499999999999</v>
      </c>
      <c r="D13" s="73">
        <v>1.19615</v>
      </c>
      <c r="E13" s="73">
        <v>1.1970499999999999</v>
      </c>
      <c r="F13" s="73"/>
      <c r="G13" s="73">
        <v>1.19845</v>
      </c>
      <c r="H13" s="73"/>
      <c r="I13" s="73"/>
      <c r="J13" s="73">
        <v>1.2009000000000001</v>
      </c>
      <c r="K13" s="73"/>
      <c r="L13" s="73"/>
      <c r="M13" s="73">
        <v>1.2039500000000001</v>
      </c>
      <c r="N13" s="73"/>
      <c r="O13" s="73"/>
      <c r="P13" s="73">
        <v>1.2064999999999999</v>
      </c>
      <c r="Q13" s="73"/>
      <c r="R13" s="73">
        <v>1.2099</v>
      </c>
      <c r="S13" s="73">
        <v>1.2129000000000001</v>
      </c>
      <c r="T13" s="73"/>
      <c r="U13" s="73"/>
      <c r="V13" s="73">
        <v>1.2156</v>
      </c>
      <c r="W13" s="73"/>
      <c r="X13" s="73"/>
      <c r="Y13" s="73">
        <v>1.22055</v>
      </c>
      <c r="Z13" s="73"/>
      <c r="AA13" s="73"/>
      <c r="AB13" s="73">
        <v>1.2260500000000001</v>
      </c>
      <c r="AC13" s="73">
        <v>1.2315</v>
      </c>
      <c r="AD13" s="73">
        <v>1.23695</v>
      </c>
      <c r="AE13" s="73">
        <v>1.2424500000000001</v>
      </c>
      <c r="AF13" s="73">
        <v>1.2479</v>
      </c>
      <c r="AG13" s="73">
        <v>1.2534000000000001</v>
      </c>
      <c r="AH13" s="73">
        <v>1.25885</v>
      </c>
      <c r="AI13" s="73"/>
      <c r="AJ13" s="73"/>
      <c r="AK13" s="73">
        <v>1.2643500000000001</v>
      </c>
      <c r="AL13" s="73"/>
      <c r="AM13" s="73"/>
      <c r="AN13" s="73">
        <v>1.2698</v>
      </c>
      <c r="AO13" s="73"/>
      <c r="AP13" s="73"/>
      <c r="AQ13" s="73">
        <v>1.2753000000000001</v>
      </c>
      <c r="AR13" s="73"/>
      <c r="AS13" s="73"/>
      <c r="AT13" s="73">
        <v>1.2807500000000001</v>
      </c>
      <c r="AU13" s="73"/>
      <c r="AV13" s="73"/>
      <c r="AW13" s="65"/>
      <c r="AX13" s="65"/>
      <c r="AY13" s="65"/>
    </row>
    <row r="14" spans="1:77" s="176" customFormat="1" ht="14.2" customHeight="1">
      <c r="A14" s="239">
        <v>44300</v>
      </c>
      <c r="B14" s="73">
        <v>1.1972</v>
      </c>
      <c r="C14" s="73">
        <v>1.1979</v>
      </c>
      <c r="D14" s="73">
        <v>1.1986000000000001</v>
      </c>
      <c r="E14" s="73">
        <v>1.1995</v>
      </c>
      <c r="F14" s="73"/>
      <c r="G14" s="73">
        <v>1.2009000000000001</v>
      </c>
      <c r="H14" s="73"/>
      <c r="I14" s="73"/>
      <c r="J14" s="73">
        <v>1.2033499999999999</v>
      </c>
      <c r="K14" s="73"/>
      <c r="L14" s="73"/>
      <c r="M14" s="73">
        <v>1.20635</v>
      </c>
      <c r="N14" s="73"/>
      <c r="O14" s="73"/>
      <c r="P14" s="73">
        <v>1.2089000000000001</v>
      </c>
      <c r="Q14" s="73"/>
      <c r="R14" s="73">
        <v>1.21225</v>
      </c>
      <c r="S14" s="73">
        <v>1.2152000000000001</v>
      </c>
      <c r="T14" s="73"/>
      <c r="U14" s="73"/>
      <c r="V14" s="73">
        <v>1.2179500000000001</v>
      </c>
      <c r="W14" s="73"/>
      <c r="X14" s="73"/>
      <c r="Y14" s="73">
        <v>1.22275</v>
      </c>
      <c r="Z14" s="73"/>
      <c r="AA14" s="73"/>
      <c r="AB14" s="73">
        <v>1.2281</v>
      </c>
      <c r="AC14" s="73">
        <v>1.2334000000000001</v>
      </c>
      <c r="AD14" s="73">
        <v>1.2386999999999999</v>
      </c>
      <c r="AE14" s="73">
        <v>1.2440500000000001</v>
      </c>
      <c r="AF14" s="73">
        <v>1.24935</v>
      </c>
      <c r="AG14" s="73">
        <v>1.2546999999999999</v>
      </c>
      <c r="AH14" s="73">
        <v>1.26</v>
      </c>
      <c r="AI14" s="73"/>
      <c r="AJ14" s="73"/>
      <c r="AK14" s="73">
        <v>1.2653000000000001</v>
      </c>
      <c r="AL14" s="73"/>
      <c r="AM14" s="73"/>
      <c r="AN14" s="73">
        <v>1.2706500000000001</v>
      </c>
      <c r="AO14" s="73"/>
      <c r="AP14" s="73"/>
      <c r="AQ14" s="73">
        <v>1.2759499999999999</v>
      </c>
      <c r="AR14" s="73"/>
      <c r="AS14" s="73"/>
      <c r="AT14" s="73">
        <v>1.2813000000000001</v>
      </c>
      <c r="AU14" s="73"/>
      <c r="AV14" s="73"/>
      <c r="AW14" s="65"/>
      <c r="AX14" s="65"/>
      <c r="AY14" s="65"/>
    </row>
    <row r="15" spans="1:77" s="176" customFormat="1" ht="14.2" customHeight="1">
      <c r="A15" s="239">
        <v>44301</v>
      </c>
      <c r="B15" s="73">
        <v>1.1975</v>
      </c>
      <c r="C15" s="73">
        <v>1.1981999999999999</v>
      </c>
      <c r="D15" s="73">
        <v>1.1989000000000001</v>
      </c>
      <c r="E15" s="73">
        <v>1.1998</v>
      </c>
      <c r="F15" s="73"/>
      <c r="G15" s="73">
        <v>1.2012</v>
      </c>
      <c r="H15" s="73"/>
      <c r="I15" s="73"/>
      <c r="J15" s="73">
        <v>1.2036</v>
      </c>
      <c r="K15" s="73"/>
      <c r="L15" s="73"/>
      <c r="M15" s="73">
        <v>1.2065999999999999</v>
      </c>
      <c r="N15" s="73"/>
      <c r="O15" s="73"/>
      <c r="P15" s="73">
        <v>1.2091000000000001</v>
      </c>
      <c r="Q15" s="73"/>
      <c r="R15" s="73">
        <v>1.2124999999999999</v>
      </c>
      <c r="S15" s="73">
        <v>1.2154</v>
      </c>
      <c r="T15" s="73"/>
      <c r="U15" s="73"/>
      <c r="V15" s="73">
        <v>1.2181</v>
      </c>
      <c r="W15" s="73"/>
      <c r="X15" s="73"/>
      <c r="Y15" s="73">
        <v>1.22275</v>
      </c>
      <c r="Z15" s="73"/>
      <c r="AA15" s="73"/>
      <c r="AB15" s="73">
        <v>1.2279500000000001</v>
      </c>
      <c r="AC15" s="73">
        <v>1.2331000000000001</v>
      </c>
      <c r="AD15" s="73">
        <v>1.2382500000000001</v>
      </c>
      <c r="AE15" s="73">
        <v>1.2434000000000001</v>
      </c>
      <c r="AF15" s="73">
        <v>1.24855</v>
      </c>
      <c r="AG15" s="73">
        <v>1.2537499999999999</v>
      </c>
      <c r="AH15" s="73">
        <v>1.2588999999999999</v>
      </c>
      <c r="AI15" s="73"/>
      <c r="AJ15" s="73"/>
      <c r="AK15" s="73">
        <v>1.2640499999999999</v>
      </c>
      <c r="AL15" s="73"/>
      <c r="AM15" s="73"/>
      <c r="AN15" s="73">
        <v>1.2692000000000001</v>
      </c>
      <c r="AO15" s="73"/>
      <c r="AP15" s="73"/>
      <c r="AQ15" s="73">
        <v>1.2743500000000001</v>
      </c>
      <c r="AR15" s="73"/>
      <c r="AS15" s="73"/>
      <c r="AT15" s="73">
        <v>1.27955</v>
      </c>
      <c r="AU15" s="73"/>
      <c r="AV15" s="73"/>
      <c r="AW15" s="65"/>
      <c r="AX15" s="65"/>
      <c r="AY15" s="65"/>
    </row>
    <row r="16" spans="1:77" s="176" customFormat="1" ht="14.2" customHeight="1">
      <c r="A16" s="239">
        <v>44302</v>
      </c>
      <c r="B16" s="73">
        <v>1.1978500000000001</v>
      </c>
      <c r="C16" s="73">
        <v>1.19855</v>
      </c>
      <c r="D16" s="73">
        <v>1.1992499999999999</v>
      </c>
      <c r="E16" s="73">
        <v>1.2001500000000001</v>
      </c>
      <c r="F16" s="73"/>
      <c r="G16" s="73">
        <v>1.2016</v>
      </c>
      <c r="H16" s="73"/>
      <c r="I16" s="73"/>
      <c r="J16" s="73">
        <v>1.2039500000000001</v>
      </c>
      <c r="K16" s="73"/>
      <c r="L16" s="73"/>
      <c r="M16" s="73">
        <v>1.2070000000000001</v>
      </c>
      <c r="N16" s="73"/>
      <c r="O16" s="73"/>
      <c r="P16" s="73">
        <v>1.2095</v>
      </c>
      <c r="Q16" s="73"/>
      <c r="R16" s="73">
        <v>1.21285</v>
      </c>
      <c r="S16" s="73">
        <v>1.2158</v>
      </c>
      <c r="T16" s="73"/>
      <c r="U16" s="73"/>
      <c r="V16" s="73">
        <v>1.2184999999999999</v>
      </c>
      <c r="W16" s="73"/>
      <c r="X16" s="73"/>
      <c r="Y16" s="73">
        <v>1.22315</v>
      </c>
      <c r="Z16" s="73"/>
      <c r="AA16" s="73"/>
      <c r="AB16" s="73">
        <v>1.2282999999999999</v>
      </c>
      <c r="AC16" s="73">
        <v>1.2335</v>
      </c>
      <c r="AD16" s="73">
        <v>1.2386999999999999</v>
      </c>
      <c r="AE16" s="73">
        <v>1.2438499999999999</v>
      </c>
      <c r="AF16" s="73">
        <v>1.24905</v>
      </c>
      <c r="AG16" s="73">
        <v>1.2542500000000001</v>
      </c>
      <c r="AH16" s="73">
        <v>1.2594000000000001</v>
      </c>
      <c r="AI16" s="73"/>
      <c r="AJ16" s="73"/>
      <c r="AK16" s="73">
        <v>1.2645999999999999</v>
      </c>
      <c r="AL16" s="73"/>
      <c r="AM16" s="73"/>
      <c r="AN16" s="73">
        <v>1.2697499999999999</v>
      </c>
      <c r="AO16" s="73"/>
      <c r="AP16" s="73"/>
      <c r="AQ16" s="73">
        <v>1.27495</v>
      </c>
      <c r="AR16" s="73"/>
      <c r="AS16" s="73"/>
      <c r="AT16" s="73">
        <v>1.2801499999999999</v>
      </c>
      <c r="AU16" s="73"/>
      <c r="AV16" s="73"/>
      <c r="AW16" s="65"/>
      <c r="AX16" s="65"/>
      <c r="AY16" s="65"/>
    </row>
    <row r="17" spans="1:51" s="176" customFormat="1" ht="14.2" customHeight="1">
      <c r="A17" s="239">
        <v>44305</v>
      </c>
      <c r="B17" s="73">
        <v>1.2017500000000001</v>
      </c>
      <c r="C17" s="73">
        <v>1.2045999999999999</v>
      </c>
      <c r="D17" s="73">
        <v>1.2053</v>
      </c>
      <c r="E17" s="73">
        <v>1.20625</v>
      </c>
      <c r="F17" s="73"/>
      <c r="G17" s="73">
        <v>1.2076499999999999</v>
      </c>
      <c r="H17" s="73"/>
      <c r="I17" s="73"/>
      <c r="J17" s="73">
        <v>1.21</v>
      </c>
      <c r="K17" s="73"/>
      <c r="L17" s="73"/>
      <c r="M17" s="73">
        <v>1.21305</v>
      </c>
      <c r="N17" s="73"/>
      <c r="O17" s="73"/>
      <c r="P17" s="73">
        <v>1.2155499999999999</v>
      </c>
      <c r="Q17" s="73"/>
      <c r="R17" s="73">
        <v>1.2188000000000001</v>
      </c>
      <c r="S17" s="73">
        <v>1.2216499999999999</v>
      </c>
      <c r="T17" s="73"/>
      <c r="U17" s="73"/>
      <c r="V17" s="73">
        <v>1.2242999999999999</v>
      </c>
      <c r="W17" s="73"/>
      <c r="X17" s="73"/>
      <c r="Y17" s="73">
        <v>1.22885</v>
      </c>
      <c r="Z17" s="73"/>
      <c r="AA17" s="73"/>
      <c r="AB17" s="73">
        <v>1.2339500000000001</v>
      </c>
      <c r="AC17" s="73">
        <v>1.23905</v>
      </c>
      <c r="AD17" s="73">
        <v>1.2441500000000001</v>
      </c>
      <c r="AE17" s="73">
        <v>1.24925</v>
      </c>
      <c r="AF17" s="73">
        <v>1.2543500000000001</v>
      </c>
      <c r="AG17" s="73">
        <v>1.25945</v>
      </c>
      <c r="AH17" s="73">
        <v>1.2645999999999999</v>
      </c>
      <c r="AI17" s="73"/>
      <c r="AJ17" s="73"/>
      <c r="AK17" s="73">
        <v>1.2697000000000001</v>
      </c>
      <c r="AL17" s="73"/>
      <c r="AM17" s="73"/>
      <c r="AN17" s="73">
        <v>1.2747999999999999</v>
      </c>
      <c r="AO17" s="73"/>
      <c r="AP17" s="73"/>
      <c r="AQ17" s="73">
        <v>1.2799</v>
      </c>
      <c r="AR17" s="73"/>
      <c r="AS17" s="73"/>
      <c r="AT17" s="73">
        <v>1.2849999999999999</v>
      </c>
      <c r="AU17" s="73"/>
      <c r="AV17" s="73"/>
      <c r="AW17" s="65"/>
      <c r="AX17" s="65"/>
      <c r="AY17" s="65"/>
    </row>
    <row r="18" spans="1:51" s="176" customFormat="1" ht="14.2" customHeight="1">
      <c r="A18" s="239">
        <v>44306</v>
      </c>
      <c r="B18" s="73">
        <v>1.2017500000000001</v>
      </c>
      <c r="C18" s="73">
        <v>1.2045999999999999</v>
      </c>
      <c r="D18" s="73">
        <v>1.2053</v>
      </c>
      <c r="E18" s="73">
        <v>1.20625</v>
      </c>
      <c r="F18" s="73"/>
      <c r="G18" s="73">
        <v>1.2076499999999999</v>
      </c>
      <c r="H18" s="73"/>
      <c r="I18" s="73"/>
      <c r="J18" s="73">
        <v>1.21</v>
      </c>
      <c r="K18" s="73"/>
      <c r="L18" s="73"/>
      <c r="M18" s="73">
        <v>1.21305</v>
      </c>
      <c r="N18" s="73"/>
      <c r="O18" s="73"/>
      <c r="P18" s="73">
        <v>1.2155499999999999</v>
      </c>
      <c r="Q18" s="73"/>
      <c r="R18" s="73">
        <v>1.2188000000000001</v>
      </c>
      <c r="S18" s="73">
        <v>1.2216499999999999</v>
      </c>
      <c r="T18" s="73"/>
      <c r="U18" s="73"/>
      <c r="V18" s="73">
        <v>1.2242999999999999</v>
      </c>
      <c r="W18" s="73"/>
      <c r="X18" s="73"/>
      <c r="Y18" s="73">
        <v>1.22885</v>
      </c>
      <c r="Z18" s="73"/>
      <c r="AA18" s="73"/>
      <c r="AB18" s="73">
        <v>1.2339500000000001</v>
      </c>
      <c r="AC18" s="73">
        <v>1.23905</v>
      </c>
      <c r="AD18" s="73">
        <v>1.2441500000000001</v>
      </c>
      <c r="AE18" s="73">
        <v>1.24925</v>
      </c>
      <c r="AF18" s="73">
        <v>1.2543500000000001</v>
      </c>
      <c r="AG18" s="73">
        <v>1.25945</v>
      </c>
      <c r="AH18" s="73">
        <v>1.2645999999999999</v>
      </c>
      <c r="AI18" s="73"/>
      <c r="AJ18" s="73"/>
      <c r="AK18" s="73">
        <v>1.2697000000000001</v>
      </c>
      <c r="AL18" s="73"/>
      <c r="AM18" s="73"/>
      <c r="AN18" s="73">
        <v>1.2747999999999999</v>
      </c>
      <c r="AO18" s="73"/>
      <c r="AP18" s="73"/>
      <c r="AQ18" s="73">
        <v>1.2799</v>
      </c>
      <c r="AR18" s="73"/>
      <c r="AS18" s="73"/>
      <c r="AT18" s="73">
        <v>1.2849999999999999</v>
      </c>
      <c r="AU18" s="73"/>
      <c r="AV18" s="73"/>
      <c r="AW18" s="65"/>
      <c r="AX18" s="65"/>
      <c r="AY18" s="65"/>
    </row>
    <row r="19" spans="1:51" s="176" customFormat="1" ht="14.2" customHeight="1">
      <c r="A19" s="239">
        <v>44307</v>
      </c>
      <c r="B19" s="73">
        <v>1.2035499999999999</v>
      </c>
      <c r="C19" s="73">
        <v>1.20425</v>
      </c>
      <c r="D19" s="73">
        <v>1.2052</v>
      </c>
      <c r="E19" s="73">
        <v>1.2059</v>
      </c>
      <c r="F19" s="73"/>
      <c r="G19" s="73">
        <v>1.20665</v>
      </c>
      <c r="H19" s="73"/>
      <c r="I19" s="73"/>
      <c r="J19" s="73">
        <v>1.2090000000000001</v>
      </c>
      <c r="K19" s="73"/>
      <c r="L19" s="73"/>
      <c r="M19" s="73">
        <v>1.2119500000000001</v>
      </c>
      <c r="N19" s="73"/>
      <c r="O19" s="73"/>
      <c r="P19" s="73">
        <v>1.21445</v>
      </c>
      <c r="Q19" s="73"/>
      <c r="R19" s="73">
        <v>1.2177</v>
      </c>
      <c r="S19" s="73">
        <v>1.22055</v>
      </c>
      <c r="T19" s="73"/>
      <c r="U19" s="73"/>
      <c r="V19" s="73">
        <v>1.2232499999999999</v>
      </c>
      <c r="W19" s="73"/>
      <c r="X19" s="73"/>
      <c r="Y19" s="73">
        <v>1.2277499999999999</v>
      </c>
      <c r="Z19" s="73"/>
      <c r="AA19" s="73"/>
      <c r="AB19" s="73">
        <v>1.2329000000000001</v>
      </c>
      <c r="AC19" s="73">
        <v>1.2380500000000001</v>
      </c>
      <c r="AD19" s="73">
        <v>1.2432000000000001</v>
      </c>
      <c r="AE19" s="73">
        <v>1.2483500000000001</v>
      </c>
      <c r="AF19" s="73">
        <v>1.2535000000000001</v>
      </c>
      <c r="AG19" s="73">
        <v>1.25865</v>
      </c>
      <c r="AH19" s="73">
        <v>1.2638</v>
      </c>
      <c r="AI19" s="73"/>
      <c r="AJ19" s="73"/>
      <c r="AK19" s="73">
        <v>1.26895</v>
      </c>
      <c r="AL19" s="73"/>
      <c r="AM19" s="73"/>
      <c r="AN19" s="73">
        <v>1.2741</v>
      </c>
      <c r="AO19" s="73"/>
      <c r="AP19" s="73"/>
      <c r="AQ19" s="73">
        <v>1.27925</v>
      </c>
      <c r="AR19" s="73"/>
      <c r="AS19" s="73"/>
      <c r="AT19" s="73">
        <v>1.2844</v>
      </c>
      <c r="AU19" s="73"/>
      <c r="AV19" s="73"/>
      <c r="AW19" s="65"/>
      <c r="AX19" s="65"/>
      <c r="AY19" s="65"/>
    </row>
    <row r="20" spans="1:51" s="176" customFormat="1" ht="14.2" customHeight="1">
      <c r="A20" s="239">
        <v>44308</v>
      </c>
      <c r="B20" s="73">
        <v>1.2013</v>
      </c>
      <c r="C20" s="73">
        <v>1.202</v>
      </c>
      <c r="D20" s="73">
        <v>1.20295</v>
      </c>
      <c r="E20" s="73">
        <v>1.2036500000000001</v>
      </c>
      <c r="F20" s="73"/>
      <c r="G20" s="73">
        <v>1.20435</v>
      </c>
      <c r="H20" s="73"/>
      <c r="I20" s="73"/>
      <c r="J20" s="73">
        <v>1.20675</v>
      </c>
      <c r="K20" s="73"/>
      <c r="L20" s="73"/>
      <c r="M20" s="73">
        <v>1.2097</v>
      </c>
      <c r="N20" s="73"/>
      <c r="O20" s="73"/>
      <c r="P20" s="73">
        <v>1.2121999999999999</v>
      </c>
      <c r="Q20" s="73"/>
      <c r="R20" s="73">
        <v>1.2154</v>
      </c>
      <c r="S20" s="73">
        <v>1.2182999999999999</v>
      </c>
      <c r="T20" s="73"/>
      <c r="U20" s="73"/>
      <c r="V20" s="73">
        <v>1.2209000000000001</v>
      </c>
      <c r="W20" s="73"/>
      <c r="X20" s="73"/>
      <c r="Y20" s="73">
        <v>1.2254</v>
      </c>
      <c r="Z20" s="73"/>
      <c r="AA20" s="73"/>
      <c r="AB20" s="73">
        <v>1.2305999999999999</v>
      </c>
      <c r="AC20" s="73">
        <v>1.2358</v>
      </c>
      <c r="AD20" s="73">
        <v>1.24105</v>
      </c>
      <c r="AE20" s="73">
        <v>1.2462500000000001</v>
      </c>
      <c r="AF20" s="73">
        <v>1.25145</v>
      </c>
      <c r="AG20" s="73">
        <v>1.25665</v>
      </c>
      <c r="AH20" s="73">
        <v>1.2619</v>
      </c>
      <c r="AI20" s="73"/>
      <c r="AJ20" s="73"/>
      <c r="AK20" s="73">
        <v>1.2670999999999999</v>
      </c>
      <c r="AL20" s="73"/>
      <c r="AM20" s="73"/>
      <c r="AN20" s="73">
        <v>1.2723</v>
      </c>
      <c r="AO20" s="73"/>
      <c r="AP20" s="73"/>
      <c r="AQ20" s="73">
        <v>1.2775000000000001</v>
      </c>
      <c r="AR20" s="73"/>
      <c r="AS20" s="73"/>
      <c r="AT20" s="73">
        <v>1.2827</v>
      </c>
      <c r="AU20" s="73"/>
      <c r="AV20" s="73"/>
      <c r="AW20" s="65"/>
      <c r="AX20" s="65"/>
      <c r="AY20" s="65"/>
    </row>
    <row r="21" spans="1:51" s="176" customFormat="1" ht="14.2" customHeight="1">
      <c r="A21" s="239">
        <v>44309</v>
      </c>
      <c r="B21" s="73">
        <v>1.2098</v>
      </c>
      <c r="C21" s="73">
        <v>1.2104999999999999</v>
      </c>
      <c r="D21" s="73">
        <v>1.2114499999999999</v>
      </c>
      <c r="E21" s="73">
        <v>1.2121500000000001</v>
      </c>
      <c r="F21" s="73"/>
      <c r="G21" s="73">
        <v>1.21285</v>
      </c>
      <c r="H21" s="73"/>
      <c r="I21" s="73"/>
      <c r="J21" s="73">
        <v>1.2152499999999999</v>
      </c>
      <c r="K21" s="73"/>
      <c r="L21" s="73"/>
      <c r="M21" s="73">
        <v>1.2181999999999999</v>
      </c>
      <c r="N21" s="73"/>
      <c r="O21" s="73"/>
      <c r="P21" s="73">
        <v>1.2206999999999999</v>
      </c>
      <c r="Q21" s="73"/>
      <c r="R21" s="73">
        <v>1.2240500000000001</v>
      </c>
      <c r="S21" s="73">
        <v>1.22695</v>
      </c>
      <c r="T21" s="73"/>
      <c r="U21" s="73"/>
      <c r="V21" s="73">
        <v>1.2296499999999999</v>
      </c>
      <c r="W21" s="73"/>
      <c r="X21" s="73"/>
      <c r="Y21" s="73">
        <v>1.2341</v>
      </c>
      <c r="Z21" s="73"/>
      <c r="AA21" s="73"/>
      <c r="AB21" s="73">
        <v>1.2393000000000001</v>
      </c>
      <c r="AC21" s="73">
        <v>1.2444999999999999</v>
      </c>
      <c r="AD21" s="73">
        <v>1.2497</v>
      </c>
      <c r="AE21" s="73">
        <v>1.2548999999999999</v>
      </c>
      <c r="AF21" s="73">
        <v>1.2601</v>
      </c>
      <c r="AG21" s="73">
        <v>1.2653000000000001</v>
      </c>
      <c r="AH21" s="73">
        <v>1.2705</v>
      </c>
      <c r="AI21" s="73"/>
      <c r="AJ21" s="73"/>
      <c r="AK21" s="73">
        <v>1.2757000000000001</v>
      </c>
      <c r="AL21" s="73"/>
      <c r="AM21" s="73"/>
      <c r="AN21" s="73">
        <v>1.2808999999999999</v>
      </c>
      <c r="AO21" s="73"/>
      <c r="AP21" s="73"/>
      <c r="AQ21" s="73">
        <v>1.2861</v>
      </c>
      <c r="AR21" s="73"/>
      <c r="AS21" s="73"/>
      <c r="AT21" s="73">
        <v>1.29125</v>
      </c>
      <c r="AU21" s="73"/>
      <c r="AV21" s="73"/>
      <c r="AW21" s="65"/>
      <c r="AX21" s="65"/>
      <c r="AY21" s="65"/>
    </row>
    <row r="22" spans="1:51" s="176" customFormat="1" ht="14.2" customHeight="1">
      <c r="A22" s="239">
        <v>44312</v>
      </c>
      <c r="B22" s="73">
        <v>1.2097500000000001</v>
      </c>
      <c r="C22" s="73">
        <v>1.21045</v>
      </c>
      <c r="D22" s="73">
        <v>1.2114</v>
      </c>
      <c r="E22" s="73">
        <v>1.2121</v>
      </c>
      <c r="F22" s="73"/>
      <c r="G22" s="73">
        <v>1.2128000000000001</v>
      </c>
      <c r="H22" s="73"/>
      <c r="I22" s="73"/>
      <c r="J22" s="73">
        <v>1.2152499999999999</v>
      </c>
      <c r="K22" s="73"/>
      <c r="L22" s="73"/>
      <c r="M22" s="73">
        <v>1.2181999999999999</v>
      </c>
      <c r="N22" s="73"/>
      <c r="O22" s="73"/>
      <c r="P22" s="73">
        <v>1.22065</v>
      </c>
      <c r="Q22" s="73"/>
      <c r="R22" s="73">
        <v>1.224</v>
      </c>
      <c r="S22" s="73">
        <v>1.2269000000000001</v>
      </c>
      <c r="T22" s="73"/>
      <c r="U22" s="73"/>
      <c r="V22" s="73">
        <v>1.2296</v>
      </c>
      <c r="W22" s="73"/>
      <c r="X22" s="73"/>
      <c r="Y22" s="73">
        <v>1.2340500000000001</v>
      </c>
      <c r="Z22" s="73"/>
      <c r="AA22" s="73"/>
      <c r="AB22" s="73">
        <v>1.2393000000000001</v>
      </c>
      <c r="AC22" s="73">
        <v>1.24455</v>
      </c>
      <c r="AD22" s="73">
        <v>1.2497499999999999</v>
      </c>
      <c r="AE22" s="73">
        <v>1.2549999999999999</v>
      </c>
      <c r="AF22" s="73">
        <v>1.2602500000000001</v>
      </c>
      <c r="AG22" s="73">
        <v>1.26545</v>
      </c>
      <c r="AH22" s="73">
        <v>1.2706999999999999</v>
      </c>
      <c r="AI22" s="73"/>
      <c r="AJ22" s="73"/>
      <c r="AK22" s="73">
        <v>1.2759499999999999</v>
      </c>
      <c r="AL22" s="73"/>
      <c r="AM22" s="73"/>
      <c r="AN22" s="73">
        <v>1.28115</v>
      </c>
      <c r="AO22" s="73"/>
      <c r="AP22" s="73"/>
      <c r="AQ22" s="73">
        <v>1.2864</v>
      </c>
      <c r="AR22" s="73"/>
      <c r="AS22" s="73"/>
      <c r="AT22" s="73">
        <v>1.29165</v>
      </c>
      <c r="AU22" s="73"/>
      <c r="AV22" s="73"/>
      <c r="AW22" s="65"/>
      <c r="AX22" s="65"/>
      <c r="AY22" s="65"/>
    </row>
    <row r="23" spans="1:51" s="176" customFormat="1" ht="14.2" customHeight="1">
      <c r="A23" s="239">
        <v>44313</v>
      </c>
      <c r="B23" s="73">
        <v>1.2092000000000001</v>
      </c>
      <c r="C23" s="73">
        <v>1.2099</v>
      </c>
      <c r="D23" s="73">
        <v>1.21085</v>
      </c>
      <c r="E23" s="73">
        <v>1.2115499999999999</v>
      </c>
      <c r="F23" s="73"/>
      <c r="G23" s="73">
        <v>1.21225</v>
      </c>
      <c r="H23" s="73"/>
      <c r="I23" s="73"/>
      <c r="J23" s="73">
        <v>1.21465</v>
      </c>
      <c r="K23" s="73"/>
      <c r="L23" s="73"/>
      <c r="M23" s="73">
        <v>1.2176499999999999</v>
      </c>
      <c r="N23" s="73"/>
      <c r="O23" s="73"/>
      <c r="P23" s="73">
        <v>1.2201500000000001</v>
      </c>
      <c r="Q23" s="73"/>
      <c r="R23" s="73">
        <v>1.2234499999999999</v>
      </c>
      <c r="S23" s="73">
        <v>1.2263500000000001</v>
      </c>
      <c r="T23" s="73"/>
      <c r="U23" s="73"/>
      <c r="V23" s="73">
        <v>1.22905</v>
      </c>
      <c r="W23" s="73"/>
      <c r="X23" s="73"/>
      <c r="Y23" s="73">
        <v>1.2336</v>
      </c>
      <c r="Z23" s="73"/>
      <c r="AA23" s="73"/>
      <c r="AB23" s="73">
        <v>1.23895</v>
      </c>
      <c r="AC23" s="73">
        <v>1.2443500000000001</v>
      </c>
      <c r="AD23" s="73">
        <v>1.2497</v>
      </c>
      <c r="AE23" s="73">
        <v>1.2551000000000001</v>
      </c>
      <c r="AF23" s="73">
        <v>1.2604500000000001</v>
      </c>
      <c r="AG23" s="73">
        <v>1.2658499999999999</v>
      </c>
      <c r="AH23" s="73">
        <v>1.27125</v>
      </c>
      <c r="AI23" s="73"/>
      <c r="AJ23" s="73"/>
      <c r="AK23" s="73">
        <v>1.2766</v>
      </c>
      <c r="AL23" s="73"/>
      <c r="AM23" s="73"/>
      <c r="AN23" s="73">
        <v>1.282</v>
      </c>
      <c r="AO23" s="73"/>
      <c r="AP23" s="73"/>
      <c r="AQ23" s="73">
        <v>1.28735</v>
      </c>
      <c r="AR23" s="73"/>
      <c r="AS23" s="73"/>
      <c r="AT23" s="73">
        <v>1.2927500000000001</v>
      </c>
      <c r="AU23" s="73"/>
      <c r="AV23" s="73"/>
      <c r="AW23" s="65"/>
      <c r="AX23" s="65"/>
      <c r="AY23" s="65"/>
    </row>
    <row r="24" spans="1:51" s="176" customFormat="1" ht="14.2" customHeight="1">
      <c r="A24" s="239">
        <v>44314</v>
      </c>
      <c r="B24" s="73">
        <v>1.21295</v>
      </c>
      <c r="C24" s="73">
        <v>1.2136499999999999</v>
      </c>
      <c r="D24" s="73">
        <v>1.2145999999999999</v>
      </c>
      <c r="E24" s="73">
        <v>1.2153</v>
      </c>
      <c r="F24" s="73"/>
      <c r="G24" s="73">
        <v>1.2159500000000001</v>
      </c>
      <c r="H24" s="73"/>
      <c r="I24" s="73"/>
      <c r="J24" s="73">
        <v>1.2183999999999999</v>
      </c>
      <c r="K24" s="73"/>
      <c r="L24" s="73"/>
      <c r="M24" s="73">
        <v>1.2214</v>
      </c>
      <c r="N24" s="73"/>
      <c r="O24" s="73"/>
      <c r="P24" s="73">
        <v>1.2238500000000001</v>
      </c>
      <c r="Q24" s="73"/>
      <c r="R24" s="73">
        <v>1.22725</v>
      </c>
      <c r="S24" s="73">
        <v>1.2302</v>
      </c>
      <c r="T24" s="73"/>
      <c r="U24" s="73"/>
      <c r="V24" s="73">
        <v>1.2329000000000001</v>
      </c>
      <c r="W24" s="73"/>
      <c r="X24" s="73"/>
      <c r="Y24" s="73">
        <v>1.2375499999999999</v>
      </c>
      <c r="Z24" s="73"/>
      <c r="AA24" s="73"/>
      <c r="AB24" s="73">
        <v>1.24305</v>
      </c>
      <c r="AC24" s="73">
        <v>1.24855</v>
      </c>
      <c r="AD24" s="73">
        <v>1.254</v>
      </c>
      <c r="AE24" s="73">
        <v>1.2595000000000001</v>
      </c>
      <c r="AF24" s="73">
        <v>1.2649999999999999</v>
      </c>
      <c r="AG24" s="73">
        <v>1.2705</v>
      </c>
      <c r="AH24" s="73">
        <v>1.276</v>
      </c>
      <c r="AI24" s="73"/>
      <c r="AJ24" s="73"/>
      <c r="AK24" s="73">
        <v>1.2815000000000001</v>
      </c>
      <c r="AL24" s="73"/>
      <c r="AM24" s="73"/>
      <c r="AN24" s="73">
        <v>1.2869999999999999</v>
      </c>
      <c r="AO24" s="73"/>
      <c r="AP24" s="73"/>
      <c r="AQ24" s="73">
        <v>1.2925</v>
      </c>
      <c r="AR24" s="73"/>
      <c r="AS24" s="73"/>
      <c r="AT24" s="73">
        <v>1.298</v>
      </c>
      <c r="AU24" s="73"/>
      <c r="AV24" s="73"/>
      <c r="AW24" s="65"/>
      <c r="AX24" s="65"/>
      <c r="AY24" s="65"/>
    </row>
    <row r="25" spans="1:51" s="176" customFormat="1" ht="14.2" customHeight="1">
      <c r="A25" s="239">
        <v>44315</v>
      </c>
      <c r="B25" s="73">
        <v>1.2129000000000001</v>
      </c>
      <c r="C25" s="73">
        <v>1.2135499999999999</v>
      </c>
      <c r="D25" s="73">
        <v>1.2144999999999999</v>
      </c>
      <c r="E25" s="73">
        <v>1.21515</v>
      </c>
      <c r="F25" s="73"/>
      <c r="G25" s="73">
        <v>1.2158500000000001</v>
      </c>
      <c r="H25" s="73"/>
      <c r="I25" s="73"/>
      <c r="J25" s="73">
        <v>1.2182500000000001</v>
      </c>
      <c r="K25" s="73"/>
      <c r="L25" s="73"/>
      <c r="M25" s="73">
        <v>1.22115</v>
      </c>
      <c r="N25" s="73"/>
      <c r="O25" s="73"/>
      <c r="P25" s="73">
        <v>1.2237499999999999</v>
      </c>
      <c r="Q25" s="73"/>
      <c r="R25" s="73">
        <v>1.2269000000000001</v>
      </c>
      <c r="S25" s="73">
        <v>1.2297499999999999</v>
      </c>
      <c r="T25" s="73"/>
      <c r="U25" s="73"/>
      <c r="V25" s="73">
        <v>1.2323999999999999</v>
      </c>
      <c r="W25" s="73"/>
      <c r="X25" s="73"/>
      <c r="Y25" s="73">
        <v>1.23675</v>
      </c>
      <c r="Z25" s="73"/>
      <c r="AA25" s="73"/>
      <c r="AB25" s="73">
        <v>1.2421</v>
      </c>
      <c r="AC25" s="73">
        <v>1.2474499999999999</v>
      </c>
      <c r="AD25" s="73">
        <v>1.25275</v>
      </c>
      <c r="AE25" s="73">
        <v>1.2581</v>
      </c>
      <c r="AF25" s="73">
        <v>1.26345</v>
      </c>
      <c r="AG25" s="73">
        <v>1.26875</v>
      </c>
      <c r="AH25" s="73">
        <v>1.2741</v>
      </c>
      <c r="AI25" s="73"/>
      <c r="AJ25" s="73"/>
      <c r="AK25" s="73">
        <v>1.27945</v>
      </c>
      <c r="AL25" s="73"/>
      <c r="AM25" s="73"/>
      <c r="AN25" s="73">
        <v>1.2847500000000001</v>
      </c>
      <c r="AO25" s="73"/>
      <c r="AP25" s="73"/>
      <c r="AQ25" s="73">
        <v>1.2901</v>
      </c>
      <c r="AR25" s="73"/>
      <c r="AS25" s="73"/>
      <c r="AT25" s="73">
        <v>1.29545</v>
      </c>
      <c r="AU25" s="73"/>
      <c r="AV25" s="73"/>
      <c r="AW25" s="65"/>
      <c r="AX25" s="65"/>
      <c r="AY25" s="65"/>
    </row>
    <row r="26" spans="1:51" s="176" customFormat="1" ht="14.2" customHeight="1">
      <c r="A26" s="239">
        <v>44316</v>
      </c>
      <c r="B26" s="73"/>
      <c r="C26" s="73">
        <v>1.2025999999999999</v>
      </c>
      <c r="D26" s="73">
        <v>1.2032499999999999</v>
      </c>
      <c r="E26" s="73">
        <v>1.2041500000000001</v>
      </c>
      <c r="F26" s="73"/>
      <c r="G26" s="73">
        <v>1.20485</v>
      </c>
      <c r="H26" s="73"/>
      <c r="I26" s="73"/>
      <c r="J26" s="73">
        <v>1.2055499999999999</v>
      </c>
      <c r="K26" s="73"/>
      <c r="L26" s="73"/>
      <c r="M26" s="73">
        <v>1.2079</v>
      </c>
      <c r="N26" s="73"/>
      <c r="O26" s="73"/>
      <c r="P26" s="73">
        <v>1.21085</v>
      </c>
      <c r="Q26" s="73"/>
      <c r="R26" s="73">
        <v>1.2133499999999999</v>
      </c>
      <c r="S26" s="73">
        <v>1.2164999999999999</v>
      </c>
      <c r="T26" s="73"/>
      <c r="U26" s="73"/>
      <c r="V26" s="73">
        <v>1.2193499999999999</v>
      </c>
      <c r="W26" s="73"/>
      <c r="X26" s="73"/>
      <c r="Y26" s="73">
        <v>1.222</v>
      </c>
      <c r="Z26" s="73"/>
      <c r="AA26" s="73"/>
      <c r="AB26" s="73">
        <v>1.2262999999999999</v>
      </c>
      <c r="AC26" s="73">
        <v>1.2315499999999999</v>
      </c>
      <c r="AD26" s="73">
        <v>1.2367999999999999</v>
      </c>
      <c r="AE26" s="73">
        <v>1.2420500000000001</v>
      </c>
      <c r="AF26" s="73">
        <v>1.2473000000000001</v>
      </c>
      <c r="AG26" s="73">
        <v>1.2525500000000001</v>
      </c>
      <c r="AH26" s="73">
        <v>1.2577499999999999</v>
      </c>
      <c r="AI26" s="73"/>
      <c r="AJ26" s="73"/>
      <c r="AK26" s="73">
        <v>1.2629999999999999</v>
      </c>
      <c r="AL26" s="73"/>
      <c r="AM26" s="73"/>
      <c r="AN26" s="73">
        <v>1.2682500000000001</v>
      </c>
      <c r="AO26" s="73"/>
      <c r="AP26" s="73"/>
      <c r="AQ26" s="73">
        <v>1.2735000000000001</v>
      </c>
      <c r="AR26" s="73"/>
      <c r="AS26" s="73"/>
      <c r="AT26" s="73">
        <v>1.2787500000000001</v>
      </c>
      <c r="AU26" s="73"/>
      <c r="AV26" s="73"/>
      <c r="AW26" s="65">
        <v>1.284</v>
      </c>
      <c r="AX26" s="65"/>
      <c r="AY26" s="65"/>
    </row>
    <row r="27" spans="1:51" s="176" customFormat="1" ht="14.2" customHeight="1">
      <c r="A27" s="239">
        <v>44319</v>
      </c>
      <c r="B27" s="73"/>
      <c r="C27" s="73">
        <v>1.2070000000000001</v>
      </c>
      <c r="D27" s="73">
        <v>1.2076499999999999</v>
      </c>
      <c r="E27" s="73">
        <v>1.20855</v>
      </c>
      <c r="F27" s="73"/>
      <c r="G27" s="73">
        <v>1.2092499999999999</v>
      </c>
      <c r="H27" s="73"/>
      <c r="I27" s="73"/>
      <c r="J27" s="73">
        <v>1.2099500000000001</v>
      </c>
      <c r="K27" s="73"/>
      <c r="L27" s="73"/>
      <c r="M27" s="73">
        <v>1.21235</v>
      </c>
      <c r="N27" s="73"/>
      <c r="O27" s="73"/>
      <c r="P27" s="73">
        <v>1.2152499999999999</v>
      </c>
      <c r="Q27" s="73"/>
      <c r="R27" s="73">
        <v>1.2178</v>
      </c>
      <c r="S27" s="73">
        <v>1.2209000000000001</v>
      </c>
      <c r="T27" s="73"/>
      <c r="U27" s="73"/>
      <c r="V27" s="73">
        <v>1.2237499999999999</v>
      </c>
      <c r="W27" s="73"/>
      <c r="X27" s="73"/>
      <c r="Y27" s="73">
        <v>1.2263500000000001</v>
      </c>
      <c r="Z27" s="73"/>
      <c r="AA27" s="73"/>
      <c r="AB27" s="73">
        <v>1.2305999999999999</v>
      </c>
      <c r="AC27" s="73">
        <v>1.2359</v>
      </c>
      <c r="AD27" s="73">
        <v>1.2412000000000001</v>
      </c>
      <c r="AE27" s="73">
        <v>1.2464500000000001</v>
      </c>
      <c r="AF27" s="73">
        <v>1.2517499999999999</v>
      </c>
      <c r="AG27" s="73">
        <v>1.25705</v>
      </c>
      <c r="AH27" s="73">
        <v>1.2623</v>
      </c>
      <c r="AI27" s="73"/>
      <c r="AJ27" s="73"/>
      <c r="AK27" s="73">
        <v>1.2676000000000001</v>
      </c>
      <c r="AL27" s="73"/>
      <c r="AM27" s="73"/>
      <c r="AN27" s="73">
        <v>1.2728999999999999</v>
      </c>
      <c r="AO27" s="73"/>
      <c r="AP27" s="73"/>
      <c r="AQ27" s="73">
        <v>1.2781499999999999</v>
      </c>
      <c r="AR27" s="73"/>
      <c r="AS27" s="73"/>
      <c r="AT27" s="73">
        <v>1.28345</v>
      </c>
      <c r="AU27" s="73"/>
      <c r="AV27" s="73"/>
      <c r="AW27" s="65">
        <v>1.2887500000000001</v>
      </c>
      <c r="AX27" s="65"/>
      <c r="AY27" s="65"/>
    </row>
    <row r="28" spans="1:51">
      <c r="A28" s="95">
        <v>44320</v>
      </c>
      <c r="C28">
        <v>1.2015</v>
      </c>
      <c r="D28">
        <v>1.2021500000000001</v>
      </c>
      <c r="E28">
        <v>1.2031000000000001</v>
      </c>
      <c r="G28">
        <v>1.2037500000000001</v>
      </c>
      <c r="J28">
        <v>1.20445</v>
      </c>
      <c r="M28">
        <v>1.2068000000000001</v>
      </c>
      <c r="P28">
        <v>1.2097</v>
      </c>
      <c r="R28">
        <v>1.21225</v>
      </c>
      <c r="S28">
        <v>1.2153</v>
      </c>
      <c r="V28">
        <v>1.2181500000000001</v>
      </c>
      <c r="Y28">
        <v>1.2208000000000001</v>
      </c>
      <c r="AB28">
        <v>1.22495</v>
      </c>
      <c r="AC28">
        <v>1.2301</v>
      </c>
      <c r="AD28">
        <v>1.2353000000000001</v>
      </c>
      <c r="AE28">
        <v>1.2404500000000001</v>
      </c>
      <c r="AF28">
        <v>1.2456</v>
      </c>
      <c r="AG28">
        <v>1.2507999999999999</v>
      </c>
      <c r="AH28">
        <v>1.2559499999999999</v>
      </c>
      <c r="AK28">
        <v>1.2611000000000001</v>
      </c>
      <c r="AN28">
        <v>1.2663</v>
      </c>
      <c r="AQ28">
        <v>1.27145</v>
      </c>
      <c r="AT28">
        <v>1.2766500000000001</v>
      </c>
      <c r="AW28">
        <v>1.2818000000000001</v>
      </c>
    </row>
    <row r="29" spans="1:51">
      <c r="A29" s="95">
        <v>44321</v>
      </c>
      <c r="C29">
        <v>1.2001999999999999</v>
      </c>
      <c r="D29">
        <v>1.2009000000000001</v>
      </c>
      <c r="E29">
        <v>1.2018</v>
      </c>
      <c r="G29">
        <v>1.2024999999999999</v>
      </c>
      <c r="J29">
        <v>1.2032</v>
      </c>
      <c r="M29">
        <v>1.2055</v>
      </c>
      <c r="P29">
        <v>1.20835</v>
      </c>
      <c r="R29">
        <v>1.21085</v>
      </c>
      <c r="S29">
        <v>1.2139</v>
      </c>
      <c r="V29">
        <v>1.21675</v>
      </c>
      <c r="Y29">
        <v>1.2193499999999999</v>
      </c>
      <c r="AB29">
        <v>1.2234499999999999</v>
      </c>
      <c r="AC29">
        <v>1.22855</v>
      </c>
      <c r="AD29">
        <v>1.2336499999999999</v>
      </c>
      <c r="AE29">
        <v>1.23875</v>
      </c>
      <c r="AF29">
        <v>1.2438499999999999</v>
      </c>
      <c r="AG29">
        <v>1.24895</v>
      </c>
      <c r="AH29">
        <v>1.2540500000000001</v>
      </c>
      <c r="AK29">
        <v>1.25915</v>
      </c>
      <c r="AN29">
        <v>1.2642500000000001</v>
      </c>
      <c r="AQ29">
        <v>1.2693000000000001</v>
      </c>
      <c r="AT29">
        <v>1.2744</v>
      </c>
      <c r="AW29">
        <v>1.2795000000000001</v>
      </c>
    </row>
    <row r="30" spans="1:51">
      <c r="A30" s="95">
        <v>44322</v>
      </c>
      <c r="C30">
        <v>1.2057</v>
      </c>
      <c r="D30">
        <v>1.20635</v>
      </c>
      <c r="E30">
        <v>1.2072499999999999</v>
      </c>
      <c r="G30">
        <v>1.2079</v>
      </c>
      <c r="J30">
        <v>1.20855</v>
      </c>
      <c r="M30">
        <v>1.21085</v>
      </c>
      <c r="P30">
        <v>1.2136499999999999</v>
      </c>
      <c r="R30">
        <v>1.2161999999999999</v>
      </c>
      <c r="S30">
        <v>1.2192000000000001</v>
      </c>
      <c r="V30">
        <v>1.2220500000000001</v>
      </c>
      <c r="Y30">
        <v>1.22465</v>
      </c>
      <c r="AB30">
        <v>1.2286999999999999</v>
      </c>
      <c r="AC30">
        <v>1.2337499999999999</v>
      </c>
      <c r="AD30">
        <v>1.2387999999999999</v>
      </c>
      <c r="AE30">
        <v>1.2438499999999999</v>
      </c>
      <c r="AF30">
        <v>1.2488999999999999</v>
      </c>
      <c r="AG30">
        <v>1.254</v>
      </c>
      <c r="AH30">
        <v>1.25905</v>
      </c>
      <c r="AK30">
        <v>1.2641</v>
      </c>
      <c r="AN30">
        <v>1.26915</v>
      </c>
      <c r="AQ30">
        <v>1.2742</v>
      </c>
      <c r="AT30">
        <v>1.27925</v>
      </c>
      <c r="AW30">
        <v>1.2843</v>
      </c>
    </row>
    <row r="31" spans="1:51">
      <c r="A31" s="95">
        <v>44323</v>
      </c>
      <c r="C31">
        <v>1.2166999999999999</v>
      </c>
      <c r="D31">
        <v>1.2173499999999999</v>
      </c>
      <c r="E31">
        <v>1.2182500000000001</v>
      </c>
      <c r="G31">
        <v>1.2189000000000001</v>
      </c>
      <c r="J31">
        <v>1.2196</v>
      </c>
      <c r="M31">
        <v>1.2218500000000001</v>
      </c>
      <c r="P31">
        <v>1.2246999999999999</v>
      </c>
      <c r="R31">
        <v>1.22715</v>
      </c>
      <c r="S31">
        <v>1.2300500000000001</v>
      </c>
      <c r="V31">
        <v>1.23275</v>
      </c>
      <c r="Y31">
        <v>1.23525</v>
      </c>
      <c r="AB31">
        <v>1.2391000000000001</v>
      </c>
      <c r="AC31">
        <v>1.244</v>
      </c>
      <c r="AD31">
        <v>1.24895</v>
      </c>
      <c r="AE31">
        <v>1.2538499999999999</v>
      </c>
      <c r="AF31">
        <v>1.2587999999999999</v>
      </c>
      <c r="AG31">
        <v>1.2637</v>
      </c>
      <c r="AH31">
        <v>1.2685999999999999</v>
      </c>
      <c r="AK31">
        <v>1.27355</v>
      </c>
      <c r="AN31">
        <v>1.2784500000000001</v>
      </c>
      <c r="AQ31">
        <v>1.28335</v>
      </c>
      <c r="AT31">
        <v>1.2883</v>
      </c>
      <c r="AW31">
        <v>1.2931999999999999</v>
      </c>
    </row>
    <row r="32" spans="1:51">
      <c r="A32" s="95">
        <v>44326</v>
      </c>
      <c r="C32">
        <v>1.21475</v>
      </c>
      <c r="D32">
        <v>1.2154</v>
      </c>
      <c r="E32">
        <v>1.2162999999999999</v>
      </c>
      <c r="G32">
        <v>1.21695</v>
      </c>
      <c r="J32">
        <v>1.2176499999999999</v>
      </c>
      <c r="M32">
        <v>1.2199</v>
      </c>
      <c r="P32">
        <v>1.22275</v>
      </c>
      <c r="R32">
        <v>1.2252000000000001</v>
      </c>
      <c r="S32">
        <v>1.2281</v>
      </c>
      <c r="V32">
        <v>1.2307999999999999</v>
      </c>
      <c r="Y32">
        <v>1.2333000000000001</v>
      </c>
      <c r="AB32">
        <v>1.2371000000000001</v>
      </c>
      <c r="AC32">
        <v>1.242</v>
      </c>
      <c r="AD32">
        <v>1.2468999999999999</v>
      </c>
      <c r="AE32">
        <v>1.2518</v>
      </c>
      <c r="AF32">
        <v>1.25665</v>
      </c>
      <c r="AG32">
        <v>1.2615499999999999</v>
      </c>
      <c r="AH32">
        <v>1.2664500000000001</v>
      </c>
      <c r="AK32">
        <v>1.27135</v>
      </c>
      <c r="AN32">
        <v>1.2762500000000001</v>
      </c>
      <c r="AQ32">
        <v>1.28115</v>
      </c>
      <c r="AT32">
        <v>1.286</v>
      </c>
      <c r="AW32">
        <v>1.2908999999999999</v>
      </c>
    </row>
    <row r="33" spans="1:52">
      <c r="A33" s="95">
        <v>44327</v>
      </c>
      <c r="C33">
        <v>1.2153499999999999</v>
      </c>
      <c r="D33">
        <v>1.216</v>
      </c>
      <c r="E33">
        <v>1.2169000000000001</v>
      </c>
      <c r="G33">
        <v>1.2175499999999999</v>
      </c>
      <c r="J33">
        <v>1.2182500000000001</v>
      </c>
      <c r="M33">
        <v>1.2204999999999999</v>
      </c>
      <c r="P33">
        <v>1.2233000000000001</v>
      </c>
      <c r="R33">
        <v>1.2257499999999999</v>
      </c>
      <c r="S33">
        <v>1.22865</v>
      </c>
      <c r="V33">
        <v>1.2313499999999999</v>
      </c>
      <c r="Y33">
        <v>1.2338499999999999</v>
      </c>
      <c r="AB33">
        <v>1.2376</v>
      </c>
      <c r="AC33">
        <v>1.2424500000000001</v>
      </c>
      <c r="AD33">
        <v>1.2473000000000001</v>
      </c>
      <c r="AE33">
        <v>1.2521500000000001</v>
      </c>
      <c r="AF33">
        <v>1.2569999999999999</v>
      </c>
      <c r="AG33">
        <v>1.2618499999999999</v>
      </c>
      <c r="AH33">
        <v>1.2666999999999999</v>
      </c>
      <c r="AK33">
        <v>1.27155</v>
      </c>
      <c r="AN33">
        <v>1.2764</v>
      </c>
      <c r="AQ33">
        <v>1.28125</v>
      </c>
      <c r="AT33">
        <v>1.2861</v>
      </c>
      <c r="AW33">
        <v>1.29095</v>
      </c>
    </row>
    <row r="34" spans="1:52">
      <c r="A34" s="95">
        <v>44328</v>
      </c>
      <c r="C34">
        <v>1.2081</v>
      </c>
      <c r="D34">
        <v>1.20875</v>
      </c>
      <c r="E34">
        <v>1.2096</v>
      </c>
      <c r="G34">
        <v>1.21025</v>
      </c>
      <c r="J34">
        <v>1.21095</v>
      </c>
      <c r="M34">
        <v>1.21315</v>
      </c>
      <c r="P34">
        <v>1.2159500000000001</v>
      </c>
      <c r="R34">
        <v>1.2183999999999999</v>
      </c>
      <c r="S34">
        <v>1.2214</v>
      </c>
      <c r="V34">
        <v>1.2241500000000001</v>
      </c>
      <c r="Y34">
        <v>1.2266999999999999</v>
      </c>
      <c r="AB34">
        <v>1.23055</v>
      </c>
      <c r="AC34">
        <v>1.2355</v>
      </c>
      <c r="AD34">
        <v>1.2404999999999999</v>
      </c>
      <c r="AE34">
        <v>1.2455000000000001</v>
      </c>
      <c r="AF34">
        <v>1.2504500000000001</v>
      </c>
      <c r="AG34">
        <v>1.25545</v>
      </c>
      <c r="AH34">
        <v>1.2604</v>
      </c>
      <c r="AK34">
        <v>1.2654000000000001</v>
      </c>
      <c r="AN34">
        <v>1.2703500000000001</v>
      </c>
      <c r="AQ34">
        <v>1.27535</v>
      </c>
      <c r="AT34">
        <v>1.2803500000000001</v>
      </c>
      <c r="AW34">
        <v>1.2853000000000001</v>
      </c>
    </row>
    <row r="35" spans="1:52">
      <c r="A35" s="95">
        <v>44329</v>
      </c>
      <c r="C35">
        <v>1.2077</v>
      </c>
      <c r="D35">
        <v>1.20835</v>
      </c>
      <c r="E35">
        <v>1.2092000000000001</v>
      </c>
      <c r="G35">
        <v>1.2099</v>
      </c>
      <c r="J35">
        <v>1.21055</v>
      </c>
      <c r="M35">
        <v>1.21275</v>
      </c>
      <c r="P35">
        <v>1.2155</v>
      </c>
      <c r="R35">
        <v>1.2179500000000001</v>
      </c>
      <c r="S35">
        <v>1.22085</v>
      </c>
      <c r="V35">
        <v>1.2235499999999999</v>
      </c>
      <c r="Y35">
        <v>1.2261</v>
      </c>
      <c r="AB35">
        <v>1.2298</v>
      </c>
      <c r="AC35">
        <v>1.23465</v>
      </c>
      <c r="AD35">
        <v>1.2395499999999999</v>
      </c>
      <c r="AE35">
        <v>1.2444</v>
      </c>
      <c r="AF35">
        <v>1.24925</v>
      </c>
      <c r="AG35">
        <v>1.2541</v>
      </c>
      <c r="AH35">
        <v>1.25895</v>
      </c>
      <c r="AK35">
        <v>1.2638499999999999</v>
      </c>
      <c r="AN35">
        <v>1.2686999999999999</v>
      </c>
      <c r="AQ35">
        <v>1.27355</v>
      </c>
      <c r="AT35">
        <v>1.2784</v>
      </c>
      <c r="AW35">
        <v>1.2833000000000001</v>
      </c>
    </row>
    <row r="36" spans="1:52" ht="15" customHeight="1">
      <c r="A36" s="95">
        <v>44330</v>
      </c>
      <c r="C36">
        <v>1.21435</v>
      </c>
      <c r="D36">
        <v>1.2150000000000001</v>
      </c>
      <c r="E36">
        <v>1.2158500000000001</v>
      </c>
      <c r="G36">
        <v>1.21655</v>
      </c>
      <c r="J36">
        <v>1.2172000000000001</v>
      </c>
      <c r="M36">
        <v>1.2194</v>
      </c>
      <c r="P36">
        <v>1.2221500000000001</v>
      </c>
      <c r="R36">
        <v>1.2245999999999999</v>
      </c>
      <c r="S36">
        <v>1.2275499999999999</v>
      </c>
      <c r="V36">
        <v>1.2302999999999999</v>
      </c>
      <c r="Y36">
        <v>1.2327999999999999</v>
      </c>
      <c r="AB36">
        <v>1.23655</v>
      </c>
      <c r="AC36">
        <v>1.2414000000000001</v>
      </c>
      <c r="AD36">
        <v>1.2462500000000001</v>
      </c>
      <c r="AE36">
        <v>1.25115</v>
      </c>
      <c r="AF36">
        <v>1.256</v>
      </c>
      <c r="AG36">
        <v>1.2608999999999999</v>
      </c>
      <c r="AH36">
        <v>1.2657499999999999</v>
      </c>
      <c r="AK36">
        <v>1.2706500000000001</v>
      </c>
      <c r="AN36">
        <v>1.2755000000000001</v>
      </c>
      <c r="AQ36">
        <v>1.2804</v>
      </c>
      <c r="AT36">
        <v>1.28525</v>
      </c>
      <c r="AW36">
        <v>1.2901</v>
      </c>
    </row>
    <row r="37" spans="1:52" ht="15" customHeight="1">
      <c r="A37" s="95">
        <v>44333</v>
      </c>
      <c r="C37">
        <v>1.2139500000000001</v>
      </c>
      <c r="D37">
        <v>1.21655</v>
      </c>
      <c r="E37">
        <v>1.2174</v>
      </c>
      <c r="G37">
        <v>1.2180500000000001</v>
      </c>
      <c r="J37">
        <v>1.21875</v>
      </c>
      <c r="M37">
        <v>1.22095</v>
      </c>
      <c r="P37">
        <v>1.2236499999999999</v>
      </c>
      <c r="R37">
        <v>1.2260500000000001</v>
      </c>
      <c r="S37">
        <v>1.22895</v>
      </c>
      <c r="V37">
        <v>1.2316</v>
      </c>
      <c r="Y37">
        <v>1.2341</v>
      </c>
      <c r="AB37">
        <v>1.2377499999999999</v>
      </c>
      <c r="AC37">
        <v>1.2425999999999999</v>
      </c>
      <c r="AD37">
        <v>1.2474499999999999</v>
      </c>
      <c r="AE37">
        <v>1.2523500000000001</v>
      </c>
      <c r="AF37">
        <v>1.2572000000000001</v>
      </c>
      <c r="AG37">
        <v>1.2620499999999999</v>
      </c>
      <c r="AH37">
        <v>1.26695</v>
      </c>
      <c r="AK37">
        <v>1.2718</v>
      </c>
      <c r="AN37">
        <v>1.2766500000000001</v>
      </c>
      <c r="AQ37">
        <v>1.28155</v>
      </c>
      <c r="AT37">
        <v>1.2864</v>
      </c>
      <c r="AW37">
        <v>1.29125</v>
      </c>
    </row>
    <row r="38" spans="1:52" ht="15" customHeight="1">
      <c r="A38" s="95">
        <v>44334</v>
      </c>
      <c r="C38">
        <v>1.2235499999999999</v>
      </c>
      <c r="D38">
        <v>1.2243999999999999</v>
      </c>
      <c r="E38">
        <v>1.2251000000000001</v>
      </c>
      <c r="G38">
        <v>1.2257499999999999</v>
      </c>
      <c r="J38">
        <v>1.2265999999999999</v>
      </c>
      <c r="M38">
        <v>1.2279500000000001</v>
      </c>
      <c r="P38">
        <v>1.23065</v>
      </c>
      <c r="R38">
        <v>1.23305</v>
      </c>
      <c r="S38">
        <v>1.2359500000000001</v>
      </c>
      <c r="V38">
        <v>1.23865</v>
      </c>
      <c r="Y38">
        <v>1.24115</v>
      </c>
      <c r="AB38">
        <v>1.24475</v>
      </c>
      <c r="AC38">
        <v>1.2496</v>
      </c>
      <c r="AD38">
        <v>1.2544500000000001</v>
      </c>
      <c r="AE38">
        <v>1.2593000000000001</v>
      </c>
      <c r="AF38">
        <v>1.2641500000000001</v>
      </c>
      <c r="AG38">
        <v>1.26905</v>
      </c>
      <c r="AH38">
        <v>1.2739</v>
      </c>
      <c r="AK38">
        <v>1.2787500000000001</v>
      </c>
      <c r="AN38">
        <v>1.2836000000000001</v>
      </c>
      <c r="AQ38">
        <v>1.2885</v>
      </c>
      <c r="AT38">
        <v>1.29335</v>
      </c>
      <c r="AW38">
        <v>1.2982</v>
      </c>
    </row>
    <row r="39" spans="1:52" ht="15" customHeight="1">
      <c r="A39" s="95">
        <v>44335</v>
      </c>
      <c r="C39">
        <v>1.2178500000000001</v>
      </c>
      <c r="D39">
        <v>1.21875</v>
      </c>
      <c r="E39">
        <v>1.2193499999999999</v>
      </c>
      <c r="G39">
        <v>1.2200500000000001</v>
      </c>
      <c r="J39">
        <v>1.2209000000000001</v>
      </c>
      <c r="M39">
        <v>1.2222500000000001</v>
      </c>
      <c r="P39">
        <v>1.22485</v>
      </c>
      <c r="R39">
        <v>1.2272000000000001</v>
      </c>
      <c r="S39">
        <v>1.2301</v>
      </c>
      <c r="V39">
        <v>1.2327999999999999</v>
      </c>
      <c r="Y39">
        <v>1.2353000000000001</v>
      </c>
      <c r="AB39">
        <v>1.23885</v>
      </c>
      <c r="AC39">
        <v>1.2437</v>
      </c>
      <c r="AD39">
        <v>1.24855</v>
      </c>
      <c r="AE39">
        <v>1.2534000000000001</v>
      </c>
      <c r="AF39">
        <v>1.2582</v>
      </c>
      <c r="AG39">
        <v>1.26305</v>
      </c>
      <c r="AH39">
        <v>1.2679</v>
      </c>
      <c r="AK39">
        <v>1.27275</v>
      </c>
      <c r="AN39">
        <v>1.2776000000000001</v>
      </c>
      <c r="AQ39">
        <v>1.2824</v>
      </c>
      <c r="AT39">
        <v>1.28725</v>
      </c>
      <c r="AW39">
        <v>1.2921</v>
      </c>
    </row>
    <row r="40" spans="1:52" ht="15" customHeight="1">
      <c r="A40" s="95">
        <v>44336</v>
      </c>
      <c r="C40">
        <v>1.2224999999999999</v>
      </c>
      <c r="D40">
        <v>1.2234</v>
      </c>
      <c r="E40">
        <v>1.2240500000000001</v>
      </c>
      <c r="G40">
        <v>1.2246999999999999</v>
      </c>
      <c r="J40">
        <v>1.2255499999999999</v>
      </c>
      <c r="M40">
        <v>1.2269000000000001</v>
      </c>
      <c r="P40">
        <v>1.2295</v>
      </c>
      <c r="R40">
        <v>1.2318499999999999</v>
      </c>
      <c r="S40">
        <v>1.2346999999999999</v>
      </c>
      <c r="V40">
        <v>1.2374000000000001</v>
      </c>
      <c r="Y40">
        <v>1.2398499999999999</v>
      </c>
      <c r="AB40">
        <v>1.24335</v>
      </c>
      <c r="AC40">
        <v>1.2482</v>
      </c>
      <c r="AD40">
        <v>1.2529999999999999</v>
      </c>
      <c r="AE40">
        <v>1.2578499999999999</v>
      </c>
      <c r="AF40">
        <v>1.2626500000000001</v>
      </c>
      <c r="AG40">
        <v>1.2675000000000001</v>
      </c>
      <c r="AH40">
        <v>1.2723</v>
      </c>
      <c r="AK40">
        <v>1.27715</v>
      </c>
      <c r="AN40">
        <v>1.2819499999999999</v>
      </c>
      <c r="AQ40">
        <v>1.2867500000000001</v>
      </c>
      <c r="AT40">
        <v>1.2916000000000001</v>
      </c>
      <c r="AW40">
        <v>1.2964</v>
      </c>
    </row>
    <row r="41" spans="1:52">
      <c r="A41" s="95">
        <v>44337</v>
      </c>
      <c r="C41">
        <v>1.21865</v>
      </c>
      <c r="D41">
        <v>1.2195499999999999</v>
      </c>
      <c r="E41">
        <v>1.2202</v>
      </c>
      <c r="G41">
        <v>1.22085</v>
      </c>
      <c r="J41">
        <v>1.2217</v>
      </c>
      <c r="M41">
        <v>1.22305</v>
      </c>
      <c r="P41">
        <v>1.2256499999999999</v>
      </c>
      <c r="R41">
        <v>1.228</v>
      </c>
      <c r="S41">
        <v>1.2309000000000001</v>
      </c>
      <c r="V41">
        <v>1.2335499999999999</v>
      </c>
      <c r="Y41">
        <v>1.2360500000000001</v>
      </c>
      <c r="AB41">
        <v>1.2396</v>
      </c>
      <c r="AC41">
        <v>1.24455</v>
      </c>
      <c r="AD41">
        <v>1.2495000000000001</v>
      </c>
      <c r="AE41">
        <v>1.2544500000000001</v>
      </c>
      <c r="AF41">
        <v>1.2594000000000001</v>
      </c>
      <c r="AG41">
        <v>1.2644</v>
      </c>
      <c r="AH41">
        <v>1.26935</v>
      </c>
      <c r="AK41">
        <v>1.2743</v>
      </c>
      <c r="AN41">
        <v>1.27925</v>
      </c>
      <c r="AQ41">
        <v>1.2842</v>
      </c>
      <c r="AT41">
        <v>1.2891999999999999</v>
      </c>
      <c r="AW41">
        <v>1.2941499999999999</v>
      </c>
    </row>
    <row r="42" spans="1:52">
      <c r="A42" s="95">
        <v>44340</v>
      </c>
      <c r="C42">
        <v>1.2218</v>
      </c>
      <c r="D42">
        <v>1.22265</v>
      </c>
      <c r="E42">
        <v>1.2233000000000001</v>
      </c>
      <c r="G42">
        <v>1.224</v>
      </c>
      <c r="J42">
        <v>1.2248000000000001</v>
      </c>
      <c r="M42">
        <v>1.2261500000000001</v>
      </c>
      <c r="P42">
        <v>1.22875</v>
      </c>
      <c r="R42">
        <v>1.23105</v>
      </c>
      <c r="S42">
        <v>1.2339</v>
      </c>
      <c r="V42">
        <v>1.23655</v>
      </c>
      <c r="Y42">
        <v>1.2390000000000001</v>
      </c>
      <c r="AB42">
        <v>1.2423999999999999</v>
      </c>
      <c r="AC42">
        <v>1.24735</v>
      </c>
      <c r="AD42">
        <v>1.2522500000000001</v>
      </c>
      <c r="AE42">
        <v>1.25715</v>
      </c>
      <c r="AF42">
        <v>1.2620499999999999</v>
      </c>
      <c r="AG42">
        <v>1.26695</v>
      </c>
      <c r="AH42">
        <v>1.2718499999999999</v>
      </c>
      <c r="AK42">
        <v>1.2767500000000001</v>
      </c>
      <c r="AN42">
        <v>1.28165</v>
      </c>
      <c r="AQ42">
        <v>1.2865500000000001</v>
      </c>
      <c r="AT42">
        <v>1.29145</v>
      </c>
      <c r="AW42">
        <v>1.2963499999999999</v>
      </c>
    </row>
    <row r="43" spans="1:52">
      <c r="A43" s="95">
        <v>44341</v>
      </c>
      <c r="C43">
        <v>1.2260500000000001</v>
      </c>
      <c r="D43">
        <v>1.2269000000000001</v>
      </c>
      <c r="E43">
        <v>1.2275499999999999</v>
      </c>
      <c r="G43">
        <v>1.2282500000000001</v>
      </c>
      <c r="J43">
        <v>1.22905</v>
      </c>
      <c r="M43">
        <v>1.23045</v>
      </c>
      <c r="P43">
        <v>1.23295</v>
      </c>
      <c r="R43">
        <v>1.23525</v>
      </c>
      <c r="S43">
        <v>1.2380500000000001</v>
      </c>
      <c r="V43">
        <v>1.2406999999999999</v>
      </c>
      <c r="Y43">
        <v>1.2431000000000001</v>
      </c>
      <c r="AB43">
        <v>1.2464</v>
      </c>
      <c r="AC43">
        <v>1.25125</v>
      </c>
      <c r="AD43">
        <v>1.2560500000000001</v>
      </c>
      <c r="AE43">
        <v>1.26085</v>
      </c>
      <c r="AF43">
        <v>1.2656499999999999</v>
      </c>
      <c r="AG43">
        <v>1.2704500000000001</v>
      </c>
      <c r="AH43">
        <v>1.27525</v>
      </c>
      <c r="AK43">
        <v>1.2800499999999999</v>
      </c>
      <c r="AN43">
        <v>1.28485</v>
      </c>
      <c r="AQ43">
        <v>1.28965</v>
      </c>
      <c r="AT43">
        <v>1.2944500000000001</v>
      </c>
      <c r="AW43">
        <v>1.29925</v>
      </c>
    </row>
    <row r="44" spans="1:52">
      <c r="A44" s="95">
        <v>44342</v>
      </c>
      <c r="C44">
        <v>1.2197</v>
      </c>
      <c r="D44">
        <v>1.22055</v>
      </c>
      <c r="E44">
        <v>1.2212000000000001</v>
      </c>
      <c r="G44">
        <v>1.2218500000000001</v>
      </c>
      <c r="J44">
        <v>1.22265</v>
      </c>
      <c r="M44">
        <v>1.224</v>
      </c>
      <c r="P44">
        <v>1.2264999999999999</v>
      </c>
      <c r="R44">
        <v>1.2286999999999999</v>
      </c>
      <c r="S44">
        <v>1.2315</v>
      </c>
      <c r="V44">
        <v>1.2340500000000001</v>
      </c>
      <c r="Y44">
        <v>1.23645</v>
      </c>
      <c r="AB44">
        <v>1.2397</v>
      </c>
      <c r="AC44">
        <v>1.24455</v>
      </c>
      <c r="AD44">
        <v>1.2494000000000001</v>
      </c>
      <c r="AE44">
        <v>1.2543</v>
      </c>
      <c r="AF44">
        <v>1.25915</v>
      </c>
      <c r="AG44">
        <v>1.264</v>
      </c>
      <c r="AH44">
        <v>1.26885</v>
      </c>
      <c r="AK44">
        <v>1.2737000000000001</v>
      </c>
      <c r="AN44">
        <v>1.2785500000000001</v>
      </c>
      <c r="AQ44">
        <v>1.2834000000000001</v>
      </c>
      <c r="AT44">
        <v>1.2883</v>
      </c>
      <c r="AW44">
        <v>1.29315</v>
      </c>
    </row>
    <row r="45" spans="1:52">
      <c r="A45" s="95">
        <v>44343</v>
      </c>
      <c r="C45">
        <v>1.2202500000000001</v>
      </c>
      <c r="D45">
        <v>1.2211000000000001</v>
      </c>
      <c r="E45">
        <v>1.2217499999999999</v>
      </c>
      <c r="G45">
        <v>1.2223999999999999</v>
      </c>
      <c r="J45">
        <v>1.2232000000000001</v>
      </c>
      <c r="M45">
        <v>1.2244999999999999</v>
      </c>
      <c r="P45">
        <v>1.22695</v>
      </c>
      <c r="R45">
        <v>1.2292000000000001</v>
      </c>
      <c r="S45">
        <v>1.2319500000000001</v>
      </c>
      <c r="V45">
        <v>1.23455</v>
      </c>
      <c r="Y45">
        <v>1.2369000000000001</v>
      </c>
      <c r="AB45">
        <v>1.2401500000000001</v>
      </c>
      <c r="AC45">
        <v>1.2450000000000001</v>
      </c>
      <c r="AD45">
        <v>1.2498</v>
      </c>
      <c r="AE45">
        <v>1.25465</v>
      </c>
      <c r="AF45">
        <v>1.25945</v>
      </c>
      <c r="AG45">
        <v>1.2643</v>
      </c>
      <c r="AH45">
        <v>1.26915</v>
      </c>
      <c r="AK45">
        <v>1.2739499999999999</v>
      </c>
      <c r="AN45">
        <v>1.2787999999999999</v>
      </c>
      <c r="AQ45">
        <v>1.2836000000000001</v>
      </c>
      <c r="AT45">
        <v>1.2884500000000001</v>
      </c>
      <c r="AW45">
        <v>1.29325</v>
      </c>
    </row>
    <row r="46" spans="1:52">
      <c r="A46" s="95">
        <v>44344</v>
      </c>
      <c r="C46">
        <v>1.22045</v>
      </c>
      <c r="D46">
        <v>1.2213000000000001</v>
      </c>
      <c r="E46">
        <v>1.2219500000000001</v>
      </c>
      <c r="G46">
        <v>1.2225999999999999</v>
      </c>
      <c r="J46">
        <v>1.2234</v>
      </c>
      <c r="M46">
        <v>1.2246999999999999</v>
      </c>
      <c r="P46">
        <v>1.22715</v>
      </c>
      <c r="R46">
        <v>1.2293499999999999</v>
      </c>
      <c r="S46">
        <v>1.2321</v>
      </c>
      <c r="V46">
        <v>1.23465</v>
      </c>
      <c r="Y46">
        <v>1.2370000000000001</v>
      </c>
      <c r="AB46">
        <v>1.2401500000000001</v>
      </c>
      <c r="AC46">
        <v>1.2450000000000001</v>
      </c>
      <c r="AD46">
        <v>1.2498499999999999</v>
      </c>
      <c r="AE46">
        <v>1.2546999999999999</v>
      </c>
      <c r="AF46">
        <v>1.2596000000000001</v>
      </c>
      <c r="AG46">
        <v>1.2644500000000001</v>
      </c>
      <c r="AH46">
        <v>1.2693000000000001</v>
      </c>
      <c r="AK46">
        <v>1.2741499999999999</v>
      </c>
      <c r="AN46">
        <v>1.2789999999999999</v>
      </c>
      <c r="AQ46">
        <v>1.2838499999999999</v>
      </c>
      <c r="AT46">
        <v>1.2887</v>
      </c>
      <c r="AW46">
        <v>1.29355</v>
      </c>
    </row>
    <row r="47" spans="1:52" ht="15" customHeight="1">
      <c r="A47" s="95">
        <v>44347</v>
      </c>
      <c r="C47" s="189">
        <v>1.22045</v>
      </c>
      <c r="D47" s="189">
        <v>1.2213000000000001</v>
      </c>
      <c r="E47" s="189">
        <v>1.2219500000000001</v>
      </c>
      <c r="F47" s="189"/>
      <c r="G47" s="189">
        <v>1.2225999999999999</v>
      </c>
      <c r="H47" s="189"/>
      <c r="I47" s="189"/>
      <c r="J47" s="189">
        <v>1.2234</v>
      </c>
      <c r="K47" s="189"/>
      <c r="L47" s="189"/>
      <c r="M47" s="189">
        <v>1.2246999999999999</v>
      </c>
      <c r="N47" s="189"/>
      <c r="O47" s="189"/>
      <c r="P47" s="189">
        <v>1.22715</v>
      </c>
      <c r="Q47" s="189"/>
      <c r="R47" s="189">
        <v>1.2293499999999999</v>
      </c>
      <c r="S47" s="189">
        <v>1.2321</v>
      </c>
      <c r="T47" s="189"/>
      <c r="U47" s="189"/>
      <c r="V47" s="189">
        <v>1.23465</v>
      </c>
      <c r="W47" s="189"/>
      <c r="X47" s="189"/>
      <c r="Y47" s="189">
        <v>1.2370000000000001</v>
      </c>
      <c r="Z47" s="189"/>
      <c r="AA47" s="189"/>
      <c r="AB47" s="189">
        <v>1.2401500000000001</v>
      </c>
      <c r="AC47" s="189">
        <v>1.2450000000000001</v>
      </c>
      <c r="AD47" s="189">
        <v>1.2498499999999999</v>
      </c>
      <c r="AE47" s="189">
        <v>1.2546999999999999</v>
      </c>
      <c r="AF47" s="189">
        <v>1.2596000000000001</v>
      </c>
      <c r="AG47" s="189">
        <v>1.2644500000000001</v>
      </c>
      <c r="AH47" s="189">
        <v>1.2693000000000001</v>
      </c>
      <c r="AI47" s="189"/>
      <c r="AJ47" s="189"/>
      <c r="AK47" s="189">
        <v>1.2741499999999999</v>
      </c>
      <c r="AL47" s="189"/>
      <c r="AM47" s="189"/>
      <c r="AN47" s="189">
        <v>1.2789999999999999</v>
      </c>
      <c r="AO47" s="189"/>
      <c r="AP47" s="189"/>
      <c r="AQ47" s="189">
        <v>1.2838499999999999</v>
      </c>
      <c r="AR47" s="189"/>
      <c r="AS47" s="189"/>
      <c r="AT47" s="189">
        <v>1.2887</v>
      </c>
      <c r="AU47" s="189"/>
      <c r="AV47" s="189"/>
      <c r="AW47" s="189">
        <v>1.29355</v>
      </c>
      <c r="AX47" s="189"/>
      <c r="AY47" s="189"/>
    </row>
    <row r="48" spans="1:52">
      <c r="A48" s="95">
        <v>44348</v>
      </c>
      <c r="D48">
        <v>1.22315</v>
      </c>
      <c r="E48">
        <v>1.224</v>
      </c>
      <c r="G48">
        <v>1.22465</v>
      </c>
      <c r="J48">
        <v>1.2253000000000001</v>
      </c>
      <c r="M48">
        <v>1.2261</v>
      </c>
      <c r="P48">
        <v>1.2274499999999999</v>
      </c>
      <c r="R48">
        <v>1.2299</v>
      </c>
      <c r="S48">
        <v>1.2321500000000001</v>
      </c>
      <c r="V48">
        <v>1.2349000000000001</v>
      </c>
      <c r="Y48">
        <v>1.2375</v>
      </c>
      <c r="AB48">
        <v>1.2399</v>
      </c>
      <c r="AC48">
        <v>1.24305</v>
      </c>
      <c r="AD48">
        <v>1.248</v>
      </c>
      <c r="AE48">
        <v>1.2529999999999999</v>
      </c>
      <c r="AF48">
        <v>1.2579499999999999</v>
      </c>
      <c r="AG48">
        <v>1.2628999999999999</v>
      </c>
      <c r="AH48">
        <v>1.2678499999999999</v>
      </c>
      <c r="AK48">
        <v>1.2727999999999999</v>
      </c>
      <c r="AN48">
        <v>1.2778</v>
      </c>
      <c r="AQ48">
        <v>1.2827500000000001</v>
      </c>
      <c r="AT48">
        <v>1.2877000000000001</v>
      </c>
      <c r="AW48">
        <v>1.2926500000000001</v>
      </c>
      <c r="AZ48">
        <v>1.29765</v>
      </c>
    </row>
    <row r="49" spans="1:52">
      <c r="A49" s="95">
        <v>44349</v>
      </c>
      <c r="D49">
        <v>1.2214</v>
      </c>
      <c r="E49">
        <v>1.2222999999999999</v>
      </c>
      <c r="G49">
        <v>1.2229000000000001</v>
      </c>
      <c r="J49">
        <v>1.2236</v>
      </c>
      <c r="M49">
        <v>1.2243999999999999</v>
      </c>
      <c r="P49">
        <v>1.2257499999999999</v>
      </c>
      <c r="R49">
        <v>1.2282500000000001</v>
      </c>
      <c r="S49">
        <v>1.2304999999999999</v>
      </c>
      <c r="V49">
        <v>1.2333000000000001</v>
      </c>
      <c r="Y49">
        <v>1.2359</v>
      </c>
      <c r="AB49">
        <v>1.2383</v>
      </c>
      <c r="AC49">
        <v>1.2415</v>
      </c>
      <c r="AD49">
        <v>1.2464</v>
      </c>
      <c r="AE49">
        <v>1.25135</v>
      </c>
      <c r="AF49">
        <v>1.2563</v>
      </c>
      <c r="AG49">
        <v>1.26125</v>
      </c>
      <c r="AH49">
        <v>1.2661500000000001</v>
      </c>
      <c r="AK49">
        <v>1.2710999999999999</v>
      </c>
      <c r="AN49">
        <v>1.2760499999999999</v>
      </c>
      <c r="AQ49">
        <v>1.2809999999999999</v>
      </c>
      <c r="AT49">
        <v>1.2859</v>
      </c>
      <c r="AW49">
        <v>1.2908500000000001</v>
      </c>
      <c r="AZ49">
        <v>1.2958000000000001</v>
      </c>
    </row>
    <row r="50" spans="1:52">
      <c r="A50" s="95">
        <v>44350</v>
      </c>
      <c r="D50">
        <v>1.21275</v>
      </c>
      <c r="E50">
        <v>1.2136</v>
      </c>
      <c r="G50">
        <v>1.2142500000000001</v>
      </c>
      <c r="J50">
        <v>1.2149000000000001</v>
      </c>
      <c r="M50">
        <v>1.2157500000000001</v>
      </c>
      <c r="P50">
        <v>1.2171000000000001</v>
      </c>
      <c r="R50">
        <v>1.2196</v>
      </c>
      <c r="S50">
        <v>1.2218500000000001</v>
      </c>
      <c r="V50">
        <v>1.22465</v>
      </c>
      <c r="Y50">
        <v>1.2272000000000001</v>
      </c>
      <c r="AB50">
        <v>1.2296</v>
      </c>
      <c r="AC50">
        <v>1.2326999999999999</v>
      </c>
      <c r="AD50">
        <v>1.2377</v>
      </c>
      <c r="AE50">
        <v>1.24275</v>
      </c>
      <c r="AF50">
        <v>1.2477499999999999</v>
      </c>
      <c r="AG50">
        <v>1.25275</v>
      </c>
      <c r="AH50">
        <v>1.2578</v>
      </c>
      <c r="AK50">
        <v>1.2627999999999999</v>
      </c>
      <c r="AN50">
        <v>1.2678499999999999</v>
      </c>
      <c r="AQ50">
        <v>1.27285</v>
      </c>
      <c r="AT50">
        <v>1.2779</v>
      </c>
      <c r="AW50">
        <v>1.2828999999999999</v>
      </c>
      <c r="AZ50">
        <v>1.2879</v>
      </c>
    </row>
    <row r="51" spans="1:52">
      <c r="A51" s="95">
        <v>44351</v>
      </c>
      <c r="D51">
        <v>1.2166999999999999</v>
      </c>
      <c r="E51">
        <v>1.2175499999999999</v>
      </c>
      <c r="G51">
        <v>1.2181999999999999</v>
      </c>
      <c r="J51">
        <v>1.21885</v>
      </c>
      <c r="M51">
        <v>1.2196499999999999</v>
      </c>
      <c r="P51">
        <v>1.2210000000000001</v>
      </c>
      <c r="R51">
        <v>1.2235499999999999</v>
      </c>
      <c r="S51">
        <v>1.2258</v>
      </c>
      <c r="V51">
        <v>1.2285999999999999</v>
      </c>
      <c r="Y51">
        <v>1.23115</v>
      </c>
      <c r="AB51">
        <v>1.2335499999999999</v>
      </c>
      <c r="AC51">
        <v>1.23655</v>
      </c>
      <c r="AD51">
        <v>1.2414000000000001</v>
      </c>
      <c r="AE51">
        <v>1.2462</v>
      </c>
      <c r="AF51">
        <v>1.2509999999999999</v>
      </c>
      <c r="AG51">
        <v>1.2558</v>
      </c>
      <c r="AH51">
        <v>1.26065</v>
      </c>
      <c r="AK51">
        <v>1.26545</v>
      </c>
      <c r="AN51">
        <v>1.2702500000000001</v>
      </c>
      <c r="AQ51">
        <v>1.2750999999999999</v>
      </c>
      <c r="AT51">
        <v>1.2799</v>
      </c>
      <c r="AW51">
        <v>1.2847</v>
      </c>
      <c r="AZ51">
        <v>1.2895000000000001</v>
      </c>
    </row>
    <row r="52" spans="1:52">
      <c r="A52" s="95">
        <v>44354</v>
      </c>
      <c r="D52">
        <v>1.2196499999999999</v>
      </c>
      <c r="E52">
        <v>1.2204999999999999</v>
      </c>
      <c r="G52">
        <v>1.22115</v>
      </c>
      <c r="J52">
        <v>1.2218500000000001</v>
      </c>
      <c r="M52">
        <v>1.22265</v>
      </c>
      <c r="P52">
        <v>1.224</v>
      </c>
      <c r="R52">
        <v>1.22655</v>
      </c>
      <c r="S52">
        <v>1.2286999999999999</v>
      </c>
      <c r="V52">
        <v>1.2315</v>
      </c>
      <c r="Y52">
        <v>1.2341</v>
      </c>
      <c r="AB52">
        <v>1.2364999999999999</v>
      </c>
      <c r="AC52">
        <v>1.2395499999999999</v>
      </c>
      <c r="AD52">
        <v>1.2443500000000001</v>
      </c>
      <c r="AE52">
        <v>1.24915</v>
      </c>
      <c r="AF52">
        <v>1.2539499999999999</v>
      </c>
      <c r="AG52">
        <v>1.2587999999999999</v>
      </c>
      <c r="AH52">
        <v>1.2636000000000001</v>
      </c>
      <c r="AK52">
        <v>1.2684</v>
      </c>
      <c r="AN52">
        <v>1.2732000000000001</v>
      </c>
      <c r="AQ52">
        <v>1.2780499999999999</v>
      </c>
      <c r="AT52">
        <v>1.28285</v>
      </c>
      <c r="AW52">
        <v>1.28765</v>
      </c>
      <c r="AZ52">
        <v>1.2924500000000001</v>
      </c>
    </row>
    <row r="53" spans="1:52">
      <c r="A53" s="95">
        <v>44355</v>
      </c>
      <c r="D53">
        <v>1.2181</v>
      </c>
      <c r="E53">
        <v>1.21895</v>
      </c>
      <c r="G53">
        <v>1.2196</v>
      </c>
      <c r="J53">
        <v>1.2202999999999999</v>
      </c>
      <c r="M53">
        <v>1.2211000000000001</v>
      </c>
      <c r="P53">
        <v>1.22245</v>
      </c>
      <c r="R53">
        <v>1.2250000000000001</v>
      </c>
      <c r="S53">
        <v>1.2272000000000001</v>
      </c>
      <c r="V53">
        <v>1.23</v>
      </c>
      <c r="Y53">
        <v>1.2325999999999999</v>
      </c>
      <c r="AB53">
        <v>1.23495</v>
      </c>
      <c r="AC53">
        <v>1.2379</v>
      </c>
      <c r="AD53">
        <v>1.2426999999999999</v>
      </c>
      <c r="AE53">
        <v>1.2474499999999999</v>
      </c>
      <c r="AF53">
        <v>1.2522</v>
      </c>
      <c r="AG53">
        <v>1.25695</v>
      </c>
      <c r="AH53">
        <v>1.2617</v>
      </c>
      <c r="AK53">
        <v>1.2665</v>
      </c>
      <c r="AN53">
        <v>1.27125</v>
      </c>
      <c r="AQ53">
        <v>1.276</v>
      </c>
      <c r="AT53">
        <v>1.2807500000000001</v>
      </c>
      <c r="AW53">
        <v>1.28555</v>
      </c>
      <c r="AZ53">
        <v>1.2903</v>
      </c>
    </row>
    <row r="54" spans="1:52" ht="15" customHeight="1">
      <c r="A54" s="95">
        <v>44356</v>
      </c>
      <c r="D54">
        <v>1.2180500000000001</v>
      </c>
      <c r="E54">
        <v>1.2189000000000001</v>
      </c>
      <c r="G54">
        <v>1.2195499999999999</v>
      </c>
      <c r="J54">
        <v>1.2202500000000001</v>
      </c>
      <c r="M54">
        <v>1.2210000000000001</v>
      </c>
      <c r="P54">
        <v>1.2223999999999999</v>
      </c>
      <c r="R54">
        <v>1.2250000000000001</v>
      </c>
      <c r="S54">
        <v>1.22715</v>
      </c>
      <c r="V54">
        <v>1.2299500000000001</v>
      </c>
      <c r="Y54">
        <v>1.23255</v>
      </c>
      <c r="AB54">
        <v>1.23495</v>
      </c>
      <c r="AC54">
        <v>1.2379500000000001</v>
      </c>
      <c r="AD54">
        <v>1.24265</v>
      </c>
      <c r="AE54">
        <v>1.2474000000000001</v>
      </c>
      <c r="AF54">
        <v>1.2521500000000001</v>
      </c>
      <c r="AG54">
        <v>1.2568999999999999</v>
      </c>
      <c r="AH54">
        <v>1.2616000000000001</v>
      </c>
      <c r="AK54">
        <v>1.2663500000000001</v>
      </c>
      <c r="AN54">
        <v>1.2710999999999999</v>
      </c>
      <c r="AQ54">
        <v>1.2758499999999999</v>
      </c>
      <c r="AT54">
        <v>1.2805500000000001</v>
      </c>
      <c r="AW54">
        <v>1.2853000000000001</v>
      </c>
      <c r="AZ54">
        <v>1.2900499999999999</v>
      </c>
    </row>
    <row r="55" spans="1:52">
      <c r="A55" s="95">
        <v>44357</v>
      </c>
      <c r="D55">
        <v>1.2172000000000001</v>
      </c>
      <c r="E55">
        <v>1.2180500000000001</v>
      </c>
      <c r="G55">
        <v>1.2186999999999999</v>
      </c>
      <c r="J55">
        <v>1.2194</v>
      </c>
      <c r="M55">
        <v>1.2201</v>
      </c>
      <c r="P55">
        <v>1.2215</v>
      </c>
      <c r="R55">
        <v>1.2241</v>
      </c>
      <c r="S55">
        <v>1.2262500000000001</v>
      </c>
      <c r="V55">
        <v>1.2291000000000001</v>
      </c>
      <c r="Y55">
        <v>1.2318</v>
      </c>
      <c r="AB55">
        <v>1.2342500000000001</v>
      </c>
      <c r="AC55">
        <v>1.23725</v>
      </c>
      <c r="AD55">
        <v>1.2419</v>
      </c>
      <c r="AE55">
        <v>1.2465999999999999</v>
      </c>
      <c r="AF55">
        <v>1.25125</v>
      </c>
      <c r="AG55">
        <v>1.2559499999999999</v>
      </c>
      <c r="AH55">
        <v>1.26065</v>
      </c>
      <c r="AK55">
        <v>1.2653000000000001</v>
      </c>
      <c r="AN55">
        <v>1.27</v>
      </c>
      <c r="AQ55">
        <v>1.2746500000000001</v>
      </c>
      <c r="AT55">
        <v>1.27935</v>
      </c>
      <c r="AW55">
        <v>1.284</v>
      </c>
      <c r="AZ55">
        <v>1.2887</v>
      </c>
    </row>
    <row r="56" spans="1:52">
      <c r="A56" s="95">
        <v>44358</v>
      </c>
      <c r="D56">
        <v>1.21025</v>
      </c>
      <c r="E56">
        <v>1.2111000000000001</v>
      </c>
      <c r="G56">
        <v>1.2117500000000001</v>
      </c>
      <c r="J56">
        <v>1.2123999999999999</v>
      </c>
      <c r="M56">
        <v>1.2132000000000001</v>
      </c>
      <c r="P56">
        <v>1.2144999999999999</v>
      </c>
      <c r="R56">
        <v>1.2171000000000001</v>
      </c>
      <c r="S56">
        <v>1.2193000000000001</v>
      </c>
      <c r="V56">
        <v>1.2222</v>
      </c>
      <c r="Y56">
        <v>1.22485</v>
      </c>
      <c r="AB56">
        <v>1.2273499999999999</v>
      </c>
      <c r="AC56">
        <v>1.2302999999999999</v>
      </c>
      <c r="AD56">
        <v>1.23505</v>
      </c>
      <c r="AE56">
        <v>1.2398499999999999</v>
      </c>
      <c r="AF56">
        <v>1.2445999999999999</v>
      </c>
      <c r="AG56">
        <v>1.2494000000000001</v>
      </c>
      <c r="AH56">
        <v>1.2541500000000001</v>
      </c>
      <c r="AK56">
        <v>1.25895</v>
      </c>
      <c r="AN56">
        <v>1.2637</v>
      </c>
      <c r="AQ56">
        <v>1.2685</v>
      </c>
      <c r="AT56">
        <v>1.27325</v>
      </c>
      <c r="AW56">
        <v>1.278</v>
      </c>
      <c r="AZ56">
        <v>1.2827999999999999</v>
      </c>
    </row>
    <row r="57" spans="1:52">
      <c r="A57" s="95">
        <v>44361</v>
      </c>
      <c r="D57">
        <v>1.2121999999999999</v>
      </c>
      <c r="E57">
        <v>1.21265</v>
      </c>
      <c r="G57">
        <v>1.2133</v>
      </c>
      <c r="J57">
        <v>1.2139500000000001</v>
      </c>
      <c r="M57">
        <v>1.2148000000000001</v>
      </c>
      <c r="P57">
        <v>1.2160500000000001</v>
      </c>
      <c r="R57">
        <v>1.21865</v>
      </c>
      <c r="S57">
        <v>1.2209000000000001</v>
      </c>
      <c r="V57">
        <v>1.2238500000000001</v>
      </c>
      <c r="Y57">
        <v>1.22655</v>
      </c>
      <c r="AB57">
        <v>1.22905</v>
      </c>
      <c r="AC57">
        <v>1.2320500000000001</v>
      </c>
      <c r="AD57">
        <v>1.23695</v>
      </c>
      <c r="AE57">
        <v>1.2418</v>
      </c>
      <c r="AF57">
        <v>1.2466999999999999</v>
      </c>
      <c r="AG57">
        <v>1.2515499999999999</v>
      </c>
      <c r="AH57">
        <v>1.2564500000000001</v>
      </c>
      <c r="AK57">
        <v>1.2613000000000001</v>
      </c>
      <c r="AN57">
        <v>1.2662</v>
      </c>
      <c r="AQ57">
        <v>1.27105</v>
      </c>
      <c r="AT57">
        <v>1.2759499999999999</v>
      </c>
      <c r="AW57">
        <v>1.2807999999999999</v>
      </c>
      <c r="AZ57">
        <v>1.2857000000000001</v>
      </c>
    </row>
    <row r="58" spans="1:52">
      <c r="A58" s="95">
        <v>44362</v>
      </c>
      <c r="D58">
        <v>1.2133499999999999</v>
      </c>
      <c r="E58">
        <v>1.214</v>
      </c>
      <c r="G58">
        <v>1.21465</v>
      </c>
      <c r="J58">
        <v>1.2155</v>
      </c>
      <c r="M58">
        <v>1.2168000000000001</v>
      </c>
      <c r="P58">
        <v>1.2193499999999999</v>
      </c>
      <c r="R58">
        <v>1.2216</v>
      </c>
      <c r="S58">
        <v>1.2244999999999999</v>
      </c>
      <c r="V58">
        <v>1.22725</v>
      </c>
      <c r="Y58">
        <v>1.2297499999999999</v>
      </c>
      <c r="AB58">
        <v>1.2326999999999999</v>
      </c>
      <c r="AC58">
        <v>1.2374499999999999</v>
      </c>
      <c r="AD58">
        <v>1.2422500000000001</v>
      </c>
      <c r="AE58">
        <v>1.24705</v>
      </c>
      <c r="AF58">
        <v>1.2518499999999999</v>
      </c>
      <c r="AG58">
        <v>1.25665</v>
      </c>
      <c r="AH58">
        <v>1.2614000000000001</v>
      </c>
      <c r="AK58">
        <v>1.2662</v>
      </c>
      <c r="AN58">
        <v>1.2709999999999999</v>
      </c>
      <c r="AQ58">
        <v>1.2758</v>
      </c>
      <c r="AT58">
        <v>1.2806</v>
      </c>
      <c r="AW58">
        <v>1.2854000000000001</v>
      </c>
      <c r="AZ58">
        <v>1.2901499999999999</v>
      </c>
    </row>
    <row r="59" spans="1:52">
      <c r="A59" s="95">
        <v>44363</v>
      </c>
      <c r="D59">
        <v>1.2025999999999999</v>
      </c>
      <c r="E59">
        <v>1.2032</v>
      </c>
      <c r="G59">
        <v>1.2039</v>
      </c>
      <c r="J59">
        <v>1.2047000000000001</v>
      </c>
      <c r="M59">
        <v>1.2060999999999999</v>
      </c>
      <c r="P59">
        <v>1.2085999999999999</v>
      </c>
      <c r="R59">
        <v>1.2108000000000001</v>
      </c>
      <c r="S59">
        <v>1.2136499999999999</v>
      </c>
      <c r="V59">
        <v>1.21635</v>
      </c>
      <c r="Y59">
        <v>1.21885</v>
      </c>
      <c r="AB59">
        <v>1.2217499999999999</v>
      </c>
      <c r="AC59">
        <v>1.22655</v>
      </c>
      <c r="AD59">
        <v>1.2313499999999999</v>
      </c>
      <c r="AE59">
        <v>1.2361500000000001</v>
      </c>
      <c r="AF59">
        <v>1.24095</v>
      </c>
      <c r="AG59">
        <v>1.2457499999999999</v>
      </c>
      <c r="AH59">
        <v>1.2505500000000001</v>
      </c>
      <c r="AK59">
        <v>1.25535</v>
      </c>
      <c r="AN59">
        <v>1.2601500000000001</v>
      </c>
      <c r="AQ59">
        <v>1.26495</v>
      </c>
      <c r="AT59">
        <v>1.2697499999999999</v>
      </c>
      <c r="AW59">
        <v>1.2746</v>
      </c>
      <c r="AZ59">
        <v>1.2794000000000001</v>
      </c>
    </row>
    <row r="60" spans="1:52">
      <c r="A60" s="95">
        <v>44364</v>
      </c>
      <c r="D60">
        <v>1.1918</v>
      </c>
      <c r="E60">
        <v>1.19245</v>
      </c>
      <c r="G60">
        <v>1.1931</v>
      </c>
      <c r="J60">
        <v>1.1939500000000001</v>
      </c>
      <c r="M60">
        <v>1.1953</v>
      </c>
      <c r="P60">
        <v>1.1978</v>
      </c>
      <c r="R60">
        <v>1.2000500000000001</v>
      </c>
      <c r="S60">
        <v>1.20305</v>
      </c>
      <c r="V60">
        <v>1.2059500000000001</v>
      </c>
      <c r="Y60">
        <v>1.2085999999999999</v>
      </c>
      <c r="AB60">
        <v>1.2117</v>
      </c>
      <c r="AC60">
        <v>1.2166999999999999</v>
      </c>
      <c r="AD60">
        <v>1.2217499999999999</v>
      </c>
      <c r="AE60">
        <v>1.22675</v>
      </c>
      <c r="AF60">
        <v>1.2318</v>
      </c>
      <c r="AG60">
        <v>1.23685</v>
      </c>
      <c r="AH60">
        <v>1.2418499999999999</v>
      </c>
      <c r="AK60">
        <v>1.2468999999999999</v>
      </c>
      <c r="AN60">
        <v>1.2519499999999999</v>
      </c>
      <c r="AQ60">
        <v>1.25695</v>
      </c>
      <c r="AT60">
        <v>1.262</v>
      </c>
      <c r="AW60">
        <v>1.26705</v>
      </c>
      <c r="AZ60">
        <v>1.2720499999999999</v>
      </c>
    </row>
    <row r="61" spans="1:52">
      <c r="A61" s="95">
        <v>44365</v>
      </c>
      <c r="D61">
        <v>1.1879</v>
      </c>
      <c r="E61">
        <v>1.18855</v>
      </c>
      <c r="G61">
        <v>1.1892</v>
      </c>
      <c r="J61">
        <v>1.1900500000000001</v>
      </c>
      <c r="M61">
        <v>1.1914</v>
      </c>
      <c r="P61">
        <v>1.1939500000000001</v>
      </c>
      <c r="R61">
        <v>1.1962999999999999</v>
      </c>
      <c r="S61">
        <v>1.1995</v>
      </c>
      <c r="V61">
        <v>1.2025999999999999</v>
      </c>
      <c r="Y61">
        <v>1.2054499999999999</v>
      </c>
      <c r="AB61">
        <v>1.20875</v>
      </c>
      <c r="AC61">
        <v>1.2136</v>
      </c>
      <c r="AD61">
        <v>1.2184999999999999</v>
      </c>
      <c r="AE61">
        <v>1.2234</v>
      </c>
      <c r="AF61">
        <v>1.2282999999999999</v>
      </c>
      <c r="AG61">
        <v>1.2332000000000001</v>
      </c>
      <c r="AH61">
        <v>1.2381</v>
      </c>
      <c r="AK61">
        <v>1.2430000000000001</v>
      </c>
      <c r="AN61">
        <v>1.2479</v>
      </c>
      <c r="AQ61">
        <v>1.2527999999999999</v>
      </c>
      <c r="AT61">
        <v>1.2577</v>
      </c>
      <c r="AW61">
        <v>1.2625999999999999</v>
      </c>
      <c r="AZ61">
        <v>1.2675000000000001</v>
      </c>
    </row>
    <row r="62" spans="1:52">
      <c r="A62" s="95">
        <v>44368</v>
      </c>
      <c r="D62">
        <v>1.1916500000000001</v>
      </c>
      <c r="E62">
        <v>1.19225</v>
      </c>
      <c r="G62">
        <v>1.19295</v>
      </c>
      <c r="J62">
        <v>1.1938</v>
      </c>
      <c r="M62">
        <v>1.1952</v>
      </c>
      <c r="P62">
        <v>1.1978</v>
      </c>
      <c r="R62">
        <v>1.20025</v>
      </c>
      <c r="S62">
        <v>1.2034</v>
      </c>
      <c r="V62">
        <v>1.2063999999999999</v>
      </c>
      <c r="Y62">
        <v>1.2091499999999999</v>
      </c>
      <c r="AB62">
        <v>1.2123999999999999</v>
      </c>
      <c r="AC62">
        <v>1.21715</v>
      </c>
      <c r="AD62">
        <v>1.2220500000000001</v>
      </c>
      <c r="AE62">
        <v>1.2269000000000001</v>
      </c>
      <c r="AF62">
        <v>1.2317499999999999</v>
      </c>
      <c r="AG62">
        <v>1.2365999999999999</v>
      </c>
      <c r="AH62">
        <v>1.2414499999999999</v>
      </c>
      <c r="AK62">
        <v>1.2463</v>
      </c>
      <c r="AN62">
        <v>1.25115</v>
      </c>
      <c r="AQ62">
        <v>1.2560500000000001</v>
      </c>
      <c r="AT62">
        <v>1.2608999999999999</v>
      </c>
      <c r="AW62">
        <v>1.2657499999999999</v>
      </c>
      <c r="AZ62">
        <v>1.2706</v>
      </c>
    </row>
    <row r="63" spans="1:52">
      <c r="A63" s="95">
        <v>44369</v>
      </c>
      <c r="D63">
        <v>1.1942999999999999</v>
      </c>
      <c r="E63">
        <v>1.19495</v>
      </c>
      <c r="G63">
        <v>1.1956</v>
      </c>
      <c r="J63">
        <v>1.19645</v>
      </c>
      <c r="M63">
        <v>1.1978</v>
      </c>
      <c r="P63">
        <v>1.2004999999999999</v>
      </c>
      <c r="R63">
        <v>1.2028000000000001</v>
      </c>
      <c r="S63">
        <v>1.2059</v>
      </c>
      <c r="V63">
        <v>1.20885</v>
      </c>
      <c r="Y63">
        <v>1.2115499999999999</v>
      </c>
      <c r="AB63">
        <v>1.2146999999999999</v>
      </c>
      <c r="AC63">
        <v>1.2194</v>
      </c>
      <c r="AD63">
        <v>1.2242</v>
      </c>
      <c r="AE63">
        <v>1.22905</v>
      </c>
      <c r="AF63">
        <v>1.2338499999999999</v>
      </c>
      <c r="AG63">
        <v>1.23865</v>
      </c>
      <c r="AH63">
        <v>1.2435</v>
      </c>
      <c r="AK63">
        <v>1.2483</v>
      </c>
      <c r="AN63">
        <v>1.25315</v>
      </c>
      <c r="AQ63">
        <v>1.2579499999999999</v>
      </c>
      <c r="AT63">
        <v>1.26275</v>
      </c>
      <c r="AW63">
        <v>1.2676000000000001</v>
      </c>
      <c r="AZ63">
        <v>1.2724</v>
      </c>
    </row>
    <row r="64" spans="1:52" ht="14.45" customHeight="1">
      <c r="A64" s="95">
        <v>44370</v>
      </c>
      <c r="D64">
        <v>1.1935500000000001</v>
      </c>
      <c r="E64">
        <v>1.1941999999999999</v>
      </c>
      <c r="G64">
        <v>1.19485</v>
      </c>
      <c r="J64">
        <v>1.1957</v>
      </c>
      <c r="M64">
        <v>1.1970000000000001</v>
      </c>
      <c r="P64">
        <v>1.1997</v>
      </c>
      <c r="R64">
        <v>1.2020999999999999</v>
      </c>
      <c r="S64">
        <v>1.2052499999999999</v>
      </c>
      <c r="V64">
        <v>1.20825</v>
      </c>
      <c r="Y64">
        <v>1.2110000000000001</v>
      </c>
      <c r="AB64">
        <v>1.2142500000000001</v>
      </c>
      <c r="AC64">
        <v>1.2191000000000001</v>
      </c>
      <c r="AD64">
        <v>1.2240500000000001</v>
      </c>
      <c r="AE64">
        <v>1.2290000000000001</v>
      </c>
      <c r="AF64">
        <v>1.234</v>
      </c>
      <c r="AG64">
        <v>1.23895</v>
      </c>
      <c r="AH64">
        <v>1.2439</v>
      </c>
      <c r="AK64">
        <v>1.2488999999999999</v>
      </c>
      <c r="AN64">
        <v>1.2538499999999999</v>
      </c>
      <c r="AQ64">
        <v>1.2587999999999999</v>
      </c>
      <c r="AT64">
        <v>1.2638</v>
      </c>
      <c r="AW64">
        <v>1.26875</v>
      </c>
      <c r="AZ64">
        <v>1.2737000000000001</v>
      </c>
    </row>
    <row r="65" spans="1:52" ht="15" customHeight="1">
      <c r="A65" s="95">
        <v>44371</v>
      </c>
      <c r="D65">
        <v>1.1937</v>
      </c>
      <c r="E65">
        <v>1.19435</v>
      </c>
      <c r="G65">
        <v>1.1950000000000001</v>
      </c>
      <c r="J65">
        <v>1.1958500000000001</v>
      </c>
      <c r="M65">
        <v>1.1971499999999999</v>
      </c>
      <c r="P65">
        <v>1.1998</v>
      </c>
      <c r="R65">
        <v>1.20225</v>
      </c>
      <c r="S65">
        <v>1.2054</v>
      </c>
      <c r="V65">
        <v>1.2084999999999999</v>
      </c>
      <c r="Y65">
        <v>1.2113499999999999</v>
      </c>
      <c r="AB65">
        <v>1.21465</v>
      </c>
      <c r="AC65">
        <v>1.2194499999999999</v>
      </c>
      <c r="AD65">
        <v>1.22445</v>
      </c>
      <c r="AE65">
        <v>1.2294499999999999</v>
      </c>
      <c r="AF65">
        <v>1.23445</v>
      </c>
      <c r="AG65">
        <v>1.2394499999999999</v>
      </c>
      <c r="AH65">
        <v>1.2444500000000001</v>
      </c>
      <c r="AK65">
        <v>1.2494499999999999</v>
      </c>
      <c r="AN65">
        <v>1.2544500000000001</v>
      </c>
      <c r="AQ65">
        <v>1.25945</v>
      </c>
      <c r="AT65">
        <v>1.2644500000000001</v>
      </c>
      <c r="AW65">
        <v>1.26945</v>
      </c>
      <c r="AZ65">
        <v>1.2744500000000001</v>
      </c>
    </row>
    <row r="66" spans="1:52" s="104" customFormat="1">
      <c r="A66" s="386">
        <v>44372</v>
      </c>
      <c r="D66" s="104">
        <v>1.1936500000000001</v>
      </c>
      <c r="E66" s="104">
        <v>1.1942999999999999</v>
      </c>
      <c r="G66" s="104">
        <v>1.19495</v>
      </c>
      <c r="J66" s="104">
        <v>1.1958</v>
      </c>
      <c r="M66" s="104">
        <v>1.1971499999999999</v>
      </c>
      <c r="P66" s="104">
        <v>1.1997500000000001</v>
      </c>
      <c r="R66" s="104">
        <v>1.2021500000000001</v>
      </c>
      <c r="S66" s="104">
        <v>1.2053499999999999</v>
      </c>
      <c r="V66" s="104">
        <v>1.20845</v>
      </c>
      <c r="Y66" s="104">
        <v>1.2113</v>
      </c>
      <c r="AB66" s="104">
        <v>1.21465</v>
      </c>
      <c r="AC66" s="104">
        <v>1.2195499999999999</v>
      </c>
      <c r="AD66" s="104">
        <v>1.2245999999999999</v>
      </c>
      <c r="AE66" s="104">
        <v>1.2297</v>
      </c>
      <c r="AF66" s="104">
        <v>1.2347999999999999</v>
      </c>
      <c r="AG66" s="104">
        <v>1.2399</v>
      </c>
      <c r="AH66" s="104">
        <v>1.24495</v>
      </c>
      <c r="AK66" s="104">
        <v>1.2500500000000001</v>
      </c>
      <c r="AN66" s="104">
        <v>1.25515</v>
      </c>
      <c r="AQ66" s="104">
        <v>1.2602</v>
      </c>
      <c r="AT66" s="104">
        <v>1.2653000000000001</v>
      </c>
      <c r="AW66" s="104">
        <v>1.2704</v>
      </c>
      <c r="AZ66" s="104">
        <v>1.27545</v>
      </c>
    </row>
    <row r="67" spans="1:52">
      <c r="A67" s="95">
        <v>44375</v>
      </c>
      <c r="D67">
        <v>1.19285</v>
      </c>
      <c r="E67">
        <v>1.1935500000000001</v>
      </c>
      <c r="G67">
        <v>1.1941999999999999</v>
      </c>
      <c r="J67">
        <v>1.1950499999999999</v>
      </c>
      <c r="M67">
        <v>1.1963999999999999</v>
      </c>
      <c r="P67">
        <v>1.1990000000000001</v>
      </c>
      <c r="R67">
        <v>1.2014</v>
      </c>
      <c r="S67">
        <v>1.20455</v>
      </c>
      <c r="V67">
        <v>1.2076</v>
      </c>
      <c r="Y67">
        <v>1.2103999999999999</v>
      </c>
      <c r="AB67">
        <v>1.2136499999999999</v>
      </c>
      <c r="AC67">
        <v>1.2183999999999999</v>
      </c>
      <c r="AD67">
        <v>1.2234</v>
      </c>
      <c r="AE67">
        <v>1.2283999999999999</v>
      </c>
      <c r="AF67">
        <v>1.2334000000000001</v>
      </c>
      <c r="AG67">
        <v>1.2383999999999999</v>
      </c>
      <c r="AH67">
        <v>1.2434000000000001</v>
      </c>
      <c r="AK67">
        <v>1.2484</v>
      </c>
      <c r="AN67">
        <v>1.2534000000000001</v>
      </c>
      <c r="AQ67">
        <v>1.2583500000000001</v>
      </c>
      <c r="AT67">
        <v>1.26335</v>
      </c>
      <c r="AW67">
        <v>1.2683500000000001</v>
      </c>
      <c r="AZ67">
        <v>1.27335</v>
      </c>
    </row>
    <row r="68" spans="1:52">
      <c r="A68" s="95">
        <v>44376</v>
      </c>
      <c r="D68">
        <v>1.1907000000000001</v>
      </c>
      <c r="E68">
        <v>1.1913499999999999</v>
      </c>
      <c r="G68">
        <v>1.1919999999999999</v>
      </c>
      <c r="J68">
        <v>1.19285</v>
      </c>
      <c r="M68">
        <v>1.1941999999999999</v>
      </c>
      <c r="P68">
        <v>1.1969000000000001</v>
      </c>
      <c r="R68">
        <v>1.1992</v>
      </c>
      <c r="S68">
        <v>1.20235</v>
      </c>
      <c r="V68">
        <v>1.2054</v>
      </c>
      <c r="Y68">
        <v>1.20825</v>
      </c>
      <c r="AB68">
        <v>1.2115499999999999</v>
      </c>
      <c r="AC68">
        <v>1.2161999999999999</v>
      </c>
      <c r="AD68">
        <v>1.2212000000000001</v>
      </c>
      <c r="AE68">
        <v>1.2261500000000001</v>
      </c>
      <c r="AF68">
        <v>1.2311000000000001</v>
      </c>
      <c r="AG68">
        <v>1.2360500000000001</v>
      </c>
      <c r="AH68">
        <v>1.2410000000000001</v>
      </c>
      <c r="AK68">
        <v>1.246</v>
      </c>
      <c r="AN68">
        <v>1.25095</v>
      </c>
      <c r="AQ68">
        <v>1.2559</v>
      </c>
      <c r="AT68">
        <v>1.26085</v>
      </c>
      <c r="AW68">
        <v>1.2658</v>
      </c>
      <c r="AZ68">
        <v>1.2707999999999999</v>
      </c>
    </row>
    <row r="69" spans="1:52">
      <c r="A69" s="95">
        <v>44377</v>
      </c>
      <c r="D69">
        <v>1.1852</v>
      </c>
      <c r="E69">
        <v>1.1858500000000001</v>
      </c>
      <c r="G69">
        <v>1.1865000000000001</v>
      </c>
      <c r="J69">
        <v>1.1873499999999999</v>
      </c>
      <c r="M69">
        <v>1.1887000000000001</v>
      </c>
      <c r="P69">
        <v>1.1913499999999999</v>
      </c>
      <c r="R69">
        <v>1.1936500000000001</v>
      </c>
      <c r="S69">
        <v>1.1967000000000001</v>
      </c>
      <c r="V69">
        <v>1.1999</v>
      </c>
      <c r="Y69">
        <v>1.2027000000000001</v>
      </c>
      <c r="AB69">
        <v>1.2060500000000001</v>
      </c>
      <c r="AC69">
        <v>1.21065</v>
      </c>
      <c r="AD69">
        <v>1.2155499999999999</v>
      </c>
      <c r="AE69">
        <v>1.2203999999999999</v>
      </c>
      <c r="AF69">
        <v>1.2253000000000001</v>
      </c>
      <c r="AG69">
        <v>1.2302</v>
      </c>
      <c r="AH69">
        <v>1.2351000000000001</v>
      </c>
      <c r="AK69">
        <v>1.24</v>
      </c>
      <c r="AN69">
        <v>1.24485</v>
      </c>
      <c r="AQ69">
        <v>1.2497499999999999</v>
      </c>
      <c r="AT69">
        <v>1.25465</v>
      </c>
      <c r="AW69">
        <v>1.2595499999999999</v>
      </c>
      <c r="AZ69">
        <v>1.2644</v>
      </c>
    </row>
    <row r="70" spans="1:52">
      <c r="A70" s="95">
        <v>44378</v>
      </c>
      <c r="E70">
        <v>1.1845000000000001</v>
      </c>
      <c r="F70">
        <v>1.1851499999999999</v>
      </c>
      <c r="G70">
        <v>1.1858</v>
      </c>
      <c r="H70">
        <v>1.18665</v>
      </c>
      <c r="J70">
        <v>1.1879999999999999</v>
      </c>
      <c r="M70">
        <v>1.1907000000000001</v>
      </c>
      <c r="P70">
        <v>1.1930000000000001</v>
      </c>
      <c r="R70">
        <v>1.1961999999999999</v>
      </c>
      <c r="S70">
        <v>1.1993499999999999</v>
      </c>
      <c r="V70">
        <v>1.20225</v>
      </c>
      <c r="Y70">
        <v>1.2056500000000001</v>
      </c>
      <c r="AB70">
        <v>1.21035</v>
      </c>
      <c r="AC70">
        <v>1.2154499999999999</v>
      </c>
      <c r="AD70">
        <v>1.2204999999999999</v>
      </c>
      <c r="AE70">
        <v>1.2256</v>
      </c>
      <c r="AF70">
        <v>1.23065</v>
      </c>
      <c r="AG70">
        <v>1.2357</v>
      </c>
      <c r="AH70">
        <v>1.2407999999999999</v>
      </c>
      <c r="AK70">
        <v>1.2458499999999999</v>
      </c>
      <c r="AN70">
        <v>1.25095</v>
      </c>
      <c r="AQ70">
        <v>1.256</v>
      </c>
      <c r="AT70">
        <v>1.2611000000000001</v>
      </c>
      <c r="AW70">
        <v>1.2661500000000001</v>
      </c>
    </row>
    <row r="71" spans="1:52" ht="14.45" customHeight="1">
      <c r="A71" s="95">
        <v>44379</v>
      </c>
      <c r="E71">
        <v>1.18475</v>
      </c>
      <c r="F71">
        <v>1.1854</v>
      </c>
      <c r="G71">
        <v>1.18605</v>
      </c>
      <c r="H71">
        <v>1.1869000000000001</v>
      </c>
      <c r="J71">
        <v>1.1881999999999999</v>
      </c>
      <c r="M71">
        <v>1.19085</v>
      </c>
      <c r="P71">
        <v>1.1932</v>
      </c>
      <c r="R71">
        <v>1.1962999999999999</v>
      </c>
      <c r="S71">
        <v>1.1993</v>
      </c>
      <c r="V71">
        <v>1.2020999999999999</v>
      </c>
      <c r="Y71">
        <v>1.2054</v>
      </c>
      <c r="AB71">
        <v>1.21</v>
      </c>
      <c r="AC71">
        <v>1.2150000000000001</v>
      </c>
      <c r="AD71">
        <v>1.22</v>
      </c>
      <c r="AE71">
        <v>1.22505</v>
      </c>
      <c r="AF71">
        <v>1.2300500000000001</v>
      </c>
      <c r="AG71">
        <v>1.23505</v>
      </c>
      <c r="AH71">
        <v>1.2400500000000001</v>
      </c>
      <c r="AK71">
        <v>1.24505</v>
      </c>
      <c r="AN71">
        <v>1.2500500000000001</v>
      </c>
      <c r="AQ71">
        <v>1.25505</v>
      </c>
      <c r="AT71">
        <v>1.2600499999999999</v>
      </c>
      <c r="AW71">
        <v>1.26505</v>
      </c>
    </row>
    <row r="72" spans="1:52" s="189" customFormat="1" ht="15" customHeight="1">
      <c r="A72" s="103">
        <v>44382</v>
      </c>
      <c r="E72" s="189">
        <v>1.18475</v>
      </c>
      <c r="F72" s="189">
        <v>1.1854</v>
      </c>
      <c r="G72" s="189">
        <v>1.18605</v>
      </c>
      <c r="H72" s="189">
        <v>1.1869000000000001</v>
      </c>
      <c r="J72" s="189">
        <v>1.1881999999999999</v>
      </c>
      <c r="M72" s="189">
        <v>1.19085</v>
      </c>
      <c r="P72" s="189">
        <v>1.1932</v>
      </c>
      <c r="R72" s="189">
        <v>1.1962999999999999</v>
      </c>
      <c r="S72" s="189">
        <v>1.1993</v>
      </c>
      <c r="V72" s="189">
        <v>1.2020999999999999</v>
      </c>
      <c r="Y72" s="189">
        <v>1.2054</v>
      </c>
      <c r="AB72" s="189">
        <v>1.21</v>
      </c>
      <c r="AC72" s="189">
        <v>1.2150000000000001</v>
      </c>
      <c r="AD72" s="189">
        <v>1.22</v>
      </c>
      <c r="AE72" s="189">
        <v>1.22505</v>
      </c>
      <c r="AF72" s="189">
        <v>1.2300500000000001</v>
      </c>
      <c r="AG72" s="189">
        <v>1.23505</v>
      </c>
      <c r="AH72" s="189">
        <v>1.2400500000000001</v>
      </c>
      <c r="AK72" s="189">
        <v>1.24505</v>
      </c>
      <c r="AN72" s="189">
        <v>1.2500500000000001</v>
      </c>
      <c r="AQ72" s="189">
        <v>1.25505</v>
      </c>
      <c r="AT72" s="189">
        <v>1.2600499999999999</v>
      </c>
      <c r="AW72" s="189">
        <v>1.26505</v>
      </c>
    </row>
    <row r="73" spans="1:52">
      <c r="A73" s="95">
        <v>44383</v>
      </c>
      <c r="E73">
        <v>1.18265</v>
      </c>
      <c r="F73">
        <v>1.1833</v>
      </c>
      <c r="G73">
        <v>1.1839500000000001</v>
      </c>
      <c r="H73">
        <v>1.1848000000000001</v>
      </c>
      <c r="J73">
        <v>1.1860999999999999</v>
      </c>
      <c r="M73">
        <v>1.18875</v>
      </c>
      <c r="P73">
        <v>1.1910000000000001</v>
      </c>
      <c r="R73">
        <v>1.194</v>
      </c>
      <c r="S73">
        <v>1.1970000000000001</v>
      </c>
      <c r="V73">
        <v>1.1997</v>
      </c>
      <c r="Y73">
        <v>1.2029000000000001</v>
      </c>
      <c r="AB73">
        <v>1.2072499999999999</v>
      </c>
      <c r="AC73">
        <v>1.2120500000000001</v>
      </c>
      <c r="AD73">
        <v>1.2168000000000001</v>
      </c>
      <c r="AE73">
        <v>1.2215499999999999</v>
      </c>
      <c r="AF73">
        <v>1.2263500000000001</v>
      </c>
      <c r="AG73">
        <v>1.2311000000000001</v>
      </c>
      <c r="AH73">
        <v>1.2359</v>
      </c>
      <c r="AK73">
        <v>1.24065</v>
      </c>
      <c r="AN73">
        <v>1.2454000000000001</v>
      </c>
      <c r="AQ73">
        <v>1.2502</v>
      </c>
      <c r="AT73">
        <v>1.25495</v>
      </c>
      <c r="AW73">
        <v>1.2597499999999999</v>
      </c>
    </row>
    <row r="74" spans="1:52">
      <c r="A74" s="95">
        <v>44384</v>
      </c>
      <c r="E74">
        <v>1.18085</v>
      </c>
      <c r="F74">
        <v>1.1815</v>
      </c>
      <c r="G74">
        <v>1.18215</v>
      </c>
      <c r="H74">
        <v>1.1830000000000001</v>
      </c>
      <c r="J74">
        <v>1.1842999999999999</v>
      </c>
      <c r="M74">
        <v>1.1869499999999999</v>
      </c>
      <c r="P74">
        <v>1.1892</v>
      </c>
      <c r="R74">
        <v>1.1919500000000001</v>
      </c>
      <c r="S74">
        <v>1.1951000000000001</v>
      </c>
      <c r="V74">
        <v>1.1978</v>
      </c>
      <c r="Y74">
        <v>1.20095</v>
      </c>
      <c r="AB74">
        <v>1.2052499999999999</v>
      </c>
      <c r="AC74">
        <v>1.21</v>
      </c>
      <c r="AD74">
        <v>1.2146999999999999</v>
      </c>
      <c r="AE74">
        <v>1.2194</v>
      </c>
      <c r="AF74">
        <v>1.2241500000000001</v>
      </c>
      <c r="AG74">
        <v>1.22885</v>
      </c>
      <c r="AH74">
        <v>1.2335499999999999</v>
      </c>
      <c r="AK74">
        <v>1.2383</v>
      </c>
      <c r="AN74">
        <v>1.2430000000000001</v>
      </c>
      <c r="AQ74">
        <v>1.2477</v>
      </c>
      <c r="AT74">
        <v>1.2524500000000001</v>
      </c>
      <c r="AW74">
        <v>1.25715</v>
      </c>
    </row>
    <row r="75" spans="1:52">
      <c r="A75" s="95">
        <v>44385</v>
      </c>
      <c r="E75">
        <v>1.18415</v>
      </c>
      <c r="F75">
        <v>1.1848000000000001</v>
      </c>
      <c r="G75">
        <v>1.1855</v>
      </c>
      <c r="H75">
        <v>1.18635</v>
      </c>
      <c r="J75">
        <v>1.1876500000000001</v>
      </c>
      <c r="M75">
        <v>1.1902999999999999</v>
      </c>
      <c r="P75">
        <v>1.19255</v>
      </c>
      <c r="R75">
        <v>1.1955499999999999</v>
      </c>
      <c r="S75">
        <v>1.19845</v>
      </c>
      <c r="V75">
        <v>1.2011000000000001</v>
      </c>
      <c r="Y75">
        <v>1.2041999999999999</v>
      </c>
      <c r="AB75">
        <v>1.20835</v>
      </c>
      <c r="AC75">
        <v>1.21295</v>
      </c>
      <c r="AD75">
        <v>1.2176</v>
      </c>
      <c r="AE75">
        <v>1.2222</v>
      </c>
      <c r="AF75">
        <v>1.2267999999999999</v>
      </c>
      <c r="AG75">
        <v>1.2314000000000001</v>
      </c>
      <c r="AH75">
        <v>1.236</v>
      </c>
      <c r="AK75">
        <v>1.24065</v>
      </c>
      <c r="AN75">
        <v>1.24525</v>
      </c>
      <c r="AQ75">
        <v>1.2498499999999999</v>
      </c>
      <c r="AT75">
        <v>1.2544500000000001</v>
      </c>
      <c r="AW75">
        <v>1.2591000000000001</v>
      </c>
    </row>
    <row r="76" spans="1:52" ht="14.45" customHeight="1">
      <c r="A76" s="95">
        <v>44386</v>
      </c>
      <c r="E76">
        <v>1.1878500000000001</v>
      </c>
      <c r="F76">
        <v>1.1884999999999999</v>
      </c>
      <c r="G76">
        <v>1.1892</v>
      </c>
      <c r="H76">
        <v>1.1900500000000001</v>
      </c>
      <c r="J76">
        <v>1.1914</v>
      </c>
      <c r="M76">
        <v>1.194</v>
      </c>
      <c r="P76">
        <v>1.1962999999999999</v>
      </c>
      <c r="R76">
        <v>1.1993</v>
      </c>
      <c r="S76">
        <v>1.20235</v>
      </c>
      <c r="V76">
        <v>1.20505</v>
      </c>
      <c r="Y76">
        <v>1.20825</v>
      </c>
      <c r="AB76">
        <v>1.21255</v>
      </c>
      <c r="AC76">
        <v>1.2173</v>
      </c>
      <c r="AD76">
        <v>1.2221</v>
      </c>
      <c r="AE76">
        <v>1.22685</v>
      </c>
      <c r="AF76">
        <v>1.2316</v>
      </c>
      <c r="AG76">
        <v>1.2363999999999999</v>
      </c>
      <c r="AH76">
        <v>1.24115</v>
      </c>
      <c r="AK76">
        <v>1.2459</v>
      </c>
      <c r="AN76">
        <v>1.2506999999999999</v>
      </c>
      <c r="AQ76">
        <v>1.25545</v>
      </c>
      <c r="AT76">
        <v>1.2602</v>
      </c>
      <c r="AW76">
        <v>1.2649999999999999</v>
      </c>
    </row>
    <row r="77" spans="1:52" ht="15" customHeight="1">
      <c r="A77" s="95">
        <v>44389</v>
      </c>
      <c r="E77">
        <v>1.1859500000000001</v>
      </c>
      <c r="F77">
        <v>1.1866000000000001</v>
      </c>
      <c r="G77">
        <v>1.1873</v>
      </c>
      <c r="H77">
        <v>1.18815</v>
      </c>
      <c r="J77">
        <v>1.1894499999999999</v>
      </c>
      <c r="M77">
        <v>1.1920999999999999</v>
      </c>
      <c r="P77">
        <v>1.19445</v>
      </c>
      <c r="R77">
        <v>1.1972499999999999</v>
      </c>
      <c r="S77">
        <v>1.20045</v>
      </c>
      <c r="V77">
        <v>1.2032</v>
      </c>
      <c r="Y77">
        <v>1.2063999999999999</v>
      </c>
      <c r="AB77">
        <v>1.2107000000000001</v>
      </c>
      <c r="AC77">
        <v>1.2155</v>
      </c>
      <c r="AD77">
        <v>1.2202999999999999</v>
      </c>
      <c r="AE77">
        <v>1.2251000000000001</v>
      </c>
      <c r="AF77">
        <v>1.2299</v>
      </c>
      <c r="AG77">
        <v>1.2346999999999999</v>
      </c>
      <c r="AH77">
        <v>1.2395</v>
      </c>
      <c r="AK77">
        <v>1.2443</v>
      </c>
      <c r="AN77">
        <v>1.2491000000000001</v>
      </c>
      <c r="AQ77">
        <v>1.2539</v>
      </c>
      <c r="AT77">
        <v>1.2586999999999999</v>
      </c>
      <c r="AW77">
        <v>1.2635000000000001</v>
      </c>
    </row>
    <row r="78" spans="1:52">
      <c r="A78" s="95">
        <v>44390</v>
      </c>
      <c r="E78">
        <v>1.1782999999999999</v>
      </c>
      <c r="F78">
        <v>1.1789499999999999</v>
      </c>
      <c r="G78">
        <v>1.1796</v>
      </c>
      <c r="H78">
        <v>1.18045</v>
      </c>
      <c r="J78">
        <v>1.1817500000000001</v>
      </c>
      <c r="M78">
        <v>1.1843999999999999</v>
      </c>
      <c r="P78">
        <v>1.1867000000000001</v>
      </c>
      <c r="R78">
        <v>1.1895</v>
      </c>
      <c r="S78">
        <v>1.19285</v>
      </c>
      <c r="V78">
        <v>1.1957500000000001</v>
      </c>
      <c r="Y78">
        <v>1.1991000000000001</v>
      </c>
      <c r="AB78">
        <v>1.2033499999999999</v>
      </c>
      <c r="AC78">
        <v>1.2081500000000001</v>
      </c>
      <c r="AD78">
        <v>1.2130000000000001</v>
      </c>
      <c r="AE78">
        <v>1.2178</v>
      </c>
      <c r="AF78">
        <v>1.2225999999999999</v>
      </c>
      <c r="AG78">
        <v>1.2274</v>
      </c>
      <c r="AH78">
        <v>1.2322500000000001</v>
      </c>
      <c r="AK78">
        <v>1.23705</v>
      </c>
      <c r="AN78">
        <v>1.2418499999999999</v>
      </c>
      <c r="AQ78">
        <v>1.24665</v>
      </c>
      <c r="AT78">
        <v>1.2515000000000001</v>
      </c>
      <c r="AW78">
        <v>1.2563</v>
      </c>
    </row>
    <row r="79" spans="1:52">
      <c r="A79" s="95">
        <v>44391</v>
      </c>
      <c r="E79">
        <v>1.1831</v>
      </c>
      <c r="F79">
        <v>1.1838</v>
      </c>
      <c r="G79">
        <v>1.1843999999999999</v>
      </c>
      <c r="H79">
        <v>1.1852499999999999</v>
      </c>
      <c r="J79">
        <v>1.18655</v>
      </c>
      <c r="M79">
        <v>1.1891499999999999</v>
      </c>
      <c r="P79">
        <v>1.1914</v>
      </c>
      <c r="R79">
        <v>1.19425</v>
      </c>
      <c r="S79">
        <v>1.1974</v>
      </c>
      <c r="V79">
        <v>1.2001999999999999</v>
      </c>
      <c r="Y79">
        <v>1.2034499999999999</v>
      </c>
      <c r="AB79">
        <v>1.2077500000000001</v>
      </c>
      <c r="AC79">
        <v>1.21265</v>
      </c>
      <c r="AD79">
        <v>1.2175</v>
      </c>
      <c r="AE79">
        <v>1.2223999999999999</v>
      </c>
      <c r="AF79">
        <v>1.22725</v>
      </c>
      <c r="AG79">
        <v>1.2321500000000001</v>
      </c>
      <c r="AH79">
        <v>1.2370000000000001</v>
      </c>
      <c r="AK79">
        <v>1.2418499999999999</v>
      </c>
      <c r="AN79">
        <v>1.24675</v>
      </c>
      <c r="AQ79">
        <v>1.2516</v>
      </c>
      <c r="AT79">
        <v>1.2565</v>
      </c>
      <c r="AW79">
        <v>1.26135</v>
      </c>
    </row>
    <row r="80" spans="1:52">
      <c r="A80" s="95">
        <v>44392</v>
      </c>
      <c r="E80">
        <v>1.18075</v>
      </c>
      <c r="F80">
        <v>1.1814</v>
      </c>
      <c r="G80">
        <v>1.18205</v>
      </c>
      <c r="H80">
        <v>1.1829000000000001</v>
      </c>
      <c r="J80">
        <v>1.1841999999999999</v>
      </c>
      <c r="M80">
        <v>1.1868000000000001</v>
      </c>
      <c r="P80">
        <v>1.1890000000000001</v>
      </c>
      <c r="R80">
        <v>1.1919</v>
      </c>
      <c r="S80">
        <v>1.19485</v>
      </c>
      <c r="V80">
        <v>1.1976</v>
      </c>
      <c r="Y80">
        <v>1.20075</v>
      </c>
      <c r="AB80">
        <v>1.2049000000000001</v>
      </c>
      <c r="AC80">
        <v>1.2096499999999999</v>
      </c>
      <c r="AD80">
        <v>1.21435</v>
      </c>
      <c r="AE80">
        <v>1.2191000000000001</v>
      </c>
      <c r="AF80">
        <v>1.2238</v>
      </c>
      <c r="AG80">
        <v>1.2284999999999999</v>
      </c>
      <c r="AH80">
        <v>1.23325</v>
      </c>
      <c r="AK80">
        <v>1.2379500000000001</v>
      </c>
      <c r="AN80">
        <v>1.2426999999999999</v>
      </c>
      <c r="AQ80">
        <v>1.2474000000000001</v>
      </c>
      <c r="AT80">
        <v>1.2521500000000001</v>
      </c>
      <c r="AW80">
        <v>1.25685</v>
      </c>
    </row>
    <row r="81" spans="1:58">
      <c r="A81" s="95">
        <v>44393</v>
      </c>
      <c r="E81">
        <v>1.1809000000000001</v>
      </c>
      <c r="F81">
        <v>1.1815500000000001</v>
      </c>
      <c r="G81">
        <v>1.1821999999999999</v>
      </c>
      <c r="H81">
        <v>1.1830499999999999</v>
      </c>
      <c r="J81">
        <v>1.18435</v>
      </c>
      <c r="M81">
        <v>1.1869499999999999</v>
      </c>
      <c r="P81">
        <v>1.1892</v>
      </c>
      <c r="R81">
        <v>1.1920999999999999</v>
      </c>
      <c r="S81">
        <v>1.1951000000000001</v>
      </c>
      <c r="V81">
        <v>1.1978500000000001</v>
      </c>
      <c r="Y81">
        <v>1.2011000000000001</v>
      </c>
      <c r="AB81">
        <v>1.2052499999999999</v>
      </c>
      <c r="AC81">
        <v>1.21</v>
      </c>
      <c r="AD81">
        <v>1.21475</v>
      </c>
      <c r="AE81">
        <v>1.2194499999999999</v>
      </c>
      <c r="AF81">
        <v>1.2242</v>
      </c>
      <c r="AG81">
        <v>1.22895</v>
      </c>
      <c r="AH81">
        <v>1.2337</v>
      </c>
      <c r="AK81">
        <v>1.2384500000000001</v>
      </c>
      <c r="AN81">
        <v>1.2432000000000001</v>
      </c>
      <c r="AQ81">
        <v>1.2479</v>
      </c>
      <c r="AT81">
        <v>1.25265</v>
      </c>
      <c r="AW81">
        <v>1.2574000000000001</v>
      </c>
    </row>
    <row r="82" spans="1:58">
      <c r="A82" s="95">
        <v>44396</v>
      </c>
      <c r="E82">
        <v>1.1819</v>
      </c>
      <c r="F82">
        <v>1.1797500000000001</v>
      </c>
      <c r="G82">
        <v>1.1803999999999999</v>
      </c>
      <c r="H82">
        <v>1.1813</v>
      </c>
      <c r="J82">
        <v>1.1826000000000001</v>
      </c>
      <c r="M82">
        <v>1.1852</v>
      </c>
      <c r="P82">
        <v>1.1874499999999999</v>
      </c>
      <c r="R82">
        <v>1.19025</v>
      </c>
      <c r="S82">
        <v>1.1931</v>
      </c>
      <c r="V82">
        <v>1.1957</v>
      </c>
      <c r="Y82">
        <v>1.19875</v>
      </c>
      <c r="AB82">
        <v>1.20255</v>
      </c>
      <c r="AC82">
        <v>1.2069000000000001</v>
      </c>
      <c r="AD82">
        <v>1.2112499999999999</v>
      </c>
      <c r="AE82">
        <v>1.2156</v>
      </c>
      <c r="AF82">
        <v>1.2199500000000001</v>
      </c>
      <c r="AG82">
        <v>1.2242999999999999</v>
      </c>
      <c r="AH82">
        <v>1.22865</v>
      </c>
      <c r="AK82">
        <v>1.2330000000000001</v>
      </c>
      <c r="AN82">
        <v>1.2373499999999999</v>
      </c>
      <c r="AQ82">
        <v>1.2417</v>
      </c>
      <c r="AT82">
        <v>1.246</v>
      </c>
      <c r="AW82">
        <v>1.2503500000000001</v>
      </c>
    </row>
    <row r="83" spans="1:58">
      <c r="A83" s="95">
        <v>44397</v>
      </c>
      <c r="E83">
        <v>1.1788000000000001</v>
      </c>
      <c r="F83">
        <v>1.1794500000000001</v>
      </c>
      <c r="G83">
        <v>1.18035</v>
      </c>
      <c r="H83">
        <v>1.1811</v>
      </c>
      <c r="J83">
        <v>1.1816500000000001</v>
      </c>
      <c r="M83">
        <v>1.18425</v>
      </c>
      <c r="P83">
        <v>1.18655</v>
      </c>
      <c r="R83">
        <v>1.1893499999999999</v>
      </c>
      <c r="S83">
        <v>1.19215</v>
      </c>
      <c r="V83">
        <v>1.1947000000000001</v>
      </c>
      <c r="Y83">
        <v>1.1977</v>
      </c>
      <c r="AB83">
        <v>1.2015</v>
      </c>
      <c r="AC83">
        <v>1.2059</v>
      </c>
      <c r="AD83">
        <v>1.2102999999999999</v>
      </c>
      <c r="AE83">
        <v>1.21475</v>
      </c>
      <c r="AF83">
        <v>1.21915</v>
      </c>
      <c r="AG83">
        <v>1.2235499999999999</v>
      </c>
      <c r="AH83">
        <v>1.228</v>
      </c>
      <c r="AK83">
        <v>1.2323999999999999</v>
      </c>
      <c r="AN83">
        <v>1.2367999999999999</v>
      </c>
      <c r="AQ83">
        <v>1.24125</v>
      </c>
      <c r="AT83">
        <v>1.2456499999999999</v>
      </c>
      <c r="AW83">
        <v>1.2501</v>
      </c>
    </row>
    <row r="84" spans="1:58">
      <c r="A84" s="95">
        <v>44398</v>
      </c>
      <c r="E84">
        <v>1.1806000000000001</v>
      </c>
      <c r="F84">
        <v>1.1812499999999999</v>
      </c>
      <c r="G84">
        <v>1.18215</v>
      </c>
      <c r="H84">
        <v>1.1828000000000001</v>
      </c>
      <c r="J84">
        <v>1.1834499999999999</v>
      </c>
      <c r="M84">
        <v>1.1859999999999999</v>
      </c>
      <c r="P84">
        <v>1.18835</v>
      </c>
      <c r="R84">
        <v>1.1912</v>
      </c>
      <c r="S84">
        <v>1.1940999999999999</v>
      </c>
      <c r="V84">
        <v>1.1968000000000001</v>
      </c>
      <c r="Y84">
        <v>1.1999</v>
      </c>
      <c r="AB84">
        <v>1.2038500000000001</v>
      </c>
      <c r="AC84">
        <v>1.20845</v>
      </c>
      <c r="AD84">
        <v>1.21305</v>
      </c>
      <c r="AE84">
        <v>1.2176499999999999</v>
      </c>
      <c r="AF84">
        <v>1.2222500000000001</v>
      </c>
      <c r="AG84">
        <v>1.22685</v>
      </c>
      <c r="AH84">
        <v>1.2314000000000001</v>
      </c>
      <c r="AK84">
        <v>1.236</v>
      </c>
      <c r="AN84">
        <v>1.2405999999999999</v>
      </c>
      <c r="AQ84">
        <v>1.2452000000000001</v>
      </c>
      <c r="AT84">
        <v>1.2498</v>
      </c>
      <c r="AW84">
        <v>1.2544</v>
      </c>
    </row>
    <row r="85" spans="1:58">
      <c r="A85" s="95">
        <v>44399</v>
      </c>
      <c r="E85">
        <v>1.1777</v>
      </c>
      <c r="F85">
        <v>1.1782999999999999</v>
      </c>
      <c r="G85">
        <v>1.1791499999999999</v>
      </c>
      <c r="H85">
        <v>1.1798</v>
      </c>
      <c r="J85">
        <v>1.18045</v>
      </c>
      <c r="M85">
        <v>1.1831</v>
      </c>
      <c r="P85">
        <v>1.1853499999999999</v>
      </c>
      <c r="R85">
        <v>1.18825</v>
      </c>
      <c r="S85">
        <v>1.1911499999999999</v>
      </c>
      <c r="V85">
        <v>1.1938500000000001</v>
      </c>
      <c r="Y85">
        <v>1.1970000000000001</v>
      </c>
      <c r="AB85">
        <v>1.2009000000000001</v>
      </c>
      <c r="AC85">
        <v>1.2055</v>
      </c>
      <c r="AD85">
        <v>1.2101</v>
      </c>
      <c r="AE85">
        <v>1.21465</v>
      </c>
      <c r="AF85">
        <v>1.2192499999999999</v>
      </c>
      <c r="AG85">
        <v>1.2238500000000001</v>
      </c>
      <c r="AH85">
        <v>1.22845</v>
      </c>
      <c r="AK85">
        <v>1.2330000000000001</v>
      </c>
      <c r="AN85">
        <v>1.2376</v>
      </c>
      <c r="AQ85">
        <v>1.2422</v>
      </c>
      <c r="AT85">
        <v>1.2467999999999999</v>
      </c>
      <c r="AW85">
        <v>1.25135</v>
      </c>
      <c r="AZ85">
        <v>1.2498</v>
      </c>
    </row>
    <row r="86" spans="1:58">
      <c r="A86" s="95">
        <v>44400</v>
      </c>
      <c r="E86">
        <v>1.1776</v>
      </c>
      <c r="F86">
        <v>1.17825</v>
      </c>
      <c r="G86">
        <v>1.1791499999999999</v>
      </c>
      <c r="H86">
        <v>1.1797500000000001</v>
      </c>
      <c r="J86">
        <v>1.18045</v>
      </c>
      <c r="M86">
        <v>1.1830499999999999</v>
      </c>
      <c r="P86">
        <v>1.1853499999999999</v>
      </c>
      <c r="R86">
        <v>1.1881999999999999</v>
      </c>
      <c r="S86">
        <v>1.1911499999999999</v>
      </c>
      <c r="V86">
        <v>1.1939</v>
      </c>
      <c r="Y86">
        <v>1.1970499999999999</v>
      </c>
      <c r="AB86">
        <v>1.20095</v>
      </c>
      <c r="AC86">
        <v>1.2055499999999999</v>
      </c>
      <c r="AD86">
        <v>1.2101500000000001</v>
      </c>
      <c r="AE86">
        <v>1.21475</v>
      </c>
      <c r="AF86">
        <v>1.2193499999999999</v>
      </c>
      <c r="AG86">
        <v>1.2239500000000001</v>
      </c>
      <c r="AH86">
        <v>1.22855</v>
      </c>
      <c r="AK86">
        <v>1.23315</v>
      </c>
      <c r="AN86">
        <v>1.2377499999999999</v>
      </c>
      <c r="AQ86">
        <v>1.2423500000000001</v>
      </c>
      <c r="AT86">
        <v>1.24695</v>
      </c>
      <c r="AW86">
        <v>1.2515499999999999</v>
      </c>
      <c r="AZ86">
        <v>1.2498</v>
      </c>
    </row>
    <row r="87" spans="1:58">
      <c r="A87" s="95">
        <v>44403</v>
      </c>
      <c r="E87">
        <v>1.1806000000000001</v>
      </c>
      <c r="F87">
        <v>1.1812499999999999</v>
      </c>
      <c r="G87">
        <v>1.18215</v>
      </c>
      <c r="H87">
        <v>1.1828000000000001</v>
      </c>
      <c r="J87">
        <v>1.1834499999999999</v>
      </c>
      <c r="M87">
        <v>1.1860999999999999</v>
      </c>
      <c r="P87">
        <v>1.18835</v>
      </c>
      <c r="R87">
        <v>1.1911499999999999</v>
      </c>
      <c r="S87">
        <v>1.19425</v>
      </c>
      <c r="V87">
        <v>1.1970000000000001</v>
      </c>
      <c r="Y87">
        <v>1.2001999999999999</v>
      </c>
      <c r="AB87">
        <v>1.2040999999999999</v>
      </c>
      <c r="AC87">
        <v>1.2087000000000001</v>
      </c>
      <c r="AD87">
        <v>1.2133</v>
      </c>
      <c r="AE87">
        <v>1.2179</v>
      </c>
      <c r="AF87">
        <v>1.2224999999999999</v>
      </c>
      <c r="AG87">
        <v>1.2271000000000001</v>
      </c>
      <c r="AH87">
        <v>1.2317</v>
      </c>
      <c r="AK87">
        <v>1.2363500000000001</v>
      </c>
      <c r="AN87">
        <v>1.24095</v>
      </c>
      <c r="AQ87">
        <v>1.2455499999999999</v>
      </c>
      <c r="AT87">
        <v>1.2501500000000001</v>
      </c>
      <c r="AW87">
        <v>1.25475</v>
      </c>
      <c r="AZ87">
        <v>1.2498</v>
      </c>
    </row>
    <row r="88" spans="1:58">
      <c r="A88" s="95">
        <v>44404</v>
      </c>
      <c r="E88">
        <v>1.18275</v>
      </c>
      <c r="F88">
        <v>1.1834</v>
      </c>
      <c r="G88">
        <v>1.1842999999999999</v>
      </c>
      <c r="H88">
        <v>1.1849499999999999</v>
      </c>
      <c r="J88">
        <v>1.1855500000000001</v>
      </c>
      <c r="M88">
        <v>1.18825</v>
      </c>
      <c r="P88">
        <v>1.1904999999999999</v>
      </c>
      <c r="R88">
        <v>1.1933</v>
      </c>
      <c r="S88">
        <v>1.19635</v>
      </c>
      <c r="V88">
        <v>1.1990499999999999</v>
      </c>
      <c r="Y88">
        <v>1.20225</v>
      </c>
      <c r="AB88">
        <v>1.2060500000000001</v>
      </c>
      <c r="AC88">
        <v>1.21065</v>
      </c>
      <c r="AD88">
        <v>1.2152499999999999</v>
      </c>
      <c r="AE88">
        <v>1.2198500000000001</v>
      </c>
      <c r="AF88">
        <v>1.2243999999999999</v>
      </c>
      <c r="AG88">
        <v>1.2290000000000001</v>
      </c>
      <c r="AH88">
        <v>1.2336</v>
      </c>
      <c r="AK88">
        <v>1.2382</v>
      </c>
      <c r="AN88">
        <v>1.24275</v>
      </c>
      <c r="AQ88">
        <v>1.24735</v>
      </c>
      <c r="AT88">
        <v>1.2519499999999999</v>
      </c>
      <c r="AW88">
        <v>1.2565500000000001</v>
      </c>
    </row>
    <row r="89" spans="1:58">
      <c r="A89" s="95">
        <v>44405</v>
      </c>
      <c r="E89">
        <v>1.1842999999999999</v>
      </c>
      <c r="F89">
        <v>1.1849499999999999</v>
      </c>
      <c r="G89">
        <v>1.1858500000000001</v>
      </c>
      <c r="H89">
        <v>1.1865000000000001</v>
      </c>
      <c r="J89">
        <v>1.1871</v>
      </c>
      <c r="M89">
        <v>1.1898</v>
      </c>
      <c r="P89">
        <v>1.1919999999999999</v>
      </c>
      <c r="R89">
        <v>1.1949000000000001</v>
      </c>
      <c r="S89">
        <v>1.198</v>
      </c>
      <c r="V89">
        <v>1.20075</v>
      </c>
      <c r="Y89">
        <v>1.2039500000000001</v>
      </c>
      <c r="AB89">
        <v>1.2078</v>
      </c>
      <c r="AC89">
        <v>1.21245</v>
      </c>
      <c r="AD89">
        <v>1.2171000000000001</v>
      </c>
      <c r="AE89">
        <v>1.2217499999999999</v>
      </c>
      <c r="AF89">
        <v>1.2263999999999999</v>
      </c>
      <c r="AG89">
        <v>1.23105</v>
      </c>
      <c r="AH89">
        <v>1.2357</v>
      </c>
      <c r="AK89">
        <v>1.2403500000000001</v>
      </c>
      <c r="AN89">
        <v>1.24495</v>
      </c>
      <c r="AQ89">
        <v>1.2496</v>
      </c>
      <c r="AT89">
        <v>1.2542500000000001</v>
      </c>
      <c r="AW89">
        <v>1.2588999999999999</v>
      </c>
      <c r="AZ89">
        <v>1.2519499999999999</v>
      </c>
    </row>
    <row r="90" spans="1:58">
      <c r="A90" s="95">
        <v>44406</v>
      </c>
      <c r="E90">
        <v>1.1894499999999999</v>
      </c>
      <c r="F90">
        <v>1.1900999999999999</v>
      </c>
      <c r="G90">
        <v>1.19095</v>
      </c>
      <c r="H90">
        <v>1.1916</v>
      </c>
      <c r="J90">
        <v>1.19225</v>
      </c>
      <c r="M90">
        <v>1.19485</v>
      </c>
      <c r="P90">
        <v>1.1971000000000001</v>
      </c>
      <c r="R90">
        <v>1.2</v>
      </c>
      <c r="S90">
        <v>1.20295</v>
      </c>
      <c r="V90">
        <v>1.2057</v>
      </c>
      <c r="Y90">
        <v>1.2089000000000001</v>
      </c>
      <c r="AB90">
        <v>1.2128000000000001</v>
      </c>
      <c r="AC90">
        <v>1.2176</v>
      </c>
      <c r="AD90">
        <v>1.22235</v>
      </c>
      <c r="AE90">
        <v>1.22715</v>
      </c>
      <c r="AF90">
        <v>1.2319500000000001</v>
      </c>
      <c r="AG90">
        <v>1.2366999999999999</v>
      </c>
      <c r="AH90">
        <v>1.2415</v>
      </c>
      <c r="AK90">
        <v>1.2463</v>
      </c>
      <c r="AN90">
        <v>1.25105</v>
      </c>
      <c r="AQ90">
        <v>1.2558499999999999</v>
      </c>
      <c r="AT90">
        <v>1.26065</v>
      </c>
      <c r="AW90">
        <v>1.26545</v>
      </c>
      <c r="AZ90">
        <v>1.2519499999999999</v>
      </c>
    </row>
    <row r="91" spans="1:58">
      <c r="A91" s="95">
        <v>44407</v>
      </c>
      <c r="E91">
        <v>1.1859500000000001</v>
      </c>
      <c r="F91">
        <v>1.1866000000000001</v>
      </c>
      <c r="G91">
        <v>1.1874499999999999</v>
      </c>
      <c r="H91">
        <v>1.1880999999999999</v>
      </c>
      <c r="J91">
        <v>1.18875</v>
      </c>
      <c r="M91">
        <v>1.1913</v>
      </c>
      <c r="P91">
        <v>1.1935500000000001</v>
      </c>
      <c r="R91">
        <v>1.19635</v>
      </c>
      <c r="S91">
        <v>1.1993</v>
      </c>
      <c r="V91">
        <v>1.202</v>
      </c>
      <c r="Y91">
        <v>1.2051499999999999</v>
      </c>
      <c r="AB91">
        <v>1.2089000000000001</v>
      </c>
      <c r="AC91">
        <v>1.2135</v>
      </c>
      <c r="AD91">
        <v>1.2181</v>
      </c>
      <c r="AE91">
        <v>1.22275</v>
      </c>
      <c r="AF91">
        <v>1.2273499999999999</v>
      </c>
      <c r="AG91">
        <v>1.2319500000000001</v>
      </c>
      <c r="AH91">
        <v>1.23655</v>
      </c>
      <c r="AK91">
        <v>1.24115</v>
      </c>
      <c r="AN91">
        <v>1.2457499999999999</v>
      </c>
      <c r="AQ91">
        <v>1.2503500000000001</v>
      </c>
      <c r="AT91">
        <v>1.25495</v>
      </c>
      <c r="AW91">
        <v>1.2596000000000001</v>
      </c>
      <c r="AZ91">
        <v>1.2519499999999999</v>
      </c>
    </row>
    <row r="92" spans="1:58">
      <c r="A92" s="95">
        <v>44410</v>
      </c>
      <c r="E92">
        <v>1.1876</v>
      </c>
      <c r="F92">
        <v>1.18825</v>
      </c>
      <c r="G92">
        <v>1.1891</v>
      </c>
      <c r="H92">
        <v>1.1897500000000001</v>
      </c>
      <c r="J92">
        <v>1.1903999999999999</v>
      </c>
      <c r="M92">
        <v>1.19295</v>
      </c>
      <c r="P92">
        <v>1.1952</v>
      </c>
      <c r="R92">
        <v>1.1979500000000001</v>
      </c>
      <c r="S92">
        <v>1.20085</v>
      </c>
      <c r="V92">
        <v>1.2035</v>
      </c>
      <c r="Y92">
        <v>1.2065999999999999</v>
      </c>
      <c r="AB92">
        <v>1.21025</v>
      </c>
      <c r="AC92">
        <v>1.2146999999999999</v>
      </c>
      <c r="AD92">
        <v>1.2192000000000001</v>
      </c>
      <c r="AE92">
        <v>1.2236499999999999</v>
      </c>
      <c r="AF92">
        <v>1.2281500000000001</v>
      </c>
      <c r="AG92">
        <v>1.2325999999999999</v>
      </c>
      <c r="AH92">
        <v>1.2371000000000001</v>
      </c>
      <c r="AK92">
        <v>1.2415499999999999</v>
      </c>
      <c r="AN92">
        <v>1.2460500000000001</v>
      </c>
      <c r="AQ92">
        <v>1.2504999999999999</v>
      </c>
      <c r="AT92">
        <v>1.2549999999999999</v>
      </c>
      <c r="AW92">
        <v>1.25945</v>
      </c>
      <c r="AZ92">
        <v>1.2519499999999999</v>
      </c>
    </row>
    <row r="93" spans="1:58">
      <c r="A93" s="95">
        <v>44411</v>
      </c>
      <c r="F93">
        <v>1.1866000000000001</v>
      </c>
      <c r="G93">
        <v>1.1872</v>
      </c>
      <c r="H93">
        <v>1.1880500000000001</v>
      </c>
      <c r="J93">
        <v>1.1887000000000001</v>
      </c>
      <c r="M93">
        <v>1.1893499999999999</v>
      </c>
      <c r="P93">
        <v>1.1919</v>
      </c>
      <c r="R93">
        <v>1.1940999999999999</v>
      </c>
      <c r="S93">
        <v>1.19685</v>
      </c>
      <c r="V93">
        <v>1.1996500000000001</v>
      </c>
      <c r="Y93">
        <v>1.2022999999999999</v>
      </c>
      <c r="AB93">
        <v>1.2053499999999999</v>
      </c>
      <c r="AC93">
        <v>1.2089000000000001</v>
      </c>
      <c r="AD93">
        <v>1.2133</v>
      </c>
      <c r="AE93">
        <v>1.2177500000000001</v>
      </c>
      <c r="AF93">
        <v>1.2222</v>
      </c>
      <c r="AG93">
        <v>1.2265999999999999</v>
      </c>
      <c r="AH93">
        <v>1.23105</v>
      </c>
      <c r="AK93">
        <v>1.2354499999999999</v>
      </c>
      <c r="AN93">
        <v>1.2399</v>
      </c>
      <c r="AQ93">
        <v>1.2443</v>
      </c>
      <c r="AT93">
        <v>1.24875</v>
      </c>
      <c r="AW93">
        <v>1.25315</v>
      </c>
      <c r="AZ93">
        <v>1.2576000000000001</v>
      </c>
    </row>
    <row r="94" spans="1:58">
      <c r="A94" s="95">
        <v>44412</v>
      </c>
      <c r="F94">
        <v>1.18415</v>
      </c>
      <c r="G94">
        <v>1.18475</v>
      </c>
      <c r="H94">
        <v>1.1856</v>
      </c>
      <c r="J94">
        <v>1.1861999999999999</v>
      </c>
      <c r="M94">
        <v>1.18685</v>
      </c>
      <c r="P94">
        <v>1.1893499999999999</v>
      </c>
      <c r="R94">
        <v>1.1915500000000001</v>
      </c>
      <c r="S94">
        <v>1.19425</v>
      </c>
      <c r="V94">
        <v>1.1972499999999999</v>
      </c>
      <c r="Y94">
        <v>1.1999500000000001</v>
      </c>
      <c r="AB94">
        <v>1.2031000000000001</v>
      </c>
      <c r="AC94">
        <v>1.20675</v>
      </c>
      <c r="AD94">
        <v>1.2113</v>
      </c>
      <c r="AE94">
        <v>1.2158500000000001</v>
      </c>
      <c r="AF94">
        <v>1.2203999999999999</v>
      </c>
      <c r="AG94">
        <v>1.22495</v>
      </c>
      <c r="AH94">
        <v>1.2295</v>
      </c>
      <c r="AK94">
        <v>1.2340500000000001</v>
      </c>
      <c r="AN94">
        <v>1.2385999999999999</v>
      </c>
      <c r="AQ94">
        <v>1.24315</v>
      </c>
      <c r="AT94">
        <v>1.2477</v>
      </c>
      <c r="AW94">
        <v>1.2522500000000001</v>
      </c>
      <c r="AZ94">
        <v>1.2567999999999999</v>
      </c>
      <c r="BF94">
        <v>1.2565500000000001</v>
      </c>
    </row>
    <row r="95" spans="1:58">
      <c r="A95" s="95">
        <v>44413</v>
      </c>
      <c r="F95">
        <v>1.1838</v>
      </c>
      <c r="G95">
        <v>1.18445</v>
      </c>
      <c r="H95">
        <v>1.1853</v>
      </c>
      <c r="J95">
        <v>1.1859</v>
      </c>
      <c r="M95">
        <v>1.18655</v>
      </c>
      <c r="P95">
        <v>1.1890499999999999</v>
      </c>
      <c r="R95">
        <v>1.1913499999999999</v>
      </c>
      <c r="S95">
        <v>1.1940500000000001</v>
      </c>
      <c r="V95">
        <v>1.1971499999999999</v>
      </c>
      <c r="Y95">
        <v>1.1999500000000001</v>
      </c>
      <c r="AB95">
        <v>1.2032</v>
      </c>
      <c r="AC95">
        <v>1.20695</v>
      </c>
      <c r="AD95">
        <v>1.2117</v>
      </c>
      <c r="AE95">
        <v>1.2163999999999999</v>
      </c>
      <c r="AF95">
        <v>1.2211000000000001</v>
      </c>
      <c r="AG95">
        <v>1.2258</v>
      </c>
      <c r="AH95">
        <v>1.23055</v>
      </c>
      <c r="AK95">
        <v>1.23525</v>
      </c>
      <c r="AN95">
        <v>1.2399500000000001</v>
      </c>
      <c r="AQ95">
        <v>1.2446999999999999</v>
      </c>
      <c r="AT95">
        <v>1.2494000000000001</v>
      </c>
      <c r="AW95">
        <v>1.2541</v>
      </c>
      <c r="AZ95">
        <v>1.25885</v>
      </c>
      <c r="BF95">
        <v>1.2565500000000001</v>
      </c>
    </row>
    <row r="96" spans="1:58">
      <c r="A96" s="95">
        <v>44414</v>
      </c>
      <c r="F96">
        <v>1.1758999999999999</v>
      </c>
      <c r="G96">
        <v>1.17655</v>
      </c>
      <c r="H96">
        <v>1.1773499999999999</v>
      </c>
      <c r="J96">
        <v>1.1779999999999999</v>
      </c>
      <c r="M96">
        <v>1.17865</v>
      </c>
      <c r="P96">
        <v>1.1811499999999999</v>
      </c>
      <c r="R96">
        <v>1.1834</v>
      </c>
      <c r="S96">
        <v>1.1861999999999999</v>
      </c>
      <c r="V96">
        <v>1.1893499999999999</v>
      </c>
      <c r="Y96">
        <v>1.1921999999999999</v>
      </c>
      <c r="AB96">
        <v>1.1955</v>
      </c>
      <c r="AC96">
        <v>1.1993</v>
      </c>
      <c r="AD96">
        <v>1.2041500000000001</v>
      </c>
      <c r="AE96">
        <v>1.20895</v>
      </c>
      <c r="AF96">
        <v>1.2137500000000001</v>
      </c>
      <c r="AG96">
        <v>1.21855</v>
      </c>
      <c r="AH96">
        <v>1.2233499999999999</v>
      </c>
      <c r="AK96">
        <v>1.2281500000000001</v>
      </c>
      <c r="AN96">
        <v>1.23295</v>
      </c>
      <c r="AQ96">
        <v>1.2377499999999999</v>
      </c>
      <c r="AT96">
        <v>1.24255</v>
      </c>
      <c r="AW96">
        <v>1.24735</v>
      </c>
      <c r="AZ96">
        <v>1.2521500000000001</v>
      </c>
      <c r="BF96">
        <v>1.2565500000000001</v>
      </c>
    </row>
    <row r="97" spans="1:58">
      <c r="A97" s="95">
        <v>44417</v>
      </c>
      <c r="F97">
        <v>1.1741999999999999</v>
      </c>
      <c r="G97">
        <v>1.1748499999999999</v>
      </c>
      <c r="H97">
        <v>1.1756500000000001</v>
      </c>
      <c r="J97">
        <v>1.1762999999999999</v>
      </c>
      <c r="M97">
        <v>1.1769499999999999</v>
      </c>
      <c r="P97">
        <v>1.1795</v>
      </c>
      <c r="R97">
        <v>1.1817500000000001</v>
      </c>
      <c r="S97">
        <v>1.18455</v>
      </c>
      <c r="V97">
        <v>1.1877</v>
      </c>
      <c r="Y97">
        <v>1.19055</v>
      </c>
      <c r="AB97">
        <v>1.1939</v>
      </c>
      <c r="AC97">
        <v>1.1977500000000001</v>
      </c>
      <c r="AD97">
        <v>1.20275</v>
      </c>
      <c r="AE97">
        <v>1.2077500000000001</v>
      </c>
      <c r="AF97">
        <v>1.21275</v>
      </c>
      <c r="AG97">
        <v>1.2177500000000001</v>
      </c>
      <c r="AH97">
        <v>1.2226999999999999</v>
      </c>
      <c r="AK97">
        <v>1.2277</v>
      </c>
      <c r="AN97">
        <v>1.2326999999999999</v>
      </c>
      <c r="AQ97">
        <v>1.2377</v>
      </c>
      <c r="AT97">
        <v>1.2426999999999999</v>
      </c>
      <c r="AW97">
        <v>1.2477</v>
      </c>
      <c r="AZ97">
        <v>1.25265</v>
      </c>
      <c r="BF97">
        <v>1.2565500000000001</v>
      </c>
    </row>
    <row r="98" spans="1:58">
      <c r="A98" s="95">
        <v>44418</v>
      </c>
      <c r="F98">
        <v>1.1722999999999999</v>
      </c>
      <c r="G98">
        <v>1.1729499999999999</v>
      </c>
      <c r="H98">
        <v>1.1737500000000001</v>
      </c>
      <c r="J98">
        <v>1.1744000000000001</v>
      </c>
      <c r="M98">
        <v>1.1750499999999999</v>
      </c>
      <c r="P98">
        <v>1.1776</v>
      </c>
      <c r="R98">
        <v>1.1798500000000001</v>
      </c>
      <c r="S98">
        <v>1.18255</v>
      </c>
      <c r="V98">
        <v>1.1859</v>
      </c>
      <c r="Y98">
        <v>1.18885</v>
      </c>
      <c r="AB98">
        <v>1.1921999999999999</v>
      </c>
      <c r="AC98">
        <v>1.1960999999999999</v>
      </c>
      <c r="AD98">
        <v>1.2012</v>
      </c>
      <c r="AE98">
        <v>1.2062999999999999</v>
      </c>
      <c r="AF98">
        <v>1.2114</v>
      </c>
      <c r="AG98">
        <v>1.2164999999999999</v>
      </c>
      <c r="AH98">
        <v>1.2216</v>
      </c>
      <c r="AK98">
        <v>1.2266999999999999</v>
      </c>
      <c r="AN98">
        <v>1.2318</v>
      </c>
      <c r="AQ98">
        <v>1.2369000000000001</v>
      </c>
      <c r="AT98">
        <v>1.242</v>
      </c>
      <c r="AW98">
        <v>1.2471000000000001</v>
      </c>
      <c r="AZ98">
        <v>1.2522</v>
      </c>
      <c r="BF98">
        <v>1.2565500000000001</v>
      </c>
    </row>
    <row r="99" spans="1:58">
      <c r="A99" s="95">
        <v>44419</v>
      </c>
      <c r="F99">
        <v>1.1738999999999999</v>
      </c>
      <c r="G99">
        <v>1.17455</v>
      </c>
      <c r="H99">
        <v>1.1753499999999999</v>
      </c>
      <c r="J99">
        <v>1.17605</v>
      </c>
      <c r="M99">
        <v>1.17665</v>
      </c>
      <c r="P99">
        <v>1.1792</v>
      </c>
      <c r="R99">
        <v>1.1814499999999999</v>
      </c>
      <c r="S99">
        <v>1.1841999999999999</v>
      </c>
      <c r="V99">
        <v>1.1874</v>
      </c>
      <c r="Y99">
        <v>1.1902999999999999</v>
      </c>
      <c r="AB99">
        <v>1.1936500000000001</v>
      </c>
      <c r="AC99">
        <v>1.1975</v>
      </c>
      <c r="AD99">
        <v>1.20255</v>
      </c>
      <c r="AE99">
        <v>1.2076</v>
      </c>
      <c r="AF99">
        <v>1.21265</v>
      </c>
      <c r="AG99">
        <v>1.2176499999999999</v>
      </c>
      <c r="AH99">
        <v>1.2226999999999999</v>
      </c>
      <c r="AK99">
        <v>1.2277499999999999</v>
      </c>
      <c r="AN99">
        <v>1.2327999999999999</v>
      </c>
      <c r="AQ99">
        <v>1.2378</v>
      </c>
      <c r="AT99">
        <v>1.24285</v>
      </c>
      <c r="AW99">
        <v>1.2479</v>
      </c>
      <c r="AZ99">
        <v>1.25295</v>
      </c>
    </row>
    <row r="100" spans="1:58">
      <c r="A100" s="95">
        <v>44420</v>
      </c>
      <c r="F100">
        <v>1.173</v>
      </c>
      <c r="G100">
        <v>1.1736500000000001</v>
      </c>
      <c r="H100">
        <v>1.17445</v>
      </c>
      <c r="J100">
        <v>1.1751499999999999</v>
      </c>
      <c r="M100">
        <v>1.1757500000000001</v>
      </c>
      <c r="P100">
        <v>1.17835</v>
      </c>
      <c r="R100">
        <v>1.18055</v>
      </c>
      <c r="S100">
        <v>1.1832</v>
      </c>
      <c r="V100">
        <v>1.18655</v>
      </c>
      <c r="Y100">
        <v>1.1895</v>
      </c>
      <c r="AB100">
        <v>1.1929000000000001</v>
      </c>
      <c r="AC100">
        <v>1.19675</v>
      </c>
      <c r="AD100">
        <v>1.2018500000000001</v>
      </c>
      <c r="AE100">
        <v>1.20695</v>
      </c>
      <c r="AF100">
        <v>1.212</v>
      </c>
      <c r="AG100">
        <v>1.2171000000000001</v>
      </c>
      <c r="AH100">
        <v>1.2221500000000001</v>
      </c>
      <c r="AK100">
        <v>1.22725</v>
      </c>
      <c r="AN100">
        <v>1.2323500000000001</v>
      </c>
      <c r="AQ100">
        <v>1.2374000000000001</v>
      </c>
      <c r="AT100">
        <v>1.2424999999999999</v>
      </c>
      <c r="AW100">
        <v>1.2475499999999999</v>
      </c>
      <c r="AZ100">
        <v>1.25265</v>
      </c>
    </row>
    <row r="101" spans="1:58">
      <c r="A101" s="95">
        <v>44421</v>
      </c>
      <c r="F101">
        <v>1.1795</v>
      </c>
      <c r="G101">
        <v>1.18015</v>
      </c>
      <c r="H101">
        <v>1.1809499999999999</v>
      </c>
      <c r="J101">
        <v>1.1816500000000001</v>
      </c>
      <c r="M101">
        <v>1.18225</v>
      </c>
      <c r="P101">
        <v>1.18485</v>
      </c>
      <c r="R101">
        <v>1.1870499999999999</v>
      </c>
      <c r="S101">
        <v>1.1897500000000001</v>
      </c>
      <c r="V101">
        <v>1.1930499999999999</v>
      </c>
      <c r="Y101">
        <v>1.1959500000000001</v>
      </c>
      <c r="AB101">
        <v>1.1993499999999999</v>
      </c>
      <c r="AC101">
        <v>1.2031499999999999</v>
      </c>
      <c r="AD101">
        <v>1.2081500000000001</v>
      </c>
      <c r="AE101">
        <v>1.2132000000000001</v>
      </c>
      <c r="AF101">
        <v>1.2181999999999999</v>
      </c>
      <c r="AG101">
        <v>1.2232499999999999</v>
      </c>
      <c r="AH101">
        <v>1.2282500000000001</v>
      </c>
      <c r="AK101">
        <v>1.2333000000000001</v>
      </c>
      <c r="AN101">
        <v>1.2383500000000001</v>
      </c>
      <c r="AQ101">
        <v>1.24335</v>
      </c>
      <c r="AT101">
        <v>1.2484</v>
      </c>
      <c r="AW101">
        <v>1.2534000000000001</v>
      </c>
      <c r="AZ101">
        <v>1.2584500000000001</v>
      </c>
    </row>
    <row r="102" spans="1:58">
      <c r="A102" s="95">
        <v>44424</v>
      </c>
      <c r="F102">
        <v>1.17815</v>
      </c>
      <c r="G102">
        <v>1.17815</v>
      </c>
      <c r="H102">
        <v>1.1789499999999999</v>
      </c>
      <c r="J102">
        <v>1.1796500000000001</v>
      </c>
      <c r="M102">
        <v>1.18025</v>
      </c>
      <c r="P102">
        <v>1.1828000000000001</v>
      </c>
      <c r="R102">
        <v>1.1850000000000001</v>
      </c>
      <c r="S102">
        <v>1.1877</v>
      </c>
      <c r="V102">
        <v>1.1909000000000001</v>
      </c>
      <c r="Y102">
        <v>1.1937</v>
      </c>
      <c r="AB102">
        <v>1.19695</v>
      </c>
      <c r="AC102">
        <v>1.2005999999999999</v>
      </c>
      <c r="AD102">
        <v>1.2054</v>
      </c>
      <c r="AE102">
        <v>1.2101500000000001</v>
      </c>
      <c r="AF102">
        <v>1.21495</v>
      </c>
      <c r="AG102">
        <v>1.2197499999999999</v>
      </c>
      <c r="AH102">
        <v>1.22455</v>
      </c>
      <c r="AK102">
        <v>1.2293000000000001</v>
      </c>
      <c r="AN102">
        <v>1.2341</v>
      </c>
      <c r="AQ102">
        <v>1.2388999999999999</v>
      </c>
      <c r="AT102">
        <v>1.2437</v>
      </c>
      <c r="AW102">
        <v>1.2484500000000001</v>
      </c>
      <c r="AZ102">
        <v>1.25325</v>
      </c>
    </row>
    <row r="103" spans="1:58">
      <c r="A103" s="95">
        <v>44425</v>
      </c>
      <c r="F103">
        <v>1.1716500000000001</v>
      </c>
      <c r="G103">
        <v>1.17245</v>
      </c>
      <c r="H103">
        <v>1.1731</v>
      </c>
      <c r="J103">
        <v>1.1737500000000001</v>
      </c>
      <c r="M103">
        <v>1.17475</v>
      </c>
      <c r="P103">
        <v>1.17635</v>
      </c>
      <c r="R103">
        <v>1.1785000000000001</v>
      </c>
      <c r="S103">
        <v>1.1812</v>
      </c>
      <c r="V103">
        <v>1.18435</v>
      </c>
      <c r="Y103">
        <v>1.1872</v>
      </c>
      <c r="AB103">
        <v>1.1904999999999999</v>
      </c>
      <c r="AC103">
        <v>1.1940999999999999</v>
      </c>
      <c r="AD103">
        <v>1.1989000000000001</v>
      </c>
      <c r="AE103">
        <v>1.2036500000000001</v>
      </c>
      <c r="AF103">
        <v>1.20845</v>
      </c>
      <c r="AG103">
        <v>1.2132000000000001</v>
      </c>
      <c r="AH103">
        <v>1.218</v>
      </c>
      <c r="AK103">
        <v>1.2228000000000001</v>
      </c>
      <c r="AN103">
        <v>1.2275499999999999</v>
      </c>
      <c r="AQ103">
        <v>1.2323500000000001</v>
      </c>
      <c r="AT103">
        <v>1.23715</v>
      </c>
      <c r="AW103">
        <v>1.2419</v>
      </c>
      <c r="AZ103">
        <v>1.2466999999999999</v>
      </c>
    </row>
    <row r="104" spans="1:58">
      <c r="A104" s="95">
        <v>44426</v>
      </c>
      <c r="F104">
        <v>1.1718</v>
      </c>
      <c r="G104">
        <v>1.1726000000000001</v>
      </c>
      <c r="H104">
        <v>1.1732499999999999</v>
      </c>
      <c r="J104">
        <v>1.1738999999999999</v>
      </c>
      <c r="M104">
        <v>1.1749000000000001</v>
      </c>
      <c r="P104">
        <v>1.1765000000000001</v>
      </c>
      <c r="R104">
        <v>1.1787000000000001</v>
      </c>
      <c r="S104">
        <v>1.1813</v>
      </c>
      <c r="V104">
        <v>1.1847000000000001</v>
      </c>
      <c r="Y104">
        <v>1.1876</v>
      </c>
      <c r="AB104">
        <v>1.1910499999999999</v>
      </c>
      <c r="AC104">
        <v>1.19475</v>
      </c>
      <c r="AD104">
        <v>1.1997</v>
      </c>
      <c r="AE104">
        <v>1.2045999999999999</v>
      </c>
      <c r="AF104">
        <v>1.2095499999999999</v>
      </c>
      <c r="AG104">
        <v>1.2144999999999999</v>
      </c>
      <c r="AH104">
        <v>1.2194499999999999</v>
      </c>
      <c r="AK104">
        <v>1.22435</v>
      </c>
      <c r="AN104">
        <v>1.2293000000000001</v>
      </c>
      <c r="AQ104">
        <v>1.2342500000000001</v>
      </c>
      <c r="AT104">
        <v>1.2392000000000001</v>
      </c>
      <c r="AW104">
        <v>1.2441</v>
      </c>
      <c r="AZ104">
        <v>1.24905</v>
      </c>
    </row>
    <row r="105" spans="1:58">
      <c r="A105" s="95">
        <v>44427</v>
      </c>
      <c r="F105">
        <v>1.16805</v>
      </c>
      <c r="G105">
        <v>1.1689000000000001</v>
      </c>
      <c r="H105">
        <v>1.1695</v>
      </c>
      <c r="J105">
        <v>1.17015</v>
      </c>
      <c r="M105">
        <v>1.1712</v>
      </c>
      <c r="P105">
        <v>1.17275</v>
      </c>
      <c r="R105">
        <v>1.1749499999999999</v>
      </c>
      <c r="S105">
        <v>1.1775500000000001</v>
      </c>
      <c r="V105">
        <v>1.1809000000000001</v>
      </c>
      <c r="Y105">
        <v>1.1837500000000001</v>
      </c>
      <c r="AB105">
        <v>1.1870499999999999</v>
      </c>
      <c r="AC105">
        <v>1.19065</v>
      </c>
      <c r="AD105">
        <v>1.1954</v>
      </c>
      <c r="AE105">
        <v>1.2001999999999999</v>
      </c>
      <c r="AF105">
        <v>1.2050000000000001</v>
      </c>
      <c r="AG105">
        <v>1.2098</v>
      </c>
      <c r="AH105">
        <v>1.2145999999999999</v>
      </c>
      <c r="AK105">
        <v>1.2194</v>
      </c>
      <c r="AN105">
        <v>1.2241500000000001</v>
      </c>
      <c r="AQ105">
        <v>1.22895</v>
      </c>
      <c r="AT105">
        <v>1.2337499999999999</v>
      </c>
      <c r="AW105">
        <v>1.23855</v>
      </c>
      <c r="AZ105">
        <v>1.24335</v>
      </c>
    </row>
    <row r="106" spans="1:58">
      <c r="A106" s="95">
        <v>44428</v>
      </c>
      <c r="F106">
        <v>1.17015</v>
      </c>
      <c r="G106">
        <v>1.171</v>
      </c>
      <c r="H106">
        <v>1.1716</v>
      </c>
      <c r="J106">
        <v>1.17225</v>
      </c>
      <c r="M106">
        <v>1.1733</v>
      </c>
      <c r="P106">
        <v>1.1749000000000001</v>
      </c>
      <c r="R106">
        <v>1.1771</v>
      </c>
      <c r="S106">
        <v>1.1796500000000001</v>
      </c>
      <c r="V106">
        <v>1.1830000000000001</v>
      </c>
      <c r="Y106">
        <v>1.1859</v>
      </c>
      <c r="AB106">
        <v>1.1893</v>
      </c>
      <c r="AC106">
        <v>1.1929000000000001</v>
      </c>
      <c r="AD106">
        <v>1.1978500000000001</v>
      </c>
      <c r="AE106">
        <v>1.2028000000000001</v>
      </c>
      <c r="AF106">
        <v>1.2077500000000001</v>
      </c>
      <c r="AG106">
        <v>1.2126999999999999</v>
      </c>
      <c r="AH106">
        <v>1.2176499999999999</v>
      </c>
      <c r="AK106">
        <v>1.22255</v>
      </c>
      <c r="AN106">
        <v>1.2275</v>
      </c>
      <c r="AQ106">
        <v>1.23245</v>
      </c>
      <c r="AT106">
        <v>1.2374000000000001</v>
      </c>
      <c r="AW106">
        <v>1.2423500000000001</v>
      </c>
      <c r="AZ106">
        <v>1.2473000000000001</v>
      </c>
    </row>
    <row r="107" spans="1:58">
      <c r="A107" s="95">
        <v>44431</v>
      </c>
      <c r="F107">
        <v>1.1753</v>
      </c>
      <c r="G107">
        <v>1.17615</v>
      </c>
      <c r="H107">
        <v>1.17675</v>
      </c>
      <c r="J107">
        <v>1.1774</v>
      </c>
      <c r="M107">
        <v>1.17845</v>
      </c>
      <c r="P107">
        <v>1.18005</v>
      </c>
      <c r="R107">
        <v>1.1822999999999999</v>
      </c>
      <c r="S107">
        <v>1.1848000000000001</v>
      </c>
      <c r="V107">
        <v>1.1881999999999999</v>
      </c>
      <c r="Y107">
        <v>1.1910499999999999</v>
      </c>
      <c r="AB107">
        <v>1.1943999999999999</v>
      </c>
      <c r="AC107">
        <v>1.198</v>
      </c>
      <c r="AD107">
        <v>1.2029000000000001</v>
      </c>
      <c r="AE107">
        <v>1.2078500000000001</v>
      </c>
      <c r="AF107">
        <v>1.21275</v>
      </c>
      <c r="AG107">
        <v>1.2176499999999999</v>
      </c>
      <c r="AH107">
        <v>1.2225999999999999</v>
      </c>
      <c r="AK107">
        <v>1.2275</v>
      </c>
      <c r="AN107">
        <v>1.2323999999999999</v>
      </c>
      <c r="AQ107">
        <v>1.2373499999999999</v>
      </c>
      <c r="AT107">
        <v>1.2422500000000001</v>
      </c>
      <c r="AW107">
        <v>1.24715</v>
      </c>
      <c r="AZ107">
        <v>1.2521</v>
      </c>
    </row>
    <row r="108" spans="1:58">
      <c r="A108" s="95">
        <v>44432</v>
      </c>
      <c r="F108">
        <v>1.1759500000000001</v>
      </c>
      <c r="G108">
        <v>1.1768000000000001</v>
      </c>
      <c r="H108">
        <v>1.1774500000000001</v>
      </c>
      <c r="J108">
        <v>1.17805</v>
      </c>
      <c r="M108">
        <v>1.1791</v>
      </c>
      <c r="P108">
        <v>1.18075</v>
      </c>
      <c r="R108">
        <v>1.1829499999999999</v>
      </c>
      <c r="S108">
        <v>1.1854499999999999</v>
      </c>
      <c r="V108">
        <v>1.18895</v>
      </c>
      <c r="Y108">
        <v>1.1918500000000001</v>
      </c>
      <c r="AB108">
        <v>1.1952499999999999</v>
      </c>
      <c r="AC108">
        <v>1.19885</v>
      </c>
      <c r="AD108">
        <v>1.2038500000000001</v>
      </c>
      <c r="AE108">
        <v>1.20885</v>
      </c>
      <c r="AF108">
        <v>1.2138500000000001</v>
      </c>
      <c r="AG108">
        <v>1.21885</v>
      </c>
      <c r="AH108">
        <v>1.2238500000000001</v>
      </c>
      <c r="AK108">
        <v>1.22885</v>
      </c>
      <c r="AN108">
        <v>1.2338499999999999</v>
      </c>
      <c r="AQ108">
        <v>1.23885</v>
      </c>
      <c r="AT108">
        <v>1.2438</v>
      </c>
      <c r="AW108">
        <v>1.2487999999999999</v>
      </c>
      <c r="AZ108">
        <v>1.2538</v>
      </c>
    </row>
    <row r="109" spans="1:58">
      <c r="A109" s="95">
        <v>44433</v>
      </c>
      <c r="F109">
        <v>1.1775500000000001</v>
      </c>
      <c r="G109">
        <v>1.1783999999999999</v>
      </c>
      <c r="H109">
        <v>1.179</v>
      </c>
      <c r="J109">
        <v>1.1796500000000001</v>
      </c>
      <c r="M109">
        <v>1.18065</v>
      </c>
      <c r="P109">
        <v>1.1822999999999999</v>
      </c>
      <c r="R109">
        <v>1.18455</v>
      </c>
      <c r="S109">
        <v>1.1871499999999999</v>
      </c>
      <c r="V109">
        <v>1.19055</v>
      </c>
      <c r="Y109">
        <v>1.1935500000000001</v>
      </c>
      <c r="AB109">
        <v>1.1970000000000001</v>
      </c>
      <c r="AC109">
        <v>1.20065</v>
      </c>
      <c r="AD109">
        <v>1.2057500000000001</v>
      </c>
      <c r="AE109">
        <v>1.21085</v>
      </c>
      <c r="AF109">
        <v>1.2159500000000001</v>
      </c>
      <c r="AG109">
        <v>1.22105</v>
      </c>
      <c r="AH109">
        <v>1.2262</v>
      </c>
      <c r="AK109">
        <v>1.2313000000000001</v>
      </c>
      <c r="AN109">
        <v>1.2363999999999999</v>
      </c>
      <c r="AQ109">
        <v>1.2415</v>
      </c>
      <c r="AT109">
        <v>1.2465999999999999</v>
      </c>
      <c r="AW109">
        <v>1.2517</v>
      </c>
      <c r="AZ109">
        <v>1.25685</v>
      </c>
    </row>
    <row r="110" spans="1:58">
      <c r="A110" s="95">
        <v>44434</v>
      </c>
      <c r="F110">
        <v>1.1755</v>
      </c>
      <c r="G110">
        <v>1.17635</v>
      </c>
      <c r="H110">
        <v>1.1769499999999999</v>
      </c>
      <c r="J110">
        <v>1.1776</v>
      </c>
      <c r="M110">
        <v>1.1786000000000001</v>
      </c>
      <c r="P110">
        <v>1.1802999999999999</v>
      </c>
      <c r="R110">
        <v>1.1825000000000001</v>
      </c>
      <c r="S110">
        <v>1.1851</v>
      </c>
      <c r="V110">
        <v>1.1884999999999999</v>
      </c>
      <c r="Y110">
        <v>1.1914</v>
      </c>
      <c r="AB110">
        <v>1.19485</v>
      </c>
      <c r="AC110">
        <v>1.19845</v>
      </c>
      <c r="AD110">
        <v>1.2035499999999999</v>
      </c>
      <c r="AE110">
        <v>1.2087000000000001</v>
      </c>
      <c r="AF110">
        <v>1.2138500000000001</v>
      </c>
      <c r="AG110">
        <v>1.2190000000000001</v>
      </c>
      <c r="AH110">
        <v>1.2241500000000001</v>
      </c>
      <c r="AK110">
        <v>1.2293000000000001</v>
      </c>
      <c r="AN110">
        <v>1.23445</v>
      </c>
      <c r="AQ110">
        <v>1.2395499999999999</v>
      </c>
      <c r="AT110">
        <v>1.2446999999999999</v>
      </c>
      <c r="AW110">
        <v>1.2498499999999999</v>
      </c>
      <c r="AZ110">
        <v>1.2549999999999999</v>
      </c>
    </row>
    <row r="111" spans="1:58">
      <c r="A111" s="95">
        <v>44435</v>
      </c>
      <c r="F111">
        <v>1.1798</v>
      </c>
      <c r="G111">
        <v>1.18065</v>
      </c>
      <c r="H111">
        <v>1.1812499999999999</v>
      </c>
      <c r="J111">
        <v>1.1819</v>
      </c>
      <c r="M111">
        <v>1.1829000000000001</v>
      </c>
      <c r="P111">
        <v>1.18455</v>
      </c>
      <c r="R111">
        <v>1.18675</v>
      </c>
      <c r="S111">
        <v>1.1893499999999999</v>
      </c>
      <c r="V111">
        <v>1.19255</v>
      </c>
      <c r="Y111">
        <v>1.1954499999999999</v>
      </c>
      <c r="AB111">
        <v>1.1988000000000001</v>
      </c>
      <c r="AC111">
        <v>1.20225</v>
      </c>
      <c r="AD111">
        <v>1.2072000000000001</v>
      </c>
      <c r="AE111">
        <v>1.2121500000000001</v>
      </c>
      <c r="AF111">
        <v>1.2171000000000001</v>
      </c>
      <c r="AG111">
        <v>1.2220500000000001</v>
      </c>
      <c r="AH111">
        <v>1.2270000000000001</v>
      </c>
      <c r="AK111">
        <v>1.232</v>
      </c>
      <c r="AN111">
        <v>1.23695</v>
      </c>
      <c r="AQ111">
        <v>1.2419</v>
      </c>
      <c r="AT111">
        <v>1.24685</v>
      </c>
      <c r="AW111">
        <v>1.2518</v>
      </c>
      <c r="AZ111">
        <v>1.25675</v>
      </c>
    </row>
    <row r="112" spans="1:58">
      <c r="A112" s="95">
        <v>44438</v>
      </c>
      <c r="F112">
        <v>1.1807000000000001</v>
      </c>
      <c r="G112">
        <v>1.1815500000000001</v>
      </c>
      <c r="H112">
        <v>1.18215</v>
      </c>
      <c r="J112">
        <v>1.1828000000000001</v>
      </c>
      <c r="M112">
        <v>1.1838</v>
      </c>
      <c r="P112">
        <v>1.1854499999999999</v>
      </c>
      <c r="R112">
        <v>1.1876500000000001</v>
      </c>
      <c r="S112">
        <v>1.19015</v>
      </c>
      <c r="V112">
        <v>1.1933499999999999</v>
      </c>
      <c r="Y112">
        <v>1.19615</v>
      </c>
      <c r="AB112">
        <v>1.1994499999999999</v>
      </c>
      <c r="AC112">
        <v>1.2029000000000001</v>
      </c>
      <c r="AD112">
        <v>1.2079500000000001</v>
      </c>
      <c r="AE112">
        <v>1.2130000000000001</v>
      </c>
      <c r="AF112">
        <v>1.2181</v>
      </c>
      <c r="AG112">
        <v>1.22315</v>
      </c>
      <c r="AH112">
        <v>1.2282</v>
      </c>
      <c r="AK112">
        <v>1.23325</v>
      </c>
      <c r="AN112">
        <v>1.2383500000000001</v>
      </c>
      <c r="AQ112">
        <v>1.2434000000000001</v>
      </c>
      <c r="AT112">
        <v>1.2484500000000001</v>
      </c>
      <c r="AW112">
        <v>1.2535000000000001</v>
      </c>
      <c r="AZ112">
        <v>1.2585999999999999</v>
      </c>
    </row>
    <row r="113" spans="1:57">
      <c r="A113" s="95">
        <v>44439</v>
      </c>
      <c r="F113">
        <v>1.1815500000000001</v>
      </c>
      <c r="G113">
        <v>1.1823999999999999</v>
      </c>
      <c r="H113">
        <v>1.1830000000000001</v>
      </c>
      <c r="J113">
        <v>1.1836500000000001</v>
      </c>
      <c r="M113">
        <v>1.18465</v>
      </c>
      <c r="P113">
        <v>1.18625</v>
      </c>
      <c r="R113">
        <v>1.1884999999999999</v>
      </c>
      <c r="S113">
        <v>1.19095</v>
      </c>
      <c r="V113">
        <v>1.19415</v>
      </c>
      <c r="Y113">
        <v>1.19695</v>
      </c>
      <c r="AB113">
        <v>1.2001999999999999</v>
      </c>
      <c r="AC113">
        <v>1.2035</v>
      </c>
      <c r="AD113">
        <v>1.2082999999999999</v>
      </c>
      <c r="AE113">
        <v>1.21315</v>
      </c>
      <c r="AF113">
        <v>1.2179500000000001</v>
      </c>
      <c r="AG113">
        <v>1.2228000000000001</v>
      </c>
      <c r="AH113">
        <v>1.2276</v>
      </c>
      <c r="AK113">
        <v>1.23245</v>
      </c>
      <c r="AN113">
        <v>1.23725</v>
      </c>
      <c r="AQ113">
        <v>1.2420500000000001</v>
      </c>
      <c r="AT113">
        <v>1.2468999999999999</v>
      </c>
      <c r="AW113">
        <v>1.2517</v>
      </c>
      <c r="AZ113">
        <v>1.2565500000000001</v>
      </c>
    </row>
    <row r="114" spans="1:57">
      <c r="A114" s="95">
        <v>44440</v>
      </c>
      <c r="G114">
        <v>1.1849000000000001</v>
      </c>
      <c r="H114">
        <v>1.1857500000000001</v>
      </c>
      <c r="J114">
        <v>1.18635</v>
      </c>
      <c r="K114">
        <v>1.1870000000000001</v>
      </c>
      <c r="M114">
        <v>1.1879500000000001</v>
      </c>
      <c r="P114">
        <v>1.1896</v>
      </c>
      <c r="R114">
        <v>1.1918</v>
      </c>
      <c r="S114">
        <v>1.1942999999999999</v>
      </c>
      <c r="V114">
        <v>1.1974499999999999</v>
      </c>
      <c r="Y114">
        <v>1.2002999999999999</v>
      </c>
      <c r="AB114">
        <v>1.2035499999999999</v>
      </c>
      <c r="AC114">
        <v>1.20685</v>
      </c>
      <c r="AD114">
        <v>1.2117500000000001</v>
      </c>
      <c r="AE114">
        <v>1.2165999999999999</v>
      </c>
      <c r="AF114">
        <v>1.2214499999999999</v>
      </c>
      <c r="AG114">
        <v>1.2263500000000001</v>
      </c>
      <c r="AH114">
        <v>1.2312000000000001</v>
      </c>
      <c r="AK114">
        <v>1.2360500000000001</v>
      </c>
      <c r="AN114">
        <v>1.24095</v>
      </c>
      <c r="AQ114">
        <v>1.2458</v>
      </c>
      <c r="AT114">
        <v>1.25065</v>
      </c>
      <c r="AW114">
        <v>1.2555499999999999</v>
      </c>
      <c r="AZ114">
        <v>1.2604</v>
      </c>
    </row>
    <row r="115" spans="1:57">
      <c r="A115" s="429">
        <v>44441</v>
      </c>
      <c r="G115">
        <v>1.1876500000000001</v>
      </c>
      <c r="H115">
        <v>1.1884999999999999</v>
      </c>
      <c r="J115">
        <v>1.1891</v>
      </c>
      <c r="K115">
        <v>1.1897500000000001</v>
      </c>
      <c r="M115">
        <v>1.19065</v>
      </c>
      <c r="P115">
        <v>1.19235</v>
      </c>
      <c r="R115">
        <v>1.19455</v>
      </c>
      <c r="S115">
        <v>1.1971499999999999</v>
      </c>
      <c r="V115">
        <v>1.20025</v>
      </c>
      <c r="Y115">
        <v>1.2031000000000001</v>
      </c>
      <c r="AB115">
        <v>1.2063999999999999</v>
      </c>
      <c r="AC115">
        <v>1.2097</v>
      </c>
      <c r="AD115">
        <v>1.21455</v>
      </c>
      <c r="AE115">
        <v>1.2194</v>
      </c>
      <c r="AF115">
        <v>1.2242500000000001</v>
      </c>
      <c r="AG115">
        <v>1.2291000000000001</v>
      </c>
      <c r="AH115">
        <v>1.2339500000000001</v>
      </c>
      <c r="AK115">
        <v>1.2387999999999999</v>
      </c>
      <c r="AN115">
        <v>1.2437</v>
      </c>
      <c r="AQ115">
        <v>1.24855</v>
      </c>
      <c r="AT115">
        <v>1.2534000000000001</v>
      </c>
      <c r="AW115">
        <v>1.2582500000000001</v>
      </c>
      <c r="AZ115">
        <v>1.2630999999999999</v>
      </c>
    </row>
    <row r="116" spans="1:57">
      <c r="A116" s="429">
        <v>44442</v>
      </c>
      <c r="G116">
        <v>1.1892499999999999</v>
      </c>
      <c r="H116">
        <v>1.1900999999999999</v>
      </c>
      <c r="J116">
        <v>1.1907000000000001</v>
      </c>
      <c r="K116">
        <v>1.1913499999999999</v>
      </c>
      <c r="M116">
        <v>1.19225</v>
      </c>
      <c r="P116">
        <v>1.1939</v>
      </c>
      <c r="R116">
        <v>1.19615</v>
      </c>
      <c r="S116">
        <v>1.1987000000000001</v>
      </c>
      <c r="V116">
        <v>1.2017</v>
      </c>
      <c r="Y116">
        <v>1.20445</v>
      </c>
      <c r="AB116">
        <v>1.2077</v>
      </c>
      <c r="AC116">
        <v>1.21095</v>
      </c>
      <c r="AD116">
        <v>1.2157500000000001</v>
      </c>
      <c r="AE116">
        <v>1.22055</v>
      </c>
      <c r="AF116">
        <v>1.2253499999999999</v>
      </c>
      <c r="AG116">
        <v>1.2302</v>
      </c>
      <c r="AH116">
        <v>1.2350000000000001</v>
      </c>
      <c r="AK116">
        <v>1.2398</v>
      </c>
      <c r="AN116">
        <v>1.2445999999999999</v>
      </c>
      <c r="AQ116">
        <v>1.2494499999999999</v>
      </c>
      <c r="AT116">
        <v>1.2542500000000001</v>
      </c>
      <c r="AW116">
        <v>1.25905</v>
      </c>
      <c r="AZ116">
        <v>1.2638499999999999</v>
      </c>
    </row>
    <row r="117" spans="1:57">
      <c r="A117" s="429">
        <v>44445</v>
      </c>
      <c r="G117" s="189">
        <v>1.1892499999999999</v>
      </c>
      <c r="H117" s="189">
        <v>1.1900999999999999</v>
      </c>
      <c r="I117" s="189"/>
      <c r="J117" s="189">
        <v>1.1907000000000001</v>
      </c>
      <c r="K117" s="189">
        <v>1.1913499999999999</v>
      </c>
      <c r="L117" s="189"/>
      <c r="M117" s="189">
        <v>1.19225</v>
      </c>
      <c r="N117" s="189"/>
      <c r="O117" s="189"/>
      <c r="P117" s="189">
        <v>1.1939</v>
      </c>
      <c r="Q117" s="189"/>
      <c r="R117" s="189">
        <v>1.19615</v>
      </c>
      <c r="S117" s="189">
        <v>1.1987000000000001</v>
      </c>
      <c r="T117" s="189"/>
      <c r="U117" s="189"/>
      <c r="V117" s="189">
        <v>1.2017</v>
      </c>
      <c r="W117" s="189"/>
      <c r="X117" s="189"/>
      <c r="Y117" s="189">
        <v>1.20445</v>
      </c>
      <c r="Z117" s="189"/>
      <c r="AA117" s="189"/>
      <c r="AB117" s="189">
        <v>1.2077</v>
      </c>
      <c r="AC117" s="189">
        <v>1.21095</v>
      </c>
      <c r="AD117" s="189">
        <v>1.2157500000000001</v>
      </c>
      <c r="AE117" s="189">
        <v>1.22055</v>
      </c>
      <c r="AF117" s="189">
        <v>1.2253499999999999</v>
      </c>
      <c r="AG117" s="189">
        <v>1.2302</v>
      </c>
      <c r="AH117" s="189">
        <v>1.2350000000000001</v>
      </c>
      <c r="AI117" s="189"/>
      <c r="AJ117" s="189"/>
      <c r="AK117" s="189">
        <v>1.2398</v>
      </c>
      <c r="AL117" s="189"/>
      <c r="AM117" s="189"/>
      <c r="AN117" s="189">
        <v>1.2445999999999999</v>
      </c>
      <c r="AO117" s="189"/>
      <c r="AP117" s="189"/>
      <c r="AQ117" s="189">
        <v>1.2494499999999999</v>
      </c>
      <c r="AR117" s="189"/>
      <c r="AS117" s="189"/>
      <c r="AT117" s="189">
        <v>1.2542500000000001</v>
      </c>
      <c r="AU117" s="189"/>
      <c r="AV117" s="189"/>
      <c r="AW117" s="189">
        <v>1.25905</v>
      </c>
      <c r="AX117" s="189"/>
      <c r="AY117" s="189"/>
      <c r="AZ117" s="189">
        <v>1.2638499999999999</v>
      </c>
      <c r="BA117" s="189"/>
      <c r="BB117" s="189"/>
      <c r="BC117" s="189"/>
      <c r="BD117" s="189"/>
      <c r="BE117" s="189"/>
    </row>
    <row r="118" spans="1:57">
      <c r="A118" s="429">
        <v>44446</v>
      </c>
      <c r="G118">
        <v>1.1847000000000001</v>
      </c>
      <c r="H118">
        <v>1.1855500000000001</v>
      </c>
      <c r="J118">
        <v>1.18615</v>
      </c>
      <c r="K118">
        <v>1.1868000000000001</v>
      </c>
      <c r="M118">
        <v>1.1877</v>
      </c>
      <c r="P118">
        <v>1.1893499999999999</v>
      </c>
      <c r="R118">
        <v>1.1915500000000001</v>
      </c>
      <c r="S118">
        <v>1.194</v>
      </c>
      <c r="V118">
        <v>1.1970499999999999</v>
      </c>
      <c r="Y118">
        <v>1.1998</v>
      </c>
      <c r="AB118">
        <v>1.20305</v>
      </c>
      <c r="AC118">
        <v>1.2061999999999999</v>
      </c>
      <c r="AD118">
        <v>1.2111000000000001</v>
      </c>
      <c r="AE118">
        <v>1.2159500000000001</v>
      </c>
      <c r="AF118">
        <v>1.22085</v>
      </c>
      <c r="AG118">
        <v>1.2257499999999999</v>
      </c>
      <c r="AH118">
        <v>1.2305999999999999</v>
      </c>
      <c r="AK118">
        <v>1.2355</v>
      </c>
      <c r="AN118">
        <v>1.2403500000000001</v>
      </c>
      <c r="AQ118">
        <v>1.24525</v>
      </c>
      <c r="AT118">
        <v>1.2501</v>
      </c>
      <c r="AW118">
        <v>1.2549999999999999</v>
      </c>
      <c r="AZ118">
        <v>1.2598499999999999</v>
      </c>
    </row>
    <row r="119" spans="1:57">
      <c r="A119" s="429">
        <v>44447</v>
      </c>
      <c r="G119">
        <v>1.1826000000000001</v>
      </c>
      <c r="H119">
        <v>1.1834499999999999</v>
      </c>
      <c r="J119">
        <v>1.18405</v>
      </c>
      <c r="K119">
        <v>1.1847000000000001</v>
      </c>
      <c r="M119">
        <v>1.1856</v>
      </c>
      <c r="P119">
        <v>1.1873</v>
      </c>
      <c r="R119">
        <v>1.1895</v>
      </c>
      <c r="S119">
        <v>1.1919500000000001</v>
      </c>
      <c r="V119">
        <v>1.19495</v>
      </c>
      <c r="Y119">
        <v>1.1977</v>
      </c>
      <c r="AB119">
        <v>1.20095</v>
      </c>
      <c r="AC119">
        <v>1.2040500000000001</v>
      </c>
      <c r="AD119">
        <v>1.2089000000000001</v>
      </c>
      <c r="AE119">
        <v>1.2137500000000001</v>
      </c>
      <c r="AF119">
        <v>1.2185999999999999</v>
      </c>
      <c r="AG119">
        <v>1.2234</v>
      </c>
      <c r="AH119">
        <v>1.2282500000000001</v>
      </c>
      <c r="AK119">
        <v>1.2331000000000001</v>
      </c>
      <c r="AN119">
        <v>1.2379500000000001</v>
      </c>
      <c r="AQ119">
        <v>1.2427999999999999</v>
      </c>
      <c r="AT119">
        <v>1.2476</v>
      </c>
      <c r="AW119">
        <v>1.2524500000000001</v>
      </c>
      <c r="AZ119">
        <v>1.2573000000000001</v>
      </c>
    </row>
    <row r="120" spans="1:57">
      <c r="A120" s="429">
        <v>44448</v>
      </c>
      <c r="G120">
        <v>1.1830499999999999</v>
      </c>
      <c r="H120">
        <v>1.1839</v>
      </c>
      <c r="J120">
        <v>1.1845000000000001</v>
      </c>
      <c r="K120">
        <v>1.1851499999999999</v>
      </c>
      <c r="M120">
        <v>1.1859500000000001</v>
      </c>
      <c r="P120">
        <v>1.1877</v>
      </c>
      <c r="R120">
        <v>1.1899500000000001</v>
      </c>
      <c r="S120">
        <v>1.1922999999999999</v>
      </c>
      <c r="V120">
        <v>1.1953</v>
      </c>
      <c r="Y120">
        <v>1.1980500000000001</v>
      </c>
      <c r="AB120">
        <v>1.2013</v>
      </c>
      <c r="AC120">
        <v>1.2043999999999999</v>
      </c>
      <c r="AD120">
        <v>1.2092000000000001</v>
      </c>
      <c r="AE120">
        <v>1.2140500000000001</v>
      </c>
      <c r="AF120">
        <v>1.21885</v>
      </c>
      <c r="AG120">
        <v>1.2237</v>
      </c>
      <c r="AH120">
        <v>1.22855</v>
      </c>
      <c r="AK120">
        <v>1.2333499999999999</v>
      </c>
      <c r="AN120">
        <v>1.2382</v>
      </c>
      <c r="AQ120">
        <v>1.2430000000000001</v>
      </c>
      <c r="AT120">
        <v>1.2478499999999999</v>
      </c>
      <c r="AW120">
        <v>1.25265</v>
      </c>
      <c r="AZ120">
        <v>1.2575000000000001</v>
      </c>
    </row>
    <row r="121" spans="1:57">
      <c r="A121" s="429">
        <v>44449</v>
      </c>
      <c r="G121">
        <v>1.1815</v>
      </c>
      <c r="H121">
        <v>1.18235</v>
      </c>
      <c r="J121">
        <v>1.1829499999999999</v>
      </c>
      <c r="K121">
        <v>1.1836</v>
      </c>
      <c r="M121">
        <v>1.1845000000000001</v>
      </c>
      <c r="P121">
        <v>1.18615</v>
      </c>
      <c r="R121">
        <v>1.18835</v>
      </c>
      <c r="S121">
        <v>1.19085</v>
      </c>
      <c r="V121">
        <v>1.1938500000000001</v>
      </c>
      <c r="Y121">
        <v>1.19665</v>
      </c>
      <c r="AB121">
        <v>1.1999</v>
      </c>
      <c r="AC121">
        <v>1.2030000000000001</v>
      </c>
      <c r="AD121">
        <v>1.2078500000000001</v>
      </c>
      <c r="AE121">
        <v>1.2126999999999999</v>
      </c>
      <c r="AF121">
        <v>1.2175499999999999</v>
      </c>
      <c r="AG121">
        <v>1.2223999999999999</v>
      </c>
      <c r="AH121">
        <v>1.22725</v>
      </c>
      <c r="AK121">
        <v>1.2321</v>
      </c>
      <c r="AN121">
        <v>1.23695</v>
      </c>
      <c r="AQ121">
        <v>1.2418</v>
      </c>
      <c r="AT121">
        <v>1.24665</v>
      </c>
      <c r="AW121">
        <v>1.2515000000000001</v>
      </c>
      <c r="AZ121">
        <v>1.2563500000000001</v>
      </c>
    </row>
    <row r="122" spans="1:57">
      <c r="A122" s="429">
        <v>44452</v>
      </c>
      <c r="G122">
        <v>1.1803999999999999</v>
      </c>
      <c r="H122">
        <v>1.1811499999999999</v>
      </c>
      <c r="J122">
        <v>1.1818</v>
      </c>
      <c r="K122">
        <v>1.18245</v>
      </c>
      <c r="M122">
        <v>1.1833499999999999</v>
      </c>
      <c r="P122">
        <v>1.1850000000000001</v>
      </c>
      <c r="R122">
        <v>1.1872</v>
      </c>
      <c r="S122">
        <v>1.1896500000000001</v>
      </c>
      <c r="V122">
        <v>1.1927000000000001</v>
      </c>
      <c r="Y122">
        <v>1.1954499999999999</v>
      </c>
      <c r="AB122">
        <v>1.1987000000000001</v>
      </c>
      <c r="AC122">
        <v>1.2017500000000001</v>
      </c>
      <c r="AD122">
        <v>1.20655</v>
      </c>
      <c r="AE122">
        <v>1.2113499999999999</v>
      </c>
      <c r="AF122">
        <v>1.2161500000000001</v>
      </c>
      <c r="AG122">
        <v>1.22095</v>
      </c>
      <c r="AH122">
        <v>1.2257499999999999</v>
      </c>
      <c r="AK122">
        <v>1.23055</v>
      </c>
      <c r="AN122">
        <v>1.2353499999999999</v>
      </c>
      <c r="AQ122">
        <v>1.2401500000000001</v>
      </c>
      <c r="AT122">
        <v>1.24495</v>
      </c>
      <c r="AW122">
        <v>1.2497499999999999</v>
      </c>
      <c r="AZ122">
        <v>1.2545500000000001</v>
      </c>
    </row>
    <row r="123" spans="1:57">
      <c r="A123" s="429">
        <v>44453</v>
      </c>
      <c r="G123">
        <v>1.1815500000000001</v>
      </c>
      <c r="H123">
        <v>1.1821999999999999</v>
      </c>
      <c r="J123">
        <v>1.18285</v>
      </c>
      <c r="K123">
        <v>1.1840999999999999</v>
      </c>
      <c r="M123">
        <v>1.1854</v>
      </c>
      <c r="P123">
        <v>1.1876</v>
      </c>
      <c r="R123">
        <v>1.1900500000000001</v>
      </c>
      <c r="S123">
        <v>1.1928000000000001</v>
      </c>
      <c r="V123">
        <v>1.1957500000000001</v>
      </c>
      <c r="Y123">
        <v>1.19895</v>
      </c>
      <c r="AB123">
        <v>1.2019500000000001</v>
      </c>
      <c r="AC123">
        <v>1.20665</v>
      </c>
      <c r="AD123">
        <v>1.2114</v>
      </c>
      <c r="AE123">
        <v>1.2161500000000001</v>
      </c>
      <c r="AF123">
        <v>1.22085</v>
      </c>
      <c r="AG123">
        <v>1.2256</v>
      </c>
      <c r="AH123">
        <v>1.2302999999999999</v>
      </c>
      <c r="AK123">
        <v>1.23505</v>
      </c>
      <c r="AN123">
        <v>1.2398</v>
      </c>
      <c r="AQ123">
        <v>1.2444999999999999</v>
      </c>
      <c r="AT123">
        <v>1.24925</v>
      </c>
      <c r="AW123">
        <v>1.254</v>
      </c>
      <c r="AZ123">
        <v>1.2586999999999999</v>
      </c>
    </row>
    <row r="124" spans="1:57">
      <c r="A124" s="429">
        <v>44454</v>
      </c>
      <c r="G124">
        <v>1.1815</v>
      </c>
      <c r="H124">
        <v>1.18215</v>
      </c>
      <c r="J124">
        <v>1.1828000000000001</v>
      </c>
      <c r="K124">
        <v>1.18405</v>
      </c>
      <c r="M124">
        <v>1.1853499999999999</v>
      </c>
      <c r="P124">
        <v>1.1875500000000001</v>
      </c>
      <c r="R124">
        <v>1.19</v>
      </c>
      <c r="S124">
        <v>1.19275</v>
      </c>
      <c r="V124">
        <v>1.1957500000000001</v>
      </c>
      <c r="Y124">
        <v>1.1990000000000001</v>
      </c>
      <c r="AB124">
        <v>1.202</v>
      </c>
      <c r="AC124">
        <v>1.20675</v>
      </c>
      <c r="AD124">
        <v>1.2115499999999999</v>
      </c>
      <c r="AE124">
        <v>1.21635</v>
      </c>
      <c r="AF124">
        <v>1.2211000000000001</v>
      </c>
      <c r="AG124">
        <v>1.2259</v>
      </c>
      <c r="AH124">
        <v>1.2306999999999999</v>
      </c>
      <c r="AK124">
        <v>1.2355</v>
      </c>
      <c r="AN124">
        <v>1.2402500000000001</v>
      </c>
      <c r="AQ124">
        <v>1.24505</v>
      </c>
      <c r="AT124">
        <v>1.2498499999999999</v>
      </c>
      <c r="AW124">
        <v>1.25465</v>
      </c>
      <c r="AZ124">
        <v>1.2594000000000001</v>
      </c>
    </row>
    <row r="125" spans="1:57">
      <c r="A125" s="429">
        <v>44455</v>
      </c>
      <c r="G125">
        <v>1.17605</v>
      </c>
      <c r="H125">
        <v>1.1767000000000001</v>
      </c>
      <c r="J125">
        <v>1.1773499999999999</v>
      </c>
      <c r="K125">
        <v>1.1786000000000001</v>
      </c>
      <c r="M125">
        <v>1.1799500000000001</v>
      </c>
      <c r="P125">
        <v>1.18215</v>
      </c>
      <c r="R125">
        <v>1.18455</v>
      </c>
      <c r="S125">
        <v>1.1873</v>
      </c>
      <c r="V125">
        <v>1.1903999999999999</v>
      </c>
      <c r="Y125">
        <v>1.1936500000000001</v>
      </c>
      <c r="AB125">
        <v>1.1967000000000001</v>
      </c>
      <c r="AC125">
        <v>1.2015</v>
      </c>
      <c r="AD125">
        <v>1.2063999999999999</v>
      </c>
      <c r="AE125">
        <v>1.2112499999999999</v>
      </c>
      <c r="AF125">
        <v>1.2161</v>
      </c>
      <c r="AG125">
        <v>1.22095</v>
      </c>
      <c r="AH125">
        <v>1.2258500000000001</v>
      </c>
      <c r="AK125">
        <v>1.2306999999999999</v>
      </c>
      <c r="AN125">
        <v>1.2355499999999999</v>
      </c>
      <c r="AQ125">
        <v>1.2403999999999999</v>
      </c>
      <c r="AT125">
        <v>1.2453000000000001</v>
      </c>
      <c r="AW125">
        <v>1.2501500000000001</v>
      </c>
      <c r="AZ125">
        <v>1.2549999999999999</v>
      </c>
    </row>
    <row r="126" spans="1:57">
      <c r="A126" s="429">
        <v>44456</v>
      </c>
      <c r="G126">
        <v>1.1736</v>
      </c>
      <c r="H126">
        <v>1.17425</v>
      </c>
      <c r="J126">
        <v>1.1749000000000001</v>
      </c>
      <c r="K126">
        <v>1.17615</v>
      </c>
      <c r="M126">
        <v>1.1775</v>
      </c>
      <c r="P126">
        <v>1.1796500000000001</v>
      </c>
      <c r="R126">
        <v>1.1820999999999999</v>
      </c>
      <c r="S126">
        <v>1.18485</v>
      </c>
      <c r="V126">
        <v>1.1879</v>
      </c>
      <c r="Y126">
        <v>1.1912</v>
      </c>
      <c r="AB126">
        <v>1.19425</v>
      </c>
      <c r="AC126">
        <v>1.1990499999999999</v>
      </c>
      <c r="AD126">
        <v>1.2039500000000001</v>
      </c>
      <c r="AE126">
        <v>1.20885</v>
      </c>
      <c r="AF126">
        <v>1.2137500000000001</v>
      </c>
      <c r="AG126">
        <v>1.21865</v>
      </c>
      <c r="AH126">
        <v>1.2235499999999999</v>
      </c>
      <c r="AK126">
        <v>1.22845</v>
      </c>
      <c r="AN126">
        <v>1.2333499999999999</v>
      </c>
      <c r="AQ126">
        <v>1.2382500000000001</v>
      </c>
      <c r="AT126">
        <v>1.24315</v>
      </c>
      <c r="AW126">
        <v>1.2480500000000001</v>
      </c>
      <c r="AZ126">
        <v>1.25295</v>
      </c>
    </row>
    <row r="127" spans="1:57">
      <c r="A127" s="429">
        <v>44459</v>
      </c>
      <c r="G127">
        <v>1.1731</v>
      </c>
      <c r="H127">
        <v>1.1737500000000001</v>
      </c>
      <c r="J127">
        <v>1.1744000000000001</v>
      </c>
      <c r="K127">
        <v>1.1756500000000001</v>
      </c>
      <c r="M127">
        <v>1.177</v>
      </c>
      <c r="P127">
        <v>1.1791499999999999</v>
      </c>
      <c r="R127">
        <v>1.1815500000000001</v>
      </c>
      <c r="S127">
        <v>1.18435</v>
      </c>
      <c r="V127">
        <v>1.1873499999999999</v>
      </c>
      <c r="Y127">
        <v>1.1906000000000001</v>
      </c>
      <c r="AB127">
        <v>1.1936500000000001</v>
      </c>
      <c r="AC127">
        <v>1.1982999999999999</v>
      </c>
      <c r="AD127">
        <v>1.20305</v>
      </c>
      <c r="AE127">
        <v>1.2078500000000001</v>
      </c>
      <c r="AF127">
        <v>1.2125999999999999</v>
      </c>
      <c r="AG127">
        <v>1.2173499999999999</v>
      </c>
      <c r="AH127">
        <v>1.2221</v>
      </c>
      <c r="AK127">
        <v>1.22685</v>
      </c>
      <c r="AN127">
        <v>1.2316499999999999</v>
      </c>
      <c r="AQ127">
        <v>1.2363999999999999</v>
      </c>
      <c r="AT127">
        <v>1.24115</v>
      </c>
      <c r="AW127">
        <v>1.2459</v>
      </c>
      <c r="AZ127">
        <v>1.25065</v>
      </c>
    </row>
    <row r="128" spans="1:57">
      <c r="A128" s="429">
        <v>44460</v>
      </c>
      <c r="G128">
        <v>1.1732</v>
      </c>
      <c r="H128">
        <v>1.1738500000000001</v>
      </c>
      <c r="J128">
        <v>1.1745000000000001</v>
      </c>
      <c r="K128">
        <v>1.1757500000000001</v>
      </c>
      <c r="M128">
        <v>1.1771</v>
      </c>
      <c r="P128">
        <v>1.1793</v>
      </c>
      <c r="R128">
        <v>1.1817</v>
      </c>
      <c r="S128">
        <v>1.18445</v>
      </c>
      <c r="V128">
        <v>1.1874499999999999</v>
      </c>
      <c r="Y128">
        <v>1.1907000000000001</v>
      </c>
      <c r="AB128">
        <v>1.1937</v>
      </c>
      <c r="AC128">
        <v>1.19835</v>
      </c>
      <c r="AD128">
        <v>1.2031499999999999</v>
      </c>
      <c r="AE128">
        <v>1.2079500000000001</v>
      </c>
      <c r="AF128">
        <v>1.2126999999999999</v>
      </c>
      <c r="AG128">
        <v>1.2175</v>
      </c>
      <c r="AH128">
        <v>1.2222999999999999</v>
      </c>
      <c r="AK128">
        <v>1.2271000000000001</v>
      </c>
      <c r="AN128">
        <v>1.2319</v>
      </c>
      <c r="AQ128">
        <v>1.2366999999999999</v>
      </c>
      <c r="AT128">
        <v>1.2414499999999999</v>
      </c>
      <c r="AW128">
        <v>1.2462500000000001</v>
      </c>
      <c r="AZ128">
        <v>1.25105</v>
      </c>
    </row>
    <row r="129" spans="1:60">
      <c r="A129" s="429">
        <v>44461</v>
      </c>
      <c r="G129">
        <v>1.1698999999999999</v>
      </c>
      <c r="H129">
        <v>1.1705000000000001</v>
      </c>
      <c r="J129">
        <v>1.1711499999999999</v>
      </c>
      <c r="K129">
        <v>1.1724000000000001</v>
      </c>
      <c r="M129">
        <v>1.1737500000000001</v>
      </c>
      <c r="P129">
        <v>1.1758999999999999</v>
      </c>
      <c r="R129">
        <v>1.1782999999999999</v>
      </c>
      <c r="S129">
        <v>1.1810499999999999</v>
      </c>
      <c r="V129">
        <v>1.18405</v>
      </c>
      <c r="Y129">
        <v>1.1873</v>
      </c>
      <c r="AB129">
        <v>1.1902999999999999</v>
      </c>
      <c r="AC129">
        <v>1.1950499999999999</v>
      </c>
      <c r="AD129">
        <v>1.1999500000000001</v>
      </c>
      <c r="AE129">
        <v>1.2048000000000001</v>
      </c>
      <c r="AF129">
        <v>1.2097</v>
      </c>
      <c r="AG129">
        <v>1.21455</v>
      </c>
      <c r="AH129">
        <v>1.2194499999999999</v>
      </c>
      <c r="AK129">
        <v>1.2242999999999999</v>
      </c>
      <c r="AN129">
        <v>1.2292000000000001</v>
      </c>
      <c r="AQ129">
        <v>1.2340500000000001</v>
      </c>
      <c r="AT129">
        <v>1.23895</v>
      </c>
      <c r="AW129">
        <v>1.2438</v>
      </c>
      <c r="AZ129">
        <v>1.2486999999999999</v>
      </c>
    </row>
    <row r="130" spans="1:60">
      <c r="A130" s="429">
        <v>44462</v>
      </c>
      <c r="G130">
        <v>1.1752</v>
      </c>
      <c r="H130">
        <v>1.1758500000000001</v>
      </c>
      <c r="J130">
        <v>1.1765000000000001</v>
      </c>
      <c r="K130">
        <v>1.1778</v>
      </c>
      <c r="M130">
        <v>1.1791499999999999</v>
      </c>
      <c r="P130">
        <v>1.1813</v>
      </c>
      <c r="R130">
        <v>1.1838</v>
      </c>
      <c r="S130">
        <v>1.18645</v>
      </c>
      <c r="V130">
        <v>1.1898500000000001</v>
      </c>
      <c r="Y130">
        <v>1.1933</v>
      </c>
      <c r="AB130">
        <v>1.1964999999999999</v>
      </c>
      <c r="AC130">
        <v>1.2013</v>
      </c>
      <c r="AD130">
        <v>1.2062999999999999</v>
      </c>
      <c r="AE130">
        <v>1.2112499999999999</v>
      </c>
      <c r="AF130">
        <v>1.2161999999999999</v>
      </c>
      <c r="AG130">
        <v>1.2212000000000001</v>
      </c>
      <c r="AH130">
        <v>1.2261500000000001</v>
      </c>
      <c r="AK130">
        <v>1.23115</v>
      </c>
      <c r="AN130">
        <v>1.2361</v>
      </c>
      <c r="AQ130">
        <v>1.2411000000000001</v>
      </c>
      <c r="AT130">
        <v>1.2460500000000001</v>
      </c>
      <c r="AW130">
        <v>1.2509999999999999</v>
      </c>
      <c r="AZ130">
        <v>1.256</v>
      </c>
    </row>
    <row r="131" spans="1:60">
      <c r="A131" s="429">
        <v>44463</v>
      </c>
      <c r="G131">
        <v>1.1720999999999999</v>
      </c>
      <c r="H131">
        <v>1.1727000000000001</v>
      </c>
      <c r="J131">
        <v>1.1733499999999999</v>
      </c>
      <c r="K131">
        <v>1.17465</v>
      </c>
      <c r="M131">
        <v>1.1759500000000001</v>
      </c>
      <c r="P131">
        <v>1.17815</v>
      </c>
      <c r="R131">
        <v>1.18065</v>
      </c>
      <c r="S131">
        <v>1.1833</v>
      </c>
      <c r="V131">
        <v>1.18685</v>
      </c>
      <c r="Y131">
        <v>1.19035</v>
      </c>
      <c r="AB131">
        <v>1.1936500000000001</v>
      </c>
      <c r="AC131">
        <v>1.19845</v>
      </c>
      <c r="AD131">
        <v>1.2035</v>
      </c>
      <c r="AE131">
        <v>1.2084999999999999</v>
      </c>
      <c r="AF131">
        <v>1.2135499999999999</v>
      </c>
      <c r="AG131">
        <v>1.21855</v>
      </c>
      <c r="AH131">
        <v>1.2235499999999999</v>
      </c>
      <c r="AK131">
        <v>1.2285999999999999</v>
      </c>
      <c r="AN131">
        <v>1.2336</v>
      </c>
      <c r="AQ131">
        <v>1.2385999999999999</v>
      </c>
      <c r="AT131">
        <v>1.2436499999999999</v>
      </c>
      <c r="AW131">
        <v>1.24865</v>
      </c>
      <c r="AZ131">
        <v>1.2537</v>
      </c>
    </row>
    <row r="132" spans="1:60">
      <c r="A132" s="429">
        <v>44466</v>
      </c>
      <c r="G132">
        <v>1.1704000000000001</v>
      </c>
      <c r="H132">
        <v>1.1710499999999999</v>
      </c>
      <c r="J132">
        <v>1.1717</v>
      </c>
      <c r="K132">
        <v>1.173</v>
      </c>
      <c r="M132">
        <v>1.1742999999999999</v>
      </c>
      <c r="P132">
        <v>1.1765000000000001</v>
      </c>
      <c r="R132">
        <v>1.1790499999999999</v>
      </c>
      <c r="S132">
        <v>1.1817</v>
      </c>
      <c r="V132">
        <v>1.1852499999999999</v>
      </c>
      <c r="Y132">
        <v>1.18885</v>
      </c>
      <c r="AB132">
        <v>1.19215</v>
      </c>
      <c r="AC132">
        <v>1.1970000000000001</v>
      </c>
      <c r="AD132">
        <v>1.2020999999999999</v>
      </c>
      <c r="AE132">
        <v>1.2071499999999999</v>
      </c>
      <c r="AF132">
        <v>1.21225</v>
      </c>
      <c r="AG132">
        <v>1.2173499999999999</v>
      </c>
      <c r="AH132">
        <v>1.2223999999999999</v>
      </c>
      <c r="AK132">
        <v>1.2275</v>
      </c>
      <c r="AN132">
        <v>1.2325999999999999</v>
      </c>
      <c r="AQ132">
        <v>1.2376499999999999</v>
      </c>
      <c r="AT132">
        <v>1.24275</v>
      </c>
      <c r="AW132">
        <v>1.2478499999999999</v>
      </c>
      <c r="AZ132">
        <v>1.2528999999999999</v>
      </c>
    </row>
    <row r="133" spans="1:60">
      <c r="A133" s="429">
        <v>44467</v>
      </c>
      <c r="G133">
        <v>1.16815</v>
      </c>
      <c r="H133">
        <v>1.1688499999999999</v>
      </c>
      <c r="J133">
        <v>1.1694500000000001</v>
      </c>
      <c r="K133">
        <v>1.17205</v>
      </c>
      <c r="M133">
        <v>1.1742999999999999</v>
      </c>
      <c r="P133">
        <v>1.17675</v>
      </c>
      <c r="R133">
        <v>1.1794</v>
      </c>
      <c r="S133">
        <v>1.1829499999999999</v>
      </c>
      <c r="V133">
        <v>1.1865000000000001</v>
      </c>
      <c r="Y133">
        <v>1.1897500000000001</v>
      </c>
      <c r="AB133">
        <v>1.1947000000000001</v>
      </c>
      <c r="AC133">
        <v>1.1999</v>
      </c>
      <c r="AD133">
        <v>1.20505</v>
      </c>
      <c r="AE133">
        <v>1.21025</v>
      </c>
      <c r="AF133">
        <v>1.2154</v>
      </c>
      <c r="AG133">
        <v>1.2205999999999999</v>
      </c>
      <c r="AH133">
        <v>1.2258</v>
      </c>
      <c r="AK133">
        <v>1.23095</v>
      </c>
      <c r="AN133">
        <v>1.2361500000000001</v>
      </c>
      <c r="AQ133">
        <v>1.2413000000000001</v>
      </c>
      <c r="AT133">
        <v>1.2464999999999999</v>
      </c>
      <c r="AW133">
        <v>1.2517</v>
      </c>
    </row>
    <row r="134" spans="1:60">
      <c r="A134" s="429">
        <v>44468</v>
      </c>
      <c r="G134">
        <v>1.1605000000000001</v>
      </c>
      <c r="H134">
        <v>1.1611499999999999</v>
      </c>
      <c r="J134">
        <v>1.1617500000000001</v>
      </c>
      <c r="K134">
        <v>1.163</v>
      </c>
      <c r="M134">
        <v>1.16435</v>
      </c>
      <c r="P134">
        <v>1.16655</v>
      </c>
      <c r="R134">
        <v>1.1688499999999999</v>
      </c>
      <c r="S134">
        <v>1.1717</v>
      </c>
      <c r="V134">
        <v>1.1749000000000001</v>
      </c>
      <c r="Y134">
        <v>1.17835</v>
      </c>
      <c r="AB134">
        <v>1.1815500000000001</v>
      </c>
      <c r="AC134">
        <v>1.1863999999999999</v>
      </c>
      <c r="AD134">
        <v>1.1915500000000001</v>
      </c>
      <c r="AE134">
        <v>1.1967000000000001</v>
      </c>
      <c r="AF134">
        <v>1.2018</v>
      </c>
      <c r="AG134">
        <v>1.20695</v>
      </c>
      <c r="AH134">
        <v>1.2121</v>
      </c>
      <c r="AK134">
        <v>1.2172000000000001</v>
      </c>
      <c r="AN134">
        <v>1.22235</v>
      </c>
      <c r="AQ134">
        <v>1.2275</v>
      </c>
      <c r="AT134">
        <v>1.2325999999999999</v>
      </c>
      <c r="AW134">
        <v>1.2377499999999999</v>
      </c>
      <c r="AZ134">
        <v>1.2428999999999999</v>
      </c>
    </row>
    <row r="135" spans="1:60">
      <c r="A135" s="429">
        <v>44469</v>
      </c>
      <c r="G135">
        <v>1.1587499999999999</v>
      </c>
      <c r="H135">
        <v>1.1594</v>
      </c>
      <c r="J135">
        <v>1.1599999999999999</v>
      </c>
      <c r="K135">
        <v>1.1625000000000001</v>
      </c>
      <c r="M135">
        <v>1.1648000000000001</v>
      </c>
      <c r="P135">
        <v>1.1671499999999999</v>
      </c>
      <c r="R135">
        <v>1.16995</v>
      </c>
      <c r="S135">
        <v>1.1731499999999999</v>
      </c>
      <c r="V135">
        <v>1.17655</v>
      </c>
      <c r="Y135">
        <v>1.1797500000000001</v>
      </c>
      <c r="AB135">
        <v>1.1845000000000001</v>
      </c>
      <c r="AC135">
        <v>1.1896</v>
      </c>
      <c r="AD135">
        <v>1.19465</v>
      </c>
      <c r="AE135">
        <v>1.1997500000000001</v>
      </c>
      <c r="AF135">
        <v>1.20485</v>
      </c>
      <c r="AG135">
        <v>1.2099500000000001</v>
      </c>
      <c r="AH135">
        <v>1.21505</v>
      </c>
      <c r="AK135">
        <v>1.2201</v>
      </c>
      <c r="AN135">
        <v>1.2252000000000001</v>
      </c>
      <c r="AQ135">
        <v>1.2302999999999999</v>
      </c>
      <c r="AT135">
        <v>1.2354000000000001</v>
      </c>
      <c r="AW135">
        <v>1.2404999999999999</v>
      </c>
    </row>
    <row r="136" spans="1:60">
      <c r="A136" s="429">
        <v>44470</v>
      </c>
      <c r="G136">
        <v>1.16005</v>
      </c>
      <c r="H136">
        <v>1.1607000000000001</v>
      </c>
      <c r="J136">
        <v>1.1613</v>
      </c>
      <c r="K136">
        <v>1.1625000000000001</v>
      </c>
      <c r="M136">
        <v>1.1638500000000001</v>
      </c>
      <c r="P136">
        <v>1.16605</v>
      </c>
      <c r="R136">
        <v>1.16845</v>
      </c>
      <c r="S136">
        <v>1.1712499999999999</v>
      </c>
      <c r="V136">
        <v>1.17435</v>
      </c>
      <c r="Y136">
        <v>1.1777500000000001</v>
      </c>
      <c r="AB136">
        <v>1.1809000000000001</v>
      </c>
      <c r="AC136">
        <v>1.1855</v>
      </c>
      <c r="AD136">
        <v>1.19045</v>
      </c>
      <c r="AE136">
        <v>1.1954</v>
      </c>
      <c r="AF136">
        <v>1.20035</v>
      </c>
      <c r="AG136">
        <v>1.2053</v>
      </c>
      <c r="AH136">
        <v>1.21025</v>
      </c>
      <c r="AK136">
        <v>1.2152000000000001</v>
      </c>
      <c r="AN136">
        <v>1.2201</v>
      </c>
      <c r="AQ136">
        <v>1.22505</v>
      </c>
      <c r="AT136">
        <v>1.23</v>
      </c>
      <c r="AW136">
        <v>1.23495</v>
      </c>
      <c r="AZ136">
        <v>1.2399</v>
      </c>
    </row>
    <row r="137" spans="1:60">
      <c r="A137" s="429">
        <v>44473</v>
      </c>
      <c r="G137">
        <v>1.16275</v>
      </c>
      <c r="H137">
        <v>1.1634</v>
      </c>
      <c r="J137">
        <v>1.1639999999999999</v>
      </c>
      <c r="K137">
        <v>1.1652</v>
      </c>
      <c r="M137">
        <v>1.16655</v>
      </c>
      <c r="P137">
        <v>1.16875</v>
      </c>
      <c r="R137">
        <v>1.1712</v>
      </c>
      <c r="S137">
        <v>1.17395</v>
      </c>
      <c r="V137">
        <v>1.1772</v>
      </c>
      <c r="Y137">
        <v>1.18065</v>
      </c>
      <c r="AB137">
        <v>1.1839</v>
      </c>
      <c r="AC137">
        <v>1.18845</v>
      </c>
      <c r="AD137">
        <v>1.1934</v>
      </c>
      <c r="AE137">
        <v>1.1982999999999999</v>
      </c>
      <c r="AF137">
        <v>1.2032499999999999</v>
      </c>
      <c r="AG137">
        <v>1.2081500000000001</v>
      </c>
      <c r="AH137">
        <v>1.21305</v>
      </c>
      <c r="AK137">
        <v>1.218</v>
      </c>
      <c r="AN137">
        <v>1.2229000000000001</v>
      </c>
      <c r="AQ137">
        <v>1.2278500000000001</v>
      </c>
      <c r="AT137">
        <v>1.23275</v>
      </c>
      <c r="AW137">
        <v>1.2377</v>
      </c>
      <c r="AZ137">
        <v>1.2425999999999999</v>
      </c>
    </row>
    <row r="138" spans="1:60">
      <c r="A138" s="429">
        <v>44474</v>
      </c>
      <c r="G138">
        <v>1.1599999999999999</v>
      </c>
      <c r="H138">
        <v>1.1606000000000001</v>
      </c>
      <c r="J138">
        <v>1.1612499999999999</v>
      </c>
      <c r="K138">
        <v>1.16245</v>
      </c>
      <c r="M138">
        <v>1.1637999999999999</v>
      </c>
      <c r="P138">
        <v>1.1659999999999999</v>
      </c>
      <c r="R138">
        <v>1.16845</v>
      </c>
      <c r="S138">
        <v>1.1711499999999999</v>
      </c>
      <c r="V138">
        <v>1.17455</v>
      </c>
      <c r="Y138">
        <v>1.1779999999999999</v>
      </c>
      <c r="AB138">
        <v>1.1812499999999999</v>
      </c>
      <c r="AC138">
        <v>1.1858</v>
      </c>
      <c r="AD138">
        <v>1.19075</v>
      </c>
      <c r="AE138">
        <v>1.1956500000000001</v>
      </c>
      <c r="AF138">
        <v>1.2005999999999999</v>
      </c>
      <c r="AG138">
        <v>1.2055499999999999</v>
      </c>
      <c r="AH138">
        <v>1.2104999999999999</v>
      </c>
      <c r="AK138">
        <v>1.2154</v>
      </c>
      <c r="AN138">
        <v>1.22035</v>
      </c>
      <c r="AQ138">
        <v>1.2253000000000001</v>
      </c>
      <c r="AT138">
        <v>1.2302500000000001</v>
      </c>
      <c r="AW138">
        <v>1.23515</v>
      </c>
      <c r="AZ138">
        <v>1.2401</v>
      </c>
    </row>
    <row r="139" spans="1:60">
      <c r="A139" s="239">
        <v>44475</v>
      </c>
      <c r="G139">
        <v>1.1552500000000001</v>
      </c>
      <c r="H139">
        <v>1.1558999999999999</v>
      </c>
      <c r="J139">
        <v>1.1565000000000001</v>
      </c>
      <c r="K139">
        <v>1.1577</v>
      </c>
      <c r="M139">
        <v>1.1590499999999999</v>
      </c>
      <c r="P139">
        <v>1.1612499999999999</v>
      </c>
      <c r="R139">
        <v>1.1637</v>
      </c>
      <c r="S139">
        <v>1.1664000000000001</v>
      </c>
      <c r="V139">
        <v>1.1698</v>
      </c>
      <c r="Y139">
        <v>1.1733499999999999</v>
      </c>
      <c r="AB139">
        <v>1.17665</v>
      </c>
      <c r="AC139">
        <v>1.1811499999999999</v>
      </c>
      <c r="AD139">
        <v>1.18605</v>
      </c>
      <c r="AE139">
        <v>1.1909000000000001</v>
      </c>
      <c r="AF139">
        <v>1.1958</v>
      </c>
      <c r="AG139">
        <v>1.2007000000000001</v>
      </c>
      <c r="AH139">
        <v>1.2055499999999999</v>
      </c>
      <c r="AK139">
        <v>1.21045</v>
      </c>
      <c r="AN139">
        <v>1.2153499999999999</v>
      </c>
      <c r="AQ139">
        <v>1.2202</v>
      </c>
      <c r="AT139">
        <v>1.2251000000000001</v>
      </c>
      <c r="AW139">
        <v>1.2299500000000001</v>
      </c>
      <c r="AZ139">
        <v>1.23485</v>
      </c>
    </row>
    <row r="140" spans="1:60">
      <c r="A140" s="95">
        <v>44476</v>
      </c>
      <c r="H140">
        <v>1.1553500000000001</v>
      </c>
      <c r="J140">
        <v>1.15595</v>
      </c>
      <c r="K140">
        <v>1.1566000000000001</v>
      </c>
      <c r="M140">
        <v>1.15785</v>
      </c>
      <c r="P140">
        <v>1.1591</v>
      </c>
      <c r="R140">
        <v>1.1614</v>
      </c>
      <c r="S140">
        <v>1.1637999999999999</v>
      </c>
      <c r="V140">
        <v>1.16655</v>
      </c>
      <c r="Y140">
        <v>1.17005</v>
      </c>
      <c r="AB140">
        <v>1.1736</v>
      </c>
      <c r="AC140">
        <v>1.1769499999999999</v>
      </c>
      <c r="AD140">
        <v>1.1815500000000001</v>
      </c>
      <c r="AE140">
        <v>1.1866000000000001</v>
      </c>
      <c r="AF140">
        <v>1.1916500000000001</v>
      </c>
      <c r="AG140">
        <v>1.1967000000000001</v>
      </c>
      <c r="AH140">
        <v>1.2017500000000001</v>
      </c>
      <c r="AK140">
        <v>1.2068000000000001</v>
      </c>
      <c r="AN140">
        <v>1.2118500000000001</v>
      </c>
      <c r="AQ140">
        <v>1.2169000000000001</v>
      </c>
      <c r="AT140">
        <v>1.2219500000000001</v>
      </c>
      <c r="AW140">
        <v>1.2270000000000001</v>
      </c>
      <c r="AZ140">
        <v>1.2320500000000001</v>
      </c>
      <c r="BC140">
        <v>1.2371000000000001</v>
      </c>
    </row>
    <row r="141" spans="1:60">
      <c r="A141" s="95">
        <v>44477</v>
      </c>
      <c r="H141">
        <v>1.1578999999999999</v>
      </c>
      <c r="J141">
        <v>1.1585000000000001</v>
      </c>
      <c r="K141">
        <v>1.1591</v>
      </c>
      <c r="M141">
        <v>1.1604000000000001</v>
      </c>
      <c r="P141">
        <v>1.1616500000000001</v>
      </c>
      <c r="R141">
        <v>1.1638999999999999</v>
      </c>
      <c r="S141">
        <v>1.16635</v>
      </c>
      <c r="V141">
        <v>1.169</v>
      </c>
      <c r="Y141">
        <v>1.1726000000000001</v>
      </c>
      <c r="AB141">
        <v>1.17615</v>
      </c>
      <c r="AC141">
        <v>1.1794</v>
      </c>
      <c r="AD141">
        <v>1.18405</v>
      </c>
      <c r="AE141">
        <v>1.1891499999999999</v>
      </c>
      <c r="AF141">
        <v>1.19425</v>
      </c>
      <c r="AG141">
        <v>1.1993499999999999</v>
      </c>
      <c r="AH141">
        <v>1.2043999999999999</v>
      </c>
      <c r="AK141">
        <v>1.2095</v>
      </c>
      <c r="AN141">
        <v>1.2145999999999999</v>
      </c>
      <c r="AQ141">
        <v>1.2197</v>
      </c>
      <c r="AT141">
        <v>1.2248000000000001</v>
      </c>
      <c r="AW141">
        <v>1.2299</v>
      </c>
      <c r="AZ141">
        <v>1.2350000000000001</v>
      </c>
      <c r="BC141">
        <v>1.2401</v>
      </c>
      <c r="BF141">
        <v>1.2320500000000001</v>
      </c>
      <c r="BH141">
        <v>1.2371000000000001</v>
      </c>
    </row>
    <row r="142" spans="1:60">
      <c r="A142" s="95">
        <v>44480</v>
      </c>
      <c r="H142">
        <v>1.15615</v>
      </c>
      <c r="J142">
        <v>1.1567499999999999</v>
      </c>
      <c r="K142">
        <v>1.1573500000000001</v>
      </c>
      <c r="M142">
        <v>1.15865</v>
      </c>
      <c r="P142">
        <v>1.15995</v>
      </c>
      <c r="R142">
        <v>1.16215</v>
      </c>
      <c r="S142">
        <v>1.1647000000000001</v>
      </c>
      <c r="V142">
        <v>1.1673</v>
      </c>
      <c r="Y142">
        <v>1.1710499999999999</v>
      </c>
      <c r="AB142">
        <v>1.1747000000000001</v>
      </c>
      <c r="AC142">
        <v>1.17805</v>
      </c>
      <c r="AD142">
        <v>1.18255</v>
      </c>
      <c r="AE142">
        <v>1.1875</v>
      </c>
      <c r="AF142">
        <v>1.19245</v>
      </c>
      <c r="AG142">
        <v>1.1974</v>
      </c>
      <c r="AH142">
        <v>1.2022999999999999</v>
      </c>
      <c r="AK142">
        <v>1.2072499999999999</v>
      </c>
      <c r="AN142">
        <v>1.2121999999999999</v>
      </c>
      <c r="AQ142">
        <v>1.21715</v>
      </c>
      <c r="AT142">
        <v>1.2220500000000001</v>
      </c>
      <c r="AW142">
        <v>1.2270000000000001</v>
      </c>
      <c r="AZ142">
        <v>1.2319500000000001</v>
      </c>
      <c r="BC142">
        <v>1.2369000000000001</v>
      </c>
    </row>
    <row r="143" spans="1:60">
      <c r="A143" s="95">
        <v>44481</v>
      </c>
      <c r="H143">
        <v>1.1531499999999999</v>
      </c>
      <c r="J143">
        <v>1.1536999999999999</v>
      </c>
      <c r="K143">
        <v>1.15435</v>
      </c>
      <c r="M143">
        <v>1.1556500000000001</v>
      </c>
      <c r="P143">
        <v>1.1569499999999999</v>
      </c>
      <c r="R143">
        <v>1.1592</v>
      </c>
      <c r="S143">
        <v>1.1617999999999999</v>
      </c>
      <c r="V143">
        <v>1.1644000000000001</v>
      </c>
      <c r="Y143">
        <v>1.1679999999999999</v>
      </c>
      <c r="AB143">
        <v>1.1716</v>
      </c>
      <c r="AC143">
        <v>1.1749499999999999</v>
      </c>
      <c r="AD143">
        <v>1.1793499999999999</v>
      </c>
      <c r="AE143">
        <v>1.1841999999999999</v>
      </c>
      <c r="AF143">
        <v>1.1890499999999999</v>
      </c>
      <c r="AG143">
        <v>1.1939</v>
      </c>
      <c r="AH143">
        <v>1.19875</v>
      </c>
      <c r="AK143">
        <v>1.2036</v>
      </c>
      <c r="AN143">
        <v>1.20845</v>
      </c>
      <c r="AQ143">
        <v>1.2133</v>
      </c>
      <c r="AT143">
        <v>1.2181500000000001</v>
      </c>
      <c r="AW143">
        <v>1.2230000000000001</v>
      </c>
      <c r="AZ143">
        <v>1.2278500000000001</v>
      </c>
      <c r="BC143">
        <v>1.23265</v>
      </c>
    </row>
    <row r="144" spans="1:60">
      <c r="A144" s="95">
        <v>44482</v>
      </c>
      <c r="H144">
        <v>1.1591</v>
      </c>
      <c r="J144">
        <v>1.1596500000000001</v>
      </c>
      <c r="K144">
        <v>1.1603000000000001</v>
      </c>
      <c r="M144">
        <v>1.1616</v>
      </c>
      <c r="P144">
        <v>1.1629</v>
      </c>
      <c r="R144">
        <v>1.1652499999999999</v>
      </c>
      <c r="S144">
        <v>1.1677999999999999</v>
      </c>
      <c r="V144">
        <v>1.1704000000000001</v>
      </c>
      <c r="Y144">
        <v>1.17425</v>
      </c>
      <c r="AB144">
        <v>1.1779500000000001</v>
      </c>
      <c r="AC144">
        <v>1.1814</v>
      </c>
      <c r="AD144">
        <v>1.1858</v>
      </c>
      <c r="AE144">
        <v>1.19065</v>
      </c>
      <c r="AF144">
        <v>1.1955</v>
      </c>
      <c r="AG144">
        <v>1.20035</v>
      </c>
      <c r="AH144">
        <v>1.2052</v>
      </c>
      <c r="AK144">
        <v>1.2100500000000001</v>
      </c>
      <c r="AN144">
        <v>1.2149000000000001</v>
      </c>
      <c r="AQ144">
        <v>1.2197499999999999</v>
      </c>
      <c r="AT144">
        <v>1.2245999999999999</v>
      </c>
      <c r="AW144">
        <v>1.2294499999999999</v>
      </c>
      <c r="AZ144">
        <v>1.2343</v>
      </c>
      <c r="BC144">
        <v>1.23915</v>
      </c>
    </row>
    <row r="145" spans="1:55">
      <c r="A145" s="95">
        <v>44483</v>
      </c>
      <c r="H145">
        <v>1.1599999999999999</v>
      </c>
      <c r="J145">
        <v>1.16055</v>
      </c>
      <c r="K145">
        <v>1.1612</v>
      </c>
      <c r="M145">
        <v>1.16255</v>
      </c>
      <c r="P145">
        <v>1.1638500000000001</v>
      </c>
      <c r="R145">
        <v>1.16615</v>
      </c>
      <c r="S145">
        <v>1.1688499999999999</v>
      </c>
      <c r="V145">
        <v>1.1716</v>
      </c>
      <c r="Y145">
        <v>1.1755500000000001</v>
      </c>
      <c r="AB145">
        <v>1.1794</v>
      </c>
      <c r="AC145">
        <v>1.1830000000000001</v>
      </c>
      <c r="AD145">
        <v>1.1875500000000001</v>
      </c>
      <c r="AE145">
        <v>1.19255</v>
      </c>
      <c r="AF145">
        <v>1.1975499999999999</v>
      </c>
      <c r="AG145">
        <v>1.2024999999999999</v>
      </c>
      <c r="AH145">
        <v>1.2075</v>
      </c>
      <c r="AK145">
        <v>1.2124999999999999</v>
      </c>
      <c r="AN145">
        <v>1.2175</v>
      </c>
      <c r="AQ145">
        <v>1.2224999999999999</v>
      </c>
      <c r="AT145">
        <v>1.2275</v>
      </c>
      <c r="AW145">
        <v>1.2324999999999999</v>
      </c>
      <c r="AZ145">
        <v>1.2375</v>
      </c>
      <c r="BC145">
        <v>1.2424999999999999</v>
      </c>
    </row>
    <row r="146" spans="1:55">
      <c r="A146" s="95">
        <v>44484</v>
      </c>
      <c r="H146">
        <v>1.1606000000000001</v>
      </c>
      <c r="J146">
        <v>1.1612</v>
      </c>
      <c r="K146">
        <v>1.16185</v>
      </c>
      <c r="M146">
        <v>1.1632499999999999</v>
      </c>
      <c r="P146">
        <v>1.1646000000000001</v>
      </c>
      <c r="R146">
        <v>1.1669499999999999</v>
      </c>
      <c r="S146">
        <v>1.1697</v>
      </c>
      <c r="V146">
        <v>1.1725000000000001</v>
      </c>
      <c r="Y146">
        <v>1.17655</v>
      </c>
      <c r="AB146">
        <v>1.18055</v>
      </c>
      <c r="AC146">
        <v>1.18425</v>
      </c>
      <c r="AD146">
        <v>1.18885</v>
      </c>
      <c r="AE146">
        <v>1.1939</v>
      </c>
      <c r="AF146">
        <v>1.1990000000000001</v>
      </c>
      <c r="AG146">
        <v>1.2040999999999999</v>
      </c>
      <c r="AH146">
        <v>1.2091499999999999</v>
      </c>
      <c r="AK146">
        <v>1.2142500000000001</v>
      </c>
      <c r="AN146">
        <v>1.2193499999999999</v>
      </c>
      <c r="AQ146">
        <v>1.2243999999999999</v>
      </c>
      <c r="AT146">
        <v>1.2295</v>
      </c>
      <c r="AW146">
        <v>1.2345999999999999</v>
      </c>
      <c r="AZ146">
        <v>1.2396499999999999</v>
      </c>
      <c r="BC146">
        <v>1.24475</v>
      </c>
    </row>
    <row r="147" spans="1:55">
      <c r="A147" s="95">
        <v>44487</v>
      </c>
      <c r="H147">
        <v>1.16025</v>
      </c>
      <c r="J147">
        <v>1.1616500000000001</v>
      </c>
      <c r="K147">
        <v>1.1623000000000001</v>
      </c>
      <c r="M147">
        <v>1.1637500000000001</v>
      </c>
      <c r="P147">
        <v>1.1651</v>
      </c>
      <c r="R147">
        <v>1.1674500000000001</v>
      </c>
      <c r="S147">
        <v>1.1701999999999999</v>
      </c>
      <c r="V147">
        <v>1.1733</v>
      </c>
      <c r="Y147">
        <v>1.1769499999999999</v>
      </c>
      <c r="AB147">
        <v>1.1809499999999999</v>
      </c>
      <c r="AC147">
        <v>1.1846000000000001</v>
      </c>
      <c r="AD147">
        <v>1.1892</v>
      </c>
      <c r="AE147">
        <v>1.19425</v>
      </c>
      <c r="AF147">
        <v>1.1993499999999999</v>
      </c>
      <c r="AG147">
        <v>1.2043999999999999</v>
      </c>
      <c r="AH147">
        <v>1.2094499999999999</v>
      </c>
      <c r="AK147">
        <v>1.21455</v>
      </c>
      <c r="AN147">
        <v>1.2196</v>
      </c>
      <c r="AQ147">
        <v>1.22465</v>
      </c>
      <c r="AT147">
        <v>1.2297499999999999</v>
      </c>
      <c r="AW147">
        <v>1.2347999999999999</v>
      </c>
      <c r="AZ147">
        <v>1.2398499999999999</v>
      </c>
      <c r="BC147">
        <v>1.24495</v>
      </c>
    </row>
    <row r="148" spans="1:55">
      <c r="A148" s="95">
        <v>44488</v>
      </c>
      <c r="H148">
        <v>1.1645000000000001</v>
      </c>
      <c r="J148">
        <v>1.1651499999999999</v>
      </c>
      <c r="K148">
        <v>1.16655</v>
      </c>
      <c r="M148">
        <v>1.1672499999999999</v>
      </c>
      <c r="P148">
        <v>1.1678999999999999</v>
      </c>
      <c r="R148">
        <v>1.17025</v>
      </c>
      <c r="S148">
        <v>1.173</v>
      </c>
      <c r="V148">
        <v>1.1760999999999999</v>
      </c>
      <c r="Y148">
        <v>1.1795500000000001</v>
      </c>
      <c r="AB148">
        <v>1.1834</v>
      </c>
      <c r="AC148">
        <v>1.1870000000000001</v>
      </c>
      <c r="AD148">
        <v>1.1915</v>
      </c>
      <c r="AE148">
        <v>1.1964999999999999</v>
      </c>
      <c r="AF148">
        <v>1.2015499999999999</v>
      </c>
      <c r="AG148">
        <v>1.2065999999999999</v>
      </c>
      <c r="AH148">
        <v>1.2116499999999999</v>
      </c>
      <c r="AK148">
        <v>1.2166999999999999</v>
      </c>
      <c r="AN148">
        <v>1.2217499999999999</v>
      </c>
      <c r="AQ148">
        <v>1.2267999999999999</v>
      </c>
      <c r="AT148">
        <v>1.2318499999999999</v>
      </c>
      <c r="AW148">
        <v>1.23685</v>
      </c>
      <c r="AZ148">
        <v>1.2419</v>
      </c>
      <c r="BC148">
        <v>1.24695</v>
      </c>
    </row>
    <row r="149" spans="1:55">
      <c r="A149" s="95">
        <v>44489</v>
      </c>
      <c r="H149">
        <v>1.16615</v>
      </c>
      <c r="J149">
        <v>1.1668000000000001</v>
      </c>
      <c r="K149">
        <v>1.1681999999999999</v>
      </c>
      <c r="M149">
        <v>1.1688499999999999</v>
      </c>
      <c r="P149">
        <v>1.1695</v>
      </c>
      <c r="R149">
        <v>1.1718500000000001</v>
      </c>
      <c r="S149">
        <v>1.17465</v>
      </c>
      <c r="V149">
        <v>1.1777</v>
      </c>
      <c r="Y149">
        <v>1.1814499999999999</v>
      </c>
      <c r="AB149">
        <v>1.1854499999999999</v>
      </c>
      <c r="AC149">
        <v>1.1892</v>
      </c>
      <c r="AD149">
        <v>1.1938</v>
      </c>
      <c r="AE149">
        <v>1.19895</v>
      </c>
      <c r="AF149">
        <v>1.2040999999999999</v>
      </c>
      <c r="AG149">
        <v>1.2092499999999999</v>
      </c>
      <c r="AH149">
        <v>1.2143999999999999</v>
      </c>
      <c r="AK149">
        <v>1.2195499999999999</v>
      </c>
      <c r="AN149">
        <v>1.2246999999999999</v>
      </c>
      <c r="AQ149">
        <v>1.2298500000000001</v>
      </c>
      <c r="AT149">
        <v>1.23505</v>
      </c>
      <c r="AW149">
        <v>1.2402</v>
      </c>
      <c r="AZ149">
        <v>1.24535</v>
      </c>
      <c r="BC149">
        <v>1.2504999999999999</v>
      </c>
    </row>
    <row r="150" spans="1:55">
      <c r="A150" s="95">
        <v>44490</v>
      </c>
      <c r="H150">
        <v>1.1628000000000001</v>
      </c>
      <c r="J150">
        <v>1.1634500000000001</v>
      </c>
      <c r="K150">
        <v>1.1648000000000001</v>
      </c>
      <c r="M150">
        <v>1.1655</v>
      </c>
      <c r="P150">
        <v>1.16615</v>
      </c>
      <c r="R150">
        <v>1.16855</v>
      </c>
      <c r="S150">
        <v>1.1714</v>
      </c>
      <c r="V150">
        <v>1.17445</v>
      </c>
      <c r="Y150">
        <v>1.17835</v>
      </c>
      <c r="AB150">
        <v>1.1825000000000001</v>
      </c>
      <c r="AC150">
        <v>1.1862999999999999</v>
      </c>
      <c r="AD150">
        <v>1.1909000000000001</v>
      </c>
      <c r="AE150">
        <v>1.1960500000000001</v>
      </c>
      <c r="AF150">
        <v>1.2012</v>
      </c>
      <c r="AG150">
        <v>1.2062999999999999</v>
      </c>
      <c r="AH150">
        <v>1.2114499999999999</v>
      </c>
      <c r="AK150">
        <v>1.2165999999999999</v>
      </c>
      <c r="AN150">
        <v>1.2217</v>
      </c>
      <c r="AQ150">
        <v>1.22685</v>
      </c>
      <c r="AT150">
        <v>1.232</v>
      </c>
      <c r="AW150">
        <v>1.2371000000000001</v>
      </c>
      <c r="AZ150">
        <v>1.2422500000000001</v>
      </c>
      <c r="BC150">
        <v>1.2474000000000001</v>
      </c>
    </row>
    <row r="151" spans="1:55">
      <c r="A151" s="95">
        <v>44491</v>
      </c>
      <c r="H151">
        <v>1.1640999999999999</v>
      </c>
      <c r="J151">
        <v>1.16475</v>
      </c>
      <c r="K151">
        <v>1.16615</v>
      </c>
      <c r="M151">
        <v>1.1668499999999999</v>
      </c>
      <c r="P151">
        <v>1.1675</v>
      </c>
      <c r="R151">
        <v>1.17</v>
      </c>
      <c r="S151">
        <v>1.1728000000000001</v>
      </c>
      <c r="V151">
        <v>1.1758999999999999</v>
      </c>
      <c r="Y151">
        <v>1.1800999999999999</v>
      </c>
      <c r="AB151">
        <v>1.1842999999999999</v>
      </c>
      <c r="AC151">
        <v>1.18825</v>
      </c>
      <c r="AD151">
        <v>1.19285</v>
      </c>
      <c r="AE151">
        <v>1.1980500000000001</v>
      </c>
      <c r="AF151">
        <v>1.2032</v>
      </c>
      <c r="AG151">
        <v>1.2083999999999999</v>
      </c>
      <c r="AH151">
        <v>1.2135499999999999</v>
      </c>
      <c r="AK151">
        <v>1.2186999999999999</v>
      </c>
      <c r="AN151">
        <v>1.2239</v>
      </c>
      <c r="AQ151">
        <v>1.22905</v>
      </c>
      <c r="AT151">
        <v>1.2342</v>
      </c>
      <c r="AW151">
        <v>1.2394000000000001</v>
      </c>
      <c r="AZ151">
        <v>1.24455</v>
      </c>
      <c r="BC151">
        <v>1.2497499999999999</v>
      </c>
    </row>
    <row r="152" spans="1:55">
      <c r="A152" s="95">
        <v>44494</v>
      </c>
      <c r="H152">
        <v>1.1617</v>
      </c>
      <c r="J152">
        <v>1.16235</v>
      </c>
      <c r="K152">
        <v>1.1637999999999999</v>
      </c>
      <c r="M152">
        <v>1.16445</v>
      </c>
      <c r="P152">
        <v>1.1651499999999999</v>
      </c>
      <c r="R152">
        <v>1.1675500000000001</v>
      </c>
      <c r="S152">
        <v>1.17055</v>
      </c>
      <c r="V152">
        <v>1.1736500000000001</v>
      </c>
      <c r="Y152">
        <v>1.1776</v>
      </c>
      <c r="AB152">
        <v>1.1817500000000001</v>
      </c>
      <c r="AC152">
        <v>1.1856</v>
      </c>
      <c r="AD152">
        <v>1.19015</v>
      </c>
      <c r="AE152">
        <v>1.1953</v>
      </c>
      <c r="AF152">
        <v>1.20045</v>
      </c>
      <c r="AG152">
        <v>1.2055499999999999</v>
      </c>
      <c r="AH152">
        <v>1.2107000000000001</v>
      </c>
      <c r="AK152">
        <v>1.2158</v>
      </c>
      <c r="AN152">
        <v>1.22095</v>
      </c>
      <c r="AQ152">
        <v>1.2261</v>
      </c>
      <c r="AT152">
        <v>1.2312000000000001</v>
      </c>
      <c r="AW152">
        <v>1.2363500000000001</v>
      </c>
      <c r="AZ152">
        <v>1.2414499999999999</v>
      </c>
      <c r="BC152">
        <v>1.2465999999999999</v>
      </c>
    </row>
    <row r="153" spans="1:55">
      <c r="A153" s="95">
        <v>44495</v>
      </c>
      <c r="H153">
        <v>1.16015</v>
      </c>
      <c r="J153">
        <v>1.1607499999999999</v>
      </c>
      <c r="K153">
        <v>1.1621999999999999</v>
      </c>
      <c r="M153">
        <v>1.1629</v>
      </c>
      <c r="P153">
        <v>1.1635500000000001</v>
      </c>
      <c r="R153">
        <v>1.16595</v>
      </c>
      <c r="S153">
        <v>1.1689499999999999</v>
      </c>
      <c r="V153">
        <v>1.1720999999999999</v>
      </c>
      <c r="Y153">
        <v>1.1760999999999999</v>
      </c>
      <c r="AB153">
        <v>1.18035</v>
      </c>
      <c r="AC153">
        <v>1.18425</v>
      </c>
      <c r="AD153">
        <v>1.1889000000000001</v>
      </c>
      <c r="AE153">
        <v>1.1940999999999999</v>
      </c>
      <c r="AF153">
        <v>1.1993</v>
      </c>
      <c r="AG153">
        <v>1.2044999999999999</v>
      </c>
      <c r="AH153">
        <v>1.2097</v>
      </c>
      <c r="AK153">
        <v>1.2149000000000001</v>
      </c>
      <c r="AN153">
        <v>1.2201</v>
      </c>
      <c r="AQ153">
        <v>1.2253000000000001</v>
      </c>
      <c r="AT153">
        <v>1.2304999999999999</v>
      </c>
      <c r="AW153">
        <v>1.2357</v>
      </c>
      <c r="AZ153">
        <v>1.2408999999999999</v>
      </c>
      <c r="BC153">
        <v>1.2461</v>
      </c>
    </row>
    <row r="154" spans="1:55">
      <c r="A154" s="95">
        <v>44496</v>
      </c>
      <c r="H154">
        <v>1.1613500000000001</v>
      </c>
      <c r="J154">
        <v>1.16195</v>
      </c>
      <c r="K154">
        <v>1.1634</v>
      </c>
      <c r="M154">
        <v>1.16405</v>
      </c>
      <c r="P154">
        <v>1.1647000000000001</v>
      </c>
      <c r="R154">
        <v>1.1671499999999999</v>
      </c>
      <c r="S154">
        <v>1.1700999999999999</v>
      </c>
      <c r="V154">
        <v>1.1733499999999999</v>
      </c>
      <c r="Y154">
        <v>1.1772</v>
      </c>
      <c r="AB154">
        <v>1.1814</v>
      </c>
      <c r="AC154">
        <v>1.1853499999999999</v>
      </c>
      <c r="AD154">
        <v>1.1899</v>
      </c>
      <c r="AE154">
        <v>1.1951000000000001</v>
      </c>
      <c r="AF154">
        <v>1.20025</v>
      </c>
      <c r="AG154">
        <v>1.2054499999999999</v>
      </c>
      <c r="AH154">
        <v>1.21065</v>
      </c>
      <c r="AK154">
        <v>1.2158</v>
      </c>
      <c r="AN154">
        <v>1.2210000000000001</v>
      </c>
      <c r="AQ154">
        <v>1.2261500000000001</v>
      </c>
      <c r="AT154">
        <v>1.2313499999999999</v>
      </c>
      <c r="AW154">
        <v>1.2364999999999999</v>
      </c>
      <c r="AZ154">
        <v>1.2417</v>
      </c>
      <c r="BC154">
        <v>1.2468999999999999</v>
      </c>
    </row>
    <row r="155" spans="1:55">
      <c r="A155" s="95">
        <v>44497</v>
      </c>
      <c r="H155">
        <v>1.1688499999999999</v>
      </c>
      <c r="J155">
        <v>1.1694500000000001</v>
      </c>
      <c r="K155">
        <v>1.1709000000000001</v>
      </c>
      <c r="M155">
        <v>1.1715500000000001</v>
      </c>
      <c r="P155">
        <v>1.1722999999999999</v>
      </c>
      <c r="R155">
        <v>1.1747000000000001</v>
      </c>
      <c r="S155">
        <v>1.1775</v>
      </c>
      <c r="V155">
        <v>1.18085</v>
      </c>
      <c r="Y155">
        <v>1.1843999999999999</v>
      </c>
      <c r="AB155">
        <v>1.1884999999999999</v>
      </c>
      <c r="AC155">
        <v>1.19235</v>
      </c>
      <c r="AD155">
        <v>1.19685</v>
      </c>
      <c r="AE155">
        <v>1.2019</v>
      </c>
      <c r="AF155">
        <v>1.2070000000000001</v>
      </c>
      <c r="AG155">
        <v>1.2120500000000001</v>
      </c>
      <c r="AH155">
        <v>1.21715</v>
      </c>
      <c r="AK155">
        <v>1.2222</v>
      </c>
      <c r="AN155">
        <v>1.2273000000000001</v>
      </c>
      <c r="AQ155">
        <v>1.2323500000000001</v>
      </c>
      <c r="AT155">
        <v>1.2374499999999999</v>
      </c>
      <c r="AW155">
        <v>1.2424999999999999</v>
      </c>
      <c r="AZ155">
        <v>1.2476</v>
      </c>
      <c r="BC155">
        <v>1.25265</v>
      </c>
    </row>
    <row r="156" spans="1:55">
      <c r="A156" s="95">
        <v>44498</v>
      </c>
      <c r="H156">
        <v>1.1561999999999999</v>
      </c>
      <c r="J156">
        <v>1.1568499999999999</v>
      </c>
      <c r="K156">
        <v>1.15825</v>
      </c>
      <c r="M156">
        <v>1.1589</v>
      </c>
      <c r="P156">
        <v>1.1595500000000001</v>
      </c>
      <c r="R156">
        <v>1.16195</v>
      </c>
      <c r="S156">
        <v>1.1648499999999999</v>
      </c>
      <c r="V156">
        <v>1.16815</v>
      </c>
      <c r="Y156">
        <v>1.1716</v>
      </c>
      <c r="AB156">
        <v>1.1756</v>
      </c>
      <c r="AC156">
        <v>1.1793</v>
      </c>
      <c r="AD156">
        <v>1.1835</v>
      </c>
      <c r="AE156">
        <v>1.18815</v>
      </c>
      <c r="AF156">
        <v>1.1928000000000001</v>
      </c>
      <c r="AG156">
        <v>1.1974499999999999</v>
      </c>
      <c r="AH156">
        <v>1.2020999999999999</v>
      </c>
      <c r="AK156">
        <v>1.20675</v>
      </c>
      <c r="AN156">
        <v>1.2114499999999999</v>
      </c>
      <c r="AQ156">
        <v>1.2161</v>
      </c>
      <c r="AT156">
        <v>1.22075</v>
      </c>
      <c r="AW156">
        <v>1.2254</v>
      </c>
      <c r="AZ156">
        <v>1.2300500000000001</v>
      </c>
      <c r="BC156">
        <v>1.2346999999999999</v>
      </c>
    </row>
    <row r="157" spans="1:55">
      <c r="A157" s="95">
        <v>44501</v>
      </c>
      <c r="H157">
        <v>1.161</v>
      </c>
      <c r="J157">
        <v>1.1616</v>
      </c>
      <c r="K157">
        <v>1.163</v>
      </c>
      <c r="M157">
        <v>1.1636500000000001</v>
      </c>
      <c r="P157">
        <v>1.1642999999999999</v>
      </c>
      <c r="R157">
        <v>1.16675</v>
      </c>
      <c r="S157">
        <v>1.1696500000000001</v>
      </c>
      <c r="V157">
        <v>1.1730499999999999</v>
      </c>
      <c r="Y157">
        <v>1.1767000000000001</v>
      </c>
      <c r="AB157">
        <v>1.1809000000000001</v>
      </c>
      <c r="AC157">
        <v>1.1848000000000001</v>
      </c>
      <c r="AD157">
        <v>1.1891499999999999</v>
      </c>
      <c r="AE157">
        <v>1.1939500000000001</v>
      </c>
      <c r="AF157">
        <v>1.1988000000000001</v>
      </c>
      <c r="AG157">
        <v>1.2036</v>
      </c>
      <c r="AH157">
        <v>1.2083999999999999</v>
      </c>
      <c r="AK157">
        <v>1.2132000000000001</v>
      </c>
      <c r="AN157">
        <v>1.218</v>
      </c>
      <c r="AQ157">
        <v>1.2228000000000001</v>
      </c>
      <c r="AT157">
        <v>1.2276499999999999</v>
      </c>
      <c r="AW157">
        <v>1.23245</v>
      </c>
      <c r="AZ157">
        <v>1.23725</v>
      </c>
      <c r="BC157">
        <v>1.2420500000000001</v>
      </c>
    </row>
    <row r="158" spans="1:55">
      <c r="A158" s="95">
        <v>44502</v>
      </c>
      <c r="H158">
        <v>1.1585000000000001</v>
      </c>
      <c r="J158">
        <v>1.1591</v>
      </c>
      <c r="K158">
        <v>1.1605000000000001</v>
      </c>
      <c r="M158">
        <v>1.1611499999999999</v>
      </c>
      <c r="P158">
        <v>1.1617999999999999</v>
      </c>
      <c r="R158">
        <v>1.16425</v>
      </c>
      <c r="S158">
        <v>1.1671</v>
      </c>
      <c r="V158">
        <v>1.1705000000000001</v>
      </c>
      <c r="Y158">
        <v>1.17415</v>
      </c>
      <c r="AB158">
        <v>1.1783999999999999</v>
      </c>
      <c r="AC158">
        <v>1.1822999999999999</v>
      </c>
      <c r="AD158">
        <v>1.1867000000000001</v>
      </c>
      <c r="AE158">
        <v>1.1916500000000001</v>
      </c>
      <c r="AF158">
        <v>1.1966000000000001</v>
      </c>
      <c r="AG158">
        <v>1.2015499999999999</v>
      </c>
      <c r="AH158">
        <v>1.2064999999999999</v>
      </c>
      <c r="AK158">
        <v>1.2114499999999999</v>
      </c>
      <c r="AN158">
        <v>1.2163999999999999</v>
      </c>
      <c r="AQ158">
        <v>1.2213499999999999</v>
      </c>
      <c r="AT158">
        <v>1.2262500000000001</v>
      </c>
      <c r="AW158">
        <v>1.2312000000000001</v>
      </c>
      <c r="AZ158">
        <v>1.2361500000000001</v>
      </c>
      <c r="BC158">
        <v>1.2411000000000001</v>
      </c>
    </row>
    <row r="159" spans="1:55">
      <c r="A159" s="95">
        <v>44503</v>
      </c>
      <c r="H159">
        <v>1.1614</v>
      </c>
      <c r="J159">
        <v>1.1619999999999999</v>
      </c>
      <c r="K159">
        <v>1.1634</v>
      </c>
      <c r="M159">
        <v>1.16405</v>
      </c>
      <c r="P159">
        <v>1.16475</v>
      </c>
      <c r="R159">
        <v>1.1671</v>
      </c>
      <c r="S159">
        <v>1.17</v>
      </c>
      <c r="V159">
        <v>1.1733</v>
      </c>
      <c r="Y159">
        <v>1.1769000000000001</v>
      </c>
      <c r="AB159">
        <v>1.1811</v>
      </c>
      <c r="AC159">
        <v>1.1850000000000001</v>
      </c>
      <c r="AD159">
        <v>1.1895</v>
      </c>
      <c r="AE159">
        <v>1.1946000000000001</v>
      </c>
      <c r="AF159">
        <v>1.1997</v>
      </c>
      <c r="AG159">
        <v>1.20485</v>
      </c>
      <c r="AH159">
        <v>1.2099500000000001</v>
      </c>
      <c r="AK159">
        <v>1.2151000000000001</v>
      </c>
      <c r="AN159">
        <v>1.2202</v>
      </c>
      <c r="AQ159">
        <v>1.2253000000000001</v>
      </c>
      <c r="AT159">
        <v>1.23045</v>
      </c>
      <c r="AW159">
        <v>1.2355499999999999</v>
      </c>
      <c r="AZ159">
        <v>1.24065</v>
      </c>
      <c r="BC159">
        <v>1.2458</v>
      </c>
    </row>
    <row r="160" spans="1:55">
      <c r="A160" s="95">
        <v>44504</v>
      </c>
      <c r="H160">
        <v>1.1555</v>
      </c>
      <c r="J160">
        <v>1.1560999999999999</v>
      </c>
      <c r="K160">
        <v>1.1575</v>
      </c>
      <c r="M160">
        <v>1.15815</v>
      </c>
      <c r="P160">
        <v>1.1588499999999999</v>
      </c>
      <c r="R160">
        <v>1.1612</v>
      </c>
      <c r="S160">
        <v>1.16405</v>
      </c>
      <c r="V160">
        <v>1.1673500000000001</v>
      </c>
      <c r="Y160">
        <v>1.1709499999999999</v>
      </c>
      <c r="AB160">
        <v>1.1751</v>
      </c>
      <c r="AC160">
        <v>1.179</v>
      </c>
      <c r="AD160">
        <v>1.1835</v>
      </c>
      <c r="AE160">
        <v>1.18865</v>
      </c>
      <c r="AF160">
        <v>1.1938500000000001</v>
      </c>
      <c r="AG160">
        <v>1.1990499999999999</v>
      </c>
      <c r="AH160">
        <v>1.2041999999999999</v>
      </c>
      <c r="AK160">
        <v>1.2094</v>
      </c>
      <c r="AN160">
        <v>1.2145999999999999</v>
      </c>
      <c r="AQ160">
        <v>1.2198</v>
      </c>
      <c r="AT160">
        <v>1.22495</v>
      </c>
      <c r="AW160">
        <v>1.2301500000000001</v>
      </c>
      <c r="AZ160">
        <v>1.2353499999999999</v>
      </c>
      <c r="BC160">
        <v>1.2404999999999999</v>
      </c>
    </row>
    <row r="161" spans="1:59">
      <c r="A161" s="95">
        <v>44505</v>
      </c>
      <c r="H161">
        <v>1.1552</v>
      </c>
      <c r="J161">
        <v>1.1557999999999999</v>
      </c>
      <c r="K161">
        <v>1.1572</v>
      </c>
      <c r="M161">
        <v>1.15785</v>
      </c>
      <c r="P161">
        <v>1.1585000000000001</v>
      </c>
      <c r="R161">
        <v>1.1608499999999999</v>
      </c>
      <c r="S161">
        <v>1.1636500000000001</v>
      </c>
      <c r="V161">
        <v>1.1669</v>
      </c>
      <c r="Y161">
        <v>1.17035</v>
      </c>
      <c r="AB161">
        <v>1.1744000000000001</v>
      </c>
      <c r="AC161">
        <v>1.17815</v>
      </c>
      <c r="AD161">
        <v>1.1825000000000001</v>
      </c>
      <c r="AE161">
        <v>1.1875500000000001</v>
      </c>
      <c r="AF161">
        <v>1.19265</v>
      </c>
      <c r="AG161">
        <v>1.1977</v>
      </c>
      <c r="AH161">
        <v>1.20275</v>
      </c>
      <c r="AK161">
        <v>1.2078500000000001</v>
      </c>
      <c r="AN161">
        <v>1.2129000000000001</v>
      </c>
      <c r="AQ161">
        <v>1.218</v>
      </c>
      <c r="AT161">
        <v>1.22305</v>
      </c>
      <c r="AW161">
        <v>1.2281500000000001</v>
      </c>
      <c r="AZ161">
        <v>1.2332000000000001</v>
      </c>
      <c r="BC161">
        <v>1.2382500000000001</v>
      </c>
    </row>
    <row r="162" spans="1:59">
      <c r="A162" s="95">
        <v>44508</v>
      </c>
      <c r="H162">
        <v>1.1591</v>
      </c>
      <c r="J162">
        <v>1.1597</v>
      </c>
      <c r="K162">
        <v>1.1611499999999999</v>
      </c>
      <c r="M162">
        <v>1.1617999999999999</v>
      </c>
      <c r="P162">
        <v>1.16245</v>
      </c>
      <c r="R162">
        <v>1.1648000000000001</v>
      </c>
      <c r="S162">
        <v>1.1677</v>
      </c>
      <c r="V162">
        <v>1.1709000000000001</v>
      </c>
      <c r="Y162">
        <v>1.17465</v>
      </c>
      <c r="AB162">
        <v>1.1788000000000001</v>
      </c>
      <c r="AC162">
        <v>1.1827000000000001</v>
      </c>
      <c r="AD162">
        <v>1.1870499999999999</v>
      </c>
      <c r="AE162">
        <v>1.1920999999999999</v>
      </c>
      <c r="AF162">
        <v>1.1972</v>
      </c>
      <c r="AG162">
        <v>1.20225</v>
      </c>
      <c r="AH162">
        <v>1.2073499999999999</v>
      </c>
      <c r="AK162">
        <v>1.2123999999999999</v>
      </c>
      <c r="AN162">
        <v>1.2175</v>
      </c>
      <c r="AQ162">
        <v>1.22255</v>
      </c>
      <c r="AT162">
        <v>1.2276</v>
      </c>
      <c r="AW162">
        <v>1.2326999999999999</v>
      </c>
      <c r="AZ162">
        <v>1.2377499999999999</v>
      </c>
      <c r="BC162">
        <v>1.24285</v>
      </c>
    </row>
    <row r="163" spans="1:59">
      <c r="A163" s="95">
        <v>44509</v>
      </c>
      <c r="H163">
        <v>1.1595500000000001</v>
      </c>
      <c r="J163">
        <v>1.16015</v>
      </c>
      <c r="K163">
        <v>1.1616</v>
      </c>
      <c r="M163">
        <v>1.16225</v>
      </c>
      <c r="P163">
        <v>1.1629499999999999</v>
      </c>
      <c r="R163">
        <v>1.1653</v>
      </c>
      <c r="S163">
        <v>1.1681999999999999</v>
      </c>
      <c r="V163">
        <v>1.1712499999999999</v>
      </c>
      <c r="Y163">
        <v>1.1749499999999999</v>
      </c>
      <c r="AB163">
        <v>1.1791</v>
      </c>
      <c r="AC163">
        <v>1.1829000000000001</v>
      </c>
      <c r="AD163">
        <v>1.1872499999999999</v>
      </c>
      <c r="AE163">
        <v>1.1922999999999999</v>
      </c>
      <c r="AF163">
        <v>1.1973499999999999</v>
      </c>
      <c r="AG163">
        <v>1.2023999999999999</v>
      </c>
      <c r="AH163">
        <v>1.2075</v>
      </c>
      <c r="AK163">
        <v>1.21255</v>
      </c>
      <c r="AN163">
        <v>1.2176</v>
      </c>
      <c r="AQ163">
        <v>1.22265</v>
      </c>
      <c r="AT163">
        <v>1.2277499999999999</v>
      </c>
      <c r="AW163">
        <v>1.2327999999999999</v>
      </c>
      <c r="AZ163">
        <v>1.2378499999999999</v>
      </c>
      <c r="BC163">
        <v>1.2428999999999999</v>
      </c>
    </row>
    <row r="164" spans="1:59">
      <c r="A164" s="95">
        <v>44510</v>
      </c>
      <c r="H164">
        <v>1.14845</v>
      </c>
      <c r="J164">
        <v>1.1490499999999999</v>
      </c>
      <c r="K164">
        <v>1.15055</v>
      </c>
      <c r="M164">
        <v>1.1512</v>
      </c>
      <c r="P164">
        <v>1.15185</v>
      </c>
      <c r="R164">
        <v>1.1543000000000001</v>
      </c>
      <c r="S164">
        <v>1.1572499999999999</v>
      </c>
      <c r="V164">
        <v>1.16055</v>
      </c>
      <c r="Y164">
        <v>1.1642999999999999</v>
      </c>
      <c r="AB164">
        <v>1.16855</v>
      </c>
      <c r="AC164">
        <v>1.17255</v>
      </c>
      <c r="AD164">
        <v>1.177</v>
      </c>
      <c r="AE164">
        <v>1.18215</v>
      </c>
      <c r="AF164">
        <v>1.1873</v>
      </c>
      <c r="AG164">
        <v>1.1924999999999999</v>
      </c>
      <c r="AH164">
        <v>1.1976500000000001</v>
      </c>
      <c r="AK164">
        <v>1.2028000000000001</v>
      </c>
      <c r="AN164">
        <v>1.2079500000000001</v>
      </c>
      <c r="AQ164">
        <v>1.21315</v>
      </c>
      <c r="AT164">
        <v>1.2182999999999999</v>
      </c>
      <c r="AW164">
        <v>1.2234499999999999</v>
      </c>
      <c r="AZ164">
        <v>1.2285999999999999</v>
      </c>
      <c r="BC164">
        <v>1.2338</v>
      </c>
    </row>
    <row r="165" spans="1:59">
      <c r="A165" s="95">
        <v>44511</v>
      </c>
      <c r="H165">
        <v>1.14455</v>
      </c>
      <c r="J165">
        <v>1.1451499999999999</v>
      </c>
      <c r="K165">
        <v>1.1466000000000001</v>
      </c>
      <c r="M165">
        <v>1.1472500000000001</v>
      </c>
      <c r="P165">
        <v>1.14795</v>
      </c>
      <c r="R165">
        <v>1.15035</v>
      </c>
      <c r="S165">
        <v>1.1535</v>
      </c>
      <c r="V165">
        <v>1.15655</v>
      </c>
      <c r="Y165">
        <v>1.1607499999999999</v>
      </c>
      <c r="AB165">
        <v>1.1652</v>
      </c>
      <c r="AC165">
        <v>1.1693</v>
      </c>
      <c r="AD165">
        <v>1.1738</v>
      </c>
      <c r="AE165">
        <v>1.17885</v>
      </c>
      <c r="AF165">
        <v>1.1839</v>
      </c>
      <c r="AG165">
        <v>1.18895</v>
      </c>
      <c r="AH165">
        <v>1.194</v>
      </c>
      <c r="AK165">
        <v>1.1990499999999999</v>
      </c>
      <c r="AN165">
        <v>1.2040999999999999</v>
      </c>
      <c r="AQ165">
        <v>1.2091499999999999</v>
      </c>
      <c r="AT165">
        <v>1.2141999999999999</v>
      </c>
      <c r="AW165">
        <v>1.2193000000000001</v>
      </c>
      <c r="AZ165">
        <v>1.22435</v>
      </c>
      <c r="BC165">
        <v>1.2294</v>
      </c>
    </row>
    <row r="166" spans="1:59">
      <c r="A166" s="95">
        <v>44512</v>
      </c>
      <c r="I166">
        <v>1.1444000000000001</v>
      </c>
      <c r="J166">
        <v>1.145</v>
      </c>
      <c r="K166">
        <v>1.14645</v>
      </c>
      <c r="M166">
        <v>1.1471</v>
      </c>
      <c r="P166">
        <v>1.1477999999999999</v>
      </c>
      <c r="R166">
        <v>1.15025</v>
      </c>
      <c r="S166">
        <v>1.1533500000000001</v>
      </c>
      <c r="V166">
        <v>1.1568000000000001</v>
      </c>
      <c r="Y166">
        <v>1.1609499999999999</v>
      </c>
      <c r="AB166">
        <v>1.1656500000000001</v>
      </c>
      <c r="AC166">
        <v>1.17</v>
      </c>
      <c r="AD166">
        <v>1.17465</v>
      </c>
      <c r="AE166">
        <v>1.1799500000000001</v>
      </c>
      <c r="AF166">
        <v>1.1852</v>
      </c>
      <c r="AG166">
        <v>1.1904999999999999</v>
      </c>
      <c r="AH166">
        <v>1.1958</v>
      </c>
      <c r="AK166">
        <v>1.2011000000000001</v>
      </c>
      <c r="AN166">
        <v>1.20635</v>
      </c>
      <c r="AQ166">
        <v>1.2116499999999999</v>
      </c>
      <c r="AT166">
        <v>1.21695</v>
      </c>
      <c r="AW166">
        <v>1.2222</v>
      </c>
      <c r="AZ166">
        <v>1.2275</v>
      </c>
      <c r="BC166">
        <v>1.2327999999999999</v>
      </c>
      <c r="BF166">
        <v>1.2327999999999999</v>
      </c>
    </row>
    <row r="167" spans="1:59">
      <c r="A167" s="95">
        <v>44515</v>
      </c>
      <c r="I167">
        <v>1.1438999999999999</v>
      </c>
      <c r="J167">
        <v>1.1391</v>
      </c>
      <c r="K167">
        <v>1.1406000000000001</v>
      </c>
      <c r="M167">
        <v>1.1412</v>
      </c>
      <c r="P167">
        <v>1.1418999999999999</v>
      </c>
      <c r="R167">
        <v>1.14435</v>
      </c>
      <c r="S167">
        <v>1.1474500000000001</v>
      </c>
      <c r="V167">
        <v>1.1508</v>
      </c>
      <c r="Y167">
        <v>1.155</v>
      </c>
      <c r="AB167">
        <v>1.1596500000000001</v>
      </c>
      <c r="AC167">
        <v>1.1639999999999999</v>
      </c>
      <c r="AD167">
        <v>1.16865</v>
      </c>
      <c r="AE167">
        <v>1.1739999999999999</v>
      </c>
      <c r="AF167">
        <v>1.1793499999999999</v>
      </c>
      <c r="AG167">
        <v>1.18465</v>
      </c>
      <c r="AH167">
        <v>1.19</v>
      </c>
      <c r="AK167">
        <v>1.1953499999999999</v>
      </c>
      <c r="AN167">
        <v>1.2007000000000001</v>
      </c>
      <c r="AQ167">
        <v>1.2060500000000001</v>
      </c>
      <c r="AT167">
        <v>1.2114</v>
      </c>
      <c r="AW167">
        <v>1.2166999999999999</v>
      </c>
      <c r="AZ167">
        <v>1.2220500000000001</v>
      </c>
      <c r="BC167">
        <v>1.2274</v>
      </c>
    </row>
    <row r="168" spans="1:59">
      <c r="A168" s="95">
        <v>44516</v>
      </c>
      <c r="J168">
        <v>1.1322000000000001</v>
      </c>
      <c r="K168">
        <v>1.1336999999999999</v>
      </c>
      <c r="M168">
        <v>1.13435</v>
      </c>
      <c r="P168">
        <v>1.135</v>
      </c>
      <c r="R168">
        <v>1.13595</v>
      </c>
      <c r="S168">
        <v>1.1375</v>
      </c>
      <c r="V168">
        <v>1.14055</v>
      </c>
      <c r="Y168">
        <v>1.14395</v>
      </c>
      <c r="AB168">
        <v>1.1480999999999999</v>
      </c>
      <c r="AC168">
        <v>1.1527499999999999</v>
      </c>
      <c r="AD168">
        <v>1.1570499999999999</v>
      </c>
      <c r="AE168">
        <v>1.1617</v>
      </c>
      <c r="AF168">
        <v>1.1671499999999999</v>
      </c>
      <c r="AG168">
        <v>1.1726000000000001</v>
      </c>
      <c r="AH168">
        <v>1.1779999999999999</v>
      </c>
      <c r="AK168">
        <v>1.1834499999999999</v>
      </c>
      <c r="AN168">
        <v>1.1889000000000001</v>
      </c>
      <c r="AQ168">
        <v>1.19435</v>
      </c>
      <c r="AT168">
        <v>1.1998</v>
      </c>
      <c r="AW168">
        <v>1.2052499999999999</v>
      </c>
      <c r="AZ168">
        <v>1.21065</v>
      </c>
      <c r="BC168">
        <v>1.2161</v>
      </c>
      <c r="BF168">
        <v>1.2215499999999999</v>
      </c>
    </row>
    <row r="169" spans="1:59">
      <c r="A169" s="95">
        <v>44517</v>
      </c>
      <c r="J169">
        <v>1.1319999999999999</v>
      </c>
      <c r="K169">
        <v>1.1335</v>
      </c>
      <c r="M169">
        <v>1.13415</v>
      </c>
      <c r="P169">
        <v>1.1348</v>
      </c>
      <c r="R169">
        <v>1.1356999999999999</v>
      </c>
      <c r="S169">
        <v>1.1372500000000001</v>
      </c>
      <c r="V169">
        <v>1.1403000000000001</v>
      </c>
      <c r="Y169">
        <v>1.1436999999999999</v>
      </c>
      <c r="AB169">
        <v>1.1477999999999999</v>
      </c>
      <c r="AC169">
        <v>1.15245</v>
      </c>
      <c r="AD169">
        <v>1.1567499999999999</v>
      </c>
      <c r="AE169">
        <v>1.1614</v>
      </c>
      <c r="AF169">
        <v>1.1668499999999999</v>
      </c>
      <c r="AG169">
        <v>1.1722999999999999</v>
      </c>
      <c r="AH169">
        <v>1.1777</v>
      </c>
      <c r="AK169">
        <v>1.1831499999999999</v>
      </c>
      <c r="AN169">
        <v>1.1886000000000001</v>
      </c>
      <c r="AQ169">
        <v>1.194</v>
      </c>
      <c r="AT169">
        <v>1.1994499999999999</v>
      </c>
      <c r="AW169">
        <v>1.20485</v>
      </c>
      <c r="AZ169">
        <v>1.2102999999999999</v>
      </c>
      <c r="BC169">
        <v>1.2157500000000001</v>
      </c>
      <c r="BF169">
        <v>1.22115</v>
      </c>
    </row>
    <row r="170" spans="1:59">
      <c r="A170" s="95">
        <v>44518</v>
      </c>
      <c r="J170">
        <v>1.1375500000000001</v>
      </c>
      <c r="K170">
        <v>1.1390499999999999</v>
      </c>
      <c r="M170">
        <v>1.13975</v>
      </c>
      <c r="P170">
        <v>1.1404000000000001</v>
      </c>
      <c r="R170">
        <v>1.1413</v>
      </c>
      <c r="S170">
        <v>1.1428</v>
      </c>
      <c r="V170">
        <v>1.14585</v>
      </c>
      <c r="Y170">
        <v>1.1492500000000001</v>
      </c>
      <c r="AB170">
        <v>1.1533500000000001</v>
      </c>
      <c r="AC170">
        <v>1.1579999999999999</v>
      </c>
      <c r="AD170">
        <v>1.1623000000000001</v>
      </c>
      <c r="AE170">
        <v>1.1669</v>
      </c>
      <c r="AF170">
        <v>1.17225</v>
      </c>
      <c r="AG170">
        <v>1.1776500000000001</v>
      </c>
      <c r="AH170">
        <v>1.1830000000000001</v>
      </c>
      <c r="AK170">
        <v>1.1883999999999999</v>
      </c>
      <c r="AN170">
        <v>1.1937500000000001</v>
      </c>
      <c r="AQ170">
        <v>1.1991499999999999</v>
      </c>
      <c r="AT170">
        <v>1.2044999999999999</v>
      </c>
      <c r="AW170">
        <v>1.2099</v>
      </c>
      <c r="AZ170">
        <v>1.2152499999999999</v>
      </c>
      <c r="BC170">
        <v>1.2205999999999999</v>
      </c>
      <c r="BF170">
        <v>1.226</v>
      </c>
    </row>
    <row r="171" spans="1:59">
      <c r="A171" s="95">
        <v>44519</v>
      </c>
      <c r="J171">
        <v>1.1293500000000001</v>
      </c>
      <c r="K171">
        <v>1.1309</v>
      </c>
      <c r="M171">
        <v>1.1315999999999999</v>
      </c>
      <c r="P171">
        <v>1.13225</v>
      </c>
      <c r="R171">
        <v>1.1331500000000001</v>
      </c>
      <c r="S171">
        <v>1.1346000000000001</v>
      </c>
      <c r="V171">
        <v>1.13775</v>
      </c>
      <c r="Y171">
        <v>1.1411500000000001</v>
      </c>
      <c r="AB171">
        <v>1.1454500000000001</v>
      </c>
      <c r="AC171">
        <v>1.1501999999999999</v>
      </c>
      <c r="AD171">
        <v>1.15465</v>
      </c>
      <c r="AE171">
        <v>1.1593500000000001</v>
      </c>
      <c r="AF171">
        <v>1.16475</v>
      </c>
      <c r="AG171">
        <v>1.17015</v>
      </c>
      <c r="AH171">
        <v>1.1756</v>
      </c>
      <c r="AK171">
        <v>1.181</v>
      </c>
      <c r="AN171">
        <v>1.1863999999999999</v>
      </c>
      <c r="AQ171">
        <v>1.1918</v>
      </c>
      <c r="AT171">
        <v>1.1972499999999999</v>
      </c>
      <c r="AW171">
        <v>1.20265</v>
      </c>
      <c r="AZ171">
        <v>1.2080500000000001</v>
      </c>
      <c r="BC171">
        <v>1.2134499999999999</v>
      </c>
      <c r="BF171">
        <v>1.2189000000000001</v>
      </c>
    </row>
    <row r="172" spans="1:59">
      <c r="A172" s="95">
        <v>44522</v>
      </c>
      <c r="J172">
        <v>1.1235999999999999</v>
      </c>
      <c r="K172">
        <v>1.1253</v>
      </c>
      <c r="M172">
        <v>1.12595</v>
      </c>
      <c r="P172">
        <v>1.1266499999999999</v>
      </c>
      <c r="R172">
        <v>1.1275999999999999</v>
      </c>
      <c r="S172">
        <v>1.1291</v>
      </c>
      <c r="V172">
        <v>1.1324000000000001</v>
      </c>
      <c r="Y172">
        <v>1.1358999999999999</v>
      </c>
      <c r="AB172">
        <v>1.14055</v>
      </c>
      <c r="AC172">
        <v>1.1456500000000001</v>
      </c>
      <c r="AD172">
        <v>1.1504000000000001</v>
      </c>
      <c r="AE172">
        <v>1.1554</v>
      </c>
      <c r="AF172">
        <v>1.161</v>
      </c>
      <c r="AG172">
        <v>1.1666000000000001</v>
      </c>
      <c r="AH172">
        <v>1.1721999999999999</v>
      </c>
      <c r="AK172">
        <v>1.1778</v>
      </c>
      <c r="AN172">
        <v>1.1834</v>
      </c>
      <c r="AQ172">
        <v>1.1890000000000001</v>
      </c>
      <c r="AT172">
        <v>1.1946000000000001</v>
      </c>
      <c r="AW172">
        <v>1.2001999999999999</v>
      </c>
      <c r="AZ172">
        <v>1.2058</v>
      </c>
      <c r="BC172">
        <v>1.2114</v>
      </c>
      <c r="BF172">
        <v>1.2170000000000001</v>
      </c>
    </row>
    <row r="173" spans="1:59">
      <c r="A173" s="95">
        <v>44523</v>
      </c>
      <c r="J173">
        <v>1.1254</v>
      </c>
      <c r="K173">
        <v>1.1271</v>
      </c>
      <c r="M173">
        <v>1.1277999999999999</v>
      </c>
      <c r="P173">
        <v>1.12845</v>
      </c>
      <c r="R173">
        <v>1.1294</v>
      </c>
      <c r="S173">
        <v>1.1309499999999999</v>
      </c>
      <c r="V173">
        <v>1.1341000000000001</v>
      </c>
      <c r="Y173">
        <v>1.1376999999999999</v>
      </c>
      <c r="AB173">
        <v>1.1419999999999999</v>
      </c>
      <c r="AC173">
        <v>1.1469499999999999</v>
      </c>
      <c r="AD173">
        <v>1.1515500000000001</v>
      </c>
      <c r="AE173">
        <v>1.15635</v>
      </c>
      <c r="AF173">
        <v>1.16195</v>
      </c>
      <c r="AG173">
        <v>1.1675500000000001</v>
      </c>
      <c r="AH173">
        <v>1.1731499999999999</v>
      </c>
      <c r="AK173">
        <v>1.17875</v>
      </c>
      <c r="AN173">
        <v>1.18435</v>
      </c>
      <c r="AQ173">
        <v>1.1899500000000001</v>
      </c>
      <c r="AT173">
        <v>1.1955499999999999</v>
      </c>
      <c r="AW173">
        <v>1.2011499999999999</v>
      </c>
      <c r="AZ173">
        <v>1.20675</v>
      </c>
      <c r="BC173">
        <v>1.21235</v>
      </c>
      <c r="BF173">
        <v>1.2179500000000001</v>
      </c>
    </row>
    <row r="174" spans="1:59">
      <c r="A174" s="95">
        <v>44524</v>
      </c>
      <c r="J174">
        <v>1.1202000000000001</v>
      </c>
      <c r="K174">
        <v>1.1218999999999999</v>
      </c>
      <c r="M174">
        <v>1.1225499999999999</v>
      </c>
      <c r="P174">
        <v>1.1232500000000001</v>
      </c>
      <c r="R174">
        <v>1.1242000000000001</v>
      </c>
      <c r="S174">
        <v>1.1257999999999999</v>
      </c>
      <c r="V174">
        <v>1.1291</v>
      </c>
      <c r="Y174">
        <v>1.1325000000000001</v>
      </c>
      <c r="AB174">
        <v>1.1373</v>
      </c>
      <c r="AC174">
        <v>1.14245</v>
      </c>
      <c r="AD174">
        <v>1.1472</v>
      </c>
      <c r="AE174">
        <v>1.15215</v>
      </c>
      <c r="AF174">
        <v>1.1576500000000001</v>
      </c>
      <c r="AG174">
        <v>1.1631499999999999</v>
      </c>
      <c r="AH174">
        <v>1.16865</v>
      </c>
      <c r="AK174">
        <v>1.17415</v>
      </c>
      <c r="AN174">
        <v>1.1796500000000001</v>
      </c>
      <c r="AQ174">
        <v>1.1851499999999999</v>
      </c>
      <c r="AT174">
        <v>1.1906000000000001</v>
      </c>
      <c r="AW174">
        <v>1.1960999999999999</v>
      </c>
      <c r="AZ174">
        <v>1.2016</v>
      </c>
      <c r="BC174">
        <v>1.2071000000000001</v>
      </c>
      <c r="BF174">
        <v>1.2125999999999999</v>
      </c>
    </row>
    <row r="175" spans="1:59">
      <c r="A175" s="103">
        <v>44525</v>
      </c>
      <c r="J175" s="189">
        <v>1.1202000000000001</v>
      </c>
      <c r="K175" s="189">
        <v>1.1218999999999999</v>
      </c>
      <c r="L175" s="189"/>
      <c r="M175" s="189">
        <v>1.1225499999999999</v>
      </c>
      <c r="N175" s="189"/>
      <c r="O175" s="189"/>
      <c r="P175" s="189">
        <v>1.1232500000000001</v>
      </c>
      <c r="Q175" s="189"/>
      <c r="R175" s="189">
        <v>1.1242000000000001</v>
      </c>
      <c r="S175" s="189">
        <v>1.1257999999999999</v>
      </c>
      <c r="T175" s="189"/>
      <c r="U175" s="189"/>
      <c r="V175" s="189">
        <v>1.1291</v>
      </c>
      <c r="W175" s="189"/>
      <c r="X175" s="189"/>
      <c r="Y175" s="189">
        <v>1.1325000000000001</v>
      </c>
      <c r="Z175" s="189"/>
      <c r="AA175" s="189"/>
      <c r="AB175" s="189">
        <v>1.1373</v>
      </c>
      <c r="AC175" s="189">
        <v>1.14245</v>
      </c>
      <c r="AD175" s="189">
        <v>1.1472</v>
      </c>
      <c r="AE175" s="189">
        <v>1.15215</v>
      </c>
      <c r="AF175" s="189">
        <v>1.1576500000000001</v>
      </c>
      <c r="AG175" s="189">
        <v>1.1631499999999999</v>
      </c>
      <c r="AH175" s="189">
        <v>1.16865</v>
      </c>
      <c r="AI175" s="189"/>
      <c r="AJ175" s="189"/>
      <c r="AK175" s="189">
        <v>1.17415</v>
      </c>
      <c r="AL175" s="189"/>
      <c r="AM175" s="189"/>
      <c r="AN175" s="189">
        <v>1.1796500000000001</v>
      </c>
      <c r="AO175" s="189"/>
      <c r="AP175" s="189"/>
      <c r="AQ175" s="189">
        <v>1.1851499999999999</v>
      </c>
      <c r="AR175" s="189"/>
      <c r="AS175" s="189"/>
      <c r="AT175" s="189">
        <v>1.1906000000000001</v>
      </c>
      <c r="AU175" s="189"/>
      <c r="AV175" s="189"/>
      <c r="AW175" s="189">
        <v>1.1960999999999999</v>
      </c>
      <c r="AX175" s="189"/>
      <c r="AY175" s="189"/>
      <c r="AZ175" s="189">
        <v>1.2016</v>
      </c>
      <c r="BA175" s="189"/>
      <c r="BB175" s="189"/>
      <c r="BC175" s="189">
        <v>1.2071000000000001</v>
      </c>
      <c r="BD175" s="189"/>
      <c r="BE175" s="189"/>
      <c r="BF175" s="189">
        <v>1.2125999999999999</v>
      </c>
      <c r="BG175" s="189"/>
    </row>
    <row r="176" spans="1:59">
      <c r="A176" s="95">
        <v>44526</v>
      </c>
      <c r="J176">
        <v>1.1306</v>
      </c>
      <c r="K176">
        <v>1.13235</v>
      </c>
      <c r="M176">
        <v>1.133</v>
      </c>
      <c r="P176">
        <v>1.1336999999999999</v>
      </c>
      <c r="R176">
        <v>1.1346000000000001</v>
      </c>
      <c r="S176">
        <v>1.1361000000000001</v>
      </c>
      <c r="V176">
        <v>1.1391500000000001</v>
      </c>
      <c r="Y176">
        <v>1.1425000000000001</v>
      </c>
      <c r="AB176">
        <v>1.1466499999999999</v>
      </c>
      <c r="AC176">
        <v>1.1513500000000001</v>
      </c>
      <c r="AD176">
        <v>1.1557500000000001</v>
      </c>
      <c r="AE176">
        <v>1.1603000000000001</v>
      </c>
      <c r="AF176">
        <v>1.1657</v>
      </c>
      <c r="AG176">
        <v>1.1711499999999999</v>
      </c>
      <c r="AH176">
        <v>1.17655</v>
      </c>
      <c r="AK176">
        <v>1.1819500000000001</v>
      </c>
      <c r="AN176">
        <v>1.1873499999999999</v>
      </c>
      <c r="AQ176">
        <v>1.1928000000000001</v>
      </c>
      <c r="AT176">
        <v>1.1981999999999999</v>
      </c>
      <c r="AW176">
        <v>1.2036</v>
      </c>
      <c r="AZ176">
        <v>1.2090000000000001</v>
      </c>
      <c r="BC176">
        <v>1.21445</v>
      </c>
      <c r="BF176">
        <v>1.2198500000000001</v>
      </c>
    </row>
    <row r="177" spans="1:58">
      <c r="A177" s="95">
        <v>44529</v>
      </c>
      <c r="J177">
        <v>1.1275999999999999</v>
      </c>
      <c r="K177">
        <v>1.1293</v>
      </c>
      <c r="M177">
        <v>1.1299999999999999</v>
      </c>
      <c r="P177">
        <v>1.1307</v>
      </c>
      <c r="R177">
        <v>1.1314</v>
      </c>
      <c r="S177">
        <v>1.1330499999999999</v>
      </c>
      <c r="V177">
        <v>1.13615</v>
      </c>
      <c r="Y177">
        <v>1.1394500000000001</v>
      </c>
      <c r="AB177">
        <v>1.1434</v>
      </c>
      <c r="AC177">
        <v>1.14805</v>
      </c>
      <c r="AD177">
        <v>1.1524000000000001</v>
      </c>
      <c r="AE177">
        <v>1.1569</v>
      </c>
      <c r="AF177">
        <v>1.1621999999999999</v>
      </c>
      <c r="AG177">
        <v>1.1675</v>
      </c>
      <c r="AH177">
        <v>1.1728499999999999</v>
      </c>
      <c r="AK177">
        <v>1.17815</v>
      </c>
      <c r="AN177">
        <v>1.1834499999999999</v>
      </c>
      <c r="AQ177">
        <v>1.1888000000000001</v>
      </c>
      <c r="AT177">
        <v>1.1940999999999999</v>
      </c>
      <c r="AW177">
        <v>1.1994</v>
      </c>
      <c r="AZ177">
        <v>1.2047000000000001</v>
      </c>
      <c r="BC177">
        <v>1.2100500000000001</v>
      </c>
      <c r="BF177">
        <v>1.2153499999999999</v>
      </c>
    </row>
    <row r="178" spans="1:58">
      <c r="A178" s="95">
        <v>44530</v>
      </c>
      <c r="J178">
        <v>1.1326499999999999</v>
      </c>
      <c r="K178">
        <v>1.1344000000000001</v>
      </c>
      <c r="M178">
        <v>1.1351</v>
      </c>
      <c r="P178">
        <v>1.1357999999999999</v>
      </c>
      <c r="R178">
        <v>1.1365499999999999</v>
      </c>
      <c r="S178">
        <v>1.13825</v>
      </c>
      <c r="V178">
        <v>1.1413</v>
      </c>
      <c r="Y178">
        <v>1.14455</v>
      </c>
      <c r="AB178">
        <v>1.1488</v>
      </c>
      <c r="AC178">
        <v>1.1535</v>
      </c>
      <c r="AD178">
        <v>1.15785</v>
      </c>
      <c r="AE178">
        <v>1.1623000000000001</v>
      </c>
      <c r="AF178">
        <v>1.1673</v>
      </c>
      <c r="AG178">
        <v>1.17235</v>
      </c>
      <c r="AH178">
        <v>1.1773499999999999</v>
      </c>
      <c r="AK178">
        <v>1.18235</v>
      </c>
      <c r="AN178">
        <v>1.1873499999999999</v>
      </c>
      <c r="AQ178">
        <v>1.1923999999999999</v>
      </c>
      <c r="AT178">
        <v>1.1974</v>
      </c>
      <c r="AW178">
        <v>1.2023999999999999</v>
      </c>
      <c r="AZ178">
        <v>1.2074</v>
      </c>
      <c r="BC178">
        <v>1.2123999999999999</v>
      </c>
      <c r="BF178">
        <v>1.2174499999999999</v>
      </c>
    </row>
    <row r="179" spans="1:58">
      <c r="A179" s="95">
        <v>44531</v>
      </c>
      <c r="J179">
        <v>1.13205</v>
      </c>
      <c r="K179">
        <v>1.13375</v>
      </c>
      <c r="M179">
        <v>1.13445</v>
      </c>
      <c r="P179">
        <v>1.1351</v>
      </c>
      <c r="R179">
        <v>1.13595</v>
      </c>
      <c r="S179">
        <v>1.1375500000000001</v>
      </c>
      <c r="V179">
        <v>1.1406499999999999</v>
      </c>
      <c r="Y179">
        <v>1.1440999999999999</v>
      </c>
      <c r="AB179">
        <v>1.1483000000000001</v>
      </c>
      <c r="AC179">
        <v>1.1531499999999999</v>
      </c>
      <c r="AD179">
        <v>1.1576500000000001</v>
      </c>
      <c r="AE179">
        <v>1.16225</v>
      </c>
      <c r="AF179">
        <v>1.1674</v>
      </c>
      <c r="AG179">
        <v>1.17255</v>
      </c>
      <c r="AH179">
        <v>1.1777</v>
      </c>
      <c r="AK179">
        <v>1.1828000000000001</v>
      </c>
      <c r="AN179">
        <v>1.1879500000000001</v>
      </c>
      <c r="AQ179">
        <v>1.1931</v>
      </c>
      <c r="AT179">
        <v>1.19825</v>
      </c>
      <c r="AW179">
        <v>1.2034</v>
      </c>
      <c r="AZ179">
        <v>1.20855</v>
      </c>
      <c r="BC179">
        <v>1.2137</v>
      </c>
      <c r="BF179">
        <v>1.2188000000000001</v>
      </c>
    </row>
    <row r="180" spans="1:58">
      <c r="A180" s="95">
        <v>44532</v>
      </c>
      <c r="J180">
        <v>1.1298999999999999</v>
      </c>
      <c r="K180">
        <v>1.1314</v>
      </c>
      <c r="M180">
        <v>1.13205</v>
      </c>
      <c r="P180">
        <v>1.1327</v>
      </c>
      <c r="R180">
        <v>1.13365</v>
      </c>
      <c r="S180">
        <v>1.1352</v>
      </c>
      <c r="V180">
        <v>1.1384000000000001</v>
      </c>
      <c r="Y180">
        <v>1.14185</v>
      </c>
      <c r="AB180">
        <v>1.1463000000000001</v>
      </c>
      <c r="AC180">
        <v>1.1512500000000001</v>
      </c>
      <c r="AD180">
        <v>1.1558999999999999</v>
      </c>
      <c r="AE180">
        <v>1.1606000000000001</v>
      </c>
      <c r="AF180">
        <v>1.1657999999999999</v>
      </c>
      <c r="AG180">
        <v>1.1710499999999999</v>
      </c>
      <c r="AH180">
        <v>1.17625</v>
      </c>
      <c r="AK180">
        <v>1.1815</v>
      </c>
      <c r="AN180">
        <v>1.18675</v>
      </c>
      <c r="AQ180">
        <v>1.1919500000000001</v>
      </c>
      <c r="AT180">
        <v>1.1972</v>
      </c>
      <c r="AW180">
        <v>1.2023999999999999</v>
      </c>
      <c r="AZ180">
        <v>1.2076499999999999</v>
      </c>
      <c r="BC180">
        <v>1.21285</v>
      </c>
      <c r="BF180">
        <v>1.2181</v>
      </c>
    </row>
    <row r="181" spans="1:58">
      <c r="A181" s="95">
        <v>44533</v>
      </c>
      <c r="J181">
        <v>1.1313500000000001</v>
      </c>
      <c r="K181">
        <v>1.1327499999999999</v>
      </c>
      <c r="M181">
        <v>1.1334500000000001</v>
      </c>
      <c r="P181">
        <v>1.13405</v>
      </c>
      <c r="R181">
        <v>1.135</v>
      </c>
      <c r="S181">
        <v>1.1365000000000001</v>
      </c>
      <c r="V181">
        <v>1.1396500000000001</v>
      </c>
      <c r="Y181">
        <v>1.1431500000000001</v>
      </c>
      <c r="AB181">
        <v>1.1473</v>
      </c>
      <c r="AC181">
        <v>1.1520999999999999</v>
      </c>
      <c r="AD181">
        <v>1.15655</v>
      </c>
      <c r="AE181">
        <v>1.1610499999999999</v>
      </c>
      <c r="AF181">
        <v>1.16595</v>
      </c>
      <c r="AG181">
        <v>1.1708499999999999</v>
      </c>
      <c r="AH181">
        <v>1.1757500000000001</v>
      </c>
      <c r="AK181">
        <v>1.18065</v>
      </c>
      <c r="AN181">
        <v>1.1855</v>
      </c>
      <c r="AQ181">
        <v>1.1903999999999999</v>
      </c>
      <c r="AT181">
        <v>1.1953</v>
      </c>
      <c r="AW181">
        <v>1.2001999999999999</v>
      </c>
      <c r="AZ181">
        <v>1.2051000000000001</v>
      </c>
      <c r="BC181">
        <v>1.21</v>
      </c>
      <c r="BF181">
        <v>1.21485</v>
      </c>
    </row>
    <row r="182" spans="1:58">
      <c r="A182" s="95">
        <v>44536</v>
      </c>
      <c r="J182">
        <v>1.12805</v>
      </c>
      <c r="K182">
        <v>1.1295500000000001</v>
      </c>
      <c r="M182">
        <v>1.1302000000000001</v>
      </c>
      <c r="P182">
        <v>1.1308499999999999</v>
      </c>
      <c r="R182">
        <v>1.1317999999999999</v>
      </c>
      <c r="S182">
        <v>1.1333</v>
      </c>
      <c r="V182">
        <v>1.13645</v>
      </c>
      <c r="Y182">
        <v>1.13995</v>
      </c>
      <c r="AB182">
        <v>1.1442000000000001</v>
      </c>
      <c r="AC182">
        <v>1.1492</v>
      </c>
      <c r="AD182">
        <v>1.1537999999999999</v>
      </c>
      <c r="AE182">
        <v>1.15845</v>
      </c>
      <c r="AF182">
        <v>1.1636</v>
      </c>
      <c r="AG182">
        <v>1.1688000000000001</v>
      </c>
      <c r="AH182">
        <v>1.17395</v>
      </c>
      <c r="AK182">
        <v>1.1791499999999999</v>
      </c>
      <c r="AN182">
        <v>1.1842999999999999</v>
      </c>
      <c r="AQ182">
        <v>1.1895</v>
      </c>
      <c r="AT182">
        <v>1.19465</v>
      </c>
      <c r="AW182">
        <v>1.1998500000000001</v>
      </c>
      <c r="AZ182">
        <v>1.2050000000000001</v>
      </c>
      <c r="BC182">
        <v>1.2101500000000001</v>
      </c>
      <c r="BF182">
        <v>1.2153499999999999</v>
      </c>
    </row>
    <row r="183" spans="1:58">
      <c r="A183" s="95">
        <v>44537</v>
      </c>
      <c r="J183">
        <v>1.12625</v>
      </c>
      <c r="K183">
        <v>1.12775</v>
      </c>
      <c r="M183">
        <v>1.12835</v>
      </c>
      <c r="P183">
        <v>1.1290500000000001</v>
      </c>
      <c r="R183">
        <v>1.1299999999999999</v>
      </c>
      <c r="S183">
        <v>1.1315999999999999</v>
      </c>
      <c r="V183">
        <v>1.1348499999999999</v>
      </c>
      <c r="Y183">
        <v>1.13845</v>
      </c>
      <c r="AB183">
        <v>1.1428</v>
      </c>
      <c r="AC183">
        <v>1.1478999999999999</v>
      </c>
      <c r="AD183">
        <v>1.1526000000000001</v>
      </c>
      <c r="AE183">
        <v>1.1573500000000001</v>
      </c>
      <c r="AF183">
        <v>1.1626000000000001</v>
      </c>
      <c r="AG183">
        <v>1.1678500000000001</v>
      </c>
      <c r="AH183">
        <v>1.1731</v>
      </c>
      <c r="AK183">
        <v>1.17835</v>
      </c>
      <c r="AN183">
        <v>1.1836</v>
      </c>
      <c r="AQ183">
        <v>1.18885</v>
      </c>
      <c r="AT183">
        <v>1.1940999999999999</v>
      </c>
      <c r="AW183">
        <v>1.1993499999999999</v>
      </c>
      <c r="AZ183">
        <v>1.2045999999999999</v>
      </c>
      <c r="BC183">
        <v>1.2098500000000001</v>
      </c>
      <c r="BF183">
        <v>1.2151000000000001</v>
      </c>
    </row>
    <row r="184" spans="1:58">
      <c r="A184" s="95">
        <v>44538</v>
      </c>
      <c r="J184">
        <v>1.1351</v>
      </c>
      <c r="K184">
        <v>1.1364000000000001</v>
      </c>
      <c r="M184">
        <v>1.1371</v>
      </c>
      <c r="P184">
        <v>1.1376999999999999</v>
      </c>
      <c r="R184">
        <v>1.1387</v>
      </c>
      <c r="S184">
        <v>1.14025</v>
      </c>
      <c r="V184">
        <v>1.1434500000000001</v>
      </c>
      <c r="Y184">
        <v>1.1470499999999999</v>
      </c>
      <c r="AB184">
        <v>1.1513500000000001</v>
      </c>
      <c r="AC184">
        <v>1.15635</v>
      </c>
      <c r="AD184">
        <v>1.1610499999999999</v>
      </c>
      <c r="AE184">
        <v>1.1657500000000001</v>
      </c>
      <c r="AF184">
        <v>1.171</v>
      </c>
      <c r="AG184">
        <v>1.17625</v>
      </c>
      <c r="AH184">
        <v>1.1815</v>
      </c>
      <c r="AK184">
        <v>1.18675</v>
      </c>
      <c r="AN184">
        <v>1.1919999999999999</v>
      </c>
      <c r="AQ184">
        <v>1.1972499999999999</v>
      </c>
      <c r="AT184">
        <v>1.20245</v>
      </c>
      <c r="AW184">
        <v>1.2077</v>
      </c>
      <c r="AZ184">
        <v>1.21295</v>
      </c>
      <c r="BC184">
        <v>1.2181999999999999</v>
      </c>
      <c r="BF184">
        <v>1.2234499999999999</v>
      </c>
    </row>
    <row r="185" spans="1:58">
      <c r="A185" s="95">
        <v>44539</v>
      </c>
      <c r="J185">
        <v>1.1288499999999999</v>
      </c>
      <c r="K185">
        <v>1.13015</v>
      </c>
      <c r="M185">
        <v>1.1308</v>
      </c>
      <c r="P185">
        <v>1.1314500000000001</v>
      </c>
      <c r="R185">
        <v>1.13235</v>
      </c>
      <c r="S185">
        <v>1.13385</v>
      </c>
      <c r="V185">
        <v>1.1370499999999999</v>
      </c>
      <c r="Y185">
        <v>1.1406499999999999</v>
      </c>
      <c r="AB185">
        <v>1.145</v>
      </c>
      <c r="AC185">
        <v>1.1500999999999999</v>
      </c>
      <c r="AD185">
        <v>1.1548</v>
      </c>
      <c r="AE185">
        <v>1.1595</v>
      </c>
      <c r="AF185">
        <v>1.16475</v>
      </c>
      <c r="AG185">
        <v>1.17</v>
      </c>
      <c r="AH185">
        <v>1.1752499999999999</v>
      </c>
      <c r="AK185">
        <v>1.1805000000000001</v>
      </c>
      <c r="AN185">
        <v>1.1857500000000001</v>
      </c>
      <c r="AQ185">
        <v>1.1910000000000001</v>
      </c>
      <c r="AT185">
        <v>1.19625</v>
      </c>
      <c r="AW185">
        <v>1.2015</v>
      </c>
      <c r="AZ185">
        <v>1.20675</v>
      </c>
      <c r="BC185">
        <v>1.212</v>
      </c>
      <c r="BF185">
        <v>1.2172499999999999</v>
      </c>
    </row>
    <row r="186" spans="1:58">
      <c r="A186" s="95">
        <v>44540</v>
      </c>
      <c r="J186">
        <v>1.1311500000000001</v>
      </c>
      <c r="K186">
        <v>1.1325000000000001</v>
      </c>
      <c r="M186">
        <v>1.1332</v>
      </c>
      <c r="P186">
        <v>1.13385</v>
      </c>
      <c r="R186">
        <v>1.1348</v>
      </c>
      <c r="S186">
        <v>1.1363000000000001</v>
      </c>
      <c r="V186">
        <v>1.1395500000000001</v>
      </c>
      <c r="Y186">
        <v>1.1431</v>
      </c>
      <c r="AB186">
        <v>1.1474</v>
      </c>
      <c r="AC186">
        <v>1.15245</v>
      </c>
      <c r="AD186">
        <v>1.1571499999999999</v>
      </c>
      <c r="AE186">
        <v>1.16185</v>
      </c>
      <c r="AF186">
        <v>1.1671499999999999</v>
      </c>
      <c r="AG186">
        <v>1.17245</v>
      </c>
      <c r="AH186">
        <v>1.1777</v>
      </c>
      <c r="AK186">
        <v>1.1830000000000001</v>
      </c>
      <c r="AN186">
        <v>1.18825</v>
      </c>
      <c r="AQ186">
        <v>1.1935500000000001</v>
      </c>
      <c r="AT186">
        <v>1.1988000000000001</v>
      </c>
      <c r="AW186">
        <v>1.2040999999999999</v>
      </c>
      <c r="AZ186">
        <v>1.2094</v>
      </c>
      <c r="BC186">
        <v>1.21465</v>
      </c>
      <c r="BF186">
        <v>1.2199500000000001</v>
      </c>
    </row>
    <row r="187" spans="1:58">
      <c r="A187" s="95">
        <v>44543</v>
      </c>
      <c r="J187">
        <v>1.1276999999999999</v>
      </c>
      <c r="K187">
        <v>1.13025</v>
      </c>
      <c r="M187">
        <v>1.1309</v>
      </c>
      <c r="P187">
        <v>1.1315999999999999</v>
      </c>
      <c r="R187">
        <v>1.1325499999999999</v>
      </c>
      <c r="S187">
        <v>1.1339999999999999</v>
      </c>
      <c r="V187">
        <v>1.1373</v>
      </c>
      <c r="Y187">
        <v>1.1407499999999999</v>
      </c>
      <c r="AB187">
        <v>1.1449</v>
      </c>
      <c r="AC187">
        <v>1.14975</v>
      </c>
      <c r="AD187">
        <v>1.15425</v>
      </c>
      <c r="AE187">
        <v>1.1588000000000001</v>
      </c>
      <c r="AF187">
        <v>1.1639999999999999</v>
      </c>
      <c r="AG187">
        <v>1.1691499999999999</v>
      </c>
      <c r="AH187">
        <v>1.17435</v>
      </c>
      <c r="AK187">
        <v>1.1795500000000001</v>
      </c>
      <c r="AN187">
        <v>1.1847000000000001</v>
      </c>
      <c r="AQ187">
        <v>1.1899</v>
      </c>
      <c r="AT187">
        <v>1.1950499999999999</v>
      </c>
      <c r="AW187">
        <v>1.20025</v>
      </c>
      <c r="AZ187">
        <v>1.2054499999999999</v>
      </c>
      <c r="BC187">
        <v>1.2105999999999999</v>
      </c>
      <c r="BF187">
        <v>1.2158</v>
      </c>
    </row>
    <row r="188" spans="1:58">
      <c r="A188" s="95">
        <v>44544</v>
      </c>
      <c r="J188">
        <v>1.1270500000000001</v>
      </c>
      <c r="K188">
        <v>1.12765</v>
      </c>
      <c r="M188">
        <v>1.12835</v>
      </c>
      <c r="P188">
        <v>1.1293</v>
      </c>
      <c r="R188">
        <v>1.1307499999999999</v>
      </c>
      <c r="S188">
        <v>1.13405</v>
      </c>
      <c r="V188">
        <v>1.1375999999999999</v>
      </c>
      <c r="Y188">
        <v>1.14185</v>
      </c>
      <c r="AB188">
        <v>1.1468</v>
      </c>
      <c r="AC188">
        <v>1.1514</v>
      </c>
      <c r="AD188">
        <v>1.1559999999999999</v>
      </c>
      <c r="AE188">
        <v>1.1611499999999999</v>
      </c>
      <c r="AF188">
        <v>1.16635</v>
      </c>
      <c r="AG188">
        <v>1.1715500000000001</v>
      </c>
      <c r="AH188">
        <v>1.17675</v>
      </c>
      <c r="AK188">
        <v>1.1819500000000001</v>
      </c>
      <c r="AN188">
        <v>1.1871499999999999</v>
      </c>
      <c r="AQ188">
        <v>1.19235</v>
      </c>
      <c r="AT188">
        <v>1.1975499999999999</v>
      </c>
      <c r="AW188">
        <v>1.2027000000000001</v>
      </c>
      <c r="AZ188">
        <v>1.2079</v>
      </c>
      <c r="BC188">
        <v>1.2131000000000001</v>
      </c>
      <c r="BF188">
        <v>1.2182999999999999</v>
      </c>
    </row>
    <row r="189" spans="1:58">
      <c r="A189" s="95">
        <v>44545</v>
      </c>
      <c r="J189">
        <v>1.12845</v>
      </c>
      <c r="K189">
        <v>1.1291500000000001</v>
      </c>
      <c r="M189">
        <v>1.1297999999999999</v>
      </c>
      <c r="P189">
        <v>1.1307499999999999</v>
      </c>
      <c r="R189">
        <v>1.13235</v>
      </c>
      <c r="S189">
        <v>1.1355999999999999</v>
      </c>
      <c r="V189">
        <v>1.1392</v>
      </c>
      <c r="Y189">
        <v>1.1435</v>
      </c>
      <c r="AB189">
        <v>1.1485000000000001</v>
      </c>
      <c r="AC189">
        <v>1.1531499999999999</v>
      </c>
      <c r="AD189">
        <v>1.1577500000000001</v>
      </c>
      <c r="AE189">
        <v>1.1629499999999999</v>
      </c>
      <c r="AF189">
        <v>1.1680999999999999</v>
      </c>
      <c r="AG189">
        <v>1.1732499999999999</v>
      </c>
      <c r="AH189">
        <v>1.17845</v>
      </c>
      <c r="AK189">
        <v>1.1836</v>
      </c>
      <c r="AN189">
        <v>1.18875</v>
      </c>
      <c r="AQ189">
        <v>1.1939500000000001</v>
      </c>
      <c r="AT189">
        <v>1.1991000000000001</v>
      </c>
      <c r="AW189">
        <v>1.20425</v>
      </c>
      <c r="AZ189">
        <v>1.2094499999999999</v>
      </c>
      <c r="BC189">
        <v>1.2145999999999999</v>
      </c>
      <c r="BF189">
        <v>1.2197499999999999</v>
      </c>
    </row>
    <row r="190" spans="1:58">
      <c r="A190" s="95">
        <v>44546</v>
      </c>
      <c r="J190">
        <v>1.1336999999999999</v>
      </c>
      <c r="K190">
        <v>1.13435</v>
      </c>
      <c r="M190">
        <v>1.1350499999999999</v>
      </c>
      <c r="P190">
        <v>1.13605</v>
      </c>
      <c r="R190">
        <v>1.1375999999999999</v>
      </c>
      <c r="S190">
        <v>1.1410499999999999</v>
      </c>
      <c r="V190">
        <v>1.1446499999999999</v>
      </c>
      <c r="Y190">
        <v>1.1488</v>
      </c>
      <c r="AB190">
        <v>1.1536500000000001</v>
      </c>
      <c r="AC190">
        <v>1.15815</v>
      </c>
      <c r="AD190">
        <v>1.16265</v>
      </c>
      <c r="AE190">
        <v>1.1676</v>
      </c>
      <c r="AF190">
        <v>1.17255</v>
      </c>
      <c r="AG190">
        <v>1.1775500000000001</v>
      </c>
      <c r="AH190">
        <v>1.1825000000000001</v>
      </c>
      <c r="AK190">
        <v>1.1874499999999999</v>
      </c>
      <c r="AN190">
        <v>1.1923999999999999</v>
      </c>
      <c r="AQ190">
        <v>1.1973499999999999</v>
      </c>
      <c r="AT190">
        <v>1.2022999999999999</v>
      </c>
      <c r="AW190">
        <v>1.2073</v>
      </c>
      <c r="AZ190">
        <v>1.21225</v>
      </c>
      <c r="BC190">
        <v>1.2172000000000001</v>
      </c>
      <c r="BF190">
        <v>1.2221500000000001</v>
      </c>
    </row>
    <row r="191" spans="1:58">
      <c r="A191" s="95">
        <v>44547</v>
      </c>
      <c r="J191">
        <v>1.1264000000000001</v>
      </c>
      <c r="K191">
        <v>1.1271</v>
      </c>
      <c r="M191">
        <v>1.1276999999999999</v>
      </c>
      <c r="P191">
        <v>1.1287</v>
      </c>
      <c r="R191">
        <v>1.13025</v>
      </c>
      <c r="S191">
        <v>1.13385</v>
      </c>
      <c r="V191">
        <v>1.1375500000000001</v>
      </c>
      <c r="Y191">
        <v>1.14175</v>
      </c>
      <c r="AB191">
        <v>1.1467000000000001</v>
      </c>
      <c r="AC191">
        <v>1.1512500000000001</v>
      </c>
      <c r="AD191">
        <v>1.15585</v>
      </c>
      <c r="AE191">
        <v>1.16065</v>
      </c>
      <c r="AF191">
        <v>1.1654500000000001</v>
      </c>
      <c r="AG191">
        <v>1.17025</v>
      </c>
      <c r="AH191">
        <v>1.1750499999999999</v>
      </c>
      <c r="AK191">
        <v>1.1798500000000001</v>
      </c>
      <c r="AN191">
        <v>1.18465</v>
      </c>
      <c r="AQ191">
        <v>1.1894499999999999</v>
      </c>
      <c r="AT191">
        <v>1.19425</v>
      </c>
      <c r="AW191">
        <v>1.1990499999999999</v>
      </c>
      <c r="AZ191">
        <v>1.2038500000000001</v>
      </c>
      <c r="BC191">
        <v>1.2087000000000001</v>
      </c>
      <c r="BF191">
        <v>1.2135</v>
      </c>
    </row>
    <row r="192" spans="1:58">
      <c r="A192" s="95">
        <v>44550</v>
      </c>
      <c r="J192">
        <v>1.1284000000000001</v>
      </c>
      <c r="K192">
        <v>1.1290500000000001</v>
      </c>
      <c r="M192">
        <v>1.12975</v>
      </c>
      <c r="P192">
        <v>1.1307499999999999</v>
      </c>
      <c r="R192">
        <v>1.1323000000000001</v>
      </c>
      <c r="S192">
        <v>1.1357999999999999</v>
      </c>
      <c r="V192">
        <v>1.1395</v>
      </c>
      <c r="Y192">
        <v>1.1436500000000001</v>
      </c>
      <c r="AB192">
        <v>1.1484000000000001</v>
      </c>
      <c r="AC192">
        <v>1.1530499999999999</v>
      </c>
      <c r="AD192">
        <v>1.1576</v>
      </c>
      <c r="AE192">
        <v>1.16235</v>
      </c>
      <c r="AF192">
        <v>1.1672</v>
      </c>
      <c r="AG192">
        <v>1.1719999999999999</v>
      </c>
      <c r="AH192">
        <v>1.1768000000000001</v>
      </c>
      <c r="AK192">
        <v>1.1816</v>
      </c>
      <c r="AN192">
        <v>1.1863999999999999</v>
      </c>
      <c r="AQ192">
        <v>1.1912</v>
      </c>
      <c r="AT192">
        <v>1.196</v>
      </c>
      <c r="AW192">
        <v>1.2008000000000001</v>
      </c>
      <c r="AZ192">
        <v>1.2056</v>
      </c>
      <c r="BC192">
        <v>1.2103999999999999</v>
      </c>
      <c r="BF192">
        <v>1.2152000000000001</v>
      </c>
    </row>
    <row r="193" spans="1:60">
      <c r="A193" s="95">
        <v>44551</v>
      </c>
      <c r="K193">
        <v>1.1289</v>
      </c>
      <c r="M193">
        <v>1.1295500000000001</v>
      </c>
      <c r="P193">
        <v>1.13025</v>
      </c>
      <c r="R193">
        <v>1.1312500000000001</v>
      </c>
      <c r="S193">
        <v>1.1329</v>
      </c>
      <c r="V193">
        <v>1.1364000000000001</v>
      </c>
      <c r="Y193">
        <v>1.1402000000000001</v>
      </c>
      <c r="AB193">
        <v>1.14445</v>
      </c>
      <c r="AC193">
        <v>1.1493</v>
      </c>
      <c r="AD193">
        <v>1.1540999999999999</v>
      </c>
      <c r="AE193">
        <v>1.1587499999999999</v>
      </c>
      <c r="AF193">
        <v>1.1637</v>
      </c>
      <c r="AG193">
        <v>1.1687000000000001</v>
      </c>
      <c r="AH193">
        <v>1.1737500000000001</v>
      </c>
      <c r="AK193">
        <v>1.17875</v>
      </c>
      <c r="AN193">
        <v>1.1837500000000001</v>
      </c>
      <c r="AQ193">
        <v>1.18875</v>
      </c>
      <c r="AT193">
        <v>1.1937500000000001</v>
      </c>
      <c r="AW193">
        <v>1.1988000000000001</v>
      </c>
      <c r="AZ193">
        <v>1.2038</v>
      </c>
      <c r="BC193">
        <v>1.2088000000000001</v>
      </c>
      <c r="BF193">
        <v>1.2138</v>
      </c>
      <c r="BH193">
        <v>1.21885</v>
      </c>
    </row>
    <row r="194" spans="1:60">
      <c r="A194" s="95">
        <v>44552</v>
      </c>
      <c r="K194">
        <v>1.1339999999999999</v>
      </c>
      <c r="M194">
        <v>1.1347</v>
      </c>
      <c r="P194">
        <v>1.1354</v>
      </c>
      <c r="R194">
        <v>1.1364000000000001</v>
      </c>
      <c r="S194">
        <v>1.13805</v>
      </c>
      <c r="V194">
        <v>1.1415500000000001</v>
      </c>
      <c r="Y194">
        <v>1.1453</v>
      </c>
      <c r="AB194">
        <v>1.1494500000000001</v>
      </c>
      <c r="AC194">
        <v>1.1541999999999999</v>
      </c>
      <c r="AD194">
        <v>1.1588499999999999</v>
      </c>
      <c r="AE194">
        <v>1.1634</v>
      </c>
      <c r="AF194">
        <v>1.1682999999999999</v>
      </c>
      <c r="AG194">
        <v>1.1732499999999999</v>
      </c>
      <c r="AH194">
        <v>1.1781999999999999</v>
      </c>
      <c r="AK194">
        <v>1.1831499999999999</v>
      </c>
      <c r="AN194">
        <v>1.1880500000000001</v>
      </c>
      <c r="AQ194">
        <v>1.1930000000000001</v>
      </c>
      <c r="AT194">
        <v>1.1979500000000001</v>
      </c>
      <c r="AW194">
        <v>1.2029000000000001</v>
      </c>
      <c r="AZ194">
        <v>1.2078500000000001</v>
      </c>
      <c r="BC194">
        <v>1.21275</v>
      </c>
      <c r="BF194">
        <v>1.2177</v>
      </c>
      <c r="BH194">
        <v>1.22265</v>
      </c>
    </row>
    <row r="195" spans="1:60">
      <c r="A195" s="95">
        <v>44553</v>
      </c>
      <c r="K195">
        <v>1.1344000000000001</v>
      </c>
      <c r="M195">
        <v>1.1351</v>
      </c>
      <c r="P195">
        <v>1.13575</v>
      </c>
      <c r="R195">
        <v>1.1367499999999999</v>
      </c>
      <c r="S195">
        <v>1.1384000000000001</v>
      </c>
      <c r="V195">
        <v>1.1418999999999999</v>
      </c>
      <c r="Y195">
        <v>1.1456999999999999</v>
      </c>
      <c r="AB195">
        <v>1.1497999999999999</v>
      </c>
      <c r="AC195">
        <v>1.1545000000000001</v>
      </c>
      <c r="AD195">
        <v>1.1591499999999999</v>
      </c>
      <c r="AE195">
        <v>1.1636500000000001</v>
      </c>
      <c r="AF195">
        <v>1.1685000000000001</v>
      </c>
      <c r="AG195">
        <v>1.1733499999999999</v>
      </c>
      <c r="AH195">
        <v>1.1781999999999999</v>
      </c>
      <c r="AK195">
        <v>1.1830499999999999</v>
      </c>
      <c r="AN195">
        <v>1.1879</v>
      </c>
      <c r="AQ195">
        <v>1.19275</v>
      </c>
      <c r="AT195">
        <v>1.1976</v>
      </c>
      <c r="AW195">
        <v>1.20245</v>
      </c>
      <c r="AZ195">
        <v>1.2073</v>
      </c>
      <c r="BC195">
        <v>1.2121500000000001</v>
      </c>
      <c r="BF195">
        <v>1.2170000000000001</v>
      </c>
      <c r="BH195">
        <v>1.2218500000000001</v>
      </c>
    </row>
    <row r="196" spans="1:60">
      <c r="A196" s="95">
        <v>44554</v>
      </c>
      <c r="K196" s="189">
        <v>1.1344000000000001</v>
      </c>
      <c r="L196" s="189"/>
      <c r="M196" s="189">
        <v>1.1351</v>
      </c>
      <c r="N196" s="189"/>
      <c r="O196" s="189"/>
      <c r="P196" s="189">
        <v>1.13575</v>
      </c>
      <c r="Q196" s="189"/>
      <c r="R196" s="189">
        <v>1.1367499999999999</v>
      </c>
      <c r="S196" s="189">
        <v>1.1384000000000001</v>
      </c>
      <c r="T196" s="189"/>
      <c r="U196" s="189"/>
      <c r="V196" s="189">
        <v>1.1418999999999999</v>
      </c>
      <c r="W196" s="189"/>
      <c r="X196" s="189"/>
      <c r="Y196" s="189">
        <v>1.1456999999999999</v>
      </c>
      <c r="Z196" s="189"/>
      <c r="AA196" s="189"/>
      <c r="AB196" s="189">
        <v>1.1497999999999999</v>
      </c>
      <c r="AC196" s="189">
        <v>1.1545000000000001</v>
      </c>
      <c r="AD196" s="189">
        <v>1.1591499999999999</v>
      </c>
      <c r="AE196" s="189">
        <v>1.1636500000000001</v>
      </c>
      <c r="AF196" s="189">
        <v>1.1685000000000001</v>
      </c>
      <c r="AG196" s="189">
        <v>1.1733499999999999</v>
      </c>
      <c r="AH196" s="189">
        <v>1.1781999999999999</v>
      </c>
      <c r="AI196" s="189"/>
      <c r="AJ196" s="189"/>
      <c r="AK196" s="189">
        <v>1.1830499999999999</v>
      </c>
      <c r="AL196" s="189"/>
      <c r="AM196" s="189"/>
      <c r="AN196" s="189">
        <v>1.1879</v>
      </c>
      <c r="AO196" s="189"/>
      <c r="AP196" s="189"/>
      <c r="AQ196" s="189">
        <v>1.19275</v>
      </c>
      <c r="AR196" s="189"/>
      <c r="AS196" s="189"/>
      <c r="AT196" s="189">
        <v>1.1976</v>
      </c>
      <c r="AU196" s="189"/>
      <c r="AV196" s="189"/>
      <c r="AW196" s="189">
        <v>1.20245</v>
      </c>
      <c r="AX196" s="189"/>
      <c r="AY196" s="189"/>
      <c r="AZ196" s="189">
        <v>1.2073</v>
      </c>
      <c r="BA196" s="189"/>
      <c r="BB196" s="189"/>
      <c r="BC196" s="189">
        <v>1.2121500000000001</v>
      </c>
      <c r="BD196" s="189"/>
      <c r="BE196" s="189"/>
      <c r="BF196" s="189">
        <v>1.2170000000000001</v>
      </c>
      <c r="BG196" s="189"/>
      <c r="BH196" s="189">
        <v>1.2218500000000001</v>
      </c>
    </row>
    <row r="197" spans="1:60">
      <c r="A197" s="95">
        <v>44557</v>
      </c>
      <c r="K197">
        <v>1.1332</v>
      </c>
      <c r="L197">
        <v>1.13395</v>
      </c>
      <c r="M197">
        <v>1.1345499999999999</v>
      </c>
      <c r="N197">
        <v>1.1355500000000001</v>
      </c>
      <c r="P197">
        <v>1.1372500000000001</v>
      </c>
      <c r="R197">
        <v>1.1408499999999999</v>
      </c>
      <c r="S197">
        <v>1.1446499999999999</v>
      </c>
      <c r="V197">
        <v>1.1488499999999999</v>
      </c>
      <c r="Y197">
        <v>1.1536</v>
      </c>
      <c r="AB197">
        <v>1.1583000000000001</v>
      </c>
      <c r="AC197">
        <v>1.1629</v>
      </c>
      <c r="AD197">
        <v>1.1675500000000001</v>
      </c>
      <c r="AE197">
        <v>1.1721999999999999</v>
      </c>
      <c r="AF197">
        <v>1.1769000000000001</v>
      </c>
      <c r="AG197">
        <v>1.1816</v>
      </c>
      <c r="AH197">
        <v>1.18625</v>
      </c>
      <c r="AK197">
        <v>1.19095</v>
      </c>
      <c r="AN197">
        <v>1.1956500000000001</v>
      </c>
      <c r="AQ197">
        <v>1.2002999999999999</v>
      </c>
      <c r="AT197">
        <v>1.2050000000000001</v>
      </c>
      <c r="AW197">
        <v>1.2097</v>
      </c>
      <c r="AZ197">
        <v>1.21435</v>
      </c>
      <c r="BC197">
        <v>1.21905</v>
      </c>
    </row>
    <row r="198" spans="1:60">
      <c r="A198" s="95">
        <v>44558</v>
      </c>
      <c r="K198">
        <v>1.1309</v>
      </c>
      <c r="L198">
        <v>1.1315</v>
      </c>
      <c r="M198">
        <v>1.1322000000000001</v>
      </c>
      <c r="N198">
        <v>1.1332</v>
      </c>
      <c r="P198">
        <v>1.1349</v>
      </c>
      <c r="R198">
        <v>1.13855</v>
      </c>
      <c r="S198">
        <v>1.14235</v>
      </c>
      <c r="V198">
        <v>1.14635</v>
      </c>
      <c r="Y198">
        <v>1.1509499999999999</v>
      </c>
      <c r="AB198">
        <v>1.1555</v>
      </c>
      <c r="AC198">
        <v>1.1598999999999999</v>
      </c>
      <c r="AD198">
        <v>1.16455</v>
      </c>
      <c r="AE198">
        <v>1.1692499999999999</v>
      </c>
      <c r="AF198">
        <v>1.1738999999999999</v>
      </c>
      <c r="AG198">
        <v>1.1786000000000001</v>
      </c>
      <c r="AH198">
        <v>1.1832499999999999</v>
      </c>
      <c r="AK198">
        <v>1.1879500000000001</v>
      </c>
      <c r="AN198">
        <v>1.1926000000000001</v>
      </c>
      <c r="AQ198">
        <v>1.1973</v>
      </c>
      <c r="AT198">
        <v>1.2019500000000001</v>
      </c>
      <c r="AW198">
        <v>1.20665</v>
      </c>
      <c r="AZ198">
        <v>1.2113</v>
      </c>
      <c r="BC198">
        <v>1.216</v>
      </c>
    </row>
    <row r="199" spans="1:60">
      <c r="A199" s="95">
        <v>44559</v>
      </c>
      <c r="K199">
        <v>1.1349499999999999</v>
      </c>
      <c r="L199">
        <v>1.1356999999999999</v>
      </c>
      <c r="M199">
        <v>1.1363000000000001</v>
      </c>
      <c r="N199">
        <v>1.1373</v>
      </c>
      <c r="P199">
        <v>1.1390499999999999</v>
      </c>
      <c r="R199">
        <v>1.1427</v>
      </c>
      <c r="S199">
        <v>1.1465000000000001</v>
      </c>
      <c r="V199">
        <v>1.1506000000000001</v>
      </c>
      <c r="Y199">
        <v>1.1552500000000001</v>
      </c>
      <c r="AB199">
        <v>1.1598999999999999</v>
      </c>
      <c r="AC199">
        <v>1.16435</v>
      </c>
      <c r="AD199">
        <v>1.1690499999999999</v>
      </c>
      <c r="AE199">
        <v>1.1737500000000001</v>
      </c>
      <c r="AF199">
        <v>1.17845</v>
      </c>
      <c r="AG199">
        <v>1.1832</v>
      </c>
      <c r="AH199">
        <v>1.1879</v>
      </c>
      <c r="AK199">
        <v>1.1926000000000001</v>
      </c>
      <c r="AN199">
        <v>1.1973</v>
      </c>
      <c r="AQ199">
        <v>1.2020500000000001</v>
      </c>
      <c r="AT199">
        <v>1.20675</v>
      </c>
      <c r="AW199">
        <v>1.2114499999999999</v>
      </c>
      <c r="AZ199">
        <v>1.2161500000000001</v>
      </c>
      <c r="BC199">
        <v>1.2209000000000001</v>
      </c>
    </row>
    <row r="200" spans="1:60">
      <c r="A200" s="95">
        <v>44560</v>
      </c>
      <c r="K200">
        <v>1.1389499999999999</v>
      </c>
      <c r="L200">
        <v>1.1395999999999999</v>
      </c>
      <c r="M200">
        <v>1.14025</v>
      </c>
      <c r="N200">
        <v>1.1412500000000001</v>
      </c>
      <c r="P200">
        <v>1.1429</v>
      </c>
      <c r="R200">
        <v>1.14645</v>
      </c>
      <c r="S200">
        <v>1.15045</v>
      </c>
      <c r="V200">
        <v>1.1545000000000001</v>
      </c>
      <c r="Y200">
        <v>1.1590499999999999</v>
      </c>
      <c r="AB200">
        <v>1.1635</v>
      </c>
      <c r="AC200">
        <v>1.1678500000000001</v>
      </c>
      <c r="AD200">
        <v>1.1724000000000001</v>
      </c>
      <c r="AE200">
        <v>1.1770499999999999</v>
      </c>
      <c r="AF200">
        <v>1.1817</v>
      </c>
      <c r="AG200">
        <v>1.18635</v>
      </c>
      <c r="AH200">
        <v>1.1910000000000001</v>
      </c>
      <c r="AK200">
        <v>1.1956500000000001</v>
      </c>
      <c r="AN200">
        <v>1.2002999999999999</v>
      </c>
      <c r="AQ200">
        <v>1.20495</v>
      </c>
      <c r="AT200">
        <v>1.2096</v>
      </c>
      <c r="AW200">
        <v>1.2142500000000001</v>
      </c>
      <c r="AZ200">
        <v>1.2189000000000001</v>
      </c>
      <c r="BC200">
        <v>1.2235499999999999</v>
      </c>
    </row>
    <row r="201" spans="1:60">
      <c r="A201" s="95">
        <v>44561</v>
      </c>
      <c r="K201">
        <v>1.1389499999999999</v>
      </c>
      <c r="L201">
        <v>1.1395999999999999</v>
      </c>
      <c r="M201">
        <v>1.14025</v>
      </c>
      <c r="N201">
        <v>1.1412500000000001</v>
      </c>
      <c r="P201">
        <v>1.1429</v>
      </c>
      <c r="R201">
        <v>1.14645</v>
      </c>
      <c r="S201">
        <v>1.15045</v>
      </c>
      <c r="V201">
        <v>1.1545000000000001</v>
      </c>
      <c r="Y201">
        <v>1.1590499999999999</v>
      </c>
      <c r="AB201">
        <v>1.1635</v>
      </c>
      <c r="AC201">
        <v>1.1678500000000001</v>
      </c>
      <c r="AD201">
        <v>1.1724000000000001</v>
      </c>
      <c r="AE201">
        <v>1.1770499999999999</v>
      </c>
      <c r="AF201">
        <v>1.1817</v>
      </c>
      <c r="AG201">
        <v>1.18635</v>
      </c>
      <c r="AH201">
        <v>1.1910000000000001</v>
      </c>
      <c r="AK201">
        <v>1.1956500000000001</v>
      </c>
      <c r="AN201">
        <v>1.2002999999999999</v>
      </c>
      <c r="AQ201">
        <v>1.20495</v>
      </c>
      <c r="AT201">
        <v>1.2096</v>
      </c>
      <c r="AW201">
        <v>1.2142500000000001</v>
      </c>
      <c r="AZ201">
        <v>1.2189000000000001</v>
      </c>
      <c r="BC201">
        <v>1.2235499999999999</v>
      </c>
    </row>
    <row r="202" spans="1:60">
      <c r="A202" s="95">
        <v>44564</v>
      </c>
      <c r="K202">
        <v>1.13005</v>
      </c>
      <c r="L202">
        <v>1.1306499999999999</v>
      </c>
      <c r="M202">
        <v>1.1313</v>
      </c>
      <c r="N202">
        <v>1.1323000000000001</v>
      </c>
      <c r="P202">
        <v>1.13395</v>
      </c>
      <c r="R202">
        <v>1.1376500000000001</v>
      </c>
      <c r="S202">
        <v>1.1415500000000001</v>
      </c>
      <c r="V202">
        <v>1.1456</v>
      </c>
      <c r="Y202">
        <v>1.1504000000000001</v>
      </c>
      <c r="AB202">
        <v>1.1550499999999999</v>
      </c>
      <c r="AC202">
        <v>1.1595</v>
      </c>
      <c r="AD202">
        <v>1.1642999999999999</v>
      </c>
      <c r="AE202">
        <v>1.1692</v>
      </c>
      <c r="AF202">
        <v>1.1740999999999999</v>
      </c>
      <c r="AG202">
        <v>1.1790499999999999</v>
      </c>
      <c r="AH202">
        <v>1.1839500000000001</v>
      </c>
      <c r="AK202">
        <v>1.18885</v>
      </c>
      <c r="AN202">
        <v>1.1937500000000001</v>
      </c>
      <c r="AQ202">
        <v>1.19865</v>
      </c>
      <c r="AT202">
        <v>1.2035499999999999</v>
      </c>
      <c r="AW202">
        <v>1.20845</v>
      </c>
      <c r="AZ202">
        <v>1.2133499999999999</v>
      </c>
      <c r="BC202">
        <v>1.2182500000000001</v>
      </c>
    </row>
    <row r="203" spans="1:60">
      <c r="A203" s="95">
        <v>44565</v>
      </c>
      <c r="K203">
        <v>1.1291</v>
      </c>
      <c r="L203">
        <v>1.1296999999999999</v>
      </c>
      <c r="M203">
        <v>1.1303000000000001</v>
      </c>
      <c r="N203">
        <v>1.1313</v>
      </c>
      <c r="P203">
        <v>1.1329499999999999</v>
      </c>
      <c r="R203">
        <v>1.1365000000000001</v>
      </c>
      <c r="S203">
        <v>1.1405000000000001</v>
      </c>
      <c r="V203">
        <v>1.14455</v>
      </c>
      <c r="Y203">
        <v>1.1492500000000001</v>
      </c>
      <c r="AB203">
        <v>1.15385</v>
      </c>
      <c r="AC203">
        <v>1.1583000000000001</v>
      </c>
      <c r="AD203">
        <v>1.1633</v>
      </c>
      <c r="AE203">
        <v>1.16845</v>
      </c>
      <c r="AF203">
        <v>1.1736</v>
      </c>
      <c r="AG203">
        <v>1.17875</v>
      </c>
      <c r="AH203">
        <v>1.1839</v>
      </c>
      <c r="AK203">
        <v>1.1890499999999999</v>
      </c>
      <c r="AN203">
        <v>1.1941999999999999</v>
      </c>
      <c r="AQ203">
        <v>1.1993499999999999</v>
      </c>
      <c r="AT203">
        <v>1.2044999999999999</v>
      </c>
      <c r="AW203">
        <v>1.2096499999999999</v>
      </c>
      <c r="AZ203">
        <v>1.2148000000000001</v>
      </c>
      <c r="BC203">
        <v>1.2199500000000001</v>
      </c>
    </row>
    <row r="204" spans="1:60">
      <c r="A204" s="95">
        <v>44566</v>
      </c>
      <c r="K204">
        <v>1.1313</v>
      </c>
      <c r="L204">
        <v>1.13195</v>
      </c>
      <c r="M204">
        <v>1.1325499999999999</v>
      </c>
      <c r="N204">
        <v>1.1335500000000001</v>
      </c>
      <c r="P204">
        <v>1.1352500000000001</v>
      </c>
      <c r="R204">
        <v>1.1389</v>
      </c>
      <c r="S204">
        <v>1.1429</v>
      </c>
      <c r="V204">
        <v>1.1472</v>
      </c>
      <c r="Y204">
        <v>1.15205</v>
      </c>
      <c r="AB204">
        <v>1.1568499999999999</v>
      </c>
      <c r="AC204">
        <v>1.1615</v>
      </c>
      <c r="AD204">
        <v>1.16655</v>
      </c>
      <c r="AE204">
        <v>1.1717</v>
      </c>
      <c r="AF204">
        <v>1.1769000000000001</v>
      </c>
      <c r="AG204">
        <v>1.18205</v>
      </c>
      <c r="AH204">
        <v>1.1872499999999999</v>
      </c>
      <c r="AK204">
        <v>1.19245</v>
      </c>
      <c r="AN204">
        <v>1.1976</v>
      </c>
      <c r="AQ204">
        <v>1.2028000000000001</v>
      </c>
      <c r="AT204">
        <v>1.2079500000000001</v>
      </c>
      <c r="AW204">
        <v>1.21315</v>
      </c>
      <c r="AZ204">
        <v>1.2182999999999999</v>
      </c>
      <c r="BC204">
        <v>1.2235</v>
      </c>
    </row>
    <row r="205" spans="1:60">
      <c r="A205" s="95">
        <v>44567</v>
      </c>
      <c r="K205">
        <v>1.1289</v>
      </c>
      <c r="L205">
        <v>1.1294999999999999</v>
      </c>
      <c r="M205">
        <v>1.13015</v>
      </c>
      <c r="N205">
        <v>1.1311500000000001</v>
      </c>
      <c r="P205">
        <v>1.1329</v>
      </c>
      <c r="R205">
        <v>1.1367</v>
      </c>
      <c r="S205">
        <v>1.1408</v>
      </c>
      <c r="V205">
        <v>1.1452</v>
      </c>
      <c r="Y205">
        <v>1.15065</v>
      </c>
      <c r="AB205">
        <v>1.1556999999999999</v>
      </c>
      <c r="AC205">
        <v>1.1606000000000001</v>
      </c>
      <c r="AD205">
        <v>1.1657</v>
      </c>
      <c r="AE205">
        <v>1.1709000000000001</v>
      </c>
      <c r="AF205">
        <v>1.1760999999999999</v>
      </c>
      <c r="AG205">
        <v>1.1813</v>
      </c>
      <c r="AH205">
        <v>1.1865000000000001</v>
      </c>
      <c r="AK205">
        <v>1.1917</v>
      </c>
      <c r="AN205">
        <v>1.1969000000000001</v>
      </c>
      <c r="AQ205">
        <v>1.2021500000000001</v>
      </c>
      <c r="AT205">
        <v>1.2073499999999999</v>
      </c>
      <c r="AW205">
        <v>1.21255</v>
      </c>
      <c r="AZ205">
        <v>1.2177500000000001</v>
      </c>
      <c r="BC205">
        <v>1.22295</v>
      </c>
    </row>
    <row r="206" spans="1:60">
      <c r="A206" s="95">
        <v>44568</v>
      </c>
      <c r="K206">
        <v>1.1365000000000001</v>
      </c>
      <c r="L206">
        <v>1.1371500000000001</v>
      </c>
      <c r="M206">
        <v>1.1377999999999999</v>
      </c>
      <c r="N206">
        <v>1.1388499999999999</v>
      </c>
      <c r="P206">
        <v>1.1406499999999999</v>
      </c>
      <c r="R206">
        <v>1.1444000000000001</v>
      </c>
      <c r="S206">
        <v>1.1487000000000001</v>
      </c>
      <c r="V206">
        <v>1.1530499999999999</v>
      </c>
      <c r="Y206">
        <v>1.1580999999999999</v>
      </c>
      <c r="AB206">
        <v>1.1630499999999999</v>
      </c>
      <c r="AC206">
        <v>1.1678500000000001</v>
      </c>
      <c r="AD206">
        <v>1.1731</v>
      </c>
      <c r="AE206">
        <v>1.1785000000000001</v>
      </c>
      <c r="AF206">
        <v>1.1839</v>
      </c>
      <c r="AG206">
        <v>1.1893</v>
      </c>
      <c r="AH206">
        <v>1.19475</v>
      </c>
      <c r="AK206">
        <v>1.2001500000000001</v>
      </c>
      <c r="AN206">
        <v>1.2055499999999999</v>
      </c>
      <c r="AQ206">
        <v>1.21095</v>
      </c>
      <c r="AT206">
        <v>1.21635</v>
      </c>
      <c r="AW206">
        <v>1.2217499999999999</v>
      </c>
      <c r="AZ206">
        <v>1.22715</v>
      </c>
      <c r="BC206">
        <v>1.23255</v>
      </c>
    </row>
    <row r="207" spans="1:60">
      <c r="A207" s="95">
        <v>44571</v>
      </c>
      <c r="K207">
        <v>1.1325000000000001</v>
      </c>
      <c r="L207">
        <v>1.1331500000000001</v>
      </c>
      <c r="M207">
        <v>1.1337999999999999</v>
      </c>
      <c r="N207">
        <v>1.1349</v>
      </c>
      <c r="P207">
        <v>1.1367</v>
      </c>
      <c r="R207">
        <v>1.1405000000000001</v>
      </c>
      <c r="S207">
        <v>1.1447000000000001</v>
      </c>
      <c r="V207">
        <v>1.1494</v>
      </c>
      <c r="Y207">
        <v>1.15455</v>
      </c>
      <c r="AB207">
        <v>1.1596500000000001</v>
      </c>
      <c r="AC207">
        <v>1.16455</v>
      </c>
      <c r="AD207">
        <v>1.1698500000000001</v>
      </c>
      <c r="AE207">
        <v>1.1752499999999999</v>
      </c>
      <c r="AF207">
        <v>1.1807000000000001</v>
      </c>
      <c r="AG207">
        <v>1.18615</v>
      </c>
      <c r="AH207">
        <v>1.1915500000000001</v>
      </c>
      <c r="AK207">
        <v>1.1970000000000001</v>
      </c>
      <c r="AN207">
        <v>1.20245</v>
      </c>
      <c r="AQ207">
        <v>1.2078500000000001</v>
      </c>
      <c r="AT207">
        <v>1.2133</v>
      </c>
      <c r="AW207">
        <v>1.21875</v>
      </c>
      <c r="AZ207">
        <v>1.2241500000000001</v>
      </c>
      <c r="BC207">
        <v>1.2296</v>
      </c>
    </row>
    <row r="208" spans="1:60">
      <c r="A208" s="95">
        <v>44572</v>
      </c>
      <c r="K208">
        <v>1.1369499999999999</v>
      </c>
      <c r="L208">
        <v>1.1375999999999999</v>
      </c>
      <c r="M208">
        <v>1.13825</v>
      </c>
      <c r="N208">
        <v>1.1393500000000001</v>
      </c>
      <c r="P208">
        <v>1.1411500000000001</v>
      </c>
      <c r="R208">
        <v>1.145</v>
      </c>
      <c r="S208">
        <v>1.1491</v>
      </c>
      <c r="V208">
        <v>1.15385</v>
      </c>
      <c r="Y208">
        <v>1.1589</v>
      </c>
      <c r="AB208">
        <v>1.16395</v>
      </c>
      <c r="AC208">
        <v>1.1688000000000001</v>
      </c>
      <c r="AD208">
        <v>1.17395</v>
      </c>
      <c r="AE208">
        <v>1.1793</v>
      </c>
      <c r="AF208">
        <v>1.1846000000000001</v>
      </c>
      <c r="AG208">
        <v>1.1899</v>
      </c>
      <c r="AH208">
        <v>1.1952</v>
      </c>
      <c r="AK208">
        <v>1.2004999999999999</v>
      </c>
      <c r="AN208">
        <v>1.2058500000000001</v>
      </c>
      <c r="AQ208">
        <v>1.2111499999999999</v>
      </c>
      <c r="AT208">
        <v>1.21645</v>
      </c>
      <c r="AW208">
        <v>1.2217499999999999</v>
      </c>
      <c r="AZ208">
        <v>1.2271000000000001</v>
      </c>
      <c r="BC208">
        <v>1.2323999999999999</v>
      </c>
    </row>
    <row r="209" spans="1:57">
      <c r="A209" s="95">
        <v>44573</v>
      </c>
      <c r="K209">
        <v>1.1450499999999999</v>
      </c>
      <c r="L209">
        <v>1.1456999999999999</v>
      </c>
      <c r="M209">
        <v>1.14635</v>
      </c>
      <c r="N209">
        <v>1.1474500000000001</v>
      </c>
      <c r="P209">
        <v>1.1492500000000001</v>
      </c>
      <c r="R209">
        <v>1.1531</v>
      </c>
      <c r="S209">
        <v>1.1572</v>
      </c>
      <c r="V209">
        <v>1.16205</v>
      </c>
      <c r="Y209">
        <v>1.1673</v>
      </c>
      <c r="AB209">
        <v>1.17245</v>
      </c>
      <c r="AC209">
        <v>1.1774500000000001</v>
      </c>
      <c r="AD209">
        <v>1.18265</v>
      </c>
      <c r="AE209">
        <v>1.1879</v>
      </c>
      <c r="AF209">
        <v>1.1931499999999999</v>
      </c>
      <c r="AG209">
        <v>1.19845</v>
      </c>
      <c r="AH209">
        <v>1.2037</v>
      </c>
      <c r="AK209">
        <v>1.2090000000000001</v>
      </c>
      <c r="AN209">
        <v>1.2142500000000001</v>
      </c>
      <c r="AQ209">
        <v>1.2195499999999999</v>
      </c>
      <c r="AT209">
        <v>1.2248000000000001</v>
      </c>
      <c r="AW209">
        <v>1.2300500000000001</v>
      </c>
      <c r="AZ209">
        <v>1.2353499999999999</v>
      </c>
      <c r="BC209">
        <v>1.2405999999999999</v>
      </c>
    </row>
    <row r="210" spans="1:57">
      <c r="A210" s="95">
        <v>44574</v>
      </c>
      <c r="K210">
        <v>1.14615</v>
      </c>
      <c r="L210">
        <v>1.1468</v>
      </c>
      <c r="M210">
        <v>1.1474500000000001</v>
      </c>
      <c r="N210">
        <v>1.1485000000000001</v>
      </c>
      <c r="P210">
        <v>1.15035</v>
      </c>
      <c r="R210">
        <v>1.1541999999999999</v>
      </c>
      <c r="S210">
        <v>1.15835</v>
      </c>
      <c r="V210">
        <v>1.1631</v>
      </c>
      <c r="Y210">
        <v>1.1682999999999999</v>
      </c>
      <c r="AB210">
        <v>1.1734500000000001</v>
      </c>
      <c r="AC210">
        <v>1.17845</v>
      </c>
      <c r="AD210">
        <v>1.1836500000000001</v>
      </c>
      <c r="AE210">
        <v>1.1890000000000001</v>
      </c>
      <c r="AF210">
        <v>1.1942999999999999</v>
      </c>
      <c r="AG210">
        <v>1.1996500000000001</v>
      </c>
      <c r="AH210">
        <v>1.2050000000000001</v>
      </c>
      <c r="AK210">
        <v>1.21035</v>
      </c>
      <c r="AN210">
        <v>1.2157</v>
      </c>
      <c r="AQ210">
        <v>1.2210000000000001</v>
      </c>
      <c r="AT210">
        <v>1.2263500000000001</v>
      </c>
      <c r="AW210">
        <v>1.2317</v>
      </c>
      <c r="AZ210">
        <v>1.23705</v>
      </c>
      <c r="BC210">
        <v>1.2423999999999999</v>
      </c>
    </row>
    <row r="211" spans="1:57">
      <c r="A211" s="95">
        <v>44575</v>
      </c>
      <c r="K211">
        <v>1.1431500000000001</v>
      </c>
      <c r="L211">
        <v>1.1422000000000001</v>
      </c>
      <c r="M211">
        <v>1.1428</v>
      </c>
      <c r="N211">
        <v>1.1438999999999999</v>
      </c>
      <c r="P211">
        <v>1.14575</v>
      </c>
      <c r="R211">
        <v>1.1496</v>
      </c>
      <c r="S211">
        <v>1.1537500000000001</v>
      </c>
      <c r="V211">
        <v>1.15855</v>
      </c>
      <c r="Y211">
        <v>1.1637999999999999</v>
      </c>
      <c r="AB211">
        <v>1.169</v>
      </c>
      <c r="AC211">
        <v>1.17405</v>
      </c>
      <c r="AD211">
        <v>1.1792</v>
      </c>
      <c r="AE211">
        <v>1.1845000000000001</v>
      </c>
      <c r="AF211">
        <v>1.1897500000000001</v>
      </c>
      <c r="AG211">
        <v>1.1950499999999999</v>
      </c>
      <c r="AH211">
        <v>1.2002999999999999</v>
      </c>
      <c r="AK211">
        <v>1.2056</v>
      </c>
      <c r="AN211">
        <v>1.21085</v>
      </c>
      <c r="AQ211">
        <v>1.2161500000000001</v>
      </c>
      <c r="AT211">
        <v>1.2214</v>
      </c>
      <c r="AW211">
        <v>1.2266999999999999</v>
      </c>
      <c r="AZ211">
        <v>1.2319500000000001</v>
      </c>
      <c r="BC211">
        <v>1.23725</v>
      </c>
    </row>
    <row r="212" spans="1:57">
      <c r="A212" s="95">
        <v>44578</v>
      </c>
      <c r="K212" s="189">
        <v>1.1431500000000001</v>
      </c>
      <c r="L212" s="189">
        <v>1.1422000000000001</v>
      </c>
      <c r="M212" s="189">
        <v>1.1428</v>
      </c>
      <c r="N212" s="189">
        <v>1.1438999999999999</v>
      </c>
      <c r="O212" s="189"/>
      <c r="P212" s="189">
        <v>1.14575</v>
      </c>
      <c r="Q212" s="189"/>
      <c r="R212" s="189">
        <v>1.1496</v>
      </c>
      <c r="S212" s="189">
        <v>1.1537500000000001</v>
      </c>
      <c r="T212" s="189"/>
      <c r="U212" s="189"/>
      <c r="V212" s="189">
        <v>1.15855</v>
      </c>
      <c r="W212" s="189"/>
      <c r="X212" s="189"/>
      <c r="Y212" s="189">
        <v>1.1637999999999999</v>
      </c>
      <c r="Z212" s="189"/>
      <c r="AA212" s="189"/>
      <c r="AB212" s="189">
        <v>1.169</v>
      </c>
      <c r="AC212" s="189">
        <v>1.17405</v>
      </c>
      <c r="AD212" s="189">
        <v>1.1792</v>
      </c>
      <c r="AE212" s="189">
        <v>1.1845000000000001</v>
      </c>
      <c r="AF212" s="189">
        <v>1.1897500000000001</v>
      </c>
      <c r="AG212" s="189">
        <v>1.1950499999999999</v>
      </c>
      <c r="AH212" s="189">
        <v>1.2002999999999999</v>
      </c>
      <c r="AI212" s="189"/>
      <c r="AJ212" s="189"/>
      <c r="AK212" s="189">
        <v>1.2056</v>
      </c>
      <c r="AL212" s="189"/>
      <c r="AM212" s="189"/>
      <c r="AN212" s="189">
        <v>1.21085</v>
      </c>
      <c r="AO212" s="189"/>
      <c r="AP212" s="189"/>
      <c r="AQ212" s="189">
        <v>1.2161500000000001</v>
      </c>
      <c r="AR212" s="189"/>
      <c r="AS212" s="189"/>
      <c r="AT212" s="189">
        <v>1.2214</v>
      </c>
      <c r="AU212" s="189"/>
      <c r="AV212" s="189"/>
      <c r="AW212" s="189">
        <v>1.2266999999999999</v>
      </c>
      <c r="AX212" s="189"/>
      <c r="AY212" s="189"/>
      <c r="AZ212" s="189">
        <v>1.2319500000000001</v>
      </c>
      <c r="BA212" s="189"/>
      <c r="BB212" s="189"/>
      <c r="BC212" s="189">
        <v>1.23725</v>
      </c>
      <c r="BD212" s="189"/>
      <c r="BE212" s="189"/>
    </row>
    <row r="213" spans="1:57">
      <c r="A213" s="95">
        <v>44579</v>
      </c>
      <c r="K213">
        <v>1.1332500000000001</v>
      </c>
      <c r="L213">
        <v>1.1338999999999999</v>
      </c>
      <c r="M213">
        <v>1.1350499999999999</v>
      </c>
      <c r="N213">
        <v>1.1359999999999999</v>
      </c>
      <c r="P213">
        <v>1.1369499999999999</v>
      </c>
      <c r="R213">
        <v>1.1411</v>
      </c>
      <c r="S213">
        <v>1.1454500000000001</v>
      </c>
      <c r="V213">
        <v>1.15035</v>
      </c>
      <c r="Y213">
        <v>1.15585</v>
      </c>
      <c r="AB213">
        <v>1.1612499999999999</v>
      </c>
      <c r="AC213">
        <v>1.16645</v>
      </c>
      <c r="AD213">
        <v>1.1718999999999999</v>
      </c>
      <c r="AE213">
        <v>1.1774500000000001</v>
      </c>
      <c r="AF213">
        <v>1.1830000000000001</v>
      </c>
      <c r="AG213">
        <v>1.18855</v>
      </c>
      <c r="AH213">
        <v>1.1940999999999999</v>
      </c>
      <c r="AK213">
        <v>1.1996500000000001</v>
      </c>
      <c r="AN213">
        <v>1.2052</v>
      </c>
      <c r="AQ213">
        <v>1.21075</v>
      </c>
      <c r="AT213">
        <v>1.2162999999999999</v>
      </c>
      <c r="AW213">
        <v>1.2218500000000001</v>
      </c>
      <c r="AZ213">
        <v>1.2274</v>
      </c>
      <c r="BC213">
        <v>1.23295</v>
      </c>
    </row>
    <row r="214" spans="1:57">
      <c r="A214" s="95">
        <v>44580</v>
      </c>
      <c r="K214">
        <v>1.13575</v>
      </c>
      <c r="L214">
        <v>1.1364000000000001</v>
      </c>
      <c r="M214">
        <v>1.1375500000000001</v>
      </c>
      <c r="N214">
        <v>1.1385000000000001</v>
      </c>
      <c r="P214">
        <v>1.1394</v>
      </c>
      <c r="R214">
        <v>1.1435500000000001</v>
      </c>
      <c r="S214">
        <v>1.1478999999999999</v>
      </c>
      <c r="V214">
        <v>1.1527499999999999</v>
      </c>
      <c r="Y214">
        <v>1.1581999999999999</v>
      </c>
      <c r="AB214">
        <v>1.1636</v>
      </c>
      <c r="AC214">
        <v>1.1688499999999999</v>
      </c>
      <c r="AD214">
        <v>1.1741999999999999</v>
      </c>
      <c r="AE214">
        <v>1.1797</v>
      </c>
      <c r="AF214">
        <v>1.1852</v>
      </c>
      <c r="AG214">
        <v>1.1907000000000001</v>
      </c>
      <c r="AH214">
        <v>1.1961999999999999</v>
      </c>
      <c r="AK214">
        <v>1.2017</v>
      </c>
      <c r="AN214">
        <v>1.2072000000000001</v>
      </c>
      <c r="AQ214">
        <v>1.2126999999999999</v>
      </c>
      <c r="AT214">
        <v>1.2181999999999999</v>
      </c>
      <c r="AW214">
        <v>1.2237</v>
      </c>
      <c r="AZ214">
        <v>1.2292000000000001</v>
      </c>
      <c r="BC214">
        <v>1.23465</v>
      </c>
    </row>
    <row r="215" spans="1:57">
      <c r="A215" s="95">
        <v>44581</v>
      </c>
      <c r="K215">
        <v>1.1317999999999999</v>
      </c>
      <c r="L215">
        <v>1.13245</v>
      </c>
      <c r="M215">
        <v>1.1335500000000001</v>
      </c>
      <c r="N215">
        <v>1.1345000000000001</v>
      </c>
      <c r="P215">
        <v>1.1354500000000001</v>
      </c>
      <c r="R215">
        <v>1.1395999999999999</v>
      </c>
      <c r="S215">
        <v>1.14405</v>
      </c>
      <c r="V215">
        <v>1.1489</v>
      </c>
      <c r="Y215">
        <v>1.15445</v>
      </c>
      <c r="AB215">
        <v>1.1598999999999999</v>
      </c>
      <c r="AC215">
        <v>1.1652</v>
      </c>
      <c r="AD215">
        <v>1.17055</v>
      </c>
      <c r="AE215">
        <v>1.17605</v>
      </c>
      <c r="AF215">
        <v>1.1815</v>
      </c>
      <c r="AG215">
        <v>1.1869499999999999</v>
      </c>
      <c r="AH215">
        <v>1.19245</v>
      </c>
      <c r="AK215">
        <v>1.1979</v>
      </c>
      <c r="AN215">
        <v>1.2033499999999999</v>
      </c>
      <c r="AQ215">
        <v>1.20885</v>
      </c>
      <c r="AT215">
        <v>1.2142999999999999</v>
      </c>
      <c r="AW215">
        <v>1.2197499999999999</v>
      </c>
      <c r="AZ215">
        <v>1.2252000000000001</v>
      </c>
      <c r="BC215">
        <v>1.2306999999999999</v>
      </c>
    </row>
    <row r="216" spans="1:57">
      <c r="A216" s="95">
        <v>44582</v>
      </c>
      <c r="K216">
        <v>1.1346499999999999</v>
      </c>
      <c r="L216">
        <v>1.1353</v>
      </c>
      <c r="M216">
        <v>1.1364000000000001</v>
      </c>
      <c r="N216">
        <v>1.1373500000000001</v>
      </c>
      <c r="P216">
        <v>1.1383000000000001</v>
      </c>
      <c r="R216">
        <v>1.1423000000000001</v>
      </c>
      <c r="S216">
        <v>1.1467499999999999</v>
      </c>
      <c r="V216">
        <v>1.1515500000000001</v>
      </c>
      <c r="Y216">
        <v>1.157</v>
      </c>
      <c r="AB216">
        <v>1.16235</v>
      </c>
      <c r="AC216">
        <v>1.1675500000000001</v>
      </c>
      <c r="AD216">
        <v>1.17275</v>
      </c>
      <c r="AE216">
        <v>1.1779999999999999</v>
      </c>
      <c r="AF216">
        <v>1.1832499999999999</v>
      </c>
      <c r="AG216">
        <v>1.1884999999999999</v>
      </c>
      <c r="AH216">
        <v>1.1937500000000001</v>
      </c>
      <c r="AK216">
        <v>1.1990499999999999</v>
      </c>
      <c r="AN216">
        <v>1.2042999999999999</v>
      </c>
      <c r="AQ216">
        <v>1.2095499999999999</v>
      </c>
      <c r="AT216">
        <v>1.2148000000000001</v>
      </c>
      <c r="AW216">
        <v>1.2200500000000001</v>
      </c>
      <c r="AZ216">
        <v>1.2253000000000001</v>
      </c>
      <c r="BC216">
        <v>1.23055</v>
      </c>
    </row>
    <row r="217" spans="1:57">
      <c r="A217" s="95">
        <v>44585</v>
      </c>
      <c r="K217">
        <v>1.1325499999999999</v>
      </c>
      <c r="L217">
        <v>1.1332</v>
      </c>
      <c r="M217">
        <v>1.13435</v>
      </c>
      <c r="N217">
        <v>1.1352500000000001</v>
      </c>
      <c r="P217">
        <v>1.1362000000000001</v>
      </c>
      <c r="R217">
        <v>1.1402000000000001</v>
      </c>
      <c r="S217">
        <v>1.1446499999999999</v>
      </c>
      <c r="V217">
        <v>1.1491499999999999</v>
      </c>
      <c r="Y217">
        <v>1.15425</v>
      </c>
      <c r="AB217">
        <v>1.1593500000000001</v>
      </c>
      <c r="AC217">
        <v>1.16425</v>
      </c>
      <c r="AD217">
        <v>1.1693499999999999</v>
      </c>
      <c r="AE217">
        <v>1.1746000000000001</v>
      </c>
      <c r="AF217">
        <v>1.1798</v>
      </c>
      <c r="AG217">
        <v>1.1850499999999999</v>
      </c>
      <c r="AH217">
        <v>1.19025</v>
      </c>
      <c r="AK217">
        <v>1.1954499999999999</v>
      </c>
      <c r="AN217">
        <v>1.2007000000000001</v>
      </c>
      <c r="AQ217">
        <v>1.2059</v>
      </c>
      <c r="AT217">
        <v>1.2111499999999999</v>
      </c>
      <c r="AW217">
        <v>1.21635</v>
      </c>
      <c r="AZ217">
        <v>1.2216</v>
      </c>
      <c r="BC217">
        <v>1.2267999999999999</v>
      </c>
    </row>
    <row r="218" spans="1:57">
      <c r="A218" s="95">
        <v>44586</v>
      </c>
      <c r="K218">
        <v>1.1309</v>
      </c>
      <c r="L218">
        <v>1.1315500000000001</v>
      </c>
      <c r="M218">
        <v>1.1327</v>
      </c>
      <c r="N218">
        <v>1.1335999999999999</v>
      </c>
      <c r="P218">
        <v>1.1346000000000001</v>
      </c>
      <c r="R218">
        <v>1.1387499999999999</v>
      </c>
      <c r="S218">
        <v>1.1431500000000001</v>
      </c>
      <c r="V218">
        <v>1.1478999999999999</v>
      </c>
      <c r="Y218">
        <v>1.1530499999999999</v>
      </c>
      <c r="AB218">
        <v>1.15815</v>
      </c>
      <c r="AC218">
        <v>1.1631499999999999</v>
      </c>
      <c r="AD218">
        <v>1.16825</v>
      </c>
      <c r="AE218">
        <v>1.1735</v>
      </c>
      <c r="AF218">
        <v>1.17875</v>
      </c>
      <c r="AG218">
        <v>1.1839999999999999</v>
      </c>
      <c r="AH218">
        <v>1.1892499999999999</v>
      </c>
      <c r="AK218">
        <v>1.1944999999999999</v>
      </c>
      <c r="AN218">
        <v>1.1997500000000001</v>
      </c>
      <c r="AQ218">
        <v>1.2050000000000001</v>
      </c>
      <c r="AT218">
        <v>1.21025</v>
      </c>
      <c r="AW218">
        <v>1.2155</v>
      </c>
      <c r="AZ218">
        <v>1.22075</v>
      </c>
      <c r="BC218">
        <v>1.226</v>
      </c>
    </row>
    <row r="219" spans="1:57">
      <c r="A219" s="95">
        <v>44587</v>
      </c>
      <c r="K219">
        <v>1.1257999999999999</v>
      </c>
      <c r="L219">
        <v>1.12645</v>
      </c>
      <c r="M219">
        <v>1.1275500000000001</v>
      </c>
      <c r="N219">
        <v>1.1285000000000001</v>
      </c>
      <c r="P219">
        <v>1.1295500000000001</v>
      </c>
      <c r="R219">
        <v>1.1335999999999999</v>
      </c>
      <c r="S219">
        <v>1.13815</v>
      </c>
      <c r="V219">
        <v>1.1427</v>
      </c>
      <c r="Y219">
        <v>1.14795</v>
      </c>
      <c r="AB219">
        <v>1.1531</v>
      </c>
      <c r="AC219">
        <v>1.1580999999999999</v>
      </c>
      <c r="AD219">
        <v>1.1632499999999999</v>
      </c>
      <c r="AE219">
        <v>1.16845</v>
      </c>
      <c r="AF219">
        <v>1.1736500000000001</v>
      </c>
      <c r="AG219">
        <v>1.17885</v>
      </c>
      <c r="AH219">
        <v>1.18405</v>
      </c>
      <c r="AK219">
        <v>1.1892499999999999</v>
      </c>
      <c r="AN219">
        <v>1.19445</v>
      </c>
      <c r="AQ219">
        <v>1.1996500000000001</v>
      </c>
      <c r="AT219">
        <v>1.2049000000000001</v>
      </c>
      <c r="AW219">
        <v>1.2101</v>
      </c>
      <c r="AZ219">
        <v>1.2153</v>
      </c>
      <c r="BC219">
        <v>1.2204999999999999</v>
      </c>
    </row>
    <row r="220" spans="1:57">
      <c r="A220" s="95">
        <v>44588</v>
      </c>
      <c r="K220">
        <v>1.1144499999999999</v>
      </c>
      <c r="L220">
        <v>1.1150500000000001</v>
      </c>
      <c r="M220">
        <v>1.1162000000000001</v>
      </c>
      <c r="N220">
        <v>1.1171500000000001</v>
      </c>
      <c r="P220">
        <v>1.11825</v>
      </c>
      <c r="R220">
        <v>1.1226499999999999</v>
      </c>
      <c r="S220">
        <v>1.1274999999999999</v>
      </c>
      <c r="V220">
        <v>1.13245</v>
      </c>
      <c r="Y220">
        <v>1.13805</v>
      </c>
      <c r="AB220">
        <v>1.1435500000000001</v>
      </c>
      <c r="AC220">
        <v>1.1489</v>
      </c>
      <c r="AD220">
        <v>1.15425</v>
      </c>
      <c r="AE220">
        <v>1.1595</v>
      </c>
      <c r="AF220">
        <v>1.16475</v>
      </c>
      <c r="AG220">
        <v>1.17005</v>
      </c>
      <c r="AH220">
        <v>1.1753</v>
      </c>
      <c r="AK220">
        <v>1.18055</v>
      </c>
      <c r="AN220">
        <v>1.1858500000000001</v>
      </c>
      <c r="AQ220">
        <v>1.1911</v>
      </c>
      <c r="AT220">
        <v>1.19635</v>
      </c>
      <c r="AW220">
        <v>1.2016500000000001</v>
      </c>
      <c r="AZ220">
        <v>1.2069000000000001</v>
      </c>
      <c r="BC220">
        <v>1.2121500000000001</v>
      </c>
    </row>
    <row r="221" spans="1:57">
      <c r="A221" s="95">
        <v>44589</v>
      </c>
      <c r="K221">
        <v>1.1148499999999999</v>
      </c>
      <c r="L221">
        <v>1.1154500000000001</v>
      </c>
      <c r="M221">
        <v>1.1166</v>
      </c>
      <c r="N221">
        <v>1.11755</v>
      </c>
      <c r="P221">
        <v>1.1186499999999999</v>
      </c>
      <c r="R221">
        <v>1.1231</v>
      </c>
      <c r="S221">
        <v>1.12795</v>
      </c>
      <c r="V221">
        <v>1.1329499999999999</v>
      </c>
      <c r="Y221">
        <v>1.1385000000000001</v>
      </c>
      <c r="AB221">
        <v>1.14395</v>
      </c>
      <c r="AC221">
        <v>1.1492500000000001</v>
      </c>
      <c r="AD221">
        <v>1.15445</v>
      </c>
      <c r="AE221">
        <v>1.1595500000000001</v>
      </c>
      <c r="AF221">
        <v>1.1646000000000001</v>
      </c>
      <c r="AG221">
        <v>1.1697</v>
      </c>
      <c r="AH221">
        <v>1.17475</v>
      </c>
      <c r="AK221">
        <v>1.1798500000000001</v>
      </c>
      <c r="AN221">
        <v>1.1849000000000001</v>
      </c>
      <c r="AQ221">
        <v>1.19</v>
      </c>
      <c r="AT221">
        <v>1.1950499999999999</v>
      </c>
      <c r="AW221">
        <v>1.2001500000000001</v>
      </c>
      <c r="AZ221">
        <v>1.2052</v>
      </c>
      <c r="BC221">
        <v>1.2102999999999999</v>
      </c>
    </row>
    <row r="222" spans="1:57">
      <c r="A222" s="95">
        <v>44592</v>
      </c>
      <c r="K222">
        <v>1.1247</v>
      </c>
      <c r="L222">
        <v>1.1253500000000001</v>
      </c>
      <c r="M222">
        <v>1.1265000000000001</v>
      </c>
      <c r="N222">
        <v>1.1274500000000001</v>
      </c>
      <c r="P222">
        <v>1.1285499999999999</v>
      </c>
      <c r="R222">
        <v>1.1330499999999999</v>
      </c>
      <c r="S222">
        <v>1.1377999999999999</v>
      </c>
      <c r="V222">
        <v>1.1426499999999999</v>
      </c>
      <c r="Y222">
        <v>1.1478999999999999</v>
      </c>
      <c r="AB222">
        <v>1.1531</v>
      </c>
      <c r="AC222">
        <v>1.15815</v>
      </c>
      <c r="AD222">
        <v>1.1630499999999999</v>
      </c>
      <c r="AE222">
        <v>1.1677999999999999</v>
      </c>
      <c r="AF222">
        <v>1.1726000000000001</v>
      </c>
      <c r="AG222">
        <v>1.1773499999999999</v>
      </c>
      <c r="AH222">
        <v>1.1820999999999999</v>
      </c>
      <c r="AK222">
        <v>1.18685</v>
      </c>
      <c r="AN222">
        <v>1.1916</v>
      </c>
      <c r="AQ222">
        <v>1.19635</v>
      </c>
      <c r="AT222">
        <v>1.2011000000000001</v>
      </c>
      <c r="AW222">
        <v>1.2059</v>
      </c>
      <c r="AZ222">
        <v>1.21065</v>
      </c>
      <c r="BC222">
        <v>1.2154</v>
      </c>
    </row>
    <row r="223" spans="1:57">
      <c r="A223" s="95">
        <v>44593</v>
      </c>
      <c r="K223">
        <v>1.1255500000000001</v>
      </c>
      <c r="L223">
        <v>1.1262000000000001</v>
      </c>
      <c r="M223">
        <v>1.1273500000000001</v>
      </c>
      <c r="N223">
        <v>1.1283000000000001</v>
      </c>
      <c r="P223">
        <v>1.1294</v>
      </c>
      <c r="R223">
        <v>1.13385</v>
      </c>
      <c r="S223">
        <v>1.1386499999999999</v>
      </c>
      <c r="V223">
        <v>1.1434500000000001</v>
      </c>
      <c r="Y223">
        <v>1.1487000000000001</v>
      </c>
      <c r="AB223">
        <v>1.1538999999999999</v>
      </c>
      <c r="AC223">
        <v>1.1589499999999999</v>
      </c>
      <c r="AD223">
        <v>1.1638500000000001</v>
      </c>
      <c r="AE223">
        <v>1.16865</v>
      </c>
      <c r="AF223">
        <v>1.1734</v>
      </c>
      <c r="AG223">
        <v>1.1781999999999999</v>
      </c>
      <c r="AH223">
        <v>1.1829499999999999</v>
      </c>
      <c r="AK223">
        <v>1.1877500000000001</v>
      </c>
      <c r="AN223">
        <v>1.1924999999999999</v>
      </c>
      <c r="AQ223">
        <v>1.1973</v>
      </c>
      <c r="AT223">
        <v>1.2020500000000001</v>
      </c>
      <c r="AW223">
        <v>1.20685</v>
      </c>
      <c r="AZ223">
        <v>1.2116</v>
      </c>
      <c r="BC223">
        <v>1.2163999999999999</v>
      </c>
    </row>
    <row r="224" spans="1:57">
      <c r="A224" s="95">
        <v>44594</v>
      </c>
      <c r="K224">
        <v>1.1313</v>
      </c>
      <c r="L224">
        <v>1.1318999999999999</v>
      </c>
      <c r="M224">
        <v>1.1330499999999999</v>
      </c>
      <c r="N224">
        <v>1.13395</v>
      </c>
      <c r="P224">
        <v>1.1350499999999999</v>
      </c>
      <c r="R224">
        <v>1.1394</v>
      </c>
      <c r="S224">
        <v>1.1442000000000001</v>
      </c>
      <c r="V224">
        <v>1.149</v>
      </c>
      <c r="Y224">
        <v>1.15415</v>
      </c>
      <c r="AB224">
        <v>1.1592499999999999</v>
      </c>
      <c r="AC224">
        <v>1.1641999999999999</v>
      </c>
      <c r="AD224">
        <v>1.1689499999999999</v>
      </c>
      <c r="AE224">
        <v>1.1735500000000001</v>
      </c>
      <c r="AF224">
        <v>1.1780999999999999</v>
      </c>
      <c r="AG224">
        <v>1.1827000000000001</v>
      </c>
      <c r="AH224">
        <v>1.1873</v>
      </c>
      <c r="AK224">
        <v>1.1918500000000001</v>
      </c>
      <c r="AN224">
        <v>1.19645</v>
      </c>
      <c r="AQ224">
        <v>1.20105</v>
      </c>
      <c r="AT224">
        <v>1.2056</v>
      </c>
      <c r="AW224">
        <v>1.2101999999999999</v>
      </c>
      <c r="AZ224">
        <v>1.2148000000000001</v>
      </c>
      <c r="BC224">
        <v>1.2193499999999999</v>
      </c>
    </row>
    <row r="225" spans="1:57">
      <c r="A225" s="95">
        <v>44595</v>
      </c>
      <c r="K225">
        <v>1.1435500000000001</v>
      </c>
      <c r="L225">
        <v>1.1442000000000001</v>
      </c>
      <c r="M225">
        <v>1.1453500000000001</v>
      </c>
      <c r="N225">
        <v>1.1463000000000001</v>
      </c>
      <c r="P225">
        <v>1.1474</v>
      </c>
      <c r="R225">
        <v>1.1517999999999999</v>
      </c>
      <c r="S225">
        <v>1.15635</v>
      </c>
      <c r="V225">
        <v>1.1608000000000001</v>
      </c>
      <c r="Y225">
        <v>1.1655</v>
      </c>
      <c r="AB225">
        <v>1.1701999999999999</v>
      </c>
      <c r="AC225">
        <v>1.1747000000000001</v>
      </c>
      <c r="AD225">
        <v>1.1792</v>
      </c>
      <c r="AE225">
        <v>1.1837500000000001</v>
      </c>
      <c r="AF225">
        <v>1.1882999999999999</v>
      </c>
      <c r="AG225">
        <v>1.19285</v>
      </c>
      <c r="AH225">
        <v>1.1974</v>
      </c>
      <c r="AK225">
        <v>1.2019500000000001</v>
      </c>
      <c r="AN225">
        <v>1.20645</v>
      </c>
      <c r="AQ225">
        <v>1.2110000000000001</v>
      </c>
      <c r="AT225">
        <v>1.2155499999999999</v>
      </c>
      <c r="AW225">
        <v>1.2201</v>
      </c>
      <c r="AZ225">
        <v>1.22465</v>
      </c>
      <c r="BC225">
        <v>1.2292000000000001</v>
      </c>
    </row>
    <row r="226" spans="1:57">
      <c r="A226" s="95">
        <v>44596</v>
      </c>
      <c r="K226">
        <v>1.145</v>
      </c>
      <c r="L226">
        <v>1.1456500000000001</v>
      </c>
      <c r="M226">
        <v>1.1468499999999999</v>
      </c>
      <c r="N226">
        <v>1.14785</v>
      </c>
      <c r="P226">
        <v>1.1490499999999999</v>
      </c>
      <c r="R226">
        <v>1.1536500000000001</v>
      </c>
      <c r="S226">
        <v>1.15845</v>
      </c>
      <c r="V226">
        <v>1.163</v>
      </c>
      <c r="Y226">
        <v>1.1676500000000001</v>
      </c>
      <c r="AB226">
        <v>1.17225</v>
      </c>
      <c r="AC226">
        <v>1.17675</v>
      </c>
      <c r="AD226">
        <v>1.1812499999999999</v>
      </c>
      <c r="AE226">
        <v>1.1859</v>
      </c>
      <c r="AF226">
        <v>1.1904999999999999</v>
      </c>
      <c r="AG226">
        <v>1.1951000000000001</v>
      </c>
      <c r="AH226">
        <v>1.1997500000000001</v>
      </c>
      <c r="AK226">
        <v>1.20435</v>
      </c>
      <c r="AN226">
        <v>1.20895</v>
      </c>
      <c r="AQ226">
        <v>1.2135499999999999</v>
      </c>
      <c r="AT226">
        <v>1.2181999999999999</v>
      </c>
      <c r="AW226">
        <v>1.2228000000000001</v>
      </c>
      <c r="AZ226">
        <v>1.2274</v>
      </c>
      <c r="BC226">
        <v>1.2320500000000001</v>
      </c>
    </row>
    <row r="227" spans="1:57">
      <c r="A227" s="95">
        <v>44599</v>
      </c>
      <c r="L227">
        <v>1.14455</v>
      </c>
      <c r="M227">
        <v>1.1452</v>
      </c>
      <c r="N227">
        <v>1.1464000000000001</v>
      </c>
      <c r="O227">
        <v>1.1474</v>
      </c>
      <c r="P227">
        <v>1.1486000000000001</v>
      </c>
      <c r="R227">
        <v>1.1532</v>
      </c>
      <c r="S227">
        <v>1.1578999999999999</v>
      </c>
      <c r="V227">
        <v>1.16255</v>
      </c>
      <c r="Y227">
        <v>1.1673500000000001</v>
      </c>
      <c r="AB227">
        <v>1.1720999999999999</v>
      </c>
      <c r="AC227">
        <v>1.1767000000000001</v>
      </c>
      <c r="AD227">
        <v>1.1812</v>
      </c>
      <c r="AE227">
        <v>1.1856</v>
      </c>
      <c r="AF227">
        <v>1.1899500000000001</v>
      </c>
      <c r="AG227">
        <v>1.19435</v>
      </c>
      <c r="AH227">
        <v>1.19875</v>
      </c>
      <c r="AK227">
        <v>1.2031000000000001</v>
      </c>
      <c r="AN227">
        <v>1.2075</v>
      </c>
      <c r="AQ227">
        <v>1.2118500000000001</v>
      </c>
      <c r="AT227">
        <v>1.2162500000000001</v>
      </c>
      <c r="AW227">
        <v>1.2205999999999999</v>
      </c>
      <c r="AZ227">
        <v>1.2250000000000001</v>
      </c>
      <c r="BC227">
        <v>1.2294</v>
      </c>
    </row>
    <row r="228" spans="1:57">
      <c r="A228" s="95">
        <v>44600</v>
      </c>
      <c r="L228">
        <v>1.1415</v>
      </c>
      <c r="M228">
        <v>1.1422000000000001</v>
      </c>
      <c r="N228">
        <v>1.1434</v>
      </c>
      <c r="O228">
        <v>1.1444000000000001</v>
      </c>
      <c r="P228">
        <v>1.1456</v>
      </c>
      <c r="R228">
        <v>1.1503000000000001</v>
      </c>
      <c r="S228">
        <v>1.1551</v>
      </c>
      <c r="V228">
        <v>1.1597999999999999</v>
      </c>
      <c r="Y228">
        <v>1.16465</v>
      </c>
      <c r="AB228">
        <v>1.1694</v>
      </c>
      <c r="AC228">
        <v>1.17405</v>
      </c>
      <c r="AD228">
        <v>1.17855</v>
      </c>
      <c r="AE228">
        <v>1.18285</v>
      </c>
      <c r="AF228">
        <v>1.1871499999999999</v>
      </c>
      <c r="AG228">
        <v>1.1914499999999999</v>
      </c>
      <c r="AH228">
        <v>1.1957500000000001</v>
      </c>
      <c r="AK228">
        <v>1.2000500000000001</v>
      </c>
      <c r="AN228">
        <v>1.20435</v>
      </c>
      <c r="AQ228">
        <v>1.20865</v>
      </c>
      <c r="AT228">
        <v>1.21295</v>
      </c>
      <c r="AW228">
        <v>1.2172499999999999</v>
      </c>
      <c r="AZ228">
        <v>1.2215499999999999</v>
      </c>
      <c r="BC228">
        <v>1.2258500000000001</v>
      </c>
    </row>
    <row r="229" spans="1:57">
      <c r="A229" s="95">
        <v>44601</v>
      </c>
      <c r="L229">
        <v>1.1433500000000001</v>
      </c>
      <c r="M229">
        <v>1.1439999999999999</v>
      </c>
      <c r="N229">
        <v>1.1452</v>
      </c>
      <c r="O229">
        <v>1.1462000000000001</v>
      </c>
      <c r="P229">
        <v>1.1474</v>
      </c>
      <c r="R229">
        <v>1.1520999999999999</v>
      </c>
      <c r="S229">
        <v>1.1569499999999999</v>
      </c>
      <c r="V229">
        <v>1.1617500000000001</v>
      </c>
      <c r="Y229">
        <v>1.1667000000000001</v>
      </c>
      <c r="AB229">
        <v>1.1716500000000001</v>
      </c>
      <c r="AC229">
        <v>1.1763999999999999</v>
      </c>
      <c r="AD229">
        <v>1.181</v>
      </c>
      <c r="AE229">
        <v>1.1854</v>
      </c>
      <c r="AF229">
        <v>1.1898</v>
      </c>
      <c r="AG229">
        <v>1.1941999999999999</v>
      </c>
      <c r="AH229">
        <v>1.1986000000000001</v>
      </c>
      <c r="AK229">
        <v>1.20305</v>
      </c>
      <c r="AN229">
        <v>1.2074499999999999</v>
      </c>
      <c r="AQ229">
        <v>1.2118500000000001</v>
      </c>
      <c r="AT229">
        <v>1.2162500000000001</v>
      </c>
      <c r="AW229">
        <v>1.22065</v>
      </c>
      <c r="AZ229">
        <v>1.22505</v>
      </c>
      <c r="BC229">
        <v>1.2294499999999999</v>
      </c>
    </row>
    <row r="230" spans="1:57">
      <c r="A230" s="95">
        <v>44602</v>
      </c>
      <c r="L230">
        <v>1.145</v>
      </c>
      <c r="M230">
        <v>1.1456999999999999</v>
      </c>
      <c r="N230">
        <v>1.1470499999999999</v>
      </c>
      <c r="O230">
        <v>1.14815</v>
      </c>
      <c r="P230">
        <v>1.1495</v>
      </c>
      <c r="R230">
        <v>1.15465</v>
      </c>
      <c r="S230">
        <v>1.16005</v>
      </c>
      <c r="V230">
        <v>1.1651499999999999</v>
      </c>
      <c r="Y230">
        <v>1.17025</v>
      </c>
      <c r="AB230">
        <v>1.1753</v>
      </c>
      <c r="AC230">
        <v>1.1801999999999999</v>
      </c>
      <c r="AD230">
        <v>1.1849000000000001</v>
      </c>
      <c r="AE230">
        <v>1.1892</v>
      </c>
      <c r="AF230">
        <v>1.1935</v>
      </c>
      <c r="AG230">
        <v>1.1978</v>
      </c>
      <c r="AH230">
        <v>1.2020999999999999</v>
      </c>
      <c r="AK230">
        <v>1.2063999999999999</v>
      </c>
      <c r="AN230">
        <v>1.21075</v>
      </c>
      <c r="AQ230">
        <v>1.21505</v>
      </c>
      <c r="AT230">
        <v>1.2193499999999999</v>
      </c>
      <c r="AW230">
        <v>1.2236499999999999</v>
      </c>
      <c r="AZ230">
        <v>1.2279500000000001</v>
      </c>
      <c r="BC230">
        <v>1.2322500000000001</v>
      </c>
    </row>
    <row r="231" spans="1:57">
      <c r="A231" s="95">
        <v>44603</v>
      </c>
      <c r="L231">
        <v>1.13365</v>
      </c>
      <c r="M231">
        <v>1.1343000000000001</v>
      </c>
      <c r="N231">
        <v>1.1355999999999999</v>
      </c>
      <c r="O231">
        <v>1.1366000000000001</v>
      </c>
      <c r="P231">
        <v>1.13795</v>
      </c>
      <c r="R231">
        <v>1.1431</v>
      </c>
      <c r="S231">
        <v>1.1484000000000001</v>
      </c>
      <c r="V231">
        <v>1.1534500000000001</v>
      </c>
      <c r="Y231">
        <v>1.1588000000000001</v>
      </c>
      <c r="AB231">
        <v>1.1640999999999999</v>
      </c>
      <c r="AC231">
        <v>1.1692499999999999</v>
      </c>
      <c r="AD231">
        <v>1.1740999999999999</v>
      </c>
      <c r="AE231">
        <v>1.1783999999999999</v>
      </c>
      <c r="AF231">
        <v>1.18265</v>
      </c>
      <c r="AG231">
        <v>1.1869499999999999</v>
      </c>
      <c r="AH231">
        <v>1.1912499999999999</v>
      </c>
      <c r="AK231">
        <v>1.1955499999999999</v>
      </c>
      <c r="AN231">
        <v>1.1998500000000001</v>
      </c>
      <c r="AQ231">
        <v>1.2041500000000001</v>
      </c>
      <c r="AT231">
        <v>1.20845</v>
      </c>
      <c r="AW231">
        <v>1.21275</v>
      </c>
      <c r="AZ231">
        <v>1.21705</v>
      </c>
      <c r="BC231">
        <v>1.2213499999999999</v>
      </c>
    </row>
    <row r="232" spans="1:57">
      <c r="A232" s="95">
        <v>44606</v>
      </c>
      <c r="L232">
        <v>1.13025</v>
      </c>
      <c r="M232">
        <v>1.13025</v>
      </c>
      <c r="N232">
        <v>1.1315500000000001</v>
      </c>
      <c r="O232">
        <v>1.1326499999999999</v>
      </c>
      <c r="P232">
        <v>1.1339999999999999</v>
      </c>
      <c r="R232">
        <v>1.1393500000000001</v>
      </c>
      <c r="S232">
        <v>1.1449</v>
      </c>
      <c r="V232">
        <v>1.1501999999999999</v>
      </c>
      <c r="Y232">
        <v>1.1555</v>
      </c>
      <c r="AB232">
        <v>1.1607499999999999</v>
      </c>
      <c r="AC232">
        <v>1.1658500000000001</v>
      </c>
      <c r="AD232">
        <v>1.1706000000000001</v>
      </c>
      <c r="AE232">
        <v>1.17475</v>
      </c>
      <c r="AF232">
        <v>1.17885</v>
      </c>
      <c r="AG232">
        <v>1.1830000000000001</v>
      </c>
      <c r="AH232">
        <v>1.1871499999999999</v>
      </c>
      <c r="AK232">
        <v>1.1912499999999999</v>
      </c>
      <c r="AN232">
        <v>1.1954</v>
      </c>
      <c r="AQ232">
        <v>1.1995</v>
      </c>
      <c r="AT232">
        <v>1.2036500000000001</v>
      </c>
      <c r="AW232">
        <v>1.2078</v>
      </c>
      <c r="AZ232">
        <v>1.2119</v>
      </c>
      <c r="BC232">
        <v>1.2160500000000001</v>
      </c>
    </row>
    <row r="233" spans="1:57">
      <c r="A233" s="95">
        <v>44607</v>
      </c>
      <c r="L233">
        <v>1.1366000000000001</v>
      </c>
      <c r="M233">
        <v>1.1378999999999999</v>
      </c>
      <c r="N233">
        <v>1.1389499999999999</v>
      </c>
      <c r="O233">
        <v>1.1402000000000001</v>
      </c>
      <c r="P233">
        <v>1.1420999999999999</v>
      </c>
      <c r="R233">
        <v>1.1455</v>
      </c>
      <c r="S233">
        <v>1.151</v>
      </c>
      <c r="V233">
        <v>1.15635</v>
      </c>
      <c r="Y233">
        <v>1.16185</v>
      </c>
      <c r="AB233">
        <v>1.1673</v>
      </c>
      <c r="AC233">
        <v>1.17255</v>
      </c>
      <c r="AD233">
        <v>1.1776</v>
      </c>
      <c r="AE233">
        <v>1.18205</v>
      </c>
      <c r="AF233">
        <v>1.1865000000000001</v>
      </c>
      <c r="AG233">
        <v>1.1910000000000001</v>
      </c>
      <c r="AH233">
        <v>1.1954499999999999</v>
      </c>
      <c r="AK233">
        <v>1.1999</v>
      </c>
      <c r="AN233">
        <v>1.2043999999999999</v>
      </c>
      <c r="AQ233">
        <v>1.20885</v>
      </c>
      <c r="AT233">
        <v>1.2133</v>
      </c>
      <c r="AW233">
        <v>1.2178</v>
      </c>
      <c r="AZ233">
        <v>1.2222500000000001</v>
      </c>
      <c r="BC233">
        <v>1.2266999999999999</v>
      </c>
    </row>
    <row r="234" spans="1:57">
      <c r="A234" s="95">
        <v>44608</v>
      </c>
      <c r="L234">
        <v>1.1395999999999999</v>
      </c>
      <c r="M234">
        <v>1.1409</v>
      </c>
      <c r="N234">
        <v>1.14195</v>
      </c>
      <c r="O234">
        <v>1.1432</v>
      </c>
      <c r="P234">
        <v>1.1451</v>
      </c>
      <c r="R234">
        <v>1.14855</v>
      </c>
      <c r="S234">
        <v>1.1539999999999999</v>
      </c>
      <c r="V234">
        <v>1.1594500000000001</v>
      </c>
      <c r="Y234">
        <v>1.165</v>
      </c>
      <c r="AB234">
        <v>1.1705000000000001</v>
      </c>
      <c r="AC234">
        <v>1.1758</v>
      </c>
      <c r="AD234">
        <v>1.18085</v>
      </c>
      <c r="AE234">
        <v>1.1854</v>
      </c>
      <c r="AF234">
        <v>1.1899</v>
      </c>
      <c r="AG234">
        <v>1.19445</v>
      </c>
      <c r="AH234">
        <v>1.19895</v>
      </c>
      <c r="AK234">
        <v>1.2035</v>
      </c>
      <c r="AN234">
        <v>1.2080500000000001</v>
      </c>
      <c r="AQ234">
        <v>1.21255</v>
      </c>
      <c r="AT234">
        <v>1.2171000000000001</v>
      </c>
      <c r="AW234">
        <v>1.2216</v>
      </c>
      <c r="AZ234">
        <v>1.2261500000000001</v>
      </c>
      <c r="BC234">
        <v>1.23065</v>
      </c>
    </row>
    <row r="235" spans="1:57">
      <c r="A235" s="95">
        <v>44609</v>
      </c>
      <c r="L235">
        <v>1.1369</v>
      </c>
      <c r="M235">
        <v>1.13815</v>
      </c>
      <c r="N235">
        <v>1.1392500000000001</v>
      </c>
      <c r="O235">
        <v>1.14045</v>
      </c>
      <c r="P235">
        <v>1.14225</v>
      </c>
      <c r="R235">
        <v>1.1456</v>
      </c>
      <c r="S235">
        <v>1.1510499999999999</v>
      </c>
      <c r="V235">
        <v>1.15635</v>
      </c>
      <c r="Y235">
        <v>1.16185</v>
      </c>
      <c r="AB235">
        <v>1.1673</v>
      </c>
      <c r="AC235">
        <v>1.17255</v>
      </c>
      <c r="AD235">
        <v>1.1776</v>
      </c>
      <c r="AE235">
        <v>1.1820999999999999</v>
      </c>
      <c r="AF235">
        <v>1.18655</v>
      </c>
      <c r="AG235">
        <v>1.1910000000000001</v>
      </c>
      <c r="AH235">
        <v>1.1955</v>
      </c>
      <c r="AK235">
        <v>1.1999500000000001</v>
      </c>
      <c r="AN235">
        <v>1.2043999999999999</v>
      </c>
      <c r="AQ235">
        <v>1.2089000000000001</v>
      </c>
      <c r="AT235">
        <v>1.2133499999999999</v>
      </c>
      <c r="AW235">
        <v>1.2178500000000001</v>
      </c>
      <c r="AZ235">
        <v>1.2222999999999999</v>
      </c>
      <c r="BC235">
        <v>1.22675</v>
      </c>
    </row>
    <row r="236" spans="1:57">
      <c r="A236" s="95">
        <v>44610</v>
      </c>
      <c r="L236">
        <v>1.13375</v>
      </c>
      <c r="M236">
        <v>1.1350499999999999</v>
      </c>
      <c r="N236">
        <v>1.13605</v>
      </c>
      <c r="O236">
        <v>1.1373</v>
      </c>
      <c r="P236">
        <v>1.1391</v>
      </c>
      <c r="R236">
        <v>1.1424000000000001</v>
      </c>
      <c r="S236">
        <v>1.14775</v>
      </c>
      <c r="V236">
        <v>1.1532</v>
      </c>
      <c r="Y236">
        <v>1.1587499999999999</v>
      </c>
      <c r="AB236">
        <v>1.1641999999999999</v>
      </c>
      <c r="AC236">
        <v>1.1695</v>
      </c>
      <c r="AD236">
        <v>1.17455</v>
      </c>
      <c r="AE236">
        <v>1.1789499999999999</v>
      </c>
      <c r="AF236">
        <v>1.1833</v>
      </c>
      <c r="AG236">
        <v>1.1877</v>
      </c>
      <c r="AH236">
        <v>1.1920999999999999</v>
      </c>
      <c r="AK236">
        <v>1.19645</v>
      </c>
      <c r="AN236">
        <v>1.20085</v>
      </c>
      <c r="AQ236">
        <v>1.2052</v>
      </c>
      <c r="AT236">
        <v>1.2096</v>
      </c>
      <c r="AW236">
        <v>1.214</v>
      </c>
      <c r="AZ236">
        <v>1.21835</v>
      </c>
      <c r="BC236">
        <v>1.22275</v>
      </c>
    </row>
    <row r="237" spans="1:57">
      <c r="A237" s="95">
        <v>44613</v>
      </c>
      <c r="L237" s="189">
        <v>1.13375</v>
      </c>
      <c r="M237" s="189">
        <v>1.1350499999999999</v>
      </c>
      <c r="N237" s="189">
        <v>1.13605</v>
      </c>
      <c r="O237" s="189">
        <v>1.1373</v>
      </c>
      <c r="P237" s="189">
        <v>1.1391</v>
      </c>
      <c r="Q237" s="189"/>
      <c r="R237" s="189">
        <v>1.1424000000000001</v>
      </c>
      <c r="S237" s="189">
        <v>1.14775</v>
      </c>
      <c r="T237" s="189"/>
      <c r="U237" s="189"/>
      <c r="V237" s="189">
        <v>1.1532</v>
      </c>
      <c r="W237" s="189"/>
      <c r="X237" s="189"/>
      <c r="Y237" s="189">
        <v>1.1587499999999999</v>
      </c>
      <c r="Z237" s="189"/>
      <c r="AA237" s="189"/>
      <c r="AB237" s="189">
        <v>1.1641999999999999</v>
      </c>
      <c r="AC237" s="189">
        <v>1.1695</v>
      </c>
      <c r="AD237" s="189">
        <v>1.17455</v>
      </c>
      <c r="AE237" s="189">
        <v>1.1789499999999999</v>
      </c>
      <c r="AF237" s="189">
        <v>1.1833</v>
      </c>
      <c r="AG237" s="189">
        <v>1.1877</v>
      </c>
      <c r="AH237" s="189">
        <v>1.1920999999999999</v>
      </c>
      <c r="AI237" s="189"/>
      <c r="AJ237" s="189"/>
      <c r="AK237" s="189">
        <v>1.19645</v>
      </c>
      <c r="AL237" s="189"/>
      <c r="AM237" s="189"/>
      <c r="AN237" s="189">
        <v>1.20085</v>
      </c>
      <c r="AO237" s="189"/>
      <c r="AP237" s="189"/>
      <c r="AQ237" s="189">
        <v>1.2052</v>
      </c>
      <c r="AR237" s="189"/>
      <c r="AS237" s="189"/>
      <c r="AT237" s="189">
        <v>1.2096</v>
      </c>
      <c r="AU237" s="189"/>
      <c r="AV237" s="189"/>
      <c r="AW237" s="189">
        <v>1.214</v>
      </c>
      <c r="AX237" s="189"/>
      <c r="AY237" s="189"/>
      <c r="AZ237" s="189">
        <v>1.21835</v>
      </c>
      <c r="BA237" s="189"/>
      <c r="BB237" s="189"/>
      <c r="BC237" s="189">
        <v>1.22275</v>
      </c>
      <c r="BD237" s="189"/>
      <c r="BE237" s="189"/>
    </row>
    <row r="238" spans="1:57">
      <c r="A238" s="95">
        <v>44614</v>
      </c>
      <c r="L238">
        <v>1.1339999999999999</v>
      </c>
      <c r="M238">
        <v>1.1353</v>
      </c>
      <c r="N238">
        <v>1.1364000000000001</v>
      </c>
      <c r="O238">
        <v>1.1376999999999999</v>
      </c>
      <c r="P238">
        <v>1.1395500000000001</v>
      </c>
      <c r="R238">
        <v>1.1431</v>
      </c>
      <c r="S238">
        <v>1.1487000000000001</v>
      </c>
      <c r="V238">
        <v>1.15405</v>
      </c>
      <c r="Y238">
        <v>1.1594</v>
      </c>
      <c r="AB238">
        <v>1.16475</v>
      </c>
      <c r="AC238">
        <v>1.1698999999999999</v>
      </c>
      <c r="AD238">
        <v>1.1748000000000001</v>
      </c>
      <c r="AE238">
        <v>1.1789499999999999</v>
      </c>
      <c r="AF238">
        <v>1.1831</v>
      </c>
      <c r="AG238">
        <v>1.1872499999999999</v>
      </c>
      <c r="AH238">
        <v>1.1914499999999999</v>
      </c>
      <c r="AK238">
        <v>1.1956</v>
      </c>
      <c r="AN238">
        <v>1.1997500000000001</v>
      </c>
      <c r="AQ238">
        <v>1.2039</v>
      </c>
      <c r="AT238">
        <v>1.2080500000000001</v>
      </c>
      <c r="AW238">
        <v>1.2121999999999999</v>
      </c>
      <c r="AZ238">
        <v>1.2163999999999999</v>
      </c>
      <c r="BC238">
        <v>1.22055</v>
      </c>
    </row>
    <row r="239" spans="1:57">
      <c r="A239" s="95">
        <v>44615</v>
      </c>
      <c r="L239">
        <v>1.1312500000000001</v>
      </c>
      <c r="M239">
        <v>1.1325499999999999</v>
      </c>
      <c r="N239">
        <v>1.13365</v>
      </c>
      <c r="O239">
        <v>1.1349</v>
      </c>
      <c r="P239">
        <v>1.1367499999999999</v>
      </c>
      <c r="R239">
        <v>1.1402000000000001</v>
      </c>
      <c r="S239">
        <v>1.14575</v>
      </c>
      <c r="V239">
        <v>1.1513500000000001</v>
      </c>
      <c r="Y239">
        <v>1.1567499999999999</v>
      </c>
      <c r="AB239">
        <v>1.16205</v>
      </c>
      <c r="AC239">
        <v>1.1672499999999999</v>
      </c>
      <c r="AD239">
        <v>1.17215</v>
      </c>
      <c r="AE239">
        <v>1.1762999999999999</v>
      </c>
      <c r="AF239">
        <v>1.18045</v>
      </c>
      <c r="AG239">
        <v>1.1846000000000001</v>
      </c>
      <c r="AH239">
        <v>1.18875</v>
      </c>
      <c r="AK239">
        <v>1.1929000000000001</v>
      </c>
      <c r="AN239">
        <v>1.1970499999999999</v>
      </c>
      <c r="AQ239">
        <v>1.2012</v>
      </c>
      <c r="AT239">
        <v>1.2053499999999999</v>
      </c>
      <c r="AW239">
        <v>1.2095</v>
      </c>
      <c r="AZ239">
        <v>1.2136499999999999</v>
      </c>
      <c r="BC239">
        <v>1.2177500000000001</v>
      </c>
    </row>
    <row r="240" spans="1:57">
      <c r="A240" s="95">
        <v>44616</v>
      </c>
      <c r="L240">
        <v>1.1191</v>
      </c>
      <c r="M240">
        <v>1.12035</v>
      </c>
      <c r="N240">
        <v>1.1214500000000001</v>
      </c>
      <c r="O240">
        <v>1.1226499999999999</v>
      </c>
      <c r="P240">
        <v>1.12435</v>
      </c>
      <c r="R240">
        <v>1.12775</v>
      </c>
      <c r="S240">
        <v>1.1332500000000001</v>
      </c>
      <c r="V240">
        <v>1.1385000000000001</v>
      </c>
      <c r="Y240">
        <v>1.1438999999999999</v>
      </c>
      <c r="AB240">
        <v>1.1492</v>
      </c>
      <c r="AC240">
        <v>1.15435</v>
      </c>
      <c r="AD240">
        <v>1.1593</v>
      </c>
      <c r="AE240">
        <v>1.1634500000000001</v>
      </c>
      <c r="AF240">
        <v>1.1676</v>
      </c>
      <c r="AG240">
        <v>1.1717500000000001</v>
      </c>
      <c r="AH240">
        <v>1.1758999999999999</v>
      </c>
      <c r="AK240">
        <v>1.18005</v>
      </c>
      <c r="AN240">
        <v>1.1841999999999999</v>
      </c>
      <c r="AQ240">
        <v>1.18835</v>
      </c>
      <c r="AT240">
        <v>1.1924999999999999</v>
      </c>
      <c r="AW240">
        <v>1.19665</v>
      </c>
      <c r="AZ240">
        <v>1.2008000000000001</v>
      </c>
      <c r="BC240">
        <v>1.20495</v>
      </c>
    </row>
    <row r="241" spans="1:58">
      <c r="A241" s="95">
        <v>44617</v>
      </c>
      <c r="L241">
        <v>1.1267499999999999</v>
      </c>
      <c r="M241">
        <v>1.12805</v>
      </c>
      <c r="N241">
        <v>1.1292</v>
      </c>
      <c r="O241">
        <v>1.13045</v>
      </c>
      <c r="P241">
        <v>1.1323000000000001</v>
      </c>
      <c r="R241">
        <v>1.13575</v>
      </c>
      <c r="S241">
        <v>1.1413</v>
      </c>
      <c r="V241">
        <v>1.147</v>
      </c>
      <c r="Y241">
        <v>1.1527499999999999</v>
      </c>
      <c r="AB241">
        <v>1.15845</v>
      </c>
      <c r="AC241">
        <v>1.1639999999999999</v>
      </c>
      <c r="AD241">
        <v>1.1692499999999999</v>
      </c>
      <c r="AE241">
        <v>1.1733</v>
      </c>
      <c r="AF241">
        <v>1.1773499999999999</v>
      </c>
      <c r="AG241">
        <v>1.1814</v>
      </c>
      <c r="AH241">
        <v>1.1854499999999999</v>
      </c>
      <c r="AK241">
        <v>1.1895</v>
      </c>
      <c r="AN241">
        <v>1.1935500000000001</v>
      </c>
      <c r="AQ241">
        <v>1.1976</v>
      </c>
      <c r="AT241">
        <v>1.2016500000000001</v>
      </c>
      <c r="AW241">
        <v>1.2057</v>
      </c>
      <c r="AZ241">
        <v>1.2097500000000001</v>
      </c>
      <c r="BC241">
        <v>1.2138</v>
      </c>
    </row>
    <row r="242" spans="1:58">
      <c r="A242" s="95">
        <v>44620</v>
      </c>
      <c r="M242">
        <v>1.1226499999999999</v>
      </c>
      <c r="N242">
        <v>1.1242000000000001</v>
      </c>
      <c r="O242">
        <v>1.1253</v>
      </c>
      <c r="P242">
        <v>1.1265499999999999</v>
      </c>
      <c r="Q242">
        <v>1.1284000000000001</v>
      </c>
      <c r="R242">
        <v>1.13175</v>
      </c>
      <c r="S242">
        <v>1.1373</v>
      </c>
      <c r="V242">
        <v>1.1429</v>
      </c>
      <c r="Y242">
        <v>1.1488</v>
      </c>
      <c r="AB242">
        <v>1.15465</v>
      </c>
      <c r="AC242">
        <v>1.1603000000000001</v>
      </c>
      <c r="AD242">
        <v>1.1657</v>
      </c>
      <c r="AE242">
        <v>1.17</v>
      </c>
      <c r="AF242">
        <v>1.17425</v>
      </c>
      <c r="AG242">
        <v>1.17855</v>
      </c>
      <c r="AH242">
        <v>1.1828000000000001</v>
      </c>
      <c r="AK242">
        <v>1.1871</v>
      </c>
      <c r="AN242">
        <v>1.1913499999999999</v>
      </c>
      <c r="AQ242">
        <v>1.1956500000000001</v>
      </c>
      <c r="AT242">
        <v>1.1999</v>
      </c>
      <c r="AW242">
        <v>1.2041999999999999</v>
      </c>
      <c r="AZ242">
        <v>1.20845</v>
      </c>
      <c r="BC242">
        <v>1.21275</v>
      </c>
    </row>
    <row r="243" spans="1:58">
      <c r="A243" s="95">
        <v>44621</v>
      </c>
      <c r="M243">
        <v>1.1126499999999999</v>
      </c>
      <c r="N243">
        <v>1.11415</v>
      </c>
      <c r="O243">
        <v>1.1152500000000001</v>
      </c>
      <c r="P243">
        <v>1.1164000000000001</v>
      </c>
      <c r="Q243">
        <v>1.11795</v>
      </c>
      <c r="R243">
        <v>1.121</v>
      </c>
      <c r="S243">
        <v>1.1258999999999999</v>
      </c>
      <c r="V243">
        <v>1.1312</v>
      </c>
      <c r="Y243">
        <v>1.1366000000000001</v>
      </c>
      <c r="AB243">
        <v>1.14195</v>
      </c>
      <c r="AC243">
        <v>1.1471499999999999</v>
      </c>
      <c r="AD243">
        <v>1.1520999999999999</v>
      </c>
      <c r="AE243">
        <v>1.15605</v>
      </c>
      <c r="AF243">
        <v>1.1599999999999999</v>
      </c>
      <c r="AG243">
        <v>1.16395</v>
      </c>
      <c r="AH243">
        <v>1.1678999999999999</v>
      </c>
      <c r="AK243">
        <v>1.1718500000000001</v>
      </c>
      <c r="AN243">
        <v>1.1758</v>
      </c>
      <c r="AQ243">
        <v>1.1797500000000001</v>
      </c>
      <c r="AT243">
        <v>1.1837</v>
      </c>
      <c r="AW243">
        <v>1.1876500000000001</v>
      </c>
      <c r="AZ243">
        <v>1.1916</v>
      </c>
      <c r="BC243">
        <v>1.1955499999999999</v>
      </c>
    </row>
    <row r="244" spans="1:58">
      <c r="A244" s="95">
        <v>44622</v>
      </c>
      <c r="M244">
        <v>1.1126</v>
      </c>
      <c r="N244">
        <v>1.1140000000000001</v>
      </c>
      <c r="O244">
        <v>1.1151</v>
      </c>
      <c r="P244">
        <v>1.1163000000000001</v>
      </c>
      <c r="Q244">
        <v>1.1181000000000001</v>
      </c>
      <c r="R244">
        <v>1.1214500000000001</v>
      </c>
      <c r="S244">
        <v>1.1269499999999999</v>
      </c>
      <c r="V244">
        <v>1.1328499999999999</v>
      </c>
      <c r="Y244">
        <v>1.13855</v>
      </c>
      <c r="AB244">
        <v>1.1442000000000001</v>
      </c>
      <c r="AC244">
        <v>1.1496500000000001</v>
      </c>
      <c r="AD244">
        <v>1.1549</v>
      </c>
      <c r="AE244">
        <v>1.1591</v>
      </c>
      <c r="AF244">
        <v>1.1633</v>
      </c>
      <c r="AG244">
        <v>1.1675</v>
      </c>
      <c r="AH244">
        <v>1.1717</v>
      </c>
      <c r="AK244">
        <v>1.1758999999999999</v>
      </c>
      <c r="AN244">
        <v>1.1800999999999999</v>
      </c>
      <c r="AQ244">
        <v>1.1842999999999999</v>
      </c>
      <c r="AT244">
        <v>1.1884999999999999</v>
      </c>
      <c r="AW244">
        <v>1.1927000000000001</v>
      </c>
      <c r="AZ244">
        <v>1.1969000000000001</v>
      </c>
      <c r="BC244">
        <v>1.2011000000000001</v>
      </c>
    </row>
    <row r="245" spans="1:58">
      <c r="A245" s="95">
        <v>44623</v>
      </c>
      <c r="M245">
        <v>1.1060000000000001</v>
      </c>
      <c r="N245">
        <v>1.1073</v>
      </c>
      <c r="O245">
        <v>1.1084499999999999</v>
      </c>
      <c r="P245">
        <v>1.10965</v>
      </c>
      <c r="Q245">
        <v>1.1113999999999999</v>
      </c>
      <c r="R245">
        <v>1.1147499999999999</v>
      </c>
      <c r="S245">
        <v>1.12025</v>
      </c>
      <c r="V245">
        <v>1.1258999999999999</v>
      </c>
      <c r="Y245">
        <v>1.1315999999999999</v>
      </c>
      <c r="AB245">
        <v>1.1373</v>
      </c>
      <c r="AC245">
        <v>1.1427499999999999</v>
      </c>
      <c r="AD245">
        <v>1.1480999999999999</v>
      </c>
      <c r="AE245">
        <v>1.1523000000000001</v>
      </c>
      <c r="AF245">
        <v>1.15645</v>
      </c>
      <c r="AG245">
        <v>1.1606000000000001</v>
      </c>
      <c r="AH245">
        <v>1.1648000000000001</v>
      </c>
      <c r="AK245">
        <v>1.1689499999999999</v>
      </c>
      <c r="AN245">
        <v>1.1731499999999999</v>
      </c>
      <c r="AQ245">
        <v>1.1773</v>
      </c>
      <c r="AT245">
        <v>1.1815</v>
      </c>
      <c r="AW245">
        <v>1.1856500000000001</v>
      </c>
      <c r="AZ245">
        <v>1.1898500000000001</v>
      </c>
      <c r="BC245">
        <v>1.194</v>
      </c>
    </row>
    <row r="246" spans="1:58">
      <c r="A246" s="95">
        <v>44624</v>
      </c>
      <c r="M246">
        <v>1.0912999999999999</v>
      </c>
      <c r="N246">
        <v>1.0928</v>
      </c>
      <c r="O246">
        <v>1.0940000000000001</v>
      </c>
      <c r="P246">
        <v>1.0951</v>
      </c>
      <c r="Q246">
        <v>1.097</v>
      </c>
      <c r="R246">
        <v>1.1003499999999999</v>
      </c>
      <c r="S246">
        <v>1.1057999999999999</v>
      </c>
      <c r="V246">
        <v>1.11145</v>
      </c>
      <c r="Y246">
        <v>1.1171</v>
      </c>
      <c r="AB246">
        <v>1.1227</v>
      </c>
      <c r="AC246">
        <v>1.12815</v>
      </c>
      <c r="AD246">
        <v>1.1334</v>
      </c>
      <c r="AE246">
        <v>1.1371500000000001</v>
      </c>
      <c r="AF246">
        <v>1.1409499999999999</v>
      </c>
      <c r="AG246">
        <v>1.1447000000000001</v>
      </c>
      <c r="AH246">
        <v>1.1485000000000001</v>
      </c>
      <c r="AK246">
        <v>1.15225</v>
      </c>
      <c r="AN246">
        <v>1.15605</v>
      </c>
      <c r="AQ246">
        <v>1.1597999999999999</v>
      </c>
      <c r="AT246">
        <v>1.1636</v>
      </c>
      <c r="AW246">
        <v>1.1673500000000001</v>
      </c>
      <c r="AZ246">
        <v>1.1711499999999999</v>
      </c>
      <c r="BC246">
        <v>1.1749000000000001</v>
      </c>
    </row>
    <row r="247" spans="1:58">
      <c r="A247" s="95">
        <v>44627</v>
      </c>
      <c r="M247">
        <v>1.0848500000000001</v>
      </c>
      <c r="N247">
        <v>1.0863</v>
      </c>
      <c r="O247">
        <v>1.08745</v>
      </c>
      <c r="P247">
        <v>1.0887</v>
      </c>
      <c r="Q247">
        <v>1.0905499999999999</v>
      </c>
      <c r="R247">
        <v>1.0940000000000001</v>
      </c>
      <c r="S247">
        <v>1.09965</v>
      </c>
      <c r="V247">
        <v>1.1055999999999999</v>
      </c>
      <c r="Y247">
        <v>1.1113500000000001</v>
      </c>
      <c r="AB247">
        <v>1.117</v>
      </c>
      <c r="AC247">
        <v>1.1225000000000001</v>
      </c>
      <c r="AD247">
        <v>1.1278999999999999</v>
      </c>
      <c r="AE247">
        <v>1.1315999999999999</v>
      </c>
      <c r="AF247">
        <v>1.1353</v>
      </c>
      <c r="AG247">
        <v>1.139</v>
      </c>
      <c r="AH247">
        <v>1.1427</v>
      </c>
      <c r="AK247">
        <v>1.14645</v>
      </c>
      <c r="AN247">
        <v>1.15015</v>
      </c>
      <c r="AQ247">
        <v>1.15385</v>
      </c>
      <c r="AT247">
        <v>1.1575500000000001</v>
      </c>
      <c r="AW247">
        <v>1.1612499999999999</v>
      </c>
      <c r="AZ247">
        <v>1.165</v>
      </c>
      <c r="BC247">
        <v>1.1687000000000001</v>
      </c>
    </row>
    <row r="248" spans="1:58">
      <c r="A248" s="95">
        <v>44628</v>
      </c>
      <c r="M248">
        <v>1.0907500000000001</v>
      </c>
      <c r="N248">
        <v>1.0921000000000001</v>
      </c>
      <c r="O248">
        <v>1.0932999999999999</v>
      </c>
      <c r="P248">
        <v>1.0945499999999999</v>
      </c>
      <c r="Q248">
        <v>1.0964499999999999</v>
      </c>
      <c r="R248">
        <v>1.0999000000000001</v>
      </c>
      <c r="S248">
        <v>1.1057999999999999</v>
      </c>
      <c r="V248">
        <v>1.1116999999999999</v>
      </c>
      <c r="Y248">
        <v>1.1176999999999999</v>
      </c>
      <c r="AB248">
        <v>1.1235999999999999</v>
      </c>
      <c r="AC248">
        <v>1.1293</v>
      </c>
      <c r="AD248">
        <v>1.1349</v>
      </c>
      <c r="AE248">
        <v>1.1387499999999999</v>
      </c>
      <c r="AF248">
        <v>1.1426499999999999</v>
      </c>
      <c r="AG248">
        <v>1.1465000000000001</v>
      </c>
      <c r="AH248">
        <v>1.15035</v>
      </c>
      <c r="AK248">
        <v>1.15425</v>
      </c>
      <c r="AN248">
        <v>1.1580999999999999</v>
      </c>
      <c r="AQ248">
        <v>1.1619999999999999</v>
      </c>
      <c r="AT248">
        <v>1.1658500000000001</v>
      </c>
      <c r="AW248">
        <v>1.1697</v>
      </c>
      <c r="AZ248">
        <v>1.1736</v>
      </c>
      <c r="BC248">
        <v>1.1774500000000001</v>
      </c>
    </row>
    <row r="249" spans="1:58">
      <c r="A249" s="95">
        <v>44629</v>
      </c>
      <c r="M249">
        <v>1.1079000000000001</v>
      </c>
      <c r="N249">
        <v>1.1091500000000001</v>
      </c>
      <c r="O249">
        <v>1.1103000000000001</v>
      </c>
      <c r="P249">
        <v>1.11155</v>
      </c>
      <c r="Q249">
        <v>1.1133999999999999</v>
      </c>
      <c r="R249">
        <v>1.1169500000000001</v>
      </c>
      <c r="S249">
        <v>1.1226499999999999</v>
      </c>
      <c r="V249">
        <v>1.1288</v>
      </c>
      <c r="Y249">
        <v>1.1349</v>
      </c>
      <c r="AB249">
        <v>1.1409</v>
      </c>
      <c r="AC249">
        <v>1.1467499999999999</v>
      </c>
      <c r="AD249">
        <v>1.15245</v>
      </c>
      <c r="AE249">
        <v>1.1565000000000001</v>
      </c>
      <c r="AF249">
        <v>1.1606000000000001</v>
      </c>
      <c r="AG249">
        <v>1.1647000000000001</v>
      </c>
      <c r="AH249">
        <v>1.1688000000000001</v>
      </c>
      <c r="AK249">
        <v>1.1729000000000001</v>
      </c>
      <c r="AN249">
        <v>1.1769499999999999</v>
      </c>
      <c r="AQ249">
        <v>1.1810499999999999</v>
      </c>
      <c r="AT249">
        <v>1.1851499999999999</v>
      </c>
      <c r="AW249">
        <v>1.1892499999999999</v>
      </c>
      <c r="AZ249">
        <v>1.1933499999999999</v>
      </c>
      <c r="BC249">
        <v>1.1974</v>
      </c>
    </row>
    <row r="250" spans="1:58">
      <c r="A250" s="95">
        <v>44630</v>
      </c>
      <c r="M250">
        <v>1.0986499999999999</v>
      </c>
      <c r="N250">
        <v>1.09995</v>
      </c>
      <c r="O250">
        <v>1.1011</v>
      </c>
      <c r="P250">
        <v>1.1023499999999999</v>
      </c>
      <c r="Q250">
        <v>1.1042000000000001</v>
      </c>
      <c r="R250">
        <v>1.1077999999999999</v>
      </c>
      <c r="S250">
        <v>1.1133</v>
      </c>
      <c r="V250">
        <v>1.1193500000000001</v>
      </c>
      <c r="Y250">
        <v>1.1249</v>
      </c>
      <c r="AB250">
        <v>1.13045</v>
      </c>
      <c r="AC250">
        <v>1.1357999999999999</v>
      </c>
      <c r="AD250">
        <v>1.1411500000000001</v>
      </c>
      <c r="AE250">
        <v>1.1453</v>
      </c>
      <c r="AF250">
        <v>1.1494</v>
      </c>
      <c r="AG250">
        <v>1.1535500000000001</v>
      </c>
      <c r="AH250">
        <v>1.1577</v>
      </c>
      <c r="AK250">
        <v>1.16185</v>
      </c>
      <c r="AN250">
        <v>1.1659999999999999</v>
      </c>
      <c r="AQ250">
        <v>1.1700999999999999</v>
      </c>
      <c r="AT250">
        <v>1.17425</v>
      </c>
      <c r="AW250">
        <v>1.1783999999999999</v>
      </c>
      <c r="AZ250">
        <v>1.18255</v>
      </c>
      <c r="BC250">
        <v>1.1867000000000001</v>
      </c>
    </row>
    <row r="251" spans="1:58">
      <c r="A251" s="95">
        <v>44631</v>
      </c>
      <c r="M251">
        <v>1.0907</v>
      </c>
      <c r="N251">
        <v>1.09205</v>
      </c>
      <c r="O251">
        <v>1.0931500000000001</v>
      </c>
      <c r="P251">
        <v>1.0944</v>
      </c>
      <c r="Q251">
        <v>1.0963000000000001</v>
      </c>
      <c r="R251">
        <v>1.0998000000000001</v>
      </c>
      <c r="S251">
        <v>1.1053999999999999</v>
      </c>
      <c r="V251">
        <v>1.1112500000000001</v>
      </c>
      <c r="Y251">
        <v>1.1168499999999999</v>
      </c>
      <c r="AB251">
        <v>1.1223000000000001</v>
      </c>
      <c r="AC251">
        <v>1.1275999999999999</v>
      </c>
      <c r="AD251">
        <v>1.1329</v>
      </c>
      <c r="AE251">
        <v>1.1368</v>
      </c>
      <c r="AF251">
        <v>1.1407</v>
      </c>
      <c r="AG251">
        <v>1.1446000000000001</v>
      </c>
      <c r="AH251">
        <v>1.1485000000000001</v>
      </c>
      <c r="AK251">
        <v>1.1524000000000001</v>
      </c>
      <c r="AN251">
        <v>1.1563000000000001</v>
      </c>
      <c r="AQ251">
        <v>1.1601999999999999</v>
      </c>
      <c r="AT251">
        <v>1.1640999999999999</v>
      </c>
      <c r="AW251">
        <v>1.1679999999999999</v>
      </c>
      <c r="AZ251">
        <v>1.1718999999999999</v>
      </c>
      <c r="BC251">
        <v>1.1758</v>
      </c>
    </row>
    <row r="252" spans="1:58">
      <c r="A252" s="95">
        <v>44634</v>
      </c>
      <c r="M252">
        <v>1.0961000000000001</v>
      </c>
      <c r="N252">
        <v>1.0971500000000001</v>
      </c>
      <c r="O252">
        <v>1.0983000000000001</v>
      </c>
      <c r="P252">
        <v>1.09955</v>
      </c>
      <c r="Q252">
        <v>1.1014999999999999</v>
      </c>
      <c r="R252">
        <v>1.1051500000000001</v>
      </c>
      <c r="S252">
        <v>1.1109500000000001</v>
      </c>
      <c r="V252">
        <v>1.1169</v>
      </c>
      <c r="Y252">
        <v>1.1227499999999999</v>
      </c>
      <c r="AB252">
        <v>1.1285499999999999</v>
      </c>
      <c r="AC252">
        <v>1.1341000000000001</v>
      </c>
      <c r="AD252">
        <v>1.1396999999999999</v>
      </c>
      <c r="AE252">
        <v>1.1436999999999999</v>
      </c>
      <c r="AF252">
        <v>1.1476999999999999</v>
      </c>
      <c r="AG252">
        <v>1.1517500000000001</v>
      </c>
      <c r="AH252">
        <v>1.1557500000000001</v>
      </c>
      <c r="AK252">
        <v>1.1597500000000001</v>
      </c>
      <c r="AN252">
        <v>1.1637999999999999</v>
      </c>
      <c r="AQ252">
        <v>1.1677999999999999</v>
      </c>
      <c r="AT252">
        <v>1.1718</v>
      </c>
      <c r="AW252">
        <v>1.1758500000000001</v>
      </c>
      <c r="AZ252">
        <v>1.1798500000000001</v>
      </c>
      <c r="BC252">
        <v>1.1838500000000001</v>
      </c>
    </row>
    <row r="253" spans="1:58">
      <c r="A253" s="95">
        <v>44635</v>
      </c>
      <c r="M253">
        <v>1.09535</v>
      </c>
      <c r="N253">
        <v>1.0964499999999999</v>
      </c>
      <c r="O253">
        <v>1.0978000000000001</v>
      </c>
      <c r="P253">
        <v>1.09975</v>
      </c>
      <c r="Q253">
        <v>1.1033999999999999</v>
      </c>
      <c r="R253">
        <v>1.1092</v>
      </c>
      <c r="S253">
        <v>1.1153500000000001</v>
      </c>
      <c r="V253">
        <v>1.1214</v>
      </c>
      <c r="Y253">
        <v>1.1274</v>
      </c>
      <c r="AB253">
        <v>1.1332500000000001</v>
      </c>
      <c r="AC253">
        <v>1.1390499999999999</v>
      </c>
      <c r="AD253">
        <v>1.1434</v>
      </c>
      <c r="AE253">
        <v>1.14775</v>
      </c>
      <c r="AF253">
        <v>1.1520999999999999</v>
      </c>
      <c r="AG253">
        <v>1.15645</v>
      </c>
      <c r="AH253">
        <v>1.1608000000000001</v>
      </c>
      <c r="AK253">
        <v>1.1651499999999999</v>
      </c>
      <c r="AN253">
        <v>1.1695</v>
      </c>
      <c r="AQ253">
        <v>1.1738500000000001</v>
      </c>
      <c r="AT253">
        <v>1.1781999999999999</v>
      </c>
      <c r="AW253">
        <v>1.18255</v>
      </c>
      <c r="AZ253">
        <v>1.1869000000000001</v>
      </c>
      <c r="BC253">
        <v>1.1912499999999999</v>
      </c>
    </row>
    <row r="254" spans="1:58">
      <c r="A254" s="95">
        <v>44636</v>
      </c>
      <c r="M254">
        <v>1.10155</v>
      </c>
      <c r="N254">
        <v>1.1027</v>
      </c>
      <c r="O254">
        <v>1.1040000000000001</v>
      </c>
      <c r="P254">
        <v>1.1060000000000001</v>
      </c>
      <c r="Q254">
        <v>1.1097999999999999</v>
      </c>
      <c r="R254">
        <v>1.11595</v>
      </c>
      <c r="S254">
        <v>1.12195</v>
      </c>
      <c r="V254">
        <v>1.12825</v>
      </c>
      <c r="Y254">
        <v>1.1344000000000001</v>
      </c>
      <c r="AB254">
        <v>1.14035</v>
      </c>
      <c r="AC254">
        <v>1.1463000000000001</v>
      </c>
      <c r="AD254">
        <v>1.1508</v>
      </c>
      <c r="AE254">
        <v>1.1553</v>
      </c>
      <c r="AF254">
        <v>1.1597500000000001</v>
      </c>
      <c r="AG254">
        <v>1.16425</v>
      </c>
      <c r="AH254">
        <v>1.16875</v>
      </c>
      <c r="AK254">
        <v>1.1732</v>
      </c>
      <c r="AN254">
        <v>1.1777</v>
      </c>
      <c r="AQ254">
        <v>1.1821999999999999</v>
      </c>
      <c r="AT254">
        <v>1.18665</v>
      </c>
      <c r="AW254">
        <v>1.1911499999999999</v>
      </c>
      <c r="AZ254">
        <v>1.1956500000000001</v>
      </c>
      <c r="BC254">
        <v>1.2000999999999999</v>
      </c>
    </row>
    <row r="255" spans="1:58">
      <c r="A255" s="95">
        <v>44637</v>
      </c>
      <c r="N255">
        <v>1.1112</v>
      </c>
      <c r="O255">
        <v>1.11225</v>
      </c>
      <c r="P255">
        <v>1.11355</v>
      </c>
      <c r="Q255">
        <v>1.1154999999999999</v>
      </c>
      <c r="R255">
        <v>1.1192500000000001</v>
      </c>
      <c r="S255">
        <v>1.1254500000000001</v>
      </c>
      <c r="V255">
        <v>1.13205</v>
      </c>
      <c r="Y255">
        <v>1.1388</v>
      </c>
      <c r="AB255">
        <v>1.1454500000000001</v>
      </c>
      <c r="AC255">
        <v>1.1518999999999999</v>
      </c>
      <c r="AD255">
        <v>1.1583000000000001</v>
      </c>
      <c r="AE255">
        <v>1.1628499999999999</v>
      </c>
      <c r="AF255">
        <v>1.1673500000000001</v>
      </c>
      <c r="AG255">
        <v>1.1718500000000001</v>
      </c>
      <c r="AH255">
        <v>1.17635</v>
      </c>
      <c r="AK255">
        <v>1.18085</v>
      </c>
      <c r="AN255">
        <v>1.1853499999999999</v>
      </c>
      <c r="AQ255">
        <v>1.1898500000000001</v>
      </c>
      <c r="AT255">
        <v>1.1942999999999999</v>
      </c>
      <c r="AW255">
        <v>1.1988000000000001</v>
      </c>
      <c r="AZ255">
        <v>1.2033</v>
      </c>
      <c r="BC255">
        <v>1.2078</v>
      </c>
      <c r="BF255">
        <v>1.2122999999999999</v>
      </c>
    </row>
    <row r="256" spans="1:58">
      <c r="A256" s="95">
        <v>44638</v>
      </c>
      <c r="N256">
        <v>1.10595</v>
      </c>
      <c r="O256">
        <v>1.1070500000000001</v>
      </c>
      <c r="P256">
        <v>1.1083499999999999</v>
      </c>
      <c r="Q256">
        <v>1.1103000000000001</v>
      </c>
      <c r="R256">
        <v>1.11405</v>
      </c>
      <c r="S256">
        <v>1.1203000000000001</v>
      </c>
      <c r="V256">
        <v>1.1269</v>
      </c>
      <c r="Y256">
        <v>1.1336999999999999</v>
      </c>
      <c r="AB256">
        <v>1.1403000000000001</v>
      </c>
      <c r="AC256">
        <v>1.1467499999999999</v>
      </c>
      <c r="AD256">
        <v>1.1531499999999999</v>
      </c>
      <c r="AE256">
        <v>1.1576500000000001</v>
      </c>
      <c r="AF256">
        <v>1.1620999999999999</v>
      </c>
      <c r="AG256">
        <v>1.1665000000000001</v>
      </c>
      <c r="AH256">
        <v>1.1709499999999999</v>
      </c>
      <c r="AK256">
        <v>1.1753499999999999</v>
      </c>
      <c r="AN256">
        <v>1.1797500000000001</v>
      </c>
      <c r="AQ256">
        <v>1.1841999999999999</v>
      </c>
      <c r="AT256">
        <v>1.1886000000000001</v>
      </c>
      <c r="AW256">
        <v>1.1930499999999999</v>
      </c>
      <c r="AZ256">
        <v>1.1974499999999999</v>
      </c>
      <c r="BC256">
        <v>1.2018500000000001</v>
      </c>
      <c r="BF256">
        <v>1.2062999999999999</v>
      </c>
    </row>
    <row r="257" spans="1:58">
      <c r="A257" s="95">
        <v>44641</v>
      </c>
      <c r="N257">
        <v>1.1025</v>
      </c>
      <c r="O257">
        <v>1.1035999999999999</v>
      </c>
      <c r="P257">
        <v>1.1049</v>
      </c>
      <c r="Q257">
        <v>1.1069500000000001</v>
      </c>
      <c r="R257">
        <v>1.1108499999999999</v>
      </c>
      <c r="S257">
        <v>1.1173999999999999</v>
      </c>
      <c r="V257">
        <v>1.1244499999999999</v>
      </c>
      <c r="Y257">
        <v>1.1313</v>
      </c>
      <c r="AB257">
        <v>1.1382000000000001</v>
      </c>
      <c r="AC257">
        <v>1.1448499999999999</v>
      </c>
      <c r="AD257">
        <v>1.1515500000000001</v>
      </c>
      <c r="AE257">
        <v>1.1563000000000001</v>
      </c>
      <c r="AF257">
        <v>1.1609</v>
      </c>
      <c r="AG257">
        <v>1.1655500000000001</v>
      </c>
      <c r="AH257">
        <v>1.17015</v>
      </c>
      <c r="AK257">
        <v>1.17475</v>
      </c>
      <c r="AN257">
        <v>1.1794</v>
      </c>
      <c r="AQ257">
        <v>1.1839999999999999</v>
      </c>
      <c r="AT257">
        <v>1.1886000000000001</v>
      </c>
      <c r="AW257">
        <v>1.1932499999999999</v>
      </c>
      <c r="AZ257">
        <v>1.1978500000000001</v>
      </c>
      <c r="BC257">
        <v>1.20245</v>
      </c>
      <c r="BF257">
        <v>1.2071000000000001</v>
      </c>
    </row>
    <row r="258" spans="1:58">
      <c r="A258" s="95">
        <v>44642</v>
      </c>
      <c r="N258">
        <v>1.1031500000000001</v>
      </c>
      <c r="O258">
        <v>1.10425</v>
      </c>
      <c r="P258">
        <v>1.10555</v>
      </c>
      <c r="Q258">
        <v>1.1075999999999999</v>
      </c>
      <c r="R258">
        <v>1.11165</v>
      </c>
      <c r="S258">
        <v>1.1183000000000001</v>
      </c>
      <c r="V258">
        <v>1.1254500000000001</v>
      </c>
      <c r="Y258">
        <v>1.13245</v>
      </c>
      <c r="AB258">
        <v>1.1392500000000001</v>
      </c>
      <c r="AC258">
        <v>1.1457999999999999</v>
      </c>
      <c r="AD258">
        <v>1.1524000000000001</v>
      </c>
      <c r="AE258">
        <v>1.1573</v>
      </c>
      <c r="AF258">
        <v>1.1619999999999999</v>
      </c>
      <c r="AG258">
        <v>1.16675</v>
      </c>
      <c r="AH258">
        <v>1.1715</v>
      </c>
      <c r="AK258">
        <v>1.17625</v>
      </c>
      <c r="AN258">
        <v>1.181</v>
      </c>
      <c r="AQ258">
        <v>1.1857500000000001</v>
      </c>
      <c r="AT258">
        <v>1.1904999999999999</v>
      </c>
      <c r="AW258">
        <v>1.1952</v>
      </c>
      <c r="AZ258">
        <v>1.1999500000000001</v>
      </c>
      <c r="BC258">
        <v>1.2047000000000001</v>
      </c>
      <c r="BF258">
        <v>1.2094499999999999</v>
      </c>
    </row>
    <row r="259" spans="1:58">
      <c r="A259" s="95">
        <v>44643</v>
      </c>
      <c r="N259">
        <v>1.1016999999999999</v>
      </c>
      <c r="O259">
        <v>1.1029</v>
      </c>
      <c r="P259">
        <v>1.1042000000000001</v>
      </c>
      <c r="Q259">
        <v>1.10625</v>
      </c>
      <c r="R259">
        <v>1.11025</v>
      </c>
      <c r="S259">
        <v>1.1169</v>
      </c>
      <c r="V259">
        <v>1.12395</v>
      </c>
      <c r="Y259">
        <v>1.1308</v>
      </c>
      <c r="AB259">
        <v>1.1374500000000001</v>
      </c>
      <c r="AC259">
        <v>1.1438999999999999</v>
      </c>
      <c r="AD259">
        <v>1.15035</v>
      </c>
      <c r="AE259">
        <v>1.1552</v>
      </c>
      <c r="AF259">
        <v>1.15985</v>
      </c>
      <c r="AG259">
        <v>1.16455</v>
      </c>
      <c r="AH259">
        <v>1.1692499999999999</v>
      </c>
      <c r="AK259">
        <v>1.1738999999999999</v>
      </c>
      <c r="AN259">
        <v>1.1786000000000001</v>
      </c>
      <c r="AQ259">
        <v>1.1832499999999999</v>
      </c>
      <c r="AT259">
        <v>1.1879500000000001</v>
      </c>
      <c r="AW259">
        <v>1.19265</v>
      </c>
      <c r="AZ259">
        <v>1.1973</v>
      </c>
      <c r="BC259">
        <v>1.202</v>
      </c>
      <c r="BF259">
        <v>1.20665</v>
      </c>
    </row>
    <row r="260" spans="1:58">
      <c r="A260" s="95">
        <v>44644</v>
      </c>
      <c r="N260">
        <v>1.1007</v>
      </c>
      <c r="O260">
        <v>1.10185</v>
      </c>
      <c r="P260">
        <v>1.1032</v>
      </c>
      <c r="Q260">
        <v>1.1052500000000001</v>
      </c>
      <c r="R260">
        <v>1.1093</v>
      </c>
      <c r="S260">
        <v>1.1161000000000001</v>
      </c>
      <c r="V260">
        <v>1.1232</v>
      </c>
      <c r="Y260">
        <v>1.12975</v>
      </c>
      <c r="AB260">
        <v>1.13615</v>
      </c>
      <c r="AC260">
        <v>1.14235</v>
      </c>
      <c r="AD260">
        <v>1.1485000000000001</v>
      </c>
      <c r="AE260">
        <v>1.1532</v>
      </c>
      <c r="AF260">
        <v>1.1577</v>
      </c>
      <c r="AG260">
        <v>1.1621999999999999</v>
      </c>
      <c r="AH260">
        <v>1.1667000000000001</v>
      </c>
      <c r="AK260">
        <v>1.1712</v>
      </c>
      <c r="AN260">
        <v>1.1757</v>
      </c>
      <c r="AQ260">
        <v>1.1801999999999999</v>
      </c>
      <c r="AT260">
        <v>1.18475</v>
      </c>
      <c r="AW260">
        <v>1.1892499999999999</v>
      </c>
      <c r="AZ260">
        <v>1.1937500000000001</v>
      </c>
      <c r="BC260">
        <v>1.19825</v>
      </c>
      <c r="BF260">
        <v>1.20275</v>
      </c>
    </row>
    <row r="261" spans="1:58">
      <c r="A261" s="95">
        <v>44645</v>
      </c>
      <c r="N261">
        <v>1.0994999999999999</v>
      </c>
      <c r="O261">
        <v>1.1006499999999999</v>
      </c>
      <c r="P261">
        <v>1.1020000000000001</v>
      </c>
      <c r="Q261">
        <v>1.1041000000000001</v>
      </c>
      <c r="R261">
        <v>1.1083000000000001</v>
      </c>
      <c r="S261">
        <v>1.1153</v>
      </c>
      <c r="V261">
        <v>1.1225499999999999</v>
      </c>
      <c r="Y261">
        <v>1.12985</v>
      </c>
      <c r="AB261">
        <v>1.13625</v>
      </c>
      <c r="AC261">
        <v>1.1428</v>
      </c>
      <c r="AD261">
        <v>1.1493500000000001</v>
      </c>
      <c r="AE261">
        <v>1.15445</v>
      </c>
      <c r="AF261">
        <v>1.1593</v>
      </c>
      <c r="AG261">
        <v>1.1641999999999999</v>
      </c>
      <c r="AH261">
        <v>1.1691</v>
      </c>
      <c r="AK261">
        <v>1.1739999999999999</v>
      </c>
      <c r="AN261">
        <v>1.1789000000000001</v>
      </c>
      <c r="AQ261">
        <v>1.1838</v>
      </c>
      <c r="AT261">
        <v>1.1887000000000001</v>
      </c>
      <c r="AW261">
        <v>1.1936</v>
      </c>
      <c r="AZ261">
        <v>1.1984999999999999</v>
      </c>
      <c r="BC261">
        <v>1.2034</v>
      </c>
      <c r="BF261">
        <v>1.20825</v>
      </c>
    </row>
    <row r="262" spans="1:58">
      <c r="A262" s="95">
        <v>44648</v>
      </c>
      <c r="N262">
        <v>1.09975</v>
      </c>
      <c r="O262">
        <v>1.1009500000000001</v>
      </c>
      <c r="P262">
        <v>1.1023000000000001</v>
      </c>
      <c r="Q262">
        <v>1.1044</v>
      </c>
      <c r="R262">
        <v>1.1086499999999999</v>
      </c>
      <c r="S262">
        <v>1.1156999999999999</v>
      </c>
      <c r="V262">
        <v>1.1231</v>
      </c>
      <c r="Y262">
        <v>1.1303000000000001</v>
      </c>
      <c r="AB262">
        <v>1.1370499999999999</v>
      </c>
      <c r="AC262">
        <v>1.1436999999999999</v>
      </c>
      <c r="AD262">
        <v>1.15035</v>
      </c>
      <c r="AE262">
        <v>1.1553500000000001</v>
      </c>
      <c r="AF262">
        <v>1.16005</v>
      </c>
      <c r="AG262">
        <v>1.1648000000000001</v>
      </c>
      <c r="AH262">
        <v>1.1695500000000001</v>
      </c>
      <c r="AK262">
        <v>1.1742999999999999</v>
      </c>
      <c r="AN262">
        <v>1.1790499999999999</v>
      </c>
      <c r="AQ262">
        <v>1.1838</v>
      </c>
      <c r="AT262">
        <v>1.1884999999999999</v>
      </c>
      <c r="AW262">
        <v>1.1932499999999999</v>
      </c>
      <c r="AZ262">
        <v>1.198</v>
      </c>
      <c r="BC262">
        <v>1.20275</v>
      </c>
      <c r="BF262">
        <v>1.2075</v>
      </c>
    </row>
    <row r="263" spans="1:58">
      <c r="A263" s="95">
        <v>44649</v>
      </c>
      <c r="N263">
        <v>1.1095999999999999</v>
      </c>
      <c r="O263">
        <v>1.1107499999999999</v>
      </c>
      <c r="P263">
        <v>1.1121000000000001</v>
      </c>
      <c r="Q263">
        <v>1.1142000000000001</v>
      </c>
      <c r="R263">
        <v>1.1183000000000001</v>
      </c>
      <c r="S263">
        <v>1.1252500000000001</v>
      </c>
      <c r="V263">
        <v>1.13235</v>
      </c>
      <c r="Y263">
        <v>1.1393500000000001</v>
      </c>
      <c r="AB263">
        <v>1.14595</v>
      </c>
      <c r="AC263">
        <v>1.1523000000000001</v>
      </c>
      <c r="AD263">
        <v>1.1587000000000001</v>
      </c>
      <c r="AE263">
        <v>1.1632499999999999</v>
      </c>
      <c r="AF263">
        <v>1.1675</v>
      </c>
      <c r="AG263">
        <v>1.1718</v>
      </c>
      <c r="AH263">
        <v>1.1760999999999999</v>
      </c>
      <c r="AK263">
        <v>1.1803999999999999</v>
      </c>
      <c r="AN263">
        <v>1.1847000000000001</v>
      </c>
      <c r="AQ263">
        <v>1.1890000000000001</v>
      </c>
      <c r="AT263">
        <v>1.1932499999999999</v>
      </c>
      <c r="AW263">
        <v>1.1975499999999999</v>
      </c>
      <c r="AZ263">
        <v>1.2018500000000001</v>
      </c>
      <c r="BC263">
        <v>1.2061500000000001</v>
      </c>
      <c r="BF263">
        <v>1.21045</v>
      </c>
    </row>
    <row r="264" spans="1:58">
      <c r="A264" s="95">
        <v>44650</v>
      </c>
      <c r="N264">
        <v>1.1168499999999999</v>
      </c>
      <c r="O264">
        <v>1.11795</v>
      </c>
      <c r="P264">
        <v>1.1192500000000001</v>
      </c>
      <c r="Q264">
        <v>1.1213500000000001</v>
      </c>
      <c r="R264">
        <v>1.1254</v>
      </c>
      <c r="S264">
        <v>1.1324000000000001</v>
      </c>
      <c r="V264">
        <v>1.1393</v>
      </c>
      <c r="Y264">
        <v>1.1458999999999999</v>
      </c>
      <c r="AB264">
        <v>1.1518999999999999</v>
      </c>
      <c r="AC264">
        <v>1.1577999999999999</v>
      </c>
      <c r="AD264">
        <v>1.1637500000000001</v>
      </c>
      <c r="AE264">
        <v>1.16815</v>
      </c>
      <c r="AF264">
        <v>1.17225</v>
      </c>
      <c r="AG264">
        <v>1.17635</v>
      </c>
      <c r="AH264">
        <v>1.1805000000000001</v>
      </c>
      <c r="AK264">
        <v>1.1846000000000001</v>
      </c>
      <c r="AN264">
        <v>1.1887000000000001</v>
      </c>
      <c r="AQ264">
        <v>1.1928000000000001</v>
      </c>
      <c r="AT264">
        <v>1.1969000000000001</v>
      </c>
      <c r="AW264">
        <v>1.20105</v>
      </c>
      <c r="AZ264">
        <v>1.2051499999999999</v>
      </c>
      <c r="BC264">
        <v>1.2092499999999999</v>
      </c>
      <c r="BF264">
        <v>1.2133499999999999</v>
      </c>
    </row>
    <row r="265" spans="1:58">
      <c r="A265" s="95">
        <v>44651</v>
      </c>
      <c r="N265">
        <v>1.1074999999999999</v>
      </c>
      <c r="O265">
        <v>1.1086</v>
      </c>
      <c r="P265">
        <v>1.1099000000000001</v>
      </c>
      <c r="Q265">
        <v>1.11195</v>
      </c>
      <c r="R265">
        <v>1.1160000000000001</v>
      </c>
      <c r="S265">
        <v>1.1229499999999999</v>
      </c>
      <c r="V265">
        <v>1.1299999999999999</v>
      </c>
      <c r="Y265">
        <v>1.1368</v>
      </c>
      <c r="AB265">
        <v>1.1431</v>
      </c>
      <c r="AC265">
        <v>1.1493</v>
      </c>
      <c r="AD265">
        <v>1.1555</v>
      </c>
      <c r="AE265">
        <v>1.1600999999999999</v>
      </c>
      <c r="AF265">
        <v>1.16435</v>
      </c>
      <c r="AG265">
        <v>1.16855</v>
      </c>
      <c r="AH265">
        <v>1.1728000000000001</v>
      </c>
      <c r="AK265">
        <v>1.1770499999999999</v>
      </c>
      <c r="AN265">
        <v>1.1813</v>
      </c>
      <c r="AQ265">
        <v>1.1855</v>
      </c>
      <c r="AT265">
        <v>1.1897500000000001</v>
      </c>
      <c r="AW265">
        <v>1.194</v>
      </c>
      <c r="AZ265">
        <v>1.19825</v>
      </c>
      <c r="BC265">
        <v>1.20245</v>
      </c>
      <c r="BF265">
        <v>1.2067000000000001</v>
      </c>
    </row>
    <row r="266" spans="1:58">
      <c r="A266" s="95">
        <v>44652</v>
      </c>
      <c r="N266">
        <v>1.1044499999999999</v>
      </c>
      <c r="O266">
        <v>1.10555</v>
      </c>
      <c r="P266">
        <v>1.1068499999999999</v>
      </c>
      <c r="Q266">
        <v>1.1089500000000001</v>
      </c>
      <c r="R266">
        <v>1.1131</v>
      </c>
      <c r="S266">
        <v>1.12025</v>
      </c>
      <c r="V266">
        <v>1.12775</v>
      </c>
      <c r="Y266">
        <v>1.1349499999999999</v>
      </c>
      <c r="AB266">
        <v>1.14185</v>
      </c>
      <c r="AC266">
        <v>1.14855</v>
      </c>
      <c r="AD266">
        <v>1.1552500000000001</v>
      </c>
      <c r="AE266">
        <v>1.16015</v>
      </c>
      <c r="AF266">
        <v>1.16465</v>
      </c>
      <c r="AG266">
        <v>1.1691</v>
      </c>
      <c r="AH266">
        <v>1.1735500000000001</v>
      </c>
      <c r="AK266">
        <v>1.1779999999999999</v>
      </c>
      <c r="AN266">
        <v>1.18245</v>
      </c>
      <c r="AQ266">
        <v>1.1869499999999999</v>
      </c>
      <c r="AT266">
        <v>1.1914</v>
      </c>
      <c r="AW266">
        <v>1.1958500000000001</v>
      </c>
      <c r="AZ266">
        <v>1.2002999999999999</v>
      </c>
      <c r="BC266">
        <v>1.20475</v>
      </c>
      <c r="BF266">
        <v>1.2092499999999999</v>
      </c>
    </row>
    <row r="267" spans="1:58">
      <c r="A267" s="95">
        <v>44655</v>
      </c>
      <c r="N267">
        <v>1.09765</v>
      </c>
      <c r="O267">
        <v>1.0987499999999999</v>
      </c>
      <c r="P267">
        <v>1.10005</v>
      </c>
      <c r="Q267">
        <v>1.10215</v>
      </c>
      <c r="R267">
        <v>1.1064000000000001</v>
      </c>
      <c r="S267">
        <v>1.1134999999999999</v>
      </c>
      <c r="V267">
        <v>1.1209499999999999</v>
      </c>
      <c r="Y267">
        <v>1.1281000000000001</v>
      </c>
      <c r="AB267">
        <v>1.1349</v>
      </c>
      <c r="AC267">
        <v>1.1415500000000001</v>
      </c>
      <c r="AD267">
        <v>1.14815</v>
      </c>
      <c r="AE267">
        <v>1.1531499999999999</v>
      </c>
      <c r="AF267">
        <v>1.1576500000000001</v>
      </c>
      <c r="AG267">
        <v>1.16215</v>
      </c>
      <c r="AH267">
        <v>1.16665</v>
      </c>
      <c r="AK267">
        <v>1.1712</v>
      </c>
      <c r="AN267">
        <v>1.1757</v>
      </c>
      <c r="AQ267">
        <v>1.1801999999999999</v>
      </c>
      <c r="AT267">
        <v>1.1847000000000001</v>
      </c>
      <c r="AW267">
        <v>1.1892</v>
      </c>
      <c r="AZ267">
        <v>1.1937</v>
      </c>
      <c r="BC267">
        <v>1.1981999999999999</v>
      </c>
      <c r="BF267">
        <v>1.20275</v>
      </c>
    </row>
    <row r="268" spans="1:58">
      <c r="A268" s="95">
        <v>44656</v>
      </c>
      <c r="N268">
        <v>1.0908500000000001</v>
      </c>
      <c r="O268">
        <v>1.0919000000000001</v>
      </c>
      <c r="P268">
        <v>1.0932500000000001</v>
      </c>
      <c r="Q268">
        <v>1.09535</v>
      </c>
      <c r="R268">
        <v>1.0995999999999999</v>
      </c>
      <c r="S268">
        <v>1.1068499999999999</v>
      </c>
      <c r="V268">
        <v>1.11425</v>
      </c>
      <c r="Y268">
        <v>1.12175</v>
      </c>
      <c r="AB268">
        <v>1.1279999999999999</v>
      </c>
      <c r="AC268">
        <v>1.1345499999999999</v>
      </c>
      <c r="AD268">
        <v>1.1410499999999999</v>
      </c>
      <c r="AE268">
        <v>1.1462000000000001</v>
      </c>
      <c r="AF268">
        <v>1.1508499999999999</v>
      </c>
      <c r="AG268">
        <v>1.1555500000000001</v>
      </c>
      <c r="AH268">
        <v>1.16025</v>
      </c>
      <c r="AK268">
        <v>1.1649499999999999</v>
      </c>
      <c r="AN268">
        <v>1.1696</v>
      </c>
      <c r="AQ268">
        <v>1.1742999999999999</v>
      </c>
      <c r="AT268">
        <v>1.179</v>
      </c>
      <c r="AW268">
        <v>1.1837</v>
      </c>
      <c r="AZ268">
        <v>1.18835</v>
      </c>
      <c r="BC268">
        <v>1.1930499999999999</v>
      </c>
      <c r="BF268">
        <v>1.1977500000000001</v>
      </c>
    </row>
    <row r="269" spans="1:58">
      <c r="A269" s="95">
        <v>44657</v>
      </c>
      <c r="N269">
        <v>1.0904</v>
      </c>
      <c r="O269">
        <v>1.09145</v>
      </c>
      <c r="P269">
        <v>1.0928</v>
      </c>
      <c r="Q269">
        <v>1.0949500000000001</v>
      </c>
      <c r="R269">
        <v>1.0992500000000001</v>
      </c>
      <c r="S269">
        <v>1.1065499999999999</v>
      </c>
      <c r="V269">
        <v>1.1138999999999999</v>
      </c>
      <c r="Y269">
        <v>1.1211500000000001</v>
      </c>
      <c r="AB269">
        <v>1.1276999999999999</v>
      </c>
      <c r="AC269">
        <v>1.13415</v>
      </c>
      <c r="AD269">
        <v>1.1406499999999999</v>
      </c>
      <c r="AE269">
        <v>1.1456999999999999</v>
      </c>
      <c r="AF269">
        <v>1.15035</v>
      </c>
      <c r="AG269">
        <v>1.155</v>
      </c>
      <c r="AH269">
        <v>1.1596500000000001</v>
      </c>
      <c r="AK269">
        <v>1.16425</v>
      </c>
      <c r="AN269">
        <v>1.1689000000000001</v>
      </c>
      <c r="AQ269">
        <v>1.1735500000000001</v>
      </c>
      <c r="AT269">
        <v>1.1781999999999999</v>
      </c>
      <c r="AW269">
        <v>1.18285</v>
      </c>
      <c r="AZ269">
        <v>1.1875</v>
      </c>
      <c r="BC269">
        <v>1.19215</v>
      </c>
      <c r="BF269">
        <v>1.1968000000000001</v>
      </c>
    </row>
    <row r="270" spans="1:58">
      <c r="A270" s="95">
        <v>44658</v>
      </c>
      <c r="N270">
        <v>1.0883</v>
      </c>
      <c r="O270">
        <v>1.08935</v>
      </c>
      <c r="P270">
        <v>1.0907</v>
      </c>
      <c r="Q270">
        <v>1.0928500000000001</v>
      </c>
      <c r="R270">
        <v>1.0971</v>
      </c>
      <c r="S270">
        <v>1.10425</v>
      </c>
      <c r="V270">
        <v>1.11165</v>
      </c>
      <c r="Y270">
        <v>1.1186499999999999</v>
      </c>
      <c r="AB270">
        <v>1.1249499999999999</v>
      </c>
      <c r="AC270">
        <v>1.1311500000000001</v>
      </c>
      <c r="AD270">
        <v>1.1374</v>
      </c>
      <c r="AE270">
        <v>1.14245</v>
      </c>
      <c r="AF270">
        <v>1.1470499999999999</v>
      </c>
      <c r="AG270">
        <v>1.1516999999999999</v>
      </c>
      <c r="AH270">
        <v>1.15635</v>
      </c>
      <c r="AK270">
        <v>1.1609499999999999</v>
      </c>
      <c r="AN270">
        <v>1.1656</v>
      </c>
      <c r="AQ270">
        <v>1.1701999999999999</v>
      </c>
      <c r="AT270">
        <v>1.1748499999999999</v>
      </c>
      <c r="AW270">
        <v>1.1794500000000001</v>
      </c>
      <c r="AZ270">
        <v>1.1840999999999999</v>
      </c>
      <c r="BC270">
        <v>1.1887000000000001</v>
      </c>
      <c r="BF270">
        <v>1.1933499999999999</v>
      </c>
    </row>
    <row r="271" spans="1:58">
      <c r="A271" s="95">
        <v>44659</v>
      </c>
      <c r="N271">
        <v>1.0886499999999999</v>
      </c>
      <c r="O271">
        <v>1.08975</v>
      </c>
      <c r="P271">
        <v>1.0910500000000001</v>
      </c>
      <c r="Q271">
        <v>1.0922499999999999</v>
      </c>
      <c r="R271">
        <v>1.09745</v>
      </c>
      <c r="S271">
        <v>1.1045499999999999</v>
      </c>
      <c r="V271">
        <v>1.1119000000000001</v>
      </c>
      <c r="Y271">
        <v>1.11975</v>
      </c>
      <c r="AB271">
        <v>1.1249499999999999</v>
      </c>
      <c r="AC271">
        <v>1.1310500000000001</v>
      </c>
      <c r="AD271">
        <v>1.1371</v>
      </c>
      <c r="AE271">
        <v>1.1422000000000001</v>
      </c>
      <c r="AF271">
        <v>1.1469</v>
      </c>
      <c r="AG271">
        <v>1.1516</v>
      </c>
      <c r="AH271">
        <v>1.1563000000000001</v>
      </c>
      <c r="AK271">
        <v>1.161</v>
      </c>
      <c r="AN271">
        <v>1.1657</v>
      </c>
      <c r="AQ271">
        <v>1.1704000000000001</v>
      </c>
      <c r="AT271">
        <v>1.1751</v>
      </c>
      <c r="AW271">
        <v>1.1798</v>
      </c>
      <c r="AZ271">
        <v>1.1845000000000001</v>
      </c>
      <c r="BC271">
        <v>1.1892</v>
      </c>
      <c r="BF271">
        <v>1.1939500000000001</v>
      </c>
    </row>
    <row r="272" spans="1:58">
      <c r="A272" s="95">
        <v>44662</v>
      </c>
      <c r="N272">
        <v>1.0892500000000001</v>
      </c>
      <c r="O272">
        <v>1.0903499999999999</v>
      </c>
      <c r="P272">
        <v>1.09165</v>
      </c>
      <c r="Q272">
        <v>1.0932500000000001</v>
      </c>
      <c r="R272">
        <v>1.0980000000000001</v>
      </c>
      <c r="S272">
        <v>1.1050500000000001</v>
      </c>
      <c r="V272">
        <v>1.11225</v>
      </c>
      <c r="Y272">
        <v>1.1191500000000001</v>
      </c>
      <c r="AB272">
        <v>1.125</v>
      </c>
      <c r="AC272">
        <v>1.1309499999999999</v>
      </c>
      <c r="AD272">
        <v>1.1369</v>
      </c>
      <c r="AE272">
        <v>1.1418999999999999</v>
      </c>
      <c r="AF272">
        <v>1.14655</v>
      </c>
      <c r="AG272">
        <v>1.1511499999999999</v>
      </c>
      <c r="AH272">
        <v>1.1557999999999999</v>
      </c>
      <c r="AK272">
        <v>1.1604000000000001</v>
      </c>
      <c r="AN272">
        <v>1.1650499999999999</v>
      </c>
      <c r="AQ272">
        <v>1.1696500000000001</v>
      </c>
      <c r="AT272">
        <v>1.1742999999999999</v>
      </c>
      <c r="AW272">
        <v>1.1789000000000001</v>
      </c>
      <c r="AZ272">
        <v>1.1835500000000001</v>
      </c>
      <c r="BC272">
        <v>1.18815</v>
      </c>
      <c r="BF272">
        <v>1.1928000000000001</v>
      </c>
    </row>
    <row r="273" spans="1:60">
      <c r="A273" s="95">
        <v>44663</v>
      </c>
      <c r="N273">
        <v>1.0831500000000001</v>
      </c>
      <c r="O273">
        <v>1.0842000000000001</v>
      </c>
      <c r="P273">
        <v>1.0854999999999999</v>
      </c>
      <c r="Q273">
        <v>1.0873999999999999</v>
      </c>
      <c r="R273">
        <v>1.09175</v>
      </c>
      <c r="S273">
        <v>1.0986</v>
      </c>
      <c r="V273">
        <v>1.10565</v>
      </c>
      <c r="Y273">
        <v>1.1122000000000001</v>
      </c>
      <c r="AB273">
        <v>1.1178999999999999</v>
      </c>
      <c r="AC273">
        <v>1.1235999999999999</v>
      </c>
      <c r="AD273">
        <v>1.1292500000000001</v>
      </c>
      <c r="AE273">
        <v>1.13395</v>
      </c>
      <c r="AF273">
        <v>1.1382000000000001</v>
      </c>
      <c r="AG273">
        <v>1.1425000000000001</v>
      </c>
      <c r="AH273">
        <v>1.1467499999999999</v>
      </c>
      <c r="AK273">
        <v>1.151</v>
      </c>
      <c r="AN273">
        <v>1.1552500000000001</v>
      </c>
      <c r="AQ273">
        <v>1.1595500000000001</v>
      </c>
      <c r="AT273">
        <v>1.1637999999999999</v>
      </c>
      <c r="AW273">
        <v>1.16805</v>
      </c>
      <c r="AZ273">
        <v>1.1722999999999999</v>
      </c>
      <c r="BC273">
        <v>1.1766000000000001</v>
      </c>
      <c r="BF273">
        <v>1.18085</v>
      </c>
    </row>
    <row r="274" spans="1:60">
      <c r="A274" s="95">
        <v>44664</v>
      </c>
      <c r="N274">
        <v>1.0885499999999999</v>
      </c>
      <c r="O274">
        <v>1.08965</v>
      </c>
      <c r="P274">
        <v>1.0909500000000001</v>
      </c>
      <c r="Q274">
        <v>1.093</v>
      </c>
      <c r="R274">
        <v>1.0970500000000001</v>
      </c>
      <c r="S274">
        <v>1.10395</v>
      </c>
      <c r="V274">
        <v>1.1108499999999999</v>
      </c>
      <c r="Y274">
        <v>1.11755</v>
      </c>
      <c r="AB274">
        <v>1.1230500000000001</v>
      </c>
      <c r="AC274">
        <v>1.1287</v>
      </c>
      <c r="AD274">
        <v>1.13435</v>
      </c>
      <c r="AE274">
        <v>1.1391500000000001</v>
      </c>
      <c r="AF274">
        <v>1.1434500000000001</v>
      </c>
      <c r="AG274">
        <v>1.14775</v>
      </c>
      <c r="AH274">
        <v>1.1520999999999999</v>
      </c>
      <c r="AK274">
        <v>1.1564000000000001</v>
      </c>
      <c r="AN274">
        <v>1.1607499999999999</v>
      </c>
      <c r="AQ274">
        <v>1.1650499999999999</v>
      </c>
      <c r="AT274">
        <v>1.1693499999999999</v>
      </c>
      <c r="AW274">
        <v>1.1737</v>
      </c>
      <c r="AZ274">
        <v>1.1779999999999999</v>
      </c>
      <c r="BC274">
        <v>1.1822999999999999</v>
      </c>
      <c r="BF274">
        <v>1.18665</v>
      </c>
    </row>
    <row r="275" spans="1:60">
      <c r="A275" s="95">
        <v>44665</v>
      </c>
      <c r="N275">
        <v>1.0831500000000001</v>
      </c>
      <c r="O275">
        <v>1.08405</v>
      </c>
      <c r="P275">
        <v>1.0853999999999999</v>
      </c>
      <c r="Q275">
        <v>1.08745</v>
      </c>
      <c r="R275">
        <v>1.0916999999999999</v>
      </c>
      <c r="S275">
        <v>1.0987</v>
      </c>
      <c r="V275">
        <v>1.10585</v>
      </c>
      <c r="Y275">
        <v>1.1127</v>
      </c>
      <c r="AB275">
        <v>1.1187</v>
      </c>
      <c r="AC275">
        <v>1.1247</v>
      </c>
      <c r="AD275">
        <v>1.1306499999999999</v>
      </c>
      <c r="AE275">
        <v>1.13565</v>
      </c>
      <c r="AF275">
        <v>1.1399999999999999</v>
      </c>
      <c r="AG275">
        <v>1.1443000000000001</v>
      </c>
      <c r="AH275">
        <v>1.1486499999999999</v>
      </c>
      <c r="AK275">
        <v>1.153</v>
      </c>
      <c r="AN275">
        <v>1.1573500000000001</v>
      </c>
      <c r="AQ275">
        <v>1.1617</v>
      </c>
      <c r="AT275">
        <v>1.16605</v>
      </c>
      <c r="AW275">
        <v>1.17035</v>
      </c>
      <c r="AZ275">
        <v>1.1747000000000001</v>
      </c>
      <c r="BC275">
        <v>1.1790499999999999</v>
      </c>
      <c r="BF275">
        <v>1.1834</v>
      </c>
    </row>
    <row r="276" spans="1:60">
      <c r="A276" s="95">
        <v>44669</v>
      </c>
      <c r="N276">
        <v>1.0802</v>
      </c>
      <c r="O276">
        <v>1.0794999999999999</v>
      </c>
      <c r="P276">
        <v>1.0808500000000001</v>
      </c>
      <c r="Q276">
        <v>1.083</v>
      </c>
      <c r="R276">
        <v>1.0871500000000001</v>
      </c>
      <c r="S276">
        <v>1.0942499999999999</v>
      </c>
      <c r="V276">
        <v>1.1012999999999999</v>
      </c>
      <c r="Y276">
        <v>1.1081000000000001</v>
      </c>
      <c r="AB276">
        <v>1.1144000000000001</v>
      </c>
      <c r="AC276">
        <v>1.1204499999999999</v>
      </c>
      <c r="AD276">
        <v>1.1265499999999999</v>
      </c>
      <c r="AE276">
        <v>1.1315999999999999</v>
      </c>
      <c r="AF276">
        <v>1.1359999999999999</v>
      </c>
      <c r="AG276">
        <v>1.1404000000000001</v>
      </c>
      <c r="AH276">
        <v>1.1448499999999999</v>
      </c>
      <c r="AK276">
        <v>1.1492500000000001</v>
      </c>
      <c r="AN276">
        <v>1.1536999999999999</v>
      </c>
      <c r="AQ276">
        <v>1.1580999999999999</v>
      </c>
      <c r="AT276">
        <v>1.1625000000000001</v>
      </c>
      <c r="AW276">
        <v>1.1669499999999999</v>
      </c>
      <c r="AZ276">
        <v>1.1713499999999999</v>
      </c>
      <c r="BC276">
        <v>1.1758</v>
      </c>
      <c r="BF276">
        <v>1.1801999999999999</v>
      </c>
    </row>
    <row r="277" spans="1:60">
      <c r="A277" s="95">
        <v>44670</v>
      </c>
      <c r="N277">
        <v>1.08</v>
      </c>
      <c r="O277">
        <v>1.08135</v>
      </c>
      <c r="P277">
        <v>1.08355</v>
      </c>
      <c r="Q277">
        <v>1.0853999999999999</v>
      </c>
      <c r="R277">
        <v>1.08785</v>
      </c>
      <c r="S277">
        <v>1.0951</v>
      </c>
      <c r="V277">
        <v>1.1024499999999999</v>
      </c>
      <c r="Y277">
        <v>1.1099000000000001</v>
      </c>
      <c r="AB277">
        <v>1.1158999999999999</v>
      </c>
      <c r="AC277">
        <v>1.12225</v>
      </c>
      <c r="AD277">
        <v>1.1285499999999999</v>
      </c>
      <c r="AE277">
        <v>1.13385</v>
      </c>
      <c r="AF277">
        <v>1.13845</v>
      </c>
      <c r="AG277">
        <v>1.1430499999999999</v>
      </c>
      <c r="AH277">
        <v>1.1476999999999999</v>
      </c>
      <c r="AK277">
        <v>1.1523000000000001</v>
      </c>
      <c r="AN277">
        <v>1.1569</v>
      </c>
      <c r="AQ277">
        <v>1.1615500000000001</v>
      </c>
      <c r="AT277">
        <v>1.16615</v>
      </c>
      <c r="AW277">
        <v>1.17075</v>
      </c>
      <c r="AZ277">
        <v>1.1754</v>
      </c>
      <c r="BC277">
        <v>1.18</v>
      </c>
      <c r="BF277">
        <v>1.1846000000000001</v>
      </c>
    </row>
    <row r="278" spans="1:60">
      <c r="A278" s="95">
        <v>44671</v>
      </c>
      <c r="N278">
        <v>1.0851500000000001</v>
      </c>
      <c r="O278">
        <v>1.0864499999999999</v>
      </c>
      <c r="P278">
        <v>1.0886499999999999</v>
      </c>
      <c r="Q278">
        <v>1.0905</v>
      </c>
      <c r="R278">
        <v>1.0929500000000001</v>
      </c>
      <c r="S278">
        <v>1.10025</v>
      </c>
      <c r="V278">
        <v>1.10775</v>
      </c>
      <c r="Y278">
        <v>1.1154500000000001</v>
      </c>
      <c r="AB278">
        <v>1.1217999999999999</v>
      </c>
      <c r="AC278">
        <v>1.12835</v>
      </c>
      <c r="AD278">
        <v>1.1349</v>
      </c>
      <c r="AE278">
        <v>1.14025</v>
      </c>
      <c r="AF278">
        <v>1.1449</v>
      </c>
      <c r="AG278">
        <v>1.1495500000000001</v>
      </c>
      <c r="AH278">
        <v>1.1541999999999999</v>
      </c>
      <c r="AK278">
        <v>1.1588499999999999</v>
      </c>
      <c r="AN278">
        <v>1.1635</v>
      </c>
      <c r="AQ278">
        <v>1.16815</v>
      </c>
      <c r="AT278">
        <v>1.1728499999999999</v>
      </c>
      <c r="AW278">
        <v>1.1775</v>
      </c>
      <c r="AZ278">
        <v>1.18215</v>
      </c>
      <c r="BC278">
        <v>1.1868000000000001</v>
      </c>
      <c r="BF278">
        <v>1.1914499999999999</v>
      </c>
    </row>
    <row r="279" spans="1:60">
      <c r="A279" s="95">
        <v>44672</v>
      </c>
      <c r="N279">
        <v>1.0847500000000001</v>
      </c>
      <c r="O279">
        <v>1.08605</v>
      </c>
      <c r="P279">
        <v>1.0883</v>
      </c>
      <c r="Q279">
        <v>1.0901000000000001</v>
      </c>
      <c r="R279">
        <v>1.0926</v>
      </c>
      <c r="S279">
        <v>1.09985</v>
      </c>
      <c r="V279">
        <v>1.1071500000000001</v>
      </c>
      <c r="Y279">
        <v>1.1148</v>
      </c>
      <c r="AB279">
        <v>1.1207499999999999</v>
      </c>
      <c r="AC279">
        <v>1.1271500000000001</v>
      </c>
      <c r="AD279">
        <v>1.1335500000000001</v>
      </c>
      <c r="AE279">
        <v>1.1390499999999999</v>
      </c>
      <c r="AF279">
        <v>1.1438999999999999</v>
      </c>
      <c r="AG279">
        <v>1.1487499999999999</v>
      </c>
      <c r="AH279">
        <v>1.1536500000000001</v>
      </c>
      <c r="AK279">
        <v>1.1585000000000001</v>
      </c>
      <c r="AN279">
        <v>1.1633500000000001</v>
      </c>
      <c r="AQ279">
        <v>1.16825</v>
      </c>
      <c r="AT279">
        <v>1.1731</v>
      </c>
      <c r="AW279">
        <v>1.1779999999999999</v>
      </c>
      <c r="AZ279">
        <v>1.18285</v>
      </c>
      <c r="BC279">
        <v>1.1877</v>
      </c>
      <c r="BF279">
        <v>1.1926000000000001</v>
      </c>
    </row>
    <row r="280" spans="1:60">
      <c r="A280" s="95">
        <v>44673</v>
      </c>
      <c r="N280">
        <v>1.0794999999999999</v>
      </c>
      <c r="O280">
        <v>1.0808</v>
      </c>
      <c r="P280">
        <v>1.0831</v>
      </c>
      <c r="Q280">
        <v>1.0849</v>
      </c>
      <c r="R280">
        <v>1.0874999999999999</v>
      </c>
      <c r="S280">
        <v>1.0947499999999999</v>
      </c>
      <c r="V280">
        <v>1.1020000000000001</v>
      </c>
      <c r="Y280">
        <v>1.1093999999999999</v>
      </c>
      <c r="AB280">
        <v>1.1150500000000001</v>
      </c>
      <c r="AC280">
        <v>1.1210500000000001</v>
      </c>
      <c r="AD280">
        <v>1.1271</v>
      </c>
      <c r="AE280">
        <v>1.13235</v>
      </c>
      <c r="AF280">
        <v>1.1371500000000001</v>
      </c>
      <c r="AG280">
        <v>1.1418999999999999</v>
      </c>
      <c r="AH280">
        <v>1.1466499999999999</v>
      </c>
      <c r="AK280">
        <v>1.1514</v>
      </c>
      <c r="AN280">
        <v>1.15615</v>
      </c>
      <c r="AQ280">
        <v>1.1609</v>
      </c>
      <c r="AT280">
        <v>1.1656500000000001</v>
      </c>
      <c r="AW280">
        <v>1.17045</v>
      </c>
      <c r="AZ280">
        <v>1.1752</v>
      </c>
      <c r="BC280">
        <v>1.1799500000000001</v>
      </c>
      <c r="BF280">
        <v>1.1847000000000001</v>
      </c>
    </row>
    <row r="281" spans="1:60">
      <c r="A281" s="95">
        <v>44676</v>
      </c>
      <c r="O281">
        <v>1.07185</v>
      </c>
      <c r="P281">
        <v>1.07315</v>
      </c>
      <c r="Q281">
        <v>1.0753999999999999</v>
      </c>
      <c r="R281">
        <v>1.07725</v>
      </c>
      <c r="S281">
        <v>1.07985</v>
      </c>
      <c r="V281">
        <v>1.0871500000000001</v>
      </c>
      <c r="Y281">
        <v>1.0942499999999999</v>
      </c>
      <c r="AB281">
        <v>1.10155</v>
      </c>
      <c r="AC281">
        <v>1.1069</v>
      </c>
      <c r="AD281">
        <v>1.1127499999999999</v>
      </c>
      <c r="AE281">
        <v>1.1186</v>
      </c>
      <c r="AF281">
        <v>1.1236999999999999</v>
      </c>
      <c r="AG281">
        <v>1.12815</v>
      </c>
      <c r="AH281">
        <v>1.1325499999999999</v>
      </c>
      <c r="AK281">
        <v>1.137</v>
      </c>
      <c r="AN281">
        <v>1.1414</v>
      </c>
      <c r="AQ281">
        <v>1.14585</v>
      </c>
      <c r="AT281">
        <v>1.15025</v>
      </c>
      <c r="AW281">
        <v>1.1547000000000001</v>
      </c>
      <c r="AZ281">
        <v>1.1591</v>
      </c>
      <c r="BC281">
        <v>1.1635500000000001</v>
      </c>
      <c r="BF281">
        <v>1.16795</v>
      </c>
      <c r="BH281">
        <v>1.1724000000000001</v>
      </c>
    </row>
    <row r="282" spans="1:60">
      <c r="A282" s="95">
        <v>44677</v>
      </c>
      <c r="O282">
        <v>1.06535</v>
      </c>
      <c r="P282">
        <v>1.0666500000000001</v>
      </c>
      <c r="Q282">
        <v>1.0689</v>
      </c>
      <c r="R282">
        <v>1.0707500000000001</v>
      </c>
      <c r="S282">
        <v>1.0732999999999999</v>
      </c>
      <c r="V282">
        <v>1.0804499999999999</v>
      </c>
      <c r="Y282">
        <v>1.0874999999999999</v>
      </c>
      <c r="AB282">
        <v>1.0946</v>
      </c>
      <c r="AC282">
        <v>1.1000000000000001</v>
      </c>
      <c r="AD282">
        <v>1.1057999999999999</v>
      </c>
      <c r="AE282">
        <v>1.11155</v>
      </c>
      <c r="AF282">
        <v>1.1166</v>
      </c>
      <c r="AG282">
        <v>1.121</v>
      </c>
      <c r="AH282">
        <v>1.1254</v>
      </c>
      <c r="AK282">
        <v>1.12985</v>
      </c>
      <c r="AN282">
        <v>1.13425</v>
      </c>
      <c r="AQ282">
        <v>1.1386499999999999</v>
      </c>
      <c r="AT282">
        <v>1.1430499999999999</v>
      </c>
      <c r="AW282">
        <v>1.1474500000000001</v>
      </c>
      <c r="AZ282">
        <v>1.1518999999999999</v>
      </c>
      <c r="BC282">
        <v>1.1563000000000001</v>
      </c>
      <c r="BF282">
        <v>1.1607000000000001</v>
      </c>
      <c r="BH282">
        <v>1.1651</v>
      </c>
    </row>
    <row r="283" spans="1:60">
      <c r="A283" s="95">
        <v>44678</v>
      </c>
      <c r="O283">
        <v>1.0568500000000001</v>
      </c>
      <c r="P283">
        <v>1.0581</v>
      </c>
      <c r="Q283">
        <v>1.0603499999999999</v>
      </c>
      <c r="R283">
        <v>1.0621</v>
      </c>
      <c r="S283">
        <v>1.0646500000000001</v>
      </c>
      <c r="V283">
        <v>1.07185</v>
      </c>
      <c r="Y283">
        <v>1.0789</v>
      </c>
      <c r="AB283">
        <v>1.08595</v>
      </c>
      <c r="AC283">
        <v>1.09155</v>
      </c>
      <c r="AD283">
        <v>1.0974999999999999</v>
      </c>
      <c r="AE283">
        <v>1.1033999999999999</v>
      </c>
      <c r="AF283">
        <v>1.1086</v>
      </c>
      <c r="AG283">
        <v>1.1132</v>
      </c>
      <c r="AH283">
        <v>1.11775</v>
      </c>
      <c r="AK283">
        <v>1.12235</v>
      </c>
      <c r="AN283">
        <v>1.1269</v>
      </c>
      <c r="AQ283">
        <v>1.1315</v>
      </c>
      <c r="AT283">
        <v>1.13605</v>
      </c>
      <c r="AW283">
        <v>1.1406499999999999</v>
      </c>
      <c r="AZ283">
        <v>1.1452</v>
      </c>
      <c r="BC283">
        <v>1.1497999999999999</v>
      </c>
      <c r="BF283">
        <v>1.15435</v>
      </c>
      <c r="BH283">
        <v>1.1589499999999999</v>
      </c>
    </row>
    <row r="284" spans="1:60">
      <c r="A284" s="95">
        <v>44679</v>
      </c>
      <c r="O284">
        <v>1.05115</v>
      </c>
      <c r="P284">
        <v>1.0524500000000001</v>
      </c>
      <c r="Q284">
        <v>1.0546500000000001</v>
      </c>
      <c r="R284">
        <v>1.0564499999999999</v>
      </c>
      <c r="S284">
        <v>1.0589999999999999</v>
      </c>
      <c r="V284">
        <v>1.0661499999999999</v>
      </c>
      <c r="Y284">
        <v>1.07315</v>
      </c>
      <c r="AB284">
        <v>1.0802</v>
      </c>
      <c r="AC284">
        <v>1.08575</v>
      </c>
      <c r="AD284">
        <v>1.0915999999999999</v>
      </c>
      <c r="AE284">
        <v>1.0974999999999999</v>
      </c>
      <c r="AF284">
        <v>1.1027499999999999</v>
      </c>
      <c r="AG284">
        <v>1.1073999999999999</v>
      </c>
      <c r="AH284">
        <v>1.1121000000000001</v>
      </c>
      <c r="AK284">
        <v>1.1167499999999999</v>
      </c>
      <c r="AN284">
        <v>1.1214</v>
      </c>
      <c r="AQ284">
        <v>1.1261000000000001</v>
      </c>
      <c r="AT284">
        <v>1.1307499999999999</v>
      </c>
      <c r="AW284">
        <v>1.1354</v>
      </c>
      <c r="AZ284">
        <v>1.1400999999999999</v>
      </c>
      <c r="BC284">
        <v>1.1447499999999999</v>
      </c>
      <c r="BF284">
        <v>1.1494</v>
      </c>
      <c r="BH284">
        <v>1.1540999999999999</v>
      </c>
    </row>
    <row r="285" spans="1:60">
      <c r="A285" s="95">
        <v>44680</v>
      </c>
      <c r="O285">
        <v>1.0576000000000001</v>
      </c>
      <c r="P285">
        <v>1.0589</v>
      </c>
      <c r="Q285">
        <v>1.06115</v>
      </c>
      <c r="R285">
        <v>1.0629500000000001</v>
      </c>
      <c r="S285">
        <v>1.06555</v>
      </c>
      <c r="V285">
        <v>1.0728</v>
      </c>
      <c r="Y285">
        <v>1.0799000000000001</v>
      </c>
      <c r="AB285">
        <v>1.0872999999999999</v>
      </c>
      <c r="AC285">
        <v>1.0928</v>
      </c>
      <c r="AD285">
        <v>1.0986499999999999</v>
      </c>
      <c r="AE285">
        <v>1.1045</v>
      </c>
      <c r="AF285">
        <v>1.10975</v>
      </c>
      <c r="AG285">
        <v>1.11435</v>
      </c>
      <c r="AH285">
        <v>1.1189499999999999</v>
      </c>
      <c r="AK285">
        <v>1.12355</v>
      </c>
      <c r="AN285">
        <v>1.1281000000000001</v>
      </c>
      <c r="AQ285">
        <v>1.1327</v>
      </c>
      <c r="AT285">
        <v>1.1373</v>
      </c>
      <c r="AW285">
        <v>1.1418999999999999</v>
      </c>
      <c r="AZ285">
        <v>1.1465000000000001</v>
      </c>
      <c r="BC285">
        <v>1.1511</v>
      </c>
      <c r="BF285">
        <v>1.1556500000000001</v>
      </c>
      <c r="BH285">
        <v>1.16025</v>
      </c>
    </row>
    <row r="286" spans="1:60">
      <c r="A286" s="95">
        <v>44683</v>
      </c>
      <c r="O286">
        <v>1.0498000000000001</v>
      </c>
      <c r="P286">
        <v>1.0510999999999999</v>
      </c>
      <c r="Q286">
        <v>1.0532999999999999</v>
      </c>
      <c r="R286">
        <v>1.0550999999999999</v>
      </c>
      <c r="S286">
        <v>1.05765</v>
      </c>
      <c r="V286">
        <v>1.0648</v>
      </c>
      <c r="Y286">
        <v>1.0719000000000001</v>
      </c>
      <c r="AB286">
        <v>1.0791999999999999</v>
      </c>
      <c r="AC286">
        <v>1.085</v>
      </c>
      <c r="AD286">
        <v>1.0911</v>
      </c>
      <c r="AE286">
        <v>1.0972</v>
      </c>
      <c r="AF286">
        <v>1.1027</v>
      </c>
      <c r="AG286">
        <v>1.1073999999999999</v>
      </c>
      <c r="AH286">
        <v>1.11215</v>
      </c>
      <c r="AK286">
        <v>1.1169</v>
      </c>
      <c r="AN286">
        <v>1.12165</v>
      </c>
      <c r="AQ286">
        <v>1.1264000000000001</v>
      </c>
      <c r="AT286">
        <v>1.1311</v>
      </c>
      <c r="AW286">
        <v>1.13585</v>
      </c>
      <c r="AZ286">
        <v>1.1406000000000001</v>
      </c>
      <c r="BC286">
        <v>1.1453500000000001</v>
      </c>
      <c r="BF286">
        <v>1.1500999999999999</v>
      </c>
      <c r="BH286">
        <v>1.1548</v>
      </c>
    </row>
    <row r="287" spans="1:60">
      <c r="A287" s="95">
        <v>44684</v>
      </c>
      <c r="O287">
        <v>1.05315</v>
      </c>
      <c r="P287">
        <v>1.0544500000000001</v>
      </c>
      <c r="Q287">
        <v>1.0567</v>
      </c>
      <c r="R287">
        <v>1.0585</v>
      </c>
      <c r="S287">
        <v>1.0610999999999999</v>
      </c>
      <c r="V287">
        <v>1.0684499999999999</v>
      </c>
      <c r="Y287">
        <v>1.07565</v>
      </c>
      <c r="AB287">
        <v>1.0830500000000001</v>
      </c>
      <c r="AC287">
        <v>1.0883</v>
      </c>
      <c r="AD287">
        <v>1.09415</v>
      </c>
      <c r="AE287">
        <v>1.1000000000000001</v>
      </c>
      <c r="AF287">
        <v>1.1052500000000001</v>
      </c>
      <c r="AG287">
        <v>1.1099000000000001</v>
      </c>
      <c r="AH287">
        <v>1.1145</v>
      </c>
      <c r="AK287">
        <v>1.1191500000000001</v>
      </c>
      <c r="AN287">
        <v>1.12375</v>
      </c>
      <c r="AQ287">
        <v>1.12835</v>
      </c>
      <c r="AT287">
        <v>1.133</v>
      </c>
      <c r="AW287">
        <v>1.1375999999999999</v>
      </c>
      <c r="AZ287">
        <v>1.14225</v>
      </c>
      <c r="BC287">
        <v>1.1468499999999999</v>
      </c>
      <c r="BF287">
        <v>1.1514500000000001</v>
      </c>
      <c r="BH287">
        <v>1.1560999999999999</v>
      </c>
    </row>
    <row r="288" spans="1:60">
      <c r="A288" s="95">
        <v>44685</v>
      </c>
      <c r="O288">
        <v>1.0622499999999999</v>
      </c>
      <c r="P288">
        <v>1.06355</v>
      </c>
      <c r="Q288">
        <v>1.06575</v>
      </c>
      <c r="R288">
        <v>1.06765</v>
      </c>
      <c r="S288">
        <v>1.0701000000000001</v>
      </c>
      <c r="V288">
        <v>1.0780000000000001</v>
      </c>
      <c r="Y288">
        <v>1.08535</v>
      </c>
      <c r="AB288">
        <v>1.0925499999999999</v>
      </c>
      <c r="AC288">
        <v>1.0988500000000001</v>
      </c>
      <c r="AD288">
        <v>1.1049</v>
      </c>
      <c r="AE288">
        <v>1.111</v>
      </c>
      <c r="AF288">
        <v>1.1164499999999999</v>
      </c>
      <c r="AG288">
        <v>1.1212500000000001</v>
      </c>
      <c r="AH288">
        <v>1.1259999999999999</v>
      </c>
      <c r="AK288">
        <v>1.1308</v>
      </c>
      <c r="AN288">
        <v>1.1355999999999999</v>
      </c>
      <c r="AQ288">
        <v>1.14035</v>
      </c>
      <c r="AT288">
        <v>1.1451499999999999</v>
      </c>
      <c r="AW288">
        <v>1.14995</v>
      </c>
      <c r="AZ288">
        <v>1.1547000000000001</v>
      </c>
      <c r="BC288">
        <v>1.1595</v>
      </c>
      <c r="BF288">
        <v>1.16425</v>
      </c>
      <c r="BH288">
        <v>1.1690499999999999</v>
      </c>
    </row>
    <row r="289" spans="1:61">
      <c r="A289" s="95">
        <v>44686</v>
      </c>
      <c r="O289">
        <v>1.0519000000000001</v>
      </c>
      <c r="P289">
        <v>1.05315</v>
      </c>
      <c r="Q289">
        <v>1.05535</v>
      </c>
      <c r="R289">
        <v>1.0570999999999999</v>
      </c>
      <c r="S289">
        <v>1.05955</v>
      </c>
      <c r="V289">
        <v>1.0667</v>
      </c>
      <c r="Y289">
        <v>1.0740000000000001</v>
      </c>
      <c r="AB289">
        <v>1.0812999999999999</v>
      </c>
      <c r="AC289">
        <v>1.0871</v>
      </c>
      <c r="AD289">
        <v>1.0930500000000001</v>
      </c>
      <c r="AE289">
        <v>1.0989500000000001</v>
      </c>
      <c r="AF289">
        <v>1.1044499999999999</v>
      </c>
      <c r="AG289">
        <v>1.1093500000000001</v>
      </c>
      <c r="AH289">
        <v>1.1142000000000001</v>
      </c>
      <c r="AK289">
        <v>1.1191</v>
      </c>
      <c r="AN289">
        <v>1.1240000000000001</v>
      </c>
      <c r="AQ289">
        <v>1.1289</v>
      </c>
      <c r="AT289">
        <v>1.13375</v>
      </c>
      <c r="AW289">
        <v>1.1386499999999999</v>
      </c>
      <c r="AZ289">
        <v>1.1435500000000001</v>
      </c>
      <c r="BC289">
        <v>1.14845</v>
      </c>
      <c r="BF289">
        <v>1.1533</v>
      </c>
      <c r="BH289">
        <v>1.1581999999999999</v>
      </c>
    </row>
    <row r="290" spans="1:61">
      <c r="A290" s="95">
        <v>44687</v>
      </c>
      <c r="O290">
        <v>1.05505</v>
      </c>
      <c r="P290">
        <v>1.0563</v>
      </c>
      <c r="Q290">
        <v>1.0584499999999999</v>
      </c>
      <c r="R290">
        <v>1.0602</v>
      </c>
      <c r="S290">
        <v>1.0625500000000001</v>
      </c>
      <c r="V290">
        <v>1.0696000000000001</v>
      </c>
      <c r="Y290">
        <v>1.0765499999999999</v>
      </c>
      <c r="AB290">
        <v>1.0837000000000001</v>
      </c>
      <c r="AC290">
        <v>1.0887500000000001</v>
      </c>
      <c r="AD290">
        <v>1.0942499999999999</v>
      </c>
      <c r="AE290">
        <v>1.09975</v>
      </c>
      <c r="AF290">
        <v>1.1049</v>
      </c>
      <c r="AG290">
        <v>1.1094999999999999</v>
      </c>
      <c r="AH290">
        <v>1.11415</v>
      </c>
      <c r="AK290">
        <v>1.1188</v>
      </c>
      <c r="AN290">
        <v>1.1234</v>
      </c>
      <c r="AQ290">
        <v>1.12805</v>
      </c>
      <c r="AT290">
        <v>1.1327</v>
      </c>
      <c r="AW290">
        <v>1.1373500000000001</v>
      </c>
      <c r="AZ290">
        <v>1.14195</v>
      </c>
      <c r="BC290">
        <v>1.1466000000000001</v>
      </c>
      <c r="BF290">
        <v>1.1512500000000001</v>
      </c>
      <c r="BH290">
        <v>1.15585</v>
      </c>
    </row>
    <row r="291" spans="1:61">
      <c r="A291" s="95">
        <v>44690</v>
      </c>
      <c r="O291">
        <v>1.0568500000000001</v>
      </c>
      <c r="P291">
        <v>1.0581</v>
      </c>
      <c r="Q291">
        <v>1.0602</v>
      </c>
      <c r="R291">
        <v>1.0620499999999999</v>
      </c>
      <c r="S291">
        <v>1.0644</v>
      </c>
      <c r="V291">
        <v>1.0711999999999999</v>
      </c>
      <c r="Y291">
        <v>1.07805</v>
      </c>
      <c r="AB291">
        <v>1.085</v>
      </c>
      <c r="AC291">
        <v>1.0902499999999999</v>
      </c>
      <c r="AD291">
        <v>1.09575</v>
      </c>
      <c r="AE291">
        <v>1.1012500000000001</v>
      </c>
      <c r="AF291">
        <v>1.1063000000000001</v>
      </c>
      <c r="AG291">
        <v>1.1106</v>
      </c>
      <c r="AH291">
        <v>1.1149</v>
      </c>
      <c r="AK291">
        <v>1.1192</v>
      </c>
      <c r="AN291">
        <v>1.1234999999999999</v>
      </c>
      <c r="AQ291">
        <v>1.1277999999999999</v>
      </c>
      <c r="AT291">
        <v>1.1321000000000001</v>
      </c>
      <c r="AW291">
        <v>1.1364000000000001</v>
      </c>
      <c r="AZ291">
        <v>1.1407</v>
      </c>
      <c r="BC291">
        <v>1.145</v>
      </c>
      <c r="BF291">
        <v>1.1493</v>
      </c>
      <c r="BH291">
        <v>1.1536</v>
      </c>
    </row>
    <row r="292" spans="1:61">
      <c r="A292" s="95">
        <v>44691</v>
      </c>
      <c r="O292">
        <v>1.0532999999999999</v>
      </c>
      <c r="P292">
        <v>1.0545500000000001</v>
      </c>
      <c r="Q292">
        <v>1.0567</v>
      </c>
      <c r="R292">
        <v>1.0584499999999999</v>
      </c>
      <c r="S292">
        <v>1.0608500000000001</v>
      </c>
      <c r="V292">
        <v>1.06765</v>
      </c>
      <c r="Y292">
        <v>1.0745499999999999</v>
      </c>
      <c r="AB292">
        <v>1.0815999999999999</v>
      </c>
      <c r="AC292">
        <v>1.0868</v>
      </c>
      <c r="AD292">
        <v>1.0922499999999999</v>
      </c>
      <c r="AE292">
        <v>1.0976999999999999</v>
      </c>
      <c r="AF292">
        <v>1.1027</v>
      </c>
      <c r="AG292">
        <v>1.1068499999999999</v>
      </c>
      <c r="AH292">
        <v>1.1110500000000001</v>
      </c>
      <c r="AK292">
        <v>1.1152500000000001</v>
      </c>
      <c r="AN292">
        <v>1.1194500000000001</v>
      </c>
      <c r="AQ292">
        <v>1.1235999999999999</v>
      </c>
      <c r="AT292">
        <v>1.1277999999999999</v>
      </c>
      <c r="AW292">
        <v>1.1319999999999999</v>
      </c>
      <c r="AZ292">
        <v>1.1362000000000001</v>
      </c>
      <c r="BC292">
        <v>1.14035</v>
      </c>
      <c r="BF292">
        <v>1.14455</v>
      </c>
      <c r="BH292">
        <v>1.1487499999999999</v>
      </c>
    </row>
    <row r="293" spans="1:61">
      <c r="A293" s="95">
        <v>44692</v>
      </c>
      <c r="O293">
        <v>1.05325</v>
      </c>
      <c r="P293">
        <v>1.0545</v>
      </c>
      <c r="Q293">
        <v>1.0566</v>
      </c>
      <c r="R293">
        <v>1.0584499999999999</v>
      </c>
      <c r="S293">
        <v>1.0608500000000001</v>
      </c>
      <c r="V293">
        <v>1.06785</v>
      </c>
      <c r="Y293">
        <v>1.075</v>
      </c>
      <c r="AB293">
        <v>1.0823</v>
      </c>
      <c r="AC293">
        <v>1.0878000000000001</v>
      </c>
      <c r="AD293">
        <v>1.0935999999999999</v>
      </c>
      <c r="AE293">
        <v>1.09935</v>
      </c>
      <c r="AF293">
        <v>1.1046</v>
      </c>
      <c r="AG293">
        <v>1.109</v>
      </c>
      <c r="AH293">
        <v>1.1133999999999999</v>
      </c>
      <c r="AK293">
        <v>1.1177999999999999</v>
      </c>
      <c r="AN293">
        <v>1.1222000000000001</v>
      </c>
      <c r="AQ293">
        <v>1.1266</v>
      </c>
      <c r="AT293">
        <v>1.131</v>
      </c>
      <c r="AW293">
        <v>1.1354</v>
      </c>
      <c r="AZ293">
        <v>1.13975</v>
      </c>
      <c r="BC293">
        <v>1.14415</v>
      </c>
      <c r="BF293">
        <v>1.14855</v>
      </c>
      <c r="BH293">
        <v>1.1529499999999999</v>
      </c>
    </row>
    <row r="294" spans="1:61">
      <c r="A294" s="95">
        <v>44693</v>
      </c>
      <c r="O294">
        <v>1.0369999999999999</v>
      </c>
      <c r="P294">
        <v>1.0382499999999999</v>
      </c>
      <c r="Q294">
        <v>1.0404</v>
      </c>
      <c r="R294">
        <v>1.0422</v>
      </c>
      <c r="S294">
        <v>1.0445500000000001</v>
      </c>
      <c r="V294">
        <v>1.0513999999999999</v>
      </c>
      <c r="Y294">
        <v>1.0583499999999999</v>
      </c>
      <c r="AB294">
        <v>1.06555</v>
      </c>
      <c r="AC294">
        <v>1.07115</v>
      </c>
      <c r="AD294">
        <v>1.0769500000000001</v>
      </c>
      <c r="AE294">
        <v>1.0827500000000001</v>
      </c>
      <c r="AF294">
        <v>1.08805</v>
      </c>
      <c r="AG294">
        <v>1.0925499999999999</v>
      </c>
      <c r="AH294">
        <v>1.097</v>
      </c>
      <c r="AK294">
        <v>1.10145</v>
      </c>
      <c r="AN294">
        <v>1.1059000000000001</v>
      </c>
      <c r="AQ294">
        <v>1.1103499999999999</v>
      </c>
      <c r="AT294">
        <v>1.1148</v>
      </c>
      <c r="AW294">
        <v>1.1192500000000001</v>
      </c>
      <c r="AZ294">
        <v>1.12375</v>
      </c>
      <c r="BC294">
        <v>1.1282000000000001</v>
      </c>
      <c r="BF294">
        <v>1.1326499999999999</v>
      </c>
      <c r="BH294">
        <v>1.1371</v>
      </c>
    </row>
    <row r="295" spans="1:61">
      <c r="A295" s="95">
        <v>44694</v>
      </c>
      <c r="O295">
        <v>1.0404500000000001</v>
      </c>
      <c r="P295">
        <v>1.0417000000000001</v>
      </c>
      <c r="Q295">
        <v>1.0439000000000001</v>
      </c>
      <c r="R295">
        <v>1.04565</v>
      </c>
      <c r="S295">
        <v>1.048</v>
      </c>
      <c r="V295">
        <v>1.0549999999999999</v>
      </c>
      <c r="Y295">
        <v>1.0621499999999999</v>
      </c>
      <c r="AB295">
        <v>1.0693999999999999</v>
      </c>
      <c r="AC295">
        <v>1.0753999999999999</v>
      </c>
      <c r="AD295">
        <v>1.0813999999999999</v>
      </c>
      <c r="AE295">
        <v>1.0873999999999999</v>
      </c>
      <c r="AF295">
        <v>1.0929</v>
      </c>
      <c r="AG295">
        <v>1.09735</v>
      </c>
      <c r="AH295">
        <v>1.10185</v>
      </c>
      <c r="AK295">
        <v>1.1063000000000001</v>
      </c>
      <c r="AN295">
        <v>1.1108</v>
      </c>
      <c r="AQ295">
        <v>1.1153</v>
      </c>
      <c r="AT295">
        <v>1.11975</v>
      </c>
      <c r="AW295">
        <v>1.12425</v>
      </c>
      <c r="AZ295">
        <v>1.1287</v>
      </c>
      <c r="BC295">
        <v>1.1332</v>
      </c>
      <c r="BF295">
        <v>1.1376500000000001</v>
      </c>
      <c r="BH295">
        <v>1.14215</v>
      </c>
    </row>
    <row r="296" spans="1:61">
      <c r="A296" s="95">
        <v>44697</v>
      </c>
      <c r="P296">
        <v>1.0408500000000001</v>
      </c>
      <c r="Q296">
        <v>1.04495</v>
      </c>
      <c r="R296">
        <v>1.0470999999999999</v>
      </c>
      <c r="S296">
        <v>1.0488500000000001</v>
      </c>
      <c r="V296">
        <v>1.05125</v>
      </c>
      <c r="Y296">
        <v>1.0580000000000001</v>
      </c>
      <c r="AB296">
        <v>1.0649500000000001</v>
      </c>
      <c r="AC296">
        <v>1.0721000000000001</v>
      </c>
      <c r="AD296">
        <v>1.0772999999999999</v>
      </c>
      <c r="AE296">
        <v>1.0828500000000001</v>
      </c>
      <c r="AF296">
        <v>1.0884</v>
      </c>
      <c r="AG296">
        <v>1.09355</v>
      </c>
      <c r="AH296">
        <v>1.09785</v>
      </c>
      <c r="AK296">
        <v>1.10215</v>
      </c>
      <c r="AN296">
        <v>1.1064499999999999</v>
      </c>
      <c r="AQ296">
        <v>1.1107</v>
      </c>
      <c r="AT296">
        <v>1.115</v>
      </c>
      <c r="AW296">
        <v>1.1193</v>
      </c>
      <c r="AZ296">
        <v>1.1235999999999999</v>
      </c>
      <c r="BC296">
        <v>1.12785</v>
      </c>
      <c r="BF296">
        <v>1.13215</v>
      </c>
      <c r="BH296">
        <v>1.13645</v>
      </c>
      <c r="BI296">
        <v>1.1407</v>
      </c>
    </row>
    <row r="297" spans="1:61">
      <c r="A297" s="95">
        <v>44698</v>
      </c>
      <c r="P297">
        <v>1.0556000000000001</v>
      </c>
      <c r="Q297">
        <v>1.05775</v>
      </c>
      <c r="R297">
        <v>1.05955</v>
      </c>
      <c r="S297">
        <v>1.0619000000000001</v>
      </c>
      <c r="V297">
        <v>1.0639000000000001</v>
      </c>
      <c r="Y297">
        <v>1.0687</v>
      </c>
      <c r="AB297">
        <v>1.0755999999999999</v>
      </c>
      <c r="AC297">
        <v>1.0828</v>
      </c>
      <c r="AD297">
        <v>1.0882000000000001</v>
      </c>
      <c r="AE297">
        <v>1.09385</v>
      </c>
      <c r="AF297">
        <v>1.0994999999999999</v>
      </c>
      <c r="AG297">
        <v>1.1047499999999999</v>
      </c>
      <c r="AH297">
        <v>1.109</v>
      </c>
      <c r="AK297">
        <v>1.1133</v>
      </c>
      <c r="AN297">
        <v>1.11755</v>
      </c>
      <c r="AQ297">
        <v>1.1217999999999999</v>
      </c>
      <c r="AT297">
        <v>1.12605</v>
      </c>
      <c r="AW297">
        <v>1.13035</v>
      </c>
      <c r="AZ297">
        <v>1.1346000000000001</v>
      </c>
      <c r="BC297">
        <v>1.1388499999999999</v>
      </c>
      <c r="BF297">
        <v>1.1431500000000001</v>
      </c>
      <c r="BH297">
        <v>1.1474</v>
      </c>
      <c r="BI297">
        <v>1.1516500000000001</v>
      </c>
    </row>
    <row r="298" spans="1:61">
      <c r="A298" s="95">
        <v>44699</v>
      </c>
      <c r="P298">
        <v>1.0485500000000001</v>
      </c>
      <c r="Q298">
        <v>1.0506500000000001</v>
      </c>
      <c r="R298">
        <v>1.0524500000000001</v>
      </c>
      <c r="S298">
        <v>1.0547500000000001</v>
      </c>
      <c r="V298">
        <v>1.0566500000000001</v>
      </c>
      <c r="Y298">
        <v>1.06135</v>
      </c>
      <c r="AB298">
        <v>1.0681499999999999</v>
      </c>
      <c r="AC298">
        <v>1.0750500000000001</v>
      </c>
      <c r="AD298">
        <v>1.0801499999999999</v>
      </c>
      <c r="AE298">
        <v>1.08555</v>
      </c>
      <c r="AF298">
        <v>1.091</v>
      </c>
      <c r="AG298">
        <v>1.09595</v>
      </c>
      <c r="AH298">
        <v>1.10005</v>
      </c>
      <c r="AK298">
        <v>1.1041000000000001</v>
      </c>
      <c r="AN298">
        <v>1.10815</v>
      </c>
      <c r="AQ298">
        <v>1.11225</v>
      </c>
      <c r="AT298">
        <v>1.1163000000000001</v>
      </c>
      <c r="AW298">
        <v>1.12035</v>
      </c>
      <c r="AZ298">
        <v>1.1244499999999999</v>
      </c>
      <c r="BC298">
        <v>1.1285000000000001</v>
      </c>
      <c r="BF298">
        <v>1.1325499999999999</v>
      </c>
      <c r="BH298">
        <v>1.1366499999999999</v>
      </c>
      <c r="BI298">
        <v>1.1407</v>
      </c>
    </row>
    <row r="299" spans="1:61">
      <c r="A299" s="95">
        <v>44700</v>
      </c>
      <c r="P299">
        <v>1.0609</v>
      </c>
      <c r="Q299">
        <v>1.0630500000000001</v>
      </c>
      <c r="R299">
        <v>1.0648500000000001</v>
      </c>
      <c r="S299">
        <v>1.0670999999999999</v>
      </c>
      <c r="V299">
        <v>1.069</v>
      </c>
      <c r="Y299">
        <v>1.07365</v>
      </c>
      <c r="AB299">
        <v>1.0803</v>
      </c>
      <c r="AC299">
        <v>1.0871500000000001</v>
      </c>
      <c r="AD299">
        <v>1.09205</v>
      </c>
      <c r="AE299">
        <v>1.0972999999999999</v>
      </c>
      <c r="AF299">
        <v>1.1026</v>
      </c>
      <c r="AG299">
        <v>1.1074999999999999</v>
      </c>
      <c r="AH299">
        <v>1.1115999999999999</v>
      </c>
      <c r="AK299">
        <v>1.11565</v>
      </c>
      <c r="AN299">
        <v>1.11975</v>
      </c>
      <c r="AQ299">
        <v>1.1237999999999999</v>
      </c>
      <c r="AT299">
        <v>1.1278999999999999</v>
      </c>
      <c r="AW299">
        <v>1.13195</v>
      </c>
      <c r="AZ299">
        <v>1.13605</v>
      </c>
      <c r="BC299">
        <v>1.1400999999999999</v>
      </c>
      <c r="BF299">
        <v>1.1442000000000001</v>
      </c>
      <c r="BH299">
        <v>1.14825</v>
      </c>
      <c r="BI299">
        <v>1.1523000000000001</v>
      </c>
    </row>
    <row r="300" spans="1:61">
      <c r="A300" s="95">
        <v>44701</v>
      </c>
      <c r="P300">
        <v>1.05555</v>
      </c>
      <c r="Q300">
        <v>1.0577000000000001</v>
      </c>
      <c r="R300">
        <v>1.0595000000000001</v>
      </c>
      <c r="S300">
        <v>1.06175</v>
      </c>
      <c r="V300">
        <v>1.06365</v>
      </c>
      <c r="Y300">
        <v>1.0682499999999999</v>
      </c>
      <c r="AB300">
        <v>1.0749500000000001</v>
      </c>
      <c r="AC300">
        <v>1.08195</v>
      </c>
      <c r="AD300">
        <v>1.0871500000000001</v>
      </c>
      <c r="AE300">
        <v>1.0925499999999999</v>
      </c>
      <c r="AF300">
        <v>1.09795</v>
      </c>
      <c r="AG300">
        <v>1.103</v>
      </c>
      <c r="AH300">
        <v>1.1070500000000001</v>
      </c>
      <c r="AK300">
        <v>1.1111500000000001</v>
      </c>
      <c r="AN300">
        <v>1.1152</v>
      </c>
      <c r="AQ300">
        <v>1.1193</v>
      </c>
      <c r="AT300">
        <v>1.1233500000000001</v>
      </c>
      <c r="AW300">
        <v>1.1274500000000001</v>
      </c>
      <c r="AZ300">
        <v>1.1315</v>
      </c>
      <c r="BC300">
        <v>1.1355999999999999</v>
      </c>
      <c r="BF300">
        <v>1.1396500000000001</v>
      </c>
      <c r="BH300">
        <v>1.14375</v>
      </c>
      <c r="BI300">
        <v>1.14785</v>
      </c>
    </row>
    <row r="301" spans="1:61">
      <c r="A301" s="95">
        <v>44704</v>
      </c>
      <c r="P301">
        <v>1.0702</v>
      </c>
      <c r="Q301">
        <v>1.0724</v>
      </c>
      <c r="R301">
        <v>1.0742499999999999</v>
      </c>
      <c r="S301">
        <v>1.0765</v>
      </c>
      <c r="V301">
        <v>1.0784499999999999</v>
      </c>
      <c r="Y301">
        <v>1.0831</v>
      </c>
      <c r="AB301">
        <v>1.0900000000000001</v>
      </c>
      <c r="AC301">
        <v>1.0969500000000001</v>
      </c>
      <c r="AD301">
        <v>1.1023000000000001</v>
      </c>
      <c r="AE301">
        <v>1.10775</v>
      </c>
      <c r="AF301">
        <v>1.1132</v>
      </c>
      <c r="AG301">
        <v>1.11835</v>
      </c>
      <c r="AH301">
        <v>1.1225000000000001</v>
      </c>
      <c r="AK301">
        <v>1.1266499999999999</v>
      </c>
      <c r="AN301">
        <v>1.1308</v>
      </c>
      <c r="AQ301">
        <v>1.1349499999999999</v>
      </c>
      <c r="AT301">
        <v>1.1391</v>
      </c>
      <c r="AW301">
        <v>1.1432500000000001</v>
      </c>
      <c r="AZ301">
        <v>1.1474</v>
      </c>
      <c r="BC301">
        <v>1.1515500000000001</v>
      </c>
      <c r="BF301">
        <v>1.1556999999999999</v>
      </c>
      <c r="BH301">
        <v>1.15985</v>
      </c>
      <c r="BI301">
        <v>1.1639999999999999</v>
      </c>
    </row>
    <row r="302" spans="1:61">
      <c r="A302" s="95">
        <v>44705</v>
      </c>
      <c r="P302">
        <v>1.07335</v>
      </c>
      <c r="Q302">
        <v>1.07555</v>
      </c>
      <c r="R302">
        <v>1.0773999999999999</v>
      </c>
      <c r="S302">
        <v>1.0795999999999999</v>
      </c>
      <c r="V302">
        <v>1.0814999999999999</v>
      </c>
      <c r="Y302">
        <v>1.0860000000000001</v>
      </c>
      <c r="AB302">
        <v>1.0925499999999999</v>
      </c>
      <c r="AC302">
        <v>1.0992500000000001</v>
      </c>
      <c r="AD302">
        <v>1.1042000000000001</v>
      </c>
      <c r="AE302">
        <v>1.1093</v>
      </c>
      <c r="AF302">
        <v>1.1144499999999999</v>
      </c>
      <c r="AG302">
        <v>1.1193</v>
      </c>
      <c r="AH302">
        <v>1.1232</v>
      </c>
      <c r="AK302">
        <v>1.1271500000000001</v>
      </c>
      <c r="AN302">
        <v>1.1310500000000001</v>
      </c>
      <c r="AQ302">
        <v>1.1349499999999999</v>
      </c>
      <c r="AT302">
        <v>1.1388499999999999</v>
      </c>
      <c r="AW302">
        <v>1.1427499999999999</v>
      </c>
      <c r="AZ302">
        <v>1.1467000000000001</v>
      </c>
      <c r="BC302">
        <v>1.1506000000000001</v>
      </c>
      <c r="BF302">
        <v>1.1545000000000001</v>
      </c>
      <c r="BH302">
        <v>1.1584000000000001</v>
      </c>
      <c r="BI302">
        <v>1.1623000000000001</v>
      </c>
    </row>
    <row r="303" spans="1:61">
      <c r="A303" s="95">
        <v>44706</v>
      </c>
      <c r="P303">
        <v>1.0696000000000001</v>
      </c>
      <c r="Q303">
        <v>1.07175</v>
      </c>
      <c r="R303">
        <v>1.07355</v>
      </c>
      <c r="S303">
        <v>1.0758000000000001</v>
      </c>
      <c r="V303">
        <v>1.0777000000000001</v>
      </c>
      <c r="Y303">
        <v>1.0821499999999999</v>
      </c>
      <c r="AB303">
        <v>1.0887500000000001</v>
      </c>
      <c r="AC303">
        <v>1.0953999999999999</v>
      </c>
      <c r="AD303">
        <v>1.1005499999999999</v>
      </c>
      <c r="AE303">
        <v>1.10575</v>
      </c>
      <c r="AF303">
        <v>1.1109500000000001</v>
      </c>
      <c r="AG303">
        <v>1.1157999999999999</v>
      </c>
      <c r="AH303">
        <v>1.11965</v>
      </c>
      <c r="AK303">
        <v>1.1234500000000001</v>
      </c>
      <c r="AN303">
        <v>1.1272500000000001</v>
      </c>
      <c r="AQ303">
        <v>1.1311</v>
      </c>
      <c r="AT303">
        <v>1.1349</v>
      </c>
      <c r="AW303">
        <v>1.1387</v>
      </c>
      <c r="AZ303">
        <v>1.1425000000000001</v>
      </c>
      <c r="BC303">
        <v>1.14635</v>
      </c>
      <c r="BF303">
        <v>1.15015</v>
      </c>
      <c r="BH303">
        <v>1.15395</v>
      </c>
      <c r="BI303">
        <v>1.1577999999999999</v>
      </c>
    </row>
    <row r="304" spans="1:61">
      <c r="A304" s="95">
        <v>44707</v>
      </c>
      <c r="P304">
        <v>1.0727</v>
      </c>
      <c r="Q304">
        <v>1.0748500000000001</v>
      </c>
      <c r="R304">
        <v>1.0766500000000001</v>
      </c>
      <c r="S304">
        <v>1.0789</v>
      </c>
      <c r="V304">
        <v>1.0807</v>
      </c>
      <c r="Y304">
        <v>1.0851999999999999</v>
      </c>
      <c r="AB304">
        <v>1.09185</v>
      </c>
      <c r="AC304">
        <v>1.0984</v>
      </c>
      <c r="AD304">
        <v>1.10365</v>
      </c>
      <c r="AE304">
        <v>1.1089</v>
      </c>
      <c r="AF304">
        <v>1.1142000000000001</v>
      </c>
      <c r="AG304">
        <v>1.1192</v>
      </c>
      <c r="AH304">
        <v>1.1230500000000001</v>
      </c>
      <c r="AK304">
        <v>1.1269</v>
      </c>
      <c r="AN304">
        <v>1.1307499999999999</v>
      </c>
      <c r="AQ304">
        <v>1.1346000000000001</v>
      </c>
      <c r="AT304">
        <v>1.13845</v>
      </c>
      <c r="AW304">
        <v>1.1423000000000001</v>
      </c>
      <c r="AZ304">
        <v>1.14615</v>
      </c>
      <c r="BC304">
        <v>1.1499999999999999</v>
      </c>
      <c r="BF304">
        <v>1.1538999999999999</v>
      </c>
      <c r="BH304">
        <v>1.1577500000000001</v>
      </c>
      <c r="BI304">
        <v>1.1616</v>
      </c>
    </row>
    <row r="305" spans="1:61">
      <c r="A305" s="95">
        <v>44708</v>
      </c>
      <c r="P305">
        <v>1.07385</v>
      </c>
      <c r="Q305">
        <v>1.0760000000000001</v>
      </c>
      <c r="R305">
        <v>1.07775</v>
      </c>
      <c r="S305">
        <v>1.07995</v>
      </c>
      <c r="V305">
        <v>1.0818000000000001</v>
      </c>
      <c r="Y305">
        <v>1.0862000000000001</v>
      </c>
      <c r="AB305">
        <v>1.0927500000000001</v>
      </c>
      <c r="AC305">
        <v>1.0992</v>
      </c>
      <c r="AD305">
        <v>1.1041000000000001</v>
      </c>
      <c r="AE305">
        <v>1.1091</v>
      </c>
      <c r="AF305">
        <v>1.11415</v>
      </c>
      <c r="AG305">
        <v>1.1189</v>
      </c>
      <c r="AH305">
        <v>1.1226499999999999</v>
      </c>
      <c r="AK305">
        <v>1.1264000000000001</v>
      </c>
      <c r="AN305">
        <v>1.1301000000000001</v>
      </c>
      <c r="AQ305">
        <v>1.13385</v>
      </c>
      <c r="AT305">
        <v>1.1375999999999999</v>
      </c>
      <c r="AW305">
        <v>1.1413</v>
      </c>
      <c r="AZ305">
        <v>1.1450499999999999</v>
      </c>
      <c r="BC305">
        <v>1.1487499999999999</v>
      </c>
      <c r="BF305">
        <v>1.1525000000000001</v>
      </c>
      <c r="BH305">
        <v>1.15625</v>
      </c>
      <c r="BI305">
        <v>1.15995</v>
      </c>
    </row>
    <row r="306" spans="1:61">
      <c r="A306" s="95">
        <v>44711</v>
      </c>
      <c r="P306" s="189">
        <v>1.07385</v>
      </c>
      <c r="Q306" s="189">
        <v>1.0760000000000001</v>
      </c>
      <c r="R306" s="189">
        <v>1.07775</v>
      </c>
      <c r="S306" s="189">
        <v>1.07995</v>
      </c>
      <c r="T306" s="189"/>
      <c r="U306" s="189"/>
      <c r="V306" s="189">
        <v>1.0818000000000001</v>
      </c>
      <c r="W306" s="189"/>
      <c r="X306" s="189"/>
      <c r="Y306" s="189">
        <v>1.0862000000000001</v>
      </c>
      <c r="Z306" s="189"/>
      <c r="AA306" s="189"/>
      <c r="AB306" s="189">
        <v>1.0927500000000001</v>
      </c>
      <c r="AC306" s="189">
        <v>1.0992</v>
      </c>
      <c r="AD306" s="189">
        <v>1.1041000000000001</v>
      </c>
      <c r="AE306" s="189">
        <v>1.1091</v>
      </c>
      <c r="AF306" s="189">
        <v>1.11415</v>
      </c>
      <c r="AG306" s="189">
        <v>1.1189</v>
      </c>
      <c r="AH306" s="189">
        <v>1.1226499999999999</v>
      </c>
      <c r="AI306" s="189"/>
      <c r="AJ306" s="189"/>
      <c r="AK306" s="189">
        <v>1.1264000000000001</v>
      </c>
      <c r="AL306" s="189"/>
      <c r="AM306" s="189"/>
      <c r="AN306" s="189">
        <v>1.1301000000000001</v>
      </c>
      <c r="AO306" s="189"/>
      <c r="AP306" s="189"/>
      <c r="AQ306" s="189">
        <v>1.13385</v>
      </c>
      <c r="AR306" s="189"/>
      <c r="AS306" s="189"/>
      <c r="AT306" s="189">
        <v>1.1375999999999999</v>
      </c>
      <c r="AU306" s="189"/>
      <c r="AV306" s="189"/>
      <c r="AW306" s="189">
        <v>1.1413</v>
      </c>
      <c r="AX306" s="189"/>
      <c r="AY306" s="189"/>
      <c r="AZ306" s="189">
        <v>1.1450499999999999</v>
      </c>
      <c r="BA306" s="189"/>
      <c r="BB306" s="189"/>
      <c r="BC306" s="189">
        <v>1.1487499999999999</v>
      </c>
      <c r="BD306" s="189"/>
      <c r="BE306" s="189"/>
      <c r="BF306" s="189">
        <v>1.1525000000000001</v>
      </c>
      <c r="BG306" s="189"/>
      <c r="BH306" s="189">
        <v>1.15625</v>
      </c>
      <c r="BI306" s="189">
        <v>1.15995</v>
      </c>
    </row>
    <row r="307" spans="1:61">
      <c r="A307" s="95">
        <v>44712</v>
      </c>
      <c r="P307">
        <v>1.0742</v>
      </c>
      <c r="Q307">
        <v>1.0763</v>
      </c>
      <c r="R307">
        <v>1.0781000000000001</v>
      </c>
      <c r="S307">
        <v>1.0803</v>
      </c>
      <c r="V307">
        <v>1.0822000000000001</v>
      </c>
      <c r="Y307">
        <v>1.0866</v>
      </c>
      <c r="AB307">
        <v>1.093</v>
      </c>
      <c r="AC307">
        <v>1.0992999999999999</v>
      </c>
      <c r="AD307">
        <v>1.10395</v>
      </c>
      <c r="AE307">
        <v>1.1087</v>
      </c>
      <c r="AF307">
        <v>1.1134500000000001</v>
      </c>
      <c r="AG307">
        <v>1.11805</v>
      </c>
      <c r="AH307">
        <v>1.12175</v>
      </c>
      <c r="AK307">
        <v>1.1254</v>
      </c>
      <c r="AN307">
        <v>1.1291</v>
      </c>
      <c r="AQ307">
        <v>1.1328</v>
      </c>
      <c r="AT307">
        <v>1.1365000000000001</v>
      </c>
      <c r="AW307">
        <v>1.14015</v>
      </c>
      <c r="AZ307">
        <v>1.14385</v>
      </c>
      <c r="BC307">
        <v>1.1475500000000001</v>
      </c>
      <c r="BF307">
        <v>1.1512500000000001</v>
      </c>
      <c r="BH307">
        <v>1.1549</v>
      </c>
      <c r="BI307">
        <v>1.1586000000000001</v>
      </c>
    </row>
    <row r="308" spans="1:61">
      <c r="A308" s="95">
        <v>44713</v>
      </c>
      <c r="P308">
        <v>1.0660499999999999</v>
      </c>
      <c r="Q308">
        <v>1.0681499999999999</v>
      </c>
      <c r="R308">
        <v>1.0699000000000001</v>
      </c>
      <c r="S308">
        <v>1.0721000000000001</v>
      </c>
      <c r="V308">
        <v>1.0740000000000001</v>
      </c>
      <c r="Y308">
        <v>1.0784</v>
      </c>
      <c r="AB308">
        <v>1.0849500000000001</v>
      </c>
      <c r="AC308">
        <v>1.0913999999999999</v>
      </c>
      <c r="AD308">
        <v>1.0962499999999999</v>
      </c>
      <c r="AE308">
        <v>1.1011500000000001</v>
      </c>
      <c r="AF308">
        <v>1.1060000000000001</v>
      </c>
      <c r="AG308">
        <v>1.1107499999999999</v>
      </c>
      <c r="AH308">
        <v>1.1144499999999999</v>
      </c>
      <c r="AK308">
        <v>1.1182000000000001</v>
      </c>
      <c r="AN308">
        <v>1.1218999999999999</v>
      </c>
      <c r="AQ308">
        <v>1.12565</v>
      </c>
      <c r="AT308">
        <v>1.1294</v>
      </c>
      <c r="AW308">
        <v>1.1331</v>
      </c>
      <c r="AZ308">
        <v>1.1368499999999999</v>
      </c>
      <c r="BC308">
        <v>1.1406000000000001</v>
      </c>
      <c r="BF308">
        <v>1.1443000000000001</v>
      </c>
      <c r="BH308">
        <v>1.14805</v>
      </c>
      <c r="BI308">
        <v>1.1517500000000001</v>
      </c>
    </row>
    <row r="309" spans="1:61">
      <c r="A309" s="95">
        <v>44714</v>
      </c>
      <c r="P309">
        <v>1.0743</v>
      </c>
      <c r="Q309">
        <v>1.0764</v>
      </c>
      <c r="R309">
        <v>1.0781499999999999</v>
      </c>
      <c r="S309">
        <v>1.0804</v>
      </c>
      <c r="V309">
        <v>1.0823499999999999</v>
      </c>
      <c r="Y309">
        <v>1.0867500000000001</v>
      </c>
      <c r="AB309">
        <v>1.0931999999999999</v>
      </c>
      <c r="AC309">
        <v>1.0993999999999999</v>
      </c>
      <c r="AD309">
        <v>1.10415</v>
      </c>
      <c r="AE309">
        <v>1.1088</v>
      </c>
      <c r="AF309">
        <v>1.1134500000000001</v>
      </c>
      <c r="AG309">
        <v>1.11795</v>
      </c>
      <c r="AH309">
        <v>1.1213500000000001</v>
      </c>
      <c r="AK309">
        <v>1.1247499999999999</v>
      </c>
      <c r="AN309">
        <v>1.1282000000000001</v>
      </c>
      <c r="AQ309">
        <v>1.1315999999999999</v>
      </c>
      <c r="AT309">
        <v>1.1350499999999999</v>
      </c>
      <c r="AW309">
        <v>1.13845</v>
      </c>
      <c r="AZ309">
        <v>1.14185</v>
      </c>
      <c r="BC309">
        <v>1.1453</v>
      </c>
      <c r="BF309">
        <v>1.1487000000000001</v>
      </c>
      <c r="BH309">
        <v>1.15215</v>
      </c>
      <c r="BI309">
        <v>1.1555500000000001</v>
      </c>
    </row>
    <row r="310" spans="1:61">
      <c r="A310" s="95">
        <v>44715</v>
      </c>
      <c r="P310">
        <v>1.0724499999999999</v>
      </c>
      <c r="Q310">
        <v>1.0746</v>
      </c>
      <c r="R310">
        <v>1.0763499999999999</v>
      </c>
      <c r="S310">
        <v>1.0785499999999999</v>
      </c>
      <c r="V310">
        <v>1.0804499999999999</v>
      </c>
      <c r="Y310">
        <v>1.0847500000000001</v>
      </c>
      <c r="AB310">
        <v>1.0911</v>
      </c>
      <c r="AC310">
        <v>1.0972999999999999</v>
      </c>
      <c r="AD310">
        <v>1.10185</v>
      </c>
      <c r="AE310">
        <v>1.1064000000000001</v>
      </c>
      <c r="AF310">
        <v>1.1109500000000001</v>
      </c>
      <c r="AG310">
        <v>1.1153500000000001</v>
      </c>
      <c r="AH310">
        <v>1.1187499999999999</v>
      </c>
      <c r="AK310">
        <v>1.1221000000000001</v>
      </c>
      <c r="AN310">
        <v>1.1254999999999999</v>
      </c>
      <c r="AQ310">
        <v>1.1289</v>
      </c>
      <c r="AT310">
        <v>1.13225</v>
      </c>
      <c r="AW310">
        <v>1.13565</v>
      </c>
      <c r="AZ310">
        <v>1.1390499999999999</v>
      </c>
      <c r="BC310">
        <v>1.1424000000000001</v>
      </c>
      <c r="BF310">
        <v>1.1457999999999999</v>
      </c>
      <c r="BH310">
        <v>1.1492</v>
      </c>
      <c r="BI310">
        <v>1.15255</v>
      </c>
    </row>
    <row r="311" spans="1:61">
      <c r="A311" s="95">
        <v>44718</v>
      </c>
      <c r="P311">
        <v>1.06935</v>
      </c>
      <c r="Q311">
        <v>1.07145</v>
      </c>
      <c r="R311">
        <v>1.07325</v>
      </c>
      <c r="S311">
        <v>1.0753999999999999</v>
      </c>
      <c r="V311">
        <v>1.0772999999999999</v>
      </c>
      <c r="Y311">
        <v>1.0815999999999999</v>
      </c>
      <c r="AB311">
        <v>1.0879000000000001</v>
      </c>
      <c r="AC311">
        <v>1.0943000000000001</v>
      </c>
      <c r="AD311">
        <v>1.0989500000000001</v>
      </c>
      <c r="AE311">
        <v>1.10365</v>
      </c>
      <c r="AF311">
        <v>1.1084000000000001</v>
      </c>
      <c r="AG311">
        <v>1.113</v>
      </c>
      <c r="AH311">
        <v>1.1165</v>
      </c>
      <c r="AK311">
        <v>1.1200000000000001</v>
      </c>
      <c r="AN311">
        <v>1.1234999999999999</v>
      </c>
      <c r="AQ311">
        <v>1.1270500000000001</v>
      </c>
      <c r="AT311">
        <v>1.1305499999999999</v>
      </c>
      <c r="AW311">
        <v>1.13405</v>
      </c>
      <c r="AZ311">
        <v>1.1375500000000001</v>
      </c>
      <c r="BC311">
        <v>1.1410499999999999</v>
      </c>
      <c r="BF311">
        <v>1.14455</v>
      </c>
      <c r="BH311">
        <v>1.1480999999999999</v>
      </c>
      <c r="BI311">
        <v>1.1516</v>
      </c>
    </row>
    <row r="312" spans="1:61">
      <c r="A312" s="95">
        <v>44719</v>
      </c>
      <c r="P312">
        <v>1.0709500000000001</v>
      </c>
      <c r="Q312">
        <v>1.0730500000000001</v>
      </c>
      <c r="R312">
        <v>1.0748500000000001</v>
      </c>
      <c r="S312">
        <v>1.077</v>
      </c>
      <c r="V312">
        <v>1.0789</v>
      </c>
      <c r="Y312">
        <v>1.0831500000000001</v>
      </c>
      <c r="AB312">
        <v>1.0893999999999999</v>
      </c>
      <c r="AC312">
        <v>1.0956999999999999</v>
      </c>
      <c r="AD312">
        <v>1.1004499999999999</v>
      </c>
      <c r="AE312">
        <v>1.1051500000000001</v>
      </c>
      <c r="AF312">
        <v>1.10985</v>
      </c>
      <c r="AG312">
        <v>1.1144000000000001</v>
      </c>
      <c r="AH312">
        <v>1.11785</v>
      </c>
      <c r="AK312">
        <v>1.1212500000000001</v>
      </c>
      <c r="AN312">
        <v>1.1247</v>
      </c>
      <c r="AQ312">
        <v>1.1281000000000001</v>
      </c>
      <c r="AT312">
        <v>1.1315500000000001</v>
      </c>
      <c r="AW312">
        <v>1.1349499999999999</v>
      </c>
      <c r="AZ312">
        <v>1.13835</v>
      </c>
      <c r="BC312">
        <v>1.1417999999999999</v>
      </c>
      <c r="BF312">
        <v>1.1452</v>
      </c>
      <c r="BH312">
        <v>1.1486499999999999</v>
      </c>
      <c r="BI312">
        <v>1.15205</v>
      </c>
    </row>
    <row r="313" spans="1:61">
      <c r="A313" s="95">
        <v>44720</v>
      </c>
      <c r="P313">
        <v>1.07175</v>
      </c>
      <c r="Q313">
        <v>1.07385</v>
      </c>
      <c r="R313">
        <v>1.07565</v>
      </c>
      <c r="S313">
        <v>1.07785</v>
      </c>
      <c r="V313">
        <v>1.07965</v>
      </c>
      <c r="Y313">
        <v>1.0839000000000001</v>
      </c>
      <c r="AB313">
        <v>1.0902499999999999</v>
      </c>
      <c r="AC313">
        <v>1.0964499999999999</v>
      </c>
      <c r="AD313">
        <v>1.1011500000000001</v>
      </c>
      <c r="AE313">
        <v>1.10585</v>
      </c>
      <c r="AF313">
        <v>1.1105499999999999</v>
      </c>
      <c r="AG313">
        <v>1.1151500000000001</v>
      </c>
      <c r="AH313">
        <v>1.1185499999999999</v>
      </c>
      <c r="AK313">
        <v>1.12195</v>
      </c>
      <c r="AN313">
        <v>1.1253</v>
      </c>
      <c r="AQ313">
        <v>1.1287</v>
      </c>
      <c r="AT313">
        <v>1.1321000000000001</v>
      </c>
      <c r="AW313">
        <v>1.1354500000000001</v>
      </c>
      <c r="AZ313">
        <v>1.1388499999999999</v>
      </c>
      <c r="BC313">
        <v>1.14225</v>
      </c>
      <c r="BF313">
        <v>1.1456</v>
      </c>
      <c r="BH313">
        <v>1.149</v>
      </c>
      <c r="BI313">
        <v>1.15235</v>
      </c>
    </row>
    <row r="314" spans="1:61">
      <c r="A314" s="95">
        <v>44721</v>
      </c>
      <c r="P314">
        <v>1.0628</v>
      </c>
      <c r="Q314">
        <v>1.0649</v>
      </c>
      <c r="R314">
        <v>1.0667</v>
      </c>
      <c r="S314">
        <v>1.0689500000000001</v>
      </c>
      <c r="V314">
        <v>1.0706500000000001</v>
      </c>
      <c r="Y314">
        <v>1.0749</v>
      </c>
      <c r="AB314">
        <v>1.0809500000000001</v>
      </c>
      <c r="AC314">
        <v>1.0870500000000001</v>
      </c>
      <c r="AD314">
        <v>1.0909500000000001</v>
      </c>
      <c r="AE314">
        <v>1.09535</v>
      </c>
      <c r="AF314">
        <v>1.09975</v>
      </c>
      <c r="AG314">
        <v>1.1041000000000001</v>
      </c>
      <c r="AH314">
        <v>1.1072</v>
      </c>
      <c r="AK314">
        <v>1.1103499999999999</v>
      </c>
      <c r="AN314">
        <v>1.1134999999999999</v>
      </c>
      <c r="AQ314">
        <v>1.1166</v>
      </c>
      <c r="AT314">
        <v>1.11975</v>
      </c>
      <c r="AW314">
        <v>1.1228499999999999</v>
      </c>
      <c r="AZ314">
        <v>1.1259999999999999</v>
      </c>
      <c r="BC314">
        <v>1.1291</v>
      </c>
      <c r="BF314">
        <v>1.13225</v>
      </c>
      <c r="BH314">
        <v>1.1353500000000001</v>
      </c>
      <c r="BI314">
        <v>1.1385000000000001</v>
      </c>
    </row>
    <row r="315" spans="1:61">
      <c r="A315" s="95">
        <v>44722</v>
      </c>
      <c r="P315">
        <v>1.0522</v>
      </c>
      <c r="Q315">
        <v>1.0543</v>
      </c>
      <c r="R315">
        <v>1.0560499999999999</v>
      </c>
      <c r="S315">
        <v>1.0584499999999999</v>
      </c>
      <c r="V315">
        <v>1.0604</v>
      </c>
      <c r="Y315">
        <v>1.0648500000000001</v>
      </c>
      <c r="AB315">
        <v>1.07135</v>
      </c>
      <c r="AC315">
        <v>1.07735</v>
      </c>
      <c r="AD315">
        <v>1.0822000000000001</v>
      </c>
      <c r="AE315">
        <v>1.0868500000000001</v>
      </c>
      <c r="AF315">
        <v>1.09155</v>
      </c>
      <c r="AG315">
        <v>1.0962000000000001</v>
      </c>
      <c r="AH315">
        <v>1.09935</v>
      </c>
      <c r="AK315">
        <v>1.1025499999999999</v>
      </c>
      <c r="AN315">
        <v>1.10575</v>
      </c>
      <c r="AQ315">
        <v>1.1089500000000001</v>
      </c>
      <c r="AT315">
        <v>1.1121000000000001</v>
      </c>
      <c r="AW315">
        <v>1.1153</v>
      </c>
      <c r="AZ315">
        <v>1.1185</v>
      </c>
      <c r="BC315">
        <v>1.1216999999999999</v>
      </c>
      <c r="BF315">
        <v>1.1248499999999999</v>
      </c>
      <c r="BH315">
        <v>1.12805</v>
      </c>
      <c r="BI315">
        <v>1.1312500000000001</v>
      </c>
    </row>
    <row r="316" spans="1:61">
      <c r="A316" s="95">
        <v>44725</v>
      </c>
      <c r="P316">
        <v>1.04315</v>
      </c>
      <c r="Q316">
        <v>1.0445500000000001</v>
      </c>
      <c r="R316">
        <v>1.0463499999999999</v>
      </c>
      <c r="S316">
        <v>1.0488500000000001</v>
      </c>
      <c r="V316">
        <v>1.0508999999999999</v>
      </c>
      <c r="Y316">
        <v>1.0556000000000001</v>
      </c>
      <c r="AB316">
        <v>1.0623499999999999</v>
      </c>
      <c r="AC316">
        <v>1.0686500000000001</v>
      </c>
      <c r="AD316">
        <v>1.0731999999999999</v>
      </c>
      <c r="AE316">
        <v>1.0775999999999999</v>
      </c>
      <c r="AF316">
        <v>1.08195</v>
      </c>
      <c r="AG316">
        <v>1.0863499999999999</v>
      </c>
      <c r="AH316">
        <v>1.0894999999999999</v>
      </c>
      <c r="AK316">
        <v>1.0926</v>
      </c>
      <c r="AN316">
        <v>1.0956999999999999</v>
      </c>
      <c r="AQ316">
        <v>1.0988500000000001</v>
      </c>
      <c r="AT316">
        <v>1.10195</v>
      </c>
      <c r="AW316">
        <v>1.1050500000000001</v>
      </c>
      <c r="AZ316">
        <v>1.10815</v>
      </c>
      <c r="BC316">
        <v>1.1113</v>
      </c>
      <c r="BF316">
        <v>1.1144000000000001</v>
      </c>
      <c r="BH316">
        <v>1.1174999999999999</v>
      </c>
      <c r="BI316">
        <v>1.1206499999999999</v>
      </c>
    </row>
    <row r="317" spans="1:61">
      <c r="A317" s="95">
        <v>44726</v>
      </c>
      <c r="P317">
        <v>1.0434000000000001</v>
      </c>
      <c r="Q317">
        <v>1.04545</v>
      </c>
      <c r="R317">
        <v>1.0481</v>
      </c>
      <c r="S317">
        <v>1.0503</v>
      </c>
      <c r="V317">
        <v>1.05525</v>
      </c>
      <c r="Y317">
        <v>1.0622</v>
      </c>
      <c r="AB317">
        <v>1.0680499999999999</v>
      </c>
      <c r="AC317">
        <v>1.0722499999999999</v>
      </c>
      <c r="AD317">
        <v>1.0763</v>
      </c>
      <c r="AE317">
        <v>1.0803499999999999</v>
      </c>
      <c r="AF317">
        <v>1.0844499999999999</v>
      </c>
      <c r="AG317">
        <v>1.0873999999999999</v>
      </c>
      <c r="AH317">
        <v>1.0904</v>
      </c>
      <c r="AK317">
        <v>1.0933999999999999</v>
      </c>
      <c r="AN317">
        <v>1.0964</v>
      </c>
      <c r="AQ317">
        <v>1.09935</v>
      </c>
      <c r="AT317">
        <v>1.1023499999999999</v>
      </c>
      <c r="AW317">
        <v>1.1053500000000001</v>
      </c>
      <c r="AZ317">
        <v>1.1083499999999999</v>
      </c>
      <c r="BC317">
        <v>1.1113</v>
      </c>
      <c r="BF317">
        <v>1.1143000000000001</v>
      </c>
      <c r="BH317">
        <v>1.1173</v>
      </c>
      <c r="BI317">
        <v>1.1203000000000001</v>
      </c>
    </row>
    <row r="318" spans="1:61">
      <c r="A318" s="95">
        <v>44727</v>
      </c>
      <c r="P318">
        <v>1.0445500000000001</v>
      </c>
      <c r="Q318">
        <v>1.0466</v>
      </c>
      <c r="R318">
        <v>1.04925</v>
      </c>
      <c r="S318">
        <v>1.0515000000000001</v>
      </c>
      <c r="V318">
        <v>1.0566</v>
      </c>
      <c r="Y318">
        <v>1.0641</v>
      </c>
      <c r="AB318">
        <v>1.0708</v>
      </c>
      <c r="AC318">
        <v>1.0754999999999999</v>
      </c>
      <c r="AD318">
        <v>1.08</v>
      </c>
      <c r="AE318">
        <v>1.0845</v>
      </c>
      <c r="AF318">
        <v>1.089</v>
      </c>
      <c r="AG318">
        <v>1.0922000000000001</v>
      </c>
      <c r="AH318">
        <v>1.0953999999999999</v>
      </c>
      <c r="AK318">
        <v>1.0986</v>
      </c>
      <c r="AN318">
        <v>1.1017999999999999</v>
      </c>
      <c r="AQ318">
        <v>1.1049500000000001</v>
      </c>
      <c r="AT318">
        <v>1.10815</v>
      </c>
      <c r="AW318">
        <v>1.1113500000000001</v>
      </c>
      <c r="AZ318">
        <v>1.1145499999999999</v>
      </c>
      <c r="BC318">
        <v>1.11775</v>
      </c>
      <c r="BF318">
        <v>1.1209499999999999</v>
      </c>
      <c r="BH318">
        <v>1.12415</v>
      </c>
      <c r="BI318">
        <v>1.1273</v>
      </c>
    </row>
    <row r="319" spans="1:61">
      <c r="A319" s="95">
        <v>44728</v>
      </c>
      <c r="P319">
        <v>1.05955</v>
      </c>
      <c r="Q319">
        <v>1.0616000000000001</v>
      </c>
      <c r="R319">
        <v>1.0642499999999999</v>
      </c>
      <c r="S319">
        <v>1.0664499999999999</v>
      </c>
      <c r="V319">
        <v>1.0714999999999999</v>
      </c>
      <c r="Y319">
        <v>1.0785</v>
      </c>
      <c r="AB319">
        <v>1.0847500000000001</v>
      </c>
      <c r="AC319">
        <v>1.0889500000000001</v>
      </c>
      <c r="AD319">
        <v>1.0929</v>
      </c>
      <c r="AE319">
        <v>1.0968</v>
      </c>
      <c r="AF319">
        <v>1.1007499999999999</v>
      </c>
      <c r="AG319">
        <v>1.1033500000000001</v>
      </c>
      <c r="AH319">
        <v>1.10585</v>
      </c>
      <c r="AK319">
        <v>1.1083499999999999</v>
      </c>
      <c r="AN319">
        <v>1.1109</v>
      </c>
      <c r="AQ319">
        <v>1.1133999999999999</v>
      </c>
      <c r="AT319">
        <v>1.11595</v>
      </c>
      <c r="AW319">
        <v>1.1184499999999999</v>
      </c>
      <c r="AZ319">
        <v>1.121</v>
      </c>
      <c r="BC319">
        <v>1.1234999999999999</v>
      </c>
      <c r="BF319">
        <v>1.1259999999999999</v>
      </c>
      <c r="BH319">
        <v>1.1285499999999999</v>
      </c>
      <c r="BI319">
        <v>1.1310500000000001</v>
      </c>
    </row>
    <row r="320" spans="1:61">
      <c r="A320" s="95">
        <v>44729</v>
      </c>
      <c r="P320">
        <v>1.0510999999999999</v>
      </c>
      <c r="Q320">
        <v>1.05315</v>
      </c>
      <c r="R320">
        <v>1.05575</v>
      </c>
      <c r="S320">
        <v>1.0580000000000001</v>
      </c>
      <c r="V320">
        <v>1.06315</v>
      </c>
      <c r="Y320">
        <v>1.0702</v>
      </c>
      <c r="AB320">
        <v>1.0765</v>
      </c>
      <c r="AC320">
        <v>1.0809500000000001</v>
      </c>
      <c r="AD320">
        <v>1.0851</v>
      </c>
      <c r="AE320">
        <v>1.0892999999999999</v>
      </c>
      <c r="AF320">
        <v>1.0934999999999999</v>
      </c>
      <c r="AG320">
        <v>1.0963000000000001</v>
      </c>
      <c r="AH320">
        <v>1.0990500000000001</v>
      </c>
      <c r="AK320">
        <v>1.1017999999999999</v>
      </c>
      <c r="AN320">
        <v>1.1045499999999999</v>
      </c>
      <c r="AQ320">
        <v>1.1073</v>
      </c>
      <c r="AT320">
        <v>1.1100000000000001</v>
      </c>
      <c r="AW320">
        <v>1.1127499999999999</v>
      </c>
      <c r="AZ320">
        <v>1.1154999999999999</v>
      </c>
      <c r="BC320">
        <v>1.11825</v>
      </c>
      <c r="BF320">
        <v>1.121</v>
      </c>
      <c r="BH320">
        <v>1.12375</v>
      </c>
      <c r="BI320">
        <v>1.12645</v>
      </c>
    </row>
    <row r="321" spans="1:62">
      <c r="A321" s="95">
        <v>44732</v>
      </c>
      <c r="P321" s="189">
        <v>1.0510999999999999</v>
      </c>
      <c r="Q321" s="189">
        <v>1.05315</v>
      </c>
      <c r="R321" s="189">
        <v>1.05575</v>
      </c>
      <c r="S321" s="189">
        <v>1.0580000000000001</v>
      </c>
      <c r="T321" s="189"/>
      <c r="U321" s="189"/>
      <c r="V321" s="189">
        <v>1.06315</v>
      </c>
      <c r="W321" s="189"/>
      <c r="X321" s="189"/>
      <c r="Y321" s="189">
        <v>1.0702</v>
      </c>
      <c r="Z321" s="189"/>
      <c r="AA321" s="189"/>
      <c r="AB321" s="189">
        <v>1.0765</v>
      </c>
      <c r="AC321" s="189">
        <v>1.0809500000000001</v>
      </c>
      <c r="AD321" s="189">
        <v>1.0851</v>
      </c>
      <c r="AE321" s="189">
        <v>1.0892999999999999</v>
      </c>
      <c r="AF321" s="189">
        <v>1.0934999999999999</v>
      </c>
      <c r="AG321" s="189">
        <v>1.0963000000000001</v>
      </c>
      <c r="AH321" s="189">
        <v>1.0990500000000001</v>
      </c>
      <c r="AI321" s="189"/>
      <c r="AJ321" s="189"/>
      <c r="AK321" s="189">
        <v>1.1017999999999999</v>
      </c>
      <c r="AL321" s="189"/>
      <c r="AM321" s="189"/>
      <c r="AN321" s="189">
        <v>1.1045499999999999</v>
      </c>
      <c r="AO321" s="189"/>
      <c r="AP321" s="189"/>
      <c r="AQ321" s="189">
        <v>1.1073</v>
      </c>
      <c r="AR321" s="189"/>
      <c r="AS321" s="189"/>
      <c r="AT321" s="189">
        <v>1.1100000000000001</v>
      </c>
      <c r="AU321" s="189"/>
      <c r="AV321" s="189"/>
      <c r="AW321" s="189">
        <v>1.1127499999999999</v>
      </c>
      <c r="AX321" s="189"/>
      <c r="AY321" s="189"/>
      <c r="AZ321" s="189">
        <v>1.1154999999999999</v>
      </c>
      <c r="BA321" s="189"/>
      <c r="BB321" s="189"/>
      <c r="BC321" s="189">
        <v>1.11825</v>
      </c>
      <c r="BD321" s="189"/>
      <c r="BE321" s="189"/>
      <c r="BF321" s="189">
        <v>1.121</v>
      </c>
      <c r="BG321" s="189"/>
      <c r="BH321" s="189">
        <v>1.12375</v>
      </c>
      <c r="BI321" s="189">
        <v>1.12645</v>
      </c>
    </row>
    <row r="322" spans="1:62">
      <c r="A322" s="95">
        <v>44733</v>
      </c>
      <c r="P322">
        <v>1.0549500000000001</v>
      </c>
      <c r="Q322">
        <v>1.05705</v>
      </c>
      <c r="R322">
        <v>1.05975</v>
      </c>
      <c r="S322">
        <v>1.0620499999999999</v>
      </c>
      <c r="V322">
        <v>1.0672999999999999</v>
      </c>
      <c r="Y322">
        <v>1.0745</v>
      </c>
      <c r="AB322">
        <v>1.0808500000000001</v>
      </c>
      <c r="AC322">
        <v>1.0854999999999999</v>
      </c>
      <c r="AD322">
        <v>1.0892500000000001</v>
      </c>
      <c r="AE322">
        <v>1.09335</v>
      </c>
      <c r="AF322">
        <v>1.09745</v>
      </c>
      <c r="AG322">
        <v>1.1001000000000001</v>
      </c>
      <c r="AH322">
        <v>1.1026499999999999</v>
      </c>
      <c r="AK322">
        <v>1.1052</v>
      </c>
      <c r="AN322">
        <v>1.1077999999999999</v>
      </c>
      <c r="AQ322">
        <v>1.1103499999999999</v>
      </c>
      <c r="AT322">
        <v>1.1129</v>
      </c>
      <c r="AW322">
        <v>1.1154500000000001</v>
      </c>
      <c r="AZ322">
        <v>1.1180000000000001</v>
      </c>
      <c r="BC322">
        <v>1.1205499999999999</v>
      </c>
      <c r="BF322">
        <v>1.1231500000000001</v>
      </c>
      <c r="BH322">
        <v>1.1256999999999999</v>
      </c>
      <c r="BI322">
        <v>1.12825</v>
      </c>
    </row>
    <row r="323" spans="1:62">
      <c r="A323" s="95">
        <v>44734</v>
      </c>
      <c r="P323">
        <v>1.0584499999999999</v>
      </c>
      <c r="Q323">
        <v>1.0606</v>
      </c>
      <c r="R323">
        <v>1.0632999999999999</v>
      </c>
      <c r="S323">
        <v>1.0656000000000001</v>
      </c>
      <c r="V323">
        <v>1.0708500000000001</v>
      </c>
      <c r="Y323">
        <v>1.07795</v>
      </c>
      <c r="AB323">
        <v>1.0840000000000001</v>
      </c>
      <c r="AC323">
        <v>1.0884499999999999</v>
      </c>
      <c r="AD323">
        <v>1.09205</v>
      </c>
      <c r="AE323">
        <v>1.09595</v>
      </c>
      <c r="AF323">
        <v>1.09985</v>
      </c>
      <c r="AG323">
        <v>1.1025</v>
      </c>
      <c r="AH323">
        <v>1.105</v>
      </c>
      <c r="AK323">
        <v>1.10755</v>
      </c>
      <c r="AN323">
        <v>1.11005</v>
      </c>
      <c r="AQ323">
        <v>1.1126</v>
      </c>
      <c r="AT323">
        <v>1.1151</v>
      </c>
      <c r="AW323">
        <v>1.11765</v>
      </c>
      <c r="AZ323">
        <v>1.12015</v>
      </c>
      <c r="BC323">
        <v>1.1227</v>
      </c>
      <c r="BF323">
        <v>1.1252</v>
      </c>
      <c r="BH323">
        <v>1.12775</v>
      </c>
      <c r="BI323">
        <v>1.13025</v>
      </c>
    </row>
    <row r="324" spans="1:62">
      <c r="A324" s="95">
        <v>44735</v>
      </c>
      <c r="P324">
        <v>1.05365</v>
      </c>
      <c r="Q324">
        <v>1.05575</v>
      </c>
      <c r="R324">
        <v>1.0584499999999999</v>
      </c>
      <c r="S324">
        <v>1.0607500000000001</v>
      </c>
      <c r="V324">
        <v>1.0661</v>
      </c>
      <c r="Y324">
        <v>1.07335</v>
      </c>
      <c r="AB324">
        <v>1.07995</v>
      </c>
      <c r="AC324">
        <v>1.0848500000000001</v>
      </c>
      <c r="AD324">
        <v>1.0888500000000001</v>
      </c>
      <c r="AE324">
        <v>1.0931999999999999</v>
      </c>
      <c r="AF324">
        <v>1.09755</v>
      </c>
      <c r="AG324">
        <v>1.1005499999999999</v>
      </c>
      <c r="AH324">
        <v>1.1033999999999999</v>
      </c>
      <c r="AK324">
        <v>1.1062000000000001</v>
      </c>
      <c r="AN324">
        <v>1.1090500000000001</v>
      </c>
      <c r="AQ324">
        <v>1.11185</v>
      </c>
      <c r="AT324">
        <v>1.1147</v>
      </c>
      <c r="AW324">
        <v>1.1174999999999999</v>
      </c>
      <c r="AZ324">
        <v>1.12035</v>
      </c>
      <c r="BC324">
        <v>1.1232</v>
      </c>
      <c r="BF324">
        <v>1.1259999999999999</v>
      </c>
      <c r="BH324">
        <v>1.1288499999999999</v>
      </c>
      <c r="BI324">
        <v>1.13165</v>
      </c>
    </row>
    <row r="325" spans="1:62">
      <c r="A325" s="95">
        <v>44736</v>
      </c>
      <c r="P325">
        <v>1.0564</v>
      </c>
      <c r="Q325">
        <v>1.0585</v>
      </c>
      <c r="R325">
        <v>1.0611999999999999</v>
      </c>
      <c r="S325">
        <v>1.0634999999999999</v>
      </c>
      <c r="V325">
        <v>1.0688</v>
      </c>
      <c r="Y325">
        <v>1.0761000000000001</v>
      </c>
      <c r="AB325">
        <v>1.0829</v>
      </c>
      <c r="AC325">
        <v>1.0879000000000001</v>
      </c>
      <c r="AD325">
        <v>1.0924499999999999</v>
      </c>
      <c r="AE325">
        <v>1.0971</v>
      </c>
      <c r="AF325">
        <v>1.1016999999999999</v>
      </c>
      <c r="AG325">
        <v>1.1051</v>
      </c>
      <c r="AH325">
        <v>1.1083000000000001</v>
      </c>
      <c r="AK325">
        <v>1.1114999999999999</v>
      </c>
      <c r="AN325">
        <v>1.1147</v>
      </c>
      <c r="AQ325">
        <v>1.11795</v>
      </c>
      <c r="AT325">
        <v>1.1211500000000001</v>
      </c>
      <c r="AW325">
        <v>1.12435</v>
      </c>
      <c r="AZ325">
        <v>1.1275500000000001</v>
      </c>
      <c r="BC325">
        <v>1.1307499999999999</v>
      </c>
      <c r="BF325">
        <v>1.13395</v>
      </c>
      <c r="BH325">
        <v>1.1372</v>
      </c>
      <c r="BI325">
        <v>1.1404000000000001</v>
      </c>
    </row>
    <row r="326" spans="1:62">
      <c r="A326" s="95">
        <v>44739</v>
      </c>
      <c r="P326">
        <v>1.05985</v>
      </c>
      <c r="Q326">
        <v>1.0619499999999999</v>
      </c>
      <c r="R326">
        <v>1.0646500000000001</v>
      </c>
      <c r="S326">
        <v>1.0669500000000001</v>
      </c>
      <c r="V326">
        <v>1.0723499999999999</v>
      </c>
      <c r="Y326">
        <v>1.07975</v>
      </c>
      <c r="AB326">
        <v>1.0863</v>
      </c>
      <c r="AC326">
        <v>1.0911</v>
      </c>
      <c r="AD326">
        <v>1.0953999999999999</v>
      </c>
      <c r="AE326">
        <v>1.0998000000000001</v>
      </c>
      <c r="AF326">
        <v>1.10415</v>
      </c>
      <c r="AG326">
        <v>1.1073999999999999</v>
      </c>
      <c r="AH326">
        <v>1.1104499999999999</v>
      </c>
      <c r="AK326">
        <v>1.1134999999999999</v>
      </c>
      <c r="AN326">
        <v>1.1166</v>
      </c>
      <c r="AQ326">
        <v>1.11965</v>
      </c>
      <c r="AT326">
        <v>1.1227</v>
      </c>
      <c r="AW326">
        <v>1.1257999999999999</v>
      </c>
      <c r="AZ326">
        <v>1.1288499999999999</v>
      </c>
      <c r="BC326">
        <v>1.1318999999999999</v>
      </c>
      <c r="BF326">
        <v>1.135</v>
      </c>
      <c r="BH326">
        <v>1.13805</v>
      </c>
      <c r="BI326">
        <v>1.1411</v>
      </c>
    </row>
    <row r="327" spans="1:62">
      <c r="A327" s="95">
        <v>44740</v>
      </c>
      <c r="P327">
        <v>1.05365</v>
      </c>
      <c r="Q327">
        <v>1.05575</v>
      </c>
      <c r="R327">
        <v>1.0584</v>
      </c>
      <c r="S327">
        <v>1.0606500000000001</v>
      </c>
      <c r="V327">
        <v>1.0659000000000001</v>
      </c>
      <c r="Y327">
        <v>1.0731999999999999</v>
      </c>
      <c r="AB327">
        <v>1.0794999999999999</v>
      </c>
      <c r="AC327">
        <v>1.0842000000000001</v>
      </c>
      <c r="AD327">
        <v>1.0882499999999999</v>
      </c>
      <c r="AE327">
        <v>1.0924499999999999</v>
      </c>
      <c r="AF327">
        <v>1.0966499999999999</v>
      </c>
      <c r="AG327">
        <v>1.0995999999999999</v>
      </c>
      <c r="AH327">
        <v>1.1024</v>
      </c>
      <c r="AK327">
        <v>1.1051500000000001</v>
      </c>
      <c r="AN327">
        <v>1.10795</v>
      </c>
      <c r="AQ327">
        <v>1.1107499999999999</v>
      </c>
      <c r="AT327">
        <v>1.1134999999999999</v>
      </c>
      <c r="AW327">
        <v>1.1163000000000001</v>
      </c>
      <c r="AZ327">
        <v>1.1191</v>
      </c>
      <c r="BC327">
        <v>1.12185</v>
      </c>
      <c r="BF327">
        <v>1.1246499999999999</v>
      </c>
      <c r="BH327">
        <v>1.1274</v>
      </c>
      <c r="BI327">
        <v>1.1302000000000001</v>
      </c>
    </row>
    <row r="328" spans="1:62">
      <c r="A328" s="95">
        <v>44741</v>
      </c>
      <c r="P328">
        <v>1.04535</v>
      </c>
      <c r="Q328">
        <v>1.04745</v>
      </c>
      <c r="R328">
        <v>1.0501</v>
      </c>
      <c r="S328">
        <v>1.0525</v>
      </c>
      <c r="V328">
        <v>1.05765</v>
      </c>
      <c r="Y328">
        <v>1.0650999999999999</v>
      </c>
      <c r="AB328">
        <v>1.07175</v>
      </c>
      <c r="AC328">
        <v>1.0767</v>
      </c>
      <c r="AD328">
        <v>1.0804499999999999</v>
      </c>
      <c r="AE328">
        <v>1.0846499999999999</v>
      </c>
      <c r="AF328">
        <v>1.0888500000000001</v>
      </c>
      <c r="AG328">
        <v>1.0919000000000001</v>
      </c>
      <c r="AH328">
        <v>1.0947</v>
      </c>
      <c r="AK328">
        <v>1.0974999999999999</v>
      </c>
      <c r="AN328">
        <v>1.1003000000000001</v>
      </c>
      <c r="AQ328">
        <v>1.1031500000000001</v>
      </c>
      <c r="AT328">
        <v>1.10595</v>
      </c>
      <c r="AW328">
        <v>1.1087499999999999</v>
      </c>
      <c r="AZ328">
        <v>1.11155</v>
      </c>
      <c r="BC328">
        <v>1.11435</v>
      </c>
      <c r="BF328">
        <v>1.1171500000000001</v>
      </c>
      <c r="BH328">
        <v>1.1200000000000001</v>
      </c>
      <c r="BI328">
        <v>1.1228</v>
      </c>
    </row>
    <row r="329" spans="1:62">
      <c r="A329" s="95">
        <v>44742</v>
      </c>
      <c r="P329">
        <v>1.04905</v>
      </c>
      <c r="Q329">
        <v>1.05115</v>
      </c>
      <c r="R329">
        <v>1.0538000000000001</v>
      </c>
      <c r="S329">
        <v>1.0562</v>
      </c>
      <c r="V329">
        <v>1.0613999999999999</v>
      </c>
      <c r="Y329">
        <v>1.0688500000000001</v>
      </c>
      <c r="AB329">
        <v>1.07565</v>
      </c>
      <c r="AC329">
        <v>1.0806500000000001</v>
      </c>
      <c r="AD329">
        <v>1.0850500000000001</v>
      </c>
      <c r="AE329">
        <v>1.0894999999999999</v>
      </c>
      <c r="AF329">
        <v>1.09395</v>
      </c>
      <c r="AG329">
        <v>1.0971</v>
      </c>
      <c r="AH329">
        <v>1.09995</v>
      </c>
      <c r="AK329">
        <v>1.1027499999999999</v>
      </c>
      <c r="AN329">
        <v>1.1055999999999999</v>
      </c>
      <c r="AQ329">
        <v>1.1084000000000001</v>
      </c>
      <c r="AT329">
        <v>1.1112500000000001</v>
      </c>
      <c r="AW329">
        <v>1.11405</v>
      </c>
      <c r="AZ329">
        <v>1.1169</v>
      </c>
      <c r="BC329">
        <v>1.1196999999999999</v>
      </c>
      <c r="BF329">
        <v>1.1225499999999999</v>
      </c>
      <c r="BH329">
        <v>1.1253500000000001</v>
      </c>
      <c r="BI329">
        <v>1.1282000000000001</v>
      </c>
    </row>
    <row r="330" spans="1:62">
      <c r="A330" s="95">
        <v>44743</v>
      </c>
      <c r="Q330">
        <v>1.0434000000000001</v>
      </c>
      <c r="R330">
        <v>1.0455000000000001</v>
      </c>
      <c r="S330">
        <v>1.0481</v>
      </c>
      <c r="V330">
        <v>1.0505</v>
      </c>
      <c r="Y330">
        <v>1.05565</v>
      </c>
      <c r="AB330">
        <v>1.06335</v>
      </c>
      <c r="AC330">
        <v>1.0702499999999999</v>
      </c>
      <c r="AD330">
        <v>1.07565</v>
      </c>
      <c r="AE330">
        <v>1.07975</v>
      </c>
      <c r="AF330">
        <v>1.0842499999999999</v>
      </c>
      <c r="AG330">
        <v>1.0887500000000001</v>
      </c>
      <c r="AH330">
        <v>1.0920000000000001</v>
      </c>
      <c r="AK330">
        <v>1.0949</v>
      </c>
      <c r="AN330">
        <v>1.09785</v>
      </c>
      <c r="AQ330">
        <v>1.1008</v>
      </c>
      <c r="AT330">
        <v>1.1036999999999999</v>
      </c>
      <c r="AW330">
        <v>1.1066499999999999</v>
      </c>
      <c r="AZ330">
        <v>1.10955</v>
      </c>
      <c r="BC330">
        <v>1.1125</v>
      </c>
      <c r="BF330">
        <v>1.1154500000000001</v>
      </c>
      <c r="BH330">
        <v>1.11835</v>
      </c>
      <c r="BI330">
        <v>1.1213</v>
      </c>
      <c r="BJ330">
        <v>1.1242000000000001</v>
      </c>
    </row>
    <row r="331" spans="1:62">
      <c r="A331" s="95">
        <v>44746</v>
      </c>
      <c r="Q331" s="189">
        <v>1.0434000000000001</v>
      </c>
      <c r="R331" s="189">
        <v>1.0455000000000001</v>
      </c>
      <c r="S331" s="189">
        <v>1.0481</v>
      </c>
      <c r="T331" s="189"/>
      <c r="U331" s="189"/>
      <c r="V331" s="189">
        <v>1.0505</v>
      </c>
      <c r="W331" s="189"/>
      <c r="X331" s="189"/>
      <c r="Y331" s="189">
        <v>1.05565</v>
      </c>
      <c r="Z331" s="189"/>
      <c r="AA331" s="189"/>
      <c r="AB331" s="189">
        <v>1.06335</v>
      </c>
      <c r="AC331" s="189">
        <v>1.0702499999999999</v>
      </c>
      <c r="AD331" s="189">
        <v>1.07565</v>
      </c>
      <c r="AE331" s="189">
        <v>1.07975</v>
      </c>
      <c r="AF331" s="189">
        <v>1.0842499999999999</v>
      </c>
      <c r="AG331" s="189">
        <v>1.0887500000000001</v>
      </c>
      <c r="AH331" s="189">
        <v>1.0920000000000001</v>
      </c>
      <c r="AI331" s="189"/>
      <c r="AJ331" s="189"/>
      <c r="AK331" s="189">
        <v>1.0949</v>
      </c>
      <c r="AL331" s="189"/>
      <c r="AM331" s="189"/>
      <c r="AN331" s="189">
        <v>1.09785</v>
      </c>
      <c r="AO331" s="189"/>
      <c r="AP331" s="189"/>
      <c r="AQ331" s="189">
        <v>1.1008</v>
      </c>
      <c r="AR331" s="189"/>
      <c r="AS331" s="189"/>
      <c r="AT331" s="189">
        <v>1.1036999999999999</v>
      </c>
      <c r="AU331" s="189"/>
      <c r="AV331" s="189"/>
      <c r="AW331" s="189">
        <v>1.1066499999999999</v>
      </c>
      <c r="AX331" s="189"/>
      <c r="AY331" s="189"/>
      <c r="AZ331" s="189">
        <v>1.10955</v>
      </c>
      <c r="BA331" s="189"/>
      <c r="BB331" s="189"/>
      <c r="BC331" s="189">
        <v>1.1125</v>
      </c>
      <c r="BD331" s="189"/>
      <c r="BE331" s="189"/>
      <c r="BF331" s="189">
        <v>1.1154500000000001</v>
      </c>
      <c r="BG331" s="189"/>
      <c r="BH331" s="189">
        <v>1.11835</v>
      </c>
      <c r="BI331" s="189">
        <v>1.1213</v>
      </c>
    </row>
    <row r="332" spans="1:62">
      <c r="A332" s="95">
        <v>44747</v>
      </c>
      <c r="Q332">
        <v>1.02695</v>
      </c>
      <c r="R332">
        <v>1.02905</v>
      </c>
      <c r="S332">
        <v>1.0316000000000001</v>
      </c>
      <c r="V332">
        <v>1.0339499999999999</v>
      </c>
      <c r="Y332">
        <v>1.0389999999999999</v>
      </c>
      <c r="AB332">
        <v>1.0464500000000001</v>
      </c>
      <c r="AC332">
        <v>1.0530999999999999</v>
      </c>
      <c r="AD332">
        <v>1.0582</v>
      </c>
      <c r="AE332">
        <v>1.0621499999999999</v>
      </c>
      <c r="AF332">
        <v>1.0664499999999999</v>
      </c>
      <c r="AG332">
        <v>1.0707500000000001</v>
      </c>
      <c r="AH332">
        <v>1.0738000000000001</v>
      </c>
      <c r="AK332">
        <v>1.0764</v>
      </c>
      <c r="AN332">
        <v>1.0790500000000001</v>
      </c>
      <c r="AQ332">
        <v>1.0817000000000001</v>
      </c>
      <c r="AT332">
        <v>1.0843</v>
      </c>
      <c r="AW332">
        <v>1.0869500000000001</v>
      </c>
      <c r="AZ332">
        <v>1.0895999999999999</v>
      </c>
      <c r="BC332">
        <v>1.0922000000000001</v>
      </c>
      <c r="BF332">
        <v>1.0948500000000001</v>
      </c>
      <c r="BH332">
        <v>1.0974999999999999</v>
      </c>
      <c r="BI332">
        <v>1.1001000000000001</v>
      </c>
      <c r="BJ332">
        <v>1.1027499999999999</v>
      </c>
    </row>
    <row r="333" spans="1:62">
      <c r="A333" s="95">
        <v>44748</v>
      </c>
      <c r="Q333">
        <v>1.01885</v>
      </c>
      <c r="R333">
        <v>1.0208999999999999</v>
      </c>
      <c r="S333">
        <v>1.0235000000000001</v>
      </c>
      <c r="V333">
        <v>1.0257499999999999</v>
      </c>
      <c r="Y333">
        <v>1.0308999999999999</v>
      </c>
      <c r="AB333">
        <v>1.0384500000000001</v>
      </c>
      <c r="AC333">
        <v>1.04565</v>
      </c>
      <c r="AD333">
        <v>1.05105</v>
      </c>
      <c r="AE333">
        <v>1.0555000000000001</v>
      </c>
      <c r="AF333">
        <v>1.0603499999999999</v>
      </c>
      <c r="AG333">
        <v>1.0651999999999999</v>
      </c>
      <c r="AH333">
        <v>1.0687500000000001</v>
      </c>
      <c r="AK333">
        <v>1.0719000000000001</v>
      </c>
      <c r="AN333">
        <v>1.0750999999999999</v>
      </c>
      <c r="AQ333">
        <v>1.0783</v>
      </c>
      <c r="AT333">
        <v>1.08145</v>
      </c>
      <c r="AW333">
        <v>1.0846499999999999</v>
      </c>
      <c r="AZ333">
        <v>1.08785</v>
      </c>
      <c r="BC333">
        <v>1.091</v>
      </c>
      <c r="BF333">
        <v>1.0942000000000001</v>
      </c>
      <c r="BH333">
        <v>1.0973999999999999</v>
      </c>
      <c r="BI333">
        <v>1.1005499999999999</v>
      </c>
      <c r="BJ333">
        <v>1.10375</v>
      </c>
    </row>
    <row r="334" spans="1:62">
      <c r="A334" s="95">
        <v>44749</v>
      </c>
      <c r="Q334">
        <v>1.0163</v>
      </c>
      <c r="R334">
        <v>1.0183</v>
      </c>
      <c r="S334">
        <v>1.02085</v>
      </c>
      <c r="V334">
        <v>1.0230999999999999</v>
      </c>
      <c r="Y334">
        <v>1.0281</v>
      </c>
      <c r="AB334">
        <v>1.0354000000000001</v>
      </c>
      <c r="AC334">
        <v>1.0422499999999999</v>
      </c>
      <c r="AD334">
        <v>1.0476000000000001</v>
      </c>
      <c r="AE334">
        <v>1.0521499999999999</v>
      </c>
      <c r="AF334">
        <v>1.0569</v>
      </c>
      <c r="AG334">
        <v>1.0617000000000001</v>
      </c>
      <c r="AH334">
        <v>1.0653999999999999</v>
      </c>
      <c r="AK334">
        <v>1.0687</v>
      </c>
      <c r="AN334">
        <v>1.0720000000000001</v>
      </c>
      <c r="AQ334">
        <v>1.0752999999999999</v>
      </c>
      <c r="AT334">
        <v>1.0786500000000001</v>
      </c>
      <c r="AW334">
        <v>1.08195</v>
      </c>
      <c r="AZ334">
        <v>1.08525</v>
      </c>
      <c r="BC334">
        <v>1.0885499999999999</v>
      </c>
      <c r="BF334">
        <v>1.09185</v>
      </c>
      <c r="BH334">
        <v>1.0951500000000001</v>
      </c>
      <c r="BI334">
        <v>1.0984499999999999</v>
      </c>
      <c r="BJ334">
        <v>1.10175</v>
      </c>
    </row>
    <row r="335" spans="1:62">
      <c r="A335" s="95">
        <v>44750</v>
      </c>
      <c r="Q335">
        <v>1.0178499999999999</v>
      </c>
      <c r="R335">
        <v>1.0199</v>
      </c>
      <c r="S335">
        <v>1.0224500000000001</v>
      </c>
      <c r="V335">
        <v>1.0246999999999999</v>
      </c>
      <c r="Y335">
        <v>1.0297499999999999</v>
      </c>
      <c r="AB335">
        <v>1.03715</v>
      </c>
      <c r="AC335">
        <v>1.0443499999999999</v>
      </c>
      <c r="AD335">
        <v>1.0501</v>
      </c>
      <c r="AE335">
        <v>1.0548500000000001</v>
      </c>
      <c r="AF335">
        <v>1.0599000000000001</v>
      </c>
      <c r="AG335">
        <v>1.0649</v>
      </c>
      <c r="AH335">
        <v>1.0686500000000001</v>
      </c>
      <c r="AK335">
        <v>1.0719000000000001</v>
      </c>
      <c r="AN335">
        <v>1.0751500000000001</v>
      </c>
      <c r="AQ335">
        <v>1.0784</v>
      </c>
      <c r="AT335">
        <v>1.08165</v>
      </c>
      <c r="AW335">
        <v>1.0849</v>
      </c>
      <c r="AZ335">
        <v>1.08815</v>
      </c>
      <c r="BC335">
        <v>1.0913999999999999</v>
      </c>
      <c r="BF335">
        <v>1.0946499999999999</v>
      </c>
      <c r="BH335">
        <v>1.0979000000000001</v>
      </c>
      <c r="BI335">
        <v>1.1011500000000001</v>
      </c>
      <c r="BJ335">
        <v>1.1044</v>
      </c>
    </row>
    <row r="336" spans="1:62">
      <c r="A336" s="95">
        <v>44753</v>
      </c>
      <c r="Q336">
        <v>1.00665</v>
      </c>
      <c r="R336">
        <v>1.00865</v>
      </c>
      <c r="S336">
        <v>1.0112000000000001</v>
      </c>
      <c r="V336">
        <v>1.0134000000000001</v>
      </c>
      <c r="Y336">
        <v>1.0184</v>
      </c>
      <c r="AB336">
        <v>1.0257000000000001</v>
      </c>
      <c r="AC336">
        <v>1.0326</v>
      </c>
      <c r="AD336">
        <v>1.0383</v>
      </c>
      <c r="AE336">
        <v>1.04315</v>
      </c>
      <c r="AF336">
        <v>1.0482499999999999</v>
      </c>
      <c r="AG336">
        <v>1.05335</v>
      </c>
      <c r="AH336">
        <v>1.0570999999999999</v>
      </c>
      <c r="AK336">
        <v>1.0603</v>
      </c>
      <c r="AN336">
        <v>1.06345</v>
      </c>
      <c r="AQ336">
        <v>1.0666500000000001</v>
      </c>
      <c r="AT336">
        <v>1.0698000000000001</v>
      </c>
      <c r="AW336">
        <v>1.073</v>
      </c>
      <c r="AZ336">
        <v>1.0762</v>
      </c>
      <c r="BC336">
        <v>1.07935</v>
      </c>
      <c r="BF336">
        <v>1.0825499999999999</v>
      </c>
      <c r="BH336">
        <v>1.08575</v>
      </c>
      <c r="BI336">
        <v>1.0889</v>
      </c>
      <c r="BJ336">
        <v>1.0921000000000001</v>
      </c>
    </row>
    <row r="337" spans="1:63">
      <c r="A337" s="95">
        <v>44754</v>
      </c>
      <c r="Q337">
        <v>1.0047999999999999</v>
      </c>
      <c r="R337">
        <v>1.00685</v>
      </c>
      <c r="S337">
        <v>1.0094000000000001</v>
      </c>
      <c r="V337">
        <v>1.0116000000000001</v>
      </c>
      <c r="Y337">
        <v>1.0166999999999999</v>
      </c>
      <c r="AB337">
        <v>1.0241499999999999</v>
      </c>
      <c r="AC337">
        <v>1.0313000000000001</v>
      </c>
      <c r="AD337">
        <v>1.0368999999999999</v>
      </c>
      <c r="AE337">
        <v>1.0421</v>
      </c>
      <c r="AF337">
        <v>1.0474000000000001</v>
      </c>
      <c r="AG337">
        <v>1.0526500000000001</v>
      </c>
      <c r="AH337">
        <v>1.0565</v>
      </c>
      <c r="AK337">
        <v>1.05975</v>
      </c>
      <c r="AN337">
        <v>1.0629999999999999</v>
      </c>
      <c r="AQ337">
        <v>1.0662</v>
      </c>
      <c r="AT337">
        <v>1.06945</v>
      </c>
      <c r="AW337">
        <v>1.0727</v>
      </c>
      <c r="AZ337">
        <v>1.07595</v>
      </c>
      <c r="BC337">
        <v>1.0791500000000001</v>
      </c>
      <c r="BF337">
        <v>1.0824</v>
      </c>
      <c r="BH337">
        <v>1.08565</v>
      </c>
      <c r="BI337">
        <v>1.0888500000000001</v>
      </c>
      <c r="BJ337">
        <v>1.0921000000000001</v>
      </c>
    </row>
    <row r="338" spans="1:63">
      <c r="A338" s="95">
        <v>44755</v>
      </c>
      <c r="Q338">
        <v>1.0065999999999999</v>
      </c>
      <c r="R338">
        <v>1.0086999999999999</v>
      </c>
      <c r="S338">
        <v>1.0114000000000001</v>
      </c>
      <c r="V338">
        <v>1.0137</v>
      </c>
      <c r="Y338">
        <v>1.01905</v>
      </c>
      <c r="AB338">
        <v>1.0265</v>
      </c>
      <c r="AC338">
        <v>1.03355</v>
      </c>
      <c r="AD338">
        <v>1.0390999999999999</v>
      </c>
      <c r="AE338">
        <v>1.0443499999999999</v>
      </c>
      <c r="AF338">
        <v>1.04965</v>
      </c>
      <c r="AG338">
        <v>1.0548999999999999</v>
      </c>
      <c r="AH338">
        <v>1.0587500000000001</v>
      </c>
      <c r="AK338">
        <v>1.0619000000000001</v>
      </c>
      <c r="AN338">
        <v>1.0650999999999999</v>
      </c>
      <c r="AQ338">
        <v>1.0682499999999999</v>
      </c>
      <c r="AT338">
        <v>1.0713999999999999</v>
      </c>
      <c r="AW338">
        <v>1.0746</v>
      </c>
      <c r="AZ338">
        <v>1.07775</v>
      </c>
      <c r="BC338">
        <v>1.0809500000000001</v>
      </c>
      <c r="BF338">
        <v>1.0841000000000001</v>
      </c>
      <c r="BH338">
        <v>1.08725</v>
      </c>
      <c r="BI338">
        <v>1.0904499999999999</v>
      </c>
      <c r="BJ338">
        <v>1.0935999999999999</v>
      </c>
    </row>
    <row r="339" spans="1:63">
      <c r="A339" s="95">
        <v>44756</v>
      </c>
      <c r="Q339">
        <v>1.0031000000000001</v>
      </c>
      <c r="R339">
        <v>1.0051000000000001</v>
      </c>
      <c r="S339">
        <v>1.0077</v>
      </c>
      <c r="V339">
        <v>1.0100499999999999</v>
      </c>
      <c r="Y339">
        <v>1.0150999999999999</v>
      </c>
      <c r="AB339">
        <v>1.0224500000000001</v>
      </c>
      <c r="AC339">
        <v>1.02945</v>
      </c>
      <c r="AD339">
        <v>1.03515</v>
      </c>
      <c r="AE339">
        <v>1.0404500000000001</v>
      </c>
      <c r="AF339">
        <v>1.0457000000000001</v>
      </c>
      <c r="AG339">
        <v>1.0509500000000001</v>
      </c>
      <c r="AH339">
        <v>1.0549500000000001</v>
      </c>
      <c r="AK339">
        <v>1.0583</v>
      </c>
      <c r="AN339">
        <v>1.0616000000000001</v>
      </c>
      <c r="AQ339">
        <v>1.0649500000000001</v>
      </c>
      <c r="AT339">
        <v>1.0682499999999999</v>
      </c>
      <c r="AW339">
        <v>1.07155</v>
      </c>
      <c r="AZ339">
        <v>1.0749</v>
      </c>
      <c r="BC339">
        <v>1.0782</v>
      </c>
      <c r="BF339">
        <v>1.08155</v>
      </c>
      <c r="BH339">
        <v>1.0848500000000001</v>
      </c>
      <c r="BI339">
        <v>1.0882000000000001</v>
      </c>
      <c r="BJ339">
        <v>1.0914999999999999</v>
      </c>
    </row>
    <row r="340" spans="1:63">
      <c r="A340" s="95">
        <v>44757</v>
      </c>
      <c r="Q340">
        <v>1.0080499999999999</v>
      </c>
      <c r="R340">
        <v>1.0101500000000001</v>
      </c>
      <c r="S340">
        <v>1.0126999999999999</v>
      </c>
      <c r="V340">
        <v>1.0149999999999999</v>
      </c>
      <c r="Y340">
        <v>1.02</v>
      </c>
      <c r="AB340">
        <v>1.02735</v>
      </c>
      <c r="AC340">
        <v>1.0342499999999999</v>
      </c>
      <c r="AD340">
        <v>1.0401</v>
      </c>
      <c r="AE340">
        <v>1.04545</v>
      </c>
      <c r="AF340">
        <v>1.0507500000000001</v>
      </c>
      <c r="AG340">
        <v>1.0560499999999999</v>
      </c>
      <c r="AH340">
        <v>1.0601</v>
      </c>
      <c r="AK340">
        <v>1.0634999999999999</v>
      </c>
      <c r="AN340">
        <v>1.0668500000000001</v>
      </c>
      <c r="AQ340">
        <v>1.0702499999999999</v>
      </c>
      <c r="AT340">
        <v>1.0736000000000001</v>
      </c>
      <c r="AW340">
        <v>1.077</v>
      </c>
      <c r="AZ340">
        <v>1.0803499999999999</v>
      </c>
      <c r="BC340">
        <v>1.0837000000000001</v>
      </c>
      <c r="BF340">
        <v>1.0871</v>
      </c>
      <c r="BH340">
        <v>1.0904499999999999</v>
      </c>
      <c r="BI340">
        <v>1.09385</v>
      </c>
      <c r="BJ340">
        <v>1.0972</v>
      </c>
    </row>
    <row r="341" spans="1:63">
      <c r="A341" s="95">
        <v>44760</v>
      </c>
      <c r="Q341">
        <v>1.01715</v>
      </c>
      <c r="R341">
        <v>1.01715</v>
      </c>
      <c r="S341">
        <v>1.0197499999999999</v>
      </c>
      <c r="V341">
        <v>1.0221</v>
      </c>
      <c r="Y341">
        <v>1.02705</v>
      </c>
      <c r="AB341">
        <v>1.0344</v>
      </c>
      <c r="AC341">
        <v>1.0411999999999999</v>
      </c>
      <c r="AD341">
        <v>1.0469999999999999</v>
      </c>
      <c r="AE341">
        <v>1.0522</v>
      </c>
      <c r="AF341">
        <v>1.05745</v>
      </c>
      <c r="AG341">
        <v>1.0627</v>
      </c>
      <c r="AH341">
        <v>1.0667500000000001</v>
      </c>
      <c r="AK341">
        <v>1.0700499999999999</v>
      </c>
      <c r="AN341">
        <v>1.07335</v>
      </c>
      <c r="AQ341">
        <v>1.0766500000000001</v>
      </c>
      <c r="AT341">
        <v>1.08</v>
      </c>
      <c r="AW341">
        <v>1.0832999999999999</v>
      </c>
      <c r="AZ341">
        <v>1.0866</v>
      </c>
      <c r="BC341">
        <v>1.0899000000000001</v>
      </c>
      <c r="BF341">
        <v>1.0931999999999999</v>
      </c>
      <c r="BH341">
        <v>1.0965499999999999</v>
      </c>
      <c r="BI341">
        <v>1.09985</v>
      </c>
      <c r="BJ341">
        <v>1.1031500000000001</v>
      </c>
    </row>
    <row r="342" spans="1:63">
      <c r="A342" s="95">
        <v>44761</v>
      </c>
      <c r="Q342">
        <v>1.0251999999999999</v>
      </c>
      <c r="R342">
        <v>1.0277499999999999</v>
      </c>
      <c r="S342">
        <v>1.03</v>
      </c>
      <c r="V342">
        <v>1.0324</v>
      </c>
      <c r="Y342">
        <v>1.0347999999999999</v>
      </c>
      <c r="AB342">
        <v>1.042</v>
      </c>
      <c r="AC342">
        <v>1.0487500000000001</v>
      </c>
      <c r="AD342">
        <v>1.0542499999999999</v>
      </c>
      <c r="AE342">
        <v>1.0593999999999999</v>
      </c>
      <c r="AF342">
        <v>1.0645</v>
      </c>
      <c r="AG342">
        <v>1.0696000000000001</v>
      </c>
      <c r="AH342">
        <v>1.07355</v>
      </c>
      <c r="AK342">
        <v>1.0768500000000001</v>
      </c>
      <c r="AN342">
        <v>1.0801000000000001</v>
      </c>
      <c r="AQ342">
        <v>1.08335</v>
      </c>
      <c r="AT342">
        <v>1.0866</v>
      </c>
      <c r="AW342">
        <v>1.08985</v>
      </c>
      <c r="AZ342">
        <v>1.0931</v>
      </c>
      <c r="BC342">
        <v>1.0963499999999999</v>
      </c>
      <c r="BF342">
        <v>1.0995999999999999</v>
      </c>
      <c r="BH342">
        <v>1.1028500000000001</v>
      </c>
      <c r="BI342">
        <v>1.1061000000000001</v>
      </c>
      <c r="BJ342">
        <v>1.1093500000000001</v>
      </c>
    </row>
    <row r="343" spans="1:63">
      <c r="A343" s="95">
        <v>44762</v>
      </c>
      <c r="Q343">
        <v>1.0196000000000001</v>
      </c>
      <c r="R343">
        <v>1.0221499999999999</v>
      </c>
      <c r="S343">
        <v>1.0244</v>
      </c>
      <c r="V343">
        <v>1.02685</v>
      </c>
      <c r="Y343">
        <v>1.02925</v>
      </c>
      <c r="AB343">
        <v>1.0366500000000001</v>
      </c>
      <c r="AC343">
        <v>1.04365</v>
      </c>
      <c r="AD343">
        <v>1.04945</v>
      </c>
      <c r="AE343">
        <v>1.0548</v>
      </c>
      <c r="AF343">
        <v>1.0602</v>
      </c>
      <c r="AG343">
        <v>1.0656000000000001</v>
      </c>
      <c r="AH343">
        <v>1.06975</v>
      </c>
      <c r="AK343">
        <v>1.07315</v>
      </c>
      <c r="AN343">
        <v>1.0765499999999999</v>
      </c>
      <c r="AQ343">
        <v>1.0799000000000001</v>
      </c>
      <c r="AT343">
        <v>1.0832999999999999</v>
      </c>
      <c r="AW343">
        <v>1.0867</v>
      </c>
      <c r="AZ343">
        <v>1.0901000000000001</v>
      </c>
      <c r="BC343">
        <v>1.09345</v>
      </c>
      <c r="BF343">
        <v>1.0968500000000001</v>
      </c>
      <c r="BH343">
        <v>1.10025</v>
      </c>
      <c r="BI343">
        <v>1.1035999999999999</v>
      </c>
      <c r="BJ343">
        <v>1.107</v>
      </c>
    </row>
    <row r="344" spans="1:63">
      <c r="A344" s="95">
        <v>44763</v>
      </c>
      <c r="Q344">
        <v>1.0208999999999999</v>
      </c>
      <c r="R344">
        <v>1.02335</v>
      </c>
      <c r="S344">
        <v>1.0255000000000001</v>
      </c>
      <c r="V344">
        <v>1.0278499999999999</v>
      </c>
      <c r="Y344">
        <v>1.0302500000000001</v>
      </c>
      <c r="AB344">
        <v>1.03705</v>
      </c>
      <c r="AC344">
        <v>1.04335</v>
      </c>
      <c r="AD344">
        <v>1.0485</v>
      </c>
      <c r="AE344">
        <v>1.0532999999999999</v>
      </c>
      <c r="AF344">
        <v>1.0581</v>
      </c>
      <c r="AG344">
        <v>1.0629</v>
      </c>
      <c r="AH344">
        <v>1.0667</v>
      </c>
      <c r="AK344">
        <v>1.0698000000000001</v>
      </c>
      <c r="AN344">
        <v>1.0729</v>
      </c>
      <c r="AQ344">
        <v>1.07595</v>
      </c>
      <c r="AT344">
        <v>1.0790500000000001</v>
      </c>
      <c r="AW344">
        <v>1.0821499999999999</v>
      </c>
      <c r="AZ344">
        <v>1.0851999999999999</v>
      </c>
      <c r="BC344">
        <v>1.0883</v>
      </c>
      <c r="BF344">
        <v>1.0913999999999999</v>
      </c>
      <c r="BH344">
        <v>1.0944499999999999</v>
      </c>
      <c r="BI344">
        <v>1.09755</v>
      </c>
      <c r="BJ344">
        <v>1.1006499999999999</v>
      </c>
    </row>
    <row r="345" spans="1:63">
      <c r="A345" s="95">
        <v>44764</v>
      </c>
      <c r="Q345">
        <v>1.0210999999999999</v>
      </c>
      <c r="R345">
        <v>1.02355</v>
      </c>
      <c r="S345">
        <v>1.0257499999999999</v>
      </c>
      <c r="V345">
        <v>1.0281</v>
      </c>
      <c r="Y345">
        <v>1.0305500000000001</v>
      </c>
      <c r="AB345">
        <v>1.0375000000000001</v>
      </c>
      <c r="AC345">
        <v>1.0438000000000001</v>
      </c>
      <c r="AD345">
        <v>1.0492999999999999</v>
      </c>
      <c r="AE345">
        <v>1.0542499999999999</v>
      </c>
      <c r="AF345">
        <v>1.05915</v>
      </c>
      <c r="AG345">
        <v>1.0641</v>
      </c>
      <c r="AH345">
        <v>1.0681</v>
      </c>
      <c r="AK345">
        <v>1.0713999999999999</v>
      </c>
      <c r="AN345">
        <v>1.0747</v>
      </c>
      <c r="AQ345">
        <v>1.0780000000000001</v>
      </c>
      <c r="AT345">
        <v>1.0812999999999999</v>
      </c>
      <c r="AW345">
        <v>1.0846</v>
      </c>
      <c r="AZ345">
        <v>1.0879000000000001</v>
      </c>
      <c r="BC345">
        <v>1.0911999999999999</v>
      </c>
      <c r="BF345">
        <v>1.0945</v>
      </c>
      <c r="BH345">
        <v>1.0978000000000001</v>
      </c>
      <c r="BI345">
        <v>1.1011</v>
      </c>
      <c r="BJ345">
        <v>1.1044</v>
      </c>
    </row>
    <row r="346" spans="1:63">
      <c r="A346" s="95">
        <v>44767</v>
      </c>
      <c r="Q346">
        <v>1.0236000000000001</v>
      </c>
      <c r="R346">
        <v>1.0260499999999999</v>
      </c>
      <c r="S346">
        <v>1.0283500000000001</v>
      </c>
      <c r="V346">
        <v>1.0306999999999999</v>
      </c>
      <c r="Y346">
        <v>1.03325</v>
      </c>
      <c r="AB346">
        <v>1.0405500000000001</v>
      </c>
      <c r="AC346">
        <v>1.0474000000000001</v>
      </c>
      <c r="AD346">
        <v>1.0530999999999999</v>
      </c>
      <c r="AE346">
        <v>1.0583499999999999</v>
      </c>
      <c r="AF346">
        <v>1.0636000000000001</v>
      </c>
      <c r="AG346">
        <v>1.0688500000000001</v>
      </c>
      <c r="AH346">
        <v>1.07315</v>
      </c>
      <c r="AK346">
        <v>1.0767</v>
      </c>
      <c r="AN346">
        <v>1.0802499999999999</v>
      </c>
      <c r="AQ346">
        <v>1.08375</v>
      </c>
      <c r="AT346">
        <v>1.0872999999999999</v>
      </c>
      <c r="AW346">
        <v>1.0908500000000001</v>
      </c>
      <c r="AZ346">
        <v>1.0943499999999999</v>
      </c>
      <c r="BC346">
        <v>1.0979000000000001</v>
      </c>
      <c r="BF346">
        <v>1.10145</v>
      </c>
      <c r="BH346">
        <v>1.1049500000000001</v>
      </c>
      <c r="BI346">
        <v>1.1085</v>
      </c>
      <c r="BJ346">
        <v>1.1120000000000001</v>
      </c>
    </row>
    <row r="347" spans="1:63">
      <c r="A347" s="95">
        <v>44768</v>
      </c>
      <c r="Q347">
        <v>1.0136000000000001</v>
      </c>
      <c r="R347">
        <v>1.0160499999999999</v>
      </c>
      <c r="S347">
        <v>1.0183</v>
      </c>
      <c r="V347">
        <v>1.0206500000000001</v>
      </c>
      <c r="Y347">
        <v>1.0232000000000001</v>
      </c>
      <c r="AB347">
        <v>1.0305</v>
      </c>
      <c r="AC347">
        <v>1.03735</v>
      </c>
      <c r="AD347">
        <v>1.0434000000000001</v>
      </c>
      <c r="AE347">
        <v>1.0488999999999999</v>
      </c>
      <c r="AF347">
        <v>1.0544</v>
      </c>
      <c r="AG347">
        <v>1.05985</v>
      </c>
      <c r="AH347">
        <v>1.0644</v>
      </c>
      <c r="AK347">
        <v>1.0681499999999999</v>
      </c>
      <c r="AN347">
        <v>1.0719000000000001</v>
      </c>
      <c r="AQ347">
        <v>1.0755999999999999</v>
      </c>
      <c r="AT347">
        <v>1.07935</v>
      </c>
      <c r="AW347">
        <v>1.0831</v>
      </c>
      <c r="AZ347">
        <v>1.0868500000000001</v>
      </c>
      <c r="BC347">
        <v>1.0905499999999999</v>
      </c>
      <c r="BF347">
        <v>1.0943000000000001</v>
      </c>
      <c r="BH347">
        <v>1.09805</v>
      </c>
      <c r="BI347">
        <v>1.1017999999999999</v>
      </c>
      <c r="BJ347">
        <v>1.1054999999999999</v>
      </c>
    </row>
    <row r="348" spans="1:63">
      <c r="A348" s="95">
        <v>44769</v>
      </c>
      <c r="R348">
        <v>1.02105</v>
      </c>
      <c r="S348">
        <v>1.02355</v>
      </c>
      <c r="V348">
        <v>1.0257000000000001</v>
      </c>
      <c r="Y348">
        <v>1.0280499999999999</v>
      </c>
      <c r="AB348">
        <v>1.0305500000000001</v>
      </c>
      <c r="AC348">
        <v>1.03775</v>
      </c>
      <c r="AD348">
        <v>1.0444</v>
      </c>
      <c r="AE348">
        <v>1.0504</v>
      </c>
      <c r="AF348">
        <v>1.0558000000000001</v>
      </c>
      <c r="AG348">
        <v>1.0611999999999999</v>
      </c>
      <c r="AH348">
        <v>1.0665500000000001</v>
      </c>
      <c r="AK348">
        <v>1.071</v>
      </c>
      <c r="AN348">
        <v>1.0745</v>
      </c>
      <c r="AQ348">
        <v>1.0780000000000001</v>
      </c>
      <c r="AT348">
        <v>1.0814999999999999</v>
      </c>
      <c r="AW348">
        <v>1.085</v>
      </c>
      <c r="AZ348">
        <v>1.0885</v>
      </c>
      <c r="BC348">
        <v>1.0920000000000001</v>
      </c>
      <c r="BF348">
        <v>1.0954999999999999</v>
      </c>
      <c r="BH348">
        <v>1.099</v>
      </c>
      <c r="BI348">
        <v>1.1025</v>
      </c>
      <c r="BJ348">
        <v>1.10605</v>
      </c>
      <c r="BK348">
        <v>1.10955</v>
      </c>
    </row>
    <row r="349" spans="1:63">
      <c r="A349" s="95">
        <v>44770</v>
      </c>
      <c r="R349">
        <v>1.01875</v>
      </c>
      <c r="S349">
        <v>1.02115</v>
      </c>
      <c r="V349">
        <v>1.02335</v>
      </c>
      <c r="Y349">
        <v>1.0255000000000001</v>
      </c>
      <c r="AB349">
        <v>1.0281</v>
      </c>
      <c r="AC349">
        <v>1.0351999999999999</v>
      </c>
      <c r="AD349">
        <v>1.0419499999999999</v>
      </c>
      <c r="AE349">
        <v>1.0478000000000001</v>
      </c>
      <c r="AF349">
        <v>1.0531999999999999</v>
      </c>
      <c r="AG349">
        <v>1.0586500000000001</v>
      </c>
      <c r="AH349">
        <v>1.0640499999999999</v>
      </c>
      <c r="AK349">
        <v>1.0685</v>
      </c>
      <c r="AN349">
        <v>1.0720000000000001</v>
      </c>
      <c r="AQ349">
        <v>1.0754999999999999</v>
      </c>
      <c r="AT349">
        <v>1.079</v>
      </c>
      <c r="AW349">
        <v>1.0825499999999999</v>
      </c>
      <c r="AZ349">
        <v>1.08605</v>
      </c>
      <c r="BC349">
        <v>1.08955</v>
      </c>
      <c r="BF349">
        <v>1.0930500000000001</v>
      </c>
      <c r="BH349">
        <v>1.0965499999999999</v>
      </c>
      <c r="BI349">
        <v>1.10005</v>
      </c>
      <c r="BJ349">
        <v>1.1035999999999999</v>
      </c>
      <c r="BK349">
        <v>1.1071</v>
      </c>
    </row>
    <row r="350" spans="1:63">
      <c r="A350" s="95">
        <v>44771</v>
      </c>
      <c r="R350">
        <v>1.02305</v>
      </c>
      <c r="S350">
        <v>1.02545</v>
      </c>
      <c r="V350">
        <v>1.02765</v>
      </c>
      <c r="Y350">
        <v>1.0298</v>
      </c>
      <c r="AB350">
        <v>1.0325</v>
      </c>
      <c r="AC350">
        <v>1.0396000000000001</v>
      </c>
      <c r="AD350">
        <v>1.0465</v>
      </c>
      <c r="AE350">
        <v>1.0523</v>
      </c>
      <c r="AF350">
        <v>1.05755</v>
      </c>
      <c r="AG350">
        <v>1.0628500000000001</v>
      </c>
      <c r="AH350">
        <v>1.0681</v>
      </c>
      <c r="AK350">
        <v>1.0724</v>
      </c>
      <c r="AN350">
        <v>1.0758000000000001</v>
      </c>
      <c r="AQ350">
        <v>1.0791500000000001</v>
      </c>
      <c r="AT350">
        <v>1.0825499999999999</v>
      </c>
      <c r="AW350">
        <v>1.0859000000000001</v>
      </c>
      <c r="AZ350">
        <v>1.0892999999999999</v>
      </c>
      <c r="BC350">
        <v>1.0926499999999999</v>
      </c>
      <c r="BF350">
        <v>1.09605</v>
      </c>
      <c r="BH350">
        <v>1.0993999999999999</v>
      </c>
      <c r="BI350">
        <v>1.1028</v>
      </c>
      <c r="BJ350">
        <v>1.10615</v>
      </c>
      <c r="BK350">
        <v>1.10955</v>
      </c>
    </row>
    <row r="351" spans="1:63">
      <c r="A351" s="95">
        <v>44774</v>
      </c>
      <c r="R351">
        <v>1.0264</v>
      </c>
      <c r="S351">
        <v>1.0287500000000001</v>
      </c>
      <c r="V351">
        <v>1.03095</v>
      </c>
      <c r="Y351">
        <v>1.0330999999999999</v>
      </c>
      <c r="AB351">
        <v>1.0358000000000001</v>
      </c>
      <c r="AC351">
        <v>1.04305</v>
      </c>
      <c r="AD351">
        <v>1.0499499999999999</v>
      </c>
      <c r="AE351">
        <v>1.05585</v>
      </c>
      <c r="AF351">
        <v>1.0610999999999999</v>
      </c>
      <c r="AG351">
        <v>1.0664</v>
      </c>
      <c r="AH351">
        <v>1.07175</v>
      </c>
      <c r="AK351">
        <v>1.0761499999999999</v>
      </c>
      <c r="AN351">
        <v>1.0794999999999999</v>
      </c>
      <c r="AQ351">
        <v>1.0828500000000001</v>
      </c>
      <c r="AT351">
        <v>1.0862000000000001</v>
      </c>
      <c r="AW351">
        <v>1.0895999999999999</v>
      </c>
      <c r="AZ351">
        <v>1.0929500000000001</v>
      </c>
      <c r="BC351">
        <v>1.0963000000000001</v>
      </c>
      <c r="BF351">
        <v>1.09965</v>
      </c>
      <c r="BH351">
        <v>1.103</v>
      </c>
      <c r="BI351">
        <v>1.1063499999999999</v>
      </c>
      <c r="BJ351">
        <v>1.1096999999999999</v>
      </c>
      <c r="BK351">
        <v>1.1130500000000001</v>
      </c>
    </row>
    <row r="352" spans="1:63">
      <c r="A352" s="95">
        <v>44775</v>
      </c>
      <c r="R352">
        <v>1.0181500000000001</v>
      </c>
      <c r="S352">
        <v>1.0205500000000001</v>
      </c>
      <c r="V352">
        <v>1.02275</v>
      </c>
      <c r="Y352">
        <v>1.02485</v>
      </c>
      <c r="AB352">
        <v>1.0276000000000001</v>
      </c>
      <c r="AC352">
        <v>1.03485</v>
      </c>
      <c r="AD352">
        <v>1.042</v>
      </c>
      <c r="AE352">
        <v>1.0479000000000001</v>
      </c>
      <c r="AF352">
        <v>1.0535000000000001</v>
      </c>
      <c r="AG352">
        <v>1.05905</v>
      </c>
      <c r="AH352">
        <v>1.0646500000000001</v>
      </c>
      <c r="AK352">
        <v>1.0692999999999999</v>
      </c>
      <c r="AN352">
        <v>1.0729</v>
      </c>
      <c r="AQ352">
        <v>1.0765</v>
      </c>
      <c r="AT352">
        <v>1.0801000000000001</v>
      </c>
      <c r="AW352">
        <v>1.0837000000000001</v>
      </c>
      <c r="AZ352">
        <v>1.0872999999999999</v>
      </c>
      <c r="BC352">
        <v>1.0908500000000001</v>
      </c>
      <c r="BF352">
        <v>1.0944499999999999</v>
      </c>
      <c r="BH352">
        <v>1.09805</v>
      </c>
      <c r="BI352">
        <v>1.10165</v>
      </c>
      <c r="BJ352">
        <v>1.1052500000000001</v>
      </c>
      <c r="BK352">
        <v>1.1088499999999999</v>
      </c>
    </row>
    <row r="353" spans="1:64">
      <c r="A353" s="95">
        <v>44776</v>
      </c>
      <c r="R353">
        <v>1.0162500000000001</v>
      </c>
      <c r="S353">
        <v>1.0185999999999999</v>
      </c>
      <c r="V353">
        <v>1.0207999999999999</v>
      </c>
      <c r="Y353">
        <v>1.0228999999999999</v>
      </c>
      <c r="AB353">
        <v>1.0257000000000001</v>
      </c>
      <c r="AC353">
        <v>1.0329999999999999</v>
      </c>
      <c r="AD353">
        <v>1.0401</v>
      </c>
      <c r="AE353">
        <v>1.0462499999999999</v>
      </c>
      <c r="AF353">
        <v>1.0519000000000001</v>
      </c>
      <c r="AG353">
        <v>1.0575000000000001</v>
      </c>
      <c r="AH353">
        <v>1.06315</v>
      </c>
      <c r="AK353">
        <v>1.0678000000000001</v>
      </c>
      <c r="AN353">
        <v>1.0713999999999999</v>
      </c>
      <c r="AQ353">
        <v>1.0749500000000001</v>
      </c>
      <c r="AT353">
        <v>1.0785499999999999</v>
      </c>
      <c r="AW353">
        <v>1.0821000000000001</v>
      </c>
      <c r="AZ353">
        <v>1.08565</v>
      </c>
      <c r="BC353">
        <v>1.0892500000000001</v>
      </c>
      <c r="BF353">
        <v>1.0928</v>
      </c>
      <c r="BH353">
        <v>1.0964</v>
      </c>
      <c r="BI353">
        <v>1.09995</v>
      </c>
      <c r="BJ353">
        <v>1.10355</v>
      </c>
      <c r="BK353">
        <v>1.1071</v>
      </c>
    </row>
    <row r="354" spans="1:64">
      <c r="A354" s="95">
        <v>44777</v>
      </c>
      <c r="R354">
        <v>1.02565</v>
      </c>
      <c r="S354">
        <v>1.028</v>
      </c>
      <c r="V354">
        <v>1.0302</v>
      </c>
      <c r="Y354">
        <v>1.0323</v>
      </c>
      <c r="AB354">
        <v>1.0349999999999999</v>
      </c>
      <c r="AC354">
        <v>1.0424500000000001</v>
      </c>
      <c r="AD354">
        <v>1.04965</v>
      </c>
      <c r="AE354">
        <v>1.0558000000000001</v>
      </c>
      <c r="AF354">
        <v>1.06145</v>
      </c>
      <c r="AG354">
        <v>1.0670500000000001</v>
      </c>
      <c r="AH354">
        <v>1.0726500000000001</v>
      </c>
      <c r="AK354">
        <v>1.0773999999999999</v>
      </c>
      <c r="AN354">
        <v>1.081</v>
      </c>
      <c r="AQ354">
        <v>1.0845499999999999</v>
      </c>
      <c r="AT354">
        <v>1.08815</v>
      </c>
      <c r="AW354">
        <v>1.0916999999999999</v>
      </c>
      <c r="AZ354">
        <v>1.0952999999999999</v>
      </c>
      <c r="BC354">
        <v>1.0988500000000001</v>
      </c>
      <c r="BF354">
        <v>1.1024</v>
      </c>
      <c r="BH354">
        <v>1.1060000000000001</v>
      </c>
      <c r="BI354">
        <v>1.10955</v>
      </c>
      <c r="BJ354">
        <v>1.1131500000000001</v>
      </c>
      <c r="BK354">
        <v>1.1167</v>
      </c>
    </row>
    <row r="355" spans="1:64">
      <c r="A355" s="95">
        <v>44778</v>
      </c>
      <c r="R355">
        <v>1.0182</v>
      </c>
      <c r="S355">
        <v>1.0205500000000001</v>
      </c>
      <c r="V355">
        <v>1.0227999999999999</v>
      </c>
      <c r="Y355">
        <v>1.0248999999999999</v>
      </c>
      <c r="AB355">
        <v>1.0277499999999999</v>
      </c>
      <c r="AC355">
        <v>1.0351999999999999</v>
      </c>
      <c r="AD355">
        <v>1.0424500000000001</v>
      </c>
      <c r="AE355">
        <v>1.0487500000000001</v>
      </c>
      <c r="AF355">
        <v>1.0542499999999999</v>
      </c>
      <c r="AG355">
        <v>1.05975</v>
      </c>
      <c r="AH355">
        <v>1.06525</v>
      </c>
      <c r="AK355">
        <v>1.06985</v>
      </c>
      <c r="AN355">
        <v>1.0732999999999999</v>
      </c>
      <c r="AQ355">
        <v>1.0767500000000001</v>
      </c>
      <c r="AT355">
        <v>1.0801499999999999</v>
      </c>
      <c r="AW355">
        <v>1.0835999999999999</v>
      </c>
      <c r="AZ355">
        <v>1.0870500000000001</v>
      </c>
      <c r="BC355">
        <v>1.0904499999999999</v>
      </c>
      <c r="BF355">
        <v>1.0939000000000001</v>
      </c>
      <c r="BH355">
        <v>1.09735</v>
      </c>
      <c r="BI355">
        <v>1.1007499999999999</v>
      </c>
      <c r="BJ355">
        <v>1.1042000000000001</v>
      </c>
      <c r="BK355">
        <v>1.10765</v>
      </c>
    </row>
    <row r="356" spans="1:64">
      <c r="A356" s="95">
        <v>44781</v>
      </c>
      <c r="R356">
        <v>1.0192000000000001</v>
      </c>
      <c r="S356">
        <v>1.02155</v>
      </c>
      <c r="V356">
        <v>1.0238</v>
      </c>
      <c r="Y356">
        <v>1.0259</v>
      </c>
      <c r="AB356">
        <v>1.0287500000000001</v>
      </c>
      <c r="AC356">
        <v>1.0363</v>
      </c>
      <c r="AD356">
        <v>1.0436000000000001</v>
      </c>
      <c r="AE356">
        <v>1.0499000000000001</v>
      </c>
      <c r="AF356">
        <v>1.0555000000000001</v>
      </c>
      <c r="AG356">
        <v>1.0610999999999999</v>
      </c>
      <c r="AH356">
        <v>1.0667500000000001</v>
      </c>
      <c r="AK356">
        <v>1.07145</v>
      </c>
      <c r="AN356">
        <v>1.0747500000000001</v>
      </c>
      <c r="AQ356">
        <v>1.07805</v>
      </c>
      <c r="AT356">
        <v>1.08135</v>
      </c>
      <c r="AW356">
        <v>1.0846499999999999</v>
      </c>
      <c r="AZ356">
        <v>1.08795</v>
      </c>
      <c r="BC356">
        <v>1.0912500000000001</v>
      </c>
      <c r="BF356">
        <v>1.0945499999999999</v>
      </c>
      <c r="BH356">
        <v>1.0979000000000001</v>
      </c>
      <c r="BI356">
        <v>1.1012</v>
      </c>
      <c r="BJ356">
        <v>1.1045</v>
      </c>
      <c r="BK356">
        <v>1.1077999999999999</v>
      </c>
    </row>
    <row r="357" spans="1:64">
      <c r="A357" s="95">
        <v>44782</v>
      </c>
      <c r="R357">
        <v>1.02095</v>
      </c>
      <c r="S357">
        <v>1.0233000000000001</v>
      </c>
      <c r="V357">
        <v>1.02555</v>
      </c>
      <c r="Y357">
        <v>1.0276000000000001</v>
      </c>
      <c r="AB357">
        <v>1.0305</v>
      </c>
      <c r="AC357">
        <v>1.0380499999999999</v>
      </c>
      <c r="AD357">
        <v>1.0455000000000001</v>
      </c>
      <c r="AE357">
        <v>1.05175</v>
      </c>
      <c r="AF357">
        <v>1.0575000000000001</v>
      </c>
      <c r="AG357">
        <v>1.06325</v>
      </c>
      <c r="AH357">
        <v>1.069</v>
      </c>
      <c r="AK357">
        <v>1.07385</v>
      </c>
      <c r="AN357">
        <v>1.0772999999999999</v>
      </c>
      <c r="AQ357">
        <v>1.0807</v>
      </c>
      <c r="AT357">
        <v>1.0841499999999999</v>
      </c>
      <c r="AW357">
        <v>1.0875999999999999</v>
      </c>
      <c r="AZ357">
        <v>1.091</v>
      </c>
      <c r="BC357">
        <v>1.0944499999999999</v>
      </c>
      <c r="BF357">
        <v>1.0979000000000001</v>
      </c>
      <c r="BH357">
        <v>1.1012999999999999</v>
      </c>
      <c r="BI357">
        <v>1.1047499999999999</v>
      </c>
      <c r="BJ357">
        <v>1.1082000000000001</v>
      </c>
      <c r="BK357">
        <v>1.1115999999999999</v>
      </c>
    </row>
    <row r="358" spans="1:64">
      <c r="A358" s="95">
        <v>44783</v>
      </c>
      <c r="R358">
        <v>1.0307999999999999</v>
      </c>
      <c r="S358">
        <v>1.03315</v>
      </c>
      <c r="V358">
        <v>1.03535</v>
      </c>
      <c r="Y358">
        <v>1.0374000000000001</v>
      </c>
      <c r="AB358">
        <v>1.0402499999999999</v>
      </c>
      <c r="AC358">
        <v>1.04765</v>
      </c>
      <c r="AD358">
        <v>1.0549999999999999</v>
      </c>
      <c r="AE358">
        <v>1.0612999999999999</v>
      </c>
      <c r="AF358">
        <v>1.0669</v>
      </c>
      <c r="AG358">
        <v>1.0725499999999999</v>
      </c>
      <c r="AH358">
        <v>1.0781499999999999</v>
      </c>
      <c r="AK358">
        <v>1.0829500000000001</v>
      </c>
      <c r="AN358">
        <v>1.0863499999999999</v>
      </c>
      <c r="AQ358">
        <v>1.08975</v>
      </c>
      <c r="AT358">
        <v>1.0931500000000001</v>
      </c>
      <c r="AW358">
        <v>1.0965499999999999</v>
      </c>
      <c r="AZ358">
        <v>1.09995</v>
      </c>
      <c r="BC358">
        <v>1.1033500000000001</v>
      </c>
      <c r="BF358">
        <v>1.1067499999999999</v>
      </c>
      <c r="BH358">
        <v>1.11015</v>
      </c>
      <c r="BI358">
        <v>1.11355</v>
      </c>
      <c r="BJ358">
        <v>1.117</v>
      </c>
      <c r="BK358">
        <v>1.1204000000000001</v>
      </c>
    </row>
    <row r="359" spans="1:64">
      <c r="A359" s="95">
        <v>44784</v>
      </c>
      <c r="R359">
        <v>1.0326</v>
      </c>
      <c r="S359">
        <v>1.0349999999999999</v>
      </c>
      <c r="V359">
        <v>1.0371999999999999</v>
      </c>
      <c r="Y359">
        <v>1.0392999999999999</v>
      </c>
      <c r="AB359">
        <v>1.0422</v>
      </c>
      <c r="AC359">
        <v>1.04965</v>
      </c>
      <c r="AD359">
        <v>1.05705</v>
      </c>
      <c r="AE359">
        <v>1.0633999999999999</v>
      </c>
      <c r="AF359">
        <v>1.0689500000000001</v>
      </c>
      <c r="AG359">
        <v>1.0745</v>
      </c>
      <c r="AH359">
        <v>1.08005</v>
      </c>
      <c r="AK359">
        <v>1.0849500000000001</v>
      </c>
      <c r="AN359">
        <v>1.0885499999999999</v>
      </c>
      <c r="AQ359">
        <v>1.0921000000000001</v>
      </c>
      <c r="AT359">
        <v>1.0956999999999999</v>
      </c>
      <c r="AW359">
        <v>1.0992999999999999</v>
      </c>
      <c r="AZ359">
        <v>1.1029</v>
      </c>
      <c r="BC359">
        <v>1.1065</v>
      </c>
      <c r="BF359">
        <v>1.1101000000000001</v>
      </c>
      <c r="BH359">
        <v>1.1136999999999999</v>
      </c>
      <c r="BI359">
        <v>1.1173</v>
      </c>
      <c r="BJ359">
        <v>1.1209</v>
      </c>
      <c r="BK359">
        <v>1.1245000000000001</v>
      </c>
    </row>
    <row r="360" spans="1:64">
      <c r="A360" s="95">
        <v>44785</v>
      </c>
      <c r="R360">
        <v>1.0266</v>
      </c>
      <c r="S360">
        <v>1.0289999999999999</v>
      </c>
      <c r="V360">
        <v>1.0311999999999999</v>
      </c>
      <c r="Y360">
        <v>1.03335</v>
      </c>
      <c r="AB360">
        <v>1.0362499999999999</v>
      </c>
      <c r="AC360">
        <v>1.04375</v>
      </c>
      <c r="AD360">
        <v>1.05105</v>
      </c>
      <c r="AE360">
        <v>1.05735</v>
      </c>
      <c r="AF360">
        <v>1.0629</v>
      </c>
      <c r="AG360">
        <v>1.0684</v>
      </c>
      <c r="AH360">
        <v>1.0739000000000001</v>
      </c>
      <c r="AK360">
        <v>1.0787</v>
      </c>
      <c r="AN360">
        <v>1.0821499999999999</v>
      </c>
      <c r="AQ360">
        <v>1.0855999999999999</v>
      </c>
      <c r="AT360">
        <v>1.0890500000000001</v>
      </c>
      <c r="AW360">
        <v>1.0924499999999999</v>
      </c>
      <c r="AZ360">
        <v>1.0959000000000001</v>
      </c>
      <c r="BC360">
        <v>1.09935</v>
      </c>
      <c r="BF360">
        <v>1.1028</v>
      </c>
      <c r="BH360">
        <v>1.1062000000000001</v>
      </c>
      <c r="BI360">
        <v>1.10965</v>
      </c>
      <c r="BJ360">
        <v>1.1131</v>
      </c>
      <c r="BK360">
        <v>1.1165499999999999</v>
      </c>
    </row>
    <row r="361" spans="1:64">
      <c r="A361" s="95">
        <v>44788</v>
      </c>
      <c r="R361">
        <v>1.0192000000000001</v>
      </c>
      <c r="S361">
        <v>1.0179</v>
      </c>
      <c r="V361">
        <v>1.0201</v>
      </c>
      <c r="Y361">
        <v>1.0223</v>
      </c>
      <c r="AB361">
        <v>1.02515</v>
      </c>
      <c r="AC361">
        <v>1.0326500000000001</v>
      </c>
      <c r="AD361">
        <v>1.0399499999999999</v>
      </c>
      <c r="AE361">
        <v>1.0464</v>
      </c>
      <c r="AF361">
        <v>1.0519000000000001</v>
      </c>
      <c r="AG361">
        <v>1.0573999999999999</v>
      </c>
      <c r="AH361">
        <v>1.0629</v>
      </c>
      <c r="AK361">
        <v>1.06775</v>
      </c>
      <c r="AN361">
        <v>1.0711999999999999</v>
      </c>
      <c r="AQ361">
        <v>1.0746</v>
      </c>
      <c r="AT361">
        <v>1.0780000000000001</v>
      </c>
      <c r="AW361">
        <v>1.08145</v>
      </c>
      <c r="AZ361">
        <v>1.0848500000000001</v>
      </c>
      <c r="BC361">
        <v>1.0883</v>
      </c>
      <c r="BF361">
        <v>1.0916999999999999</v>
      </c>
      <c r="BH361">
        <v>1.0951500000000001</v>
      </c>
      <c r="BI361">
        <v>1.0985499999999999</v>
      </c>
      <c r="BJ361">
        <v>1.10195</v>
      </c>
      <c r="BK361">
        <v>1.1053999999999999</v>
      </c>
    </row>
    <row r="362" spans="1:64">
      <c r="A362" s="95">
        <v>44789</v>
      </c>
      <c r="R362" s="760">
        <v>1.0190999999999999</v>
      </c>
      <c r="S362">
        <v>1.0190999999999999</v>
      </c>
      <c r="V362">
        <v>1.0213000000000001</v>
      </c>
      <c r="Y362">
        <v>1.02345</v>
      </c>
      <c r="AB362">
        <v>1.0262500000000001</v>
      </c>
      <c r="AC362">
        <v>1.0287500000000001</v>
      </c>
      <c r="AD362">
        <v>1.0337499999999999</v>
      </c>
      <c r="AE362">
        <v>1.0410999999999999</v>
      </c>
      <c r="AF362">
        <v>1.04755</v>
      </c>
      <c r="AG362">
        <v>1.05305</v>
      </c>
      <c r="AH362">
        <v>1.0586</v>
      </c>
      <c r="AK362">
        <v>1.0641</v>
      </c>
      <c r="AN362">
        <v>1.069</v>
      </c>
      <c r="AQ362">
        <v>1.0724499999999999</v>
      </c>
      <c r="AT362">
        <v>1.07595</v>
      </c>
      <c r="AW362">
        <v>1.07945</v>
      </c>
      <c r="AZ362">
        <v>1.0829</v>
      </c>
      <c r="BC362">
        <v>1.0864</v>
      </c>
      <c r="BF362">
        <v>1.08985</v>
      </c>
      <c r="BH362">
        <v>1.09335</v>
      </c>
      <c r="BI362">
        <v>1.0968500000000001</v>
      </c>
      <c r="BJ362">
        <v>1.1003000000000001</v>
      </c>
      <c r="BK362">
        <v>1.1037999999999999</v>
      </c>
      <c r="BL362">
        <v>1.1072500000000001</v>
      </c>
    </row>
    <row r="363" spans="1:64">
      <c r="A363" s="95">
        <v>44790</v>
      </c>
      <c r="S363">
        <v>1.0206500000000001</v>
      </c>
      <c r="V363">
        <v>1.0227999999999999</v>
      </c>
      <c r="Y363">
        <v>1.0248999999999999</v>
      </c>
      <c r="AB363">
        <v>1.0276000000000001</v>
      </c>
      <c r="AC363">
        <v>1.0301499999999999</v>
      </c>
      <c r="AD363">
        <v>1.0349999999999999</v>
      </c>
      <c r="AE363">
        <v>1.0421</v>
      </c>
      <c r="AF363">
        <v>1.0483499999999999</v>
      </c>
      <c r="AG363">
        <v>1.0536000000000001</v>
      </c>
      <c r="AH363">
        <v>1.0588500000000001</v>
      </c>
      <c r="AK363">
        <v>1.0641</v>
      </c>
      <c r="AN363">
        <v>1.0688</v>
      </c>
      <c r="AQ363">
        <v>1.0721000000000001</v>
      </c>
      <c r="AT363">
        <v>1.0753999999999999</v>
      </c>
      <c r="AW363">
        <v>1.0787500000000001</v>
      </c>
      <c r="AZ363">
        <v>1.08205</v>
      </c>
      <c r="BC363">
        <v>1.08535</v>
      </c>
      <c r="BF363">
        <v>1.0887</v>
      </c>
      <c r="BH363">
        <v>1.0920000000000001</v>
      </c>
      <c r="BI363">
        <v>1.0952999999999999</v>
      </c>
      <c r="BJ363">
        <v>1.0986499999999999</v>
      </c>
      <c r="BK363">
        <v>1.10195</v>
      </c>
      <c r="BL363">
        <v>1.1052500000000001</v>
      </c>
    </row>
    <row r="364" spans="1:64">
      <c r="A364" s="95">
        <v>44791</v>
      </c>
      <c r="S364">
        <v>1.01095</v>
      </c>
      <c r="V364">
        <v>1.01305</v>
      </c>
      <c r="Y364">
        <v>1.0150999999999999</v>
      </c>
      <c r="AB364">
        <v>1.0177</v>
      </c>
      <c r="AC364">
        <v>1.0201</v>
      </c>
      <c r="AD364">
        <v>1.02485</v>
      </c>
      <c r="AE364">
        <v>1.03145</v>
      </c>
      <c r="AF364">
        <v>1.0373000000000001</v>
      </c>
      <c r="AG364">
        <v>1.0422</v>
      </c>
      <c r="AH364">
        <v>1.04715</v>
      </c>
      <c r="AK364">
        <v>1.0521</v>
      </c>
      <c r="AN364">
        <v>1.0565500000000001</v>
      </c>
      <c r="AQ364">
        <v>1.05965</v>
      </c>
      <c r="AT364">
        <v>1.0628</v>
      </c>
      <c r="AW364">
        <v>1.06595</v>
      </c>
      <c r="AZ364">
        <v>1.0690999999999999</v>
      </c>
      <c r="BC364">
        <v>1.0722499999999999</v>
      </c>
      <c r="BF364">
        <v>1.0753999999999999</v>
      </c>
      <c r="BH364">
        <v>1.0785499999999999</v>
      </c>
      <c r="BI364">
        <v>1.08165</v>
      </c>
      <c r="BJ364">
        <v>1.0848</v>
      </c>
      <c r="BK364">
        <v>1.08795</v>
      </c>
      <c r="BL364">
        <v>1.0911</v>
      </c>
    </row>
    <row r="365" spans="1:64">
      <c r="A365" s="95">
        <v>44792</v>
      </c>
      <c r="S365">
        <v>1.0051000000000001</v>
      </c>
      <c r="V365">
        <v>1.0072000000000001</v>
      </c>
      <c r="Y365">
        <v>1.0092000000000001</v>
      </c>
      <c r="AB365">
        <v>1.0118</v>
      </c>
      <c r="AC365">
        <v>1.0141</v>
      </c>
      <c r="AD365">
        <v>1.0186999999999999</v>
      </c>
      <c r="AE365">
        <v>1.0250999999999999</v>
      </c>
      <c r="AF365">
        <v>1.0305500000000001</v>
      </c>
      <c r="AG365">
        <v>1.0351999999999999</v>
      </c>
      <c r="AH365">
        <v>1.0398000000000001</v>
      </c>
      <c r="AK365">
        <v>1.0444500000000001</v>
      </c>
      <c r="AN365">
        <v>1.0486</v>
      </c>
      <c r="AQ365">
        <v>1.05155</v>
      </c>
      <c r="AT365">
        <v>1.0545</v>
      </c>
      <c r="AW365">
        <v>1.0573999999999999</v>
      </c>
      <c r="AZ365">
        <v>1.0603499999999999</v>
      </c>
      <c r="BC365">
        <v>1.0632999999999999</v>
      </c>
      <c r="BF365">
        <v>1.0662499999999999</v>
      </c>
      <c r="BH365">
        <v>1.0691999999999999</v>
      </c>
      <c r="BI365">
        <v>1.0721000000000001</v>
      </c>
      <c r="BJ365">
        <v>1.0750500000000001</v>
      </c>
      <c r="BK365">
        <v>1.0780000000000001</v>
      </c>
      <c r="BL365">
        <v>1.0809500000000001</v>
      </c>
    </row>
    <row r="366" spans="1:64">
      <c r="A366" s="95">
        <v>44795</v>
      </c>
      <c r="S366">
        <v>0.99504999999999999</v>
      </c>
      <c r="V366">
        <v>0.99714999999999998</v>
      </c>
      <c r="Y366">
        <v>0.99914999999999998</v>
      </c>
      <c r="AB366">
        <v>1.0018</v>
      </c>
      <c r="AC366">
        <v>1.0040500000000001</v>
      </c>
      <c r="AD366">
        <v>1.00875</v>
      </c>
      <c r="AE366">
        <v>1.0150999999999999</v>
      </c>
      <c r="AF366">
        <v>1.0205</v>
      </c>
      <c r="AG366">
        <v>1.02495</v>
      </c>
      <c r="AH366">
        <v>1.02945</v>
      </c>
      <c r="AK366">
        <v>1.034</v>
      </c>
      <c r="AN366">
        <v>1.0380499999999999</v>
      </c>
      <c r="AQ366">
        <v>1.0407</v>
      </c>
      <c r="AT366">
        <v>1.0434000000000001</v>
      </c>
      <c r="AW366">
        <v>1.0460499999999999</v>
      </c>
      <c r="AZ366">
        <v>1.0487</v>
      </c>
      <c r="BC366">
        <v>1.05135</v>
      </c>
      <c r="BF366">
        <v>1.0540499999999999</v>
      </c>
      <c r="BH366">
        <v>1.0567</v>
      </c>
      <c r="BI366">
        <v>1.05935</v>
      </c>
      <c r="BJ366">
        <v>1.0620000000000001</v>
      </c>
      <c r="BK366">
        <v>1.0647</v>
      </c>
      <c r="BL366">
        <v>1.06735</v>
      </c>
    </row>
    <row r="367" spans="1:64">
      <c r="A367" s="95">
        <v>44796</v>
      </c>
      <c r="S367">
        <v>0.99780000000000002</v>
      </c>
      <c r="V367">
        <v>0.99985000000000002</v>
      </c>
      <c r="Y367">
        <v>1.0019</v>
      </c>
      <c r="AB367">
        <v>1.0044999999999999</v>
      </c>
      <c r="AC367">
        <v>1.00675</v>
      </c>
      <c r="AD367">
        <v>1.01145</v>
      </c>
      <c r="AE367">
        <v>1.0178</v>
      </c>
      <c r="AF367">
        <v>1.02325</v>
      </c>
      <c r="AG367">
        <v>1.0278</v>
      </c>
      <c r="AH367">
        <v>1.0323</v>
      </c>
      <c r="AK367">
        <v>1.03685</v>
      </c>
      <c r="AN367">
        <v>1.04095</v>
      </c>
      <c r="AQ367">
        <v>1.0436000000000001</v>
      </c>
      <c r="AT367">
        <v>1.0463</v>
      </c>
      <c r="AW367">
        <v>1.0489999999999999</v>
      </c>
      <c r="AZ367">
        <v>1.05165</v>
      </c>
      <c r="BC367">
        <v>1.0543499999999999</v>
      </c>
      <c r="BF367">
        <v>1.05705</v>
      </c>
      <c r="BH367">
        <v>1.0597000000000001</v>
      </c>
      <c r="BI367">
        <v>1.0624</v>
      </c>
      <c r="BJ367">
        <v>1.0650500000000001</v>
      </c>
      <c r="BK367">
        <v>1.06775</v>
      </c>
      <c r="BL367">
        <v>1.0704499999999999</v>
      </c>
    </row>
    <row r="368" spans="1:64">
      <c r="A368" s="95">
        <v>44797</v>
      </c>
      <c r="S368">
        <v>0.99790000000000001</v>
      </c>
      <c r="V368">
        <v>0.99995000000000001</v>
      </c>
      <c r="Y368">
        <v>1.0019499999999999</v>
      </c>
      <c r="AB368">
        <v>1.0045999999999999</v>
      </c>
      <c r="AC368">
        <v>1.00675</v>
      </c>
      <c r="AD368">
        <v>1.01145</v>
      </c>
      <c r="AE368">
        <v>1.0177</v>
      </c>
      <c r="AF368">
        <v>1.0228999999999999</v>
      </c>
      <c r="AG368">
        <v>1.0273000000000001</v>
      </c>
      <c r="AH368">
        <v>1.03165</v>
      </c>
      <c r="AK368">
        <v>1.0360499999999999</v>
      </c>
      <c r="AN368">
        <v>1.0401</v>
      </c>
      <c r="AQ368">
        <v>1.04295</v>
      </c>
      <c r="AT368">
        <v>1.0458499999999999</v>
      </c>
      <c r="AW368">
        <v>1.0487</v>
      </c>
      <c r="AZ368">
        <v>1.0516000000000001</v>
      </c>
      <c r="BC368">
        <v>1.0544500000000001</v>
      </c>
      <c r="BF368">
        <v>1.05735</v>
      </c>
      <c r="BH368">
        <v>1.0602</v>
      </c>
      <c r="BI368">
        <v>1.0630999999999999</v>
      </c>
      <c r="BJ368">
        <v>1.06595</v>
      </c>
      <c r="BK368">
        <v>1.0688500000000001</v>
      </c>
      <c r="BL368">
        <v>1.0717000000000001</v>
      </c>
    </row>
    <row r="369" spans="1:64">
      <c r="A369" s="95">
        <v>44798</v>
      </c>
      <c r="S369">
        <v>0.99839999999999995</v>
      </c>
      <c r="V369">
        <v>1.0004999999999999</v>
      </c>
      <c r="Y369">
        <v>1.0024999999999999</v>
      </c>
      <c r="AB369">
        <v>1.00515</v>
      </c>
      <c r="AC369">
        <v>1.00725</v>
      </c>
      <c r="AD369">
        <v>1.0119</v>
      </c>
      <c r="AE369">
        <v>1.0183</v>
      </c>
      <c r="AF369">
        <v>1.0237000000000001</v>
      </c>
      <c r="AG369">
        <v>1.0283500000000001</v>
      </c>
      <c r="AH369">
        <v>1.0329999999999999</v>
      </c>
      <c r="AK369">
        <v>1.03765</v>
      </c>
      <c r="AN369">
        <v>1.042</v>
      </c>
      <c r="AQ369">
        <v>1.04495</v>
      </c>
      <c r="AT369">
        <v>1.0479000000000001</v>
      </c>
      <c r="AW369">
        <v>1.0508500000000001</v>
      </c>
      <c r="AZ369">
        <v>1.05385</v>
      </c>
      <c r="BC369">
        <v>1.0568</v>
      </c>
      <c r="BF369">
        <v>1.05975</v>
      </c>
      <c r="BH369">
        <v>1.0627500000000001</v>
      </c>
      <c r="BI369">
        <v>1.0657000000000001</v>
      </c>
      <c r="BJ369">
        <v>1.0686500000000001</v>
      </c>
      <c r="BK369">
        <v>1.0716000000000001</v>
      </c>
      <c r="BL369">
        <v>1.0746</v>
      </c>
    </row>
    <row r="370" spans="1:64">
      <c r="A370" s="95">
        <v>44799</v>
      </c>
      <c r="S370">
        <v>0.99780000000000002</v>
      </c>
      <c r="V370">
        <v>0.99975000000000003</v>
      </c>
      <c r="Y370">
        <v>1.0017</v>
      </c>
      <c r="AB370">
        <v>1.0042500000000001</v>
      </c>
      <c r="AC370">
        <v>1.0062500000000001</v>
      </c>
      <c r="AD370">
        <v>1.01065</v>
      </c>
      <c r="AE370">
        <v>1.0164500000000001</v>
      </c>
      <c r="AF370">
        <v>1.0216499999999999</v>
      </c>
      <c r="AG370">
        <v>1.026</v>
      </c>
      <c r="AH370">
        <v>1.0303500000000001</v>
      </c>
      <c r="AK370">
        <v>1.0347500000000001</v>
      </c>
      <c r="AN370">
        <v>1.0387999999999999</v>
      </c>
      <c r="AQ370">
        <v>1.04165</v>
      </c>
      <c r="AT370">
        <v>1.0445</v>
      </c>
      <c r="AW370">
        <v>1.04735</v>
      </c>
      <c r="AZ370">
        <v>1.0502</v>
      </c>
      <c r="BC370">
        <v>1.0530999999999999</v>
      </c>
      <c r="BF370">
        <v>1.0559499999999999</v>
      </c>
      <c r="BH370">
        <v>1.0588</v>
      </c>
      <c r="BI370">
        <v>1.06165</v>
      </c>
      <c r="BJ370">
        <v>1.0645</v>
      </c>
      <c r="BK370">
        <v>1.06735</v>
      </c>
      <c r="BL370">
        <v>1.0702</v>
      </c>
    </row>
    <row r="371" spans="1:64">
      <c r="A371" s="95">
        <v>44802</v>
      </c>
      <c r="S371">
        <v>1.0004</v>
      </c>
      <c r="V371">
        <v>1.0024</v>
      </c>
      <c r="Y371">
        <v>1.0042500000000001</v>
      </c>
      <c r="AB371">
        <v>1.0067999999999999</v>
      </c>
      <c r="AC371">
        <v>1.0085999999999999</v>
      </c>
      <c r="AD371">
        <v>1.01275</v>
      </c>
      <c r="AE371">
        <v>1.0181</v>
      </c>
      <c r="AF371">
        <v>1.02285</v>
      </c>
      <c r="AG371">
        <v>1.02695</v>
      </c>
      <c r="AH371">
        <v>1.0310999999999999</v>
      </c>
      <c r="AK371">
        <v>1.0351999999999999</v>
      </c>
      <c r="AN371">
        <v>1.03905</v>
      </c>
      <c r="AQ371">
        <v>1.0418000000000001</v>
      </c>
      <c r="AT371">
        <v>1.0445500000000001</v>
      </c>
      <c r="AW371">
        <v>1.0472999999999999</v>
      </c>
      <c r="AZ371">
        <v>1.0500499999999999</v>
      </c>
      <c r="BC371">
        <v>1.0528</v>
      </c>
      <c r="BF371">
        <v>1.05555</v>
      </c>
      <c r="BH371">
        <v>1.0582499999999999</v>
      </c>
      <c r="BI371">
        <v>1.0609999999999999</v>
      </c>
      <c r="BJ371">
        <v>1.06375</v>
      </c>
      <c r="BK371">
        <v>1.0665</v>
      </c>
      <c r="BL371">
        <v>1.06925</v>
      </c>
    </row>
    <row r="372" spans="1:64">
      <c r="A372" s="95">
        <v>44803</v>
      </c>
      <c r="S372">
        <v>1.0033000000000001</v>
      </c>
      <c r="V372">
        <v>1.0053000000000001</v>
      </c>
      <c r="Y372">
        <v>1.0072000000000001</v>
      </c>
      <c r="AB372">
        <v>1.0097</v>
      </c>
      <c r="AC372">
        <v>1.0115000000000001</v>
      </c>
      <c r="AD372">
        <v>1.0158</v>
      </c>
      <c r="AE372">
        <v>1.02145</v>
      </c>
      <c r="AF372">
        <v>1.0261</v>
      </c>
      <c r="AG372">
        <v>1.0302500000000001</v>
      </c>
      <c r="AH372">
        <v>1.0344</v>
      </c>
      <c r="AK372">
        <v>1.0385500000000001</v>
      </c>
      <c r="AN372">
        <v>1.0425</v>
      </c>
      <c r="AQ372">
        <v>1.04525</v>
      </c>
      <c r="AT372">
        <v>1.0480499999999999</v>
      </c>
      <c r="AW372">
        <v>1.0508</v>
      </c>
      <c r="AZ372">
        <v>1.0536000000000001</v>
      </c>
      <c r="BC372">
        <v>1.0563499999999999</v>
      </c>
      <c r="BF372">
        <v>1.0590999999999999</v>
      </c>
      <c r="BH372">
        <v>1.0619000000000001</v>
      </c>
      <c r="BI372">
        <v>1.0646500000000001</v>
      </c>
      <c r="BJ372">
        <v>1.06745</v>
      </c>
      <c r="BK372">
        <v>1.0702</v>
      </c>
      <c r="BL372">
        <v>1.073</v>
      </c>
    </row>
    <row r="373" spans="1:64">
      <c r="A373" s="95">
        <v>44804</v>
      </c>
      <c r="S373">
        <v>1.0056</v>
      </c>
      <c r="V373">
        <v>1.0076000000000001</v>
      </c>
      <c r="Y373">
        <v>1.0095499999999999</v>
      </c>
      <c r="AB373">
        <v>1.0119499999999999</v>
      </c>
      <c r="AC373">
        <v>1.0137499999999999</v>
      </c>
      <c r="AD373">
        <v>1.0179</v>
      </c>
      <c r="AE373">
        <v>1.0234000000000001</v>
      </c>
      <c r="AF373">
        <v>1.0280499999999999</v>
      </c>
      <c r="AG373">
        <v>1.0320499999999999</v>
      </c>
      <c r="AH373">
        <v>1.0360499999999999</v>
      </c>
      <c r="AK373">
        <v>1.04</v>
      </c>
      <c r="AN373">
        <v>1.0438499999999999</v>
      </c>
      <c r="AQ373">
        <v>1.0466</v>
      </c>
      <c r="AT373">
        <v>1.0492999999999999</v>
      </c>
      <c r="AW373">
        <v>1.0520499999999999</v>
      </c>
      <c r="AZ373">
        <v>1.0548</v>
      </c>
      <c r="BC373">
        <v>1.05755</v>
      </c>
      <c r="BF373">
        <v>1.0603</v>
      </c>
      <c r="BH373">
        <v>1.0630500000000001</v>
      </c>
      <c r="BI373">
        <v>1.0658000000000001</v>
      </c>
      <c r="BJ373">
        <v>1.0685500000000001</v>
      </c>
      <c r="BK373">
        <v>1.07125</v>
      </c>
      <c r="BL373">
        <v>1.0740000000000001</v>
      </c>
    </row>
    <row r="374" spans="1:64">
      <c r="A374" s="95">
        <v>44805</v>
      </c>
      <c r="S374">
        <v>0.99534999999999996</v>
      </c>
      <c r="V374">
        <v>0.99729999999999996</v>
      </c>
      <c r="Y374">
        <v>0.99924999999999997</v>
      </c>
      <c r="AB374">
        <v>1.0017</v>
      </c>
      <c r="AC374">
        <v>1.0034000000000001</v>
      </c>
      <c r="AD374">
        <v>1.0077499999999999</v>
      </c>
      <c r="AE374">
        <v>1.0133000000000001</v>
      </c>
      <c r="AF374">
        <v>1.0182</v>
      </c>
      <c r="AG374">
        <v>1.0224500000000001</v>
      </c>
      <c r="AH374">
        <v>1.0266999999999999</v>
      </c>
      <c r="AK374">
        <v>1.03095</v>
      </c>
      <c r="AN374">
        <v>1.0350999999999999</v>
      </c>
      <c r="AQ374">
        <v>1.0382499999999999</v>
      </c>
      <c r="AT374">
        <v>1.0414000000000001</v>
      </c>
      <c r="AW374">
        <v>1.0445500000000001</v>
      </c>
      <c r="AZ374">
        <v>1.0477000000000001</v>
      </c>
      <c r="BC374">
        <v>1.0508500000000001</v>
      </c>
      <c r="BF374">
        <v>1.054</v>
      </c>
      <c r="BH374">
        <v>1.05715</v>
      </c>
      <c r="BI374">
        <v>1.0603</v>
      </c>
      <c r="BJ374">
        <v>1.06345</v>
      </c>
      <c r="BK374">
        <v>1.0666</v>
      </c>
      <c r="BL374">
        <v>1.06975</v>
      </c>
    </row>
    <row r="375" spans="1:64">
      <c r="A375" s="95">
        <v>44806</v>
      </c>
      <c r="S375">
        <v>0.99739999999999995</v>
      </c>
      <c r="V375">
        <v>0.99934999999999996</v>
      </c>
      <c r="Y375">
        <v>1.00125</v>
      </c>
      <c r="AB375">
        <v>1.0036</v>
      </c>
      <c r="AC375">
        <v>1.00535</v>
      </c>
      <c r="AD375">
        <v>1.00945</v>
      </c>
      <c r="AE375">
        <v>1.0149999999999999</v>
      </c>
      <c r="AF375">
        <v>1.0199</v>
      </c>
      <c r="AG375">
        <v>1.0242</v>
      </c>
      <c r="AH375">
        <v>1.0285</v>
      </c>
      <c r="AK375">
        <v>1.0327500000000001</v>
      </c>
      <c r="AN375">
        <v>1.03695</v>
      </c>
      <c r="AQ375">
        <v>1.0400499999999999</v>
      </c>
      <c r="AT375">
        <v>1.0431999999999999</v>
      </c>
      <c r="AW375">
        <v>1.0463</v>
      </c>
      <c r="AZ375">
        <v>1.04945</v>
      </c>
      <c r="BC375">
        <v>1.0525500000000001</v>
      </c>
      <c r="BF375">
        <v>1.0557000000000001</v>
      </c>
      <c r="BH375">
        <v>1.0588</v>
      </c>
      <c r="BI375">
        <v>1.0619499999999999</v>
      </c>
      <c r="BJ375">
        <v>1.0650500000000001</v>
      </c>
      <c r="BK375">
        <v>1.0682</v>
      </c>
      <c r="BL375">
        <v>1.0712999999999999</v>
      </c>
    </row>
    <row r="376" spans="1:64">
      <c r="A376" s="103">
        <v>44809</v>
      </c>
      <c r="S376" s="189">
        <v>0.99739999999999995</v>
      </c>
      <c r="T376" s="189">
        <v>0.99934999999999996</v>
      </c>
      <c r="U376" s="189">
        <v>1.00125</v>
      </c>
      <c r="V376" s="189">
        <v>1.0036</v>
      </c>
      <c r="W376" s="189">
        <v>1.00535</v>
      </c>
      <c r="X376" s="189"/>
      <c r="Y376" s="189">
        <v>1.00945</v>
      </c>
      <c r="Z376" s="189"/>
      <c r="AA376" s="189"/>
      <c r="AB376" s="189">
        <v>1.0149999999999999</v>
      </c>
      <c r="AC376" s="189">
        <v>1.0199</v>
      </c>
      <c r="AD376" s="189">
        <v>1.0242</v>
      </c>
      <c r="AE376" s="189">
        <v>1.0285</v>
      </c>
      <c r="AF376" s="189">
        <v>1.0327500000000001</v>
      </c>
      <c r="AG376" s="189">
        <v>1.03695</v>
      </c>
      <c r="AH376" s="189">
        <v>1.0400499999999999</v>
      </c>
      <c r="AI376" s="189"/>
      <c r="AJ376" s="189"/>
      <c r="AK376" s="189">
        <v>1.0431999999999999</v>
      </c>
      <c r="AL376" s="189"/>
      <c r="AM376" s="189"/>
      <c r="AN376" s="189">
        <v>1.0463</v>
      </c>
      <c r="AO376" s="189"/>
      <c r="AP376" s="189"/>
      <c r="AQ376" s="189">
        <v>1.04945</v>
      </c>
      <c r="AR376" s="189"/>
      <c r="AS376" s="189"/>
      <c r="AT376" s="189">
        <v>1.0525500000000001</v>
      </c>
      <c r="AU376" s="189"/>
      <c r="AV376" s="189"/>
      <c r="AW376" s="189">
        <v>1.0557000000000001</v>
      </c>
      <c r="AX376" s="189"/>
      <c r="AY376" s="189"/>
      <c r="AZ376" s="189">
        <v>1.0588</v>
      </c>
      <c r="BA376" s="189"/>
      <c r="BB376" s="189"/>
      <c r="BC376" s="189">
        <v>1.0619499999999999</v>
      </c>
      <c r="BD376" s="189"/>
      <c r="BE376" s="189"/>
      <c r="BF376" s="189">
        <v>1.0650500000000001</v>
      </c>
      <c r="BG376" s="189"/>
      <c r="BH376" s="189">
        <v>1.0682</v>
      </c>
      <c r="BI376" s="189">
        <v>1.0712999999999999</v>
      </c>
      <c r="BJ376" s="189"/>
      <c r="BK376" s="189"/>
      <c r="BL376" s="189"/>
    </row>
    <row r="377" spans="1:64">
      <c r="A377" s="95">
        <v>44810</v>
      </c>
      <c r="S377">
        <v>0.99165000000000003</v>
      </c>
      <c r="T377">
        <v>0.99365000000000003</v>
      </c>
      <c r="U377">
        <v>0.99560000000000004</v>
      </c>
      <c r="V377">
        <v>0.99809999999999999</v>
      </c>
      <c r="W377">
        <v>0.99990000000000001</v>
      </c>
      <c r="Y377">
        <v>1.0042500000000001</v>
      </c>
      <c r="AB377">
        <v>1.01</v>
      </c>
      <c r="AC377">
        <v>1.0148999999999999</v>
      </c>
      <c r="AD377">
        <v>1.01915</v>
      </c>
      <c r="AE377">
        <v>1.0234000000000001</v>
      </c>
      <c r="AF377">
        <v>1.02765</v>
      </c>
      <c r="AG377">
        <v>1.0318000000000001</v>
      </c>
      <c r="AH377">
        <v>1.0347</v>
      </c>
      <c r="AK377">
        <v>1.03755</v>
      </c>
      <c r="AN377">
        <v>1.0404</v>
      </c>
      <c r="AQ377">
        <v>1.04325</v>
      </c>
      <c r="AT377">
        <v>1.0461499999999999</v>
      </c>
      <c r="AW377">
        <v>1.0489999999999999</v>
      </c>
      <c r="AZ377">
        <v>1.05185</v>
      </c>
      <c r="BC377">
        <v>1.0547</v>
      </c>
      <c r="BF377">
        <v>1.05755</v>
      </c>
      <c r="BH377">
        <v>1.0604499999999999</v>
      </c>
      <c r="BI377">
        <v>1.0632999999999999</v>
      </c>
    </row>
    <row r="378" spans="1:64">
      <c r="A378" s="95">
        <v>44811</v>
      </c>
      <c r="S378">
        <v>0.99890000000000001</v>
      </c>
      <c r="T378">
        <v>1.0009999999999999</v>
      </c>
      <c r="U378">
        <v>1.00295</v>
      </c>
      <c r="V378">
        <v>1.0055000000000001</v>
      </c>
      <c r="W378">
        <v>1.00735</v>
      </c>
      <c r="Y378">
        <v>1.0119499999999999</v>
      </c>
      <c r="AB378">
        <v>1.0176000000000001</v>
      </c>
      <c r="AC378">
        <v>1.0228999999999999</v>
      </c>
      <c r="AD378">
        <v>1.0270999999999999</v>
      </c>
      <c r="AE378">
        <v>1.03125</v>
      </c>
      <c r="AF378">
        <v>1.03545</v>
      </c>
      <c r="AG378">
        <v>1.0396000000000001</v>
      </c>
      <c r="AH378">
        <v>1.0425500000000001</v>
      </c>
      <c r="AK378">
        <v>1.04555</v>
      </c>
      <c r="AN378">
        <v>1.0485</v>
      </c>
      <c r="AQ378">
        <v>1.0515000000000001</v>
      </c>
      <c r="AT378">
        <v>1.0544500000000001</v>
      </c>
      <c r="AW378">
        <v>1.05745</v>
      </c>
      <c r="AZ378">
        <v>1.0604499999999999</v>
      </c>
      <c r="BC378">
        <v>1.0633999999999999</v>
      </c>
      <c r="BF378">
        <v>1.0664</v>
      </c>
      <c r="BH378">
        <v>1.06935</v>
      </c>
      <c r="BI378">
        <v>1.0723499999999999</v>
      </c>
    </row>
    <row r="379" spans="1:64">
      <c r="A379" s="95">
        <v>44812</v>
      </c>
      <c r="S379">
        <v>0.99965000000000004</v>
      </c>
      <c r="T379">
        <v>1.0015499999999999</v>
      </c>
      <c r="U379">
        <v>1.0035000000000001</v>
      </c>
      <c r="V379">
        <v>1.0059</v>
      </c>
      <c r="W379">
        <v>1.0077</v>
      </c>
      <c r="Y379">
        <v>1.0119499999999999</v>
      </c>
      <c r="AB379">
        <v>1.01705</v>
      </c>
      <c r="AC379">
        <v>1.0218499999999999</v>
      </c>
      <c r="AD379">
        <v>1.0258</v>
      </c>
      <c r="AE379">
        <v>1.0297499999999999</v>
      </c>
      <c r="AF379">
        <v>1.0337000000000001</v>
      </c>
      <c r="AG379">
        <v>1.0376000000000001</v>
      </c>
      <c r="AH379">
        <v>1.0403</v>
      </c>
      <c r="AK379">
        <v>1.0429999999999999</v>
      </c>
      <c r="AN379">
        <v>1.0457000000000001</v>
      </c>
      <c r="AQ379">
        <v>1.0484500000000001</v>
      </c>
      <c r="AT379">
        <v>1.05115</v>
      </c>
      <c r="AW379">
        <v>1.05385</v>
      </c>
      <c r="AZ379">
        <v>1.0565500000000001</v>
      </c>
      <c r="BC379">
        <v>1.0592999999999999</v>
      </c>
      <c r="BF379">
        <v>1.0620000000000001</v>
      </c>
      <c r="BH379">
        <v>1.0647</v>
      </c>
      <c r="BI379">
        <v>1.06745</v>
      </c>
    </row>
    <row r="380" spans="1:64">
      <c r="A380" s="95">
        <v>44813</v>
      </c>
      <c r="S380">
        <v>1.0047999999999999</v>
      </c>
      <c r="T380">
        <v>1.0067999999999999</v>
      </c>
      <c r="U380">
        <v>1.00865</v>
      </c>
      <c r="V380">
        <v>1.01115</v>
      </c>
      <c r="W380">
        <v>1.01295</v>
      </c>
      <c r="Y380">
        <v>1.01735</v>
      </c>
      <c r="AB380">
        <v>1.0226500000000001</v>
      </c>
      <c r="AC380">
        <v>1.02755</v>
      </c>
      <c r="AD380">
        <v>1.0317499999999999</v>
      </c>
      <c r="AE380">
        <v>1.0359499999999999</v>
      </c>
      <c r="AF380">
        <v>1.0401499999999999</v>
      </c>
      <c r="AG380">
        <v>1.0443</v>
      </c>
      <c r="AH380">
        <v>1.0471999999999999</v>
      </c>
      <c r="AK380">
        <v>1.0500499999999999</v>
      </c>
      <c r="AN380">
        <v>1.0529500000000001</v>
      </c>
      <c r="AQ380">
        <v>1.05585</v>
      </c>
      <c r="AT380">
        <v>1.0587</v>
      </c>
      <c r="AW380">
        <v>1.0616000000000001</v>
      </c>
      <c r="AZ380">
        <v>1.0645</v>
      </c>
      <c r="BC380">
        <v>1.0673999999999999</v>
      </c>
      <c r="BF380">
        <v>1.0702499999999999</v>
      </c>
      <c r="BH380">
        <v>1.07315</v>
      </c>
      <c r="BI380">
        <v>1.07605</v>
      </c>
    </row>
    <row r="381" spans="1:64">
      <c r="A381" s="95">
        <v>44816</v>
      </c>
      <c r="S381">
        <v>1.0121500000000001</v>
      </c>
      <c r="T381">
        <v>1.0141500000000001</v>
      </c>
      <c r="U381">
        <v>1.0161</v>
      </c>
      <c r="V381">
        <v>1.0186500000000001</v>
      </c>
      <c r="W381">
        <v>1.0202500000000001</v>
      </c>
      <c r="Y381">
        <v>1.0247999999999999</v>
      </c>
      <c r="AB381">
        <v>1.0302</v>
      </c>
      <c r="AC381">
        <v>1.0351999999999999</v>
      </c>
      <c r="AD381">
        <v>1.0394000000000001</v>
      </c>
      <c r="AE381">
        <v>1.0438000000000001</v>
      </c>
      <c r="AF381">
        <v>1.0481499999999999</v>
      </c>
      <c r="AG381">
        <v>1.0525500000000001</v>
      </c>
      <c r="AH381">
        <v>1.05575</v>
      </c>
      <c r="AK381">
        <v>1.0589</v>
      </c>
      <c r="AN381">
        <v>1.0621</v>
      </c>
      <c r="AQ381">
        <v>1.0652999999999999</v>
      </c>
      <c r="AT381">
        <v>1.0685</v>
      </c>
      <c r="AW381">
        <v>1.0717000000000001</v>
      </c>
      <c r="AZ381">
        <v>1.0749</v>
      </c>
      <c r="BC381">
        <v>1.0781000000000001</v>
      </c>
      <c r="BF381">
        <v>1.0812999999999999</v>
      </c>
      <c r="BH381">
        <v>1.0845</v>
      </c>
      <c r="BI381">
        <v>1.0876999999999999</v>
      </c>
    </row>
    <row r="382" spans="1:64">
      <c r="A382" s="95">
        <v>44817</v>
      </c>
      <c r="S382">
        <v>0.998</v>
      </c>
      <c r="T382">
        <v>1.0000500000000001</v>
      </c>
      <c r="U382">
        <v>1.0021</v>
      </c>
      <c r="V382">
        <v>1.00475</v>
      </c>
      <c r="W382">
        <v>1.00665</v>
      </c>
      <c r="Y382">
        <v>1.01145</v>
      </c>
      <c r="AB382">
        <v>1.0173000000000001</v>
      </c>
      <c r="AC382">
        <v>1.0225500000000001</v>
      </c>
      <c r="AD382">
        <v>1.0269999999999999</v>
      </c>
      <c r="AE382">
        <v>1.03145</v>
      </c>
      <c r="AF382">
        <v>1.0359499999999999</v>
      </c>
      <c r="AG382">
        <v>1.0404</v>
      </c>
      <c r="AH382">
        <v>1.0436000000000001</v>
      </c>
      <c r="AK382">
        <v>1.0468</v>
      </c>
      <c r="AN382">
        <v>1.05</v>
      </c>
      <c r="AQ382">
        <v>1.0531999999999999</v>
      </c>
      <c r="AT382">
        <v>1.0564</v>
      </c>
      <c r="AW382">
        <v>1.05955</v>
      </c>
      <c r="AZ382">
        <v>1.0627500000000001</v>
      </c>
      <c r="BC382">
        <v>1.06595</v>
      </c>
      <c r="BF382">
        <v>1.06915</v>
      </c>
      <c r="BH382">
        <v>1.0723499999999999</v>
      </c>
      <c r="BI382">
        <v>1.07555</v>
      </c>
    </row>
    <row r="383" spans="1:64">
      <c r="A383" s="95">
        <v>44818</v>
      </c>
      <c r="S383">
        <v>0.99824999999999997</v>
      </c>
      <c r="T383">
        <v>1.0003500000000001</v>
      </c>
      <c r="U383">
        <v>1.0023500000000001</v>
      </c>
      <c r="V383">
        <v>1.00495</v>
      </c>
      <c r="W383">
        <v>1.0068999999999999</v>
      </c>
      <c r="Y383">
        <v>1.0117</v>
      </c>
      <c r="AB383">
        <v>1.01755</v>
      </c>
      <c r="AC383">
        <v>1.02275</v>
      </c>
      <c r="AD383">
        <v>1.0269999999999999</v>
      </c>
      <c r="AE383">
        <v>1.0314000000000001</v>
      </c>
      <c r="AF383">
        <v>1.0358499999999999</v>
      </c>
      <c r="AG383">
        <v>1.0402499999999999</v>
      </c>
      <c r="AH383">
        <v>1.0431999999999999</v>
      </c>
      <c r="AK383">
        <v>1.0461499999999999</v>
      </c>
      <c r="AN383">
        <v>1.0490999999999999</v>
      </c>
      <c r="AQ383">
        <v>1.0520499999999999</v>
      </c>
      <c r="AT383">
        <v>1.0549999999999999</v>
      </c>
      <c r="AW383">
        <v>1.0579499999999999</v>
      </c>
      <c r="AZ383">
        <v>1.0609</v>
      </c>
      <c r="BC383">
        <v>1.06385</v>
      </c>
      <c r="BF383">
        <v>1.0668</v>
      </c>
      <c r="BH383">
        <v>1.06975</v>
      </c>
      <c r="BI383">
        <v>1.0727</v>
      </c>
    </row>
    <row r="384" spans="1:64">
      <c r="A384" s="95">
        <v>44819</v>
      </c>
      <c r="S384">
        <v>0.99934999999999996</v>
      </c>
      <c r="T384">
        <v>1.00135</v>
      </c>
      <c r="U384">
        <v>1.00335</v>
      </c>
      <c r="V384">
        <v>1.006</v>
      </c>
      <c r="W384">
        <v>1.0077</v>
      </c>
      <c r="Y384">
        <v>1.0125500000000001</v>
      </c>
      <c r="AB384">
        <v>1.0181500000000001</v>
      </c>
      <c r="AC384">
        <v>1.0236000000000001</v>
      </c>
      <c r="AD384">
        <v>1.0278</v>
      </c>
      <c r="AE384">
        <v>1.0322499999999999</v>
      </c>
      <c r="AF384">
        <v>1.0367</v>
      </c>
      <c r="AG384">
        <v>1.04115</v>
      </c>
      <c r="AH384">
        <v>1.0443</v>
      </c>
      <c r="AK384">
        <v>1.04745</v>
      </c>
      <c r="AN384">
        <v>1.0506</v>
      </c>
      <c r="AQ384">
        <v>1.05375</v>
      </c>
      <c r="AT384">
        <v>1.0569</v>
      </c>
      <c r="AW384">
        <v>1.0600499999999999</v>
      </c>
      <c r="AZ384">
        <v>1.06315</v>
      </c>
      <c r="BC384">
        <v>1.0663</v>
      </c>
      <c r="BF384">
        <v>1.06945</v>
      </c>
      <c r="BH384">
        <v>1.0726</v>
      </c>
      <c r="BI384">
        <v>1.07575</v>
      </c>
    </row>
    <row r="385" spans="1:62">
      <c r="A385" s="95">
        <v>44820</v>
      </c>
      <c r="S385">
        <v>1.0003</v>
      </c>
      <c r="T385">
        <v>1.0023</v>
      </c>
      <c r="U385">
        <v>1.0043</v>
      </c>
      <c r="V385">
        <v>1.0068999999999999</v>
      </c>
      <c r="W385">
        <v>1.00885</v>
      </c>
      <c r="Y385">
        <v>1.0134000000000001</v>
      </c>
      <c r="AB385">
        <v>1.01915</v>
      </c>
      <c r="AC385">
        <v>1.0245</v>
      </c>
      <c r="AD385">
        <v>1.02905</v>
      </c>
      <c r="AE385">
        <v>1.0336000000000001</v>
      </c>
      <c r="AF385">
        <v>1.0381499999999999</v>
      </c>
      <c r="AG385">
        <v>1.0426500000000001</v>
      </c>
      <c r="AH385">
        <v>1.0458499999999999</v>
      </c>
      <c r="AK385">
        <v>1.0489999999999999</v>
      </c>
      <c r="AN385">
        <v>1.0521499999999999</v>
      </c>
      <c r="AQ385">
        <v>1.05525</v>
      </c>
      <c r="AT385">
        <v>1.0584</v>
      </c>
      <c r="AW385">
        <v>1.06155</v>
      </c>
      <c r="AZ385">
        <v>1.0646500000000001</v>
      </c>
      <c r="BC385">
        <v>1.0678000000000001</v>
      </c>
      <c r="BF385">
        <v>1.0709500000000001</v>
      </c>
      <c r="BH385">
        <v>1.0741000000000001</v>
      </c>
      <c r="BI385">
        <v>1.0771999999999999</v>
      </c>
    </row>
    <row r="386" spans="1:62">
      <c r="A386" s="95">
        <v>44823</v>
      </c>
      <c r="S386">
        <v>0.99895</v>
      </c>
      <c r="T386">
        <v>1.00325</v>
      </c>
      <c r="U386">
        <v>1.00525</v>
      </c>
      <c r="V386">
        <v>1.0078499999999999</v>
      </c>
      <c r="W386">
        <v>1.0097499999999999</v>
      </c>
      <c r="Y386">
        <v>1.0143500000000001</v>
      </c>
      <c r="AB386">
        <v>1.02</v>
      </c>
      <c r="AC386">
        <v>1.02525</v>
      </c>
      <c r="AD386">
        <v>1.0297499999999999</v>
      </c>
      <c r="AE386">
        <v>1.0342</v>
      </c>
      <c r="AF386">
        <v>1.0386500000000001</v>
      </c>
      <c r="AG386">
        <v>1.0430999999999999</v>
      </c>
      <c r="AH386">
        <v>1.0464</v>
      </c>
      <c r="AK386">
        <v>1.0496000000000001</v>
      </c>
      <c r="AN386">
        <v>1.0528</v>
      </c>
      <c r="AQ386">
        <v>1.056</v>
      </c>
      <c r="AT386">
        <v>1.05915</v>
      </c>
      <c r="AW386">
        <v>1.0623499999999999</v>
      </c>
      <c r="AZ386">
        <v>1.06555</v>
      </c>
      <c r="BC386">
        <v>1.0687500000000001</v>
      </c>
      <c r="BF386">
        <v>1.07195</v>
      </c>
      <c r="BH386">
        <v>1.0751500000000001</v>
      </c>
      <c r="BI386">
        <v>1.0783499999999999</v>
      </c>
    </row>
    <row r="387" spans="1:62">
      <c r="A387" s="95">
        <v>44824</v>
      </c>
      <c r="S387">
        <v>0.99885000000000002</v>
      </c>
      <c r="T387">
        <v>1.00085</v>
      </c>
      <c r="U387">
        <v>1.00345</v>
      </c>
      <c r="V387">
        <v>1.00535</v>
      </c>
      <c r="W387">
        <v>1.01</v>
      </c>
      <c r="Y387">
        <v>1.0155000000000001</v>
      </c>
      <c r="AB387">
        <v>1.0204500000000001</v>
      </c>
      <c r="AC387">
        <v>1.0246</v>
      </c>
      <c r="AD387">
        <v>1.0286999999999999</v>
      </c>
      <c r="AE387">
        <v>1.0327999999999999</v>
      </c>
      <c r="AF387">
        <v>1.03695</v>
      </c>
      <c r="AG387">
        <v>1.04</v>
      </c>
      <c r="AH387">
        <v>1.04295</v>
      </c>
      <c r="AK387">
        <v>1.0459499999999999</v>
      </c>
      <c r="AN387">
        <v>1.0488999999999999</v>
      </c>
      <c r="AQ387">
        <v>1.0519000000000001</v>
      </c>
      <c r="AT387">
        <v>1.0548999999999999</v>
      </c>
      <c r="AW387">
        <v>1.05785</v>
      </c>
      <c r="AZ387">
        <v>1.0608500000000001</v>
      </c>
      <c r="BC387">
        <v>1.0638000000000001</v>
      </c>
      <c r="BF387">
        <v>1.0668</v>
      </c>
      <c r="BH387">
        <v>1.06975</v>
      </c>
      <c r="BI387">
        <v>1.0727500000000001</v>
      </c>
    </row>
    <row r="388" spans="1:62">
      <c r="A388" s="95">
        <v>44825</v>
      </c>
      <c r="S388">
        <v>0.99255000000000004</v>
      </c>
      <c r="T388">
        <v>0.99455000000000005</v>
      </c>
      <c r="U388">
        <v>0.99714999999999998</v>
      </c>
      <c r="V388">
        <v>0.99904999999999999</v>
      </c>
      <c r="W388">
        <v>1.0037</v>
      </c>
      <c r="Y388">
        <v>1.0088999999999999</v>
      </c>
      <c r="AB388">
        <v>1.0136499999999999</v>
      </c>
      <c r="AC388">
        <v>1.0178</v>
      </c>
      <c r="AD388">
        <v>1.0219</v>
      </c>
      <c r="AE388">
        <v>1.0260499999999999</v>
      </c>
      <c r="AF388">
        <v>1.0301499999999999</v>
      </c>
      <c r="AG388">
        <v>1.03315</v>
      </c>
      <c r="AH388">
        <v>1.0360499999999999</v>
      </c>
      <c r="AK388">
        <v>1.03895</v>
      </c>
      <c r="AN388">
        <v>1.0418499999999999</v>
      </c>
      <c r="AQ388">
        <v>1.0447500000000001</v>
      </c>
      <c r="AT388">
        <v>1.0476000000000001</v>
      </c>
      <c r="AW388">
        <v>1.0505</v>
      </c>
      <c r="AZ388">
        <v>1.0533999999999999</v>
      </c>
      <c r="BC388">
        <v>1.0563</v>
      </c>
      <c r="BF388">
        <v>1.0591999999999999</v>
      </c>
      <c r="BH388">
        <v>1.0621</v>
      </c>
      <c r="BI388">
        <v>1.0649999999999999</v>
      </c>
    </row>
    <row r="389" spans="1:62">
      <c r="A389" s="95">
        <v>44826</v>
      </c>
      <c r="S389">
        <v>0.98470000000000002</v>
      </c>
      <c r="T389">
        <v>0.98660000000000003</v>
      </c>
      <c r="U389">
        <v>0.98914999999999997</v>
      </c>
      <c r="V389">
        <v>0.99104999999999999</v>
      </c>
      <c r="W389">
        <v>0.99575000000000002</v>
      </c>
      <c r="Y389">
        <v>1.0013000000000001</v>
      </c>
      <c r="AB389">
        <v>1.0064500000000001</v>
      </c>
      <c r="AC389">
        <v>1.01075</v>
      </c>
      <c r="AD389">
        <v>1.0148999999999999</v>
      </c>
      <c r="AE389">
        <v>1.0190999999999999</v>
      </c>
      <c r="AF389">
        <v>1.0233000000000001</v>
      </c>
      <c r="AG389">
        <v>1.0263500000000001</v>
      </c>
      <c r="AH389">
        <v>1.0293000000000001</v>
      </c>
      <c r="AK389">
        <v>1.0322499999999999</v>
      </c>
      <c r="AN389">
        <v>1.03515</v>
      </c>
      <c r="AQ389">
        <v>1.0381</v>
      </c>
      <c r="AT389">
        <v>1.0409999999999999</v>
      </c>
      <c r="AW389">
        <v>1.0439499999999999</v>
      </c>
      <c r="AZ389">
        <v>1.0468500000000001</v>
      </c>
      <c r="BC389">
        <v>1.0498000000000001</v>
      </c>
      <c r="BF389">
        <v>1.0527</v>
      </c>
      <c r="BH389">
        <v>1.05565</v>
      </c>
      <c r="BI389">
        <v>1.0586</v>
      </c>
    </row>
    <row r="390" spans="1:62">
      <c r="A390" s="95">
        <v>44827</v>
      </c>
      <c r="S390">
        <v>0.96875</v>
      </c>
      <c r="T390">
        <v>0.97070000000000001</v>
      </c>
      <c r="U390">
        <v>0.97319999999999995</v>
      </c>
      <c r="V390">
        <v>0.97509999999999997</v>
      </c>
      <c r="W390">
        <v>0.97975000000000001</v>
      </c>
      <c r="Y390">
        <v>0.98540000000000005</v>
      </c>
      <c r="AB390">
        <v>0.99029999999999996</v>
      </c>
      <c r="AC390">
        <v>0.99424999999999997</v>
      </c>
      <c r="AD390">
        <v>0.99814999999999998</v>
      </c>
      <c r="AE390">
        <v>1.002</v>
      </c>
      <c r="AF390">
        <v>1.0058499999999999</v>
      </c>
      <c r="AG390">
        <v>1.0086999999999999</v>
      </c>
      <c r="AH390">
        <v>1.01135</v>
      </c>
      <c r="AK390">
        <v>1.014</v>
      </c>
      <c r="AN390">
        <v>1.0166500000000001</v>
      </c>
      <c r="AQ390">
        <v>1.0193000000000001</v>
      </c>
      <c r="AT390">
        <v>1.022</v>
      </c>
      <c r="AW390">
        <v>1.0246500000000001</v>
      </c>
      <c r="AZ390">
        <v>1.0273000000000001</v>
      </c>
      <c r="BC390">
        <v>1.0299499999999999</v>
      </c>
      <c r="BF390">
        <v>1.0326500000000001</v>
      </c>
      <c r="BH390">
        <v>1.0353000000000001</v>
      </c>
      <c r="BI390">
        <v>1.0379499999999999</v>
      </c>
    </row>
    <row r="391" spans="1:62">
      <c r="A391" s="95">
        <v>44830</v>
      </c>
      <c r="S391">
        <v>0.96265000000000001</v>
      </c>
      <c r="T391">
        <v>0.96455000000000002</v>
      </c>
      <c r="U391">
        <v>0.96704999999999997</v>
      </c>
      <c r="V391">
        <v>0.96894999999999998</v>
      </c>
      <c r="W391">
        <v>0.97365000000000002</v>
      </c>
      <c r="Y391">
        <v>0.97924999999999995</v>
      </c>
      <c r="AB391">
        <v>0.98404999999999998</v>
      </c>
      <c r="AC391">
        <v>0.9879</v>
      </c>
      <c r="AD391">
        <v>0.99165000000000003</v>
      </c>
      <c r="AE391">
        <v>0.99539999999999995</v>
      </c>
      <c r="AF391">
        <v>0.99914999999999998</v>
      </c>
      <c r="AG391">
        <v>1.0022500000000001</v>
      </c>
      <c r="AH391">
        <v>1.0052000000000001</v>
      </c>
      <c r="AK391">
        <v>1.0082</v>
      </c>
      <c r="AN391">
        <v>1.01115</v>
      </c>
      <c r="AQ391">
        <v>1.0141</v>
      </c>
      <c r="AT391">
        <v>1.0170999999999999</v>
      </c>
      <c r="AW391">
        <v>1.0200499999999999</v>
      </c>
      <c r="AZ391">
        <v>1.0229999999999999</v>
      </c>
      <c r="BC391">
        <v>1.026</v>
      </c>
      <c r="BF391">
        <v>1.02895</v>
      </c>
      <c r="BH391">
        <v>1.0319499999999999</v>
      </c>
      <c r="BI391">
        <v>1.0348999999999999</v>
      </c>
    </row>
    <row r="392" spans="1:62">
      <c r="A392" s="95">
        <v>44831</v>
      </c>
      <c r="S392">
        <v>0.96135000000000004</v>
      </c>
      <c r="T392">
        <v>0.96325000000000005</v>
      </c>
      <c r="U392">
        <v>0.9657</v>
      </c>
      <c r="V392">
        <v>0.96755000000000002</v>
      </c>
      <c r="W392">
        <v>0.97224999999999995</v>
      </c>
      <c r="Y392">
        <v>0.97755000000000003</v>
      </c>
      <c r="AB392">
        <v>0.98209999999999997</v>
      </c>
      <c r="AC392">
        <v>0.98585</v>
      </c>
      <c r="AD392">
        <v>0.98950000000000005</v>
      </c>
      <c r="AE392">
        <v>0.99319999999999997</v>
      </c>
      <c r="AF392">
        <v>0.99685000000000001</v>
      </c>
      <c r="AG392">
        <v>0.99980000000000002</v>
      </c>
      <c r="AH392">
        <v>1.0025500000000001</v>
      </c>
      <c r="AK392">
        <v>1.00535</v>
      </c>
      <c r="AN392">
        <v>1.0081500000000001</v>
      </c>
      <c r="AQ392">
        <v>1.01095</v>
      </c>
      <c r="AT392">
        <v>1.0137</v>
      </c>
      <c r="AW392">
        <v>1.0165</v>
      </c>
      <c r="AZ392">
        <v>1.0193000000000001</v>
      </c>
      <c r="BC392">
        <v>1.0221</v>
      </c>
      <c r="BF392">
        <v>1.0248999999999999</v>
      </c>
      <c r="BH392">
        <v>1.02765</v>
      </c>
      <c r="BI392">
        <v>1.0304500000000001</v>
      </c>
    </row>
    <row r="393" spans="1:62">
      <c r="A393" s="95">
        <v>44832</v>
      </c>
      <c r="S393">
        <v>0.97575000000000001</v>
      </c>
      <c r="T393">
        <v>0.97770000000000001</v>
      </c>
      <c r="U393">
        <v>0.98024999999999995</v>
      </c>
      <c r="V393">
        <v>0.98209999999999997</v>
      </c>
      <c r="W393">
        <v>0.98685</v>
      </c>
      <c r="Y393">
        <v>0.99229999999999996</v>
      </c>
      <c r="AB393">
        <v>0.997</v>
      </c>
      <c r="AC393">
        <v>1.0007999999999999</v>
      </c>
      <c r="AD393">
        <v>1.0045500000000001</v>
      </c>
      <c r="AE393">
        <v>1.0083</v>
      </c>
      <c r="AF393">
        <v>1.0120499999999999</v>
      </c>
      <c r="AG393">
        <v>1.0145999999999999</v>
      </c>
      <c r="AH393">
        <v>1.0168999999999999</v>
      </c>
      <c r="AK393">
        <v>1.01925</v>
      </c>
      <c r="AN393">
        <v>1.02155</v>
      </c>
      <c r="AQ393">
        <v>1.0239</v>
      </c>
      <c r="AT393">
        <v>1.0262</v>
      </c>
      <c r="AW393">
        <v>1.0285</v>
      </c>
      <c r="AZ393">
        <v>1.03085</v>
      </c>
      <c r="BC393">
        <v>1.03315</v>
      </c>
      <c r="BF393">
        <v>1.0355000000000001</v>
      </c>
      <c r="BH393">
        <v>1.0378000000000001</v>
      </c>
      <c r="BI393">
        <v>1.0401499999999999</v>
      </c>
    </row>
    <row r="394" spans="1:62">
      <c r="A394" s="95">
        <v>44833</v>
      </c>
      <c r="S394">
        <v>0.98019999999999996</v>
      </c>
      <c r="T394">
        <v>0.98214999999999997</v>
      </c>
      <c r="U394">
        <v>0.98465000000000003</v>
      </c>
      <c r="V394">
        <v>0.98699999999999999</v>
      </c>
      <c r="W394">
        <v>0.99134999999999995</v>
      </c>
      <c r="Y394">
        <v>0.99660000000000004</v>
      </c>
      <c r="AB394">
        <v>1.0014000000000001</v>
      </c>
      <c r="AC394">
        <v>1.0056499999999999</v>
      </c>
      <c r="AD394">
        <v>1.0096000000000001</v>
      </c>
      <c r="AE394">
        <v>1.0136499999999999</v>
      </c>
      <c r="AF394">
        <v>1.0177</v>
      </c>
      <c r="AG394">
        <v>1.0203</v>
      </c>
      <c r="AH394">
        <v>1.0226</v>
      </c>
      <c r="AK394">
        <v>1.02485</v>
      </c>
      <c r="AN394">
        <v>1.02715</v>
      </c>
      <c r="AQ394">
        <v>1.0294000000000001</v>
      </c>
      <c r="AT394">
        <v>1.0317000000000001</v>
      </c>
      <c r="AW394">
        <v>1.0339499999999999</v>
      </c>
      <c r="AZ394">
        <v>1.0362499999999999</v>
      </c>
      <c r="BC394">
        <v>1.0385</v>
      </c>
      <c r="BF394">
        <v>1.0407999999999999</v>
      </c>
      <c r="BH394">
        <v>1.04305</v>
      </c>
      <c r="BI394">
        <v>1.04535</v>
      </c>
    </row>
    <row r="395" spans="1:62">
      <c r="A395" s="95">
        <v>44834</v>
      </c>
      <c r="S395">
        <v>0.98175000000000001</v>
      </c>
      <c r="T395">
        <v>0.98365000000000002</v>
      </c>
      <c r="U395">
        <v>0.98614999999999997</v>
      </c>
      <c r="V395">
        <v>0.98850000000000005</v>
      </c>
      <c r="W395">
        <v>0.99280000000000002</v>
      </c>
      <c r="Y395">
        <v>0.99814999999999998</v>
      </c>
      <c r="AB395">
        <v>1.00275</v>
      </c>
      <c r="AC395">
        <v>1.00705</v>
      </c>
      <c r="AD395">
        <v>1.01135</v>
      </c>
      <c r="AE395">
        <v>1.0156000000000001</v>
      </c>
      <c r="AF395">
        <v>1.0198499999999999</v>
      </c>
      <c r="AG395">
        <v>1.0227999999999999</v>
      </c>
      <c r="AH395">
        <v>1.02545</v>
      </c>
      <c r="AK395">
        <v>1.0281</v>
      </c>
      <c r="AN395">
        <v>1.0307500000000001</v>
      </c>
      <c r="AQ395">
        <v>1.0334000000000001</v>
      </c>
      <c r="AT395">
        <v>1.0360499999999999</v>
      </c>
      <c r="AW395">
        <v>1.0387</v>
      </c>
      <c r="AZ395">
        <v>1.04135</v>
      </c>
      <c r="BC395">
        <v>1.044</v>
      </c>
      <c r="BF395">
        <v>1.0466500000000001</v>
      </c>
      <c r="BH395">
        <v>1.0492999999999999</v>
      </c>
      <c r="BI395">
        <v>1.0519499999999999</v>
      </c>
    </row>
    <row r="396" spans="1:62">
      <c r="A396" s="95">
        <v>44837</v>
      </c>
      <c r="T396">
        <v>0.98260000000000003</v>
      </c>
      <c r="U396">
        <v>0.98455000000000004</v>
      </c>
      <c r="V396">
        <v>0.98709999999999998</v>
      </c>
      <c r="W396">
        <v>0.98950000000000005</v>
      </c>
      <c r="Y396">
        <v>0.99399999999999999</v>
      </c>
      <c r="AB396">
        <v>0.99970000000000003</v>
      </c>
      <c r="AC396">
        <v>1.0045500000000001</v>
      </c>
      <c r="AD396">
        <v>1.00905</v>
      </c>
      <c r="AE396">
        <v>1.01345</v>
      </c>
      <c r="AF396">
        <v>1.0179</v>
      </c>
      <c r="AG396">
        <v>1.0223</v>
      </c>
      <c r="AH396">
        <v>1.02545</v>
      </c>
      <c r="AK396">
        <v>1.0282500000000001</v>
      </c>
      <c r="AN396">
        <v>1.03105</v>
      </c>
      <c r="AQ396">
        <v>1.0338000000000001</v>
      </c>
      <c r="AT396">
        <v>1.0366</v>
      </c>
      <c r="AW396">
        <v>1.0394000000000001</v>
      </c>
      <c r="AZ396">
        <v>1.0422</v>
      </c>
      <c r="BC396">
        <v>1.0449999999999999</v>
      </c>
      <c r="BF396">
        <v>1.04775</v>
      </c>
      <c r="BH396">
        <v>1.0505500000000001</v>
      </c>
      <c r="BI396">
        <v>1.05335</v>
      </c>
      <c r="BJ396">
        <v>1.0561499999999999</v>
      </c>
    </row>
    <row r="397" spans="1:62">
      <c r="A397" s="95">
        <v>44838</v>
      </c>
      <c r="T397">
        <v>1.0006999999999999</v>
      </c>
      <c r="U397">
        <v>1.00265</v>
      </c>
      <c r="V397">
        <v>1.00525</v>
      </c>
      <c r="W397">
        <v>1.0078</v>
      </c>
      <c r="Y397">
        <v>1.0124500000000001</v>
      </c>
      <c r="AB397">
        <v>1.0186999999999999</v>
      </c>
      <c r="AC397">
        <v>1.0237499999999999</v>
      </c>
      <c r="AD397">
        <v>1.0285500000000001</v>
      </c>
      <c r="AE397">
        <v>1.03325</v>
      </c>
      <c r="AF397">
        <v>1.0379499999999999</v>
      </c>
      <c r="AG397">
        <v>1.0426</v>
      </c>
      <c r="AH397">
        <v>1.0459499999999999</v>
      </c>
      <c r="AK397">
        <v>1.0488999999999999</v>
      </c>
      <c r="AN397">
        <v>1.0518000000000001</v>
      </c>
      <c r="AQ397">
        <v>1.0547</v>
      </c>
      <c r="AT397">
        <v>1.05765</v>
      </c>
      <c r="AW397">
        <v>1.0605500000000001</v>
      </c>
      <c r="AZ397">
        <v>1.0634999999999999</v>
      </c>
      <c r="BC397">
        <v>1.0664</v>
      </c>
      <c r="BF397">
        <v>1.06935</v>
      </c>
      <c r="BH397">
        <v>1.0722499999999999</v>
      </c>
      <c r="BI397">
        <v>1.0751999999999999</v>
      </c>
      <c r="BJ397">
        <v>1.0781000000000001</v>
      </c>
    </row>
    <row r="398" spans="1:62">
      <c r="A398" s="95">
        <v>44839</v>
      </c>
      <c r="T398">
        <v>0.99014999999999997</v>
      </c>
      <c r="U398">
        <v>0.99209999999999998</v>
      </c>
      <c r="V398">
        <v>0.99465000000000003</v>
      </c>
      <c r="W398">
        <v>0.99719999999999998</v>
      </c>
      <c r="Y398">
        <v>1.0015499999999999</v>
      </c>
      <c r="AB398">
        <v>1.0075499999999999</v>
      </c>
      <c r="AC398">
        <v>1.0126500000000001</v>
      </c>
      <c r="AD398">
        <v>1.0173000000000001</v>
      </c>
      <c r="AE398">
        <v>1.0218</v>
      </c>
      <c r="AF398">
        <v>1.0263</v>
      </c>
      <c r="AG398">
        <v>1.0307500000000001</v>
      </c>
      <c r="AH398">
        <v>1.0339</v>
      </c>
      <c r="AK398">
        <v>1.0366500000000001</v>
      </c>
      <c r="AN398">
        <v>1.03935</v>
      </c>
      <c r="AQ398">
        <v>1.0421</v>
      </c>
      <c r="AT398">
        <v>1.0448</v>
      </c>
      <c r="AW398">
        <v>1.04755</v>
      </c>
      <c r="AZ398">
        <v>1.0503</v>
      </c>
      <c r="BC398">
        <v>1.0529999999999999</v>
      </c>
      <c r="BF398">
        <v>1.05575</v>
      </c>
      <c r="BH398">
        <v>1.0584499999999999</v>
      </c>
      <c r="BI398">
        <v>1.0611999999999999</v>
      </c>
      <c r="BJ398">
        <v>1.06395</v>
      </c>
    </row>
    <row r="399" spans="1:62">
      <c r="A399" s="95">
        <v>44840</v>
      </c>
      <c r="T399">
        <v>0.9798</v>
      </c>
      <c r="U399">
        <v>0.98170000000000002</v>
      </c>
      <c r="V399">
        <v>0.98424999999999996</v>
      </c>
      <c r="W399">
        <v>0.98685</v>
      </c>
      <c r="Y399">
        <v>0.99095</v>
      </c>
      <c r="AB399">
        <v>0.99675000000000002</v>
      </c>
      <c r="AC399">
        <v>1.0015000000000001</v>
      </c>
      <c r="AD399">
        <v>1.0057499999999999</v>
      </c>
      <c r="AE399">
        <v>1.0098499999999999</v>
      </c>
      <c r="AF399">
        <v>1.0139499999999999</v>
      </c>
      <c r="AG399">
        <v>1.0180499999999999</v>
      </c>
      <c r="AH399">
        <v>1.02095</v>
      </c>
      <c r="AK399">
        <v>1.0234000000000001</v>
      </c>
      <c r="AN399">
        <v>1.0259</v>
      </c>
      <c r="AQ399">
        <v>1.0283500000000001</v>
      </c>
      <c r="AT399">
        <v>1.03085</v>
      </c>
      <c r="AW399">
        <v>1.0333000000000001</v>
      </c>
      <c r="AZ399">
        <v>1.0357499999999999</v>
      </c>
      <c r="BC399">
        <v>1.0382499999999999</v>
      </c>
      <c r="BF399">
        <v>1.0407</v>
      </c>
      <c r="BH399">
        <v>1.0431999999999999</v>
      </c>
      <c r="BI399">
        <v>1.04565</v>
      </c>
      <c r="BJ399">
        <v>1.0481499999999999</v>
      </c>
    </row>
    <row r="400" spans="1:62">
      <c r="A400" s="95">
        <v>44841</v>
      </c>
      <c r="T400">
        <v>0.97409999999999997</v>
      </c>
      <c r="U400">
        <v>0.97599999999999998</v>
      </c>
      <c r="V400">
        <v>0.97855000000000003</v>
      </c>
      <c r="W400">
        <v>0.98119999999999996</v>
      </c>
      <c r="Y400">
        <v>0.98534999999999995</v>
      </c>
      <c r="AB400">
        <v>0.99104999999999999</v>
      </c>
      <c r="AC400">
        <v>0.99580000000000002</v>
      </c>
      <c r="AD400">
        <v>1</v>
      </c>
      <c r="AE400">
        <v>1.004</v>
      </c>
      <c r="AF400">
        <v>1.008</v>
      </c>
      <c r="AG400">
        <v>1.012</v>
      </c>
      <c r="AH400">
        <v>1.0147999999999999</v>
      </c>
      <c r="AK400">
        <v>1.0170999999999999</v>
      </c>
      <c r="AN400">
        <v>1.01945</v>
      </c>
      <c r="AQ400">
        <v>1.0218</v>
      </c>
      <c r="AT400">
        <v>1.0241499999999999</v>
      </c>
      <c r="AW400">
        <v>1.0264500000000001</v>
      </c>
      <c r="AZ400">
        <v>1.0287999999999999</v>
      </c>
      <c r="BC400">
        <v>1.03115</v>
      </c>
      <c r="BF400">
        <v>1.0335000000000001</v>
      </c>
      <c r="BH400">
        <v>1.0358499999999999</v>
      </c>
      <c r="BI400">
        <v>1.0381499999999999</v>
      </c>
      <c r="BJ400">
        <v>1.0405</v>
      </c>
    </row>
    <row r="401" spans="1:63">
      <c r="A401" s="95">
        <v>44844</v>
      </c>
      <c r="T401">
        <v>0.97084999999999999</v>
      </c>
      <c r="U401">
        <v>0.9728</v>
      </c>
      <c r="V401">
        <v>0.97529999999999994</v>
      </c>
      <c r="W401">
        <v>0.97794999999999999</v>
      </c>
      <c r="Y401">
        <v>0.98214999999999997</v>
      </c>
      <c r="AB401">
        <v>0.98785000000000001</v>
      </c>
      <c r="AC401">
        <v>0.99285000000000001</v>
      </c>
      <c r="AD401">
        <v>0.99714999999999998</v>
      </c>
      <c r="AE401">
        <v>1.00125</v>
      </c>
      <c r="AF401">
        <v>1.0053000000000001</v>
      </c>
      <c r="AG401">
        <v>1.0094000000000001</v>
      </c>
      <c r="AH401">
        <v>1.0120499999999999</v>
      </c>
      <c r="AK401">
        <v>1.014</v>
      </c>
      <c r="AN401">
        <v>1.0159499999999999</v>
      </c>
      <c r="AQ401">
        <v>1.0179499999999999</v>
      </c>
      <c r="AT401">
        <v>1.0199</v>
      </c>
      <c r="AW401">
        <v>1.0219</v>
      </c>
      <c r="AZ401">
        <v>1.0238499999999999</v>
      </c>
      <c r="BC401">
        <v>1.0258499999999999</v>
      </c>
      <c r="BF401">
        <v>1.0278</v>
      </c>
      <c r="BH401">
        <v>1.0298</v>
      </c>
      <c r="BI401">
        <v>1.0317499999999999</v>
      </c>
      <c r="BJ401">
        <v>1.0337000000000001</v>
      </c>
    </row>
    <row r="402" spans="1:63">
      <c r="A402" s="95">
        <v>44845</v>
      </c>
      <c r="T402">
        <v>0.97114999999999996</v>
      </c>
      <c r="U402">
        <v>0.97304999999999997</v>
      </c>
      <c r="V402">
        <v>0.97565000000000002</v>
      </c>
      <c r="W402">
        <v>0.97840000000000005</v>
      </c>
      <c r="Y402">
        <v>0.98255000000000003</v>
      </c>
      <c r="AB402">
        <v>0.98824999999999996</v>
      </c>
      <c r="AC402">
        <v>0.99324999999999997</v>
      </c>
      <c r="AD402">
        <v>0.99744999999999995</v>
      </c>
      <c r="AE402">
        <v>1.00145</v>
      </c>
      <c r="AF402">
        <v>1.0055000000000001</v>
      </c>
      <c r="AG402">
        <v>1.0095000000000001</v>
      </c>
      <c r="AH402">
        <v>1.0122500000000001</v>
      </c>
      <c r="AK402">
        <v>1.0143500000000001</v>
      </c>
      <c r="AN402">
        <v>1.0165</v>
      </c>
      <c r="AQ402">
        <v>1.0186500000000001</v>
      </c>
      <c r="AT402">
        <v>1.02075</v>
      </c>
      <c r="AW402">
        <v>1.0228999999999999</v>
      </c>
      <c r="AZ402">
        <v>1.0249999999999999</v>
      </c>
      <c r="BC402">
        <v>1.02715</v>
      </c>
      <c r="BF402">
        <v>1.02925</v>
      </c>
      <c r="BH402">
        <v>1.0314000000000001</v>
      </c>
      <c r="BI402">
        <v>1.03355</v>
      </c>
      <c r="BJ402">
        <v>1.03565</v>
      </c>
    </row>
    <row r="403" spans="1:63">
      <c r="A403" s="95">
        <v>44846</v>
      </c>
      <c r="T403">
        <v>0.97004999999999997</v>
      </c>
      <c r="U403">
        <v>0.97199999999999998</v>
      </c>
      <c r="V403">
        <v>0.97460000000000002</v>
      </c>
      <c r="W403">
        <v>0.97735000000000005</v>
      </c>
      <c r="Y403">
        <v>0.98165000000000002</v>
      </c>
      <c r="AB403">
        <v>0.98745000000000005</v>
      </c>
      <c r="AC403">
        <v>0.99260000000000004</v>
      </c>
      <c r="AD403">
        <v>0.99690000000000001</v>
      </c>
      <c r="AE403">
        <v>1.0009999999999999</v>
      </c>
      <c r="AF403">
        <v>1.0051000000000001</v>
      </c>
      <c r="AG403">
        <v>1.00915</v>
      </c>
      <c r="AH403">
        <v>1.012</v>
      </c>
      <c r="AK403">
        <v>1.0142500000000001</v>
      </c>
      <c r="AN403">
        <v>1.0165</v>
      </c>
      <c r="AQ403">
        <v>1.0186999999999999</v>
      </c>
      <c r="AT403">
        <v>1.02095</v>
      </c>
      <c r="AW403">
        <v>1.0232000000000001</v>
      </c>
      <c r="AZ403">
        <v>1.02545</v>
      </c>
      <c r="BC403">
        <v>1.0277000000000001</v>
      </c>
      <c r="BF403">
        <v>1.0299</v>
      </c>
      <c r="BH403">
        <v>1.0321499999999999</v>
      </c>
      <c r="BI403">
        <v>1.0344</v>
      </c>
      <c r="BJ403">
        <v>1.0366500000000001</v>
      </c>
    </row>
    <row r="404" spans="1:63">
      <c r="A404" s="95">
        <v>44847</v>
      </c>
      <c r="T404">
        <v>0.97875000000000001</v>
      </c>
      <c r="U404">
        <v>0.98070000000000002</v>
      </c>
      <c r="V404">
        <v>0.98340000000000005</v>
      </c>
      <c r="W404">
        <v>0.98629999999999995</v>
      </c>
      <c r="Y404">
        <v>0.99070000000000003</v>
      </c>
      <c r="AB404">
        <v>0.99704999999999999</v>
      </c>
      <c r="AC404">
        <v>1.0025999999999999</v>
      </c>
      <c r="AD404">
        <v>1.00725</v>
      </c>
      <c r="AE404">
        <v>1.0116000000000001</v>
      </c>
      <c r="AF404">
        <v>1.0159499999999999</v>
      </c>
      <c r="AG404">
        <v>1.0203</v>
      </c>
      <c r="AH404">
        <v>1.0232000000000001</v>
      </c>
      <c r="AK404">
        <v>1.0254000000000001</v>
      </c>
      <c r="AN404">
        <v>1.02755</v>
      </c>
      <c r="AQ404">
        <v>1.0297499999999999</v>
      </c>
      <c r="AT404">
        <v>1.0319499999999999</v>
      </c>
      <c r="AW404">
        <v>1.0341</v>
      </c>
      <c r="AZ404">
        <v>1.0363</v>
      </c>
      <c r="BC404">
        <v>1.0384500000000001</v>
      </c>
      <c r="BF404">
        <v>1.0406500000000001</v>
      </c>
      <c r="BH404">
        <v>1.0428500000000001</v>
      </c>
      <c r="BI404">
        <v>1.0449999999999999</v>
      </c>
      <c r="BJ404">
        <v>1.0471999999999999</v>
      </c>
    </row>
    <row r="405" spans="1:63">
      <c r="A405" s="95">
        <v>44848</v>
      </c>
      <c r="T405">
        <v>0.97245000000000004</v>
      </c>
      <c r="U405">
        <v>0.97435000000000005</v>
      </c>
      <c r="V405">
        <v>0.97699999999999998</v>
      </c>
      <c r="W405">
        <v>0.97985</v>
      </c>
      <c r="Y405">
        <v>0.98429999999999995</v>
      </c>
      <c r="AB405">
        <v>0.99085000000000001</v>
      </c>
      <c r="AC405">
        <v>0.99665000000000004</v>
      </c>
      <c r="AD405">
        <v>1.00145</v>
      </c>
      <c r="AE405">
        <v>1.0059499999999999</v>
      </c>
      <c r="AF405">
        <v>1.0105</v>
      </c>
      <c r="AG405">
        <v>1.0149999999999999</v>
      </c>
      <c r="AH405">
        <v>1.0181</v>
      </c>
      <c r="AK405">
        <v>1.0204</v>
      </c>
      <c r="AN405">
        <v>1.02275</v>
      </c>
      <c r="AQ405">
        <v>1.02505</v>
      </c>
      <c r="AT405">
        <v>1.0274000000000001</v>
      </c>
      <c r="AW405">
        <v>1.0297000000000001</v>
      </c>
      <c r="AZ405">
        <v>1.032</v>
      </c>
      <c r="BC405">
        <v>1.0343500000000001</v>
      </c>
      <c r="BF405">
        <v>1.0366500000000001</v>
      </c>
      <c r="BH405">
        <v>1.0389999999999999</v>
      </c>
      <c r="BI405">
        <v>1.0412999999999999</v>
      </c>
      <c r="BJ405">
        <v>1.0436000000000001</v>
      </c>
    </row>
    <row r="406" spans="1:63">
      <c r="A406" s="95">
        <v>44851</v>
      </c>
      <c r="T406">
        <v>0.97985</v>
      </c>
      <c r="U406">
        <v>0.98670000000000002</v>
      </c>
      <c r="V406">
        <v>0.98934999999999995</v>
      </c>
      <c r="W406">
        <v>0.99214999999999998</v>
      </c>
      <c r="Y406">
        <v>0.99670000000000003</v>
      </c>
      <c r="AB406">
        <v>1.0032000000000001</v>
      </c>
      <c r="AC406">
        <v>1.0088999999999999</v>
      </c>
      <c r="AD406">
        <v>1.0136499999999999</v>
      </c>
      <c r="AE406">
        <v>1.018</v>
      </c>
      <c r="AF406">
        <v>1.0224</v>
      </c>
      <c r="AG406">
        <v>1.0267999999999999</v>
      </c>
      <c r="AH406">
        <v>1.0299</v>
      </c>
      <c r="AK406">
        <v>1.0322499999999999</v>
      </c>
      <c r="AN406">
        <v>1.0346</v>
      </c>
      <c r="AQ406">
        <v>1.03695</v>
      </c>
      <c r="AT406">
        <v>1.0392999999999999</v>
      </c>
      <c r="AW406">
        <v>1.0416000000000001</v>
      </c>
      <c r="AZ406">
        <v>1.0439499999999999</v>
      </c>
      <c r="BC406">
        <v>1.0463</v>
      </c>
      <c r="BF406">
        <v>1.0486500000000001</v>
      </c>
      <c r="BH406">
        <v>1.0509999999999999</v>
      </c>
      <c r="BI406">
        <v>1.05335</v>
      </c>
      <c r="BJ406">
        <v>1.0557000000000001</v>
      </c>
    </row>
    <row r="407" spans="1:63">
      <c r="A407" s="95">
        <v>44852</v>
      </c>
      <c r="T407">
        <v>0.98685</v>
      </c>
      <c r="U407">
        <v>0.98945000000000005</v>
      </c>
      <c r="V407">
        <v>0.99260000000000004</v>
      </c>
      <c r="W407">
        <v>0.99465000000000003</v>
      </c>
      <c r="Y407">
        <v>0.99670000000000003</v>
      </c>
      <c r="AB407">
        <v>1.00315</v>
      </c>
      <c r="AC407">
        <v>1.00875</v>
      </c>
      <c r="AD407">
        <v>1.01345</v>
      </c>
      <c r="AE407">
        <v>1.0179</v>
      </c>
      <c r="AF407">
        <v>1.0223500000000001</v>
      </c>
      <c r="AG407">
        <v>1.0267999999999999</v>
      </c>
      <c r="AH407">
        <v>1.0300499999999999</v>
      </c>
      <c r="AK407">
        <v>1.0326</v>
      </c>
      <c r="AN407">
        <v>1.03515</v>
      </c>
      <c r="AQ407">
        <v>1.0377000000000001</v>
      </c>
      <c r="AT407">
        <v>1.0402</v>
      </c>
      <c r="AW407">
        <v>1.0427500000000001</v>
      </c>
      <c r="AZ407">
        <v>1.0452999999999999</v>
      </c>
      <c r="BC407">
        <v>1.0478499999999999</v>
      </c>
      <c r="BF407">
        <v>1.0503499999999999</v>
      </c>
      <c r="BH407">
        <v>1.0528999999999999</v>
      </c>
      <c r="BI407">
        <v>1.05545</v>
      </c>
      <c r="BJ407">
        <v>1.0580000000000001</v>
      </c>
    </row>
    <row r="408" spans="1:63">
      <c r="A408" s="95">
        <v>44853</v>
      </c>
      <c r="T408">
        <v>0.98685</v>
      </c>
      <c r="U408">
        <v>0.98945000000000005</v>
      </c>
      <c r="V408">
        <v>0.99260000000000004</v>
      </c>
      <c r="W408">
        <v>0.99465000000000003</v>
      </c>
      <c r="Y408">
        <v>0.99670000000000003</v>
      </c>
      <c r="AB408">
        <v>1.00315</v>
      </c>
      <c r="AC408">
        <v>1.00875</v>
      </c>
      <c r="AD408">
        <v>1.01345</v>
      </c>
      <c r="AE408">
        <v>1.0179</v>
      </c>
      <c r="AF408">
        <v>1.0223500000000001</v>
      </c>
      <c r="AG408">
        <v>1.0267999999999999</v>
      </c>
      <c r="AH408">
        <v>1.0300499999999999</v>
      </c>
      <c r="AK408">
        <v>1.0326</v>
      </c>
      <c r="AN408">
        <v>1.03515</v>
      </c>
      <c r="AQ408">
        <v>1.0377000000000001</v>
      </c>
      <c r="AT408">
        <v>1.0402</v>
      </c>
      <c r="AW408">
        <v>1.0427500000000001</v>
      </c>
      <c r="AZ408">
        <v>1.0452999999999999</v>
      </c>
      <c r="BC408">
        <v>1.0478499999999999</v>
      </c>
      <c r="BF408">
        <v>1.0503499999999999</v>
      </c>
      <c r="BH408">
        <v>1.0528999999999999</v>
      </c>
      <c r="BI408">
        <v>1.05545</v>
      </c>
      <c r="BJ408">
        <v>1.0580000000000001</v>
      </c>
    </row>
    <row r="409" spans="1:63">
      <c r="A409" s="95">
        <v>44854</v>
      </c>
      <c r="T409">
        <v>0.97845000000000004</v>
      </c>
      <c r="U409">
        <v>0.98099999999999998</v>
      </c>
      <c r="V409">
        <v>0.98399999999999999</v>
      </c>
      <c r="W409">
        <v>0.98604999999999998</v>
      </c>
      <c r="Y409">
        <v>0.98809999999999998</v>
      </c>
      <c r="AB409">
        <v>0.99455000000000005</v>
      </c>
      <c r="AC409">
        <v>1.0002500000000001</v>
      </c>
      <c r="AD409">
        <v>1.00495</v>
      </c>
      <c r="AE409">
        <v>1.00935</v>
      </c>
      <c r="AF409">
        <v>1.0138</v>
      </c>
      <c r="AG409">
        <v>1.0182</v>
      </c>
      <c r="AH409">
        <v>1.0216000000000001</v>
      </c>
      <c r="AK409">
        <v>1.0244</v>
      </c>
      <c r="AN409">
        <v>1.02715</v>
      </c>
      <c r="AQ409">
        <v>1.0299499999999999</v>
      </c>
      <c r="AT409">
        <v>1.0327</v>
      </c>
      <c r="AW409">
        <v>1.0355000000000001</v>
      </c>
      <c r="AZ409">
        <v>1.0382499999999999</v>
      </c>
      <c r="BC409">
        <v>1.04105</v>
      </c>
      <c r="BF409">
        <v>1.0438000000000001</v>
      </c>
      <c r="BH409">
        <v>1.0466</v>
      </c>
      <c r="BI409">
        <v>1.04935</v>
      </c>
      <c r="BJ409">
        <v>1.0521499999999999</v>
      </c>
    </row>
    <row r="410" spans="1:63">
      <c r="A410" s="95">
        <v>44855</v>
      </c>
      <c r="U410">
        <v>0.98604999999999998</v>
      </c>
      <c r="V410">
        <v>0.98870000000000002</v>
      </c>
      <c r="W410">
        <v>0.99175000000000002</v>
      </c>
      <c r="Y410">
        <v>0.99380000000000002</v>
      </c>
      <c r="AB410">
        <v>0.99585000000000001</v>
      </c>
      <c r="AC410">
        <v>1.0024500000000001</v>
      </c>
      <c r="AD410">
        <v>1.0084500000000001</v>
      </c>
      <c r="AE410">
        <v>1.0133000000000001</v>
      </c>
      <c r="AF410">
        <v>1.0183</v>
      </c>
      <c r="AG410">
        <v>1.0229999999999999</v>
      </c>
      <c r="AH410">
        <v>1.0277499999999999</v>
      </c>
      <c r="AK410">
        <v>1.03115</v>
      </c>
      <c r="AN410">
        <v>1.03355</v>
      </c>
      <c r="AQ410">
        <v>1.0359499999999999</v>
      </c>
      <c r="AT410">
        <v>1.0383500000000001</v>
      </c>
      <c r="AW410">
        <v>1.0407500000000001</v>
      </c>
      <c r="AZ410">
        <v>1.04315</v>
      </c>
      <c r="BC410">
        <v>1.0456000000000001</v>
      </c>
      <c r="BF410">
        <v>1.048</v>
      </c>
      <c r="BH410">
        <v>1.0504</v>
      </c>
      <c r="BI410">
        <v>1.0528</v>
      </c>
      <c r="BJ410">
        <v>1.0551999999999999</v>
      </c>
    </row>
    <row r="411" spans="1:63">
      <c r="A411" s="95">
        <v>44858</v>
      </c>
      <c r="U411">
        <v>0.98899999999999999</v>
      </c>
      <c r="V411">
        <v>0.99165000000000003</v>
      </c>
      <c r="W411">
        <v>0.99470000000000003</v>
      </c>
      <c r="Y411">
        <v>0.99675000000000002</v>
      </c>
      <c r="AB411">
        <v>0.99885000000000002</v>
      </c>
      <c r="AC411">
        <v>1.0055499999999999</v>
      </c>
      <c r="AD411">
        <v>1.0116499999999999</v>
      </c>
      <c r="AE411">
        <v>1.0167999999999999</v>
      </c>
      <c r="AF411">
        <v>1.02155</v>
      </c>
      <c r="AG411">
        <v>1.0263</v>
      </c>
      <c r="AH411">
        <v>1.03105</v>
      </c>
      <c r="AK411">
        <v>1.03495</v>
      </c>
      <c r="AN411">
        <v>1.0382</v>
      </c>
      <c r="AQ411">
        <v>1.04145</v>
      </c>
      <c r="AT411">
        <v>1.0447</v>
      </c>
      <c r="AW411">
        <v>1.0479499999999999</v>
      </c>
      <c r="AZ411">
        <v>1.0511999999999999</v>
      </c>
      <c r="BC411">
        <v>1.0544500000000001</v>
      </c>
      <c r="BF411">
        <v>1.05765</v>
      </c>
      <c r="BH411">
        <v>1.0609</v>
      </c>
      <c r="BI411">
        <v>1.0641499999999999</v>
      </c>
      <c r="BJ411">
        <v>1.0673999999999999</v>
      </c>
      <c r="BK411">
        <v>1.0706500000000001</v>
      </c>
    </row>
    <row r="412" spans="1:63">
      <c r="A412" s="95">
        <v>44859</v>
      </c>
      <c r="U412">
        <v>0.99729999999999996</v>
      </c>
      <c r="V412">
        <v>1</v>
      </c>
      <c r="W412">
        <v>1.0029999999999999</v>
      </c>
      <c r="Y412">
        <v>1.0051000000000001</v>
      </c>
      <c r="AB412">
        <v>1.0072000000000001</v>
      </c>
      <c r="AC412">
        <v>1.0140499999999999</v>
      </c>
      <c r="AD412">
        <v>1.0202500000000001</v>
      </c>
      <c r="AE412">
        <v>1.0255000000000001</v>
      </c>
      <c r="AF412">
        <v>1.0303500000000001</v>
      </c>
      <c r="AG412">
        <v>1.03525</v>
      </c>
      <c r="AH412">
        <v>1.0401</v>
      </c>
      <c r="AK412">
        <v>1.0441499999999999</v>
      </c>
      <c r="AN412">
        <v>1.0475000000000001</v>
      </c>
      <c r="AQ412">
        <v>1.0508500000000001</v>
      </c>
      <c r="AT412">
        <v>1.0542</v>
      </c>
      <c r="AW412">
        <v>1.0576000000000001</v>
      </c>
      <c r="AZ412">
        <v>1.0609500000000001</v>
      </c>
      <c r="BC412">
        <v>1.0643</v>
      </c>
      <c r="BF412">
        <v>1.06765</v>
      </c>
      <c r="BH412">
        <v>1.071</v>
      </c>
      <c r="BI412">
        <v>1.0743499999999999</v>
      </c>
      <c r="BJ412">
        <v>1.0777000000000001</v>
      </c>
      <c r="BK412">
        <v>1.0810500000000001</v>
      </c>
    </row>
    <row r="413" spans="1:63">
      <c r="A413" s="95">
        <v>44860</v>
      </c>
      <c r="U413">
        <v>1.00945</v>
      </c>
      <c r="V413">
        <v>1.0121</v>
      </c>
      <c r="W413">
        <v>1.0149999999999999</v>
      </c>
      <c r="Y413">
        <v>1.0170999999999999</v>
      </c>
      <c r="AB413">
        <v>1.01915</v>
      </c>
      <c r="AC413">
        <v>1.0261</v>
      </c>
      <c r="AD413">
        <v>1.0323500000000001</v>
      </c>
      <c r="AE413">
        <v>1.03775</v>
      </c>
      <c r="AF413">
        <v>1.0427</v>
      </c>
      <c r="AG413">
        <v>1.04765</v>
      </c>
      <c r="AH413">
        <v>1.0526500000000001</v>
      </c>
      <c r="AK413">
        <v>1.0567</v>
      </c>
      <c r="AN413">
        <v>1.0599499999999999</v>
      </c>
      <c r="AQ413">
        <v>1.06325</v>
      </c>
      <c r="AT413">
        <v>1.0665500000000001</v>
      </c>
      <c r="AW413">
        <v>1.0698000000000001</v>
      </c>
      <c r="AZ413">
        <v>1.0730999999999999</v>
      </c>
      <c r="BC413">
        <v>1.0764</v>
      </c>
      <c r="BF413">
        <v>1.07965</v>
      </c>
      <c r="BH413">
        <v>1.0829500000000001</v>
      </c>
      <c r="BI413">
        <v>1.0862499999999999</v>
      </c>
      <c r="BJ413">
        <v>1.0894999999999999</v>
      </c>
      <c r="BK413">
        <v>1.0928</v>
      </c>
    </row>
    <row r="414" spans="1:63">
      <c r="A414" s="95">
        <v>44861</v>
      </c>
      <c r="U414">
        <v>0.99729999999999996</v>
      </c>
      <c r="V414">
        <v>0.99995000000000001</v>
      </c>
      <c r="W414">
        <v>1.0026999999999999</v>
      </c>
      <c r="Y414">
        <v>1.0047999999999999</v>
      </c>
      <c r="AB414">
        <v>1.00685</v>
      </c>
      <c r="AC414">
        <v>1.0140499999999999</v>
      </c>
      <c r="AD414">
        <v>1.0206500000000001</v>
      </c>
      <c r="AE414">
        <v>1.0262500000000001</v>
      </c>
      <c r="AF414">
        <v>1.0314000000000001</v>
      </c>
      <c r="AG414">
        <v>1.0365500000000001</v>
      </c>
      <c r="AH414">
        <v>1.0417000000000001</v>
      </c>
      <c r="AK414">
        <v>1.046</v>
      </c>
      <c r="AN414">
        <v>1.0495000000000001</v>
      </c>
      <c r="AQ414">
        <v>1.0529500000000001</v>
      </c>
      <c r="AT414">
        <v>1.0564499999999999</v>
      </c>
      <c r="AW414">
        <v>1.0599499999999999</v>
      </c>
      <c r="AZ414">
        <v>1.06345</v>
      </c>
      <c r="BC414">
        <v>1.0669</v>
      </c>
      <c r="BF414">
        <v>1.0704</v>
      </c>
      <c r="BH414">
        <v>1.0739000000000001</v>
      </c>
      <c r="BI414">
        <v>1.0773999999999999</v>
      </c>
      <c r="BJ414">
        <v>1.0808500000000001</v>
      </c>
      <c r="BK414">
        <v>1.0843499999999999</v>
      </c>
    </row>
    <row r="415" spans="1:63">
      <c r="A415" s="95">
        <v>44862</v>
      </c>
      <c r="U415">
        <v>0.99660000000000004</v>
      </c>
      <c r="V415">
        <v>0.99919999999999998</v>
      </c>
      <c r="W415">
        <v>1.002</v>
      </c>
      <c r="Y415">
        <v>1.0036499999999999</v>
      </c>
      <c r="AB415">
        <v>1.0061</v>
      </c>
      <c r="AC415">
        <v>1.01295</v>
      </c>
      <c r="AD415">
        <v>1.0187999999999999</v>
      </c>
      <c r="AE415">
        <v>1.0239</v>
      </c>
      <c r="AF415">
        <v>1.0286</v>
      </c>
      <c r="AG415">
        <v>1.0333000000000001</v>
      </c>
      <c r="AH415">
        <v>1.0380499999999999</v>
      </c>
      <c r="AK415">
        <v>1.0420499999999999</v>
      </c>
      <c r="AN415">
        <v>1.0452999999999999</v>
      </c>
      <c r="AQ415">
        <v>1.0486</v>
      </c>
      <c r="AT415">
        <v>1.05185</v>
      </c>
      <c r="AW415">
        <v>1.0550999999999999</v>
      </c>
      <c r="AZ415">
        <v>1.0584</v>
      </c>
      <c r="BC415">
        <v>1.06165</v>
      </c>
      <c r="BF415">
        <v>1.0649</v>
      </c>
      <c r="BH415">
        <v>1.0682</v>
      </c>
      <c r="BI415">
        <v>1.07145</v>
      </c>
      <c r="BJ415">
        <v>1.0747</v>
      </c>
      <c r="BK415">
        <v>1.0780000000000001</v>
      </c>
    </row>
    <row r="416" spans="1:63">
      <c r="A416" s="95">
        <v>44865</v>
      </c>
      <c r="U416">
        <v>0.98975000000000002</v>
      </c>
      <c r="V416">
        <v>0.99234999999999995</v>
      </c>
      <c r="W416">
        <v>0.99524999999999997</v>
      </c>
      <c r="Y416">
        <v>0.99685000000000001</v>
      </c>
      <c r="AB416">
        <v>0.99924999999999997</v>
      </c>
      <c r="AC416">
        <v>1.006</v>
      </c>
      <c r="AD416">
        <v>1.0116499999999999</v>
      </c>
      <c r="AE416">
        <v>1.01695</v>
      </c>
      <c r="AF416">
        <v>1.0216000000000001</v>
      </c>
      <c r="AG416">
        <v>1.0263500000000001</v>
      </c>
      <c r="AH416">
        <v>1.0310999999999999</v>
      </c>
      <c r="AK416">
        <v>1.03515</v>
      </c>
      <c r="AN416">
        <v>1.0384</v>
      </c>
      <c r="AQ416">
        <v>1.04165</v>
      </c>
      <c r="AT416">
        <v>1.0448999999999999</v>
      </c>
      <c r="AW416">
        <v>1.0481499999999999</v>
      </c>
      <c r="AZ416">
        <v>1.0513999999999999</v>
      </c>
      <c r="BC416">
        <v>1.0546500000000001</v>
      </c>
      <c r="BF416">
        <v>1.0579000000000001</v>
      </c>
      <c r="BH416">
        <v>1.06115</v>
      </c>
      <c r="BI416">
        <v>1.0644</v>
      </c>
      <c r="BJ416">
        <v>1.0676000000000001</v>
      </c>
      <c r="BK416">
        <v>1.0708500000000001</v>
      </c>
    </row>
    <row r="417" spans="1:63">
      <c r="A417" s="95">
        <v>44866</v>
      </c>
      <c r="U417">
        <v>0.98919999999999997</v>
      </c>
      <c r="V417">
        <v>0.99175000000000002</v>
      </c>
      <c r="W417">
        <v>0.99465000000000003</v>
      </c>
      <c r="Y417">
        <v>0.99629999999999996</v>
      </c>
      <c r="AB417">
        <v>0.99875000000000003</v>
      </c>
      <c r="AC417">
        <v>1.0056499999999999</v>
      </c>
      <c r="AD417">
        <v>1.0115000000000001</v>
      </c>
      <c r="AE417">
        <v>1.0168999999999999</v>
      </c>
      <c r="AF417">
        <v>1.0217499999999999</v>
      </c>
      <c r="AG417">
        <v>1.0266500000000001</v>
      </c>
      <c r="AH417">
        <v>1.0315000000000001</v>
      </c>
      <c r="AK417">
        <v>1.0357499999999999</v>
      </c>
      <c r="AN417">
        <v>1.03925</v>
      </c>
      <c r="AQ417">
        <v>1.0427500000000001</v>
      </c>
      <c r="AT417">
        <v>1.0462499999999999</v>
      </c>
      <c r="AW417">
        <v>1.04975</v>
      </c>
      <c r="AZ417">
        <v>1.05325</v>
      </c>
      <c r="BC417">
        <v>1.0568</v>
      </c>
      <c r="BF417">
        <v>1.0603</v>
      </c>
      <c r="BH417">
        <v>1.0638000000000001</v>
      </c>
      <c r="BI417">
        <v>1.0672999999999999</v>
      </c>
      <c r="BJ417">
        <v>1.0708</v>
      </c>
      <c r="BK417">
        <v>1.0743</v>
      </c>
    </row>
    <row r="418" spans="1:63">
      <c r="A418" s="95">
        <v>44867</v>
      </c>
      <c r="U418">
        <v>0.98945000000000005</v>
      </c>
      <c r="V418">
        <v>0.99209999999999998</v>
      </c>
      <c r="W418">
        <v>0.99465000000000003</v>
      </c>
      <c r="Y418">
        <v>0.99665000000000004</v>
      </c>
      <c r="AB418">
        <v>0.99909999999999999</v>
      </c>
      <c r="AC418">
        <v>1.0054000000000001</v>
      </c>
      <c r="AD418">
        <v>1.0117</v>
      </c>
      <c r="AE418">
        <v>1.01705</v>
      </c>
      <c r="AF418">
        <v>1.0219</v>
      </c>
      <c r="AG418">
        <v>1.0267999999999999</v>
      </c>
      <c r="AH418">
        <v>1.03165</v>
      </c>
      <c r="AK418">
        <v>1.0357499999999999</v>
      </c>
      <c r="AN418">
        <v>1.0389999999999999</v>
      </c>
      <c r="AQ418">
        <v>1.0422499999999999</v>
      </c>
      <c r="AT418">
        <v>1.04555</v>
      </c>
      <c r="AW418">
        <v>1.0488</v>
      </c>
      <c r="AZ418">
        <v>1.0520499999999999</v>
      </c>
      <c r="BC418">
        <v>1.0552999999999999</v>
      </c>
      <c r="BF418">
        <v>1.0585500000000001</v>
      </c>
      <c r="BH418">
        <v>1.0618000000000001</v>
      </c>
      <c r="BI418">
        <v>1.0650500000000001</v>
      </c>
      <c r="BJ418">
        <v>1.0683</v>
      </c>
      <c r="BK418">
        <v>1.07155</v>
      </c>
    </row>
    <row r="419" spans="1:63">
      <c r="A419" s="95">
        <v>44868</v>
      </c>
      <c r="U419">
        <v>0.97585</v>
      </c>
      <c r="V419">
        <v>0.97835000000000005</v>
      </c>
      <c r="W419">
        <v>0.98124999999999996</v>
      </c>
      <c r="Y419">
        <v>0.98299999999999998</v>
      </c>
      <c r="AB419">
        <v>0.98534999999999995</v>
      </c>
      <c r="AC419">
        <v>0.99204999999999999</v>
      </c>
      <c r="AD419">
        <v>0.99814999999999998</v>
      </c>
      <c r="AE419">
        <v>1.0036499999999999</v>
      </c>
      <c r="AF419">
        <v>1.0086999999999999</v>
      </c>
      <c r="AG419">
        <v>1.0137499999999999</v>
      </c>
      <c r="AH419">
        <v>1.0187999999999999</v>
      </c>
      <c r="AK419">
        <v>1.0230999999999999</v>
      </c>
      <c r="AN419">
        <v>1.0264</v>
      </c>
      <c r="AQ419">
        <v>1.0297000000000001</v>
      </c>
      <c r="AT419">
        <v>1.0329999999999999</v>
      </c>
      <c r="AW419">
        <v>1.0363</v>
      </c>
      <c r="AZ419">
        <v>1.0396000000000001</v>
      </c>
      <c r="BC419">
        <v>1.0428999999999999</v>
      </c>
      <c r="BF419">
        <v>1.0461499999999999</v>
      </c>
      <c r="BH419">
        <v>1.04945</v>
      </c>
      <c r="BI419">
        <v>1.0527500000000001</v>
      </c>
      <c r="BJ419">
        <v>1.0560499999999999</v>
      </c>
      <c r="BK419">
        <v>1.05935</v>
      </c>
    </row>
    <row r="420" spans="1:63">
      <c r="A420" s="95">
        <v>44869</v>
      </c>
      <c r="U420">
        <v>0.99539999999999995</v>
      </c>
      <c r="V420">
        <v>0.99795</v>
      </c>
      <c r="W420">
        <v>1.0008999999999999</v>
      </c>
      <c r="Y420">
        <v>1.00265</v>
      </c>
      <c r="AB420">
        <v>1.0048999999999999</v>
      </c>
      <c r="AC420">
        <v>1.0117</v>
      </c>
      <c r="AD420">
        <v>1.0178</v>
      </c>
      <c r="AE420">
        <v>1.0229999999999999</v>
      </c>
      <c r="AF420">
        <v>1.0279</v>
      </c>
      <c r="AG420">
        <v>1.0327500000000001</v>
      </c>
      <c r="AH420">
        <v>1.0376000000000001</v>
      </c>
      <c r="AK420">
        <v>1.0418499999999999</v>
      </c>
      <c r="AN420">
        <v>1.0450999999999999</v>
      </c>
      <c r="AQ420">
        <v>1.0484</v>
      </c>
      <c r="AT420">
        <v>1.0517000000000001</v>
      </c>
      <c r="AW420">
        <v>1.0549999999999999</v>
      </c>
      <c r="AZ420">
        <v>1.0583</v>
      </c>
      <c r="BC420">
        <v>1.0616000000000001</v>
      </c>
      <c r="BF420">
        <v>1.0649</v>
      </c>
      <c r="BH420">
        <v>1.0682</v>
      </c>
      <c r="BI420">
        <v>1.0714999999999999</v>
      </c>
      <c r="BJ420">
        <v>1.0747500000000001</v>
      </c>
      <c r="BK420">
        <v>1.07805</v>
      </c>
    </row>
    <row r="421" spans="1:63">
      <c r="A421" s="95">
        <v>44872</v>
      </c>
      <c r="U421">
        <v>1.0031000000000001</v>
      </c>
      <c r="V421">
        <v>1.0056499999999999</v>
      </c>
      <c r="W421">
        <v>1.0085999999999999</v>
      </c>
      <c r="Y421">
        <v>1.0104</v>
      </c>
      <c r="AB421">
        <v>1.0126999999999999</v>
      </c>
      <c r="AC421">
        <v>1.0197000000000001</v>
      </c>
      <c r="AD421">
        <v>1.02565</v>
      </c>
      <c r="AE421">
        <v>1.03125</v>
      </c>
      <c r="AF421">
        <v>1.0362499999999999</v>
      </c>
      <c r="AG421">
        <v>1.0411999999999999</v>
      </c>
      <c r="AH421">
        <v>1.0462</v>
      </c>
      <c r="AK421">
        <v>1.0505</v>
      </c>
      <c r="AN421">
        <v>1.05365</v>
      </c>
      <c r="AQ421">
        <v>1.0568500000000001</v>
      </c>
      <c r="AT421">
        <v>1.06</v>
      </c>
      <c r="AW421">
        <v>1.0631999999999999</v>
      </c>
      <c r="AZ421">
        <v>1.0663499999999999</v>
      </c>
      <c r="BC421">
        <v>1.0694999999999999</v>
      </c>
      <c r="BF421">
        <v>1.0727</v>
      </c>
      <c r="BH421">
        <v>1.07585</v>
      </c>
      <c r="BI421">
        <v>1.0790500000000001</v>
      </c>
      <c r="BJ421">
        <v>1.0822000000000001</v>
      </c>
      <c r="BK421">
        <v>1.0853999999999999</v>
      </c>
    </row>
    <row r="422" spans="1:63">
      <c r="A422" s="95">
        <v>44873</v>
      </c>
      <c r="U422">
        <v>1.0078</v>
      </c>
      <c r="V422">
        <v>1.0103500000000001</v>
      </c>
      <c r="W422">
        <v>1.01335</v>
      </c>
      <c r="Y422">
        <v>1.01525</v>
      </c>
      <c r="AB422">
        <v>1.01745</v>
      </c>
      <c r="AC422">
        <v>1.0242500000000001</v>
      </c>
      <c r="AD422">
        <v>1.0303500000000001</v>
      </c>
      <c r="AE422">
        <v>1.0358499999999999</v>
      </c>
      <c r="AF422">
        <v>1.0408999999999999</v>
      </c>
      <c r="AG422">
        <v>1.0459000000000001</v>
      </c>
      <c r="AH422">
        <v>1.0508999999999999</v>
      </c>
      <c r="AK422">
        <v>1.05525</v>
      </c>
      <c r="AN422">
        <v>1.0586</v>
      </c>
      <c r="AQ422">
        <v>1.0619499999999999</v>
      </c>
      <c r="AT422">
        <v>1.06525</v>
      </c>
      <c r="AW422">
        <v>1.0686</v>
      </c>
      <c r="AZ422">
        <v>1.07195</v>
      </c>
      <c r="BC422">
        <v>1.07525</v>
      </c>
      <c r="BF422">
        <v>1.0786</v>
      </c>
      <c r="BH422">
        <v>1.08195</v>
      </c>
      <c r="BI422">
        <v>1.0852999999999999</v>
      </c>
      <c r="BJ422">
        <v>1.0886</v>
      </c>
      <c r="BK422">
        <v>1.09195</v>
      </c>
    </row>
    <row r="423" spans="1:63">
      <c r="A423" s="95">
        <v>44874</v>
      </c>
      <c r="U423">
        <v>1.0003</v>
      </c>
      <c r="V423">
        <v>1.0028999999999999</v>
      </c>
      <c r="W423">
        <v>1.0059</v>
      </c>
      <c r="Y423">
        <v>1.0079</v>
      </c>
      <c r="AB423">
        <v>1.0099499999999999</v>
      </c>
      <c r="AC423">
        <v>1.01675</v>
      </c>
      <c r="AD423">
        <v>1.0230999999999999</v>
      </c>
      <c r="AE423">
        <v>1.0287500000000001</v>
      </c>
      <c r="AF423">
        <v>1.0338000000000001</v>
      </c>
      <c r="AG423">
        <v>1.0388500000000001</v>
      </c>
      <c r="AH423">
        <v>1.0439000000000001</v>
      </c>
      <c r="AK423">
        <v>1.0484</v>
      </c>
      <c r="AN423">
        <v>1.0519000000000001</v>
      </c>
      <c r="AQ423">
        <v>1.05535</v>
      </c>
      <c r="AT423">
        <v>1.0588500000000001</v>
      </c>
      <c r="AW423">
        <v>1.0623499999999999</v>
      </c>
      <c r="AZ423">
        <v>1.0658000000000001</v>
      </c>
      <c r="BC423">
        <v>1.0692999999999999</v>
      </c>
      <c r="BF423">
        <v>1.0727500000000001</v>
      </c>
      <c r="BH423">
        <v>1.0762499999999999</v>
      </c>
      <c r="BI423">
        <v>1.07975</v>
      </c>
      <c r="BJ423">
        <v>1.0831999999999999</v>
      </c>
      <c r="BK423">
        <v>1.0867</v>
      </c>
    </row>
    <row r="424" spans="1:63">
      <c r="A424" s="95">
        <v>44875</v>
      </c>
      <c r="U424">
        <v>1.0182</v>
      </c>
      <c r="V424">
        <v>1.0207999999999999</v>
      </c>
      <c r="W424">
        <v>1.0237000000000001</v>
      </c>
      <c r="Y424">
        <v>1.02565</v>
      </c>
      <c r="AB424">
        <v>1.02765</v>
      </c>
      <c r="AC424">
        <v>1.0343</v>
      </c>
      <c r="AD424">
        <v>1.0403500000000001</v>
      </c>
      <c r="AE424">
        <v>1.0456000000000001</v>
      </c>
      <c r="AF424">
        <v>1.0500499999999999</v>
      </c>
      <c r="AG424">
        <v>1.0545</v>
      </c>
      <c r="AH424">
        <v>1.0589500000000001</v>
      </c>
      <c r="AK424">
        <v>1.0629500000000001</v>
      </c>
      <c r="AN424">
        <v>1.0660499999999999</v>
      </c>
      <c r="AQ424">
        <v>1.06915</v>
      </c>
      <c r="AT424">
        <v>1.0722499999999999</v>
      </c>
      <c r="AW424">
        <v>1.07535</v>
      </c>
      <c r="AZ424">
        <v>1.0784499999999999</v>
      </c>
      <c r="BC424">
        <v>1.08155</v>
      </c>
      <c r="BF424">
        <v>1.0846499999999999</v>
      </c>
      <c r="BH424">
        <v>1.08775</v>
      </c>
      <c r="BI424">
        <v>1.0908500000000001</v>
      </c>
      <c r="BJ424">
        <v>1.09395</v>
      </c>
      <c r="BK424">
        <v>1.0970500000000001</v>
      </c>
    </row>
    <row r="425" spans="1:63">
      <c r="A425" s="95">
        <v>44876</v>
      </c>
      <c r="U425">
        <v>1.0363500000000001</v>
      </c>
      <c r="V425">
        <v>1.0389999999999999</v>
      </c>
      <c r="W425">
        <v>1.0419499999999999</v>
      </c>
      <c r="Y425">
        <v>1.0439499999999999</v>
      </c>
      <c r="AB425">
        <v>1.0459499999999999</v>
      </c>
      <c r="AC425">
        <v>1.0525</v>
      </c>
      <c r="AD425">
        <v>1.0583</v>
      </c>
      <c r="AE425">
        <v>1.06335</v>
      </c>
      <c r="AF425">
        <v>1.06755</v>
      </c>
      <c r="AG425">
        <v>1.0718000000000001</v>
      </c>
      <c r="AH425">
        <v>1.0760000000000001</v>
      </c>
      <c r="AK425">
        <v>1.0797000000000001</v>
      </c>
      <c r="AN425">
        <v>1.0824499999999999</v>
      </c>
      <c r="AQ425">
        <v>1.0851999999999999</v>
      </c>
      <c r="AT425">
        <v>1.08795</v>
      </c>
      <c r="AW425">
        <v>1.0907</v>
      </c>
      <c r="AZ425">
        <v>1.09345</v>
      </c>
      <c r="BC425">
        <v>1.0962000000000001</v>
      </c>
      <c r="BF425">
        <v>1.0989</v>
      </c>
      <c r="BH425">
        <v>1.10165</v>
      </c>
      <c r="BI425">
        <v>1.1044</v>
      </c>
      <c r="BJ425">
        <v>1.1071500000000001</v>
      </c>
      <c r="BK425">
        <v>1.1099000000000001</v>
      </c>
    </row>
    <row r="426" spans="1:63">
      <c r="A426" s="95">
        <v>44879</v>
      </c>
      <c r="U426">
        <v>1.03305</v>
      </c>
      <c r="V426">
        <v>1.0379499999999999</v>
      </c>
      <c r="W426">
        <v>1.04095</v>
      </c>
      <c r="Y426">
        <v>1.0429999999999999</v>
      </c>
      <c r="AB426">
        <v>1.0449999999999999</v>
      </c>
      <c r="AC426">
        <v>1.05175</v>
      </c>
      <c r="AD426">
        <v>1.05755</v>
      </c>
      <c r="AE426">
        <v>1.0626500000000001</v>
      </c>
      <c r="AF426">
        <v>1.0669999999999999</v>
      </c>
      <c r="AG426">
        <v>1.07135</v>
      </c>
      <c r="AH426">
        <v>1.0757000000000001</v>
      </c>
      <c r="AK426">
        <v>1.0795999999999999</v>
      </c>
      <c r="AN426">
        <v>1.0824499999999999</v>
      </c>
      <c r="AQ426">
        <v>1.0852999999999999</v>
      </c>
      <c r="AT426">
        <v>1.0881000000000001</v>
      </c>
      <c r="AW426">
        <v>1.0909500000000001</v>
      </c>
      <c r="AZ426">
        <v>1.0938000000000001</v>
      </c>
      <c r="BC426">
        <v>1.0966499999999999</v>
      </c>
      <c r="BF426">
        <v>1.0994999999999999</v>
      </c>
      <c r="BH426">
        <v>1.1023499999999999</v>
      </c>
      <c r="BI426">
        <v>1.1052</v>
      </c>
      <c r="BJ426">
        <v>1.10805</v>
      </c>
      <c r="BK426">
        <v>1.1109</v>
      </c>
    </row>
    <row r="427" spans="1:63">
      <c r="A427" s="95">
        <v>44880</v>
      </c>
      <c r="U427">
        <v>1.0389999999999999</v>
      </c>
      <c r="V427">
        <v>1.0419499999999999</v>
      </c>
      <c r="W427">
        <v>1.0440499999999999</v>
      </c>
      <c r="Y427">
        <v>1.0460499999999999</v>
      </c>
      <c r="AB427">
        <v>1.0485</v>
      </c>
      <c r="AC427">
        <v>1.0526</v>
      </c>
      <c r="AD427">
        <v>1.0587500000000001</v>
      </c>
      <c r="AE427">
        <v>1.0640000000000001</v>
      </c>
      <c r="AF427">
        <v>1.0683</v>
      </c>
      <c r="AG427">
        <v>1.0726500000000001</v>
      </c>
      <c r="AH427">
        <v>1.0769500000000001</v>
      </c>
      <c r="AK427">
        <v>1.0808</v>
      </c>
      <c r="AN427">
        <v>1.08375</v>
      </c>
      <c r="AQ427">
        <v>1.0867</v>
      </c>
      <c r="AT427">
        <v>1.0895999999999999</v>
      </c>
      <c r="AW427">
        <v>1.0925499999999999</v>
      </c>
      <c r="AZ427">
        <v>1.0954999999999999</v>
      </c>
      <c r="BC427">
        <v>1.0984</v>
      </c>
      <c r="BF427">
        <v>1.1013500000000001</v>
      </c>
      <c r="BH427">
        <v>1.1043000000000001</v>
      </c>
      <c r="BI427">
        <v>1.1072</v>
      </c>
      <c r="BJ427">
        <v>1.11015</v>
      </c>
      <c r="BK427">
        <v>1.1131</v>
      </c>
    </row>
    <row r="428" spans="1:63">
      <c r="A428" s="95">
        <v>44881</v>
      </c>
      <c r="U428">
        <v>1.0417000000000001</v>
      </c>
      <c r="V428">
        <v>1.0447500000000001</v>
      </c>
      <c r="W428">
        <v>1.0468</v>
      </c>
      <c r="Y428">
        <v>1.0488</v>
      </c>
      <c r="AB428">
        <v>1.05145</v>
      </c>
      <c r="AC428">
        <v>1.0557000000000001</v>
      </c>
      <c r="AD428">
        <v>1.0618000000000001</v>
      </c>
      <c r="AE428">
        <v>1.06735</v>
      </c>
      <c r="AF428">
        <v>1.07175</v>
      </c>
      <c r="AG428">
        <v>1.0762</v>
      </c>
      <c r="AH428">
        <v>1.0806</v>
      </c>
      <c r="AK428">
        <v>1.0845499999999999</v>
      </c>
      <c r="AN428">
        <v>1.0873999999999999</v>
      </c>
      <c r="AQ428">
        <v>1.0902000000000001</v>
      </c>
      <c r="AT428">
        <v>1.0930500000000001</v>
      </c>
      <c r="AW428">
        <v>1.0959000000000001</v>
      </c>
      <c r="AZ428">
        <v>1.0987</v>
      </c>
      <c r="BC428">
        <v>1.10155</v>
      </c>
      <c r="BF428">
        <v>1.1044</v>
      </c>
      <c r="BH428">
        <v>1.1072500000000001</v>
      </c>
      <c r="BI428">
        <v>1.11005</v>
      </c>
      <c r="BJ428">
        <v>1.1129</v>
      </c>
      <c r="BK428">
        <v>1.11575</v>
      </c>
    </row>
    <row r="429" spans="1:63">
      <c r="A429" s="95">
        <v>44882</v>
      </c>
      <c r="U429">
        <v>1.0387</v>
      </c>
      <c r="V429">
        <v>1.0417000000000001</v>
      </c>
      <c r="W429">
        <v>1.0438000000000001</v>
      </c>
      <c r="Y429">
        <v>1.0458499999999999</v>
      </c>
      <c r="AB429">
        <v>1.0484</v>
      </c>
      <c r="AC429">
        <v>1.0528</v>
      </c>
      <c r="AD429">
        <v>1.0589500000000001</v>
      </c>
      <c r="AE429">
        <v>1.0644</v>
      </c>
      <c r="AF429">
        <v>1.0689</v>
      </c>
      <c r="AG429">
        <v>1.0733999999999999</v>
      </c>
      <c r="AH429">
        <v>1.0779000000000001</v>
      </c>
      <c r="AK429">
        <v>1.0819000000000001</v>
      </c>
      <c r="AN429">
        <v>1.0846499999999999</v>
      </c>
      <c r="AQ429">
        <v>1.08745</v>
      </c>
      <c r="AT429">
        <v>1.0902000000000001</v>
      </c>
      <c r="AW429">
        <v>1.093</v>
      </c>
      <c r="AZ429">
        <v>1.09575</v>
      </c>
      <c r="BC429">
        <v>1.0985499999999999</v>
      </c>
      <c r="BF429">
        <v>1.1012999999999999</v>
      </c>
      <c r="BH429">
        <v>1.10405</v>
      </c>
      <c r="BI429">
        <v>1.1068499999999999</v>
      </c>
      <c r="BJ429">
        <v>1.1095999999999999</v>
      </c>
      <c r="BK429">
        <v>1.1124000000000001</v>
      </c>
    </row>
    <row r="430" spans="1:63">
      <c r="A430" s="95">
        <v>44883</v>
      </c>
      <c r="U430">
        <v>1.0349999999999999</v>
      </c>
      <c r="V430">
        <v>1.0380499999999999</v>
      </c>
      <c r="W430">
        <v>1.0401499999999999</v>
      </c>
      <c r="Y430">
        <v>1.0422</v>
      </c>
      <c r="AB430">
        <v>1.0447500000000001</v>
      </c>
      <c r="AC430">
        <v>1.0490999999999999</v>
      </c>
      <c r="AD430">
        <v>1.05555</v>
      </c>
      <c r="AE430">
        <v>1.0611999999999999</v>
      </c>
      <c r="AF430">
        <v>1.06595</v>
      </c>
      <c r="AG430">
        <v>1.0707</v>
      </c>
      <c r="AH430">
        <v>1.0753999999999999</v>
      </c>
      <c r="AK430">
        <v>1.07965</v>
      </c>
      <c r="AN430">
        <v>1.0825</v>
      </c>
      <c r="AQ430">
        <v>1.08535</v>
      </c>
      <c r="AT430">
        <v>1.0882000000000001</v>
      </c>
      <c r="AW430">
        <v>1.0910500000000001</v>
      </c>
      <c r="AZ430">
        <v>1.0939000000000001</v>
      </c>
      <c r="BC430">
        <v>1.0967499999999999</v>
      </c>
      <c r="BF430">
        <v>1.0995999999999999</v>
      </c>
      <c r="BH430">
        <v>1.1024499999999999</v>
      </c>
      <c r="BI430">
        <v>1.1052999999999999</v>
      </c>
      <c r="BJ430">
        <v>1.10815</v>
      </c>
      <c r="BK430">
        <v>1.111</v>
      </c>
    </row>
    <row r="431" spans="1:63">
      <c r="A431" s="95">
        <v>44886</v>
      </c>
      <c r="U431">
        <v>1.026</v>
      </c>
      <c r="V431">
        <v>1.02895</v>
      </c>
      <c r="W431">
        <v>1.03105</v>
      </c>
      <c r="Y431">
        <v>1.0330999999999999</v>
      </c>
      <c r="AB431">
        <v>1.03565</v>
      </c>
      <c r="AC431">
        <v>1.0400499999999999</v>
      </c>
      <c r="AD431">
        <v>1.0464</v>
      </c>
      <c r="AE431">
        <v>1.0521</v>
      </c>
      <c r="AF431">
        <v>1.0568</v>
      </c>
      <c r="AG431">
        <v>1.0615000000000001</v>
      </c>
      <c r="AH431">
        <v>1.0662</v>
      </c>
      <c r="AK431">
        <v>1.0705499999999999</v>
      </c>
      <c r="AN431">
        <v>1.0736000000000001</v>
      </c>
      <c r="AQ431">
        <v>1.0766</v>
      </c>
      <c r="AT431">
        <v>1.07965</v>
      </c>
      <c r="AW431">
        <v>1.0827</v>
      </c>
      <c r="AZ431">
        <v>1.08575</v>
      </c>
      <c r="BC431">
        <v>1.0887500000000001</v>
      </c>
      <c r="BF431">
        <v>1.0918000000000001</v>
      </c>
      <c r="BH431">
        <v>1.0948500000000001</v>
      </c>
      <c r="BI431">
        <v>1.0979000000000001</v>
      </c>
      <c r="BJ431">
        <v>1.1009500000000001</v>
      </c>
      <c r="BK431">
        <v>1.10395</v>
      </c>
    </row>
    <row r="432" spans="1:63">
      <c r="A432" s="95">
        <v>44887</v>
      </c>
      <c r="U432">
        <v>1.0315000000000001</v>
      </c>
      <c r="V432">
        <v>1.0343500000000001</v>
      </c>
      <c r="W432">
        <v>1.0364500000000001</v>
      </c>
      <c r="Y432">
        <v>1.0385</v>
      </c>
      <c r="AB432">
        <v>1.0410999999999999</v>
      </c>
      <c r="AC432">
        <v>1.04545</v>
      </c>
      <c r="AD432">
        <v>1.0519000000000001</v>
      </c>
      <c r="AE432">
        <v>1.0577000000000001</v>
      </c>
      <c r="AF432">
        <v>1.0623</v>
      </c>
      <c r="AG432">
        <v>1.0669500000000001</v>
      </c>
      <c r="AH432">
        <v>1.07155</v>
      </c>
      <c r="AK432">
        <v>1.0758000000000001</v>
      </c>
      <c r="AN432">
        <v>1.0787500000000001</v>
      </c>
      <c r="AQ432">
        <v>1.0817000000000001</v>
      </c>
      <c r="AT432">
        <v>1.0846499999999999</v>
      </c>
      <c r="AW432">
        <v>1.0875999999999999</v>
      </c>
      <c r="AZ432">
        <v>1.0905499999999999</v>
      </c>
      <c r="BC432">
        <v>1.0934999999999999</v>
      </c>
      <c r="BF432">
        <v>1.0964499999999999</v>
      </c>
      <c r="BH432">
        <v>1.0993999999999999</v>
      </c>
      <c r="BI432">
        <v>1.1023000000000001</v>
      </c>
      <c r="BJ432">
        <v>1.1052500000000001</v>
      </c>
      <c r="BK432">
        <v>1.1082000000000001</v>
      </c>
    </row>
    <row r="433" spans="1:63">
      <c r="A433" s="95">
        <v>44888</v>
      </c>
      <c r="U433">
        <v>1.042</v>
      </c>
      <c r="V433">
        <v>1.0447</v>
      </c>
      <c r="W433">
        <v>1.0468500000000001</v>
      </c>
      <c r="Y433">
        <v>1.0488500000000001</v>
      </c>
      <c r="AB433">
        <v>1.0515000000000001</v>
      </c>
      <c r="AC433">
        <v>1.0558000000000001</v>
      </c>
      <c r="AD433">
        <v>1.0622499999999999</v>
      </c>
      <c r="AE433">
        <v>1.06795</v>
      </c>
      <c r="AF433">
        <v>1.0725499999999999</v>
      </c>
      <c r="AG433">
        <v>1.0771500000000001</v>
      </c>
      <c r="AH433">
        <v>1.08175</v>
      </c>
      <c r="AK433">
        <v>1.0860000000000001</v>
      </c>
      <c r="AN433">
        <v>1.0891</v>
      </c>
      <c r="AQ433">
        <v>1.0922000000000001</v>
      </c>
      <c r="AT433">
        <v>1.0952999999999999</v>
      </c>
      <c r="AW433">
        <v>1.0984</v>
      </c>
      <c r="AZ433">
        <v>1.1014999999999999</v>
      </c>
      <c r="BC433">
        <v>1.1046499999999999</v>
      </c>
      <c r="BF433">
        <v>1.10775</v>
      </c>
      <c r="BH433">
        <v>1.1108499999999999</v>
      </c>
      <c r="BI433">
        <v>1.11395</v>
      </c>
      <c r="BJ433">
        <v>1.1170500000000001</v>
      </c>
      <c r="BK433">
        <v>1.12015</v>
      </c>
    </row>
    <row r="434" spans="1:63">
      <c r="A434" s="95">
        <v>44889</v>
      </c>
      <c r="U434" s="189">
        <v>1.042</v>
      </c>
      <c r="V434" s="189">
        <v>1.0447</v>
      </c>
      <c r="W434" s="189">
        <v>1.0468500000000001</v>
      </c>
      <c r="X434" s="189"/>
      <c r="Y434" s="189">
        <v>1.0488500000000001</v>
      </c>
      <c r="Z434" s="189"/>
      <c r="AA434" s="189"/>
      <c r="AB434" s="189">
        <v>1.0515000000000001</v>
      </c>
      <c r="AC434" s="189">
        <v>1.0558000000000001</v>
      </c>
      <c r="AD434" s="189">
        <v>1.0622499999999999</v>
      </c>
      <c r="AE434" s="189">
        <v>1.06795</v>
      </c>
      <c r="AF434" s="189">
        <v>1.0725499999999999</v>
      </c>
      <c r="AG434" s="189">
        <v>1.0771500000000001</v>
      </c>
      <c r="AH434" s="189">
        <v>1.08175</v>
      </c>
      <c r="AI434" s="189"/>
      <c r="AJ434" s="189"/>
      <c r="AK434" s="189">
        <v>1.0860000000000001</v>
      </c>
      <c r="AL434" s="189"/>
      <c r="AM434" s="189"/>
      <c r="AN434" s="189">
        <v>1.0891</v>
      </c>
      <c r="AO434" s="189"/>
      <c r="AP434" s="189"/>
      <c r="AQ434" s="189">
        <v>1.0922000000000001</v>
      </c>
      <c r="AR434" s="189"/>
      <c r="AS434" s="189"/>
      <c r="AT434" s="189">
        <v>1.0952999999999999</v>
      </c>
      <c r="AU434" s="189"/>
      <c r="AV434" s="189"/>
      <c r="AW434" s="189">
        <v>1.0984</v>
      </c>
      <c r="AX434" s="189"/>
      <c r="AY434" s="189"/>
      <c r="AZ434" s="189">
        <v>1.1014999999999999</v>
      </c>
      <c r="BA434" s="189"/>
      <c r="BB434" s="189"/>
      <c r="BC434" s="189">
        <v>1.1046499999999999</v>
      </c>
      <c r="BD434" s="189"/>
      <c r="BE434" s="189"/>
      <c r="BF434" s="189">
        <v>1.10775</v>
      </c>
      <c r="BG434" s="189"/>
      <c r="BH434" s="189">
        <v>1.1108499999999999</v>
      </c>
      <c r="BI434" s="189">
        <v>1.11395</v>
      </c>
      <c r="BJ434" s="189">
        <v>1.1170500000000001</v>
      </c>
      <c r="BK434" s="189">
        <v>1.12015</v>
      </c>
    </row>
    <row r="435" spans="1:63">
      <c r="A435" s="95">
        <v>44890</v>
      </c>
      <c r="U435">
        <v>1.0422</v>
      </c>
      <c r="V435">
        <v>1.0448999999999999</v>
      </c>
      <c r="W435">
        <v>1.04705</v>
      </c>
      <c r="Y435">
        <v>1.04905</v>
      </c>
      <c r="AB435">
        <v>1.0516000000000001</v>
      </c>
      <c r="AC435">
        <v>1.05585</v>
      </c>
      <c r="AD435">
        <v>1.0621499999999999</v>
      </c>
      <c r="AE435">
        <v>1.0676000000000001</v>
      </c>
      <c r="AF435">
        <v>1.0720499999999999</v>
      </c>
      <c r="AG435">
        <v>1.0765</v>
      </c>
      <c r="AH435">
        <v>1.0809500000000001</v>
      </c>
      <c r="AK435">
        <v>1.0851500000000001</v>
      </c>
      <c r="AN435">
        <v>1.08805</v>
      </c>
      <c r="AQ435">
        <v>1.0909500000000001</v>
      </c>
      <c r="AT435">
        <v>1.09385</v>
      </c>
      <c r="AW435">
        <v>1.0967499999999999</v>
      </c>
      <c r="AZ435">
        <v>1.09965</v>
      </c>
      <c r="BC435">
        <v>1.1025499999999999</v>
      </c>
      <c r="BF435">
        <v>1.10545</v>
      </c>
      <c r="BH435">
        <v>1.1083000000000001</v>
      </c>
      <c r="BI435">
        <v>1.1112</v>
      </c>
      <c r="BJ435">
        <v>1.1141000000000001</v>
      </c>
      <c r="BK435">
        <v>1.117</v>
      </c>
    </row>
    <row r="436" spans="1:63">
      <c r="A436" s="95">
        <v>44893</v>
      </c>
      <c r="V436">
        <v>1.0354000000000001</v>
      </c>
      <c r="W436">
        <v>1.0381499999999999</v>
      </c>
      <c r="X436">
        <v>1.0402499999999999</v>
      </c>
      <c r="Y436">
        <v>1.0422</v>
      </c>
      <c r="Z436">
        <v>1.0447500000000001</v>
      </c>
      <c r="AB436">
        <v>1.0489999999999999</v>
      </c>
      <c r="AC436">
        <v>1.05525</v>
      </c>
      <c r="AD436">
        <v>1.0608500000000001</v>
      </c>
      <c r="AE436">
        <v>1.0652999999999999</v>
      </c>
      <c r="AF436">
        <v>1.0697000000000001</v>
      </c>
      <c r="AG436">
        <v>1.0741499999999999</v>
      </c>
      <c r="AH436">
        <v>1.0782499999999999</v>
      </c>
      <c r="AK436">
        <v>1.0809500000000001</v>
      </c>
      <c r="AN436">
        <v>1.08365</v>
      </c>
      <c r="AQ436">
        <v>1.0863499999999999</v>
      </c>
      <c r="AT436">
        <v>1.0890500000000001</v>
      </c>
      <c r="AW436">
        <v>1.09175</v>
      </c>
      <c r="AZ436">
        <v>1.0944499999999999</v>
      </c>
      <c r="BC436">
        <v>1.0971500000000001</v>
      </c>
      <c r="BF436">
        <v>1.09985</v>
      </c>
      <c r="BH436">
        <v>1.1025499999999999</v>
      </c>
      <c r="BI436">
        <v>1.1052500000000001</v>
      </c>
      <c r="BJ436">
        <v>1.10795</v>
      </c>
    </row>
    <row r="437" spans="1:63">
      <c r="A437" s="95">
        <v>44894</v>
      </c>
      <c r="V437">
        <v>1.0342</v>
      </c>
      <c r="W437">
        <v>1.03685</v>
      </c>
      <c r="X437">
        <v>1.0388999999999999</v>
      </c>
      <c r="Y437">
        <v>1.04095</v>
      </c>
      <c r="Z437">
        <v>1.0431999999999999</v>
      </c>
      <c r="AB437">
        <v>1.04775</v>
      </c>
      <c r="AC437">
        <v>1.054</v>
      </c>
      <c r="AD437">
        <v>1.0596000000000001</v>
      </c>
      <c r="AE437">
        <v>1.0641</v>
      </c>
      <c r="AF437">
        <v>1.0685500000000001</v>
      </c>
      <c r="AG437">
        <v>1.073</v>
      </c>
      <c r="AH437">
        <v>1.0771999999999999</v>
      </c>
      <c r="AK437">
        <v>1.0801499999999999</v>
      </c>
      <c r="AN437">
        <v>1.0831</v>
      </c>
      <c r="AQ437">
        <v>1.0860000000000001</v>
      </c>
      <c r="AT437">
        <v>1.0889500000000001</v>
      </c>
      <c r="AW437">
        <v>1.0919000000000001</v>
      </c>
      <c r="AZ437">
        <v>1.0948</v>
      </c>
      <c r="BC437">
        <v>1.09775</v>
      </c>
      <c r="BF437">
        <v>1.1007</v>
      </c>
      <c r="BH437">
        <v>1.1035999999999999</v>
      </c>
      <c r="BI437">
        <v>1.1065499999999999</v>
      </c>
      <c r="BJ437">
        <v>1.10945</v>
      </c>
    </row>
    <row r="438" spans="1:63">
      <c r="A438" s="95">
        <v>44895</v>
      </c>
      <c r="V438">
        <v>1.0428500000000001</v>
      </c>
      <c r="W438">
        <v>1.0454000000000001</v>
      </c>
      <c r="X438">
        <v>1.04755</v>
      </c>
      <c r="Y438">
        <v>1.04955</v>
      </c>
      <c r="Z438">
        <v>1.0519000000000001</v>
      </c>
      <c r="AB438">
        <v>1.0564</v>
      </c>
      <c r="AC438">
        <v>1.0627500000000001</v>
      </c>
      <c r="AD438">
        <v>1.0684499999999999</v>
      </c>
      <c r="AE438">
        <v>1.073</v>
      </c>
      <c r="AF438">
        <v>1.07755</v>
      </c>
      <c r="AG438">
        <v>1.0821000000000001</v>
      </c>
      <c r="AH438">
        <v>1.0864</v>
      </c>
      <c r="AK438">
        <v>1.0891999999999999</v>
      </c>
      <c r="AN438">
        <v>1.0920000000000001</v>
      </c>
      <c r="AQ438">
        <v>1.0948</v>
      </c>
      <c r="AT438">
        <v>1.0975999999999999</v>
      </c>
      <c r="AW438">
        <v>1.1004</v>
      </c>
      <c r="AZ438">
        <v>1.1032</v>
      </c>
      <c r="BC438">
        <v>1.1060000000000001</v>
      </c>
      <c r="BF438">
        <v>1.1088</v>
      </c>
      <c r="BH438">
        <v>1.1115999999999999</v>
      </c>
      <c r="BI438">
        <v>1.1144000000000001</v>
      </c>
      <c r="BJ438">
        <v>1.1172</v>
      </c>
    </row>
    <row r="439" spans="1:63">
      <c r="A439" s="95">
        <v>44896</v>
      </c>
      <c r="V439">
        <v>1.05315</v>
      </c>
      <c r="W439">
        <v>1.0558000000000001</v>
      </c>
      <c r="X439">
        <v>1.0579000000000001</v>
      </c>
      <c r="Y439">
        <v>1.0599499999999999</v>
      </c>
      <c r="Z439">
        <v>1.0623</v>
      </c>
      <c r="AB439">
        <v>1.0667500000000001</v>
      </c>
      <c r="AC439">
        <v>1.0729500000000001</v>
      </c>
      <c r="AD439">
        <v>1.0786</v>
      </c>
      <c r="AE439">
        <v>1.0828</v>
      </c>
      <c r="AF439">
        <v>1.0870500000000001</v>
      </c>
      <c r="AG439">
        <v>1.0912999999999999</v>
      </c>
      <c r="AH439">
        <v>1.09535</v>
      </c>
      <c r="AK439">
        <v>1.0981000000000001</v>
      </c>
      <c r="AN439">
        <v>1.1008500000000001</v>
      </c>
      <c r="AQ439">
        <v>1.1035999999999999</v>
      </c>
      <c r="AT439">
        <v>1.1063499999999999</v>
      </c>
      <c r="AW439">
        <v>1.1090500000000001</v>
      </c>
      <c r="AZ439">
        <v>1.1117999999999999</v>
      </c>
      <c r="BC439">
        <v>1.1145499999999999</v>
      </c>
      <c r="BF439">
        <v>1.1173</v>
      </c>
      <c r="BH439">
        <v>1.12005</v>
      </c>
      <c r="BI439">
        <v>1.1228</v>
      </c>
      <c r="BJ439">
        <v>1.1255500000000001</v>
      </c>
    </row>
    <row r="440" spans="1:63">
      <c r="A440" s="95">
        <v>44897</v>
      </c>
      <c r="V440">
        <v>1.0547500000000001</v>
      </c>
      <c r="W440">
        <v>1.0573999999999999</v>
      </c>
      <c r="X440">
        <v>1.0595000000000001</v>
      </c>
      <c r="Y440">
        <v>1.0616000000000001</v>
      </c>
      <c r="Z440">
        <v>1.0640000000000001</v>
      </c>
      <c r="AB440">
        <v>1.0684</v>
      </c>
      <c r="AC440">
        <v>1.0748</v>
      </c>
      <c r="AD440">
        <v>1.0804499999999999</v>
      </c>
      <c r="AE440">
        <v>1.0846</v>
      </c>
      <c r="AF440">
        <v>1.0887</v>
      </c>
      <c r="AG440">
        <v>1.0928</v>
      </c>
      <c r="AH440">
        <v>1.0967499999999999</v>
      </c>
      <c r="AK440">
        <v>1.0992999999999999</v>
      </c>
      <c r="AN440">
        <v>1.10185</v>
      </c>
      <c r="AQ440">
        <v>1.1043499999999999</v>
      </c>
      <c r="AT440">
        <v>1.1069</v>
      </c>
      <c r="AW440">
        <v>1.10945</v>
      </c>
      <c r="AZ440">
        <v>1.11195</v>
      </c>
      <c r="BC440">
        <v>1.1145</v>
      </c>
      <c r="BF440">
        <v>1.1170500000000001</v>
      </c>
      <c r="BH440">
        <v>1.11955</v>
      </c>
      <c r="BI440">
        <v>1.1221000000000001</v>
      </c>
      <c r="BJ440">
        <v>1.1246</v>
      </c>
    </row>
    <row r="441" spans="1:63">
      <c r="A441" s="95">
        <v>44900</v>
      </c>
      <c r="V441">
        <v>1.0504500000000001</v>
      </c>
      <c r="W441">
        <v>1.0530999999999999</v>
      </c>
      <c r="X441">
        <v>1.0551999999999999</v>
      </c>
      <c r="Y441">
        <v>1.0572999999999999</v>
      </c>
      <c r="Z441">
        <v>1.05975</v>
      </c>
      <c r="AB441">
        <v>1.0642</v>
      </c>
      <c r="AC441">
        <v>1.0706</v>
      </c>
      <c r="AD441">
        <v>1.0763</v>
      </c>
      <c r="AE441">
        <v>1.0804</v>
      </c>
      <c r="AF441">
        <v>1.0845</v>
      </c>
      <c r="AG441">
        <v>1.0886</v>
      </c>
      <c r="AH441">
        <v>1.0926</v>
      </c>
      <c r="AK441">
        <v>1.0952999999999999</v>
      </c>
      <c r="AN441">
        <v>1.09795</v>
      </c>
      <c r="AQ441">
        <v>1.1006499999999999</v>
      </c>
      <c r="AT441">
        <v>1.1032999999999999</v>
      </c>
      <c r="AW441">
        <v>1.1060000000000001</v>
      </c>
      <c r="AZ441">
        <v>1.1086499999999999</v>
      </c>
      <c r="BC441">
        <v>1.1113500000000001</v>
      </c>
      <c r="BF441">
        <v>1.1140000000000001</v>
      </c>
      <c r="BH441">
        <v>1.1167</v>
      </c>
      <c r="BI441">
        <v>1.1193500000000001</v>
      </c>
      <c r="BJ441">
        <v>1.12205</v>
      </c>
    </row>
    <row r="442" spans="1:63">
      <c r="A442" s="95">
        <v>44901</v>
      </c>
      <c r="V442">
        <v>1.04735</v>
      </c>
      <c r="W442">
        <v>1.0499000000000001</v>
      </c>
      <c r="X442">
        <v>1.0520499999999999</v>
      </c>
      <c r="Y442">
        <v>1.0541499999999999</v>
      </c>
      <c r="Z442">
        <v>1.0566500000000001</v>
      </c>
      <c r="AB442">
        <v>1.06115</v>
      </c>
      <c r="AC442">
        <v>1.0676000000000001</v>
      </c>
      <c r="AD442">
        <v>1.07355</v>
      </c>
      <c r="AE442">
        <v>1.0779000000000001</v>
      </c>
      <c r="AF442">
        <v>1.0822000000000001</v>
      </c>
      <c r="AG442">
        <v>1.0865499999999999</v>
      </c>
      <c r="AH442">
        <v>1.0907500000000001</v>
      </c>
      <c r="AK442">
        <v>1.0934999999999999</v>
      </c>
      <c r="AN442">
        <v>1.0962499999999999</v>
      </c>
      <c r="AQ442">
        <v>1.099</v>
      </c>
      <c r="AT442">
        <v>1.10175</v>
      </c>
      <c r="AW442">
        <v>1.1045</v>
      </c>
      <c r="AZ442">
        <v>1.1072500000000001</v>
      </c>
      <c r="BC442">
        <v>1.1100000000000001</v>
      </c>
      <c r="BF442">
        <v>1.1127499999999999</v>
      </c>
      <c r="BH442">
        <v>1.1154999999999999</v>
      </c>
      <c r="BI442">
        <v>1.11825</v>
      </c>
      <c r="BJ442">
        <v>1.121</v>
      </c>
    </row>
    <row r="443" spans="1:63">
      <c r="A443" s="95">
        <v>44902</v>
      </c>
      <c r="V443">
        <v>1.0523499999999999</v>
      </c>
      <c r="W443">
        <v>1.0549500000000001</v>
      </c>
      <c r="X443">
        <v>1.05705</v>
      </c>
      <c r="Y443">
        <v>1.05915</v>
      </c>
      <c r="Z443">
        <v>1.0616000000000001</v>
      </c>
      <c r="AB443">
        <v>1.0660000000000001</v>
      </c>
      <c r="AC443">
        <v>1.0723499999999999</v>
      </c>
      <c r="AD443">
        <v>1.0781000000000001</v>
      </c>
      <c r="AE443">
        <v>1.0821499999999999</v>
      </c>
      <c r="AF443">
        <v>1.0862000000000001</v>
      </c>
      <c r="AG443">
        <v>1.0902000000000001</v>
      </c>
      <c r="AH443">
        <v>1.0941000000000001</v>
      </c>
      <c r="AK443">
        <v>1.0966</v>
      </c>
      <c r="AN443">
        <v>1.0990500000000001</v>
      </c>
      <c r="AQ443">
        <v>1.10155</v>
      </c>
      <c r="AT443">
        <v>1.10405</v>
      </c>
      <c r="AW443">
        <v>1.1065</v>
      </c>
      <c r="AZ443">
        <v>1.109</v>
      </c>
      <c r="BC443">
        <v>1.11145</v>
      </c>
      <c r="BF443">
        <v>1.11395</v>
      </c>
      <c r="BH443">
        <v>1.1164000000000001</v>
      </c>
      <c r="BI443">
        <v>1.1189</v>
      </c>
      <c r="BJ443">
        <v>1.1213500000000001</v>
      </c>
    </row>
    <row r="444" spans="1:63">
      <c r="A444" s="95">
        <v>44903</v>
      </c>
      <c r="V444">
        <v>1.0567500000000001</v>
      </c>
      <c r="W444">
        <v>1.05925</v>
      </c>
      <c r="X444">
        <v>1.0613999999999999</v>
      </c>
      <c r="Y444">
        <v>1.06345</v>
      </c>
      <c r="Z444">
        <v>1.0660000000000001</v>
      </c>
      <c r="AB444">
        <v>1.0703</v>
      </c>
      <c r="AC444">
        <v>1.0767500000000001</v>
      </c>
      <c r="AD444">
        <v>1.0826499999999999</v>
      </c>
      <c r="AE444">
        <v>1.0867500000000001</v>
      </c>
      <c r="AF444">
        <v>1.0908</v>
      </c>
      <c r="AG444">
        <v>1.0949</v>
      </c>
      <c r="AH444">
        <v>1.0989</v>
      </c>
      <c r="AK444">
        <v>1.10145</v>
      </c>
      <c r="AN444">
        <v>1.1040000000000001</v>
      </c>
      <c r="AQ444">
        <v>1.1065499999999999</v>
      </c>
      <c r="AT444">
        <v>1.1091</v>
      </c>
      <c r="AW444">
        <v>1.11165</v>
      </c>
      <c r="AZ444">
        <v>1.1142000000000001</v>
      </c>
      <c r="BC444">
        <v>1.1167499999999999</v>
      </c>
      <c r="BF444">
        <v>1.1193</v>
      </c>
      <c r="BH444">
        <v>1.1217999999999999</v>
      </c>
      <c r="BI444">
        <v>1.12435</v>
      </c>
      <c r="BJ444">
        <v>1.1269</v>
      </c>
    </row>
    <row r="445" spans="1:63">
      <c r="A445" s="95">
        <v>44904</v>
      </c>
      <c r="V445">
        <v>1.0552999999999999</v>
      </c>
      <c r="W445">
        <v>1.05775</v>
      </c>
      <c r="X445">
        <v>1.0599000000000001</v>
      </c>
      <c r="Y445">
        <v>1.0620000000000001</v>
      </c>
      <c r="Z445">
        <v>1.0644499999999999</v>
      </c>
      <c r="AB445">
        <v>1.0688</v>
      </c>
      <c r="AC445">
        <v>1.0751500000000001</v>
      </c>
      <c r="AD445">
        <v>1.0809</v>
      </c>
      <c r="AE445">
        <v>1.0848500000000001</v>
      </c>
      <c r="AF445">
        <v>1.0887500000000001</v>
      </c>
      <c r="AG445">
        <v>1.0926499999999999</v>
      </c>
      <c r="AH445">
        <v>1.0965499999999999</v>
      </c>
      <c r="AK445">
        <v>1.0991</v>
      </c>
      <c r="AN445">
        <v>1.1015999999999999</v>
      </c>
      <c r="AQ445">
        <v>1.10415</v>
      </c>
      <c r="AT445">
        <v>1.1067</v>
      </c>
      <c r="AW445">
        <v>1.1092500000000001</v>
      </c>
      <c r="AZ445">
        <v>1.11175</v>
      </c>
      <c r="BC445">
        <v>1.1143000000000001</v>
      </c>
      <c r="BF445">
        <v>1.1168499999999999</v>
      </c>
      <c r="BH445">
        <v>1.1194</v>
      </c>
      <c r="BI445">
        <v>1.1218999999999999</v>
      </c>
      <c r="BJ445">
        <v>1.1244499999999999</v>
      </c>
    </row>
    <row r="446" spans="1:63">
      <c r="A446" s="95">
        <v>44907</v>
      </c>
      <c r="V446">
        <v>1.0528999999999999</v>
      </c>
      <c r="W446">
        <v>1.0550999999999999</v>
      </c>
      <c r="X446">
        <v>1.05755</v>
      </c>
      <c r="Y446">
        <v>1.0596000000000001</v>
      </c>
      <c r="Z446">
        <v>1.0621499999999999</v>
      </c>
      <c r="AB446">
        <v>1.0666500000000001</v>
      </c>
      <c r="AC446">
        <v>1.0729500000000001</v>
      </c>
      <c r="AD446">
        <v>1.0787500000000001</v>
      </c>
      <c r="AE446">
        <v>1.0827500000000001</v>
      </c>
      <c r="AF446">
        <v>1.0868</v>
      </c>
      <c r="AG446">
        <v>1.0908500000000001</v>
      </c>
      <c r="AH446">
        <v>1.0948500000000001</v>
      </c>
      <c r="AK446">
        <v>1.09735</v>
      </c>
      <c r="AN446">
        <v>1.09985</v>
      </c>
      <c r="AQ446">
        <v>1.1023499999999999</v>
      </c>
      <c r="AT446">
        <v>1.1048500000000001</v>
      </c>
      <c r="AW446">
        <v>1.1073500000000001</v>
      </c>
      <c r="AZ446">
        <v>1.10985</v>
      </c>
      <c r="BC446">
        <v>1.1123499999999999</v>
      </c>
      <c r="BF446">
        <v>1.1148</v>
      </c>
      <c r="BH446">
        <v>1.1173</v>
      </c>
      <c r="BI446">
        <v>1.1197999999999999</v>
      </c>
      <c r="BJ446">
        <v>1.1223000000000001</v>
      </c>
    </row>
    <row r="447" spans="1:63">
      <c r="A447" s="95">
        <v>44908</v>
      </c>
      <c r="V447">
        <v>1.0642</v>
      </c>
      <c r="W447">
        <v>1.0667500000000001</v>
      </c>
      <c r="X447">
        <v>1.0689500000000001</v>
      </c>
      <c r="Y447">
        <v>1.0710999999999999</v>
      </c>
      <c r="Z447">
        <v>1.0734999999999999</v>
      </c>
      <c r="AB447">
        <v>1.0777000000000001</v>
      </c>
      <c r="AC447">
        <v>1.0839000000000001</v>
      </c>
      <c r="AD447">
        <v>1.08945</v>
      </c>
      <c r="AE447">
        <v>1.0931</v>
      </c>
      <c r="AF447">
        <v>1.0967</v>
      </c>
      <c r="AG447">
        <v>1.1003499999999999</v>
      </c>
      <c r="AH447">
        <v>1.10395</v>
      </c>
      <c r="AK447">
        <v>1.1063499999999999</v>
      </c>
      <c r="AN447">
        <v>1.1087</v>
      </c>
      <c r="AQ447">
        <v>1.1110500000000001</v>
      </c>
      <c r="AT447">
        <v>1.1133999999999999</v>
      </c>
      <c r="AW447">
        <v>1.11575</v>
      </c>
      <c r="AZ447">
        <v>1.1181000000000001</v>
      </c>
      <c r="BC447">
        <v>1.1204499999999999</v>
      </c>
      <c r="BF447">
        <v>1.1228</v>
      </c>
      <c r="BH447">
        <v>1.1252</v>
      </c>
      <c r="BI447">
        <v>1.1275500000000001</v>
      </c>
      <c r="BJ447">
        <v>1.1298999999999999</v>
      </c>
    </row>
    <row r="448" spans="1:63">
      <c r="A448" s="95">
        <v>44909</v>
      </c>
      <c r="V448">
        <v>1.0669500000000001</v>
      </c>
      <c r="W448">
        <v>1.06955</v>
      </c>
      <c r="X448">
        <v>1.0717000000000001</v>
      </c>
      <c r="Y448">
        <v>1.07375</v>
      </c>
      <c r="Z448">
        <v>1.0762499999999999</v>
      </c>
      <c r="AB448">
        <v>1.0804499999999999</v>
      </c>
      <c r="AC448">
        <v>1.0865499999999999</v>
      </c>
      <c r="AD448">
        <v>1.09205</v>
      </c>
      <c r="AE448">
        <v>1.0955999999999999</v>
      </c>
      <c r="AF448">
        <v>1.0991500000000001</v>
      </c>
      <c r="AG448">
        <v>1.1027</v>
      </c>
      <c r="AH448">
        <v>1.10625</v>
      </c>
      <c r="AK448">
        <v>1.1088</v>
      </c>
      <c r="AN448">
        <v>1.1113500000000001</v>
      </c>
      <c r="AQ448">
        <v>1.1138999999999999</v>
      </c>
      <c r="AT448">
        <v>1.1164499999999999</v>
      </c>
      <c r="AW448">
        <v>1.119</v>
      </c>
      <c r="AZ448">
        <v>1.1214999999999999</v>
      </c>
      <c r="BC448">
        <v>1.12405</v>
      </c>
      <c r="BF448">
        <v>1.1266</v>
      </c>
      <c r="BH448">
        <v>1.1291500000000001</v>
      </c>
      <c r="BI448">
        <v>1.1316999999999999</v>
      </c>
      <c r="BJ448">
        <v>1.13425</v>
      </c>
    </row>
    <row r="449" spans="1:63">
      <c r="A449" s="95">
        <v>44910</v>
      </c>
      <c r="V449">
        <v>1.06315</v>
      </c>
      <c r="W449">
        <v>1.06565</v>
      </c>
      <c r="X449">
        <v>1.06785</v>
      </c>
      <c r="Y449">
        <v>1.0699000000000001</v>
      </c>
      <c r="Z449">
        <v>1.0720000000000001</v>
      </c>
      <c r="AB449">
        <v>1.07605</v>
      </c>
      <c r="AC449">
        <v>1.08165</v>
      </c>
      <c r="AD449">
        <v>1.0866</v>
      </c>
      <c r="AE449">
        <v>1.0895999999999999</v>
      </c>
      <c r="AF449">
        <v>1.0926</v>
      </c>
      <c r="AG449">
        <v>1.0955999999999999</v>
      </c>
      <c r="AH449">
        <v>1.0985499999999999</v>
      </c>
      <c r="AK449">
        <v>1.1003499999999999</v>
      </c>
      <c r="AN449">
        <v>1.1021000000000001</v>
      </c>
      <c r="AQ449">
        <v>1.1039000000000001</v>
      </c>
      <c r="AT449">
        <v>1.10565</v>
      </c>
      <c r="AW449">
        <v>1.1073999999999999</v>
      </c>
      <c r="AZ449">
        <v>1.1091500000000001</v>
      </c>
      <c r="BC449">
        <v>1.1109</v>
      </c>
      <c r="BF449">
        <v>1.1126499999999999</v>
      </c>
      <c r="BH449">
        <v>1.1144000000000001</v>
      </c>
      <c r="BI449">
        <v>1.1162000000000001</v>
      </c>
      <c r="BJ449">
        <v>1.11795</v>
      </c>
    </row>
    <row r="450" spans="1:63">
      <c r="A450" s="95">
        <v>44911</v>
      </c>
      <c r="V450">
        <v>1.0601499999999999</v>
      </c>
      <c r="W450">
        <v>1.0625500000000001</v>
      </c>
      <c r="X450">
        <v>1.0648</v>
      </c>
      <c r="Y450">
        <v>1.0668500000000001</v>
      </c>
      <c r="Z450">
        <v>1.06915</v>
      </c>
      <c r="AB450">
        <v>1.0730500000000001</v>
      </c>
      <c r="AC450">
        <v>1.0781499999999999</v>
      </c>
      <c r="AD450">
        <v>1.0826</v>
      </c>
      <c r="AE450">
        <v>1.08525</v>
      </c>
      <c r="AF450">
        <v>1.08785</v>
      </c>
      <c r="AG450">
        <v>1.0904499999999999</v>
      </c>
      <c r="AH450">
        <v>1.0930500000000001</v>
      </c>
      <c r="AK450">
        <v>1.0949</v>
      </c>
      <c r="AN450">
        <v>1.0967</v>
      </c>
      <c r="AQ450">
        <v>1.0984499999999999</v>
      </c>
      <c r="AT450">
        <v>1.10025</v>
      </c>
      <c r="AW450">
        <v>1.10205</v>
      </c>
      <c r="AZ450">
        <v>1.10385</v>
      </c>
      <c r="BC450">
        <v>1.10565</v>
      </c>
      <c r="BF450">
        <v>1.10745</v>
      </c>
      <c r="BH450">
        <v>1.1092500000000001</v>
      </c>
      <c r="BI450">
        <v>1.111</v>
      </c>
      <c r="BJ450">
        <v>1.1128</v>
      </c>
    </row>
    <row r="451" spans="1:63">
      <c r="A451" s="95">
        <v>44914</v>
      </c>
      <c r="V451">
        <v>1.0609500000000001</v>
      </c>
      <c r="W451">
        <v>1.0629</v>
      </c>
      <c r="X451">
        <v>1.0650999999999999</v>
      </c>
      <c r="Y451">
        <v>1.0671999999999999</v>
      </c>
      <c r="Z451">
        <v>1.06955</v>
      </c>
      <c r="AB451">
        <v>1.0734999999999999</v>
      </c>
      <c r="AC451">
        <v>1.0786500000000001</v>
      </c>
      <c r="AD451">
        <v>1.0830500000000001</v>
      </c>
      <c r="AE451">
        <v>1.08595</v>
      </c>
      <c r="AF451">
        <v>1.0888</v>
      </c>
      <c r="AG451">
        <v>1.09165</v>
      </c>
      <c r="AH451">
        <v>1.0945</v>
      </c>
      <c r="AK451">
        <v>1.0965499999999999</v>
      </c>
      <c r="AN451">
        <v>1.0985499999999999</v>
      </c>
      <c r="AQ451">
        <v>1.1005499999999999</v>
      </c>
      <c r="AT451">
        <v>1.1025</v>
      </c>
      <c r="AW451">
        <v>1.1045</v>
      </c>
      <c r="AZ451">
        <v>1.1065</v>
      </c>
      <c r="BC451">
        <v>1.1084499999999999</v>
      </c>
      <c r="BF451">
        <v>1.1104499999999999</v>
      </c>
      <c r="BH451">
        <v>1.1124499999999999</v>
      </c>
      <c r="BI451">
        <v>1.1144499999999999</v>
      </c>
      <c r="BJ451">
        <v>1.1164000000000001</v>
      </c>
    </row>
    <row r="452" spans="1:63">
      <c r="A452" s="95">
        <v>44915</v>
      </c>
      <c r="V452">
        <v>1.0646500000000001</v>
      </c>
      <c r="W452">
        <v>1.0669</v>
      </c>
      <c r="X452">
        <v>1.0689500000000001</v>
      </c>
      <c r="Y452">
        <v>1.0712999999999999</v>
      </c>
      <c r="Z452">
        <v>1.0752999999999999</v>
      </c>
      <c r="AB452">
        <v>1.0802499999999999</v>
      </c>
      <c r="AC452">
        <v>1.0845499999999999</v>
      </c>
      <c r="AD452">
        <v>1.0873999999999999</v>
      </c>
      <c r="AE452">
        <v>1.0902000000000001</v>
      </c>
      <c r="AF452">
        <v>1.093</v>
      </c>
      <c r="AG452">
        <v>1.0958000000000001</v>
      </c>
      <c r="AH452">
        <v>1.09795</v>
      </c>
      <c r="AK452">
        <v>1.10005</v>
      </c>
      <c r="AN452">
        <v>1.10215</v>
      </c>
      <c r="AQ452">
        <v>1.1043000000000001</v>
      </c>
      <c r="AT452">
        <v>1.1064000000000001</v>
      </c>
      <c r="AW452">
        <v>1.1085</v>
      </c>
      <c r="AZ452">
        <v>1.1106</v>
      </c>
      <c r="BC452">
        <v>1.1127</v>
      </c>
      <c r="BF452">
        <v>1.1148</v>
      </c>
      <c r="BH452">
        <v>1.1169</v>
      </c>
      <c r="BI452">
        <v>1.119</v>
      </c>
      <c r="BJ452">
        <v>1.1211500000000001</v>
      </c>
    </row>
    <row r="453" spans="1:63">
      <c r="A453" s="95">
        <v>44916</v>
      </c>
      <c r="W453">
        <v>1.0637000000000001</v>
      </c>
      <c r="X453">
        <v>1.06595</v>
      </c>
      <c r="Y453">
        <v>1.06795</v>
      </c>
      <c r="Z453">
        <v>1.0702</v>
      </c>
      <c r="AB453">
        <v>1.0741000000000001</v>
      </c>
      <c r="AC453">
        <v>1.0787500000000001</v>
      </c>
      <c r="AD453">
        <v>1.0828</v>
      </c>
      <c r="AE453">
        <v>1.08575</v>
      </c>
      <c r="AF453">
        <v>1.0879000000000001</v>
      </c>
      <c r="AG453">
        <v>1.0904</v>
      </c>
      <c r="AH453">
        <v>1.0929</v>
      </c>
      <c r="AK453">
        <v>1.0948500000000001</v>
      </c>
      <c r="AN453">
        <v>1.0967499999999999</v>
      </c>
      <c r="AQ453">
        <v>1.0986</v>
      </c>
      <c r="AT453">
        <v>1.1005</v>
      </c>
      <c r="AW453">
        <v>1.1024</v>
      </c>
      <c r="AZ453">
        <v>1.1043000000000001</v>
      </c>
      <c r="BC453">
        <v>1.1062000000000001</v>
      </c>
      <c r="BF453">
        <v>1.1081000000000001</v>
      </c>
      <c r="BH453">
        <v>1.1100000000000001</v>
      </c>
      <c r="BI453">
        <v>1.1119000000000001</v>
      </c>
      <c r="BJ453">
        <v>1.11375</v>
      </c>
      <c r="BK453">
        <v>1.11565</v>
      </c>
    </row>
    <row r="454" spans="1:63">
      <c r="A454" s="95">
        <v>44917</v>
      </c>
      <c r="W454">
        <v>1.0615000000000001</v>
      </c>
      <c r="X454">
        <v>1.06365</v>
      </c>
      <c r="Y454">
        <v>1.06565</v>
      </c>
      <c r="Z454">
        <v>1.0679000000000001</v>
      </c>
      <c r="AB454">
        <v>1.07175</v>
      </c>
      <c r="AC454">
        <v>1.0765499999999999</v>
      </c>
      <c r="AD454">
        <v>1.0806</v>
      </c>
      <c r="AE454">
        <v>1.08375</v>
      </c>
      <c r="AF454">
        <v>1.0858000000000001</v>
      </c>
      <c r="AG454">
        <v>1.0883</v>
      </c>
      <c r="AH454">
        <v>1.0908</v>
      </c>
      <c r="AK454">
        <v>1.0927</v>
      </c>
      <c r="AN454">
        <v>1.0945</v>
      </c>
      <c r="AQ454">
        <v>1.0963000000000001</v>
      </c>
      <c r="AT454">
        <v>1.0981000000000001</v>
      </c>
      <c r="AW454">
        <v>1.0999000000000001</v>
      </c>
      <c r="AZ454">
        <v>1.10165</v>
      </c>
      <c r="BC454">
        <v>1.10345</v>
      </c>
      <c r="BF454">
        <v>1.1052500000000001</v>
      </c>
      <c r="BH454">
        <v>1.1070500000000001</v>
      </c>
      <c r="BI454">
        <v>1.1088499999999999</v>
      </c>
      <c r="BJ454">
        <v>1.1106499999999999</v>
      </c>
      <c r="BK454">
        <v>1.1124499999999999</v>
      </c>
    </row>
    <row r="455" spans="1:63">
      <c r="A455" s="95">
        <v>44918</v>
      </c>
      <c r="W455">
        <v>1.0640499999999999</v>
      </c>
      <c r="X455">
        <v>1.0663</v>
      </c>
      <c r="Y455">
        <v>1.0683</v>
      </c>
      <c r="Z455">
        <v>1.0705499999999999</v>
      </c>
      <c r="AB455">
        <v>1.0743499999999999</v>
      </c>
      <c r="AC455">
        <v>1.0790500000000001</v>
      </c>
      <c r="AD455">
        <v>1.0829500000000001</v>
      </c>
      <c r="AE455">
        <v>1.08565</v>
      </c>
      <c r="AF455">
        <v>1.0882499999999999</v>
      </c>
      <c r="AG455">
        <v>1.0908</v>
      </c>
      <c r="AH455">
        <v>1.09335</v>
      </c>
      <c r="AK455">
        <v>1.09535</v>
      </c>
      <c r="AN455">
        <v>1.0972</v>
      </c>
      <c r="AQ455">
        <v>1.0991</v>
      </c>
      <c r="AT455">
        <v>1.101</v>
      </c>
      <c r="AW455">
        <v>1.1028500000000001</v>
      </c>
      <c r="AZ455">
        <v>1.1047499999999999</v>
      </c>
      <c r="BC455">
        <v>1.1066499999999999</v>
      </c>
      <c r="BF455">
        <v>1.1085499999999999</v>
      </c>
      <c r="BH455">
        <v>1.1104000000000001</v>
      </c>
      <c r="BI455">
        <v>1.1123000000000001</v>
      </c>
      <c r="BJ455">
        <v>1.1142000000000001</v>
      </c>
      <c r="BK455">
        <v>1.11605</v>
      </c>
    </row>
    <row r="456" spans="1:63">
      <c r="A456" s="95">
        <v>44921</v>
      </c>
      <c r="W456" s="189">
        <v>1.0640499999999999</v>
      </c>
      <c r="X456" s="189">
        <v>1.0663</v>
      </c>
      <c r="Y456" s="189">
        <v>1.0683</v>
      </c>
      <c r="Z456" s="189">
        <v>1.0705499999999999</v>
      </c>
      <c r="AA456" s="189"/>
      <c r="AB456" s="189">
        <v>1.0743499999999999</v>
      </c>
      <c r="AC456" s="189">
        <v>1.0790500000000001</v>
      </c>
      <c r="AD456" s="189">
        <v>1.0829500000000001</v>
      </c>
      <c r="AE456" s="189">
        <v>1.08565</v>
      </c>
      <c r="AF456" s="189">
        <v>1.0882499999999999</v>
      </c>
      <c r="AG456" s="189">
        <v>1.0908</v>
      </c>
      <c r="AH456" s="189">
        <v>1.09335</v>
      </c>
      <c r="AI456" s="189"/>
      <c r="AJ456" s="189"/>
      <c r="AK456" s="189">
        <v>1.09535</v>
      </c>
      <c r="AL456" s="189"/>
      <c r="AM456" s="189"/>
      <c r="AN456" s="189">
        <v>1.0972</v>
      </c>
      <c r="AO456" s="189"/>
      <c r="AP456" s="189"/>
      <c r="AQ456" s="189">
        <v>1.0991</v>
      </c>
      <c r="AR456" s="189"/>
      <c r="AS456" s="189"/>
      <c r="AT456" s="189">
        <v>1.101</v>
      </c>
      <c r="AU456" s="189"/>
      <c r="AV456" s="189"/>
      <c r="AW456" s="189">
        <v>1.1028500000000001</v>
      </c>
      <c r="AX456" s="189"/>
      <c r="AY456" s="189"/>
      <c r="AZ456" s="189">
        <v>1.1047499999999999</v>
      </c>
      <c r="BA456" s="189"/>
      <c r="BB456" s="189"/>
      <c r="BC456" s="189">
        <v>1.1066499999999999</v>
      </c>
      <c r="BD456" s="189"/>
      <c r="BE456" s="189"/>
      <c r="BF456" s="189">
        <v>1.1085499999999999</v>
      </c>
      <c r="BG456" s="189"/>
      <c r="BH456" s="189">
        <v>1.1104000000000001</v>
      </c>
      <c r="BI456" s="189">
        <v>1.1123000000000001</v>
      </c>
      <c r="BJ456" s="189">
        <v>1.1142000000000001</v>
      </c>
      <c r="BK456" s="189">
        <v>1.11605</v>
      </c>
    </row>
    <row r="457" spans="1:63">
      <c r="A457" s="95">
        <v>44922</v>
      </c>
      <c r="W457">
        <v>1.06335</v>
      </c>
      <c r="X457">
        <v>1.0654999999999999</v>
      </c>
      <c r="Y457">
        <v>1.0674999999999999</v>
      </c>
      <c r="Z457">
        <v>1.06985</v>
      </c>
      <c r="AB457">
        <v>1.0738000000000001</v>
      </c>
      <c r="AC457">
        <v>1.0786</v>
      </c>
      <c r="AD457">
        <v>1.0828</v>
      </c>
      <c r="AE457">
        <v>1.08575</v>
      </c>
      <c r="AF457">
        <v>1.0885499999999999</v>
      </c>
      <c r="AG457">
        <v>1.0912999999999999</v>
      </c>
      <c r="AH457">
        <v>1.0941000000000001</v>
      </c>
      <c r="AK457">
        <v>1.0963000000000001</v>
      </c>
      <c r="AN457">
        <v>1.0983499999999999</v>
      </c>
      <c r="AQ457">
        <v>1.1004</v>
      </c>
      <c r="AT457">
        <v>1.1025</v>
      </c>
      <c r="AW457">
        <v>1.1045499999999999</v>
      </c>
      <c r="AZ457">
        <v>1.1066</v>
      </c>
      <c r="BC457">
        <v>1.1086499999999999</v>
      </c>
      <c r="BF457">
        <v>1.1107</v>
      </c>
      <c r="BH457">
        <v>1.1128</v>
      </c>
      <c r="BI457">
        <v>1.1148499999999999</v>
      </c>
      <c r="BJ457">
        <v>1.1169</v>
      </c>
      <c r="BK457">
        <v>1.1189499999999999</v>
      </c>
    </row>
    <row r="458" spans="1:63">
      <c r="A458" s="95">
        <v>44923</v>
      </c>
      <c r="W458">
        <v>1.06335</v>
      </c>
      <c r="X458">
        <v>1.0654999999999999</v>
      </c>
      <c r="Y458">
        <v>1.0674999999999999</v>
      </c>
      <c r="Z458">
        <v>1.06985</v>
      </c>
      <c r="AB458">
        <v>1.0738000000000001</v>
      </c>
      <c r="AC458">
        <v>1.0786</v>
      </c>
      <c r="AD458">
        <v>1.0828</v>
      </c>
      <c r="AE458">
        <v>1.08575</v>
      </c>
      <c r="AF458">
        <v>1.0885499999999999</v>
      </c>
      <c r="AG458">
        <v>1.0912999999999999</v>
      </c>
      <c r="AH458">
        <v>1.0941000000000001</v>
      </c>
      <c r="AK458">
        <v>1.0963000000000001</v>
      </c>
      <c r="AN458">
        <v>1.0983499999999999</v>
      </c>
      <c r="AQ458">
        <v>1.1004</v>
      </c>
      <c r="AT458">
        <v>1.1025</v>
      </c>
      <c r="AW458">
        <v>1.1045499999999999</v>
      </c>
      <c r="AZ458">
        <v>1.1066</v>
      </c>
      <c r="BC458">
        <v>1.1086499999999999</v>
      </c>
      <c r="BF458">
        <v>1.1107</v>
      </c>
      <c r="BH458">
        <v>1.1128</v>
      </c>
      <c r="BI458">
        <v>1.1148499999999999</v>
      </c>
      <c r="BJ458">
        <v>1.1169</v>
      </c>
      <c r="BK458">
        <v>1.1189499999999999</v>
      </c>
    </row>
    <row r="459" spans="1:63">
      <c r="A459" s="95">
        <v>44924</v>
      </c>
      <c r="W459">
        <v>1.069</v>
      </c>
      <c r="X459">
        <v>1.0711999999999999</v>
      </c>
      <c r="Y459">
        <v>1.07325</v>
      </c>
      <c r="Z459">
        <v>1.0757000000000001</v>
      </c>
      <c r="AB459">
        <v>1.07955</v>
      </c>
      <c r="AC459">
        <v>1.0844499999999999</v>
      </c>
      <c r="AD459">
        <v>1.0889500000000001</v>
      </c>
      <c r="AE459">
        <v>1.0921000000000001</v>
      </c>
      <c r="AF459">
        <v>1.0949</v>
      </c>
      <c r="AG459">
        <v>1.0976999999999999</v>
      </c>
      <c r="AH459">
        <v>1.1005</v>
      </c>
      <c r="AK459">
        <v>1.1028</v>
      </c>
      <c r="AN459">
        <v>1.1049500000000001</v>
      </c>
      <c r="AQ459">
        <v>1.1071</v>
      </c>
      <c r="AT459">
        <v>1.1092500000000001</v>
      </c>
      <c r="AW459">
        <v>1.1113999999999999</v>
      </c>
      <c r="AZ459">
        <v>1.1134999999999999</v>
      </c>
      <c r="BC459">
        <v>1.11565</v>
      </c>
      <c r="BF459">
        <v>1.1177999999999999</v>
      </c>
      <c r="BH459">
        <v>1.11995</v>
      </c>
      <c r="BI459">
        <v>1.1221000000000001</v>
      </c>
      <c r="BJ459">
        <v>1.12425</v>
      </c>
      <c r="BK459">
        <v>1.1264000000000001</v>
      </c>
    </row>
    <row r="460" spans="1:63">
      <c r="A460" s="95">
        <v>44925</v>
      </c>
      <c r="W460">
        <v>1.0711999999999999</v>
      </c>
      <c r="X460">
        <v>1.0732999999999999</v>
      </c>
      <c r="Y460">
        <v>1.0753999999999999</v>
      </c>
      <c r="Z460">
        <v>1.0778000000000001</v>
      </c>
      <c r="AB460">
        <v>1.0817000000000001</v>
      </c>
      <c r="AC460">
        <v>1.0865</v>
      </c>
      <c r="AD460">
        <v>1.0911500000000001</v>
      </c>
      <c r="AE460">
        <v>1.0942000000000001</v>
      </c>
      <c r="AF460">
        <v>1.0969500000000001</v>
      </c>
      <c r="AG460">
        <v>1.0996999999999999</v>
      </c>
      <c r="AH460">
        <v>1.1024499999999999</v>
      </c>
      <c r="AK460">
        <v>1.1045499999999999</v>
      </c>
      <c r="AN460">
        <v>1.1065</v>
      </c>
      <c r="AQ460">
        <v>1.1084499999999999</v>
      </c>
      <c r="AT460">
        <v>1.1104000000000001</v>
      </c>
      <c r="AW460">
        <v>1.1123499999999999</v>
      </c>
      <c r="AZ460">
        <v>1.1143000000000001</v>
      </c>
      <c r="BC460">
        <v>1.11625</v>
      </c>
      <c r="BF460">
        <v>1.1182000000000001</v>
      </c>
      <c r="BH460">
        <v>1.12015</v>
      </c>
      <c r="BI460">
        <v>1.12205</v>
      </c>
      <c r="BJ460">
        <v>1.1240000000000001</v>
      </c>
      <c r="BK460">
        <v>1.12595</v>
      </c>
    </row>
    <row r="461" spans="1:63">
      <c r="A461" s="95">
        <v>44928</v>
      </c>
      <c r="W461">
        <v>1.05765</v>
      </c>
      <c r="X461">
        <v>1.0597000000000001</v>
      </c>
      <c r="Y461">
        <v>1.0617000000000001</v>
      </c>
      <c r="Z461">
        <v>1.0641</v>
      </c>
      <c r="AB461">
        <v>1.0679000000000001</v>
      </c>
      <c r="AC461">
        <v>1.0727</v>
      </c>
      <c r="AD461">
        <v>1.0769</v>
      </c>
      <c r="AE461">
        <v>1.0806500000000001</v>
      </c>
      <c r="AF461">
        <v>1.08365</v>
      </c>
      <c r="AG461">
        <v>1.0866499999999999</v>
      </c>
      <c r="AH461">
        <v>1.0895999999999999</v>
      </c>
      <c r="AK461">
        <v>1.09195</v>
      </c>
      <c r="AN461">
        <v>1.0941000000000001</v>
      </c>
      <c r="AQ461">
        <v>1.0962499999999999</v>
      </c>
      <c r="AT461">
        <v>1.0984</v>
      </c>
      <c r="AW461">
        <v>1.1005</v>
      </c>
      <c r="AZ461">
        <v>1.1026499999999999</v>
      </c>
      <c r="BC461">
        <v>1.1048</v>
      </c>
      <c r="BF461">
        <v>1.1069500000000001</v>
      </c>
      <c r="BH461">
        <v>1.1091</v>
      </c>
      <c r="BI461">
        <v>1.1112</v>
      </c>
      <c r="BJ461">
        <v>1.1133500000000001</v>
      </c>
      <c r="BK461">
        <v>1.1154999999999999</v>
      </c>
    </row>
    <row r="462" spans="1:63">
      <c r="A462" s="95">
        <v>44929</v>
      </c>
      <c r="W462">
        <v>1.05765</v>
      </c>
      <c r="X462">
        <v>1.0597000000000001</v>
      </c>
      <c r="Y462">
        <v>1.0617000000000001</v>
      </c>
      <c r="Z462">
        <v>1.0641</v>
      </c>
      <c r="AB462">
        <v>1.0679000000000001</v>
      </c>
      <c r="AC462">
        <v>1.0727</v>
      </c>
      <c r="AD462">
        <v>1.0769</v>
      </c>
      <c r="AE462">
        <v>1.0806500000000001</v>
      </c>
      <c r="AF462">
        <v>1.08365</v>
      </c>
      <c r="AG462">
        <v>1.0866499999999999</v>
      </c>
      <c r="AH462">
        <v>1.0895999999999999</v>
      </c>
      <c r="AK462">
        <v>1.09195</v>
      </c>
      <c r="AN462">
        <v>1.0941000000000001</v>
      </c>
      <c r="AQ462">
        <v>1.0962499999999999</v>
      </c>
      <c r="AT462">
        <v>1.0984</v>
      </c>
      <c r="AW462">
        <v>1.1005</v>
      </c>
      <c r="AZ462">
        <v>1.1026499999999999</v>
      </c>
      <c r="BC462">
        <v>1.1048</v>
      </c>
      <c r="BF462">
        <v>1.1069500000000001</v>
      </c>
      <c r="BH462">
        <v>1.1091</v>
      </c>
      <c r="BI462">
        <v>1.1112</v>
      </c>
      <c r="BJ462">
        <v>1.1133500000000001</v>
      </c>
      <c r="BK462">
        <v>1.1154999999999999</v>
      </c>
    </row>
    <row r="463" spans="1:63">
      <c r="A463" s="95">
        <v>44930</v>
      </c>
      <c r="W463">
        <v>1.0615000000000001</v>
      </c>
      <c r="X463">
        <v>1.0636000000000001</v>
      </c>
      <c r="Y463">
        <v>1.0656000000000001</v>
      </c>
      <c r="Z463">
        <v>1.0680000000000001</v>
      </c>
      <c r="AB463">
        <v>1.0718000000000001</v>
      </c>
      <c r="AC463">
        <v>1.0768500000000001</v>
      </c>
      <c r="AD463">
        <v>1.0813999999999999</v>
      </c>
      <c r="AE463">
        <v>1.0851500000000001</v>
      </c>
      <c r="AF463">
        <v>1.0882499999999999</v>
      </c>
      <c r="AG463">
        <v>1.0913999999999999</v>
      </c>
      <c r="AH463">
        <v>1.0945</v>
      </c>
      <c r="AK463">
        <v>1.0969</v>
      </c>
      <c r="AN463">
        <v>1.0991500000000001</v>
      </c>
      <c r="AQ463">
        <v>1.1013500000000001</v>
      </c>
      <c r="AT463">
        <v>1.10355</v>
      </c>
      <c r="AW463">
        <v>1.10575</v>
      </c>
      <c r="AZ463">
        <v>1.10795</v>
      </c>
      <c r="BC463">
        <v>1.11015</v>
      </c>
      <c r="BF463">
        <v>1.1123499999999999</v>
      </c>
      <c r="BH463">
        <v>1.1145499999999999</v>
      </c>
      <c r="BI463">
        <v>1.1167499999999999</v>
      </c>
      <c r="BJ463">
        <v>1.1189499999999999</v>
      </c>
      <c r="BK463">
        <v>1.1211500000000001</v>
      </c>
    </row>
    <row r="464" spans="1:63">
      <c r="A464" s="95">
        <v>44931</v>
      </c>
      <c r="W464">
        <v>1.0537000000000001</v>
      </c>
      <c r="X464">
        <v>1.0558000000000001</v>
      </c>
      <c r="Y464">
        <v>1.0578000000000001</v>
      </c>
      <c r="Z464">
        <v>1.0602</v>
      </c>
      <c r="AB464">
        <v>1.0640499999999999</v>
      </c>
      <c r="AC464">
        <v>1.0690999999999999</v>
      </c>
      <c r="AD464">
        <v>1.07395</v>
      </c>
      <c r="AE464">
        <v>1.07765</v>
      </c>
      <c r="AF464">
        <v>1.0808</v>
      </c>
      <c r="AG464">
        <v>1.0840000000000001</v>
      </c>
      <c r="AH464">
        <v>1.0871500000000001</v>
      </c>
      <c r="AK464">
        <v>1.08955</v>
      </c>
      <c r="AN464">
        <v>1.09165</v>
      </c>
      <c r="AQ464">
        <v>1.0938000000000001</v>
      </c>
      <c r="AT464">
        <v>1.0959000000000001</v>
      </c>
      <c r="AW464">
        <v>1.0980000000000001</v>
      </c>
      <c r="AZ464">
        <v>1.1001000000000001</v>
      </c>
      <c r="BC464">
        <v>1.10225</v>
      </c>
      <c r="BF464">
        <v>1.1043499999999999</v>
      </c>
      <c r="BH464">
        <v>1.1064499999999999</v>
      </c>
      <c r="BI464">
        <v>1.1085499999999999</v>
      </c>
      <c r="BJ464">
        <v>1.1107</v>
      </c>
      <c r="BK464">
        <v>1.1128</v>
      </c>
    </row>
    <row r="465" spans="1:63">
      <c r="A465" s="95">
        <v>44932</v>
      </c>
      <c r="W465">
        <v>1.0652999999999999</v>
      </c>
      <c r="X465">
        <v>1.0673999999999999</v>
      </c>
      <c r="Y465">
        <v>1.0693999999999999</v>
      </c>
      <c r="Z465">
        <v>1.0718000000000001</v>
      </c>
      <c r="AB465">
        <v>1.07555</v>
      </c>
      <c r="AC465">
        <v>1.0806</v>
      </c>
      <c r="AD465">
        <v>1.0852999999999999</v>
      </c>
      <c r="AE465">
        <v>1.0884499999999999</v>
      </c>
      <c r="AF465">
        <v>1.0911500000000001</v>
      </c>
      <c r="AG465">
        <v>1.09385</v>
      </c>
      <c r="AH465">
        <v>1.0965</v>
      </c>
      <c r="AK465">
        <v>1.0986499999999999</v>
      </c>
      <c r="AN465">
        <v>1.1005499999999999</v>
      </c>
      <c r="AQ465">
        <v>1.1025</v>
      </c>
      <c r="AT465">
        <v>1.1044</v>
      </c>
      <c r="AW465">
        <v>1.1063499999999999</v>
      </c>
      <c r="AZ465">
        <v>1.10825</v>
      </c>
      <c r="BC465">
        <v>1.1102000000000001</v>
      </c>
      <c r="BF465">
        <v>1.1121000000000001</v>
      </c>
      <c r="BH465">
        <v>1.11405</v>
      </c>
      <c r="BI465">
        <v>1.11595</v>
      </c>
      <c r="BJ465">
        <v>1.1178999999999999</v>
      </c>
      <c r="BK465">
        <v>1.1197999999999999</v>
      </c>
    </row>
    <row r="466" spans="1:63">
      <c r="A466" s="95">
        <v>44935</v>
      </c>
      <c r="W466">
        <v>1.0757000000000001</v>
      </c>
      <c r="X466">
        <v>1.0779000000000001</v>
      </c>
      <c r="Y466">
        <v>1.07995</v>
      </c>
      <c r="Z466">
        <v>1.0823499999999999</v>
      </c>
      <c r="AB466">
        <v>1.0861000000000001</v>
      </c>
      <c r="AC466">
        <v>1.091</v>
      </c>
      <c r="AD466">
        <v>1.0952</v>
      </c>
      <c r="AE466">
        <v>1.0986</v>
      </c>
      <c r="AF466">
        <v>1.1011</v>
      </c>
      <c r="AG466">
        <v>1.1035999999999999</v>
      </c>
      <c r="AH466">
        <v>1.1061000000000001</v>
      </c>
      <c r="AK466">
        <v>1.10805</v>
      </c>
      <c r="AN466">
        <v>1.1096999999999999</v>
      </c>
      <c r="AQ466">
        <v>1.1113999999999999</v>
      </c>
      <c r="AT466">
        <v>1.1131</v>
      </c>
      <c r="AW466">
        <v>1.1147499999999999</v>
      </c>
      <c r="AZ466">
        <v>1.1164499999999999</v>
      </c>
      <c r="BC466">
        <v>1.1181000000000001</v>
      </c>
      <c r="BF466">
        <v>1.1197999999999999</v>
      </c>
      <c r="BH466">
        <v>1.1214500000000001</v>
      </c>
      <c r="BI466">
        <v>1.1231500000000001</v>
      </c>
      <c r="BJ466">
        <v>1.1248</v>
      </c>
      <c r="BK466">
        <v>1.1265000000000001</v>
      </c>
    </row>
    <row r="467" spans="1:63">
      <c r="A467" s="95">
        <v>44936</v>
      </c>
      <c r="W467">
        <v>1.0745</v>
      </c>
      <c r="X467">
        <v>1.0766500000000001</v>
      </c>
      <c r="Y467">
        <v>1.0787</v>
      </c>
      <c r="Z467">
        <v>1.0810999999999999</v>
      </c>
      <c r="AB467">
        <v>1.0849</v>
      </c>
      <c r="AC467">
        <v>1.0896999999999999</v>
      </c>
      <c r="AD467">
        <v>1.09405</v>
      </c>
      <c r="AE467">
        <v>1.09745</v>
      </c>
      <c r="AF467">
        <v>1.10005</v>
      </c>
      <c r="AG467">
        <v>1.1026499999999999</v>
      </c>
      <c r="AH467">
        <v>1.1052999999999999</v>
      </c>
      <c r="AK467">
        <v>1.1073500000000001</v>
      </c>
      <c r="AN467">
        <v>1.1092</v>
      </c>
      <c r="AQ467">
        <v>1.111</v>
      </c>
      <c r="AT467">
        <v>1.1128</v>
      </c>
      <c r="AW467">
        <v>1.1146499999999999</v>
      </c>
      <c r="AZ467">
        <v>1.1164499999999999</v>
      </c>
      <c r="BC467">
        <v>1.1183000000000001</v>
      </c>
      <c r="BF467">
        <v>1.1201000000000001</v>
      </c>
      <c r="BH467">
        <v>1.12195</v>
      </c>
      <c r="BI467">
        <v>1.12375</v>
      </c>
      <c r="BJ467">
        <v>1.1255999999999999</v>
      </c>
      <c r="BK467">
        <v>1.1274</v>
      </c>
    </row>
    <row r="468" spans="1:63">
      <c r="A468" s="95">
        <v>44937</v>
      </c>
      <c r="W468">
        <v>1.0767</v>
      </c>
      <c r="X468">
        <v>1.0788500000000001</v>
      </c>
      <c r="Y468">
        <v>1.0809</v>
      </c>
      <c r="Z468">
        <v>1.08335</v>
      </c>
      <c r="AB468">
        <v>1.0871999999999999</v>
      </c>
      <c r="AC468">
        <v>1.0923499999999999</v>
      </c>
      <c r="AD468">
        <v>1.097</v>
      </c>
      <c r="AE468">
        <v>1.1006499999999999</v>
      </c>
      <c r="AF468">
        <v>1.1033500000000001</v>
      </c>
      <c r="AG468">
        <v>1.1061000000000001</v>
      </c>
      <c r="AH468">
        <v>1.1088</v>
      </c>
      <c r="AK468">
        <v>1.1111</v>
      </c>
      <c r="AN468">
        <v>1.1132500000000001</v>
      </c>
      <c r="AQ468">
        <v>1.1153500000000001</v>
      </c>
      <c r="AT468">
        <v>1.1174999999999999</v>
      </c>
      <c r="AW468">
        <v>1.11965</v>
      </c>
      <c r="AZ468">
        <v>1.12175</v>
      </c>
      <c r="BC468">
        <v>1.1238999999999999</v>
      </c>
      <c r="BF468">
        <v>1.12605</v>
      </c>
      <c r="BH468">
        <v>1.12815</v>
      </c>
      <c r="BI468">
        <v>1.1303000000000001</v>
      </c>
      <c r="BJ468">
        <v>1.13245</v>
      </c>
      <c r="BK468">
        <v>1.1345499999999999</v>
      </c>
    </row>
    <row r="469" spans="1:63">
      <c r="A469" s="95">
        <v>44938</v>
      </c>
      <c r="W469">
        <v>1.085</v>
      </c>
      <c r="X469">
        <v>1.0871500000000001</v>
      </c>
      <c r="Y469">
        <v>1.0891999999999999</v>
      </c>
      <c r="Z469">
        <v>1.0915999999999999</v>
      </c>
      <c r="AB469">
        <v>1.0953999999999999</v>
      </c>
      <c r="AC469">
        <v>1.1004</v>
      </c>
      <c r="AD469">
        <v>1.1049</v>
      </c>
      <c r="AE469">
        <v>1.1084499999999999</v>
      </c>
      <c r="AF469">
        <v>1.111</v>
      </c>
      <c r="AG469">
        <v>1.11355</v>
      </c>
      <c r="AH469">
        <v>1.1161000000000001</v>
      </c>
      <c r="AK469">
        <v>1.1183000000000001</v>
      </c>
      <c r="AN469">
        <v>1.1203000000000001</v>
      </c>
      <c r="AQ469">
        <v>1.1223000000000001</v>
      </c>
      <c r="AT469">
        <v>1.1243000000000001</v>
      </c>
      <c r="AW469">
        <v>1.1263000000000001</v>
      </c>
      <c r="AZ469">
        <v>1.12835</v>
      </c>
      <c r="BC469">
        <v>1.13035</v>
      </c>
      <c r="BF469">
        <v>1.13235</v>
      </c>
      <c r="BH469">
        <v>1.13435</v>
      </c>
      <c r="BI469">
        <v>1.13635</v>
      </c>
      <c r="BJ469">
        <v>1.13835</v>
      </c>
      <c r="BK469">
        <v>1.1404000000000001</v>
      </c>
    </row>
    <row r="470" spans="1:63">
      <c r="A470" s="95">
        <v>44939</v>
      </c>
      <c r="W470" s="805">
        <v>1.0831999999999999</v>
      </c>
      <c r="X470">
        <v>1.0851</v>
      </c>
      <c r="Y470">
        <v>1.0871</v>
      </c>
      <c r="Z470">
        <v>1.0894999999999999</v>
      </c>
      <c r="AB470">
        <v>1.0932999999999999</v>
      </c>
      <c r="AC470">
        <v>1.0983000000000001</v>
      </c>
      <c r="AD470">
        <v>1.1028</v>
      </c>
      <c r="AE470">
        <v>1.1066</v>
      </c>
      <c r="AF470">
        <v>1.1093</v>
      </c>
      <c r="AG470">
        <v>1.11205</v>
      </c>
      <c r="AH470">
        <v>1.1147499999999999</v>
      </c>
      <c r="AK470">
        <v>1.1171</v>
      </c>
      <c r="AN470">
        <v>1.1191500000000001</v>
      </c>
      <c r="AQ470">
        <v>1.1212500000000001</v>
      </c>
      <c r="AT470">
        <v>1.1233</v>
      </c>
      <c r="AW470">
        <v>1.1254</v>
      </c>
      <c r="AZ470">
        <v>1.1274500000000001</v>
      </c>
      <c r="BC470">
        <v>1.1295500000000001</v>
      </c>
      <c r="BF470">
        <v>1.1315999999999999</v>
      </c>
      <c r="BH470">
        <v>1.1336999999999999</v>
      </c>
      <c r="BI470">
        <v>1.13575</v>
      </c>
      <c r="BJ470">
        <v>1.13785</v>
      </c>
      <c r="BK470">
        <v>1.13995</v>
      </c>
    </row>
    <row r="471" spans="1:63">
      <c r="A471" s="95">
        <v>44942</v>
      </c>
      <c r="W471" s="189">
        <v>1.0831999999999999</v>
      </c>
      <c r="X471" s="189">
        <v>1.0851</v>
      </c>
      <c r="Y471" s="189">
        <v>1.0871</v>
      </c>
      <c r="Z471" s="189">
        <v>1.0894999999999999</v>
      </c>
      <c r="AA471" s="189"/>
      <c r="AB471" s="189">
        <v>1.0932999999999999</v>
      </c>
      <c r="AC471" s="189">
        <v>1.0983000000000001</v>
      </c>
      <c r="AD471" s="189">
        <v>1.1028</v>
      </c>
      <c r="AE471" s="189">
        <v>1.1066</v>
      </c>
      <c r="AF471" s="189">
        <v>1.1093</v>
      </c>
      <c r="AG471" s="189">
        <v>1.11205</v>
      </c>
      <c r="AH471" s="189">
        <v>1.1147499999999999</v>
      </c>
      <c r="AI471" s="189"/>
      <c r="AJ471" s="189"/>
      <c r="AK471" s="189">
        <v>1.1171</v>
      </c>
      <c r="AL471" s="189"/>
      <c r="AM471" s="189"/>
      <c r="AN471" s="189">
        <v>1.1191500000000001</v>
      </c>
      <c r="AO471" s="189"/>
      <c r="AP471" s="189"/>
      <c r="AQ471" s="189">
        <v>1.1212500000000001</v>
      </c>
      <c r="AR471" s="189"/>
      <c r="AS471" s="189"/>
      <c r="AT471" s="189">
        <v>1.1233</v>
      </c>
      <c r="AU471" s="189"/>
      <c r="AV471" s="189"/>
      <c r="AW471" s="189">
        <v>1.1254</v>
      </c>
      <c r="AX471" s="189"/>
      <c r="AY471" s="189"/>
      <c r="AZ471" s="189">
        <v>1.1274500000000001</v>
      </c>
      <c r="BA471" s="189"/>
      <c r="BB471" s="189"/>
      <c r="BC471" s="189">
        <v>1.1295500000000001</v>
      </c>
      <c r="BD471" s="189"/>
      <c r="BE471" s="189"/>
      <c r="BF471" s="189">
        <v>1.1315999999999999</v>
      </c>
      <c r="BG471" s="189"/>
      <c r="BH471" s="189">
        <v>1.1336999999999999</v>
      </c>
      <c r="BI471" s="189">
        <v>1.13575</v>
      </c>
      <c r="BJ471" s="189">
        <v>1.13785</v>
      </c>
      <c r="BK471" s="189">
        <v>1.13995</v>
      </c>
    </row>
    <row r="472" spans="1:63">
      <c r="A472" s="95">
        <v>44943</v>
      </c>
      <c r="W472">
        <v>1.0831999999999999</v>
      </c>
      <c r="X472">
        <v>1.08135</v>
      </c>
      <c r="Y472">
        <v>1.0832999999999999</v>
      </c>
      <c r="Z472">
        <v>1.0857000000000001</v>
      </c>
      <c r="AA472">
        <v>1.08745</v>
      </c>
      <c r="AB472">
        <v>1.0895999999999999</v>
      </c>
      <c r="AC472">
        <v>1.0948500000000001</v>
      </c>
      <c r="AD472">
        <v>1.0996999999999999</v>
      </c>
      <c r="AE472">
        <v>1.10385</v>
      </c>
      <c r="AF472">
        <v>1.1068</v>
      </c>
      <c r="AG472">
        <v>1.10975</v>
      </c>
      <c r="AH472">
        <v>1.1127</v>
      </c>
      <c r="AK472">
        <v>1.1154500000000001</v>
      </c>
      <c r="AN472">
        <v>1.1180000000000001</v>
      </c>
      <c r="AQ472">
        <v>1.1206</v>
      </c>
      <c r="AT472">
        <v>1.1231500000000001</v>
      </c>
      <c r="AW472">
        <v>1.12575</v>
      </c>
      <c r="AZ472">
        <v>1.1283000000000001</v>
      </c>
      <c r="BC472">
        <v>1.1309</v>
      </c>
      <c r="BF472">
        <v>1.1335</v>
      </c>
      <c r="BH472">
        <v>1.13605</v>
      </c>
      <c r="BI472">
        <v>1.1386499999999999</v>
      </c>
      <c r="BJ472">
        <v>1.1412</v>
      </c>
      <c r="BK472">
        <v>1.1437999999999999</v>
      </c>
    </row>
    <row r="473" spans="1:63">
      <c r="A473" s="95">
        <v>44944</v>
      </c>
      <c r="W473">
        <v>1.0831999999999999</v>
      </c>
      <c r="X473">
        <v>1.08155</v>
      </c>
      <c r="Y473">
        <v>1.08355</v>
      </c>
      <c r="Z473">
        <v>1.08595</v>
      </c>
      <c r="AA473">
        <v>1.0875999999999999</v>
      </c>
      <c r="AB473">
        <v>1.0898000000000001</v>
      </c>
      <c r="AC473">
        <v>1.0948</v>
      </c>
      <c r="AD473">
        <v>1.0994999999999999</v>
      </c>
      <c r="AE473">
        <v>1.1033500000000001</v>
      </c>
      <c r="AF473">
        <v>1.1059000000000001</v>
      </c>
      <c r="AG473">
        <v>1.1084000000000001</v>
      </c>
      <c r="AH473">
        <v>1.1109500000000001</v>
      </c>
      <c r="AK473">
        <v>1.1132500000000001</v>
      </c>
      <c r="AN473">
        <v>1.1153999999999999</v>
      </c>
      <c r="AQ473">
        <v>1.11755</v>
      </c>
      <c r="AT473">
        <v>1.1196999999999999</v>
      </c>
      <c r="AW473">
        <v>1.12185</v>
      </c>
      <c r="AZ473">
        <v>1.1240000000000001</v>
      </c>
      <c r="BC473">
        <v>1.1262000000000001</v>
      </c>
      <c r="BF473">
        <v>1.12835</v>
      </c>
      <c r="BH473">
        <v>1.1305000000000001</v>
      </c>
      <c r="BI473">
        <v>1.1326499999999999</v>
      </c>
      <c r="BJ473">
        <v>1.1348</v>
      </c>
      <c r="BK473">
        <v>1.1369499999999999</v>
      </c>
    </row>
    <row r="474" spans="1:63">
      <c r="A474" s="95">
        <v>44945</v>
      </c>
      <c r="W474">
        <v>1.0831999999999999</v>
      </c>
      <c r="X474">
        <v>1.0848500000000001</v>
      </c>
      <c r="Y474">
        <v>1.0868500000000001</v>
      </c>
      <c r="Z474">
        <v>1.0891500000000001</v>
      </c>
      <c r="AA474">
        <v>1.0909</v>
      </c>
      <c r="AB474">
        <v>1.0929500000000001</v>
      </c>
      <c r="AC474">
        <v>1.09795</v>
      </c>
      <c r="AD474">
        <v>1.1025499999999999</v>
      </c>
      <c r="AE474">
        <v>1.1063000000000001</v>
      </c>
      <c r="AF474">
        <v>1.1087499999999999</v>
      </c>
      <c r="AG474">
        <v>1.1112500000000001</v>
      </c>
      <c r="AH474">
        <v>1.11375</v>
      </c>
      <c r="AK474">
        <v>1.11595</v>
      </c>
      <c r="AN474">
        <v>1.11795</v>
      </c>
      <c r="AQ474">
        <v>1.1198999999999999</v>
      </c>
      <c r="AT474">
        <v>1.1218999999999999</v>
      </c>
      <c r="AW474">
        <v>1.12385</v>
      </c>
      <c r="AZ474">
        <v>1.12585</v>
      </c>
      <c r="BC474">
        <v>1.1277999999999999</v>
      </c>
      <c r="BF474">
        <v>1.1297999999999999</v>
      </c>
      <c r="BH474">
        <v>1.13175</v>
      </c>
      <c r="BI474">
        <v>1.13375</v>
      </c>
      <c r="BJ474">
        <v>1.13575</v>
      </c>
      <c r="BK474">
        <v>1.1376999999999999</v>
      </c>
    </row>
    <row r="475" spans="1:63">
      <c r="A475" s="95">
        <v>44946</v>
      </c>
      <c r="W475">
        <v>1.0831999999999999</v>
      </c>
      <c r="X475">
        <v>1.0870500000000001</v>
      </c>
      <c r="Y475">
        <v>1.0890500000000001</v>
      </c>
      <c r="Z475">
        <v>1.09135</v>
      </c>
      <c r="AA475">
        <v>1.0931</v>
      </c>
      <c r="AB475">
        <v>1.0951500000000001</v>
      </c>
      <c r="AC475">
        <v>1.1001000000000001</v>
      </c>
      <c r="AD475">
        <v>1.1046</v>
      </c>
      <c r="AE475">
        <v>1.1084000000000001</v>
      </c>
      <c r="AF475">
        <v>1.1108</v>
      </c>
      <c r="AG475">
        <v>1.1132</v>
      </c>
      <c r="AH475">
        <v>1.11565</v>
      </c>
      <c r="AK475">
        <v>1.11775</v>
      </c>
      <c r="AN475">
        <v>1.11965</v>
      </c>
      <c r="AQ475">
        <v>1.12155</v>
      </c>
      <c r="AT475">
        <v>1.1234500000000001</v>
      </c>
      <c r="AW475">
        <v>1.1253500000000001</v>
      </c>
      <c r="AZ475">
        <v>1.1272500000000001</v>
      </c>
      <c r="BC475">
        <v>1.1291500000000001</v>
      </c>
      <c r="BF475">
        <v>1.1310500000000001</v>
      </c>
      <c r="BH475">
        <v>1.1329499999999999</v>
      </c>
      <c r="BI475">
        <v>1.1348499999999999</v>
      </c>
      <c r="BJ475">
        <v>1.1367499999999999</v>
      </c>
      <c r="BK475">
        <v>1.1386499999999999</v>
      </c>
    </row>
    <row r="476" spans="1:63">
      <c r="A476" s="95">
        <v>44949</v>
      </c>
      <c r="W476">
        <v>1.0831999999999999</v>
      </c>
      <c r="X476">
        <v>1.08735</v>
      </c>
      <c r="Y476">
        <v>1.08935</v>
      </c>
      <c r="Z476">
        <v>1.09165</v>
      </c>
      <c r="AA476">
        <v>1.0933999999999999</v>
      </c>
      <c r="AB476">
        <v>1.09545</v>
      </c>
      <c r="AC476">
        <v>1.1004</v>
      </c>
      <c r="AD476">
        <v>1.1048500000000001</v>
      </c>
      <c r="AE476">
        <v>1.1086499999999999</v>
      </c>
      <c r="AF476">
        <v>1.1110500000000001</v>
      </c>
      <c r="AG476">
        <v>1.1134999999999999</v>
      </c>
      <c r="AH476">
        <v>1.11595</v>
      </c>
      <c r="AK476">
        <v>1.1181000000000001</v>
      </c>
      <c r="AN476">
        <v>1.1200000000000001</v>
      </c>
      <c r="AQ476">
        <v>1.1218999999999999</v>
      </c>
      <c r="AT476">
        <v>1.12385</v>
      </c>
      <c r="AW476">
        <v>1.12575</v>
      </c>
      <c r="AZ476">
        <v>1.1276999999999999</v>
      </c>
      <c r="BC476">
        <v>1.1295999999999999</v>
      </c>
      <c r="BF476">
        <v>1.1315</v>
      </c>
      <c r="BH476">
        <v>1.1334500000000001</v>
      </c>
      <c r="BI476">
        <v>1.1353500000000001</v>
      </c>
      <c r="BJ476">
        <v>1.1373</v>
      </c>
      <c r="BK476">
        <v>1.1392</v>
      </c>
    </row>
    <row r="477" spans="1:63">
      <c r="A477" s="95">
        <v>44950</v>
      </c>
      <c r="W477">
        <v>1.0831999999999999</v>
      </c>
      <c r="X477">
        <v>1.0899000000000001</v>
      </c>
      <c r="Y477">
        <v>1.0919000000000001</v>
      </c>
      <c r="Z477">
        <v>1.0942000000000001</v>
      </c>
      <c r="AA477">
        <v>1.09595</v>
      </c>
      <c r="AB477">
        <v>1.0980000000000001</v>
      </c>
      <c r="AC477">
        <v>1.1030500000000001</v>
      </c>
      <c r="AD477">
        <v>1.1075999999999999</v>
      </c>
      <c r="AE477">
        <v>1.1114999999999999</v>
      </c>
      <c r="AF477">
        <v>1.11395</v>
      </c>
      <c r="AG477">
        <v>1.11635</v>
      </c>
      <c r="AH477">
        <v>1.1188</v>
      </c>
      <c r="AK477">
        <v>1.121</v>
      </c>
      <c r="AN477">
        <v>1.1229499999999999</v>
      </c>
      <c r="AQ477">
        <v>1.1249</v>
      </c>
      <c r="AT477">
        <v>1.1268499999999999</v>
      </c>
      <c r="AW477">
        <v>1.1288</v>
      </c>
      <c r="AZ477">
        <v>1.1307499999999999</v>
      </c>
      <c r="BC477">
        <v>1.1327</v>
      </c>
      <c r="BF477">
        <v>1.1346499999999999</v>
      </c>
      <c r="BH477">
        <v>1.1366000000000001</v>
      </c>
      <c r="BI477">
        <v>1.13855</v>
      </c>
      <c r="BJ477">
        <v>1.1405000000000001</v>
      </c>
      <c r="BK477">
        <v>1.14245</v>
      </c>
    </row>
    <row r="478" spans="1:63">
      <c r="A478" s="95">
        <v>44951</v>
      </c>
      <c r="W478">
        <v>1.0831999999999999</v>
      </c>
      <c r="X478">
        <v>1.0929</v>
      </c>
      <c r="Y478">
        <v>1.0948500000000001</v>
      </c>
      <c r="Z478">
        <v>1.0971500000000001</v>
      </c>
      <c r="AA478">
        <v>1.0989</v>
      </c>
      <c r="AB478">
        <v>1.1009500000000001</v>
      </c>
      <c r="AC478">
        <v>1.10585</v>
      </c>
      <c r="AD478">
        <v>1.1104000000000001</v>
      </c>
      <c r="AE478">
        <v>1.1143000000000001</v>
      </c>
      <c r="AF478">
        <v>1.1168499999999999</v>
      </c>
      <c r="AG478">
        <v>1.1193500000000001</v>
      </c>
      <c r="AH478">
        <v>1.12185</v>
      </c>
      <c r="AK478">
        <v>1.12405</v>
      </c>
      <c r="AN478">
        <v>1.1259999999999999</v>
      </c>
      <c r="AQ478">
        <v>1.12795</v>
      </c>
      <c r="AT478">
        <v>1.1298999999999999</v>
      </c>
      <c r="AW478">
        <v>1.13185</v>
      </c>
      <c r="AZ478">
        <v>1.1337999999999999</v>
      </c>
      <c r="BC478">
        <v>1.13575</v>
      </c>
      <c r="BF478">
        <v>1.1376999999999999</v>
      </c>
      <c r="BH478">
        <v>1.1396500000000001</v>
      </c>
      <c r="BI478">
        <v>1.1415999999999999</v>
      </c>
      <c r="BJ478">
        <v>1.1435500000000001</v>
      </c>
      <c r="BK478">
        <v>1.1454500000000001</v>
      </c>
    </row>
    <row r="479" spans="1:63">
      <c r="A479" s="95">
        <v>44952</v>
      </c>
      <c r="W479">
        <v>1.0831999999999999</v>
      </c>
      <c r="X479">
        <v>1.09005</v>
      </c>
      <c r="Y479">
        <v>1.09205</v>
      </c>
      <c r="Z479">
        <v>1.0943499999999999</v>
      </c>
      <c r="AA479">
        <v>1.0961000000000001</v>
      </c>
      <c r="AB479">
        <v>1.0981000000000001</v>
      </c>
      <c r="AC479">
        <v>1.1029500000000001</v>
      </c>
      <c r="AD479">
        <v>1.1073999999999999</v>
      </c>
      <c r="AE479">
        <v>1.1113999999999999</v>
      </c>
      <c r="AF479">
        <v>1.11385</v>
      </c>
      <c r="AG479">
        <v>1.11635</v>
      </c>
      <c r="AH479">
        <v>1.1188499999999999</v>
      </c>
      <c r="AK479">
        <v>1.121</v>
      </c>
      <c r="AN479">
        <v>1.1229</v>
      </c>
      <c r="AQ479">
        <v>1.1248</v>
      </c>
      <c r="AT479">
        <v>1.1267</v>
      </c>
      <c r="AW479">
        <v>1.1286</v>
      </c>
      <c r="AZ479">
        <v>1.1305000000000001</v>
      </c>
      <c r="BC479">
        <v>1.1324000000000001</v>
      </c>
      <c r="BF479">
        <v>1.1343000000000001</v>
      </c>
      <c r="BH479">
        <v>1.1362000000000001</v>
      </c>
      <c r="BI479">
        <v>1.1380999999999999</v>
      </c>
      <c r="BJ479">
        <v>1.1399999999999999</v>
      </c>
      <c r="BK479">
        <v>1.1418999999999999</v>
      </c>
    </row>
    <row r="480" spans="1:63">
      <c r="A480" s="95">
        <v>44953</v>
      </c>
      <c r="W480">
        <v>1.0831999999999999</v>
      </c>
      <c r="X480">
        <v>1.08805</v>
      </c>
      <c r="Y480">
        <v>1.0900000000000001</v>
      </c>
      <c r="Z480">
        <v>1.0923</v>
      </c>
      <c r="AA480">
        <v>1.0940000000000001</v>
      </c>
      <c r="AB480">
        <v>1.0960000000000001</v>
      </c>
      <c r="AC480">
        <v>1.1009</v>
      </c>
      <c r="AD480">
        <v>1.1052999999999999</v>
      </c>
      <c r="AE480">
        <v>1.1094999999999999</v>
      </c>
      <c r="AF480">
        <v>1.11215</v>
      </c>
      <c r="AG480">
        <v>1.1147499999999999</v>
      </c>
      <c r="AH480">
        <v>1.1173999999999999</v>
      </c>
      <c r="AK480">
        <v>1.1196999999999999</v>
      </c>
      <c r="AN480">
        <v>1.1216999999999999</v>
      </c>
      <c r="AQ480">
        <v>1.12365</v>
      </c>
      <c r="AT480">
        <v>1.1255999999999999</v>
      </c>
      <c r="AW480">
        <v>1.1275999999999999</v>
      </c>
      <c r="AZ480">
        <v>1.1295500000000001</v>
      </c>
      <c r="BC480">
        <v>1.1315500000000001</v>
      </c>
      <c r="BF480">
        <v>1.1335</v>
      </c>
      <c r="BH480">
        <v>1.1354500000000001</v>
      </c>
      <c r="BI480">
        <v>1.1374500000000001</v>
      </c>
      <c r="BJ480">
        <v>1.1394</v>
      </c>
      <c r="BK480">
        <v>1.1414</v>
      </c>
    </row>
    <row r="481" spans="1:64">
      <c r="A481" s="95">
        <v>44956</v>
      </c>
      <c r="W481">
        <v>1.0831999999999999</v>
      </c>
      <c r="X481">
        <v>1.0857000000000001</v>
      </c>
      <c r="Y481">
        <v>1.08765</v>
      </c>
      <c r="Z481">
        <v>1.0899000000000001</v>
      </c>
      <c r="AA481">
        <v>1.0915999999999999</v>
      </c>
      <c r="AB481">
        <v>1.0935999999999999</v>
      </c>
      <c r="AC481">
        <v>1.0984</v>
      </c>
      <c r="AD481">
        <v>1.1028500000000001</v>
      </c>
      <c r="AE481">
        <v>1.1067</v>
      </c>
      <c r="AF481">
        <v>1.1092500000000001</v>
      </c>
      <c r="AG481">
        <v>1.11185</v>
      </c>
      <c r="AH481">
        <v>1.1144000000000001</v>
      </c>
      <c r="AK481">
        <v>1.1166499999999999</v>
      </c>
      <c r="AN481">
        <v>1.1186</v>
      </c>
      <c r="AQ481">
        <v>1.1205000000000001</v>
      </c>
      <c r="AT481">
        <v>1.1224499999999999</v>
      </c>
      <c r="AW481">
        <v>1.1244000000000001</v>
      </c>
      <c r="AZ481">
        <v>1.1263000000000001</v>
      </c>
      <c r="BC481">
        <v>1.12825</v>
      </c>
      <c r="BF481">
        <v>1.1302000000000001</v>
      </c>
      <c r="BH481">
        <v>1.1321000000000001</v>
      </c>
      <c r="BI481">
        <v>1.13405</v>
      </c>
      <c r="BJ481">
        <v>1.1359999999999999</v>
      </c>
      <c r="BK481">
        <v>1.1378999999999999</v>
      </c>
    </row>
    <row r="482" spans="1:64">
      <c r="A482" s="95">
        <v>44957</v>
      </c>
      <c r="W482">
        <v>1.0831999999999999</v>
      </c>
      <c r="X482">
        <v>1.0872999999999999</v>
      </c>
      <c r="Y482">
        <v>1.0892500000000001</v>
      </c>
      <c r="Z482">
        <v>1.0914999999999999</v>
      </c>
      <c r="AA482">
        <v>1.0931999999999999</v>
      </c>
      <c r="AB482">
        <v>1.0952</v>
      </c>
      <c r="AC482">
        <v>1.0999000000000001</v>
      </c>
      <c r="AD482">
        <v>1.1044</v>
      </c>
      <c r="AE482">
        <v>1.1081000000000001</v>
      </c>
      <c r="AF482">
        <v>1.1105499999999999</v>
      </c>
      <c r="AG482">
        <v>1.113</v>
      </c>
      <c r="AH482">
        <v>1.1154999999999999</v>
      </c>
      <c r="AK482">
        <v>1.1176999999999999</v>
      </c>
      <c r="AN482">
        <v>1.11955</v>
      </c>
      <c r="AQ482">
        <v>1.1214500000000001</v>
      </c>
      <c r="AT482">
        <v>1.1233</v>
      </c>
      <c r="AW482">
        <v>1.1252</v>
      </c>
      <c r="AZ482">
        <v>1.1270500000000001</v>
      </c>
      <c r="BC482">
        <v>1.1289</v>
      </c>
      <c r="BF482">
        <v>1.1308</v>
      </c>
      <c r="BH482">
        <v>1.1326499999999999</v>
      </c>
      <c r="BI482">
        <v>1.1345499999999999</v>
      </c>
      <c r="BJ482">
        <v>1.1364000000000001</v>
      </c>
      <c r="BK482">
        <v>1.1383000000000001</v>
      </c>
    </row>
    <row r="483" spans="1:64">
      <c r="A483" s="95">
        <v>44958</v>
      </c>
      <c r="W483">
        <v>1.0831999999999999</v>
      </c>
      <c r="X483">
        <v>1.0986499999999999</v>
      </c>
      <c r="Y483">
        <v>1.1005499999999999</v>
      </c>
      <c r="Z483">
        <v>1.1028</v>
      </c>
      <c r="AA483">
        <v>1.1045</v>
      </c>
      <c r="AB483">
        <v>1.1064000000000001</v>
      </c>
      <c r="AC483">
        <v>1.1112</v>
      </c>
      <c r="AD483">
        <v>1.11575</v>
      </c>
      <c r="AE483">
        <v>1.1194</v>
      </c>
      <c r="AF483">
        <v>1.12185</v>
      </c>
      <c r="AG483">
        <v>1.1243000000000001</v>
      </c>
      <c r="AH483">
        <v>1.1267499999999999</v>
      </c>
      <c r="AK483">
        <v>1.1289</v>
      </c>
      <c r="AN483">
        <v>1.1307</v>
      </c>
      <c r="AQ483">
        <v>1.1325000000000001</v>
      </c>
      <c r="AT483">
        <v>1.1343000000000001</v>
      </c>
      <c r="AW483">
        <v>1.1361000000000001</v>
      </c>
      <c r="AZ483">
        <v>1.1378999999999999</v>
      </c>
      <c r="BC483">
        <v>1.1396999999999999</v>
      </c>
      <c r="BF483">
        <v>1.1415</v>
      </c>
      <c r="BH483">
        <v>1.1433</v>
      </c>
      <c r="BI483">
        <v>1.1451</v>
      </c>
      <c r="BJ483">
        <v>1.1469</v>
      </c>
      <c r="BK483">
        <v>1.1487000000000001</v>
      </c>
    </row>
    <row r="484" spans="1:64">
      <c r="A484" s="95">
        <v>44959</v>
      </c>
      <c r="W484">
        <v>1.0831999999999999</v>
      </c>
      <c r="X484">
        <v>1.09145</v>
      </c>
      <c r="Y484">
        <v>1.09335</v>
      </c>
      <c r="Z484">
        <v>1.0955999999999999</v>
      </c>
      <c r="AA484">
        <v>1.0972999999999999</v>
      </c>
      <c r="AB484">
        <v>1.0992</v>
      </c>
      <c r="AC484">
        <v>1.10405</v>
      </c>
      <c r="AD484">
        <v>1.1087</v>
      </c>
      <c r="AE484">
        <v>1.1125</v>
      </c>
      <c r="AF484">
        <v>1.115</v>
      </c>
      <c r="AG484">
        <v>1.1174999999999999</v>
      </c>
      <c r="AH484">
        <v>1.1200000000000001</v>
      </c>
      <c r="AK484">
        <v>1.1224000000000001</v>
      </c>
      <c r="AN484">
        <v>1.1247</v>
      </c>
      <c r="AQ484">
        <v>1.1269499999999999</v>
      </c>
      <c r="AT484">
        <v>1.1292</v>
      </c>
      <c r="AW484">
        <v>1.1314500000000001</v>
      </c>
      <c r="AZ484">
        <v>1.1336999999999999</v>
      </c>
      <c r="BC484">
        <v>1.13595</v>
      </c>
      <c r="BF484">
        <v>1.1382000000000001</v>
      </c>
      <c r="BH484">
        <v>1.14045</v>
      </c>
      <c r="BI484">
        <v>1.1427</v>
      </c>
      <c r="BJ484">
        <v>1.145</v>
      </c>
      <c r="BK484">
        <v>1.1472500000000001</v>
      </c>
    </row>
    <row r="485" spans="1:64">
      <c r="A485" s="95">
        <v>44960</v>
      </c>
      <c r="W485">
        <v>1.0831999999999999</v>
      </c>
      <c r="X485">
        <v>1.0809500000000001</v>
      </c>
      <c r="Y485">
        <v>1.0828500000000001</v>
      </c>
      <c r="Z485">
        <v>1.0850500000000001</v>
      </c>
      <c r="AA485">
        <v>1.0868</v>
      </c>
      <c r="AB485">
        <v>1.0887500000000001</v>
      </c>
      <c r="AC485">
        <v>1.0939000000000001</v>
      </c>
      <c r="AD485">
        <v>1.0988500000000001</v>
      </c>
      <c r="AE485">
        <v>1.1032</v>
      </c>
      <c r="AF485">
        <v>1.1061000000000001</v>
      </c>
      <c r="AG485">
        <v>1.109</v>
      </c>
      <c r="AH485">
        <v>1.1119000000000001</v>
      </c>
      <c r="AK485">
        <v>1.1145499999999999</v>
      </c>
      <c r="AN485">
        <v>1.1168499999999999</v>
      </c>
      <c r="AQ485">
        <v>1.1191500000000001</v>
      </c>
      <c r="AT485">
        <v>1.1214500000000001</v>
      </c>
      <c r="AW485">
        <v>1.12375</v>
      </c>
      <c r="AZ485">
        <v>1.12605</v>
      </c>
      <c r="BC485">
        <v>1.12835</v>
      </c>
      <c r="BF485">
        <v>1.1306499999999999</v>
      </c>
      <c r="BH485">
        <v>1.1329499999999999</v>
      </c>
      <c r="BI485">
        <v>1.1352500000000001</v>
      </c>
      <c r="BJ485">
        <v>1.1375500000000001</v>
      </c>
      <c r="BK485">
        <v>1.13985</v>
      </c>
    </row>
    <row r="486" spans="1:64">
      <c r="A486" s="95">
        <v>44963</v>
      </c>
      <c r="W486">
        <v>1.0831999999999999</v>
      </c>
      <c r="X486">
        <v>1.0729</v>
      </c>
      <c r="Y486">
        <v>1.0747500000000001</v>
      </c>
      <c r="Z486">
        <v>1.0769500000000001</v>
      </c>
      <c r="AA486">
        <v>1.0786500000000001</v>
      </c>
      <c r="AB486">
        <v>1.0807</v>
      </c>
      <c r="AC486">
        <v>1.0859000000000001</v>
      </c>
      <c r="AD486">
        <v>1.091</v>
      </c>
      <c r="AE486">
        <v>1.09555</v>
      </c>
      <c r="AF486">
        <v>1.0987</v>
      </c>
      <c r="AG486">
        <v>1.1017999999999999</v>
      </c>
      <c r="AH486">
        <v>1.1049</v>
      </c>
      <c r="AK486">
        <v>1.1076999999999999</v>
      </c>
      <c r="AN486">
        <v>1.1100000000000001</v>
      </c>
      <c r="AQ486">
        <v>1.11225</v>
      </c>
      <c r="AT486">
        <v>1.1145</v>
      </c>
      <c r="AW486">
        <v>1.1168</v>
      </c>
      <c r="AZ486">
        <v>1.1190500000000001</v>
      </c>
      <c r="BC486">
        <v>1.1213500000000001</v>
      </c>
      <c r="BF486">
        <v>1.1235999999999999</v>
      </c>
      <c r="BH486">
        <v>1.1258999999999999</v>
      </c>
      <c r="BI486">
        <v>1.12815</v>
      </c>
      <c r="BJ486">
        <v>1.1304000000000001</v>
      </c>
      <c r="BK486">
        <v>1.1327</v>
      </c>
    </row>
    <row r="487" spans="1:64">
      <c r="A487" s="95">
        <v>44964</v>
      </c>
      <c r="W487">
        <v>1.0831999999999999</v>
      </c>
      <c r="X487">
        <v>1.0723499999999999</v>
      </c>
      <c r="Y487">
        <v>1.0742</v>
      </c>
      <c r="Z487">
        <v>1.0764</v>
      </c>
      <c r="AA487">
        <v>1.0781499999999999</v>
      </c>
      <c r="AB487">
        <v>1.0801499999999999</v>
      </c>
      <c r="AC487">
        <v>1.08525</v>
      </c>
      <c r="AD487">
        <v>1.0903499999999999</v>
      </c>
      <c r="AE487">
        <v>1.0948500000000001</v>
      </c>
      <c r="AF487">
        <v>1.09795</v>
      </c>
      <c r="AG487">
        <v>1.1010500000000001</v>
      </c>
      <c r="AH487">
        <v>1.1041000000000001</v>
      </c>
      <c r="AK487">
        <v>1.1068</v>
      </c>
      <c r="AN487">
        <v>1.1088</v>
      </c>
      <c r="AQ487">
        <v>1.1108</v>
      </c>
      <c r="AT487">
        <v>1.1128</v>
      </c>
      <c r="AW487">
        <v>1.1148</v>
      </c>
      <c r="AZ487">
        <v>1.1168</v>
      </c>
      <c r="BC487">
        <v>1.1188</v>
      </c>
      <c r="BF487">
        <v>1.1208</v>
      </c>
      <c r="BH487">
        <v>1.1228499999999999</v>
      </c>
      <c r="BI487">
        <v>1.1248499999999999</v>
      </c>
      <c r="BJ487">
        <v>1.1268499999999999</v>
      </c>
      <c r="BK487">
        <v>1.1288499999999999</v>
      </c>
    </row>
    <row r="488" spans="1:64">
      <c r="A488" s="95">
        <v>44965</v>
      </c>
      <c r="W488">
        <v>1.0831999999999999</v>
      </c>
      <c r="X488">
        <v>1.0727</v>
      </c>
      <c r="Y488">
        <v>1.0745499999999999</v>
      </c>
      <c r="Z488">
        <v>1.0767500000000001</v>
      </c>
      <c r="AA488">
        <v>1.0785</v>
      </c>
      <c r="AB488">
        <v>1.0805</v>
      </c>
      <c r="AC488">
        <v>1.0857000000000001</v>
      </c>
      <c r="AD488">
        <v>1.0908</v>
      </c>
      <c r="AE488">
        <v>1.09545</v>
      </c>
      <c r="AF488">
        <v>1.0986499999999999</v>
      </c>
      <c r="AG488">
        <v>1.10185</v>
      </c>
      <c r="AH488">
        <v>1.105</v>
      </c>
      <c r="AK488">
        <v>1.1077999999999999</v>
      </c>
      <c r="AN488">
        <v>1.1099000000000001</v>
      </c>
      <c r="AQ488">
        <v>1.1120000000000001</v>
      </c>
      <c r="AT488">
        <v>1.1141000000000001</v>
      </c>
      <c r="AW488">
        <v>1.1162000000000001</v>
      </c>
      <c r="AZ488">
        <v>1.1183000000000001</v>
      </c>
      <c r="BC488">
        <v>1.1204000000000001</v>
      </c>
      <c r="BF488">
        <v>1.1225000000000001</v>
      </c>
      <c r="BH488">
        <v>1.1246</v>
      </c>
      <c r="BI488">
        <v>1.1267</v>
      </c>
      <c r="BJ488">
        <v>1.1288</v>
      </c>
      <c r="BK488">
        <v>1.1309</v>
      </c>
    </row>
    <row r="489" spans="1:64">
      <c r="A489" s="95">
        <v>44966</v>
      </c>
      <c r="W489">
        <v>1.0831999999999999</v>
      </c>
      <c r="X489">
        <v>1.0739000000000001</v>
      </c>
      <c r="Y489">
        <v>1.07575</v>
      </c>
      <c r="Z489">
        <v>1.07795</v>
      </c>
      <c r="AA489">
        <v>1.0797000000000001</v>
      </c>
      <c r="AB489">
        <v>1.0817000000000001</v>
      </c>
      <c r="AC489">
        <v>1.0868500000000001</v>
      </c>
      <c r="AD489">
        <v>1.0920000000000001</v>
      </c>
      <c r="AE489">
        <v>1.0966499999999999</v>
      </c>
      <c r="AF489">
        <v>1.1000000000000001</v>
      </c>
      <c r="AG489">
        <v>1.1033500000000001</v>
      </c>
      <c r="AH489">
        <v>1.1066499999999999</v>
      </c>
      <c r="AK489">
        <v>1.1095999999999999</v>
      </c>
      <c r="AN489">
        <v>1.1117999999999999</v>
      </c>
      <c r="AQ489">
        <v>1.1140000000000001</v>
      </c>
      <c r="AT489">
        <v>1.1162000000000001</v>
      </c>
      <c r="AW489">
        <v>1.1184000000000001</v>
      </c>
      <c r="AZ489">
        <v>1.1205499999999999</v>
      </c>
      <c r="BC489">
        <v>1.1227499999999999</v>
      </c>
      <c r="BF489">
        <v>1.1249499999999999</v>
      </c>
      <c r="BH489">
        <v>1.1271500000000001</v>
      </c>
      <c r="BI489">
        <v>1.1293500000000001</v>
      </c>
      <c r="BJ489">
        <v>1.1315500000000001</v>
      </c>
      <c r="BK489">
        <v>1.1336999999999999</v>
      </c>
    </row>
    <row r="490" spans="1:64">
      <c r="A490" s="95">
        <v>44967</v>
      </c>
      <c r="W490">
        <v>1.0831999999999999</v>
      </c>
      <c r="X490">
        <v>1.0673999999999999</v>
      </c>
      <c r="Y490">
        <v>1.0691999999999999</v>
      </c>
      <c r="Z490">
        <v>1.07135</v>
      </c>
      <c r="AA490">
        <v>1.0730999999999999</v>
      </c>
      <c r="AB490">
        <v>1.0750500000000001</v>
      </c>
      <c r="AC490">
        <v>1.0801000000000001</v>
      </c>
      <c r="AD490">
        <v>1.0851</v>
      </c>
      <c r="AE490">
        <v>1.08965</v>
      </c>
      <c r="AF490">
        <v>1.0928500000000001</v>
      </c>
      <c r="AG490">
        <v>1.0960000000000001</v>
      </c>
      <c r="AH490">
        <v>1.0992</v>
      </c>
      <c r="AK490">
        <v>1.10205</v>
      </c>
      <c r="AN490">
        <v>1.1044</v>
      </c>
      <c r="AQ490">
        <v>1.1067</v>
      </c>
      <c r="AT490">
        <v>1.109</v>
      </c>
      <c r="AW490">
        <v>1.1113500000000001</v>
      </c>
      <c r="AZ490">
        <v>1.11365</v>
      </c>
      <c r="BC490">
        <v>1.11595</v>
      </c>
      <c r="BF490">
        <v>1.11825</v>
      </c>
      <c r="BH490">
        <v>1.1206</v>
      </c>
      <c r="BI490">
        <v>1.1229</v>
      </c>
      <c r="BJ490">
        <v>1.1252</v>
      </c>
      <c r="BK490">
        <v>1.1275500000000001</v>
      </c>
    </row>
    <row r="491" spans="1:64">
      <c r="A491" s="95">
        <v>44970</v>
      </c>
      <c r="W491">
        <v>1.0831999999999999</v>
      </c>
      <c r="X491" s="805">
        <v>1.0703499999999999</v>
      </c>
      <c r="Y491">
        <v>1.0734999999999999</v>
      </c>
      <c r="Z491">
        <v>1.07565</v>
      </c>
      <c r="AA491">
        <v>1.0773999999999999</v>
      </c>
      <c r="AB491">
        <v>1.0793999999999999</v>
      </c>
      <c r="AC491">
        <v>1.0845499999999999</v>
      </c>
      <c r="AD491">
        <v>1.0895999999999999</v>
      </c>
      <c r="AE491">
        <v>1.0943499999999999</v>
      </c>
      <c r="AF491">
        <v>1.09765</v>
      </c>
      <c r="AG491">
        <v>1.1009</v>
      </c>
      <c r="AH491">
        <v>1.1042000000000001</v>
      </c>
      <c r="AK491">
        <v>1.1072</v>
      </c>
      <c r="AN491">
        <v>1.1094999999999999</v>
      </c>
      <c r="AQ491">
        <v>1.11185</v>
      </c>
      <c r="AT491">
        <v>1.1142000000000001</v>
      </c>
      <c r="AW491">
        <v>1.1165</v>
      </c>
      <c r="AZ491">
        <v>1.1188499999999999</v>
      </c>
      <c r="BC491">
        <v>1.1212</v>
      </c>
      <c r="BF491">
        <v>1.1234999999999999</v>
      </c>
      <c r="BH491">
        <v>1.12585</v>
      </c>
      <c r="BI491">
        <v>1.1282000000000001</v>
      </c>
      <c r="BJ491">
        <v>1.1305000000000001</v>
      </c>
      <c r="BK491">
        <v>1.1328499999999999</v>
      </c>
    </row>
    <row r="492" spans="1:64">
      <c r="A492" s="95">
        <v>44971</v>
      </c>
      <c r="W492">
        <v>1.0831999999999999</v>
      </c>
      <c r="X492">
        <v>1.0703499999999999</v>
      </c>
      <c r="Y492">
        <v>1.0778000000000001</v>
      </c>
      <c r="Z492">
        <v>1.07955</v>
      </c>
      <c r="AA492">
        <v>1.08155</v>
      </c>
      <c r="AB492">
        <v>1.0831999999999999</v>
      </c>
      <c r="AC492">
        <v>1.0868</v>
      </c>
      <c r="AD492">
        <v>1.09195</v>
      </c>
      <c r="AE492">
        <v>1.0968500000000001</v>
      </c>
      <c r="AF492">
        <v>1.1002000000000001</v>
      </c>
      <c r="AG492">
        <v>1.10355</v>
      </c>
      <c r="AH492">
        <v>1.1069</v>
      </c>
      <c r="AK492">
        <v>1.1099000000000001</v>
      </c>
      <c r="AN492">
        <v>1.11215</v>
      </c>
      <c r="AQ492">
        <v>1.11435</v>
      </c>
      <c r="AT492">
        <v>1.1166</v>
      </c>
      <c r="AW492">
        <v>1.1188</v>
      </c>
      <c r="AZ492">
        <v>1.1210500000000001</v>
      </c>
      <c r="BC492">
        <v>1.1232500000000001</v>
      </c>
      <c r="BF492">
        <v>1.1254999999999999</v>
      </c>
      <c r="BH492">
        <v>1.1276999999999999</v>
      </c>
      <c r="BI492">
        <v>1.1298999999999999</v>
      </c>
      <c r="BJ492">
        <v>1.13215</v>
      </c>
      <c r="BK492">
        <v>1.13435</v>
      </c>
    </row>
    <row r="493" spans="1:64">
      <c r="A493" s="95">
        <v>44972</v>
      </c>
      <c r="W493">
        <v>1.0831999999999999</v>
      </c>
      <c r="X493">
        <v>1.0703499999999999</v>
      </c>
      <c r="Y493">
        <v>1.07195</v>
      </c>
      <c r="Z493">
        <v>1.07365</v>
      </c>
      <c r="AA493">
        <v>1.07565</v>
      </c>
      <c r="AB493">
        <v>1.07725</v>
      </c>
      <c r="AC493">
        <v>1.0807500000000001</v>
      </c>
      <c r="AD493">
        <v>1.0858000000000001</v>
      </c>
      <c r="AE493">
        <v>1.0907500000000001</v>
      </c>
      <c r="AF493">
        <v>1.0942499999999999</v>
      </c>
      <c r="AG493">
        <v>1.09775</v>
      </c>
      <c r="AH493">
        <v>1.1012500000000001</v>
      </c>
      <c r="AK493">
        <v>1.1043499999999999</v>
      </c>
      <c r="AN493">
        <v>1.1066499999999999</v>
      </c>
      <c r="AQ493">
        <v>1.1089500000000001</v>
      </c>
      <c r="AT493">
        <v>1.1112500000000001</v>
      </c>
      <c r="AW493">
        <v>1.11355</v>
      </c>
      <c r="AZ493">
        <v>1.11585</v>
      </c>
      <c r="BC493">
        <v>1.11815</v>
      </c>
      <c r="BF493">
        <v>1.1204499999999999</v>
      </c>
      <c r="BH493">
        <v>1.1227</v>
      </c>
      <c r="BI493">
        <v>1.125</v>
      </c>
      <c r="BJ493">
        <v>1.1273</v>
      </c>
      <c r="BK493">
        <v>1.1295999999999999</v>
      </c>
    </row>
    <row r="494" spans="1:64">
      <c r="A494" s="95">
        <v>44973</v>
      </c>
      <c r="W494">
        <v>1.0831999999999999</v>
      </c>
      <c r="X494">
        <v>1.0703499999999999</v>
      </c>
      <c r="Y494">
        <v>1.0726</v>
      </c>
      <c r="Z494">
        <v>1.0743499999999999</v>
      </c>
      <c r="AA494">
        <v>1.0763</v>
      </c>
      <c r="AB494">
        <v>1.07785</v>
      </c>
      <c r="AC494">
        <v>1.0812999999999999</v>
      </c>
      <c r="AD494">
        <v>1.0863</v>
      </c>
      <c r="AE494">
        <v>1.0909500000000001</v>
      </c>
      <c r="AF494">
        <v>1.0942000000000001</v>
      </c>
      <c r="AG494">
        <v>1.0973999999999999</v>
      </c>
      <c r="AH494">
        <v>1.1006499999999999</v>
      </c>
      <c r="AK494">
        <v>1.10365</v>
      </c>
      <c r="AN494">
        <v>1.10605</v>
      </c>
      <c r="AQ494">
        <v>1.1084499999999999</v>
      </c>
      <c r="AT494">
        <v>1.1108499999999999</v>
      </c>
      <c r="AW494">
        <v>1.1132500000000001</v>
      </c>
      <c r="AZ494">
        <v>1.11565</v>
      </c>
      <c r="BC494">
        <v>1.11805</v>
      </c>
      <c r="BF494">
        <v>1.1204499999999999</v>
      </c>
      <c r="BH494">
        <v>1.1228499999999999</v>
      </c>
      <c r="BI494">
        <v>1.1252500000000001</v>
      </c>
      <c r="BJ494">
        <v>1.12765</v>
      </c>
      <c r="BK494">
        <v>1.13005</v>
      </c>
    </row>
    <row r="495" spans="1:64">
      <c r="A495" s="95">
        <v>44974</v>
      </c>
      <c r="W495">
        <v>1.0831999999999999</v>
      </c>
      <c r="X495">
        <v>1.0703499999999999</v>
      </c>
      <c r="Y495">
        <v>1.0710999999999999</v>
      </c>
      <c r="Z495">
        <v>1.07325</v>
      </c>
      <c r="AA495">
        <v>1.075</v>
      </c>
      <c r="AB495">
        <v>1.077</v>
      </c>
      <c r="AC495">
        <v>1.0786</v>
      </c>
      <c r="AD495">
        <v>1.0821499999999999</v>
      </c>
      <c r="AE495">
        <v>1.08725</v>
      </c>
      <c r="AF495">
        <v>1.0921000000000001</v>
      </c>
      <c r="AG495">
        <v>1.09535</v>
      </c>
      <c r="AH495">
        <v>1.0985499999999999</v>
      </c>
      <c r="AK495">
        <v>1.1017999999999999</v>
      </c>
      <c r="AN495">
        <v>1.1048</v>
      </c>
      <c r="AQ495">
        <v>1.1071500000000001</v>
      </c>
      <c r="AT495">
        <v>1.1094999999999999</v>
      </c>
      <c r="AW495">
        <v>1.1119000000000001</v>
      </c>
      <c r="AZ495">
        <v>1.11425</v>
      </c>
      <c r="BC495">
        <v>1.1166</v>
      </c>
      <c r="BF495">
        <v>1.1189499999999999</v>
      </c>
      <c r="BH495">
        <v>1.1213500000000001</v>
      </c>
      <c r="BI495">
        <v>1.1236999999999999</v>
      </c>
      <c r="BJ495">
        <v>1.12605</v>
      </c>
      <c r="BK495">
        <v>1.1284000000000001</v>
      </c>
      <c r="BL495">
        <v>1.1308</v>
      </c>
    </row>
    <row r="496" spans="1:64">
      <c r="A496" s="95">
        <v>44977</v>
      </c>
      <c r="W496" s="176">
        <v>1.0831999999999999</v>
      </c>
      <c r="X496" s="176">
        <v>1.0703499999999999</v>
      </c>
      <c r="Y496" s="189">
        <v>1.0710999999999999</v>
      </c>
      <c r="Z496" s="189">
        <v>1.07325</v>
      </c>
      <c r="AA496" s="189">
        <v>1.075</v>
      </c>
      <c r="AB496" s="189">
        <v>1.077</v>
      </c>
      <c r="AC496" s="189">
        <v>1.0786</v>
      </c>
      <c r="AD496" s="189">
        <v>1.0821499999999999</v>
      </c>
      <c r="AE496" s="189">
        <v>1.08725</v>
      </c>
      <c r="AF496" s="189">
        <v>1.0921000000000001</v>
      </c>
      <c r="AG496" s="189">
        <v>1.09535</v>
      </c>
      <c r="AH496" s="189">
        <v>1.0985499999999999</v>
      </c>
      <c r="AI496" s="189"/>
      <c r="AJ496" s="189"/>
      <c r="AK496" s="189">
        <v>1.1017999999999999</v>
      </c>
      <c r="AL496" s="189"/>
      <c r="AM496" s="189"/>
      <c r="AN496" s="189">
        <v>1.1048</v>
      </c>
      <c r="AO496" s="189"/>
      <c r="AP496" s="189"/>
      <c r="AQ496" s="189">
        <v>1.1071500000000001</v>
      </c>
      <c r="AR496" s="189"/>
      <c r="AS496" s="189"/>
      <c r="AT496" s="189">
        <v>1.1094999999999999</v>
      </c>
      <c r="AU496" s="189"/>
      <c r="AV496" s="189"/>
      <c r="AW496" s="189">
        <v>1.1119000000000001</v>
      </c>
      <c r="AX496" s="189"/>
      <c r="AY496" s="189"/>
      <c r="AZ496" s="189">
        <v>1.11425</v>
      </c>
      <c r="BA496" s="189"/>
      <c r="BB496" s="189"/>
      <c r="BC496" s="189">
        <v>1.1166</v>
      </c>
      <c r="BD496" s="189"/>
      <c r="BE496" s="189"/>
      <c r="BF496" s="189">
        <v>1.1189499999999999</v>
      </c>
      <c r="BG496" s="189"/>
      <c r="BH496" s="189">
        <v>1.1213500000000001</v>
      </c>
      <c r="BI496" s="189">
        <v>1.1236999999999999</v>
      </c>
      <c r="BJ496" s="189">
        <v>1.12605</v>
      </c>
      <c r="BK496" s="189">
        <v>1.1284000000000001</v>
      </c>
      <c r="BL496" s="189">
        <v>1.1308</v>
      </c>
    </row>
    <row r="497" spans="1:64">
      <c r="A497" s="95">
        <v>44978</v>
      </c>
      <c r="W497" s="176">
        <v>1.0831999999999999</v>
      </c>
      <c r="X497" s="176">
        <v>1.0703499999999999</v>
      </c>
      <c r="Y497">
        <v>1.0661499999999999</v>
      </c>
      <c r="Z497">
        <v>1.0683</v>
      </c>
      <c r="AA497">
        <v>1.0700499999999999</v>
      </c>
      <c r="AB497">
        <v>1.0720499999999999</v>
      </c>
      <c r="AC497">
        <v>1.07365</v>
      </c>
      <c r="AD497">
        <v>1.0771999999999999</v>
      </c>
      <c r="AE497">
        <v>1.0821499999999999</v>
      </c>
      <c r="AF497">
        <v>1.087</v>
      </c>
      <c r="AG497">
        <v>1.0902000000000001</v>
      </c>
      <c r="AH497">
        <v>1.09345</v>
      </c>
      <c r="AK497">
        <v>1.0966499999999999</v>
      </c>
      <c r="AN497">
        <v>1.0996999999999999</v>
      </c>
      <c r="AQ497">
        <v>1.10225</v>
      </c>
      <c r="AT497">
        <v>1.1048</v>
      </c>
      <c r="AW497">
        <v>1.1073500000000001</v>
      </c>
      <c r="AZ497">
        <v>1.10985</v>
      </c>
      <c r="BC497">
        <v>1.1124000000000001</v>
      </c>
      <c r="BF497">
        <v>1.1149500000000001</v>
      </c>
      <c r="BH497">
        <v>1.1174999999999999</v>
      </c>
      <c r="BI497">
        <v>1.1200000000000001</v>
      </c>
      <c r="BJ497">
        <v>1.1225499999999999</v>
      </c>
      <c r="BK497">
        <v>1.1251</v>
      </c>
      <c r="BL497">
        <v>1.12765</v>
      </c>
    </row>
    <row r="498" spans="1:64">
      <c r="A498" s="95">
        <v>44979</v>
      </c>
      <c r="W498" s="662">
        <v>1.0831999999999999</v>
      </c>
      <c r="X498" s="662">
        <v>1.0703499999999999</v>
      </c>
      <c r="Y498">
        <v>1.06125</v>
      </c>
      <c r="Z498">
        <v>1.0633999999999999</v>
      </c>
      <c r="AA498">
        <v>1.06515</v>
      </c>
      <c r="AB498">
        <v>1.06715</v>
      </c>
      <c r="AC498">
        <v>1.0687</v>
      </c>
      <c r="AD498">
        <v>1.0722499999999999</v>
      </c>
      <c r="AE498">
        <v>1.07725</v>
      </c>
      <c r="AF498">
        <v>1.0820000000000001</v>
      </c>
      <c r="AG498">
        <v>1.08525</v>
      </c>
      <c r="AH498">
        <v>1.0885</v>
      </c>
      <c r="AK498">
        <v>1.09175</v>
      </c>
      <c r="AN498">
        <v>1.0947499999999999</v>
      </c>
      <c r="AQ498">
        <v>1.097</v>
      </c>
      <c r="AT498">
        <v>1.0992999999999999</v>
      </c>
      <c r="AW498">
        <v>1.10155</v>
      </c>
      <c r="AZ498">
        <v>1.1037999999999999</v>
      </c>
      <c r="BC498">
        <v>1.10605</v>
      </c>
      <c r="BF498">
        <v>1.1083499999999999</v>
      </c>
      <c r="BH498">
        <v>1.1106</v>
      </c>
      <c r="BI498">
        <v>1.1128499999999999</v>
      </c>
      <c r="BJ498">
        <v>1.1151</v>
      </c>
      <c r="BK498">
        <v>1.1173999999999999</v>
      </c>
      <c r="BL498">
        <v>1.11965</v>
      </c>
    </row>
    <row r="499" spans="1:64">
      <c r="A499" s="95">
        <v>44980</v>
      </c>
      <c r="W499" s="662">
        <v>1.0831999999999999</v>
      </c>
      <c r="X499" s="662">
        <v>1.0703499999999999</v>
      </c>
      <c r="Y499">
        <v>1.0605500000000001</v>
      </c>
      <c r="Z499">
        <v>1.0627</v>
      </c>
      <c r="AA499">
        <v>1.0644499999999999</v>
      </c>
      <c r="AB499">
        <v>1.0665</v>
      </c>
      <c r="AC499">
        <v>1.0680499999999999</v>
      </c>
      <c r="AD499">
        <v>1.07155</v>
      </c>
      <c r="AE499">
        <v>1.0765499999999999</v>
      </c>
      <c r="AF499">
        <v>1.0813999999999999</v>
      </c>
      <c r="AG499">
        <v>1.0846</v>
      </c>
      <c r="AH499">
        <v>1.0878000000000001</v>
      </c>
      <c r="AK499">
        <v>1.091</v>
      </c>
      <c r="AN499">
        <v>1.0940000000000001</v>
      </c>
      <c r="AQ499">
        <v>1.0962000000000001</v>
      </c>
      <c r="AT499">
        <v>1.0984</v>
      </c>
      <c r="AW499">
        <v>1.1006499999999999</v>
      </c>
      <c r="AZ499">
        <v>1.1028500000000001</v>
      </c>
      <c r="BC499">
        <v>1.1050500000000001</v>
      </c>
      <c r="BF499">
        <v>1.1073</v>
      </c>
      <c r="BH499">
        <v>1.1094999999999999</v>
      </c>
      <c r="BI499">
        <v>1.1116999999999999</v>
      </c>
      <c r="BJ499">
        <v>1.11395</v>
      </c>
      <c r="BK499">
        <v>1.11615</v>
      </c>
      <c r="BL499">
        <v>1.11835</v>
      </c>
    </row>
    <row r="500" spans="1:64">
      <c r="A500" s="95">
        <v>44981</v>
      </c>
      <c r="W500" s="662">
        <v>1.0831999999999999</v>
      </c>
      <c r="X500" s="662">
        <v>1.0703499999999999</v>
      </c>
      <c r="Y500">
        <v>1.0560499999999999</v>
      </c>
      <c r="Z500">
        <v>1.0582499999999999</v>
      </c>
      <c r="AA500">
        <v>1.0599499999999999</v>
      </c>
      <c r="AB500">
        <v>1.0620000000000001</v>
      </c>
      <c r="AC500">
        <v>1.06355</v>
      </c>
      <c r="AD500">
        <v>1.0670999999999999</v>
      </c>
      <c r="AE500">
        <v>1.0720000000000001</v>
      </c>
      <c r="AF500">
        <v>1.077</v>
      </c>
      <c r="AG500">
        <v>1.0802499999999999</v>
      </c>
      <c r="AH500">
        <v>1.08355</v>
      </c>
      <c r="AK500">
        <v>1.0868</v>
      </c>
      <c r="AN500">
        <v>1.08995</v>
      </c>
      <c r="AQ500">
        <v>1.0924</v>
      </c>
      <c r="AT500">
        <v>1.0949</v>
      </c>
      <c r="AW500">
        <v>1.0973999999999999</v>
      </c>
      <c r="AZ500">
        <v>1.09985</v>
      </c>
      <c r="BC500">
        <v>1.1023499999999999</v>
      </c>
      <c r="BF500">
        <v>1.1048</v>
      </c>
      <c r="BH500">
        <v>1.1073</v>
      </c>
      <c r="BI500">
        <v>1.1097999999999999</v>
      </c>
      <c r="BJ500">
        <v>1.11225</v>
      </c>
      <c r="BK500">
        <v>1.1147499999999999</v>
      </c>
      <c r="BL500">
        <v>1.1172500000000001</v>
      </c>
    </row>
    <row r="501" spans="1:64">
      <c r="A501" s="95">
        <v>44984</v>
      </c>
      <c r="W501" s="662">
        <v>1.0831999999999999</v>
      </c>
      <c r="X501" s="662">
        <v>1.0703499999999999</v>
      </c>
      <c r="Y501">
        <v>1.0618000000000001</v>
      </c>
      <c r="Z501">
        <v>1.06395</v>
      </c>
      <c r="AA501">
        <v>1.0657000000000001</v>
      </c>
      <c r="AB501">
        <v>1.0678000000000001</v>
      </c>
      <c r="AC501">
        <v>1.0692999999999999</v>
      </c>
      <c r="AD501">
        <v>1.0728500000000001</v>
      </c>
      <c r="AE501">
        <v>1.07775</v>
      </c>
      <c r="AF501">
        <v>1.0826499999999999</v>
      </c>
      <c r="AG501">
        <v>1.0857000000000001</v>
      </c>
      <c r="AH501">
        <v>1.0887500000000001</v>
      </c>
      <c r="AK501">
        <v>1.0918000000000001</v>
      </c>
      <c r="AN501">
        <v>1.0947</v>
      </c>
      <c r="AQ501">
        <v>1.0968</v>
      </c>
      <c r="AT501">
        <v>1.0989500000000001</v>
      </c>
      <c r="AW501">
        <v>1.1010500000000001</v>
      </c>
      <c r="AZ501">
        <v>1.1031500000000001</v>
      </c>
      <c r="BC501">
        <v>1.1052500000000001</v>
      </c>
      <c r="BF501">
        <v>1.1073500000000001</v>
      </c>
      <c r="BH501">
        <v>1.10945</v>
      </c>
      <c r="BI501">
        <v>1.1115999999999999</v>
      </c>
      <c r="BJ501">
        <v>1.1136999999999999</v>
      </c>
      <c r="BK501">
        <v>1.1157999999999999</v>
      </c>
      <c r="BL501">
        <v>1.1178999999999999</v>
      </c>
    </row>
    <row r="502" spans="1:64">
      <c r="A502" s="95">
        <v>44985</v>
      </c>
      <c r="W502" s="662">
        <v>1.0831999999999999</v>
      </c>
      <c r="X502" s="662">
        <v>1.0703499999999999</v>
      </c>
      <c r="Y502">
        <v>1.0591999999999999</v>
      </c>
      <c r="Z502">
        <v>1.0613999999999999</v>
      </c>
      <c r="AA502">
        <v>1.0630999999999999</v>
      </c>
      <c r="AB502">
        <v>1.06515</v>
      </c>
      <c r="AC502">
        <v>1.0666500000000001</v>
      </c>
      <c r="AD502">
        <v>1.0701499999999999</v>
      </c>
      <c r="AE502">
        <v>1.0749500000000001</v>
      </c>
      <c r="AF502">
        <v>1.0797000000000001</v>
      </c>
      <c r="AG502">
        <v>1.0826499999999999</v>
      </c>
      <c r="AH502">
        <v>1.08555</v>
      </c>
      <c r="AK502">
        <v>1.0884499999999999</v>
      </c>
      <c r="AN502">
        <v>1.0911999999999999</v>
      </c>
      <c r="AQ502">
        <v>1.0931999999999999</v>
      </c>
      <c r="AT502">
        <v>1.0952500000000001</v>
      </c>
      <c r="AW502">
        <v>1.0972500000000001</v>
      </c>
      <c r="AZ502">
        <v>1.0992500000000001</v>
      </c>
      <c r="BC502">
        <v>1.1012500000000001</v>
      </c>
      <c r="BF502">
        <v>1.1032500000000001</v>
      </c>
      <c r="BH502">
        <v>1.1052999999999999</v>
      </c>
      <c r="BI502">
        <v>1.1073</v>
      </c>
      <c r="BJ502">
        <v>1.1093</v>
      </c>
      <c r="BK502">
        <v>1.1113</v>
      </c>
      <c r="BL502">
        <v>1.1133500000000001</v>
      </c>
    </row>
    <row r="503" spans="1:64">
      <c r="A503" s="95">
        <v>44986</v>
      </c>
      <c r="W503" s="662">
        <v>1.0831999999999999</v>
      </c>
      <c r="X503" s="662">
        <v>1.0703499999999999</v>
      </c>
      <c r="Y503">
        <v>1.0665500000000001</v>
      </c>
      <c r="Z503">
        <v>1.0687500000000001</v>
      </c>
      <c r="AA503">
        <v>1.0704499999999999</v>
      </c>
      <c r="AB503">
        <v>1.0724499999999999</v>
      </c>
      <c r="AC503">
        <v>1.0740000000000001</v>
      </c>
      <c r="AD503">
        <v>1.07745</v>
      </c>
      <c r="AE503">
        <v>1.0822499999999999</v>
      </c>
      <c r="AF503">
        <v>1.087</v>
      </c>
      <c r="AG503">
        <v>1.09005</v>
      </c>
      <c r="AH503">
        <v>1.0931</v>
      </c>
      <c r="AK503">
        <v>1.09615</v>
      </c>
      <c r="AN503">
        <v>1.099</v>
      </c>
      <c r="AQ503">
        <v>1.1010500000000001</v>
      </c>
      <c r="AT503">
        <v>1.1031</v>
      </c>
      <c r="AW503">
        <v>1.1051500000000001</v>
      </c>
      <c r="AZ503">
        <v>1.1072</v>
      </c>
      <c r="BC503">
        <v>1.1092500000000001</v>
      </c>
      <c r="BF503">
        <v>1.1113</v>
      </c>
      <c r="BH503">
        <v>1.1133500000000001</v>
      </c>
      <c r="BI503">
        <v>1.1154500000000001</v>
      </c>
      <c r="BJ503">
        <v>1.1174999999999999</v>
      </c>
      <c r="BK503">
        <v>1.11955</v>
      </c>
      <c r="BL503">
        <v>1.1215999999999999</v>
      </c>
    </row>
    <row r="504" spans="1:64">
      <c r="A504" s="95">
        <v>44987</v>
      </c>
      <c r="W504" s="662">
        <v>1.0831999999999999</v>
      </c>
      <c r="X504" s="662">
        <v>1.0703499999999999</v>
      </c>
      <c r="Y504">
        <v>1.0665500000000001</v>
      </c>
      <c r="Z504">
        <v>1.0687500000000001</v>
      </c>
      <c r="AA504">
        <v>1.0704499999999999</v>
      </c>
      <c r="AB504">
        <v>1.0724499999999999</v>
      </c>
      <c r="AC504">
        <v>1.0740000000000001</v>
      </c>
      <c r="AD504">
        <v>1.07745</v>
      </c>
      <c r="AE504">
        <v>1.0822499999999999</v>
      </c>
      <c r="AF504">
        <v>1.087</v>
      </c>
      <c r="AG504">
        <v>1.09005</v>
      </c>
      <c r="AH504">
        <v>1.0931</v>
      </c>
      <c r="AK504">
        <v>1.09615</v>
      </c>
      <c r="AN504">
        <v>1.099</v>
      </c>
      <c r="AQ504">
        <v>1.1010500000000001</v>
      </c>
      <c r="AT504">
        <v>1.1031</v>
      </c>
      <c r="AW504">
        <v>1.1051500000000001</v>
      </c>
      <c r="AZ504">
        <v>1.1072</v>
      </c>
      <c r="BC504">
        <v>1.1092500000000001</v>
      </c>
      <c r="BF504">
        <v>1.1113</v>
      </c>
      <c r="BH504">
        <v>1.1133500000000001</v>
      </c>
      <c r="BI504">
        <v>1.1154500000000001</v>
      </c>
      <c r="BJ504">
        <v>1.1174999999999999</v>
      </c>
      <c r="BK504">
        <v>1.11955</v>
      </c>
      <c r="BL504">
        <v>1.1215999999999999</v>
      </c>
    </row>
    <row r="505" spans="1:64">
      <c r="A505" s="95">
        <v>44988</v>
      </c>
      <c r="W505" s="662">
        <v>1.0831999999999999</v>
      </c>
      <c r="X505" s="662">
        <v>1.0703499999999999</v>
      </c>
      <c r="Y505">
        <v>1.0640499999999999</v>
      </c>
      <c r="Z505">
        <v>1.0662</v>
      </c>
      <c r="AA505">
        <v>1.0679000000000001</v>
      </c>
      <c r="AB505">
        <v>1.06995</v>
      </c>
      <c r="AC505">
        <v>1.0713999999999999</v>
      </c>
      <c r="AD505">
        <v>1.0747500000000001</v>
      </c>
      <c r="AE505">
        <v>1.07935</v>
      </c>
      <c r="AF505">
        <v>1.08405</v>
      </c>
      <c r="AG505">
        <v>1.0871500000000001</v>
      </c>
      <c r="AH505">
        <v>1.0902499999999999</v>
      </c>
      <c r="AK505">
        <v>1.09335</v>
      </c>
      <c r="AN505">
        <v>1.0963499999999999</v>
      </c>
      <c r="AQ505">
        <v>1.0984</v>
      </c>
      <c r="AT505">
        <v>1.1004499999999999</v>
      </c>
      <c r="AW505">
        <v>1.1025</v>
      </c>
      <c r="AZ505">
        <v>1.1045499999999999</v>
      </c>
      <c r="BC505">
        <v>1.1066</v>
      </c>
      <c r="BF505">
        <v>1.1086499999999999</v>
      </c>
      <c r="BH505">
        <v>1.1107</v>
      </c>
      <c r="BI505">
        <v>1.1127</v>
      </c>
      <c r="BJ505">
        <v>1.1147499999999999</v>
      </c>
      <c r="BK505">
        <v>1.1168</v>
      </c>
      <c r="BL505">
        <v>1.1188499999999999</v>
      </c>
    </row>
    <row r="506" spans="1:64">
      <c r="A506" s="95">
        <v>44991</v>
      </c>
      <c r="W506" s="662">
        <v>1.0831999999999999</v>
      </c>
      <c r="X506" s="662">
        <v>1.0703499999999999</v>
      </c>
      <c r="Y506">
        <v>1.0680000000000001</v>
      </c>
      <c r="Z506">
        <v>1.0702</v>
      </c>
      <c r="AA506">
        <v>1.0719000000000001</v>
      </c>
      <c r="AB506">
        <v>1.0740000000000001</v>
      </c>
      <c r="AC506">
        <v>1.07535</v>
      </c>
      <c r="AD506">
        <v>1.0786500000000001</v>
      </c>
      <c r="AE506">
        <v>1.0831</v>
      </c>
      <c r="AF506">
        <v>1.0878000000000001</v>
      </c>
      <c r="AG506">
        <v>1.0907</v>
      </c>
      <c r="AH506">
        <v>1.0935999999999999</v>
      </c>
      <c r="AK506">
        <v>1.0965499999999999</v>
      </c>
      <c r="AN506">
        <v>1.0993999999999999</v>
      </c>
      <c r="AQ506">
        <v>1.1013500000000001</v>
      </c>
      <c r="AT506">
        <v>1.1033500000000001</v>
      </c>
      <c r="AW506">
        <v>1.1053500000000001</v>
      </c>
      <c r="AZ506">
        <v>1.1073</v>
      </c>
      <c r="BC506">
        <v>1.1093</v>
      </c>
      <c r="BF506">
        <v>1.1113</v>
      </c>
      <c r="BH506">
        <v>1.1132500000000001</v>
      </c>
      <c r="BI506">
        <v>1.1152500000000001</v>
      </c>
      <c r="BJ506">
        <v>1.1172500000000001</v>
      </c>
      <c r="BK506">
        <v>1.1192</v>
      </c>
      <c r="BL506">
        <v>1.1212</v>
      </c>
    </row>
    <row r="507" spans="1:64">
      <c r="A507" s="95">
        <v>44992</v>
      </c>
      <c r="W507" s="662">
        <v>1.0831999999999999</v>
      </c>
      <c r="X507" s="662">
        <v>1.0703499999999999</v>
      </c>
      <c r="Y507">
        <v>1.0555000000000001</v>
      </c>
      <c r="Z507">
        <v>1.05775</v>
      </c>
      <c r="AA507">
        <v>1.05955</v>
      </c>
      <c r="AB507">
        <v>1.0617000000000001</v>
      </c>
      <c r="AC507">
        <v>1.06315</v>
      </c>
      <c r="AD507">
        <v>1.0667</v>
      </c>
      <c r="AE507">
        <v>1.0713999999999999</v>
      </c>
      <c r="AF507">
        <v>1.0761499999999999</v>
      </c>
      <c r="AG507">
        <v>1.07925</v>
      </c>
      <c r="AH507">
        <v>1.0823</v>
      </c>
      <c r="AK507">
        <v>1.0853999999999999</v>
      </c>
      <c r="AN507">
        <v>1.0884</v>
      </c>
      <c r="AQ507">
        <v>1.0905499999999999</v>
      </c>
      <c r="AT507">
        <v>1.0927</v>
      </c>
      <c r="AW507">
        <v>1.0948500000000001</v>
      </c>
      <c r="AZ507">
        <v>1.097</v>
      </c>
      <c r="BC507">
        <v>1.0991500000000001</v>
      </c>
      <c r="BF507">
        <v>1.1012999999999999</v>
      </c>
      <c r="BH507">
        <v>1.10345</v>
      </c>
      <c r="BI507">
        <v>1.1055999999999999</v>
      </c>
      <c r="BJ507">
        <v>1.10775</v>
      </c>
      <c r="BK507">
        <v>1.1099000000000001</v>
      </c>
      <c r="BL507">
        <v>1.11205</v>
      </c>
    </row>
    <row r="508" spans="1:64">
      <c r="A508" s="95">
        <v>44993</v>
      </c>
      <c r="W508" s="662">
        <v>1.0831999999999999</v>
      </c>
      <c r="X508" s="662">
        <v>1.0703499999999999</v>
      </c>
      <c r="Y508">
        <v>1.0549500000000001</v>
      </c>
      <c r="Z508">
        <v>1.05725</v>
      </c>
      <c r="AA508">
        <v>1.05905</v>
      </c>
      <c r="AB508">
        <v>1.0612999999999999</v>
      </c>
      <c r="AC508">
        <v>1.0628</v>
      </c>
      <c r="AD508">
        <v>1.0664499999999999</v>
      </c>
      <c r="AE508">
        <v>1.07125</v>
      </c>
      <c r="AF508">
        <v>1.0762</v>
      </c>
      <c r="AG508">
        <v>1.07945</v>
      </c>
      <c r="AH508">
        <v>1.0827</v>
      </c>
      <c r="AK508">
        <v>1.08595</v>
      </c>
      <c r="AN508">
        <v>1.0891500000000001</v>
      </c>
      <c r="AQ508">
        <v>1.09145</v>
      </c>
      <c r="AT508">
        <v>1.09375</v>
      </c>
      <c r="AW508">
        <v>1.09605</v>
      </c>
      <c r="AZ508">
        <v>1.0983499999999999</v>
      </c>
      <c r="BC508">
        <v>1.1006499999999999</v>
      </c>
      <c r="BF508">
        <v>1.1029500000000001</v>
      </c>
      <c r="BH508">
        <v>1.1052500000000001</v>
      </c>
      <c r="BI508">
        <v>1.10755</v>
      </c>
      <c r="BJ508">
        <v>1.10985</v>
      </c>
      <c r="BK508">
        <v>1.11215</v>
      </c>
      <c r="BL508">
        <v>1.1144499999999999</v>
      </c>
    </row>
    <row r="509" spans="1:64">
      <c r="A509" s="95">
        <v>44994</v>
      </c>
      <c r="W509" s="662">
        <v>1.0831999999999999</v>
      </c>
      <c r="X509" s="662">
        <v>1.0703499999999999</v>
      </c>
      <c r="Y509">
        <v>1.05775</v>
      </c>
      <c r="Z509">
        <v>1.06</v>
      </c>
      <c r="AA509">
        <v>1.06185</v>
      </c>
      <c r="AB509">
        <v>1.0640499999999999</v>
      </c>
      <c r="AC509">
        <v>1.06535</v>
      </c>
      <c r="AD509">
        <v>1.069</v>
      </c>
      <c r="AE509">
        <v>1.07365</v>
      </c>
      <c r="AF509">
        <v>1.0787500000000001</v>
      </c>
      <c r="AG509">
        <v>1.0814999999999999</v>
      </c>
      <c r="AH509">
        <v>1.0844499999999999</v>
      </c>
      <c r="AK509">
        <v>1.0873999999999999</v>
      </c>
      <c r="AN509">
        <v>1.0903499999999999</v>
      </c>
      <c r="AQ509">
        <v>1.0926</v>
      </c>
      <c r="AT509">
        <v>1.0949</v>
      </c>
      <c r="AW509">
        <v>1.0971500000000001</v>
      </c>
      <c r="AZ509">
        <v>1.09945</v>
      </c>
      <c r="BC509">
        <v>1.1016999999999999</v>
      </c>
      <c r="BF509">
        <v>1.1040000000000001</v>
      </c>
      <c r="BH509">
        <v>1.1063000000000001</v>
      </c>
      <c r="BI509">
        <v>1.1085499999999999</v>
      </c>
      <c r="BJ509">
        <v>1.1108499999999999</v>
      </c>
      <c r="BK509">
        <v>1.1131</v>
      </c>
      <c r="BL509">
        <v>1.1153999999999999</v>
      </c>
    </row>
    <row r="510" spans="1:64">
      <c r="A510" s="95">
        <v>44995</v>
      </c>
      <c r="W510" s="662">
        <v>1.0831999999999999</v>
      </c>
      <c r="X510" s="662">
        <v>1.0703499999999999</v>
      </c>
      <c r="Y510">
        <v>1.0644</v>
      </c>
      <c r="Z510">
        <v>1.0668</v>
      </c>
      <c r="AA510">
        <v>1.0687500000000001</v>
      </c>
      <c r="AB510">
        <v>1.071</v>
      </c>
      <c r="AC510">
        <v>1.0727500000000001</v>
      </c>
      <c r="AD510">
        <v>1.0762</v>
      </c>
      <c r="AE510">
        <v>1.0809</v>
      </c>
      <c r="AF510">
        <v>1.0853999999999999</v>
      </c>
      <c r="AG510">
        <v>1.0876999999999999</v>
      </c>
      <c r="AH510">
        <v>1.0900000000000001</v>
      </c>
      <c r="AK510">
        <v>1.0923499999999999</v>
      </c>
      <c r="AN510">
        <v>1.0946499999999999</v>
      </c>
      <c r="AQ510">
        <v>1.0966</v>
      </c>
      <c r="AT510">
        <v>1.0985499999999999</v>
      </c>
      <c r="AW510">
        <v>1.1005</v>
      </c>
      <c r="AZ510">
        <v>1.1025</v>
      </c>
      <c r="BC510">
        <v>1.1044499999999999</v>
      </c>
      <c r="BF510">
        <v>1.1064000000000001</v>
      </c>
      <c r="BH510">
        <v>1.1083499999999999</v>
      </c>
      <c r="BI510">
        <v>1.1103000000000001</v>
      </c>
      <c r="BJ510">
        <v>1.11225</v>
      </c>
      <c r="BK510">
        <v>1.1142000000000001</v>
      </c>
      <c r="BL510">
        <v>1.1162000000000001</v>
      </c>
    </row>
    <row r="511" spans="1:64">
      <c r="A511" s="95">
        <v>44998</v>
      </c>
      <c r="W511" s="662">
        <v>1.0831999999999999</v>
      </c>
      <c r="X511" s="662">
        <v>1.0703499999999999</v>
      </c>
      <c r="Y511">
        <v>1.07195</v>
      </c>
      <c r="Z511">
        <v>1.07605</v>
      </c>
      <c r="AA511">
        <v>1.07795</v>
      </c>
      <c r="AB511">
        <v>1.0802499999999999</v>
      </c>
      <c r="AC511">
        <v>1.08185</v>
      </c>
      <c r="AD511">
        <v>1.0849500000000001</v>
      </c>
      <c r="AE511">
        <v>1.0884</v>
      </c>
      <c r="AF511">
        <v>1.09175</v>
      </c>
      <c r="AG511">
        <v>1.0936999999999999</v>
      </c>
      <c r="AH511">
        <v>1.0955999999999999</v>
      </c>
      <c r="AK511">
        <v>1.0974999999999999</v>
      </c>
      <c r="AN511">
        <v>1.0993999999999999</v>
      </c>
      <c r="AQ511">
        <v>1.1014999999999999</v>
      </c>
      <c r="AT511">
        <v>1.1035999999999999</v>
      </c>
      <c r="AW511">
        <v>1.10565</v>
      </c>
      <c r="AZ511">
        <v>1.10775</v>
      </c>
      <c r="BC511">
        <v>1.10985</v>
      </c>
      <c r="BF511">
        <v>1.11195</v>
      </c>
      <c r="BH511">
        <v>1.1140000000000001</v>
      </c>
      <c r="BI511">
        <v>1.1161000000000001</v>
      </c>
      <c r="BJ511">
        <v>1.1182000000000001</v>
      </c>
      <c r="BK511">
        <v>1.12025</v>
      </c>
      <c r="BL511">
        <v>1.12235</v>
      </c>
    </row>
    <row r="512" spans="1:64">
      <c r="A512" s="95">
        <v>44999</v>
      </c>
      <c r="W512" s="662">
        <v>1.0831999999999999</v>
      </c>
      <c r="X512" s="662">
        <v>1.0703499999999999</v>
      </c>
      <c r="Y512">
        <v>1.0762499999999999</v>
      </c>
      <c r="Z512">
        <v>1.07805</v>
      </c>
      <c r="AA512">
        <v>1.0803</v>
      </c>
      <c r="AB512">
        <v>1.0818000000000001</v>
      </c>
      <c r="AC512">
        <v>1.0846</v>
      </c>
      <c r="AD512">
        <v>1.0883</v>
      </c>
      <c r="AE512">
        <v>1.09165</v>
      </c>
      <c r="AF512">
        <v>1.0938000000000001</v>
      </c>
      <c r="AG512">
        <v>1.09575</v>
      </c>
      <c r="AH512">
        <v>1.0976999999999999</v>
      </c>
      <c r="AK512">
        <v>1.0996999999999999</v>
      </c>
      <c r="AN512">
        <v>1.10165</v>
      </c>
      <c r="AQ512">
        <v>1.1035999999999999</v>
      </c>
      <c r="AT512">
        <v>1.10555</v>
      </c>
      <c r="AW512">
        <v>1.1074999999999999</v>
      </c>
      <c r="AZ512">
        <v>1.10945</v>
      </c>
      <c r="BC512">
        <v>1.11145</v>
      </c>
      <c r="BF512">
        <v>1.1133999999999999</v>
      </c>
      <c r="BH512">
        <v>1.1153500000000001</v>
      </c>
      <c r="BI512">
        <v>1.1173</v>
      </c>
      <c r="BJ512">
        <v>1.1192500000000001</v>
      </c>
      <c r="BK512">
        <v>1.1212</v>
      </c>
      <c r="BL512">
        <v>1.1232</v>
      </c>
    </row>
    <row r="513" spans="1:65">
      <c r="A513" s="95">
        <v>45000</v>
      </c>
      <c r="W513" s="662">
        <v>1.0831999999999999</v>
      </c>
      <c r="X513" s="662">
        <v>1.0703499999999999</v>
      </c>
      <c r="Y513">
        <v>1.0609999999999999</v>
      </c>
      <c r="Z513">
        <v>1.0629500000000001</v>
      </c>
      <c r="AA513">
        <v>1.06525</v>
      </c>
      <c r="AB513">
        <v>1.0667500000000001</v>
      </c>
      <c r="AC513">
        <v>1.06965</v>
      </c>
      <c r="AD513">
        <v>1.0727</v>
      </c>
      <c r="AE513">
        <v>1.07575</v>
      </c>
      <c r="AF513">
        <v>1.07755</v>
      </c>
      <c r="AG513">
        <v>1.0793999999999999</v>
      </c>
      <c r="AH513">
        <v>1.0811999999999999</v>
      </c>
      <c r="AK513">
        <v>1.083</v>
      </c>
      <c r="AN513">
        <v>1.0848</v>
      </c>
      <c r="AQ513">
        <v>1.0866</v>
      </c>
      <c r="AT513">
        <v>1.0884</v>
      </c>
      <c r="AW513">
        <v>1.0902499999999999</v>
      </c>
      <c r="AZ513">
        <v>1.09205</v>
      </c>
      <c r="BC513">
        <v>1.09385</v>
      </c>
      <c r="BF513">
        <v>1.09565</v>
      </c>
      <c r="BH513">
        <v>1.09745</v>
      </c>
      <c r="BI513">
        <v>1.0992999999999999</v>
      </c>
      <c r="BJ513">
        <v>1.1011</v>
      </c>
      <c r="BK513">
        <v>1.1029</v>
      </c>
      <c r="BL513">
        <v>1.1047</v>
      </c>
    </row>
    <row r="514" spans="1:65">
      <c r="A514" s="95">
        <v>45001</v>
      </c>
      <c r="W514" s="662">
        <v>1.0831999999999999</v>
      </c>
      <c r="X514" s="662">
        <v>1.0703499999999999</v>
      </c>
      <c r="Y514">
        <v>1.06315</v>
      </c>
      <c r="Z514">
        <v>1.0649</v>
      </c>
      <c r="AA514">
        <v>1.0671999999999999</v>
      </c>
      <c r="AB514">
        <v>1.0689500000000001</v>
      </c>
      <c r="AC514">
        <v>1.0720000000000001</v>
      </c>
      <c r="AD514">
        <v>1.0763</v>
      </c>
      <c r="AE514">
        <v>1.0801499999999999</v>
      </c>
      <c r="AF514">
        <v>1.0826</v>
      </c>
      <c r="AG514">
        <v>1.0848500000000001</v>
      </c>
      <c r="AH514">
        <v>1.0871500000000001</v>
      </c>
      <c r="AK514">
        <v>1.0893999999999999</v>
      </c>
      <c r="AN514">
        <v>1.09165</v>
      </c>
      <c r="AQ514">
        <v>1.0939000000000001</v>
      </c>
      <c r="AT514">
        <v>1.09615</v>
      </c>
      <c r="AW514">
        <v>1.0984</v>
      </c>
      <c r="AZ514">
        <v>1.1006499999999999</v>
      </c>
      <c r="BC514">
        <v>1.1029500000000001</v>
      </c>
      <c r="BF514">
        <v>1.1052</v>
      </c>
      <c r="BH514">
        <v>1.10745</v>
      </c>
      <c r="BI514">
        <v>1.1096999999999999</v>
      </c>
      <c r="BJ514">
        <v>1.11195</v>
      </c>
      <c r="BK514">
        <v>1.1142000000000001</v>
      </c>
      <c r="BL514">
        <v>1.1164499999999999</v>
      </c>
    </row>
    <row r="515" spans="1:65">
      <c r="A515" s="95">
        <v>45002</v>
      </c>
      <c r="W515" s="662">
        <v>1.0831999999999999</v>
      </c>
      <c r="X515" s="662">
        <v>1.0703499999999999</v>
      </c>
      <c r="Y515">
        <v>1.0700499999999999</v>
      </c>
      <c r="Z515">
        <v>1.07185</v>
      </c>
      <c r="AA515">
        <v>1.0740499999999999</v>
      </c>
      <c r="AB515">
        <v>1.07565</v>
      </c>
      <c r="AC515">
        <v>1.0785</v>
      </c>
      <c r="AD515">
        <v>1.0823499999999999</v>
      </c>
      <c r="AE515">
        <v>1.08605</v>
      </c>
      <c r="AF515">
        <v>1.0884</v>
      </c>
      <c r="AG515">
        <v>1.0907</v>
      </c>
      <c r="AH515">
        <v>1.0929500000000001</v>
      </c>
      <c r="AK515">
        <v>1.0952500000000001</v>
      </c>
      <c r="AN515">
        <v>1.09735</v>
      </c>
      <c r="AQ515">
        <v>1.09945</v>
      </c>
      <c r="AT515">
        <v>1.10155</v>
      </c>
      <c r="AW515">
        <v>1.1036999999999999</v>
      </c>
      <c r="AZ515">
        <v>1.1057999999999999</v>
      </c>
      <c r="BC515">
        <v>1.1079000000000001</v>
      </c>
      <c r="BF515">
        <v>1.1100000000000001</v>
      </c>
      <c r="BH515">
        <v>1.1121000000000001</v>
      </c>
      <c r="BI515">
        <v>1.1142000000000001</v>
      </c>
      <c r="BJ515">
        <v>1.1163000000000001</v>
      </c>
      <c r="BK515">
        <v>1.1184000000000001</v>
      </c>
      <c r="BL515">
        <v>1.1205000000000001</v>
      </c>
    </row>
    <row r="516" spans="1:65">
      <c r="A516" s="95">
        <v>45005</v>
      </c>
      <c r="W516" s="662">
        <v>1.0831999999999999</v>
      </c>
      <c r="X516" s="662">
        <v>1.0703499999999999</v>
      </c>
      <c r="Y516">
        <v>1.0740499999999999</v>
      </c>
      <c r="Z516">
        <v>1.0759000000000001</v>
      </c>
      <c r="AA516">
        <v>1.0781499999999999</v>
      </c>
      <c r="AB516">
        <v>1.0798000000000001</v>
      </c>
      <c r="AC516">
        <v>1.0827500000000001</v>
      </c>
      <c r="AD516">
        <v>1.0867</v>
      </c>
      <c r="AE516">
        <v>1.0909500000000001</v>
      </c>
      <c r="AF516">
        <v>1.0936999999999999</v>
      </c>
      <c r="AG516">
        <v>1.0962499999999999</v>
      </c>
      <c r="AH516">
        <v>1.0988</v>
      </c>
      <c r="AK516">
        <v>1.1013500000000001</v>
      </c>
      <c r="AN516">
        <v>1.1036999999999999</v>
      </c>
      <c r="AQ516">
        <v>1.1060000000000001</v>
      </c>
      <c r="AT516">
        <v>1.1083000000000001</v>
      </c>
      <c r="AW516">
        <v>1.1106</v>
      </c>
      <c r="AZ516">
        <v>1.1129</v>
      </c>
      <c r="BC516">
        <v>1.1152</v>
      </c>
      <c r="BF516">
        <v>1.1174999999999999</v>
      </c>
      <c r="BH516">
        <v>1.1197999999999999</v>
      </c>
      <c r="BI516">
        <v>1.1221000000000001</v>
      </c>
      <c r="BJ516">
        <v>1.1244499999999999</v>
      </c>
      <c r="BK516">
        <v>1.1267499999999999</v>
      </c>
      <c r="BL516">
        <v>1.1290500000000001</v>
      </c>
    </row>
    <row r="517" spans="1:65">
      <c r="A517" s="95">
        <v>45006</v>
      </c>
      <c r="W517" s="662">
        <v>1.0831999999999999</v>
      </c>
      <c r="X517" s="662">
        <v>1.0703499999999999</v>
      </c>
      <c r="Y517" s="293">
        <v>1.0775999999999999</v>
      </c>
      <c r="Z517">
        <v>1.0781499999999999</v>
      </c>
      <c r="AA517">
        <v>1.07995</v>
      </c>
      <c r="AB517">
        <v>1.0821000000000001</v>
      </c>
      <c r="AC517">
        <v>1.08375</v>
      </c>
      <c r="AD517">
        <v>1.0867500000000001</v>
      </c>
      <c r="AE517">
        <v>1.0908500000000001</v>
      </c>
      <c r="AF517">
        <v>1.0952</v>
      </c>
      <c r="AG517">
        <v>1.09785</v>
      </c>
      <c r="AH517">
        <v>1.1003499999999999</v>
      </c>
      <c r="AK517">
        <v>1.1028</v>
      </c>
      <c r="AN517">
        <v>1.1052999999999999</v>
      </c>
      <c r="AQ517">
        <v>1.10745</v>
      </c>
      <c r="AT517">
        <v>1.1094999999999999</v>
      </c>
      <c r="AW517">
        <v>1.1115999999999999</v>
      </c>
      <c r="AZ517">
        <v>1.1136999999999999</v>
      </c>
      <c r="BC517">
        <v>1.11575</v>
      </c>
      <c r="BF517">
        <v>1.11785</v>
      </c>
      <c r="BH517">
        <v>1.11995</v>
      </c>
      <c r="BI517">
        <v>1.1220000000000001</v>
      </c>
      <c r="BJ517">
        <v>1.1241000000000001</v>
      </c>
      <c r="BK517">
        <v>1.1262000000000001</v>
      </c>
      <c r="BL517">
        <v>1.12825</v>
      </c>
      <c r="BM517">
        <v>1.13035</v>
      </c>
    </row>
    <row r="518" spans="1:65">
      <c r="A518" s="95">
        <v>45007</v>
      </c>
      <c r="W518" s="662">
        <v>1.0831999999999999</v>
      </c>
      <c r="X518" s="662">
        <v>1.0703499999999999</v>
      </c>
      <c r="Y518" s="293">
        <v>1.0785</v>
      </c>
      <c r="Z518">
        <v>1.0898000000000001</v>
      </c>
      <c r="AA518">
        <v>1.0913999999999999</v>
      </c>
      <c r="AB518">
        <v>1.0934999999999999</v>
      </c>
      <c r="AC518">
        <v>1.0951</v>
      </c>
      <c r="AD518">
        <v>1.0979000000000001</v>
      </c>
      <c r="AE518">
        <v>1.1019000000000001</v>
      </c>
      <c r="AF518">
        <v>1.1056999999999999</v>
      </c>
      <c r="AG518">
        <v>1.1079000000000001</v>
      </c>
      <c r="AH518">
        <v>1.1099000000000001</v>
      </c>
      <c r="AK518">
        <v>1.11195</v>
      </c>
      <c r="AN518">
        <v>1.11395</v>
      </c>
      <c r="AQ518">
        <v>1.11615</v>
      </c>
      <c r="AT518">
        <v>1.11835</v>
      </c>
      <c r="AW518">
        <v>1.1205499999999999</v>
      </c>
      <c r="AZ518">
        <v>1.1227499999999999</v>
      </c>
      <c r="BC518">
        <v>1.1249499999999999</v>
      </c>
      <c r="BF518">
        <v>1.1271</v>
      </c>
      <c r="BH518">
        <v>1.1293</v>
      </c>
      <c r="BI518">
        <v>1.1315</v>
      </c>
      <c r="BJ518">
        <v>1.1336999999999999</v>
      </c>
      <c r="BK518">
        <v>1.1358999999999999</v>
      </c>
      <c r="BL518">
        <v>1.1380999999999999</v>
      </c>
      <c r="BM518">
        <v>1.1403000000000001</v>
      </c>
    </row>
    <row r="519" spans="1:65">
      <c r="A519" s="95">
        <v>45008</v>
      </c>
      <c r="W519" s="662">
        <v>1.0831999999999999</v>
      </c>
      <c r="X519" s="662">
        <v>1.0703499999999999</v>
      </c>
      <c r="Y519" s="293">
        <v>1.0879000000000001</v>
      </c>
      <c r="Z519">
        <v>1.08565</v>
      </c>
      <c r="AA519">
        <v>1.08745</v>
      </c>
      <c r="AB519">
        <v>1.08955</v>
      </c>
      <c r="AC519">
        <v>1.0911500000000001</v>
      </c>
      <c r="AD519">
        <v>1.09375</v>
      </c>
      <c r="AE519">
        <v>1.0969</v>
      </c>
      <c r="AF519">
        <v>1.1003000000000001</v>
      </c>
      <c r="AG519">
        <v>1.1027</v>
      </c>
      <c r="AH519">
        <v>1.1043499999999999</v>
      </c>
      <c r="AK519">
        <v>1.1060000000000001</v>
      </c>
      <c r="AN519">
        <v>1.10765</v>
      </c>
      <c r="AQ519">
        <v>1.1093</v>
      </c>
      <c r="AT519">
        <v>1.1109</v>
      </c>
      <c r="AW519">
        <v>1.1125499999999999</v>
      </c>
      <c r="AZ519">
        <v>1.11415</v>
      </c>
      <c r="BC519">
        <v>1.1157999999999999</v>
      </c>
      <c r="BF519">
        <v>1.1173999999999999</v>
      </c>
      <c r="BH519">
        <v>1.1190500000000001</v>
      </c>
      <c r="BI519">
        <v>1.1206499999999999</v>
      </c>
      <c r="BJ519">
        <v>1.1223000000000001</v>
      </c>
      <c r="BK519">
        <v>1.12395</v>
      </c>
      <c r="BL519">
        <v>1.1255500000000001</v>
      </c>
      <c r="BM519">
        <v>1.1272</v>
      </c>
    </row>
    <row r="520" spans="1:65">
      <c r="A520" s="95">
        <v>45009</v>
      </c>
      <c r="W520" s="662">
        <v>1.0831999999999999</v>
      </c>
      <c r="X520" s="662">
        <v>1.0703499999999999</v>
      </c>
      <c r="Y520" s="293">
        <v>1.0745</v>
      </c>
      <c r="Z520">
        <v>1.07745</v>
      </c>
      <c r="AA520">
        <v>1.07925</v>
      </c>
      <c r="AB520">
        <v>1.0813999999999999</v>
      </c>
      <c r="AC520">
        <v>1.083</v>
      </c>
      <c r="AD520">
        <v>1.0858000000000001</v>
      </c>
      <c r="AE520">
        <v>1.0891500000000001</v>
      </c>
      <c r="AF520">
        <v>1.0925499999999999</v>
      </c>
      <c r="AG520">
        <v>1.0944</v>
      </c>
      <c r="AH520">
        <v>1.0961000000000001</v>
      </c>
      <c r="AK520">
        <v>1.0978000000000001</v>
      </c>
      <c r="AN520">
        <v>1.09945</v>
      </c>
      <c r="AQ520">
        <v>1.1011</v>
      </c>
      <c r="AT520">
        <v>1.1027499999999999</v>
      </c>
      <c r="AW520">
        <v>1.1043499999999999</v>
      </c>
      <c r="AZ520">
        <v>1.1060000000000001</v>
      </c>
      <c r="BC520">
        <v>1.10765</v>
      </c>
      <c r="BF520">
        <v>1.1092500000000001</v>
      </c>
      <c r="BH520">
        <v>1.1109</v>
      </c>
      <c r="BI520">
        <v>1.1125499999999999</v>
      </c>
      <c r="BJ520">
        <v>1.11415</v>
      </c>
      <c r="BK520">
        <v>1.1157999999999999</v>
      </c>
      <c r="BL520">
        <v>1.1174500000000001</v>
      </c>
      <c r="BM520">
        <v>1.1190500000000001</v>
      </c>
    </row>
    <row r="521" spans="1:65">
      <c r="A521" s="95">
        <v>45012</v>
      </c>
      <c r="W521" s="662">
        <v>1.0831999999999999</v>
      </c>
      <c r="X521" s="662">
        <v>1.0703499999999999</v>
      </c>
      <c r="Y521" s="293">
        <v>1.0772999999999999</v>
      </c>
      <c r="Z521">
        <v>1.0809</v>
      </c>
      <c r="AA521">
        <v>1.0827</v>
      </c>
      <c r="AB521">
        <v>1.0848500000000001</v>
      </c>
      <c r="AC521">
        <v>1.0865</v>
      </c>
      <c r="AD521">
        <v>1.0894999999999999</v>
      </c>
      <c r="AE521">
        <v>1.0931500000000001</v>
      </c>
      <c r="AF521">
        <v>1.0970500000000001</v>
      </c>
      <c r="AG521">
        <v>1.09935</v>
      </c>
      <c r="AH521">
        <v>1.10145</v>
      </c>
      <c r="AK521">
        <v>1.10355</v>
      </c>
      <c r="AN521">
        <v>1.10565</v>
      </c>
      <c r="AQ521">
        <v>1.10745</v>
      </c>
      <c r="AT521">
        <v>1.1092</v>
      </c>
      <c r="AW521">
        <v>1.1109</v>
      </c>
      <c r="AZ521">
        <v>1.1126499999999999</v>
      </c>
      <c r="BC521">
        <v>1.1144000000000001</v>
      </c>
      <c r="BF521">
        <v>1.11615</v>
      </c>
      <c r="BH521">
        <v>1.11785</v>
      </c>
      <c r="BI521">
        <v>1.1195999999999999</v>
      </c>
      <c r="BJ521">
        <v>1.1213500000000001</v>
      </c>
      <c r="BK521">
        <v>1.1231</v>
      </c>
      <c r="BL521">
        <v>1.1248499999999999</v>
      </c>
      <c r="BM521">
        <v>1.1265499999999999</v>
      </c>
    </row>
    <row r="522" spans="1:65">
      <c r="A522" s="95">
        <v>45013</v>
      </c>
      <c r="W522" s="662">
        <v>1.0831999999999999</v>
      </c>
      <c r="X522" s="662">
        <v>1.0703499999999999</v>
      </c>
      <c r="Y522" s="293">
        <v>1.0841000000000001</v>
      </c>
      <c r="Z522">
        <v>1.0855999999999999</v>
      </c>
      <c r="AA522">
        <v>1.0873999999999999</v>
      </c>
      <c r="AB522">
        <v>1.08955</v>
      </c>
      <c r="AC522">
        <v>1.0911999999999999</v>
      </c>
      <c r="AD522">
        <v>1.09415</v>
      </c>
      <c r="AE522">
        <v>1.09795</v>
      </c>
      <c r="AF522">
        <v>1.1017999999999999</v>
      </c>
      <c r="AG522">
        <v>1.1041000000000001</v>
      </c>
      <c r="AH522">
        <v>1.1062000000000001</v>
      </c>
      <c r="AK522">
        <v>1.1083000000000001</v>
      </c>
      <c r="AN522">
        <v>1.1104000000000001</v>
      </c>
      <c r="AQ522">
        <v>1.1123499999999999</v>
      </c>
      <c r="AT522">
        <v>1.11425</v>
      </c>
      <c r="AW522">
        <v>1.1161000000000001</v>
      </c>
      <c r="AZ522">
        <v>1.1180000000000001</v>
      </c>
      <c r="BC522">
        <v>1.1198999999999999</v>
      </c>
      <c r="BF522">
        <v>1.1217999999999999</v>
      </c>
      <c r="BH522">
        <v>1.1236999999999999</v>
      </c>
      <c r="BI522">
        <v>1.1255999999999999</v>
      </c>
      <c r="BJ522">
        <v>1.1274999999999999</v>
      </c>
      <c r="BK522">
        <v>1.1294</v>
      </c>
      <c r="BL522">
        <v>1.1313</v>
      </c>
      <c r="BM522">
        <v>1.1332</v>
      </c>
    </row>
    <row r="523" spans="1:65">
      <c r="A523" s="95">
        <v>45014</v>
      </c>
      <c r="W523" s="662">
        <v>1.0831999999999999</v>
      </c>
      <c r="X523" s="662">
        <v>1.0703499999999999</v>
      </c>
      <c r="Y523" s="293">
        <v>1.0847</v>
      </c>
      <c r="Z523">
        <v>1.08565</v>
      </c>
      <c r="AA523">
        <v>1.08745</v>
      </c>
      <c r="AB523">
        <v>1.08965</v>
      </c>
      <c r="AC523">
        <v>1.09135</v>
      </c>
      <c r="AD523">
        <v>1.0944</v>
      </c>
      <c r="AE523">
        <v>1.0983000000000001</v>
      </c>
      <c r="AF523">
        <v>1.1022000000000001</v>
      </c>
      <c r="AG523">
        <v>1.1047</v>
      </c>
      <c r="AH523">
        <v>1.107</v>
      </c>
      <c r="AK523">
        <v>1.1093</v>
      </c>
      <c r="AN523">
        <v>1.1115999999999999</v>
      </c>
      <c r="AQ523">
        <v>1.1135999999999999</v>
      </c>
      <c r="AT523">
        <v>1.11555</v>
      </c>
      <c r="AW523">
        <v>1.11755</v>
      </c>
      <c r="AZ523">
        <v>1.1194999999999999</v>
      </c>
      <c r="BC523">
        <v>1.1214500000000001</v>
      </c>
      <c r="BF523">
        <v>1.1234</v>
      </c>
      <c r="BH523">
        <v>1.1253500000000001</v>
      </c>
      <c r="BI523">
        <v>1.1273</v>
      </c>
      <c r="BJ523">
        <v>1.1292500000000001</v>
      </c>
      <c r="BK523">
        <v>1.1312500000000001</v>
      </c>
      <c r="BL523">
        <v>1.1332</v>
      </c>
      <c r="BM523">
        <v>1.1351500000000001</v>
      </c>
    </row>
    <row r="524" spans="1:65">
      <c r="A524" s="95">
        <v>45015</v>
      </c>
      <c r="W524" s="662">
        <v>1.0831999999999999</v>
      </c>
      <c r="X524" s="662">
        <v>1.0703499999999999</v>
      </c>
      <c r="Y524" s="293">
        <v>1.0886</v>
      </c>
      <c r="Z524">
        <v>1.0914999999999999</v>
      </c>
      <c r="AA524">
        <v>1.0932500000000001</v>
      </c>
      <c r="AB524">
        <v>1.09545</v>
      </c>
      <c r="AC524">
        <v>1.0972</v>
      </c>
      <c r="AD524">
        <v>1.10015</v>
      </c>
      <c r="AE524">
        <v>1.10385</v>
      </c>
      <c r="AF524">
        <v>1.10765</v>
      </c>
      <c r="AG524">
        <v>1.1101000000000001</v>
      </c>
      <c r="AH524">
        <v>1.1122000000000001</v>
      </c>
      <c r="AK524">
        <v>1.11435</v>
      </c>
      <c r="AN524">
        <v>1.1164499999999999</v>
      </c>
      <c r="AQ524">
        <v>1.11825</v>
      </c>
      <c r="AT524">
        <v>1.1200000000000001</v>
      </c>
      <c r="AW524">
        <v>1.1216999999999999</v>
      </c>
      <c r="AZ524">
        <v>1.1234500000000001</v>
      </c>
      <c r="BC524">
        <v>1.1252</v>
      </c>
      <c r="BF524">
        <v>1.1269499999999999</v>
      </c>
      <c r="BH524">
        <v>1.1286499999999999</v>
      </c>
      <c r="BI524">
        <v>1.1304000000000001</v>
      </c>
      <c r="BJ524">
        <v>1.13215</v>
      </c>
      <c r="BK524">
        <v>1.13385</v>
      </c>
      <c r="BL524">
        <v>1.1355999999999999</v>
      </c>
      <c r="BM524">
        <v>1.1373500000000001</v>
      </c>
    </row>
    <row r="525" spans="1:65">
      <c r="A525" s="95">
        <v>45016</v>
      </c>
      <c r="W525" s="662">
        <v>1.0831999999999999</v>
      </c>
      <c r="X525" s="662">
        <v>1.0703499999999999</v>
      </c>
      <c r="Y525" s="293">
        <v>1.0874999999999999</v>
      </c>
      <c r="Z525">
        <v>1.0864499999999999</v>
      </c>
      <c r="AA525">
        <v>1.0882000000000001</v>
      </c>
      <c r="AB525">
        <v>1.0903499999999999</v>
      </c>
      <c r="AC525">
        <v>1.0921000000000001</v>
      </c>
      <c r="AD525">
        <v>1.0950500000000001</v>
      </c>
      <c r="AE525">
        <v>1.0988500000000001</v>
      </c>
      <c r="AF525">
        <v>1.1026499999999999</v>
      </c>
      <c r="AG525">
        <v>1.1052</v>
      </c>
      <c r="AH525">
        <v>1.1073</v>
      </c>
      <c r="AK525">
        <v>1.1093999999999999</v>
      </c>
      <c r="AN525">
        <v>1.1114999999999999</v>
      </c>
      <c r="AQ525">
        <v>1.1133</v>
      </c>
      <c r="AT525">
        <v>1.1150500000000001</v>
      </c>
      <c r="AW525">
        <v>1.1167499999999999</v>
      </c>
      <c r="AZ525">
        <v>1.1185</v>
      </c>
      <c r="BC525">
        <v>1.12025</v>
      </c>
      <c r="BF525">
        <v>1.1220000000000001</v>
      </c>
      <c r="BH525">
        <v>1.1236999999999999</v>
      </c>
      <c r="BI525">
        <v>1.1254500000000001</v>
      </c>
      <c r="BJ525">
        <v>1.1272</v>
      </c>
      <c r="BK525">
        <v>1.1289499999999999</v>
      </c>
      <c r="BL525">
        <v>1.1306499999999999</v>
      </c>
      <c r="BM525">
        <v>1.1324000000000001</v>
      </c>
    </row>
    <row r="526" spans="1:65">
      <c r="A526" s="95">
        <v>45019</v>
      </c>
      <c r="W526" s="662">
        <v>1.0831999999999999</v>
      </c>
      <c r="X526" s="662">
        <v>1.0703499999999999</v>
      </c>
      <c r="Y526" s="662">
        <v>1.0874999999999999</v>
      </c>
      <c r="Z526">
        <v>1.0904499999999999</v>
      </c>
      <c r="AA526">
        <v>1.0922000000000001</v>
      </c>
      <c r="AB526">
        <v>1.0943499999999999</v>
      </c>
      <c r="AC526">
        <v>1.0962499999999999</v>
      </c>
      <c r="AD526">
        <v>1.0991500000000001</v>
      </c>
      <c r="AE526">
        <v>1.1027499999999999</v>
      </c>
      <c r="AF526">
        <v>1.1066499999999999</v>
      </c>
      <c r="AG526">
        <v>1.1088</v>
      </c>
      <c r="AH526">
        <v>1.1106499999999999</v>
      </c>
      <c r="AK526">
        <v>1.1124499999999999</v>
      </c>
      <c r="AN526">
        <v>1.1143000000000001</v>
      </c>
      <c r="AQ526">
        <v>1.11585</v>
      </c>
      <c r="AT526">
        <v>1.1173500000000001</v>
      </c>
      <c r="AW526">
        <v>1.1188499999999999</v>
      </c>
      <c r="AZ526">
        <v>1.12035</v>
      </c>
      <c r="BC526">
        <v>1.1217999999999999</v>
      </c>
      <c r="BF526">
        <v>1.1233</v>
      </c>
      <c r="BH526">
        <v>1.1248</v>
      </c>
      <c r="BI526">
        <v>1.1263000000000001</v>
      </c>
      <c r="BJ526">
        <v>1.1277999999999999</v>
      </c>
      <c r="BK526">
        <v>1.1293</v>
      </c>
      <c r="BL526">
        <v>1.1308</v>
      </c>
      <c r="BM526">
        <v>1.13225</v>
      </c>
    </row>
    <row r="527" spans="1:65">
      <c r="A527" s="95">
        <v>45020</v>
      </c>
      <c r="W527" s="662">
        <v>1.0831999999999999</v>
      </c>
      <c r="X527" s="662">
        <v>1.0703499999999999</v>
      </c>
      <c r="Y527" s="662">
        <v>1.0874999999999999</v>
      </c>
      <c r="Z527">
        <v>1.0961000000000001</v>
      </c>
      <c r="AA527">
        <v>1.09785</v>
      </c>
      <c r="AB527">
        <v>1.09995</v>
      </c>
      <c r="AC527">
        <v>1.10205</v>
      </c>
      <c r="AD527">
        <v>1.1045</v>
      </c>
      <c r="AE527">
        <v>1.10795</v>
      </c>
      <c r="AF527">
        <v>1.1113</v>
      </c>
      <c r="AG527">
        <v>1.1133</v>
      </c>
      <c r="AH527">
        <v>1.1148499999999999</v>
      </c>
      <c r="AK527">
        <v>1.1164000000000001</v>
      </c>
      <c r="AN527">
        <v>1.11795</v>
      </c>
      <c r="AQ527">
        <v>1.1192500000000001</v>
      </c>
      <c r="AT527">
        <v>1.1205000000000001</v>
      </c>
      <c r="AW527">
        <v>1.1217999999999999</v>
      </c>
      <c r="AZ527">
        <v>1.1230500000000001</v>
      </c>
      <c r="BC527">
        <v>1.1243000000000001</v>
      </c>
      <c r="BF527">
        <v>1.1255500000000001</v>
      </c>
      <c r="BH527">
        <v>1.1268499999999999</v>
      </c>
      <c r="BI527">
        <v>1.1281000000000001</v>
      </c>
      <c r="BJ527">
        <v>1.1293500000000001</v>
      </c>
      <c r="BK527">
        <v>1.1306</v>
      </c>
      <c r="BL527">
        <v>1.1318999999999999</v>
      </c>
      <c r="BM527">
        <v>1.1331500000000001</v>
      </c>
    </row>
    <row r="528" spans="1:65">
      <c r="A528" s="95">
        <v>45021</v>
      </c>
      <c r="W528" s="662">
        <v>1.0831999999999999</v>
      </c>
      <c r="X528" s="662">
        <v>1.0703499999999999</v>
      </c>
      <c r="Y528" s="662">
        <v>1.0874999999999999</v>
      </c>
      <c r="Z528">
        <v>1.0913999999999999</v>
      </c>
      <c r="AA528">
        <v>1.0931999999999999</v>
      </c>
      <c r="AB528">
        <v>1.0952999999999999</v>
      </c>
      <c r="AC528">
        <v>1.0975999999999999</v>
      </c>
      <c r="AD528">
        <v>1.0998000000000001</v>
      </c>
      <c r="AE528">
        <v>1.1031</v>
      </c>
      <c r="AF528">
        <v>1.1063000000000001</v>
      </c>
      <c r="AG528">
        <v>1.1080000000000001</v>
      </c>
      <c r="AH528">
        <v>1.1093999999999999</v>
      </c>
      <c r="AK528">
        <v>1.1108</v>
      </c>
      <c r="AN528">
        <v>1.11215</v>
      </c>
      <c r="AQ528">
        <v>1.11355</v>
      </c>
      <c r="AT528">
        <v>1.1149</v>
      </c>
      <c r="AW528">
        <v>1.11625</v>
      </c>
      <c r="AZ528">
        <v>1.1175999999999999</v>
      </c>
      <c r="BC528">
        <v>1.1189499999999999</v>
      </c>
      <c r="BF528">
        <v>1.1203000000000001</v>
      </c>
      <c r="BH528">
        <v>1.12165</v>
      </c>
      <c r="BI528">
        <v>1.123</v>
      </c>
      <c r="BJ528">
        <v>1.12435</v>
      </c>
      <c r="BK528">
        <v>1.1256999999999999</v>
      </c>
      <c r="BL528">
        <v>1.1270500000000001</v>
      </c>
      <c r="BM528">
        <v>1.1284000000000001</v>
      </c>
    </row>
    <row r="529" spans="1:66">
      <c r="A529" s="95">
        <v>45022</v>
      </c>
      <c r="W529" s="662">
        <v>1.0831999999999999</v>
      </c>
      <c r="X529" s="662">
        <v>1.0703499999999999</v>
      </c>
      <c r="Y529" s="662">
        <v>1.0874999999999999</v>
      </c>
      <c r="Z529" s="293">
        <v>1.0914999999999999</v>
      </c>
      <c r="AA529">
        <v>1.0953999999999999</v>
      </c>
      <c r="AB529">
        <v>1.0974999999999999</v>
      </c>
      <c r="AC529">
        <v>1.0992500000000001</v>
      </c>
      <c r="AD529">
        <v>1.1021000000000001</v>
      </c>
      <c r="AE529">
        <v>1.10565</v>
      </c>
      <c r="AF529">
        <v>1.1090500000000001</v>
      </c>
      <c r="AG529">
        <v>1.1109</v>
      </c>
      <c r="AH529">
        <v>1.1124499999999999</v>
      </c>
      <c r="AK529">
        <v>1.11405</v>
      </c>
      <c r="AN529">
        <v>1.1155999999999999</v>
      </c>
      <c r="AQ529">
        <v>1.117</v>
      </c>
      <c r="AT529">
        <v>1.1183000000000001</v>
      </c>
      <c r="AW529">
        <v>1.1195999999999999</v>
      </c>
      <c r="AZ529">
        <v>1.1209</v>
      </c>
      <c r="BC529">
        <v>1.1222000000000001</v>
      </c>
      <c r="BF529">
        <v>1.1234999999999999</v>
      </c>
      <c r="BH529">
        <v>1.1248</v>
      </c>
      <c r="BI529">
        <v>1.1261000000000001</v>
      </c>
      <c r="BJ529">
        <v>1.1274</v>
      </c>
      <c r="BK529">
        <v>1.1287</v>
      </c>
      <c r="BL529">
        <v>1.1299999999999999</v>
      </c>
      <c r="BM529">
        <v>1.1313</v>
      </c>
    </row>
    <row r="530" spans="1:66">
      <c r="A530" s="95">
        <v>45026</v>
      </c>
      <c r="W530" s="662">
        <v>1.0831999999999999</v>
      </c>
      <c r="X530" s="662">
        <v>1.0703499999999999</v>
      </c>
      <c r="Y530" s="662">
        <v>1.0874999999999999</v>
      </c>
      <c r="Z530" s="720">
        <f>1.0915-0.0056</f>
        <v>1.0858999999999999</v>
      </c>
      <c r="AA530">
        <v>1.0881000000000001</v>
      </c>
      <c r="AB530">
        <v>1.0902499999999999</v>
      </c>
      <c r="AC530">
        <v>1.0922499999999999</v>
      </c>
      <c r="AD530">
        <v>1.0952500000000001</v>
      </c>
      <c r="AE530">
        <v>1.09945</v>
      </c>
      <c r="AF530">
        <v>1.10365</v>
      </c>
      <c r="AG530">
        <v>1.1061000000000001</v>
      </c>
      <c r="AH530">
        <v>1.1082000000000001</v>
      </c>
      <c r="AK530">
        <v>1.1103499999999999</v>
      </c>
      <c r="AN530">
        <v>1.1124499999999999</v>
      </c>
      <c r="AQ530">
        <v>1.1143000000000001</v>
      </c>
      <c r="AT530">
        <v>1.1160000000000001</v>
      </c>
      <c r="AW530">
        <v>1.1176999999999999</v>
      </c>
      <c r="AZ530">
        <v>1.1194</v>
      </c>
      <c r="BC530">
        <v>1.1211</v>
      </c>
      <c r="BF530">
        <v>1.1228</v>
      </c>
      <c r="BH530">
        <v>1.1245000000000001</v>
      </c>
      <c r="BI530">
        <v>1.1262000000000001</v>
      </c>
      <c r="BJ530">
        <v>1.1278999999999999</v>
      </c>
      <c r="BK530">
        <v>1.1295999999999999</v>
      </c>
      <c r="BL530">
        <v>1.1313</v>
      </c>
      <c r="BM530">
        <v>1.1330499999999999</v>
      </c>
      <c r="BN530">
        <v>1.1330499999999999</v>
      </c>
    </row>
    <row r="531" spans="1:66">
      <c r="A531" s="95">
        <v>45027</v>
      </c>
      <c r="W531" s="662">
        <v>1.0831999999999999</v>
      </c>
      <c r="X531" s="662">
        <v>1.0703499999999999</v>
      </c>
      <c r="Y531" s="662">
        <v>1.0874999999999999</v>
      </c>
      <c r="Z531" s="28">
        <v>1.0905</v>
      </c>
      <c r="AA531">
        <v>1.0928500000000001</v>
      </c>
      <c r="AB531">
        <v>1.095</v>
      </c>
      <c r="AC531">
        <v>1.0968</v>
      </c>
      <c r="AD531">
        <v>1.0996999999999999</v>
      </c>
      <c r="AE531">
        <v>1.1033999999999999</v>
      </c>
      <c r="AF531">
        <v>1.1072500000000001</v>
      </c>
      <c r="AG531">
        <v>1.1095999999999999</v>
      </c>
      <c r="AH531">
        <v>1.11155</v>
      </c>
      <c r="AK531">
        <v>1.1134500000000001</v>
      </c>
      <c r="AN531">
        <v>1.1153999999999999</v>
      </c>
      <c r="AQ531">
        <v>1.117</v>
      </c>
      <c r="AT531">
        <v>1.1185</v>
      </c>
      <c r="AW531">
        <v>1.12005</v>
      </c>
      <c r="AZ531">
        <v>1.12155</v>
      </c>
      <c r="BC531">
        <v>1.1230500000000001</v>
      </c>
      <c r="BF531">
        <v>1.1245499999999999</v>
      </c>
      <c r="BH531">
        <v>1.12605</v>
      </c>
      <c r="BI531">
        <v>1.1275500000000001</v>
      </c>
      <c r="BJ531">
        <v>1.1290500000000001</v>
      </c>
      <c r="BK531">
        <v>1.1305499999999999</v>
      </c>
      <c r="BL531">
        <v>1.13205</v>
      </c>
      <c r="BM531">
        <v>1.1335500000000001</v>
      </c>
    </row>
    <row r="532" spans="1:66">
      <c r="A532" s="95">
        <v>45028</v>
      </c>
      <c r="W532" s="662">
        <v>1.0831999999999999</v>
      </c>
      <c r="X532" s="662">
        <v>1.0703499999999999</v>
      </c>
      <c r="Y532" s="662">
        <v>1.0874999999999999</v>
      </c>
      <c r="Z532" s="28">
        <v>1.0922000000000001</v>
      </c>
      <c r="AA532">
        <v>1.1015999999999999</v>
      </c>
      <c r="AB532">
        <v>1.1036999999999999</v>
      </c>
      <c r="AC532">
        <v>1.1056999999999999</v>
      </c>
      <c r="AD532">
        <v>1.1082000000000001</v>
      </c>
      <c r="AE532">
        <v>1.1115999999999999</v>
      </c>
      <c r="AF532">
        <v>1.115</v>
      </c>
      <c r="AG532">
        <v>1.1171</v>
      </c>
      <c r="AH532">
        <v>1.1186499999999999</v>
      </c>
      <c r="AK532">
        <v>1.1202000000000001</v>
      </c>
      <c r="AN532">
        <v>1.12175</v>
      </c>
      <c r="AQ532">
        <v>1.1230500000000001</v>
      </c>
      <c r="AT532">
        <v>1.12425</v>
      </c>
      <c r="AW532">
        <v>1.1254500000000001</v>
      </c>
      <c r="AZ532">
        <v>1.1266499999999999</v>
      </c>
      <c r="BC532">
        <v>1.1277999999999999</v>
      </c>
      <c r="BF532">
        <v>1.129</v>
      </c>
      <c r="BH532">
        <v>1.1302000000000001</v>
      </c>
      <c r="BI532">
        <v>1.1314</v>
      </c>
      <c r="BJ532">
        <v>1.1326000000000001</v>
      </c>
      <c r="BK532">
        <v>1.13375</v>
      </c>
      <c r="BL532">
        <v>1.1349499999999999</v>
      </c>
      <c r="BM532">
        <v>1.13615</v>
      </c>
    </row>
    <row r="533" spans="1:66">
      <c r="A533" s="95">
        <v>45029</v>
      </c>
      <c r="W533" s="662">
        <v>1.0831999999999999</v>
      </c>
      <c r="X533" s="662">
        <v>1.0703499999999999</v>
      </c>
      <c r="Y533" s="662">
        <v>1.0874999999999999</v>
      </c>
      <c r="Z533" s="28">
        <v>1.1014999999999999</v>
      </c>
      <c r="AA533">
        <v>1.1067</v>
      </c>
      <c r="AB533">
        <v>1.1088</v>
      </c>
      <c r="AC533">
        <v>1.1108</v>
      </c>
      <c r="AD533">
        <v>1.1132500000000001</v>
      </c>
      <c r="AE533">
        <v>1.1166</v>
      </c>
      <c r="AF533">
        <v>1.12005</v>
      </c>
      <c r="AG533">
        <v>1.12175</v>
      </c>
      <c r="AH533">
        <v>1.1231500000000001</v>
      </c>
      <c r="AK533">
        <v>1.1245499999999999</v>
      </c>
      <c r="AN533">
        <v>1.12595</v>
      </c>
      <c r="AQ533">
        <v>1.1272500000000001</v>
      </c>
      <c r="AT533">
        <v>1.1285499999999999</v>
      </c>
      <c r="AW533">
        <v>1.1297999999999999</v>
      </c>
      <c r="AZ533">
        <v>1.1311</v>
      </c>
      <c r="BC533">
        <v>1.1324000000000001</v>
      </c>
      <c r="BF533">
        <v>1.13365</v>
      </c>
      <c r="BH533">
        <v>1.1349499999999999</v>
      </c>
      <c r="BI533">
        <v>1.13625</v>
      </c>
      <c r="BJ533">
        <v>1.1375500000000001</v>
      </c>
      <c r="BK533">
        <v>1.1388</v>
      </c>
      <c r="BL533">
        <v>1.1400999999999999</v>
      </c>
      <c r="BM533">
        <v>1.1414</v>
      </c>
    </row>
    <row r="534" spans="1:66">
      <c r="A534" s="95">
        <v>45030</v>
      </c>
      <c r="W534" s="662">
        <v>1.0831999999999999</v>
      </c>
      <c r="X534" s="662">
        <v>1.0703499999999999</v>
      </c>
      <c r="Y534" s="662">
        <v>1.0874999999999999</v>
      </c>
      <c r="Z534" s="28">
        <v>1.1056999999999999</v>
      </c>
      <c r="AA534">
        <v>1.10165</v>
      </c>
      <c r="AB534">
        <v>1.10375</v>
      </c>
      <c r="AC534">
        <v>1.10575</v>
      </c>
      <c r="AD534">
        <v>1.1084000000000001</v>
      </c>
      <c r="AE534">
        <v>1.1120000000000001</v>
      </c>
      <c r="AF534">
        <v>1.11555</v>
      </c>
      <c r="AG534">
        <v>1.1174500000000001</v>
      </c>
      <c r="AH534">
        <v>1.119</v>
      </c>
      <c r="AK534">
        <v>1.1205499999999999</v>
      </c>
      <c r="AN534">
        <v>1.12215</v>
      </c>
      <c r="AQ534">
        <v>1.12365</v>
      </c>
      <c r="AT534">
        <v>1.1251</v>
      </c>
      <c r="AW534">
        <v>1.1266</v>
      </c>
      <c r="AZ534">
        <v>1.12805</v>
      </c>
      <c r="BC534">
        <v>1.1294999999999999</v>
      </c>
      <c r="BF534">
        <v>1.1309499999999999</v>
      </c>
      <c r="BH534">
        <v>1.13245</v>
      </c>
      <c r="BI534">
        <v>1.1338999999999999</v>
      </c>
      <c r="BJ534">
        <v>1.1353500000000001</v>
      </c>
      <c r="BK534">
        <v>1.1368499999999999</v>
      </c>
      <c r="BL534">
        <v>1.1383000000000001</v>
      </c>
      <c r="BM534">
        <v>1.13975</v>
      </c>
    </row>
    <row r="535" spans="1:66">
      <c r="A535" s="95">
        <v>45033</v>
      </c>
      <c r="W535" s="662">
        <v>1.0831999999999999</v>
      </c>
      <c r="X535" s="662">
        <v>1.0703499999999999</v>
      </c>
      <c r="Y535" s="662">
        <v>1.0874999999999999</v>
      </c>
      <c r="Z535" s="28">
        <v>1.0981000000000001</v>
      </c>
      <c r="AA535">
        <v>1.0944499999999999</v>
      </c>
      <c r="AB535">
        <v>1.0965499999999999</v>
      </c>
      <c r="AC535">
        <v>1.09815</v>
      </c>
      <c r="AD535">
        <v>1.0996999999999999</v>
      </c>
      <c r="AE535">
        <v>1.1012999999999999</v>
      </c>
      <c r="AF535">
        <v>1.1050500000000001</v>
      </c>
      <c r="AG535">
        <v>1.1088</v>
      </c>
      <c r="AH535">
        <v>1.1112500000000001</v>
      </c>
      <c r="AK535">
        <v>1.1131</v>
      </c>
      <c r="AN535">
        <v>1.115</v>
      </c>
      <c r="AQ535">
        <v>1.1168499999999999</v>
      </c>
      <c r="AT535">
        <v>1.1184499999999999</v>
      </c>
      <c r="AW535">
        <v>1.1198999999999999</v>
      </c>
      <c r="AZ535">
        <v>1.1214</v>
      </c>
      <c r="BC535">
        <v>1.1228499999999999</v>
      </c>
      <c r="BF535">
        <v>1.1243000000000001</v>
      </c>
      <c r="BH535">
        <v>1.1257999999999999</v>
      </c>
      <c r="BI535">
        <v>1.1272500000000001</v>
      </c>
      <c r="BJ535">
        <v>1.1287</v>
      </c>
      <c r="BK535">
        <v>1.1302000000000001</v>
      </c>
      <c r="BL535">
        <v>1.13165</v>
      </c>
      <c r="BM535">
        <v>1.1331</v>
      </c>
      <c r="BN535">
        <v>1.1345499999999999</v>
      </c>
    </row>
    <row r="536" spans="1:66">
      <c r="A536" s="95">
        <v>45034</v>
      </c>
      <c r="W536" s="662">
        <v>1.0831999999999999</v>
      </c>
      <c r="X536" s="662">
        <v>1.0703499999999999</v>
      </c>
      <c r="Y536" s="662">
        <v>1.0874999999999999</v>
      </c>
      <c r="Z536" s="28">
        <v>1.0972</v>
      </c>
      <c r="AA536">
        <v>1.0989</v>
      </c>
      <c r="AB536">
        <v>1.101</v>
      </c>
      <c r="AC536">
        <v>1.1025499999999999</v>
      </c>
      <c r="AD536">
        <v>1.10415</v>
      </c>
      <c r="AE536">
        <v>1.1056999999999999</v>
      </c>
      <c r="AF536">
        <v>1.1095999999999999</v>
      </c>
      <c r="AG536">
        <v>1.1133500000000001</v>
      </c>
      <c r="AH536">
        <v>1.11565</v>
      </c>
      <c r="AK536">
        <v>1.1173500000000001</v>
      </c>
      <c r="AN536">
        <v>1.1191</v>
      </c>
      <c r="AQ536">
        <v>1.1208499999999999</v>
      </c>
      <c r="AT536">
        <v>1.12235</v>
      </c>
      <c r="AW536">
        <v>1.12375</v>
      </c>
      <c r="AZ536">
        <v>1.1251500000000001</v>
      </c>
      <c r="BC536">
        <v>1.1265000000000001</v>
      </c>
      <c r="BF536">
        <v>1.1278999999999999</v>
      </c>
      <c r="BH536">
        <v>1.1293</v>
      </c>
      <c r="BI536">
        <v>1.1306499999999999</v>
      </c>
      <c r="BJ536">
        <v>1.13205</v>
      </c>
      <c r="BK536">
        <v>1.1334500000000001</v>
      </c>
      <c r="BL536">
        <v>1.1348</v>
      </c>
      <c r="BM536">
        <v>1.1362000000000001</v>
      </c>
      <c r="BN536">
        <v>1.1375999999999999</v>
      </c>
    </row>
    <row r="537" spans="1:66">
      <c r="A537" s="95">
        <v>45035</v>
      </c>
      <c r="W537" s="662">
        <v>1.0831999999999999</v>
      </c>
      <c r="X537" s="662">
        <v>1.0703499999999999</v>
      </c>
      <c r="Y537" s="662">
        <v>1.0874999999999999</v>
      </c>
      <c r="Z537" s="28">
        <v>1.0932999999999999</v>
      </c>
      <c r="AA537">
        <v>1.0969</v>
      </c>
      <c r="AB537">
        <v>1.099</v>
      </c>
      <c r="AC537">
        <v>1.1005499999999999</v>
      </c>
      <c r="AD537">
        <v>1.10215</v>
      </c>
      <c r="AE537">
        <v>1.10375</v>
      </c>
      <c r="AF537">
        <v>1.1074999999999999</v>
      </c>
      <c r="AG537">
        <v>1.1112500000000001</v>
      </c>
      <c r="AH537">
        <v>1.1135999999999999</v>
      </c>
      <c r="AK537">
        <v>1.1153500000000001</v>
      </c>
      <c r="AN537">
        <v>1.1170500000000001</v>
      </c>
      <c r="AQ537">
        <v>1.1188</v>
      </c>
      <c r="AT537">
        <v>1.12035</v>
      </c>
      <c r="AW537">
        <v>1.12175</v>
      </c>
      <c r="AZ537">
        <v>1.1231500000000001</v>
      </c>
      <c r="BC537">
        <v>1.1246</v>
      </c>
      <c r="BF537">
        <v>1.1259999999999999</v>
      </c>
      <c r="BH537">
        <v>1.1274</v>
      </c>
      <c r="BI537">
        <v>1.1288499999999999</v>
      </c>
      <c r="BJ537">
        <v>1.13025</v>
      </c>
      <c r="BK537">
        <v>1.1316999999999999</v>
      </c>
      <c r="BL537">
        <v>1.1331</v>
      </c>
      <c r="BM537">
        <v>1.1345000000000001</v>
      </c>
      <c r="BN537">
        <v>1.13595</v>
      </c>
    </row>
    <row r="538" spans="1:66">
      <c r="A538" s="95">
        <v>45036</v>
      </c>
      <c r="W538" s="293">
        <v>1.0769</v>
      </c>
      <c r="X538" s="293">
        <v>1.07151</v>
      </c>
      <c r="Y538" s="293">
        <v>1.0705826086956522</v>
      </c>
      <c r="Z538" s="28">
        <v>1.0944</v>
      </c>
      <c r="AA538">
        <v>1.09795</v>
      </c>
      <c r="AB538">
        <v>1.10005</v>
      </c>
      <c r="AC538">
        <v>1.1015999999999999</v>
      </c>
      <c r="AD538">
        <v>1.1032500000000001</v>
      </c>
      <c r="AE538">
        <v>1.1048500000000001</v>
      </c>
      <c r="AF538">
        <v>1.1084499999999999</v>
      </c>
      <c r="AG538">
        <v>1.1121000000000001</v>
      </c>
      <c r="AH538">
        <v>1.1143000000000001</v>
      </c>
      <c r="AK538">
        <v>1.11585</v>
      </c>
      <c r="AN538">
        <v>1.1174500000000001</v>
      </c>
      <c r="AQ538">
        <v>1.119</v>
      </c>
      <c r="AT538">
        <v>1.1204499999999999</v>
      </c>
      <c r="AW538">
        <v>1.12185</v>
      </c>
      <c r="AZ538">
        <v>1.1232500000000001</v>
      </c>
      <c r="BC538">
        <v>1.1246499999999999</v>
      </c>
      <c r="BF538">
        <v>1.12605</v>
      </c>
      <c r="BH538">
        <v>1.1274500000000001</v>
      </c>
      <c r="BI538">
        <v>1.1288499999999999</v>
      </c>
      <c r="BJ538">
        <v>1.1302000000000001</v>
      </c>
      <c r="BK538">
        <v>1.1315999999999999</v>
      </c>
      <c r="BL538">
        <v>1.133</v>
      </c>
      <c r="BM538">
        <v>1.1344000000000001</v>
      </c>
      <c r="BN538">
        <v>1.1357999999999999</v>
      </c>
    </row>
    <row r="539" spans="1:66">
      <c r="A539" s="95">
        <v>45037</v>
      </c>
      <c r="W539" s="662">
        <v>1.0769</v>
      </c>
      <c r="X539" s="662">
        <v>1.07151</v>
      </c>
      <c r="Y539" s="662">
        <v>1.0705826086956522</v>
      </c>
      <c r="Z539" s="28">
        <v>1.0978000000000001</v>
      </c>
      <c r="AA539">
        <v>1.0990500000000001</v>
      </c>
      <c r="AB539">
        <v>1.1011500000000001</v>
      </c>
      <c r="AC539">
        <v>1.1027499999999999</v>
      </c>
      <c r="AD539">
        <v>1.1044</v>
      </c>
      <c r="AE539">
        <v>1.1060000000000001</v>
      </c>
      <c r="AF539">
        <v>1.1097999999999999</v>
      </c>
      <c r="AG539">
        <v>1.1135999999999999</v>
      </c>
      <c r="AH539">
        <v>1.1156999999999999</v>
      </c>
      <c r="AK539">
        <v>1.1172500000000001</v>
      </c>
      <c r="AN539">
        <v>1.1187499999999999</v>
      </c>
      <c r="AQ539">
        <v>1.1203000000000001</v>
      </c>
      <c r="AT539">
        <v>1.1216999999999999</v>
      </c>
      <c r="AW539">
        <v>1.1231</v>
      </c>
      <c r="AZ539">
        <v>1.1245000000000001</v>
      </c>
      <c r="BC539">
        <v>1.12585</v>
      </c>
      <c r="BF539">
        <v>1.1272500000000001</v>
      </c>
      <c r="BH539">
        <v>1.1286</v>
      </c>
      <c r="BI539">
        <v>1.1299999999999999</v>
      </c>
      <c r="BJ539">
        <v>1.1314</v>
      </c>
      <c r="BK539">
        <v>1.1327499999999999</v>
      </c>
      <c r="BL539">
        <v>1.13415</v>
      </c>
      <c r="BM539">
        <v>1.1355</v>
      </c>
      <c r="BN539">
        <v>1.1369</v>
      </c>
    </row>
    <row r="540" spans="1:66">
      <c r="A540" s="95">
        <v>45040</v>
      </c>
      <c r="W540" s="662">
        <v>1.0769</v>
      </c>
      <c r="X540" s="662">
        <v>1.07151</v>
      </c>
      <c r="Y540" s="662">
        <v>1.0705826086956522</v>
      </c>
      <c r="Z540" s="28">
        <v>1.1002000000000001</v>
      </c>
      <c r="AA540">
        <v>1.1060000000000001</v>
      </c>
      <c r="AB540">
        <v>1.10815</v>
      </c>
      <c r="AC540">
        <v>1.10975</v>
      </c>
      <c r="AD540">
        <v>1.1113999999999999</v>
      </c>
      <c r="AE540">
        <v>1.1129500000000001</v>
      </c>
      <c r="AF540">
        <v>1.1165</v>
      </c>
      <c r="AG540">
        <v>1.12005</v>
      </c>
      <c r="AH540">
        <v>1.12185</v>
      </c>
      <c r="AK540">
        <v>1.1231</v>
      </c>
      <c r="AN540">
        <v>1.12435</v>
      </c>
      <c r="AQ540">
        <v>1.1255500000000001</v>
      </c>
      <c r="AT540">
        <v>1.1267499999999999</v>
      </c>
      <c r="AW540">
        <v>1.1278999999999999</v>
      </c>
      <c r="AZ540">
        <v>1.1290500000000001</v>
      </c>
      <c r="BC540">
        <v>1.1302000000000001</v>
      </c>
      <c r="BF540">
        <v>1.1313500000000001</v>
      </c>
      <c r="BH540">
        <v>1.1325000000000001</v>
      </c>
      <c r="BI540">
        <v>1.13365</v>
      </c>
      <c r="BJ540">
        <v>1.1348499999999999</v>
      </c>
      <c r="BK540">
        <v>1.1359999999999999</v>
      </c>
      <c r="BL540">
        <v>1.1371500000000001</v>
      </c>
      <c r="BM540">
        <v>1.1383000000000001</v>
      </c>
      <c r="BN540">
        <v>1.1394500000000001</v>
      </c>
    </row>
    <row r="541" spans="1:66">
      <c r="A541" s="95">
        <v>45041</v>
      </c>
      <c r="W541" s="662">
        <v>1.0769</v>
      </c>
      <c r="X541" s="662">
        <v>1.07151</v>
      </c>
      <c r="Y541" s="662">
        <v>1.0705826086956522</v>
      </c>
      <c r="Z541" s="28">
        <v>1.1022000000000001</v>
      </c>
      <c r="AA541">
        <v>1.0985</v>
      </c>
      <c r="AB541">
        <v>1.1006</v>
      </c>
      <c r="AC541">
        <v>1.1022000000000001</v>
      </c>
      <c r="AD541">
        <v>1.1037999999999999</v>
      </c>
      <c r="AE541">
        <v>1.1053500000000001</v>
      </c>
      <c r="AF541">
        <v>1.1089500000000001</v>
      </c>
      <c r="AG541">
        <v>1.1124499999999999</v>
      </c>
      <c r="AH541">
        <v>1.11395</v>
      </c>
      <c r="AK541">
        <v>1.1148</v>
      </c>
      <c r="AN541">
        <v>1.1156999999999999</v>
      </c>
      <c r="AQ541">
        <v>1.1165499999999999</v>
      </c>
      <c r="AT541">
        <v>1.11755</v>
      </c>
      <c r="AW541">
        <v>1.1186499999999999</v>
      </c>
      <c r="AZ541">
        <v>1.1197999999999999</v>
      </c>
      <c r="BC541">
        <v>1.1209</v>
      </c>
      <c r="BF541">
        <v>1.1220000000000001</v>
      </c>
      <c r="BH541">
        <v>1.1231500000000001</v>
      </c>
      <c r="BI541">
        <v>1.12425</v>
      </c>
      <c r="BJ541">
        <v>1.1253500000000001</v>
      </c>
      <c r="BK541">
        <v>1.1265000000000001</v>
      </c>
      <c r="BL541">
        <v>1.1275999999999999</v>
      </c>
      <c r="BM541">
        <v>1.1287</v>
      </c>
      <c r="BN541">
        <v>1.1297999999999999</v>
      </c>
    </row>
    <row r="542" spans="1:66">
      <c r="A542" s="95">
        <v>45042</v>
      </c>
      <c r="W542" s="662">
        <v>1.0769</v>
      </c>
      <c r="X542" s="662">
        <v>1.07151</v>
      </c>
      <c r="Y542" s="662">
        <v>1.0705826086956522</v>
      </c>
      <c r="Z542" s="28">
        <v>1.1039000000000001</v>
      </c>
      <c r="AA542">
        <v>1.1051</v>
      </c>
      <c r="AB542">
        <v>1.1072500000000001</v>
      </c>
      <c r="AC542">
        <v>1.1089</v>
      </c>
      <c r="AD542">
        <v>1.1106499999999999</v>
      </c>
      <c r="AE542">
        <v>1.11215</v>
      </c>
      <c r="AF542">
        <v>1.11585</v>
      </c>
      <c r="AG542">
        <v>1.11965</v>
      </c>
      <c r="AH542">
        <v>1.1217999999999999</v>
      </c>
      <c r="AK542">
        <v>1.1232</v>
      </c>
      <c r="AN542">
        <v>1.1246499999999999</v>
      </c>
      <c r="AQ542">
        <v>1.12605</v>
      </c>
      <c r="AT542">
        <v>1.1274</v>
      </c>
      <c r="AW542">
        <v>1.1287</v>
      </c>
      <c r="AZ542">
        <v>1.1299999999999999</v>
      </c>
      <c r="BC542">
        <v>1.1313</v>
      </c>
      <c r="BF542">
        <v>1.1326000000000001</v>
      </c>
      <c r="BH542">
        <v>1.1338999999999999</v>
      </c>
      <c r="BI542">
        <v>1.1352</v>
      </c>
      <c r="BJ542">
        <v>1.1365000000000001</v>
      </c>
      <c r="BK542">
        <v>1.1377999999999999</v>
      </c>
      <c r="BL542">
        <v>1.1391</v>
      </c>
      <c r="BM542">
        <v>1.1404000000000001</v>
      </c>
      <c r="BN542">
        <v>1.1416999999999999</v>
      </c>
    </row>
    <row r="543" spans="1:66">
      <c r="A543" s="95">
        <v>45043</v>
      </c>
      <c r="W543" s="662">
        <v>1.0769</v>
      </c>
      <c r="X543" s="662">
        <v>1.07151</v>
      </c>
      <c r="Y543" s="662">
        <v>1.1042000000000001</v>
      </c>
      <c r="Z543">
        <v>1.10575</v>
      </c>
      <c r="AA543">
        <v>1.1073999999999999</v>
      </c>
      <c r="AB543">
        <v>1.1091</v>
      </c>
      <c r="AC543">
        <v>1.1107</v>
      </c>
      <c r="AD543">
        <v>1.1147</v>
      </c>
      <c r="AE543">
        <v>1.1186499999999999</v>
      </c>
      <c r="AF543">
        <v>1.1207</v>
      </c>
      <c r="AG543">
        <v>1.1222000000000001</v>
      </c>
      <c r="AH543">
        <v>1.12375</v>
      </c>
      <c r="AK543">
        <v>1.1252500000000001</v>
      </c>
      <c r="AN543">
        <v>1.1267499999999999</v>
      </c>
      <c r="AQ543">
        <v>1.1282000000000001</v>
      </c>
      <c r="AT543">
        <v>1.12965</v>
      </c>
      <c r="AW543">
        <v>1.1311</v>
      </c>
      <c r="AZ543">
        <v>1.1325499999999999</v>
      </c>
      <c r="BC543">
        <v>1.1339999999999999</v>
      </c>
      <c r="BF543">
        <v>1.1354500000000001</v>
      </c>
      <c r="BH543">
        <v>1.1369</v>
      </c>
      <c r="BI543">
        <v>1.13835</v>
      </c>
      <c r="BJ543">
        <v>1.1397999999999999</v>
      </c>
      <c r="BK543">
        <v>1.1413</v>
      </c>
      <c r="BL543">
        <v>1.1427499999999999</v>
      </c>
    </row>
    <row r="544" spans="1:66">
      <c r="A544" s="95">
        <v>45044</v>
      </c>
      <c r="W544" s="662">
        <v>1.0769</v>
      </c>
      <c r="X544" s="662">
        <v>1.07151</v>
      </c>
      <c r="Y544" s="662">
        <v>1.1042000000000001</v>
      </c>
      <c r="Z544">
        <v>1.0981000000000001</v>
      </c>
      <c r="AA544">
        <v>1.1026499999999999</v>
      </c>
      <c r="AB544">
        <v>1.1048500000000001</v>
      </c>
      <c r="AC544">
        <v>1.1065</v>
      </c>
      <c r="AD544">
        <v>1.10825</v>
      </c>
      <c r="AE544">
        <v>1.10985</v>
      </c>
      <c r="AF544">
        <v>1.1140000000000001</v>
      </c>
      <c r="AG544">
        <v>1.1180000000000001</v>
      </c>
      <c r="AH544">
        <v>1.12025</v>
      </c>
      <c r="AK544">
        <v>1.1218999999999999</v>
      </c>
      <c r="AN544">
        <v>1.1235999999999999</v>
      </c>
      <c r="AQ544">
        <v>1.1252500000000001</v>
      </c>
      <c r="AT544">
        <v>1.1269</v>
      </c>
      <c r="AW544">
        <v>1.1285499999999999</v>
      </c>
      <c r="AZ544">
        <v>1.1302000000000001</v>
      </c>
      <c r="BC544">
        <v>1.13185</v>
      </c>
      <c r="BF544">
        <v>1.1335</v>
      </c>
      <c r="BH544">
        <v>1.1351500000000001</v>
      </c>
      <c r="BI544">
        <v>1.1368</v>
      </c>
      <c r="BJ544">
        <v>1.13845</v>
      </c>
      <c r="BK544">
        <v>1.1400999999999999</v>
      </c>
      <c r="BL544">
        <v>1.14175</v>
      </c>
      <c r="BM544">
        <v>1.1434</v>
      </c>
      <c r="BN544">
        <v>1.1450499999999999</v>
      </c>
    </row>
    <row r="545" spans="1:67">
      <c r="A545" s="103">
        <v>45047</v>
      </c>
      <c r="W545" s="662">
        <v>1.0769</v>
      </c>
      <c r="X545" s="662">
        <v>1.07151</v>
      </c>
      <c r="Y545" s="662">
        <v>1.1042000000000001</v>
      </c>
      <c r="Z545" s="28">
        <v>1.096772222222222</v>
      </c>
      <c r="AA545">
        <v>1.0979000000000001</v>
      </c>
      <c r="AB545">
        <v>1.1001000000000001</v>
      </c>
      <c r="AC545">
        <v>1.1017999999999999</v>
      </c>
      <c r="AD545">
        <v>1.1034999999999999</v>
      </c>
      <c r="AE545">
        <v>1.1052</v>
      </c>
      <c r="AF545">
        <v>1.1094999999999999</v>
      </c>
      <c r="AG545">
        <v>1.1137999999999999</v>
      </c>
      <c r="AH545">
        <v>1.11635</v>
      </c>
      <c r="AK545">
        <v>1.1183000000000001</v>
      </c>
      <c r="AN545">
        <v>1.12025</v>
      </c>
      <c r="AQ545">
        <v>1.1222000000000001</v>
      </c>
      <c r="AT545">
        <v>1.12415</v>
      </c>
      <c r="AW545">
        <v>1.1259999999999999</v>
      </c>
      <c r="AZ545">
        <v>1.1278999999999999</v>
      </c>
      <c r="BC545">
        <v>1.1297999999999999</v>
      </c>
      <c r="BF545">
        <v>1.1316999999999999</v>
      </c>
      <c r="BH545">
        <v>1.1335999999999999</v>
      </c>
      <c r="BI545">
        <v>1.1355</v>
      </c>
      <c r="BJ545">
        <v>1.1374</v>
      </c>
      <c r="BK545">
        <v>1.1392500000000001</v>
      </c>
      <c r="BL545">
        <v>1.1411500000000001</v>
      </c>
      <c r="BM545">
        <v>1.1430499999999999</v>
      </c>
      <c r="BN545">
        <v>1.1449499999999999</v>
      </c>
    </row>
    <row r="546" spans="1:67">
      <c r="A546" s="95">
        <v>45048</v>
      </c>
      <c r="W546" s="662">
        <v>1.0769</v>
      </c>
      <c r="X546" s="662">
        <v>1.07151</v>
      </c>
      <c r="Y546" s="662">
        <v>1.1042000000000001</v>
      </c>
      <c r="Z546" s="28">
        <v>1.096772222222222</v>
      </c>
      <c r="AA546" s="28">
        <v>1.0965</v>
      </c>
      <c r="AB546">
        <v>1.1031</v>
      </c>
      <c r="AC546">
        <v>1.1047499999999999</v>
      </c>
      <c r="AD546">
        <v>1.1064499999999999</v>
      </c>
      <c r="AE546">
        <v>1.1080000000000001</v>
      </c>
      <c r="AF546">
        <v>1.1119000000000001</v>
      </c>
      <c r="AG546">
        <v>1.1158999999999999</v>
      </c>
      <c r="AH546">
        <v>1.11815</v>
      </c>
      <c r="AK546">
        <v>1.1198999999999999</v>
      </c>
      <c r="AN546">
        <v>1.1215999999999999</v>
      </c>
      <c r="AQ546">
        <v>1.1233500000000001</v>
      </c>
      <c r="AT546">
        <v>1.1251</v>
      </c>
      <c r="AW546">
        <v>1.1269499999999999</v>
      </c>
      <c r="AZ546">
        <v>1.1288</v>
      </c>
      <c r="BC546">
        <v>1.1306</v>
      </c>
      <c r="BF546">
        <v>1.13245</v>
      </c>
      <c r="BH546">
        <v>1.1343000000000001</v>
      </c>
      <c r="BI546">
        <v>1.13615</v>
      </c>
      <c r="BJ546">
        <v>1.13795</v>
      </c>
      <c r="BK546">
        <v>1.1397999999999999</v>
      </c>
      <c r="BL546">
        <v>1.1416500000000001</v>
      </c>
      <c r="BM546">
        <v>1.1435</v>
      </c>
      <c r="BN546">
        <v>1.1453</v>
      </c>
    </row>
    <row r="547" spans="1:67">
      <c r="A547" s="95">
        <v>45049</v>
      </c>
      <c r="W547" s="662">
        <v>1.0769</v>
      </c>
      <c r="X547" s="662">
        <v>1.07151</v>
      </c>
      <c r="Y547" s="662">
        <v>1.1042000000000001</v>
      </c>
      <c r="Z547" s="28">
        <v>1.096772222222222</v>
      </c>
      <c r="AA547" s="28">
        <v>1.1043000000000001</v>
      </c>
      <c r="AB547">
        <v>1.1090500000000001</v>
      </c>
      <c r="AC547">
        <v>1.1109</v>
      </c>
      <c r="AD547">
        <v>1.1124499999999999</v>
      </c>
      <c r="AE547">
        <v>1.1141000000000001</v>
      </c>
      <c r="AF547">
        <v>1.1181000000000001</v>
      </c>
      <c r="AG547">
        <v>1.1215999999999999</v>
      </c>
      <c r="AH547">
        <v>1.12365</v>
      </c>
      <c r="AK547">
        <v>1.1251500000000001</v>
      </c>
      <c r="AN547">
        <v>1.1266499999999999</v>
      </c>
      <c r="AQ547">
        <v>1.12815</v>
      </c>
      <c r="AT547">
        <v>1.1296999999999999</v>
      </c>
      <c r="AW547">
        <v>1.1313500000000001</v>
      </c>
      <c r="AZ547">
        <v>1.1330499999999999</v>
      </c>
      <c r="BC547">
        <v>1.1347</v>
      </c>
      <c r="BF547">
        <v>1.13635</v>
      </c>
      <c r="BH547">
        <v>1.1379999999999999</v>
      </c>
      <c r="BI547">
        <v>1.1396500000000001</v>
      </c>
      <c r="BJ547">
        <v>1.1413</v>
      </c>
      <c r="BK547">
        <v>1.143</v>
      </c>
      <c r="BL547">
        <v>1.1446499999999999</v>
      </c>
      <c r="BM547">
        <v>1.1463000000000001</v>
      </c>
      <c r="BN547">
        <v>1.14795</v>
      </c>
    </row>
    <row r="548" spans="1:67">
      <c r="A548" s="95">
        <v>45050</v>
      </c>
      <c r="W548" s="662">
        <v>1.0769</v>
      </c>
      <c r="X548" s="662">
        <v>1.07151</v>
      </c>
      <c r="Y548" s="662">
        <v>1.1042000000000001</v>
      </c>
      <c r="Z548" s="28">
        <v>1.096772222222222</v>
      </c>
      <c r="AA548" s="28">
        <v>1.1073999999999999</v>
      </c>
      <c r="AB548">
        <v>1.1044</v>
      </c>
      <c r="AC548">
        <v>1.1061000000000001</v>
      </c>
      <c r="AD548">
        <v>1.10785</v>
      </c>
      <c r="AE548">
        <v>1.10945</v>
      </c>
      <c r="AF548">
        <v>1.1130500000000001</v>
      </c>
      <c r="AG548">
        <v>1.1165499999999999</v>
      </c>
      <c r="AH548">
        <v>1.11825</v>
      </c>
      <c r="AK548">
        <v>1.1194999999999999</v>
      </c>
      <c r="AN548">
        <v>1.1207499999999999</v>
      </c>
      <c r="AQ548">
        <v>1.1220000000000001</v>
      </c>
      <c r="AT548">
        <v>1.1234999999999999</v>
      </c>
      <c r="AW548">
        <v>1.1252500000000001</v>
      </c>
      <c r="AZ548">
        <v>1.1270500000000001</v>
      </c>
      <c r="BC548">
        <v>1.1288</v>
      </c>
      <c r="BF548">
        <v>1.1306</v>
      </c>
      <c r="BH548">
        <v>1.13235</v>
      </c>
      <c r="BI548">
        <v>1.13415</v>
      </c>
      <c r="BJ548">
        <v>1.13595</v>
      </c>
      <c r="BK548">
        <v>1.1376999999999999</v>
      </c>
      <c r="BL548">
        <v>1.1395</v>
      </c>
      <c r="BM548">
        <v>1.1412500000000001</v>
      </c>
      <c r="BN548">
        <v>1.1430499999999999</v>
      </c>
    </row>
    <row r="549" spans="1:67">
      <c r="A549" s="95">
        <v>45051</v>
      </c>
      <c r="W549" s="662">
        <v>1.0769</v>
      </c>
      <c r="X549" s="662">
        <v>1.07151</v>
      </c>
      <c r="Y549" s="662">
        <v>1.1042000000000001</v>
      </c>
      <c r="Z549" s="28">
        <v>1.096772222222222</v>
      </c>
      <c r="AA549" s="28">
        <v>1.1013999999999999</v>
      </c>
      <c r="AB549">
        <v>1.1053999999999999</v>
      </c>
      <c r="AC549">
        <v>1.1071</v>
      </c>
      <c r="AD549">
        <v>1.1089</v>
      </c>
      <c r="AE549">
        <v>1.1105</v>
      </c>
      <c r="AF549">
        <v>1.1144000000000001</v>
      </c>
      <c r="AG549">
        <v>1.1182000000000001</v>
      </c>
      <c r="AH549">
        <v>1.1205000000000001</v>
      </c>
      <c r="AK549">
        <v>1.1223000000000001</v>
      </c>
      <c r="AN549">
        <v>1.1241000000000001</v>
      </c>
      <c r="AQ549">
        <v>1.1258999999999999</v>
      </c>
      <c r="AT549">
        <v>1.12765</v>
      </c>
      <c r="AW549">
        <v>1.1294</v>
      </c>
      <c r="AZ549">
        <v>1.1311</v>
      </c>
      <c r="BC549">
        <v>1.1328499999999999</v>
      </c>
      <c r="BF549">
        <v>1.1345499999999999</v>
      </c>
      <c r="BH549">
        <v>1.1363000000000001</v>
      </c>
      <c r="BI549">
        <v>1.1379999999999999</v>
      </c>
      <c r="BJ549">
        <v>1.13975</v>
      </c>
      <c r="BK549">
        <v>1.1415</v>
      </c>
      <c r="BL549">
        <v>1.1432</v>
      </c>
      <c r="BM549">
        <v>1.1449499999999999</v>
      </c>
      <c r="BN549">
        <v>1.1466499999999999</v>
      </c>
    </row>
    <row r="550" spans="1:67">
      <c r="A550" s="95">
        <v>45054</v>
      </c>
      <c r="W550" s="662">
        <v>1.0769</v>
      </c>
      <c r="X550" s="662">
        <v>1.07151</v>
      </c>
      <c r="Y550" s="662">
        <v>1.1042000000000001</v>
      </c>
      <c r="Z550" s="28">
        <v>1.096772222222222</v>
      </c>
      <c r="AA550" s="28">
        <v>1.1036999999999999</v>
      </c>
      <c r="AB550">
        <v>1.1032500000000001</v>
      </c>
      <c r="AC550">
        <v>1.1049500000000001</v>
      </c>
      <c r="AD550">
        <v>1.1067</v>
      </c>
      <c r="AE550">
        <v>1.1083000000000001</v>
      </c>
      <c r="AF550">
        <v>1.1122000000000001</v>
      </c>
      <c r="AG550">
        <v>1.1160000000000001</v>
      </c>
      <c r="AH550">
        <v>1.11815</v>
      </c>
      <c r="AK550">
        <v>1.11985</v>
      </c>
      <c r="AN550">
        <v>1.12155</v>
      </c>
      <c r="AQ550">
        <v>1.1232500000000001</v>
      </c>
      <c r="AT550">
        <v>1.125</v>
      </c>
      <c r="AW550">
        <v>1.1268</v>
      </c>
      <c r="AZ550">
        <v>1.1285499999999999</v>
      </c>
      <c r="BC550">
        <v>1.13035</v>
      </c>
      <c r="BF550">
        <v>1.1321000000000001</v>
      </c>
      <c r="BH550">
        <v>1.1338999999999999</v>
      </c>
      <c r="BI550">
        <v>1.13565</v>
      </c>
      <c r="BJ550">
        <v>1.1374500000000001</v>
      </c>
      <c r="BK550">
        <v>1.1392</v>
      </c>
      <c r="BL550">
        <v>1.141</v>
      </c>
      <c r="BM550">
        <v>1.1427499999999999</v>
      </c>
      <c r="BN550">
        <v>1.14455</v>
      </c>
    </row>
    <row r="551" spans="1:67">
      <c r="A551" s="95">
        <v>45055</v>
      </c>
      <c r="W551" s="662">
        <v>1.0769</v>
      </c>
      <c r="X551" s="662">
        <v>1.07151</v>
      </c>
      <c r="Y551" s="662">
        <v>1.1042000000000001</v>
      </c>
      <c r="Z551" s="28">
        <v>1.096772222222222</v>
      </c>
      <c r="AA551" s="28">
        <v>1.0959000000000001</v>
      </c>
      <c r="AB551">
        <v>1.0992</v>
      </c>
      <c r="AC551">
        <v>1.1009</v>
      </c>
      <c r="AD551">
        <v>1.1026499999999999</v>
      </c>
      <c r="AE551">
        <v>1.10425</v>
      </c>
      <c r="AF551">
        <v>1.10815</v>
      </c>
      <c r="AG551">
        <v>1.11215</v>
      </c>
      <c r="AH551">
        <v>1.1144000000000001</v>
      </c>
      <c r="AK551">
        <v>1.11615</v>
      </c>
      <c r="AN551">
        <v>1.11785</v>
      </c>
      <c r="AQ551">
        <v>1.1195999999999999</v>
      </c>
      <c r="AT551">
        <v>1.1213500000000001</v>
      </c>
      <c r="AW551">
        <v>1.1232</v>
      </c>
      <c r="AZ551">
        <v>1.125</v>
      </c>
      <c r="BC551">
        <v>1.1268499999999999</v>
      </c>
      <c r="BF551">
        <v>1.1286499999999999</v>
      </c>
      <c r="BH551">
        <v>1.1305000000000001</v>
      </c>
      <c r="BI551">
        <v>1.1323000000000001</v>
      </c>
      <c r="BJ551">
        <v>1.1341000000000001</v>
      </c>
      <c r="BK551">
        <v>1.13595</v>
      </c>
      <c r="BL551">
        <v>1.13775</v>
      </c>
      <c r="BM551">
        <v>1.1395999999999999</v>
      </c>
      <c r="BN551">
        <v>1.1414</v>
      </c>
    </row>
    <row r="552" spans="1:67">
      <c r="A552" s="95">
        <v>45056</v>
      </c>
      <c r="W552" s="662">
        <v>1.0769</v>
      </c>
      <c r="X552" s="662">
        <v>1.07151</v>
      </c>
      <c r="Y552" s="662">
        <v>1.1042000000000001</v>
      </c>
      <c r="Z552" s="28">
        <v>1.096772222222222</v>
      </c>
      <c r="AA552" s="28">
        <v>1.095</v>
      </c>
      <c r="AB552">
        <v>1.10015</v>
      </c>
      <c r="AC552">
        <v>1.10185</v>
      </c>
      <c r="AD552">
        <v>1.1035999999999999</v>
      </c>
      <c r="AE552">
        <v>1.1051500000000001</v>
      </c>
      <c r="AF552">
        <v>1.1089</v>
      </c>
      <c r="AG552">
        <v>1.1127499999999999</v>
      </c>
      <c r="AH552">
        <v>1.1149</v>
      </c>
      <c r="AK552">
        <v>1.1165499999999999</v>
      </c>
      <c r="AN552">
        <v>1.1182000000000001</v>
      </c>
      <c r="AQ552">
        <v>1.11985</v>
      </c>
      <c r="AT552">
        <v>1.1214999999999999</v>
      </c>
      <c r="AW552">
        <v>1.1232</v>
      </c>
      <c r="AZ552">
        <v>1.1249</v>
      </c>
      <c r="BC552">
        <v>1.1266</v>
      </c>
      <c r="BF552">
        <v>1.1283000000000001</v>
      </c>
      <c r="BH552">
        <v>1.1299999999999999</v>
      </c>
      <c r="BI552">
        <v>1.1316999999999999</v>
      </c>
      <c r="BJ552">
        <v>1.1334</v>
      </c>
      <c r="BK552">
        <v>1.1351</v>
      </c>
      <c r="BL552">
        <v>1.1368</v>
      </c>
      <c r="BM552">
        <v>1.13845</v>
      </c>
      <c r="BN552">
        <v>1.14015</v>
      </c>
    </row>
    <row r="553" spans="1:67">
      <c r="A553" s="95">
        <v>45057</v>
      </c>
      <c r="W553" s="662">
        <v>1.0769</v>
      </c>
      <c r="X553" s="662">
        <v>1.07151</v>
      </c>
      <c r="Y553" s="662">
        <v>1.1042000000000001</v>
      </c>
      <c r="Z553" s="28">
        <v>1.096772222222222</v>
      </c>
      <c r="AA553" s="28">
        <v>1.093</v>
      </c>
      <c r="AB553">
        <v>1.09415</v>
      </c>
      <c r="AC553">
        <v>1.09585</v>
      </c>
      <c r="AD553">
        <v>1.0975999999999999</v>
      </c>
      <c r="AE553">
        <v>1.0992500000000001</v>
      </c>
      <c r="AF553">
        <v>1.1030500000000001</v>
      </c>
      <c r="AG553">
        <v>1.1067</v>
      </c>
      <c r="AH553">
        <v>1.1087499999999999</v>
      </c>
      <c r="AK553">
        <v>1.1103499999999999</v>
      </c>
      <c r="AN553">
        <v>1.1120000000000001</v>
      </c>
      <c r="AQ553">
        <v>1.1135999999999999</v>
      </c>
      <c r="AT553">
        <v>1.1152500000000001</v>
      </c>
      <c r="AW553">
        <v>1.1169500000000001</v>
      </c>
      <c r="AZ553">
        <v>1.1186499999999999</v>
      </c>
      <c r="BC553">
        <v>1.12035</v>
      </c>
      <c r="BF553">
        <v>1.12205</v>
      </c>
      <c r="BH553">
        <v>1.12375</v>
      </c>
      <c r="BI553">
        <v>1.1254500000000001</v>
      </c>
      <c r="BJ553">
        <v>1.1271500000000001</v>
      </c>
      <c r="BK553">
        <v>1.1288499999999999</v>
      </c>
      <c r="BL553">
        <v>1.1305499999999999</v>
      </c>
      <c r="BM553">
        <v>1.13225</v>
      </c>
      <c r="BN553">
        <v>1.13395</v>
      </c>
    </row>
    <row r="554" spans="1:67">
      <c r="A554" s="95">
        <v>45058</v>
      </c>
      <c r="W554" s="662">
        <v>1.0769</v>
      </c>
      <c r="X554" s="662">
        <v>1.07151</v>
      </c>
      <c r="Y554" s="662">
        <v>1.1042000000000001</v>
      </c>
      <c r="Z554" s="28">
        <v>1.096772222222222</v>
      </c>
      <c r="AA554" s="28">
        <v>1.0891999999999999</v>
      </c>
      <c r="AB554">
        <v>1.08755</v>
      </c>
      <c r="AC554">
        <v>1.0892500000000001</v>
      </c>
      <c r="AD554">
        <v>1.091</v>
      </c>
      <c r="AE554">
        <v>1.0926499999999999</v>
      </c>
      <c r="AF554">
        <v>1.0964</v>
      </c>
      <c r="AG554">
        <v>1.1003000000000001</v>
      </c>
      <c r="AH554">
        <v>1.1026</v>
      </c>
      <c r="AK554">
        <v>1.1043000000000001</v>
      </c>
      <c r="AN554">
        <v>1.1060000000000001</v>
      </c>
      <c r="AQ554">
        <v>1.1076999999999999</v>
      </c>
      <c r="AT554">
        <v>1.10945</v>
      </c>
      <c r="AW554">
        <v>1.1112500000000001</v>
      </c>
      <c r="AZ554">
        <v>1.1130500000000001</v>
      </c>
      <c r="BC554">
        <v>1.1148499999999999</v>
      </c>
      <c r="BF554">
        <v>1.1166499999999999</v>
      </c>
      <c r="BH554">
        <v>1.1184000000000001</v>
      </c>
      <c r="BI554">
        <v>1.1202000000000001</v>
      </c>
      <c r="BJ554">
        <v>1.1220000000000001</v>
      </c>
      <c r="BK554">
        <v>1.1237999999999999</v>
      </c>
      <c r="BL554">
        <v>1.1255999999999999</v>
      </c>
      <c r="BM554">
        <v>1.1274</v>
      </c>
      <c r="BN554">
        <v>1.1292</v>
      </c>
    </row>
    <row r="555" spans="1:67">
      <c r="A555" s="95">
        <v>45061</v>
      </c>
      <c r="W555" s="662">
        <v>1.0769</v>
      </c>
      <c r="X555" s="662">
        <v>1.07151</v>
      </c>
      <c r="Y555" s="662">
        <v>1.1042000000000001</v>
      </c>
      <c r="Z555" s="28">
        <v>1.096772222222222</v>
      </c>
      <c r="AA555" s="28">
        <v>1.0875999999999999</v>
      </c>
      <c r="AB555">
        <v>1.0895999999999999</v>
      </c>
      <c r="AC555">
        <v>1.0912999999999999</v>
      </c>
      <c r="AD555">
        <v>1.0928500000000001</v>
      </c>
      <c r="AE555">
        <v>1.0947</v>
      </c>
      <c r="AF555">
        <v>1.0961000000000001</v>
      </c>
      <c r="AG555">
        <v>1.0985499999999999</v>
      </c>
      <c r="AH555">
        <v>1.1025</v>
      </c>
      <c r="AK555">
        <v>1.1047499999999999</v>
      </c>
      <c r="AN555">
        <v>1.1065499999999999</v>
      </c>
      <c r="AQ555">
        <v>1.1083000000000001</v>
      </c>
      <c r="AT555">
        <v>1.1101000000000001</v>
      </c>
      <c r="AW555">
        <v>1.1119000000000001</v>
      </c>
      <c r="AZ555">
        <v>1.1136999999999999</v>
      </c>
      <c r="BC555">
        <v>1.1154999999999999</v>
      </c>
      <c r="BF555">
        <v>1.1173</v>
      </c>
      <c r="BH555">
        <v>1.1191500000000001</v>
      </c>
      <c r="BI555">
        <v>1.1209499999999999</v>
      </c>
      <c r="BJ555">
        <v>1.1227499999999999</v>
      </c>
      <c r="BK555">
        <v>1.1245499999999999</v>
      </c>
      <c r="BL555">
        <v>1.1264000000000001</v>
      </c>
      <c r="BM555">
        <v>1.1282000000000001</v>
      </c>
      <c r="BN555">
        <v>1.1299999999999999</v>
      </c>
      <c r="BO555">
        <v>1.1317999999999999</v>
      </c>
    </row>
    <row r="556" spans="1:67">
      <c r="A556" s="95">
        <v>45062</v>
      </c>
      <c r="W556" s="662">
        <v>1.0769</v>
      </c>
      <c r="X556" s="662">
        <v>1.07151</v>
      </c>
      <c r="Y556" s="662">
        <v>1.1042000000000001</v>
      </c>
      <c r="Z556" s="28">
        <v>1.096772222222222</v>
      </c>
      <c r="AA556" s="28">
        <v>1.0881000000000001</v>
      </c>
      <c r="AB556">
        <v>1.0889</v>
      </c>
      <c r="AC556">
        <v>1.0906</v>
      </c>
      <c r="AD556">
        <v>1.09215</v>
      </c>
      <c r="AE556">
        <v>1.09395</v>
      </c>
      <c r="AF556">
        <v>1.0953999999999999</v>
      </c>
      <c r="AG556">
        <v>1.09805</v>
      </c>
      <c r="AH556">
        <v>1.10215</v>
      </c>
      <c r="AK556">
        <v>1.1045</v>
      </c>
      <c r="AN556">
        <v>1.1063000000000001</v>
      </c>
      <c r="AQ556">
        <v>1.10805</v>
      </c>
      <c r="AT556">
        <v>1.1097999999999999</v>
      </c>
      <c r="AW556">
        <v>1.11155</v>
      </c>
      <c r="AZ556">
        <v>1.1133</v>
      </c>
      <c r="BC556">
        <v>1.1150500000000001</v>
      </c>
      <c r="BF556">
        <v>1.1168</v>
      </c>
      <c r="BH556">
        <v>1.1185499999999999</v>
      </c>
      <c r="BI556">
        <v>1.1203000000000001</v>
      </c>
      <c r="BJ556">
        <v>1.1220000000000001</v>
      </c>
      <c r="BK556">
        <v>1.12375</v>
      </c>
      <c r="BL556">
        <v>1.1254999999999999</v>
      </c>
      <c r="BM556">
        <v>1.1272500000000001</v>
      </c>
      <c r="BN556">
        <v>1.129</v>
      </c>
      <c r="BO556">
        <v>1.1307499999999999</v>
      </c>
    </row>
    <row r="557" spans="1:67">
      <c r="A557" s="95">
        <v>45063</v>
      </c>
      <c r="W557" s="662">
        <v>1.0769</v>
      </c>
      <c r="X557" s="662">
        <v>1.07151</v>
      </c>
      <c r="Y557" s="662">
        <v>1.1042000000000001</v>
      </c>
      <c r="Z557" s="28">
        <v>1.096772222222222</v>
      </c>
      <c r="AA557" s="28">
        <v>1.0829</v>
      </c>
      <c r="AB557">
        <v>1.0858000000000001</v>
      </c>
      <c r="AC557">
        <v>1.0874999999999999</v>
      </c>
      <c r="AD557">
        <v>1.0891</v>
      </c>
      <c r="AE557">
        <v>1.091</v>
      </c>
      <c r="AF557">
        <v>1.0924499999999999</v>
      </c>
      <c r="AG557">
        <v>1.0950500000000001</v>
      </c>
      <c r="AH557">
        <v>1.0992500000000001</v>
      </c>
      <c r="AK557">
        <v>1.1016999999999999</v>
      </c>
      <c r="AN557">
        <v>1.10345</v>
      </c>
      <c r="AQ557">
        <v>1.1051500000000001</v>
      </c>
      <c r="AT557">
        <v>1.1069</v>
      </c>
      <c r="AW557">
        <v>1.1087</v>
      </c>
      <c r="AZ557">
        <v>1.1106</v>
      </c>
      <c r="BC557">
        <v>1.1125499999999999</v>
      </c>
      <c r="BF557">
        <v>1.1145</v>
      </c>
      <c r="BH557">
        <v>1.1164499999999999</v>
      </c>
      <c r="BI557">
        <v>1.11835</v>
      </c>
      <c r="BJ557">
        <v>1.1203000000000001</v>
      </c>
      <c r="BK557">
        <v>1.12225</v>
      </c>
      <c r="BL557">
        <v>1.12415</v>
      </c>
      <c r="BM557">
        <v>1.1261000000000001</v>
      </c>
      <c r="BN557">
        <v>1.12805</v>
      </c>
      <c r="BO557">
        <v>1.1299999999999999</v>
      </c>
    </row>
    <row r="558" spans="1:67">
      <c r="A558" s="95">
        <v>45064</v>
      </c>
      <c r="W558" s="662">
        <v>1.0769</v>
      </c>
      <c r="X558" s="662">
        <v>1.07151</v>
      </c>
      <c r="Y558" s="662">
        <v>1.1042000000000001</v>
      </c>
      <c r="Z558" s="28">
        <v>1.096772222222222</v>
      </c>
      <c r="AA558" s="28">
        <v>1.0812999999999999</v>
      </c>
      <c r="AB558">
        <v>1.0785</v>
      </c>
      <c r="AC558">
        <v>1.0802</v>
      </c>
      <c r="AD558">
        <v>1.0818000000000001</v>
      </c>
      <c r="AE558">
        <v>1.0837000000000001</v>
      </c>
      <c r="AF558">
        <v>1.0851500000000001</v>
      </c>
      <c r="AG558">
        <v>1.08795</v>
      </c>
      <c r="AH558">
        <v>1.09215</v>
      </c>
      <c r="AK558">
        <v>1.0948</v>
      </c>
      <c r="AN558">
        <v>1.0966499999999999</v>
      </c>
      <c r="AQ558">
        <v>1.0985499999999999</v>
      </c>
      <c r="AT558">
        <v>1.1004</v>
      </c>
      <c r="AW558">
        <v>1.10225</v>
      </c>
      <c r="AZ558">
        <v>1.10405</v>
      </c>
      <c r="BC558">
        <v>1.10585</v>
      </c>
      <c r="BF558">
        <v>1.1075999999999999</v>
      </c>
      <c r="BH558">
        <v>1.1093999999999999</v>
      </c>
      <c r="BI558">
        <v>1.1112</v>
      </c>
      <c r="BJ558">
        <v>1.1129500000000001</v>
      </c>
      <c r="BK558">
        <v>1.1147499999999999</v>
      </c>
      <c r="BL558">
        <v>1.1165499999999999</v>
      </c>
      <c r="BM558">
        <v>1.11835</v>
      </c>
      <c r="BN558">
        <v>1.1201000000000001</v>
      </c>
      <c r="BO558">
        <v>1.1218999999999999</v>
      </c>
    </row>
    <row r="559" spans="1:67">
      <c r="A559" s="95">
        <v>45065</v>
      </c>
      <c r="W559" s="662">
        <v>1.0769</v>
      </c>
      <c r="X559" s="662">
        <v>1.07151</v>
      </c>
      <c r="Y559" s="662">
        <v>1.1042000000000001</v>
      </c>
      <c r="Z559" s="28">
        <v>1.096772222222222</v>
      </c>
      <c r="AA559" s="28">
        <v>1.0808</v>
      </c>
      <c r="AB559">
        <v>1.0826</v>
      </c>
      <c r="AC559">
        <v>1.0843</v>
      </c>
      <c r="AD559">
        <v>1.08585</v>
      </c>
      <c r="AE559">
        <v>1.0876999999999999</v>
      </c>
      <c r="AF559">
        <v>1.0891500000000001</v>
      </c>
      <c r="AG559">
        <v>1.09195</v>
      </c>
      <c r="AH559">
        <v>1.0961000000000001</v>
      </c>
      <c r="AK559">
        <v>1.0987</v>
      </c>
      <c r="AN559">
        <v>1.1007</v>
      </c>
      <c r="AQ559">
        <v>1.1027</v>
      </c>
      <c r="AT559">
        <v>1.1047</v>
      </c>
      <c r="AW559">
        <v>1.1067</v>
      </c>
      <c r="AZ559">
        <v>1.1086499999999999</v>
      </c>
      <c r="BC559">
        <v>1.1106</v>
      </c>
      <c r="BF559">
        <v>1.1125499999999999</v>
      </c>
      <c r="BH559">
        <v>1.1145</v>
      </c>
      <c r="BI559">
        <v>1.1164499999999999</v>
      </c>
      <c r="BJ559">
        <v>1.1184499999999999</v>
      </c>
      <c r="BK559">
        <v>1.1204000000000001</v>
      </c>
      <c r="BL559">
        <v>1.12235</v>
      </c>
      <c r="BM559">
        <v>1.1243000000000001</v>
      </c>
      <c r="BN559">
        <v>1.12625</v>
      </c>
      <c r="BO559">
        <v>1.1282000000000001</v>
      </c>
    </row>
    <row r="560" spans="1:67">
      <c r="A560" s="95">
        <v>45068</v>
      </c>
      <c r="W560" s="662">
        <v>1.0769</v>
      </c>
      <c r="X560" s="662">
        <v>1.07151</v>
      </c>
      <c r="Y560" s="662">
        <v>1.1042000000000001</v>
      </c>
      <c r="Z560" s="28">
        <v>1.096772222222222</v>
      </c>
      <c r="AA560" s="28">
        <v>1.0822000000000001</v>
      </c>
      <c r="AB560">
        <v>1.0835999999999999</v>
      </c>
      <c r="AC560">
        <v>1.0852999999999999</v>
      </c>
      <c r="AD560">
        <v>1.0869</v>
      </c>
      <c r="AE560">
        <v>1.0888</v>
      </c>
      <c r="AF560">
        <v>1.0903</v>
      </c>
      <c r="AG560">
        <v>1.0930500000000001</v>
      </c>
      <c r="AH560">
        <v>1.09755</v>
      </c>
      <c r="AK560">
        <v>1.1003499999999999</v>
      </c>
      <c r="AN560">
        <v>1.1023499999999999</v>
      </c>
      <c r="AQ560">
        <v>1.1044</v>
      </c>
      <c r="AT560">
        <v>1.1064000000000001</v>
      </c>
      <c r="AW560">
        <v>1.1084499999999999</v>
      </c>
      <c r="AZ560">
        <v>1.1105</v>
      </c>
      <c r="BC560">
        <v>1.1125499999999999</v>
      </c>
      <c r="BF560">
        <v>1.1146499999999999</v>
      </c>
      <c r="BH560">
        <v>1.1167</v>
      </c>
      <c r="BI560">
        <v>1.1188</v>
      </c>
      <c r="BJ560">
        <v>1.1208499999999999</v>
      </c>
      <c r="BK560">
        <v>1.1229499999999999</v>
      </c>
      <c r="BL560">
        <v>1.125</v>
      </c>
      <c r="BM560">
        <v>1.1271</v>
      </c>
      <c r="BN560">
        <v>1.1291500000000001</v>
      </c>
      <c r="BO560">
        <v>1.1312500000000001</v>
      </c>
    </row>
    <row r="561" spans="1:67">
      <c r="A561" s="95">
        <v>45069</v>
      </c>
      <c r="W561" s="662">
        <v>1.0769</v>
      </c>
      <c r="X561" s="662">
        <v>1.07151</v>
      </c>
      <c r="Y561" s="662">
        <v>1.1042000000000001</v>
      </c>
      <c r="Z561" s="28">
        <v>1.096772222222222</v>
      </c>
      <c r="AA561" s="28">
        <v>1.0779000000000001</v>
      </c>
      <c r="AB561">
        <v>1.07925</v>
      </c>
      <c r="AC561">
        <v>1.0809500000000001</v>
      </c>
      <c r="AD561">
        <v>1.0825499999999999</v>
      </c>
      <c r="AE561">
        <v>1.0845</v>
      </c>
      <c r="AF561">
        <v>1.08605</v>
      </c>
      <c r="AG561">
        <v>1.089</v>
      </c>
      <c r="AH561">
        <v>1.09345</v>
      </c>
      <c r="AK561">
        <v>1.0963499999999999</v>
      </c>
      <c r="AN561">
        <v>1.0984</v>
      </c>
      <c r="AQ561">
        <v>1.1004</v>
      </c>
      <c r="AT561">
        <v>1.1024499999999999</v>
      </c>
      <c r="AW561">
        <v>1.1044499999999999</v>
      </c>
      <c r="AZ561">
        <v>1.1064000000000001</v>
      </c>
      <c r="BC561">
        <v>1.1084000000000001</v>
      </c>
      <c r="BF561">
        <v>1.1103499999999999</v>
      </c>
      <c r="BH561">
        <v>1.1123499999999999</v>
      </c>
      <c r="BI561">
        <v>1.1143000000000001</v>
      </c>
      <c r="BJ561">
        <v>1.1163000000000001</v>
      </c>
      <c r="BK561">
        <v>1.11825</v>
      </c>
      <c r="BL561">
        <v>1.12025</v>
      </c>
      <c r="BM561">
        <v>1.12225</v>
      </c>
      <c r="BN561">
        <v>1.1242000000000001</v>
      </c>
      <c r="BO561">
        <v>1.1262000000000001</v>
      </c>
    </row>
    <row r="562" spans="1:67">
      <c r="A562" s="95">
        <v>45070</v>
      </c>
      <c r="W562" s="662">
        <v>1.0769</v>
      </c>
      <c r="X562" s="662">
        <v>1.07151</v>
      </c>
      <c r="Y562" s="662">
        <v>1.1042000000000001</v>
      </c>
      <c r="Z562" s="28">
        <v>1.096772222222222</v>
      </c>
      <c r="AA562" s="28">
        <v>1.0785</v>
      </c>
      <c r="AB562">
        <v>1.0766</v>
      </c>
      <c r="AC562">
        <v>1.0783499999999999</v>
      </c>
      <c r="AD562">
        <v>1.08</v>
      </c>
      <c r="AE562">
        <v>1.0820000000000001</v>
      </c>
      <c r="AF562">
        <v>1.0835999999999999</v>
      </c>
      <c r="AG562">
        <v>1.0865</v>
      </c>
      <c r="AH562">
        <v>1.0911999999999999</v>
      </c>
      <c r="AK562">
        <v>1.0941000000000001</v>
      </c>
      <c r="AN562">
        <v>1.0960000000000001</v>
      </c>
      <c r="AQ562">
        <v>1.09795</v>
      </c>
      <c r="AT562">
        <v>1.0999000000000001</v>
      </c>
      <c r="AW562">
        <v>1.10185</v>
      </c>
      <c r="AZ562">
        <v>1.10375</v>
      </c>
      <c r="BC562">
        <v>1.1055999999999999</v>
      </c>
      <c r="BF562">
        <v>1.1074999999999999</v>
      </c>
      <c r="BH562">
        <v>1.1093999999999999</v>
      </c>
      <c r="BI562">
        <v>1.1112500000000001</v>
      </c>
      <c r="BJ562">
        <v>1.1131500000000001</v>
      </c>
      <c r="BK562">
        <v>1.1150500000000001</v>
      </c>
      <c r="BL562">
        <v>1.1169</v>
      </c>
      <c r="BM562">
        <v>1.1188</v>
      </c>
      <c r="BN562">
        <v>1.1206499999999999</v>
      </c>
      <c r="BO562">
        <v>1.1225499999999999</v>
      </c>
    </row>
    <row r="563" spans="1:67">
      <c r="A563" s="95">
        <v>45071</v>
      </c>
      <c r="W563" s="662">
        <v>1.0769</v>
      </c>
      <c r="X563" s="662">
        <v>1.07151</v>
      </c>
      <c r="Y563" s="662">
        <v>1.1042000000000001</v>
      </c>
      <c r="Z563" s="28">
        <v>1.096772222222222</v>
      </c>
      <c r="AA563" s="28">
        <v>1.0750999999999999</v>
      </c>
      <c r="AB563">
        <v>1.0734999999999999</v>
      </c>
      <c r="AC563">
        <v>1.07525</v>
      </c>
      <c r="AD563">
        <v>1.0769500000000001</v>
      </c>
      <c r="AE563">
        <v>1.0789500000000001</v>
      </c>
      <c r="AF563">
        <v>1.0805499999999999</v>
      </c>
      <c r="AG563">
        <v>1.0837000000000001</v>
      </c>
      <c r="AH563">
        <v>1.0884</v>
      </c>
      <c r="AK563">
        <v>1.09145</v>
      </c>
      <c r="AN563">
        <v>1.09355</v>
      </c>
      <c r="AQ563">
        <v>1.0955999999999999</v>
      </c>
      <c r="AT563">
        <v>1.09765</v>
      </c>
      <c r="AW563">
        <v>1.0996999999999999</v>
      </c>
      <c r="AZ563">
        <v>1.1017999999999999</v>
      </c>
      <c r="BC563">
        <v>1.10395</v>
      </c>
      <c r="BF563">
        <v>1.10605</v>
      </c>
      <c r="BH563">
        <v>1.10815</v>
      </c>
      <c r="BI563">
        <v>1.11025</v>
      </c>
      <c r="BJ563">
        <v>1.1123499999999999</v>
      </c>
      <c r="BK563">
        <v>1.1144499999999999</v>
      </c>
      <c r="BL563">
        <v>1.1165499999999999</v>
      </c>
      <c r="BM563">
        <v>1.1186499999999999</v>
      </c>
      <c r="BN563">
        <v>1.1208</v>
      </c>
      <c r="BO563">
        <v>1.1229</v>
      </c>
    </row>
    <row r="564" spans="1:67">
      <c r="A564" s="95">
        <v>45072</v>
      </c>
      <c r="W564" s="662">
        <v>1.0769</v>
      </c>
      <c r="X564" s="662">
        <v>1.07151</v>
      </c>
      <c r="Y564" s="662">
        <v>1.1042000000000001</v>
      </c>
      <c r="Z564" s="28">
        <v>1.096772222222222</v>
      </c>
      <c r="AA564" s="28">
        <v>1.0750999999999999</v>
      </c>
      <c r="AB564">
        <v>1.0743499999999999</v>
      </c>
      <c r="AC564">
        <v>1.0761499999999999</v>
      </c>
      <c r="AD564">
        <v>1.07785</v>
      </c>
      <c r="AE564">
        <v>1.07985</v>
      </c>
      <c r="AF564">
        <v>1.0814999999999999</v>
      </c>
      <c r="AG564">
        <v>1.0847</v>
      </c>
      <c r="AH564">
        <v>1.0895999999999999</v>
      </c>
      <c r="AK564">
        <v>1.0929500000000001</v>
      </c>
      <c r="AN564">
        <v>1.0952999999999999</v>
      </c>
      <c r="AQ564">
        <v>1.0976999999999999</v>
      </c>
      <c r="AT564">
        <v>1.10005</v>
      </c>
      <c r="AW564">
        <v>1.1024</v>
      </c>
      <c r="AZ564">
        <v>1.1046</v>
      </c>
      <c r="BC564">
        <v>1.1068</v>
      </c>
      <c r="BF564">
        <v>1.109</v>
      </c>
      <c r="BH564">
        <v>1.1111500000000001</v>
      </c>
      <c r="BI564">
        <v>1.1133500000000001</v>
      </c>
      <c r="BJ564">
        <v>1.11555</v>
      </c>
      <c r="BK564">
        <v>1.11775</v>
      </c>
      <c r="BL564">
        <v>1.1198999999999999</v>
      </c>
      <c r="BM564">
        <v>1.1221000000000001</v>
      </c>
      <c r="BN564">
        <v>1.1243000000000001</v>
      </c>
      <c r="BO564">
        <v>1.1265000000000001</v>
      </c>
    </row>
    <row r="565" spans="1:67">
      <c r="A565" s="103">
        <v>45075</v>
      </c>
      <c r="W565" s="662">
        <v>1.0769</v>
      </c>
      <c r="X565" s="662">
        <v>1.07151</v>
      </c>
      <c r="Y565" s="662">
        <v>1.1042000000000001</v>
      </c>
      <c r="Z565" s="28">
        <v>1.096772222222222</v>
      </c>
      <c r="AA565" s="28">
        <v>1.0714999999999999</v>
      </c>
      <c r="AB565" s="189">
        <v>1.0743499999999999</v>
      </c>
      <c r="AC565" s="189">
        <v>1.0761499999999999</v>
      </c>
      <c r="AD565" s="189">
        <v>1.07785</v>
      </c>
      <c r="AE565" s="189">
        <v>1.07985</v>
      </c>
      <c r="AF565" s="189">
        <v>1.0814999999999999</v>
      </c>
      <c r="AG565" s="189">
        <v>1.0847</v>
      </c>
      <c r="AH565" s="189">
        <v>1.0895999999999999</v>
      </c>
      <c r="AI565" s="189"/>
      <c r="AJ565" s="189"/>
      <c r="AK565" s="189">
        <v>1.0929500000000001</v>
      </c>
      <c r="AL565" s="189"/>
      <c r="AM565" s="189"/>
      <c r="AN565" s="189">
        <v>1.0952999999999999</v>
      </c>
      <c r="AO565" s="189"/>
      <c r="AP565" s="189"/>
      <c r="AQ565" s="189">
        <v>1.0976999999999999</v>
      </c>
      <c r="AR565" s="189"/>
      <c r="AS565" s="189"/>
      <c r="AT565" s="189">
        <v>1.10005</v>
      </c>
      <c r="AU565" s="189"/>
      <c r="AV565" s="189"/>
      <c r="AW565" s="189">
        <v>1.1024</v>
      </c>
      <c r="AX565" s="189"/>
      <c r="AY565" s="189"/>
      <c r="AZ565" s="189">
        <v>1.1046</v>
      </c>
      <c r="BA565" s="189"/>
      <c r="BB565" s="189"/>
      <c r="BC565" s="189">
        <v>1.1068</v>
      </c>
      <c r="BD565" s="189"/>
      <c r="BE565" s="189"/>
      <c r="BF565" s="189">
        <v>1.109</v>
      </c>
      <c r="BG565" s="189"/>
      <c r="BH565" s="189">
        <v>1.1111500000000001</v>
      </c>
      <c r="BI565" s="189">
        <v>1.1133500000000001</v>
      </c>
      <c r="BJ565" s="189">
        <v>1.11555</v>
      </c>
      <c r="BK565" s="189">
        <v>1.11775</v>
      </c>
      <c r="BL565" s="189">
        <v>1.1198999999999999</v>
      </c>
      <c r="BM565" s="189">
        <v>1.1221000000000001</v>
      </c>
      <c r="BN565" s="189">
        <v>1.1243000000000001</v>
      </c>
      <c r="BO565" s="189">
        <v>1.1265000000000001</v>
      </c>
    </row>
    <row r="566" spans="1:67">
      <c r="A566" s="95">
        <v>45076</v>
      </c>
      <c r="W566" s="662">
        <v>1.0769</v>
      </c>
      <c r="X566" s="662">
        <v>1.07151</v>
      </c>
      <c r="Y566" s="662">
        <v>1.1042000000000001</v>
      </c>
      <c r="Z566" s="28">
        <v>1.096772222222222</v>
      </c>
      <c r="AA566" s="28">
        <v>1.0744</v>
      </c>
      <c r="AB566">
        <v>1.0731999999999999</v>
      </c>
      <c r="AC566">
        <v>1.075</v>
      </c>
      <c r="AD566">
        <v>1.0767</v>
      </c>
      <c r="AE566">
        <v>1.0788</v>
      </c>
      <c r="AF566">
        <v>1.0805</v>
      </c>
      <c r="AG566">
        <v>1.08375</v>
      </c>
      <c r="AH566">
        <v>1.0888500000000001</v>
      </c>
      <c r="AK566">
        <v>1.0924</v>
      </c>
      <c r="AN566">
        <v>1.095</v>
      </c>
      <c r="AQ566">
        <v>1.0975999999999999</v>
      </c>
      <c r="AT566">
        <v>1.10015</v>
      </c>
      <c r="AW566">
        <v>1.1027</v>
      </c>
      <c r="AZ566">
        <v>1.1050500000000001</v>
      </c>
      <c r="BC566">
        <v>1.10745</v>
      </c>
      <c r="BF566">
        <v>1.1097999999999999</v>
      </c>
      <c r="BH566">
        <v>1.11215</v>
      </c>
      <c r="BI566">
        <v>1.1145</v>
      </c>
      <c r="BJ566">
        <v>1.1168499999999999</v>
      </c>
      <c r="BK566">
        <v>1.1192500000000001</v>
      </c>
      <c r="BL566">
        <v>1.1215999999999999</v>
      </c>
      <c r="BM566">
        <v>1.12395</v>
      </c>
      <c r="BN566">
        <v>1.1263000000000001</v>
      </c>
      <c r="BO566">
        <v>1.1286499999999999</v>
      </c>
    </row>
    <row r="567" spans="1:67">
      <c r="A567" s="95">
        <v>45077</v>
      </c>
      <c r="W567" s="662">
        <v>1.0769</v>
      </c>
      <c r="X567" s="662">
        <v>1.07151</v>
      </c>
      <c r="Y567" s="662">
        <v>1.1042000000000001</v>
      </c>
      <c r="Z567" s="28">
        <v>1.096772222222222</v>
      </c>
      <c r="AA567">
        <v>1.0683</v>
      </c>
      <c r="AB567">
        <v>1.0685500000000001</v>
      </c>
      <c r="AC567">
        <v>1.0702499999999999</v>
      </c>
      <c r="AD567">
        <v>1.07195</v>
      </c>
      <c r="AE567">
        <v>1.0740000000000001</v>
      </c>
      <c r="AF567">
        <v>1.0755999999999999</v>
      </c>
      <c r="AG567">
        <v>1.0789</v>
      </c>
      <c r="AH567">
        <v>1.0838000000000001</v>
      </c>
      <c r="AK567">
        <v>1.08735</v>
      </c>
      <c r="AN567">
        <v>1.0899000000000001</v>
      </c>
      <c r="AQ567">
        <v>1.0925</v>
      </c>
      <c r="AT567">
        <v>1.0950500000000001</v>
      </c>
      <c r="AW567">
        <v>1.0975999999999999</v>
      </c>
      <c r="AZ567">
        <v>1.1000000000000001</v>
      </c>
      <c r="BC567">
        <v>1.1024</v>
      </c>
      <c r="BF567">
        <v>1.1047499999999999</v>
      </c>
      <c r="BH567">
        <v>1.1071500000000001</v>
      </c>
      <c r="BI567">
        <v>1.10955</v>
      </c>
      <c r="BJ567">
        <v>1.11195</v>
      </c>
      <c r="BK567">
        <v>1.1143000000000001</v>
      </c>
      <c r="BL567">
        <v>1.1167</v>
      </c>
      <c r="BM567">
        <v>1.1191</v>
      </c>
      <c r="BN567">
        <v>1.1214999999999999</v>
      </c>
      <c r="BO567">
        <v>1.12385</v>
      </c>
    </row>
    <row r="568" spans="1:67">
      <c r="A568" s="95">
        <v>45078</v>
      </c>
      <c r="W568" s="662">
        <v>1.0769</v>
      </c>
      <c r="X568" s="662">
        <v>1.07151</v>
      </c>
      <c r="Y568" s="662">
        <v>1.1042000000000001</v>
      </c>
      <c r="Z568" s="28">
        <v>1.096772222222222</v>
      </c>
      <c r="AA568" s="28">
        <v>1.0867499999999999</v>
      </c>
      <c r="AB568" s="28">
        <v>1.0697000000000001</v>
      </c>
      <c r="AC568">
        <v>1.0788500000000001</v>
      </c>
      <c r="AD568">
        <v>1.0805</v>
      </c>
      <c r="AE568">
        <v>1.0825</v>
      </c>
      <c r="AF568">
        <v>1.0841499999999999</v>
      </c>
      <c r="AG568">
        <v>1.0872999999999999</v>
      </c>
      <c r="AH568">
        <v>1.0922000000000001</v>
      </c>
      <c r="AK568">
        <v>1.0955999999999999</v>
      </c>
      <c r="AN568">
        <v>1.0980000000000001</v>
      </c>
      <c r="AQ568">
        <v>1.1004499999999999</v>
      </c>
      <c r="AT568">
        <v>1.1028500000000001</v>
      </c>
      <c r="AW568">
        <v>1.1052999999999999</v>
      </c>
      <c r="AZ568">
        <v>1.10765</v>
      </c>
      <c r="BC568">
        <v>1.1100000000000001</v>
      </c>
      <c r="BF568">
        <v>1.1123499999999999</v>
      </c>
      <c r="BH568">
        <v>1.1147499999999999</v>
      </c>
      <c r="BI568">
        <v>1.1171</v>
      </c>
      <c r="BJ568">
        <v>1.1194500000000001</v>
      </c>
      <c r="BK568">
        <v>1.12185</v>
      </c>
      <c r="BL568">
        <v>1.1242000000000001</v>
      </c>
      <c r="BM568">
        <v>1.1265499999999999</v>
      </c>
      <c r="BN568">
        <v>1.1289499999999999</v>
      </c>
      <c r="BO568">
        <v>1.1313</v>
      </c>
    </row>
    <row r="569" spans="1:67">
      <c r="A569" s="95">
        <v>45079</v>
      </c>
      <c r="W569" s="662">
        <v>1.0769</v>
      </c>
      <c r="X569" s="662">
        <v>1.07151</v>
      </c>
      <c r="Y569" s="662">
        <v>1.1042000000000001</v>
      </c>
      <c r="Z569" s="28">
        <v>1.096772222222222</v>
      </c>
      <c r="AA569" s="28">
        <v>1.0867499999999999</v>
      </c>
      <c r="AB569" s="28">
        <v>1.0763</v>
      </c>
      <c r="AC569">
        <v>1.0738000000000001</v>
      </c>
      <c r="AD569">
        <v>1.07545</v>
      </c>
      <c r="AE569">
        <v>1.07755</v>
      </c>
      <c r="AF569">
        <v>1.07925</v>
      </c>
      <c r="AG569">
        <v>1.0824499999999999</v>
      </c>
      <c r="AH569">
        <v>1.08745</v>
      </c>
      <c r="AK569">
        <v>1.0911999999999999</v>
      </c>
      <c r="AN569">
        <v>1.0940000000000001</v>
      </c>
      <c r="AQ569">
        <v>1.0965499999999999</v>
      </c>
      <c r="AT569">
        <v>1.0991</v>
      </c>
      <c r="AW569">
        <v>1.10165</v>
      </c>
      <c r="AZ569">
        <v>1.10425</v>
      </c>
      <c r="BC569">
        <v>1.1069</v>
      </c>
      <c r="BF569">
        <v>1.1094999999999999</v>
      </c>
      <c r="BH569">
        <v>1.1121000000000001</v>
      </c>
      <c r="BI569">
        <v>1.1147</v>
      </c>
      <c r="BJ569">
        <v>1.1173</v>
      </c>
      <c r="BK569">
        <v>1.1198999999999999</v>
      </c>
      <c r="BL569">
        <v>1.1225499999999999</v>
      </c>
      <c r="BM569">
        <v>1.1251500000000001</v>
      </c>
      <c r="BN569">
        <v>1.12775</v>
      </c>
      <c r="BO569">
        <v>1.13035</v>
      </c>
    </row>
    <row r="570" spans="1:67">
      <c r="A570" s="95">
        <v>45082</v>
      </c>
      <c r="W570" s="662">
        <v>1.0769</v>
      </c>
      <c r="X570" s="662">
        <v>1.07151</v>
      </c>
      <c r="Y570" s="662">
        <v>1.1042000000000001</v>
      </c>
      <c r="Z570" s="28">
        <v>1.096772222222222</v>
      </c>
      <c r="AA570" s="28">
        <v>1.0867499999999999</v>
      </c>
      <c r="AB570" s="28">
        <v>1.069</v>
      </c>
      <c r="AC570">
        <v>1.07395</v>
      </c>
      <c r="AD570">
        <v>1.07565</v>
      </c>
      <c r="AE570">
        <v>1.0777000000000001</v>
      </c>
      <c r="AF570">
        <v>1.07935</v>
      </c>
      <c r="AG570">
        <v>1.0825499999999999</v>
      </c>
      <c r="AH570">
        <v>1.08755</v>
      </c>
      <c r="AK570">
        <v>1.091</v>
      </c>
      <c r="AN570">
        <v>1.09345</v>
      </c>
      <c r="AQ570">
        <v>1.09585</v>
      </c>
      <c r="AT570">
        <v>1.0983000000000001</v>
      </c>
      <c r="AW570">
        <v>1.1007</v>
      </c>
      <c r="AZ570">
        <v>1.1031</v>
      </c>
      <c r="BC570">
        <v>1.10555</v>
      </c>
      <c r="BF570">
        <v>1.10795</v>
      </c>
      <c r="BH570">
        <v>1.1103499999999999</v>
      </c>
      <c r="BI570">
        <v>1.1128</v>
      </c>
      <c r="BJ570">
        <v>1.1152</v>
      </c>
      <c r="BK570">
        <v>1.1175999999999999</v>
      </c>
      <c r="BL570">
        <v>1.1200000000000001</v>
      </c>
      <c r="BM570">
        <v>1.1224499999999999</v>
      </c>
      <c r="BN570">
        <v>1.1248499999999999</v>
      </c>
      <c r="BO570">
        <v>1.1272500000000001</v>
      </c>
    </row>
    <row r="571" spans="1:67">
      <c r="A571" s="95">
        <v>45083</v>
      </c>
      <c r="W571" s="662">
        <v>1.0769</v>
      </c>
      <c r="X571" s="662">
        <v>1.07151</v>
      </c>
      <c r="Y571" s="662">
        <v>1.1042000000000001</v>
      </c>
      <c r="Z571" s="28">
        <v>1.096772222222222</v>
      </c>
      <c r="AA571" s="28">
        <v>1.0867499999999999</v>
      </c>
      <c r="AB571" s="28">
        <v>1.0683</v>
      </c>
      <c r="AC571">
        <v>1.0719000000000001</v>
      </c>
      <c r="AD571">
        <v>1.0736000000000001</v>
      </c>
      <c r="AE571">
        <v>1.07565</v>
      </c>
      <c r="AF571">
        <v>1.0772999999999999</v>
      </c>
      <c r="AG571">
        <v>1.0805499999999999</v>
      </c>
      <c r="AH571">
        <v>1.0855999999999999</v>
      </c>
      <c r="AK571">
        <v>1.0894999999999999</v>
      </c>
      <c r="AN571">
        <v>1.0923499999999999</v>
      </c>
      <c r="AQ571">
        <v>1.0951500000000001</v>
      </c>
      <c r="AT571">
        <v>1.0979000000000001</v>
      </c>
      <c r="AW571">
        <v>1.1006499999999999</v>
      </c>
      <c r="AZ571">
        <v>1.1031</v>
      </c>
      <c r="BC571">
        <v>1.10555</v>
      </c>
      <c r="BF571">
        <v>1.1080000000000001</v>
      </c>
      <c r="BH571">
        <v>1.1104499999999999</v>
      </c>
      <c r="BI571">
        <v>1.1129</v>
      </c>
      <c r="BJ571">
        <v>1.1153500000000001</v>
      </c>
      <c r="BK571">
        <v>1.1177999999999999</v>
      </c>
      <c r="BL571">
        <v>1.12025</v>
      </c>
      <c r="BM571">
        <v>1.1226499999999999</v>
      </c>
      <c r="BN571">
        <v>1.1251</v>
      </c>
      <c r="BO571">
        <v>1.1275500000000001</v>
      </c>
    </row>
    <row r="572" spans="1:67">
      <c r="A572" s="95">
        <v>45084</v>
      </c>
      <c r="W572" s="662">
        <v>1.0769</v>
      </c>
      <c r="X572" s="662">
        <v>1.07151</v>
      </c>
      <c r="Y572" s="662">
        <v>1.1042000000000001</v>
      </c>
      <c r="Z572" s="28">
        <v>1.096772222222222</v>
      </c>
      <c r="AA572" s="28">
        <v>1.0867499999999999</v>
      </c>
      <c r="AB572" s="28">
        <v>1.0717000000000001</v>
      </c>
      <c r="AC572">
        <v>1.0726</v>
      </c>
      <c r="AD572">
        <v>1.0743</v>
      </c>
      <c r="AE572">
        <v>1.0763</v>
      </c>
      <c r="AF572">
        <v>1.07795</v>
      </c>
      <c r="AG572">
        <v>1.0811500000000001</v>
      </c>
      <c r="AH572">
        <v>1.0863</v>
      </c>
      <c r="AK572">
        <v>1.09005</v>
      </c>
      <c r="AN572">
        <v>1.0928500000000001</v>
      </c>
      <c r="AQ572">
        <v>1.0955999999999999</v>
      </c>
      <c r="AT572">
        <v>1.0984</v>
      </c>
      <c r="AW572">
        <v>1.1011500000000001</v>
      </c>
      <c r="AZ572">
        <v>1.10355</v>
      </c>
      <c r="BC572">
        <v>1.10595</v>
      </c>
      <c r="BF572">
        <v>1.1084000000000001</v>
      </c>
      <c r="BH572">
        <v>1.1108</v>
      </c>
      <c r="BI572">
        <v>1.1132500000000001</v>
      </c>
      <c r="BJ572">
        <v>1.11565</v>
      </c>
      <c r="BK572">
        <v>1.1181000000000001</v>
      </c>
      <c r="BL572">
        <v>1.1205000000000001</v>
      </c>
      <c r="BM572">
        <v>1.1229499999999999</v>
      </c>
      <c r="BN572">
        <v>1.1253500000000001</v>
      </c>
      <c r="BO572">
        <v>1.12775</v>
      </c>
    </row>
    <row r="573" spans="1:67">
      <c r="A573" s="95">
        <v>45085</v>
      </c>
      <c r="W573" s="662">
        <v>1.0769</v>
      </c>
      <c r="X573" s="662">
        <v>1.07151</v>
      </c>
      <c r="Y573" s="662">
        <v>1.1042000000000001</v>
      </c>
      <c r="Z573" s="28">
        <v>1.096772222222222</v>
      </c>
      <c r="AA573" s="28">
        <v>1.0867499999999999</v>
      </c>
      <c r="AB573" s="28">
        <v>1.0737000000000001</v>
      </c>
      <c r="AC573">
        <v>1.0802</v>
      </c>
      <c r="AD573">
        <v>1.08185</v>
      </c>
      <c r="AE573">
        <v>1.0839000000000001</v>
      </c>
      <c r="AF573">
        <v>1.0853999999999999</v>
      </c>
      <c r="AG573">
        <v>1.0887500000000001</v>
      </c>
      <c r="AH573">
        <v>1.0938000000000001</v>
      </c>
      <c r="AK573">
        <v>1.0974999999999999</v>
      </c>
      <c r="AN573">
        <v>1.1002000000000001</v>
      </c>
      <c r="AQ573">
        <v>1.1028500000000001</v>
      </c>
      <c r="AT573">
        <v>1.10555</v>
      </c>
      <c r="AW573">
        <v>1.10825</v>
      </c>
      <c r="AZ573">
        <v>1.1106</v>
      </c>
      <c r="BC573">
        <v>1.113</v>
      </c>
      <c r="BF573">
        <v>1.1153999999999999</v>
      </c>
      <c r="BH573">
        <v>1.1177999999999999</v>
      </c>
      <c r="BI573">
        <v>1.1202000000000001</v>
      </c>
      <c r="BJ573">
        <v>1.1226</v>
      </c>
      <c r="BK573">
        <v>1.1249499999999999</v>
      </c>
      <c r="BL573">
        <v>1.1273500000000001</v>
      </c>
      <c r="BM573">
        <v>1.12975</v>
      </c>
      <c r="BN573">
        <v>1.13215</v>
      </c>
      <c r="BO573">
        <v>1.1345499999999999</v>
      </c>
    </row>
    <row r="574" spans="1:67">
      <c r="A574" s="95">
        <v>45086</v>
      </c>
      <c r="W574" s="662">
        <v>1.0769</v>
      </c>
      <c r="X574" s="662">
        <v>1.07151</v>
      </c>
      <c r="Y574" s="662">
        <v>1.1042000000000001</v>
      </c>
      <c r="Z574" s="28">
        <v>1.096772222222222</v>
      </c>
      <c r="AA574" s="28">
        <v>1.0867499999999999</v>
      </c>
      <c r="AB574" s="28">
        <v>1.0780000000000001</v>
      </c>
      <c r="AC574">
        <v>1.0771500000000001</v>
      </c>
      <c r="AD574">
        <v>1.0788</v>
      </c>
      <c r="AE574">
        <v>1.0808500000000001</v>
      </c>
      <c r="AF574">
        <v>1.0825</v>
      </c>
      <c r="AG574">
        <v>1.08575</v>
      </c>
      <c r="AH574">
        <v>1.0909</v>
      </c>
      <c r="AK574">
        <v>1.0949500000000001</v>
      </c>
      <c r="AN574">
        <v>1.09805</v>
      </c>
      <c r="AQ574">
        <v>1.1010500000000001</v>
      </c>
      <c r="AT574">
        <v>1.1040000000000001</v>
      </c>
      <c r="AW574">
        <v>1.1069500000000001</v>
      </c>
      <c r="AZ574">
        <v>1.10945</v>
      </c>
      <c r="BC574">
        <v>1.11195</v>
      </c>
      <c r="BF574">
        <v>1.1145</v>
      </c>
      <c r="BH574">
        <v>1.117</v>
      </c>
      <c r="BI574">
        <v>1.1194999999999999</v>
      </c>
      <c r="BJ574">
        <v>1.12205</v>
      </c>
      <c r="BK574">
        <v>1.1245499999999999</v>
      </c>
      <c r="BL574">
        <v>1.1270500000000001</v>
      </c>
      <c r="BM574">
        <v>1.1295999999999999</v>
      </c>
      <c r="BN574">
        <v>1.1321000000000001</v>
      </c>
      <c r="BO574">
        <v>1.1346000000000001</v>
      </c>
    </row>
    <row r="575" spans="1:67">
      <c r="A575" s="95">
        <v>45089</v>
      </c>
      <c r="W575" s="662">
        <v>1.0769</v>
      </c>
      <c r="X575" s="662">
        <v>1.07151</v>
      </c>
      <c r="Y575" s="662">
        <v>1.1042000000000001</v>
      </c>
      <c r="Z575" s="28">
        <v>1.096772222222222</v>
      </c>
      <c r="AA575" s="28">
        <v>1.0867499999999999</v>
      </c>
      <c r="AB575" s="28">
        <v>1.0765</v>
      </c>
      <c r="AC575">
        <v>1.0777000000000001</v>
      </c>
      <c r="AD575">
        <v>1.0793999999999999</v>
      </c>
      <c r="AE575">
        <v>1.0814999999999999</v>
      </c>
      <c r="AF575">
        <v>1.0831</v>
      </c>
      <c r="AG575">
        <v>1.0865</v>
      </c>
      <c r="AH575">
        <v>1.09175</v>
      </c>
      <c r="AK575">
        <v>1.0958000000000001</v>
      </c>
      <c r="AN575">
        <v>1.0988500000000001</v>
      </c>
      <c r="AQ575">
        <v>1.1017999999999999</v>
      </c>
      <c r="AT575">
        <v>1.1047499999999999</v>
      </c>
      <c r="AW575">
        <v>1.10765</v>
      </c>
      <c r="AZ575">
        <v>1.11025</v>
      </c>
      <c r="BC575">
        <v>1.1128</v>
      </c>
      <c r="BF575">
        <v>1.1153500000000001</v>
      </c>
      <c r="BH575">
        <v>1.1178999999999999</v>
      </c>
      <c r="BI575">
        <v>1.1205000000000001</v>
      </c>
      <c r="BJ575">
        <v>1.1230500000000001</v>
      </c>
      <c r="BK575">
        <v>1.1255999999999999</v>
      </c>
      <c r="BL575">
        <v>1.12815</v>
      </c>
      <c r="BM575">
        <v>1.1307499999999999</v>
      </c>
      <c r="BN575">
        <v>1.1333</v>
      </c>
      <c r="BO575">
        <v>1.13585</v>
      </c>
    </row>
    <row r="576" spans="1:67">
      <c r="A576" s="95">
        <v>45090</v>
      </c>
      <c r="W576" s="662">
        <v>1.0769</v>
      </c>
      <c r="X576" s="662">
        <v>1.07151</v>
      </c>
      <c r="Y576" s="662">
        <v>1.1042000000000001</v>
      </c>
      <c r="Z576" s="28">
        <v>1.096772222222222</v>
      </c>
      <c r="AA576" s="28">
        <v>1.0867499999999999</v>
      </c>
      <c r="AB576" s="28">
        <v>1.0792999999999999</v>
      </c>
      <c r="AC576">
        <v>1.081</v>
      </c>
      <c r="AD576">
        <v>1.0826499999999999</v>
      </c>
      <c r="AE576">
        <v>1.0846499999999999</v>
      </c>
      <c r="AF576">
        <v>1.0863499999999999</v>
      </c>
      <c r="AG576">
        <v>1.08975</v>
      </c>
      <c r="AH576">
        <v>1.0952999999999999</v>
      </c>
      <c r="AK576">
        <v>1.09945</v>
      </c>
      <c r="AN576">
        <v>1.1023499999999999</v>
      </c>
      <c r="AQ576">
        <v>1.1052</v>
      </c>
      <c r="AT576">
        <v>1.1081000000000001</v>
      </c>
      <c r="AW576">
        <v>1.1109500000000001</v>
      </c>
      <c r="AZ576">
        <v>1.1135999999999999</v>
      </c>
      <c r="BC576">
        <v>1.11625</v>
      </c>
      <c r="BF576">
        <v>1.1189</v>
      </c>
      <c r="BH576">
        <v>1.1214999999999999</v>
      </c>
      <c r="BI576">
        <v>1.12415</v>
      </c>
      <c r="BJ576">
        <v>1.1268</v>
      </c>
      <c r="BK576">
        <v>1.1294500000000001</v>
      </c>
      <c r="BL576">
        <v>1.1321000000000001</v>
      </c>
      <c r="BM576">
        <v>1.1347</v>
      </c>
      <c r="BN576">
        <v>1.1373500000000001</v>
      </c>
      <c r="BO576">
        <v>1.1399999999999999</v>
      </c>
    </row>
    <row r="577" spans="1:69">
      <c r="A577" s="95">
        <v>45091</v>
      </c>
      <c r="W577" s="662">
        <v>1.0769</v>
      </c>
      <c r="X577" s="662">
        <v>1.07151</v>
      </c>
      <c r="Y577" s="662">
        <v>1.1042000000000001</v>
      </c>
      <c r="Z577" s="28">
        <v>1.096772222222222</v>
      </c>
      <c r="AA577" s="28">
        <v>1.0867499999999999</v>
      </c>
      <c r="AB577">
        <v>1.0809</v>
      </c>
      <c r="AC577">
        <v>1.0852999999999999</v>
      </c>
      <c r="AD577">
        <v>1.0869</v>
      </c>
      <c r="AE577">
        <v>1.0889</v>
      </c>
      <c r="AF577">
        <v>1.0905499999999999</v>
      </c>
      <c r="AG577">
        <v>1.09395</v>
      </c>
      <c r="AH577">
        <v>1.0992500000000001</v>
      </c>
      <c r="AK577">
        <v>1.1033500000000001</v>
      </c>
      <c r="AN577">
        <v>1.10605</v>
      </c>
      <c r="AQ577">
        <v>1.1088</v>
      </c>
      <c r="AT577">
        <v>1.11155</v>
      </c>
      <c r="AW577">
        <v>1.11425</v>
      </c>
      <c r="AZ577">
        <v>1.1167</v>
      </c>
      <c r="BC577">
        <v>1.1191</v>
      </c>
      <c r="BF577">
        <v>1.12155</v>
      </c>
      <c r="BH577">
        <v>1.12395</v>
      </c>
      <c r="BI577">
        <v>1.1264000000000001</v>
      </c>
      <c r="BJ577">
        <v>1.1288</v>
      </c>
      <c r="BK577">
        <v>1.1312500000000001</v>
      </c>
      <c r="BL577">
        <v>1.13365</v>
      </c>
      <c r="BM577">
        <v>1.1361000000000001</v>
      </c>
      <c r="BN577">
        <v>1.1385000000000001</v>
      </c>
      <c r="BO577">
        <v>1.1409499999999999</v>
      </c>
    </row>
    <row r="578" spans="1:69">
      <c r="A578" s="95">
        <v>45092</v>
      </c>
      <c r="W578" s="662">
        <v>1.0769</v>
      </c>
      <c r="X578" s="662">
        <v>1.07151</v>
      </c>
      <c r="Y578" s="662">
        <v>1.1042000000000001</v>
      </c>
      <c r="Z578" s="28">
        <v>1.096772222222222</v>
      </c>
      <c r="AA578" s="28">
        <v>1.0867499999999999</v>
      </c>
      <c r="AB578">
        <v>1.0951</v>
      </c>
      <c r="AC578">
        <v>1.0967</v>
      </c>
      <c r="AD578">
        <v>1.0983000000000001</v>
      </c>
      <c r="AE578">
        <v>1.10025</v>
      </c>
      <c r="AF578">
        <v>1.10175</v>
      </c>
      <c r="AG578">
        <v>1.1050500000000001</v>
      </c>
      <c r="AH578">
        <v>1.1103000000000001</v>
      </c>
      <c r="AK578">
        <v>1.1142000000000001</v>
      </c>
      <c r="AN578">
        <v>1.1167499999999999</v>
      </c>
      <c r="AQ578">
        <v>1.1192</v>
      </c>
      <c r="AT578">
        <v>1.1216999999999999</v>
      </c>
      <c r="AW578">
        <v>1.12415</v>
      </c>
      <c r="AZ578">
        <v>1.1262000000000001</v>
      </c>
      <c r="BC578">
        <v>1.12825</v>
      </c>
      <c r="BF578">
        <v>1.13025</v>
      </c>
      <c r="BH578">
        <v>1.1323000000000001</v>
      </c>
      <c r="BI578">
        <v>1.13435</v>
      </c>
      <c r="BJ578">
        <v>1.13635</v>
      </c>
      <c r="BK578">
        <v>1.1384000000000001</v>
      </c>
      <c r="BL578">
        <v>1.14045</v>
      </c>
      <c r="BM578">
        <v>1.14245</v>
      </c>
      <c r="BN578">
        <v>1.1445000000000001</v>
      </c>
      <c r="BO578">
        <v>1.14655</v>
      </c>
    </row>
    <row r="579" spans="1:69">
      <c r="A579" s="95">
        <v>45093</v>
      </c>
      <c r="W579" s="662">
        <v>1.0769</v>
      </c>
      <c r="X579" s="662">
        <v>1.07151</v>
      </c>
      <c r="Y579" s="662">
        <v>1.1042000000000001</v>
      </c>
      <c r="Z579" s="28">
        <v>1.096772222222222</v>
      </c>
      <c r="AA579" s="28">
        <v>1.0867499999999999</v>
      </c>
      <c r="AB579">
        <v>1.0942000000000001</v>
      </c>
      <c r="AC579">
        <v>1.0961000000000001</v>
      </c>
      <c r="AD579">
        <v>1.09765</v>
      </c>
      <c r="AE579">
        <v>1.0995999999999999</v>
      </c>
      <c r="AF579">
        <v>1.1010500000000001</v>
      </c>
      <c r="AG579">
        <v>1.1043000000000001</v>
      </c>
      <c r="AH579">
        <v>1.1096999999999999</v>
      </c>
      <c r="AK579">
        <v>1.11385</v>
      </c>
      <c r="AN579">
        <v>1.1167</v>
      </c>
      <c r="AQ579">
        <v>1.1194999999999999</v>
      </c>
      <c r="AT579">
        <v>1.1223000000000001</v>
      </c>
      <c r="AW579">
        <v>1.1251</v>
      </c>
      <c r="AZ579">
        <v>1.1274</v>
      </c>
      <c r="BC579">
        <v>1.12975</v>
      </c>
      <c r="BF579">
        <v>1.13205</v>
      </c>
      <c r="BH579">
        <v>1.13435</v>
      </c>
      <c r="BI579">
        <v>1.1367</v>
      </c>
      <c r="BJ579">
        <v>1.139</v>
      </c>
      <c r="BK579">
        <v>1.1413</v>
      </c>
      <c r="BL579">
        <v>1.1435999999999999</v>
      </c>
      <c r="BM579">
        <v>1.14595</v>
      </c>
      <c r="BN579">
        <v>1.14825</v>
      </c>
      <c r="BO579">
        <v>1.15055</v>
      </c>
      <c r="BP579">
        <v>1.1529499999999999</v>
      </c>
    </row>
    <row r="580" spans="1:69">
      <c r="A580" s="95">
        <v>45096</v>
      </c>
      <c r="W580" s="662">
        <v>1.0769</v>
      </c>
      <c r="X580" s="662">
        <v>1.07151</v>
      </c>
      <c r="Y580" s="662">
        <v>1.1042000000000001</v>
      </c>
      <c r="Z580" s="28">
        <v>1.096772222222222</v>
      </c>
      <c r="AA580" s="28">
        <v>1.0867499999999999</v>
      </c>
      <c r="AB580" s="28">
        <v>1.0922000000000001</v>
      </c>
      <c r="AC580">
        <v>1.0961000000000001</v>
      </c>
      <c r="AD580">
        <v>1.09765</v>
      </c>
      <c r="AE580">
        <v>1.0995999999999999</v>
      </c>
      <c r="AF580">
        <v>1.1010500000000001</v>
      </c>
      <c r="AG580">
        <v>1.1043000000000001</v>
      </c>
      <c r="AH580">
        <v>1.1096999999999999</v>
      </c>
      <c r="AK580">
        <v>1.11385</v>
      </c>
      <c r="AN580">
        <v>1.1167</v>
      </c>
      <c r="AQ580">
        <v>1.1194999999999999</v>
      </c>
      <c r="AT580">
        <v>1.1223000000000001</v>
      </c>
      <c r="AW580">
        <v>1.1251</v>
      </c>
      <c r="AZ580">
        <v>1.1274</v>
      </c>
      <c r="BC580">
        <v>1.12975</v>
      </c>
      <c r="BF580">
        <v>1.13205</v>
      </c>
      <c r="BH580">
        <v>1.13435</v>
      </c>
      <c r="BI580">
        <v>1.1367</v>
      </c>
      <c r="BJ580">
        <v>1.139</v>
      </c>
      <c r="BK580">
        <v>1.1413</v>
      </c>
      <c r="BL580">
        <v>1.1435999999999999</v>
      </c>
      <c r="BM580">
        <v>1.14595</v>
      </c>
      <c r="BN580">
        <v>1.14825</v>
      </c>
      <c r="BO580">
        <v>1.15055</v>
      </c>
      <c r="BP580">
        <v>1.1529499999999999</v>
      </c>
    </row>
    <row r="581" spans="1:69">
      <c r="A581" s="95">
        <v>45097</v>
      </c>
      <c r="W581" s="662">
        <v>1.0769</v>
      </c>
      <c r="X581" s="662">
        <v>1.07151</v>
      </c>
      <c r="Y581" s="662">
        <v>1.1042000000000001</v>
      </c>
      <c r="Z581" s="28">
        <v>1.096772222222222</v>
      </c>
      <c r="AA581" s="28">
        <v>1.0867499999999999</v>
      </c>
      <c r="AB581" s="28">
        <v>1.0932999999999999</v>
      </c>
      <c r="AC581">
        <v>1.0932500000000001</v>
      </c>
      <c r="AD581">
        <v>1.0948</v>
      </c>
      <c r="AE581">
        <v>1.0968</v>
      </c>
      <c r="AF581">
        <v>1.0982499999999999</v>
      </c>
      <c r="AG581">
        <v>1.1014999999999999</v>
      </c>
      <c r="AH581">
        <v>1.1066</v>
      </c>
      <c r="AK581">
        <v>1.1105</v>
      </c>
      <c r="AN581">
        <v>1.1132500000000001</v>
      </c>
      <c r="AQ581">
        <v>1.11585</v>
      </c>
      <c r="AT581">
        <v>1.1184499999999999</v>
      </c>
      <c r="AW581">
        <v>1.1211</v>
      </c>
      <c r="AZ581">
        <v>1.1234500000000001</v>
      </c>
      <c r="BC581">
        <v>1.1257999999999999</v>
      </c>
      <c r="BF581">
        <v>1.12815</v>
      </c>
      <c r="BH581">
        <v>1.1305000000000001</v>
      </c>
      <c r="BI581">
        <v>1.1328499999999999</v>
      </c>
      <c r="BJ581">
        <v>1.1351500000000001</v>
      </c>
      <c r="BK581">
        <v>1.1375</v>
      </c>
      <c r="BL581">
        <v>1.13985</v>
      </c>
      <c r="BM581">
        <v>1.1422000000000001</v>
      </c>
      <c r="BN581">
        <v>1.14455</v>
      </c>
      <c r="BO581">
        <v>1.1469</v>
      </c>
      <c r="BP581">
        <v>1.1493500000000001</v>
      </c>
    </row>
    <row r="582" spans="1:69">
      <c r="A582" s="95">
        <v>45098</v>
      </c>
      <c r="W582" s="662">
        <v>1.0769</v>
      </c>
      <c r="X582" s="662">
        <v>1.07151</v>
      </c>
      <c r="Y582" s="662">
        <v>1.1042000000000001</v>
      </c>
      <c r="Z582" s="28">
        <v>1.096772222222222</v>
      </c>
      <c r="AA582" s="28">
        <v>1.0867499999999999</v>
      </c>
      <c r="AB582" s="28">
        <v>1.0923</v>
      </c>
      <c r="AC582">
        <v>1.09995</v>
      </c>
      <c r="AD582">
        <v>1.10155</v>
      </c>
      <c r="AE582">
        <v>1.1034999999999999</v>
      </c>
      <c r="AF582">
        <v>1.1049500000000001</v>
      </c>
      <c r="AG582">
        <v>1.10815</v>
      </c>
      <c r="AH582">
        <v>1.1133</v>
      </c>
      <c r="AK582">
        <v>1.1172500000000001</v>
      </c>
      <c r="AN582">
        <v>1.1200000000000001</v>
      </c>
      <c r="AQ582">
        <v>1.1227</v>
      </c>
      <c r="AT582">
        <v>1.1253500000000001</v>
      </c>
      <c r="AW582">
        <v>1.1279999999999999</v>
      </c>
      <c r="AZ582">
        <v>1.13035</v>
      </c>
      <c r="BC582">
        <v>1.1326499999999999</v>
      </c>
      <c r="BF582">
        <v>1.135</v>
      </c>
      <c r="BH582">
        <v>1.1373</v>
      </c>
      <c r="BI582">
        <v>1.1395999999999999</v>
      </c>
      <c r="BJ582">
        <v>1.14195</v>
      </c>
      <c r="BK582">
        <v>1.14425</v>
      </c>
      <c r="BL582">
        <v>1.14655</v>
      </c>
      <c r="BM582">
        <v>1.1489</v>
      </c>
      <c r="BN582">
        <v>1.1512</v>
      </c>
      <c r="BO582">
        <v>1.1535500000000001</v>
      </c>
      <c r="BP582">
        <v>1.15595</v>
      </c>
    </row>
    <row r="583" spans="1:69">
      <c r="A583" s="95">
        <v>45099</v>
      </c>
      <c r="W583" s="662">
        <v>1.0769</v>
      </c>
      <c r="X583" s="662">
        <v>1.07151</v>
      </c>
      <c r="Y583" s="662">
        <v>1.1042000000000001</v>
      </c>
      <c r="Z583" s="28">
        <v>1.096772222222222</v>
      </c>
      <c r="AA583" s="28">
        <v>1.0867499999999999</v>
      </c>
      <c r="AB583" s="28">
        <v>1.0985</v>
      </c>
      <c r="AC583">
        <v>1.0971500000000001</v>
      </c>
      <c r="AD583">
        <v>1.0987</v>
      </c>
      <c r="AE583">
        <v>1.1007</v>
      </c>
      <c r="AF583">
        <v>1.10215</v>
      </c>
      <c r="AG583">
        <v>1.1052999999999999</v>
      </c>
      <c r="AH583">
        <v>1.11025</v>
      </c>
      <c r="AK583">
        <v>1.1142000000000001</v>
      </c>
      <c r="AN583">
        <v>1.1169500000000001</v>
      </c>
      <c r="AQ583">
        <v>1.1195999999999999</v>
      </c>
      <c r="AT583">
        <v>1.1222000000000001</v>
      </c>
      <c r="AW583">
        <v>1.1248499999999999</v>
      </c>
      <c r="AZ583">
        <v>1.1271500000000001</v>
      </c>
      <c r="BC583">
        <v>1.1294500000000001</v>
      </c>
      <c r="BF583">
        <v>1.1316999999999999</v>
      </c>
      <c r="BH583">
        <v>1.1339999999999999</v>
      </c>
      <c r="BI583">
        <v>1.1363000000000001</v>
      </c>
      <c r="BJ583">
        <v>1.13855</v>
      </c>
      <c r="BK583">
        <v>1.1408499999999999</v>
      </c>
      <c r="BL583">
        <v>1.1431</v>
      </c>
      <c r="BM583">
        <v>1.1454</v>
      </c>
      <c r="BN583">
        <v>1.1476999999999999</v>
      </c>
      <c r="BO583">
        <v>1.14995</v>
      </c>
      <c r="BP583">
        <v>1.15235</v>
      </c>
    </row>
    <row r="584" spans="1:69">
      <c r="A584" s="95">
        <v>45100</v>
      </c>
      <c r="W584" s="662">
        <v>1.0769</v>
      </c>
      <c r="X584" s="662">
        <v>1.07151</v>
      </c>
      <c r="Y584" s="662">
        <v>1.1042000000000001</v>
      </c>
      <c r="Z584" s="28">
        <v>1.096772222222222</v>
      </c>
      <c r="AA584" s="28">
        <v>1.0867499999999999</v>
      </c>
      <c r="AB584" s="28">
        <v>1.0884</v>
      </c>
      <c r="AC584">
        <v>1.0903499999999999</v>
      </c>
      <c r="AD584">
        <v>1.0919000000000001</v>
      </c>
      <c r="AE584">
        <v>1.09385</v>
      </c>
      <c r="AF584">
        <v>1.0952999999999999</v>
      </c>
      <c r="AG584">
        <v>1.0985</v>
      </c>
      <c r="AH584">
        <v>1.10355</v>
      </c>
      <c r="AK584">
        <v>1.1074999999999999</v>
      </c>
      <c r="AN584">
        <v>1.1104499999999999</v>
      </c>
      <c r="AQ584">
        <v>1.1133</v>
      </c>
      <c r="AT584">
        <v>1.1161000000000001</v>
      </c>
      <c r="AW584">
        <v>1.1189499999999999</v>
      </c>
      <c r="AZ584">
        <v>1.1214500000000001</v>
      </c>
      <c r="BC584">
        <v>1.1238999999999999</v>
      </c>
      <c r="BF584">
        <v>1.12635</v>
      </c>
      <c r="BH584">
        <v>1.1288499999999999</v>
      </c>
      <c r="BI584">
        <v>1.1313</v>
      </c>
      <c r="BJ584">
        <v>1.13375</v>
      </c>
      <c r="BK584">
        <v>1.1362000000000001</v>
      </c>
      <c r="BL584">
        <v>1.1386499999999999</v>
      </c>
      <c r="BM584">
        <v>1.1411</v>
      </c>
      <c r="BN584">
        <v>1.1435500000000001</v>
      </c>
      <c r="BO584">
        <v>1.14605</v>
      </c>
      <c r="BP584">
        <v>1.1486000000000001</v>
      </c>
    </row>
    <row r="585" spans="1:69">
      <c r="A585" s="95">
        <v>45103</v>
      </c>
      <c r="W585" s="662">
        <v>1.0769</v>
      </c>
      <c r="X585" s="662">
        <v>1.07151</v>
      </c>
      <c r="Y585" s="662">
        <v>1.1042000000000001</v>
      </c>
      <c r="Z585" s="28">
        <v>1.096772222222222</v>
      </c>
      <c r="AA585" s="28">
        <v>1.0867499999999999</v>
      </c>
      <c r="AB585" s="28">
        <v>1.0918000000000001</v>
      </c>
      <c r="AC585">
        <v>1.0926</v>
      </c>
      <c r="AD585">
        <v>1.09415</v>
      </c>
      <c r="AE585">
        <v>1.0961000000000001</v>
      </c>
      <c r="AF585">
        <v>1.09755</v>
      </c>
      <c r="AG585">
        <v>1.1008</v>
      </c>
      <c r="AH585">
        <v>1.1059000000000001</v>
      </c>
      <c r="AK585">
        <v>1.10995</v>
      </c>
      <c r="AN585">
        <v>1.1129500000000001</v>
      </c>
      <c r="AQ585">
        <v>1.1157999999999999</v>
      </c>
      <c r="AT585">
        <v>1.1187</v>
      </c>
      <c r="AW585">
        <v>1.12155</v>
      </c>
      <c r="AZ585">
        <v>1.1242000000000001</v>
      </c>
      <c r="BC585">
        <v>1.1268499999999999</v>
      </c>
      <c r="BF585">
        <v>1.1294500000000001</v>
      </c>
      <c r="BH585">
        <v>1.1321000000000001</v>
      </c>
      <c r="BI585">
        <v>1.1347</v>
      </c>
      <c r="BJ585">
        <v>1.1373500000000001</v>
      </c>
      <c r="BK585">
        <v>1.13995</v>
      </c>
      <c r="BL585">
        <v>1.1426000000000001</v>
      </c>
      <c r="BM585">
        <v>1.1452</v>
      </c>
      <c r="BN585">
        <v>1.14785</v>
      </c>
      <c r="BO585">
        <v>1.1505000000000001</v>
      </c>
      <c r="BP585">
        <v>1.1532</v>
      </c>
    </row>
    <row r="586" spans="1:69">
      <c r="A586" s="95">
        <v>45104</v>
      </c>
      <c r="W586" s="662">
        <v>1.0769</v>
      </c>
      <c r="X586" s="662">
        <v>1.07151</v>
      </c>
      <c r="Y586" s="662">
        <v>1.1042000000000001</v>
      </c>
      <c r="Z586" s="28">
        <v>1.096772222222222</v>
      </c>
      <c r="AA586" s="28">
        <v>1.0867499999999999</v>
      </c>
      <c r="AB586" s="28">
        <v>1.0951</v>
      </c>
      <c r="AC586">
        <v>1.0970500000000001</v>
      </c>
      <c r="AD586">
        <v>1.0986</v>
      </c>
      <c r="AE586">
        <v>1.1005499999999999</v>
      </c>
      <c r="AF586">
        <v>1.10205</v>
      </c>
      <c r="AG586">
        <v>1.1052500000000001</v>
      </c>
      <c r="AH586">
        <v>1.1104000000000001</v>
      </c>
      <c r="AK586">
        <v>1.1145</v>
      </c>
      <c r="AN586">
        <v>1.1173999999999999</v>
      </c>
      <c r="AQ586">
        <v>1.1202000000000001</v>
      </c>
      <c r="AT586">
        <v>1.123</v>
      </c>
      <c r="AW586">
        <v>1.12575</v>
      </c>
      <c r="AZ586">
        <v>1.1284000000000001</v>
      </c>
      <c r="BC586">
        <v>1.1310500000000001</v>
      </c>
      <c r="BF586">
        <v>1.13365</v>
      </c>
      <c r="BH586">
        <v>1.13625</v>
      </c>
      <c r="BI586">
        <v>1.1389</v>
      </c>
      <c r="BJ586">
        <v>1.1415</v>
      </c>
      <c r="BK586">
        <v>1.14415</v>
      </c>
      <c r="BL586">
        <v>1.1467499999999999</v>
      </c>
      <c r="BM586">
        <v>1.1493500000000001</v>
      </c>
      <c r="BN586">
        <v>1.1519999999999999</v>
      </c>
      <c r="BO586">
        <v>1.1546000000000001</v>
      </c>
      <c r="BP586">
        <v>1.1573500000000001</v>
      </c>
    </row>
    <row r="587" spans="1:69">
      <c r="A587" s="95">
        <v>45105</v>
      </c>
      <c r="W587" s="662">
        <v>1.0769</v>
      </c>
      <c r="X587" s="662">
        <v>1.07151</v>
      </c>
      <c r="Y587" s="662">
        <v>1.1042000000000001</v>
      </c>
      <c r="Z587" s="28">
        <v>1.096772222222222</v>
      </c>
      <c r="AA587" s="28">
        <v>1.0867499999999999</v>
      </c>
      <c r="AB587" s="28">
        <v>1.0938000000000001</v>
      </c>
      <c r="AC587">
        <v>1.0932999999999999</v>
      </c>
      <c r="AD587">
        <v>1.0948500000000001</v>
      </c>
      <c r="AE587">
        <v>1.0968</v>
      </c>
      <c r="AF587">
        <v>1.0983000000000001</v>
      </c>
      <c r="AG587">
        <v>1.1015999999999999</v>
      </c>
      <c r="AH587">
        <v>1.1068</v>
      </c>
      <c r="AK587">
        <v>1.1109</v>
      </c>
      <c r="AN587">
        <v>1.11385</v>
      </c>
      <c r="AQ587">
        <v>1.1166</v>
      </c>
      <c r="AT587">
        <v>1.1194</v>
      </c>
      <c r="AW587">
        <v>1.12215</v>
      </c>
      <c r="AZ587">
        <v>1.1248</v>
      </c>
      <c r="BC587">
        <v>1.1273500000000001</v>
      </c>
      <c r="BF587">
        <v>1.12995</v>
      </c>
      <c r="BH587">
        <v>1.1325499999999999</v>
      </c>
      <c r="BI587">
        <v>1.1351500000000001</v>
      </c>
      <c r="BJ587">
        <v>1.13775</v>
      </c>
      <c r="BK587">
        <v>1.14035</v>
      </c>
      <c r="BL587">
        <v>1.1429499999999999</v>
      </c>
      <c r="BM587">
        <v>1.1455</v>
      </c>
      <c r="BN587">
        <v>1.1480999999999999</v>
      </c>
      <c r="BO587">
        <v>1.1507000000000001</v>
      </c>
      <c r="BP587">
        <v>1.1534</v>
      </c>
    </row>
    <row r="588" spans="1:69">
      <c r="A588" s="95">
        <v>45106</v>
      </c>
      <c r="W588" s="662">
        <v>1.0769</v>
      </c>
      <c r="X588" s="662">
        <v>1.07151</v>
      </c>
      <c r="Y588" s="662">
        <v>1.1042000000000001</v>
      </c>
      <c r="Z588" s="28">
        <v>1.096772222222222</v>
      </c>
      <c r="AA588" s="28">
        <v>1.0867499999999999</v>
      </c>
      <c r="AB588" s="28">
        <v>1.0938000000000001</v>
      </c>
      <c r="AC588">
        <v>1.08755</v>
      </c>
      <c r="AD588">
        <v>1.0891</v>
      </c>
      <c r="AE588">
        <v>1.0910500000000001</v>
      </c>
      <c r="AF588">
        <v>1.0927</v>
      </c>
      <c r="AG588">
        <v>1.09595</v>
      </c>
      <c r="AH588">
        <v>1.1013999999999999</v>
      </c>
      <c r="AK588">
        <v>1.1055999999999999</v>
      </c>
      <c r="AN588">
        <v>1.1089</v>
      </c>
      <c r="AQ588">
        <v>1.1116999999999999</v>
      </c>
      <c r="AT588">
        <v>1.1146</v>
      </c>
      <c r="AW588">
        <v>1.11755</v>
      </c>
      <c r="AZ588">
        <v>1.1203000000000001</v>
      </c>
      <c r="BC588">
        <v>1.123</v>
      </c>
      <c r="BF588">
        <v>1.1256999999999999</v>
      </c>
      <c r="BH588">
        <v>1.12835</v>
      </c>
      <c r="BI588">
        <v>1.1310500000000001</v>
      </c>
      <c r="BJ588">
        <v>1.13375</v>
      </c>
      <c r="BK588">
        <v>1.13645</v>
      </c>
      <c r="BL588">
        <v>1.1391500000000001</v>
      </c>
      <c r="BM588">
        <v>1.14185</v>
      </c>
      <c r="BN588">
        <v>1.14455</v>
      </c>
      <c r="BO588">
        <v>1.1472</v>
      </c>
      <c r="BP588">
        <v>1.15005</v>
      </c>
    </row>
    <row r="589" spans="1:69">
      <c r="A589" s="95">
        <v>45107</v>
      </c>
      <c r="W589" s="662">
        <v>1.0769</v>
      </c>
      <c r="X589" s="662">
        <v>1.07151</v>
      </c>
      <c r="Y589" s="662">
        <v>1.1042000000000001</v>
      </c>
      <c r="Z589" s="28">
        <v>1.096772222222222</v>
      </c>
      <c r="AA589" s="28">
        <v>1.0867499999999999</v>
      </c>
      <c r="AB589" s="28">
        <v>1.0866</v>
      </c>
      <c r="AC589">
        <v>1.09185</v>
      </c>
      <c r="AD589">
        <v>1.09335</v>
      </c>
      <c r="AE589">
        <v>1.0952999999999999</v>
      </c>
      <c r="AF589">
        <v>1.0969500000000001</v>
      </c>
      <c r="AG589">
        <v>1.1002000000000001</v>
      </c>
      <c r="AH589">
        <v>1.1055999999999999</v>
      </c>
      <c r="AK589">
        <v>1.1097999999999999</v>
      </c>
      <c r="AN589">
        <v>1.1131</v>
      </c>
      <c r="AQ589">
        <v>1.1161000000000001</v>
      </c>
      <c r="AT589">
        <v>1.1191500000000001</v>
      </c>
      <c r="AW589">
        <v>1.1222000000000001</v>
      </c>
      <c r="AZ589">
        <v>1.125</v>
      </c>
      <c r="BC589">
        <v>1.12775</v>
      </c>
      <c r="BF589">
        <v>1.1305000000000001</v>
      </c>
      <c r="BH589">
        <v>1.1332500000000001</v>
      </c>
      <c r="BI589">
        <v>1.1359999999999999</v>
      </c>
      <c r="BJ589">
        <v>1.1387499999999999</v>
      </c>
      <c r="BK589">
        <v>1.1414500000000001</v>
      </c>
      <c r="BL589">
        <v>1.1442000000000001</v>
      </c>
      <c r="BM589">
        <v>1.1469499999999999</v>
      </c>
      <c r="BN589">
        <v>1.1496999999999999</v>
      </c>
      <c r="BO589">
        <v>1.15245</v>
      </c>
      <c r="BP589">
        <v>1.1553</v>
      </c>
    </row>
    <row r="590" spans="1:69">
      <c r="A590" s="95">
        <v>45110</v>
      </c>
      <c r="W590" s="662">
        <v>1.0769</v>
      </c>
      <c r="X590" s="662">
        <v>1.07151</v>
      </c>
      <c r="Y590" s="662">
        <v>1.1042000000000001</v>
      </c>
      <c r="Z590" s="28">
        <v>1.096772222222222</v>
      </c>
      <c r="AA590" s="28">
        <v>1.0867499999999999</v>
      </c>
      <c r="AB590" s="28">
        <v>1.0866</v>
      </c>
      <c r="AC590" s="28">
        <v>1.0899000000000001</v>
      </c>
      <c r="AD590">
        <v>1.0933999999999999</v>
      </c>
      <c r="AE590">
        <v>1.0952999999999999</v>
      </c>
      <c r="AF590">
        <v>1.0969</v>
      </c>
      <c r="AG590">
        <v>1.1001000000000001</v>
      </c>
      <c r="AH590">
        <v>1.10545</v>
      </c>
      <c r="AK590">
        <v>1.1096999999999999</v>
      </c>
      <c r="AN590">
        <v>1.1129500000000001</v>
      </c>
      <c r="AQ590">
        <v>1.1160000000000001</v>
      </c>
      <c r="AT590">
        <v>1.1191</v>
      </c>
      <c r="AW590">
        <v>1.12215</v>
      </c>
      <c r="AZ590">
        <v>1.1249499999999999</v>
      </c>
      <c r="BC590">
        <v>1.1276999999999999</v>
      </c>
      <c r="BF590">
        <v>1.13045</v>
      </c>
      <c r="BH590">
        <v>1.1331500000000001</v>
      </c>
      <c r="BI590">
        <v>1.1358999999999999</v>
      </c>
      <c r="BJ590">
        <v>1.1386499999999999</v>
      </c>
      <c r="BK590">
        <v>1.1414</v>
      </c>
      <c r="BL590">
        <v>1.1440999999999999</v>
      </c>
      <c r="BM590">
        <v>1.1468499999999999</v>
      </c>
      <c r="BN590">
        <v>1.1496</v>
      </c>
      <c r="BO590">
        <v>1.1523000000000001</v>
      </c>
      <c r="BP590">
        <v>1.1552</v>
      </c>
    </row>
    <row r="591" spans="1:69">
      <c r="A591" s="103">
        <v>45111</v>
      </c>
      <c r="W591" s="662">
        <v>1.0769</v>
      </c>
      <c r="X591" s="662">
        <v>1.07151</v>
      </c>
      <c r="Y591" s="662">
        <v>1.1042000000000001</v>
      </c>
      <c r="Z591" s="28">
        <v>1.096772222222222</v>
      </c>
      <c r="AA591" s="28">
        <v>1.0867499999999999</v>
      </c>
      <c r="AB591" s="28">
        <v>1.0866</v>
      </c>
      <c r="AC591" s="28">
        <v>1.0894999999999999</v>
      </c>
      <c r="AD591" s="189">
        <v>1.0933999999999999</v>
      </c>
      <c r="AE591" s="189">
        <v>1.0952999999999999</v>
      </c>
      <c r="AF591" s="189">
        <v>1.0969</v>
      </c>
      <c r="AG591" s="189">
        <v>1.1001000000000001</v>
      </c>
      <c r="AH591" s="189">
        <v>1.10545</v>
      </c>
      <c r="AI591" s="189"/>
      <c r="AJ591" s="189"/>
      <c r="AK591" s="189">
        <v>1.1096999999999999</v>
      </c>
      <c r="AL591" s="189"/>
      <c r="AM591" s="189"/>
      <c r="AN591" s="189">
        <v>1.1129500000000001</v>
      </c>
      <c r="AO591" s="189"/>
      <c r="AP591" s="189"/>
      <c r="AQ591" s="189">
        <v>1.1160000000000001</v>
      </c>
      <c r="AR591" s="189"/>
      <c r="AS591" s="189"/>
      <c r="AT591" s="189">
        <v>1.1191</v>
      </c>
      <c r="AU591" s="189"/>
      <c r="AV591" s="189"/>
      <c r="AW591" s="189">
        <v>1.12215</v>
      </c>
      <c r="AX591" s="189"/>
      <c r="AY591" s="189"/>
      <c r="AZ591" s="189">
        <v>1.1249499999999999</v>
      </c>
      <c r="BA591" s="189"/>
      <c r="BB591" s="189"/>
      <c r="BC591" s="189">
        <v>1.1276999999999999</v>
      </c>
      <c r="BD591" s="189"/>
      <c r="BE591" s="189"/>
      <c r="BF591" s="189">
        <v>1.13045</v>
      </c>
      <c r="BG591" s="189"/>
      <c r="BH591" s="189">
        <v>1.1331500000000001</v>
      </c>
      <c r="BI591" s="189">
        <v>1.1358999999999999</v>
      </c>
      <c r="BJ591" s="189">
        <v>1.1386499999999999</v>
      </c>
      <c r="BK591" s="189">
        <v>1.1414</v>
      </c>
      <c r="BL591" s="189">
        <v>1.1440999999999999</v>
      </c>
      <c r="BM591" s="189">
        <v>1.1468499999999999</v>
      </c>
      <c r="BN591" s="189">
        <v>1.1496</v>
      </c>
      <c r="BO591" s="189">
        <v>1.1523000000000001</v>
      </c>
      <c r="BP591" s="189">
        <v>1.1552</v>
      </c>
      <c r="BQ591" s="189"/>
    </row>
    <row r="592" spans="1:69">
      <c r="A592" s="95">
        <v>45112</v>
      </c>
      <c r="W592" s="662">
        <v>1.0769</v>
      </c>
      <c r="X592" s="662">
        <v>1.07151</v>
      </c>
      <c r="Y592" s="662">
        <v>1.1042000000000001</v>
      </c>
      <c r="Z592" s="28">
        <v>1.096772222222222</v>
      </c>
      <c r="AA592" s="28">
        <v>1.0867499999999999</v>
      </c>
      <c r="AB592" s="28">
        <v>1.0866</v>
      </c>
      <c r="AC592" s="28">
        <v>1.0879000000000001</v>
      </c>
      <c r="AD592">
        <v>1.08745</v>
      </c>
      <c r="AE592">
        <v>1.08935</v>
      </c>
      <c r="AF592">
        <v>1.0909</v>
      </c>
      <c r="AG592">
        <v>1.0941000000000001</v>
      </c>
      <c r="AH592">
        <v>1.0993999999999999</v>
      </c>
      <c r="AK592">
        <v>1.10365</v>
      </c>
      <c r="AN592">
        <v>1.1070500000000001</v>
      </c>
      <c r="AQ592">
        <v>1.1103000000000001</v>
      </c>
      <c r="AT592">
        <v>1.1134999999999999</v>
      </c>
      <c r="AW592">
        <v>1.1167499999999999</v>
      </c>
      <c r="AZ592">
        <v>1.1196999999999999</v>
      </c>
      <c r="BC592">
        <v>1.1226499999999999</v>
      </c>
      <c r="BF592">
        <v>1.1255999999999999</v>
      </c>
      <c r="BH592">
        <v>1.1285000000000001</v>
      </c>
      <c r="BI592">
        <v>1.1314500000000001</v>
      </c>
      <c r="BJ592">
        <v>1.13435</v>
      </c>
      <c r="BK592">
        <v>1.1373</v>
      </c>
      <c r="BL592">
        <v>1.1402000000000001</v>
      </c>
      <c r="BM592">
        <v>1.1431500000000001</v>
      </c>
      <c r="BN592">
        <v>1.14605</v>
      </c>
      <c r="BO592">
        <v>1.149</v>
      </c>
      <c r="BP592">
        <v>1.15205</v>
      </c>
    </row>
    <row r="593" spans="1:69">
      <c r="A593" s="95">
        <v>45113</v>
      </c>
      <c r="W593" s="662">
        <v>1.0769</v>
      </c>
      <c r="X593" s="662">
        <v>1.07151</v>
      </c>
      <c r="Y593" s="662">
        <v>1.1042000000000001</v>
      </c>
      <c r="Z593" s="28">
        <v>1.096772222222222</v>
      </c>
      <c r="AA593" s="28">
        <v>1.0867499999999999</v>
      </c>
      <c r="AB593" s="28">
        <v>1.0866</v>
      </c>
      <c r="AC593" s="28">
        <v>1.0899000000000001</v>
      </c>
      <c r="AD593">
        <v>1.0901000000000001</v>
      </c>
      <c r="AE593">
        <v>1.0920000000000001</v>
      </c>
      <c r="AF593">
        <v>1.0935999999999999</v>
      </c>
      <c r="AG593">
        <v>1.0968</v>
      </c>
      <c r="AH593">
        <v>1.1023000000000001</v>
      </c>
      <c r="AK593">
        <v>1.1065499999999999</v>
      </c>
      <c r="AN593">
        <v>1.1100000000000001</v>
      </c>
      <c r="AQ593">
        <v>1.1132</v>
      </c>
      <c r="AT593">
        <v>1.1164000000000001</v>
      </c>
      <c r="AW593">
        <v>1.1195999999999999</v>
      </c>
      <c r="AZ593">
        <v>1.1225000000000001</v>
      </c>
      <c r="BC593">
        <v>1.1253500000000001</v>
      </c>
      <c r="BF593">
        <v>1.1282000000000001</v>
      </c>
      <c r="BH593">
        <v>1.1310500000000001</v>
      </c>
      <c r="BI593">
        <v>1.1338999999999999</v>
      </c>
      <c r="BJ593">
        <v>1.1367499999999999</v>
      </c>
      <c r="BK593">
        <v>1.1395999999999999</v>
      </c>
      <c r="BL593">
        <v>1.14245</v>
      </c>
      <c r="BM593">
        <v>1.1453</v>
      </c>
      <c r="BN593">
        <v>1.14815</v>
      </c>
      <c r="BO593">
        <v>1.151</v>
      </c>
      <c r="BP593">
        <v>1.15395</v>
      </c>
    </row>
    <row r="594" spans="1:69">
      <c r="A594" s="95">
        <v>45114</v>
      </c>
      <c r="W594" s="662">
        <v>1.0769</v>
      </c>
      <c r="X594" s="662">
        <v>1.07151</v>
      </c>
      <c r="Y594" s="662">
        <v>1.1042000000000001</v>
      </c>
      <c r="Z594" s="28">
        <v>1.096772222222222</v>
      </c>
      <c r="AA594" s="28">
        <v>1.0867499999999999</v>
      </c>
      <c r="AB594" s="28">
        <v>1.0866</v>
      </c>
      <c r="AC594" s="28">
        <v>1.0888</v>
      </c>
      <c r="AD594">
        <v>1.0987499999999999</v>
      </c>
      <c r="AE594">
        <v>1.1007</v>
      </c>
      <c r="AF594">
        <v>1.1023000000000001</v>
      </c>
      <c r="AG594">
        <v>1.10555</v>
      </c>
      <c r="AH594">
        <v>1.111</v>
      </c>
      <c r="AK594">
        <v>1.1153</v>
      </c>
      <c r="AN594">
        <v>1.1187</v>
      </c>
      <c r="AQ594">
        <v>1.12185</v>
      </c>
      <c r="AT594">
        <v>1.1249499999999999</v>
      </c>
      <c r="AW594">
        <v>1.1281000000000001</v>
      </c>
      <c r="AZ594">
        <v>1.1310500000000001</v>
      </c>
      <c r="BC594">
        <v>1.13395</v>
      </c>
      <c r="BF594">
        <v>1.1368</v>
      </c>
      <c r="BH594">
        <v>1.1396999999999999</v>
      </c>
      <c r="BI594">
        <v>1.14255</v>
      </c>
      <c r="BJ594">
        <v>1.1454500000000001</v>
      </c>
      <c r="BK594">
        <v>1.1483000000000001</v>
      </c>
      <c r="BL594">
        <v>1.1512</v>
      </c>
      <c r="BM594">
        <v>1.1540999999999999</v>
      </c>
      <c r="BN594">
        <v>1.1569499999999999</v>
      </c>
      <c r="BO594">
        <v>1.15985</v>
      </c>
      <c r="BP594">
        <v>1.1628499999999999</v>
      </c>
    </row>
    <row r="595" spans="1:69">
      <c r="A595" s="95">
        <v>45117</v>
      </c>
      <c r="W595" s="662">
        <v>1.0769</v>
      </c>
      <c r="X595" s="662">
        <v>1.07151</v>
      </c>
      <c r="Y595" s="662">
        <v>1.1042000000000001</v>
      </c>
      <c r="Z595" s="28">
        <v>1.096772222222222</v>
      </c>
      <c r="AA595" s="28">
        <v>1.0867499999999999</v>
      </c>
      <c r="AB595" s="28">
        <v>1.0866</v>
      </c>
      <c r="AC595" s="28">
        <v>1.0955999999999999</v>
      </c>
      <c r="AD595">
        <v>1.1017999999999999</v>
      </c>
      <c r="AE595">
        <v>1.10375</v>
      </c>
      <c r="AF595">
        <v>1.1053500000000001</v>
      </c>
      <c r="AG595">
        <v>1.1086</v>
      </c>
      <c r="AH595">
        <v>1.1138999999999999</v>
      </c>
      <c r="AK595">
        <v>1.11795</v>
      </c>
      <c r="AN595">
        <v>1.121</v>
      </c>
      <c r="AQ595">
        <v>1.12375</v>
      </c>
      <c r="AT595">
        <v>1.1265000000000001</v>
      </c>
      <c r="AW595">
        <v>1.1292500000000001</v>
      </c>
      <c r="AZ595">
        <v>1.1317999999999999</v>
      </c>
      <c r="BC595">
        <v>1.1343000000000001</v>
      </c>
      <c r="BF595">
        <v>1.1368</v>
      </c>
      <c r="BH595">
        <v>1.1393500000000001</v>
      </c>
      <c r="BI595">
        <v>1.14185</v>
      </c>
      <c r="BJ595">
        <v>1.14435</v>
      </c>
      <c r="BK595">
        <v>1.1468499999999999</v>
      </c>
      <c r="BL595">
        <v>1.1493500000000001</v>
      </c>
      <c r="BM595">
        <v>1.15185</v>
      </c>
      <c r="BN595">
        <v>1.15435</v>
      </c>
      <c r="BO595">
        <v>1.1568499999999999</v>
      </c>
      <c r="BP595">
        <v>1.1595</v>
      </c>
    </row>
    <row r="596" spans="1:69">
      <c r="A596" s="95">
        <v>45118</v>
      </c>
      <c r="W596" s="662">
        <v>1.0769</v>
      </c>
      <c r="X596" s="662">
        <v>1.07151</v>
      </c>
      <c r="Y596" s="662">
        <v>1.1042000000000001</v>
      </c>
      <c r="Z596" s="28">
        <v>1.096772222222222</v>
      </c>
      <c r="AA596" s="28">
        <v>1.0867499999999999</v>
      </c>
      <c r="AB596" s="28">
        <v>1.0866</v>
      </c>
      <c r="AC596" s="28">
        <v>1.0989</v>
      </c>
      <c r="AD596">
        <v>1.1017999999999999</v>
      </c>
      <c r="AE596">
        <v>1.1036999999999999</v>
      </c>
      <c r="AF596">
        <v>1.1052500000000001</v>
      </c>
      <c r="AG596">
        <v>1.1085</v>
      </c>
      <c r="AH596">
        <v>1.11385</v>
      </c>
      <c r="AK596">
        <v>1.11785</v>
      </c>
      <c r="AN596">
        <v>1.1208499999999999</v>
      </c>
      <c r="AQ596">
        <v>1.1234999999999999</v>
      </c>
      <c r="AT596">
        <v>1.1261000000000001</v>
      </c>
      <c r="AW596">
        <v>1.1287499999999999</v>
      </c>
      <c r="AZ596">
        <v>1.1312500000000001</v>
      </c>
      <c r="BC596">
        <v>1.1336999999999999</v>
      </c>
      <c r="BF596">
        <v>1.13615</v>
      </c>
      <c r="BH596">
        <v>1.13855</v>
      </c>
      <c r="BI596">
        <v>1.141</v>
      </c>
      <c r="BJ596">
        <v>1.1434500000000001</v>
      </c>
      <c r="BK596">
        <v>1.1458999999999999</v>
      </c>
      <c r="BL596">
        <v>1.14835</v>
      </c>
      <c r="BM596">
        <v>1.1508</v>
      </c>
      <c r="BN596">
        <v>1.1532500000000001</v>
      </c>
      <c r="BO596">
        <v>1.1556500000000001</v>
      </c>
      <c r="BP596">
        <v>1.1581999999999999</v>
      </c>
    </row>
    <row r="597" spans="1:69">
      <c r="A597" s="95">
        <v>45119</v>
      </c>
      <c r="W597" s="662">
        <v>1.0769</v>
      </c>
      <c r="X597" s="662">
        <v>1.07151</v>
      </c>
      <c r="Y597" s="662">
        <v>1.1042000000000001</v>
      </c>
      <c r="Z597" s="28">
        <v>1.096772222222222</v>
      </c>
      <c r="AA597" s="28">
        <v>1.0867499999999999</v>
      </c>
      <c r="AB597" s="28">
        <v>1.0866</v>
      </c>
      <c r="AC597" s="28">
        <v>1.1022000000000001</v>
      </c>
      <c r="AD597">
        <v>1.11565</v>
      </c>
      <c r="AE597">
        <v>1.1175999999999999</v>
      </c>
      <c r="AF597">
        <v>1.1191</v>
      </c>
      <c r="AG597">
        <v>1.12235</v>
      </c>
      <c r="AH597">
        <v>1.12765</v>
      </c>
      <c r="AK597">
        <v>1.1315500000000001</v>
      </c>
      <c r="AN597">
        <v>1.1344000000000001</v>
      </c>
      <c r="AQ597">
        <v>1.1368499999999999</v>
      </c>
      <c r="AT597">
        <v>1.1393</v>
      </c>
      <c r="AW597">
        <v>1.14175</v>
      </c>
      <c r="AZ597">
        <v>1.1440999999999999</v>
      </c>
      <c r="BC597">
        <v>1.14635</v>
      </c>
      <c r="BF597">
        <v>1.1486000000000001</v>
      </c>
      <c r="BH597">
        <v>1.1509</v>
      </c>
      <c r="BI597">
        <v>1.1531499999999999</v>
      </c>
      <c r="BJ597">
        <v>1.1554</v>
      </c>
      <c r="BK597">
        <v>1.1577</v>
      </c>
      <c r="BL597">
        <v>1.15995</v>
      </c>
      <c r="BM597">
        <v>1.1621999999999999</v>
      </c>
      <c r="BN597">
        <v>1.16445</v>
      </c>
      <c r="BO597">
        <v>1.16675</v>
      </c>
      <c r="BP597">
        <v>1.1691</v>
      </c>
    </row>
    <row r="598" spans="1:69">
      <c r="A598" s="95">
        <v>45120</v>
      </c>
      <c r="W598" s="662">
        <v>1.0769</v>
      </c>
      <c r="X598" s="662">
        <v>1.07151</v>
      </c>
      <c r="Y598" s="662">
        <v>1.1042000000000001</v>
      </c>
      <c r="Z598" s="28">
        <v>1.096772222222222</v>
      </c>
      <c r="AA598" s="28">
        <v>1.0867499999999999</v>
      </c>
      <c r="AB598" s="28">
        <v>1.0866</v>
      </c>
      <c r="AC598" s="28">
        <v>1.1182000000000001</v>
      </c>
      <c r="AD598">
        <v>1.12395</v>
      </c>
      <c r="AE598">
        <v>1.12585</v>
      </c>
      <c r="AF598">
        <v>1.1273500000000001</v>
      </c>
      <c r="AG598">
        <v>1.1305499999999999</v>
      </c>
      <c r="AH598">
        <v>1.13575</v>
      </c>
      <c r="AK598">
        <v>1.1394500000000001</v>
      </c>
      <c r="AN598">
        <v>1.14215</v>
      </c>
      <c r="AQ598">
        <v>1.14445</v>
      </c>
      <c r="AT598">
        <v>1.1467499999999999</v>
      </c>
      <c r="AW598">
        <v>1.1490499999999999</v>
      </c>
      <c r="AZ598">
        <v>1.1513500000000001</v>
      </c>
      <c r="BC598">
        <v>1.1536500000000001</v>
      </c>
      <c r="BF598">
        <v>1.15595</v>
      </c>
      <c r="BH598">
        <v>1.15825</v>
      </c>
      <c r="BI598">
        <v>1.1606000000000001</v>
      </c>
      <c r="BJ598">
        <v>1.1629</v>
      </c>
      <c r="BK598">
        <v>1.1652</v>
      </c>
      <c r="BL598">
        <v>1.1675</v>
      </c>
      <c r="BM598">
        <v>1.1698</v>
      </c>
      <c r="BN598">
        <v>1.1720999999999999</v>
      </c>
      <c r="BO598">
        <v>1.1744000000000001</v>
      </c>
      <c r="BP598">
        <v>1.17685</v>
      </c>
    </row>
    <row r="599" spans="1:69">
      <c r="A599" s="95">
        <v>45121</v>
      </c>
      <c r="W599" s="662">
        <v>1.0769</v>
      </c>
      <c r="X599" s="662">
        <v>1.07151</v>
      </c>
      <c r="Y599" s="662">
        <v>1.1042000000000001</v>
      </c>
      <c r="Z599" s="28">
        <v>1.096772222222222</v>
      </c>
      <c r="AA599" s="28">
        <v>1.0867499999999999</v>
      </c>
      <c r="AB599" s="28">
        <v>1.0866</v>
      </c>
      <c r="AC599" s="28">
        <v>1.1221000000000001</v>
      </c>
      <c r="AD599">
        <v>1.1250500000000001</v>
      </c>
      <c r="AE599">
        <v>1.1269499999999999</v>
      </c>
      <c r="AF599">
        <v>1.12845</v>
      </c>
      <c r="AG599">
        <v>1.1316999999999999</v>
      </c>
      <c r="AH599">
        <v>1.1369499999999999</v>
      </c>
      <c r="AK599">
        <v>1.1408499999999999</v>
      </c>
      <c r="AN599">
        <v>1.1437999999999999</v>
      </c>
      <c r="AQ599">
        <v>1.1464000000000001</v>
      </c>
      <c r="AT599">
        <v>1.1489499999999999</v>
      </c>
      <c r="AW599">
        <v>1.1515500000000001</v>
      </c>
      <c r="AZ599">
        <v>1.1539999999999999</v>
      </c>
      <c r="BC599">
        <v>1.15635</v>
      </c>
      <c r="BF599">
        <v>1.1587000000000001</v>
      </c>
      <c r="BH599">
        <v>1.1610499999999999</v>
      </c>
      <c r="BI599">
        <v>1.1634500000000001</v>
      </c>
      <c r="BJ599">
        <v>1.1657999999999999</v>
      </c>
      <c r="BK599">
        <v>1.16815</v>
      </c>
      <c r="BL599">
        <v>1.1705000000000001</v>
      </c>
      <c r="BM599">
        <v>1.1728499999999999</v>
      </c>
      <c r="BN599">
        <v>1.1752</v>
      </c>
      <c r="BO599">
        <v>1.1775500000000001</v>
      </c>
      <c r="BP599">
        <v>1.18005</v>
      </c>
    </row>
    <row r="600" spans="1:69">
      <c r="A600" s="95">
        <v>45124</v>
      </c>
      <c r="W600" s="662">
        <v>1.0769</v>
      </c>
      <c r="X600" s="662">
        <v>1.07151</v>
      </c>
      <c r="Y600" s="662">
        <v>1.1042000000000001</v>
      </c>
      <c r="Z600" s="28">
        <v>1.096772222222222</v>
      </c>
      <c r="AA600" s="28">
        <v>1.0867499999999999</v>
      </c>
      <c r="AB600" s="28">
        <v>1.0866</v>
      </c>
      <c r="AC600" s="28">
        <v>1.123</v>
      </c>
      <c r="AD600">
        <v>1.12585</v>
      </c>
      <c r="AE600">
        <v>1.1277999999999999</v>
      </c>
      <c r="AF600">
        <v>1.1292500000000001</v>
      </c>
      <c r="AG600">
        <v>1.1309499999999999</v>
      </c>
      <c r="AH600">
        <v>1.1325499999999999</v>
      </c>
      <c r="AK600">
        <v>1.1377999999999999</v>
      </c>
      <c r="AN600">
        <v>1.1416999999999999</v>
      </c>
      <c r="AQ600">
        <v>1.1446499999999999</v>
      </c>
      <c r="AT600">
        <v>1.1472</v>
      </c>
      <c r="AW600">
        <v>1.1497999999999999</v>
      </c>
      <c r="AZ600">
        <v>1.1524000000000001</v>
      </c>
      <c r="BC600">
        <v>1.1549</v>
      </c>
      <c r="BF600">
        <v>1.1573500000000001</v>
      </c>
      <c r="BH600">
        <v>1.1597999999999999</v>
      </c>
      <c r="BI600">
        <v>1.16225</v>
      </c>
      <c r="BJ600">
        <v>1.1647000000000001</v>
      </c>
      <c r="BK600">
        <v>1.1671499999999999</v>
      </c>
      <c r="BL600">
        <v>1.1696500000000001</v>
      </c>
      <c r="BM600">
        <v>1.1720999999999999</v>
      </c>
      <c r="BN600">
        <v>1.17455</v>
      </c>
      <c r="BO600">
        <v>1.177</v>
      </c>
      <c r="BP600">
        <v>1.1794500000000001</v>
      </c>
      <c r="BQ600">
        <v>1.18205</v>
      </c>
    </row>
    <row r="601" spans="1:69">
      <c r="A601" s="95">
        <v>45125</v>
      </c>
      <c r="W601" s="662">
        <v>1.0769</v>
      </c>
      <c r="X601" s="662">
        <v>1.07151</v>
      </c>
      <c r="Y601" s="662">
        <v>1.1042000000000001</v>
      </c>
      <c r="Z601" s="28">
        <v>1.096772222222222</v>
      </c>
      <c r="AA601" s="28">
        <v>1.0867499999999999</v>
      </c>
      <c r="AB601" s="28">
        <v>1.0866</v>
      </c>
      <c r="AC601" s="28">
        <v>1.1254999999999999</v>
      </c>
      <c r="AD601">
        <v>1.12435</v>
      </c>
      <c r="AE601">
        <v>1.12635</v>
      </c>
      <c r="AF601">
        <v>1.1277999999999999</v>
      </c>
      <c r="AG601">
        <v>1.1295500000000001</v>
      </c>
      <c r="AH601">
        <v>1.1312</v>
      </c>
      <c r="AK601">
        <v>1.1366000000000001</v>
      </c>
      <c r="AN601">
        <v>1.1408</v>
      </c>
      <c r="AQ601">
        <v>1.1440999999999999</v>
      </c>
      <c r="AT601">
        <v>1.1470499999999999</v>
      </c>
      <c r="AW601">
        <v>1.1499999999999999</v>
      </c>
      <c r="AZ601">
        <v>1.1529499999999999</v>
      </c>
      <c r="BC601">
        <v>1.1556999999999999</v>
      </c>
      <c r="BF601">
        <v>1.1583000000000001</v>
      </c>
      <c r="BH601">
        <v>1.1609</v>
      </c>
      <c r="BI601">
        <v>1.1635</v>
      </c>
      <c r="BJ601">
        <v>1.1660999999999999</v>
      </c>
      <c r="BK601">
        <v>1.1687000000000001</v>
      </c>
      <c r="BL601">
        <v>1.1713</v>
      </c>
      <c r="BM601">
        <v>1.1738999999999999</v>
      </c>
      <c r="BN601">
        <v>1.17655</v>
      </c>
      <c r="BO601">
        <v>1.1791499999999999</v>
      </c>
      <c r="BP601">
        <v>1.1817500000000001</v>
      </c>
      <c r="BQ601">
        <v>1.18445</v>
      </c>
    </row>
    <row r="602" spans="1:69">
      <c r="A602" s="95">
        <v>45126</v>
      </c>
      <c r="W602" s="662">
        <v>1.0769</v>
      </c>
      <c r="X602" s="662">
        <v>1.07151</v>
      </c>
      <c r="Y602" s="662">
        <v>1.1042000000000001</v>
      </c>
      <c r="Z602" s="28">
        <v>1.096772222222222</v>
      </c>
      <c r="AA602" s="28">
        <v>1.0867499999999999</v>
      </c>
      <c r="AB602" s="28">
        <v>1.0866</v>
      </c>
      <c r="AC602">
        <v>1.1222000000000001</v>
      </c>
      <c r="AD602">
        <v>1.12165</v>
      </c>
      <c r="AE602">
        <v>1.12355</v>
      </c>
      <c r="AF602">
        <v>1.125</v>
      </c>
      <c r="AG602">
        <v>1.1267</v>
      </c>
      <c r="AH602">
        <v>1.12835</v>
      </c>
      <c r="AK602">
        <v>1.1336999999999999</v>
      </c>
      <c r="AN602">
        <v>1.13785</v>
      </c>
      <c r="AQ602">
        <v>1.1412</v>
      </c>
      <c r="AT602">
        <v>1.14415</v>
      </c>
      <c r="AW602">
        <v>1.1471</v>
      </c>
      <c r="AZ602">
        <v>1.15005</v>
      </c>
      <c r="BC602">
        <v>1.15265</v>
      </c>
      <c r="BF602">
        <v>1.1551</v>
      </c>
      <c r="BH602">
        <v>1.1575</v>
      </c>
      <c r="BI602">
        <v>1.1598999999999999</v>
      </c>
      <c r="BJ602">
        <v>1.1623000000000001</v>
      </c>
      <c r="BK602">
        <v>1.1647000000000001</v>
      </c>
      <c r="BL602">
        <v>1.1671</v>
      </c>
      <c r="BM602">
        <v>1.1695</v>
      </c>
      <c r="BN602">
        <v>1.1718999999999999</v>
      </c>
      <c r="BO602">
        <v>1.1742999999999999</v>
      </c>
      <c r="BP602">
        <v>1.1767000000000001</v>
      </c>
      <c r="BQ602">
        <v>1.1792</v>
      </c>
    </row>
    <row r="603" spans="1:69">
      <c r="A603" s="95">
        <v>45127</v>
      </c>
      <c r="W603" s="662">
        <v>1.0769</v>
      </c>
      <c r="X603" s="662">
        <v>1.07151</v>
      </c>
      <c r="Y603" s="662">
        <v>1.1042000000000001</v>
      </c>
      <c r="Z603" s="28">
        <v>1.096772222222222</v>
      </c>
      <c r="AA603" s="28">
        <v>1.0867499999999999</v>
      </c>
      <c r="AB603" s="28">
        <v>1.0866</v>
      </c>
      <c r="AC603">
        <v>1.1196999999999999</v>
      </c>
      <c r="AD603">
        <v>1.1138999999999999</v>
      </c>
      <c r="AE603">
        <v>1.1157999999999999</v>
      </c>
      <c r="AF603">
        <v>1.1172500000000001</v>
      </c>
      <c r="AG603">
        <v>1.1189499999999999</v>
      </c>
      <c r="AH603">
        <v>1.1206</v>
      </c>
      <c r="AK603">
        <v>1.1259999999999999</v>
      </c>
      <c r="AN603">
        <v>1.13025</v>
      </c>
      <c r="AQ603">
        <v>1.13365</v>
      </c>
      <c r="AT603">
        <v>1.1366499999999999</v>
      </c>
      <c r="AW603">
        <v>1.1396500000000001</v>
      </c>
      <c r="AZ603">
        <v>1.1427</v>
      </c>
      <c r="BC603">
        <v>1.1454</v>
      </c>
      <c r="BF603">
        <v>1.14795</v>
      </c>
      <c r="BH603">
        <v>1.1505000000000001</v>
      </c>
      <c r="BI603">
        <v>1.153</v>
      </c>
      <c r="BJ603">
        <v>1.1555500000000001</v>
      </c>
      <c r="BK603">
        <v>1.15805</v>
      </c>
      <c r="BL603">
        <v>1.1606000000000001</v>
      </c>
      <c r="BM603">
        <v>1.1631499999999999</v>
      </c>
      <c r="BN603">
        <v>1.1656500000000001</v>
      </c>
      <c r="BO603">
        <v>1.1681999999999999</v>
      </c>
      <c r="BP603">
        <v>1.1707000000000001</v>
      </c>
      <c r="BQ603">
        <v>1.1733499999999999</v>
      </c>
    </row>
    <row r="604" spans="1:69">
      <c r="A604" s="95">
        <v>45128</v>
      </c>
      <c r="W604" s="662">
        <v>1.0769</v>
      </c>
      <c r="X604" s="662">
        <v>1.07151</v>
      </c>
      <c r="Y604" s="662">
        <v>1.1042000000000001</v>
      </c>
      <c r="Z604" s="28">
        <v>1.096772222222222</v>
      </c>
      <c r="AA604" s="28">
        <v>1.0867499999999999</v>
      </c>
      <c r="AB604" s="28">
        <v>1.0866</v>
      </c>
      <c r="AC604">
        <v>1.1123000000000001</v>
      </c>
      <c r="AD604">
        <v>1.1136999999999999</v>
      </c>
      <c r="AE604">
        <v>1.1155999999999999</v>
      </c>
      <c r="AF604">
        <v>1.1170500000000001</v>
      </c>
      <c r="AG604">
        <v>1.1187499999999999</v>
      </c>
      <c r="AH604">
        <v>1.1204000000000001</v>
      </c>
      <c r="AK604">
        <v>1.12585</v>
      </c>
      <c r="AN604">
        <v>1.1301000000000001</v>
      </c>
      <c r="AQ604">
        <v>1.1336999999999999</v>
      </c>
      <c r="AT604">
        <v>1.1368499999999999</v>
      </c>
      <c r="AW604">
        <v>1.14005</v>
      </c>
      <c r="AZ604">
        <v>1.1432500000000001</v>
      </c>
      <c r="BC604">
        <v>1.14605</v>
      </c>
      <c r="BF604">
        <v>1.1486000000000001</v>
      </c>
      <c r="BH604">
        <v>1.1511499999999999</v>
      </c>
      <c r="BI604">
        <v>1.1536999999999999</v>
      </c>
      <c r="BJ604">
        <v>1.15625</v>
      </c>
      <c r="BK604">
        <v>1.1588000000000001</v>
      </c>
      <c r="BL604">
        <v>1.1613500000000001</v>
      </c>
      <c r="BM604">
        <v>1.1638500000000001</v>
      </c>
      <c r="BN604">
        <v>1.1664000000000001</v>
      </c>
      <c r="BO604">
        <v>1.1689499999999999</v>
      </c>
      <c r="BP604">
        <v>1.1715</v>
      </c>
      <c r="BQ604">
        <v>1.17415</v>
      </c>
    </row>
    <row r="605" spans="1:69">
      <c r="A605" s="95">
        <v>45131</v>
      </c>
      <c r="W605" s="662">
        <v>1.0769</v>
      </c>
      <c r="X605" s="662">
        <v>1.07151</v>
      </c>
      <c r="Y605" s="662">
        <v>1.1042000000000001</v>
      </c>
      <c r="Z605" s="28">
        <v>1.096772222222222</v>
      </c>
      <c r="AA605" s="28">
        <v>1.0867499999999999</v>
      </c>
      <c r="AB605" s="28">
        <v>1.0866</v>
      </c>
      <c r="AC605">
        <v>1.1095999999999999</v>
      </c>
      <c r="AD605">
        <v>1.10825</v>
      </c>
      <c r="AE605">
        <v>1.11015</v>
      </c>
      <c r="AF605">
        <v>1.1115999999999999</v>
      </c>
      <c r="AG605">
        <v>1.1133</v>
      </c>
      <c r="AH605">
        <v>1.115</v>
      </c>
      <c r="AK605">
        <v>1.1205000000000001</v>
      </c>
      <c r="AN605">
        <v>1.1251</v>
      </c>
      <c r="AQ605">
        <v>1.1290500000000001</v>
      </c>
      <c r="AT605">
        <v>1.1326499999999999</v>
      </c>
      <c r="AW605">
        <v>1.13625</v>
      </c>
      <c r="AZ605">
        <v>1.1398999999999999</v>
      </c>
      <c r="BC605">
        <v>1.1430499999999999</v>
      </c>
      <c r="BF605">
        <v>1.14585</v>
      </c>
      <c r="BH605">
        <v>1.1486000000000001</v>
      </c>
      <c r="BI605">
        <v>1.1514</v>
      </c>
      <c r="BJ605">
        <v>1.1541999999999999</v>
      </c>
      <c r="BK605">
        <v>1.157</v>
      </c>
      <c r="BL605">
        <v>1.1597500000000001</v>
      </c>
      <c r="BM605">
        <v>1.16255</v>
      </c>
      <c r="BN605">
        <v>1.1653500000000001</v>
      </c>
      <c r="BO605">
        <v>1.16815</v>
      </c>
      <c r="BP605">
        <v>1.1709000000000001</v>
      </c>
      <c r="BQ605">
        <v>1.1738</v>
      </c>
    </row>
    <row r="606" spans="1:69">
      <c r="A606" s="95">
        <v>45132</v>
      </c>
      <c r="W606" s="662">
        <v>1.0769</v>
      </c>
      <c r="X606" s="662">
        <v>1.07151</v>
      </c>
      <c r="Y606" s="662">
        <v>1.1042000000000001</v>
      </c>
      <c r="Z606" s="28">
        <v>1.096772222222222</v>
      </c>
      <c r="AA606" s="28">
        <v>1.0867499999999999</v>
      </c>
      <c r="AB606" s="28">
        <v>1.0866</v>
      </c>
      <c r="AC606">
        <v>1.1051</v>
      </c>
      <c r="AD606">
        <v>1.10565</v>
      </c>
      <c r="AE606">
        <v>1.1074999999999999</v>
      </c>
      <c r="AF606">
        <v>1.109</v>
      </c>
      <c r="AG606">
        <v>1.1106499999999999</v>
      </c>
      <c r="AH606">
        <v>1.1123499999999999</v>
      </c>
      <c r="AK606">
        <v>1.11795</v>
      </c>
      <c r="AN606">
        <v>1.1227</v>
      </c>
      <c r="AQ606">
        <v>1.1267</v>
      </c>
      <c r="AT606">
        <v>1.1304000000000001</v>
      </c>
      <c r="AW606">
        <v>1.1341000000000001</v>
      </c>
      <c r="AZ606">
        <v>1.13775</v>
      </c>
      <c r="BC606">
        <v>1.1411</v>
      </c>
      <c r="BF606">
        <v>1.1442000000000001</v>
      </c>
      <c r="BH606">
        <v>1.1473</v>
      </c>
      <c r="BI606">
        <v>1.15035</v>
      </c>
      <c r="BJ606">
        <v>1.1534500000000001</v>
      </c>
      <c r="BK606">
        <v>1.15655</v>
      </c>
      <c r="BL606">
        <v>1.1596</v>
      </c>
      <c r="BM606">
        <v>1.1627000000000001</v>
      </c>
      <c r="BN606">
        <v>1.1657999999999999</v>
      </c>
      <c r="BO606">
        <v>1.1688499999999999</v>
      </c>
      <c r="BP606">
        <v>1.17195</v>
      </c>
      <c r="BQ606">
        <v>1.1751499999999999</v>
      </c>
    </row>
    <row r="607" spans="1:69">
      <c r="A607" s="95">
        <v>45133</v>
      </c>
      <c r="W607" s="662">
        <v>1.0769</v>
      </c>
      <c r="X607" s="662">
        <v>1.07151</v>
      </c>
      <c r="Y607" s="662">
        <v>1.1042000000000001</v>
      </c>
      <c r="Z607" s="28">
        <v>1.096772222222222</v>
      </c>
      <c r="AA607" s="28">
        <v>1.0867499999999999</v>
      </c>
      <c r="AB607" s="28">
        <v>1.0866</v>
      </c>
      <c r="AC607">
        <v>1.1059000000000001</v>
      </c>
      <c r="AD607">
        <v>1.1113500000000001</v>
      </c>
      <c r="AE607">
        <v>1.1132500000000001</v>
      </c>
      <c r="AF607">
        <v>1.1147499999999999</v>
      </c>
      <c r="AG607">
        <v>1.1164000000000001</v>
      </c>
      <c r="AH607">
        <v>1.11815</v>
      </c>
      <c r="AK607">
        <v>1.1236999999999999</v>
      </c>
      <c r="AN607">
        <v>1.1283000000000001</v>
      </c>
      <c r="AQ607">
        <v>1.1321000000000001</v>
      </c>
      <c r="AT607">
        <v>1.1355</v>
      </c>
      <c r="AW607">
        <v>1.1389</v>
      </c>
      <c r="AZ607">
        <v>1.14225</v>
      </c>
      <c r="BC607">
        <v>1.1453</v>
      </c>
      <c r="BF607">
        <v>1.14805</v>
      </c>
      <c r="BH607">
        <v>1.1508</v>
      </c>
      <c r="BI607">
        <v>1.1536</v>
      </c>
      <c r="BJ607">
        <v>1.15635</v>
      </c>
      <c r="BK607">
        <v>1.1591</v>
      </c>
      <c r="BL607">
        <v>1.16185</v>
      </c>
      <c r="BM607">
        <v>1.1646000000000001</v>
      </c>
      <c r="BN607">
        <v>1.1674</v>
      </c>
      <c r="BO607">
        <v>1.17015</v>
      </c>
      <c r="BP607">
        <v>1.1729000000000001</v>
      </c>
      <c r="BQ607">
        <v>1.1758</v>
      </c>
    </row>
    <row r="608" spans="1:69">
      <c r="A608" s="95">
        <v>45134</v>
      </c>
      <c r="W608" s="662">
        <v>1.0769</v>
      </c>
      <c r="X608" s="662">
        <v>1.07151</v>
      </c>
      <c r="Y608" s="662">
        <v>1.1042000000000001</v>
      </c>
      <c r="Z608" s="28">
        <v>1.096772222222222</v>
      </c>
      <c r="AA608" s="28">
        <v>1.0867499999999999</v>
      </c>
      <c r="AB608" s="28">
        <v>1.0866</v>
      </c>
      <c r="AC608">
        <v>1.1125</v>
      </c>
      <c r="AD608">
        <v>1.09815</v>
      </c>
      <c r="AE608">
        <v>1.1000000000000001</v>
      </c>
      <c r="AF608">
        <v>1.10155</v>
      </c>
      <c r="AG608">
        <v>1.1031500000000001</v>
      </c>
      <c r="AH608">
        <v>1.1049</v>
      </c>
      <c r="AK608">
        <v>1.1105</v>
      </c>
      <c r="AN608">
        <v>1.1152500000000001</v>
      </c>
      <c r="AQ608">
        <v>1.1192500000000001</v>
      </c>
      <c r="AT608">
        <v>1.1228499999999999</v>
      </c>
      <c r="AW608">
        <v>1.1265000000000001</v>
      </c>
      <c r="AZ608">
        <v>1.1301000000000001</v>
      </c>
      <c r="BC608">
        <v>1.1333500000000001</v>
      </c>
      <c r="BF608">
        <v>1.13625</v>
      </c>
      <c r="BH608">
        <v>1.1391500000000001</v>
      </c>
      <c r="BI608">
        <v>1.14205</v>
      </c>
      <c r="BJ608">
        <v>1.1449499999999999</v>
      </c>
      <c r="BK608">
        <v>1.1478999999999999</v>
      </c>
      <c r="BL608">
        <v>1.1508</v>
      </c>
      <c r="BM608">
        <v>1.1536999999999999</v>
      </c>
      <c r="BN608">
        <v>1.1566000000000001</v>
      </c>
      <c r="BO608">
        <v>1.1595</v>
      </c>
      <c r="BP608">
        <v>1.1624000000000001</v>
      </c>
      <c r="BQ608">
        <v>1.1654</v>
      </c>
    </row>
    <row r="609" spans="1:70">
      <c r="A609" s="95">
        <v>45135</v>
      </c>
      <c r="W609" s="662">
        <v>1.0769</v>
      </c>
      <c r="X609" s="662">
        <v>1.07151</v>
      </c>
      <c r="Y609" s="662">
        <v>1.1042000000000001</v>
      </c>
      <c r="Z609" s="28">
        <v>1.096772222222222</v>
      </c>
      <c r="AA609" s="28">
        <v>1.0867499999999999</v>
      </c>
      <c r="AB609" s="28">
        <v>1.0866</v>
      </c>
      <c r="AC609">
        <v>1.101</v>
      </c>
      <c r="AD609">
        <v>1.1031500000000001</v>
      </c>
      <c r="AE609">
        <v>1.1050500000000001</v>
      </c>
      <c r="AF609">
        <v>1.1066</v>
      </c>
      <c r="AG609">
        <v>1.1082000000000001</v>
      </c>
      <c r="AH609">
        <v>1.1100000000000001</v>
      </c>
      <c r="AK609">
        <v>1.1155999999999999</v>
      </c>
      <c r="AN609">
        <v>1.12035</v>
      </c>
      <c r="AQ609">
        <v>1.1244499999999999</v>
      </c>
      <c r="AT609">
        <v>1.1282000000000001</v>
      </c>
      <c r="AW609">
        <v>1.13195</v>
      </c>
      <c r="AZ609">
        <v>1.13565</v>
      </c>
      <c r="BC609">
        <v>1.1390499999999999</v>
      </c>
      <c r="BF609">
        <v>1.14205</v>
      </c>
      <c r="BH609">
        <v>1.1450499999999999</v>
      </c>
      <c r="BI609">
        <v>1.1480999999999999</v>
      </c>
      <c r="BJ609">
        <v>1.1511</v>
      </c>
      <c r="BK609">
        <v>1.1540999999999999</v>
      </c>
      <c r="BL609">
        <v>1.1571499999999999</v>
      </c>
      <c r="BM609">
        <v>1.16015</v>
      </c>
      <c r="BN609">
        <v>1.1631499999999999</v>
      </c>
      <c r="BO609">
        <v>1.1661999999999999</v>
      </c>
      <c r="BP609">
        <v>1.1692</v>
      </c>
      <c r="BQ609">
        <v>1.17235</v>
      </c>
    </row>
    <row r="610" spans="1:70">
      <c r="A610" s="95">
        <v>45138</v>
      </c>
      <c r="W610" s="662">
        <v>1.0769</v>
      </c>
      <c r="X610" s="662">
        <v>1.07151</v>
      </c>
      <c r="Y610" s="662">
        <v>1.1042000000000001</v>
      </c>
      <c r="Z610" s="28">
        <v>1.096772222222222</v>
      </c>
      <c r="AA610" s="28">
        <v>1.0867499999999999</v>
      </c>
      <c r="AB610" s="28">
        <v>1.0866</v>
      </c>
      <c r="AC610">
        <v>1.1023000000000001</v>
      </c>
      <c r="AD610">
        <v>1.1006</v>
      </c>
      <c r="AE610">
        <v>1.1024499999999999</v>
      </c>
      <c r="AF610">
        <v>1.1040000000000001</v>
      </c>
      <c r="AG610">
        <v>1.10555</v>
      </c>
      <c r="AH610">
        <v>1.1073999999999999</v>
      </c>
      <c r="AK610">
        <v>1.1129</v>
      </c>
      <c r="AN610">
        <v>1.11755</v>
      </c>
      <c r="AQ610">
        <v>1.12155</v>
      </c>
      <c r="AT610">
        <v>1.1251</v>
      </c>
      <c r="AW610">
        <v>1.1286499999999999</v>
      </c>
      <c r="AZ610">
        <v>1.1322000000000001</v>
      </c>
      <c r="BC610">
        <v>1.1354500000000001</v>
      </c>
      <c r="BF610">
        <v>1.1384000000000001</v>
      </c>
      <c r="BH610">
        <v>1.1413500000000001</v>
      </c>
      <c r="BI610">
        <v>1.1443000000000001</v>
      </c>
      <c r="BJ610">
        <v>1.1472500000000001</v>
      </c>
      <c r="BK610">
        <v>1.1501999999999999</v>
      </c>
      <c r="BL610">
        <v>1.1531499999999999</v>
      </c>
      <c r="BM610">
        <v>1.1560999999999999</v>
      </c>
      <c r="BN610">
        <v>1.1590499999999999</v>
      </c>
      <c r="BO610">
        <v>1.1619999999999999</v>
      </c>
      <c r="BP610">
        <v>1.1649499999999999</v>
      </c>
      <c r="BQ610">
        <v>1.16805</v>
      </c>
    </row>
    <row r="611" spans="1:70">
      <c r="A611" s="95">
        <v>45139</v>
      </c>
      <c r="W611" s="662">
        <v>1.0769</v>
      </c>
      <c r="X611" s="662">
        <v>1.07151</v>
      </c>
      <c r="Y611" s="662">
        <v>1.1042000000000001</v>
      </c>
      <c r="Z611" s="28">
        <v>1.096772222222222</v>
      </c>
      <c r="AA611" s="28">
        <v>1.0867499999999999</v>
      </c>
      <c r="AB611" s="28">
        <v>1.0866</v>
      </c>
      <c r="AC611" s="28">
        <v>1.1023000000000001</v>
      </c>
      <c r="AD611" s="28">
        <v>1.097</v>
      </c>
      <c r="AE611">
        <v>1.0999000000000001</v>
      </c>
      <c r="AF611">
        <v>1.10145</v>
      </c>
      <c r="AG611">
        <v>1.103</v>
      </c>
      <c r="AH611">
        <v>1.1048</v>
      </c>
      <c r="AK611">
        <v>1.1103000000000001</v>
      </c>
      <c r="AN611">
        <v>1.115</v>
      </c>
      <c r="AQ611">
        <v>1.1191500000000001</v>
      </c>
      <c r="AT611">
        <v>1.1229499999999999</v>
      </c>
      <c r="AW611">
        <v>1.1267</v>
      </c>
      <c r="AZ611">
        <v>1.13045</v>
      </c>
      <c r="BC611">
        <v>1.1338999999999999</v>
      </c>
      <c r="BF611">
        <v>1.1369499999999999</v>
      </c>
      <c r="BH611">
        <v>1.13995</v>
      </c>
      <c r="BI611">
        <v>1.143</v>
      </c>
      <c r="BJ611">
        <v>1.14605</v>
      </c>
      <c r="BK611">
        <v>1.1491</v>
      </c>
      <c r="BL611">
        <v>1.15215</v>
      </c>
      <c r="BM611">
        <v>1.1552</v>
      </c>
      <c r="BN611">
        <v>1.15825</v>
      </c>
      <c r="BO611">
        <v>1.1613</v>
      </c>
      <c r="BP611">
        <v>1.1642999999999999</v>
      </c>
      <c r="BQ611">
        <v>1.1675</v>
      </c>
    </row>
    <row r="612" spans="1:70">
      <c r="A612" s="95">
        <v>45140</v>
      </c>
      <c r="W612" s="662">
        <v>1.0769</v>
      </c>
      <c r="X612" s="662">
        <v>1.07151</v>
      </c>
      <c r="Y612" s="662">
        <v>1.1042000000000001</v>
      </c>
      <c r="Z612" s="28">
        <v>1.096772222222222</v>
      </c>
      <c r="AA612" s="28">
        <v>1.0867499999999999</v>
      </c>
      <c r="AB612" s="28">
        <v>1.0866</v>
      </c>
      <c r="AC612" s="28">
        <v>1.1023000000000001</v>
      </c>
      <c r="AD612" s="28">
        <v>1.0985</v>
      </c>
      <c r="AE612">
        <v>1.0967499999999999</v>
      </c>
      <c r="AF612">
        <v>1.0983000000000001</v>
      </c>
      <c r="AG612">
        <v>1.0998000000000001</v>
      </c>
      <c r="AH612">
        <v>1.10165</v>
      </c>
      <c r="AK612">
        <v>1.1071500000000001</v>
      </c>
      <c r="AN612">
        <v>1.11185</v>
      </c>
      <c r="AQ612">
        <v>1.1160000000000001</v>
      </c>
      <c r="AT612">
        <v>1.1196999999999999</v>
      </c>
      <c r="AW612">
        <v>1.1234500000000001</v>
      </c>
      <c r="AZ612">
        <v>1.1272</v>
      </c>
      <c r="BC612">
        <v>1.1306499999999999</v>
      </c>
      <c r="BF612">
        <v>1.1336999999999999</v>
      </c>
      <c r="BH612">
        <v>1.1368</v>
      </c>
      <c r="BI612">
        <v>1.13985</v>
      </c>
      <c r="BJ612">
        <v>1.1429</v>
      </c>
      <c r="BK612">
        <v>1.1459999999999999</v>
      </c>
      <c r="BL612">
        <v>1.1490499999999999</v>
      </c>
      <c r="BM612">
        <v>1.1520999999999999</v>
      </c>
      <c r="BN612">
        <v>1.1552</v>
      </c>
      <c r="BO612">
        <v>1.15825</v>
      </c>
      <c r="BP612">
        <v>1.1613500000000001</v>
      </c>
      <c r="BQ612">
        <v>1.16455</v>
      </c>
    </row>
    <row r="613" spans="1:70">
      <c r="A613" s="95">
        <v>45141</v>
      </c>
      <c r="W613" s="662">
        <v>1.0769</v>
      </c>
      <c r="X613" s="662">
        <v>1.07151</v>
      </c>
      <c r="Y613" s="662">
        <v>1.1042000000000001</v>
      </c>
      <c r="Z613" s="28">
        <v>1.096772222222222</v>
      </c>
      <c r="AA613" s="28">
        <v>1.0867499999999999</v>
      </c>
      <c r="AB613" s="28">
        <v>1.0866</v>
      </c>
      <c r="AC613" s="28">
        <v>1.1023000000000001</v>
      </c>
      <c r="AD613">
        <v>1.0931999999999999</v>
      </c>
      <c r="AE613">
        <v>1.0966</v>
      </c>
      <c r="AF613">
        <v>1.09815</v>
      </c>
      <c r="AG613">
        <v>1.09965</v>
      </c>
      <c r="AH613">
        <v>1.1014999999999999</v>
      </c>
      <c r="AK613">
        <v>1.1070500000000001</v>
      </c>
      <c r="AN613">
        <v>1.1116999999999999</v>
      </c>
      <c r="AQ613">
        <v>1.1157999999999999</v>
      </c>
      <c r="AT613">
        <v>1.1194500000000001</v>
      </c>
      <c r="AW613">
        <v>1.1230500000000001</v>
      </c>
      <c r="AZ613">
        <v>1.1267</v>
      </c>
      <c r="BC613">
        <v>1.13015</v>
      </c>
      <c r="BF613">
        <v>1.1333500000000001</v>
      </c>
      <c r="BH613">
        <v>1.1365499999999999</v>
      </c>
      <c r="BI613">
        <v>1.1396999999999999</v>
      </c>
      <c r="BJ613">
        <v>1.1429</v>
      </c>
      <c r="BK613">
        <v>1.14605</v>
      </c>
      <c r="BL613">
        <v>1.1492500000000001</v>
      </c>
      <c r="BM613">
        <v>1.15245</v>
      </c>
      <c r="BN613">
        <v>1.1556</v>
      </c>
      <c r="BO613">
        <v>1.1588000000000001</v>
      </c>
      <c r="BP613">
        <v>1.16195</v>
      </c>
      <c r="BQ613">
        <v>1.1653</v>
      </c>
    </row>
    <row r="614" spans="1:70">
      <c r="A614" s="95">
        <v>45142</v>
      </c>
      <c r="W614" s="662">
        <v>1.0769</v>
      </c>
      <c r="X614" s="662">
        <v>1.07151</v>
      </c>
      <c r="Y614" s="662">
        <v>1.1042000000000001</v>
      </c>
      <c r="Z614" s="28">
        <v>1.096772222222222</v>
      </c>
      <c r="AA614" s="28">
        <v>1.0867499999999999</v>
      </c>
      <c r="AB614" s="28">
        <v>1.0866</v>
      </c>
      <c r="AC614" s="28">
        <v>1.1023000000000001</v>
      </c>
      <c r="AD614">
        <v>1.0946</v>
      </c>
      <c r="AE614">
        <v>1.1032</v>
      </c>
      <c r="AF614">
        <v>1.1047</v>
      </c>
      <c r="AG614">
        <v>1.10625</v>
      </c>
      <c r="AH614">
        <v>1.1081000000000001</v>
      </c>
      <c r="AK614">
        <v>1.1135999999999999</v>
      </c>
      <c r="AN614">
        <v>1.1181000000000001</v>
      </c>
      <c r="AQ614">
        <v>1.1220000000000001</v>
      </c>
      <c r="AT614">
        <v>1.1254</v>
      </c>
      <c r="AW614">
        <v>1.1288</v>
      </c>
      <c r="AZ614">
        <v>1.1322000000000001</v>
      </c>
      <c r="BC614">
        <v>1.1354</v>
      </c>
      <c r="BF614">
        <v>1.1383000000000001</v>
      </c>
      <c r="BH614">
        <v>1.1412</v>
      </c>
      <c r="BI614">
        <v>1.1440999999999999</v>
      </c>
      <c r="BJ614">
        <v>1.147</v>
      </c>
      <c r="BK614">
        <v>1.1498999999999999</v>
      </c>
      <c r="BL614">
        <v>1.1528</v>
      </c>
      <c r="BM614">
        <v>1.1556999999999999</v>
      </c>
      <c r="BN614">
        <v>1.1586000000000001</v>
      </c>
      <c r="BO614">
        <v>1.1615</v>
      </c>
      <c r="BP614">
        <v>1.1644000000000001</v>
      </c>
      <c r="BQ614">
        <v>1.1674</v>
      </c>
    </row>
    <row r="615" spans="1:70">
      <c r="A615" s="95">
        <v>45145</v>
      </c>
      <c r="W615" s="662">
        <v>1.0769</v>
      </c>
      <c r="X615" s="662">
        <v>1.07151</v>
      </c>
      <c r="Y615" s="662">
        <v>1.1042000000000001</v>
      </c>
      <c r="Z615" s="28">
        <v>1.096772222222222</v>
      </c>
      <c r="AA615" s="28">
        <v>1.0867499999999999</v>
      </c>
      <c r="AB615" s="28">
        <v>1.0866</v>
      </c>
      <c r="AC615" s="28">
        <v>1.1023000000000001</v>
      </c>
      <c r="AD615">
        <v>1.0984</v>
      </c>
      <c r="AE615">
        <v>1.1029</v>
      </c>
      <c r="AF615">
        <v>1.1044</v>
      </c>
      <c r="AG615">
        <v>1.10595</v>
      </c>
      <c r="AH615">
        <v>1.1077999999999999</v>
      </c>
      <c r="AK615">
        <v>1.1133</v>
      </c>
      <c r="AN615">
        <v>1.1177999999999999</v>
      </c>
      <c r="AQ615">
        <v>1.12155</v>
      </c>
      <c r="AT615">
        <v>1.1248</v>
      </c>
      <c r="AW615">
        <v>1.12805</v>
      </c>
      <c r="AZ615">
        <v>1.1312500000000001</v>
      </c>
      <c r="BC615">
        <v>1.1343000000000001</v>
      </c>
      <c r="BF615">
        <v>1.1370499999999999</v>
      </c>
      <c r="BH615">
        <v>1.1397999999999999</v>
      </c>
      <c r="BI615">
        <v>1.14255</v>
      </c>
      <c r="BJ615">
        <v>1.1452500000000001</v>
      </c>
      <c r="BK615">
        <v>1.1479999999999999</v>
      </c>
      <c r="BL615">
        <v>1.1507499999999999</v>
      </c>
      <c r="BM615">
        <v>1.1535</v>
      </c>
      <c r="BN615">
        <v>1.15625</v>
      </c>
      <c r="BO615">
        <v>1.159</v>
      </c>
      <c r="BP615">
        <v>1.1617</v>
      </c>
      <c r="BQ615">
        <v>1.1646000000000001</v>
      </c>
    </row>
    <row r="616" spans="1:70">
      <c r="A616" s="95">
        <v>45146</v>
      </c>
      <c r="W616" s="662">
        <v>1.0769</v>
      </c>
      <c r="X616" s="662">
        <v>1.07151</v>
      </c>
      <c r="Y616" s="662">
        <v>1.1042000000000001</v>
      </c>
      <c r="Z616" s="28">
        <v>1.096772222222222</v>
      </c>
      <c r="AA616" s="28">
        <v>1.0867499999999999</v>
      </c>
      <c r="AB616" s="28">
        <v>1.0866</v>
      </c>
      <c r="AC616" s="28">
        <v>1.1023000000000001</v>
      </c>
      <c r="AD616">
        <v>1.0944</v>
      </c>
      <c r="AE616">
        <v>1.09805</v>
      </c>
      <c r="AF616">
        <v>1.09955</v>
      </c>
      <c r="AG616">
        <v>1.1011</v>
      </c>
      <c r="AH616">
        <v>1.1029500000000001</v>
      </c>
      <c r="AK616">
        <v>1.1085</v>
      </c>
      <c r="AN616">
        <v>1.1130500000000001</v>
      </c>
      <c r="AQ616">
        <v>1.1169500000000001</v>
      </c>
      <c r="AT616">
        <v>1.12025</v>
      </c>
      <c r="AW616">
        <v>1.12355</v>
      </c>
      <c r="AZ616">
        <v>1.1268499999999999</v>
      </c>
      <c r="BC616">
        <v>1.1299999999999999</v>
      </c>
      <c r="BF616">
        <v>1.1329</v>
      </c>
      <c r="BH616">
        <v>1.1357999999999999</v>
      </c>
      <c r="BI616">
        <v>1.1387499999999999</v>
      </c>
      <c r="BJ616">
        <v>1.1416500000000001</v>
      </c>
      <c r="BK616">
        <v>1.14455</v>
      </c>
      <c r="BL616">
        <v>1.1475</v>
      </c>
      <c r="BM616">
        <v>1.1504000000000001</v>
      </c>
      <c r="BN616">
        <v>1.1533</v>
      </c>
      <c r="BO616">
        <v>1.15625</v>
      </c>
      <c r="BP616">
        <v>1.1591499999999999</v>
      </c>
      <c r="BQ616">
        <v>1.1621999999999999</v>
      </c>
    </row>
    <row r="617" spans="1:70">
      <c r="A617" s="95">
        <v>45147</v>
      </c>
      <c r="W617" s="662">
        <v>1.0769</v>
      </c>
      <c r="X617" s="662">
        <v>1.07151</v>
      </c>
      <c r="Y617" s="662">
        <v>1.1042000000000001</v>
      </c>
      <c r="Z617" s="28">
        <v>1.096772222222222</v>
      </c>
      <c r="AA617" s="28">
        <v>1.0867499999999999</v>
      </c>
      <c r="AB617" s="28">
        <v>1.0866</v>
      </c>
      <c r="AC617" s="28">
        <v>1.1023000000000001</v>
      </c>
      <c r="AD617">
        <v>1.0968</v>
      </c>
      <c r="AE617">
        <v>1.0995999999999999</v>
      </c>
      <c r="AF617">
        <v>1.1011</v>
      </c>
      <c r="AG617">
        <v>1.1026</v>
      </c>
      <c r="AH617">
        <v>1.1044499999999999</v>
      </c>
      <c r="AK617">
        <v>1.1100000000000001</v>
      </c>
      <c r="AN617">
        <v>1.1145499999999999</v>
      </c>
      <c r="AQ617">
        <v>1.1185</v>
      </c>
      <c r="AT617">
        <v>1.1218999999999999</v>
      </c>
      <c r="AW617">
        <v>1.1253</v>
      </c>
      <c r="AZ617">
        <v>1.1287</v>
      </c>
      <c r="BC617">
        <v>1.13185</v>
      </c>
      <c r="BF617">
        <v>1.1347</v>
      </c>
      <c r="BH617">
        <v>1.1375500000000001</v>
      </c>
      <c r="BI617">
        <v>1.1404000000000001</v>
      </c>
      <c r="BJ617">
        <v>1.1432</v>
      </c>
      <c r="BK617">
        <v>1.14605</v>
      </c>
      <c r="BL617">
        <v>1.1489</v>
      </c>
      <c r="BM617">
        <v>1.1516999999999999</v>
      </c>
      <c r="BN617">
        <v>1.15455</v>
      </c>
      <c r="BO617">
        <v>1.1574</v>
      </c>
      <c r="BP617">
        <v>1.16025</v>
      </c>
      <c r="BQ617">
        <v>1.1632</v>
      </c>
    </row>
    <row r="618" spans="1:70">
      <c r="A618" s="95">
        <v>45148</v>
      </c>
      <c r="W618" s="662">
        <v>1.0769</v>
      </c>
      <c r="X618" s="662">
        <v>1.07151</v>
      </c>
      <c r="Y618" s="662">
        <v>1.1042000000000001</v>
      </c>
      <c r="Z618" s="28">
        <v>1.096772222222222</v>
      </c>
      <c r="AA618" s="28">
        <v>1.0867499999999999</v>
      </c>
      <c r="AB618" s="28">
        <v>1.0866</v>
      </c>
      <c r="AC618" s="28">
        <v>1.1023000000000001</v>
      </c>
      <c r="AD618">
        <v>1.1019000000000001</v>
      </c>
      <c r="AE618">
        <v>1.101</v>
      </c>
      <c r="AF618">
        <v>1.1025</v>
      </c>
      <c r="AG618">
        <v>1.10395</v>
      </c>
      <c r="AH618">
        <v>1.1057999999999999</v>
      </c>
      <c r="AK618">
        <v>1.1113</v>
      </c>
      <c r="AN618">
        <v>1.1157999999999999</v>
      </c>
      <c r="AQ618">
        <v>1.1196999999999999</v>
      </c>
      <c r="AT618">
        <v>1.1230500000000001</v>
      </c>
      <c r="AW618">
        <v>1.1264000000000001</v>
      </c>
      <c r="AZ618">
        <v>1.1297999999999999</v>
      </c>
      <c r="BC618">
        <v>1.1330499999999999</v>
      </c>
      <c r="BF618">
        <v>1.1361000000000001</v>
      </c>
      <c r="BH618">
        <v>1.1392</v>
      </c>
      <c r="BI618">
        <v>1.1423000000000001</v>
      </c>
      <c r="BJ618">
        <v>1.1453500000000001</v>
      </c>
      <c r="BK618">
        <v>1.14845</v>
      </c>
      <c r="BL618">
        <v>1.1515500000000001</v>
      </c>
      <c r="BM618">
        <v>1.1546000000000001</v>
      </c>
      <c r="BN618">
        <v>1.1577</v>
      </c>
      <c r="BO618">
        <v>1.1607499999999999</v>
      </c>
      <c r="BP618">
        <v>1.1638500000000001</v>
      </c>
      <c r="BQ618">
        <v>1.1670499999999999</v>
      </c>
    </row>
    <row r="619" spans="1:70">
      <c r="A619" s="95">
        <v>45149</v>
      </c>
      <c r="W619" s="662">
        <v>1.0769</v>
      </c>
      <c r="X619" s="662">
        <v>1.07151</v>
      </c>
      <c r="Y619" s="662">
        <v>1.1042000000000001</v>
      </c>
      <c r="Z619" s="28">
        <v>1.096772222222222</v>
      </c>
      <c r="AA619" s="28">
        <v>1.0867499999999999</v>
      </c>
      <c r="AB619" s="28">
        <v>1.0866</v>
      </c>
      <c r="AC619" s="28">
        <v>1.1023000000000001</v>
      </c>
      <c r="AD619">
        <v>1.1004</v>
      </c>
      <c r="AE619">
        <v>1.0969500000000001</v>
      </c>
      <c r="AF619">
        <v>1.0984</v>
      </c>
      <c r="AG619">
        <v>1.0999000000000001</v>
      </c>
      <c r="AH619">
        <v>1.10175</v>
      </c>
      <c r="AK619">
        <v>1.1072500000000001</v>
      </c>
      <c r="AN619">
        <v>1.11185</v>
      </c>
      <c r="AQ619">
        <v>1.11585</v>
      </c>
      <c r="AT619">
        <v>1.1193</v>
      </c>
      <c r="AW619">
        <v>1.1227499999999999</v>
      </c>
      <c r="AZ619">
        <v>1.1262000000000001</v>
      </c>
      <c r="BC619">
        <v>1.1295500000000001</v>
      </c>
      <c r="BF619">
        <v>1.1327</v>
      </c>
      <c r="BH619">
        <v>1.1357999999999999</v>
      </c>
      <c r="BI619">
        <v>1.1389499999999999</v>
      </c>
      <c r="BJ619">
        <v>1.1420999999999999</v>
      </c>
      <c r="BK619">
        <v>1.1452</v>
      </c>
      <c r="BL619">
        <v>1.14835</v>
      </c>
      <c r="BM619">
        <v>1.1515</v>
      </c>
      <c r="BN619">
        <v>1.1546000000000001</v>
      </c>
      <c r="BO619">
        <v>1.1577500000000001</v>
      </c>
      <c r="BP619">
        <v>1.1609</v>
      </c>
      <c r="BQ619">
        <v>1.16415</v>
      </c>
    </row>
    <row r="620" spans="1:70">
      <c r="A620" s="95">
        <v>45152</v>
      </c>
      <c r="W620" s="662">
        <v>1.0769</v>
      </c>
      <c r="X620" s="662">
        <v>1.07151</v>
      </c>
      <c r="Y620" s="662">
        <v>1.1042000000000001</v>
      </c>
      <c r="Z620" s="28">
        <v>1.096772222222222</v>
      </c>
      <c r="AA620" s="28">
        <v>1.0867499999999999</v>
      </c>
      <c r="AB620" s="28">
        <v>1.0866</v>
      </c>
      <c r="AC620" s="28">
        <v>1.1023000000000001</v>
      </c>
      <c r="AD620">
        <v>1.093</v>
      </c>
      <c r="AE620">
        <v>1.0922499999999999</v>
      </c>
      <c r="AF620">
        <v>1.0936999999999999</v>
      </c>
      <c r="AG620">
        <v>1.0951500000000001</v>
      </c>
      <c r="AH620">
        <v>1.097</v>
      </c>
      <c r="AK620">
        <v>1.0987499999999999</v>
      </c>
      <c r="AN620">
        <v>1.1025</v>
      </c>
      <c r="AQ620">
        <v>1.1071</v>
      </c>
      <c r="AT620">
        <v>1.1112500000000001</v>
      </c>
      <c r="AW620">
        <v>1.1148499999999999</v>
      </c>
      <c r="AZ620">
        <v>1.1184499999999999</v>
      </c>
      <c r="BC620">
        <v>1.12205</v>
      </c>
      <c r="BF620">
        <v>1.1254999999999999</v>
      </c>
      <c r="BH620">
        <v>1.1286499999999999</v>
      </c>
      <c r="BI620">
        <v>1.13185</v>
      </c>
      <c r="BJ620">
        <v>1.135</v>
      </c>
      <c r="BK620">
        <v>1.1382000000000001</v>
      </c>
      <c r="BL620">
        <v>1.1413500000000001</v>
      </c>
      <c r="BM620">
        <v>1.14455</v>
      </c>
      <c r="BN620">
        <v>1.1476999999999999</v>
      </c>
      <c r="BO620">
        <v>1.1509</v>
      </c>
      <c r="BP620">
        <v>1.15405</v>
      </c>
      <c r="BQ620">
        <v>1.1572499999999999</v>
      </c>
      <c r="BR620">
        <v>1.16055</v>
      </c>
    </row>
    <row r="621" spans="1:70">
      <c r="A621" s="95">
        <v>45153</v>
      </c>
      <c r="W621" s="662">
        <v>1.0769</v>
      </c>
      <c r="X621" s="662">
        <v>1.07151</v>
      </c>
      <c r="Y621" s="662">
        <v>1.1042000000000001</v>
      </c>
      <c r="Z621" s="28">
        <v>1.096772222222222</v>
      </c>
      <c r="AA621" s="28">
        <v>1.0867499999999999</v>
      </c>
      <c r="AB621" s="28">
        <v>1.0866</v>
      </c>
      <c r="AC621" s="28">
        <v>1.1023000000000001</v>
      </c>
      <c r="AD621">
        <v>1.0926</v>
      </c>
      <c r="AE621">
        <v>1.0922000000000001</v>
      </c>
      <c r="AF621">
        <v>1.09365</v>
      </c>
      <c r="AG621">
        <v>1.0951</v>
      </c>
      <c r="AH621">
        <v>1.0969500000000001</v>
      </c>
      <c r="AK621">
        <v>1.0986499999999999</v>
      </c>
      <c r="AN621">
        <v>1.1023000000000001</v>
      </c>
      <c r="AQ621">
        <v>1.1068</v>
      </c>
      <c r="AT621">
        <v>1.1108499999999999</v>
      </c>
      <c r="AW621">
        <v>1.11425</v>
      </c>
      <c r="AZ621">
        <v>1.11765</v>
      </c>
      <c r="BC621">
        <v>1.1210500000000001</v>
      </c>
      <c r="BF621">
        <v>1.12435</v>
      </c>
      <c r="BH621">
        <v>1.1274500000000001</v>
      </c>
      <c r="BI621">
        <v>1.1305499999999999</v>
      </c>
      <c r="BJ621">
        <v>1.1335999999999999</v>
      </c>
      <c r="BK621">
        <v>1.1367</v>
      </c>
      <c r="BL621">
        <v>1.1397999999999999</v>
      </c>
      <c r="BM621">
        <v>1.1429</v>
      </c>
      <c r="BN621">
        <v>1.14595</v>
      </c>
      <c r="BO621">
        <v>1.1490499999999999</v>
      </c>
      <c r="BP621">
        <v>1.15215</v>
      </c>
      <c r="BQ621">
        <v>1.1552500000000001</v>
      </c>
      <c r="BR621">
        <v>1.15845</v>
      </c>
    </row>
    <row r="622" spans="1:70">
      <c r="A622" s="95">
        <v>45154</v>
      </c>
      <c r="W622" s="662">
        <v>1.0769</v>
      </c>
      <c r="X622" s="662">
        <v>1.07151</v>
      </c>
      <c r="Y622" s="662">
        <v>1.1042000000000001</v>
      </c>
      <c r="Z622" s="28">
        <v>1.096772222222222</v>
      </c>
      <c r="AA622" s="28">
        <v>1.0867499999999999</v>
      </c>
      <c r="AB622" s="28">
        <v>1.0866</v>
      </c>
      <c r="AC622" s="28">
        <v>1.1023000000000001</v>
      </c>
      <c r="AD622">
        <v>1.0915999999999999</v>
      </c>
      <c r="AE622">
        <v>1.08975</v>
      </c>
      <c r="AF622">
        <v>1.0911999999999999</v>
      </c>
      <c r="AG622">
        <v>1.0926499999999999</v>
      </c>
      <c r="AH622">
        <v>1.0944499999999999</v>
      </c>
      <c r="AK622">
        <v>1.09615</v>
      </c>
      <c r="AN622">
        <v>1.09985</v>
      </c>
      <c r="AQ622">
        <v>1.1045</v>
      </c>
      <c r="AT622">
        <v>1.1087</v>
      </c>
      <c r="AW622">
        <v>1.1123499999999999</v>
      </c>
      <c r="AZ622">
        <v>1.1160000000000001</v>
      </c>
      <c r="BC622">
        <v>1.11965</v>
      </c>
      <c r="BF622">
        <v>1.1231500000000001</v>
      </c>
      <c r="BH622">
        <v>1.1265000000000001</v>
      </c>
      <c r="BI622">
        <v>1.12985</v>
      </c>
      <c r="BJ622">
        <v>1.1332</v>
      </c>
      <c r="BK622">
        <v>1.1365499999999999</v>
      </c>
      <c r="BL622">
        <v>1.13985</v>
      </c>
      <c r="BM622">
        <v>1.1432</v>
      </c>
      <c r="BN622">
        <v>1.14655</v>
      </c>
      <c r="BO622">
        <v>1.1498999999999999</v>
      </c>
      <c r="BP622">
        <v>1.1532</v>
      </c>
      <c r="BQ622">
        <v>1.15655</v>
      </c>
      <c r="BR622">
        <v>1.16005</v>
      </c>
    </row>
    <row r="623" spans="1:70">
      <c r="A623" s="95">
        <v>45155</v>
      </c>
      <c r="W623" s="662">
        <v>1.0769</v>
      </c>
      <c r="X623" s="662">
        <v>1.07151</v>
      </c>
      <c r="Y623" s="662">
        <v>1.1042000000000001</v>
      </c>
      <c r="Z623" s="28">
        <v>1.096772222222222</v>
      </c>
      <c r="AA623" s="28">
        <v>1.0867499999999999</v>
      </c>
      <c r="AB623" s="28">
        <v>1.0866</v>
      </c>
      <c r="AC623" s="28">
        <v>1.1023000000000001</v>
      </c>
      <c r="AD623">
        <v>1.0900000000000001</v>
      </c>
      <c r="AE623">
        <v>1.08725</v>
      </c>
      <c r="AF623">
        <v>1.0887</v>
      </c>
      <c r="AG623">
        <v>1.09015</v>
      </c>
      <c r="AH623">
        <v>1.09195</v>
      </c>
      <c r="AK623">
        <v>1.09365</v>
      </c>
      <c r="AN623">
        <v>1.09735</v>
      </c>
      <c r="AQ623">
        <v>1.1020000000000001</v>
      </c>
      <c r="AT623">
        <v>1.1062000000000001</v>
      </c>
      <c r="AW623">
        <v>1.1099000000000001</v>
      </c>
      <c r="AZ623">
        <v>1.1135999999999999</v>
      </c>
      <c r="BC623">
        <v>1.1173</v>
      </c>
      <c r="BF623">
        <v>1.1209499999999999</v>
      </c>
      <c r="BH623">
        <v>1.1244499999999999</v>
      </c>
      <c r="BI623">
        <v>1.1278999999999999</v>
      </c>
      <c r="BJ623">
        <v>1.1313500000000001</v>
      </c>
      <c r="BK623">
        <v>1.1348499999999999</v>
      </c>
      <c r="BL623">
        <v>1.1383000000000001</v>
      </c>
      <c r="BM623">
        <v>1.1417999999999999</v>
      </c>
      <c r="BN623">
        <v>1.1452500000000001</v>
      </c>
      <c r="BO623">
        <v>1.1487499999999999</v>
      </c>
      <c r="BP623">
        <v>1.1521999999999999</v>
      </c>
      <c r="BQ623">
        <v>1.1556999999999999</v>
      </c>
      <c r="BR623">
        <v>1.1593</v>
      </c>
    </row>
    <row r="624" spans="1:70">
      <c r="A624" s="95">
        <v>45156</v>
      </c>
      <c r="W624" s="662">
        <v>1.0769</v>
      </c>
      <c r="X624" s="662">
        <v>1.07151</v>
      </c>
      <c r="Y624" s="662">
        <v>1.1042000000000001</v>
      </c>
      <c r="Z624" s="28">
        <v>1.096772222222222</v>
      </c>
      <c r="AA624" s="28">
        <v>1.0867499999999999</v>
      </c>
      <c r="AB624" s="28">
        <v>1.0866</v>
      </c>
      <c r="AC624" s="28">
        <v>1.1023000000000001</v>
      </c>
      <c r="AD624">
        <v>1.0867</v>
      </c>
      <c r="AE624">
        <v>1.0892999999999999</v>
      </c>
      <c r="AF624">
        <v>1.0907500000000001</v>
      </c>
      <c r="AG624">
        <v>1.0922000000000001</v>
      </c>
      <c r="AH624">
        <v>1.09405</v>
      </c>
      <c r="AK624">
        <v>1.09575</v>
      </c>
      <c r="AN624">
        <v>1.0994999999999999</v>
      </c>
      <c r="AQ624">
        <v>1.10405</v>
      </c>
      <c r="AT624">
        <v>1.1082000000000001</v>
      </c>
      <c r="AW624">
        <v>1.1119000000000001</v>
      </c>
      <c r="AZ624">
        <v>1.11555</v>
      </c>
      <c r="BC624">
        <v>1.1192</v>
      </c>
      <c r="BF624">
        <v>1.1228</v>
      </c>
      <c r="BH624">
        <v>1.1263000000000001</v>
      </c>
      <c r="BI624">
        <v>1.12975</v>
      </c>
      <c r="BJ624">
        <v>1.1332500000000001</v>
      </c>
      <c r="BK624">
        <v>1.1367499999999999</v>
      </c>
      <c r="BL624">
        <v>1.1402000000000001</v>
      </c>
      <c r="BM624">
        <v>1.1436999999999999</v>
      </c>
      <c r="BN624">
        <v>1.1471499999999999</v>
      </c>
      <c r="BO624">
        <v>1.15065</v>
      </c>
      <c r="BP624">
        <v>1.15415</v>
      </c>
      <c r="BQ624">
        <v>1.1576</v>
      </c>
      <c r="BR624">
        <v>1.1612499999999999</v>
      </c>
    </row>
    <row r="625" spans="1:70">
      <c r="A625" s="95">
        <v>45159</v>
      </c>
      <c r="W625" s="662">
        <v>1.0769</v>
      </c>
      <c r="X625" s="662">
        <v>1.07151</v>
      </c>
      <c r="Y625" s="662">
        <v>1.1042000000000001</v>
      </c>
      <c r="Z625" s="28">
        <v>1.096772222222222</v>
      </c>
      <c r="AA625" s="28">
        <v>1.0867499999999999</v>
      </c>
      <c r="AB625" s="28">
        <v>1.0866</v>
      </c>
      <c r="AC625" s="28">
        <v>1.1023000000000001</v>
      </c>
      <c r="AD625">
        <v>1.0908</v>
      </c>
      <c r="AE625">
        <v>1.0912999999999999</v>
      </c>
      <c r="AF625">
        <v>1.0927500000000001</v>
      </c>
      <c r="AG625">
        <v>1.09415</v>
      </c>
      <c r="AH625">
        <v>1.09605</v>
      </c>
      <c r="AK625">
        <v>1.0978000000000001</v>
      </c>
      <c r="AN625">
        <v>1.1015999999999999</v>
      </c>
      <c r="AQ625">
        <v>1.10625</v>
      </c>
      <c r="AT625">
        <v>1.1104499999999999</v>
      </c>
      <c r="AW625">
        <v>1.1142000000000001</v>
      </c>
      <c r="AZ625">
        <v>1.1178999999999999</v>
      </c>
      <c r="BC625">
        <v>1.1215999999999999</v>
      </c>
      <c r="BF625">
        <v>1.1252500000000001</v>
      </c>
      <c r="BH625">
        <v>1.1288</v>
      </c>
      <c r="BI625">
        <v>1.13235</v>
      </c>
      <c r="BJ625">
        <v>1.1358999999999999</v>
      </c>
      <c r="BK625">
        <v>1.1394</v>
      </c>
      <c r="BL625">
        <v>1.1429499999999999</v>
      </c>
      <c r="BM625">
        <v>1.1465000000000001</v>
      </c>
      <c r="BN625">
        <v>1.15005</v>
      </c>
      <c r="BO625">
        <v>1.1536</v>
      </c>
      <c r="BP625">
        <v>1.1571499999999999</v>
      </c>
      <c r="BQ625">
        <v>1.16065</v>
      </c>
      <c r="BR625">
        <v>1.16435</v>
      </c>
    </row>
    <row r="626" spans="1:70">
      <c r="A626" s="95">
        <v>45160</v>
      </c>
      <c r="W626" s="662">
        <v>1.0769</v>
      </c>
      <c r="X626" s="662">
        <v>1.07151</v>
      </c>
      <c r="Y626" s="662">
        <v>1.1042000000000001</v>
      </c>
      <c r="Z626" s="28">
        <v>1.096772222222222</v>
      </c>
      <c r="AA626" s="28">
        <v>1.0867499999999999</v>
      </c>
      <c r="AB626" s="28">
        <v>1.0866</v>
      </c>
      <c r="AC626" s="28">
        <v>1.1023000000000001</v>
      </c>
      <c r="AD626">
        <v>1.0887</v>
      </c>
      <c r="AE626">
        <v>1.0866</v>
      </c>
      <c r="AF626">
        <v>1.08805</v>
      </c>
      <c r="AG626">
        <v>1.08945</v>
      </c>
      <c r="AH626">
        <v>1.09135</v>
      </c>
      <c r="AK626">
        <v>1.0930500000000001</v>
      </c>
      <c r="AN626">
        <v>1.0969</v>
      </c>
      <c r="AQ626">
        <v>1.1016999999999999</v>
      </c>
      <c r="AT626">
        <v>1.1061000000000001</v>
      </c>
      <c r="AW626">
        <v>1.1101000000000001</v>
      </c>
      <c r="AZ626">
        <v>1.11405</v>
      </c>
      <c r="BC626">
        <v>1.11805</v>
      </c>
      <c r="BF626">
        <v>1.1218999999999999</v>
      </c>
      <c r="BH626">
        <v>1.1255999999999999</v>
      </c>
      <c r="BI626">
        <v>1.1292500000000001</v>
      </c>
      <c r="BJ626">
        <v>1.1329</v>
      </c>
      <c r="BK626">
        <v>1.1366000000000001</v>
      </c>
      <c r="BL626">
        <v>1.14025</v>
      </c>
      <c r="BM626">
        <v>1.1438999999999999</v>
      </c>
      <c r="BN626">
        <v>1.1476</v>
      </c>
      <c r="BO626">
        <v>1.1512500000000001</v>
      </c>
      <c r="BP626">
        <v>1.1549</v>
      </c>
      <c r="BQ626">
        <v>1.1586000000000001</v>
      </c>
      <c r="BR626">
        <v>1.1624000000000001</v>
      </c>
    </row>
    <row r="627" spans="1:70">
      <c r="A627" s="95">
        <v>45161</v>
      </c>
      <c r="W627" s="662">
        <v>1.0769</v>
      </c>
      <c r="X627" s="662">
        <v>1.07151</v>
      </c>
      <c r="Y627" s="662">
        <v>1.1042000000000001</v>
      </c>
      <c r="Z627" s="28">
        <v>1.096772222222222</v>
      </c>
      <c r="AA627" s="28">
        <v>1.0867499999999999</v>
      </c>
      <c r="AB627" s="28">
        <v>1.0866</v>
      </c>
      <c r="AC627" s="28">
        <v>1.1023000000000001</v>
      </c>
      <c r="AD627">
        <v>1.0805</v>
      </c>
      <c r="AE627">
        <v>1.08725</v>
      </c>
      <c r="AF627">
        <v>1.0887</v>
      </c>
      <c r="AG627">
        <v>1.09015</v>
      </c>
      <c r="AH627">
        <v>1.09205</v>
      </c>
      <c r="AK627">
        <v>1.0938000000000001</v>
      </c>
      <c r="AN627">
        <v>1.09765</v>
      </c>
      <c r="AQ627">
        <v>1.1026</v>
      </c>
      <c r="AT627">
        <v>1.1072</v>
      </c>
      <c r="AW627">
        <v>1.1112500000000001</v>
      </c>
      <c r="AZ627">
        <v>1.1153</v>
      </c>
      <c r="BC627">
        <v>1.1194</v>
      </c>
      <c r="BF627">
        <v>1.1234</v>
      </c>
      <c r="BH627">
        <v>1.1270500000000001</v>
      </c>
      <c r="BI627">
        <v>1.1307499999999999</v>
      </c>
      <c r="BJ627">
        <v>1.1344000000000001</v>
      </c>
      <c r="BK627">
        <v>1.1380999999999999</v>
      </c>
      <c r="BL627">
        <v>1.1417999999999999</v>
      </c>
      <c r="BM627">
        <v>1.1454500000000001</v>
      </c>
      <c r="BN627">
        <v>1.1491499999999999</v>
      </c>
      <c r="BO627">
        <v>1.1528499999999999</v>
      </c>
      <c r="BP627">
        <v>1.1565000000000001</v>
      </c>
      <c r="BQ627">
        <v>1.1601999999999999</v>
      </c>
      <c r="BR627">
        <v>1.16405</v>
      </c>
    </row>
    <row r="628" spans="1:70">
      <c r="A628" s="95">
        <v>45162</v>
      </c>
      <c r="W628" s="662">
        <v>1.0769</v>
      </c>
      <c r="X628" s="662">
        <v>1.07151</v>
      </c>
      <c r="Y628" s="662">
        <v>1.1042000000000001</v>
      </c>
      <c r="Z628" s="28">
        <v>1.096772222222222</v>
      </c>
      <c r="AA628" s="28">
        <v>1.0867499999999999</v>
      </c>
      <c r="AB628" s="28">
        <v>1.0866</v>
      </c>
      <c r="AC628" s="28">
        <v>1.1023000000000001</v>
      </c>
      <c r="AD628">
        <v>1.0840000000000001</v>
      </c>
      <c r="AE628">
        <v>1.08205</v>
      </c>
      <c r="AF628">
        <v>1.08355</v>
      </c>
      <c r="AG628">
        <v>1.085</v>
      </c>
      <c r="AH628">
        <v>1.0869500000000001</v>
      </c>
      <c r="AK628">
        <v>1.0886499999999999</v>
      </c>
      <c r="AN628">
        <v>1.0926499999999999</v>
      </c>
      <c r="AQ628">
        <v>1.09765</v>
      </c>
      <c r="AT628">
        <v>1.1023000000000001</v>
      </c>
      <c r="AW628">
        <v>1.1064499999999999</v>
      </c>
      <c r="AZ628">
        <v>1.1106499999999999</v>
      </c>
      <c r="BC628">
        <v>1.1148</v>
      </c>
      <c r="BF628">
        <v>1.1188499999999999</v>
      </c>
      <c r="BH628">
        <v>1.1226</v>
      </c>
      <c r="BI628">
        <v>1.12635</v>
      </c>
      <c r="BJ628">
        <v>1.1301000000000001</v>
      </c>
      <c r="BK628">
        <v>1.13385</v>
      </c>
      <c r="BL628">
        <v>1.1375999999999999</v>
      </c>
      <c r="BM628">
        <v>1.1413500000000001</v>
      </c>
      <c r="BN628">
        <v>1.1451</v>
      </c>
      <c r="BO628">
        <v>1.1488499999999999</v>
      </c>
      <c r="BP628">
        <v>1.15255</v>
      </c>
      <c r="BQ628">
        <v>1.1563000000000001</v>
      </c>
      <c r="BR628">
        <v>1.16025</v>
      </c>
    </row>
    <row r="629" spans="1:70">
      <c r="A629" s="95">
        <v>45163</v>
      </c>
      <c r="W629" s="662">
        <v>1.0769</v>
      </c>
      <c r="X629" s="662">
        <v>1.07151</v>
      </c>
      <c r="Y629" s="662">
        <v>1.1042000000000001</v>
      </c>
      <c r="Z629" s="28">
        <v>1.096772222222222</v>
      </c>
      <c r="AA629" s="28">
        <v>1.0867499999999999</v>
      </c>
      <c r="AB629" s="28">
        <v>1.0866</v>
      </c>
      <c r="AC629" s="28">
        <v>1.1023000000000001</v>
      </c>
      <c r="AD629">
        <v>1.0808</v>
      </c>
      <c r="AE629">
        <v>1.08185</v>
      </c>
      <c r="AF629">
        <v>1.08335</v>
      </c>
      <c r="AG629">
        <v>1.0848</v>
      </c>
      <c r="AH629">
        <v>1.0867500000000001</v>
      </c>
      <c r="AK629">
        <v>1.0885</v>
      </c>
      <c r="AN629">
        <v>1.0926</v>
      </c>
      <c r="AQ629">
        <v>1.09765</v>
      </c>
      <c r="AT629">
        <v>1.1024</v>
      </c>
      <c r="AW629">
        <v>1.1064499999999999</v>
      </c>
      <c r="AZ629">
        <v>1.1105</v>
      </c>
      <c r="BC629">
        <v>1.1145499999999999</v>
      </c>
      <c r="BF629">
        <v>1.1185</v>
      </c>
      <c r="BH629">
        <v>1.1221000000000001</v>
      </c>
      <c r="BI629">
        <v>1.1256999999999999</v>
      </c>
      <c r="BJ629">
        <v>1.1293</v>
      </c>
      <c r="BK629">
        <v>1.1329</v>
      </c>
      <c r="BL629">
        <v>1.1365499999999999</v>
      </c>
      <c r="BM629">
        <v>1.14015</v>
      </c>
      <c r="BN629">
        <v>1.14375</v>
      </c>
      <c r="BO629">
        <v>1.1473500000000001</v>
      </c>
      <c r="BP629">
        <v>1.1509499999999999</v>
      </c>
      <c r="BQ629">
        <v>1.15455</v>
      </c>
      <c r="BR629">
        <v>1.15835</v>
      </c>
    </row>
    <row r="630" spans="1:70">
      <c r="A630" s="103">
        <v>45166</v>
      </c>
      <c r="W630" s="662">
        <v>1.0769</v>
      </c>
      <c r="X630" s="662">
        <v>1.07151</v>
      </c>
      <c r="Y630" s="662">
        <v>1.1042000000000001</v>
      </c>
      <c r="Z630" s="28">
        <v>1.096772222222222</v>
      </c>
      <c r="AA630" s="28">
        <v>1.0867499999999999</v>
      </c>
      <c r="AB630" s="28">
        <v>1.0866</v>
      </c>
      <c r="AC630" s="28">
        <v>1.1023000000000001</v>
      </c>
      <c r="AD630">
        <v>1.0808</v>
      </c>
      <c r="AE630">
        <v>1.0822000000000001</v>
      </c>
      <c r="AF630">
        <v>1.0837000000000001</v>
      </c>
      <c r="AG630">
        <v>1.0851500000000001</v>
      </c>
      <c r="AH630">
        <v>1.0871</v>
      </c>
      <c r="AK630">
        <v>1.0888500000000001</v>
      </c>
      <c r="AN630">
        <v>1.0928500000000001</v>
      </c>
      <c r="AQ630">
        <v>1.09785</v>
      </c>
      <c r="AT630">
        <v>1.1025499999999999</v>
      </c>
      <c r="AW630">
        <v>1.1065499999999999</v>
      </c>
      <c r="AZ630">
        <v>1.1106</v>
      </c>
      <c r="BC630">
        <v>1.1146499999999999</v>
      </c>
      <c r="BF630">
        <v>1.1186</v>
      </c>
      <c r="BH630">
        <v>1.1221000000000001</v>
      </c>
      <c r="BI630">
        <v>1.1255999999999999</v>
      </c>
      <c r="BJ630">
        <v>1.1291500000000001</v>
      </c>
      <c r="BK630">
        <v>1.1326499999999999</v>
      </c>
      <c r="BL630">
        <v>1.1362000000000001</v>
      </c>
      <c r="BM630">
        <v>1.1396999999999999</v>
      </c>
      <c r="BN630">
        <v>1.1432</v>
      </c>
      <c r="BO630">
        <v>1.1467499999999999</v>
      </c>
      <c r="BP630">
        <v>1.15025</v>
      </c>
      <c r="BQ630">
        <v>1.1537999999999999</v>
      </c>
      <c r="BR630">
        <v>1.1574500000000001</v>
      </c>
    </row>
    <row r="631" spans="1:70">
      <c r="A631" s="95">
        <v>45167</v>
      </c>
      <c r="W631" s="662">
        <v>1.0769</v>
      </c>
      <c r="X631" s="662">
        <v>1.07151</v>
      </c>
      <c r="Y631" s="662">
        <v>1.1042000000000001</v>
      </c>
      <c r="Z631" s="28">
        <v>1.096772222222222</v>
      </c>
      <c r="AA631" s="28">
        <v>1.0867499999999999</v>
      </c>
      <c r="AB631" s="28">
        <v>1.0866</v>
      </c>
      <c r="AC631" s="28">
        <v>1.1023000000000001</v>
      </c>
      <c r="AD631">
        <v>1.0803</v>
      </c>
      <c r="AE631">
        <v>1.0882000000000001</v>
      </c>
      <c r="AF631">
        <v>1.0896999999999999</v>
      </c>
      <c r="AG631">
        <v>1.0911500000000001</v>
      </c>
      <c r="AH631">
        <v>1.093</v>
      </c>
      <c r="AK631">
        <v>1.0947499999999999</v>
      </c>
      <c r="AN631">
        <v>1.0986499999999999</v>
      </c>
      <c r="AQ631">
        <v>1.1034999999999999</v>
      </c>
      <c r="AT631">
        <v>1.1076999999999999</v>
      </c>
      <c r="AW631">
        <v>1.1113999999999999</v>
      </c>
      <c r="AZ631">
        <v>1.1151</v>
      </c>
      <c r="BC631">
        <v>1.1188</v>
      </c>
      <c r="BF631">
        <v>1.1224499999999999</v>
      </c>
      <c r="BH631">
        <v>1.1257999999999999</v>
      </c>
      <c r="BI631">
        <v>1.1291500000000001</v>
      </c>
      <c r="BJ631">
        <v>1.1325000000000001</v>
      </c>
      <c r="BK631">
        <v>1.13585</v>
      </c>
      <c r="BL631">
        <v>1.1392500000000001</v>
      </c>
      <c r="BM631">
        <v>1.1426000000000001</v>
      </c>
      <c r="BN631">
        <v>1.14595</v>
      </c>
      <c r="BO631">
        <v>1.1493</v>
      </c>
      <c r="BP631">
        <v>1.15265</v>
      </c>
      <c r="BQ631">
        <v>1.1559999999999999</v>
      </c>
      <c r="BR631">
        <v>1.1595</v>
      </c>
    </row>
    <row r="632" spans="1:70">
      <c r="A632" s="95">
        <v>45168</v>
      </c>
      <c r="W632" s="662">
        <v>1.0769</v>
      </c>
      <c r="X632" s="662">
        <v>1.07151</v>
      </c>
      <c r="Y632" s="662">
        <v>1.1042000000000001</v>
      </c>
      <c r="Z632" s="28">
        <v>1.096772222222222</v>
      </c>
      <c r="AA632" s="28">
        <v>1.0867499999999999</v>
      </c>
      <c r="AB632" s="28">
        <v>1.0866</v>
      </c>
      <c r="AC632" s="28">
        <v>1.1023000000000001</v>
      </c>
      <c r="AD632">
        <v>1.0886</v>
      </c>
      <c r="AE632">
        <v>1.09335</v>
      </c>
      <c r="AF632">
        <v>1.0948</v>
      </c>
      <c r="AG632">
        <v>1.0962499999999999</v>
      </c>
      <c r="AH632">
        <v>1.0981000000000001</v>
      </c>
      <c r="AK632">
        <v>1.09975</v>
      </c>
      <c r="AN632">
        <v>1.1035999999999999</v>
      </c>
      <c r="AQ632">
        <v>1.10825</v>
      </c>
      <c r="AT632">
        <v>1.1125499999999999</v>
      </c>
      <c r="AW632">
        <v>1.11615</v>
      </c>
      <c r="AZ632">
        <v>1.1196999999999999</v>
      </c>
      <c r="BC632">
        <v>1.1233</v>
      </c>
      <c r="BF632">
        <v>1.1268499999999999</v>
      </c>
      <c r="BH632">
        <v>1.13005</v>
      </c>
      <c r="BI632">
        <v>1.1333</v>
      </c>
      <c r="BJ632">
        <v>1.1365499999999999</v>
      </c>
      <c r="BK632">
        <v>1.1397999999999999</v>
      </c>
      <c r="BL632">
        <v>1.143</v>
      </c>
      <c r="BM632">
        <v>1.14625</v>
      </c>
      <c r="BN632">
        <v>1.1495</v>
      </c>
      <c r="BO632">
        <v>1.1527000000000001</v>
      </c>
      <c r="BP632">
        <v>1.15595</v>
      </c>
      <c r="BQ632">
        <v>1.1592</v>
      </c>
      <c r="BR632">
        <v>1.16255</v>
      </c>
    </row>
    <row r="633" spans="1:70">
      <c r="A633" s="95">
        <v>45169</v>
      </c>
      <c r="W633" s="662">
        <v>1.0769</v>
      </c>
      <c r="X633" s="662">
        <v>1.07151</v>
      </c>
      <c r="Y633" s="662">
        <v>1.1042000000000001</v>
      </c>
      <c r="Z633" s="28">
        <v>1.096772222222222</v>
      </c>
      <c r="AA633" s="28">
        <v>1.0867499999999999</v>
      </c>
      <c r="AB633" s="28">
        <v>1.0866</v>
      </c>
      <c r="AC633" s="28">
        <v>1.1023000000000001</v>
      </c>
      <c r="AD633">
        <v>1.0868</v>
      </c>
      <c r="AE633">
        <v>1.08525</v>
      </c>
      <c r="AF633">
        <v>1.0867500000000001</v>
      </c>
      <c r="AG633">
        <v>1.0882499999999999</v>
      </c>
      <c r="AH633">
        <v>1.0901000000000001</v>
      </c>
      <c r="AI633">
        <v>1.0916999999999999</v>
      </c>
      <c r="AK633">
        <v>1.0956999999999999</v>
      </c>
      <c r="AN633">
        <v>1.1005499999999999</v>
      </c>
      <c r="AQ633">
        <v>1.1050500000000001</v>
      </c>
      <c r="AT633">
        <v>1.1089500000000001</v>
      </c>
      <c r="AW633">
        <v>1.1128</v>
      </c>
      <c r="AZ633">
        <v>1.1166499999999999</v>
      </c>
      <c r="BC633">
        <v>1.1204499999999999</v>
      </c>
      <c r="BF633">
        <v>1.1237999999999999</v>
      </c>
      <c r="BH633">
        <v>1.1272</v>
      </c>
      <c r="BI633">
        <v>1.1306</v>
      </c>
      <c r="BJ633">
        <v>1.1339999999999999</v>
      </c>
      <c r="BK633">
        <v>1.1373500000000001</v>
      </c>
      <c r="BL633">
        <v>1.1407499999999999</v>
      </c>
      <c r="BM633">
        <v>1.14415</v>
      </c>
      <c r="BN633">
        <v>1.1475</v>
      </c>
      <c r="BO633">
        <v>1.1509</v>
      </c>
      <c r="BP633">
        <v>1.1543000000000001</v>
      </c>
      <c r="BQ633">
        <v>1.15785</v>
      </c>
    </row>
    <row r="634" spans="1:70">
      <c r="A634" s="95">
        <v>45170</v>
      </c>
      <c r="W634" s="662">
        <v>1.0769</v>
      </c>
      <c r="X634" s="662">
        <v>1.07151</v>
      </c>
      <c r="Y634" s="662">
        <v>1.1042000000000001</v>
      </c>
      <c r="Z634" s="28">
        <v>1.096772222222222</v>
      </c>
      <c r="AA634" s="28">
        <v>1.0867499999999999</v>
      </c>
      <c r="AB634" s="28">
        <v>1.0866</v>
      </c>
      <c r="AC634" s="28">
        <v>1.1023000000000001</v>
      </c>
      <c r="AD634">
        <v>1.0844</v>
      </c>
      <c r="AE634">
        <v>1.0786</v>
      </c>
      <c r="AF634">
        <v>1.0801000000000001</v>
      </c>
      <c r="AG634">
        <v>1.08155</v>
      </c>
      <c r="AH634">
        <v>1.0833999999999999</v>
      </c>
      <c r="AI634">
        <v>1.0850500000000001</v>
      </c>
      <c r="AK634">
        <v>1.089</v>
      </c>
      <c r="AN634">
        <v>1.09375</v>
      </c>
      <c r="AQ634">
        <v>1.0982499999999999</v>
      </c>
      <c r="AT634">
        <v>1.10205</v>
      </c>
      <c r="AW634">
        <v>1.10585</v>
      </c>
      <c r="AZ634">
        <v>1.10965</v>
      </c>
      <c r="BC634">
        <v>1.1133999999999999</v>
      </c>
      <c r="BF634">
        <v>1.1167499999999999</v>
      </c>
      <c r="BH634">
        <v>1.1201000000000001</v>
      </c>
      <c r="BI634">
        <v>1.1234500000000001</v>
      </c>
      <c r="BJ634">
        <v>1.1268</v>
      </c>
      <c r="BK634">
        <v>1.13015</v>
      </c>
      <c r="BL634">
        <v>1.1335</v>
      </c>
      <c r="BM634">
        <v>1.1368499999999999</v>
      </c>
      <c r="BN634">
        <v>1.1402000000000001</v>
      </c>
      <c r="BO634">
        <v>1.1435500000000001</v>
      </c>
      <c r="BP634">
        <v>1.1469</v>
      </c>
      <c r="BQ634">
        <v>1.1504000000000001</v>
      </c>
    </row>
    <row r="635" spans="1:70">
      <c r="A635" s="103">
        <v>45173</v>
      </c>
      <c r="W635" s="662">
        <v>1.0769</v>
      </c>
      <c r="X635" s="662">
        <v>1.07151</v>
      </c>
      <c r="Y635" s="662">
        <v>1.1042000000000001</v>
      </c>
      <c r="Z635" s="28">
        <v>1.096772222222222</v>
      </c>
      <c r="AA635" s="28">
        <v>1.0867499999999999</v>
      </c>
      <c r="AB635" s="28">
        <v>1.0866</v>
      </c>
      <c r="AC635" s="28">
        <v>1.1023000000000001</v>
      </c>
      <c r="AD635">
        <v>1.0801000000000001</v>
      </c>
      <c r="AE635" s="189">
        <v>1.0786</v>
      </c>
      <c r="AF635" s="189">
        <v>1.0801000000000001</v>
      </c>
      <c r="AG635" s="189">
        <v>1.08155</v>
      </c>
      <c r="AH635" s="189">
        <v>1.0833999999999999</v>
      </c>
      <c r="AI635" s="189">
        <v>1.0850500000000001</v>
      </c>
      <c r="AJ635" s="189"/>
      <c r="AK635" s="189">
        <v>1.089</v>
      </c>
      <c r="AL635" s="189"/>
      <c r="AM635" s="189"/>
      <c r="AN635" s="189">
        <v>1.09375</v>
      </c>
      <c r="AO635" s="189"/>
      <c r="AP635" s="189"/>
      <c r="AQ635" s="189">
        <v>1.0982499999999999</v>
      </c>
      <c r="AR635" s="189"/>
      <c r="AS635" s="189"/>
      <c r="AT635" s="189">
        <v>1.10205</v>
      </c>
      <c r="AU635" s="189"/>
      <c r="AV635" s="189"/>
      <c r="AW635" s="189">
        <v>1.10585</v>
      </c>
      <c r="AX635" s="189"/>
      <c r="AY635" s="189"/>
      <c r="AZ635" s="189">
        <v>1.10965</v>
      </c>
      <c r="BA635" s="189"/>
      <c r="BB635" s="189"/>
      <c r="BC635" s="189">
        <v>1.1133999999999999</v>
      </c>
      <c r="BD635" s="189"/>
      <c r="BE635" s="189"/>
      <c r="BF635" s="189">
        <v>1.1167499999999999</v>
      </c>
      <c r="BG635" s="189"/>
      <c r="BH635" s="189">
        <v>1.1201000000000001</v>
      </c>
      <c r="BI635" s="189">
        <v>1.1234500000000001</v>
      </c>
      <c r="BJ635" s="189">
        <v>1.1268</v>
      </c>
      <c r="BK635" s="189">
        <v>1.13015</v>
      </c>
      <c r="BL635" s="189">
        <v>1.1335</v>
      </c>
      <c r="BM635" s="189">
        <v>1.1368499999999999</v>
      </c>
      <c r="BN635" s="189">
        <v>1.1402000000000001</v>
      </c>
      <c r="BO635" s="189">
        <v>1.1435500000000001</v>
      </c>
      <c r="BP635" s="189">
        <v>1.1469</v>
      </c>
      <c r="BQ635" s="189">
        <v>1.1504000000000001</v>
      </c>
    </row>
    <row r="636" spans="1:70">
      <c r="A636" s="95">
        <v>45174</v>
      </c>
      <c r="W636" s="662">
        <v>1.0769</v>
      </c>
      <c r="X636" s="662">
        <v>1.07151</v>
      </c>
      <c r="Y636" s="662">
        <v>1.1042000000000001</v>
      </c>
      <c r="Z636" s="28">
        <v>1.096772222222222</v>
      </c>
      <c r="AA636" s="28">
        <v>1.0867499999999999</v>
      </c>
      <c r="AB636" s="28">
        <v>1.0866</v>
      </c>
      <c r="AC636" s="28">
        <v>1.1023000000000001</v>
      </c>
      <c r="AD636" s="28">
        <v>1.0730999999999999</v>
      </c>
      <c r="AE636">
        <v>1.0728</v>
      </c>
      <c r="AF636">
        <v>1.0743</v>
      </c>
      <c r="AG636">
        <v>1.0757000000000001</v>
      </c>
      <c r="AH636">
        <v>1.0775999999999999</v>
      </c>
      <c r="AI636">
        <v>1.0791999999999999</v>
      </c>
      <c r="AK636">
        <v>1.08325</v>
      </c>
      <c r="AN636">
        <v>1.0882000000000001</v>
      </c>
      <c r="AQ636">
        <v>1.093</v>
      </c>
      <c r="AT636">
        <v>1.0967499999999999</v>
      </c>
      <c r="AW636">
        <v>1.1006499999999999</v>
      </c>
      <c r="AZ636">
        <v>1.1045499999999999</v>
      </c>
      <c r="BC636">
        <v>1.1084000000000001</v>
      </c>
      <c r="BF636">
        <v>1.1116999999999999</v>
      </c>
      <c r="BH636">
        <v>1.1150500000000001</v>
      </c>
      <c r="BI636">
        <v>1.11835</v>
      </c>
      <c r="BJ636">
        <v>1.12165</v>
      </c>
      <c r="BK636">
        <v>1.1249499999999999</v>
      </c>
      <c r="BL636">
        <v>1.1283000000000001</v>
      </c>
      <c r="BM636">
        <v>1.1315999999999999</v>
      </c>
      <c r="BN636">
        <v>1.1349</v>
      </c>
      <c r="BO636">
        <v>1.13825</v>
      </c>
      <c r="BP636">
        <v>1.1415500000000001</v>
      </c>
      <c r="BQ636">
        <v>1.145</v>
      </c>
    </row>
    <row r="637" spans="1:70">
      <c r="A637" s="95">
        <v>45175</v>
      </c>
      <c r="W637" s="662">
        <v>1.0769</v>
      </c>
      <c r="X637" s="662">
        <v>1.07151</v>
      </c>
      <c r="Y637" s="662">
        <v>1.1042000000000001</v>
      </c>
      <c r="Z637" s="28">
        <v>1.096772222222222</v>
      </c>
      <c r="AA637" s="28">
        <v>1.0867499999999999</v>
      </c>
      <c r="AB637" s="28">
        <v>1.0866</v>
      </c>
      <c r="AC637" s="28">
        <v>1.1023000000000001</v>
      </c>
      <c r="AD637" s="28">
        <v>1.0745</v>
      </c>
      <c r="AE637">
        <v>1.07315</v>
      </c>
      <c r="AF637">
        <v>1.0746</v>
      </c>
      <c r="AG637">
        <v>1.07605</v>
      </c>
      <c r="AH637">
        <v>1.0779000000000001</v>
      </c>
      <c r="AI637">
        <v>1.0794999999999999</v>
      </c>
      <c r="AK637">
        <v>1.08355</v>
      </c>
      <c r="AN637">
        <v>1.0885</v>
      </c>
      <c r="AQ637">
        <v>1.0931999999999999</v>
      </c>
      <c r="AT637">
        <v>1.0972999999999999</v>
      </c>
      <c r="AW637">
        <v>1.1013500000000001</v>
      </c>
      <c r="AZ637">
        <v>1.10545</v>
      </c>
      <c r="BC637">
        <v>1.10945</v>
      </c>
      <c r="BF637">
        <v>1.1129</v>
      </c>
      <c r="BH637">
        <v>1.1163000000000001</v>
      </c>
      <c r="BI637">
        <v>1.1196999999999999</v>
      </c>
      <c r="BJ637">
        <v>1.1231</v>
      </c>
      <c r="BK637">
        <v>1.1265499999999999</v>
      </c>
      <c r="BL637">
        <v>1.12995</v>
      </c>
      <c r="BM637">
        <v>1.1333500000000001</v>
      </c>
      <c r="BN637">
        <v>1.1367499999999999</v>
      </c>
      <c r="BO637">
        <v>1.14015</v>
      </c>
      <c r="BP637">
        <v>1.1435999999999999</v>
      </c>
      <c r="BQ637">
        <v>1.1471499999999999</v>
      </c>
    </row>
    <row r="638" spans="1:70">
      <c r="A638" s="95">
        <v>45176</v>
      </c>
      <c r="W638" s="662">
        <v>1.0769</v>
      </c>
      <c r="X638" s="662">
        <v>1.07151</v>
      </c>
      <c r="Y638" s="662">
        <v>1.1042000000000001</v>
      </c>
      <c r="Z638" s="28">
        <v>1.096772222222222</v>
      </c>
      <c r="AA638" s="28">
        <v>1.0867499999999999</v>
      </c>
      <c r="AB638" s="28">
        <v>1.0866</v>
      </c>
      <c r="AC638" s="28">
        <v>1.1023000000000001</v>
      </c>
      <c r="AD638" s="28">
        <v>1.0745</v>
      </c>
      <c r="AE638" s="28">
        <v>1.071</v>
      </c>
      <c r="AF638">
        <v>1.07135</v>
      </c>
      <c r="AG638">
        <v>1.0728</v>
      </c>
      <c r="AH638">
        <v>1.0746</v>
      </c>
      <c r="AI638">
        <v>1.0762</v>
      </c>
      <c r="AK638">
        <v>1.0802</v>
      </c>
      <c r="AN638">
        <v>1.0851</v>
      </c>
      <c r="AQ638">
        <v>1.08965</v>
      </c>
      <c r="AT638">
        <v>1.09365</v>
      </c>
      <c r="AW638">
        <v>1.09765</v>
      </c>
      <c r="AZ638">
        <v>1.10165</v>
      </c>
      <c r="BC638">
        <v>1.1055999999999999</v>
      </c>
      <c r="BF638">
        <v>1.1090500000000001</v>
      </c>
      <c r="BH638">
        <v>1.1125</v>
      </c>
      <c r="BI638">
        <v>1.1158999999999999</v>
      </c>
      <c r="BJ638">
        <v>1.1193500000000001</v>
      </c>
      <c r="BK638">
        <v>1.1228</v>
      </c>
      <c r="BL638">
        <v>1.1262000000000001</v>
      </c>
      <c r="BM638">
        <v>1.12965</v>
      </c>
      <c r="BN638">
        <v>1.1331</v>
      </c>
      <c r="BO638">
        <v>1.1365000000000001</v>
      </c>
      <c r="BP638">
        <v>1.13995</v>
      </c>
      <c r="BQ638">
        <v>1.1435500000000001</v>
      </c>
    </row>
    <row r="639" spans="1:70">
      <c r="A639" s="95">
        <v>45177</v>
      </c>
      <c r="W639" s="662">
        <v>1.0769</v>
      </c>
      <c r="X639" s="662">
        <v>1.07151</v>
      </c>
      <c r="Y639" s="662">
        <v>1.1042000000000001</v>
      </c>
      <c r="Z639" s="28">
        <v>1.096772222222222</v>
      </c>
      <c r="AA639" s="28">
        <v>1.0867499999999999</v>
      </c>
      <c r="AB639" s="28">
        <v>1.0866</v>
      </c>
      <c r="AC639" s="28">
        <v>1.1023000000000001</v>
      </c>
      <c r="AD639" s="28">
        <v>1.0745</v>
      </c>
      <c r="AE639" s="28">
        <v>1.0704</v>
      </c>
      <c r="AF639">
        <v>1.0716000000000001</v>
      </c>
      <c r="AG639">
        <v>1.073</v>
      </c>
      <c r="AH639">
        <v>1.0748</v>
      </c>
      <c r="AI639">
        <v>1.0763499999999999</v>
      </c>
      <c r="AK639">
        <v>1.0803499999999999</v>
      </c>
      <c r="AN639">
        <v>1.0851999999999999</v>
      </c>
      <c r="AQ639">
        <v>1.0898000000000001</v>
      </c>
      <c r="AT639">
        <v>1.0938000000000001</v>
      </c>
      <c r="AW639">
        <v>1.0978000000000001</v>
      </c>
      <c r="AZ639">
        <v>1.10175</v>
      </c>
      <c r="BC639">
        <v>1.10575</v>
      </c>
      <c r="BF639">
        <v>1.1091500000000001</v>
      </c>
      <c r="BH639">
        <v>1.1125</v>
      </c>
      <c r="BI639">
        <v>1.1158999999999999</v>
      </c>
      <c r="BJ639">
        <v>1.1193</v>
      </c>
      <c r="BK639">
        <v>1.1227</v>
      </c>
      <c r="BL639">
        <v>1.1261000000000001</v>
      </c>
      <c r="BM639">
        <v>1.1294500000000001</v>
      </c>
      <c r="BN639">
        <v>1.1328499999999999</v>
      </c>
      <c r="BO639">
        <v>1.13625</v>
      </c>
      <c r="BP639">
        <v>1.1396500000000001</v>
      </c>
      <c r="BQ639">
        <v>1.1432</v>
      </c>
    </row>
    <row r="640" spans="1:70">
      <c r="A640" s="95">
        <v>45180</v>
      </c>
      <c r="W640" s="662">
        <v>1.0769</v>
      </c>
      <c r="X640" s="662">
        <v>1.07151</v>
      </c>
      <c r="Y640" s="662">
        <v>1.1042000000000001</v>
      </c>
      <c r="Z640" s="28">
        <v>1.096772222222222</v>
      </c>
      <c r="AA640" s="28">
        <v>1.0867499999999999</v>
      </c>
      <c r="AB640" s="28">
        <v>1.0866</v>
      </c>
      <c r="AC640" s="28">
        <v>1.1023000000000001</v>
      </c>
      <c r="AD640" s="28">
        <v>1.0745</v>
      </c>
      <c r="AE640" s="28">
        <v>1.0724</v>
      </c>
      <c r="AF640">
        <v>1.0763</v>
      </c>
      <c r="AG640">
        <v>1.07775</v>
      </c>
      <c r="AH640">
        <v>1.0794999999999999</v>
      </c>
      <c r="AI640">
        <v>1.081</v>
      </c>
      <c r="AK640">
        <v>1.0849500000000001</v>
      </c>
      <c r="AN640">
        <v>1.0898000000000001</v>
      </c>
      <c r="AQ640">
        <v>1.0944</v>
      </c>
      <c r="AT640">
        <v>1.0983499999999999</v>
      </c>
      <c r="AW640">
        <v>1.1023000000000001</v>
      </c>
      <c r="AZ640">
        <v>1.10625</v>
      </c>
      <c r="BC640">
        <v>1.11015</v>
      </c>
      <c r="BF640">
        <v>1.1135999999999999</v>
      </c>
      <c r="BH640">
        <v>1.1170500000000001</v>
      </c>
      <c r="BI640">
        <v>1.1205000000000001</v>
      </c>
      <c r="BJ640">
        <v>1.1238999999999999</v>
      </c>
      <c r="BK640">
        <v>1.1273500000000001</v>
      </c>
      <c r="BL640">
        <v>1.1308</v>
      </c>
      <c r="BM640">
        <v>1.13425</v>
      </c>
      <c r="BN640">
        <v>1.1376500000000001</v>
      </c>
      <c r="BO640">
        <v>1.1411</v>
      </c>
      <c r="BP640">
        <v>1.14455</v>
      </c>
      <c r="BQ640">
        <v>1.14815</v>
      </c>
    </row>
    <row r="641" spans="1:70">
      <c r="A641" s="95">
        <v>45181</v>
      </c>
      <c r="W641" s="662">
        <v>1.0769</v>
      </c>
      <c r="X641" s="662">
        <v>1.07151</v>
      </c>
      <c r="Y641" s="662">
        <v>1.1042000000000001</v>
      </c>
      <c r="Z641" s="28">
        <v>1.096772222222222</v>
      </c>
      <c r="AA641" s="28">
        <v>1.0867499999999999</v>
      </c>
      <c r="AB641" s="28">
        <v>1.0866</v>
      </c>
      <c r="AC641" s="28">
        <v>1.1023000000000001</v>
      </c>
      <c r="AD641" s="28">
        <v>1.0745</v>
      </c>
      <c r="AE641" s="28">
        <v>1.0712999999999999</v>
      </c>
      <c r="AF641">
        <v>1.0749500000000001</v>
      </c>
      <c r="AG641">
        <v>1.0763499999999999</v>
      </c>
      <c r="AH641">
        <v>1.07805</v>
      </c>
      <c r="AI641">
        <v>1.0794999999999999</v>
      </c>
      <c r="AK641">
        <v>1.08325</v>
      </c>
      <c r="AN641">
        <v>1.08795</v>
      </c>
      <c r="AQ641">
        <v>1.0926</v>
      </c>
      <c r="AT641">
        <v>1.0964499999999999</v>
      </c>
      <c r="AW641">
        <v>1.1003499999999999</v>
      </c>
      <c r="AZ641">
        <v>1.1042000000000001</v>
      </c>
      <c r="BC641">
        <v>1.10805</v>
      </c>
      <c r="BF641">
        <v>1.11145</v>
      </c>
      <c r="BH641">
        <v>1.1148</v>
      </c>
      <c r="BI641">
        <v>1.11815</v>
      </c>
      <c r="BJ641">
        <v>1.12155</v>
      </c>
      <c r="BK641">
        <v>1.1249</v>
      </c>
      <c r="BL641">
        <v>1.12825</v>
      </c>
      <c r="BM641">
        <v>1.13165</v>
      </c>
      <c r="BN641">
        <v>1.135</v>
      </c>
      <c r="BO641">
        <v>1.13835</v>
      </c>
      <c r="BP641">
        <v>1.1416999999999999</v>
      </c>
      <c r="BQ641">
        <v>1.1452500000000001</v>
      </c>
    </row>
    <row r="642" spans="1:70">
      <c r="A642" s="95">
        <v>45182</v>
      </c>
      <c r="W642" s="662">
        <v>1.0769</v>
      </c>
      <c r="X642" s="662">
        <v>1.07151</v>
      </c>
      <c r="Y642" s="662">
        <v>1.1042000000000001</v>
      </c>
      <c r="Z642" s="28">
        <v>1.096772222222222</v>
      </c>
      <c r="AA642" s="28">
        <v>1.0867499999999999</v>
      </c>
      <c r="AB642" s="28">
        <v>1.0866</v>
      </c>
      <c r="AC642" s="28">
        <v>1.1023000000000001</v>
      </c>
      <c r="AD642" s="28">
        <v>1.0745</v>
      </c>
      <c r="AE642">
        <v>1.0732999999999999</v>
      </c>
      <c r="AF642">
        <v>1.0749</v>
      </c>
      <c r="AG642">
        <v>1.0762499999999999</v>
      </c>
      <c r="AH642">
        <v>1.0780000000000001</v>
      </c>
      <c r="AI642">
        <v>1.07935</v>
      </c>
      <c r="AK642">
        <v>1.0830500000000001</v>
      </c>
      <c r="AN642">
        <v>1.0876999999999999</v>
      </c>
      <c r="AQ642">
        <v>1.0921000000000001</v>
      </c>
      <c r="AT642">
        <v>1.09575</v>
      </c>
      <c r="AW642">
        <v>1.0993999999999999</v>
      </c>
      <c r="AZ642">
        <v>1.103</v>
      </c>
      <c r="BC642">
        <v>1.1066499999999999</v>
      </c>
      <c r="BF642">
        <v>1.10985</v>
      </c>
      <c r="BH642">
        <v>1.1131</v>
      </c>
      <c r="BI642">
        <v>1.1163000000000001</v>
      </c>
      <c r="BJ642">
        <v>1.1194999999999999</v>
      </c>
      <c r="BK642">
        <v>1.1227</v>
      </c>
      <c r="BL642">
        <v>1.1258999999999999</v>
      </c>
      <c r="BM642">
        <v>1.1291500000000001</v>
      </c>
      <c r="BN642">
        <v>1.13235</v>
      </c>
      <c r="BO642">
        <v>1.1355500000000001</v>
      </c>
      <c r="BP642">
        <v>1.1387499999999999</v>
      </c>
      <c r="BQ642">
        <v>1.1420999999999999</v>
      </c>
    </row>
    <row r="643" spans="1:70">
      <c r="A643" s="95">
        <v>45183</v>
      </c>
      <c r="W643" s="662">
        <v>1.0769</v>
      </c>
      <c r="X643" s="662">
        <v>1.07151</v>
      </c>
      <c r="Y643" s="662">
        <v>1.1042000000000001</v>
      </c>
      <c r="Z643" s="28">
        <v>1.096772222222222</v>
      </c>
      <c r="AA643" s="28">
        <v>1.0867499999999999</v>
      </c>
      <c r="AB643" s="28">
        <v>1.0866</v>
      </c>
      <c r="AC643" s="28">
        <v>1.1023000000000001</v>
      </c>
      <c r="AD643" s="28">
        <v>1.0745</v>
      </c>
      <c r="AE643">
        <v>1.073</v>
      </c>
      <c r="AF643">
        <v>1.0648500000000001</v>
      </c>
      <c r="AG643">
        <v>1.0661499999999999</v>
      </c>
      <c r="AH643">
        <v>1.0678000000000001</v>
      </c>
      <c r="AI643">
        <v>1.0690500000000001</v>
      </c>
      <c r="AK643">
        <v>1.0727</v>
      </c>
      <c r="AN643">
        <v>1.07735</v>
      </c>
      <c r="AQ643">
        <v>1.0817000000000001</v>
      </c>
      <c r="AT643">
        <v>1.0857000000000001</v>
      </c>
      <c r="AW643">
        <v>1.08965</v>
      </c>
      <c r="AZ643">
        <v>1.0935999999999999</v>
      </c>
      <c r="BC643">
        <v>1.0975999999999999</v>
      </c>
      <c r="BF643">
        <v>1.1011500000000001</v>
      </c>
      <c r="BH643">
        <v>1.1046499999999999</v>
      </c>
      <c r="BI643">
        <v>1.1082000000000001</v>
      </c>
      <c r="BJ643">
        <v>1.11175</v>
      </c>
      <c r="BK643">
        <v>1.1152500000000001</v>
      </c>
      <c r="BL643">
        <v>1.1188</v>
      </c>
      <c r="BM643">
        <v>1.12235</v>
      </c>
      <c r="BN643">
        <v>1.1258999999999999</v>
      </c>
      <c r="BO643">
        <v>1.1294</v>
      </c>
      <c r="BP643">
        <v>1.1329499999999999</v>
      </c>
      <c r="BQ643">
        <v>1.1366499999999999</v>
      </c>
    </row>
    <row r="644" spans="1:70">
      <c r="A644" s="95">
        <v>45184</v>
      </c>
      <c r="W644" s="662">
        <v>1.0769</v>
      </c>
      <c r="X644" s="662">
        <v>1.07151</v>
      </c>
      <c r="Y644" s="662">
        <v>1.1042000000000001</v>
      </c>
      <c r="Z644" s="28">
        <v>1.096772222222222</v>
      </c>
      <c r="AA644" s="28">
        <v>1.0867499999999999</v>
      </c>
      <c r="AB644" s="28">
        <v>1.0866</v>
      </c>
      <c r="AC644" s="28">
        <v>1.1023000000000001</v>
      </c>
      <c r="AD644" s="28">
        <v>1.0745</v>
      </c>
      <c r="AE644">
        <v>1.0658000000000001</v>
      </c>
      <c r="AF644">
        <v>1.0673999999999999</v>
      </c>
      <c r="AG644">
        <v>1.0687</v>
      </c>
      <c r="AH644">
        <v>1.0703499999999999</v>
      </c>
      <c r="AI644">
        <v>1.0717000000000001</v>
      </c>
      <c r="AK644">
        <v>1.0751999999999999</v>
      </c>
      <c r="AN644">
        <v>1.07975</v>
      </c>
      <c r="AQ644">
        <v>1.0842000000000001</v>
      </c>
      <c r="AT644">
        <v>1.0881000000000001</v>
      </c>
      <c r="AW644">
        <v>1.09195</v>
      </c>
      <c r="AZ644">
        <v>1.0958000000000001</v>
      </c>
      <c r="BC644">
        <v>1.0996999999999999</v>
      </c>
      <c r="BF644">
        <v>1.1031</v>
      </c>
      <c r="BH644">
        <v>1.1065</v>
      </c>
      <c r="BI644">
        <v>1.1099000000000001</v>
      </c>
      <c r="BJ644">
        <v>1.1133</v>
      </c>
      <c r="BK644">
        <v>1.1167</v>
      </c>
      <c r="BL644">
        <v>1.1201000000000001</v>
      </c>
      <c r="BM644">
        <v>1.1234999999999999</v>
      </c>
      <c r="BN644">
        <v>1.1269499999999999</v>
      </c>
      <c r="BO644">
        <v>1.13035</v>
      </c>
      <c r="BP644">
        <v>1.13375</v>
      </c>
      <c r="BQ644">
        <v>1.1373</v>
      </c>
    </row>
    <row r="645" spans="1:70">
      <c r="A645" s="95">
        <v>45187</v>
      </c>
      <c r="W645" s="662">
        <v>1.0769</v>
      </c>
      <c r="X645" s="662">
        <v>1.07151</v>
      </c>
      <c r="Y645" s="662">
        <v>1.1042000000000001</v>
      </c>
      <c r="Z645" s="28">
        <v>1.096772222222222</v>
      </c>
      <c r="AA645" s="28">
        <v>1.0867499999999999</v>
      </c>
      <c r="AB645" s="28">
        <v>1.0866</v>
      </c>
      <c r="AC645" s="28">
        <v>1.1023000000000001</v>
      </c>
      <c r="AD645" s="28">
        <v>1.0745</v>
      </c>
      <c r="AE645" s="28">
        <v>1.0663</v>
      </c>
      <c r="AF645">
        <v>1.0690500000000001</v>
      </c>
      <c r="AG645">
        <v>1.0703</v>
      </c>
      <c r="AH645">
        <v>1.0720000000000001</v>
      </c>
      <c r="AI645">
        <v>1.07335</v>
      </c>
      <c r="AK645">
        <v>1.0769</v>
      </c>
      <c r="AN645">
        <v>1.08145</v>
      </c>
      <c r="AQ645">
        <v>1.0858000000000001</v>
      </c>
      <c r="AT645">
        <v>1.0896999999999999</v>
      </c>
      <c r="AW645">
        <v>1.0935999999999999</v>
      </c>
      <c r="AZ645">
        <v>1.09745</v>
      </c>
      <c r="BC645">
        <v>1.1013500000000001</v>
      </c>
      <c r="BF645">
        <v>1.1047499999999999</v>
      </c>
      <c r="BH645">
        <v>1.10805</v>
      </c>
      <c r="BI645">
        <v>1.1113999999999999</v>
      </c>
      <c r="BJ645">
        <v>1.1147499999999999</v>
      </c>
      <c r="BK645">
        <v>1.1181000000000001</v>
      </c>
      <c r="BL645">
        <v>1.1214500000000001</v>
      </c>
      <c r="BM645">
        <v>1.1248</v>
      </c>
      <c r="BN645">
        <v>1.1281000000000001</v>
      </c>
      <c r="BO645">
        <v>1.1314500000000001</v>
      </c>
      <c r="BP645">
        <v>1.1348</v>
      </c>
      <c r="BQ645">
        <v>1.1383000000000001</v>
      </c>
      <c r="BR645">
        <v>1.14175</v>
      </c>
    </row>
    <row r="646" spans="1:70">
      <c r="A646" s="95">
        <v>45188</v>
      </c>
      <c r="W646" s="662">
        <v>1.0769</v>
      </c>
      <c r="X646" s="662">
        <v>1.07151</v>
      </c>
      <c r="Y646" s="662">
        <v>1.1042000000000001</v>
      </c>
      <c r="Z646" s="28">
        <v>1.096772222222222</v>
      </c>
      <c r="AA646" s="28">
        <v>1.0867499999999999</v>
      </c>
      <c r="AB646" s="28">
        <v>1.0866</v>
      </c>
      <c r="AC646" s="28">
        <v>1.1023000000000001</v>
      </c>
      <c r="AD646" s="28">
        <v>1.0745</v>
      </c>
      <c r="AE646">
        <v>1.0712999999999999</v>
      </c>
      <c r="AF646">
        <v>1.0689500000000001</v>
      </c>
      <c r="AG646">
        <v>1.0702</v>
      </c>
      <c r="AH646">
        <v>1.07185</v>
      </c>
      <c r="AI646">
        <v>1.0731999999999999</v>
      </c>
      <c r="AK646">
        <v>1.0767500000000001</v>
      </c>
      <c r="AN646">
        <v>1.0812999999999999</v>
      </c>
      <c r="AQ646">
        <v>1.0858000000000001</v>
      </c>
      <c r="AT646">
        <v>1.08975</v>
      </c>
      <c r="AW646">
        <v>1.09365</v>
      </c>
      <c r="AZ646">
        <v>1.09755</v>
      </c>
      <c r="BC646">
        <v>1.1014999999999999</v>
      </c>
      <c r="BF646">
        <v>1.1049500000000001</v>
      </c>
      <c r="BH646">
        <v>1.1083499999999999</v>
      </c>
      <c r="BI646">
        <v>1.11175</v>
      </c>
      <c r="BJ646">
        <v>1.1151500000000001</v>
      </c>
      <c r="BK646">
        <v>1.1185499999999999</v>
      </c>
      <c r="BL646">
        <v>1.12195</v>
      </c>
      <c r="BM646">
        <v>1.1253500000000001</v>
      </c>
      <c r="BN646">
        <v>1.1287499999999999</v>
      </c>
      <c r="BO646">
        <v>1.13215</v>
      </c>
      <c r="BP646">
        <v>1.1355500000000001</v>
      </c>
      <c r="BQ646">
        <v>1.1391</v>
      </c>
      <c r="BR646">
        <v>1.1426000000000001</v>
      </c>
    </row>
    <row r="647" spans="1:70">
      <c r="A647" s="95">
        <v>45189</v>
      </c>
      <c r="W647" s="662">
        <v>1.0769</v>
      </c>
      <c r="X647" s="662">
        <v>1.07151</v>
      </c>
      <c r="Y647" s="662">
        <v>1.1042000000000001</v>
      </c>
      <c r="Z647" s="28">
        <v>1.096772222222222</v>
      </c>
      <c r="AA647" s="28">
        <v>1.0867499999999999</v>
      </c>
      <c r="AB647" s="28">
        <v>1.0866</v>
      </c>
      <c r="AC647" s="28">
        <v>1.1023000000000001</v>
      </c>
      <c r="AD647" s="28">
        <v>1.0745</v>
      </c>
      <c r="AE647">
        <v>1.0702</v>
      </c>
      <c r="AF647">
        <v>1.0697000000000001</v>
      </c>
      <c r="AG647">
        <v>1.071</v>
      </c>
      <c r="AH647">
        <v>1.0726500000000001</v>
      </c>
      <c r="AI647">
        <v>1.0740000000000001</v>
      </c>
      <c r="AK647">
        <v>1.0777000000000001</v>
      </c>
      <c r="AN647">
        <v>1.0821499999999999</v>
      </c>
      <c r="AQ647">
        <v>1.0867</v>
      </c>
      <c r="AT647">
        <v>1.0907500000000001</v>
      </c>
      <c r="AW647">
        <v>1.0947499999999999</v>
      </c>
      <c r="AZ647">
        <v>1.0987499999999999</v>
      </c>
      <c r="BC647">
        <v>1.1027</v>
      </c>
      <c r="BF647">
        <v>1.10625</v>
      </c>
      <c r="BH647">
        <v>1.1096999999999999</v>
      </c>
      <c r="BI647">
        <v>1.1132</v>
      </c>
      <c r="BJ647">
        <v>1.1166499999999999</v>
      </c>
      <c r="BK647">
        <v>1.12015</v>
      </c>
      <c r="BL647">
        <v>1.1235999999999999</v>
      </c>
      <c r="BM647">
        <v>1.1271</v>
      </c>
      <c r="BN647">
        <v>1.1305499999999999</v>
      </c>
      <c r="BO647">
        <v>1.13405</v>
      </c>
      <c r="BP647">
        <v>1.1375</v>
      </c>
      <c r="BQ647">
        <v>1.1411500000000001</v>
      </c>
      <c r="BR647">
        <v>1.1447499999999999</v>
      </c>
    </row>
    <row r="648" spans="1:70">
      <c r="A648" s="95">
        <v>45190</v>
      </c>
      <c r="W648" s="662">
        <v>1.0769</v>
      </c>
      <c r="X648" s="662">
        <v>1.07151</v>
      </c>
      <c r="Y648" s="662">
        <v>1.1042000000000001</v>
      </c>
      <c r="Z648" s="28">
        <v>1.096772222222222</v>
      </c>
      <c r="AA648" s="28">
        <v>1.0867499999999999</v>
      </c>
      <c r="AB648" s="28">
        <v>1.0866</v>
      </c>
      <c r="AC648" s="28">
        <v>1.1023000000000001</v>
      </c>
      <c r="AD648" s="28">
        <v>1.0745</v>
      </c>
      <c r="AE648">
        <v>1.0634999999999999</v>
      </c>
      <c r="AF648">
        <v>1.0671999999999999</v>
      </c>
      <c r="AG648">
        <v>1.0684499999999999</v>
      </c>
      <c r="AH648">
        <v>1.0701000000000001</v>
      </c>
      <c r="AI648">
        <v>1.0713999999999999</v>
      </c>
      <c r="AK648">
        <v>1.0750999999999999</v>
      </c>
      <c r="AN648">
        <v>1.0797000000000001</v>
      </c>
      <c r="AQ648">
        <v>1.0843499999999999</v>
      </c>
      <c r="AT648">
        <v>1.0886499999999999</v>
      </c>
      <c r="AW648">
        <v>1.093</v>
      </c>
      <c r="AZ648">
        <v>1.0972999999999999</v>
      </c>
      <c r="BC648">
        <v>1.1015999999999999</v>
      </c>
      <c r="BF648">
        <v>1.10545</v>
      </c>
      <c r="BH648">
        <v>1.1092</v>
      </c>
      <c r="BI648">
        <v>1.1129500000000001</v>
      </c>
      <c r="BJ648">
        <v>1.1167499999999999</v>
      </c>
      <c r="BK648">
        <v>1.1205000000000001</v>
      </c>
      <c r="BL648">
        <v>1.12425</v>
      </c>
      <c r="BM648">
        <v>1.12805</v>
      </c>
      <c r="BN648">
        <v>1.1317999999999999</v>
      </c>
      <c r="BO648">
        <v>1.1355500000000001</v>
      </c>
      <c r="BP648">
        <v>1.1393500000000001</v>
      </c>
      <c r="BQ648">
        <v>1.1432500000000001</v>
      </c>
      <c r="BR648">
        <v>1.1471499999999999</v>
      </c>
    </row>
    <row r="649" spans="1:70">
      <c r="A649" s="95">
        <v>45191</v>
      </c>
      <c r="W649" s="662">
        <v>1.0769</v>
      </c>
      <c r="X649" s="662">
        <v>1.07151</v>
      </c>
      <c r="Y649" s="662">
        <v>1.1042000000000001</v>
      </c>
      <c r="Z649" s="28">
        <v>1.096772222222222</v>
      </c>
      <c r="AA649" s="28">
        <v>1.0867499999999999</v>
      </c>
      <c r="AB649" s="28">
        <v>1.0866</v>
      </c>
      <c r="AC649" s="28">
        <v>1.1023000000000001</v>
      </c>
      <c r="AD649" s="28">
        <v>1.0745</v>
      </c>
      <c r="AE649">
        <v>1.0647</v>
      </c>
      <c r="AF649">
        <v>1.0657000000000001</v>
      </c>
      <c r="AG649">
        <v>1.0669999999999999</v>
      </c>
      <c r="AH649">
        <v>1.0686</v>
      </c>
      <c r="AI649">
        <v>1.0699000000000001</v>
      </c>
      <c r="AK649">
        <v>1.0736000000000001</v>
      </c>
      <c r="AN649">
        <v>1.0782</v>
      </c>
      <c r="AQ649">
        <v>1.0828500000000001</v>
      </c>
      <c r="AT649">
        <v>1.0870500000000001</v>
      </c>
      <c r="AW649">
        <v>1.0911999999999999</v>
      </c>
      <c r="AZ649">
        <v>1.0952999999999999</v>
      </c>
      <c r="BC649">
        <v>1.09945</v>
      </c>
      <c r="BF649">
        <v>1.1031500000000001</v>
      </c>
      <c r="BH649">
        <v>1.1068</v>
      </c>
      <c r="BI649">
        <v>1.1104000000000001</v>
      </c>
      <c r="BJ649">
        <v>1.11405</v>
      </c>
      <c r="BK649">
        <v>1.1176999999999999</v>
      </c>
      <c r="BL649">
        <v>1.1213</v>
      </c>
      <c r="BM649">
        <v>1.1249499999999999</v>
      </c>
      <c r="BN649">
        <v>1.1286</v>
      </c>
      <c r="BO649">
        <v>1.1322000000000001</v>
      </c>
      <c r="BP649">
        <v>1.13585</v>
      </c>
      <c r="BQ649">
        <v>1.1396500000000001</v>
      </c>
      <c r="BR649">
        <v>1.1434</v>
      </c>
    </row>
    <row r="650" spans="1:70">
      <c r="A650" s="95">
        <v>45194</v>
      </c>
      <c r="W650" s="662">
        <v>1.0769</v>
      </c>
      <c r="X650" s="662">
        <v>1.07151</v>
      </c>
      <c r="Y650" s="662">
        <v>1.1042000000000001</v>
      </c>
      <c r="Z650" s="28">
        <v>1.096772222222222</v>
      </c>
      <c r="AA650" s="28">
        <v>1.0867499999999999</v>
      </c>
      <c r="AB650" s="28">
        <v>1.0866</v>
      </c>
      <c r="AC650" s="28">
        <v>1.1023000000000001</v>
      </c>
      <c r="AD650" s="28">
        <v>1.0745</v>
      </c>
      <c r="AE650">
        <v>1.0632999999999999</v>
      </c>
      <c r="AF650">
        <v>1.0596000000000001</v>
      </c>
      <c r="AG650">
        <v>1.0608500000000001</v>
      </c>
      <c r="AH650">
        <v>1.0625</v>
      </c>
      <c r="AI650">
        <v>1.0638000000000001</v>
      </c>
      <c r="AK650">
        <v>1.0674999999999999</v>
      </c>
      <c r="AN650">
        <v>1.0721000000000001</v>
      </c>
      <c r="AQ650">
        <v>1.0767</v>
      </c>
      <c r="AT650">
        <v>1.0810500000000001</v>
      </c>
      <c r="AW650">
        <v>1.0852999999999999</v>
      </c>
      <c r="AZ650">
        <v>1.0895999999999999</v>
      </c>
      <c r="BC650">
        <v>1.09385</v>
      </c>
      <c r="BF650">
        <v>1.0976999999999999</v>
      </c>
      <c r="BH650">
        <v>1.10145</v>
      </c>
      <c r="BI650">
        <v>1.1052</v>
      </c>
      <c r="BJ650">
        <v>1.1089</v>
      </c>
      <c r="BK650">
        <v>1.1126499999999999</v>
      </c>
      <c r="BL650">
        <v>1.1164000000000001</v>
      </c>
      <c r="BM650">
        <v>1.12015</v>
      </c>
      <c r="BN650">
        <v>1.1238999999999999</v>
      </c>
      <c r="BO650">
        <v>1.12765</v>
      </c>
      <c r="BP650">
        <v>1.1314</v>
      </c>
      <c r="BQ650">
        <v>1.1353</v>
      </c>
      <c r="BR650">
        <v>1.1392</v>
      </c>
    </row>
    <row r="651" spans="1:70">
      <c r="A651" s="95">
        <v>45195</v>
      </c>
      <c r="W651" s="662">
        <v>1.0769</v>
      </c>
      <c r="X651" s="662">
        <v>1.07151</v>
      </c>
      <c r="Y651" s="662">
        <v>1.1042000000000001</v>
      </c>
      <c r="Z651" s="28">
        <v>1.096772222222222</v>
      </c>
      <c r="AA651" s="28">
        <v>1.0867499999999999</v>
      </c>
      <c r="AB651" s="28">
        <v>1.0866</v>
      </c>
      <c r="AC651" s="28">
        <v>1.1023000000000001</v>
      </c>
      <c r="AD651" s="28">
        <v>1.0745</v>
      </c>
      <c r="AE651">
        <v>1.0536000000000001</v>
      </c>
      <c r="AF651">
        <v>1.0575000000000001</v>
      </c>
      <c r="AG651">
        <v>1.0587500000000001</v>
      </c>
      <c r="AH651">
        <v>1.0603499999999999</v>
      </c>
      <c r="AI651">
        <v>1.06165</v>
      </c>
      <c r="AK651">
        <v>1.06535</v>
      </c>
      <c r="AN651">
        <v>1.07</v>
      </c>
      <c r="AQ651">
        <v>1.0746</v>
      </c>
      <c r="AT651">
        <v>1.0789</v>
      </c>
      <c r="AW651">
        <v>1.0831500000000001</v>
      </c>
      <c r="AZ651">
        <v>1.08735</v>
      </c>
      <c r="BC651">
        <v>1.09155</v>
      </c>
      <c r="BF651">
        <v>1.0953999999999999</v>
      </c>
      <c r="BH651">
        <v>1.0991</v>
      </c>
      <c r="BI651">
        <v>1.1028500000000001</v>
      </c>
      <c r="BJ651">
        <v>1.1065499999999999</v>
      </c>
      <c r="BK651">
        <v>1.1103000000000001</v>
      </c>
      <c r="BL651">
        <v>1.1140000000000001</v>
      </c>
      <c r="BM651">
        <v>1.11775</v>
      </c>
      <c r="BN651">
        <v>1.1214500000000001</v>
      </c>
      <c r="BO651">
        <v>1.1252</v>
      </c>
      <c r="BP651">
        <v>1.1289</v>
      </c>
      <c r="BQ651">
        <v>1.1328</v>
      </c>
      <c r="BR651">
        <v>1.1366499999999999</v>
      </c>
    </row>
    <row r="652" spans="1:70">
      <c r="A652" s="95">
        <v>45196</v>
      </c>
      <c r="W652" s="662">
        <v>1.0769</v>
      </c>
      <c r="X652" s="662">
        <v>1.07151</v>
      </c>
      <c r="Y652" s="662">
        <v>1.1042000000000001</v>
      </c>
      <c r="Z652" s="28">
        <v>1.096772222222222</v>
      </c>
      <c r="AA652" s="28">
        <v>1.0867499999999999</v>
      </c>
      <c r="AB652" s="28">
        <v>1.0866</v>
      </c>
      <c r="AC652" s="28">
        <v>1.1023000000000001</v>
      </c>
      <c r="AD652" s="28">
        <v>1.0745</v>
      </c>
      <c r="AE652">
        <v>1.0536000000000001</v>
      </c>
      <c r="AF652">
        <v>1.0516000000000001</v>
      </c>
      <c r="AG652">
        <v>1.0528500000000001</v>
      </c>
      <c r="AH652">
        <v>1.0544500000000001</v>
      </c>
      <c r="AI652">
        <v>1.05575</v>
      </c>
      <c r="AK652">
        <v>1.0595000000000001</v>
      </c>
      <c r="AN652">
        <v>1.0641499999999999</v>
      </c>
      <c r="AQ652">
        <v>1.0689500000000001</v>
      </c>
      <c r="AT652">
        <v>1.0732999999999999</v>
      </c>
      <c r="AW652">
        <v>1.0775999999999999</v>
      </c>
      <c r="AZ652">
        <v>1.08185</v>
      </c>
      <c r="BC652">
        <v>1.0861499999999999</v>
      </c>
      <c r="BF652">
        <v>1.09005</v>
      </c>
      <c r="BH652">
        <v>1.0939000000000001</v>
      </c>
      <c r="BI652">
        <v>1.09775</v>
      </c>
      <c r="BJ652">
        <v>1.1015999999999999</v>
      </c>
      <c r="BK652">
        <v>1.10545</v>
      </c>
      <c r="BL652">
        <v>1.1093</v>
      </c>
      <c r="BM652">
        <v>1.1131500000000001</v>
      </c>
      <c r="BN652">
        <v>1.117</v>
      </c>
      <c r="BO652">
        <v>1.1208499999999999</v>
      </c>
      <c r="BP652">
        <v>1.1247</v>
      </c>
      <c r="BQ652">
        <v>1.1287</v>
      </c>
      <c r="BR652">
        <v>1.1327</v>
      </c>
    </row>
    <row r="653" spans="1:70">
      <c r="A653" s="95">
        <v>45197</v>
      </c>
      <c r="W653" s="662">
        <v>1.0769</v>
      </c>
      <c r="X653" s="662">
        <v>1.07151</v>
      </c>
      <c r="Y653" s="662">
        <v>1.1042000000000001</v>
      </c>
      <c r="Z653" s="28">
        <v>1.096772222222222</v>
      </c>
      <c r="AA653" s="28">
        <v>1.0867499999999999</v>
      </c>
      <c r="AB653" s="28">
        <v>1.0866</v>
      </c>
      <c r="AC653" s="28">
        <v>1.1023000000000001</v>
      </c>
      <c r="AD653" s="28">
        <v>1.0745</v>
      </c>
      <c r="AE653">
        <v>1.0539000000000001</v>
      </c>
      <c r="AF653">
        <v>1.0561</v>
      </c>
      <c r="AG653">
        <v>1.0573999999999999</v>
      </c>
      <c r="AH653">
        <v>1.0589999999999999</v>
      </c>
      <c r="AI653">
        <v>1.0605500000000001</v>
      </c>
      <c r="AK653">
        <v>1.0640000000000001</v>
      </c>
      <c r="AN653">
        <v>1.0685500000000001</v>
      </c>
      <c r="AQ653">
        <v>1.073</v>
      </c>
      <c r="AT653">
        <v>1.0769</v>
      </c>
      <c r="AW653">
        <v>1.081</v>
      </c>
      <c r="AZ653">
        <v>1.0851</v>
      </c>
      <c r="BC653">
        <v>1.0891999999999999</v>
      </c>
      <c r="BF653">
        <v>1.0929</v>
      </c>
      <c r="BH653">
        <v>1.0965</v>
      </c>
      <c r="BI653">
        <v>1.1001000000000001</v>
      </c>
      <c r="BJ653">
        <v>1.1036999999999999</v>
      </c>
      <c r="BK653">
        <v>1.1073</v>
      </c>
      <c r="BL653">
        <v>1.1109</v>
      </c>
      <c r="BM653">
        <v>1.1145</v>
      </c>
      <c r="BN653">
        <v>1.1181000000000001</v>
      </c>
      <c r="BO653">
        <v>1.1216999999999999</v>
      </c>
      <c r="BP653">
        <v>1.1253</v>
      </c>
      <c r="BQ653">
        <v>1.1291</v>
      </c>
      <c r="BR653">
        <v>1.1328</v>
      </c>
    </row>
    <row r="654" spans="1:70">
      <c r="A654" s="95">
        <v>45198</v>
      </c>
      <c r="W654" s="662">
        <v>1.0769</v>
      </c>
      <c r="X654" s="662">
        <v>1.07151</v>
      </c>
      <c r="Y654" s="662">
        <v>1.1042000000000001</v>
      </c>
      <c r="Z654" s="28">
        <v>1.096772222222222</v>
      </c>
      <c r="AA654" s="28">
        <v>1.0867499999999999</v>
      </c>
      <c r="AB654" s="28">
        <v>1.0866</v>
      </c>
      <c r="AC654" s="28">
        <v>1.1023000000000001</v>
      </c>
      <c r="AD654" s="28">
        <v>1.0745</v>
      </c>
      <c r="AE654">
        <v>1.0593999999999999</v>
      </c>
      <c r="AF654">
        <v>1.0584</v>
      </c>
      <c r="AG654">
        <v>1.05965</v>
      </c>
      <c r="AH654">
        <v>1.06125</v>
      </c>
      <c r="AI654">
        <v>1.0628</v>
      </c>
      <c r="AK654">
        <v>1.0662499999999999</v>
      </c>
      <c r="AN654">
        <v>1.0709</v>
      </c>
      <c r="AQ654">
        <v>1.07525</v>
      </c>
      <c r="AT654">
        <v>1.07935</v>
      </c>
      <c r="AW654">
        <v>1.0834999999999999</v>
      </c>
      <c r="AZ654">
        <v>1.08765</v>
      </c>
      <c r="BC654">
        <v>1.0918000000000001</v>
      </c>
      <c r="BF654">
        <v>1.0954999999999999</v>
      </c>
      <c r="BH654">
        <v>1.0991500000000001</v>
      </c>
      <c r="BI654">
        <v>1.1027499999999999</v>
      </c>
      <c r="BJ654">
        <v>1.1063499999999999</v>
      </c>
      <c r="BK654">
        <v>1.10995</v>
      </c>
      <c r="BL654">
        <v>1.11355</v>
      </c>
      <c r="BM654">
        <v>1.1171500000000001</v>
      </c>
      <c r="BN654">
        <v>1.1207499999999999</v>
      </c>
      <c r="BO654">
        <v>1.12435</v>
      </c>
      <c r="BP654">
        <v>1.12795</v>
      </c>
      <c r="BQ654">
        <v>1.1316999999999999</v>
      </c>
      <c r="BR654">
        <v>1.1354500000000001</v>
      </c>
    </row>
    <row r="655" spans="1:70">
      <c r="A655" s="95">
        <v>45201</v>
      </c>
      <c r="W655" s="662">
        <v>1.0769</v>
      </c>
      <c r="X655" s="662">
        <v>1.07151</v>
      </c>
      <c r="Y655" s="662">
        <v>1.1042000000000001</v>
      </c>
      <c r="Z655" s="28">
        <v>1.096772222222222</v>
      </c>
      <c r="AA655" s="28">
        <v>1.0867499999999999</v>
      </c>
      <c r="AB655" s="28">
        <v>1.0866</v>
      </c>
      <c r="AC655" s="28">
        <v>1.1023000000000001</v>
      </c>
      <c r="AD655" s="28">
        <v>1.0745</v>
      </c>
      <c r="AE655">
        <v>1.0593999999999999</v>
      </c>
      <c r="AF655">
        <v>1.0529999999999999</v>
      </c>
      <c r="AG655">
        <v>1.0510999999999999</v>
      </c>
      <c r="AH655">
        <v>1.0527</v>
      </c>
      <c r="AI655">
        <v>1.0542</v>
      </c>
      <c r="AK655">
        <v>1.0577000000000001</v>
      </c>
      <c r="AN655">
        <v>1.0623</v>
      </c>
      <c r="AQ655">
        <v>1.0667</v>
      </c>
      <c r="AT655">
        <v>1.0708500000000001</v>
      </c>
      <c r="AW655">
        <v>1.075</v>
      </c>
      <c r="AZ655">
        <v>1.0791999999999999</v>
      </c>
      <c r="BC655">
        <v>1.0833999999999999</v>
      </c>
      <c r="BF655">
        <v>1.08725</v>
      </c>
      <c r="BH655">
        <v>1.091</v>
      </c>
      <c r="BI655">
        <v>1.0947499999999999</v>
      </c>
      <c r="BJ655">
        <v>1.0985</v>
      </c>
      <c r="BK655">
        <v>1.10225</v>
      </c>
      <c r="BL655">
        <v>1.1060000000000001</v>
      </c>
      <c r="BM655">
        <v>1.10975</v>
      </c>
      <c r="BN655">
        <v>1.1134999999999999</v>
      </c>
      <c r="BO655">
        <v>1.1172500000000001</v>
      </c>
      <c r="BP655">
        <v>1.1210500000000001</v>
      </c>
      <c r="BQ655">
        <v>1.1249499999999999</v>
      </c>
      <c r="BR655">
        <v>1.1288</v>
      </c>
    </row>
    <row r="656" spans="1:70">
      <c r="A656" s="95">
        <v>45202</v>
      </c>
      <c r="W656" s="662">
        <v>1.0769</v>
      </c>
      <c r="X656" s="662">
        <v>1.07151</v>
      </c>
      <c r="Y656" s="662">
        <v>1.1042000000000001</v>
      </c>
      <c r="Z656" s="28">
        <v>1.096772222222222</v>
      </c>
      <c r="AA656" s="28">
        <v>1.0867499999999999</v>
      </c>
      <c r="AB656" s="28">
        <v>1.0866</v>
      </c>
      <c r="AC656" s="28">
        <v>1.1023000000000001</v>
      </c>
      <c r="AD656" s="28">
        <v>1.0745</v>
      </c>
      <c r="AE656" s="28">
        <v>1.0593999999999999</v>
      </c>
      <c r="AF656" s="28">
        <v>1.0468999999999999</v>
      </c>
      <c r="AG656">
        <v>1.0492999999999999</v>
      </c>
      <c r="AH656">
        <v>1.0508999999999999</v>
      </c>
      <c r="AI656">
        <v>1.0524</v>
      </c>
      <c r="AK656">
        <v>1.05585</v>
      </c>
      <c r="AN656">
        <v>1.0604</v>
      </c>
      <c r="AQ656">
        <v>1.0649</v>
      </c>
      <c r="AT656">
        <v>1.06915</v>
      </c>
      <c r="AW656">
        <v>1.0734999999999999</v>
      </c>
      <c r="AZ656">
        <v>1.0778000000000001</v>
      </c>
      <c r="BC656">
        <v>1.0821000000000001</v>
      </c>
      <c r="BF656">
        <v>1.0861499999999999</v>
      </c>
      <c r="BH656">
        <v>1.09015</v>
      </c>
      <c r="BI656">
        <v>1.0941000000000001</v>
      </c>
      <c r="BJ656">
        <v>1.0981000000000001</v>
      </c>
      <c r="BK656">
        <v>1.1021000000000001</v>
      </c>
      <c r="BL656">
        <v>1.10605</v>
      </c>
      <c r="BM656">
        <v>1.11005</v>
      </c>
      <c r="BN656">
        <v>1.11405</v>
      </c>
      <c r="BO656">
        <v>1.1180000000000001</v>
      </c>
      <c r="BP656">
        <v>1.1220000000000001</v>
      </c>
      <c r="BQ656">
        <v>1.12615</v>
      </c>
      <c r="BR656">
        <v>1.13025</v>
      </c>
    </row>
    <row r="657" spans="1:71">
      <c r="A657" s="95">
        <v>45203</v>
      </c>
      <c r="W657" s="662">
        <v>1.0769</v>
      </c>
      <c r="X657" s="662">
        <v>1.07151</v>
      </c>
      <c r="Y657" s="662">
        <v>1.1042000000000001</v>
      </c>
      <c r="Z657" s="28">
        <v>1.096772222222222</v>
      </c>
      <c r="AA657" s="28">
        <v>1.0867499999999999</v>
      </c>
      <c r="AB657" s="28">
        <v>1.0866</v>
      </c>
      <c r="AC657" s="28">
        <v>1.1023000000000001</v>
      </c>
      <c r="AD657" s="28">
        <v>1.0745</v>
      </c>
      <c r="AE657" s="28">
        <v>1.0593999999999999</v>
      </c>
      <c r="AF657" s="28">
        <v>1.0497000000000001</v>
      </c>
      <c r="AG657">
        <v>1.0520499999999999</v>
      </c>
      <c r="AH657">
        <v>1.05365</v>
      </c>
      <c r="AI657">
        <v>1.0551999999999999</v>
      </c>
      <c r="AK657">
        <v>1.0585500000000001</v>
      </c>
      <c r="AN657">
        <v>1.0629999999999999</v>
      </c>
      <c r="AQ657">
        <v>1.06745</v>
      </c>
      <c r="AT657">
        <v>1.07155</v>
      </c>
      <c r="AW657">
        <v>1.0758000000000001</v>
      </c>
      <c r="AZ657">
        <v>1.08005</v>
      </c>
      <c r="BC657">
        <v>1.0843</v>
      </c>
      <c r="BF657">
        <v>1.0883</v>
      </c>
      <c r="BH657">
        <v>1.0923</v>
      </c>
      <c r="BI657">
        <v>1.0962499999999999</v>
      </c>
      <c r="BJ657">
        <v>1.10025</v>
      </c>
      <c r="BK657">
        <v>1.10425</v>
      </c>
      <c r="BL657">
        <v>1.1082000000000001</v>
      </c>
      <c r="BM657">
        <v>1.1122000000000001</v>
      </c>
      <c r="BN657">
        <v>1.11615</v>
      </c>
      <c r="BO657">
        <v>1.12015</v>
      </c>
      <c r="BP657">
        <v>1.1241000000000001</v>
      </c>
      <c r="BQ657">
        <v>1.12825</v>
      </c>
      <c r="BR657">
        <v>1.1324000000000001</v>
      </c>
    </row>
    <row r="658" spans="1:71">
      <c r="A658" s="95">
        <v>45204</v>
      </c>
      <c r="W658" s="662">
        <v>1.0769</v>
      </c>
      <c r="X658" s="662">
        <v>1.07151</v>
      </c>
      <c r="Y658" s="662">
        <v>1.1042000000000001</v>
      </c>
      <c r="Z658" s="28">
        <v>1.096772222222222</v>
      </c>
      <c r="AA658" s="28">
        <v>1.0867499999999999</v>
      </c>
      <c r="AB658" s="28">
        <v>1.0866</v>
      </c>
      <c r="AC658" s="28">
        <v>1.1023000000000001</v>
      </c>
      <c r="AD658" s="28">
        <v>1.0745</v>
      </c>
      <c r="AE658" s="28">
        <v>1.0593999999999999</v>
      </c>
      <c r="AF658">
        <v>1.0526</v>
      </c>
      <c r="AG658">
        <v>1.0566500000000001</v>
      </c>
      <c r="AH658">
        <v>1.0582499999999999</v>
      </c>
      <c r="AI658">
        <v>1.0599000000000001</v>
      </c>
      <c r="AK658">
        <v>1.06315</v>
      </c>
      <c r="AN658">
        <v>1.06765</v>
      </c>
      <c r="AQ658">
        <v>1.0721000000000001</v>
      </c>
      <c r="AT658">
        <v>1.0763499999999999</v>
      </c>
      <c r="AW658">
        <v>1.0805499999999999</v>
      </c>
      <c r="AZ658">
        <v>1.0848</v>
      </c>
      <c r="BC658">
        <v>1.089</v>
      </c>
      <c r="BF658">
        <v>1.0931</v>
      </c>
      <c r="BH658">
        <v>1.0971500000000001</v>
      </c>
      <c r="BI658">
        <v>1.1012</v>
      </c>
      <c r="BJ658">
        <v>1.1052500000000001</v>
      </c>
      <c r="BK658">
        <v>1.1092500000000001</v>
      </c>
      <c r="BL658">
        <v>1.1133</v>
      </c>
      <c r="BM658">
        <v>1.1173500000000001</v>
      </c>
      <c r="BN658">
        <v>1.1214</v>
      </c>
      <c r="BO658">
        <v>1.1254500000000001</v>
      </c>
      <c r="BP658">
        <v>1.1294999999999999</v>
      </c>
      <c r="BQ658">
        <v>1.1336999999999999</v>
      </c>
      <c r="BR658">
        <v>1.13785</v>
      </c>
    </row>
    <row r="659" spans="1:71">
      <c r="A659" s="95">
        <v>45205</v>
      </c>
      <c r="W659" s="662">
        <v>1.0769</v>
      </c>
      <c r="X659" s="662">
        <v>1.07151</v>
      </c>
      <c r="Y659" s="662">
        <v>1.1042000000000001</v>
      </c>
      <c r="Z659" s="28">
        <v>1.096772222222222</v>
      </c>
      <c r="AA659" s="28">
        <v>1.0867499999999999</v>
      </c>
      <c r="AB659" s="28">
        <v>1.0866</v>
      </c>
      <c r="AC659" s="28">
        <v>1.1023000000000001</v>
      </c>
      <c r="AD659" s="28">
        <v>1.0745</v>
      </c>
      <c r="AE659" s="28">
        <v>1.0593999999999999</v>
      </c>
      <c r="AF659">
        <v>1.0563</v>
      </c>
      <c r="AG659">
        <v>1.0608500000000001</v>
      </c>
      <c r="AH659">
        <v>1.0624499999999999</v>
      </c>
      <c r="AI659">
        <v>1.0641</v>
      </c>
      <c r="AK659">
        <v>1.06745</v>
      </c>
      <c r="AN659">
        <v>1.0721000000000001</v>
      </c>
      <c r="AQ659">
        <v>1.0767</v>
      </c>
      <c r="AT659">
        <v>1.0811999999999999</v>
      </c>
      <c r="AW659">
        <v>1.0857000000000001</v>
      </c>
      <c r="AZ659">
        <v>1.09015</v>
      </c>
      <c r="BC659">
        <v>1.0946</v>
      </c>
      <c r="BF659">
        <v>1.0988</v>
      </c>
      <c r="BH659">
        <v>1.1029500000000001</v>
      </c>
      <c r="BI659">
        <v>1.1070500000000001</v>
      </c>
      <c r="BJ659">
        <v>1.1111500000000001</v>
      </c>
      <c r="BK659">
        <v>1.1153</v>
      </c>
      <c r="BL659">
        <v>1.1194</v>
      </c>
      <c r="BM659">
        <v>1.1234999999999999</v>
      </c>
      <c r="BN659">
        <v>1.12765</v>
      </c>
      <c r="BO659">
        <v>1.13175</v>
      </c>
      <c r="BP659">
        <v>1.13585</v>
      </c>
      <c r="BQ659">
        <v>1.14015</v>
      </c>
      <c r="BR659">
        <v>1.1444000000000001</v>
      </c>
    </row>
    <row r="660" spans="1:71">
      <c r="A660" s="95">
        <v>45208</v>
      </c>
      <c r="W660" s="662">
        <v>1.0769</v>
      </c>
      <c r="X660" s="662">
        <v>1.07151</v>
      </c>
      <c r="Y660" s="662">
        <v>1.1042000000000001</v>
      </c>
      <c r="Z660" s="28">
        <v>1.096772222222222</v>
      </c>
      <c r="AA660" s="28">
        <v>1.0867499999999999</v>
      </c>
      <c r="AB660" s="28">
        <v>1.0866</v>
      </c>
      <c r="AC660" s="28">
        <v>1.1023000000000001</v>
      </c>
      <c r="AD660" s="28">
        <v>1.0745</v>
      </c>
      <c r="AE660" s="28">
        <v>1.0593999999999999</v>
      </c>
      <c r="AF660">
        <v>1.0530999999999999</v>
      </c>
      <c r="AG660">
        <v>1.0579499999999999</v>
      </c>
      <c r="AH660">
        <v>1.05955</v>
      </c>
      <c r="AI660">
        <v>1.0611999999999999</v>
      </c>
      <c r="AK660">
        <v>1.0645500000000001</v>
      </c>
      <c r="AN660">
        <v>1.0689500000000001</v>
      </c>
      <c r="AQ660">
        <v>1.0734999999999999</v>
      </c>
      <c r="AT660">
        <v>1.0779000000000001</v>
      </c>
      <c r="AW660">
        <v>1.0821499999999999</v>
      </c>
      <c r="AZ660">
        <v>1.0864</v>
      </c>
      <c r="BC660">
        <v>1.0907</v>
      </c>
      <c r="BF660">
        <v>1.0948</v>
      </c>
      <c r="BH660">
        <v>1.0988</v>
      </c>
      <c r="BI660">
        <v>1.1027499999999999</v>
      </c>
      <c r="BJ660">
        <v>1.1067499999999999</v>
      </c>
      <c r="BK660">
        <v>1.1107499999999999</v>
      </c>
      <c r="BL660">
        <v>1.1147499999999999</v>
      </c>
      <c r="BM660">
        <v>1.1187499999999999</v>
      </c>
      <c r="BN660">
        <v>1.1227499999999999</v>
      </c>
      <c r="BO660">
        <v>1.1267499999999999</v>
      </c>
      <c r="BP660">
        <v>1.1307499999999999</v>
      </c>
      <c r="BQ660">
        <v>1.1349</v>
      </c>
      <c r="BR660">
        <v>1.1390499999999999</v>
      </c>
    </row>
    <row r="661" spans="1:71">
      <c r="A661" s="95">
        <v>45209</v>
      </c>
      <c r="W661" s="662">
        <v>1.0769</v>
      </c>
      <c r="X661" s="662">
        <v>1.07151</v>
      </c>
      <c r="Y661" s="662">
        <v>1.1042000000000001</v>
      </c>
      <c r="Z661" s="28">
        <v>1.096772222222222</v>
      </c>
      <c r="AA661" s="28">
        <v>1.0867499999999999</v>
      </c>
      <c r="AB661" s="28">
        <v>1.0866</v>
      </c>
      <c r="AC661" s="28">
        <v>1.1023000000000001</v>
      </c>
      <c r="AD661" s="28">
        <v>1.0745</v>
      </c>
      <c r="AE661" s="28">
        <v>1.0593999999999999</v>
      </c>
      <c r="AF661">
        <v>1.0582</v>
      </c>
      <c r="AG661">
        <v>1.0613999999999999</v>
      </c>
      <c r="AH661">
        <v>1.0629999999999999</v>
      </c>
      <c r="AI661">
        <v>1.0646500000000001</v>
      </c>
      <c r="AK661">
        <v>1.0679000000000001</v>
      </c>
      <c r="AN661">
        <v>1.0724</v>
      </c>
      <c r="AQ661">
        <v>1.0769</v>
      </c>
      <c r="AT661">
        <v>1.0812999999999999</v>
      </c>
      <c r="AW661">
        <v>1.08555</v>
      </c>
      <c r="AZ661">
        <v>1.08985</v>
      </c>
      <c r="BC661">
        <v>1.09415</v>
      </c>
      <c r="BF661">
        <v>1.0983000000000001</v>
      </c>
      <c r="BH661">
        <v>1.1023499999999999</v>
      </c>
      <c r="BI661">
        <v>1.1064499999999999</v>
      </c>
      <c r="BJ661">
        <v>1.1105499999999999</v>
      </c>
      <c r="BK661">
        <v>1.1146499999999999</v>
      </c>
      <c r="BL661">
        <v>1.1187</v>
      </c>
      <c r="BM661">
        <v>1.1228</v>
      </c>
      <c r="BN661">
        <v>1.1269</v>
      </c>
      <c r="BO661">
        <v>1.1309499999999999</v>
      </c>
      <c r="BP661">
        <v>1.1350499999999999</v>
      </c>
      <c r="BQ661">
        <v>1.1393</v>
      </c>
      <c r="BR661">
        <v>1.1435500000000001</v>
      </c>
    </row>
    <row r="662" spans="1:71">
      <c r="A662" s="95">
        <v>45210</v>
      </c>
      <c r="W662" s="662">
        <v>1.0769</v>
      </c>
      <c r="X662" s="662">
        <v>1.07151</v>
      </c>
      <c r="Y662" s="662">
        <v>1.1042000000000001</v>
      </c>
      <c r="Z662" s="28">
        <v>1.096772222222222</v>
      </c>
      <c r="AA662" s="28">
        <v>1.0867499999999999</v>
      </c>
      <c r="AB662" s="28">
        <v>1.0866</v>
      </c>
      <c r="AC662" s="28">
        <v>1.1023000000000001</v>
      </c>
      <c r="AD662" s="28">
        <v>1.0745</v>
      </c>
      <c r="AE662" s="28">
        <v>1.0593999999999999</v>
      </c>
      <c r="AF662">
        <v>1.0604</v>
      </c>
      <c r="AG662">
        <v>1.0621</v>
      </c>
      <c r="AH662">
        <v>1.0637000000000001</v>
      </c>
      <c r="AI662">
        <v>1.06525</v>
      </c>
      <c r="AK662">
        <v>1.0686</v>
      </c>
      <c r="AN662">
        <v>1.0730500000000001</v>
      </c>
      <c r="AQ662">
        <v>1.07755</v>
      </c>
      <c r="AT662">
        <v>1.08195</v>
      </c>
      <c r="AW662">
        <v>1.0862499999999999</v>
      </c>
      <c r="AZ662">
        <v>1.0905</v>
      </c>
      <c r="BC662">
        <v>1.0948</v>
      </c>
      <c r="BF662">
        <v>1.099</v>
      </c>
      <c r="BH662">
        <v>1.1031</v>
      </c>
      <c r="BI662">
        <v>1.1072500000000001</v>
      </c>
      <c r="BJ662">
        <v>1.1113500000000001</v>
      </c>
      <c r="BK662">
        <v>1.1154999999999999</v>
      </c>
      <c r="BL662">
        <v>1.1195999999999999</v>
      </c>
      <c r="BM662">
        <v>1.12375</v>
      </c>
      <c r="BN662">
        <v>1.12785</v>
      </c>
      <c r="BO662">
        <v>1.1319999999999999</v>
      </c>
      <c r="BP662">
        <v>1.1361000000000001</v>
      </c>
      <c r="BQ662">
        <v>1.1404000000000001</v>
      </c>
      <c r="BR662">
        <v>1.1447000000000001</v>
      </c>
    </row>
    <row r="663" spans="1:71">
      <c r="A663" s="95">
        <v>45211</v>
      </c>
      <c r="W663" s="662">
        <v>1.0769</v>
      </c>
      <c r="X663" s="662">
        <v>1.07151</v>
      </c>
      <c r="Y663" s="662">
        <v>1.1042000000000001</v>
      </c>
      <c r="Z663" s="28">
        <v>1.096772222222222</v>
      </c>
      <c r="AA663" s="28">
        <v>1.0867499999999999</v>
      </c>
      <c r="AB663" s="28">
        <v>1.0866</v>
      </c>
      <c r="AC663" s="28">
        <v>1.1023000000000001</v>
      </c>
      <c r="AD663" s="28">
        <v>1.0745</v>
      </c>
      <c r="AE663" s="28">
        <v>1.0593999999999999</v>
      </c>
      <c r="AF663">
        <v>1.0619000000000001</v>
      </c>
      <c r="AG663">
        <v>1.0539000000000001</v>
      </c>
      <c r="AH663">
        <v>1.0555000000000001</v>
      </c>
      <c r="AI663">
        <v>1.0570999999999999</v>
      </c>
      <c r="AK663">
        <v>1.0604</v>
      </c>
      <c r="AN663">
        <v>1.0649999999999999</v>
      </c>
      <c r="AQ663">
        <v>1.0694999999999999</v>
      </c>
      <c r="AT663">
        <v>1.07385</v>
      </c>
      <c r="AW663">
        <v>1.07805</v>
      </c>
      <c r="AZ663">
        <v>1.0823</v>
      </c>
      <c r="BC663">
        <v>1.0865499999999999</v>
      </c>
      <c r="BF663">
        <v>1.0907500000000001</v>
      </c>
      <c r="BH663">
        <v>1.0949</v>
      </c>
      <c r="BI663">
        <v>1.0990500000000001</v>
      </c>
      <c r="BJ663">
        <v>1.1032500000000001</v>
      </c>
      <c r="BK663">
        <v>1.1073999999999999</v>
      </c>
      <c r="BL663">
        <v>1.11155</v>
      </c>
      <c r="BM663">
        <v>1.11575</v>
      </c>
      <c r="BN663">
        <v>1.1198999999999999</v>
      </c>
      <c r="BO663">
        <v>1.12405</v>
      </c>
      <c r="BP663">
        <v>1.1282000000000001</v>
      </c>
      <c r="BQ663">
        <v>1.1325499999999999</v>
      </c>
      <c r="BR663">
        <v>1.1369</v>
      </c>
    </row>
    <row r="664" spans="1:71">
      <c r="A664" s="95">
        <v>45212</v>
      </c>
      <c r="W664" s="662">
        <v>1.0769</v>
      </c>
      <c r="X664" s="662">
        <v>1.07151</v>
      </c>
      <c r="Y664" s="662">
        <v>1.1042000000000001</v>
      </c>
      <c r="Z664" s="28">
        <v>1.096772222222222</v>
      </c>
      <c r="AA664" s="28">
        <v>1.0867499999999999</v>
      </c>
      <c r="AB664" s="28">
        <v>1.0866</v>
      </c>
      <c r="AC664" s="28">
        <v>1.1023000000000001</v>
      </c>
      <c r="AD664" s="28">
        <v>1.0745</v>
      </c>
      <c r="AE664" s="28">
        <v>1.0593999999999999</v>
      </c>
      <c r="AF664">
        <v>1.0524</v>
      </c>
      <c r="AG664">
        <v>1.0523499999999999</v>
      </c>
      <c r="AH664">
        <v>1.0539499999999999</v>
      </c>
      <c r="AI664">
        <v>1.05555</v>
      </c>
      <c r="AK664">
        <v>1.0588</v>
      </c>
      <c r="AN664">
        <v>1.06345</v>
      </c>
      <c r="AQ664">
        <v>1.06795</v>
      </c>
      <c r="AT664">
        <v>1.0723499999999999</v>
      </c>
      <c r="AW664">
        <v>1.0766500000000001</v>
      </c>
      <c r="AZ664">
        <v>1.0809500000000001</v>
      </c>
      <c r="BC664">
        <v>1.08525</v>
      </c>
      <c r="BF664">
        <v>1.0893999999999999</v>
      </c>
      <c r="BH664">
        <v>1.0934999999999999</v>
      </c>
      <c r="BI664">
        <v>1.09755</v>
      </c>
      <c r="BJ664">
        <v>1.10165</v>
      </c>
      <c r="BK664">
        <v>1.10575</v>
      </c>
      <c r="BL664">
        <v>1.1097999999999999</v>
      </c>
      <c r="BM664">
        <v>1.1138999999999999</v>
      </c>
      <c r="BN664">
        <v>1.1180000000000001</v>
      </c>
      <c r="BO664">
        <v>1.12205</v>
      </c>
      <c r="BP664">
        <v>1.12615</v>
      </c>
      <c r="BQ664">
        <v>1.1304000000000001</v>
      </c>
      <c r="BR664">
        <v>1.1346499999999999</v>
      </c>
    </row>
    <row r="665" spans="1:71">
      <c r="A665" s="95">
        <v>45215</v>
      </c>
      <c r="W665" s="662">
        <v>1.0769</v>
      </c>
      <c r="X665" s="662">
        <v>1.07151</v>
      </c>
      <c r="Y665" s="662">
        <v>1.1042000000000001</v>
      </c>
      <c r="Z665" s="28">
        <v>1.096772222222222</v>
      </c>
      <c r="AA665" s="28">
        <v>1.0867499999999999</v>
      </c>
      <c r="AB665" s="28">
        <v>1.0866</v>
      </c>
      <c r="AC665" s="28">
        <v>1.1023000000000001</v>
      </c>
      <c r="AD665" s="28">
        <v>1.0745</v>
      </c>
      <c r="AE665" s="28">
        <v>1.0593999999999999</v>
      </c>
      <c r="AF665">
        <v>1.0538000000000001</v>
      </c>
      <c r="AG665">
        <v>1.0566</v>
      </c>
      <c r="AH665">
        <v>1.0582</v>
      </c>
      <c r="AI665">
        <v>1.0600499999999999</v>
      </c>
      <c r="AK665">
        <v>1.06165</v>
      </c>
      <c r="AN665">
        <v>1.0630999999999999</v>
      </c>
      <c r="AQ665">
        <v>1.06775</v>
      </c>
      <c r="AT665">
        <v>1.0723499999999999</v>
      </c>
      <c r="AW665">
        <v>1.0768</v>
      </c>
      <c r="AZ665">
        <v>1.0811500000000001</v>
      </c>
      <c r="BC665">
        <v>1.08555</v>
      </c>
      <c r="BF665">
        <v>1.08995</v>
      </c>
      <c r="BH665">
        <v>1.0942000000000001</v>
      </c>
      <c r="BI665">
        <v>1.0983499999999999</v>
      </c>
      <c r="BJ665">
        <v>1.1025</v>
      </c>
      <c r="BK665">
        <v>1.1067</v>
      </c>
      <c r="BL665">
        <v>1.1108499999999999</v>
      </c>
      <c r="BM665">
        <v>1.115</v>
      </c>
      <c r="BN665">
        <v>1.1192</v>
      </c>
      <c r="BO665">
        <v>1.1233500000000001</v>
      </c>
      <c r="BP665">
        <v>1.1274999999999999</v>
      </c>
      <c r="BQ665">
        <v>1.13165</v>
      </c>
      <c r="BR665">
        <v>1.1359999999999999</v>
      </c>
      <c r="BS665">
        <v>1.1403000000000001</v>
      </c>
    </row>
    <row r="666" spans="1:71">
      <c r="A666" s="95">
        <v>45216</v>
      </c>
      <c r="W666" s="662">
        <v>1.0769</v>
      </c>
      <c r="X666" s="662">
        <v>1.07151</v>
      </c>
      <c r="Y666" s="662">
        <v>1.1042000000000001</v>
      </c>
      <c r="Z666" s="28">
        <v>1.096772222222222</v>
      </c>
      <c r="AA666" s="28">
        <v>1.0867499999999999</v>
      </c>
      <c r="AB666" s="28">
        <v>1.0866</v>
      </c>
      <c r="AC666" s="28">
        <v>1.1023000000000001</v>
      </c>
      <c r="AD666" s="28">
        <v>1.0745</v>
      </c>
      <c r="AE666" s="28">
        <v>1.0593999999999999</v>
      </c>
      <c r="AF666">
        <v>1.0569</v>
      </c>
      <c r="AG666">
        <v>1.0580000000000001</v>
      </c>
      <c r="AH666">
        <v>1.0596000000000001</v>
      </c>
      <c r="AI666">
        <v>1.06145</v>
      </c>
      <c r="AK666">
        <v>1.0630500000000001</v>
      </c>
      <c r="AN666">
        <v>1.0646</v>
      </c>
      <c r="AQ666">
        <v>1.06935</v>
      </c>
      <c r="AT666">
        <v>1.0740499999999999</v>
      </c>
      <c r="AW666">
        <v>1.0785499999999999</v>
      </c>
      <c r="AZ666">
        <v>1.08325</v>
      </c>
      <c r="BC666">
        <v>1.0878000000000001</v>
      </c>
      <c r="BF666">
        <v>1.0924</v>
      </c>
      <c r="BH666">
        <v>1.0969</v>
      </c>
      <c r="BI666">
        <v>1.1013500000000001</v>
      </c>
      <c r="BJ666">
        <v>1.1057999999999999</v>
      </c>
      <c r="BK666">
        <v>1.1103000000000001</v>
      </c>
      <c r="BL666">
        <v>1.1147499999999999</v>
      </c>
      <c r="BM666">
        <v>1.1192</v>
      </c>
      <c r="BN666">
        <v>1.12365</v>
      </c>
      <c r="BO666">
        <v>1.12815</v>
      </c>
      <c r="BP666">
        <v>1.1326000000000001</v>
      </c>
      <c r="BQ666">
        <v>1.1370499999999999</v>
      </c>
      <c r="BR666">
        <v>1.1416999999999999</v>
      </c>
      <c r="BS666">
        <v>1.1463000000000001</v>
      </c>
    </row>
    <row r="667" spans="1:71">
      <c r="A667" s="95">
        <v>45217</v>
      </c>
      <c r="W667" s="662">
        <v>1.0769</v>
      </c>
      <c r="X667" s="662">
        <v>1.07151</v>
      </c>
      <c r="Y667" s="662">
        <v>1.1042000000000001</v>
      </c>
      <c r="Z667" s="28">
        <v>1.096772222222222</v>
      </c>
      <c r="AA667" s="28">
        <v>1.0867499999999999</v>
      </c>
      <c r="AB667" s="28">
        <v>1.0866</v>
      </c>
      <c r="AC667" s="28">
        <v>1.1023000000000001</v>
      </c>
      <c r="AD667" s="28">
        <v>1.0745</v>
      </c>
      <c r="AE667" s="28">
        <v>1.0593999999999999</v>
      </c>
      <c r="AF667">
        <v>1.0565</v>
      </c>
      <c r="AG667">
        <v>1.0546</v>
      </c>
      <c r="AH667">
        <v>1.0562</v>
      </c>
      <c r="AI667">
        <v>1.0580499999999999</v>
      </c>
      <c r="AK667">
        <v>1.0596000000000001</v>
      </c>
      <c r="AN667">
        <v>1.0610999999999999</v>
      </c>
      <c r="AQ667">
        <v>1.0658000000000001</v>
      </c>
      <c r="AT667">
        <v>1.0704499999999999</v>
      </c>
      <c r="AW667">
        <v>1.0750500000000001</v>
      </c>
      <c r="AZ667">
        <v>1.07965</v>
      </c>
      <c r="BC667">
        <v>1.0842499999999999</v>
      </c>
      <c r="BF667">
        <v>1.0888500000000001</v>
      </c>
      <c r="BH667">
        <v>1.09335</v>
      </c>
      <c r="BI667">
        <v>1.0978000000000001</v>
      </c>
      <c r="BJ667">
        <v>1.10225</v>
      </c>
      <c r="BK667">
        <v>1.1067</v>
      </c>
      <c r="BL667">
        <v>1.1111500000000001</v>
      </c>
      <c r="BM667">
        <v>1.11555</v>
      </c>
      <c r="BN667">
        <v>1.1200000000000001</v>
      </c>
      <c r="BO667">
        <v>1.1244499999999999</v>
      </c>
      <c r="BP667">
        <v>1.1289</v>
      </c>
      <c r="BQ667">
        <v>1.1333500000000001</v>
      </c>
      <c r="BR667">
        <v>1.13795</v>
      </c>
      <c r="BS667">
        <v>1.14255</v>
      </c>
    </row>
    <row r="668" spans="1:71">
      <c r="A668" s="95">
        <v>45218</v>
      </c>
      <c r="W668" s="662">
        <v>1.0769</v>
      </c>
      <c r="X668" s="662">
        <v>1.07151</v>
      </c>
      <c r="Y668" s="662">
        <v>1.1042000000000001</v>
      </c>
      <c r="Z668" s="28">
        <v>1.096772222222222</v>
      </c>
      <c r="AA668" s="28">
        <v>1.0867499999999999</v>
      </c>
      <c r="AB668" s="28">
        <v>1.0866</v>
      </c>
      <c r="AC668" s="28">
        <v>1.1023000000000001</v>
      </c>
      <c r="AD668" s="28">
        <v>1.0745</v>
      </c>
      <c r="AE668" s="28">
        <v>1.0593999999999999</v>
      </c>
      <c r="AF668">
        <v>1.0558000000000001</v>
      </c>
      <c r="AG668">
        <v>1.0590999999999999</v>
      </c>
      <c r="AH668">
        <v>1.0606500000000001</v>
      </c>
      <c r="AI668">
        <v>1.0624499999999999</v>
      </c>
      <c r="AK668">
        <v>1.0640000000000001</v>
      </c>
      <c r="AN668">
        <v>1.06545</v>
      </c>
      <c r="AQ668">
        <v>1.0700499999999999</v>
      </c>
      <c r="AT668">
        <v>1.0745499999999999</v>
      </c>
      <c r="AW668">
        <v>1.079</v>
      </c>
      <c r="AZ668">
        <v>1.08345</v>
      </c>
      <c r="BC668">
        <v>1.08795</v>
      </c>
      <c r="BF668">
        <v>1.0924499999999999</v>
      </c>
      <c r="BH668">
        <v>1.0971</v>
      </c>
      <c r="BI668">
        <v>1.1017999999999999</v>
      </c>
      <c r="BJ668">
        <v>1.1065499999999999</v>
      </c>
      <c r="BK668">
        <v>1.1112500000000001</v>
      </c>
      <c r="BL668">
        <v>1.1160000000000001</v>
      </c>
      <c r="BM668">
        <v>1.1207</v>
      </c>
      <c r="BN668">
        <v>1.1254500000000001</v>
      </c>
      <c r="BO668">
        <v>1.13015</v>
      </c>
      <c r="BP668">
        <v>1.1349</v>
      </c>
      <c r="BQ668">
        <v>1.1396500000000001</v>
      </c>
      <c r="BR668">
        <v>1.14455</v>
      </c>
      <c r="BS668">
        <v>1.1494500000000001</v>
      </c>
    </row>
    <row r="669" spans="1:71">
      <c r="A669" s="95">
        <v>45219</v>
      </c>
      <c r="W669" s="662">
        <v>1.0769</v>
      </c>
      <c r="X669" s="662">
        <v>1.07151</v>
      </c>
      <c r="Y669" s="662">
        <v>1.1042000000000001</v>
      </c>
      <c r="Z669" s="28">
        <v>1.096772222222222</v>
      </c>
      <c r="AA669" s="28">
        <v>1.0867499999999999</v>
      </c>
      <c r="AB669" s="28">
        <v>1.0866</v>
      </c>
      <c r="AC669" s="28">
        <v>1.1023000000000001</v>
      </c>
      <c r="AD669" s="28">
        <v>1.0745</v>
      </c>
      <c r="AE669" s="28">
        <v>1.0593999999999999</v>
      </c>
      <c r="AF669">
        <v>1.0590999999999999</v>
      </c>
      <c r="AG669">
        <v>1.0601499999999999</v>
      </c>
      <c r="AH669">
        <v>1.0617000000000001</v>
      </c>
      <c r="AI669">
        <v>1.0634999999999999</v>
      </c>
      <c r="AK669">
        <v>1.0650500000000001</v>
      </c>
      <c r="AN669">
        <v>1.0665</v>
      </c>
      <c r="AQ669">
        <v>1.0710999999999999</v>
      </c>
      <c r="AT669">
        <v>1.07555</v>
      </c>
      <c r="AW669">
        <v>1.08</v>
      </c>
      <c r="AZ669">
        <v>1.0844</v>
      </c>
      <c r="BC669">
        <v>1.0888</v>
      </c>
      <c r="BF669">
        <v>1.0931999999999999</v>
      </c>
      <c r="BH669">
        <v>1.09765</v>
      </c>
      <c r="BI669">
        <v>1.10215</v>
      </c>
      <c r="BJ669">
        <v>1.1067</v>
      </c>
      <c r="BK669">
        <v>1.1112</v>
      </c>
      <c r="BL669">
        <v>1.11575</v>
      </c>
      <c r="BM669">
        <v>1.12025</v>
      </c>
      <c r="BN669">
        <v>1.1248</v>
      </c>
      <c r="BO669">
        <v>1.1293</v>
      </c>
      <c r="BP669">
        <v>1.13385</v>
      </c>
      <c r="BQ669">
        <v>1.13835</v>
      </c>
      <c r="BR669">
        <v>1.1431</v>
      </c>
      <c r="BS669">
        <v>1.14775</v>
      </c>
    </row>
    <row r="670" spans="1:71">
      <c r="A670" s="95">
        <v>45222</v>
      </c>
      <c r="W670" s="662">
        <v>1.0769</v>
      </c>
      <c r="X670" s="662">
        <v>1.07151</v>
      </c>
      <c r="Y670" s="662">
        <v>1.1042000000000001</v>
      </c>
      <c r="Z670" s="28">
        <v>1.096772222222222</v>
      </c>
      <c r="AA670" s="28">
        <v>1.0867499999999999</v>
      </c>
      <c r="AB670" s="28">
        <v>1.0866</v>
      </c>
      <c r="AC670" s="28">
        <v>1.1023000000000001</v>
      </c>
      <c r="AD670" s="28">
        <v>1.0745</v>
      </c>
      <c r="AE670" s="28">
        <v>1.0593999999999999</v>
      </c>
      <c r="AF670">
        <v>1.0597000000000001</v>
      </c>
      <c r="AG670">
        <v>1.0684</v>
      </c>
      <c r="AH670">
        <v>1.0699000000000001</v>
      </c>
      <c r="AI670">
        <v>1.0717000000000001</v>
      </c>
      <c r="AK670">
        <v>1.07325</v>
      </c>
      <c r="AN670">
        <v>1.0747</v>
      </c>
      <c r="AQ670">
        <v>1.07935</v>
      </c>
      <c r="AT670">
        <v>1.08385</v>
      </c>
      <c r="AW670">
        <v>1.0882499999999999</v>
      </c>
      <c r="AZ670">
        <v>1.0925</v>
      </c>
      <c r="BC670">
        <v>1.0967</v>
      </c>
      <c r="BF670">
        <v>1.1009500000000001</v>
      </c>
      <c r="BH670">
        <v>1.1052999999999999</v>
      </c>
      <c r="BI670">
        <v>1.1096999999999999</v>
      </c>
      <c r="BJ670">
        <v>1.11415</v>
      </c>
      <c r="BK670">
        <v>1.1185499999999999</v>
      </c>
      <c r="BL670">
        <v>1.123</v>
      </c>
      <c r="BM670">
        <v>1.1274</v>
      </c>
      <c r="BN670">
        <v>1.1317999999999999</v>
      </c>
      <c r="BO670">
        <v>1.13625</v>
      </c>
      <c r="BP670">
        <v>1.1406499999999999</v>
      </c>
      <c r="BQ670">
        <v>1.1451</v>
      </c>
      <c r="BR670">
        <v>1.1496999999999999</v>
      </c>
      <c r="BS670">
        <v>1.15425</v>
      </c>
    </row>
    <row r="671" spans="1:71">
      <c r="A671" s="95">
        <v>45223</v>
      </c>
      <c r="W671" s="662">
        <v>1.0769</v>
      </c>
      <c r="X671" s="662">
        <v>1.07151</v>
      </c>
      <c r="Y671" s="662">
        <v>1.1042000000000001</v>
      </c>
      <c r="Z671" s="28">
        <v>1.096772222222222</v>
      </c>
      <c r="AA671" s="28">
        <v>1.0867499999999999</v>
      </c>
      <c r="AB671" s="28">
        <v>1.0866</v>
      </c>
      <c r="AC671" s="28">
        <v>1.1023000000000001</v>
      </c>
      <c r="AD671" s="28">
        <v>1.0745</v>
      </c>
      <c r="AE671" s="28">
        <v>1.0593999999999999</v>
      </c>
      <c r="AF671">
        <v>1.0631999999999999</v>
      </c>
      <c r="AG671">
        <v>1.0597000000000001</v>
      </c>
      <c r="AH671">
        <v>1.06125</v>
      </c>
      <c r="AI671">
        <v>1.0630500000000001</v>
      </c>
      <c r="AK671">
        <v>1.0645500000000001</v>
      </c>
      <c r="AN671">
        <v>1.0660499999999999</v>
      </c>
      <c r="AQ671">
        <v>1.0707</v>
      </c>
      <c r="AT671">
        <v>1.07535</v>
      </c>
      <c r="AW671">
        <v>1.0799000000000001</v>
      </c>
      <c r="AZ671">
        <v>1.0844499999999999</v>
      </c>
      <c r="BC671">
        <v>1.0889500000000001</v>
      </c>
      <c r="BF671">
        <v>1.0934999999999999</v>
      </c>
      <c r="BH671">
        <v>1.09805</v>
      </c>
      <c r="BI671">
        <v>1.1026</v>
      </c>
      <c r="BJ671">
        <v>1.1071</v>
      </c>
      <c r="BK671">
        <v>1.11165</v>
      </c>
      <c r="BL671">
        <v>1.1162000000000001</v>
      </c>
      <c r="BM671">
        <v>1.1207499999999999</v>
      </c>
      <c r="BN671">
        <v>1.1252500000000001</v>
      </c>
      <c r="BO671">
        <v>1.1297999999999999</v>
      </c>
      <c r="BP671">
        <v>1.13435</v>
      </c>
      <c r="BQ671">
        <v>1.1389</v>
      </c>
      <c r="BR671">
        <v>1.1435999999999999</v>
      </c>
      <c r="BS671">
        <v>1.1483000000000001</v>
      </c>
    </row>
    <row r="672" spans="1:71">
      <c r="A672" s="95">
        <v>45224</v>
      </c>
      <c r="W672" s="662">
        <v>1.0769</v>
      </c>
      <c r="X672" s="662">
        <v>1.07151</v>
      </c>
      <c r="Y672" s="662">
        <v>1.1042000000000001</v>
      </c>
      <c r="Z672" s="28">
        <v>1.096772222222222</v>
      </c>
      <c r="AA672" s="28">
        <v>1.0867499999999999</v>
      </c>
      <c r="AB672" s="28">
        <v>1.0866</v>
      </c>
      <c r="AC672" s="28">
        <v>1.1023000000000001</v>
      </c>
      <c r="AD672" s="28">
        <v>1.0745</v>
      </c>
      <c r="AE672" s="28">
        <v>1.0593999999999999</v>
      </c>
      <c r="AF672">
        <v>1.0576000000000001</v>
      </c>
      <c r="AG672">
        <v>1.05745</v>
      </c>
      <c r="AH672">
        <v>1.0589500000000001</v>
      </c>
      <c r="AI672">
        <v>1.0607500000000001</v>
      </c>
      <c r="AK672">
        <v>1.0622499999999999</v>
      </c>
      <c r="AN672">
        <v>1.0637000000000001</v>
      </c>
      <c r="AQ672">
        <v>1.0683499999999999</v>
      </c>
      <c r="AT672">
        <v>1.0729500000000001</v>
      </c>
      <c r="AW672">
        <v>1.0775999999999999</v>
      </c>
      <c r="AZ672">
        <v>1.0822499999999999</v>
      </c>
      <c r="BC672">
        <v>1.0869500000000001</v>
      </c>
      <c r="BF672">
        <v>1.0915999999999999</v>
      </c>
      <c r="BH672">
        <v>1.0963000000000001</v>
      </c>
      <c r="BI672">
        <v>1.101</v>
      </c>
      <c r="BJ672">
        <v>1.1056999999999999</v>
      </c>
      <c r="BK672">
        <v>1.1104499999999999</v>
      </c>
      <c r="BL672">
        <v>1.1151500000000001</v>
      </c>
      <c r="BM672">
        <v>1.11985</v>
      </c>
      <c r="BN672">
        <v>1.1245499999999999</v>
      </c>
      <c r="BO672">
        <v>1.1293</v>
      </c>
      <c r="BP672">
        <v>1.1339999999999999</v>
      </c>
      <c r="BQ672">
        <v>1.1387</v>
      </c>
      <c r="BR672">
        <v>1.1435999999999999</v>
      </c>
      <c r="BS672">
        <v>1.1485000000000001</v>
      </c>
    </row>
    <row r="673" spans="1:72">
      <c r="A673" s="95">
        <v>45225</v>
      </c>
      <c r="W673" s="662">
        <v>1.0769</v>
      </c>
      <c r="X673" s="662">
        <v>1.07151</v>
      </c>
      <c r="Y673" s="662">
        <v>1.1042000000000001</v>
      </c>
      <c r="Z673" s="28">
        <v>1.096772222222222</v>
      </c>
      <c r="AA673" s="28">
        <v>1.0867499999999999</v>
      </c>
      <c r="AB673" s="28">
        <v>1.0866</v>
      </c>
      <c r="AC673" s="28">
        <v>1.1023000000000001</v>
      </c>
      <c r="AD673" s="28">
        <v>1.0745</v>
      </c>
      <c r="AE673" s="28">
        <v>1.0593999999999999</v>
      </c>
      <c r="AF673">
        <v>1.054</v>
      </c>
      <c r="AG673">
        <v>1.0567500000000001</v>
      </c>
      <c r="AH673">
        <v>1.0582499999999999</v>
      </c>
      <c r="AI673">
        <v>1.0600499999999999</v>
      </c>
      <c r="AK673">
        <v>1.06155</v>
      </c>
      <c r="AN673">
        <v>1.0629500000000001</v>
      </c>
      <c r="AQ673">
        <v>1.0676000000000001</v>
      </c>
      <c r="AT673">
        <v>1.0722499999999999</v>
      </c>
      <c r="AW673">
        <v>1.0769</v>
      </c>
      <c r="AZ673">
        <v>1.08155</v>
      </c>
      <c r="BC673">
        <v>1.0862000000000001</v>
      </c>
      <c r="BF673">
        <v>1.0908</v>
      </c>
      <c r="BH673">
        <v>1.0953999999999999</v>
      </c>
      <c r="BI673">
        <v>1.09995</v>
      </c>
      <c r="BJ673">
        <v>1.1045</v>
      </c>
      <c r="BK673">
        <v>1.1090500000000001</v>
      </c>
      <c r="BL673">
        <v>1.11355</v>
      </c>
      <c r="BM673">
        <v>1.1181000000000001</v>
      </c>
      <c r="BN673">
        <v>1.1226499999999999</v>
      </c>
      <c r="BO673">
        <v>1.1272</v>
      </c>
      <c r="BP673">
        <v>1.1316999999999999</v>
      </c>
      <c r="BQ673">
        <v>1.13625</v>
      </c>
      <c r="BR673">
        <v>1.141</v>
      </c>
      <c r="BS673">
        <v>1.1456999999999999</v>
      </c>
    </row>
    <row r="674" spans="1:72">
      <c r="A674" s="95">
        <v>45226</v>
      </c>
      <c r="W674" s="662">
        <v>1.0769</v>
      </c>
      <c r="X674" s="662">
        <v>1.07151</v>
      </c>
      <c r="Y674" s="662">
        <v>1.1042000000000001</v>
      </c>
      <c r="Z674" s="28">
        <v>1.096772222222222</v>
      </c>
      <c r="AA674" s="28">
        <v>1.0867499999999999</v>
      </c>
      <c r="AB674" s="28">
        <v>1.0866</v>
      </c>
      <c r="AC674" s="28">
        <v>1.1023000000000001</v>
      </c>
      <c r="AD674" s="28">
        <v>1.0745</v>
      </c>
      <c r="AE674" s="28">
        <v>1.0593999999999999</v>
      </c>
      <c r="AF674">
        <v>1.0541</v>
      </c>
      <c r="AG674">
        <v>1.0573999999999999</v>
      </c>
      <c r="AH674">
        <v>1.0589</v>
      </c>
      <c r="AI674">
        <v>1.0607</v>
      </c>
      <c r="AK674">
        <v>1.0622</v>
      </c>
      <c r="AN674">
        <v>1.06365</v>
      </c>
      <c r="AQ674">
        <v>1.0683499999999999</v>
      </c>
      <c r="AT674">
        <v>1.073</v>
      </c>
      <c r="AW674">
        <v>1.07775</v>
      </c>
      <c r="AZ674">
        <v>1.0824499999999999</v>
      </c>
      <c r="BC674">
        <v>1.0871500000000001</v>
      </c>
      <c r="BF674">
        <v>1.09185</v>
      </c>
      <c r="BH674">
        <v>1.0964</v>
      </c>
      <c r="BI674">
        <v>1.1008</v>
      </c>
      <c r="BJ674">
        <v>1.1051500000000001</v>
      </c>
      <c r="BK674">
        <v>1.10955</v>
      </c>
      <c r="BL674">
        <v>1.1138999999999999</v>
      </c>
      <c r="BM674">
        <v>1.1183000000000001</v>
      </c>
      <c r="BN674">
        <v>1.1226499999999999</v>
      </c>
      <c r="BO674">
        <v>1.1270500000000001</v>
      </c>
      <c r="BP674">
        <v>1.1314</v>
      </c>
      <c r="BQ674">
        <v>1.1357999999999999</v>
      </c>
      <c r="BR674">
        <v>1.14035</v>
      </c>
      <c r="BS674">
        <v>1.1449</v>
      </c>
    </row>
    <row r="675" spans="1:72">
      <c r="A675" s="95">
        <v>45229</v>
      </c>
      <c r="W675" s="662">
        <v>1.0769</v>
      </c>
      <c r="X675" s="662">
        <v>1.07151</v>
      </c>
      <c r="Y675" s="662">
        <v>1.1042000000000001</v>
      </c>
      <c r="Z675" s="28">
        <v>1.096772222222222</v>
      </c>
      <c r="AA675" s="28">
        <v>1.0867499999999999</v>
      </c>
      <c r="AB675" s="28">
        <v>1.0866</v>
      </c>
      <c r="AC675" s="28">
        <v>1.1023000000000001</v>
      </c>
      <c r="AD675" s="28">
        <v>1.0745</v>
      </c>
      <c r="AE675" s="28">
        <v>1.0593999999999999</v>
      </c>
      <c r="AF675">
        <v>1.0605</v>
      </c>
      <c r="AG675">
        <v>1.0624</v>
      </c>
      <c r="AH675">
        <v>1.0639000000000001</v>
      </c>
      <c r="AI675">
        <v>1.0657000000000001</v>
      </c>
      <c r="AK675">
        <v>1.0669500000000001</v>
      </c>
      <c r="AN675">
        <v>1.0687</v>
      </c>
      <c r="AQ675">
        <v>1.0734999999999999</v>
      </c>
      <c r="AT675">
        <v>1.0783</v>
      </c>
      <c r="AW675">
        <v>1.0829500000000001</v>
      </c>
      <c r="AZ675">
        <v>1.08775</v>
      </c>
      <c r="BC675">
        <v>1.0925499999999999</v>
      </c>
      <c r="BF675">
        <v>1.09735</v>
      </c>
      <c r="BH675">
        <v>1.1021000000000001</v>
      </c>
      <c r="BI675">
        <v>1.1067499999999999</v>
      </c>
      <c r="BJ675">
        <v>1.1113999999999999</v>
      </c>
      <c r="BK675">
        <v>1.11605</v>
      </c>
      <c r="BL675">
        <v>1.1207</v>
      </c>
      <c r="BM675">
        <v>1.1253500000000001</v>
      </c>
      <c r="BN675">
        <v>1.1299999999999999</v>
      </c>
      <c r="BO675">
        <v>1.1346499999999999</v>
      </c>
      <c r="BP675">
        <v>1.1393</v>
      </c>
      <c r="BQ675">
        <v>1.14395</v>
      </c>
      <c r="BR675">
        <v>1.1488</v>
      </c>
      <c r="BS675">
        <v>1.1536</v>
      </c>
    </row>
    <row r="676" spans="1:72">
      <c r="A676" s="95">
        <v>45230</v>
      </c>
      <c r="W676" s="662">
        <v>1.0769</v>
      </c>
      <c r="X676" s="662">
        <v>1.07151</v>
      </c>
      <c r="Y676" s="662">
        <v>1.1042000000000001</v>
      </c>
      <c r="Z676" s="28">
        <v>1.096772222222222</v>
      </c>
      <c r="AA676" s="28">
        <v>1.0867499999999999</v>
      </c>
      <c r="AB676" s="28">
        <v>1.0866</v>
      </c>
      <c r="AC676" s="28">
        <v>1.1023000000000001</v>
      </c>
      <c r="AD676" s="28">
        <v>1.0745</v>
      </c>
      <c r="AE676" s="28">
        <v>1.0593999999999999</v>
      </c>
      <c r="AF676">
        <v>1.0619000000000001</v>
      </c>
      <c r="AG676">
        <v>1.0587500000000001</v>
      </c>
      <c r="AH676">
        <v>1.0602499999999999</v>
      </c>
      <c r="AI676">
        <v>1.0620499999999999</v>
      </c>
      <c r="AK676">
        <v>1.06335</v>
      </c>
      <c r="AN676">
        <v>1.0650999999999999</v>
      </c>
      <c r="AQ676">
        <v>1.0699000000000001</v>
      </c>
      <c r="AT676">
        <v>1.0748500000000001</v>
      </c>
      <c r="AW676">
        <v>1.07965</v>
      </c>
      <c r="AZ676">
        <v>1.0846</v>
      </c>
      <c r="BC676">
        <v>1.08955</v>
      </c>
      <c r="BF676">
        <v>1.0945</v>
      </c>
      <c r="BH676">
        <v>1.0992999999999999</v>
      </c>
      <c r="BI676">
        <v>1.10395</v>
      </c>
      <c r="BJ676">
        <v>1.1086499999999999</v>
      </c>
      <c r="BK676">
        <v>1.1133</v>
      </c>
      <c r="BL676">
        <v>1.11795</v>
      </c>
      <c r="BM676">
        <v>1.1226</v>
      </c>
      <c r="BN676">
        <v>1.1272500000000001</v>
      </c>
      <c r="BO676">
        <v>1.1318999999999999</v>
      </c>
      <c r="BP676">
        <v>1.1365499999999999</v>
      </c>
      <c r="BQ676">
        <v>1.1412500000000001</v>
      </c>
      <c r="BR676">
        <v>1.1460999999999999</v>
      </c>
      <c r="BS676">
        <v>1.1509</v>
      </c>
    </row>
    <row r="677" spans="1:72">
      <c r="A677" s="239">
        <v>45231</v>
      </c>
      <c r="W677" s="662">
        <v>1.0769</v>
      </c>
      <c r="X677" s="662">
        <v>1.07151</v>
      </c>
      <c r="Y677" s="662">
        <v>1.1042000000000001</v>
      </c>
      <c r="Z677" s="28">
        <v>1.096772222222222</v>
      </c>
      <c r="AA677" s="28">
        <v>1.0867499999999999</v>
      </c>
      <c r="AB677" s="28">
        <v>1.0866</v>
      </c>
      <c r="AC677" s="28">
        <v>1.1023000000000001</v>
      </c>
      <c r="AD677" s="28">
        <v>1.0745</v>
      </c>
      <c r="AE677" s="28">
        <v>1.0593999999999999</v>
      </c>
      <c r="AF677" s="28">
        <v>1.0619000000000001</v>
      </c>
      <c r="AG677">
        <v>1.0537000000000001</v>
      </c>
      <c r="AH677">
        <v>1.0562</v>
      </c>
      <c r="AI677">
        <v>1.0579499999999999</v>
      </c>
      <c r="AK677">
        <v>1.05925</v>
      </c>
      <c r="AN677">
        <v>1.0609500000000001</v>
      </c>
      <c r="AQ677">
        <v>1.0654999999999999</v>
      </c>
      <c r="AT677">
        <v>1.0704</v>
      </c>
      <c r="AW677">
        <v>1.0753999999999999</v>
      </c>
      <c r="AZ677">
        <v>1.0802</v>
      </c>
      <c r="BC677">
        <v>1.0850500000000001</v>
      </c>
      <c r="BF677">
        <v>1.0899000000000001</v>
      </c>
      <c r="BH677">
        <v>1.0946499999999999</v>
      </c>
      <c r="BI677">
        <v>1.0992500000000001</v>
      </c>
      <c r="BJ677">
        <v>1.1039000000000001</v>
      </c>
      <c r="BK677">
        <v>1.1085</v>
      </c>
      <c r="BL677">
        <v>1.1131500000000001</v>
      </c>
      <c r="BM677">
        <v>1.11775</v>
      </c>
      <c r="BN677">
        <v>1.1224000000000001</v>
      </c>
      <c r="BO677">
        <v>1.127</v>
      </c>
      <c r="BP677">
        <v>1.13165</v>
      </c>
      <c r="BQ677">
        <v>1.13625</v>
      </c>
      <c r="BR677">
        <v>1.1411</v>
      </c>
      <c r="BS677">
        <v>1.14585</v>
      </c>
    </row>
    <row r="678" spans="1:72">
      <c r="A678" s="95">
        <v>45232</v>
      </c>
      <c r="W678" s="662">
        <v>1.0769</v>
      </c>
      <c r="X678" s="662">
        <v>1.07151</v>
      </c>
      <c r="Y678" s="662">
        <v>1.1042000000000001</v>
      </c>
      <c r="Z678" s="28">
        <v>1.096772222222222</v>
      </c>
      <c r="AA678" s="28">
        <v>1.0867499999999999</v>
      </c>
      <c r="AB678" s="28">
        <v>1.0866</v>
      </c>
      <c r="AC678" s="28">
        <v>1.1023000000000001</v>
      </c>
      <c r="AD678" s="28">
        <v>1.0745</v>
      </c>
      <c r="AE678" s="28">
        <v>1.0593999999999999</v>
      </c>
      <c r="AF678" s="28">
        <v>1.0619000000000001</v>
      </c>
      <c r="AG678" s="28">
        <v>1.0661</v>
      </c>
      <c r="AH678">
        <v>1.0644499999999999</v>
      </c>
      <c r="AI678">
        <v>1.0662</v>
      </c>
      <c r="AK678">
        <v>1.0674999999999999</v>
      </c>
      <c r="AN678">
        <v>1.0690999999999999</v>
      </c>
      <c r="AQ678">
        <v>1.0738000000000001</v>
      </c>
      <c r="AT678">
        <v>1.0785499999999999</v>
      </c>
      <c r="AW678">
        <v>1.0833999999999999</v>
      </c>
      <c r="AZ678">
        <v>1.08815</v>
      </c>
      <c r="BC678">
        <v>1.0929</v>
      </c>
      <c r="BF678">
        <v>1.0976999999999999</v>
      </c>
      <c r="BH678">
        <v>1.10225</v>
      </c>
      <c r="BI678">
        <v>1.1066</v>
      </c>
      <c r="BJ678">
        <v>1.1109500000000001</v>
      </c>
      <c r="BK678">
        <v>1.1153</v>
      </c>
      <c r="BL678">
        <v>1.11965</v>
      </c>
      <c r="BM678">
        <v>1.12395</v>
      </c>
      <c r="BN678">
        <v>1.1283000000000001</v>
      </c>
      <c r="BO678">
        <v>1.1326499999999999</v>
      </c>
      <c r="BP678">
        <v>1.137</v>
      </c>
      <c r="BQ678">
        <v>1.1413500000000001</v>
      </c>
      <c r="BR678">
        <v>1.14585</v>
      </c>
      <c r="BS678">
        <v>1.15035</v>
      </c>
    </row>
    <row r="679" spans="1:72">
      <c r="A679" s="95">
        <v>45233</v>
      </c>
      <c r="W679" s="662">
        <v>1.0769</v>
      </c>
      <c r="X679" s="662">
        <v>1.07151</v>
      </c>
      <c r="Y679" s="662">
        <v>1.1042000000000001</v>
      </c>
      <c r="Z679" s="28">
        <v>1.096772222222222</v>
      </c>
      <c r="AA679" s="28">
        <v>1.0867499999999999</v>
      </c>
      <c r="AB679" s="28">
        <v>1.0866</v>
      </c>
      <c r="AC679" s="28">
        <v>1.1023000000000001</v>
      </c>
      <c r="AD679" s="28">
        <v>1.0745</v>
      </c>
      <c r="AE679" s="28">
        <v>1.0593999999999999</v>
      </c>
      <c r="AF679" s="28">
        <v>1.0619000000000001</v>
      </c>
      <c r="AG679" s="28">
        <v>1.0702</v>
      </c>
      <c r="AH679">
        <v>1.07545</v>
      </c>
      <c r="AI679">
        <v>1.0771500000000001</v>
      </c>
      <c r="AK679">
        <v>1.0784499999999999</v>
      </c>
      <c r="AN679">
        <v>1.08005</v>
      </c>
      <c r="AQ679">
        <v>1.0845</v>
      </c>
      <c r="AT679">
        <v>1.0889500000000001</v>
      </c>
      <c r="AW679">
        <v>1.0932999999999999</v>
      </c>
      <c r="AZ679">
        <v>1.09765</v>
      </c>
      <c r="BC679">
        <v>1.10195</v>
      </c>
      <c r="BF679">
        <v>1.1063000000000001</v>
      </c>
      <c r="BH679">
        <v>1.1106</v>
      </c>
      <c r="BI679">
        <v>1.1148499999999999</v>
      </c>
      <c r="BJ679">
        <v>1.1191500000000001</v>
      </c>
      <c r="BK679">
        <v>1.1234</v>
      </c>
      <c r="BL679">
        <v>1.1276999999999999</v>
      </c>
      <c r="BM679">
        <v>1.13195</v>
      </c>
      <c r="BN679">
        <v>1.13625</v>
      </c>
      <c r="BO679">
        <v>1.1405000000000001</v>
      </c>
      <c r="BP679">
        <v>1.1448</v>
      </c>
      <c r="BQ679">
        <v>1.1490499999999999</v>
      </c>
      <c r="BR679">
        <v>1.1535</v>
      </c>
      <c r="BS679">
        <v>1.15795</v>
      </c>
    </row>
    <row r="680" spans="1:72">
      <c r="A680" s="95">
        <v>45236</v>
      </c>
      <c r="W680" s="662">
        <v>1.0769</v>
      </c>
      <c r="X680" s="662">
        <v>1.07151</v>
      </c>
      <c r="Y680" s="662">
        <v>1.1042000000000001</v>
      </c>
      <c r="Z680" s="28">
        <v>1.096772222222222</v>
      </c>
      <c r="AA680" s="28">
        <v>1.0867499999999999</v>
      </c>
      <c r="AB680" s="28">
        <v>1.0866</v>
      </c>
      <c r="AC680" s="28">
        <v>1.1023000000000001</v>
      </c>
      <c r="AD680" s="28">
        <v>1.0745</v>
      </c>
      <c r="AE680" s="28">
        <v>1.0593999999999999</v>
      </c>
      <c r="AF680" s="28">
        <v>1.0619000000000001</v>
      </c>
      <c r="AG680">
        <v>1.0741000000000001</v>
      </c>
      <c r="AH680">
        <v>1.0742499999999999</v>
      </c>
      <c r="AI680">
        <v>1.07595</v>
      </c>
      <c r="AK680">
        <v>1.07725</v>
      </c>
      <c r="AN680">
        <v>1.0788500000000001</v>
      </c>
      <c r="AQ680">
        <v>1.08335</v>
      </c>
      <c r="AT680">
        <v>1.0879000000000001</v>
      </c>
      <c r="AW680">
        <v>1.0923</v>
      </c>
      <c r="AZ680">
        <v>1.0968</v>
      </c>
      <c r="BC680">
        <v>1.1013500000000001</v>
      </c>
      <c r="BF680">
        <v>1.10585</v>
      </c>
      <c r="BH680">
        <v>1.1103000000000001</v>
      </c>
      <c r="BI680">
        <v>1.1147</v>
      </c>
      <c r="BJ680">
        <v>1.1190500000000001</v>
      </c>
      <c r="BK680">
        <v>1.1234500000000001</v>
      </c>
      <c r="BL680">
        <v>1.1277999999999999</v>
      </c>
      <c r="BM680">
        <v>1.1322000000000001</v>
      </c>
      <c r="BN680">
        <v>1.1365499999999999</v>
      </c>
      <c r="BO680">
        <v>1.1409499999999999</v>
      </c>
      <c r="BP680">
        <v>1.1453</v>
      </c>
      <c r="BQ680">
        <v>1.1496999999999999</v>
      </c>
      <c r="BR680">
        <v>1.15425</v>
      </c>
      <c r="BS680">
        <v>1.1587499999999999</v>
      </c>
    </row>
    <row r="681" spans="1:72">
      <c r="A681" s="95">
        <v>45237</v>
      </c>
      <c r="W681" s="662">
        <v>1.0769</v>
      </c>
      <c r="X681" s="662">
        <v>1.07151</v>
      </c>
      <c r="Y681" s="662">
        <v>1.1042000000000001</v>
      </c>
      <c r="Z681" s="28">
        <v>1.096772222222222</v>
      </c>
      <c r="AA681" s="28">
        <v>1.0867499999999999</v>
      </c>
      <c r="AB681" s="28">
        <v>1.0866</v>
      </c>
      <c r="AC681" s="28">
        <v>1.1023000000000001</v>
      </c>
      <c r="AD681" s="28">
        <v>1.0745</v>
      </c>
      <c r="AE681" s="28">
        <v>1.0593999999999999</v>
      </c>
      <c r="AF681" s="28">
        <v>1.0619000000000001</v>
      </c>
      <c r="AG681">
        <v>1.0686</v>
      </c>
      <c r="AH681">
        <v>1.0712999999999999</v>
      </c>
      <c r="AI681">
        <v>1.073</v>
      </c>
      <c r="AK681">
        <v>1.0743499999999999</v>
      </c>
      <c r="AN681">
        <v>1.0759000000000001</v>
      </c>
      <c r="AQ681">
        <v>1.0804</v>
      </c>
      <c r="AT681">
        <v>1.085</v>
      </c>
      <c r="AW681">
        <v>1.0894999999999999</v>
      </c>
      <c r="AZ681">
        <v>1.09395</v>
      </c>
      <c r="BC681">
        <v>1.0984</v>
      </c>
      <c r="BF681">
        <v>1.1028</v>
      </c>
      <c r="BH681">
        <v>1.1071</v>
      </c>
      <c r="BI681">
        <v>1.1112500000000001</v>
      </c>
      <c r="BJ681">
        <v>1.1153500000000001</v>
      </c>
      <c r="BK681">
        <v>1.1194999999999999</v>
      </c>
      <c r="BL681">
        <v>1.1235999999999999</v>
      </c>
      <c r="BM681">
        <v>1.1276999999999999</v>
      </c>
      <c r="BN681">
        <v>1.13185</v>
      </c>
      <c r="BO681">
        <v>1.13595</v>
      </c>
      <c r="BP681">
        <v>1.14005</v>
      </c>
      <c r="BQ681">
        <v>1.1442000000000001</v>
      </c>
      <c r="BR681">
        <v>1.1485000000000001</v>
      </c>
      <c r="BS681">
        <v>1.1527499999999999</v>
      </c>
    </row>
    <row r="682" spans="1:72">
      <c r="A682" s="95">
        <v>45238</v>
      </c>
      <c r="W682" s="662">
        <v>1.0769</v>
      </c>
      <c r="X682" s="662">
        <v>1.07151</v>
      </c>
      <c r="Y682" s="662">
        <v>1.1042000000000001</v>
      </c>
      <c r="Z682" s="28">
        <v>1.096772222222222</v>
      </c>
      <c r="AA682" s="28">
        <v>1.0867499999999999</v>
      </c>
      <c r="AB682" s="28">
        <v>1.0866</v>
      </c>
      <c r="AC682" s="28">
        <v>1.1023000000000001</v>
      </c>
      <c r="AD682" s="28">
        <v>1.0745</v>
      </c>
      <c r="AE682" s="28">
        <v>1.0593999999999999</v>
      </c>
      <c r="AF682" s="28">
        <v>1.0619000000000001</v>
      </c>
      <c r="AG682">
        <v>1.0670999999999999</v>
      </c>
      <c r="AH682">
        <v>1.07185</v>
      </c>
      <c r="AI682">
        <v>1.07355</v>
      </c>
      <c r="AK682">
        <v>1.0748500000000001</v>
      </c>
      <c r="AN682">
        <v>1.0764</v>
      </c>
      <c r="AQ682">
        <v>1.0809</v>
      </c>
      <c r="AT682">
        <v>1.08545</v>
      </c>
      <c r="AW682">
        <v>1.09005</v>
      </c>
      <c r="AZ682">
        <v>1.0945499999999999</v>
      </c>
      <c r="BC682">
        <v>1.099</v>
      </c>
      <c r="BF682">
        <v>1.10345</v>
      </c>
      <c r="BH682">
        <v>1.10785</v>
      </c>
      <c r="BI682">
        <v>1.11205</v>
      </c>
      <c r="BJ682">
        <v>1.11625</v>
      </c>
      <c r="BK682">
        <v>1.1204499999999999</v>
      </c>
      <c r="BL682">
        <v>1.1246499999999999</v>
      </c>
      <c r="BM682">
        <v>1.1288499999999999</v>
      </c>
      <c r="BN682">
        <v>1.1330499999999999</v>
      </c>
      <c r="BO682">
        <v>1.1372500000000001</v>
      </c>
      <c r="BP682">
        <v>1.1414500000000001</v>
      </c>
      <c r="BQ682">
        <v>1.1456500000000001</v>
      </c>
      <c r="BR682">
        <v>1.15005</v>
      </c>
      <c r="BS682">
        <v>1.15435</v>
      </c>
    </row>
    <row r="683" spans="1:72">
      <c r="A683" s="95">
        <v>45239</v>
      </c>
      <c r="W683" s="662">
        <v>1.0769</v>
      </c>
      <c r="X683" s="662">
        <v>1.07151</v>
      </c>
      <c r="Y683" s="662">
        <v>1.1042000000000001</v>
      </c>
      <c r="Z683" s="28">
        <v>1.096772222222222</v>
      </c>
      <c r="AA683" s="28">
        <v>1.0867499999999999</v>
      </c>
      <c r="AB683" s="28">
        <v>1.0866</v>
      </c>
      <c r="AC683" s="28">
        <v>1.1023000000000001</v>
      </c>
      <c r="AD683" s="28">
        <v>1.0745</v>
      </c>
      <c r="AE683" s="28">
        <v>1.0593999999999999</v>
      </c>
      <c r="AF683" s="28">
        <v>1.0619000000000001</v>
      </c>
      <c r="AG683">
        <v>1.0690999999999999</v>
      </c>
      <c r="AH683">
        <v>1.0683</v>
      </c>
      <c r="AI683">
        <v>1.0699000000000001</v>
      </c>
      <c r="AK683">
        <v>1.0712999999999999</v>
      </c>
      <c r="AN683">
        <v>1.0728</v>
      </c>
      <c r="AQ683">
        <v>1.07745</v>
      </c>
      <c r="AT683">
        <v>1.0822000000000001</v>
      </c>
      <c r="AW683">
        <v>1.0867</v>
      </c>
      <c r="AZ683">
        <v>1.0912500000000001</v>
      </c>
      <c r="BC683">
        <v>1.09585</v>
      </c>
      <c r="BF683">
        <v>1.1004</v>
      </c>
      <c r="BH683">
        <v>1.1049500000000001</v>
      </c>
      <c r="BI683">
        <v>1.1093500000000001</v>
      </c>
      <c r="BJ683">
        <v>1.11375</v>
      </c>
      <c r="BK683">
        <v>1.11815</v>
      </c>
      <c r="BL683">
        <v>1.1225499999999999</v>
      </c>
      <c r="BM683">
        <v>1.1269499999999999</v>
      </c>
      <c r="BN683">
        <v>1.1313500000000001</v>
      </c>
      <c r="BO683">
        <v>1.13575</v>
      </c>
      <c r="BP683">
        <v>1.14015</v>
      </c>
      <c r="BQ683">
        <v>1.14455</v>
      </c>
      <c r="BR683">
        <v>1.1491499999999999</v>
      </c>
      <c r="BS683">
        <v>1.1536999999999999</v>
      </c>
    </row>
    <row r="684" spans="1:72">
      <c r="A684" s="95">
        <v>45240</v>
      </c>
      <c r="W684" s="662">
        <v>1.0769</v>
      </c>
      <c r="X684" s="662">
        <v>1.07151</v>
      </c>
      <c r="Y684" s="662">
        <v>1.1042000000000001</v>
      </c>
      <c r="Z684" s="28">
        <v>1.096772222222222</v>
      </c>
      <c r="AA684" s="28">
        <v>1.0867499999999999</v>
      </c>
      <c r="AB684" s="28">
        <v>1.0866</v>
      </c>
      <c r="AC684" s="28">
        <v>1.1023000000000001</v>
      </c>
      <c r="AD684" s="28">
        <v>1.0745</v>
      </c>
      <c r="AE684" s="28">
        <v>1.0593999999999999</v>
      </c>
      <c r="AF684" s="28">
        <v>1.0619000000000001</v>
      </c>
      <c r="AG684">
        <v>1.0683</v>
      </c>
      <c r="AH684">
        <v>1.06955</v>
      </c>
      <c r="AI684">
        <v>1.07115</v>
      </c>
      <c r="AK684">
        <v>1.0726</v>
      </c>
      <c r="AN684">
        <v>1.0740499999999999</v>
      </c>
      <c r="AQ684">
        <v>1.0787</v>
      </c>
      <c r="AT684">
        <v>1.08345</v>
      </c>
      <c r="AW684">
        <v>1.0883</v>
      </c>
      <c r="AZ684">
        <v>1.0930500000000001</v>
      </c>
      <c r="BC684">
        <v>1.0978000000000001</v>
      </c>
      <c r="BF684">
        <v>1.1025499999999999</v>
      </c>
      <c r="BH684">
        <v>1.1071500000000001</v>
      </c>
      <c r="BI684">
        <v>1.1114999999999999</v>
      </c>
      <c r="BJ684">
        <v>1.11585</v>
      </c>
      <c r="BK684">
        <v>1.12025</v>
      </c>
      <c r="BL684">
        <v>1.1246</v>
      </c>
      <c r="BM684">
        <v>1.1289499999999999</v>
      </c>
      <c r="BN684">
        <v>1.1333</v>
      </c>
      <c r="BO684">
        <v>1.1376500000000001</v>
      </c>
      <c r="BP684">
        <v>1.1419999999999999</v>
      </c>
      <c r="BQ684">
        <v>1.1464000000000001</v>
      </c>
      <c r="BR684">
        <v>1.1509499999999999</v>
      </c>
      <c r="BS684">
        <v>1.1554500000000001</v>
      </c>
    </row>
    <row r="685" spans="1:72">
      <c r="A685" s="95">
        <v>45243</v>
      </c>
      <c r="W685" s="662">
        <v>1.0769</v>
      </c>
      <c r="X685" s="662">
        <v>1.07151</v>
      </c>
      <c r="Y685" s="662">
        <v>1.1042000000000001</v>
      </c>
      <c r="Z685" s="28">
        <v>1.096772222222222</v>
      </c>
      <c r="AA685" s="28">
        <v>1.0867499999999999</v>
      </c>
      <c r="AB685" s="28">
        <v>1.0866</v>
      </c>
      <c r="AC685" s="28">
        <v>1.1023000000000001</v>
      </c>
      <c r="AD685" s="28">
        <v>1.0745</v>
      </c>
      <c r="AE685" s="28">
        <v>1.0593999999999999</v>
      </c>
      <c r="AF685" s="28">
        <v>1.0619000000000001</v>
      </c>
      <c r="AG685">
        <v>1.0669999999999999</v>
      </c>
      <c r="AH685">
        <v>1.0717000000000001</v>
      </c>
      <c r="AI685">
        <v>1.07335</v>
      </c>
      <c r="AK685">
        <v>1.0749500000000001</v>
      </c>
      <c r="AN685">
        <v>1.0763</v>
      </c>
      <c r="AQ685">
        <v>1.0777000000000001</v>
      </c>
      <c r="AT685">
        <v>1.0809</v>
      </c>
      <c r="AW685">
        <v>1.0855999999999999</v>
      </c>
      <c r="AZ685">
        <v>1.0904</v>
      </c>
      <c r="BC685">
        <v>1.0950500000000001</v>
      </c>
      <c r="BF685">
        <v>1.0996999999999999</v>
      </c>
      <c r="BH685">
        <v>1.1044</v>
      </c>
      <c r="BI685">
        <v>1.109</v>
      </c>
      <c r="BJ685">
        <v>1.1133500000000001</v>
      </c>
      <c r="BK685">
        <v>1.11775</v>
      </c>
      <c r="BL685">
        <v>1.12215</v>
      </c>
      <c r="BM685">
        <v>1.1265499999999999</v>
      </c>
      <c r="BN685">
        <v>1.1309499999999999</v>
      </c>
      <c r="BO685">
        <v>1.1353500000000001</v>
      </c>
      <c r="BP685">
        <v>1.13975</v>
      </c>
      <c r="BQ685">
        <v>1.1440999999999999</v>
      </c>
      <c r="BR685">
        <v>1.1485000000000001</v>
      </c>
      <c r="BS685">
        <v>1.1531</v>
      </c>
      <c r="BT685">
        <v>1.1576500000000001</v>
      </c>
    </row>
    <row r="686" spans="1:72">
      <c r="A686" s="95">
        <v>45244</v>
      </c>
      <c r="W686">
        <v>1.0769</v>
      </c>
      <c r="X686">
        <v>1.07151</v>
      </c>
      <c r="Y686">
        <v>1.1042000000000001</v>
      </c>
      <c r="Z686">
        <v>1.096772222222222</v>
      </c>
      <c r="AA686">
        <v>1.0867499999999999</v>
      </c>
      <c r="AB686">
        <v>1.0866</v>
      </c>
      <c r="AC686">
        <v>1.1023000000000001</v>
      </c>
      <c r="AD686">
        <v>1.0745</v>
      </c>
      <c r="AE686">
        <v>1.0593999999999999</v>
      </c>
      <c r="AF686">
        <v>1.0619000000000001</v>
      </c>
      <c r="AG686">
        <v>1.0724</v>
      </c>
      <c r="AH686">
        <v>1.08965</v>
      </c>
      <c r="AI686">
        <v>1.0912999999999999</v>
      </c>
      <c r="AK686">
        <v>1.0929</v>
      </c>
      <c r="AN686">
        <v>1.0942000000000001</v>
      </c>
      <c r="AQ686">
        <v>1.0955999999999999</v>
      </c>
      <c r="AT686">
        <v>1.0986499999999999</v>
      </c>
      <c r="AW686">
        <v>1.1031</v>
      </c>
      <c r="AZ686">
        <v>1.10765</v>
      </c>
      <c r="BC686">
        <v>1.1120000000000001</v>
      </c>
      <c r="BF686">
        <v>1.1163000000000001</v>
      </c>
      <c r="BH686">
        <v>1.1206499999999999</v>
      </c>
      <c r="BI686">
        <v>1.1249499999999999</v>
      </c>
      <c r="BJ686">
        <v>1.1291</v>
      </c>
      <c r="BK686">
        <v>1.1332500000000001</v>
      </c>
      <c r="BL686">
        <v>1.1374500000000001</v>
      </c>
      <c r="BM686">
        <v>1.1415999999999999</v>
      </c>
      <c r="BN686">
        <v>1.14575</v>
      </c>
      <c r="BO686">
        <v>1.1498999999999999</v>
      </c>
      <c r="BP686">
        <v>1.1540999999999999</v>
      </c>
      <c r="BQ686">
        <v>1.15825</v>
      </c>
      <c r="BR686">
        <v>1.1624000000000001</v>
      </c>
      <c r="BS686">
        <v>1.16675</v>
      </c>
      <c r="BT686">
        <v>1.1710499999999999</v>
      </c>
    </row>
    <row r="687" spans="1:72">
      <c r="A687" s="95">
        <v>45245</v>
      </c>
      <c r="W687">
        <v>1.0769</v>
      </c>
      <c r="X687">
        <v>1.07151</v>
      </c>
      <c r="Y687">
        <v>1.1042000000000001</v>
      </c>
      <c r="Z687">
        <v>1.096772222222222</v>
      </c>
      <c r="AA687">
        <v>1.0867499999999999</v>
      </c>
      <c r="AB687">
        <v>1.0866</v>
      </c>
      <c r="AC687">
        <v>1.1023000000000001</v>
      </c>
      <c r="AD687">
        <v>1.0745</v>
      </c>
      <c r="AE687">
        <v>1.0593999999999999</v>
      </c>
      <c r="AF687">
        <v>1.0619000000000001</v>
      </c>
      <c r="AG687">
        <v>1.0868</v>
      </c>
      <c r="AH687">
        <v>1.08605</v>
      </c>
      <c r="AI687">
        <v>1.0876999999999999</v>
      </c>
      <c r="AK687">
        <v>1.0892999999999999</v>
      </c>
      <c r="AN687">
        <v>1.0906</v>
      </c>
      <c r="AQ687">
        <v>1.0920000000000001</v>
      </c>
      <c r="AT687">
        <v>1.0951</v>
      </c>
      <c r="AW687">
        <v>1.09975</v>
      </c>
      <c r="AZ687">
        <v>1.1044499999999999</v>
      </c>
      <c r="BC687">
        <v>1.109</v>
      </c>
      <c r="BF687">
        <v>1.11355</v>
      </c>
      <c r="BH687">
        <v>1.1181000000000001</v>
      </c>
      <c r="BI687">
        <v>1.1226</v>
      </c>
      <c r="BJ687">
        <v>1.127</v>
      </c>
      <c r="BK687">
        <v>1.1314</v>
      </c>
      <c r="BL687">
        <v>1.1357999999999999</v>
      </c>
      <c r="BM687">
        <v>1.1402000000000001</v>
      </c>
      <c r="BN687">
        <v>1.14455</v>
      </c>
      <c r="BO687">
        <v>1.1489499999999999</v>
      </c>
      <c r="BP687">
        <v>1.1533500000000001</v>
      </c>
      <c r="BQ687">
        <v>1.1577500000000001</v>
      </c>
      <c r="BR687">
        <v>1.16215</v>
      </c>
      <c r="BS687">
        <v>1.16675</v>
      </c>
      <c r="BT687">
        <v>1.1712499999999999</v>
      </c>
    </row>
    <row r="688" spans="1:72">
      <c r="A688" s="95">
        <v>45246</v>
      </c>
      <c r="W688">
        <v>1.0769</v>
      </c>
      <c r="X688">
        <v>1.07151</v>
      </c>
      <c r="Y688">
        <v>1.1042000000000001</v>
      </c>
      <c r="Z688">
        <v>1.096772222222222</v>
      </c>
      <c r="AA688">
        <v>1.0867499999999999</v>
      </c>
      <c r="AB688">
        <v>1.0866</v>
      </c>
      <c r="AC688">
        <v>1.1023000000000001</v>
      </c>
      <c r="AD688">
        <v>1.0745</v>
      </c>
      <c r="AE688">
        <v>1.0593999999999999</v>
      </c>
      <c r="AF688">
        <v>1.0619000000000001</v>
      </c>
      <c r="AG688">
        <v>1.0849</v>
      </c>
      <c r="AH688" s="892">
        <v>1.0868500000000001</v>
      </c>
      <c r="AI688" s="892">
        <v>1.0884499999999999</v>
      </c>
      <c r="AJ688" s="892">
        <v>1.0900000000000001</v>
      </c>
      <c r="AK688" s="892">
        <v>1.0912999999999999</v>
      </c>
      <c r="AL688" s="892">
        <v>1.0927</v>
      </c>
      <c r="AM688" s="892"/>
      <c r="AN688" s="892">
        <v>1.0958000000000001</v>
      </c>
      <c r="AO688" s="892"/>
      <c r="AP688" s="892"/>
      <c r="AQ688" s="892">
        <v>1.1003499999999999</v>
      </c>
      <c r="AR688" s="892"/>
      <c r="AS688" s="892"/>
      <c r="AT688" s="892">
        <v>1.1049500000000001</v>
      </c>
      <c r="AU688" s="892"/>
      <c r="AV688" s="892"/>
      <c r="AW688" s="892">
        <v>1.1093500000000001</v>
      </c>
      <c r="AX688" s="892"/>
      <c r="AY688" s="892"/>
      <c r="AZ688" s="892">
        <v>1.11375</v>
      </c>
      <c r="BA688" s="892"/>
      <c r="BB688" s="892"/>
      <c r="BC688" s="892">
        <v>1.11815</v>
      </c>
      <c r="BD688" s="892"/>
      <c r="BE688" s="892"/>
      <c r="BF688" s="892">
        <v>1.1224499999999999</v>
      </c>
      <c r="BG688" s="892"/>
      <c r="BH688" s="892">
        <v>1.1266499999999999</v>
      </c>
      <c r="BI688" s="892">
        <v>1.1308</v>
      </c>
      <c r="BJ688" s="892">
        <v>1.135</v>
      </c>
      <c r="BK688" s="892">
        <v>1.1391500000000001</v>
      </c>
      <c r="BL688" s="892">
        <v>1.1433500000000001</v>
      </c>
      <c r="BM688" s="892">
        <v>1.1475</v>
      </c>
      <c r="BN688" s="892">
        <v>1.1516999999999999</v>
      </c>
      <c r="BO688" s="892">
        <v>1.15585</v>
      </c>
      <c r="BP688" s="892">
        <v>1.16005</v>
      </c>
      <c r="BQ688" s="892">
        <v>1.1644000000000001</v>
      </c>
      <c r="BR688" s="892">
        <v>1.1687000000000001</v>
      </c>
      <c r="BS688">
        <v>1.1644000000000001</v>
      </c>
      <c r="BT688">
        <v>1.1687000000000001</v>
      </c>
    </row>
    <row r="689" spans="1:70">
      <c r="A689" s="95">
        <v>45247</v>
      </c>
      <c r="W689">
        <v>1.0769</v>
      </c>
      <c r="X689">
        <v>1.07151</v>
      </c>
      <c r="Y689">
        <v>1.1042000000000001</v>
      </c>
      <c r="Z689">
        <v>1.096772222222222</v>
      </c>
      <c r="AA689">
        <v>1.0867499999999999</v>
      </c>
      <c r="AB689">
        <v>1.0866</v>
      </c>
      <c r="AC689">
        <v>1.1023000000000001</v>
      </c>
      <c r="AD689">
        <v>1.0745</v>
      </c>
      <c r="AE689">
        <v>1.0593999999999999</v>
      </c>
      <c r="AF689">
        <v>1.0619000000000001</v>
      </c>
      <c r="AG689">
        <v>1.0871999999999999</v>
      </c>
      <c r="AH689">
        <v>1.0912999999999999</v>
      </c>
      <c r="AI689">
        <v>1.0929</v>
      </c>
      <c r="AJ689">
        <v>1.0944499999999999</v>
      </c>
      <c r="AK689">
        <v>1.0958000000000001</v>
      </c>
      <c r="AL689">
        <v>1.0971</v>
      </c>
      <c r="AN689">
        <v>1.1002000000000001</v>
      </c>
      <c r="AQ689">
        <v>1.1048500000000001</v>
      </c>
      <c r="AT689">
        <v>1.1094999999999999</v>
      </c>
      <c r="AW689">
        <v>1.11395</v>
      </c>
      <c r="AZ689">
        <v>1.1184499999999999</v>
      </c>
      <c r="BC689">
        <v>1.1229499999999999</v>
      </c>
      <c r="BF689">
        <v>1.1273500000000001</v>
      </c>
      <c r="BH689">
        <v>1.1315</v>
      </c>
      <c r="BI689">
        <v>1.1355999999999999</v>
      </c>
      <c r="BJ689">
        <v>1.13975</v>
      </c>
      <c r="BK689">
        <v>1.1438999999999999</v>
      </c>
      <c r="BL689">
        <v>1.14805</v>
      </c>
      <c r="BM689">
        <v>1.1521999999999999</v>
      </c>
      <c r="BN689">
        <v>1.15635</v>
      </c>
      <c r="BO689">
        <v>1.1605000000000001</v>
      </c>
      <c r="BP689">
        <v>1.16465</v>
      </c>
      <c r="BQ689">
        <v>1.169</v>
      </c>
      <c r="BR689">
        <v>1.1732499999999999</v>
      </c>
    </row>
    <row r="690" spans="1:70">
      <c r="A690" s="95">
        <v>45250</v>
      </c>
      <c r="W690">
        <v>1.0769</v>
      </c>
      <c r="X690">
        <v>1.07151</v>
      </c>
      <c r="Y690">
        <v>1.1042000000000001</v>
      </c>
      <c r="Z690">
        <v>1.096772222222222</v>
      </c>
      <c r="AA690">
        <v>1.0867499999999999</v>
      </c>
      <c r="AB690">
        <v>1.0866</v>
      </c>
      <c r="AC690">
        <v>1.1023000000000001</v>
      </c>
      <c r="AD690">
        <v>1.0745</v>
      </c>
      <c r="AE690">
        <v>1.0593999999999999</v>
      </c>
      <c r="AF690">
        <v>1.0619000000000001</v>
      </c>
      <c r="AG690" s="28">
        <v>1.0928</v>
      </c>
      <c r="AH690">
        <v>1.09585</v>
      </c>
      <c r="AI690">
        <v>1.09745</v>
      </c>
      <c r="AJ690">
        <v>1.0990500000000001</v>
      </c>
      <c r="AK690">
        <v>1.1003000000000001</v>
      </c>
      <c r="AL690">
        <v>1.1016999999999999</v>
      </c>
      <c r="AN690">
        <v>1.1048</v>
      </c>
      <c r="AQ690">
        <v>1.1093500000000001</v>
      </c>
      <c r="AT690">
        <v>1.1140000000000001</v>
      </c>
      <c r="AW690">
        <v>1.1184499999999999</v>
      </c>
      <c r="AZ690">
        <v>1.1229</v>
      </c>
      <c r="BC690">
        <v>1.1273500000000001</v>
      </c>
      <c r="BF690">
        <v>1.1316999999999999</v>
      </c>
      <c r="BH690">
        <v>1.1357999999999999</v>
      </c>
      <c r="BI690">
        <v>1.13995</v>
      </c>
      <c r="BJ690">
        <v>1.14405</v>
      </c>
      <c r="BK690">
        <v>1.14815</v>
      </c>
      <c r="BL690">
        <v>1.1523000000000001</v>
      </c>
      <c r="BM690">
        <v>1.1564000000000001</v>
      </c>
      <c r="BN690">
        <v>1.1605000000000001</v>
      </c>
      <c r="BO690">
        <v>1.16465</v>
      </c>
      <c r="BP690">
        <v>1.16875</v>
      </c>
      <c r="BQ690">
        <v>1.1730499999999999</v>
      </c>
      <c r="BR690">
        <v>1.1773</v>
      </c>
    </row>
    <row r="691" spans="1:70">
      <c r="A691" s="95">
        <v>45251</v>
      </c>
      <c r="W691">
        <v>1.0769</v>
      </c>
      <c r="X691">
        <v>1.07151</v>
      </c>
      <c r="Y691">
        <v>1.1042000000000001</v>
      </c>
      <c r="Z691">
        <v>1.096772222222222</v>
      </c>
      <c r="AA691">
        <v>1.0867499999999999</v>
      </c>
      <c r="AB691">
        <v>1.0866</v>
      </c>
      <c r="AC691">
        <v>1.1023000000000001</v>
      </c>
      <c r="AD691">
        <v>1.0745</v>
      </c>
      <c r="AE691">
        <v>1.0593999999999999</v>
      </c>
      <c r="AF691">
        <v>1.0619000000000001</v>
      </c>
      <c r="AG691" s="28">
        <v>1.0954999999999999</v>
      </c>
      <c r="AH691">
        <v>1.0927</v>
      </c>
      <c r="AI691">
        <v>1.0943000000000001</v>
      </c>
      <c r="AJ691">
        <v>1.0959000000000001</v>
      </c>
      <c r="AK691">
        <v>1.0972</v>
      </c>
      <c r="AL691">
        <v>1.0986</v>
      </c>
      <c r="AN691">
        <v>1.10165</v>
      </c>
      <c r="AQ691">
        <v>1.10625</v>
      </c>
      <c r="AT691">
        <v>1.111</v>
      </c>
      <c r="AW691">
        <v>1.1154999999999999</v>
      </c>
      <c r="AZ691">
        <v>1.11995</v>
      </c>
      <c r="BC691">
        <v>1.1244499999999999</v>
      </c>
      <c r="BF691">
        <v>1.1289</v>
      </c>
      <c r="BH691">
        <v>1.1330499999999999</v>
      </c>
      <c r="BI691">
        <v>1.1372500000000001</v>
      </c>
      <c r="BJ691">
        <v>1.1414500000000001</v>
      </c>
      <c r="BK691">
        <v>1.1456500000000001</v>
      </c>
      <c r="BL691">
        <v>1.14985</v>
      </c>
      <c r="BM691">
        <v>1.15405</v>
      </c>
      <c r="BN691">
        <v>1.1581999999999999</v>
      </c>
      <c r="BO691">
        <v>1.1624000000000001</v>
      </c>
      <c r="BP691">
        <v>1.1666000000000001</v>
      </c>
      <c r="BQ691">
        <v>1.171</v>
      </c>
      <c r="BR691">
        <v>1.1753</v>
      </c>
    </row>
    <row r="692" spans="1:70">
      <c r="A692" s="95">
        <v>45252</v>
      </c>
      <c r="W692">
        <v>1.0769</v>
      </c>
      <c r="X692">
        <v>1.07151</v>
      </c>
      <c r="Y692">
        <v>1.1042000000000001</v>
      </c>
      <c r="Z692">
        <v>1.096772222222222</v>
      </c>
      <c r="AA692">
        <v>1.0867499999999999</v>
      </c>
      <c r="AB692">
        <v>1.0866</v>
      </c>
      <c r="AC692">
        <v>1.1023000000000001</v>
      </c>
      <c r="AD692">
        <v>1.0745</v>
      </c>
      <c r="AE692">
        <v>1.0593999999999999</v>
      </c>
      <c r="AF692">
        <v>1.0619000000000001</v>
      </c>
      <c r="AG692" s="28">
        <v>1.0911</v>
      </c>
      <c r="AH692">
        <v>1.08955</v>
      </c>
      <c r="AI692">
        <v>1.0911</v>
      </c>
      <c r="AJ692">
        <v>1.0927500000000001</v>
      </c>
      <c r="AK692">
        <v>1.09405</v>
      </c>
      <c r="AL692">
        <v>1.0953999999999999</v>
      </c>
      <c r="AN692">
        <v>1.0985</v>
      </c>
      <c r="AQ692">
        <v>1.1031500000000001</v>
      </c>
      <c r="AT692">
        <v>1.1077999999999999</v>
      </c>
      <c r="AW692">
        <v>1.1122000000000001</v>
      </c>
      <c r="AZ692">
        <v>1.1166</v>
      </c>
      <c r="BC692">
        <v>1.121</v>
      </c>
      <c r="BF692">
        <v>1.1253500000000001</v>
      </c>
      <c r="BH692">
        <v>1.1294999999999999</v>
      </c>
      <c r="BI692">
        <v>1.13365</v>
      </c>
      <c r="BJ692">
        <v>1.1377999999999999</v>
      </c>
      <c r="BK692">
        <v>1.14195</v>
      </c>
      <c r="BL692">
        <v>1.14605</v>
      </c>
      <c r="BM692">
        <v>1.1501999999999999</v>
      </c>
      <c r="BN692">
        <v>1.15435</v>
      </c>
      <c r="BO692">
        <v>1.1585000000000001</v>
      </c>
      <c r="BP692">
        <v>1.16265</v>
      </c>
      <c r="BQ692">
        <v>1.167</v>
      </c>
      <c r="BR692">
        <v>1.1712499999999999</v>
      </c>
    </row>
    <row r="693" spans="1:70">
      <c r="A693" s="95">
        <v>45253</v>
      </c>
      <c r="W693" s="189">
        <v>1.0769</v>
      </c>
      <c r="X693" s="189">
        <v>1.07151</v>
      </c>
      <c r="Y693" s="189">
        <v>1.1042000000000001</v>
      </c>
      <c r="Z693" s="189">
        <v>1.096772222222222</v>
      </c>
      <c r="AA693" s="189">
        <v>1.0867499999999999</v>
      </c>
      <c r="AB693" s="189">
        <v>1.0866</v>
      </c>
      <c r="AC693" s="189">
        <v>1.1023000000000001</v>
      </c>
      <c r="AD693" s="189">
        <v>1.0745</v>
      </c>
      <c r="AE693" s="189">
        <v>1.0593999999999999</v>
      </c>
      <c r="AF693" s="189">
        <v>1.0619000000000001</v>
      </c>
      <c r="AG693">
        <v>1.0900000000000001</v>
      </c>
      <c r="AH693" s="189">
        <v>1.08955</v>
      </c>
      <c r="AI693" s="189">
        <v>1.0911</v>
      </c>
      <c r="AJ693" s="189">
        <v>1.0927500000000001</v>
      </c>
      <c r="AK693" s="189">
        <v>1.09405</v>
      </c>
      <c r="AL693" s="189">
        <v>1.0953999999999999</v>
      </c>
      <c r="AM693" s="189"/>
      <c r="AN693" s="189">
        <v>1.0985</v>
      </c>
      <c r="AO693" s="189"/>
      <c r="AP693" s="189"/>
      <c r="AQ693" s="189">
        <v>1.1031500000000001</v>
      </c>
      <c r="AR693" s="189"/>
      <c r="AS693" s="189"/>
      <c r="AT693" s="189">
        <v>1.1077999999999999</v>
      </c>
      <c r="AU693" s="189"/>
      <c r="AV693" s="189"/>
      <c r="AW693" s="189">
        <v>1.1122000000000001</v>
      </c>
      <c r="AX693" s="189"/>
      <c r="AY693" s="189"/>
      <c r="AZ693" s="189">
        <v>1.1166</v>
      </c>
      <c r="BA693" s="189"/>
      <c r="BB693" s="189"/>
      <c r="BC693" s="189">
        <v>1.121</v>
      </c>
      <c r="BD693" s="189"/>
      <c r="BE693" s="189"/>
      <c r="BF693" s="189">
        <v>1.1253500000000001</v>
      </c>
      <c r="BG693" s="189"/>
      <c r="BH693" s="189">
        <v>1.1294999999999999</v>
      </c>
      <c r="BI693" s="189">
        <v>1.13365</v>
      </c>
      <c r="BJ693" s="189">
        <v>1.1377999999999999</v>
      </c>
      <c r="BK693" s="189">
        <v>1.14195</v>
      </c>
      <c r="BL693" s="189">
        <v>1.14605</v>
      </c>
      <c r="BM693" s="189">
        <v>1.1501999999999999</v>
      </c>
      <c r="BN693" s="189">
        <v>1.15435</v>
      </c>
      <c r="BO693" s="189">
        <v>1.1585000000000001</v>
      </c>
      <c r="BP693" s="189">
        <v>1.16265</v>
      </c>
      <c r="BQ693" s="189">
        <v>1.167</v>
      </c>
      <c r="BR693" s="189">
        <v>1.1712499999999999</v>
      </c>
    </row>
    <row r="694" spans="1:70">
      <c r="A694" s="95">
        <v>45254</v>
      </c>
      <c r="W694" s="176">
        <v>1.0769</v>
      </c>
      <c r="X694" s="176">
        <v>1.07151</v>
      </c>
      <c r="Y694" s="176">
        <v>1.1042000000000001</v>
      </c>
      <c r="Z694" s="176">
        <v>1.096772222222222</v>
      </c>
      <c r="AA694" s="176">
        <v>1.0867499999999999</v>
      </c>
      <c r="AB694" s="176">
        <v>1.0866</v>
      </c>
      <c r="AC694" s="176">
        <v>1.1023000000000001</v>
      </c>
      <c r="AD694" s="176">
        <v>1.0745</v>
      </c>
      <c r="AE694" s="176">
        <v>1.0593999999999999</v>
      </c>
      <c r="AF694" s="176">
        <v>1.0619000000000001</v>
      </c>
      <c r="AG694" s="28">
        <v>1.0915999999999999</v>
      </c>
      <c r="AH694">
        <v>1.0950500000000001</v>
      </c>
      <c r="AI694">
        <v>1.0966499999999999</v>
      </c>
      <c r="AJ694">
        <v>1.0982499999999999</v>
      </c>
      <c r="AK694">
        <v>1.09955</v>
      </c>
      <c r="AL694">
        <v>1.1009500000000001</v>
      </c>
      <c r="AN694">
        <v>1.1041000000000001</v>
      </c>
      <c r="AQ694">
        <v>1.1086499999999999</v>
      </c>
      <c r="AT694">
        <v>1.1133</v>
      </c>
      <c r="AW694">
        <v>1.1175999999999999</v>
      </c>
      <c r="AZ694">
        <v>1.1218999999999999</v>
      </c>
      <c r="BC694">
        <v>1.1262000000000001</v>
      </c>
      <c r="BF694">
        <v>1.13045</v>
      </c>
      <c r="BH694">
        <v>1.1345499999999999</v>
      </c>
      <c r="BI694">
        <v>1.1386499999999999</v>
      </c>
      <c r="BJ694">
        <v>1.1427499999999999</v>
      </c>
      <c r="BK694">
        <v>1.1468499999999999</v>
      </c>
      <c r="BL694">
        <v>1.1509</v>
      </c>
      <c r="BM694">
        <v>1.155</v>
      </c>
      <c r="BN694">
        <v>1.1591</v>
      </c>
      <c r="BO694">
        <v>1.1632</v>
      </c>
      <c r="BP694">
        <v>1.1673</v>
      </c>
      <c r="BQ694">
        <v>1.1716</v>
      </c>
      <c r="BR694">
        <v>1.1758</v>
      </c>
    </row>
    <row r="695" spans="1:70">
      <c r="A695" s="95">
        <v>45257</v>
      </c>
      <c r="W695" s="176">
        <v>1.0769</v>
      </c>
      <c r="X695" s="176">
        <v>1.07151</v>
      </c>
      <c r="Y695" s="176">
        <v>1.1042000000000001</v>
      </c>
      <c r="Z695" s="176">
        <v>1.096772222222222</v>
      </c>
      <c r="AA695" s="176">
        <v>1.0867499999999999</v>
      </c>
      <c r="AB695" s="176">
        <v>1.0866</v>
      </c>
      <c r="AC695" s="176">
        <v>1.1023000000000001</v>
      </c>
      <c r="AD695" s="176">
        <v>1.0745</v>
      </c>
      <c r="AE695" s="176">
        <v>1.0593999999999999</v>
      </c>
      <c r="AF695" s="176">
        <v>1.0619000000000001</v>
      </c>
      <c r="AG695" s="28">
        <v>1.0951</v>
      </c>
      <c r="AH695">
        <v>1.0965499999999999</v>
      </c>
      <c r="AI695">
        <v>1.0981000000000001</v>
      </c>
      <c r="AJ695">
        <v>1.09975</v>
      </c>
      <c r="AK695">
        <v>1.1010500000000001</v>
      </c>
      <c r="AL695">
        <v>1.1024499999999999</v>
      </c>
      <c r="AN695">
        <v>1.10565</v>
      </c>
      <c r="AQ695">
        <v>1.1103499999999999</v>
      </c>
      <c r="AT695">
        <v>1.1152</v>
      </c>
      <c r="AW695">
        <v>1.11965</v>
      </c>
      <c r="AZ695">
        <v>1.12405</v>
      </c>
      <c r="BC695">
        <v>1.1285000000000001</v>
      </c>
      <c r="BF695">
        <v>1.1329</v>
      </c>
      <c r="BH695">
        <v>1.1370499999999999</v>
      </c>
      <c r="BI695">
        <v>1.1412</v>
      </c>
      <c r="BJ695">
        <v>1.1453</v>
      </c>
      <c r="BK695">
        <v>1.1494500000000001</v>
      </c>
      <c r="BL695">
        <v>1.1536</v>
      </c>
      <c r="BM695">
        <v>1.1577500000000001</v>
      </c>
      <c r="BN695">
        <v>1.1618999999999999</v>
      </c>
      <c r="BO695">
        <v>1.1659999999999999</v>
      </c>
      <c r="BP695">
        <v>1.17015</v>
      </c>
      <c r="BQ695">
        <v>1.17445</v>
      </c>
      <c r="BR695">
        <v>1.17875</v>
      </c>
    </row>
    <row r="696" spans="1:70">
      <c r="A696" s="95">
        <v>45258</v>
      </c>
      <c r="W696" s="176">
        <v>1.0769</v>
      </c>
      <c r="X696" s="176">
        <v>1.07151</v>
      </c>
      <c r="Y696" s="176">
        <v>1.1042000000000001</v>
      </c>
      <c r="Z696" s="176">
        <v>1.096772222222222</v>
      </c>
      <c r="AA696" s="176">
        <v>1.0867499999999999</v>
      </c>
      <c r="AB696" s="176">
        <v>1.0866</v>
      </c>
      <c r="AC696" s="176">
        <v>1.1023000000000001</v>
      </c>
      <c r="AD696" s="176">
        <v>1.0745</v>
      </c>
      <c r="AE696" s="176">
        <v>1.0593999999999999</v>
      </c>
      <c r="AF696" s="176">
        <v>1.0619000000000001</v>
      </c>
      <c r="AG696" s="28">
        <v>1.0949</v>
      </c>
      <c r="AH696">
        <v>1.10005</v>
      </c>
      <c r="AI696">
        <v>1.1015999999999999</v>
      </c>
      <c r="AJ696">
        <v>1.1032500000000001</v>
      </c>
      <c r="AK696">
        <v>1.1045499999999999</v>
      </c>
      <c r="AL696">
        <v>1.10595</v>
      </c>
      <c r="AN696">
        <v>1.1090500000000001</v>
      </c>
      <c r="AQ696">
        <v>1.1136999999999999</v>
      </c>
      <c r="AT696">
        <v>1.11835</v>
      </c>
      <c r="AW696" s="893">
        <v>1.1227</v>
      </c>
      <c r="AX696" s="893"/>
      <c r="AY696" s="893"/>
      <c r="AZ696" s="893">
        <v>1.1270500000000001</v>
      </c>
      <c r="BA696" s="893"/>
      <c r="BB696" s="893"/>
      <c r="BC696">
        <v>1.1314</v>
      </c>
      <c r="BF696">
        <v>1.1356999999999999</v>
      </c>
      <c r="BH696">
        <v>1.13975</v>
      </c>
      <c r="BI696">
        <v>1.1437999999999999</v>
      </c>
      <c r="BJ696">
        <v>1.14785</v>
      </c>
      <c r="BK696">
        <v>1.1518999999999999</v>
      </c>
      <c r="BL696">
        <v>1.15595</v>
      </c>
      <c r="BM696">
        <v>1.1599999999999999</v>
      </c>
      <c r="BN696">
        <v>1.16405</v>
      </c>
      <c r="BO696">
        <v>1.1680999999999999</v>
      </c>
      <c r="BP696">
        <v>1.17215</v>
      </c>
      <c r="BQ696">
        <v>1.1763999999999999</v>
      </c>
      <c r="BR696">
        <v>1.18055</v>
      </c>
    </row>
    <row r="697" spans="1:70">
      <c r="A697" s="95">
        <v>45259</v>
      </c>
      <c r="W697" s="176">
        <v>1.0769</v>
      </c>
      <c r="X697" s="176">
        <v>1.07151</v>
      </c>
      <c r="Y697" s="176">
        <v>1.1042000000000001</v>
      </c>
      <c r="Z697" s="176">
        <v>1.096772222222222</v>
      </c>
      <c r="AA697" s="176">
        <v>1.0867499999999999</v>
      </c>
      <c r="AB697" s="176">
        <v>1.0866</v>
      </c>
      <c r="AC697" s="176">
        <v>1.1023000000000001</v>
      </c>
      <c r="AD697" s="176">
        <v>1.0745</v>
      </c>
      <c r="AE697" s="176">
        <v>1.0593999999999999</v>
      </c>
      <c r="AF697" s="176">
        <v>1.0619000000000001</v>
      </c>
      <c r="AG697" s="28">
        <v>1.0985</v>
      </c>
      <c r="AH697">
        <v>1.0991500000000001</v>
      </c>
      <c r="AI697">
        <v>1.1007</v>
      </c>
      <c r="AJ697">
        <v>1.1023000000000001</v>
      </c>
      <c r="AK697">
        <v>1.10365</v>
      </c>
      <c r="AL697">
        <v>1.1048500000000001</v>
      </c>
      <c r="AN697">
        <v>1.10795</v>
      </c>
      <c r="AQ697">
        <v>1.1123499999999999</v>
      </c>
      <c r="AT697">
        <v>1.1168499999999999</v>
      </c>
      <c r="AW697" s="894">
        <v>1.1210500000000001</v>
      </c>
      <c r="AX697" s="894"/>
      <c r="AY697" s="894"/>
      <c r="AZ697" s="894">
        <v>1.1252500000000001</v>
      </c>
      <c r="BA697" s="894"/>
      <c r="BB697" s="894"/>
      <c r="BC697">
        <v>1.1294500000000001</v>
      </c>
      <c r="BF697">
        <v>1.1335999999999999</v>
      </c>
      <c r="BH697">
        <v>1.1375500000000001</v>
      </c>
      <c r="BI697">
        <v>1.1415</v>
      </c>
      <c r="BJ697">
        <v>1.1454500000000001</v>
      </c>
      <c r="BK697">
        <v>1.1494</v>
      </c>
      <c r="BL697">
        <v>1.1533500000000001</v>
      </c>
      <c r="BM697">
        <v>1.1573</v>
      </c>
      <c r="BN697">
        <v>1.1612499999999999</v>
      </c>
      <c r="BO697">
        <v>1.1652</v>
      </c>
      <c r="BP697">
        <v>1.1691499999999999</v>
      </c>
      <c r="BQ697">
        <v>1.1733</v>
      </c>
      <c r="BR697">
        <v>1.1773499999999999</v>
      </c>
    </row>
    <row r="698" spans="1:70">
      <c r="A698" s="95">
        <v>45260</v>
      </c>
      <c r="W698" s="176">
        <v>1.0769</v>
      </c>
      <c r="X698" s="176">
        <v>1.07151</v>
      </c>
      <c r="Y698" s="176">
        <v>1.1042000000000001</v>
      </c>
      <c r="Z698" s="176">
        <v>1.096772222222222</v>
      </c>
      <c r="AA698" s="176">
        <v>1.0867499999999999</v>
      </c>
      <c r="AB698" s="176">
        <v>1.0866</v>
      </c>
      <c r="AC698" s="176">
        <v>1.1023000000000001</v>
      </c>
      <c r="AD698" s="176">
        <v>1.0745</v>
      </c>
      <c r="AE698" s="176">
        <v>1.0593999999999999</v>
      </c>
      <c r="AF698" s="176">
        <v>1.0619000000000001</v>
      </c>
      <c r="AG698" s="28">
        <v>1.0931</v>
      </c>
      <c r="AH698">
        <v>1.0896999999999999</v>
      </c>
      <c r="AI698">
        <v>1.0911999999999999</v>
      </c>
      <c r="AJ698">
        <v>1.0928</v>
      </c>
      <c r="AK698">
        <v>1.0941000000000001</v>
      </c>
      <c r="AL698">
        <v>1.0953999999999999</v>
      </c>
      <c r="AN698">
        <v>1.0985</v>
      </c>
      <c r="AQ698">
        <v>1.103</v>
      </c>
      <c r="AT698">
        <v>1.1075999999999999</v>
      </c>
      <c r="AW698" s="894">
        <v>1.11195</v>
      </c>
      <c r="AX698" s="894"/>
      <c r="AY698" s="894"/>
      <c r="AZ698" s="894">
        <v>1.11625</v>
      </c>
      <c r="BA698" s="894"/>
      <c r="BB698" s="894"/>
      <c r="BC698">
        <v>1.1206</v>
      </c>
      <c r="BF698">
        <v>1.1249</v>
      </c>
      <c r="BH698">
        <v>1.1290500000000001</v>
      </c>
      <c r="BI698">
        <v>1.1332</v>
      </c>
      <c r="BJ698">
        <v>1.1373500000000001</v>
      </c>
      <c r="BK698">
        <v>1.1414500000000001</v>
      </c>
      <c r="BL698">
        <v>1.1456</v>
      </c>
      <c r="BM698">
        <v>1.14975</v>
      </c>
      <c r="BN698">
        <v>1.1538999999999999</v>
      </c>
      <c r="BO698">
        <v>1.1579999999999999</v>
      </c>
      <c r="BP698">
        <v>1.16215</v>
      </c>
      <c r="BQ698">
        <v>1.16645</v>
      </c>
      <c r="BR698">
        <v>1.17075</v>
      </c>
    </row>
    <row r="699" spans="1:70">
      <c r="A699" s="95">
        <v>45261</v>
      </c>
      <c r="W699" s="176">
        <v>1.0769</v>
      </c>
      <c r="X699" s="176">
        <v>1.07151</v>
      </c>
      <c r="Y699" s="176">
        <v>1.1042000000000001</v>
      </c>
      <c r="Z699" s="176">
        <v>1.096772222222222</v>
      </c>
      <c r="AA699" s="176">
        <v>1.0867499999999999</v>
      </c>
      <c r="AB699" s="176">
        <v>1.0866</v>
      </c>
      <c r="AC699" s="176">
        <v>1.1023000000000001</v>
      </c>
      <c r="AD699" s="176">
        <v>1.0745</v>
      </c>
      <c r="AE699" s="176">
        <v>1.0593999999999999</v>
      </c>
      <c r="AF699" s="176">
        <v>1.0619000000000001</v>
      </c>
      <c r="AG699">
        <v>1.0931</v>
      </c>
      <c r="AH699" s="28">
        <v>1.0874999999999999</v>
      </c>
      <c r="AI699">
        <v>1.0893999999999999</v>
      </c>
      <c r="AJ699">
        <v>1.091</v>
      </c>
      <c r="AK699">
        <v>1.0923499999999999</v>
      </c>
      <c r="AL699">
        <v>1.09365</v>
      </c>
      <c r="AN699">
        <v>1.0968</v>
      </c>
      <c r="AQ699">
        <v>1.10145</v>
      </c>
      <c r="AT699">
        <v>1.1061000000000001</v>
      </c>
      <c r="AW699" s="895">
        <v>1.1104000000000001</v>
      </c>
      <c r="AX699" s="895"/>
      <c r="AY699" s="895"/>
      <c r="AZ699" s="895">
        <v>1.1146499999999999</v>
      </c>
      <c r="BA699" s="895"/>
      <c r="BB699" s="895"/>
      <c r="BC699">
        <v>1.1189</v>
      </c>
      <c r="BF699">
        <v>1.1231</v>
      </c>
      <c r="BH699">
        <v>1.1271500000000001</v>
      </c>
      <c r="BI699">
        <v>1.1312</v>
      </c>
      <c r="BJ699">
        <v>1.1352</v>
      </c>
      <c r="BK699">
        <v>1.1392500000000001</v>
      </c>
      <c r="BL699">
        <v>1.1433</v>
      </c>
      <c r="BM699">
        <v>1.1473</v>
      </c>
      <c r="BN699">
        <v>1.1513500000000001</v>
      </c>
      <c r="BO699">
        <v>1.1554</v>
      </c>
      <c r="BP699">
        <v>1.1594</v>
      </c>
      <c r="BQ699">
        <v>1.1636500000000001</v>
      </c>
      <c r="BR699">
        <v>1.1677999999999999</v>
      </c>
    </row>
    <row r="700" spans="1:70">
      <c r="A700" s="95">
        <v>45264</v>
      </c>
      <c r="W700" s="176">
        <v>1.0769</v>
      </c>
      <c r="X700" s="176">
        <v>1.07151</v>
      </c>
      <c r="Y700" s="176">
        <v>1.1042000000000001</v>
      </c>
      <c r="Z700" s="176">
        <v>1.096772222222222</v>
      </c>
      <c r="AA700" s="176">
        <v>1.0867499999999999</v>
      </c>
      <c r="AB700" s="176">
        <v>1.0866</v>
      </c>
      <c r="AC700" s="176">
        <v>1.1023000000000001</v>
      </c>
      <c r="AD700" s="176">
        <v>1.0745</v>
      </c>
      <c r="AE700" s="176">
        <v>1.0593999999999999</v>
      </c>
      <c r="AF700" s="176">
        <v>1.0619000000000001</v>
      </c>
      <c r="AG700">
        <v>1.0931</v>
      </c>
      <c r="AH700" s="28">
        <v>1.0868</v>
      </c>
      <c r="AI700">
        <v>1.0849</v>
      </c>
      <c r="AJ700">
        <v>1.0865</v>
      </c>
      <c r="AK700">
        <v>1.0878000000000001</v>
      </c>
      <c r="AL700">
        <v>1.0891500000000001</v>
      </c>
      <c r="AN700">
        <v>1.0923</v>
      </c>
      <c r="AQ700">
        <v>1.0971</v>
      </c>
      <c r="AT700">
        <v>1.1019000000000001</v>
      </c>
      <c r="AW700" s="895">
        <v>1.1064499999999999</v>
      </c>
      <c r="AX700" s="895"/>
      <c r="AY700" s="895"/>
      <c r="AZ700" s="894">
        <v>1.111</v>
      </c>
      <c r="BA700" s="894"/>
      <c r="BB700" s="894"/>
      <c r="BC700">
        <v>1.1155999999999999</v>
      </c>
      <c r="BF700">
        <v>1.1201000000000001</v>
      </c>
      <c r="BH700">
        <v>1.12435</v>
      </c>
      <c r="BI700">
        <v>1.1286</v>
      </c>
      <c r="BJ700">
        <v>1.1328499999999999</v>
      </c>
      <c r="BK700">
        <v>1.1371</v>
      </c>
      <c r="BL700">
        <v>1.1413500000000001</v>
      </c>
      <c r="BM700">
        <v>1.1456</v>
      </c>
      <c r="BN700">
        <v>1.14985</v>
      </c>
      <c r="BO700">
        <v>1.1540999999999999</v>
      </c>
      <c r="BP700">
        <v>1.15835</v>
      </c>
      <c r="BQ700">
        <v>1.1628000000000001</v>
      </c>
      <c r="BR700">
        <v>1.1672</v>
      </c>
    </row>
    <row r="701" spans="1:70">
      <c r="A701" s="95">
        <v>45265</v>
      </c>
      <c r="W701" s="176">
        <v>1.0769</v>
      </c>
      <c r="X701" s="176">
        <v>1.07151</v>
      </c>
      <c r="Y701" s="176">
        <v>1.1042000000000001</v>
      </c>
      <c r="Z701" s="176">
        <v>1.096772222222222</v>
      </c>
      <c r="AA701" s="176">
        <v>1.0867499999999999</v>
      </c>
      <c r="AB701" s="176">
        <v>1.0866</v>
      </c>
      <c r="AC701" s="176">
        <v>1.1023000000000001</v>
      </c>
      <c r="AD701" s="176">
        <v>1.0745</v>
      </c>
      <c r="AE701" s="176">
        <v>1.0593999999999999</v>
      </c>
      <c r="AF701" s="176">
        <v>1.0619000000000001</v>
      </c>
      <c r="AG701">
        <v>1.0931</v>
      </c>
      <c r="AH701" s="28">
        <v>1.0817000000000001</v>
      </c>
      <c r="AI701">
        <v>1.0804</v>
      </c>
      <c r="AJ701">
        <v>1.0820000000000001</v>
      </c>
      <c r="AK701">
        <v>1.08335</v>
      </c>
      <c r="AL701">
        <v>1.0846499999999999</v>
      </c>
      <c r="AN701">
        <v>1.08785</v>
      </c>
      <c r="AQ701">
        <v>1.0928</v>
      </c>
      <c r="AT701">
        <v>1.09775</v>
      </c>
      <c r="AW701" s="895">
        <v>1.1024</v>
      </c>
      <c r="AX701" s="895"/>
      <c r="AY701" s="895"/>
      <c r="AZ701" s="895">
        <v>1.1070500000000001</v>
      </c>
      <c r="BA701" s="895"/>
      <c r="BB701" s="895"/>
      <c r="BC701">
        <v>1.1116999999999999</v>
      </c>
      <c r="BF701">
        <v>1.1163000000000001</v>
      </c>
      <c r="BH701">
        <v>1.1204000000000001</v>
      </c>
      <c r="BI701">
        <v>1.1245499999999999</v>
      </c>
      <c r="BJ701">
        <v>1.1287</v>
      </c>
      <c r="BK701">
        <v>1.1328</v>
      </c>
      <c r="BL701">
        <v>1.1369499999999999</v>
      </c>
      <c r="BM701">
        <v>1.1410499999999999</v>
      </c>
      <c r="BN701">
        <v>1.1452</v>
      </c>
      <c r="BO701">
        <v>1.1493</v>
      </c>
      <c r="BP701">
        <v>1.1534500000000001</v>
      </c>
      <c r="BQ701">
        <v>1.1577500000000001</v>
      </c>
      <c r="BR701">
        <v>1.1619999999999999</v>
      </c>
    </row>
    <row r="702" spans="1:70">
      <c r="A702" s="95">
        <v>45266</v>
      </c>
      <c r="W702" s="176">
        <v>1.0769</v>
      </c>
      <c r="X702" s="176">
        <v>1.07151</v>
      </c>
      <c r="Y702" s="176">
        <v>1.1042000000000001</v>
      </c>
      <c r="Z702" s="176">
        <v>1.096772222222222</v>
      </c>
      <c r="AA702" s="176">
        <v>1.0867499999999999</v>
      </c>
      <c r="AB702" s="176">
        <v>1.0866</v>
      </c>
      <c r="AC702" s="176">
        <v>1.1023000000000001</v>
      </c>
      <c r="AD702" s="176">
        <v>1.0745</v>
      </c>
      <c r="AE702" s="176">
        <v>1.0593999999999999</v>
      </c>
      <c r="AF702" s="176">
        <v>1.0619000000000001</v>
      </c>
      <c r="AG702">
        <v>1.0931</v>
      </c>
      <c r="AH702" s="28">
        <v>1.0778000000000001</v>
      </c>
      <c r="AI702">
        <v>1.0787</v>
      </c>
      <c r="AJ702">
        <v>1.0803</v>
      </c>
      <c r="AK702">
        <v>1.0815999999999999</v>
      </c>
      <c r="AL702">
        <v>1.0829500000000001</v>
      </c>
      <c r="AN702">
        <v>1.0861000000000001</v>
      </c>
      <c r="AQ702">
        <v>1.091</v>
      </c>
      <c r="AT702">
        <v>1.0960000000000001</v>
      </c>
      <c r="AW702" s="895">
        <v>1.1006</v>
      </c>
      <c r="AX702" s="895"/>
      <c r="AY702" s="895"/>
      <c r="AZ702" s="894">
        <v>1.1052</v>
      </c>
      <c r="BA702" s="894"/>
      <c r="BB702" s="894"/>
      <c r="BC702">
        <v>1.10985</v>
      </c>
      <c r="BF702">
        <v>1.1144000000000001</v>
      </c>
      <c r="BH702">
        <v>1.1185</v>
      </c>
      <c r="BI702">
        <v>1.1226</v>
      </c>
      <c r="BJ702">
        <v>1.1266499999999999</v>
      </c>
      <c r="BK702">
        <v>1.1307499999999999</v>
      </c>
      <c r="BL702">
        <v>1.1348</v>
      </c>
      <c r="BM702">
        <v>1.1389</v>
      </c>
      <c r="BN702">
        <v>1.143</v>
      </c>
      <c r="BO702">
        <v>1.1470499999999999</v>
      </c>
      <c r="BP702">
        <v>1.1511499999999999</v>
      </c>
      <c r="BQ702">
        <v>1.1554</v>
      </c>
      <c r="BR702">
        <v>1.1596500000000001</v>
      </c>
    </row>
    <row r="703" spans="1:70">
      <c r="A703" s="95">
        <v>45267</v>
      </c>
      <c r="W703" s="176">
        <v>1.0769</v>
      </c>
      <c r="X703" s="176">
        <v>1.07151</v>
      </c>
      <c r="Y703" s="176">
        <v>1.1042000000000001</v>
      </c>
      <c r="Z703" s="176">
        <v>1.096772222222222</v>
      </c>
      <c r="AA703" s="176">
        <v>1.0867499999999999</v>
      </c>
      <c r="AB703" s="176">
        <v>1.0866</v>
      </c>
      <c r="AC703" s="176">
        <v>1.1023000000000001</v>
      </c>
      <c r="AD703" s="176">
        <v>1.0745</v>
      </c>
      <c r="AE703" s="176">
        <v>1.0593999999999999</v>
      </c>
      <c r="AF703" s="176">
        <v>1.0619000000000001</v>
      </c>
      <c r="AG703">
        <v>1.0931</v>
      </c>
      <c r="AH703" s="28">
        <v>1.0770999999999999</v>
      </c>
      <c r="AI703">
        <v>1.0815999999999999</v>
      </c>
      <c r="AJ703">
        <v>1.0831999999999999</v>
      </c>
      <c r="AK703">
        <v>1.0845</v>
      </c>
      <c r="AL703">
        <v>1.0858000000000001</v>
      </c>
      <c r="AN703">
        <v>1.0889</v>
      </c>
      <c r="AQ703">
        <v>1.09375</v>
      </c>
      <c r="AT703">
        <v>1.0987</v>
      </c>
      <c r="AW703" s="895">
        <v>1.10345</v>
      </c>
      <c r="AX703" s="895"/>
      <c r="AY703" s="895"/>
      <c r="AZ703" s="894">
        <v>1.1081000000000001</v>
      </c>
      <c r="BA703" s="894"/>
      <c r="BB703" s="894"/>
      <c r="BC703">
        <v>1.1127499999999999</v>
      </c>
      <c r="BF703">
        <v>1.1173500000000001</v>
      </c>
      <c r="BH703">
        <v>1.1214999999999999</v>
      </c>
      <c r="BI703">
        <v>1.1255999999999999</v>
      </c>
      <c r="BJ703">
        <v>1.12975</v>
      </c>
      <c r="BK703">
        <v>1.1338999999999999</v>
      </c>
      <c r="BL703">
        <v>1.1379999999999999</v>
      </c>
      <c r="BM703">
        <v>1.14215</v>
      </c>
      <c r="BN703">
        <v>1.14625</v>
      </c>
      <c r="BO703">
        <v>1.1504000000000001</v>
      </c>
      <c r="BP703">
        <v>1.1545000000000001</v>
      </c>
      <c r="BQ703">
        <v>1.1588499999999999</v>
      </c>
      <c r="BR703">
        <v>1.1631</v>
      </c>
    </row>
    <row r="704" spans="1:70">
      <c r="A704" s="95">
        <v>45268</v>
      </c>
      <c r="W704" s="176">
        <v>1.0769</v>
      </c>
      <c r="X704" s="176">
        <v>1.07151</v>
      </c>
      <c r="Y704" s="176">
        <v>1.1042000000000001</v>
      </c>
      <c r="Z704" s="176">
        <v>1.096772222222222</v>
      </c>
      <c r="AA704" s="176">
        <v>1.0867499999999999</v>
      </c>
      <c r="AB704" s="176">
        <v>1.0866</v>
      </c>
      <c r="AC704" s="176">
        <v>1.1023000000000001</v>
      </c>
      <c r="AD704" s="176">
        <v>1.0745</v>
      </c>
      <c r="AE704" s="176">
        <v>1.0593999999999999</v>
      </c>
      <c r="AF704" s="176">
        <v>1.0619000000000001</v>
      </c>
      <c r="AG704">
        <v>1.0931</v>
      </c>
      <c r="AH704" s="28">
        <v>1.0777000000000001</v>
      </c>
      <c r="AI704">
        <v>1.0775999999999999</v>
      </c>
      <c r="AJ704">
        <v>1.0791999999999999</v>
      </c>
      <c r="AK704">
        <v>1.0805</v>
      </c>
      <c r="AL704">
        <v>1.08185</v>
      </c>
      <c r="AN704">
        <v>1.085</v>
      </c>
      <c r="AQ704">
        <v>1.0900000000000001</v>
      </c>
      <c r="AT704">
        <v>1.095</v>
      </c>
      <c r="AW704" s="895">
        <v>1.10005</v>
      </c>
      <c r="AX704" s="895"/>
      <c r="AY704" s="895"/>
      <c r="AZ704" s="894">
        <v>1.1049500000000001</v>
      </c>
      <c r="BA704" s="894"/>
      <c r="BB704" s="894"/>
      <c r="BC704">
        <v>1.10985</v>
      </c>
      <c r="BF704">
        <v>1.1147499999999999</v>
      </c>
      <c r="BH704">
        <v>1.119</v>
      </c>
      <c r="BI704">
        <v>1.1232500000000001</v>
      </c>
      <c r="BJ704">
        <v>1.1274999999999999</v>
      </c>
      <c r="BK704">
        <v>1.13175</v>
      </c>
      <c r="BL704">
        <v>1.1359999999999999</v>
      </c>
      <c r="BM704">
        <v>1.1402000000000001</v>
      </c>
      <c r="BN704">
        <v>1.14445</v>
      </c>
      <c r="BO704">
        <v>1.1487000000000001</v>
      </c>
      <c r="BP704">
        <v>1.1529499999999999</v>
      </c>
      <c r="BQ704">
        <v>1.1574</v>
      </c>
      <c r="BR704">
        <v>1.1617999999999999</v>
      </c>
    </row>
    <row r="705" spans="1:71">
      <c r="A705" s="95">
        <v>45271</v>
      </c>
      <c r="W705" s="176">
        <v>1.0769</v>
      </c>
      <c r="X705" s="176">
        <v>1.07151</v>
      </c>
      <c r="Y705" s="176">
        <v>1.1042000000000001</v>
      </c>
      <c r="Z705" s="176">
        <v>1.096772222222222</v>
      </c>
      <c r="AA705" s="176">
        <v>1.0867499999999999</v>
      </c>
      <c r="AB705" s="176">
        <v>1.0866</v>
      </c>
      <c r="AC705" s="176">
        <v>1.1023000000000001</v>
      </c>
      <c r="AD705" s="176">
        <v>1.0745</v>
      </c>
      <c r="AE705" s="176">
        <v>1.0593999999999999</v>
      </c>
      <c r="AF705" s="176">
        <v>1.0619000000000001</v>
      </c>
      <c r="AG705">
        <v>1.0931</v>
      </c>
      <c r="AH705" s="28">
        <v>1.0757000000000001</v>
      </c>
      <c r="AI705">
        <v>1.07785</v>
      </c>
      <c r="AJ705">
        <v>1.07945</v>
      </c>
      <c r="AK705">
        <v>1.0807500000000001</v>
      </c>
      <c r="AL705">
        <v>1.0821499999999999</v>
      </c>
      <c r="AN705">
        <v>1.0852999999999999</v>
      </c>
      <c r="AQ705">
        <v>1.0902499999999999</v>
      </c>
      <c r="AT705">
        <v>1.09545</v>
      </c>
      <c r="AW705" s="895">
        <v>1.1004499999999999</v>
      </c>
      <c r="AX705" s="895"/>
      <c r="AY705" s="895"/>
      <c r="AZ705" s="895">
        <v>1.10545</v>
      </c>
      <c r="BA705" s="895"/>
      <c r="BB705" s="895"/>
      <c r="BC705">
        <v>1.1104499999999999</v>
      </c>
      <c r="BF705">
        <v>1.1154500000000001</v>
      </c>
      <c r="BH705">
        <v>1.11975</v>
      </c>
      <c r="BI705">
        <v>1.1241000000000001</v>
      </c>
      <c r="BJ705">
        <v>1.12845</v>
      </c>
      <c r="BK705">
        <v>1.1328</v>
      </c>
      <c r="BL705">
        <v>1.1371</v>
      </c>
      <c r="BM705">
        <v>1.1414500000000001</v>
      </c>
      <c r="BN705">
        <v>1.1457999999999999</v>
      </c>
      <c r="BO705">
        <v>1.15015</v>
      </c>
      <c r="BP705">
        <v>1.15445</v>
      </c>
      <c r="BQ705">
        <v>1.159</v>
      </c>
      <c r="BR705">
        <v>1.1634500000000001</v>
      </c>
    </row>
    <row r="706" spans="1:71">
      <c r="A706" s="95">
        <v>45272</v>
      </c>
      <c r="W706" s="176">
        <v>1.0769</v>
      </c>
      <c r="X706" s="176">
        <v>1.07151</v>
      </c>
      <c r="Y706" s="176">
        <v>1.1042000000000001</v>
      </c>
      <c r="Z706" s="176">
        <v>1.096772222222222</v>
      </c>
      <c r="AA706" s="176">
        <v>1.0867499999999999</v>
      </c>
      <c r="AB706" s="176">
        <v>1.0866</v>
      </c>
      <c r="AC706" s="176">
        <v>1.1023000000000001</v>
      </c>
      <c r="AD706" s="176">
        <v>1.0745</v>
      </c>
      <c r="AE706" s="176">
        <v>1.0593999999999999</v>
      </c>
      <c r="AF706" s="176">
        <v>1.0619000000000001</v>
      </c>
      <c r="AG706">
        <v>1.0931</v>
      </c>
      <c r="AH706" s="28">
        <v>1.0804</v>
      </c>
      <c r="AI706">
        <v>1.0806500000000001</v>
      </c>
      <c r="AJ706">
        <v>1.0822499999999999</v>
      </c>
      <c r="AK706">
        <v>1.08355</v>
      </c>
      <c r="AL706">
        <v>1.0849</v>
      </c>
      <c r="AN706">
        <v>1.08815</v>
      </c>
      <c r="AQ706">
        <v>1.0930500000000001</v>
      </c>
      <c r="AT706">
        <v>1.09815</v>
      </c>
      <c r="AW706" s="895">
        <v>1.1030500000000001</v>
      </c>
      <c r="AX706" s="895"/>
      <c r="AY706" s="895"/>
      <c r="AZ706" s="895">
        <v>1.10785</v>
      </c>
      <c r="BA706" s="895"/>
      <c r="BB706" s="895"/>
      <c r="BC706">
        <v>1.1127</v>
      </c>
      <c r="BF706">
        <v>1.1174999999999999</v>
      </c>
      <c r="BH706">
        <v>1.12185</v>
      </c>
      <c r="BI706">
        <v>1.12615</v>
      </c>
      <c r="BJ706">
        <v>1.1305000000000001</v>
      </c>
      <c r="BK706">
        <v>1.1348499999999999</v>
      </c>
      <c r="BL706">
        <v>1.1392</v>
      </c>
      <c r="BM706">
        <v>1.1435</v>
      </c>
      <c r="BN706">
        <v>1.14785</v>
      </c>
      <c r="BO706">
        <v>1.1521999999999999</v>
      </c>
      <c r="BP706">
        <v>1.15655</v>
      </c>
      <c r="BQ706">
        <v>1.1610499999999999</v>
      </c>
      <c r="BR706">
        <v>1.1655500000000001</v>
      </c>
    </row>
    <row r="707" spans="1:71">
      <c r="A707" s="95">
        <v>45273</v>
      </c>
      <c r="W707" s="176">
        <v>1.0769</v>
      </c>
      <c r="X707" s="176">
        <v>1.07151</v>
      </c>
      <c r="Y707" s="176">
        <v>1.1042000000000001</v>
      </c>
      <c r="Z707" s="176">
        <v>1.096772222222222</v>
      </c>
      <c r="AA707" s="176">
        <v>1.0867499999999999</v>
      </c>
      <c r="AB707" s="176">
        <v>1.0866</v>
      </c>
      <c r="AC707" s="176">
        <v>1.1023000000000001</v>
      </c>
      <c r="AD707" s="176">
        <v>1.0745</v>
      </c>
      <c r="AE707" s="176">
        <v>1.0593999999999999</v>
      </c>
      <c r="AF707" s="176">
        <v>1.0619000000000001</v>
      </c>
      <c r="AG707">
        <v>1.0931</v>
      </c>
      <c r="AH707" s="28">
        <v>1.0787</v>
      </c>
      <c r="AI707">
        <v>1.0904</v>
      </c>
      <c r="AJ707">
        <v>1.0920000000000001</v>
      </c>
      <c r="AK707">
        <v>1.0932999999999999</v>
      </c>
      <c r="AL707">
        <v>1.0946499999999999</v>
      </c>
      <c r="AN707">
        <v>1.0978000000000001</v>
      </c>
      <c r="AQ707">
        <v>1.1027499999999999</v>
      </c>
      <c r="AT707">
        <v>1.1077999999999999</v>
      </c>
      <c r="AW707" s="895">
        <v>1.1128</v>
      </c>
      <c r="AX707" s="895"/>
      <c r="AY707" s="895"/>
      <c r="AZ707" s="895">
        <v>1.1176999999999999</v>
      </c>
      <c r="BA707" s="895"/>
      <c r="BB707" s="895"/>
      <c r="BC707">
        <v>1.1225499999999999</v>
      </c>
      <c r="BF707">
        <v>1.1274500000000001</v>
      </c>
      <c r="BH707">
        <v>1.1318999999999999</v>
      </c>
      <c r="BI707">
        <v>1.1363000000000001</v>
      </c>
      <c r="BJ707">
        <v>1.1407499999999999</v>
      </c>
      <c r="BK707">
        <v>1.1452</v>
      </c>
      <c r="BL707">
        <v>1.1496500000000001</v>
      </c>
      <c r="BM707">
        <v>1.1540999999999999</v>
      </c>
      <c r="BN707">
        <v>1.15855</v>
      </c>
      <c r="BO707">
        <v>1.163</v>
      </c>
      <c r="BP707">
        <v>1.1674500000000001</v>
      </c>
      <c r="BQ707">
        <v>1.1720999999999999</v>
      </c>
      <c r="BR707">
        <v>1.1767000000000001</v>
      </c>
    </row>
    <row r="708" spans="1:71">
      <c r="A708" s="95">
        <v>45274</v>
      </c>
      <c r="W708" s="176">
        <v>1.0769</v>
      </c>
      <c r="X708" s="176">
        <v>1.07151</v>
      </c>
      <c r="Y708" s="176">
        <v>1.1042000000000001</v>
      </c>
      <c r="Z708" s="176">
        <v>1.096772222222222</v>
      </c>
      <c r="AA708" s="176">
        <v>1.0867499999999999</v>
      </c>
      <c r="AB708" s="176">
        <v>1.0866</v>
      </c>
      <c r="AC708" s="176">
        <v>1.1023000000000001</v>
      </c>
      <c r="AD708" s="176">
        <v>1.0745</v>
      </c>
      <c r="AE708" s="176">
        <v>1.0593999999999999</v>
      </c>
      <c r="AF708" s="176">
        <v>1.0619000000000001</v>
      </c>
      <c r="AG708">
        <v>1.0931</v>
      </c>
      <c r="AH708" s="28">
        <v>1.0919000000000001</v>
      </c>
      <c r="AI708">
        <v>1.1007</v>
      </c>
      <c r="AJ708">
        <v>1.1023000000000001</v>
      </c>
      <c r="AK708">
        <v>1.1035999999999999</v>
      </c>
      <c r="AL708">
        <v>1.1047</v>
      </c>
      <c r="AN708">
        <v>1.1077999999999999</v>
      </c>
      <c r="AQ708">
        <v>1.11215</v>
      </c>
      <c r="AT708">
        <v>1.1165499999999999</v>
      </c>
      <c r="AW708" s="895">
        <v>1.1207</v>
      </c>
      <c r="AX708" s="895"/>
      <c r="AY708" s="895"/>
      <c r="AZ708" s="895">
        <v>1.1249</v>
      </c>
      <c r="BA708" s="895"/>
      <c r="BB708" s="895"/>
      <c r="BC708">
        <v>1.1290500000000001</v>
      </c>
      <c r="BF708">
        <v>1.1332</v>
      </c>
      <c r="BH708">
        <v>1.1371</v>
      </c>
      <c r="BI708">
        <v>1.141</v>
      </c>
      <c r="BJ708">
        <v>1.1449499999999999</v>
      </c>
      <c r="BK708">
        <v>1.1488499999999999</v>
      </c>
      <c r="BL708">
        <v>1.1527499999999999</v>
      </c>
      <c r="BM708">
        <v>1.15665</v>
      </c>
      <c r="BN708">
        <v>1.16055</v>
      </c>
      <c r="BO708">
        <v>1.16445</v>
      </c>
      <c r="BP708">
        <v>1.1684000000000001</v>
      </c>
      <c r="BQ708">
        <v>1.17245</v>
      </c>
      <c r="BR708">
        <v>1.1765000000000001</v>
      </c>
    </row>
    <row r="709" spans="1:71">
      <c r="A709" s="95">
        <v>45275</v>
      </c>
      <c r="W709" s="176">
        <v>1.0769</v>
      </c>
      <c r="X709" s="176">
        <v>1.07151</v>
      </c>
      <c r="Y709" s="176">
        <v>1.1042000000000001</v>
      </c>
      <c r="Z709" s="176">
        <v>1.096772222222222</v>
      </c>
      <c r="AA709" s="176">
        <v>1.0867499999999999</v>
      </c>
      <c r="AB709" s="176">
        <v>1.0866</v>
      </c>
      <c r="AC709" s="176">
        <v>1.1023000000000001</v>
      </c>
      <c r="AD709" s="176">
        <v>1.0745</v>
      </c>
      <c r="AE709" s="176">
        <v>1.0593999999999999</v>
      </c>
      <c r="AF709" s="176">
        <v>1.0619000000000001</v>
      </c>
      <c r="AG709">
        <v>1.0931</v>
      </c>
      <c r="AH709" s="28">
        <v>1.0946</v>
      </c>
      <c r="AI709">
        <v>1.08995</v>
      </c>
      <c r="AJ709">
        <v>1.0911999999999999</v>
      </c>
      <c r="AK709">
        <v>1.0928</v>
      </c>
      <c r="AL709">
        <v>1.0942499999999999</v>
      </c>
      <c r="AN709">
        <v>1.0955999999999999</v>
      </c>
      <c r="AQ709">
        <v>1.0985499999999999</v>
      </c>
      <c r="AT709">
        <v>1.1031500000000001</v>
      </c>
      <c r="AW709" s="895">
        <v>1.1080000000000001</v>
      </c>
      <c r="AX709" s="895"/>
      <c r="AY709" s="895"/>
      <c r="AZ709" s="895">
        <v>1.1125499999999999</v>
      </c>
      <c r="BA709" s="895"/>
      <c r="BB709" s="895"/>
      <c r="BC709">
        <v>1.1171</v>
      </c>
      <c r="BF709">
        <v>1.1216999999999999</v>
      </c>
      <c r="BH709">
        <v>1.12625</v>
      </c>
      <c r="BI709">
        <v>1.13045</v>
      </c>
      <c r="BJ709">
        <v>1.1346499999999999</v>
      </c>
      <c r="BK709">
        <v>1.1388499999999999</v>
      </c>
      <c r="BL709">
        <v>1.143</v>
      </c>
      <c r="BM709">
        <v>1.1472</v>
      </c>
      <c r="BN709">
        <v>1.1514</v>
      </c>
      <c r="BO709">
        <v>1.1556</v>
      </c>
      <c r="BP709">
        <v>1.1597999999999999</v>
      </c>
      <c r="BQ709">
        <v>1.1639999999999999</v>
      </c>
      <c r="BR709">
        <v>1.1684000000000001</v>
      </c>
      <c r="BS709">
        <v>1.1727000000000001</v>
      </c>
    </row>
    <row r="710" spans="1:71">
      <c r="A710" s="95">
        <v>45278</v>
      </c>
      <c r="W710" s="176">
        <v>1.0769</v>
      </c>
      <c r="X710" s="176">
        <v>1.07151</v>
      </c>
      <c r="Y710" s="176">
        <v>1.1042000000000001</v>
      </c>
      <c r="Z710" s="176">
        <v>1.096772222222222</v>
      </c>
      <c r="AA710" s="176">
        <v>1.0867499999999999</v>
      </c>
      <c r="AB710" s="176">
        <v>1.0866</v>
      </c>
      <c r="AC710" s="176">
        <v>1.1023000000000001</v>
      </c>
      <c r="AD710" s="176">
        <v>1.0745</v>
      </c>
      <c r="AE710" s="176">
        <v>1.0593999999999999</v>
      </c>
      <c r="AF710" s="176">
        <v>1.0619000000000001</v>
      </c>
      <c r="AG710">
        <v>1.0931</v>
      </c>
      <c r="AH710" s="28">
        <v>1.0918000000000001</v>
      </c>
      <c r="AI710">
        <v>1.0930500000000001</v>
      </c>
      <c r="AJ710">
        <v>1.0946</v>
      </c>
      <c r="AK710">
        <v>1.0959000000000001</v>
      </c>
      <c r="AL710">
        <v>1.0972</v>
      </c>
      <c r="AN710">
        <v>1.10015</v>
      </c>
      <c r="AQ710">
        <v>1.1047499999999999</v>
      </c>
      <c r="AT710">
        <v>1.1095999999999999</v>
      </c>
      <c r="AW710" s="895">
        <v>1.1141000000000001</v>
      </c>
      <c r="AX710" s="895"/>
      <c r="AY710" s="895"/>
      <c r="AZ710" s="895">
        <v>1.1185499999999999</v>
      </c>
      <c r="BA710" s="895"/>
      <c r="BB710" s="895"/>
      <c r="BC710">
        <v>1.123</v>
      </c>
      <c r="BF710">
        <v>1.1274999999999999</v>
      </c>
      <c r="BH710">
        <v>1.13165</v>
      </c>
      <c r="BI710">
        <v>1.13575</v>
      </c>
      <c r="BJ710">
        <v>1.13985</v>
      </c>
      <c r="BK710">
        <v>1.1439999999999999</v>
      </c>
      <c r="BL710">
        <v>1.1480999999999999</v>
      </c>
      <c r="BM710">
        <v>1.15225</v>
      </c>
      <c r="BN710">
        <v>1.15635</v>
      </c>
      <c r="BO710">
        <v>1.16045</v>
      </c>
      <c r="BP710">
        <v>1.1646000000000001</v>
      </c>
      <c r="BQ710">
        <v>1.1689000000000001</v>
      </c>
      <c r="BR710">
        <v>1.1731499999999999</v>
      </c>
      <c r="BS710">
        <v>1.1772499999999999</v>
      </c>
    </row>
    <row r="711" spans="1:71">
      <c r="A711" s="95">
        <v>45279</v>
      </c>
      <c r="W711" s="176">
        <v>1.0769</v>
      </c>
      <c r="X711" s="176">
        <v>1.07151</v>
      </c>
      <c r="Y711" s="176">
        <v>1.1042000000000001</v>
      </c>
      <c r="Z711" s="176">
        <v>1.096772222222222</v>
      </c>
      <c r="AA711" s="176">
        <v>1.0867499999999999</v>
      </c>
      <c r="AB711" s="176">
        <v>1.0866</v>
      </c>
      <c r="AC711" s="176">
        <v>1.1023000000000001</v>
      </c>
      <c r="AD711" s="176">
        <v>1.0745</v>
      </c>
      <c r="AE711" s="176">
        <v>1.0593999999999999</v>
      </c>
      <c r="AF711" s="176">
        <v>1.0619000000000001</v>
      </c>
      <c r="AG711">
        <v>1.0931</v>
      </c>
      <c r="AH711" s="28">
        <v>1.0962000000000001</v>
      </c>
      <c r="AI711">
        <v>1.0989500000000001</v>
      </c>
      <c r="AJ711">
        <v>1.1005</v>
      </c>
      <c r="AK711">
        <v>1.1017999999999999</v>
      </c>
      <c r="AL711">
        <v>1.1031</v>
      </c>
      <c r="AN711">
        <v>1.1060000000000001</v>
      </c>
      <c r="AQ711">
        <v>1.1105499999999999</v>
      </c>
      <c r="AT711">
        <v>1.1154500000000001</v>
      </c>
      <c r="AW711" s="895">
        <v>1.12005</v>
      </c>
      <c r="AX711" s="895"/>
      <c r="AY711" s="895"/>
      <c r="AZ711" s="895">
        <v>1.1247</v>
      </c>
      <c r="BA711" s="895"/>
      <c r="BB711" s="895"/>
      <c r="BC711">
        <v>1.1293</v>
      </c>
      <c r="BF711">
        <v>1.13395</v>
      </c>
      <c r="BH711">
        <v>1.1380999999999999</v>
      </c>
      <c r="BI711">
        <v>1.14225</v>
      </c>
      <c r="BJ711">
        <v>1.14635</v>
      </c>
      <c r="BK711">
        <v>1.1505000000000001</v>
      </c>
      <c r="BL711">
        <v>1.15465</v>
      </c>
      <c r="BM711">
        <v>1.1587499999999999</v>
      </c>
      <c r="BN711">
        <v>1.1629</v>
      </c>
      <c r="BO711">
        <v>1.1670499999999999</v>
      </c>
      <c r="BP711">
        <v>1.1711499999999999</v>
      </c>
      <c r="BQ711">
        <v>1.1755</v>
      </c>
      <c r="BR711">
        <v>1.1797500000000001</v>
      </c>
      <c r="BS711">
        <v>1.1839</v>
      </c>
    </row>
    <row r="712" spans="1:71">
      <c r="A712" s="95">
        <v>45280</v>
      </c>
      <c r="W712" s="176">
        <v>1.0769</v>
      </c>
      <c r="X712" s="176">
        <v>1.07151</v>
      </c>
      <c r="Y712" s="176">
        <v>1.1042000000000001</v>
      </c>
      <c r="Z712" s="176">
        <v>1.096772222222222</v>
      </c>
      <c r="AA712" s="176">
        <v>1.0867499999999999</v>
      </c>
      <c r="AB712" s="176">
        <v>1.0866</v>
      </c>
      <c r="AC712" s="176">
        <v>1.1023000000000001</v>
      </c>
      <c r="AD712" s="176">
        <v>1.0745</v>
      </c>
      <c r="AE712" s="176">
        <v>1.0593999999999999</v>
      </c>
      <c r="AF712" s="176">
        <v>1.0619000000000001</v>
      </c>
      <c r="AG712">
        <v>1.0931</v>
      </c>
      <c r="AH712" s="28">
        <v>1.0944</v>
      </c>
      <c r="AI712">
        <v>1.0958000000000001</v>
      </c>
      <c r="AJ712">
        <v>1.09735</v>
      </c>
      <c r="AK712">
        <v>1.0986499999999999</v>
      </c>
      <c r="AL712">
        <v>1.09995</v>
      </c>
      <c r="AN712">
        <v>1.1029</v>
      </c>
      <c r="AQ712">
        <v>1.1073500000000001</v>
      </c>
      <c r="AT712">
        <v>1.11215</v>
      </c>
      <c r="AW712" s="895">
        <v>1.1168499999999999</v>
      </c>
      <c r="AX712" s="895"/>
      <c r="AY712" s="895"/>
      <c r="AZ712" s="895">
        <v>1.1214999999999999</v>
      </c>
      <c r="BA712" s="895"/>
      <c r="BB712" s="895"/>
      <c r="BC712">
        <v>1.12615</v>
      </c>
      <c r="BF712">
        <v>1.1308</v>
      </c>
      <c r="BH712">
        <v>1.1350499999999999</v>
      </c>
      <c r="BI712">
        <v>1.1393</v>
      </c>
      <c r="BJ712">
        <v>1.1435500000000001</v>
      </c>
      <c r="BK712">
        <v>1.14775</v>
      </c>
      <c r="BL712">
        <v>1.1519999999999999</v>
      </c>
      <c r="BM712">
        <v>1.1561999999999999</v>
      </c>
      <c r="BN712">
        <v>1.16045</v>
      </c>
      <c r="BO712">
        <v>1.1647000000000001</v>
      </c>
      <c r="BP712">
        <v>1.1689000000000001</v>
      </c>
      <c r="BQ712">
        <v>1.1733499999999999</v>
      </c>
      <c r="BR712">
        <v>1.1777</v>
      </c>
      <c r="BS712">
        <v>1.1819500000000001</v>
      </c>
    </row>
    <row r="713" spans="1:71">
      <c r="A713" s="95">
        <v>45281</v>
      </c>
      <c r="W713" s="176">
        <v>1.0769</v>
      </c>
      <c r="X713" s="176">
        <v>1.07151</v>
      </c>
      <c r="Y713" s="176">
        <v>1.1042000000000001</v>
      </c>
      <c r="Z713" s="176">
        <v>1.096772222222222</v>
      </c>
      <c r="AA713" s="176">
        <v>1.0867499999999999</v>
      </c>
      <c r="AB713" s="176">
        <v>1.0866</v>
      </c>
      <c r="AC713" s="176">
        <v>1.1023000000000001</v>
      </c>
      <c r="AD713" s="176">
        <v>1.0745</v>
      </c>
      <c r="AE713" s="176">
        <v>1.0593999999999999</v>
      </c>
      <c r="AF713" s="176">
        <v>1.0619000000000001</v>
      </c>
      <c r="AG713">
        <v>1.0931</v>
      </c>
      <c r="AH713" s="28">
        <v>1.0983000000000001</v>
      </c>
      <c r="AI713">
        <v>1.1010500000000001</v>
      </c>
      <c r="AJ713">
        <v>1.1026</v>
      </c>
      <c r="AK713">
        <v>1.1039000000000001</v>
      </c>
      <c r="AL713">
        <v>1.1052</v>
      </c>
      <c r="AN713">
        <v>1.10805</v>
      </c>
      <c r="AQ713">
        <v>1.1124000000000001</v>
      </c>
      <c r="AT713">
        <v>1.1170500000000001</v>
      </c>
      <c r="AW713" s="895">
        <v>1.12165</v>
      </c>
      <c r="AX713" s="895"/>
      <c r="AY713" s="895"/>
      <c r="AZ713" s="895">
        <v>1.1262000000000001</v>
      </c>
      <c r="BA713" s="895"/>
      <c r="BB713" s="895"/>
      <c r="BC713">
        <v>1.1308</v>
      </c>
      <c r="BF713">
        <v>1.1354</v>
      </c>
      <c r="BH713">
        <v>1.1396500000000001</v>
      </c>
      <c r="BI713">
        <v>1.1438999999999999</v>
      </c>
      <c r="BJ713">
        <v>1.14815</v>
      </c>
      <c r="BK713">
        <v>1.1524000000000001</v>
      </c>
      <c r="BL713">
        <v>1.15665</v>
      </c>
      <c r="BM713">
        <v>1.1609</v>
      </c>
      <c r="BN713">
        <v>1.1651</v>
      </c>
      <c r="BO713">
        <v>1.1693499999999999</v>
      </c>
      <c r="BP713">
        <v>1.1736</v>
      </c>
      <c r="BQ713">
        <v>1.17805</v>
      </c>
      <c r="BR713">
        <v>1.1823999999999999</v>
      </c>
      <c r="BS713">
        <v>1.18665</v>
      </c>
    </row>
    <row r="714" spans="1:71">
      <c r="A714" s="95">
        <v>45282</v>
      </c>
      <c r="W714" s="176">
        <v>1.0769</v>
      </c>
      <c r="X714" s="176">
        <v>1.07151</v>
      </c>
      <c r="Y714" s="176">
        <v>1.1042000000000001</v>
      </c>
      <c r="Z714" s="176">
        <v>1.096772222222222</v>
      </c>
      <c r="AA714" s="176">
        <v>1.0867499999999999</v>
      </c>
      <c r="AB714" s="176">
        <v>1.0866</v>
      </c>
      <c r="AC714" s="176">
        <v>1.1023000000000001</v>
      </c>
      <c r="AD714" s="176">
        <v>1.0745</v>
      </c>
      <c r="AE714" s="176">
        <v>1.0593999999999999</v>
      </c>
      <c r="AF714" s="176">
        <v>1.0619000000000001</v>
      </c>
      <c r="AG714">
        <v>1.0931</v>
      </c>
      <c r="AH714" s="28">
        <v>1.1023000000000001</v>
      </c>
      <c r="AI714">
        <v>1.1026</v>
      </c>
      <c r="AJ714">
        <v>1.1042000000000001</v>
      </c>
      <c r="AK714">
        <v>1.1054999999999999</v>
      </c>
      <c r="AL714">
        <v>1.1067499999999999</v>
      </c>
      <c r="AN714">
        <v>1.1095999999999999</v>
      </c>
      <c r="AQ714">
        <v>1.11395</v>
      </c>
      <c r="AT714">
        <v>1.1186</v>
      </c>
      <c r="AW714" s="895">
        <v>1.1232</v>
      </c>
      <c r="AX714" s="895"/>
      <c r="AY714" s="895"/>
      <c r="AZ714" s="895">
        <v>1.1277999999999999</v>
      </c>
      <c r="BA714" s="895"/>
      <c r="BB714" s="895"/>
      <c r="BC714">
        <v>1.1324000000000001</v>
      </c>
      <c r="BF714">
        <v>1.1370499999999999</v>
      </c>
      <c r="BH714">
        <v>1.1413500000000001</v>
      </c>
      <c r="BI714">
        <v>1.1456500000000001</v>
      </c>
      <c r="BJ714">
        <v>1.14995</v>
      </c>
      <c r="BK714">
        <v>1.15425</v>
      </c>
      <c r="BL714">
        <v>1.15855</v>
      </c>
      <c r="BM714">
        <v>1.1628499999999999</v>
      </c>
      <c r="BN714">
        <v>1.1671</v>
      </c>
      <c r="BO714">
        <v>1.1714</v>
      </c>
      <c r="BP714">
        <v>1.1757</v>
      </c>
      <c r="BQ714">
        <v>1.1801999999999999</v>
      </c>
      <c r="BR714">
        <v>1.1846000000000001</v>
      </c>
      <c r="BS714">
        <v>1.1889000000000001</v>
      </c>
    </row>
    <row r="715" spans="1:71">
      <c r="A715" s="95">
        <v>45286</v>
      </c>
      <c r="W715" s="176">
        <v>1.0769</v>
      </c>
      <c r="X715" s="176">
        <v>1.07151</v>
      </c>
      <c r="Y715" s="176">
        <v>1.1042000000000001</v>
      </c>
      <c r="Z715" s="176">
        <v>1.096772222222222</v>
      </c>
      <c r="AA715" s="176">
        <v>1.0867499999999999</v>
      </c>
      <c r="AB715" s="176">
        <v>1.0866</v>
      </c>
      <c r="AC715" s="176">
        <v>1.1023000000000001</v>
      </c>
      <c r="AD715" s="176">
        <v>1.0745</v>
      </c>
      <c r="AE715" s="176">
        <v>1.0593999999999999</v>
      </c>
      <c r="AF715" s="176">
        <v>1.0619000000000001</v>
      </c>
      <c r="AG715">
        <v>1.0931</v>
      </c>
      <c r="AH715" s="293">
        <v>1.1023000000000001</v>
      </c>
      <c r="AW715" s="895"/>
      <c r="AX715" s="895"/>
      <c r="AY715" s="895"/>
      <c r="AZ715" s="895"/>
      <c r="BA715" s="895"/>
      <c r="BB715" s="895"/>
    </row>
    <row r="716" spans="1:71">
      <c r="A716" s="95">
        <v>45287</v>
      </c>
      <c r="W716" s="176">
        <v>1.0769</v>
      </c>
      <c r="X716" s="176">
        <v>1.07151</v>
      </c>
      <c r="Y716" s="176">
        <v>1.1042000000000001</v>
      </c>
      <c r="Z716" s="176">
        <v>1.096772222222222</v>
      </c>
      <c r="AA716" s="176">
        <v>1.0867499999999999</v>
      </c>
      <c r="AB716" s="176">
        <v>1.0866</v>
      </c>
      <c r="AC716" s="176">
        <v>1.1023000000000001</v>
      </c>
      <c r="AD716" s="176">
        <v>1.0745</v>
      </c>
      <c r="AE716" s="176">
        <v>1.0593999999999999</v>
      </c>
      <c r="AF716" s="176">
        <v>1.0619000000000001</v>
      </c>
      <c r="AG716">
        <v>1.0931</v>
      </c>
      <c r="AH716">
        <v>1.1065</v>
      </c>
      <c r="AW716" s="895"/>
      <c r="AX716" s="895"/>
      <c r="AY716" s="895"/>
      <c r="AZ716" s="895"/>
      <c r="BA716" s="895"/>
      <c r="BB716" s="895"/>
    </row>
    <row r="717" spans="1:71">
      <c r="A717" s="95">
        <v>45288</v>
      </c>
      <c r="W717" s="176">
        <v>1.0769</v>
      </c>
      <c r="X717" s="176">
        <v>1.07151</v>
      </c>
      <c r="Y717" s="176">
        <v>1.1042000000000001</v>
      </c>
      <c r="Z717" s="176">
        <v>1.096772222222222</v>
      </c>
      <c r="AA717" s="176">
        <v>1.0867499999999999</v>
      </c>
      <c r="AB717" s="176">
        <v>1.0866</v>
      </c>
      <c r="AC717" s="176">
        <v>1.1023000000000001</v>
      </c>
      <c r="AD717" s="176">
        <v>1.0745</v>
      </c>
      <c r="AE717" s="176">
        <v>1.0593999999999999</v>
      </c>
      <c r="AF717" s="176">
        <v>1.0619000000000001</v>
      </c>
      <c r="AG717">
        <v>1.0931</v>
      </c>
      <c r="AH717">
        <v>1.1113999999999999</v>
      </c>
      <c r="AI717">
        <v>1.1071</v>
      </c>
      <c r="AJ717">
        <v>1.1087</v>
      </c>
      <c r="AK717">
        <v>1.1100000000000001</v>
      </c>
      <c r="AL717">
        <v>1.1113</v>
      </c>
      <c r="AN717">
        <v>1.11425</v>
      </c>
      <c r="AQ717">
        <v>1.1188</v>
      </c>
      <c r="AT717">
        <v>1.1238999999999999</v>
      </c>
      <c r="AW717" s="895">
        <v>1.1287</v>
      </c>
      <c r="AX717" s="895"/>
      <c r="AY717" s="895"/>
      <c r="AZ717" s="895">
        <v>1.1334</v>
      </c>
      <c r="BA717" s="895"/>
      <c r="BB717" s="895"/>
      <c r="BC717">
        <v>1.1380999999999999</v>
      </c>
      <c r="BF717">
        <v>1.1428</v>
      </c>
      <c r="BH717">
        <v>1.1471499999999999</v>
      </c>
      <c r="BI717">
        <v>1.1513500000000001</v>
      </c>
      <c r="BJ717">
        <v>1.1556</v>
      </c>
      <c r="BK717">
        <v>1.1597999999999999</v>
      </c>
      <c r="BL717">
        <v>1.16405</v>
      </c>
      <c r="BM717">
        <v>1.16825</v>
      </c>
      <c r="BN717">
        <v>1.1725000000000001</v>
      </c>
      <c r="BO717">
        <v>1.1767000000000001</v>
      </c>
      <c r="BP717">
        <v>1.1809499999999999</v>
      </c>
      <c r="BQ717">
        <v>1.1853499999999999</v>
      </c>
      <c r="BR717">
        <v>1.1897</v>
      </c>
      <c r="BS717">
        <v>1.1939</v>
      </c>
    </row>
    <row r="718" spans="1:71">
      <c r="A718" s="95">
        <v>45289</v>
      </c>
      <c r="W718" s="176">
        <v>1.0769</v>
      </c>
      <c r="X718" s="176">
        <v>1.07151</v>
      </c>
      <c r="Y718" s="176">
        <v>1.1042000000000001</v>
      </c>
      <c r="Z718" s="176">
        <v>1.096772222222222</v>
      </c>
      <c r="AA718" s="176">
        <v>1.0867499999999999</v>
      </c>
      <c r="AB718" s="176">
        <v>1.0866</v>
      </c>
      <c r="AC718" s="176">
        <v>1.1023000000000001</v>
      </c>
      <c r="AD718" s="176">
        <v>1.0745</v>
      </c>
      <c r="AE718" s="176">
        <v>1.0593999999999999</v>
      </c>
      <c r="AF718" s="176">
        <v>1.0619000000000001</v>
      </c>
      <c r="AG718">
        <v>1.0931</v>
      </c>
      <c r="AH718">
        <v>1.105</v>
      </c>
      <c r="AI718">
        <v>1.1046</v>
      </c>
      <c r="AJ718">
        <v>1.1062000000000001</v>
      </c>
      <c r="AK718">
        <v>1.1074999999999999</v>
      </c>
      <c r="AL718">
        <v>1.1088</v>
      </c>
      <c r="AN718">
        <v>1.1116999999999999</v>
      </c>
      <c r="AQ718">
        <v>1.11605</v>
      </c>
      <c r="AT718">
        <v>1.1209499999999999</v>
      </c>
      <c r="AW718" s="895">
        <v>1.1255500000000001</v>
      </c>
      <c r="AX718" s="895"/>
      <c r="AY718" s="895"/>
      <c r="AZ718" s="895">
        <v>1.13005</v>
      </c>
      <c r="BA718" s="895"/>
      <c r="BB718" s="895"/>
      <c r="BC718">
        <v>1.1346000000000001</v>
      </c>
      <c r="BF718">
        <v>1.1391</v>
      </c>
      <c r="BH718">
        <v>1.1432500000000001</v>
      </c>
      <c r="BI718">
        <v>1.1473</v>
      </c>
      <c r="BJ718">
        <v>1.1513500000000001</v>
      </c>
      <c r="BK718">
        <v>1.1554</v>
      </c>
      <c r="BL718">
        <v>1.1594500000000001</v>
      </c>
      <c r="BM718">
        <v>1.1635</v>
      </c>
      <c r="BN718">
        <v>1.1675500000000001</v>
      </c>
      <c r="BO718">
        <v>1.1715500000000001</v>
      </c>
      <c r="BP718">
        <v>1.1756</v>
      </c>
      <c r="BQ718">
        <v>1.1798500000000001</v>
      </c>
      <c r="BR718">
        <v>1.1839999999999999</v>
      </c>
      <c r="BS718">
        <v>1.1880500000000001</v>
      </c>
    </row>
    <row r="719" spans="1:71">
      <c r="A719" s="95">
        <v>45293</v>
      </c>
      <c r="W719" s="176">
        <v>1.0769</v>
      </c>
      <c r="X719" s="176">
        <v>1.07151</v>
      </c>
      <c r="Y719" s="176">
        <v>1.1042000000000001</v>
      </c>
      <c r="Z719" s="176">
        <v>1.096772222222222</v>
      </c>
      <c r="AA719" s="176">
        <v>1.0867499999999999</v>
      </c>
      <c r="AB719" s="176">
        <v>1.0866</v>
      </c>
      <c r="AC719" s="176">
        <v>1.1023000000000001</v>
      </c>
      <c r="AD719" s="176">
        <v>1.0745</v>
      </c>
      <c r="AE719" s="176">
        <v>1.0593999999999999</v>
      </c>
      <c r="AF719" s="176">
        <v>1.0619000000000001</v>
      </c>
      <c r="AG719">
        <v>1.0931</v>
      </c>
      <c r="AH719">
        <v>1.105</v>
      </c>
      <c r="AI719" s="28">
        <v>1.0955999999999999</v>
      </c>
      <c r="AJ719">
        <v>1.0967</v>
      </c>
      <c r="AK719">
        <v>1.09795</v>
      </c>
      <c r="AL719">
        <v>1.0992500000000001</v>
      </c>
      <c r="AN719">
        <v>1.10215</v>
      </c>
      <c r="AQ719">
        <v>1.1065499999999999</v>
      </c>
      <c r="AT719">
        <v>1.1113999999999999</v>
      </c>
      <c r="AW719">
        <v>1.11625</v>
      </c>
      <c r="AZ719">
        <v>1.1209</v>
      </c>
      <c r="BC719">
        <v>1.1254999999999999</v>
      </c>
      <c r="BF719">
        <v>1.1301000000000001</v>
      </c>
      <c r="BH719">
        <v>1.1343000000000001</v>
      </c>
      <c r="BI719">
        <v>1.13845</v>
      </c>
      <c r="BJ719">
        <v>1.14255</v>
      </c>
      <c r="BK719">
        <v>1.1467000000000001</v>
      </c>
      <c r="BL719">
        <v>1.1508</v>
      </c>
      <c r="BM719">
        <v>1.1549</v>
      </c>
      <c r="BN719">
        <v>1.1590499999999999</v>
      </c>
      <c r="BO719">
        <v>1.1631499999999999</v>
      </c>
      <c r="BP719">
        <v>1.1673</v>
      </c>
      <c r="BQ719">
        <v>1.1716</v>
      </c>
      <c r="BR719">
        <v>1.1758500000000001</v>
      </c>
      <c r="BS719">
        <v>1.1799500000000001</v>
      </c>
    </row>
    <row r="720" spans="1:71">
      <c r="A720" s="95">
        <v>45294</v>
      </c>
      <c r="W720" s="176">
        <v>1.0769</v>
      </c>
      <c r="X720" s="176">
        <v>1.07151</v>
      </c>
      <c r="Y720" s="176">
        <v>1.1042000000000001</v>
      </c>
      <c r="Z720" s="176">
        <v>1.096772222222222</v>
      </c>
      <c r="AA720" s="176">
        <v>1.0867499999999999</v>
      </c>
      <c r="AB720" s="176">
        <v>1.0866</v>
      </c>
      <c r="AC720" s="176">
        <v>1.1023000000000001</v>
      </c>
      <c r="AD720" s="176">
        <v>1.0745</v>
      </c>
      <c r="AE720" s="176">
        <v>1.0593999999999999</v>
      </c>
      <c r="AF720" s="176">
        <v>1.0619000000000001</v>
      </c>
      <c r="AG720">
        <v>1.0931</v>
      </c>
      <c r="AH720">
        <v>1.105</v>
      </c>
      <c r="AI720" s="28">
        <v>1.0919000000000001</v>
      </c>
      <c r="AJ720">
        <v>1.09375</v>
      </c>
      <c r="AK720">
        <v>1.095</v>
      </c>
      <c r="AL720">
        <v>1.0963000000000001</v>
      </c>
      <c r="AN720">
        <v>1.0992999999999999</v>
      </c>
      <c r="AQ720">
        <v>1.10395</v>
      </c>
      <c r="AT720">
        <v>1.109</v>
      </c>
      <c r="AW720">
        <v>1.11415</v>
      </c>
      <c r="AZ720">
        <v>1.1190500000000001</v>
      </c>
      <c r="BC720">
        <v>1.1238999999999999</v>
      </c>
      <c r="BF720">
        <v>1.1287499999999999</v>
      </c>
      <c r="BH720">
        <v>1.1331500000000001</v>
      </c>
      <c r="BI720">
        <v>1.1373500000000001</v>
      </c>
      <c r="BJ720">
        <v>1.1415500000000001</v>
      </c>
      <c r="BK720">
        <v>1.1457999999999999</v>
      </c>
      <c r="BL720">
        <v>1.1499999999999999</v>
      </c>
      <c r="BM720">
        <v>1.15425</v>
      </c>
      <c r="BN720">
        <v>1.15845</v>
      </c>
      <c r="BO720">
        <v>1.1627000000000001</v>
      </c>
      <c r="BP720">
        <v>1.1669</v>
      </c>
      <c r="BQ720">
        <v>1.1713</v>
      </c>
      <c r="BR720">
        <v>1.1756500000000001</v>
      </c>
      <c r="BS720">
        <v>1.1798999999999999</v>
      </c>
    </row>
    <row r="721" spans="1:71">
      <c r="A721" s="95">
        <v>45295</v>
      </c>
      <c r="W721" s="176">
        <v>1.0769</v>
      </c>
      <c r="X721" s="176">
        <v>1.07151</v>
      </c>
      <c r="Y721" s="176">
        <v>1.1042000000000001</v>
      </c>
      <c r="Z721" s="176">
        <v>1.096772222222222</v>
      </c>
      <c r="AA721" s="176">
        <v>1.0867499999999999</v>
      </c>
      <c r="AB721" s="176">
        <v>1.0866</v>
      </c>
      <c r="AC721" s="176">
        <v>1.1023000000000001</v>
      </c>
      <c r="AD721" s="176">
        <v>1.0745</v>
      </c>
      <c r="AE721" s="176">
        <v>1.0593999999999999</v>
      </c>
      <c r="AF721" s="176">
        <v>1.0619000000000001</v>
      </c>
      <c r="AG721">
        <v>1.0931</v>
      </c>
      <c r="AH721">
        <v>1.105</v>
      </c>
      <c r="AI721" s="28">
        <v>1.0952999999999999</v>
      </c>
      <c r="AJ721">
        <v>1.0967</v>
      </c>
      <c r="AK721">
        <v>1.09795</v>
      </c>
      <c r="AL721">
        <v>1.0992500000000001</v>
      </c>
      <c r="AN721">
        <v>1.10215</v>
      </c>
      <c r="AQ721">
        <v>1.1067499999999999</v>
      </c>
      <c r="AT721">
        <v>1.11155</v>
      </c>
      <c r="AW721">
        <v>1.1165</v>
      </c>
      <c r="AZ721">
        <v>1.1211500000000001</v>
      </c>
      <c r="BC721">
        <v>1.1257999999999999</v>
      </c>
      <c r="BF721">
        <v>1.1304000000000001</v>
      </c>
      <c r="BH721">
        <v>1.1346499999999999</v>
      </c>
      <c r="BI721">
        <v>1.1388</v>
      </c>
      <c r="BJ721">
        <v>1.1429</v>
      </c>
      <c r="BK721">
        <v>1.1470499999999999</v>
      </c>
      <c r="BL721">
        <v>1.1511499999999999</v>
      </c>
      <c r="BM721">
        <v>1.1552500000000001</v>
      </c>
      <c r="BN721">
        <v>1.1594</v>
      </c>
      <c r="BO721">
        <v>1.1635</v>
      </c>
      <c r="BP721">
        <v>1.1676</v>
      </c>
      <c r="BQ721">
        <v>1.1718999999999999</v>
      </c>
      <c r="BR721">
        <v>1.17615</v>
      </c>
      <c r="BS721">
        <v>1.1802999999999999</v>
      </c>
    </row>
    <row r="722" spans="1:71">
      <c r="A722" s="95">
        <v>45296</v>
      </c>
      <c r="W722" s="176">
        <v>1.0769</v>
      </c>
      <c r="X722" s="176">
        <v>1.07151</v>
      </c>
      <c r="Y722" s="176">
        <v>1.1042000000000001</v>
      </c>
      <c r="Z722" s="176">
        <v>1.096772222222222</v>
      </c>
      <c r="AA722" s="176">
        <v>1.0867499999999999</v>
      </c>
      <c r="AB722" s="176">
        <v>1.0866</v>
      </c>
      <c r="AC722" s="176">
        <v>1.1023000000000001</v>
      </c>
      <c r="AD722" s="176">
        <v>1.0745</v>
      </c>
      <c r="AE722" s="176">
        <v>1.0593999999999999</v>
      </c>
      <c r="AF722" s="176">
        <v>1.0619000000000001</v>
      </c>
      <c r="AG722">
        <v>1.0931</v>
      </c>
      <c r="AH722">
        <v>1.105</v>
      </c>
      <c r="AI722" s="28">
        <v>1.0921000000000001</v>
      </c>
      <c r="AJ722">
        <v>1.0964499999999999</v>
      </c>
      <c r="AK722">
        <v>1.0976999999999999</v>
      </c>
      <c r="AL722">
        <v>1.099</v>
      </c>
      <c r="AN722">
        <v>1.1019000000000001</v>
      </c>
      <c r="AQ722">
        <v>1.1063000000000001</v>
      </c>
      <c r="AT722">
        <v>1.1110500000000001</v>
      </c>
      <c r="AW722">
        <v>1.1158999999999999</v>
      </c>
      <c r="AZ722">
        <v>1.1204000000000001</v>
      </c>
      <c r="BC722">
        <v>1.1249499999999999</v>
      </c>
      <c r="BF722">
        <v>1.1294500000000001</v>
      </c>
      <c r="BH722">
        <v>1.13365</v>
      </c>
      <c r="BI722">
        <v>1.13775</v>
      </c>
      <c r="BJ722">
        <v>1.1417999999999999</v>
      </c>
      <c r="BK722">
        <v>1.1458999999999999</v>
      </c>
      <c r="BL722">
        <v>1.14995</v>
      </c>
      <c r="BM722">
        <v>1.15405</v>
      </c>
      <c r="BN722">
        <v>1.1580999999999999</v>
      </c>
      <c r="BO722">
        <v>1.1621999999999999</v>
      </c>
      <c r="BP722">
        <v>1.16625</v>
      </c>
      <c r="BQ722">
        <v>1.1705000000000001</v>
      </c>
      <c r="BR722">
        <v>1.1747000000000001</v>
      </c>
      <c r="BS722">
        <v>1.1788000000000001</v>
      </c>
    </row>
    <row r="723" spans="1:71">
      <c r="A723" s="95">
        <v>45299</v>
      </c>
      <c r="W723" s="176">
        <v>1.0769</v>
      </c>
      <c r="X723" s="176">
        <v>1.07151</v>
      </c>
      <c r="Y723" s="176">
        <v>1.1042000000000001</v>
      </c>
      <c r="Z723" s="176">
        <v>1.096772222222222</v>
      </c>
      <c r="AA723" s="176">
        <v>1.0867499999999999</v>
      </c>
      <c r="AB723" s="176">
        <v>1.0866</v>
      </c>
      <c r="AC723" s="176">
        <v>1.1023000000000001</v>
      </c>
      <c r="AD723" s="176">
        <v>1.0745</v>
      </c>
      <c r="AE723" s="176">
        <v>1.0593999999999999</v>
      </c>
      <c r="AF723" s="176">
        <v>1.0619000000000001</v>
      </c>
      <c r="AG723">
        <v>1.0931</v>
      </c>
      <c r="AH723">
        <v>1.105</v>
      </c>
      <c r="AI723">
        <v>1.0946</v>
      </c>
      <c r="AJ723">
        <v>1.09795</v>
      </c>
      <c r="AK723">
        <v>1.0992500000000001</v>
      </c>
      <c r="AL723">
        <v>1.1005499999999999</v>
      </c>
      <c r="AN723">
        <v>1.10345</v>
      </c>
      <c r="AQ723">
        <v>1.10785</v>
      </c>
      <c r="AT723">
        <v>1.1125499999999999</v>
      </c>
      <c r="AW723">
        <v>1.1173999999999999</v>
      </c>
      <c r="AZ723">
        <v>1.12195</v>
      </c>
      <c r="BC723">
        <v>1.12645</v>
      </c>
      <c r="BF723">
        <v>1.131</v>
      </c>
      <c r="BH723">
        <v>1.1352500000000001</v>
      </c>
      <c r="BI723">
        <v>1.1394500000000001</v>
      </c>
      <c r="BJ723">
        <v>1.1435999999999999</v>
      </c>
      <c r="BK723">
        <v>1.14775</v>
      </c>
      <c r="BL723">
        <v>1.15195</v>
      </c>
      <c r="BM723">
        <v>1.1560999999999999</v>
      </c>
      <c r="BN723">
        <v>1.1603000000000001</v>
      </c>
      <c r="BO723">
        <v>1.16445</v>
      </c>
      <c r="BP723">
        <v>1.1686000000000001</v>
      </c>
      <c r="BQ723">
        <v>1.1729499999999999</v>
      </c>
      <c r="BR723">
        <v>1.1772499999999999</v>
      </c>
      <c r="BS723">
        <v>1.1814499999999999</v>
      </c>
    </row>
    <row r="724" spans="1:71">
      <c r="A724" s="95">
        <v>45300</v>
      </c>
      <c r="W724" s="176">
        <v>1.0769</v>
      </c>
      <c r="X724" s="176">
        <v>1.07151</v>
      </c>
      <c r="Y724" s="176">
        <v>1.1042000000000001</v>
      </c>
      <c r="Z724" s="176">
        <v>1.096772222222222</v>
      </c>
      <c r="AA724" s="176">
        <v>1.0867499999999999</v>
      </c>
      <c r="AB724" s="176">
        <v>1.0866</v>
      </c>
      <c r="AC724" s="176">
        <v>1.1023000000000001</v>
      </c>
      <c r="AD724" s="176">
        <v>1.0745</v>
      </c>
      <c r="AE724" s="176">
        <v>1.0593999999999999</v>
      </c>
      <c r="AF724" s="176">
        <v>1.0619000000000001</v>
      </c>
      <c r="AG724">
        <v>1.0931</v>
      </c>
      <c r="AH724">
        <v>1.105</v>
      </c>
      <c r="AI724" s="28">
        <v>1.0940000000000001</v>
      </c>
      <c r="AJ724">
        <v>1.0943000000000001</v>
      </c>
      <c r="AK724">
        <v>1.09555</v>
      </c>
      <c r="AL724">
        <v>1.0968</v>
      </c>
      <c r="AN724">
        <v>1.09965</v>
      </c>
      <c r="AQ724">
        <v>1.10395</v>
      </c>
      <c r="AT724">
        <v>1.1085</v>
      </c>
      <c r="AW724">
        <v>1.1131500000000001</v>
      </c>
      <c r="AZ724">
        <v>1.1173999999999999</v>
      </c>
      <c r="BC724">
        <v>1.1216999999999999</v>
      </c>
      <c r="BF724">
        <v>1.12595</v>
      </c>
      <c r="BH724">
        <v>1.13005</v>
      </c>
      <c r="BI724">
        <v>1.13405</v>
      </c>
      <c r="BJ724">
        <v>1.13805</v>
      </c>
      <c r="BK724">
        <v>1.14205</v>
      </c>
      <c r="BL724">
        <v>1.14605</v>
      </c>
      <c r="BM724">
        <v>1.15005</v>
      </c>
      <c r="BN724">
        <v>1.1539999999999999</v>
      </c>
      <c r="BO724">
        <v>1.1579999999999999</v>
      </c>
      <c r="BP724">
        <v>1.1619999999999999</v>
      </c>
      <c r="BQ724">
        <v>1.1661999999999999</v>
      </c>
      <c r="BR724">
        <v>1.1702999999999999</v>
      </c>
      <c r="BS724">
        <v>1.1742999999999999</v>
      </c>
    </row>
    <row r="725" spans="1:71">
      <c r="A725" s="95">
        <v>45301</v>
      </c>
      <c r="W725" s="176">
        <v>1.0769</v>
      </c>
      <c r="X725" s="176">
        <v>1.07151</v>
      </c>
      <c r="Y725" s="176">
        <v>1.1042000000000001</v>
      </c>
      <c r="Z725" s="176">
        <v>1.096772222222222</v>
      </c>
      <c r="AA725" s="176">
        <v>1.0867499999999999</v>
      </c>
      <c r="AB725" s="176">
        <v>1.0866</v>
      </c>
      <c r="AC725" s="176">
        <v>1.1023000000000001</v>
      </c>
      <c r="AD725" s="176">
        <v>1.0745</v>
      </c>
      <c r="AE725" s="176">
        <v>1.0593999999999999</v>
      </c>
      <c r="AF725" s="176">
        <v>1.0619000000000001</v>
      </c>
      <c r="AG725">
        <v>1.0931</v>
      </c>
      <c r="AH725">
        <v>1.105</v>
      </c>
      <c r="AI725" s="28">
        <v>1.0946</v>
      </c>
      <c r="AJ725">
        <v>1.0988500000000001</v>
      </c>
      <c r="AK725">
        <v>1.1001000000000001</v>
      </c>
      <c r="AL725">
        <v>1.1013500000000001</v>
      </c>
      <c r="AN725">
        <v>1.1041000000000001</v>
      </c>
      <c r="AQ725">
        <v>1.1083000000000001</v>
      </c>
      <c r="AT725">
        <v>1.1126499999999999</v>
      </c>
      <c r="AW725">
        <v>1.1173500000000001</v>
      </c>
      <c r="AZ725">
        <v>1.1215999999999999</v>
      </c>
      <c r="BC725">
        <v>1.12585</v>
      </c>
      <c r="BF725">
        <v>1.1301000000000001</v>
      </c>
      <c r="BH725">
        <v>1.13415</v>
      </c>
      <c r="BI725">
        <v>1.1380999999999999</v>
      </c>
      <c r="BJ725">
        <v>1.1419999999999999</v>
      </c>
      <c r="BK725">
        <v>1.14595</v>
      </c>
      <c r="BL725">
        <v>1.1498999999999999</v>
      </c>
      <c r="BM725">
        <v>1.1537999999999999</v>
      </c>
      <c r="BN725">
        <v>1.1577500000000001</v>
      </c>
      <c r="BO725">
        <v>1.1616500000000001</v>
      </c>
      <c r="BP725">
        <v>1.1656</v>
      </c>
      <c r="BQ725">
        <v>1.1697</v>
      </c>
      <c r="BR725">
        <v>1.1737500000000001</v>
      </c>
      <c r="BS725">
        <v>1.1777</v>
      </c>
    </row>
    <row r="726" spans="1:71">
      <c r="A726" s="95">
        <v>45302</v>
      </c>
      <c r="W726" s="176">
        <v>1.0769</v>
      </c>
      <c r="X726" s="176">
        <v>1.07151</v>
      </c>
      <c r="Y726" s="176">
        <v>1.1042000000000001</v>
      </c>
      <c r="Z726" s="176">
        <v>1.096772222222222</v>
      </c>
      <c r="AA726" s="176">
        <v>1.0867499999999999</v>
      </c>
      <c r="AB726" s="176">
        <v>1.0866</v>
      </c>
      <c r="AC726" s="176">
        <v>1.1023000000000001</v>
      </c>
      <c r="AD726" s="176">
        <v>1.0745</v>
      </c>
      <c r="AE726" s="176">
        <v>1.0593999999999999</v>
      </c>
      <c r="AF726" s="176">
        <v>1.0619000000000001</v>
      </c>
      <c r="AG726">
        <v>1.0931</v>
      </c>
      <c r="AH726">
        <v>1.105</v>
      </c>
      <c r="AI726" s="28">
        <v>1.0987</v>
      </c>
      <c r="AJ726">
        <v>1.0998000000000001</v>
      </c>
      <c r="AK726">
        <v>1.1010500000000001</v>
      </c>
      <c r="AL726">
        <v>1.1023000000000001</v>
      </c>
      <c r="AN726">
        <v>1.105</v>
      </c>
      <c r="AQ726">
        <v>1.1091500000000001</v>
      </c>
      <c r="AT726">
        <v>1.1134500000000001</v>
      </c>
      <c r="AW726">
        <v>1.1180000000000001</v>
      </c>
      <c r="AZ726">
        <v>1.1221000000000001</v>
      </c>
      <c r="BC726">
        <v>1.12615</v>
      </c>
      <c r="BF726">
        <v>1.1302000000000001</v>
      </c>
      <c r="BH726">
        <v>1.1342000000000001</v>
      </c>
      <c r="BI726">
        <v>1.1380999999999999</v>
      </c>
      <c r="BJ726">
        <v>1.14205</v>
      </c>
      <c r="BK726">
        <v>1.1459999999999999</v>
      </c>
      <c r="BL726">
        <v>1.1498999999999999</v>
      </c>
      <c r="BM726">
        <v>1.15385</v>
      </c>
      <c r="BN726">
        <v>1.1577999999999999</v>
      </c>
      <c r="BO726">
        <v>1.1617</v>
      </c>
      <c r="BP726">
        <v>1.1656500000000001</v>
      </c>
      <c r="BQ726">
        <v>1.1697500000000001</v>
      </c>
      <c r="BR726">
        <v>1.1738500000000001</v>
      </c>
      <c r="BS726">
        <v>1.1777500000000001</v>
      </c>
    </row>
    <row r="727" spans="1:71">
      <c r="A727" s="95">
        <v>45303</v>
      </c>
      <c r="W727" s="176">
        <v>1.0769</v>
      </c>
      <c r="X727" s="176">
        <v>1.07151</v>
      </c>
      <c r="Y727" s="176">
        <v>1.1042000000000001</v>
      </c>
      <c r="Z727" s="176">
        <v>1.096772222222222</v>
      </c>
      <c r="AA727" s="176">
        <v>1.0867499999999999</v>
      </c>
      <c r="AB727" s="176">
        <v>1.0866</v>
      </c>
      <c r="AC727" s="176">
        <v>1.1023000000000001</v>
      </c>
      <c r="AD727" s="176">
        <v>1.0745</v>
      </c>
      <c r="AE727" s="176">
        <v>1.0593999999999999</v>
      </c>
      <c r="AF727" s="176">
        <v>1.0619000000000001</v>
      </c>
      <c r="AG727">
        <v>1.0931</v>
      </c>
      <c r="AH727">
        <v>1.105</v>
      </c>
      <c r="AI727" s="28">
        <v>1.0942000000000001</v>
      </c>
      <c r="AJ727">
        <v>1.0972</v>
      </c>
      <c r="AK727">
        <v>1.0984499999999999</v>
      </c>
      <c r="AL727">
        <v>1.09965</v>
      </c>
      <c r="AM727">
        <v>1.1009</v>
      </c>
      <c r="AN727">
        <v>1.1024499999999999</v>
      </c>
      <c r="AQ727">
        <v>1.1064000000000001</v>
      </c>
      <c r="AT727">
        <v>1.1105</v>
      </c>
      <c r="AW727">
        <v>1.1149500000000001</v>
      </c>
      <c r="AZ727">
        <v>1.119</v>
      </c>
      <c r="BC727">
        <v>1.1230500000000001</v>
      </c>
      <c r="BF727">
        <v>1.1271</v>
      </c>
      <c r="BH727">
        <v>1.1310500000000001</v>
      </c>
      <c r="BI727">
        <v>1.135</v>
      </c>
      <c r="BJ727">
        <v>1.1389</v>
      </c>
      <c r="BK727">
        <v>1.1428499999999999</v>
      </c>
      <c r="BL727">
        <v>1.1467499999999999</v>
      </c>
      <c r="BM727">
        <v>1.1507000000000001</v>
      </c>
      <c r="BN727">
        <v>1.1546000000000001</v>
      </c>
      <c r="BO727">
        <v>1.15855</v>
      </c>
      <c r="BP727">
        <v>1.16245</v>
      </c>
      <c r="BQ727">
        <v>1.16655</v>
      </c>
      <c r="BR727">
        <v>1.1706000000000001</v>
      </c>
      <c r="BS727">
        <v>1.17455</v>
      </c>
    </row>
    <row r="728" spans="1:71">
      <c r="A728" s="95">
        <v>45306</v>
      </c>
      <c r="W728" s="176">
        <v>1.0769</v>
      </c>
      <c r="X728" s="176">
        <v>1.07151</v>
      </c>
      <c r="Y728" s="176">
        <v>1.1042000000000001</v>
      </c>
      <c r="Z728" s="176">
        <v>1.096772222222222</v>
      </c>
      <c r="AA728" s="176">
        <v>1.0867499999999999</v>
      </c>
      <c r="AB728" s="176">
        <v>1.0866</v>
      </c>
      <c r="AC728" s="176">
        <v>1.1023000000000001</v>
      </c>
      <c r="AD728" s="176">
        <v>1.0745</v>
      </c>
      <c r="AE728" s="176">
        <v>1.0593999999999999</v>
      </c>
      <c r="AF728" s="176">
        <v>1.0619000000000001</v>
      </c>
      <c r="AG728">
        <v>1.0931</v>
      </c>
      <c r="AH728">
        <v>1.105</v>
      </c>
      <c r="AI728" s="28">
        <v>1.0945</v>
      </c>
      <c r="AJ728" s="189">
        <v>1.0972</v>
      </c>
      <c r="AK728" s="189">
        <v>1.0984499999999999</v>
      </c>
      <c r="AL728" s="189">
        <v>1.09965</v>
      </c>
      <c r="AM728" s="189">
        <v>1.1009</v>
      </c>
      <c r="AN728" s="189">
        <v>1.1024499999999999</v>
      </c>
      <c r="AO728" s="189"/>
      <c r="AP728" s="189"/>
      <c r="AQ728" s="189">
        <v>1.1064000000000001</v>
      </c>
      <c r="AR728" s="189"/>
      <c r="AS728" s="189"/>
      <c r="AT728" s="189">
        <v>1.1105</v>
      </c>
      <c r="AU728" s="189"/>
      <c r="AV728" s="189"/>
      <c r="AW728" s="189">
        <v>1.1149500000000001</v>
      </c>
      <c r="AX728" s="189"/>
      <c r="AY728" s="189"/>
      <c r="AZ728" s="189">
        <v>1.119</v>
      </c>
      <c r="BA728" s="189"/>
      <c r="BB728" s="189"/>
      <c r="BC728" s="189">
        <v>1.1230500000000001</v>
      </c>
      <c r="BD728" s="189"/>
      <c r="BE728" s="189"/>
      <c r="BF728" s="189">
        <v>1.1271</v>
      </c>
      <c r="BG728" s="189"/>
      <c r="BH728" s="189">
        <v>1.1310500000000001</v>
      </c>
      <c r="BI728" s="189">
        <v>1.135</v>
      </c>
      <c r="BJ728" s="189">
        <v>1.1389</v>
      </c>
      <c r="BK728" s="189">
        <v>1.1428499999999999</v>
      </c>
      <c r="BL728" s="189">
        <v>1.1467499999999999</v>
      </c>
      <c r="BM728" s="189">
        <v>1.1507000000000001</v>
      </c>
      <c r="BN728" s="189">
        <v>1.1546000000000001</v>
      </c>
      <c r="BO728" s="189">
        <v>1.15855</v>
      </c>
      <c r="BP728" s="189">
        <v>1.16245</v>
      </c>
      <c r="BQ728" s="189">
        <v>1.16655</v>
      </c>
      <c r="BR728" s="189">
        <v>1.1706000000000001</v>
      </c>
      <c r="BS728" s="189">
        <v>1.17455</v>
      </c>
    </row>
    <row r="729" spans="1:71">
      <c r="A729" s="95">
        <v>45307</v>
      </c>
      <c r="W729" s="176">
        <v>1.0769</v>
      </c>
      <c r="X729" s="176">
        <v>1.07151</v>
      </c>
      <c r="Y729" s="176">
        <v>1.1042000000000001</v>
      </c>
      <c r="Z729" s="176">
        <v>1.096772222222222</v>
      </c>
      <c r="AA729" s="176">
        <v>1.0867499999999999</v>
      </c>
      <c r="AB729" s="176">
        <v>1.0866</v>
      </c>
      <c r="AC729" s="176">
        <v>1.1023000000000001</v>
      </c>
      <c r="AD729" s="176">
        <v>1.0745</v>
      </c>
      <c r="AE729" s="176">
        <v>1.0593999999999999</v>
      </c>
      <c r="AF729" s="176">
        <v>1.0619000000000001</v>
      </c>
      <c r="AG729">
        <v>1.0931</v>
      </c>
      <c r="AH729">
        <v>1.105</v>
      </c>
      <c r="AI729" s="28">
        <v>1.0882000000000001</v>
      </c>
      <c r="AJ729">
        <v>1.0888</v>
      </c>
      <c r="AK729">
        <v>1.09005</v>
      </c>
      <c r="AL729">
        <v>1.0912500000000001</v>
      </c>
      <c r="AM729">
        <v>1.0924499999999999</v>
      </c>
      <c r="AN729">
        <v>1.09395</v>
      </c>
      <c r="AQ729">
        <v>1.09785</v>
      </c>
      <c r="AT729">
        <v>1.10195</v>
      </c>
      <c r="AW729">
        <v>1.1064000000000001</v>
      </c>
      <c r="AZ729">
        <v>1.1105</v>
      </c>
      <c r="BC729">
        <v>1.1146</v>
      </c>
      <c r="BF729">
        <v>1.1187</v>
      </c>
      <c r="BH729">
        <v>1.1227499999999999</v>
      </c>
      <c r="BI729">
        <v>1.1267</v>
      </c>
      <c r="BJ729">
        <v>1.1307</v>
      </c>
      <c r="BK729">
        <v>1.1347</v>
      </c>
      <c r="BL729">
        <v>1.1387</v>
      </c>
      <c r="BM729">
        <v>1.1427</v>
      </c>
      <c r="BN729">
        <v>1.1467000000000001</v>
      </c>
      <c r="BO729">
        <v>1.1507000000000001</v>
      </c>
      <c r="BP729">
        <v>1.1547000000000001</v>
      </c>
      <c r="BQ729">
        <v>1.1589</v>
      </c>
      <c r="BR729">
        <v>1.163</v>
      </c>
      <c r="BS729">
        <v>1.167</v>
      </c>
    </row>
    <row r="730" spans="1:71">
      <c r="A730" s="95">
        <v>45308</v>
      </c>
      <c r="W730" s="176">
        <v>1.0769</v>
      </c>
      <c r="X730" s="176">
        <v>1.07151</v>
      </c>
      <c r="Y730" s="176">
        <v>1.1042000000000001</v>
      </c>
      <c r="Z730" s="176">
        <v>1.096772222222222</v>
      </c>
      <c r="AA730" s="176">
        <v>1.0867499999999999</v>
      </c>
      <c r="AB730" s="176">
        <v>1.0866</v>
      </c>
      <c r="AC730" s="176">
        <v>1.1023000000000001</v>
      </c>
      <c r="AD730" s="176">
        <v>1.0745</v>
      </c>
      <c r="AE730" s="176">
        <v>1.0593999999999999</v>
      </c>
      <c r="AF730" s="176">
        <v>1.0619000000000001</v>
      </c>
      <c r="AG730">
        <v>1.0931</v>
      </c>
      <c r="AH730">
        <v>1.105</v>
      </c>
      <c r="AI730" s="28">
        <v>1.0876999999999999</v>
      </c>
      <c r="AJ730">
        <v>1.0889</v>
      </c>
      <c r="AK730">
        <v>1.0901000000000001</v>
      </c>
      <c r="AL730">
        <v>1.0912999999999999</v>
      </c>
      <c r="AM730">
        <v>1.0925499999999999</v>
      </c>
      <c r="AN730">
        <v>1.0940000000000001</v>
      </c>
      <c r="AQ730">
        <v>1.09805</v>
      </c>
      <c r="AT730">
        <v>1.1023000000000001</v>
      </c>
      <c r="AW730">
        <v>1.1069500000000001</v>
      </c>
      <c r="AZ730">
        <v>1.1111500000000001</v>
      </c>
      <c r="BC730">
        <v>1.1153500000000001</v>
      </c>
      <c r="BF730">
        <v>1.11955</v>
      </c>
      <c r="BH730">
        <v>1.1235999999999999</v>
      </c>
      <c r="BI730">
        <v>1.1275999999999999</v>
      </c>
      <c r="BJ730">
        <v>1.1315500000000001</v>
      </c>
      <c r="BK730">
        <v>1.1355</v>
      </c>
      <c r="BL730">
        <v>1.1395</v>
      </c>
      <c r="BM730">
        <v>1.1434500000000001</v>
      </c>
      <c r="BN730">
        <v>1.1474500000000001</v>
      </c>
      <c r="BO730">
        <v>1.1514</v>
      </c>
      <c r="BP730">
        <v>1.1553500000000001</v>
      </c>
      <c r="BQ730">
        <v>1.1595</v>
      </c>
      <c r="BR730">
        <v>1.1636</v>
      </c>
      <c r="BS730">
        <v>1.1676</v>
      </c>
    </row>
    <row r="731" spans="1:71">
      <c r="A731" s="95">
        <v>45309</v>
      </c>
      <c r="W731" s="176">
        <v>1.0769</v>
      </c>
      <c r="X731" s="176">
        <v>1.07151</v>
      </c>
      <c r="Y731" s="176">
        <v>1.1042000000000001</v>
      </c>
      <c r="Z731" s="176">
        <v>1.096772222222222</v>
      </c>
      <c r="AA731" s="176">
        <v>1.0867499999999999</v>
      </c>
      <c r="AB731" s="176">
        <v>1.0866</v>
      </c>
      <c r="AC731" s="176">
        <v>1.1023000000000001</v>
      </c>
      <c r="AD731" s="176">
        <v>1.0745</v>
      </c>
      <c r="AE731" s="176">
        <v>1.0593999999999999</v>
      </c>
      <c r="AF731" s="176">
        <v>1.0619000000000001</v>
      </c>
      <c r="AG731">
        <v>1.0931</v>
      </c>
      <c r="AH731">
        <v>1.105</v>
      </c>
      <c r="AI731" s="28">
        <v>1.0874999999999999</v>
      </c>
      <c r="AJ731">
        <v>1.0874999999999999</v>
      </c>
      <c r="AK731">
        <v>1.0887</v>
      </c>
      <c r="AL731">
        <v>1.0899000000000001</v>
      </c>
      <c r="AM731">
        <v>1.0911</v>
      </c>
      <c r="AN731">
        <v>1.0926</v>
      </c>
      <c r="AQ731">
        <v>1.0965499999999999</v>
      </c>
      <c r="AT731">
        <v>1.1008</v>
      </c>
      <c r="AW731">
        <v>1.1052500000000001</v>
      </c>
      <c r="AZ731">
        <v>1.1093500000000001</v>
      </c>
      <c r="BC731">
        <v>1.1133999999999999</v>
      </c>
      <c r="BF731">
        <v>1.1174999999999999</v>
      </c>
      <c r="BH731">
        <v>1.1214999999999999</v>
      </c>
      <c r="BI731">
        <v>1.1254</v>
      </c>
      <c r="BJ731">
        <v>1.1293500000000001</v>
      </c>
      <c r="BK731">
        <v>1.1332500000000001</v>
      </c>
      <c r="BL731">
        <v>1.1371500000000001</v>
      </c>
      <c r="BM731">
        <v>1.1411</v>
      </c>
      <c r="BN731">
        <v>1.145</v>
      </c>
      <c r="BO731">
        <v>1.1489499999999999</v>
      </c>
      <c r="BP731">
        <v>1.1528499999999999</v>
      </c>
      <c r="BQ731">
        <v>1.1569499999999999</v>
      </c>
      <c r="BR731">
        <v>1.161</v>
      </c>
      <c r="BS731">
        <v>1.1649</v>
      </c>
    </row>
    <row r="732" spans="1:71">
      <c r="A732" s="95">
        <v>45310</v>
      </c>
      <c r="W732" s="176">
        <v>1.0769</v>
      </c>
      <c r="X732" s="176">
        <v>1.07151</v>
      </c>
      <c r="Y732" s="176">
        <v>1.1042000000000001</v>
      </c>
      <c r="Z732" s="176">
        <v>1.096772222222222</v>
      </c>
      <c r="AA732" s="176">
        <v>1.0867499999999999</v>
      </c>
      <c r="AB732" s="176">
        <v>1.0866</v>
      </c>
      <c r="AC732" s="176">
        <v>1.1023000000000001</v>
      </c>
      <c r="AD732" s="176">
        <v>1.0745</v>
      </c>
      <c r="AE732" s="176">
        <v>1.0593999999999999</v>
      </c>
      <c r="AF732" s="176">
        <v>1.0619000000000001</v>
      </c>
      <c r="AG732">
        <v>1.0931</v>
      </c>
      <c r="AH732">
        <v>1.105</v>
      </c>
      <c r="AI732" s="28">
        <v>1.0887</v>
      </c>
      <c r="AJ732">
        <v>1.0905</v>
      </c>
      <c r="AK732">
        <v>1.09175</v>
      </c>
      <c r="AL732">
        <v>1.0929500000000001</v>
      </c>
      <c r="AM732">
        <v>1.0942000000000001</v>
      </c>
      <c r="AN732">
        <v>1.0956999999999999</v>
      </c>
      <c r="AQ732">
        <v>1.09975</v>
      </c>
      <c r="AT732">
        <v>1.1040000000000001</v>
      </c>
      <c r="AW732">
        <v>1.1086499999999999</v>
      </c>
      <c r="AZ732">
        <v>1.1128499999999999</v>
      </c>
      <c r="BC732">
        <v>1.117</v>
      </c>
      <c r="BF732">
        <v>1.1212</v>
      </c>
      <c r="BH732">
        <v>1.1253500000000001</v>
      </c>
      <c r="BI732">
        <v>1.1294500000000001</v>
      </c>
      <c r="BJ732">
        <v>1.1335500000000001</v>
      </c>
      <c r="BK732">
        <v>1.1376500000000001</v>
      </c>
      <c r="BL732">
        <v>1.14175</v>
      </c>
      <c r="BM732">
        <v>1.14585</v>
      </c>
      <c r="BN732">
        <v>1.14995</v>
      </c>
      <c r="BO732">
        <v>1.1539999999999999</v>
      </c>
      <c r="BP732">
        <v>1.1580999999999999</v>
      </c>
      <c r="BQ732">
        <v>1.1624000000000001</v>
      </c>
      <c r="BR732">
        <v>1.1666000000000001</v>
      </c>
      <c r="BS732">
        <v>1.1707000000000001</v>
      </c>
    </row>
    <row r="733" spans="1:71">
      <c r="A733" s="95">
        <v>45313</v>
      </c>
      <c r="W733" s="176">
        <v>1.0769</v>
      </c>
      <c r="X733" s="176">
        <v>1.07151</v>
      </c>
      <c r="Y733" s="176">
        <v>1.1042000000000001</v>
      </c>
      <c r="Z733" s="176">
        <v>1.096772222222222</v>
      </c>
      <c r="AA733" s="176">
        <v>1.0867499999999999</v>
      </c>
      <c r="AB733" s="176">
        <v>1.0866</v>
      </c>
      <c r="AC733" s="176">
        <v>1.1023000000000001</v>
      </c>
      <c r="AD733" s="176">
        <v>1.0745</v>
      </c>
      <c r="AE733" s="176">
        <v>1.0593999999999999</v>
      </c>
      <c r="AF733" s="176">
        <v>1.0619000000000001</v>
      </c>
      <c r="AG733">
        <v>1.0931</v>
      </c>
      <c r="AH733">
        <v>1.105</v>
      </c>
      <c r="AI733" s="28">
        <v>1.089</v>
      </c>
      <c r="AJ733">
        <v>1.08965</v>
      </c>
      <c r="AK733">
        <v>1.0908500000000001</v>
      </c>
      <c r="AL733">
        <v>1.09205</v>
      </c>
      <c r="AM733">
        <v>1.0932999999999999</v>
      </c>
      <c r="AN733">
        <v>1.0948</v>
      </c>
      <c r="AQ733">
        <v>1.0988500000000001</v>
      </c>
      <c r="AT733">
        <v>1.1031500000000001</v>
      </c>
      <c r="AW733">
        <v>1.1077999999999999</v>
      </c>
      <c r="AZ733">
        <v>1.11195</v>
      </c>
      <c r="BC733">
        <v>1.11615</v>
      </c>
      <c r="BF733">
        <v>1.1203000000000001</v>
      </c>
      <c r="BH733">
        <v>1.1244000000000001</v>
      </c>
      <c r="BI733">
        <v>1.12845</v>
      </c>
      <c r="BJ733">
        <v>1.13245</v>
      </c>
      <c r="BK733">
        <v>1.13645</v>
      </c>
      <c r="BL733">
        <v>1.1405000000000001</v>
      </c>
      <c r="BM733">
        <v>1.1445000000000001</v>
      </c>
      <c r="BN733">
        <v>1.14855</v>
      </c>
      <c r="BO733">
        <v>1.15255</v>
      </c>
      <c r="BP733">
        <v>1.1566000000000001</v>
      </c>
      <c r="BQ733">
        <v>1.1608000000000001</v>
      </c>
      <c r="BR733">
        <v>1.1649499999999999</v>
      </c>
      <c r="BS733">
        <v>1.1689499999999999</v>
      </c>
    </row>
    <row r="734" spans="1:71">
      <c r="A734" s="95">
        <v>45314</v>
      </c>
      <c r="W734">
        <v>1.0769</v>
      </c>
      <c r="X734">
        <v>1.07151</v>
      </c>
      <c r="Y734">
        <v>1.1042000000000001</v>
      </c>
      <c r="Z734">
        <v>1.096772222222222</v>
      </c>
      <c r="AA734">
        <v>1.0867499999999999</v>
      </c>
      <c r="AB734">
        <v>1.0866</v>
      </c>
      <c r="AC734">
        <v>1.1023000000000001</v>
      </c>
      <c r="AD734">
        <v>1.0745</v>
      </c>
      <c r="AE734">
        <v>1.0593999999999999</v>
      </c>
      <c r="AF734">
        <v>1.0619000000000001</v>
      </c>
      <c r="AG734">
        <v>1.0931</v>
      </c>
      <c r="AH734">
        <v>1.105</v>
      </c>
      <c r="AI734" s="28">
        <v>1.0871999999999999</v>
      </c>
      <c r="AJ734">
        <v>1.08565</v>
      </c>
      <c r="AK734">
        <v>1.0869</v>
      </c>
      <c r="AL734">
        <v>1.0881000000000001</v>
      </c>
      <c r="AM734">
        <v>1.08935</v>
      </c>
      <c r="AN734">
        <v>1.0908</v>
      </c>
      <c r="AQ734">
        <v>1.0948</v>
      </c>
      <c r="AT734">
        <v>1.0991</v>
      </c>
      <c r="AW734">
        <v>1.1036999999999999</v>
      </c>
      <c r="AZ734">
        <v>1.1079000000000001</v>
      </c>
      <c r="BC734">
        <v>1.11205</v>
      </c>
      <c r="BF734">
        <v>1.1162000000000001</v>
      </c>
      <c r="BH734">
        <v>1.12025</v>
      </c>
      <c r="BI734">
        <v>1.12415</v>
      </c>
      <c r="BJ734">
        <v>1.1281000000000001</v>
      </c>
      <c r="BK734">
        <v>1.13205</v>
      </c>
      <c r="BL734">
        <v>1.13595</v>
      </c>
      <c r="BM734">
        <v>1.1398999999999999</v>
      </c>
      <c r="BN734">
        <v>1.1437999999999999</v>
      </c>
      <c r="BO734">
        <v>1.14775</v>
      </c>
      <c r="BP734">
        <v>1.1516500000000001</v>
      </c>
      <c r="BQ734">
        <v>1.1557500000000001</v>
      </c>
      <c r="BR734">
        <v>1.1597999999999999</v>
      </c>
      <c r="BS734">
        <v>1.1637500000000001</v>
      </c>
    </row>
    <row r="735" spans="1:71">
      <c r="A735" s="95">
        <v>45315</v>
      </c>
      <c r="W735">
        <v>1.0769</v>
      </c>
      <c r="X735">
        <v>1.07151</v>
      </c>
      <c r="Y735">
        <v>1.1042000000000001</v>
      </c>
      <c r="Z735">
        <v>1.096772222222222</v>
      </c>
      <c r="AA735">
        <v>1.0867499999999999</v>
      </c>
      <c r="AB735">
        <v>1.0866</v>
      </c>
      <c r="AC735">
        <v>1.1023000000000001</v>
      </c>
      <c r="AD735">
        <v>1.0745</v>
      </c>
      <c r="AE735">
        <v>1.0593999999999999</v>
      </c>
      <c r="AF735">
        <v>1.0619000000000001</v>
      </c>
      <c r="AG735">
        <v>1.0931</v>
      </c>
      <c r="AH735">
        <v>1.105</v>
      </c>
      <c r="AI735" s="28">
        <v>1.0905</v>
      </c>
      <c r="AJ735">
        <v>1.08995</v>
      </c>
      <c r="AK735">
        <v>1.0911999999999999</v>
      </c>
      <c r="AL735">
        <v>1.0924499999999999</v>
      </c>
      <c r="AM735">
        <v>1.0936999999999999</v>
      </c>
      <c r="AN735">
        <v>1.0952</v>
      </c>
      <c r="AQ735">
        <v>1.0992500000000001</v>
      </c>
      <c r="AT735">
        <v>1.1035999999999999</v>
      </c>
      <c r="AW735">
        <v>1.1082000000000001</v>
      </c>
      <c r="AZ735">
        <v>1.1124000000000001</v>
      </c>
      <c r="BC735">
        <v>1.1165499999999999</v>
      </c>
      <c r="BF735">
        <v>1.1207499999999999</v>
      </c>
      <c r="BH735">
        <v>1.1249499999999999</v>
      </c>
      <c r="BI735">
        <v>1.1292</v>
      </c>
      <c r="BJ735">
        <v>1.1334</v>
      </c>
      <c r="BK735">
        <v>1.1376500000000001</v>
      </c>
      <c r="BL735">
        <v>1.1418999999999999</v>
      </c>
      <c r="BM735">
        <v>1.1460999999999999</v>
      </c>
      <c r="BN735">
        <v>1.15035</v>
      </c>
      <c r="BO735">
        <v>1.15455</v>
      </c>
      <c r="BP735">
        <v>1.1588000000000001</v>
      </c>
      <c r="BQ735">
        <v>1.1632</v>
      </c>
      <c r="BR735">
        <v>1.1676</v>
      </c>
      <c r="BS735">
        <v>1.1718</v>
      </c>
    </row>
    <row r="736" spans="1:71">
      <c r="A736" s="95">
        <v>45316</v>
      </c>
      <c r="W736">
        <v>1.0769</v>
      </c>
      <c r="X736">
        <v>1.07151</v>
      </c>
      <c r="Y736">
        <v>1.1042000000000001</v>
      </c>
      <c r="Z736">
        <v>1.096772222222222</v>
      </c>
      <c r="AA736">
        <v>1.0867499999999999</v>
      </c>
      <c r="AB736">
        <v>1.0866</v>
      </c>
      <c r="AC736">
        <v>1.1023000000000001</v>
      </c>
      <c r="AD736">
        <v>1.0745</v>
      </c>
      <c r="AE736">
        <v>1.0593999999999999</v>
      </c>
      <c r="AF736">
        <v>1.0619000000000001</v>
      </c>
      <c r="AG736">
        <v>1.0931</v>
      </c>
      <c r="AH736">
        <v>1.105</v>
      </c>
      <c r="AI736" s="28">
        <v>1.0892999999999999</v>
      </c>
      <c r="AJ736">
        <v>1.0846</v>
      </c>
      <c r="AK736">
        <v>1.08585</v>
      </c>
      <c r="AL736">
        <v>1.0871</v>
      </c>
      <c r="AM736">
        <v>1.0884</v>
      </c>
      <c r="AN736">
        <v>1.08985</v>
      </c>
      <c r="AQ736">
        <v>1.09405</v>
      </c>
      <c r="AT736">
        <v>1.0985</v>
      </c>
      <c r="AW736">
        <v>1.1032</v>
      </c>
      <c r="AZ736">
        <v>1.10755</v>
      </c>
      <c r="BC736">
        <v>1.11195</v>
      </c>
      <c r="BF736">
        <v>1.1163000000000001</v>
      </c>
      <c r="BH736">
        <v>1.1205499999999999</v>
      </c>
      <c r="BI736">
        <v>1.1247</v>
      </c>
      <c r="BJ736">
        <v>1.1288499999999999</v>
      </c>
      <c r="BK736">
        <v>1.133</v>
      </c>
      <c r="BL736">
        <v>1.1371500000000001</v>
      </c>
      <c r="BM736">
        <v>1.1413</v>
      </c>
      <c r="BN736">
        <v>1.1454500000000001</v>
      </c>
      <c r="BO736">
        <v>1.1496</v>
      </c>
      <c r="BP736">
        <v>1.1537500000000001</v>
      </c>
      <c r="BQ736">
        <v>1.1580999999999999</v>
      </c>
      <c r="BR736">
        <v>1.1624000000000001</v>
      </c>
      <c r="BS736">
        <v>1.16655</v>
      </c>
    </row>
    <row r="737" spans="1:71">
      <c r="A737" s="95">
        <v>45317</v>
      </c>
      <c r="W737">
        <v>1.0769</v>
      </c>
      <c r="X737">
        <v>1.07151</v>
      </c>
      <c r="Y737">
        <v>1.1042000000000001</v>
      </c>
      <c r="Z737">
        <v>1.096772222222222</v>
      </c>
      <c r="AA737">
        <v>1.0867499999999999</v>
      </c>
      <c r="AB737">
        <v>1.0866</v>
      </c>
      <c r="AC737">
        <v>1.1023000000000001</v>
      </c>
      <c r="AD737">
        <v>1.0745</v>
      </c>
      <c r="AE737">
        <v>1.0593999999999999</v>
      </c>
      <c r="AF737">
        <v>1.0619000000000001</v>
      </c>
      <c r="AG737">
        <v>1.0931</v>
      </c>
      <c r="AH737">
        <v>1.105</v>
      </c>
      <c r="AI737" s="28">
        <v>1.0871</v>
      </c>
      <c r="AJ737">
        <v>1.0868</v>
      </c>
      <c r="AK737">
        <v>1.0880000000000001</v>
      </c>
      <c r="AL737">
        <v>1.0892500000000001</v>
      </c>
      <c r="AM737">
        <v>1.0905499999999999</v>
      </c>
      <c r="AN737">
        <v>1.0920000000000001</v>
      </c>
      <c r="AQ737">
        <v>1.0962499999999999</v>
      </c>
      <c r="AT737">
        <v>1.1008</v>
      </c>
      <c r="AW737">
        <v>1.1055999999999999</v>
      </c>
      <c r="AZ737">
        <v>1.1100000000000001</v>
      </c>
      <c r="BC737">
        <v>1.11435</v>
      </c>
      <c r="BF737">
        <v>1.1187499999999999</v>
      </c>
      <c r="BH737">
        <v>1.1230500000000001</v>
      </c>
      <c r="BI737">
        <v>1.1274</v>
      </c>
      <c r="BJ737">
        <v>1.1316999999999999</v>
      </c>
      <c r="BK737">
        <v>1.1359999999999999</v>
      </c>
      <c r="BL737">
        <v>1.14035</v>
      </c>
      <c r="BM737">
        <v>1.1446499999999999</v>
      </c>
      <c r="BN737">
        <v>1.1489499999999999</v>
      </c>
      <c r="BO737">
        <v>1.1532500000000001</v>
      </c>
      <c r="BP737">
        <v>1.1576</v>
      </c>
      <c r="BQ737">
        <v>1.1620999999999999</v>
      </c>
      <c r="BR737">
        <v>1.16655</v>
      </c>
      <c r="BS737">
        <v>1.1708499999999999</v>
      </c>
    </row>
    <row r="738" spans="1:71">
      <c r="A738" s="95">
        <v>45320</v>
      </c>
      <c r="W738">
        <v>1.0769</v>
      </c>
      <c r="X738">
        <v>1.07151</v>
      </c>
      <c r="Y738">
        <v>1.1042000000000001</v>
      </c>
      <c r="Z738">
        <v>1.096772222222222</v>
      </c>
      <c r="AA738">
        <v>1.0867499999999999</v>
      </c>
      <c r="AB738">
        <v>1.0866</v>
      </c>
      <c r="AC738">
        <v>1.1023000000000001</v>
      </c>
      <c r="AD738">
        <v>1.0745</v>
      </c>
      <c r="AE738">
        <v>1.0593999999999999</v>
      </c>
      <c r="AF738">
        <v>1.0619000000000001</v>
      </c>
      <c r="AG738">
        <v>1.0931</v>
      </c>
      <c r="AH738">
        <v>1.105</v>
      </c>
      <c r="AI738" s="28">
        <v>1.0823</v>
      </c>
      <c r="AJ738">
        <v>1.0827500000000001</v>
      </c>
      <c r="AK738">
        <v>1.0840000000000001</v>
      </c>
      <c r="AL738">
        <v>1.08525</v>
      </c>
      <c r="AM738">
        <v>1.0865499999999999</v>
      </c>
      <c r="AN738">
        <v>1.0881000000000001</v>
      </c>
      <c r="AQ738">
        <v>1.0924</v>
      </c>
      <c r="AT738">
        <v>1.097</v>
      </c>
      <c r="AW738">
        <v>1.1019000000000001</v>
      </c>
      <c r="AZ738">
        <v>1.1063499999999999</v>
      </c>
      <c r="BC738">
        <v>1.1108499999999999</v>
      </c>
      <c r="BF738">
        <v>1.1153</v>
      </c>
      <c r="BH738">
        <v>1.11965</v>
      </c>
      <c r="BI738">
        <v>1.12385</v>
      </c>
      <c r="BJ738">
        <v>1.1281000000000001</v>
      </c>
      <c r="BK738">
        <v>1.1323000000000001</v>
      </c>
      <c r="BL738">
        <v>1.1365499999999999</v>
      </c>
      <c r="BM738">
        <v>1.1407499999999999</v>
      </c>
      <c r="BN738">
        <v>1.1449499999999999</v>
      </c>
      <c r="BO738">
        <v>1.1492</v>
      </c>
      <c r="BP738">
        <v>1.1534</v>
      </c>
      <c r="BQ738">
        <v>1.1577999999999999</v>
      </c>
      <c r="BR738">
        <v>1.16215</v>
      </c>
      <c r="BS738">
        <v>1.1664000000000001</v>
      </c>
    </row>
    <row r="739" spans="1:71">
      <c r="A739" s="95">
        <v>45321</v>
      </c>
      <c r="W739">
        <v>1.0769</v>
      </c>
      <c r="X739">
        <v>1.07151</v>
      </c>
      <c r="Y739">
        <v>1.1042000000000001</v>
      </c>
      <c r="Z739">
        <v>1.096772222222222</v>
      </c>
      <c r="AA739">
        <v>1.0867499999999999</v>
      </c>
      <c r="AB739">
        <v>1.0866</v>
      </c>
      <c r="AC739">
        <v>1.1023000000000001</v>
      </c>
      <c r="AD739">
        <v>1.0745</v>
      </c>
      <c r="AE739">
        <v>1.0593999999999999</v>
      </c>
      <c r="AF739">
        <v>1.0619000000000001</v>
      </c>
      <c r="AG739">
        <v>1.0931</v>
      </c>
      <c r="AH739">
        <v>1.105</v>
      </c>
      <c r="AI739" s="28">
        <v>1.0846</v>
      </c>
      <c r="AJ739">
        <v>1.0853999999999999</v>
      </c>
      <c r="AK739">
        <v>1.0866499999999999</v>
      </c>
      <c r="AL739">
        <v>1.0879000000000001</v>
      </c>
      <c r="AM739">
        <v>1.0891999999999999</v>
      </c>
      <c r="AN739">
        <v>1.0907500000000001</v>
      </c>
      <c r="AQ739">
        <v>1.0951</v>
      </c>
      <c r="AT739">
        <v>1.09985</v>
      </c>
      <c r="AW739">
        <v>1.1048500000000001</v>
      </c>
      <c r="AZ739">
        <v>1.1093999999999999</v>
      </c>
      <c r="BC739">
        <v>1.1140000000000001</v>
      </c>
      <c r="BF739">
        <v>1.1186</v>
      </c>
      <c r="BH739">
        <v>1.123</v>
      </c>
      <c r="BI739">
        <v>1.1271500000000001</v>
      </c>
      <c r="BJ739">
        <v>1.1313500000000001</v>
      </c>
      <c r="BK739">
        <v>1.1355</v>
      </c>
      <c r="BL739">
        <v>1.1396999999999999</v>
      </c>
      <c r="BM739">
        <v>1.14385</v>
      </c>
      <c r="BN739">
        <v>1.14805</v>
      </c>
      <c r="BO739">
        <v>1.1521999999999999</v>
      </c>
      <c r="BP739">
        <v>1.1564000000000001</v>
      </c>
      <c r="BQ739">
        <v>1.1607499999999999</v>
      </c>
      <c r="BR739">
        <v>1.1650499999999999</v>
      </c>
      <c r="BS739">
        <v>1.1692499999999999</v>
      </c>
    </row>
    <row r="740" spans="1:71">
      <c r="A740" s="95">
        <v>45322</v>
      </c>
      <c r="W740">
        <v>1.0769</v>
      </c>
      <c r="X740">
        <v>1.07151</v>
      </c>
      <c r="Y740">
        <v>1.1042000000000001</v>
      </c>
      <c r="Z740">
        <v>1.096772222222222</v>
      </c>
      <c r="AA740">
        <v>1.0867499999999999</v>
      </c>
      <c r="AB740">
        <v>1.0866</v>
      </c>
      <c r="AC740">
        <v>1.1023000000000001</v>
      </c>
      <c r="AD740">
        <v>1.0745</v>
      </c>
      <c r="AE740">
        <v>1.0593999999999999</v>
      </c>
      <c r="AF740">
        <v>1.0619000000000001</v>
      </c>
      <c r="AG740">
        <v>1.0931</v>
      </c>
      <c r="AH740">
        <v>1.105</v>
      </c>
      <c r="AI740" s="28">
        <v>1.0837000000000001</v>
      </c>
      <c r="AJ740">
        <v>1.0847500000000001</v>
      </c>
      <c r="AK740">
        <v>1.08605</v>
      </c>
      <c r="AL740">
        <v>1.08735</v>
      </c>
      <c r="AM740">
        <v>1.0886</v>
      </c>
      <c r="AN740">
        <v>1.09015</v>
      </c>
      <c r="AQ740">
        <v>1.0943499999999999</v>
      </c>
      <c r="AT740">
        <v>1.0989</v>
      </c>
      <c r="AW740">
        <v>1.10355</v>
      </c>
      <c r="AZ740">
        <v>1.1079000000000001</v>
      </c>
      <c r="BC740">
        <v>1.1123000000000001</v>
      </c>
      <c r="BF740">
        <v>1.1167</v>
      </c>
      <c r="BH740">
        <v>1.1209</v>
      </c>
      <c r="BI740">
        <v>1.1249</v>
      </c>
      <c r="BJ740">
        <v>1.1288499999999999</v>
      </c>
      <c r="BK740">
        <v>1.1328499999999999</v>
      </c>
      <c r="BL740">
        <v>1.1368499999999999</v>
      </c>
      <c r="BM740">
        <v>1.1408499999999999</v>
      </c>
      <c r="BN740">
        <v>1.1448499999999999</v>
      </c>
      <c r="BO740">
        <v>1.1488499999999999</v>
      </c>
      <c r="BP740">
        <v>1.1528</v>
      </c>
      <c r="BQ740">
        <v>1.157</v>
      </c>
      <c r="BR740">
        <v>1.1611</v>
      </c>
      <c r="BS740">
        <v>1.1651</v>
      </c>
    </row>
    <row r="741" spans="1:71">
      <c r="A741" s="95">
        <v>45323</v>
      </c>
      <c r="W741">
        <v>1.0769</v>
      </c>
      <c r="X741">
        <v>1.07151</v>
      </c>
      <c r="Y741">
        <v>1.1042000000000001</v>
      </c>
      <c r="Z741">
        <v>1.096772222222222</v>
      </c>
      <c r="AA741">
        <v>1.0867499999999999</v>
      </c>
      <c r="AB741">
        <v>1.0866</v>
      </c>
      <c r="AC741">
        <v>1.1023000000000001</v>
      </c>
      <c r="AD741">
        <v>1.0745</v>
      </c>
      <c r="AE741">
        <v>1.0593999999999999</v>
      </c>
      <c r="AF741">
        <v>1.0619000000000001</v>
      </c>
      <c r="AG741">
        <v>1.0931</v>
      </c>
      <c r="AH741">
        <v>1.105</v>
      </c>
      <c r="AI741">
        <v>1.0837000000000001</v>
      </c>
      <c r="AJ741" s="28">
        <v>1.0813999999999999</v>
      </c>
      <c r="AK741">
        <v>1.0891999999999999</v>
      </c>
      <c r="AL741">
        <v>1.0905</v>
      </c>
      <c r="AM741">
        <v>1.0918000000000001</v>
      </c>
      <c r="AN741">
        <v>1.0932999999999999</v>
      </c>
      <c r="AQ741">
        <v>1.09735</v>
      </c>
      <c r="AT741">
        <v>1.10175</v>
      </c>
      <c r="AW741">
        <v>1.1062000000000001</v>
      </c>
      <c r="AZ741">
        <v>1.1103499999999999</v>
      </c>
      <c r="BC741">
        <v>1.1144499999999999</v>
      </c>
      <c r="BF741">
        <v>1.1186</v>
      </c>
      <c r="BH741">
        <v>1.1226</v>
      </c>
      <c r="BI741">
        <v>1.12635</v>
      </c>
      <c r="BJ741">
        <v>1.13015</v>
      </c>
      <c r="BK741">
        <v>1.13395</v>
      </c>
      <c r="BL741">
        <v>1.1376999999999999</v>
      </c>
      <c r="BM741">
        <v>1.1415</v>
      </c>
      <c r="BN741">
        <v>1.1453</v>
      </c>
      <c r="BO741">
        <v>1.1491</v>
      </c>
      <c r="BP741">
        <v>1.1528499999999999</v>
      </c>
      <c r="BQ741">
        <v>1.1568000000000001</v>
      </c>
      <c r="BR741">
        <v>1.1607499999999999</v>
      </c>
      <c r="BS741">
        <v>1.1645000000000001</v>
      </c>
    </row>
    <row r="742" spans="1:71">
      <c r="A742" s="95">
        <v>45324</v>
      </c>
      <c r="W742">
        <v>1.0769</v>
      </c>
      <c r="X742">
        <v>1.07151</v>
      </c>
      <c r="Y742">
        <v>1.1042000000000001</v>
      </c>
      <c r="Z742">
        <v>1.096772222222222</v>
      </c>
      <c r="AA742">
        <v>1.0867499999999999</v>
      </c>
      <c r="AB742">
        <v>1.0866</v>
      </c>
      <c r="AC742">
        <v>1.1023000000000001</v>
      </c>
      <c r="AD742">
        <v>1.0745</v>
      </c>
      <c r="AE742">
        <v>1.0593999999999999</v>
      </c>
      <c r="AF742">
        <v>1.0619000000000001</v>
      </c>
      <c r="AG742">
        <v>1.0931</v>
      </c>
      <c r="AH742">
        <v>1.105</v>
      </c>
      <c r="AI742">
        <v>1.0837000000000001</v>
      </c>
      <c r="AJ742" s="28">
        <v>1.0883</v>
      </c>
      <c r="AK742">
        <v>1.0810999999999999</v>
      </c>
      <c r="AL742">
        <v>1.0824</v>
      </c>
      <c r="AM742">
        <v>1.0837000000000001</v>
      </c>
      <c r="AN742">
        <v>1.0852999999999999</v>
      </c>
      <c r="AQ742">
        <v>1.08955</v>
      </c>
      <c r="AT742">
        <v>1.0941000000000001</v>
      </c>
      <c r="AW742">
        <v>1.0988</v>
      </c>
      <c r="AZ742">
        <v>1.1032</v>
      </c>
      <c r="BC742">
        <v>1.1075999999999999</v>
      </c>
      <c r="BF742">
        <v>1.11205</v>
      </c>
      <c r="BH742">
        <v>1.1163000000000001</v>
      </c>
      <c r="BI742">
        <v>1.12035</v>
      </c>
      <c r="BJ742">
        <v>1.1244000000000001</v>
      </c>
      <c r="BK742">
        <v>1.12845</v>
      </c>
      <c r="BL742">
        <v>1.1325000000000001</v>
      </c>
      <c r="BM742">
        <v>1.1366000000000001</v>
      </c>
      <c r="BN742">
        <v>1.1406499999999999</v>
      </c>
      <c r="BO742">
        <v>1.1447000000000001</v>
      </c>
      <c r="BP742">
        <v>1.1487499999999999</v>
      </c>
      <c r="BQ742">
        <v>1.153</v>
      </c>
      <c r="BR742">
        <v>1.1572</v>
      </c>
      <c r="BS742">
        <v>1.1612499999999999</v>
      </c>
    </row>
    <row r="743" spans="1:71">
      <c r="A743" s="95">
        <v>45327</v>
      </c>
      <c r="W743">
        <v>1.0769</v>
      </c>
      <c r="X743">
        <v>1.07151</v>
      </c>
      <c r="Y743">
        <v>1.1042000000000001</v>
      </c>
      <c r="Z743">
        <v>1.096772222222222</v>
      </c>
      <c r="AA743">
        <v>1.0867499999999999</v>
      </c>
      <c r="AB743">
        <v>1.0866</v>
      </c>
      <c r="AC743">
        <v>1.1023000000000001</v>
      </c>
      <c r="AD743">
        <v>1.0745</v>
      </c>
      <c r="AE743">
        <v>1.0593999999999999</v>
      </c>
      <c r="AF743">
        <v>1.0619000000000001</v>
      </c>
      <c r="AG743">
        <v>1.0931</v>
      </c>
      <c r="AH743">
        <v>1.105</v>
      </c>
      <c r="AI743">
        <v>1.0837000000000001</v>
      </c>
      <c r="AJ743" s="28">
        <v>1.0746</v>
      </c>
      <c r="AK743">
        <v>1.07605</v>
      </c>
      <c r="AL743">
        <v>1.07735</v>
      </c>
      <c r="AM743">
        <v>1.0786</v>
      </c>
      <c r="AN743">
        <v>1.0802</v>
      </c>
      <c r="AQ743">
        <v>1.0845499999999999</v>
      </c>
      <c r="AT743">
        <v>1.0891500000000001</v>
      </c>
      <c r="AW743">
        <v>1.0939000000000001</v>
      </c>
      <c r="AZ743">
        <v>1.0983499999999999</v>
      </c>
      <c r="BC743">
        <v>1.1028</v>
      </c>
      <c r="BF743">
        <v>1.1072</v>
      </c>
      <c r="BH743">
        <v>1.11155</v>
      </c>
      <c r="BI743">
        <v>1.11575</v>
      </c>
      <c r="BJ743">
        <v>1.11995</v>
      </c>
      <c r="BK743">
        <v>1.1241000000000001</v>
      </c>
      <c r="BL743">
        <v>1.1283000000000001</v>
      </c>
      <c r="BM743">
        <v>1.1325000000000001</v>
      </c>
      <c r="BN743">
        <v>1.1366499999999999</v>
      </c>
      <c r="BO743">
        <v>1.1408499999999999</v>
      </c>
      <c r="BP743">
        <v>1.1450499999999999</v>
      </c>
      <c r="BQ743">
        <v>1.1494</v>
      </c>
      <c r="BR743">
        <v>1.1536999999999999</v>
      </c>
      <c r="BS743">
        <v>1.1578999999999999</v>
      </c>
    </row>
    <row r="744" spans="1:71">
      <c r="A744" s="95">
        <v>45328</v>
      </c>
      <c r="AH744">
        <v>1.105</v>
      </c>
      <c r="AI744">
        <v>1.0837000000000001</v>
      </c>
      <c r="AJ744" s="28">
        <v>1.0743</v>
      </c>
      <c r="AK744">
        <v>1.0767</v>
      </c>
      <c r="AL744">
        <v>1.07795</v>
      </c>
      <c r="AM744">
        <v>1.07925</v>
      </c>
      <c r="AN744">
        <v>1.0808500000000001</v>
      </c>
      <c r="AQ744">
        <v>1.0850500000000001</v>
      </c>
      <c r="AT744">
        <v>1.08955</v>
      </c>
      <c r="AW744">
        <v>1.09415</v>
      </c>
      <c r="AZ744">
        <v>1.0985499999999999</v>
      </c>
      <c r="BC744">
        <v>1.1029</v>
      </c>
      <c r="BF744">
        <v>1.1073</v>
      </c>
      <c r="BH744">
        <v>1.1114999999999999</v>
      </c>
      <c r="BI744">
        <v>1.1154500000000001</v>
      </c>
      <c r="BJ744">
        <v>1.1194</v>
      </c>
      <c r="BK744">
        <v>1.1233500000000001</v>
      </c>
      <c r="BL744">
        <v>1.1273</v>
      </c>
      <c r="BM744">
        <v>1.1312500000000001</v>
      </c>
      <c r="BN744">
        <v>1.1352</v>
      </c>
      <c r="BO744">
        <v>1.1391500000000001</v>
      </c>
      <c r="BP744">
        <v>1.1431</v>
      </c>
      <c r="BQ744">
        <v>1.1472500000000001</v>
      </c>
      <c r="BR744">
        <v>1.1513</v>
      </c>
      <c r="BS744">
        <v>1.1552500000000001</v>
      </c>
    </row>
    <row r="745" spans="1:71">
      <c r="A745" s="95">
        <v>45329</v>
      </c>
      <c r="AH745">
        <v>1.105</v>
      </c>
      <c r="AI745">
        <v>1.0837000000000001</v>
      </c>
      <c r="AJ745" s="28">
        <v>1.0775999999999999</v>
      </c>
      <c r="AK745">
        <v>1.0789</v>
      </c>
      <c r="AL745">
        <v>1.0801499999999999</v>
      </c>
      <c r="AM745">
        <v>1.08145</v>
      </c>
      <c r="AN745">
        <v>1.083</v>
      </c>
      <c r="AQ745">
        <v>1.0871</v>
      </c>
      <c r="AT745">
        <v>1.09145</v>
      </c>
      <c r="AW745">
        <v>1.0962000000000001</v>
      </c>
      <c r="AZ745">
        <v>1.1004499999999999</v>
      </c>
      <c r="BC745">
        <v>1.1047499999999999</v>
      </c>
      <c r="BF745">
        <v>1.109</v>
      </c>
      <c r="BH745">
        <v>1.1132</v>
      </c>
      <c r="BI745">
        <v>1.1171500000000001</v>
      </c>
      <c r="BJ745">
        <v>1.1211</v>
      </c>
      <c r="BK745">
        <v>1.1251</v>
      </c>
      <c r="BL745">
        <v>1.1290500000000001</v>
      </c>
      <c r="BM745">
        <v>1.1330499999999999</v>
      </c>
      <c r="BN745">
        <v>1.137</v>
      </c>
      <c r="BO745">
        <v>1.141</v>
      </c>
      <c r="BP745">
        <v>1.1449499999999999</v>
      </c>
      <c r="BQ745">
        <v>1.1491</v>
      </c>
      <c r="BR745">
        <v>1.1532</v>
      </c>
      <c r="BS745">
        <v>1.1572</v>
      </c>
    </row>
    <row r="746" spans="1:71">
      <c r="A746" s="95">
        <v>45330</v>
      </c>
      <c r="AH746">
        <v>1.105</v>
      </c>
      <c r="AI746">
        <v>1.0837000000000001</v>
      </c>
      <c r="AJ746" s="28">
        <v>1.0758000000000001</v>
      </c>
      <c r="AK746">
        <v>1.0790500000000001</v>
      </c>
      <c r="AL746">
        <v>1.0803</v>
      </c>
      <c r="AM746">
        <v>1.08155</v>
      </c>
      <c r="AN746">
        <v>1.0831500000000001</v>
      </c>
      <c r="AQ746">
        <v>1.08725</v>
      </c>
      <c r="AT746">
        <v>1.09155</v>
      </c>
      <c r="AW746">
        <v>1.0962000000000001</v>
      </c>
      <c r="AZ746">
        <v>1.1004499999999999</v>
      </c>
      <c r="BC746">
        <v>1.1046499999999999</v>
      </c>
      <c r="BF746">
        <v>1.1089</v>
      </c>
      <c r="BH746">
        <v>1.1130500000000001</v>
      </c>
      <c r="BI746">
        <v>1.1171500000000001</v>
      </c>
      <c r="BJ746">
        <v>1.1212</v>
      </c>
      <c r="BK746">
        <v>1.1253</v>
      </c>
      <c r="BL746">
        <v>1.1293500000000001</v>
      </c>
      <c r="BM746">
        <v>1.1334500000000001</v>
      </c>
      <c r="BN746">
        <v>1.1375</v>
      </c>
      <c r="BO746">
        <v>1.1415999999999999</v>
      </c>
      <c r="BP746">
        <v>1.1456500000000001</v>
      </c>
      <c r="BQ746">
        <v>1.1498999999999999</v>
      </c>
      <c r="BR746">
        <v>1.1540999999999999</v>
      </c>
      <c r="BS746">
        <v>1.1581999999999999</v>
      </c>
    </row>
    <row r="747" spans="1:71">
      <c r="A747" s="95">
        <v>45331</v>
      </c>
      <c r="AH747">
        <v>1.105</v>
      </c>
      <c r="AI747">
        <v>1.0837000000000001</v>
      </c>
      <c r="AJ747" s="28">
        <v>1.0771999999999999</v>
      </c>
      <c r="AK747">
        <v>1.07975</v>
      </c>
      <c r="AL747">
        <v>1.081</v>
      </c>
      <c r="AM747">
        <v>1.0822499999999999</v>
      </c>
      <c r="AN747">
        <v>1.0838000000000001</v>
      </c>
      <c r="AQ747">
        <v>1.08795</v>
      </c>
      <c r="AT747">
        <v>1.0923499999999999</v>
      </c>
      <c r="AW747">
        <v>1.0970500000000001</v>
      </c>
      <c r="AZ747">
        <v>1.1012999999999999</v>
      </c>
      <c r="BC747">
        <v>1.1055999999999999</v>
      </c>
      <c r="BF747">
        <v>1.10985</v>
      </c>
      <c r="BH747">
        <v>1.1141000000000001</v>
      </c>
      <c r="BI747">
        <v>1.1182000000000001</v>
      </c>
      <c r="BJ747">
        <v>1.1223000000000001</v>
      </c>
      <c r="BK747">
        <v>1.1264000000000001</v>
      </c>
      <c r="BL747">
        <v>1.1305000000000001</v>
      </c>
      <c r="BM747">
        <v>1.1346499999999999</v>
      </c>
      <c r="BN747">
        <v>1.1387499999999999</v>
      </c>
      <c r="BO747">
        <v>1.1428499999999999</v>
      </c>
      <c r="BP747">
        <v>1.1469499999999999</v>
      </c>
      <c r="BQ747">
        <v>1.1512500000000001</v>
      </c>
      <c r="BR747">
        <v>1.1555</v>
      </c>
      <c r="BS747">
        <v>1.1596</v>
      </c>
    </row>
    <row r="748" spans="1:71">
      <c r="A748" s="95">
        <v>45334</v>
      </c>
      <c r="AH748">
        <v>1.105</v>
      </c>
      <c r="AI748">
        <v>1.0837000000000001</v>
      </c>
      <c r="AJ748" s="28">
        <v>1.0772999999999999</v>
      </c>
      <c r="AK748">
        <v>1.0783499999999999</v>
      </c>
      <c r="AL748">
        <v>1.0795999999999999</v>
      </c>
      <c r="AM748">
        <v>1.0809</v>
      </c>
      <c r="AN748">
        <v>1.0824499999999999</v>
      </c>
      <c r="AQ748">
        <v>1.0867</v>
      </c>
      <c r="AT748">
        <v>1.0911999999999999</v>
      </c>
      <c r="AW748">
        <v>1.09595</v>
      </c>
      <c r="AZ748">
        <v>1.10025</v>
      </c>
      <c r="BC748">
        <v>1.1045499999999999</v>
      </c>
      <c r="BF748">
        <v>1.1088499999999999</v>
      </c>
      <c r="BH748">
        <v>1.1131</v>
      </c>
      <c r="BI748">
        <v>1.1171500000000001</v>
      </c>
      <c r="BJ748">
        <v>1.1212500000000001</v>
      </c>
      <c r="BK748">
        <v>1.1253500000000001</v>
      </c>
      <c r="BL748">
        <v>1.1294</v>
      </c>
      <c r="BM748">
        <v>1.1335</v>
      </c>
      <c r="BN748">
        <v>1.1375500000000001</v>
      </c>
      <c r="BO748">
        <v>1.1416500000000001</v>
      </c>
      <c r="BP748">
        <v>1.1456999999999999</v>
      </c>
      <c r="BQ748">
        <v>1.1499999999999999</v>
      </c>
      <c r="BR748">
        <v>1.1541999999999999</v>
      </c>
      <c r="BS748">
        <v>1.1583000000000001</v>
      </c>
    </row>
    <row r="749" spans="1:71">
      <c r="A749" s="95">
        <v>45335</v>
      </c>
      <c r="AH749">
        <v>1.105</v>
      </c>
      <c r="AI749">
        <v>1.0837000000000001</v>
      </c>
      <c r="AJ749" s="28">
        <v>1.0792999999999999</v>
      </c>
      <c r="AK749">
        <v>1.07155</v>
      </c>
      <c r="AL749">
        <v>1.0728</v>
      </c>
      <c r="AM749">
        <v>1.0741000000000001</v>
      </c>
      <c r="AN749">
        <v>1.07575</v>
      </c>
      <c r="AQ749">
        <v>1.0801000000000001</v>
      </c>
      <c r="AT749">
        <v>1.0848</v>
      </c>
      <c r="AW749">
        <v>1.0898000000000001</v>
      </c>
      <c r="AZ749">
        <v>1.0944499999999999</v>
      </c>
      <c r="BC749">
        <v>1.0991</v>
      </c>
      <c r="BF749">
        <v>1.10375</v>
      </c>
      <c r="BH749">
        <v>1.1083499999999999</v>
      </c>
      <c r="BI749">
        <v>1.1127499999999999</v>
      </c>
      <c r="BJ749">
        <v>1.1172</v>
      </c>
      <c r="BK749">
        <v>1.1215999999999999</v>
      </c>
      <c r="BL749">
        <v>1.12605</v>
      </c>
      <c r="BM749">
        <v>1.13045</v>
      </c>
      <c r="BN749">
        <v>1.1349</v>
      </c>
      <c r="BO749">
        <v>1.1393</v>
      </c>
      <c r="BP749">
        <v>1.14375</v>
      </c>
      <c r="BQ749">
        <v>1.14835</v>
      </c>
      <c r="BR749">
        <v>1.1529</v>
      </c>
      <c r="BS749">
        <v>1.1573500000000001</v>
      </c>
    </row>
    <row r="750" spans="1:71">
      <c r="A750" s="95">
        <v>45336</v>
      </c>
      <c r="AH750">
        <v>1.105</v>
      </c>
      <c r="AI750">
        <v>1.0837000000000001</v>
      </c>
      <c r="AJ750" s="28">
        <v>1.0712999999999999</v>
      </c>
      <c r="AK750">
        <v>1.0742</v>
      </c>
      <c r="AL750">
        <v>1.07545</v>
      </c>
      <c r="AM750">
        <v>1.0767500000000001</v>
      </c>
      <c r="AN750">
        <v>1.0783499999999999</v>
      </c>
      <c r="AQ750">
        <v>1.0827500000000001</v>
      </c>
      <c r="AT750">
        <v>1.0874999999999999</v>
      </c>
      <c r="AW750">
        <v>1.0926</v>
      </c>
      <c r="AZ750">
        <v>1.09735</v>
      </c>
      <c r="BC750">
        <v>1.1021000000000001</v>
      </c>
      <c r="BF750">
        <v>1.1068</v>
      </c>
      <c r="BH750">
        <v>1.1114999999999999</v>
      </c>
      <c r="BI750">
        <v>1.11605</v>
      </c>
      <c r="BJ750">
        <v>1.1206</v>
      </c>
      <c r="BK750">
        <v>1.1252</v>
      </c>
      <c r="BL750">
        <v>1.12975</v>
      </c>
      <c r="BM750">
        <v>1.1343000000000001</v>
      </c>
      <c r="BN750">
        <v>1.1388499999999999</v>
      </c>
      <c r="BO750">
        <v>1.1434</v>
      </c>
      <c r="BP750">
        <v>1.14795</v>
      </c>
      <c r="BQ750">
        <v>1.1527000000000001</v>
      </c>
      <c r="BR750">
        <v>1.1574500000000001</v>
      </c>
      <c r="BS750">
        <v>1.1619999999999999</v>
      </c>
    </row>
    <row r="751" spans="1:71">
      <c r="A751" s="95">
        <v>45337</v>
      </c>
      <c r="AH751">
        <v>1.105</v>
      </c>
      <c r="AI751">
        <v>1.0837000000000001</v>
      </c>
      <c r="AJ751" s="28">
        <v>1.0743</v>
      </c>
      <c r="AK751">
        <v>1.0781499999999999</v>
      </c>
      <c r="AL751">
        <v>1.07935</v>
      </c>
      <c r="AM751">
        <v>1.0807</v>
      </c>
      <c r="AN751">
        <v>1.0823</v>
      </c>
      <c r="AQ751">
        <v>1.0867</v>
      </c>
      <c r="AT751">
        <v>1.0913999999999999</v>
      </c>
      <c r="AW751">
        <v>1.0965</v>
      </c>
      <c r="AZ751">
        <v>1.1011</v>
      </c>
      <c r="BC751">
        <v>1.10575</v>
      </c>
      <c r="BF751">
        <v>1.1104000000000001</v>
      </c>
      <c r="BH751">
        <v>1.1149500000000001</v>
      </c>
      <c r="BI751">
        <v>1.1193500000000001</v>
      </c>
      <c r="BJ751">
        <v>1.12375</v>
      </c>
      <c r="BK751">
        <v>1.12815</v>
      </c>
      <c r="BL751">
        <v>1.1325499999999999</v>
      </c>
      <c r="BM751">
        <v>1.1369499999999999</v>
      </c>
      <c r="BN751">
        <v>1.1413500000000001</v>
      </c>
      <c r="BO751">
        <v>1.14575</v>
      </c>
      <c r="BP751">
        <v>1.15015</v>
      </c>
      <c r="BQ751">
        <v>1.1547499999999999</v>
      </c>
      <c r="BR751">
        <v>1.1593</v>
      </c>
      <c r="BS751">
        <v>1.1637</v>
      </c>
    </row>
    <row r="752" spans="1:71">
      <c r="A752" s="95">
        <v>45338</v>
      </c>
      <c r="AH752">
        <v>1.105</v>
      </c>
      <c r="AI752">
        <v>1.0837000000000001</v>
      </c>
      <c r="AJ752" s="28">
        <v>1.0768</v>
      </c>
      <c r="AK752">
        <v>1.0802499999999999</v>
      </c>
      <c r="AL752">
        <v>1.08145</v>
      </c>
      <c r="AM752">
        <v>1.0831</v>
      </c>
      <c r="AN752">
        <v>1.0844499999999999</v>
      </c>
      <c r="AO752">
        <v>1.0874999999999999</v>
      </c>
      <c r="AQ752">
        <v>1.0922499999999999</v>
      </c>
      <c r="AT752">
        <v>1.09735</v>
      </c>
      <c r="AW752">
        <v>1.10205</v>
      </c>
      <c r="AZ752">
        <v>1.1067</v>
      </c>
      <c r="BC752">
        <v>1.1113999999999999</v>
      </c>
      <c r="BF752">
        <v>1.11605</v>
      </c>
      <c r="BH752">
        <v>1.1205499999999999</v>
      </c>
      <c r="BI752">
        <v>1.1251</v>
      </c>
      <c r="BJ752">
        <v>1.1295999999999999</v>
      </c>
      <c r="BK752">
        <v>1.1341000000000001</v>
      </c>
      <c r="BL752">
        <v>1.1386499999999999</v>
      </c>
      <c r="BM752">
        <v>1.1431500000000001</v>
      </c>
      <c r="BN752">
        <v>1.1476999999999999</v>
      </c>
      <c r="BO752">
        <v>1.1521999999999999</v>
      </c>
      <c r="BP752">
        <v>1.1569499999999999</v>
      </c>
      <c r="BQ752">
        <v>1.1616</v>
      </c>
      <c r="BR752">
        <v>1.16615</v>
      </c>
      <c r="BS752">
        <v>1.16615</v>
      </c>
    </row>
    <row r="753" spans="1:71">
      <c r="A753" s="95">
        <v>45341</v>
      </c>
      <c r="AH753">
        <v>1.105</v>
      </c>
      <c r="AI753">
        <v>1.0837000000000001</v>
      </c>
      <c r="AJ753" s="28">
        <v>1.0775999999999999</v>
      </c>
      <c r="AK753" s="189">
        <v>1.0802499999999999</v>
      </c>
      <c r="AL753" s="189">
        <v>1.08145</v>
      </c>
      <c r="AM753" s="189">
        <v>1.0831</v>
      </c>
      <c r="AN753" s="189">
        <v>1.0844499999999999</v>
      </c>
      <c r="AO753" s="189">
        <v>1.0874999999999999</v>
      </c>
      <c r="AP753" s="189"/>
      <c r="AQ753" s="189">
        <v>1.0922499999999999</v>
      </c>
      <c r="AR753" s="189"/>
      <c r="AS753" s="189"/>
      <c r="AT753" s="189">
        <v>1.09735</v>
      </c>
      <c r="AU753" s="189"/>
      <c r="AV753" s="189"/>
      <c r="AW753" s="189">
        <v>1.10205</v>
      </c>
      <c r="AX753" s="189"/>
      <c r="AY753" s="189"/>
      <c r="AZ753" s="189">
        <v>1.1067</v>
      </c>
      <c r="BA753" s="189"/>
      <c r="BB753" s="189"/>
      <c r="BC753" s="189">
        <v>1.1113999999999999</v>
      </c>
      <c r="BD753" s="189"/>
      <c r="BE753" s="189"/>
      <c r="BF753" s="189">
        <v>1.11605</v>
      </c>
      <c r="BG753" s="189"/>
      <c r="BH753" s="189">
        <v>1.1205499999999999</v>
      </c>
      <c r="BI753" s="189">
        <v>1.1251</v>
      </c>
      <c r="BJ753" s="189">
        <v>1.1295999999999999</v>
      </c>
      <c r="BK753" s="189">
        <v>1.1341000000000001</v>
      </c>
      <c r="BL753" s="189">
        <v>1.1386499999999999</v>
      </c>
      <c r="BM753" s="189">
        <v>1.1431500000000001</v>
      </c>
      <c r="BN753" s="189">
        <v>1.1476999999999999</v>
      </c>
      <c r="BO753" s="189">
        <v>1.1521999999999999</v>
      </c>
      <c r="BP753" s="189">
        <v>1.1569499999999999</v>
      </c>
      <c r="BQ753" s="189">
        <v>1.1616</v>
      </c>
      <c r="BR753" s="189">
        <v>1.16615</v>
      </c>
      <c r="BS753" s="189">
        <v>1.16615</v>
      </c>
    </row>
    <row r="754" spans="1:71">
      <c r="A754" s="95">
        <v>45342</v>
      </c>
      <c r="AH754">
        <v>1.105</v>
      </c>
      <c r="AI754">
        <v>1.0837000000000001</v>
      </c>
      <c r="AJ754" s="28">
        <v>1.0809</v>
      </c>
      <c r="AK754">
        <v>1.0818000000000001</v>
      </c>
      <c r="AL754">
        <v>1.0831</v>
      </c>
      <c r="AM754">
        <v>1.0843499999999999</v>
      </c>
      <c r="AN754">
        <v>1.0860000000000001</v>
      </c>
      <c r="AO754">
        <v>1.08735</v>
      </c>
      <c r="AQ754">
        <v>1.0903499999999999</v>
      </c>
      <c r="AT754">
        <v>1.0950500000000001</v>
      </c>
      <c r="AW754">
        <v>1.10015</v>
      </c>
      <c r="AZ754">
        <v>1.1047499999999999</v>
      </c>
      <c r="BC754">
        <v>1.1093</v>
      </c>
      <c r="BF754">
        <v>1.1138999999999999</v>
      </c>
      <c r="BH754">
        <v>1.1184499999999999</v>
      </c>
      <c r="BI754">
        <v>1.1228499999999999</v>
      </c>
      <c r="BJ754">
        <v>1.1272500000000001</v>
      </c>
      <c r="BK754">
        <v>1.1315999999999999</v>
      </c>
      <c r="BL754">
        <v>1.1359999999999999</v>
      </c>
      <c r="BM754">
        <v>1.1404000000000001</v>
      </c>
      <c r="BN754">
        <v>1.1448</v>
      </c>
      <c r="BO754">
        <v>1.1491499999999999</v>
      </c>
      <c r="BP754">
        <v>1.1535500000000001</v>
      </c>
      <c r="BQ754">
        <v>1.15815</v>
      </c>
      <c r="BR754">
        <v>1.16265</v>
      </c>
      <c r="BS754">
        <v>1.1670499999999999</v>
      </c>
    </row>
    <row r="755" spans="1:71">
      <c r="A755" s="95">
        <v>45343</v>
      </c>
      <c r="AH755">
        <v>1.105</v>
      </c>
      <c r="AI755">
        <v>1.0837000000000001</v>
      </c>
      <c r="AJ755" s="28">
        <v>1.0844</v>
      </c>
      <c r="AK755">
        <v>1.0828</v>
      </c>
      <c r="AL755">
        <v>1.0841000000000001</v>
      </c>
      <c r="AM755">
        <v>1.08535</v>
      </c>
      <c r="AN755">
        <v>1.0869500000000001</v>
      </c>
      <c r="AO755">
        <v>1.0883</v>
      </c>
      <c r="AQ755">
        <v>1.09135</v>
      </c>
      <c r="AT755">
        <v>1.0960000000000001</v>
      </c>
      <c r="AW755">
        <v>1.1010500000000001</v>
      </c>
      <c r="AZ755">
        <v>1.1055999999999999</v>
      </c>
      <c r="BC755">
        <v>1.11015</v>
      </c>
      <c r="BF755">
        <v>1.1147499999999999</v>
      </c>
      <c r="BH755">
        <v>1.1192500000000001</v>
      </c>
      <c r="BI755">
        <v>1.1236999999999999</v>
      </c>
      <c r="BJ755">
        <v>1.12815</v>
      </c>
      <c r="BK755">
        <v>1.1325499999999999</v>
      </c>
      <c r="BL755">
        <v>1.137</v>
      </c>
      <c r="BM755">
        <v>1.1414500000000001</v>
      </c>
      <c r="BN755">
        <v>1.1458999999999999</v>
      </c>
      <c r="BO755">
        <v>1.1503000000000001</v>
      </c>
      <c r="BP755">
        <v>1.1547499999999999</v>
      </c>
      <c r="BQ755">
        <v>1.1594</v>
      </c>
      <c r="BR755">
        <v>1.1639999999999999</v>
      </c>
      <c r="BS755">
        <v>1.1684000000000001</v>
      </c>
    </row>
    <row r="756" spans="1:71">
      <c r="A756" s="95">
        <v>45344</v>
      </c>
      <c r="AH756">
        <v>1.105</v>
      </c>
      <c r="AI756">
        <v>1.0837000000000001</v>
      </c>
      <c r="AJ756" s="28">
        <v>1.0844</v>
      </c>
      <c r="AK756">
        <v>1.0831999999999999</v>
      </c>
      <c r="AL756">
        <v>1.0845</v>
      </c>
      <c r="AM756">
        <v>1.08575</v>
      </c>
      <c r="AN756">
        <v>1.0872999999999999</v>
      </c>
      <c r="AO756">
        <v>1.0886499999999999</v>
      </c>
      <c r="AQ756">
        <v>1.09165</v>
      </c>
      <c r="AT756">
        <v>1.0963000000000001</v>
      </c>
      <c r="AW756">
        <v>1.1012999999999999</v>
      </c>
      <c r="AZ756">
        <v>1.1057999999999999</v>
      </c>
      <c r="BC756">
        <v>1.1103499999999999</v>
      </c>
      <c r="BF756">
        <v>1.1149</v>
      </c>
      <c r="BH756">
        <v>1.1194</v>
      </c>
      <c r="BI756">
        <v>1.1237999999999999</v>
      </c>
      <c r="BJ756">
        <v>1.1282000000000001</v>
      </c>
      <c r="BK756">
        <v>1.1326000000000001</v>
      </c>
      <c r="BL756">
        <v>1.137</v>
      </c>
      <c r="BM756">
        <v>1.1413500000000001</v>
      </c>
      <c r="BN756">
        <v>1.14575</v>
      </c>
      <c r="BO756">
        <v>1.15015</v>
      </c>
      <c r="BP756">
        <v>1.15455</v>
      </c>
      <c r="BQ756">
        <v>1.1591499999999999</v>
      </c>
      <c r="BR756">
        <v>1.1637</v>
      </c>
      <c r="BS756">
        <v>1.16805</v>
      </c>
    </row>
    <row r="757" spans="1:71">
      <c r="A757" s="95">
        <v>45345</v>
      </c>
      <c r="AH757">
        <v>1.105</v>
      </c>
      <c r="AI757">
        <v>1.0837000000000001</v>
      </c>
      <c r="AJ757" s="28">
        <v>1.0833999999999999</v>
      </c>
      <c r="AK757">
        <v>1.0832999999999999</v>
      </c>
      <c r="AL757">
        <v>1.0846</v>
      </c>
      <c r="AM757">
        <v>1.08585</v>
      </c>
      <c r="AN757">
        <v>1.0874999999999999</v>
      </c>
      <c r="AO757">
        <v>1.0888</v>
      </c>
      <c r="AQ757">
        <v>1.0919000000000001</v>
      </c>
      <c r="AT757">
        <v>1.0966499999999999</v>
      </c>
      <c r="AW757">
        <v>1.1016999999999999</v>
      </c>
      <c r="AZ757">
        <v>1.1064000000000001</v>
      </c>
      <c r="BC757">
        <v>1.1110500000000001</v>
      </c>
      <c r="BF757">
        <v>1.11575</v>
      </c>
      <c r="BH757">
        <v>1.12035</v>
      </c>
      <c r="BI757">
        <v>1.1248</v>
      </c>
      <c r="BJ757">
        <v>1.1292</v>
      </c>
      <c r="BK757">
        <v>1.13365</v>
      </c>
      <c r="BL757">
        <v>1.13805</v>
      </c>
      <c r="BM757">
        <v>1.14245</v>
      </c>
      <c r="BN757">
        <v>1.1469</v>
      </c>
      <c r="BO757">
        <v>1.1513</v>
      </c>
      <c r="BP757">
        <v>1.1556999999999999</v>
      </c>
      <c r="BQ757">
        <v>1.16035</v>
      </c>
      <c r="BR757">
        <v>1.1649</v>
      </c>
      <c r="BS757">
        <v>1.1693</v>
      </c>
    </row>
    <row r="758" spans="1:71">
      <c r="A758" s="95">
        <v>45348</v>
      </c>
      <c r="AH758">
        <v>1.105</v>
      </c>
      <c r="AI758">
        <v>1.0837000000000001</v>
      </c>
      <c r="AJ758" s="28">
        <v>1.0851999999999999</v>
      </c>
      <c r="AK758">
        <v>1.08555</v>
      </c>
      <c r="AL758">
        <v>1.0868500000000001</v>
      </c>
      <c r="AM758">
        <v>1.0881000000000001</v>
      </c>
      <c r="AN758">
        <v>1.08975</v>
      </c>
      <c r="AO758">
        <v>1.0910500000000001</v>
      </c>
      <c r="AQ758">
        <v>1.09415</v>
      </c>
      <c r="AT758">
        <v>1.0988500000000001</v>
      </c>
      <c r="AW758">
        <v>1.1039000000000001</v>
      </c>
      <c r="AZ758">
        <v>1.1084499999999999</v>
      </c>
      <c r="BC758">
        <v>1.113</v>
      </c>
      <c r="BF758">
        <v>1.1175999999999999</v>
      </c>
      <c r="BH758">
        <v>1.12205</v>
      </c>
      <c r="BI758">
        <v>1.12635</v>
      </c>
      <c r="BJ758">
        <v>1.1306</v>
      </c>
      <c r="BK758">
        <v>1.1348499999999999</v>
      </c>
      <c r="BL758">
        <v>1.1391</v>
      </c>
      <c r="BM758">
        <v>1.1433500000000001</v>
      </c>
      <c r="BN758">
        <v>1.1476</v>
      </c>
      <c r="BO758">
        <v>1.15185</v>
      </c>
      <c r="BP758">
        <v>1.1560999999999999</v>
      </c>
      <c r="BQ758">
        <v>1.16055</v>
      </c>
      <c r="BR758">
        <v>1.1649499999999999</v>
      </c>
      <c r="BS758">
        <v>1.1692</v>
      </c>
    </row>
    <row r="759" spans="1:71">
      <c r="A759" s="95">
        <v>45349</v>
      </c>
      <c r="AH759">
        <v>1.105</v>
      </c>
      <c r="AI759">
        <v>1.0837000000000001</v>
      </c>
      <c r="AJ759" s="28">
        <v>1.0855999999999999</v>
      </c>
      <c r="AK759">
        <v>1.08535</v>
      </c>
      <c r="AL759">
        <v>1.0866499999999999</v>
      </c>
      <c r="AM759">
        <v>1.0879000000000001</v>
      </c>
      <c r="AN759">
        <v>1.08955</v>
      </c>
      <c r="AO759">
        <v>1.0908500000000001</v>
      </c>
      <c r="AQ759">
        <v>1.09395</v>
      </c>
      <c r="AT759">
        <v>1.0986499999999999</v>
      </c>
      <c r="AW759">
        <v>1.1035999999999999</v>
      </c>
      <c r="AZ759">
        <v>1.1081000000000001</v>
      </c>
      <c r="BC759">
        <v>1.1126</v>
      </c>
      <c r="BF759">
        <v>1.1171500000000001</v>
      </c>
      <c r="BH759">
        <v>1.1215999999999999</v>
      </c>
      <c r="BI759">
        <v>1.1256999999999999</v>
      </c>
      <c r="BJ759">
        <v>1.12985</v>
      </c>
      <c r="BK759">
        <v>1.1339999999999999</v>
      </c>
      <c r="BL759">
        <v>1.13815</v>
      </c>
      <c r="BM759">
        <v>1.14225</v>
      </c>
      <c r="BN759">
        <v>1.1464000000000001</v>
      </c>
      <c r="BO759">
        <v>1.15055</v>
      </c>
      <c r="BP759">
        <v>1.1547000000000001</v>
      </c>
      <c r="BQ759">
        <v>1.159</v>
      </c>
      <c r="BR759">
        <v>1.1632499999999999</v>
      </c>
      <c r="BS759">
        <v>1.1674</v>
      </c>
    </row>
    <row r="760" spans="1:71">
      <c r="A760" s="95">
        <v>45350</v>
      </c>
      <c r="AH760">
        <v>1.105</v>
      </c>
      <c r="AI760">
        <v>1.0837000000000001</v>
      </c>
      <c r="AJ760" s="28">
        <v>1.0808</v>
      </c>
      <c r="AK760">
        <v>1.0842000000000001</v>
      </c>
      <c r="AL760">
        <v>1.0854999999999999</v>
      </c>
      <c r="AM760">
        <v>1.0867500000000001</v>
      </c>
      <c r="AN760">
        <v>1.0884</v>
      </c>
      <c r="AO760">
        <v>1.08965</v>
      </c>
      <c r="AQ760">
        <v>1.0927</v>
      </c>
      <c r="AT760">
        <v>1.0972999999999999</v>
      </c>
      <c r="AW760">
        <v>1.10225</v>
      </c>
      <c r="AZ760">
        <v>1.1066499999999999</v>
      </c>
      <c r="BC760">
        <v>1.1110500000000001</v>
      </c>
      <c r="BF760">
        <v>1.1154500000000001</v>
      </c>
      <c r="BH760">
        <v>1.11985</v>
      </c>
      <c r="BI760">
        <v>1.12395</v>
      </c>
      <c r="BJ760">
        <v>1.1281000000000001</v>
      </c>
      <c r="BK760">
        <v>1.13225</v>
      </c>
      <c r="BL760">
        <v>1.1364000000000001</v>
      </c>
      <c r="BM760">
        <v>1.1405000000000001</v>
      </c>
      <c r="BN760">
        <v>1.1446499999999999</v>
      </c>
      <c r="BO760">
        <v>1.1488</v>
      </c>
      <c r="BP760">
        <v>1.1529</v>
      </c>
      <c r="BQ760">
        <v>1.1572499999999999</v>
      </c>
      <c r="BR760">
        <v>1.1615</v>
      </c>
      <c r="BS760">
        <v>1.1656500000000001</v>
      </c>
    </row>
    <row r="761" spans="1:71">
      <c r="A761" s="95">
        <v>45351</v>
      </c>
      <c r="AH761">
        <v>1.105</v>
      </c>
      <c r="AI761">
        <v>1.0837000000000001</v>
      </c>
      <c r="AJ761" s="28">
        <v>1.0826</v>
      </c>
      <c r="AK761">
        <v>1.0809</v>
      </c>
      <c r="AL761">
        <v>1.0821499999999999</v>
      </c>
      <c r="AM761">
        <v>1.0833999999999999</v>
      </c>
      <c r="AN761">
        <v>1.085</v>
      </c>
      <c r="AO761">
        <v>1.0862499999999999</v>
      </c>
      <c r="AQ761">
        <v>1.0891999999999999</v>
      </c>
      <c r="AT761">
        <v>1.0936999999999999</v>
      </c>
      <c r="AW761">
        <v>1.0985</v>
      </c>
      <c r="AZ761">
        <v>1.1027499999999999</v>
      </c>
      <c r="BC761">
        <v>1.107</v>
      </c>
      <c r="BF761">
        <v>1.1113</v>
      </c>
      <c r="BH761">
        <v>1.11555</v>
      </c>
      <c r="BI761">
        <v>1.1196999999999999</v>
      </c>
      <c r="BJ761">
        <v>1.12385</v>
      </c>
      <c r="BK761">
        <v>1.1279999999999999</v>
      </c>
      <c r="BL761">
        <v>1.1322000000000001</v>
      </c>
      <c r="BM761">
        <v>1.13635</v>
      </c>
      <c r="BN761">
        <v>1.1405000000000001</v>
      </c>
      <c r="BO761">
        <v>1.1447000000000001</v>
      </c>
      <c r="BP761">
        <v>1.1488499999999999</v>
      </c>
      <c r="BQ761">
        <v>1.1532</v>
      </c>
      <c r="BR761">
        <v>1.1575</v>
      </c>
      <c r="BS761">
        <v>1.1616500000000001</v>
      </c>
    </row>
    <row r="762" spans="1:71">
      <c r="A762" s="95">
        <v>45352</v>
      </c>
      <c r="AH762">
        <v>1.105</v>
      </c>
      <c r="AI762">
        <v>1.0837000000000001</v>
      </c>
      <c r="AJ762">
        <v>1.0826</v>
      </c>
      <c r="AK762" s="28">
        <v>1.0812999999999999</v>
      </c>
      <c r="AL762">
        <v>1.08605</v>
      </c>
      <c r="AM762">
        <v>1.0872999999999999</v>
      </c>
      <c r="AN762">
        <v>1.0889</v>
      </c>
      <c r="AO762">
        <v>1.0901000000000001</v>
      </c>
      <c r="AQ762">
        <v>1.093</v>
      </c>
      <c r="AT762">
        <v>1.09735</v>
      </c>
      <c r="AW762">
        <v>1.10195</v>
      </c>
      <c r="AZ762">
        <v>1.1061000000000001</v>
      </c>
      <c r="BC762">
        <v>1.1103000000000001</v>
      </c>
      <c r="BF762">
        <v>1.1144499999999999</v>
      </c>
      <c r="BH762">
        <v>1.1186</v>
      </c>
      <c r="BI762">
        <v>1.1226499999999999</v>
      </c>
      <c r="BJ762">
        <v>1.1267</v>
      </c>
      <c r="BK762">
        <v>1.1307</v>
      </c>
      <c r="BL762">
        <v>1.1347499999999999</v>
      </c>
      <c r="BM762">
        <v>1.1388</v>
      </c>
      <c r="BN762">
        <v>1.1428</v>
      </c>
      <c r="BO762">
        <v>1.1468499999999999</v>
      </c>
      <c r="BP762">
        <v>1.1509</v>
      </c>
      <c r="BQ762">
        <v>1.1551</v>
      </c>
      <c r="BR762">
        <v>1.1592499999999999</v>
      </c>
      <c r="BS762">
        <v>1.1633</v>
      </c>
    </row>
    <row r="763" spans="1:71">
      <c r="A763" s="95">
        <v>45355</v>
      </c>
      <c r="AH763">
        <v>1.105</v>
      </c>
      <c r="AI763">
        <v>1.0837000000000001</v>
      </c>
      <c r="AJ763">
        <v>1.0826</v>
      </c>
      <c r="AK763" s="28">
        <v>1.0846</v>
      </c>
      <c r="AL763">
        <v>1.08745</v>
      </c>
      <c r="AM763">
        <v>1.0887</v>
      </c>
      <c r="AN763">
        <v>1.0903</v>
      </c>
      <c r="AO763">
        <v>1.09155</v>
      </c>
      <c r="AQ763">
        <v>1.0945</v>
      </c>
      <c r="AT763">
        <v>1.099</v>
      </c>
      <c r="AW763">
        <v>1.10375</v>
      </c>
      <c r="AZ763">
        <v>1.10805</v>
      </c>
      <c r="BC763">
        <v>1.1123499999999999</v>
      </c>
      <c r="BF763">
        <v>1.1166499999999999</v>
      </c>
      <c r="BH763">
        <v>1.1209499999999999</v>
      </c>
      <c r="BI763">
        <v>1.1251500000000001</v>
      </c>
      <c r="BJ763">
        <v>1.1293500000000001</v>
      </c>
      <c r="BK763">
        <v>1.1335500000000001</v>
      </c>
      <c r="BL763">
        <v>1.13775</v>
      </c>
      <c r="BM763">
        <v>1.1419999999999999</v>
      </c>
      <c r="BN763">
        <v>1.1462000000000001</v>
      </c>
      <c r="BO763">
        <v>1.1504000000000001</v>
      </c>
      <c r="BP763">
        <v>1.1546000000000001</v>
      </c>
      <c r="BQ763">
        <v>1.159</v>
      </c>
      <c r="BR763">
        <v>1.1633</v>
      </c>
      <c r="BS763">
        <v>1.1675</v>
      </c>
    </row>
    <row r="764" spans="1:71">
      <c r="A764" s="95">
        <v>45356</v>
      </c>
      <c r="AH764">
        <v>1.105</v>
      </c>
      <c r="AI764">
        <v>1.0837000000000001</v>
      </c>
      <c r="AJ764">
        <v>1.0826</v>
      </c>
      <c r="AK764" s="28">
        <v>1.0849</v>
      </c>
      <c r="AL764">
        <v>1.0871</v>
      </c>
      <c r="AM764">
        <v>1.0883499999999999</v>
      </c>
      <c r="AN764">
        <v>1.08995</v>
      </c>
      <c r="AO764">
        <v>1.0911999999999999</v>
      </c>
      <c r="AQ764">
        <v>1.0942000000000001</v>
      </c>
      <c r="AT764">
        <v>1.0986499999999999</v>
      </c>
      <c r="AW764">
        <v>1.1034999999999999</v>
      </c>
      <c r="AZ764">
        <v>1.1077999999999999</v>
      </c>
      <c r="BC764">
        <v>1.1121000000000001</v>
      </c>
      <c r="BF764">
        <v>1.1164000000000001</v>
      </c>
      <c r="BH764">
        <v>1.1207</v>
      </c>
      <c r="BI764">
        <v>1.1248499999999999</v>
      </c>
      <c r="BJ764">
        <v>1.1289499999999999</v>
      </c>
      <c r="BK764">
        <v>1.1331</v>
      </c>
      <c r="BL764">
        <v>1.1372500000000001</v>
      </c>
      <c r="BM764">
        <v>1.1413500000000001</v>
      </c>
      <c r="BN764">
        <v>1.1455</v>
      </c>
      <c r="BO764">
        <v>1.1496</v>
      </c>
      <c r="BP764">
        <v>1.1537500000000001</v>
      </c>
      <c r="BQ764">
        <v>1.15805</v>
      </c>
      <c r="BR764">
        <v>1.16235</v>
      </c>
      <c r="BS764">
        <v>1.16645</v>
      </c>
    </row>
    <row r="765" spans="1:71">
      <c r="A765" s="95">
        <v>45357</v>
      </c>
      <c r="AH765">
        <v>1.105</v>
      </c>
      <c r="AI765">
        <v>1.0837000000000001</v>
      </c>
      <c r="AJ765">
        <v>1.0826</v>
      </c>
      <c r="AK765" s="28">
        <v>1.0873999999999999</v>
      </c>
      <c r="AL765">
        <v>1.09145</v>
      </c>
      <c r="AM765">
        <v>1.0927</v>
      </c>
      <c r="AN765">
        <v>1.0943000000000001</v>
      </c>
      <c r="AO765">
        <v>1.09555</v>
      </c>
      <c r="AQ765">
        <v>1.0985</v>
      </c>
      <c r="AT765">
        <v>1.1029</v>
      </c>
      <c r="AW765">
        <v>1.1076999999999999</v>
      </c>
      <c r="AZ765">
        <v>1.11185</v>
      </c>
      <c r="BC765">
        <v>1.11605</v>
      </c>
      <c r="BF765">
        <v>1.1202000000000001</v>
      </c>
      <c r="BH765">
        <v>1.1244000000000001</v>
      </c>
      <c r="BI765">
        <v>1.1284000000000001</v>
      </c>
      <c r="BJ765">
        <v>1.1324000000000001</v>
      </c>
      <c r="BK765">
        <v>1.1364000000000001</v>
      </c>
      <c r="BL765">
        <v>1.1404000000000001</v>
      </c>
      <c r="BM765">
        <v>1.1444000000000001</v>
      </c>
      <c r="BN765">
        <v>1.1484000000000001</v>
      </c>
      <c r="BO765">
        <v>1.1524000000000001</v>
      </c>
      <c r="BP765">
        <v>1.15645</v>
      </c>
      <c r="BQ765">
        <v>1.1606000000000001</v>
      </c>
      <c r="BR765">
        <v>1.16475</v>
      </c>
      <c r="BS765">
        <v>1.16875</v>
      </c>
    </row>
    <row r="766" spans="1:71">
      <c r="A766" s="95">
        <v>45358</v>
      </c>
      <c r="AH766">
        <v>1.105</v>
      </c>
      <c r="AI766">
        <v>1.0837000000000001</v>
      </c>
      <c r="AJ766">
        <v>1.0826</v>
      </c>
      <c r="AK766" s="28">
        <v>1.0894999999999999</v>
      </c>
      <c r="AL766">
        <v>1.0963499999999999</v>
      </c>
      <c r="AM766">
        <v>1.0975999999999999</v>
      </c>
      <c r="AN766">
        <v>1.0992</v>
      </c>
      <c r="AO766">
        <v>1.1004499999999999</v>
      </c>
      <c r="AQ766">
        <v>1.10345</v>
      </c>
      <c r="AT766">
        <v>1.10795</v>
      </c>
      <c r="AW766">
        <v>1.1128</v>
      </c>
      <c r="AZ766">
        <v>1.1171500000000001</v>
      </c>
      <c r="BC766">
        <v>1.1214999999999999</v>
      </c>
      <c r="BF766">
        <v>1.1257999999999999</v>
      </c>
      <c r="BH766">
        <v>1.13015</v>
      </c>
      <c r="BI766">
        <v>1.1342000000000001</v>
      </c>
      <c r="BJ766">
        <v>1.1383000000000001</v>
      </c>
      <c r="BK766">
        <v>1.14235</v>
      </c>
      <c r="BL766">
        <v>1.1464000000000001</v>
      </c>
      <c r="BM766">
        <v>1.1505000000000001</v>
      </c>
      <c r="BN766">
        <v>1.15455</v>
      </c>
      <c r="BO766">
        <v>1.1586000000000001</v>
      </c>
      <c r="BP766">
        <v>1.1627000000000001</v>
      </c>
      <c r="BQ766">
        <v>1.1669</v>
      </c>
      <c r="BR766">
        <v>1.1711</v>
      </c>
      <c r="BS766">
        <v>1.1752</v>
      </c>
    </row>
    <row r="767" spans="1:71">
      <c r="A767" s="95">
        <v>45359</v>
      </c>
      <c r="AH767">
        <v>1.105</v>
      </c>
      <c r="AI767">
        <v>1.0837000000000001</v>
      </c>
      <c r="AJ767">
        <v>1.0826</v>
      </c>
      <c r="AK767" s="28">
        <v>1.0931999999999999</v>
      </c>
      <c r="AL767">
        <v>1.09575</v>
      </c>
      <c r="AM767">
        <v>1.0970500000000001</v>
      </c>
      <c r="AN767">
        <v>1.0986499999999999</v>
      </c>
      <c r="AO767">
        <v>1.09995</v>
      </c>
      <c r="AQ767">
        <v>1.1029</v>
      </c>
      <c r="AT767">
        <v>1.1073999999999999</v>
      </c>
      <c r="AW767">
        <v>1.1123499999999999</v>
      </c>
      <c r="AZ767">
        <v>1.1167</v>
      </c>
      <c r="BC767">
        <v>1.1210500000000001</v>
      </c>
      <c r="BF767">
        <v>1.1254500000000001</v>
      </c>
      <c r="BH767">
        <v>1.1297999999999999</v>
      </c>
      <c r="BI767">
        <v>1.1339999999999999</v>
      </c>
      <c r="BJ767">
        <v>1.1382000000000001</v>
      </c>
      <c r="BK767">
        <v>1.14245</v>
      </c>
      <c r="BL767">
        <v>1.1466499999999999</v>
      </c>
      <c r="BM767">
        <v>1.1508499999999999</v>
      </c>
      <c r="BN767">
        <v>1.1551</v>
      </c>
      <c r="BO767">
        <v>1.1593</v>
      </c>
      <c r="BP767">
        <v>1.1635</v>
      </c>
      <c r="BQ767">
        <v>1.1678999999999999</v>
      </c>
      <c r="BR767">
        <v>1.17225</v>
      </c>
      <c r="BS767">
        <v>1.17645</v>
      </c>
    </row>
    <row r="768" spans="1:71">
      <c r="A768" s="95">
        <v>45362</v>
      </c>
      <c r="AH768">
        <v>1.105</v>
      </c>
      <c r="AI768">
        <v>1.0837000000000001</v>
      </c>
      <c r="AJ768">
        <v>1.0826</v>
      </c>
      <c r="AK768" s="28">
        <v>1.0926</v>
      </c>
      <c r="AL768">
        <v>1.0940000000000001</v>
      </c>
      <c r="AM768">
        <v>1.0952500000000001</v>
      </c>
      <c r="AN768">
        <v>1.0969</v>
      </c>
      <c r="AO768">
        <v>1.09815</v>
      </c>
      <c r="AQ768">
        <v>1.1011</v>
      </c>
      <c r="AT768">
        <v>1.1055999999999999</v>
      </c>
      <c r="AW768">
        <v>1.1105499999999999</v>
      </c>
      <c r="AZ768">
        <v>1.1149500000000001</v>
      </c>
      <c r="BC768">
        <v>1.1193500000000001</v>
      </c>
      <c r="BF768">
        <v>1.1236999999999999</v>
      </c>
      <c r="BH768">
        <v>1.1281000000000001</v>
      </c>
      <c r="BI768">
        <v>1.13225</v>
      </c>
      <c r="BJ768">
        <v>1.13645</v>
      </c>
      <c r="BK768">
        <v>1.1406499999999999</v>
      </c>
      <c r="BL768">
        <v>1.1448</v>
      </c>
      <c r="BM768">
        <v>1.149</v>
      </c>
      <c r="BN768">
        <v>1.1532</v>
      </c>
      <c r="BO768">
        <v>1.1573500000000001</v>
      </c>
      <c r="BP768">
        <v>1.1615500000000001</v>
      </c>
      <c r="BQ768">
        <v>1.1658999999999999</v>
      </c>
      <c r="BR768">
        <v>1.17025</v>
      </c>
      <c r="BS768">
        <v>1.1744000000000001</v>
      </c>
    </row>
    <row r="769" spans="1:71">
      <c r="A769" s="95">
        <v>45363</v>
      </c>
      <c r="AH769">
        <v>1.105</v>
      </c>
      <c r="AI769">
        <v>1.0837000000000001</v>
      </c>
      <c r="AJ769">
        <v>1.0826</v>
      </c>
      <c r="AK769">
        <v>1.0915999999999999</v>
      </c>
      <c r="AL769">
        <v>1.0940000000000001</v>
      </c>
      <c r="AM769">
        <v>1.0952</v>
      </c>
      <c r="AN769">
        <v>1.0968500000000001</v>
      </c>
      <c r="AO769">
        <v>1.0981000000000001</v>
      </c>
      <c r="AQ769">
        <v>1.1011</v>
      </c>
      <c r="AT769">
        <v>1.1055999999999999</v>
      </c>
      <c r="AW769">
        <v>1.1106</v>
      </c>
      <c r="AZ769">
        <v>1.1151</v>
      </c>
      <c r="BC769">
        <v>1.11955</v>
      </c>
      <c r="BF769">
        <v>1.12405</v>
      </c>
      <c r="BH769">
        <v>1.1285000000000001</v>
      </c>
      <c r="BI769">
        <v>1.1328499999999999</v>
      </c>
      <c r="BJ769">
        <v>1.1372</v>
      </c>
      <c r="BK769">
        <v>1.1415</v>
      </c>
      <c r="BL769">
        <v>1.14585</v>
      </c>
      <c r="BM769">
        <v>1.15015</v>
      </c>
      <c r="BN769">
        <v>1.1545000000000001</v>
      </c>
      <c r="BO769">
        <v>1.1588000000000001</v>
      </c>
      <c r="BP769">
        <v>1.1631499999999999</v>
      </c>
      <c r="BQ769">
        <v>1.1676500000000001</v>
      </c>
      <c r="BR769">
        <v>1.17215</v>
      </c>
      <c r="BS769">
        <v>1.17645</v>
      </c>
    </row>
    <row r="770" spans="1:71">
      <c r="A770" s="95">
        <v>45364</v>
      </c>
      <c r="AH770">
        <v>1.105</v>
      </c>
      <c r="AI770">
        <v>1.0837000000000001</v>
      </c>
      <c r="AJ770">
        <v>1.0826</v>
      </c>
      <c r="AK770" s="28">
        <v>1.0939000000000001</v>
      </c>
      <c r="AL770">
        <v>1.0966</v>
      </c>
      <c r="AM770">
        <v>1.09785</v>
      </c>
      <c r="AN770">
        <v>1.0994999999999999</v>
      </c>
      <c r="AO770">
        <v>1.1007499999999999</v>
      </c>
      <c r="AQ770">
        <v>1.1037999999999999</v>
      </c>
      <c r="AT770">
        <v>1.1083499999999999</v>
      </c>
      <c r="AW770">
        <v>1.1133</v>
      </c>
      <c r="AZ770">
        <v>1.11775</v>
      </c>
      <c r="BC770">
        <v>1.1222000000000001</v>
      </c>
      <c r="BF770">
        <v>1.1266499999999999</v>
      </c>
      <c r="BH770">
        <v>1.1311</v>
      </c>
      <c r="BI770">
        <v>1.1354</v>
      </c>
      <c r="BJ770">
        <v>1.1396999999999999</v>
      </c>
      <c r="BK770">
        <v>1.14405</v>
      </c>
      <c r="BL770">
        <v>1.14835</v>
      </c>
      <c r="BM770">
        <v>1.15265</v>
      </c>
      <c r="BN770">
        <v>1.157</v>
      </c>
      <c r="BO770">
        <v>1.1613</v>
      </c>
      <c r="BP770">
        <v>1.1656</v>
      </c>
      <c r="BQ770">
        <v>1.1700999999999999</v>
      </c>
      <c r="BR770">
        <v>1.17455</v>
      </c>
      <c r="BS770">
        <v>1.1789000000000001</v>
      </c>
    </row>
    <row r="771" spans="1:71">
      <c r="A771" s="95">
        <v>45365</v>
      </c>
      <c r="AH771">
        <v>1.105</v>
      </c>
      <c r="AI771">
        <v>1.0837000000000001</v>
      </c>
      <c r="AJ771">
        <v>1.0826</v>
      </c>
      <c r="AK771" s="28">
        <v>1.0925</v>
      </c>
      <c r="AL771">
        <v>1.08985</v>
      </c>
      <c r="AM771">
        <v>1.0911</v>
      </c>
      <c r="AN771">
        <v>1.0927</v>
      </c>
      <c r="AO771">
        <v>1.09385</v>
      </c>
      <c r="AQ771">
        <v>1.097</v>
      </c>
      <c r="AT771">
        <v>1.1015999999999999</v>
      </c>
      <c r="AW771">
        <v>1.1065499999999999</v>
      </c>
      <c r="AZ771">
        <v>1.1111</v>
      </c>
      <c r="BC771">
        <v>1.11565</v>
      </c>
      <c r="BF771">
        <v>1.1202000000000001</v>
      </c>
      <c r="BH771">
        <v>1.1247499999999999</v>
      </c>
      <c r="BI771">
        <v>1.1292</v>
      </c>
      <c r="BJ771">
        <v>1.13365</v>
      </c>
      <c r="BK771">
        <v>1.13805</v>
      </c>
      <c r="BL771">
        <v>1.1425000000000001</v>
      </c>
      <c r="BM771">
        <v>1.1469499999999999</v>
      </c>
      <c r="BN771">
        <v>1.1513500000000001</v>
      </c>
      <c r="BO771">
        <v>1.1557999999999999</v>
      </c>
      <c r="BP771">
        <v>1.16025</v>
      </c>
      <c r="BQ771">
        <v>1.1648499999999999</v>
      </c>
      <c r="BR771">
        <v>1.1694500000000001</v>
      </c>
      <c r="BS771">
        <v>1.1738500000000001</v>
      </c>
    </row>
    <row r="772" spans="1:71">
      <c r="A772" s="95">
        <v>45366</v>
      </c>
      <c r="AH772">
        <v>1.105</v>
      </c>
      <c r="AI772">
        <v>1.0837000000000001</v>
      </c>
      <c r="AJ772">
        <v>1.0826</v>
      </c>
      <c r="AK772" s="28">
        <v>1.0891999999999999</v>
      </c>
      <c r="AL772">
        <v>1.0903499999999999</v>
      </c>
      <c r="AM772">
        <v>1.0915999999999999</v>
      </c>
      <c r="AN772">
        <v>1.0931500000000001</v>
      </c>
      <c r="AO772">
        <v>1.0945</v>
      </c>
      <c r="AQ772">
        <v>1.0974999999999999</v>
      </c>
      <c r="AT772">
        <v>1.1021000000000001</v>
      </c>
      <c r="AW772">
        <v>1.1071</v>
      </c>
      <c r="AZ772">
        <v>1.11175</v>
      </c>
      <c r="BC772">
        <v>1.1164000000000001</v>
      </c>
      <c r="BF772">
        <v>1.1210500000000001</v>
      </c>
      <c r="BH772">
        <v>1.1256999999999999</v>
      </c>
      <c r="BI772">
        <v>1.1302000000000001</v>
      </c>
      <c r="BJ772">
        <v>1.1347</v>
      </c>
      <c r="BK772">
        <v>1.1392</v>
      </c>
      <c r="BL772">
        <v>1.1436500000000001</v>
      </c>
      <c r="BM772">
        <v>1.14815</v>
      </c>
      <c r="BN772">
        <v>1.15265</v>
      </c>
      <c r="BO772">
        <v>1.1571</v>
      </c>
      <c r="BP772">
        <v>1.1616</v>
      </c>
      <c r="BQ772">
        <v>1.1662999999999999</v>
      </c>
      <c r="BR772">
        <v>1.1709000000000001</v>
      </c>
      <c r="BS772">
        <v>1.1754</v>
      </c>
    </row>
    <row r="773" spans="1:71">
      <c r="A773" s="95">
        <v>45369</v>
      </c>
      <c r="AH773">
        <v>1.105</v>
      </c>
      <c r="AI773">
        <v>1.0837000000000001</v>
      </c>
      <c r="AJ773">
        <v>1.0826</v>
      </c>
      <c r="AK773" s="28">
        <v>1.0891999999999999</v>
      </c>
      <c r="AL773">
        <v>1.0882499999999999</v>
      </c>
      <c r="AM773">
        <v>1.0894999999999999</v>
      </c>
      <c r="AN773">
        <v>1.0911</v>
      </c>
      <c r="AO773">
        <v>1.0924499999999999</v>
      </c>
      <c r="AP773">
        <v>1.0953999999999999</v>
      </c>
      <c r="AQ773">
        <v>1.1001000000000001</v>
      </c>
      <c r="AT773">
        <v>1.1052</v>
      </c>
      <c r="AW773">
        <v>1.10995</v>
      </c>
      <c r="AZ773">
        <v>1.1146499999999999</v>
      </c>
      <c r="BC773">
        <v>1.1194</v>
      </c>
      <c r="BF773">
        <v>1.12415</v>
      </c>
      <c r="BH773">
        <v>1.1286499999999999</v>
      </c>
      <c r="BI773">
        <v>1.1332</v>
      </c>
      <c r="BJ773">
        <v>1.1376999999999999</v>
      </c>
      <c r="BK773">
        <v>1.1422000000000001</v>
      </c>
      <c r="BL773">
        <v>1.1467000000000001</v>
      </c>
      <c r="BM773">
        <v>1.1512500000000001</v>
      </c>
      <c r="BN773">
        <v>1.1557500000000001</v>
      </c>
      <c r="BO773">
        <v>1.16025</v>
      </c>
      <c r="BP773">
        <v>1.1649499999999999</v>
      </c>
      <c r="BQ773">
        <v>1.1696500000000001</v>
      </c>
      <c r="BR773">
        <v>1.17415</v>
      </c>
      <c r="BS773">
        <v>1.17865</v>
      </c>
    </row>
    <row r="774" spans="1:71">
      <c r="A774" s="95">
        <v>45370</v>
      </c>
      <c r="AH774">
        <v>1.105</v>
      </c>
      <c r="AI774">
        <v>1.0837000000000001</v>
      </c>
      <c r="AJ774">
        <v>1.0826</v>
      </c>
      <c r="AK774" s="28">
        <v>1.0853999999999999</v>
      </c>
      <c r="AL774">
        <v>1.08745</v>
      </c>
      <c r="AM774">
        <v>1.0887</v>
      </c>
      <c r="AN774">
        <v>1.0903</v>
      </c>
      <c r="AO774">
        <v>1.09165</v>
      </c>
      <c r="AP774">
        <v>1.0946</v>
      </c>
      <c r="AQ774">
        <v>1.0992500000000001</v>
      </c>
      <c r="AT774">
        <v>1.10425</v>
      </c>
      <c r="AW774">
        <v>1.1089</v>
      </c>
      <c r="AZ774">
        <v>1.11355</v>
      </c>
      <c r="BC774">
        <v>1.11815</v>
      </c>
      <c r="BF774">
        <v>1.1228</v>
      </c>
      <c r="BH774">
        <v>1.1272</v>
      </c>
      <c r="BI774">
        <v>1.1315999999999999</v>
      </c>
      <c r="BJ774">
        <v>1.1359999999999999</v>
      </c>
      <c r="BK774">
        <v>1.1404000000000001</v>
      </c>
      <c r="BL774">
        <v>1.1448499999999999</v>
      </c>
      <c r="BM774">
        <v>1.1492500000000001</v>
      </c>
      <c r="BN774">
        <v>1.1536500000000001</v>
      </c>
      <c r="BO774">
        <v>1.15805</v>
      </c>
      <c r="BP774">
        <v>1.16265</v>
      </c>
      <c r="BQ774">
        <v>1.1672</v>
      </c>
      <c r="BR774">
        <v>1.1716</v>
      </c>
      <c r="BS774">
        <v>1.1759999999999999</v>
      </c>
    </row>
    <row r="775" spans="1:71">
      <c r="A775" s="95">
        <v>45371</v>
      </c>
      <c r="AH775">
        <v>1.105</v>
      </c>
      <c r="AI775">
        <v>1.0837000000000001</v>
      </c>
      <c r="AJ775">
        <v>1.0826</v>
      </c>
      <c r="AK775" s="28">
        <v>1.0844</v>
      </c>
      <c r="AL775">
        <v>1.0926499999999999</v>
      </c>
      <c r="AM775">
        <v>1.09385</v>
      </c>
      <c r="AN775">
        <v>1.09545</v>
      </c>
      <c r="AO775">
        <v>1.0967499999999999</v>
      </c>
      <c r="AP775">
        <v>1.09965</v>
      </c>
      <c r="AQ775">
        <v>1.1043000000000001</v>
      </c>
      <c r="AT775">
        <v>1.1092500000000001</v>
      </c>
      <c r="AW775">
        <v>1.11385</v>
      </c>
      <c r="AZ775">
        <v>1.11835</v>
      </c>
      <c r="BC775">
        <v>1.1229</v>
      </c>
      <c r="BF775">
        <v>1.1274500000000001</v>
      </c>
      <c r="BH775">
        <v>1.13185</v>
      </c>
      <c r="BI775">
        <v>1.13625</v>
      </c>
      <c r="BJ775">
        <v>1.1406499999999999</v>
      </c>
      <c r="BK775">
        <v>1.1451</v>
      </c>
      <c r="BL775">
        <v>1.1495</v>
      </c>
      <c r="BM775">
        <v>1.1538999999999999</v>
      </c>
      <c r="BN775">
        <v>1.1583000000000001</v>
      </c>
      <c r="BO775">
        <v>1.1627000000000001</v>
      </c>
      <c r="BP775">
        <v>1.1673</v>
      </c>
      <c r="BQ775">
        <v>1.1718500000000001</v>
      </c>
      <c r="BR775">
        <v>1.17625</v>
      </c>
      <c r="BS775">
        <v>1.18065</v>
      </c>
    </row>
    <row r="776" spans="1:71">
      <c r="A776" s="95">
        <v>45372</v>
      </c>
      <c r="AH776">
        <v>1.105</v>
      </c>
      <c r="AI776">
        <v>1.0837000000000001</v>
      </c>
      <c r="AJ776">
        <v>1.0826</v>
      </c>
      <c r="AK776" s="28">
        <v>1.0907</v>
      </c>
      <c r="AL776">
        <v>1.08725</v>
      </c>
      <c r="AM776">
        <v>1.0884499999999999</v>
      </c>
      <c r="AN776">
        <v>1.09005</v>
      </c>
      <c r="AO776">
        <v>1.09135</v>
      </c>
      <c r="AP776">
        <v>1.0943000000000001</v>
      </c>
      <c r="AQ776">
        <v>1.0988</v>
      </c>
      <c r="AT776">
        <v>1.1036999999999999</v>
      </c>
      <c r="AW776">
        <v>1.10825</v>
      </c>
      <c r="AZ776">
        <v>1.1127499999999999</v>
      </c>
      <c r="BC776">
        <v>1.1172500000000001</v>
      </c>
      <c r="BF776">
        <v>1.1217999999999999</v>
      </c>
      <c r="BH776">
        <v>1.12625</v>
      </c>
      <c r="BI776">
        <v>1.1307499999999999</v>
      </c>
      <c r="BJ776">
        <v>1.1352</v>
      </c>
      <c r="BK776">
        <v>1.1396999999999999</v>
      </c>
      <c r="BL776">
        <v>1.14415</v>
      </c>
      <c r="BM776">
        <v>1.1486000000000001</v>
      </c>
      <c r="BN776">
        <v>1.1531</v>
      </c>
      <c r="BO776">
        <v>1.1575500000000001</v>
      </c>
      <c r="BP776">
        <v>1.16225</v>
      </c>
      <c r="BQ776">
        <v>1.1668499999999999</v>
      </c>
      <c r="BR776">
        <v>1.1713</v>
      </c>
      <c r="BS776">
        <v>1.1758</v>
      </c>
    </row>
    <row r="777" spans="1:71">
      <c r="A777" s="95">
        <v>45373</v>
      </c>
      <c r="AH777">
        <v>1.105</v>
      </c>
      <c r="AI777">
        <v>1.0837000000000001</v>
      </c>
      <c r="AJ777">
        <v>1.0826</v>
      </c>
      <c r="AK777" s="28">
        <v>1.0823</v>
      </c>
      <c r="AL777">
        <v>1.08135</v>
      </c>
      <c r="AM777">
        <v>1.0825499999999999</v>
      </c>
      <c r="AN777">
        <v>1.0841499999999999</v>
      </c>
      <c r="AO777">
        <v>1.08545</v>
      </c>
      <c r="AP777">
        <v>1.0883499999999999</v>
      </c>
      <c r="AQ777">
        <v>1.0929</v>
      </c>
      <c r="AT777">
        <v>1.09775</v>
      </c>
      <c r="AW777">
        <v>1.1023499999999999</v>
      </c>
      <c r="AZ777">
        <v>1.1068499999999999</v>
      </c>
      <c r="BC777">
        <v>1.1113999999999999</v>
      </c>
      <c r="BF777">
        <v>1.1158999999999999</v>
      </c>
      <c r="BH777">
        <v>1.1204000000000001</v>
      </c>
      <c r="BI777">
        <v>1.1249</v>
      </c>
      <c r="BJ777">
        <v>1.1294</v>
      </c>
      <c r="BK777">
        <v>1.1338999999999999</v>
      </c>
      <c r="BL777">
        <v>1.1384000000000001</v>
      </c>
      <c r="BM777">
        <v>1.1429</v>
      </c>
      <c r="BN777">
        <v>1.1474</v>
      </c>
      <c r="BO777">
        <v>1.1518999999999999</v>
      </c>
      <c r="BP777">
        <v>1.1566000000000001</v>
      </c>
      <c r="BQ777">
        <v>1.1612499999999999</v>
      </c>
      <c r="BR777">
        <v>1.1657500000000001</v>
      </c>
      <c r="BS777">
        <v>1.17025</v>
      </c>
    </row>
    <row r="778" spans="1:71">
      <c r="A778" s="95">
        <v>45376</v>
      </c>
      <c r="AH778">
        <v>1.105</v>
      </c>
      <c r="AI778">
        <v>1.0837000000000001</v>
      </c>
      <c r="AJ778">
        <v>1.0826</v>
      </c>
      <c r="AK778" s="28">
        <v>1.0834999999999999</v>
      </c>
      <c r="AL778">
        <v>1.0844499999999999</v>
      </c>
      <c r="AM778">
        <v>1.0857000000000001</v>
      </c>
      <c r="AN778">
        <v>1.0872999999999999</v>
      </c>
      <c r="AO778">
        <v>1.0886</v>
      </c>
      <c r="AP778">
        <v>1.09155</v>
      </c>
      <c r="AQ778">
        <v>1.0961000000000001</v>
      </c>
      <c r="AT778">
        <v>1.101</v>
      </c>
      <c r="AW778">
        <v>1.10555</v>
      </c>
      <c r="AZ778">
        <v>1.1101000000000001</v>
      </c>
      <c r="BC778">
        <v>1.1146</v>
      </c>
      <c r="BF778">
        <v>1.1191</v>
      </c>
      <c r="BH778">
        <v>1.12365</v>
      </c>
      <c r="BI778">
        <v>1.12815</v>
      </c>
      <c r="BJ778">
        <v>1.1326499999999999</v>
      </c>
      <c r="BK778">
        <v>1.1372</v>
      </c>
      <c r="BL778">
        <v>1.1416999999999999</v>
      </c>
      <c r="BM778">
        <v>1.14625</v>
      </c>
      <c r="BN778">
        <v>1.1507499999999999</v>
      </c>
      <c r="BO778">
        <v>1.1553</v>
      </c>
      <c r="BP778">
        <v>1.1599999999999999</v>
      </c>
      <c r="BQ778">
        <v>1.16465</v>
      </c>
      <c r="BR778">
        <v>1.1692</v>
      </c>
      <c r="BS778">
        <v>1.1737</v>
      </c>
    </row>
    <row r="779" spans="1:71">
      <c r="A779" s="95">
        <v>45377</v>
      </c>
      <c r="AH779">
        <v>1.105</v>
      </c>
      <c r="AI779">
        <v>1.0837000000000001</v>
      </c>
      <c r="AJ779">
        <v>1.0826</v>
      </c>
      <c r="AK779" s="28">
        <v>1.0854999999999999</v>
      </c>
      <c r="AL779">
        <v>1.0841000000000001</v>
      </c>
      <c r="AM779">
        <v>1.08535</v>
      </c>
      <c r="AN779">
        <v>1.0869500000000001</v>
      </c>
      <c r="AO779">
        <v>1.0882499999999999</v>
      </c>
      <c r="AP779">
        <v>1.0912500000000001</v>
      </c>
      <c r="AQ779">
        <v>1.09585</v>
      </c>
      <c r="AT779">
        <v>1.1007</v>
      </c>
      <c r="AW779">
        <v>1.1053500000000001</v>
      </c>
      <c r="AZ779">
        <v>1.10995</v>
      </c>
      <c r="BC779">
        <v>1.1145</v>
      </c>
      <c r="BF779">
        <v>1.1191</v>
      </c>
      <c r="BH779">
        <v>1.1235999999999999</v>
      </c>
      <c r="BI779">
        <v>1.12815</v>
      </c>
      <c r="BJ779">
        <v>1.1327</v>
      </c>
      <c r="BK779">
        <v>1.1372</v>
      </c>
      <c r="BL779">
        <v>1.14175</v>
      </c>
      <c r="BM779">
        <v>1.14625</v>
      </c>
      <c r="BN779">
        <v>1.1508</v>
      </c>
      <c r="BO779">
        <v>1.1553500000000001</v>
      </c>
      <c r="BP779">
        <v>1.16005</v>
      </c>
      <c r="BQ779">
        <v>1.16475</v>
      </c>
      <c r="BR779">
        <v>1.1692499999999999</v>
      </c>
      <c r="BS779">
        <v>1.1738</v>
      </c>
    </row>
    <row r="780" spans="1:71">
      <c r="A780" s="95">
        <v>45378</v>
      </c>
      <c r="AH780">
        <v>1.105</v>
      </c>
      <c r="AI780">
        <v>1.0837000000000001</v>
      </c>
      <c r="AJ780">
        <v>1.0826</v>
      </c>
      <c r="AK780">
        <v>1.0815999999999999</v>
      </c>
      <c r="AL780">
        <v>1.0828500000000001</v>
      </c>
      <c r="AM780">
        <v>1.0841000000000001</v>
      </c>
      <c r="AN780">
        <v>1.0857000000000001</v>
      </c>
      <c r="AO780">
        <v>1.087</v>
      </c>
      <c r="AP780">
        <v>1.0900000000000001</v>
      </c>
      <c r="AQ780">
        <v>1.0946</v>
      </c>
      <c r="AT780">
        <v>1.0995999999999999</v>
      </c>
      <c r="AW780">
        <v>1.10415</v>
      </c>
      <c r="AZ780">
        <v>1.1086499999999999</v>
      </c>
      <c r="BC780">
        <v>1.1132</v>
      </c>
      <c r="BF780">
        <v>1.11775</v>
      </c>
      <c r="BH780">
        <v>1.12225</v>
      </c>
      <c r="BI780">
        <v>1.1267</v>
      </c>
      <c r="BJ780">
        <v>1.1311500000000001</v>
      </c>
      <c r="BK780">
        <v>1.13565</v>
      </c>
      <c r="BL780">
        <v>1.1400999999999999</v>
      </c>
      <c r="BM780">
        <v>1.1446000000000001</v>
      </c>
      <c r="BN780">
        <v>1.1490499999999999</v>
      </c>
      <c r="BO780">
        <v>1.1535500000000001</v>
      </c>
      <c r="BP780">
        <v>1.1581999999999999</v>
      </c>
      <c r="BQ780">
        <v>1.1628000000000001</v>
      </c>
      <c r="BR780">
        <v>1.1673</v>
      </c>
      <c r="BS780">
        <v>1.1717500000000001</v>
      </c>
    </row>
    <row r="781" spans="1:71">
      <c r="A781" s="95">
        <v>45379</v>
      </c>
      <c r="AH781">
        <v>1.105</v>
      </c>
      <c r="AI781">
        <v>1.0837000000000001</v>
      </c>
      <c r="AJ781">
        <v>1.0826</v>
      </c>
      <c r="AK781" s="28">
        <v>1.0810999999999999</v>
      </c>
      <c r="AL781">
        <v>1.0792999999999999</v>
      </c>
      <c r="AM781">
        <v>1.0805499999999999</v>
      </c>
      <c r="AN781">
        <v>1.0821499999999999</v>
      </c>
      <c r="AO781">
        <v>1.08345</v>
      </c>
      <c r="AP781">
        <v>1.0864499999999999</v>
      </c>
      <c r="AQ781">
        <v>1.0911999999999999</v>
      </c>
      <c r="AT781">
        <v>1.09615</v>
      </c>
      <c r="AW781">
        <v>1.1007499999999999</v>
      </c>
      <c r="AZ781">
        <v>1.1053500000000001</v>
      </c>
      <c r="BC781">
        <v>1.1099000000000001</v>
      </c>
      <c r="BF781">
        <v>1.1144499999999999</v>
      </c>
      <c r="BH781">
        <v>1.1189499999999999</v>
      </c>
      <c r="BI781">
        <v>1.1234500000000001</v>
      </c>
      <c r="BJ781">
        <v>1.12795</v>
      </c>
      <c r="BK781">
        <v>1.13245</v>
      </c>
      <c r="BL781">
        <v>1.1369499999999999</v>
      </c>
      <c r="BM781">
        <v>1.1414</v>
      </c>
      <c r="BN781">
        <v>1.1458999999999999</v>
      </c>
      <c r="BO781">
        <v>1.1504000000000001</v>
      </c>
      <c r="BP781">
        <v>1.1551</v>
      </c>
      <c r="BQ781">
        <v>1.1597</v>
      </c>
      <c r="BR781">
        <v>1.1641999999999999</v>
      </c>
      <c r="BS781">
        <v>1.1687000000000001</v>
      </c>
    </row>
    <row r="782" spans="1:71">
      <c r="A782" s="103">
        <v>45383</v>
      </c>
      <c r="AH782">
        <v>1.105</v>
      </c>
      <c r="AI782">
        <v>1.0837000000000001</v>
      </c>
      <c r="AJ782">
        <v>1.0826</v>
      </c>
      <c r="AK782">
        <v>1.0810999999999999</v>
      </c>
      <c r="AL782" s="293">
        <v>1.0742499999999999</v>
      </c>
      <c r="AM782">
        <v>1.07545</v>
      </c>
      <c r="AN782">
        <v>1.0770500000000001</v>
      </c>
      <c r="AO782">
        <v>1.0784</v>
      </c>
      <c r="AP782">
        <v>1.08145</v>
      </c>
      <c r="AQ782">
        <v>1.0863499999999999</v>
      </c>
      <c r="AT782">
        <v>1.0912500000000001</v>
      </c>
      <c r="AW782">
        <v>1.09595</v>
      </c>
      <c r="AZ782">
        <v>1.1007</v>
      </c>
      <c r="BC782">
        <v>1.10545</v>
      </c>
      <c r="BF782">
        <v>1.11025</v>
      </c>
      <c r="BH782">
        <v>1.1151</v>
      </c>
      <c r="BI782">
        <v>1.1200000000000001</v>
      </c>
      <c r="BJ782">
        <v>1.1249499999999999</v>
      </c>
      <c r="BK782">
        <v>1.12985</v>
      </c>
      <c r="BL782">
        <v>1.1347499999999999</v>
      </c>
      <c r="BM782">
        <v>1.1396999999999999</v>
      </c>
      <c r="BN782">
        <v>1.1446000000000001</v>
      </c>
      <c r="BO782">
        <v>1.1495</v>
      </c>
      <c r="BP782">
        <v>1.15465</v>
      </c>
      <c r="BQ782">
        <v>1.1597</v>
      </c>
      <c r="BR782">
        <v>1.16465</v>
      </c>
      <c r="BS782">
        <v>1.1695500000000001</v>
      </c>
    </row>
    <row r="783" spans="1:71">
      <c r="A783" s="95">
        <v>45384</v>
      </c>
      <c r="AH783">
        <v>1.105</v>
      </c>
      <c r="AI783">
        <v>1.0837000000000001</v>
      </c>
      <c r="AJ783">
        <v>1.0826</v>
      </c>
      <c r="AK783">
        <v>1.0810999999999999</v>
      </c>
      <c r="AL783" s="28">
        <v>1.0749</v>
      </c>
      <c r="AM783">
        <v>1.0781000000000001</v>
      </c>
      <c r="AN783">
        <v>1.0797000000000001</v>
      </c>
      <c r="AO783">
        <v>1.0810500000000001</v>
      </c>
      <c r="AP783">
        <v>1.0841000000000001</v>
      </c>
      <c r="AQ783">
        <v>1.0889</v>
      </c>
      <c r="AT783">
        <v>1.09405</v>
      </c>
      <c r="AW783">
        <v>1.0989</v>
      </c>
      <c r="AZ783">
        <v>1.10375</v>
      </c>
      <c r="BC783">
        <v>1.1086</v>
      </c>
      <c r="BF783">
        <v>1.1134500000000001</v>
      </c>
      <c r="BH783">
        <v>1.1182000000000001</v>
      </c>
      <c r="BI783">
        <v>1.1228499999999999</v>
      </c>
      <c r="BJ783">
        <v>1.1275500000000001</v>
      </c>
      <c r="BK783">
        <v>1.1322000000000001</v>
      </c>
      <c r="BL783">
        <v>1.1369</v>
      </c>
      <c r="BM783">
        <v>1.1415999999999999</v>
      </c>
      <c r="BN783">
        <v>1.14625</v>
      </c>
      <c r="BO783">
        <v>1.1509499999999999</v>
      </c>
      <c r="BP783">
        <v>1.15585</v>
      </c>
      <c r="BQ783">
        <v>1.16065</v>
      </c>
      <c r="BR783">
        <v>1.1653500000000001</v>
      </c>
      <c r="BS783">
        <v>1.17005</v>
      </c>
    </row>
    <row r="784" spans="1:71">
      <c r="A784" s="95">
        <v>45385</v>
      </c>
      <c r="AH784">
        <v>1.105</v>
      </c>
      <c r="AI784">
        <v>1.0837000000000001</v>
      </c>
      <c r="AJ784">
        <v>1.0826</v>
      </c>
      <c r="AK784">
        <v>1.0810999999999999</v>
      </c>
      <c r="AL784" s="28">
        <v>1.0783</v>
      </c>
      <c r="AM784">
        <v>1.0851999999999999</v>
      </c>
      <c r="AN784">
        <v>1.0868</v>
      </c>
      <c r="AO784">
        <v>1.08815</v>
      </c>
      <c r="AP784">
        <v>1.0911500000000001</v>
      </c>
      <c r="AQ784">
        <v>1.0959000000000001</v>
      </c>
      <c r="AT784">
        <v>1.1010500000000001</v>
      </c>
      <c r="AW784">
        <v>1.1059000000000001</v>
      </c>
      <c r="AZ784">
        <v>1.1107</v>
      </c>
      <c r="BC784">
        <v>1.1154999999999999</v>
      </c>
      <c r="BF784">
        <v>1.1203000000000001</v>
      </c>
      <c r="BH784">
        <v>1.1250500000000001</v>
      </c>
      <c r="BI784">
        <v>1.12975</v>
      </c>
      <c r="BJ784">
        <v>1.1345000000000001</v>
      </c>
      <c r="BK784">
        <v>1.1392</v>
      </c>
      <c r="BL784">
        <v>1.14395</v>
      </c>
      <c r="BM784">
        <v>1.1487000000000001</v>
      </c>
      <c r="BN784">
        <v>1.1534</v>
      </c>
      <c r="BO784">
        <v>1.15815</v>
      </c>
      <c r="BP784">
        <v>1.1630499999999999</v>
      </c>
      <c r="BQ784">
        <v>1.16795</v>
      </c>
      <c r="BR784">
        <v>1.17265</v>
      </c>
      <c r="BS784">
        <v>1.1774</v>
      </c>
    </row>
    <row r="785" spans="1:72">
      <c r="A785" s="95">
        <v>45386</v>
      </c>
      <c r="AH785">
        <v>1.105</v>
      </c>
      <c r="AI785">
        <v>1.0837000000000001</v>
      </c>
      <c r="AJ785">
        <v>1.0826</v>
      </c>
      <c r="AK785">
        <v>1.0810999999999999</v>
      </c>
      <c r="AL785" s="28">
        <v>1.0851999999999999</v>
      </c>
      <c r="AM785">
        <v>1.0866</v>
      </c>
      <c r="AN785">
        <v>1.0882000000000001</v>
      </c>
      <c r="AO785">
        <v>1.0894999999999999</v>
      </c>
      <c r="AP785">
        <v>1.0924499999999999</v>
      </c>
      <c r="AQ785">
        <v>1.0971500000000001</v>
      </c>
      <c r="AT785">
        <v>1.1022000000000001</v>
      </c>
      <c r="AW785">
        <v>1.1071500000000001</v>
      </c>
      <c r="AZ785">
        <v>1.11195</v>
      </c>
      <c r="BC785">
        <v>1.1168</v>
      </c>
      <c r="BF785">
        <v>1.12165</v>
      </c>
      <c r="BH785">
        <v>1.12645</v>
      </c>
      <c r="BI785">
        <v>1.1312500000000001</v>
      </c>
      <c r="BJ785">
        <v>1.13605</v>
      </c>
      <c r="BK785">
        <v>1.1408499999999999</v>
      </c>
      <c r="BL785">
        <v>1.1456500000000001</v>
      </c>
      <c r="BM785">
        <v>1.15045</v>
      </c>
      <c r="BN785">
        <v>1.1552500000000001</v>
      </c>
      <c r="BO785">
        <v>1.1599999999999999</v>
      </c>
      <c r="BP785">
        <v>1.1650499999999999</v>
      </c>
      <c r="BQ785">
        <v>1.17</v>
      </c>
      <c r="BR785">
        <v>1.1748000000000001</v>
      </c>
      <c r="BS785">
        <v>1.1796</v>
      </c>
    </row>
    <row r="786" spans="1:72">
      <c r="A786" s="95">
        <v>45387</v>
      </c>
      <c r="AH786">
        <v>1.105</v>
      </c>
      <c r="AI786">
        <v>1.0837000000000001</v>
      </c>
      <c r="AJ786">
        <v>1.0826</v>
      </c>
      <c r="AK786">
        <v>1.0810999999999999</v>
      </c>
      <c r="AL786" s="28">
        <v>1.0841000000000001</v>
      </c>
      <c r="AM786">
        <v>1.085</v>
      </c>
      <c r="AN786">
        <v>1.0866</v>
      </c>
      <c r="AO786">
        <v>1.08795</v>
      </c>
      <c r="AP786">
        <v>1.0909500000000001</v>
      </c>
      <c r="AQ786">
        <v>1.0956999999999999</v>
      </c>
      <c r="AT786">
        <v>1.1008500000000001</v>
      </c>
      <c r="AW786">
        <v>1.1056999999999999</v>
      </c>
      <c r="AZ786">
        <v>1.1105</v>
      </c>
      <c r="BC786">
        <v>1.1153</v>
      </c>
      <c r="BF786">
        <v>1.1201000000000001</v>
      </c>
      <c r="BH786">
        <v>1.1248</v>
      </c>
      <c r="BI786">
        <v>1.1294999999999999</v>
      </c>
      <c r="BJ786">
        <v>1.13415</v>
      </c>
      <c r="BK786">
        <v>1.1388499999999999</v>
      </c>
      <c r="BL786">
        <v>1.1435</v>
      </c>
      <c r="BM786">
        <v>1.1482000000000001</v>
      </c>
      <c r="BN786">
        <v>1.1529</v>
      </c>
      <c r="BO786">
        <v>1.1575500000000001</v>
      </c>
      <c r="BP786">
        <v>1.16245</v>
      </c>
      <c r="BQ786">
        <v>1.1673</v>
      </c>
      <c r="BR786">
        <v>1.17195</v>
      </c>
      <c r="BS786">
        <v>1.17665</v>
      </c>
    </row>
    <row r="787" spans="1:72">
      <c r="A787" s="95">
        <v>45390</v>
      </c>
      <c r="AH787">
        <v>1.105</v>
      </c>
      <c r="AI787">
        <v>1.0837000000000001</v>
      </c>
      <c r="AJ787">
        <v>1.0826</v>
      </c>
      <c r="AK787">
        <v>1.0810999999999999</v>
      </c>
      <c r="AL787" s="28">
        <v>1.0823</v>
      </c>
      <c r="AM787">
        <v>1.08725</v>
      </c>
      <c r="AN787">
        <v>1.0888500000000001</v>
      </c>
      <c r="AO787">
        <v>1.0902000000000001</v>
      </c>
      <c r="AP787">
        <v>1.0931999999999999</v>
      </c>
      <c r="AQ787">
        <v>1.09795</v>
      </c>
      <c r="AT787">
        <v>1.1031500000000001</v>
      </c>
      <c r="AW787">
        <v>1.1080000000000001</v>
      </c>
      <c r="AZ787">
        <v>1.1129</v>
      </c>
      <c r="BC787">
        <v>1.11785</v>
      </c>
      <c r="BF787">
        <v>1.1227499999999999</v>
      </c>
      <c r="BH787">
        <v>1.1275500000000001</v>
      </c>
      <c r="BI787">
        <v>1.1323000000000001</v>
      </c>
      <c r="BJ787">
        <v>1.1370499999999999</v>
      </c>
      <c r="BK787">
        <v>1.14185</v>
      </c>
      <c r="BL787">
        <v>1.1466000000000001</v>
      </c>
      <c r="BM787">
        <v>1.1513500000000001</v>
      </c>
      <c r="BN787">
        <v>1.1560999999999999</v>
      </c>
      <c r="BO787">
        <v>1.1609</v>
      </c>
      <c r="BP787">
        <v>1.1658500000000001</v>
      </c>
      <c r="BQ787">
        <v>1.17075</v>
      </c>
      <c r="BR787">
        <v>1.1755500000000001</v>
      </c>
      <c r="BS787">
        <v>1.1802999999999999</v>
      </c>
    </row>
    <row r="788" spans="1:72">
      <c r="A788" s="95">
        <v>45391</v>
      </c>
      <c r="AH788">
        <v>1.105</v>
      </c>
      <c r="AI788">
        <v>1.0837000000000001</v>
      </c>
      <c r="AJ788">
        <v>1.0826</v>
      </c>
      <c r="AK788">
        <v>1.0810999999999999</v>
      </c>
      <c r="AL788" s="28">
        <v>1.0867</v>
      </c>
      <c r="AM788">
        <v>1.0867500000000001</v>
      </c>
      <c r="AN788">
        <v>1.0883499999999999</v>
      </c>
      <c r="AO788">
        <v>1.08965</v>
      </c>
      <c r="AP788">
        <v>1.0926499999999999</v>
      </c>
      <c r="AQ788">
        <v>1.09735</v>
      </c>
      <c r="AT788">
        <v>1.1024499999999999</v>
      </c>
      <c r="AW788">
        <v>1.1073500000000001</v>
      </c>
      <c r="AZ788">
        <v>1.11225</v>
      </c>
      <c r="BC788">
        <v>1.1171500000000001</v>
      </c>
      <c r="BF788">
        <v>1.12205</v>
      </c>
      <c r="BH788">
        <v>1.1268499999999999</v>
      </c>
      <c r="BI788">
        <v>1.13165</v>
      </c>
      <c r="BJ788">
        <v>1.13645</v>
      </c>
      <c r="BK788">
        <v>1.1412</v>
      </c>
      <c r="BL788">
        <v>1.1459999999999999</v>
      </c>
      <c r="BM788">
        <v>1.1507499999999999</v>
      </c>
      <c r="BN788">
        <v>1.1555500000000001</v>
      </c>
      <c r="BO788">
        <v>1.16035</v>
      </c>
      <c r="BP788">
        <v>1.1653500000000001</v>
      </c>
      <c r="BQ788">
        <v>1.17025</v>
      </c>
      <c r="BR788">
        <v>1.1750499999999999</v>
      </c>
      <c r="BS788">
        <v>1.1798500000000001</v>
      </c>
    </row>
    <row r="789" spans="1:72">
      <c r="A789" s="95">
        <v>45392</v>
      </c>
      <c r="AH789">
        <v>1.105</v>
      </c>
      <c r="AI789">
        <v>1.0837000000000001</v>
      </c>
      <c r="AJ789">
        <v>1.0826</v>
      </c>
      <c r="AK789">
        <v>1.0810999999999999</v>
      </c>
      <c r="AL789" s="28">
        <v>1.0860000000000001</v>
      </c>
      <c r="AM789">
        <v>1.075</v>
      </c>
      <c r="AN789">
        <v>1.0766</v>
      </c>
      <c r="AO789">
        <v>1.07795</v>
      </c>
      <c r="AP789">
        <v>1.0810500000000001</v>
      </c>
      <c r="AQ789">
        <v>1.0861000000000001</v>
      </c>
      <c r="AT789">
        <v>1.0914999999999999</v>
      </c>
      <c r="AW789">
        <v>1.0968</v>
      </c>
      <c r="AZ789">
        <v>1.1021000000000001</v>
      </c>
      <c r="BC789">
        <v>1.1073999999999999</v>
      </c>
      <c r="BF789">
        <v>1.1127</v>
      </c>
      <c r="BH789">
        <v>1.1178999999999999</v>
      </c>
      <c r="BI789">
        <v>1.123</v>
      </c>
      <c r="BJ789">
        <v>1.1281000000000001</v>
      </c>
      <c r="BK789">
        <v>1.1332</v>
      </c>
      <c r="BL789">
        <v>1.13835</v>
      </c>
      <c r="BM789">
        <v>1.1434500000000001</v>
      </c>
      <c r="BN789">
        <v>1.14855</v>
      </c>
      <c r="BO789">
        <v>1.1536500000000001</v>
      </c>
      <c r="BP789">
        <v>1.159</v>
      </c>
      <c r="BQ789">
        <v>1.1642999999999999</v>
      </c>
      <c r="BR789">
        <v>1.1694</v>
      </c>
      <c r="BS789">
        <v>1.1745000000000001</v>
      </c>
    </row>
    <row r="790" spans="1:72">
      <c r="A790" s="95">
        <v>45393</v>
      </c>
      <c r="AH790">
        <v>1.105</v>
      </c>
      <c r="AI790">
        <v>1.0837000000000001</v>
      </c>
      <c r="AJ790">
        <v>1.0826</v>
      </c>
      <c r="AK790">
        <v>1.0810999999999999</v>
      </c>
      <c r="AL790" s="28">
        <v>1.0729</v>
      </c>
      <c r="AM790">
        <v>1.07385</v>
      </c>
      <c r="AN790">
        <v>1.07545</v>
      </c>
      <c r="AO790">
        <v>1.0768</v>
      </c>
      <c r="AP790">
        <v>1.0799000000000001</v>
      </c>
      <c r="AQ790">
        <v>1.0849500000000001</v>
      </c>
      <c r="AT790">
        <v>1.0903499999999999</v>
      </c>
      <c r="AW790">
        <v>1.09565</v>
      </c>
      <c r="AZ790">
        <v>1.1010500000000001</v>
      </c>
      <c r="BC790">
        <v>1.1064000000000001</v>
      </c>
      <c r="BF790">
        <v>1.1117999999999999</v>
      </c>
      <c r="BH790">
        <v>1.1169500000000001</v>
      </c>
      <c r="BI790">
        <v>1.1220000000000001</v>
      </c>
      <c r="BJ790">
        <v>1.1270500000000001</v>
      </c>
      <c r="BK790">
        <v>1.1321000000000001</v>
      </c>
      <c r="BL790">
        <v>1.1371500000000001</v>
      </c>
      <c r="BM790">
        <v>1.1422000000000001</v>
      </c>
      <c r="BN790">
        <v>1.1472500000000001</v>
      </c>
      <c r="BO790">
        <v>1.1523000000000001</v>
      </c>
      <c r="BP790">
        <v>1.1576</v>
      </c>
      <c r="BQ790">
        <v>1.1628000000000001</v>
      </c>
      <c r="BR790">
        <v>1.1678500000000001</v>
      </c>
      <c r="BS790">
        <v>1.1729000000000001</v>
      </c>
    </row>
    <row r="791" spans="1:72">
      <c r="A791" s="95">
        <v>45394</v>
      </c>
      <c r="AH791">
        <v>1.105</v>
      </c>
      <c r="AI791">
        <v>1.0837000000000001</v>
      </c>
      <c r="AJ791">
        <v>1.0826</v>
      </c>
      <c r="AK791">
        <v>1.0810999999999999</v>
      </c>
      <c r="AL791" s="28">
        <v>1.0651999999999999</v>
      </c>
      <c r="AM791">
        <v>1.06515</v>
      </c>
      <c r="AN791">
        <v>1.0667500000000001</v>
      </c>
      <c r="AO791">
        <v>1.0681</v>
      </c>
      <c r="AP791">
        <v>1.0711999999999999</v>
      </c>
      <c r="AQ791">
        <v>1.0762499999999999</v>
      </c>
      <c r="AT791">
        <v>1.08185</v>
      </c>
      <c r="AW791">
        <v>1.0871999999999999</v>
      </c>
      <c r="AZ791">
        <v>1.0926</v>
      </c>
      <c r="BC791">
        <v>1.09795</v>
      </c>
      <c r="BF791">
        <v>1.1033500000000001</v>
      </c>
      <c r="BH791">
        <v>1.1085499999999999</v>
      </c>
      <c r="BI791">
        <v>1.1135999999999999</v>
      </c>
      <c r="BJ791">
        <v>1.1187</v>
      </c>
      <c r="BK791">
        <v>1.12375</v>
      </c>
      <c r="BL791">
        <v>1.1288499999999999</v>
      </c>
      <c r="BM791">
        <v>1.1338999999999999</v>
      </c>
      <c r="BN791">
        <v>1.139</v>
      </c>
      <c r="BO791">
        <v>1.1440999999999999</v>
      </c>
      <c r="BP791">
        <v>1.1494</v>
      </c>
      <c r="BQ791">
        <v>1.15465</v>
      </c>
      <c r="BR791">
        <v>1.1597</v>
      </c>
      <c r="BS791">
        <v>1.1648000000000001</v>
      </c>
    </row>
    <row r="792" spans="1:72">
      <c r="A792" s="95">
        <v>45397</v>
      </c>
      <c r="AH792">
        <v>1.105</v>
      </c>
      <c r="AI792">
        <v>1.0837000000000001</v>
      </c>
      <c r="AJ792">
        <v>1.0826</v>
      </c>
      <c r="AK792">
        <v>1.0810999999999999</v>
      </c>
      <c r="AL792" s="28">
        <v>1.0656000000000001</v>
      </c>
      <c r="AM792">
        <v>1.06365</v>
      </c>
      <c r="AN792">
        <v>1.06525</v>
      </c>
      <c r="AO792">
        <v>1.0666</v>
      </c>
      <c r="AP792">
        <v>1.0684</v>
      </c>
      <c r="AQ792">
        <v>1.06975</v>
      </c>
      <c r="AT792">
        <v>1.0747500000000001</v>
      </c>
      <c r="AW792">
        <v>1.0804</v>
      </c>
      <c r="AZ792">
        <v>1.0859000000000001</v>
      </c>
      <c r="BC792">
        <v>1.0913999999999999</v>
      </c>
      <c r="BF792">
        <v>1.0968500000000001</v>
      </c>
      <c r="BH792">
        <v>1.1023499999999999</v>
      </c>
      <c r="BI792">
        <v>1.1076999999999999</v>
      </c>
      <c r="BJ792">
        <v>1.1129</v>
      </c>
      <c r="BK792">
        <v>1.1181000000000001</v>
      </c>
      <c r="BL792">
        <v>1.1233</v>
      </c>
      <c r="BM792">
        <v>1.1285000000000001</v>
      </c>
      <c r="BN792">
        <v>1.1336999999999999</v>
      </c>
      <c r="BO792">
        <v>1.1389499999999999</v>
      </c>
      <c r="BP792">
        <v>1.14415</v>
      </c>
      <c r="BQ792">
        <v>1.1496</v>
      </c>
      <c r="BR792">
        <v>1.1549499999999999</v>
      </c>
      <c r="BS792">
        <v>1.16015</v>
      </c>
      <c r="BT792">
        <v>1.1654</v>
      </c>
    </row>
    <row r="793" spans="1:72">
      <c r="A793" s="95">
        <v>45398</v>
      </c>
      <c r="AH793">
        <v>1.105</v>
      </c>
      <c r="AI793">
        <v>1.0837000000000001</v>
      </c>
      <c r="AJ793">
        <v>1.0826</v>
      </c>
      <c r="AK793">
        <v>1.0810999999999999</v>
      </c>
      <c r="AL793" s="28">
        <v>1.0637000000000001</v>
      </c>
      <c r="AM793">
        <v>1.0642</v>
      </c>
      <c r="AN793">
        <v>1.0658000000000001</v>
      </c>
      <c r="AO793">
        <v>1.0670999999999999</v>
      </c>
      <c r="AP793">
        <v>1.0689500000000001</v>
      </c>
      <c r="AQ793">
        <v>1.0703</v>
      </c>
      <c r="AT793">
        <v>1.0752999999999999</v>
      </c>
      <c r="AW793">
        <v>1.0808</v>
      </c>
      <c r="AZ793">
        <v>1.0862000000000001</v>
      </c>
      <c r="BC793">
        <v>1.09155</v>
      </c>
      <c r="BF793">
        <v>1.0969</v>
      </c>
      <c r="BH793">
        <v>1.10225</v>
      </c>
      <c r="BI793">
        <v>1.1074999999999999</v>
      </c>
      <c r="BJ793">
        <v>1.1127499999999999</v>
      </c>
      <c r="BK793">
        <v>1.11795</v>
      </c>
      <c r="BL793">
        <v>1.1232</v>
      </c>
      <c r="BM793">
        <v>1.1284000000000001</v>
      </c>
      <c r="BN793">
        <v>1.13365</v>
      </c>
      <c r="BO793">
        <v>1.1388499999999999</v>
      </c>
      <c r="BP793">
        <v>1.1440999999999999</v>
      </c>
      <c r="BQ793">
        <v>1.1495500000000001</v>
      </c>
      <c r="BR793">
        <v>1.1549499999999999</v>
      </c>
      <c r="BS793">
        <v>1.1601999999999999</v>
      </c>
      <c r="BT793">
        <v>1.1654</v>
      </c>
    </row>
    <row r="794" spans="1:72">
      <c r="A794" s="95">
        <v>45399</v>
      </c>
      <c r="AH794">
        <v>1.105</v>
      </c>
      <c r="AI794">
        <v>1.0837000000000001</v>
      </c>
      <c r="AJ794">
        <v>1.0826</v>
      </c>
      <c r="AK794">
        <v>1.0810999999999999</v>
      </c>
      <c r="AL794" s="28">
        <v>1.0638000000000001</v>
      </c>
      <c r="AM794">
        <v>1.0681</v>
      </c>
      <c r="AN794">
        <v>1.0697000000000001</v>
      </c>
      <c r="AO794">
        <v>1.071</v>
      </c>
      <c r="AP794">
        <v>1.0728500000000001</v>
      </c>
      <c r="AQ794">
        <v>1.0742</v>
      </c>
      <c r="AT794">
        <v>1.0790999999999999</v>
      </c>
      <c r="AW794">
        <v>1.0846</v>
      </c>
      <c r="AZ794">
        <v>1.0898000000000001</v>
      </c>
      <c r="BC794">
        <v>1.0949500000000001</v>
      </c>
      <c r="BF794">
        <v>1.1001000000000001</v>
      </c>
      <c r="BH794">
        <v>1.1052999999999999</v>
      </c>
      <c r="BI794">
        <v>1.1104000000000001</v>
      </c>
      <c r="BJ794">
        <v>1.1153999999999999</v>
      </c>
      <c r="BK794">
        <v>1.1204499999999999</v>
      </c>
      <c r="BL794">
        <v>1.1254999999999999</v>
      </c>
      <c r="BM794">
        <v>1.1305499999999999</v>
      </c>
      <c r="BN794">
        <v>1.1355999999999999</v>
      </c>
      <c r="BO794">
        <v>1.1406000000000001</v>
      </c>
      <c r="BP794">
        <v>1.1456500000000001</v>
      </c>
      <c r="BQ794">
        <v>1.1509499999999999</v>
      </c>
      <c r="BR794">
        <v>1.15615</v>
      </c>
      <c r="BS794">
        <v>1.1612</v>
      </c>
      <c r="BT794">
        <v>1.1661999999999999</v>
      </c>
    </row>
    <row r="795" spans="1:72">
      <c r="A795" s="95">
        <v>45400</v>
      </c>
      <c r="AH795">
        <v>1.105</v>
      </c>
      <c r="AI795">
        <v>1.0837000000000001</v>
      </c>
      <c r="AJ795">
        <v>1.0826</v>
      </c>
      <c r="AK795">
        <v>1.0810999999999999</v>
      </c>
      <c r="AL795" s="28">
        <v>1.0679000000000001</v>
      </c>
      <c r="AM795">
        <v>1.06545</v>
      </c>
      <c r="AN795">
        <v>1.0670500000000001</v>
      </c>
      <c r="AO795">
        <v>1.0683499999999999</v>
      </c>
      <c r="AP795">
        <v>1.0701499999999999</v>
      </c>
      <c r="AQ795">
        <v>1.07155</v>
      </c>
      <c r="AT795">
        <v>1.0765</v>
      </c>
      <c r="AW795">
        <v>1.08205</v>
      </c>
      <c r="AZ795">
        <v>1.0872999999999999</v>
      </c>
      <c r="BC795">
        <v>1.0925499999999999</v>
      </c>
      <c r="BF795">
        <v>1.0978000000000001</v>
      </c>
      <c r="BH795">
        <v>1.1030500000000001</v>
      </c>
      <c r="BI795">
        <v>1.1082000000000001</v>
      </c>
      <c r="BJ795">
        <v>1.1133</v>
      </c>
      <c r="BK795">
        <v>1.1184000000000001</v>
      </c>
      <c r="BL795">
        <v>1.1234999999999999</v>
      </c>
      <c r="BM795">
        <v>1.1286</v>
      </c>
      <c r="BN795">
        <v>1.1336999999999999</v>
      </c>
      <c r="BO795">
        <v>1.1388</v>
      </c>
      <c r="BP795">
        <v>1.14395</v>
      </c>
      <c r="BQ795">
        <v>1.1492500000000001</v>
      </c>
      <c r="BR795">
        <v>1.15455</v>
      </c>
      <c r="BS795">
        <v>1.1596500000000001</v>
      </c>
      <c r="BT795">
        <v>1.16475</v>
      </c>
    </row>
    <row r="796" spans="1:72">
      <c r="A796" s="95">
        <v>45401</v>
      </c>
      <c r="AH796">
        <v>1.105</v>
      </c>
      <c r="AI796">
        <v>1.0837000000000001</v>
      </c>
      <c r="AJ796">
        <v>1.0826</v>
      </c>
      <c r="AK796">
        <v>1.0810999999999999</v>
      </c>
      <c r="AL796" s="28">
        <v>1.0652999999999999</v>
      </c>
      <c r="AM796">
        <v>1.06595</v>
      </c>
      <c r="AN796">
        <v>1.06755</v>
      </c>
      <c r="AO796">
        <v>1.0688500000000001</v>
      </c>
      <c r="AP796">
        <v>1.0707</v>
      </c>
      <c r="AQ796">
        <v>1.0720499999999999</v>
      </c>
      <c r="AT796">
        <v>1.0769500000000001</v>
      </c>
      <c r="AW796">
        <v>1.0824</v>
      </c>
      <c r="AZ796">
        <v>1.0875999999999999</v>
      </c>
      <c r="BC796">
        <v>1.0927</v>
      </c>
      <c r="BF796">
        <v>1.09785</v>
      </c>
      <c r="BH796">
        <v>1.103</v>
      </c>
      <c r="BI796">
        <v>1.1081000000000001</v>
      </c>
      <c r="BJ796">
        <v>1.1131500000000001</v>
      </c>
      <c r="BK796">
        <v>1.1182000000000001</v>
      </c>
      <c r="BL796">
        <v>1.1233</v>
      </c>
      <c r="BM796">
        <v>1.12835</v>
      </c>
      <c r="BN796">
        <v>1.1334</v>
      </c>
      <c r="BO796">
        <v>1.13845</v>
      </c>
      <c r="BP796">
        <v>1.1435500000000001</v>
      </c>
      <c r="BQ796">
        <v>1.1488</v>
      </c>
      <c r="BR796">
        <v>1.15405</v>
      </c>
      <c r="BS796">
        <v>1.1591</v>
      </c>
      <c r="BT796">
        <v>1.1641999999999999</v>
      </c>
    </row>
    <row r="797" spans="1:72">
      <c r="A797" s="95">
        <v>45404</v>
      </c>
      <c r="AH797">
        <v>1.105</v>
      </c>
      <c r="AI797">
        <v>1.0837000000000001</v>
      </c>
      <c r="AJ797">
        <v>1.0826</v>
      </c>
      <c r="AK797">
        <v>1.0810999999999999</v>
      </c>
      <c r="AL797" s="28">
        <v>1.0631999999999999</v>
      </c>
      <c r="AM797">
        <v>1.0667500000000001</v>
      </c>
      <c r="AN797">
        <v>1.0683499999999999</v>
      </c>
      <c r="AO797">
        <v>1.06965</v>
      </c>
      <c r="AP797">
        <v>1.0714999999999999</v>
      </c>
      <c r="AQ797">
        <v>1.0728500000000001</v>
      </c>
      <c r="AT797">
        <v>1.07785</v>
      </c>
      <c r="AW797">
        <v>1.08345</v>
      </c>
      <c r="AZ797">
        <v>1.0887</v>
      </c>
      <c r="BC797">
        <v>1.09395</v>
      </c>
      <c r="BF797">
        <v>1.0992</v>
      </c>
      <c r="BH797">
        <v>1.1044499999999999</v>
      </c>
      <c r="BI797">
        <v>1.10965</v>
      </c>
      <c r="BJ797">
        <v>1.1147499999999999</v>
      </c>
      <c r="BK797">
        <v>1.1198999999999999</v>
      </c>
      <c r="BL797">
        <v>1.1250500000000001</v>
      </c>
      <c r="BM797">
        <v>1.1302000000000001</v>
      </c>
      <c r="BN797">
        <v>1.1353500000000001</v>
      </c>
      <c r="BO797">
        <v>1.1405000000000001</v>
      </c>
      <c r="BP797">
        <v>1.1456</v>
      </c>
      <c r="BQ797">
        <v>1.151</v>
      </c>
      <c r="BR797">
        <v>1.1563000000000001</v>
      </c>
      <c r="BS797">
        <v>1.1614500000000001</v>
      </c>
      <c r="BT797">
        <v>1.1666000000000001</v>
      </c>
    </row>
    <row r="798" spans="1:72">
      <c r="A798" s="95">
        <v>45405</v>
      </c>
      <c r="AH798">
        <v>1.105</v>
      </c>
      <c r="AI798">
        <v>1.0837000000000001</v>
      </c>
      <c r="AJ798">
        <v>1.0826</v>
      </c>
      <c r="AK798">
        <v>1.0810999999999999</v>
      </c>
      <c r="AL798" s="28">
        <v>1.0673999999999999</v>
      </c>
      <c r="AM798">
        <v>1.0711999999999999</v>
      </c>
      <c r="AN798">
        <v>1.0728</v>
      </c>
      <c r="AO798">
        <v>1.0741000000000001</v>
      </c>
      <c r="AP798">
        <v>1.0759000000000001</v>
      </c>
      <c r="AQ798">
        <v>1.07725</v>
      </c>
      <c r="AT798">
        <v>1.0821499999999999</v>
      </c>
      <c r="AW798">
        <v>1.08755</v>
      </c>
      <c r="AZ798">
        <v>1.0927</v>
      </c>
      <c r="BC798">
        <v>1.0978000000000001</v>
      </c>
      <c r="BF798">
        <v>1.1029</v>
      </c>
      <c r="BH798">
        <v>1.1080000000000001</v>
      </c>
      <c r="BI798">
        <v>1.1130500000000001</v>
      </c>
      <c r="BJ798">
        <v>1.11805</v>
      </c>
      <c r="BK798">
        <v>1.1230500000000001</v>
      </c>
      <c r="BL798">
        <v>1.12805</v>
      </c>
      <c r="BM798">
        <v>1.133</v>
      </c>
      <c r="BN798">
        <v>1.1379999999999999</v>
      </c>
      <c r="BO798">
        <v>1.143</v>
      </c>
      <c r="BP798">
        <v>1.1479999999999999</v>
      </c>
      <c r="BQ798">
        <v>1.1532</v>
      </c>
      <c r="BR798">
        <v>1.15835</v>
      </c>
      <c r="BS798">
        <v>1.1633500000000001</v>
      </c>
      <c r="BT798">
        <v>1.16835</v>
      </c>
    </row>
    <row r="799" spans="1:72">
      <c r="A799" s="95">
        <v>45406</v>
      </c>
      <c r="AH799">
        <v>1.105</v>
      </c>
      <c r="AI799">
        <v>1.0837000000000001</v>
      </c>
      <c r="AJ799">
        <v>1.0826</v>
      </c>
      <c r="AK799">
        <v>1.0810999999999999</v>
      </c>
      <c r="AL799" s="28">
        <v>1.0686</v>
      </c>
      <c r="AM799">
        <v>1.0701000000000001</v>
      </c>
      <c r="AN799">
        <v>1.0717000000000001</v>
      </c>
      <c r="AO799">
        <v>1.073</v>
      </c>
      <c r="AP799">
        <v>1.0748</v>
      </c>
      <c r="AQ799">
        <v>1.0761499999999999</v>
      </c>
      <c r="AT799">
        <v>1.081</v>
      </c>
      <c r="AW799">
        <v>1.0863499999999999</v>
      </c>
      <c r="AZ799">
        <v>1.0913999999999999</v>
      </c>
      <c r="BC799">
        <v>1.0964499999999999</v>
      </c>
      <c r="BF799">
        <v>1.10145</v>
      </c>
      <c r="BH799">
        <v>1.1064499999999999</v>
      </c>
      <c r="BI799">
        <v>1.11145</v>
      </c>
      <c r="BJ799">
        <v>1.1164499999999999</v>
      </c>
      <c r="BK799">
        <v>1.1214</v>
      </c>
      <c r="BL799">
        <v>1.12635</v>
      </c>
      <c r="BM799">
        <v>1.1313500000000001</v>
      </c>
      <c r="BN799">
        <v>1.1363000000000001</v>
      </c>
      <c r="BO799">
        <v>1.1412500000000001</v>
      </c>
      <c r="BP799">
        <v>1.14625</v>
      </c>
      <c r="BQ799">
        <v>1.1514</v>
      </c>
      <c r="BR799">
        <v>1.15655</v>
      </c>
      <c r="BS799">
        <v>1.1615</v>
      </c>
      <c r="BT799">
        <v>1.1665000000000001</v>
      </c>
    </row>
    <row r="800" spans="1:72">
      <c r="A800" s="95">
        <v>45407</v>
      </c>
      <c r="AH800">
        <v>1.105</v>
      </c>
      <c r="AI800">
        <v>1.0837000000000001</v>
      </c>
      <c r="AJ800">
        <v>1.0826</v>
      </c>
      <c r="AK800">
        <v>1.0810999999999999</v>
      </c>
      <c r="AL800" s="28">
        <v>1.0720000000000001</v>
      </c>
      <c r="AM800">
        <v>1.07345</v>
      </c>
      <c r="AN800">
        <v>1.0750500000000001</v>
      </c>
      <c r="AO800">
        <v>1.0763499999999999</v>
      </c>
      <c r="AP800">
        <v>1.0782</v>
      </c>
      <c r="AQ800">
        <v>1.07955</v>
      </c>
      <c r="AT800">
        <v>1.0844499999999999</v>
      </c>
      <c r="AW800">
        <v>1.08985</v>
      </c>
      <c r="AZ800">
        <v>1.0949500000000001</v>
      </c>
      <c r="BC800">
        <v>1.10005</v>
      </c>
      <c r="BF800">
        <v>1.1051500000000001</v>
      </c>
      <c r="BH800">
        <v>1.11025</v>
      </c>
      <c r="BI800">
        <v>1.1153</v>
      </c>
      <c r="BJ800">
        <v>1.1203000000000001</v>
      </c>
      <c r="BK800">
        <v>1.1253</v>
      </c>
      <c r="BL800">
        <v>1.1303000000000001</v>
      </c>
      <c r="BM800">
        <v>1.1353</v>
      </c>
      <c r="BN800">
        <v>1.1403000000000001</v>
      </c>
      <c r="BO800">
        <v>1.1453</v>
      </c>
      <c r="BP800">
        <v>1.1503000000000001</v>
      </c>
      <c r="BQ800">
        <v>1.1555500000000001</v>
      </c>
      <c r="BR800">
        <v>1.1607000000000001</v>
      </c>
      <c r="BS800">
        <v>1.1657</v>
      </c>
      <c r="BT800">
        <v>1.1707000000000001</v>
      </c>
    </row>
    <row r="801" spans="1:73">
      <c r="A801" s="95">
        <v>45408</v>
      </c>
      <c r="AH801">
        <v>1.105</v>
      </c>
      <c r="AI801">
        <v>1.0837000000000001</v>
      </c>
      <c r="AJ801">
        <v>1.0826</v>
      </c>
      <c r="AK801">
        <v>1.0810999999999999</v>
      </c>
      <c r="AL801" s="28">
        <v>1.0713999999999999</v>
      </c>
      <c r="AM801">
        <v>1.0711999999999999</v>
      </c>
      <c r="AN801">
        <v>1.0728</v>
      </c>
      <c r="AO801">
        <v>1.0741000000000001</v>
      </c>
      <c r="AP801">
        <v>1.07595</v>
      </c>
      <c r="AQ801">
        <v>1.0772999999999999</v>
      </c>
      <c r="AT801">
        <v>1.0822000000000001</v>
      </c>
      <c r="AW801">
        <v>1.08765</v>
      </c>
      <c r="AZ801">
        <v>1.0928500000000001</v>
      </c>
      <c r="BC801">
        <v>1.09805</v>
      </c>
      <c r="BF801">
        <v>1.1032999999999999</v>
      </c>
      <c r="BH801">
        <v>1.1085</v>
      </c>
      <c r="BI801">
        <v>1.1136999999999999</v>
      </c>
      <c r="BJ801">
        <v>1.1188</v>
      </c>
      <c r="BK801">
        <v>1.1238999999999999</v>
      </c>
      <c r="BL801">
        <v>1.129</v>
      </c>
      <c r="BM801">
        <v>1.1341000000000001</v>
      </c>
      <c r="BN801">
        <v>1.1392</v>
      </c>
      <c r="BO801">
        <v>1.1443000000000001</v>
      </c>
      <c r="BP801">
        <v>1.1494</v>
      </c>
      <c r="BQ801">
        <v>1.1547499999999999</v>
      </c>
      <c r="BR801">
        <v>1.1599999999999999</v>
      </c>
      <c r="BS801">
        <v>1.1651</v>
      </c>
      <c r="BT801">
        <v>1.1701999999999999</v>
      </c>
    </row>
    <row r="802" spans="1:73">
      <c r="A802" s="95">
        <v>45411</v>
      </c>
      <c r="AH802">
        <v>1.105</v>
      </c>
      <c r="AI802">
        <v>1.0837000000000001</v>
      </c>
      <c r="AJ802">
        <v>1.0826</v>
      </c>
      <c r="AK802">
        <v>1.0810999999999999</v>
      </c>
      <c r="AL802" s="28">
        <v>1.0720000000000001</v>
      </c>
      <c r="AM802">
        <v>1.073</v>
      </c>
      <c r="AN802">
        <v>1.0746</v>
      </c>
      <c r="AO802">
        <v>1.0759000000000001</v>
      </c>
      <c r="AP802">
        <v>1.07775</v>
      </c>
      <c r="AQ802">
        <v>1.0790999999999999</v>
      </c>
      <c r="AT802">
        <v>1.0841000000000001</v>
      </c>
      <c r="AW802">
        <v>1.08965</v>
      </c>
      <c r="AZ802">
        <v>1.0948500000000001</v>
      </c>
      <c r="BC802">
        <v>1.1001000000000001</v>
      </c>
      <c r="BF802">
        <v>1.1052999999999999</v>
      </c>
      <c r="BH802">
        <v>1.1105499999999999</v>
      </c>
      <c r="BI802">
        <v>1.1156999999999999</v>
      </c>
      <c r="BJ802">
        <v>1.1208</v>
      </c>
      <c r="BK802">
        <v>1.1258999999999999</v>
      </c>
      <c r="BL802">
        <v>1.131</v>
      </c>
      <c r="BM802">
        <v>1.1361000000000001</v>
      </c>
      <c r="BN802">
        <v>1.1412</v>
      </c>
      <c r="BO802">
        <v>1.1463000000000001</v>
      </c>
      <c r="BP802">
        <v>1.1514</v>
      </c>
      <c r="BQ802">
        <v>1.1567000000000001</v>
      </c>
      <c r="BR802">
        <v>1.1619999999999999</v>
      </c>
      <c r="BS802">
        <v>1.1671</v>
      </c>
      <c r="BT802">
        <v>1.1721999999999999</v>
      </c>
    </row>
    <row r="803" spans="1:73">
      <c r="A803" s="95">
        <v>45412</v>
      </c>
      <c r="AI803">
        <v>1.0837000000000001</v>
      </c>
      <c r="AJ803">
        <v>1.0826</v>
      </c>
      <c r="AK803">
        <v>1.0810999999999999</v>
      </c>
      <c r="AL803" s="28">
        <v>1.0718000000000001</v>
      </c>
      <c r="AM803">
        <v>1.0682499999999999</v>
      </c>
      <c r="AN803">
        <v>1.06985</v>
      </c>
      <c r="AO803">
        <v>1.07115</v>
      </c>
      <c r="AP803">
        <v>1.0729500000000001</v>
      </c>
      <c r="AQ803">
        <v>1.0743499999999999</v>
      </c>
      <c r="AT803">
        <v>1.07925</v>
      </c>
      <c r="AW803">
        <v>1.0846</v>
      </c>
      <c r="AZ803">
        <v>1.08965</v>
      </c>
      <c r="BC803">
        <v>1.0946499999999999</v>
      </c>
      <c r="BF803">
        <v>1.09965</v>
      </c>
      <c r="BH803">
        <v>1.1047</v>
      </c>
      <c r="BI803">
        <v>1.1096999999999999</v>
      </c>
      <c r="BJ803">
        <v>1.1147</v>
      </c>
      <c r="BK803">
        <v>1.11975</v>
      </c>
      <c r="BL803">
        <v>1.1247499999999999</v>
      </c>
      <c r="BM803">
        <v>1.1297999999999999</v>
      </c>
      <c r="BN803">
        <v>1.1348</v>
      </c>
      <c r="BO803">
        <v>1.13985</v>
      </c>
      <c r="BP803">
        <v>1.1448499999999999</v>
      </c>
      <c r="BQ803">
        <v>1.1500999999999999</v>
      </c>
      <c r="BR803">
        <v>1.1553</v>
      </c>
      <c r="BS803">
        <v>1.1603000000000001</v>
      </c>
      <c r="BT803">
        <v>1.1653500000000001</v>
      </c>
    </row>
    <row r="804" spans="1:73">
      <c r="A804" s="103">
        <v>45413</v>
      </c>
      <c r="AI804">
        <v>1.0837000000000001</v>
      </c>
      <c r="AJ804">
        <v>1.0826</v>
      </c>
      <c r="AK804">
        <v>1.0810999999999999</v>
      </c>
      <c r="AL804" s="293">
        <v>1.0718000000000001</v>
      </c>
      <c r="AM804">
        <v>1.07325</v>
      </c>
      <c r="AN804">
        <v>1.0748500000000001</v>
      </c>
      <c r="AO804">
        <v>1.0761499999999999</v>
      </c>
      <c r="AP804">
        <v>1.0780000000000001</v>
      </c>
      <c r="AQ804">
        <v>1.07935</v>
      </c>
      <c r="AT804">
        <v>1.0842499999999999</v>
      </c>
      <c r="AW804">
        <v>1.08965</v>
      </c>
      <c r="AZ804">
        <v>1.0948</v>
      </c>
      <c r="BC804">
        <v>1.09985</v>
      </c>
      <c r="BF804">
        <v>1.1049</v>
      </c>
      <c r="BH804">
        <v>1.10995</v>
      </c>
      <c r="BI804">
        <v>1.115</v>
      </c>
      <c r="BJ804">
        <v>1.1200000000000001</v>
      </c>
      <c r="BK804">
        <v>1.1250500000000001</v>
      </c>
      <c r="BL804">
        <v>1.13005</v>
      </c>
      <c r="BM804">
        <v>1.1350499999999999</v>
      </c>
      <c r="BN804">
        <v>1.1400999999999999</v>
      </c>
      <c r="BO804">
        <v>1.1451</v>
      </c>
      <c r="BP804">
        <v>1.1500999999999999</v>
      </c>
      <c r="BQ804">
        <v>1.1553500000000001</v>
      </c>
      <c r="BR804">
        <v>1.16055</v>
      </c>
      <c r="BS804">
        <v>1.1655500000000001</v>
      </c>
      <c r="BT804">
        <v>1.17055</v>
      </c>
    </row>
    <row r="805" spans="1:73">
      <c r="A805" s="95">
        <v>45414</v>
      </c>
      <c r="AI805">
        <v>1.0837000000000001</v>
      </c>
      <c r="AJ805">
        <v>1.0826</v>
      </c>
      <c r="AK805">
        <v>1.0810999999999999</v>
      </c>
      <c r="AL805">
        <v>1.0718000000000001</v>
      </c>
      <c r="AM805" s="28">
        <v>1.0698000000000001</v>
      </c>
      <c r="AN805">
        <v>1.075</v>
      </c>
      <c r="AO805">
        <v>1.0763</v>
      </c>
      <c r="AP805">
        <v>1.0781499999999999</v>
      </c>
      <c r="AQ805">
        <v>1.0794999999999999</v>
      </c>
      <c r="AT805">
        <v>1.0844</v>
      </c>
      <c r="AW805">
        <v>1.0895999999999999</v>
      </c>
      <c r="AZ805">
        <v>1.0945</v>
      </c>
      <c r="BC805">
        <v>1.0992999999999999</v>
      </c>
      <c r="BF805">
        <v>1.1041000000000001</v>
      </c>
      <c r="BH805">
        <v>1.1089</v>
      </c>
      <c r="BI805">
        <v>1.1136999999999999</v>
      </c>
      <c r="BJ805">
        <v>1.1185499999999999</v>
      </c>
      <c r="BK805">
        <v>1.1234</v>
      </c>
      <c r="BL805">
        <v>1.1282000000000001</v>
      </c>
      <c r="BM805">
        <v>1.1330499999999999</v>
      </c>
      <c r="BN805">
        <v>1.1378999999999999</v>
      </c>
      <c r="BO805">
        <v>1.1427499999999999</v>
      </c>
      <c r="BP805">
        <v>1.1476</v>
      </c>
      <c r="BQ805">
        <v>1.15265</v>
      </c>
      <c r="BR805">
        <v>1.1576500000000001</v>
      </c>
      <c r="BS805">
        <v>1.16245</v>
      </c>
      <c r="BT805">
        <v>1.1673</v>
      </c>
    </row>
    <row r="806" spans="1:73">
      <c r="A806" s="95">
        <v>45415</v>
      </c>
      <c r="AI806">
        <v>1.0837000000000001</v>
      </c>
      <c r="AJ806">
        <v>1.0826</v>
      </c>
      <c r="AK806">
        <v>1.0810999999999999</v>
      </c>
      <c r="AL806">
        <v>1.0718000000000001</v>
      </c>
      <c r="AM806" s="28">
        <v>1.0744</v>
      </c>
      <c r="AN806">
        <v>1.0786500000000001</v>
      </c>
      <c r="AO806">
        <v>1.08</v>
      </c>
      <c r="AP806">
        <v>1.0818000000000001</v>
      </c>
      <c r="AQ806">
        <v>1.0831500000000001</v>
      </c>
      <c r="AT806">
        <v>1.08805</v>
      </c>
      <c r="AW806">
        <v>1.0931999999999999</v>
      </c>
      <c r="AZ806">
        <v>1.0979000000000001</v>
      </c>
      <c r="BC806">
        <v>1.1025499999999999</v>
      </c>
      <c r="BF806">
        <v>1.1071500000000001</v>
      </c>
      <c r="BH806">
        <v>1.1117999999999999</v>
      </c>
      <c r="BI806">
        <v>1.1164499999999999</v>
      </c>
      <c r="BJ806">
        <v>1.1212</v>
      </c>
      <c r="BK806">
        <v>1.12595</v>
      </c>
      <c r="BL806">
        <v>1.1306499999999999</v>
      </c>
      <c r="BM806">
        <v>1.1354</v>
      </c>
      <c r="BN806">
        <v>1.14015</v>
      </c>
      <c r="BO806">
        <v>1.1448499999999999</v>
      </c>
      <c r="BP806">
        <v>1.1496</v>
      </c>
      <c r="BQ806">
        <v>1.15455</v>
      </c>
      <c r="BR806">
        <v>1.1594</v>
      </c>
      <c r="BS806">
        <v>1.16415</v>
      </c>
      <c r="BT806">
        <v>1.1689000000000001</v>
      </c>
    </row>
    <row r="807" spans="1:73">
      <c r="A807" s="103">
        <v>45418</v>
      </c>
      <c r="AI807">
        <v>1.0837000000000001</v>
      </c>
      <c r="AJ807">
        <v>1.0826</v>
      </c>
      <c r="AK807">
        <v>1.0810999999999999</v>
      </c>
      <c r="AL807">
        <v>1.0718000000000001</v>
      </c>
      <c r="AM807" s="28">
        <v>1.0775999999999999</v>
      </c>
      <c r="AN807">
        <v>1.0793999999999999</v>
      </c>
      <c r="AO807">
        <v>1.0807500000000001</v>
      </c>
      <c r="AP807">
        <v>1.0825499999999999</v>
      </c>
      <c r="AQ807">
        <v>1.0839000000000001</v>
      </c>
      <c r="AT807">
        <v>1.0888</v>
      </c>
      <c r="AW807">
        <v>1.09405</v>
      </c>
      <c r="AZ807">
        <v>1.0988500000000001</v>
      </c>
      <c r="BC807">
        <v>1.10355</v>
      </c>
      <c r="BF807">
        <v>1.10825</v>
      </c>
      <c r="BH807">
        <v>1.113</v>
      </c>
      <c r="BI807">
        <v>1.1176999999999999</v>
      </c>
      <c r="BJ807">
        <v>1.1224000000000001</v>
      </c>
      <c r="BK807">
        <v>1.1271</v>
      </c>
      <c r="BL807">
        <v>1.13175</v>
      </c>
      <c r="BM807">
        <v>1.13645</v>
      </c>
      <c r="BN807">
        <v>1.1411500000000001</v>
      </c>
      <c r="BO807">
        <v>1.14585</v>
      </c>
      <c r="BP807">
        <v>1.1505000000000001</v>
      </c>
      <c r="BQ807">
        <v>1.1554</v>
      </c>
      <c r="BR807">
        <v>1.16025</v>
      </c>
      <c r="BS807">
        <v>1.1649499999999999</v>
      </c>
      <c r="BT807">
        <v>1.1696500000000001</v>
      </c>
    </row>
    <row r="808" spans="1:73">
      <c r="A808" s="95">
        <v>45419</v>
      </c>
      <c r="AI808">
        <v>1.0837000000000001</v>
      </c>
      <c r="AJ808">
        <v>1.0826</v>
      </c>
      <c r="AK808">
        <v>1.0810999999999999</v>
      </c>
      <c r="AL808">
        <v>1.0718000000000001</v>
      </c>
      <c r="AM808" s="28">
        <v>1.0766</v>
      </c>
      <c r="AN808">
        <v>1.0769500000000001</v>
      </c>
      <c r="AO808">
        <v>1.0782499999999999</v>
      </c>
      <c r="AP808">
        <v>1.0801000000000001</v>
      </c>
      <c r="AQ808">
        <v>1.08145</v>
      </c>
      <c r="AT808">
        <v>1.0863499999999999</v>
      </c>
      <c r="AW808">
        <v>1.09155</v>
      </c>
      <c r="AZ808">
        <v>1.0964</v>
      </c>
      <c r="BC808">
        <v>1.1011</v>
      </c>
      <c r="BF808">
        <v>1.10585</v>
      </c>
      <c r="BH808">
        <v>1.1106</v>
      </c>
      <c r="BI808">
        <v>1.1153500000000001</v>
      </c>
      <c r="BJ808">
        <v>1.12015</v>
      </c>
      <c r="BK808">
        <v>1.1249</v>
      </c>
      <c r="BL808">
        <v>1.12965</v>
      </c>
      <c r="BM808">
        <v>1.13445</v>
      </c>
      <c r="BN808">
        <v>1.1392</v>
      </c>
      <c r="BO808">
        <v>1.14395</v>
      </c>
      <c r="BP808">
        <v>1.1487499999999999</v>
      </c>
      <c r="BQ808">
        <v>1.1536999999999999</v>
      </c>
      <c r="BR808">
        <v>1.15865</v>
      </c>
      <c r="BS808">
        <v>1.1634</v>
      </c>
      <c r="BT808">
        <v>1.16815</v>
      </c>
    </row>
    <row r="809" spans="1:73">
      <c r="A809" s="95">
        <v>45420</v>
      </c>
      <c r="AI809">
        <v>1.0837000000000001</v>
      </c>
      <c r="AJ809">
        <v>1.0826</v>
      </c>
      <c r="AK809">
        <v>1.0810999999999999</v>
      </c>
      <c r="AL809">
        <v>1.0718000000000001</v>
      </c>
      <c r="AM809" s="28">
        <v>1.0743</v>
      </c>
      <c r="AN809">
        <v>1.0763499999999999</v>
      </c>
      <c r="AO809">
        <v>1.07765</v>
      </c>
      <c r="AP809">
        <v>1.0794999999999999</v>
      </c>
      <c r="AQ809">
        <v>1.0808500000000001</v>
      </c>
      <c r="AT809">
        <v>1.0857000000000001</v>
      </c>
      <c r="AW809">
        <v>1.0909</v>
      </c>
      <c r="AZ809">
        <v>1.0956999999999999</v>
      </c>
      <c r="BC809">
        <v>1.1004499999999999</v>
      </c>
      <c r="BF809">
        <v>1.1051500000000001</v>
      </c>
      <c r="BH809">
        <v>1.1099000000000001</v>
      </c>
      <c r="BI809">
        <v>1.1146</v>
      </c>
      <c r="BJ809">
        <v>1.1193500000000001</v>
      </c>
      <c r="BK809">
        <v>1.1241000000000001</v>
      </c>
      <c r="BL809">
        <v>1.1288499999999999</v>
      </c>
      <c r="BM809">
        <v>1.1335999999999999</v>
      </c>
      <c r="BN809">
        <v>1.13835</v>
      </c>
      <c r="BO809">
        <v>1.1431</v>
      </c>
      <c r="BP809">
        <v>1.14785</v>
      </c>
      <c r="BQ809">
        <v>1.1528</v>
      </c>
      <c r="BR809">
        <v>1.1577</v>
      </c>
      <c r="BS809">
        <v>1.16245</v>
      </c>
      <c r="BT809">
        <v>1.1672</v>
      </c>
    </row>
    <row r="810" spans="1:73">
      <c r="A810" s="95">
        <v>45421</v>
      </c>
      <c r="AI810">
        <v>1.0837000000000001</v>
      </c>
      <c r="AJ810">
        <v>1.0826</v>
      </c>
      <c r="AK810">
        <v>1.0810999999999999</v>
      </c>
      <c r="AL810">
        <v>1.0718000000000001</v>
      </c>
      <c r="AM810" s="28">
        <v>1.0731999999999999</v>
      </c>
      <c r="AN810">
        <v>1.07985</v>
      </c>
      <c r="AO810">
        <v>1.0811500000000001</v>
      </c>
      <c r="AP810">
        <v>1.083</v>
      </c>
      <c r="AQ810">
        <v>1.0843499999999999</v>
      </c>
      <c r="AT810">
        <v>1.0891500000000001</v>
      </c>
      <c r="AW810">
        <v>1.0943499999999999</v>
      </c>
      <c r="AZ810">
        <v>1.0991500000000001</v>
      </c>
      <c r="BC810">
        <v>1.10385</v>
      </c>
      <c r="BF810">
        <v>1.1085499999999999</v>
      </c>
      <c r="BH810">
        <v>1.1132</v>
      </c>
      <c r="BI810">
        <v>1.11785</v>
      </c>
      <c r="BJ810">
        <v>1.1224499999999999</v>
      </c>
      <c r="BK810">
        <v>1.1270500000000001</v>
      </c>
      <c r="BL810">
        <v>1.13165</v>
      </c>
      <c r="BM810">
        <v>1.13625</v>
      </c>
      <c r="BN810">
        <v>1.1408499999999999</v>
      </c>
      <c r="BO810">
        <v>1.1454500000000001</v>
      </c>
      <c r="BP810">
        <v>1.15005</v>
      </c>
      <c r="BQ810">
        <v>1.1548499999999999</v>
      </c>
      <c r="BR810">
        <v>1.1596</v>
      </c>
      <c r="BS810">
        <v>1.1641999999999999</v>
      </c>
      <c r="BT810">
        <v>1.1688000000000001</v>
      </c>
    </row>
    <row r="811" spans="1:73">
      <c r="A811" s="95">
        <v>45422</v>
      </c>
      <c r="AI811">
        <v>1.0837000000000001</v>
      </c>
      <c r="AJ811">
        <v>1.0826</v>
      </c>
      <c r="AK811">
        <v>1.0810999999999999</v>
      </c>
      <c r="AL811">
        <v>1.0718000000000001</v>
      </c>
      <c r="AM811" s="28">
        <v>1.0779000000000001</v>
      </c>
      <c r="AN811">
        <v>1.079</v>
      </c>
      <c r="AO811">
        <v>1.0803</v>
      </c>
      <c r="AP811">
        <v>1.0821499999999999</v>
      </c>
      <c r="AQ811">
        <v>1.0834999999999999</v>
      </c>
      <c r="AT811">
        <v>1.0883499999999999</v>
      </c>
      <c r="AW811">
        <v>1.0934999999999999</v>
      </c>
      <c r="AZ811">
        <v>1.0983000000000001</v>
      </c>
      <c r="BC811">
        <v>1.103</v>
      </c>
      <c r="BF811">
        <v>1.10775</v>
      </c>
      <c r="BH811">
        <v>1.1124499999999999</v>
      </c>
      <c r="BI811">
        <v>1.1171500000000001</v>
      </c>
      <c r="BJ811">
        <v>1.1217999999999999</v>
      </c>
      <c r="BK811">
        <v>1.12645</v>
      </c>
      <c r="BL811">
        <v>1.1311</v>
      </c>
      <c r="BM811">
        <v>1.1357999999999999</v>
      </c>
      <c r="BN811">
        <v>1.14045</v>
      </c>
      <c r="BO811">
        <v>1.1451</v>
      </c>
      <c r="BP811">
        <v>1.14975</v>
      </c>
      <c r="BQ811">
        <v>1.15465</v>
      </c>
      <c r="BR811">
        <v>1.1594500000000001</v>
      </c>
      <c r="BS811">
        <v>1.1640999999999999</v>
      </c>
      <c r="BT811">
        <v>1.16875</v>
      </c>
    </row>
    <row r="812" spans="1:73">
      <c r="A812" s="95">
        <v>45425</v>
      </c>
      <c r="AI812">
        <v>1.0837000000000001</v>
      </c>
      <c r="AJ812">
        <v>1.0826</v>
      </c>
      <c r="AK812">
        <v>1.0810999999999999</v>
      </c>
      <c r="AL812">
        <v>1.0718000000000001</v>
      </c>
      <c r="AM812" s="28">
        <v>1.0794999999999999</v>
      </c>
      <c r="AN812">
        <v>1.0805499999999999</v>
      </c>
      <c r="AO812">
        <v>1.08185</v>
      </c>
      <c r="AP812">
        <v>1.08365</v>
      </c>
      <c r="AQ812">
        <v>1.0851</v>
      </c>
      <c r="AT812">
        <v>1.0865</v>
      </c>
      <c r="AW812">
        <v>1.08995</v>
      </c>
      <c r="AZ812">
        <v>1.0952</v>
      </c>
      <c r="BC812">
        <v>1.10005</v>
      </c>
      <c r="BF812">
        <v>1.1048</v>
      </c>
      <c r="BH812">
        <v>1.1094999999999999</v>
      </c>
      <c r="BI812">
        <v>1.11425</v>
      </c>
      <c r="BJ812">
        <v>1.1189499999999999</v>
      </c>
      <c r="BK812">
        <v>1.1235999999999999</v>
      </c>
      <c r="BL812">
        <v>1.12825</v>
      </c>
      <c r="BM812">
        <v>1.1329</v>
      </c>
      <c r="BN812">
        <v>1.1375500000000001</v>
      </c>
      <c r="BO812">
        <v>1.1422000000000001</v>
      </c>
      <c r="BP812">
        <v>1.1468499999999999</v>
      </c>
      <c r="BQ812">
        <v>1.1515</v>
      </c>
      <c r="BR812">
        <v>1.15635</v>
      </c>
      <c r="BS812">
        <v>1.1611</v>
      </c>
      <c r="BT812">
        <v>1.1657500000000001</v>
      </c>
      <c r="BU812">
        <v>1.1704000000000001</v>
      </c>
    </row>
    <row r="813" spans="1:73">
      <c r="A813" s="95">
        <v>45426</v>
      </c>
      <c r="AI813">
        <v>1.0837000000000001</v>
      </c>
      <c r="AJ813">
        <v>1.0826</v>
      </c>
      <c r="AK813">
        <v>1.0810999999999999</v>
      </c>
      <c r="AL813">
        <v>1.0718000000000001</v>
      </c>
      <c r="AM813" s="28">
        <v>1.0795999999999999</v>
      </c>
      <c r="AN813">
        <v>1.08355</v>
      </c>
      <c r="AO813">
        <v>1.0849</v>
      </c>
      <c r="AP813">
        <v>1.0866499999999999</v>
      </c>
      <c r="AQ813">
        <v>1.0881000000000001</v>
      </c>
      <c r="AT813">
        <v>1.0894999999999999</v>
      </c>
      <c r="AW813">
        <v>1.0929</v>
      </c>
      <c r="AZ813">
        <v>1.09805</v>
      </c>
      <c r="BC813">
        <v>1.1027499999999999</v>
      </c>
      <c r="BF813">
        <v>1.1073500000000001</v>
      </c>
      <c r="BH813">
        <v>1.11195</v>
      </c>
      <c r="BI813">
        <v>1.1165</v>
      </c>
      <c r="BJ813">
        <v>1.1210500000000001</v>
      </c>
      <c r="BK813">
        <v>1.1255500000000001</v>
      </c>
      <c r="BL813">
        <v>1.1299999999999999</v>
      </c>
      <c r="BM813">
        <v>1.1345000000000001</v>
      </c>
      <c r="BN813">
        <v>1.1389499999999999</v>
      </c>
      <c r="BO813">
        <v>1.1434500000000001</v>
      </c>
      <c r="BP813">
        <v>1.1478999999999999</v>
      </c>
      <c r="BQ813">
        <v>1.15235</v>
      </c>
      <c r="BR813">
        <v>1.1570499999999999</v>
      </c>
      <c r="BS813">
        <v>1.1616500000000001</v>
      </c>
      <c r="BT813">
        <v>1.16615</v>
      </c>
      <c r="BU813">
        <v>1.1706000000000001</v>
      </c>
    </row>
    <row r="814" spans="1:73">
      <c r="A814" s="95">
        <v>45427</v>
      </c>
      <c r="AI814">
        <v>1.0837000000000001</v>
      </c>
      <c r="AJ814">
        <v>1.0826</v>
      </c>
      <c r="AK814">
        <v>1.0810999999999999</v>
      </c>
      <c r="AL814">
        <v>1.0718000000000001</v>
      </c>
      <c r="AM814" s="28">
        <v>1.0831999999999999</v>
      </c>
      <c r="AN814">
        <v>1.08935</v>
      </c>
      <c r="AO814">
        <v>1.0907</v>
      </c>
      <c r="AP814">
        <v>1.0925</v>
      </c>
      <c r="AQ814">
        <v>1.0939000000000001</v>
      </c>
      <c r="AT814">
        <v>1.0952999999999999</v>
      </c>
      <c r="AW814">
        <v>1.0987499999999999</v>
      </c>
      <c r="AZ814">
        <v>1.1039000000000001</v>
      </c>
      <c r="BC814">
        <v>1.1086499999999999</v>
      </c>
      <c r="BF814">
        <v>1.1132</v>
      </c>
      <c r="BH814">
        <v>1.1177999999999999</v>
      </c>
      <c r="BI814">
        <v>1.1224000000000001</v>
      </c>
      <c r="BJ814">
        <v>1.1269499999999999</v>
      </c>
      <c r="BK814">
        <v>1.1314</v>
      </c>
      <c r="BL814">
        <v>1.1358999999999999</v>
      </c>
      <c r="BM814">
        <v>1.14035</v>
      </c>
      <c r="BN814">
        <v>1.1448</v>
      </c>
      <c r="BO814">
        <v>1.1492500000000001</v>
      </c>
      <c r="BP814">
        <v>1.1537500000000001</v>
      </c>
      <c r="BQ814">
        <v>1.1581999999999999</v>
      </c>
      <c r="BR814">
        <v>1.1628499999999999</v>
      </c>
      <c r="BS814">
        <v>1.1674500000000001</v>
      </c>
      <c r="BT814">
        <v>1.1718999999999999</v>
      </c>
      <c r="BU814">
        <v>1.1763999999999999</v>
      </c>
    </row>
    <row r="815" spans="1:73">
      <c r="A815" s="95">
        <v>45428</v>
      </c>
      <c r="AI815">
        <v>1.0837000000000001</v>
      </c>
      <c r="AJ815">
        <v>1.0826</v>
      </c>
      <c r="AK815">
        <v>1.0810999999999999</v>
      </c>
      <c r="AL815">
        <v>1.0718000000000001</v>
      </c>
      <c r="AM815" s="28">
        <v>1.0866</v>
      </c>
      <c r="AN815">
        <v>1.0885</v>
      </c>
      <c r="AO815">
        <v>1.08985</v>
      </c>
      <c r="AP815">
        <v>1.0915999999999999</v>
      </c>
      <c r="AQ815">
        <v>1.0930500000000001</v>
      </c>
      <c r="AT815">
        <v>1.0944499999999999</v>
      </c>
      <c r="AW815">
        <v>1.0979000000000001</v>
      </c>
      <c r="AZ815">
        <v>1.1030500000000001</v>
      </c>
      <c r="BC815">
        <v>1.10775</v>
      </c>
      <c r="BF815">
        <v>1.1123499999999999</v>
      </c>
      <c r="BH815">
        <v>1.1169</v>
      </c>
      <c r="BI815">
        <v>1.1214999999999999</v>
      </c>
      <c r="BJ815">
        <v>1.12605</v>
      </c>
      <c r="BK815">
        <v>1.1305000000000001</v>
      </c>
      <c r="BL815">
        <v>1.1349</v>
      </c>
      <c r="BM815">
        <v>1.1393500000000001</v>
      </c>
      <c r="BN815">
        <v>1.1437999999999999</v>
      </c>
      <c r="BO815">
        <v>1.14825</v>
      </c>
      <c r="BP815">
        <v>1.15265</v>
      </c>
      <c r="BQ815">
        <v>1.1571</v>
      </c>
      <c r="BR815">
        <v>1.1617500000000001</v>
      </c>
      <c r="BS815">
        <v>1.16635</v>
      </c>
      <c r="BT815">
        <v>1.17075</v>
      </c>
      <c r="BU815">
        <v>1.1752</v>
      </c>
    </row>
    <row r="816" spans="1:73">
      <c r="A816" s="95">
        <v>45429</v>
      </c>
      <c r="AI816">
        <v>1.0837000000000001</v>
      </c>
      <c r="AJ816">
        <v>1.0826</v>
      </c>
      <c r="AK816">
        <v>1.0810999999999999</v>
      </c>
      <c r="AL816">
        <v>1.0718000000000001</v>
      </c>
      <c r="AM816" s="28">
        <v>1.0844</v>
      </c>
      <c r="AN816">
        <v>1.0889</v>
      </c>
      <c r="AO816">
        <v>1.0902499999999999</v>
      </c>
      <c r="AP816">
        <v>1.0920000000000001</v>
      </c>
      <c r="AQ816">
        <v>1.09345</v>
      </c>
      <c r="AR816">
        <v>1.0948500000000001</v>
      </c>
      <c r="AT816">
        <v>1.0982499999999999</v>
      </c>
      <c r="AW816">
        <v>1.1033500000000001</v>
      </c>
      <c r="AZ816">
        <v>1.10805</v>
      </c>
      <c r="BC816">
        <v>1.1125499999999999</v>
      </c>
      <c r="BF816">
        <v>1.117</v>
      </c>
      <c r="BH816">
        <v>1.1214999999999999</v>
      </c>
      <c r="BI816">
        <v>1.1259999999999999</v>
      </c>
      <c r="BJ816">
        <v>1.13045</v>
      </c>
      <c r="BK816">
        <v>1.1349</v>
      </c>
      <c r="BL816">
        <v>1.1393500000000001</v>
      </c>
      <c r="BM816">
        <v>1.1437999999999999</v>
      </c>
      <c r="BN816">
        <v>1.14825</v>
      </c>
      <c r="BO816">
        <v>1.1527000000000001</v>
      </c>
      <c r="BP816">
        <v>1.1571499999999999</v>
      </c>
      <c r="BQ816">
        <v>1.1617999999999999</v>
      </c>
      <c r="BR816">
        <v>1.1664000000000001</v>
      </c>
      <c r="BS816">
        <v>1.1708000000000001</v>
      </c>
      <c r="BT816">
        <v>1.1752499999999999</v>
      </c>
    </row>
    <row r="817" spans="1:72">
      <c r="A817" s="95">
        <v>45432</v>
      </c>
      <c r="AI817">
        <v>1.0837000000000001</v>
      </c>
      <c r="AJ817">
        <v>1.0826</v>
      </c>
      <c r="AK817">
        <v>1.0810999999999999</v>
      </c>
      <c r="AL817">
        <v>1.0718000000000001</v>
      </c>
      <c r="AM817" s="28">
        <v>1.0861000000000001</v>
      </c>
      <c r="AN817">
        <v>1.0878000000000001</v>
      </c>
      <c r="AO817">
        <v>1.0891500000000001</v>
      </c>
      <c r="AP817">
        <v>1.0909</v>
      </c>
      <c r="AQ817">
        <v>1.0923499999999999</v>
      </c>
      <c r="AR817">
        <v>1.09375</v>
      </c>
      <c r="AT817">
        <v>1.0972</v>
      </c>
      <c r="AW817">
        <v>1.1023000000000001</v>
      </c>
      <c r="AZ817">
        <v>1.107</v>
      </c>
      <c r="BC817">
        <v>1.11145</v>
      </c>
      <c r="BF817">
        <v>1.11595</v>
      </c>
      <c r="BH817">
        <v>1.1204499999999999</v>
      </c>
      <c r="BI817">
        <v>1.1249</v>
      </c>
      <c r="BJ817">
        <v>1.1293</v>
      </c>
      <c r="BK817">
        <v>1.1336999999999999</v>
      </c>
      <c r="BL817">
        <v>1.1380999999999999</v>
      </c>
      <c r="BM817">
        <v>1.1425000000000001</v>
      </c>
      <c r="BN817">
        <v>1.1469</v>
      </c>
      <c r="BO817">
        <v>1.1513</v>
      </c>
      <c r="BP817">
        <v>1.1556999999999999</v>
      </c>
      <c r="BQ817">
        <v>1.1603000000000001</v>
      </c>
      <c r="BR817">
        <v>1.1648499999999999</v>
      </c>
      <c r="BS817">
        <v>1.1692499999999999</v>
      </c>
      <c r="BT817">
        <v>1.1736500000000001</v>
      </c>
    </row>
    <row r="818" spans="1:72">
      <c r="A818" s="95">
        <v>45433</v>
      </c>
      <c r="AI818">
        <v>1.0837000000000001</v>
      </c>
      <c r="AJ818">
        <v>1.0826</v>
      </c>
      <c r="AK818">
        <v>1.0810999999999999</v>
      </c>
      <c r="AL818">
        <v>1.0718000000000001</v>
      </c>
      <c r="AM818" s="28">
        <v>1.0864</v>
      </c>
      <c r="AN818">
        <v>1.0865</v>
      </c>
      <c r="AO818">
        <v>1.08785</v>
      </c>
      <c r="AP818">
        <v>1.0895999999999999</v>
      </c>
      <c r="AQ818">
        <v>1.0910500000000001</v>
      </c>
      <c r="AR818">
        <v>1.0924499999999999</v>
      </c>
      <c r="AT818">
        <v>1.0959000000000001</v>
      </c>
      <c r="AW818">
        <v>1.101</v>
      </c>
      <c r="AZ818">
        <v>1.1056999999999999</v>
      </c>
      <c r="BC818">
        <v>1.11025</v>
      </c>
      <c r="BF818">
        <v>1.1148</v>
      </c>
      <c r="BH818">
        <v>1.1193500000000001</v>
      </c>
      <c r="BI818">
        <v>1.12385</v>
      </c>
      <c r="BJ818">
        <v>1.1282000000000001</v>
      </c>
      <c r="BK818">
        <v>1.1326000000000001</v>
      </c>
      <c r="BL818">
        <v>1.1369499999999999</v>
      </c>
      <c r="BM818">
        <v>1.1413</v>
      </c>
      <c r="BN818">
        <v>1.1456999999999999</v>
      </c>
      <c r="BO818">
        <v>1.15005</v>
      </c>
      <c r="BP818">
        <v>1.15445</v>
      </c>
      <c r="BQ818">
        <v>1.159</v>
      </c>
      <c r="BR818">
        <v>1.1635</v>
      </c>
      <c r="BS818">
        <v>1.1678999999999999</v>
      </c>
      <c r="BT818">
        <v>1.17225</v>
      </c>
    </row>
    <row r="819" spans="1:72">
      <c r="A819" s="95">
        <v>45434</v>
      </c>
      <c r="AI819">
        <v>1.0837000000000001</v>
      </c>
      <c r="AJ819">
        <v>1.0826</v>
      </c>
      <c r="AK819">
        <v>1.0810999999999999</v>
      </c>
      <c r="AL819">
        <v>1.0718000000000001</v>
      </c>
      <c r="AM819" s="28">
        <v>1.083</v>
      </c>
      <c r="AN819">
        <v>1.0833999999999999</v>
      </c>
      <c r="AO819">
        <v>1.0847500000000001</v>
      </c>
      <c r="AP819">
        <v>1.0865</v>
      </c>
      <c r="AQ819">
        <v>1.08795</v>
      </c>
      <c r="AR819">
        <v>1.0892999999999999</v>
      </c>
      <c r="AT819">
        <v>1.0927500000000001</v>
      </c>
      <c r="AW819">
        <v>1.09775</v>
      </c>
      <c r="AZ819">
        <v>1.1024</v>
      </c>
      <c r="BC819">
        <v>1.1068499999999999</v>
      </c>
      <c r="BF819">
        <v>1.1113</v>
      </c>
      <c r="BH819">
        <v>1.11575</v>
      </c>
      <c r="BI819">
        <v>1.1202000000000001</v>
      </c>
      <c r="BJ819">
        <v>1.1245000000000001</v>
      </c>
      <c r="BK819">
        <v>1.1287499999999999</v>
      </c>
      <c r="BL819">
        <v>1.1330499999999999</v>
      </c>
      <c r="BM819">
        <v>1.1373500000000001</v>
      </c>
      <c r="BN819">
        <v>1.1416500000000001</v>
      </c>
      <c r="BO819">
        <v>1.14595</v>
      </c>
      <c r="BP819">
        <v>1.15025</v>
      </c>
      <c r="BQ819">
        <v>1.1547499999999999</v>
      </c>
      <c r="BR819">
        <v>1.1591499999999999</v>
      </c>
      <c r="BS819">
        <v>1.1634500000000001</v>
      </c>
      <c r="BT819">
        <v>1.1677500000000001</v>
      </c>
    </row>
    <row r="820" spans="1:72">
      <c r="A820" s="95">
        <v>45435</v>
      </c>
      <c r="AI820">
        <v>1.0837000000000001</v>
      </c>
      <c r="AJ820">
        <v>1.0826</v>
      </c>
      <c r="AK820">
        <v>1.0810999999999999</v>
      </c>
      <c r="AL820">
        <v>1.0718000000000001</v>
      </c>
      <c r="AM820" s="28">
        <v>1.0853999999999999</v>
      </c>
      <c r="AN820">
        <v>1.08155</v>
      </c>
      <c r="AO820">
        <v>1.0829</v>
      </c>
      <c r="AP820">
        <v>1.0846499999999999</v>
      </c>
      <c r="AQ820">
        <v>1.08605</v>
      </c>
      <c r="AR820">
        <v>1.0873999999999999</v>
      </c>
      <c r="AT820">
        <v>1.0909</v>
      </c>
      <c r="AW820">
        <v>1.0959000000000001</v>
      </c>
      <c r="AZ820">
        <v>1.1005499999999999</v>
      </c>
      <c r="BC820">
        <v>1.1050500000000001</v>
      </c>
      <c r="BF820">
        <v>1.10955</v>
      </c>
      <c r="BH820">
        <v>1.11405</v>
      </c>
      <c r="BI820">
        <v>1.1185</v>
      </c>
      <c r="BJ820">
        <v>1.1228499999999999</v>
      </c>
      <c r="BK820">
        <v>1.1271500000000001</v>
      </c>
      <c r="BL820">
        <v>1.1314500000000001</v>
      </c>
      <c r="BM820">
        <v>1.1357999999999999</v>
      </c>
      <c r="BN820">
        <v>1.1400999999999999</v>
      </c>
      <c r="BO820">
        <v>1.14445</v>
      </c>
      <c r="BP820">
        <v>1.1487499999999999</v>
      </c>
      <c r="BQ820">
        <v>1.1532500000000001</v>
      </c>
      <c r="BR820">
        <v>1.1577500000000001</v>
      </c>
      <c r="BS820">
        <v>1.16205</v>
      </c>
      <c r="BT820">
        <v>1.1664000000000001</v>
      </c>
    </row>
    <row r="821" spans="1:72">
      <c r="A821" s="95">
        <v>45436</v>
      </c>
      <c r="AI821">
        <v>1.0837000000000001</v>
      </c>
      <c r="AJ821">
        <v>1.0826</v>
      </c>
      <c r="AK821">
        <v>1.0810999999999999</v>
      </c>
      <c r="AL821">
        <v>1.0718000000000001</v>
      </c>
      <c r="AM821" s="28">
        <v>1.0840000000000001</v>
      </c>
      <c r="AN821">
        <v>1.08605</v>
      </c>
      <c r="AO821">
        <v>1.0873999999999999</v>
      </c>
      <c r="AP821">
        <v>1.0891500000000001</v>
      </c>
      <c r="AQ821">
        <v>1.0905499999999999</v>
      </c>
      <c r="AR821">
        <v>1.09195</v>
      </c>
      <c r="AT821">
        <v>1.09545</v>
      </c>
      <c r="AW821">
        <v>1.1004499999999999</v>
      </c>
      <c r="AZ821">
        <v>1.1051</v>
      </c>
      <c r="BC821">
        <v>1.10955</v>
      </c>
      <c r="BF821">
        <v>1.1140000000000001</v>
      </c>
      <c r="BH821">
        <v>1.1184499999999999</v>
      </c>
      <c r="BI821">
        <v>1.1229</v>
      </c>
      <c r="BJ821">
        <v>1.1272500000000001</v>
      </c>
      <c r="BK821">
        <v>1.13165</v>
      </c>
      <c r="BL821">
        <v>1.13605</v>
      </c>
      <c r="BM821">
        <v>1.14045</v>
      </c>
      <c r="BN821">
        <v>1.1448</v>
      </c>
      <c r="BO821">
        <v>1.1492</v>
      </c>
      <c r="BP821">
        <v>1.1536</v>
      </c>
      <c r="BQ821">
        <v>1.1581999999999999</v>
      </c>
      <c r="BR821">
        <v>1.1627000000000001</v>
      </c>
      <c r="BS821">
        <v>1.1671</v>
      </c>
      <c r="BT821">
        <v>1.1715</v>
      </c>
    </row>
    <row r="822" spans="1:72">
      <c r="A822" s="103">
        <v>45439</v>
      </c>
      <c r="AI822">
        <v>1.0837000000000001</v>
      </c>
      <c r="AJ822">
        <v>1.0826</v>
      </c>
      <c r="AK822">
        <v>1.0810999999999999</v>
      </c>
      <c r="AL822">
        <v>1.0718000000000001</v>
      </c>
      <c r="AM822" s="28">
        <v>1.0843</v>
      </c>
      <c r="AN822" s="189">
        <v>1.08605</v>
      </c>
      <c r="AO822" s="189">
        <v>1.0873999999999999</v>
      </c>
      <c r="AP822" s="189">
        <v>1.0891500000000001</v>
      </c>
      <c r="AQ822" s="189">
        <v>1.0905499999999999</v>
      </c>
      <c r="AR822" s="189">
        <v>1.09195</v>
      </c>
      <c r="AS822" s="189"/>
      <c r="AT822" s="189">
        <v>1.09545</v>
      </c>
      <c r="AU822" s="189"/>
      <c r="AV822" s="189"/>
      <c r="AW822" s="189">
        <v>1.1004499999999999</v>
      </c>
      <c r="AX822" s="189"/>
      <c r="AY822" s="189"/>
      <c r="AZ822" s="189">
        <v>1.1051</v>
      </c>
      <c r="BA822" s="189"/>
      <c r="BB822" s="189"/>
      <c r="BC822" s="189">
        <v>1.10955</v>
      </c>
      <c r="BD822" s="189"/>
      <c r="BE822" s="189"/>
      <c r="BF822" s="189">
        <v>1.1140000000000001</v>
      </c>
      <c r="BG822" s="189"/>
      <c r="BH822" s="189">
        <v>1.1184499999999999</v>
      </c>
      <c r="BI822" s="189">
        <v>1.1229</v>
      </c>
      <c r="BJ822" s="189">
        <v>1.1272500000000001</v>
      </c>
      <c r="BK822" s="189">
        <v>1.13165</v>
      </c>
      <c r="BL822" s="189">
        <v>1.13605</v>
      </c>
      <c r="BM822" s="189">
        <v>1.14045</v>
      </c>
      <c r="BN822" s="189">
        <v>1.1448</v>
      </c>
      <c r="BO822" s="189">
        <v>1.1492</v>
      </c>
      <c r="BP822" s="189">
        <v>1.1536</v>
      </c>
      <c r="BQ822" s="189">
        <v>1.1581999999999999</v>
      </c>
      <c r="BR822" s="189">
        <v>1.1627000000000001</v>
      </c>
      <c r="BS822" s="189">
        <v>1.1671</v>
      </c>
      <c r="BT822" s="189">
        <v>1.1715</v>
      </c>
    </row>
    <row r="823" spans="1:72">
      <c r="A823" s="95">
        <v>45440</v>
      </c>
      <c r="AI823">
        <v>1.0837000000000001</v>
      </c>
      <c r="AJ823">
        <v>1.0826</v>
      </c>
      <c r="AK823">
        <v>1.0810999999999999</v>
      </c>
      <c r="AL823">
        <v>1.0718000000000001</v>
      </c>
      <c r="AM823" s="28">
        <v>1.0882000000000001</v>
      </c>
      <c r="AN823">
        <v>1.0868500000000001</v>
      </c>
      <c r="AO823">
        <v>1.0882000000000001</v>
      </c>
      <c r="AP823">
        <v>1.0900000000000001</v>
      </c>
      <c r="AQ823">
        <v>1.09145</v>
      </c>
      <c r="AR823">
        <v>1.0928</v>
      </c>
      <c r="AT823">
        <v>1.0963499999999999</v>
      </c>
      <c r="AW823">
        <v>1.1014999999999999</v>
      </c>
      <c r="AZ823">
        <v>1.10625</v>
      </c>
      <c r="BC823">
        <v>1.1108499999999999</v>
      </c>
      <c r="BF823">
        <v>1.1153999999999999</v>
      </c>
      <c r="BH823">
        <v>1.11995</v>
      </c>
      <c r="BI823">
        <v>1.1245499999999999</v>
      </c>
      <c r="BJ823">
        <v>1.1291500000000001</v>
      </c>
      <c r="BK823">
        <v>1.13375</v>
      </c>
      <c r="BL823">
        <v>1.1383000000000001</v>
      </c>
      <c r="BM823">
        <v>1.1429</v>
      </c>
      <c r="BN823">
        <v>1.1475</v>
      </c>
      <c r="BO823">
        <v>1.1520999999999999</v>
      </c>
      <c r="BP823">
        <v>1.1567000000000001</v>
      </c>
      <c r="BQ823">
        <v>1.1615</v>
      </c>
      <c r="BR823">
        <v>1.1661999999999999</v>
      </c>
      <c r="BS823">
        <v>1.1708000000000001</v>
      </c>
      <c r="BT823">
        <v>1.1754</v>
      </c>
    </row>
    <row r="824" spans="1:72">
      <c r="A824" s="95">
        <v>45441</v>
      </c>
      <c r="AI824">
        <v>1.0837000000000001</v>
      </c>
      <c r="AJ824">
        <v>1.0826</v>
      </c>
      <c r="AK824">
        <v>1.0810999999999999</v>
      </c>
      <c r="AL824">
        <v>1.0718000000000001</v>
      </c>
      <c r="AM824" s="28">
        <v>1.0857000000000001</v>
      </c>
      <c r="AN824">
        <v>1.08155</v>
      </c>
      <c r="AO824">
        <v>1.0829</v>
      </c>
      <c r="AP824">
        <v>1.0847</v>
      </c>
      <c r="AQ824">
        <v>1.0861000000000001</v>
      </c>
      <c r="AR824">
        <v>1.0874999999999999</v>
      </c>
      <c r="AT824">
        <v>1.091</v>
      </c>
      <c r="AW824">
        <v>1.09605</v>
      </c>
      <c r="AZ824">
        <v>1.1008</v>
      </c>
      <c r="BC824">
        <v>1.1053500000000001</v>
      </c>
      <c r="BF824">
        <v>1.1099000000000001</v>
      </c>
      <c r="BH824">
        <v>1.1144499999999999</v>
      </c>
      <c r="BI824">
        <v>1.119</v>
      </c>
      <c r="BJ824">
        <v>1.1234999999999999</v>
      </c>
      <c r="BK824">
        <v>1.1279999999999999</v>
      </c>
      <c r="BL824">
        <v>1.13245</v>
      </c>
      <c r="BM824">
        <v>1.1369499999999999</v>
      </c>
      <c r="BN824">
        <v>1.1414500000000001</v>
      </c>
      <c r="BO824">
        <v>1.14595</v>
      </c>
      <c r="BP824">
        <v>1.1504000000000001</v>
      </c>
      <c r="BQ824">
        <v>1.1551</v>
      </c>
      <c r="BR824">
        <v>1.1597500000000001</v>
      </c>
      <c r="BS824">
        <v>1.16425</v>
      </c>
      <c r="BT824">
        <v>1.1687000000000001</v>
      </c>
    </row>
    <row r="825" spans="1:72">
      <c r="A825" s="95">
        <v>45442</v>
      </c>
      <c r="AI825">
        <v>1.0837000000000001</v>
      </c>
      <c r="AJ825">
        <v>1.0826</v>
      </c>
      <c r="AK825">
        <v>1.0810999999999999</v>
      </c>
      <c r="AL825">
        <v>1.0718000000000001</v>
      </c>
      <c r="AM825" s="28">
        <v>1.0814999999999999</v>
      </c>
      <c r="AN825">
        <v>1.0844499999999999</v>
      </c>
      <c r="AO825">
        <v>1.0858000000000001</v>
      </c>
      <c r="AP825">
        <v>1.08755</v>
      </c>
      <c r="AQ825">
        <v>1.089</v>
      </c>
      <c r="AR825">
        <v>1.0904</v>
      </c>
      <c r="AT825">
        <v>1.0939000000000001</v>
      </c>
      <c r="AW825">
        <v>1.0989500000000001</v>
      </c>
      <c r="AZ825">
        <v>1.10355</v>
      </c>
      <c r="BC825">
        <v>1.10805</v>
      </c>
      <c r="BF825">
        <v>1.1125499999999999</v>
      </c>
      <c r="BH825">
        <v>1.1171</v>
      </c>
      <c r="BI825">
        <v>1.12155</v>
      </c>
      <c r="BJ825">
        <v>1.12595</v>
      </c>
      <c r="BK825">
        <v>1.13035</v>
      </c>
      <c r="BL825">
        <v>1.1347</v>
      </c>
      <c r="BM825">
        <v>1.1391</v>
      </c>
      <c r="BN825">
        <v>1.1435</v>
      </c>
      <c r="BO825">
        <v>1.14785</v>
      </c>
      <c r="BP825">
        <v>1.15225</v>
      </c>
      <c r="BQ825">
        <v>1.1568000000000001</v>
      </c>
      <c r="BR825">
        <v>1.1613500000000001</v>
      </c>
      <c r="BS825">
        <v>1.1657</v>
      </c>
      <c r="BT825">
        <v>1.1700999999999999</v>
      </c>
    </row>
    <row r="826" spans="1:72">
      <c r="A826" s="95">
        <v>45443</v>
      </c>
      <c r="AI826">
        <v>1.0837000000000001</v>
      </c>
      <c r="AJ826">
        <v>1.0826</v>
      </c>
      <c r="AK826">
        <v>1.0810999999999999</v>
      </c>
      <c r="AL826">
        <v>1.0718000000000001</v>
      </c>
      <c r="AM826" s="28">
        <v>1.0851999999999999</v>
      </c>
      <c r="AN826">
        <v>1.085</v>
      </c>
      <c r="AO826">
        <v>1.0863499999999999</v>
      </c>
      <c r="AP826">
        <v>1.0881000000000001</v>
      </c>
      <c r="AQ826">
        <v>1.0894999999999999</v>
      </c>
      <c r="AR826">
        <v>1.0908500000000001</v>
      </c>
      <c r="AT826">
        <v>1.0943000000000001</v>
      </c>
      <c r="AW826">
        <v>1.0992</v>
      </c>
      <c r="AZ826">
        <v>1.1036999999999999</v>
      </c>
      <c r="BC826">
        <v>1.10795</v>
      </c>
      <c r="BF826">
        <v>1.1122000000000001</v>
      </c>
      <c r="BH826">
        <v>1.1164499999999999</v>
      </c>
      <c r="BI826">
        <v>1.1207</v>
      </c>
      <c r="BJ826">
        <v>1.1248499999999999</v>
      </c>
      <c r="BK826">
        <v>1.129</v>
      </c>
      <c r="BL826">
        <v>1.1331</v>
      </c>
      <c r="BM826">
        <v>1.1372500000000001</v>
      </c>
      <c r="BN826">
        <v>1.1414</v>
      </c>
      <c r="BO826">
        <v>1.1455</v>
      </c>
      <c r="BP826">
        <v>1.1496500000000001</v>
      </c>
      <c r="BQ826">
        <v>1.15395</v>
      </c>
      <c r="BR826">
        <v>1.15825</v>
      </c>
      <c r="BS826">
        <v>1.1624000000000001</v>
      </c>
      <c r="BT826">
        <v>1.1665000000000001</v>
      </c>
    </row>
    <row r="827" spans="1:72">
      <c r="A827" s="95">
        <v>45446</v>
      </c>
      <c r="AI827">
        <v>1.0837000000000001</v>
      </c>
      <c r="AJ827">
        <v>1.0826</v>
      </c>
      <c r="AK827">
        <v>1.0810999999999999</v>
      </c>
      <c r="AL827">
        <v>1.0718000000000001</v>
      </c>
      <c r="AM827">
        <v>1.0851999999999999</v>
      </c>
      <c r="AN827" s="28">
        <v>1.0842000000000001</v>
      </c>
      <c r="AO827">
        <v>1.0918000000000001</v>
      </c>
      <c r="AP827">
        <v>1.09355</v>
      </c>
      <c r="AQ827">
        <v>1.095</v>
      </c>
      <c r="AR827">
        <v>1.0963499999999999</v>
      </c>
      <c r="AT827">
        <v>1.09975</v>
      </c>
      <c r="AW827">
        <v>1.1047</v>
      </c>
      <c r="AZ827">
        <v>1.1092</v>
      </c>
      <c r="BC827">
        <v>1.1134500000000001</v>
      </c>
      <c r="BF827">
        <v>1.1176999999999999</v>
      </c>
      <c r="BH827">
        <v>1.12195</v>
      </c>
      <c r="BI827">
        <v>1.12615</v>
      </c>
      <c r="BJ827">
        <v>1.1303000000000001</v>
      </c>
      <c r="BK827">
        <v>1.1344000000000001</v>
      </c>
      <c r="BL827">
        <v>1.13855</v>
      </c>
      <c r="BM827">
        <v>1.1426499999999999</v>
      </c>
      <c r="BN827">
        <v>1.1467499999999999</v>
      </c>
      <c r="BO827">
        <v>1.1509</v>
      </c>
      <c r="BP827">
        <v>1.155</v>
      </c>
      <c r="BQ827">
        <v>1.1593</v>
      </c>
      <c r="BR827">
        <v>1.1635500000000001</v>
      </c>
      <c r="BS827">
        <v>1.1676500000000001</v>
      </c>
      <c r="BT827">
        <v>1.1718</v>
      </c>
    </row>
    <row r="828" spans="1:72">
      <c r="A828" s="95">
        <v>45447</v>
      </c>
      <c r="AI828">
        <v>1.0837000000000001</v>
      </c>
      <c r="AJ828">
        <v>1.0826</v>
      </c>
      <c r="AK828">
        <v>1.0810999999999999</v>
      </c>
      <c r="AL828">
        <v>1.0718000000000001</v>
      </c>
      <c r="AM828">
        <v>1.0851999999999999</v>
      </c>
      <c r="AN828" s="28">
        <v>1.0865</v>
      </c>
      <c r="AO828">
        <v>1.0902499999999999</v>
      </c>
      <c r="AP828">
        <v>1.0920000000000001</v>
      </c>
      <c r="AQ828">
        <v>1.0934999999999999</v>
      </c>
      <c r="AR828">
        <v>1.0948</v>
      </c>
      <c r="AT828">
        <v>1.0982000000000001</v>
      </c>
      <c r="AW828">
        <v>1.1030500000000001</v>
      </c>
      <c r="AZ828">
        <v>1.10745</v>
      </c>
      <c r="BC828">
        <v>1.1115999999999999</v>
      </c>
      <c r="BF828">
        <v>1.1156999999999999</v>
      </c>
      <c r="BH828">
        <v>1.11985</v>
      </c>
      <c r="BI828">
        <v>1.12395</v>
      </c>
      <c r="BJ828">
        <v>1.12795</v>
      </c>
      <c r="BK828">
        <v>1.1318999999999999</v>
      </c>
      <c r="BL828">
        <v>1.1358999999999999</v>
      </c>
      <c r="BM828">
        <v>1.1398999999999999</v>
      </c>
      <c r="BN828">
        <v>1.14385</v>
      </c>
      <c r="BO828">
        <v>1.14785</v>
      </c>
      <c r="BP828">
        <v>1.1517999999999999</v>
      </c>
      <c r="BQ828">
        <v>1.1559999999999999</v>
      </c>
      <c r="BR828">
        <v>1.1600999999999999</v>
      </c>
      <c r="BS828">
        <v>1.16405</v>
      </c>
      <c r="BT828">
        <v>1.16805</v>
      </c>
    </row>
    <row r="829" spans="1:72">
      <c r="A829" s="95">
        <v>45448</v>
      </c>
      <c r="AI829">
        <v>1.0837000000000001</v>
      </c>
      <c r="AJ829">
        <v>1.0826</v>
      </c>
      <c r="AK829">
        <v>1.0810999999999999</v>
      </c>
      <c r="AL829">
        <v>1.0718000000000001</v>
      </c>
      <c r="AM829">
        <v>1.0851999999999999</v>
      </c>
      <c r="AN829" s="28">
        <v>1.0871999999999999</v>
      </c>
      <c r="AO829">
        <v>1.0894999999999999</v>
      </c>
      <c r="AP829">
        <v>1.0912500000000001</v>
      </c>
      <c r="AQ829">
        <v>1.0927</v>
      </c>
      <c r="AR829">
        <v>1.09405</v>
      </c>
      <c r="AT829">
        <v>1.09745</v>
      </c>
      <c r="AW829">
        <v>1.10225</v>
      </c>
      <c r="AZ829">
        <v>1.1066499999999999</v>
      </c>
      <c r="BC829">
        <v>1.1107</v>
      </c>
      <c r="BF829">
        <v>1.1147499999999999</v>
      </c>
      <c r="BH829">
        <v>1.1188499999999999</v>
      </c>
      <c r="BI829">
        <v>1.1229</v>
      </c>
      <c r="BJ829">
        <v>1.1268</v>
      </c>
      <c r="BK829">
        <v>1.1307499999999999</v>
      </c>
      <c r="BL829">
        <v>1.1347</v>
      </c>
      <c r="BM829">
        <v>1.1386000000000001</v>
      </c>
      <c r="BN829">
        <v>1.14255</v>
      </c>
      <c r="BO829">
        <v>1.14645</v>
      </c>
      <c r="BP829">
        <v>1.1504000000000001</v>
      </c>
      <c r="BQ829">
        <v>1.1545000000000001</v>
      </c>
      <c r="BR829">
        <v>1.15855</v>
      </c>
      <c r="BS829">
        <v>1.1625000000000001</v>
      </c>
      <c r="BT829">
        <v>1.1664000000000001</v>
      </c>
    </row>
    <row r="830" spans="1:72">
      <c r="A830" s="95">
        <v>45449</v>
      </c>
      <c r="AI830">
        <v>1.0837000000000001</v>
      </c>
      <c r="AJ830">
        <v>1.0826</v>
      </c>
      <c r="AK830">
        <v>1.0810999999999999</v>
      </c>
      <c r="AL830">
        <v>1.0718000000000001</v>
      </c>
      <c r="AM830">
        <v>1.0851999999999999</v>
      </c>
      <c r="AN830" s="28">
        <v>1.0898000000000001</v>
      </c>
      <c r="AO830">
        <v>1.0911999999999999</v>
      </c>
      <c r="AP830">
        <v>1.0929500000000001</v>
      </c>
      <c r="AQ830">
        <v>1.0944</v>
      </c>
      <c r="AR830">
        <v>1.0956999999999999</v>
      </c>
      <c r="AT830">
        <v>1.099</v>
      </c>
      <c r="AW830">
        <v>1.10365</v>
      </c>
      <c r="AZ830">
        <v>1.10785</v>
      </c>
      <c r="BC830">
        <v>1.11165</v>
      </c>
      <c r="BF830">
        <v>1.11555</v>
      </c>
      <c r="BH830">
        <v>1.1194</v>
      </c>
      <c r="BI830">
        <v>1.1232500000000001</v>
      </c>
      <c r="BJ830">
        <v>1.127</v>
      </c>
      <c r="BK830">
        <v>1.1307499999999999</v>
      </c>
      <c r="BL830">
        <v>1.1345000000000001</v>
      </c>
      <c r="BM830">
        <v>1.13825</v>
      </c>
      <c r="BN830">
        <v>1.1419999999999999</v>
      </c>
      <c r="BO830">
        <v>1.14575</v>
      </c>
      <c r="BP830">
        <v>1.1494500000000001</v>
      </c>
      <c r="BQ830">
        <v>1.1534</v>
      </c>
      <c r="BR830">
        <v>1.1572499999999999</v>
      </c>
      <c r="BS830">
        <v>1.161</v>
      </c>
      <c r="BT830">
        <v>1.16475</v>
      </c>
    </row>
    <row r="831" spans="1:72">
      <c r="A831" s="95">
        <v>45450</v>
      </c>
      <c r="AI831">
        <v>1.0837000000000001</v>
      </c>
      <c r="AJ831">
        <v>1.0826</v>
      </c>
      <c r="AK831">
        <v>1.0810999999999999</v>
      </c>
      <c r="AL831">
        <v>1.0718000000000001</v>
      </c>
      <c r="AM831">
        <v>1.0851999999999999</v>
      </c>
      <c r="AN831" s="28">
        <v>1.0898000000000001</v>
      </c>
      <c r="AO831">
        <v>1.0823499999999999</v>
      </c>
      <c r="AP831">
        <v>1.0841000000000001</v>
      </c>
      <c r="AQ831">
        <v>1.08555</v>
      </c>
      <c r="AR831">
        <v>1.0869</v>
      </c>
      <c r="AT831">
        <v>1.0903</v>
      </c>
      <c r="AW831">
        <v>1.0951</v>
      </c>
      <c r="AZ831">
        <v>1.0994999999999999</v>
      </c>
      <c r="BC831">
        <v>1.10365</v>
      </c>
      <c r="BF831">
        <v>1.1077999999999999</v>
      </c>
      <c r="BH831">
        <v>1.1119000000000001</v>
      </c>
      <c r="BI831">
        <v>1.1160000000000001</v>
      </c>
      <c r="BJ831">
        <v>1.11995</v>
      </c>
      <c r="BK831">
        <v>1.12395</v>
      </c>
      <c r="BL831">
        <v>1.1278999999999999</v>
      </c>
      <c r="BM831">
        <v>1.13185</v>
      </c>
      <c r="BN831">
        <v>1.1357999999999999</v>
      </c>
      <c r="BO831">
        <v>1.1397999999999999</v>
      </c>
      <c r="BP831">
        <v>1.14375</v>
      </c>
      <c r="BQ831">
        <v>1.14785</v>
      </c>
      <c r="BR831">
        <v>1.15195</v>
      </c>
      <c r="BS831">
        <v>1.15595</v>
      </c>
      <c r="BT831">
        <v>1.1598999999999999</v>
      </c>
    </row>
    <row r="832" spans="1:72">
      <c r="A832" s="95">
        <v>45453</v>
      </c>
      <c r="AI832">
        <v>1.0837000000000001</v>
      </c>
      <c r="AJ832">
        <v>1.0826</v>
      </c>
      <c r="AK832">
        <v>1.0810999999999999</v>
      </c>
      <c r="AL832">
        <v>1.0718000000000001</v>
      </c>
      <c r="AM832">
        <v>1.0851999999999999</v>
      </c>
      <c r="AN832" s="28">
        <v>1.0755999999999999</v>
      </c>
      <c r="AO832">
        <v>1.07795</v>
      </c>
      <c r="AP832">
        <v>1.0797000000000001</v>
      </c>
      <c r="AQ832">
        <v>1.0811500000000001</v>
      </c>
      <c r="AR832">
        <v>1.0824499999999999</v>
      </c>
      <c r="AT832">
        <v>1.0858000000000001</v>
      </c>
      <c r="AW832">
        <v>1.0905499999999999</v>
      </c>
      <c r="AZ832">
        <v>1.0949</v>
      </c>
      <c r="BC832">
        <v>1.0989500000000001</v>
      </c>
      <c r="BF832">
        <v>1.103</v>
      </c>
      <c r="BH832">
        <v>1.1070500000000001</v>
      </c>
      <c r="BI832">
        <v>1.1111</v>
      </c>
      <c r="BJ832">
        <v>1.115</v>
      </c>
      <c r="BK832">
        <v>1.1189</v>
      </c>
      <c r="BL832">
        <v>1.1227499999999999</v>
      </c>
      <c r="BM832">
        <v>1.1266499999999999</v>
      </c>
      <c r="BN832">
        <v>1.1305499999999999</v>
      </c>
      <c r="BO832">
        <v>1.1344000000000001</v>
      </c>
      <c r="BP832">
        <v>1.1383000000000001</v>
      </c>
      <c r="BQ832">
        <v>1.14235</v>
      </c>
      <c r="BR832">
        <v>1.1464000000000001</v>
      </c>
      <c r="BS832">
        <v>1.15025</v>
      </c>
      <c r="BT832">
        <v>1.15415</v>
      </c>
    </row>
    <row r="833" spans="1:76">
      <c r="A833" s="95">
        <v>45454</v>
      </c>
      <c r="AI833">
        <v>1.0837000000000001</v>
      </c>
      <c r="AJ833">
        <v>1.0826</v>
      </c>
      <c r="AK833">
        <v>1.0810999999999999</v>
      </c>
      <c r="AL833">
        <v>1.0718000000000001</v>
      </c>
      <c r="AM833">
        <v>1.0851999999999999</v>
      </c>
      <c r="AN833" s="28">
        <v>1.073</v>
      </c>
      <c r="AO833">
        <v>1.0760000000000001</v>
      </c>
      <c r="AP833">
        <v>1.07775</v>
      </c>
      <c r="AQ833">
        <v>1.0791999999999999</v>
      </c>
      <c r="AR833">
        <v>1.0805499999999999</v>
      </c>
      <c r="AT833">
        <v>1.08395</v>
      </c>
      <c r="AW833">
        <v>1.0887500000000001</v>
      </c>
      <c r="AZ833">
        <v>1.0931</v>
      </c>
      <c r="BC833">
        <v>1.0971500000000001</v>
      </c>
      <c r="BF833">
        <v>1.1012</v>
      </c>
      <c r="BH833">
        <v>1.1052500000000001</v>
      </c>
      <c r="BI833">
        <v>1.1093500000000001</v>
      </c>
      <c r="BJ833">
        <v>1.1131500000000001</v>
      </c>
      <c r="BK833">
        <v>1.1169500000000001</v>
      </c>
      <c r="BL833">
        <v>1.1207499999999999</v>
      </c>
      <c r="BM833">
        <v>1.1245499999999999</v>
      </c>
      <c r="BN833">
        <v>1.12835</v>
      </c>
      <c r="BO833">
        <v>1.13215</v>
      </c>
      <c r="BP833">
        <v>1.13595</v>
      </c>
      <c r="BQ833">
        <v>1.13995</v>
      </c>
      <c r="BR833">
        <v>1.14385</v>
      </c>
      <c r="BS833">
        <v>1.1476500000000001</v>
      </c>
      <c r="BT833">
        <v>1.1514500000000001</v>
      </c>
    </row>
    <row r="834" spans="1:76">
      <c r="A834" s="95">
        <v>45455</v>
      </c>
      <c r="AI834">
        <v>1.0837000000000001</v>
      </c>
      <c r="AJ834">
        <v>1.0826</v>
      </c>
      <c r="AK834">
        <v>1.0810999999999999</v>
      </c>
      <c r="AL834">
        <v>1.0718000000000001</v>
      </c>
      <c r="AM834">
        <v>1.0851999999999999</v>
      </c>
      <c r="AN834" s="28">
        <v>1.0765</v>
      </c>
      <c r="AO834">
        <v>1.0830500000000001</v>
      </c>
      <c r="AP834">
        <v>1.0848500000000001</v>
      </c>
      <c r="AQ834">
        <v>1.0863</v>
      </c>
      <c r="AR834">
        <v>1.08755</v>
      </c>
      <c r="AT834">
        <v>1.0909</v>
      </c>
      <c r="AW834">
        <v>1.0955999999999999</v>
      </c>
      <c r="AZ834">
        <v>1.0998000000000001</v>
      </c>
      <c r="BC834">
        <v>1.10365</v>
      </c>
      <c r="BF834">
        <v>1.1074999999999999</v>
      </c>
      <c r="BH834">
        <v>1.1113500000000001</v>
      </c>
      <c r="BI834">
        <v>1.1152</v>
      </c>
      <c r="BJ834">
        <v>1.1188499999999999</v>
      </c>
      <c r="BK834">
        <v>1.1225000000000001</v>
      </c>
      <c r="BL834">
        <v>1.12615</v>
      </c>
      <c r="BM834">
        <v>1.12985</v>
      </c>
      <c r="BN834">
        <v>1.1335</v>
      </c>
      <c r="BO834">
        <v>1.1371500000000001</v>
      </c>
      <c r="BP834">
        <v>1.1408499999999999</v>
      </c>
      <c r="BQ834">
        <v>1.1446499999999999</v>
      </c>
      <c r="BR834">
        <v>1.14845</v>
      </c>
      <c r="BS834">
        <v>1.1520999999999999</v>
      </c>
      <c r="BT834">
        <v>1.1557500000000001</v>
      </c>
    </row>
    <row r="835" spans="1:76">
      <c r="A835" s="95">
        <v>45456</v>
      </c>
      <c r="AI835">
        <v>1.0837000000000001</v>
      </c>
      <c r="AJ835">
        <v>1.0826</v>
      </c>
      <c r="AK835">
        <v>1.0810999999999999</v>
      </c>
      <c r="AL835">
        <v>1.0718000000000001</v>
      </c>
      <c r="AM835">
        <v>1.0851999999999999</v>
      </c>
      <c r="AN835" s="28">
        <v>1.0784</v>
      </c>
      <c r="AO835">
        <v>1.07545</v>
      </c>
      <c r="AP835">
        <v>1.07725</v>
      </c>
      <c r="AQ835">
        <v>1.0787</v>
      </c>
      <c r="AR835">
        <v>1.0799000000000001</v>
      </c>
      <c r="AT835">
        <v>1.08335</v>
      </c>
      <c r="AW835">
        <v>1.0881000000000001</v>
      </c>
      <c r="AZ835">
        <v>1.0924499999999999</v>
      </c>
      <c r="BC835">
        <v>1.0964</v>
      </c>
      <c r="BF835">
        <v>1.1004</v>
      </c>
      <c r="BH835">
        <v>1.1043499999999999</v>
      </c>
      <c r="BI835">
        <v>1.1083000000000001</v>
      </c>
      <c r="BJ835">
        <v>1.11205</v>
      </c>
      <c r="BK835">
        <v>1.11575</v>
      </c>
      <c r="BL835">
        <v>1.1194500000000001</v>
      </c>
      <c r="BM835">
        <v>1.1232</v>
      </c>
      <c r="BN835">
        <v>1.1269</v>
      </c>
      <c r="BO835">
        <v>1.1306499999999999</v>
      </c>
      <c r="BP835">
        <v>1.13435</v>
      </c>
      <c r="BQ835">
        <v>1.13825</v>
      </c>
      <c r="BR835">
        <v>1.14205</v>
      </c>
      <c r="BS835">
        <v>1.1457999999999999</v>
      </c>
      <c r="BT835">
        <v>1.1495</v>
      </c>
    </row>
    <row r="836" spans="1:76">
      <c r="A836" s="95">
        <v>45457</v>
      </c>
      <c r="AI836">
        <v>1.0837000000000001</v>
      </c>
      <c r="AJ836">
        <v>1.0826</v>
      </c>
      <c r="AK836">
        <v>1.0810999999999999</v>
      </c>
      <c r="AL836">
        <v>1.0718000000000001</v>
      </c>
      <c r="AM836">
        <v>1.0851999999999999</v>
      </c>
      <c r="AN836" s="28">
        <v>1.0686</v>
      </c>
      <c r="AO836">
        <v>1.0713999999999999</v>
      </c>
      <c r="AP836">
        <v>1.0731999999999999</v>
      </c>
      <c r="AQ836">
        <v>1.0746500000000001</v>
      </c>
      <c r="AR836">
        <v>1.07595</v>
      </c>
      <c r="AT836">
        <v>1.0793999999999999</v>
      </c>
      <c r="AW836">
        <v>1.0843499999999999</v>
      </c>
      <c r="AZ836">
        <v>1.0888</v>
      </c>
      <c r="BC836">
        <v>1.0929</v>
      </c>
      <c r="BF836">
        <v>1.097</v>
      </c>
      <c r="BH836">
        <v>1.1010500000000001</v>
      </c>
      <c r="BI836">
        <v>1.1051500000000001</v>
      </c>
      <c r="BJ836">
        <v>1.1089500000000001</v>
      </c>
      <c r="BK836">
        <v>1.1127</v>
      </c>
      <c r="BL836">
        <v>1.1164499999999999</v>
      </c>
      <c r="BM836">
        <v>1.12025</v>
      </c>
      <c r="BN836">
        <v>1.1240000000000001</v>
      </c>
      <c r="BO836">
        <v>1.12775</v>
      </c>
      <c r="BP836">
        <v>1.1315</v>
      </c>
      <c r="BQ836">
        <v>1.1354500000000001</v>
      </c>
      <c r="BR836">
        <v>1.1393500000000001</v>
      </c>
      <c r="BS836">
        <v>1.1431</v>
      </c>
      <c r="BT836">
        <v>1.1468499999999999</v>
      </c>
    </row>
    <row r="837" spans="1:76">
      <c r="A837" s="95">
        <v>45460</v>
      </c>
      <c r="AI837">
        <v>1.0837000000000001</v>
      </c>
      <c r="AJ837">
        <v>1.0826</v>
      </c>
      <c r="AK837">
        <v>1.0810999999999999</v>
      </c>
      <c r="AL837">
        <v>1.0718000000000001</v>
      </c>
      <c r="AM837">
        <v>1.0851999999999999</v>
      </c>
      <c r="AN837" s="28">
        <v>1.0711999999999999</v>
      </c>
      <c r="AO837">
        <v>1.0749500000000001</v>
      </c>
      <c r="AP837">
        <v>1.0767500000000001</v>
      </c>
      <c r="AQ837">
        <v>1.0782</v>
      </c>
      <c r="AR837">
        <v>1.0794999999999999</v>
      </c>
      <c r="AT837">
        <v>1.083</v>
      </c>
      <c r="AW837">
        <v>1.08795</v>
      </c>
      <c r="AZ837">
        <v>1.0925499999999999</v>
      </c>
      <c r="BC837">
        <v>1.0968500000000001</v>
      </c>
      <c r="BF837">
        <v>1.1011500000000001</v>
      </c>
      <c r="BH837">
        <v>1.10545</v>
      </c>
      <c r="BI837">
        <v>1.10975</v>
      </c>
      <c r="BJ837">
        <v>1.11365</v>
      </c>
      <c r="BK837">
        <v>1.1174999999999999</v>
      </c>
      <c r="BL837">
        <v>1.1213500000000001</v>
      </c>
      <c r="BM837">
        <v>1.1252</v>
      </c>
      <c r="BN837">
        <v>1.1290500000000001</v>
      </c>
      <c r="BO837">
        <v>1.1329</v>
      </c>
      <c r="BP837">
        <v>1.1367499999999999</v>
      </c>
      <c r="BQ837">
        <v>1.1408</v>
      </c>
      <c r="BR837">
        <v>1.1447499999999999</v>
      </c>
      <c r="BS837">
        <v>1.1486499999999999</v>
      </c>
      <c r="BT837">
        <v>1.1525000000000001</v>
      </c>
      <c r="BU837">
        <v>1.1561999999999999</v>
      </c>
    </row>
    <row r="838" spans="1:76">
      <c r="A838" s="95">
        <v>45461</v>
      </c>
      <c r="AI838">
        <v>1.0837000000000001</v>
      </c>
      <c r="AJ838">
        <v>1.0826</v>
      </c>
      <c r="AK838">
        <v>1.0810999999999999</v>
      </c>
      <c r="AL838">
        <v>1.0718000000000001</v>
      </c>
      <c r="AM838">
        <v>1.0851999999999999</v>
      </c>
      <c r="AN838" s="28">
        <v>1.0714999999999999</v>
      </c>
      <c r="AO838">
        <v>1.07535</v>
      </c>
      <c r="AP838">
        <v>1.0770500000000001</v>
      </c>
      <c r="AQ838">
        <v>1.0785499999999999</v>
      </c>
      <c r="AR838">
        <v>1.07985</v>
      </c>
      <c r="AT838">
        <v>1.0832999999999999</v>
      </c>
      <c r="AW838">
        <v>1.08815</v>
      </c>
      <c r="AZ838">
        <v>1.0926499999999999</v>
      </c>
      <c r="BC838">
        <v>1.0968500000000001</v>
      </c>
      <c r="BF838">
        <v>1.101</v>
      </c>
      <c r="BH838">
        <v>1.1052</v>
      </c>
      <c r="BI838">
        <v>1.1093500000000001</v>
      </c>
      <c r="BJ838">
        <v>1.1131</v>
      </c>
      <c r="BK838">
        <v>1.1168499999999999</v>
      </c>
      <c r="BL838">
        <v>1.1205499999999999</v>
      </c>
      <c r="BM838">
        <v>1.1243000000000001</v>
      </c>
      <c r="BN838">
        <v>1.12805</v>
      </c>
      <c r="BO838">
        <v>1.13175</v>
      </c>
      <c r="BP838">
        <v>1.1355</v>
      </c>
      <c r="BQ838">
        <v>1.1394</v>
      </c>
      <c r="BR838">
        <v>1.1432500000000001</v>
      </c>
      <c r="BS838">
        <v>1.147</v>
      </c>
      <c r="BT838">
        <v>1.1507000000000001</v>
      </c>
      <c r="BU838">
        <v>1.1543000000000001</v>
      </c>
      <c r="BV838">
        <v>1.1486499999999999</v>
      </c>
      <c r="BW838">
        <v>1.1525000000000001</v>
      </c>
      <c r="BX838">
        <v>1.1561999999999999</v>
      </c>
    </row>
    <row r="839" spans="1:76" s="189" customFormat="1">
      <c r="A839" s="103">
        <v>45462</v>
      </c>
      <c r="AI839" s="189">
        <v>1.0837000000000001</v>
      </c>
      <c r="AJ839" s="189">
        <v>1.0826</v>
      </c>
      <c r="AK839" s="189">
        <v>1.0810999999999999</v>
      </c>
      <c r="AL839" s="189">
        <v>1.0718000000000001</v>
      </c>
      <c r="AM839" s="189">
        <v>1.0851999999999999</v>
      </c>
      <c r="AN839" s="28">
        <v>1.0749</v>
      </c>
      <c r="AO839" s="189">
        <v>1.07535</v>
      </c>
      <c r="AP839" s="189">
        <v>1.0770500000000001</v>
      </c>
      <c r="AQ839" s="189">
        <v>1.0785499999999999</v>
      </c>
      <c r="AR839" s="189">
        <v>1.07985</v>
      </c>
      <c r="AT839" s="189">
        <v>1.0832999999999999</v>
      </c>
      <c r="AW839" s="189">
        <v>1.08815</v>
      </c>
      <c r="AZ839" s="189">
        <v>1.0926499999999999</v>
      </c>
      <c r="BC839" s="189">
        <v>1.0968500000000001</v>
      </c>
      <c r="BF839" s="189">
        <v>1.101</v>
      </c>
      <c r="BH839" s="189">
        <v>1.1052</v>
      </c>
      <c r="BI839" s="189">
        <v>1.1093500000000001</v>
      </c>
      <c r="BJ839" s="189">
        <v>1.1131</v>
      </c>
      <c r="BK839" s="189">
        <v>1.1168499999999999</v>
      </c>
      <c r="BL839" s="189">
        <v>1.1205499999999999</v>
      </c>
      <c r="BM839" s="189">
        <v>1.1243000000000001</v>
      </c>
      <c r="BN839" s="189">
        <v>1.12805</v>
      </c>
      <c r="BO839" s="189">
        <v>1.13175</v>
      </c>
      <c r="BP839" s="189">
        <v>1.1355</v>
      </c>
      <c r="BQ839" s="189">
        <v>1.1394</v>
      </c>
      <c r="BR839" s="189">
        <v>1.1432500000000001</v>
      </c>
      <c r="BS839" s="189">
        <v>1.147</v>
      </c>
      <c r="BT839" s="189">
        <v>1.1507000000000001</v>
      </c>
      <c r="BU839" s="189">
        <v>1.1543000000000001</v>
      </c>
      <c r="BV839" s="189">
        <v>1.1486499999999999</v>
      </c>
      <c r="BW839" s="189">
        <v>1.1525000000000001</v>
      </c>
      <c r="BX839" s="189">
        <v>1.1561999999999999</v>
      </c>
    </row>
    <row r="840" spans="1:76">
      <c r="A840" s="95">
        <v>45463</v>
      </c>
      <c r="AI840">
        <v>1.0837000000000001</v>
      </c>
      <c r="AJ840">
        <v>1.0826</v>
      </c>
      <c r="AK840">
        <v>1.0810999999999999</v>
      </c>
      <c r="AL840">
        <v>1.0718000000000001</v>
      </c>
      <c r="AM840">
        <v>1.0851999999999999</v>
      </c>
      <c r="AN840" s="28">
        <v>1.0719000000000001</v>
      </c>
      <c r="AO840">
        <v>1.0722499999999999</v>
      </c>
      <c r="AP840">
        <v>1.0740000000000001</v>
      </c>
      <c r="AQ840">
        <v>1.07545</v>
      </c>
      <c r="AR840">
        <v>1.0767500000000001</v>
      </c>
      <c r="AT840">
        <v>1.0802</v>
      </c>
      <c r="AW840">
        <v>1.0851</v>
      </c>
      <c r="AZ840">
        <v>1.0896999999999999</v>
      </c>
      <c r="BC840">
        <v>1.09385</v>
      </c>
      <c r="BF840">
        <v>1.0980000000000001</v>
      </c>
      <c r="BH840">
        <v>1.10215</v>
      </c>
      <c r="BI840">
        <v>1.1063000000000001</v>
      </c>
      <c r="BJ840">
        <v>1.11005</v>
      </c>
      <c r="BK840">
        <v>1.1137999999999999</v>
      </c>
      <c r="BL840">
        <v>1.1174999999999999</v>
      </c>
      <c r="BM840">
        <v>1.1212</v>
      </c>
      <c r="BN840">
        <v>1.1249499999999999</v>
      </c>
      <c r="BO840">
        <v>1.1286499999999999</v>
      </c>
      <c r="BP840">
        <v>1.1324000000000001</v>
      </c>
      <c r="BQ840">
        <v>1.13625</v>
      </c>
      <c r="BR840">
        <v>1.1400999999999999</v>
      </c>
      <c r="BS840">
        <v>1.14385</v>
      </c>
      <c r="BT840">
        <v>1.1475500000000001</v>
      </c>
      <c r="BU840">
        <v>1.1511499999999999</v>
      </c>
    </row>
    <row r="841" spans="1:76">
      <c r="A841" s="95">
        <v>45464</v>
      </c>
      <c r="AI841">
        <v>1.0837000000000001</v>
      </c>
      <c r="AJ841">
        <v>1.0826</v>
      </c>
      <c r="AK841">
        <v>1.0810999999999999</v>
      </c>
      <c r="AL841">
        <v>1.0718000000000001</v>
      </c>
      <c r="AM841">
        <v>1.0851999999999999</v>
      </c>
      <c r="AN841" s="28">
        <v>1.0688</v>
      </c>
      <c r="AO841">
        <v>1.0706</v>
      </c>
      <c r="AP841">
        <v>1.0723499999999999</v>
      </c>
      <c r="AQ841">
        <v>1.0738000000000001</v>
      </c>
      <c r="AR841">
        <v>1.0750999999999999</v>
      </c>
      <c r="AT841">
        <v>1.0786</v>
      </c>
      <c r="AW841">
        <v>1.08355</v>
      </c>
      <c r="AZ841">
        <v>1.08815</v>
      </c>
      <c r="BC841">
        <v>1.0924499999999999</v>
      </c>
      <c r="BF841">
        <v>1.0967</v>
      </c>
      <c r="BH841">
        <v>1.101</v>
      </c>
      <c r="BI841">
        <v>1.1052500000000001</v>
      </c>
      <c r="BJ841">
        <v>1.1091</v>
      </c>
      <c r="BK841">
        <v>1.1129</v>
      </c>
      <c r="BL841">
        <v>1.1167</v>
      </c>
      <c r="BM841">
        <v>1.1205000000000001</v>
      </c>
      <c r="BN841">
        <v>1.1243000000000001</v>
      </c>
      <c r="BO841">
        <v>1.1281000000000001</v>
      </c>
      <c r="BP841">
        <v>1.13195</v>
      </c>
      <c r="BQ841">
        <v>1.1358999999999999</v>
      </c>
      <c r="BR841">
        <v>1.13985</v>
      </c>
      <c r="BS841">
        <v>1.1436500000000001</v>
      </c>
      <c r="BT841">
        <v>1.1474500000000001</v>
      </c>
      <c r="BU841">
        <v>1.1511</v>
      </c>
    </row>
    <row r="842" spans="1:76">
      <c r="A842" s="95">
        <v>45467</v>
      </c>
      <c r="AI842">
        <v>1.0837000000000001</v>
      </c>
      <c r="AJ842">
        <v>1.0826</v>
      </c>
      <c r="AK842">
        <v>1.0810999999999999</v>
      </c>
      <c r="AL842">
        <v>1.0718000000000001</v>
      </c>
      <c r="AM842">
        <v>1.0851999999999999</v>
      </c>
      <c r="AN842" s="28">
        <v>1.073</v>
      </c>
      <c r="AO842">
        <v>1.0746500000000001</v>
      </c>
      <c r="AP842">
        <v>1.0764499999999999</v>
      </c>
      <c r="AQ842">
        <v>1.0779000000000001</v>
      </c>
      <c r="AR842">
        <v>1.0791999999999999</v>
      </c>
      <c r="AT842">
        <v>1.0826499999999999</v>
      </c>
      <c r="AW842">
        <v>1.08765</v>
      </c>
      <c r="AZ842">
        <v>1.0923499999999999</v>
      </c>
      <c r="BC842">
        <v>1.0966499999999999</v>
      </c>
      <c r="BF842">
        <v>1.1009</v>
      </c>
      <c r="BH842">
        <v>1.1051500000000001</v>
      </c>
      <c r="BI842">
        <v>1.1093999999999999</v>
      </c>
      <c r="BJ842">
        <v>1.1131500000000001</v>
      </c>
      <c r="BK842">
        <v>1.1168499999999999</v>
      </c>
      <c r="BL842">
        <v>1.1205499999999999</v>
      </c>
      <c r="BM842">
        <v>1.12425</v>
      </c>
      <c r="BN842">
        <v>1.12795</v>
      </c>
      <c r="BO842">
        <v>1.13165</v>
      </c>
      <c r="BP842">
        <v>1.1353</v>
      </c>
      <c r="BQ842">
        <v>1.1392</v>
      </c>
      <c r="BR842">
        <v>1.143</v>
      </c>
      <c r="BS842">
        <v>1.1467000000000001</v>
      </c>
      <c r="BT842">
        <v>1.15035</v>
      </c>
      <c r="BU842">
        <v>1.15395</v>
      </c>
    </row>
    <row r="843" spans="1:76">
      <c r="A843" s="95">
        <v>45468</v>
      </c>
      <c r="AI843">
        <v>1.0837000000000001</v>
      </c>
      <c r="AJ843">
        <v>1.0826</v>
      </c>
      <c r="AK843">
        <v>1.0810999999999999</v>
      </c>
      <c r="AL843">
        <v>1.0718000000000001</v>
      </c>
      <c r="AM843">
        <v>1.0851999999999999</v>
      </c>
      <c r="AN843" s="28">
        <v>1.0713999999999999</v>
      </c>
      <c r="AO843">
        <v>1.0726</v>
      </c>
      <c r="AP843">
        <v>1.0744</v>
      </c>
      <c r="AQ843">
        <v>1.07585</v>
      </c>
      <c r="AR843">
        <v>1.0771500000000001</v>
      </c>
      <c r="AT843">
        <v>1.0806500000000001</v>
      </c>
      <c r="AW843">
        <v>1.08565</v>
      </c>
      <c r="AZ843">
        <v>1.0902499999999999</v>
      </c>
      <c r="BC843">
        <v>1.0945499999999999</v>
      </c>
      <c r="BF843">
        <v>1.0988500000000001</v>
      </c>
      <c r="BH843">
        <v>1.1031</v>
      </c>
      <c r="BI843">
        <v>1.1073500000000001</v>
      </c>
      <c r="BJ843">
        <v>1.1111</v>
      </c>
      <c r="BK843">
        <v>1.1147</v>
      </c>
      <c r="BL843">
        <v>1.11835</v>
      </c>
      <c r="BM843">
        <v>1.12195</v>
      </c>
      <c r="BN843">
        <v>1.1255999999999999</v>
      </c>
      <c r="BO843">
        <v>1.1292</v>
      </c>
      <c r="BP843">
        <v>1.1328499999999999</v>
      </c>
      <c r="BQ843">
        <v>1.1366000000000001</v>
      </c>
      <c r="BR843">
        <v>1.14035</v>
      </c>
      <c r="BS843">
        <v>1.1439999999999999</v>
      </c>
      <c r="BT843">
        <v>1.1476</v>
      </c>
      <c r="BU843">
        <v>1.1511</v>
      </c>
    </row>
    <row r="844" spans="1:76">
      <c r="A844" s="95">
        <v>45469</v>
      </c>
      <c r="AI844">
        <v>1.0837000000000001</v>
      </c>
      <c r="AJ844">
        <v>1.0826</v>
      </c>
      <c r="AK844">
        <v>1.0810999999999999</v>
      </c>
      <c r="AL844">
        <v>1.0718000000000001</v>
      </c>
      <c r="AM844">
        <v>1.0851999999999999</v>
      </c>
      <c r="AN844" s="28">
        <v>1.0689</v>
      </c>
      <c r="AO844">
        <v>1.0688500000000001</v>
      </c>
      <c r="AP844">
        <v>1.0707</v>
      </c>
      <c r="AQ844">
        <v>1.0721000000000001</v>
      </c>
      <c r="AR844">
        <v>1.0733999999999999</v>
      </c>
      <c r="AT844">
        <v>1.0769</v>
      </c>
      <c r="AW844">
        <v>1.08195</v>
      </c>
      <c r="AZ844">
        <v>1.0866499999999999</v>
      </c>
      <c r="BC844">
        <v>1.091</v>
      </c>
      <c r="BF844">
        <v>1.09535</v>
      </c>
      <c r="BH844">
        <v>1.09965</v>
      </c>
      <c r="BI844">
        <v>1.1040000000000001</v>
      </c>
      <c r="BJ844">
        <v>1.1077999999999999</v>
      </c>
      <c r="BK844">
        <v>1.1115999999999999</v>
      </c>
      <c r="BL844">
        <v>1.1153500000000001</v>
      </c>
      <c r="BM844">
        <v>1.1191</v>
      </c>
      <c r="BN844">
        <v>1.1228499999999999</v>
      </c>
      <c r="BO844">
        <v>1.1266</v>
      </c>
      <c r="BP844">
        <v>1.13035</v>
      </c>
      <c r="BQ844">
        <v>1.13425</v>
      </c>
      <c r="BR844">
        <v>1.13815</v>
      </c>
      <c r="BS844">
        <v>1.1418999999999999</v>
      </c>
      <c r="BT844">
        <v>1.1456500000000001</v>
      </c>
      <c r="BU844">
        <v>1.1493</v>
      </c>
    </row>
    <row r="845" spans="1:76">
      <c r="A845" s="95">
        <v>45470</v>
      </c>
      <c r="AI845">
        <v>1.0837000000000001</v>
      </c>
      <c r="AJ845">
        <v>1.0826</v>
      </c>
      <c r="AK845">
        <v>1.0810999999999999</v>
      </c>
      <c r="AL845">
        <v>1.0718000000000001</v>
      </c>
      <c r="AM845">
        <v>1.0851999999999999</v>
      </c>
      <c r="AN845" s="28">
        <v>1.0696000000000001</v>
      </c>
      <c r="AO845">
        <v>1.0712999999999999</v>
      </c>
      <c r="AP845">
        <v>1.0730999999999999</v>
      </c>
      <c r="AQ845">
        <v>1.0745499999999999</v>
      </c>
      <c r="AR845">
        <v>1.0759000000000001</v>
      </c>
      <c r="AT845">
        <v>1.07935</v>
      </c>
      <c r="AW845">
        <v>1.0844</v>
      </c>
      <c r="AZ845">
        <v>1.089</v>
      </c>
      <c r="BC845">
        <v>1.09335</v>
      </c>
      <c r="BF845">
        <v>1.0975999999999999</v>
      </c>
      <c r="BH845">
        <v>1.1019000000000001</v>
      </c>
      <c r="BI845">
        <v>1.10615</v>
      </c>
      <c r="BJ845">
        <v>1.10995</v>
      </c>
      <c r="BK845">
        <v>1.1135999999999999</v>
      </c>
      <c r="BL845">
        <v>1.1173</v>
      </c>
      <c r="BM845">
        <v>1.1209499999999999</v>
      </c>
      <c r="BN845">
        <v>1.1246499999999999</v>
      </c>
      <c r="BO845">
        <v>1.1283000000000001</v>
      </c>
      <c r="BP845">
        <v>1.1319999999999999</v>
      </c>
      <c r="BQ845">
        <v>1.13585</v>
      </c>
      <c r="BR845">
        <v>1.1396500000000001</v>
      </c>
      <c r="BS845">
        <v>1.1433</v>
      </c>
      <c r="BT845">
        <v>1.147</v>
      </c>
      <c r="BU845">
        <v>1.15055</v>
      </c>
    </row>
    <row r="846" spans="1:76">
      <c r="A846" s="95">
        <v>45471</v>
      </c>
      <c r="AI846">
        <v>1.0837000000000001</v>
      </c>
      <c r="AJ846">
        <v>1.0826</v>
      </c>
      <c r="AK846">
        <v>1.0810999999999999</v>
      </c>
      <c r="AL846">
        <v>1.0718000000000001</v>
      </c>
      <c r="AM846">
        <v>1.0851999999999999</v>
      </c>
      <c r="AN846" s="28">
        <v>1.0705</v>
      </c>
      <c r="AO846">
        <v>1.07195</v>
      </c>
      <c r="AP846">
        <v>1.07375</v>
      </c>
      <c r="AQ846">
        <v>1.0751999999999999</v>
      </c>
      <c r="AR846">
        <v>1.0765499999999999</v>
      </c>
      <c r="AT846">
        <v>1.08005</v>
      </c>
      <c r="AW846">
        <v>1.0850500000000001</v>
      </c>
      <c r="AZ846">
        <v>1.08965</v>
      </c>
      <c r="BC846">
        <v>1.09395</v>
      </c>
      <c r="BF846">
        <v>1.0982000000000001</v>
      </c>
      <c r="BH846">
        <v>1.1024499999999999</v>
      </c>
      <c r="BI846">
        <v>1.1067</v>
      </c>
      <c r="BJ846">
        <v>1.1105499999999999</v>
      </c>
      <c r="BK846">
        <v>1.1143000000000001</v>
      </c>
      <c r="BL846">
        <v>1.11805</v>
      </c>
      <c r="BM846">
        <v>1.1217999999999999</v>
      </c>
      <c r="BN846">
        <v>1.1255500000000001</v>
      </c>
      <c r="BO846">
        <v>1.1293</v>
      </c>
      <c r="BP846">
        <v>1.1330499999999999</v>
      </c>
      <c r="BQ846">
        <v>1.137</v>
      </c>
      <c r="BR846">
        <v>1.1408499999999999</v>
      </c>
      <c r="BS846">
        <v>1.1446000000000001</v>
      </c>
      <c r="BT846">
        <v>1.14835</v>
      </c>
      <c r="BU846">
        <v>1.1519999999999999</v>
      </c>
    </row>
    <row r="847" spans="1:76">
      <c r="A847" s="95">
        <v>45474</v>
      </c>
      <c r="AI847">
        <v>1.0837000000000001</v>
      </c>
      <c r="AJ847">
        <v>1.0826</v>
      </c>
      <c r="AK847">
        <v>1.0810999999999999</v>
      </c>
      <c r="AL847">
        <v>1.0718000000000001</v>
      </c>
      <c r="AM847">
        <v>1.0851999999999999</v>
      </c>
      <c r="AN847">
        <v>1.0705</v>
      </c>
      <c r="AO847" s="28">
        <v>1.0745</v>
      </c>
      <c r="AP847">
        <v>1.07545</v>
      </c>
      <c r="AQ847">
        <v>1.0768500000000001</v>
      </c>
      <c r="AR847">
        <v>1.0781499999999999</v>
      </c>
      <c r="AT847">
        <v>1.0815999999999999</v>
      </c>
      <c r="AW847">
        <v>1.0864499999999999</v>
      </c>
      <c r="AZ847">
        <v>1.0909500000000001</v>
      </c>
      <c r="BC847">
        <v>1.0952999999999999</v>
      </c>
      <c r="BF847">
        <v>1.09955</v>
      </c>
      <c r="BH847">
        <v>1.10385</v>
      </c>
      <c r="BI847">
        <v>1.1081000000000001</v>
      </c>
      <c r="BJ847">
        <v>1.1121000000000001</v>
      </c>
      <c r="BK847">
        <v>1.11605</v>
      </c>
      <c r="BL847">
        <v>1.1200000000000001</v>
      </c>
      <c r="BM847">
        <v>1.12395</v>
      </c>
      <c r="BN847">
        <v>1.12785</v>
      </c>
      <c r="BO847">
        <v>1.1317999999999999</v>
      </c>
      <c r="BP847">
        <v>1.13575</v>
      </c>
      <c r="BQ847">
        <v>1.13985</v>
      </c>
      <c r="BR847">
        <v>1.1438999999999999</v>
      </c>
      <c r="BS847">
        <v>1.14785</v>
      </c>
      <c r="BT847">
        <v>1.1517999999999999</v>
      </c>
      <c r="BU847">
        <v>1.1556</v>
      </c>
    </row>
    <row r="848" spans="1:76">
      <c r="A848" s="95">
        <v>45475</v>
      </c>
      <c r="AI848">
        <v>1.0837000000000001</v>
      </c>
      <c r="AJ848">
        <v>1.0826</v>
      </c>
      <c r="AK848">
        <v>1.0810999999999999</v>
      </c>
      <c r="AL848">
        <v>1.0718000000000001</v>
      </c>
      <c r="AM848">
        <v>1.0851999999999999</v>
      </c>
      <c r="AN848">
        <v>1.0705</v>
      </c>
      <c r="AO848" s="28">
        <v>1.0729</v>
      </c>
      <c r="AP848">
        <v>1.0766</v>
      </c>
      <c r="AQ848">
        <v>1.0780000000000001</v>
      </c>
      <c r="AR848">
        <v>1.0792999999999999</v>
      </c>
      <c r="AT848">
        <v>1.0827</v>
      </c>
      <c r="AW848">
        <v>1.0875999999999999</v>
      </c>
      <c r="AZ848">
        <v>1.0920000000000001</v>
      </c>
      <c r="BC848">
        <v>1.0962499999999999</v>
      </c>
      <c r="BF848">
        <v>1.1005</v>
      </c>
      <c r="BH848">
        <v>1.1047</v>
      </c>
      <c r="BI848">
        <v>1.1089</v>
      </c>
      <c r="BJ848">
        <v>1.1128499999999999</v>
      </c>
      <c r="BK848">
        <v>1.1167</v>
      </c>
      <c r="BL848">
        <v>1.1205499999999999</v>
      </c>
      <c r="BM848">
        <v>1.1244000000000001</v>
      </c>
      <c r="BN848">
        <v>1.12825</v>
      </c>
      <c r="BO848">
        <v>1.13205</v>
      </c>
      <c r="BP848">
        <v>1.1358999999999999</v>
      </c>
      <c r="BQ848">
        <v>1.13995</v>
      </c>
      <c r="BR848">
        <v>1.1438999999999999</v>
      </c>
      <c r="BS848">
        <v>1.14775</v>
      </c>
      <c r="BT848">
        <v>1.1516</v>
      </c>
      <c r="BU848">
        <v>1.1553</v>
      </c>
    </row>
    <row r="849" spans="1:73">
      <c r="A849" s="95">
        <v>45476</v>
      </c>
      <c r="AI849">
        <v>1.0837000000000001</v>
      </c>
      <c r="AJ849">
        <v>1.0826</v>
      </c>
      <c r="AK849">
        <v>1.0810999999999999</v>
      </c>
      <c r="AL849">
        <v>1.0718000000000001</v>
      </c>
      <c r="AM849">
        <v>1.0851999999999999</v>
      </c>
      <c r="AN849">
        <v>1.0705</v>
      </c>
      <c r="AO849" s="28">
        <v>1.0758000000000001</v>
      </c>
      <c r="AP849">
        <v>1.0803499999999999</v>
      </c>
      <c r="AQ849">
        <v>1.08175</v>
      </c>
      <c r="AR849">
        <v>1.0830500000000001</v>
      </c>
      <c r="AT849">
        <v>1.0864499999999999</v>
      </c>
      <c r="AW849">
        <v>1.0912500000000001</v>
      </c>
      <c r="AZ849">
        <v>1.0956999999999999</v>
      </c>
      <c r="BC849">
        <v>1.09985</v>
      </c>
      <c r="BF849">
        <v>1.10395</v>
      </c>
      <c r="BH849">
        <v>1.1080000000000001</v>
      </c>
      <c r="BI849">
        <v>1.1121000000000001</v>
      </c>
      <c r="BJ849">
        <v>1.1158999999999999</v>
      </c>
      <c r="BK849">
        <v>1.1196999999999999</v>
      </c>
      <c r="BL849">
        <v>1.1234500000000001</v>
      </c>
      <c r="BM849">
        <v>1.1272</v>
      </c>
      <c r="BN849">
        <v>1.1309499999999999</v>
      </c>
      <c r="BO849">
        <v>1.1347499999999999</v>
      </c>
      <c r="BP849">
        <v>1.1385000000000001</v>
      </c>
      <c r="BQ849">
        <v>1.1424000000000001</v>
      </c>
      <c r="BR849">
        <v>1.1463000000000001</v>
      </c>
      <c r="BS849">
        <v>1.15005</v>
      </c>
      <c r="BT849">
        <v>1.1537999999999999</v>
      </c>
      <c r="BU849">
        <v>1.1574500000000001</v>
      </c>
    </row>
    <row r="850" spans="1:73">
      <c r="A850" s="103">
        <v>45477</v>
      </c>
      <c r="AI850">
        <v>1.0837000000000001</v>
      </c>
      <c r="AJ850">
        <v>1.0826</v>
      </c>
      <c r="AK850">
        <v>1.0810999999999999</v>
      </c>
      <c r="AL850">
        <v>1.0718000000000001</v>
      </c>
      <c r="AM850">
        <v>1.0851999999999999</v>
      </c>
      <c r="AN850">
        <v>1.0705</v>
      </c>
      <c r="AO850" s="28">
        <v>1.08</v>
      </c>
      <c r="AP850" s="189">
        <v>1.0803499999999999</v>
      </c>
      <c r="AQ850" s="189">
        <v>1.08175</v>
      </c>
      <c r="AR850" s="189">
        <v>1.0830500000000001</v>
      </c>
      <c r="AS850" s="189"/>
      <c r="AT850" s="189">
        <v>1.0864499999999999</v>
      </c>
      <c r="AU850" s="189"/>
      <c r="AV850" s="189"/>
      <c r="AW850" s="189">
        <v>1.0912500000000001</v>
      </c>
      <c r="AX850" s="189"/>
      <c r="AY850" s="189"/>
      <c r="AZ850" s="189">
        <v>1.0956999999999999</v>
      </c>
      <c r="BA850" s="189"/>
      <c r="BB850" s="189"/>
      <c r="BC850" s="189">
        <v>1.09985</v>
      </c>
      <c r="BD850" s="189"/>
      <c r="BE850" s="189"/>
      <c r="BF850" s="189">
        <v>1.10395</v>
      </c>
      <c r="BG850" s="189"/>
      <c r="BH850" s="189">
        <v>1.1080000000000001</v>
      </c>
      <c r="BI850" s="189">
        <v>1.1121000000000001</v>
      </c>
      <c r="BJ850" s="189">
        <v>1.1158999999999999</v>
      </c>
      <c r="BK850" s="189">
        <v>1.1196999999999999</v>
      </c>
      <c r="BL850" s="189">
        <v>1.1234500000000001</v>
      </c>
      <c r="BM850" s="189">
        <v>1.1272</v>
      </c>
      <c r="BN850" s="189">
        <v>1.1309499999999999</v>
      </c>
      <c r="BO850" s="189">
        <v>1.1347499999999999</v>
      </c>
      <c r="BP850" s="189">
        <v>1.1385000000000001</v>
      </c>
      <c r="BQ850" s="189">
        <v>1.1424000000000001</v>
      </c>
      <c r="BR850" s="189">
        <v>1.1463000000000001</v>
      </c>
      <c r="BS850" s="189">
        <v>1.15005</v>
      </c>
      <c r="BT850" s="189">
        <v>1.1537999999999999</v>
      </c>
      <c r="BU850" s="189">
        <v>1.1574500000000001</v>
      </c>
    </row>
    <row r="851" spans="1:73">
      <c r="A851" s="95">
        <v>45478</v>
      </c>
      <c r="AI851">
        <v>1.0837000000000001</v>
      </c>
      <c r="AJ851">
        <v>1.0826</v>
      </c>
      <c r="AK851">
        <v>1.0810999999999999</v>
      </c>
      <c r="AL851">
        <v>1.0718000000000001</v>
      </c>
      <c r="AM851">
        <v>1.0851999999999999</v>
      </c>
      <c r="AN851">
        <v>1.0705</v>
      </c>
      <c r="AO851" s="28">
        <v>1.0824</v>
      </c>
      <c r="AP851">
        <v>1.0859000000000001</v>
      </c>
      <c r="AQ851">
        <v>1.0872999999999999</v>
      </c>
      <c r="AR851">
        <v>1.0886</v>
      </c>
      <c r="AT851">
        <v>1.09195</v>
      </c>
      <c r="AW851">
        <v>1.0967</v>
      </c>
      <c r="AZ851">
        <v>1.1009500000000001</v>
      </c>
      <c r="BC851">
        <v>1.1049</v>
      </c>
      <c r="BF851">
        <v>1.1087499999999999</v>
      </c>
      <c r="BH851">
        <v>1.1126</v>
      </c>
      <c r="BI851">
        <v>1.1164499999999999</v>
      </c>
      <c r="BJ851">
        <v>1.12005</v>
      </c>
      <c r="BK851">
        <v>1.1235999999999999</v>
      </c>
      <c r="BL851">
        <v>1.1271500000000001</v>
      </c>
      <c r="BM851">
        <v>1.1307</v>
      </c>
      <c r="BN851">
        <v>1.1343000000000001</v>
      </c>
      <c r="BO851">
        <v>1.13785</v>
      </c>
      <c r="BP851">
        <v>1.1414</v>
      </c>
      <c r="BQ851">
        <v>1.1451</v>
      </c>
      <c r="BR851">
        <v>1.1487499999999999</v>
      </c>
      <c r="BS851">
        <v>1.1523000000000001</v>
      </c>
      <c r="BT851">
        <v>1.1558999999999999</v>
      </c>
      <c r="BU851">
        <v>1.1593</v>
      </c>
    </row>
    <row r="852" spans="1:73">
      <c r="A852" s="95">
        <v>45481</v>
      </c>
      <c r="AI852">
        <v>1.0837000000000001</v>
      </c>
      <c r="AJ852">
        <v>1.0826</v>
      </c>
      <c r="AK852">
        <v>1.0810999999999999</v>
      </c>
      <c r="AL852">
        <v>1.0718000000000001</v>
      </c>
      <c r="AM852">
        <v>1.0851999999999999</v>
      </c>
      <c r="AN852">
        <v>1.0705</v>
      </c>
      <c r="AO852" s="28">
        <v>1.0834999999999999</v>
      </c>
      <c r="AP852">
        <v>1.0846499999999999</v>
      </c>
      <c r="AQ852">
        <v>1.0861000000000001</v>
      </c>
      <c r="AR852">
        <v>1.0873999999999999</v>
      </c>
      <c r="AT852">
        <v>1.0907500000000001</v>
      </c>
      <c r="AW852">
        <v>1.0953999999999999</v>
      </c>
      <c r="AZ852">
        <v>1.09965</v>
      </c>
      <c r="BC852">
        <v>1.10355</v>
      </c>
      <c r="BF852">
        <v>1.1073500000000001</v>
      </c>
      <c r="BH852">
        <v>1.1111500000000001</v>
      </c>
      <c r="BI852">
        <v>1.115</v>
      </c>
      <c r="BJ852">
        <v>1.1186</v>
      </c>
      <c r="BK852">
        <v>1.1222000000000001</v>
      </c>
      <c r="BL852">
        <v>1.12575</v>
      </c>
      <c r="BM852">
        <v>1.1293500000000001</v>
      </c>
      <c r="BN852">
        <v>1.1329</v>
      </c>
      <c r="BO852">
        <v>1.1365000000000001</v>
      </c>
      <c r="BP852">
        <v>1.14005</v>
      </c>
      <c r="BQ852">
        <v>1.1437999999999999</v>
      </c>
      <c r="BR852">
        <v>1.1474500000000001</v>
      </c>
      <c r="BS852">
        <v>1.1510499999999999</v>
      </c>
      <c r="BT852">
        <v>1.1546000000000001</v>
      </c>
      <c r="BU852">
        <v>1.1580999999999999</v>
      </c>
    </row>
    <row r="853" spans="1:73">
      <c r="A853" s="95">
        <v>45482</v>
      </c>
      <c r="AI853">
        <v>1.0837000000000001</v>
      </c>
      <c r="AJ853">
        <v>1.0826</v>
      </c>
      <c r="AK853">
        <v>1.0810999999999999</v>
      </c>
      <c r="AL853">
        <v>1.0718000000000001</v>
      </c>
      <c r="AM853">
        <v>1.0851999999999999</v>
      </c>
      <c r="AN853">
        <v>1.0705</v>
      </c>
      <c r="AO853" s="28">
        <v>1.0813999999999999</v>
      </c>
      <c r="AP853">
        <v>1.0833999999999999</v>
      </c>
      <c r="AQ853">
        <v>1.0848</v>
      </c>
      <c r="AR853">
        <v>1.0861000000000001</v>
      </c>
      <c r="AT853">
        <v>1.08945</v>
      </c>
      <c r="AW853">
        <v>1.0941000000000001</v>
      </c>
      <c r="AZ853">
        <v>1.0983000000000001</v>
      </c>
      <c r="BC853">
        <v>1.1021000000000001</v>
      </c>
      <c r="BF853">
        <v>1.10585</v>
      </c>
      <c r="BH853">
        <v>1.1095999999999999</v>
      </c>
      <c r="BI853">
        <v>1.1133500000000001</v>
      </c>
      <c r="BJ853">
        <v>1.117</v>
      </c>
      <c r="BK853">
        <v>1.1206499999999999</v>
      </c>
      <c r="BL853">
        <v>1.1243000000000001</v>
      </c>
      <c r="BM853">
        <v>1.1278999999999999</v>
      </c>
      <c r="BN853">
        <v>1.1315500000000001</v>
      </c>
      <c r="BO853">
        <v>1.1352</v>
      </c>
      <c r="BP853">
        <v>1.1388</v>
      </c>
      <c r="BQ853">
        <v>1.1426000000000001</v>
      </c>
      <c r="BR853">
        <v>1.1464000000000001</v>
      </c>
      <c r="BS853">
        <v>1.1499999999999999</v>
      </c>
      <c r="BT853">
        <v>1.1536500000000001</v>
      </c>
      <c r="BU853">
        <v>1.1571499999999999</v>
      </c>
    </row>
    <row r="854" spans="1:73">
      <c r="A854" s="95">
        <v>45483</v>
      </c>
      <c r="AI854">
        <v>1.0837000000000001</v>
      </c>
      <c r="AJ854">
        <v>1.0826</v>
      </c>
      <c r="AK854">
        <v>1.0810999999999999</v>
      </c>
      <c r="AL854">
        <v>1.0718000000000001</v>
      </c>
      <c r="AM854">
        <v>1.0851999999999999</v>
      </c>
      <c r="AN854">
        <v>1.0705</v>
      </c>
      <c r="AO854" s="28">
        <v>1.0825</v>
      </c>
      <c r="AP854">
        <v>1.0845499999999999</v>
      </c>
      <c r="AQ854">
        <v>1.08595</v>
      </c>
      <c r="AR854">
        <v>1.08725</v>
      </c>
      <c r="AT854">
        <v>1.0906</v>
      </c>
      <c r="AW854">
        <v>1.0952</v>
      </c>
      <c r="AZ854">
        <v>1.0993999999999999</v>
      </c>
      <c r="BC854">
        <v>1.1032999999999999</v>
      </c>
      <c r="BF854">
        <v>1.1071</v>
      </c>
      <c r="BH854">
        <v>1.1109</v>
      </c>
      <c r="BI854">
        <v>1.1147</v>
      </c>
      <c r="BJ854">
        <v>1.11835</v>
      </c>
      <c r="BK854">
        <v>1.12195</v>
      </c>
      <c r="BL854">
        <v>1.1255500000000001</v>
      </c>
      <c r="BM854">
        <v>1.1291500000000001</v>
      </c>
      <c r="BN854">
        <v>1.1327499999999999</v>
      </c>
      <c r="BO854">
        <v>1.13635</v>
      </c>
      <c r="BP854">
        <v>1.13995</v>
      </c>
      <c r="BQ854">
        <v>1.1436999999999999</v>
      </c>
      <c r="BR854">
        <v>1.1474</v>
      </c>
      <c r="BS854">
        <v>1.151</v>
      </c>
      <c r="BT854">
        <v>1.1546000000000001</v>
      </c>
      <c r="BU854">
        <v>1.15805</v>
      </c>
    </row>
    <row r="855" spans="1:73">
      <c r="A855" s="95">
        <v>45484</v>
      </c>
      <c r="AI855">
        <v>1.0837000000000001</v>
      </c>
      <c r="AJ855">
        <v>1.0826</v>
      </c>
      <c r="AK855">
        <v>1.0810999999999999</v>
      </c>
      <c r="AL855">
        <v>1.0718000000000001</v>
      </c>
      <c r="AM855">
        <v>1.0851999999999999</v>
      </c>
      <c r="AN855">
        <v>1.0705</v>
      </c>
      <c r="AO855" s="28">
        <v>1.0854999999999999</v>
      </c>
      <c r="AP855">
        <v>1.0887</v>
      </c>
      <c r="AQ855">
        <v>1.0901000000000001</v>
      </c>
      <c r="AR855">
        <v>1.09135</v>
      </c>
      <c r="AT855">
        <v>1.0946499999999999</v>
      </c>
      <c r="AW855">
        <v>1.0991500000000001</v>
      </c>
      <c r="AZ855">
        <v>1.1032</v>
      </c>
      <c r="BC855">
        <v>1.1069500000000001</v>
      </c>
      <c r="BF855">
        <v>1.1106</v>
      </c>
      <c r="BH855">
        <v>1.1142000000000001</v>
      </c>
      <c r="BI855">
        <v>1.11785</v>
      </c>
      <c r="BJ855">
        <v>1.1214</v>
      </c>
      <c r="BK855">
        <v>1.1248499999999999</v>
      </c>
      <c r="BL855">
        <v>1.12835</v>
      </c>
      <c r="BM855">
        <v>1.1317999999999999</v>
      </c>
      <c r="BN855">
        <v>1.1353</v>
      </c>
      <c r="BO855">
        <v>1.1387499999999999</v>
      </c>
      <c r="BP855">
        <v>1.14225</v>
      </c>
      <c r="BQ855">
        <v>1.14585</v>
      </c>
      <c r="BR855">
        <v>1.1494500000000001</v>
      </c>
      <c r="BS855">
        <v>1.1529499999999999</v>
      </c>
      <c r="BT855">
        <v>1.1564000000000001</v>
      </c>
      <c r="BU855">
        <v>1.1597500000000001</v>
      </c>
    </row>
    <row r="856" spans="1:73">
      <c r="A856" s="95">
        <v>45485</v>
      </c>
      <c r="AI856">
        <v>1.0837000000000001</v>
      </c>
      <c r="AJ856">
        <v>1.0826</v>
      </c>
      <c r="AK856">
        <v>1.0810999999999999</v>
      </c>
      <c r="AL856">
        <v>1.0718000000000001</v>
      </c>
      <c r="AM856">
        <v>1.0851999999999999</v>
      </c>
      <c r="AN856">
        <v>1.0705</v>
      </c>
      <c r="AO856" s="28">
        <v>1.089</v>
      </c>
      <c r="AP856">
        <v>1.0925</v>
      </c>
      <c r="AQ856">
        <v>1.0939000000000001</v>
      </c>
      <c r="AR856">
        <v>1.0951500000000001</v>
      </c>
      <c r="AT856">
        <v>1.0985</v>
      </c>
      <c r="AW856">
        <v>1.1029500000000001</v>
      </c>
      <c r="AZ856">
        <v>1.1069</v>
      </c>
      <c r="BC856">
        <v>1.1105499999999999</v>
      </c>
      <c r="BF856">
        <v>1.1141000000000001</v>
      </c>
      <c r="BH856">
        <v>1.11765</v>
      </c>
      <c r="BI856">
        <v>1.1211500000000001</v>
      </c>
      <c r="BJ856">
        <v>1.1245499999999999</v>
      </c>
      <c r="BK856">
        <v>1.1278999999999999</v>
      </c>
      <c r="BL856">
        <v>1.1312500000000001</v>
      </c>
      <c r="BM856">
        <v>1.1346000000000001</v>
      </c>
      <c r="BN856">
        <v>1.13795</v>
      </c>
      <c r="BO856">
        <v>1.1413</v>
      </c>
      <c r="BP856">
        <v>1.1446499999999999</v>
      </c>
      <c r="BQ856">
        <v>1.14815</v>
      </c>
      <c r="BR856">
        <v>1.1516</v>
      </c>
      <c r="BS856">
        <v>1.1549499999999999</v>
      </c>
      <c r="BT856">
        <v>1.1583000000000001</v>
      </c>
      <c r="BU856">
        <v>1.1615500000000001</v>
      </c>
    </row>
    <row r="857" spans="1:73">
      <c r="A857" s="95">
        <v>45488</v>
      </c>
      <c r="AI857">
        <v>1.0837000000000001</v>
      </c>
      <c r="AJ857">
        <v>1.0826</v>
      </c>
      <c r="AK857">
        <v>1.0810999999999999</v>
      </c>
      <c r="AL857">
        <v>1.0718000000000001</v>
      </c>
      <c r="AM857">
        <v>1.0851999999999999</v>
      </c>
      <c r="AN857">
        <v>1.0705</v>
      </c>
      <c r="AO857" s="28">
        <v>1.0907</v>
      </c>
      <c r="AP857">
        <v>1.09195</v>
      </c>
      <c r="AQ857">
        <v>1.09335</v>
      </c>
      <c r="AR857">
        <v>1.0947499999999999</v>
      </c>
      <c r="AS857">
        <v>1.0965499999999999</v>
      </c>
      <c r="AT857">
        <v>1.09785</v>
      </c>
      <c r="AW857">
        <v>1.10225</v>
      </c>
      <c r="AZ857">
        <v>1.10615</v>
      </c>
      <c r="BC857">
        <v>1.1097999999999999</v>
      </c>
      <c r="BF857">
        <v>1.1133999999999999</v>
      </c>
      <c r="BH857">
        <v>1.117</v>
      </c>
      <c r="BI857">
        <v>1.1206</v>
      </c>
      <c r="BJ857">
        <v>1.1242000000000001</v>
      </c>
      <c r="BK857">
        <v>1.1277999999999999</v>
      </c>
      <c r="BL857">
        <v>1.1314</v>
      </c>
      <c r="BM857">
        <v>1.135</v>
      </c>
      <c r="BN857">
        <v>1.1386000000000001</v>
      </c>
      <c r="BO857">
        <v>1.1422000000000001</v>
      </c>
      <c r="BP857">
        <v>1.14575</v>
      </c>
      <c r="BQ857">
        <v>1.1495500000000001</v>
      </c>
      <c r="BR857">
        <v>1.1532500000000001</v>
      </c>
      <c r="BS857">
        <v>1.1568499999999999</v>
      </c>
      <c r="BT857">
        <v>1.1604000000000001</v>
      </c>
      <c r="BU857">
        <v>1.1638999999999999</v>
      </c>
    </row>
    <row r="858" spans="1:73">
      <c r="A858" s="95">
        <v>45489</v>
      </c>
      <c r="AI858">
        <v>1.0837000000000001</v>
      </c>
      <c r="AJ858">
        <v>1.0826</v>
      </c>
      <c r="AK858">
        <v>1.0810999999999999</v>
      </c>
      <c r="AL858">
        <v>1.0718000000000001</v>
      </c>
      <c r="AM858">
        <v>1.0851999999999999</v>
      </c>
      <c r="AN858">
        <v>1.0705</v>
      </c>
      <c r="AO858" s="28">
        <v>1.0902000000000001</v>
      </c>
      <c r="AP858">
        <v>1.0913999999999999</v>
      </c>
      <c r="AQ858">
        <v>1.0928</v>
      </c>
      <c r="AR858">
        <v>1.0942000000000001</v>
      </c>
      <c r="AS858">
        <v>1.0960000000000001</v>
      </c>
      <c r="AT858">
        <v>1.0972999999999999</v>
      </c>
      <c r="AW858">
        <v>1.10185</v>
      </c>
      <c r="AZ858">
        <v>1.10585</v>
      </c>
      <c r="BC858">
        <v>1.10975</v>
      </c>
      <c r="BF858">
        <v>1.11355</v>
      </c>
      <c r="BH858">
        <v>1.1173</v>
      </c>
      <c r="BI858">
        <v>1.1211</v>
      </c>
      <c r="BJ858">
        <v>1.1247499999999999</v>
      </c>
      <c r="BK858">
        <v>1.12835</v>
      </c>
      <c r="BL858">
        <v>1.1318999999999999</v>
      </c>
      <c r="BM858">
        <v>1.1355</v>
      </c>
      <c r="BN858">
        <v>1.1390499999999999</v>
      </c>
      <c r="BO858">
        <v>1.1426499999999999</v>
      </c>
      <c r="BP858">
        <v>1.14625</v>
      </c>
      <c r="BQ858">
        <v>1.14995</v>
      </c>
      <c r="BR858">
        <v>1.1536500000000001</v>
      </c>
      <c r="BS858">
        <v>1.1572499999999999</v>
      </c>
      <c r="BT858">
        <v>1.1608499999999999</v>
      </c>
      <c r="BU858">
        <v>1.1642999999999999</v>
      </c>
    </row>
    <row r="859" spans="1:73">
      <c r="A859" s="95">
        <v>45490</v>
      </c>
      <c r="AI859">
        <v>1.0837000000000001</v>
      </c>
      <c r="AJ859">
        <v>1.0826</v>
      </c>
      <c r="AK859">
        <v>1.0810999999999999</v>
      </c>
      <c r="AL859">
        <v>1.0718000000000001</v>
      </c>
      <c r="AM859">
        <v>1.0851999999999999</v>
      </c>
      <c r="AN859">
        <v>1.0705</v>
      </c>
      <c r="AO859" s="28">
        <v>1.0933999999999999</v>
      </c>
      <c r="AP859">
        <v>1.0953999999999999</v>
      </c>
      <c r="AQ859">
        <v>1.0968500000000001</v>
      </c>
      <c r="AR859">
        <v>1.0982499999999999</v>
      </c>
      <c r="AS859">
        <v>1.10005</v>
      </c>
      <c r="AT859">
        <v>1.1013999999999999</v>
      </c>
      <c r="AW859">
        <v>1.10585</v>
      </c>
      <c r="AZ859">
        <v>1.10985</v>
      </c>
      <c r="BC859">
        <v>1.11365</v>
      </c>
      <c r="BF859">
        <v>1.1173999999999999</v>
      </c>
      <c r="BH859">
        <v>1.1211500000000001</v>
      </c>
      <c r="BI859">
        <v>1.1249</v>
      </c>
      <c r="BJ859">
        <v>1.1285000000000001</v>
      </c>
      <c r="BK859">
        <v>1.1319999999999999</v>
      </c>
      <c r="BL859">
        <v>1.1355500000000001</v>
      </c>
      <c r="BM859">
        <v>1.1390499999999999</v>
      </c>
      <c r="BN859">
        <v>1.14255</v>
      </c>
      <c r="BO859">
        <v>1.1460999999999999</v>
      </c>
      <c r="BP859">
        <v>1.1496</v>
      </c>
      <c r="BQ859">
        <v>1.1533</v>
      </c>
      <c r="BR859">
        <v>1.1569</v>
      </c>
      <c r="BS859">
        <v>1.16045</v>
      </c>
      <c r="BT859">
        <v>1.16395</v>
      </c>
      <c r="BU859">
        <v>1.1673500000000001</v>
      </c>
    </row>
    <row r="860" spans="1:73">
      <c r="A860" s="95">
        <v>45491</v>
      </c>
      <c r="AI860">
        <v>1.0837000000000001</v>
      </c>
      <c r="AJ860">
        <v>1.0826</v>
      </c>
      <c r="AK860">
        <v>1.0810999999999999</v>
      </c>
      <c r="AL860">
        <v>1.0718000000000001</v>
      </c>
      <c r="AM860">
        <v>1.0851999999999999</v>
      </c>
      <c r="AN860">
        <v>1.0705</v>
      </c>
      <c r="AO860" s="28">
        <v>1.093</v>
      </c>
      <c r="AP860">
        <v>1.0914999999999999</v>
      </c>
      <c r="AQ860">
        <v>1.0929</v>
      </c>
      <c r="AR860">
        <v>1.0943000000000001</v>
      </c>
      <c r="AS860">
        <v>1.0961000000000001</v>
      </c>
      <c r="AT860">
        <v>1.09745</v>
      </c>
      <c r="AW860">
        <v>1.1019000000000001</v>
      </c>
      <c r="AZ860">
        <v>1.1059000000000001</v>
      </c>
      <c r="BC860">
        <v>1.1097999999999999</v>
      </c>
      <c r="BF860">
        <v>1.1135999999999999</v>
      </c>
      <c r="BH860">
        <v>1.1173999999999999</v>
      </c>
      <c r="BI860">
        <v>1.1212500000000001</v>
      </c>
      <c r="BJ860">
        <v>1.1248499999999999</v>
      </c>
      <c r="BK860">
        <v>1.1284000000000001</v>
      </c>
      <c r="BL860">
        <v>1.1318999999999999</v>
      </c>
      <c r="BM860">
        <v>1.1354500000000001</v>
      </c>
      <c r="BN860">
        <v>1.1389499999999999</v>
      </c>
      <c r="BO860">
        <v>1.1425000000000001</v>
      </c>
      <c r="BP860">
        <v>1.1459999999999999</v>
      </c>
      <c r="BQ860">
        <v>1.1496999999999999</v>
      </c>
      <c r="BR860">
        <v>1.1533500000000001</v>
      </c>
      <c r="BS860">
        <v>1.1568499999999999</v>
      </c>
      <c r="BT860">
        <v>1.1604000000000001</v>
      </c>
      <c r="BU860">
        <v>1.1637999999999999</v>
      </c>
    </row>
    <row r="861" spans="1:73">
      <c r="A861" s="95">
        <v>45492</v>
      </c>
      <c r="AI861">
        <v>1.0837000000000001</v>
      </c>
      <c r="AJ861">
        <v>1.0826</v>
      </c>
      <c r="AK861">
        <v>1.0810999999999999</v>
      </c>
      <c r="AL861">
        <v>1.0718000000000001</v>
      </c>
      <c r="AM861">
        <v>1.0851999999999999</v>
      </c>
      <c r="AN861">
        <v>1.0705</v>
      </c>
      <c r="AO861" s="28">
        <v>1.089</v>
      </c>
      <c r="AP861">
        <v>1.0893999999999999</v>
      </c>
      <c r="AQ861">
        <v>1.0908</v>
      </c>
      <c r="AR861">
        <v>1.0922499999999999</v>
      </c>
      <c r="AS861">
        <v>1.0940000000000001</v>
      </c>
      <c r="AT861">
        <v>1.09535</v>
      </c>
      <c r="AW861">
        <v>1.09985</v>
      </c>
      <c r="AZ861">
        <v>1.10395</v>
      </c>
      <c r="BC861">
        <v>1.1079000000000001</v>
      </c>
      <c r="BF861">
        <v>1.1117999999999999</v>
      </c>
      <c r="BH861">
        <v>1.11565</v>
      </c>
      <c r="BI861">
        <v>1.11955</v>
      </c>
      <c r="BJ861">
        <v>1.1233</v>
      </c>
      <c r="BK861">
        <v>1.1269499999999999</v>
      </c>
      <c r="BL861">
        <v>1.1305499999999999</v>
      </c>
      <c r="BM861">
        <v>1.1342000000000001</v>
      </c>
      <c r="BN861">
        <v>1.13785</v>
      </c>
      <c r="BO861">
        <v>1.1415</v>
      </c>
      <c r="BP861">
        <v>1.1451</v>
      </c>
      <c r="BQ861">
        <v>1.1489</v>
      </c>
      <c r="BR861">
        <v>1.1527000000000001</v>
      </c>
      <c r="BS861">
        <v>1.1563000000000001</v>
      </c>
      <c r="BT861">
        <v>1.15995</v>
      </c>
      <c r="BU861">
        <v>1.1634500000000001</v>
      </c>
    </row>
    <row r="862" spans="1:73">
      <c r="A862" s="95">
        <v>45495</v>
      </c>
      <c r="AI862">
        <v>1.0837000000000001</v>
      </c>
      <c r="AJ862">
        <v>1.0826</v>
      </c>
      <c r="AK862">
        <v>1.0810999999999999</v>
      </c>
      <c r="AL862">
        <v>1.0718000000000001</v>
      </c>
      <c r="AM862">
        <v>1.0851999999999999</v>
      </c>
      <c r="AN862">
        <v>1.0705</v>
      </c>
      <c r="AO862" s="28">
        <v>1.0888</v>
      </c>
      <c r="AP862">
        <v>1.0904</v>
      </c>
      <c r="AQ862">
        <v>1.0918000000000001</v>
      </c>
      <c r="AR862">
        <v>1.0932500000000001</v>
      </c>
      <c r="AS862">
        <v>1.095</v>
      </c>
      <c r="AT862">
        <v>1.0963499999999999</v>
      </c>
      <c r="AW862">
        <v>1.1009</v>
      </c>
      <c r="AZ862">
        <v>1.105</v>
      </c>
      <c r="BC862">
        <v>1.1089</v>
      </c>
      <c r="BF862">
        <v>1.1127499999999999</v>
      </c>
      <c r="BH862">
        <v>1.1165499999999999</v>
      </c>
      <c r="BI862">
        <v>1.1204000000000001</v>
      </c>
      <c r="BJ862">
        <v>1.12415</v>
      </c>
      <c r="BK862">
        <v>1.1277999999999999</v>
      </c>
      <c r="BL862">
        <v>1.1314</v>
      </c>
      <c r="BM862">
        <v>1.1350499999999999</v>
      </c>
      <c r="BN862">
        <v>1.1387</v>
      </c>
      <c r="BO862">
        <v>1.14235</v>
      </c>
      <c r="BP862">
        <v>1.1459999999999999</v>
      </c>
      <c r="BQ862">
        <v>1.1497999999999999</v>
      </c>
      <c r="BR862">
        <v>1.1535500000000001</v>
      </c>
      <c r="BS862">
        <v>1.1572</v>
      </c>
      <c r="BT862">
        <v>1.1608000000000001</v>
      </c>
      <c r="BU862">
        <v>1.16435</v>
      </c>
    </row>
    <row r="863" spans="1:73">
      <c r="A863" s="95">
        <v>45496</v>
      </c>
      <c r="AI863">
        <v>1.0837000000000001</v>
      </c>
      <c r="AJ863">
        <v>1.0826</v>
      </c>
      <c r="AK863">
        <v>1.0810999999999999</v>
      </c>
      <c r="AL863">
        <v>1.0718000000000001</v>
      </c>
      <c r="AM863">
        <v>1.0851999999999999</v>
      </c>
      <c r="AN863">
        <v>1.0705</v>
      </c>
      <c r="AO863" s="28">
        <v>1.0860000000000001</v>
      </c>
      <c r="AP863">
        <v>1.0866</v>
      </c>
      <c r="AQ863">
        <v>1.0880000000000001</v>
      </c>
      <c r="AR863">
        <v>1.08945</v>
      </c>
      <c r="AS863">
        <v>1.0911999999999999</v>
      </c>
      <c r="AT863">
        <v>1.0925499999999999</v>
      </c>
      <c r="AW863">
        <v>1.0971</v>
      </c>
      <c r="AZ863">
        <v>1.1012</v>
      </c>
      <c r="BC863">
        <v>1.1051500000000001</v>
      </c>
      <c r="BF863">
        <v>1.109</v>
      </c>
      <c r="BH863">
        <v>1.1128499999999999</v>
      </c>
      <c r="BI863">
        <v>1.1167</v>
      </c>
      <c r="BJ863">
        <v>1.1204499999999999</v>
      </c>
      <c r="BK863">
        <v>1.12415</v>
      </c>
      <c r="BL863">
        <v>1.12785</v>
      </c>
      <c r="BM863">
        <v>1.1315500000000001</v>
      </c>
      <c r="BN863">
        <v>1.1352500000000001</v>
      </c>
      <c r="BO863">
        <v>1.1389499999999999</v>
      </c>
      <c r="BP863">
        <v>1.1427</v>
      </c>
      <c r="BQ863">
        <v>1.14655</v>
      </c>
      <c r="BR863">
        <v>1.1504000000000001</v>
      </c>
      <c r="BS863">
        <v>1.1540999999999999</v>
      </c>
      <c r="BT863">
        <v>1.1577999999999999</v>
      </c>
      <c r="BU863">
        <v>1.1613500000000001</v>
      </c>
    </row>
    <row r="864" spans="1:73">
      <c r="A864" s="95">
        <v>45497</v>
      </c>
      <c r="AI864">
        <v>1.0837000000000001</v>
      </c>
      <c r="AJ864">
        <v>1.0826</v>
      </c>
      <c r="AK864">
        <v>1.0810999999999999</v>
      </c>
      <c r="AL864">
        <v>1.0718000000000001</v>
      </c>
      <c r="AM864">
        <v>1.0851999999999999</v>
      </c>
      <c r="AN864">
        <v>1.0705</v>
      </c>
      <c r="AO864" s="28">
        <v>1.0848</v>
      </c>
      <c r="AP864">
        <v>1.0850500000000001</v>
      </c>
      <c r="AQ864">
        <v>1.0865</v>
      </c>
      <c r="AR864">
        <v>1.0879000000000001</v>
      </c>
      <c r="AS864">
        <v>1.0896999999999999</v>
      </c>
      <c r="AT864">
        <v>1.0910500000000001</v>
      </c>
      <c r="AW864">
        <v>1.09555</v>
      </c>
      <c r="AZ864">
        <v>1.0996999999999999</v>
      </c>
      <c r="BC864">
        <v>1.1036999999999999</v>
      </c>
      <c r="BF864">
        <v>1.1075999999999999</v>
      </c>
      <c r="BH864">
        <v>1.1114999999999999</v>
      </c>
      <c r="BI864">
        <v>1.1153999999999999</v>
      </c>
      <c r="BJ864">
        <v>1.1192</v>
      </c>
      <c r="BK864">
        <v>1.1229</v>
      </c>
      <c r="BL864">
        <v>1.1266499999999999</v>
      </c>
      <c r="BM864">
        <v>1.13035</v>
      </c>
      <c r="BN864">
        <v>1.13405</v>
      </c>
      <c r="BO864">
        <v>1.1377999999999999</v>
      </c>
      <c r="BP864">
        <v>1.1415</v>
      </c>
      <c r="BQ864">
        <v>1.1454</v>
      </c>
      <c r="BR864">
        <v>1.1492500000000001</v>
      </c>
      <c r="BS864">
        <v>1.1529499999999999</v>
      </c>
      <c r="BT864">
        <v>1.15665</v>
      </c>
      <c r="BU864">
        <v>1.16025</v>
      </c>
    </row>
    <row r="865" spans="1:74">
      <c r="A865" s="95">
        <v>45498</v>
      </c>
      <c r="AI865">
        <v>1.0837000000000001</v>
      </c>
      <c r="AJ865">
        <v>1.0826</v>
      </c>
      <c r="AK865">
        <v>1.0810999999999999</v>
      </c>
      <c r="AL865">
        <v>1.0718000000000001</v>
      </c>
      <c r="AM865">
        <v>1.0851999999999999</v>
      </c>
      <c r="AN865">
        <v>1.0705</v>
      </c>
      <c r="AO865" s="28">
        <v>1.0851</v>
      </c>
      <c r="AP865">
        <v>1.08595</v>
      </c>
      <c r="AQ865">
        <v>1.0873999999999999</v>
      </c>
      <c r="AR865">
        <v>1.0888500000000001</v>
      </c>
      <c r="AS865">
        <v>1.0906499999999999</v>
      </c>
      <c r="AT865">
        <v>1.0920000000000001</v>
      </c>
      <c r="AW865">
        <v>1.0966499999999999</v>
      </c>
      <c r="AZ865">
        <v>1.101</v>
      </c>
      <c r="BC865">
        <v>1.1051</v>
      </c>
      <c r="BF865">
        <v>1.1091</v>
      </c>
      <c r="BH865">
        <v>1.1131</v>
      </c>
      <c r="BI865">
        <v>1.1170500000000001</v>
      </c>
      <c r="BJ865">
        <v>1.1209499999999999</v>
      </c>
      <c r="BK865">
        <v>1.1247499999999999</v>
      </c>
      <c r="BL865">
        <v>1.1285499999999999</v>
      </c>
      <c r="BM865">
        <v>1.13235</v>
      </c>
      <c r="BN865">
        <v>1.13615</v>
      </c>
      <c r="BO865">
        <v>1.13995</v>
      </c>
      <c r="BP865">
        <v>1.14375</v>
      </c>
      <c r="BQ865">
        <v>1.14775</v>
      </c>
      <c r="BR865">
        <v>1.1516500000000001</v>
      </c>
      <c r="BS865">
        <v>1.1554500000000001</v>
      </c>
      <c r="BT865">
        <v>1.1592499999999999</v>
      </c>
      <c r="BU865">
        <v>1.1629499999999999</v>
      </c>
    </row>
    <row r="866" spans="1:74">
      <c r="A866" s="95">
        <v>45499</v>
      </c>
      <c r="AI866">
        <v>1.0837000000000001</v>
      </c>
      <c r="AJ866">
        <v>1.0826</v>
      </c>
      <c r="AK866">
        <v>1.0810999999999999</v>
      </c>
      <c r="AL866">
        <v>1.0718000000000001</v>
      </c>
      <c r="AM866">
        <v>1.0851999999999999</v>
      </c>
      <c r="AN866">
        <v>1.0705</v>
      </c>
      <c r="AO866" s="28">
        <v>1.0860000000000001</v>
      </c>
      <c r="AP866">
        <v>1.0868</v>
      </c>
      <c r="AQ866">
        <v>1.0882499999999999</v>
      </c>
      <c r="AR866">
        <v>1.08965</v>
      </c>
      <c r="AS866">
        <v>1.09145</v>
      </c>
      <c r="AT866">
        <v>1.0928</v>
      </c>
      <c r="AW866">
        <v>1.09745</v>
      </c>
      <c r="AZ866">
        <v>1.10165</v>
      </c>
      <c r="BC866">
        <v>1.1056999999999999</v>
      </c>
      <c r="BF866">
        <v>1.10965</v>
      </c>
      <c r="BH866">
        <v>1.11355</v>
      </c>
      <c r="BI866">
        <v>1.1174999999999999</v>
      </c>
      <c r="BJ866">
        <v>1.1213</v>
      </c>
      <c r="BK866">
        <v>1.1249499999999999</v>
      </c>
      <c r="BL866">
        <v>1.1286499999999999</v>
      </c>
      <c r="BM866">
        <v>1.1323000000000001</v>
      </c>
      <c r="BN866">
        <v>1.13595</v>
      </c>
      <c r="BO866">
        <v>1.1396500000000001</v>
      </c>
      <c r="BP866">
        <v>1.1433</v>
      </c>
      <c r="BQ866">
        <v>1.1471499999999999</v>
      </c>
      <c r="BR866">
        <v>1.1509499999999999</v>
      </c>
      <c r="BS866">
        <v>1.1546000000000001</v>
      </c>
      <c r="BT866">
        <v>1.15825</v>
      </c>
      <c r="BU866">
        <v>1.1617999999999999</v>
      </c>
    </row>
    <row r="867" spans="1:74">
      <c r="A867" s="95">
        <v>45502</v>
      </c>
      <c r="AI867">
        <v>1.0837000000000001</v>
      </c>
      <c r="AJ867">
        <v>1.0826</v>
      </c>
      <c r="AK867">
        <v>1.0810999999999999</v>
      </c>
      <c r="AL867">
        <v>1.0718000000000001</v>
      </c>
      <c r="AM867">
        <v>1.0851999999999999</v>
      </c>
      <c r="AN867">
        <v>1.0705</v>
      </c>
      <c r="AO867" s="28">
        <v>1.0817000000000001</v>
      </c>
      <c r="AP867">
        <v>1.08325</v>
      </c>
      <c r="AQ867">
        <v>1.0846499999999999</v>
      </c>
      <c r="AR867">
        <v>1.08605</v>
      </c>
      <c r="AS867">
        <v>1.0879000000000001</v>
      </c>
      <c r="AT867">
        <v>1.0891999999999999</v>
      </c>
      <c r="AW867">
        <v>1.0939000000000001</v>
      </c>
      <c r="AZ867">
        <v>1.0982000000000001</v>
      </c>
      <c r="BC867">
        <v>1.1023000000000001</v>
      </c>
      <c r="BF867">
        <v>1.1063000000000001</v>
      </c>
      <c r="BH867">
        <v>1.11025</v>
      </c>
      <c r="BI867">
        <v>1.11425</v>
      </c>
      <c r="BJ867">
        <v>1.1181000000000001</v>
      </c>
      <c r="BK867">
        <v>1.12185</v>
      </c>
      <c r="BL867">
        <v>1.1255999999999999</v>
      </c>
      <c r="BM867">
        <v>1.1293</v>
      </c>
      <c r="BN867">
        <v>1.1330499999999999</v>
      </c>
      <c r="BO867">
        <v>1.1368</v>
      </c>
      <c r="BP867">
        <v>1.1405000000000001</v>
      </c>
      <c r="BQ867">
        <v>1.1444000000000001</v>
      </c>
      <c r="BR867">
        <v>1.14825</v>
      </c>
      <c r="BS867">
        <v>1.1519999999999999</v>
      </c>
      <c r="BT867">
        <v>1.1557500000000001</v>
      </c>
      <c r="BU867">
        <v>1.1593500000000001</v>
      </c>
    </row>
    <row r="868" spans="1:74">
      <c r="A868" s="95">
        <v>45503</v>
      </c>
      <c r="AI868">
        <v>1.0837000000000001</v>
      </c>
      <c r="AJ868">
        <v>1.0826</v>
      </c>
      <c r="AK868">
        <v>1.0810999999999999</v>
      </c>
      <c r="AL868">
        <v>1.0718000000000001</v>
      </c>
      <c r="AM868">
        <v>1.0851999999999999</v>
      </c>
      <c r="AN868">
        <v>1.0705</v>
      </c>
      <c r="AO868" s="28">
        <v>1.0824</v>
      </c>
      <c r="AP868">
        <v>1.0821000000000001</v>
      </c>
      <c r="AQ868">
        <v>1.0834999999999999</v>
      </c>
      <c r="AR868">
        <v>1.0849</v>
      </c>
      <c r="AS868">
        <v>1.0867500000000001</v>
      </c>
      <c r="AT868">
        <v>1.08805</v>
      </c>
      <c r="AW868">
        <v>1.0927500000000001</v>
      </c>
      <c r="AZ868">
        <v>1.0971500000000001</v>
      </c>
      <c r="BC868">
        <v>1.1013500000000001</v>
      </c>
      <c r="BF868">
        <v>1.1053500000000001</v>
      </c>
      <c r="BH868">
        <v>1.1093999999999999</v>
      </c>
      <c r="BI868">
        <v>1.1134500000000001</v>
      </c>
      <c r="BJ868">
        <v>1.1173</v>
      </c>
      <c r="BK868">
        <v>1.1210500000000001</v>
      </c>
      <c r="BL868">
        <v>1.1247499999999999</v>
      </c>
      <c r="BM868">
        <v>1.12845</v>
      </c>
      <c r="BN868">
        <v>1.13215</v>
      </c>
      <c r="BO868">
        <v>1.13585</v>
      </c>
      <c r="BP868">
        <v>1.1395500000000001</v>
      </c>
      <c r="BQ868">
        <v>1.1434500000000001</v>
      </c>
      <c r="BR868">
        <v>1.1472500000000001</v>
      </c>
      <c r="BS868">
        <v>1.1509499999999999</v>
      </c>
      <c r="BT868">
        <v>1.15465</v>
      </c>
      <c r="BU868">
        <v>1.15825</v>
      </c>
    </row>
    <row r="869" spans="1:74">
      <c r="A869" s="95">
        <v>45504</v>
      </c>
      <c r="AI869">
        <v>1.0837000000000001</v>
      </c>
      <c r="AJ869">
        <v>1.0826</v>
      </c>
      <c r="AK869">
        <v>1.0810999999999999</v>
      </c>
      <c r="AL869">
        <v>1.0718000000000001</v>
      </c>
      <c r="AM869">
        <v>1.0851999999999999</v>
      </c>
      <c r="AN869">
        <v>1.0705</v>
      </c>
      <c r="AO869" s="28">
        <v>1.0828</v>
      </c>
      <c r="AP869">
        <v>1.08355</v>
      </c>
      <c r="AQ869">
        <v>1.085</v>
      </c>
      <c r="AR869">
        <v>1.0864</v>
      </c>
      <c r="AS869">
        <v>1.0882499999999999</v>
      </c>
      <c r="AT869">
        <v>1.0895999999999999</v>
      </c>
      <c r="AW869">
        <v>1.0944</v>
      </c>
      <c r="AZ869">
        <v>1.0988</v>
      </c>
      <c r="BC869">
        <v>1.1031</v>
      </c>
      <c r="BF869">
        <v>1.1072500000000001</v>
      </c>
      <c r="BH869">
        <v>1.1113500000000001</v>
      </c>
      <c r="BI869">
        <v>1.1154500000000001</v>
      </c>
      <c r="BJ869">
        <v>1.1194</v>
      </c>
      <c r="BK869">
        <v>1.1231500000000001</v>
      </c>
      <c r="BL869">
        <v>1.1269</v>
      </c>
      <c r="BM869">
        <v>1.1307</v>
      </c>
      <c r="BN869">
        <v>1.13445</v>
      </c>
      <c r="BO869">
        <v>1.1382000000000001</v>
      </c>
      <c r="BP869">
        <v>1.14195</v>
      </c>
      <c r="BQ869">
        <v>1.1458999999999999</v>
      </c>
      <c r="BR869">
        <v>1.14975</v>
      </c>
      <c r="BS869">
        <v>1.1535500000000001</v>
      </c>
      <c r="BT869">
        <v>1.1573</v>
      </c>
      <c r="BU869">
        <v>1.1609499999999999</v>
      </c>
    </row>
    <row r="870" spans="1:74">
      <c r="A870" s="95">
        <v>45505</v>
      </c>
      <c r="AI870">
        <v>1.0837000000000001</v>
      </c>
      <c r="AJ870">
        <v>1.0826</v>
      </c>
      <c r="AK870">
        <v>1.0810999999999999</v>
      </c>
      <c r="AL870">
        <v>1.0718000000000001</v>
      </c>
      <c r="AM870">
        <v>1.0851999999999999</v>
      </c>
      <c r="AN870">
        <v>1.0705</v>
      </c>
      <c r="AO870">
        <v>1.0828</v>
      </c>
      <c r="AP870" s="28">
        <v>1.0789</v>
      </c>
      <c r="AQ870">
        <v>1.0806500000000001</v>
      </c>
      <c r="AR870">
        <v>1.08205</v>
      </c>
      <c r="AS870">
        <v>1.08385</v>
      </c>
      <c r="AT870">
        <v>1.0850500000000001</v>
      </c>
      <c r="AW870">
        <v>1.0894999999999999</v>
      </c>
      <c r="AZ870">
        <v>1.0934999999999999</v>
      </c>
      <c r="BC870">
        <v>1.09745</v>
      </c>
      <c r="BF870">
        <v>1.1011500000000001</v>
      </c>
      <c r="BH870">
        <v>1.1048500000000001</v>
      </c>
      <c r="BI870">
        <v>1.1085499999999999</v>
      </c>
      <c r="BJ870">
        <v>1.1122000000000001</v>
      </c>
      <c r="BK870">
        <v>1.1156999999999999</v>
      </c>
      <c r="BL870">
        <v>1.1192</v>
      </c>
      <c r="BM870">
        <v>1.1227</v>
      </c>
      <c r="BN870">
        <v>1.12625</v>
      </c>
      <c r="BO870">
        <v>1.12975</v>
      </c>
      <c r="BP870">
        <v>1.1332500000000001</v>
      </c>
      <c r="BQ870">
        <v>1.1369499999999999</v>
      </c>
      <c r="BR870">
        <v>1.14055</v>
      </c>
      <c r="BS870">
        <v>1.14405</v>
      </c>
      <c r="BT870">
        <v>1.1476</v>
      </c>
      <c r="BU870">
        <v>1.151</v>
      </c>
    </row>
    <row r="871" spans="1:74">
      <c r="A871" s="95">
        <v>45506</v>
      </c>
      <c r="AI871">
        <v>1.0837000000000001</v>
      </c>
      <c r="AJ871">
        <v>1.0826</v>
      </c>
      <c r="AK871">
        <v>1.0810999999999999</v>
      </c>
      <c r="AL871">
        <v>1.0718000000000001</v>
      </c>
      <c r="AM871">
        <v>1.0851999999999999</v>
      </c>
      <c r="AN871">
        <v>1.0705</v>
      </c>
      <c r="AO871">
        <v>1.0828</v>
      </c>
      <c r="AP871" s="28">
        <v>1.0834999999999999</v>
      </c>
      <c r="AQ871">
        <v>1.0934999999999999</v>
      </c>
      <c r="AR871">
        <v>1.0948500000000001</v>
      </c>
      <c r="AS871">
        <v>1.0965499999999999</v>
      </c>
      <c r="AT871">
        <v>1.0976999999999999</v>
      </c>
      <c r="AW871">
        <v>1.1015999999999999</v>
      </c>
      <c r="AZ871">
        <v>1.105</v>
      </c>
      <c r="BC871">
        <v>1.1084000000000001</v>
      </c>
      <c r="BF871">
        <v>1.1115999999999999</v>
      </c>
      <c r="BH871">
        <v>1.1148499999999999</v>
      </c>
      <c r="BI871">
        <v>1.1181000000000001</v>
      </c>
      <c r="BJ871">
        <v>1.1213500000000001</v>
      </c>
      <c r="BK871">
        <v>1.1245499999999999</v>
      </c>
      <c r="BL871">
        <v>1.1277999999999999</v>
      </c>
      <c r="BM871">
        <v>1.1310500000000001</v>
      </c>
      <c r="BN871">
        <v>1.1343000000000001</v>
      </c>
      <c r="BO871">
        <v>1.1375500000000001</v>
      </c>
      <c r="BP871">
        <v>1.1407499999999999</v>
      </c>
      <c r="BQ871">
        <v>1.14415</v>
      </c>
      <c r="BR871">
        <v>1.1475</v>
      </c>
      <c r="BS871">
        <v>1.1507499999999999</v>
      </c>
      <c r="BT871">
        <v>1.15395</v>
      </c>
      <c r="BU871">
        <v>1.1571</v>
      </c>
    </row>
    <row r="872" spans="1:74">
      <c r="A872" s="95">
        <v>45509</v>
      </c>
      <c r="AI872">
        <v>1.0837000000000001</v>
      </c>
      <c r="AJ872">
        <v>1.0826</v>
      </c>
      <c r="AK872">
        <v>1.0810999999999999</v>
      </c>
      <c r="AL872">
        <v>1.0718000000000001</v>
      </c>
      <c r="AM872">
        <v>1.0851999999999999</v>
      </c>
      <c r="AN872">
        <v>1.0705</v>
      </c>
      <c r="AO872">
        <v>1.0828</v>
      </c>
      <c r="AP872" s="28">
        <v>1.0966</v>
      </c>
      <c r="AQ872">
        <v>1.0972500000000001</v>
      </c>
      <c r="AR872">
        <v>1.0985499999999999</v>
      </c>
      <c r="AS872">
        <v>1.1003000000000001</v>
      </c>
      <c r="AT872">
        <v>1.1013999999999999</v>
      </c>
      <c r="AW872">
        <v>1.1053999999999999</v>
      </c>
      <c r="AZ872">
        <v>1.1089500000000001</v>
      </c>
      <c r="BC872">
        <v>1.1123000000000001</v>
      </c>
      <c r="BF872">
        <v>1.1154500000000001</v>
      </c>
      <c r="BH872">
        <v>1.1186</v>
      </c>
      <c r="BI872">
        <v>1.12175</v>
      </c>
      <c r="BJ872">
        <v>1.1248499999999999</v>
      </c>
      <c r="BK872">
        <v>1.1278999999999999</v>
      </c>
      <c r="BL872">
        <v>1.1309</v>
      </c>
      <c r="BM872">
        <v>1.13395</v>
      </c>
      <c r="BN872">
        <v>1.137</v>
      </c>
      <c r="BO872">
        <v>1.1399999999999999</v>
      </c>
      <c r="BP872">
        <v>1.1430499999999999</v>
      </c>
      <c r="BQ872">
        <v>1.1462000000000001</v>
      </c>
      <c r="BR872">
        <v>1.1493</v>
      </c>
      <c r="BS872">
        <v>1.15235</v>
      </c>
      <c r="BT872">
        <v>1.1554</v>
      </c>
      <c r="BU872">
        <v>1.1583000000000001</v>
      </c>
    </row>
    <row r="873" spans="1:74">
      <c r="A873" s="95">
        <v>45510</v>
      </c>
      <c r="AI873">
        <v>1.0837000000000001</v>
      </c>
      <c r="AJ873">
        <v>1.0826</v>
      </c>
      <c r="AK873">
        <v>1.0810999999999999</v>
      </c>
      <c r="AL873">
        <v>1.0718000000000001</v>
      </c>
      <c r="AM873">
        <v>1.0851999999999999</v>
      </c>
      <c r="AN873">
        <v>1.0705</v>
      </c>
      <c r="AO873">
        <v>1.0828</v>
      </c>
      <c r="AP873" s="28">
        <v>1.0914999999999999</v>
      </c>
      <c r="AQ873" s="463"/>
      <c r="AR873" s="463"/>
      <c r="AS873" s="463"/>
      <c r="AT873" s="463"/>
      <c r="AU873" s="463"/>
      <c r="AV873" s="463"/>
      <c r="AW873" s="463"/>
      <c r="AX873" s="463"/>
      <c r="AY873" s="463"/>
      <c r="AZ873" s="463"/>
      <c r="BA873" s="463"/>
      <c r="BB873" s="463"/>
      <c r="BC873" s="463"/>
      <c r="BD873" s="463"/>
      <c r="BE873" s="463"/>
      <c r="BF873" s="463"/>
      <c r="BG873" s="463"/>
      <c r="BH873" s="463"/>
      <c r="BI873" s="463"/>
      <c r="BJ873" s="463"/>
      <c r="BK873" s="463"/>
      <c r="BL873" s="463"/>
      <c r="BM873" s="463"/>
      <c r="BN873" s="463"/>
      <c r="BO873" s="463"/>
      <c r="BP873" s="463"/>
      <c r="BQ873" s="463"/>
      <c r="BR873" s="463"/>
      <c r="BS873" s="463"/>
      <c r="BT873" s="463"/>
      <c r="BU873" s="463"/>
      <c r="BV873" s="463"/>
    </row>
    <row r="874" spans="1:74">
      <c r="A874" s="95">
        <v>45511</v>
      </c>
      <c r="AI874">
        <v>1.0837000000000001</v>
      </c>
      <c r="AJ874">
        <v>1.0826</v>
      </c>
      <c r="AK874">
        <v>1.0810999999999999</v>
      </c>
      <c r="AL874">
        <v>1.0718000000000001</v>
      </c>
      <c r="AM874">
        <v>1.0851999999999999</v>
      </c>
      <c r="AN874">
        <v>1.0705</v>
      </c>
      <c r="AO874">
        <v>1.0828</v>
      </c>
      <c r="AP874" s="28">
        <v>1.0922000000000001</v>
      </c>
      <c r="AQ874">
        <v>1.0942499999999999</v>
      </c>
      <c r="AR874">
        <v>1.09555</v>
      </c>
      <c r="AS874">
        <v>1.0972999999999999</v>
      </c>
      <c r="AT874">
        <v>1.0984</v>
      </c>
      <c r="AW874">
        <v>1.1025</v>
      </c>
      <c r="AZ874">
        <v>1.10625</v>
      </c>
      <c r="BC874">
        <v>1.10975</v>
      </c>
      <c r="BF874">
        <v>1.1131</v>
      </c>
      <c r="BH874">
        <v>1.1165</v>
      </c>
      <c r="BI874">
        <v>1.11985</v>
      </c>
      <c r="BJ874">
        <v>1.1232500000000001</v>
      </c>
      <c r="BK874">
        <v>1.1266499999999999</v>
      </c>
      <c r="BL874">
        <v>1.1301000000000001</v>
      </c>
      <c r="BM874">
        <v>1.1335</v>
      </c>
      <c r="BN874">
        <v>1.1369499999999999</v>
      </c>
      <c r="BO874">
        <v>1.14035</v>
      </c>
      <c r="BP874">
        <v>1.1437999999999999</v>
      </c>
      <c r="BQ874">
        <v>1.1474</v>
      </c>
      <c r="BR874">
        <v>1.1509</v>
      </c>
      <c r="BS874">
        <v>1.15435</v>
      </c>
      <c r="BT874">
        <v>1.1577500000000001</v>
      </c>
      <c r="BU874">
        <v>1.1611</v>
      </c>
    </row>
    <row r="875" spans="1:74">
      <c r="A875" s="95">
        <v>45512</v>
      </c>
      <c r="AI875">
        <v>1.0837000000000001</v>
      </c>
      <c r="AJ875">
        <v>1.0826</v>
      </c>
      <c r="AK875">
        <v>1.0810999999999999</v>
      </c>
      <c r="AL875">
        <v>1.0718000000000001</v>
      </c>
      <c r="AM875">
        <v>1.0851999999999999</v>
      </c>
      <c r="AN875">
        <v>1.0705</v>
      </c>
      <c r="AO875">
        <v>1.0828</v>
      </c>
      <c r="AP875" s="28">
        <v>1.093</v>
      </c>
      <c r="AQ875">
        <v>1.09375</v>
      </c>
      <c r="AR875">
        <v>1.0951</v>
      </c>
      <c r="AS875">
        <v>1.0968500000000001</v>
      </c>
      <c r="AT875">
        <v>1.09805</v>
      </c>
      <c r="AW875">
        <v>1.1022000000000001</v>
      </c>
      <c r="AZ875">
        <v>1.1060000000000001</v>
      </c>
      <c r="BC875">
        <v>1.1097999999999999</v>
      </c>
      <c r="BF875">
        <v>1.1134500000000001</v>
      </c>
      <c r="BH875">
        <v>1.1171</v>
      </c>
      <c r="BI875">
        <v>1.1207</v>
      </c>
      <c r="BJ875">
        <v>1.12435</v>
      </c>
      <c r="BK875">
        <v>1.12795</v>
      </c>
      <c r="BL875">
        <v>1.1315500000000001</v>
      </c>
      <c r="BM875">
        <v>1.1351500000000001</v>
      </c>
      <c r="BN875">
        <v>1.1387499999999999</v>
      </c>
      <c r="BO875">
        <v>1.14235</v>
      </c>
      <c r="BP875">
        <v>1.14595</v>
      </c>
      <c r="BQ875">
        <v>1.1496999999999999</v>
      </c>
      <c r="BR875">
        <v>1.1534500000000001</v>
      </c>
      <c r="BS875">
        <v>1.1570499999999999</v>
      </c>
      <c r="BT875">
        <v>1.16065</v>
      </c>
      <c r="BU875">
        <v>1.16415</v>
      </c>
    </row>
    <row r="876" spans="1:74">
      <c r="A876" s="95">
        <v>45513</v>
      </c>
      <c r="AI876">
        <v>1.0837000000000001</v>
      </c>
      <c r="AJ876">
        <v>1.0826</v>
      </c>
      <c r="AK876">
        <v>1.0810999999999999</v>
      </c>
      <c r="AL876">
        <v>1.0718000000000001</v>
      </c>
      <c r="AM876">
        <v>1.0851999999999999</v>
      </c>
      <c r="AN876">
        <v>1.0705</v>
      </c>
      <c r="AO876">
        <v>1.0828</v>
      </c>
      <c r="AP876" s="28">
        <v>1.0916999999999999</v>
      </c>
      <c r="AQ876">
        <v>1.09385</v>
      </c>
      <c r="AR876">
        <v>1.0952</v>
      </c>
      <c r="AS876">
        <v>1.0969500000000001</v>
      </c>
      <c r="AT876">
        <v>1.09815</v>
      </c>
      <c r="AW876">
        <v>1.1023000000000001</v>
      </c>
      <c r="AZ876">
        <v>1.10615</v>
      </c>
      <c r="BC876">
        <v>1.1097999999999999</v>
      </c>
      <c r="BF876">
        <v>1.1133500000000001</v>
      </c>
      <c r="BH876">
        <v>1.1169500000000001</v>
      </c>
      <c r="BI876">
        <v>1.1205499999999999</v>
      </c>
      <c r="BJ876">
        <v>1.1241000000000001</v>
      </c>
      <c r="BK876">
        <v>1.1275999999999999</v>
      </c>
      <c r="BL876">
        <v>1.1311500000000001</v>
      </c>
      <c r="BM876">
        <v>1.1346499999999999</v>
      </c>
      <c r="BN876">
        <v>1.1382000000000001</v>
      </c>
      <c r="BO876">
        <v>1.1416999999999999</v>
      </c>
      <c r="BP876">
        <v>1.1452500000000001</v>
      </c>
      <c r="BQ876">
        <v>1.1489</v>
      </c>
      <c r="BR876">
        <v>1.15255</v>
      </c>
      <c r="BS876">
        <v>1.15605</v>
      </c>
      <c r="BT876">
        <v>1.1596</v>
      </c>
      <c r="BU876">
        <v>1.163</v>
      </c>
    </row>
    <row r="877" spans="1:74">
      <c r="A877" s="95">
        <v>45516</v>
      </c>
      <c r="AI877">
        <v>1.0837000000000001</v>
      </c>
      <c r="AJ877">
        <v>1.0826</v>
      </c>
      <c r="AK877">
        <v>1.0810999999999999</v>
      </c>
      <c r="AL877">
        <v>1.0718000000000001</v>
      </c>
      <c r="AM877">
        <v>1.0851999999999999</v>
      </c>
      <c r="AN877">
        <v>1.0705</v>
      </c>
      <c r="AO877">
        <v>1.0828</v>
      </c>
      <c r="AP877" s="28">
        <v>1.0925</v>
      </c>
      <c r="AQ877">
        <v>1.0948500000000001</v>
      </c>
      <c r="AR877">
        <v>1.0962000000000001</v>
      </c>
      <c r="AS877">
        <v>1.09795</v>
      </c>
      <c r="AT877">
        <v>1.0991500000000001</v>
      </c>
      <c r="AW877">
        <v>1.1032999999999999</v>
      </c>
      <c r="AZ877">
        <v>1.1070500000000001</v>
      </c>
      <c r="BC877">
        <v>1.1105499999999999</v>
      </c>
      <c r="BF877">
        <v>1.1140000000000001</v>
      </c>
      <c r="BH877">
        <v>1.1174500000000001</v>
      </c>
      <c r="BI877">
        <v>1.1209</v>
      </c>
      <c r="BJ877">
        <v>1.12435</v>
      </c>
      <c r="BK877">
        <v>1.12775</v>
      </c>
      <c r="BL877">
        <v>1.1311500000000001</v>
      </c>
      <c r="BM877">
        <v>1.1345499999999999</v>
      </c>
      <c r="BN877">
        <v>1.13795</v>
      </c>
      <c r="BO877">
        <v>1.1414</v>
      </c>
      <c r="BP877">
        <v>1.1448</v>
      </c>
      <c r="BQ877">
        <v>1.14835</v>
      </c>
      <c r="BR877">
        <v>1.15185</v>
      </c>
      <c r="BS877">
        <v>1.1552500000000001</v>
      </c>
      <c r="BT877">
        <v>1.1587000000000001</v>
      </c>
      <c r="BU877">
        <v>1.16195</v>
      </c>
    </row>
    <row r="878" spans="1:74">
      <c r="A878" s="95">
        <v>45517</v>
      </c>
      <c r="AI878">
        <v>1.0837000000000001</v>
      </c>
      <c r="AJ878">
        <v>1.0826</v>
      </c>
      <c r="AK878">
        <v>1.0810999999999999</v>
      </c>
      <c r="AL878">
        <v>1.0718000000000001</v>
      </c>
      <c r="AM878">
        <v>1.0851999999999999</v>
      </c>
      <c r="AN878">
        <v>1.0705</v>
      </c>
      <c r="AO878">
        <v>1.0828</v>
      </c>
      <c r="AP878" s="28">
        <v>1.0931</v>
      </c>
      <c r="AQ878">
        <v>1.1016999999999999</v>
      </c>
      <c r="AR878">
        <v>1.1030500000000001</v>
      </c>
      <c r="AS878">
        <v>1.1048500000000001</v>
      </c>
      <c r="AT878">
        <v>1.1060000000000001</v>
      </c>
      <c r="AW878">
        <v>1.11015</v>
      </c>
      <c r="AZ878">
        <v>1.1138999999999999</v>
      </c>
      <c r="BC878">
        <v>1.1174500000000001</v>
      </c>
      <c r="BF878">
        <v>1.1209</v>
      </c>
      <c r="BH878">
        <v>1.12435</v>
      </c>
      <c r="BI878">
        <v>1.1277999999999999</v>
      </c>
      <c r="BJ878">
        <v>1.1312500000000001</v>
      </c>
      <c r="BK878">
        <v>1.1346000000000001</v>
      </c>
      <c r="BL878">
        <v>1.1379999999999999</v>
      </c>
      <c r="BM878">
        <v>1.1414</v>
      </c>
      <c r="BN878">
        <v>1.1448</v>
      </c>
      <c r="BO878">
        <v>1.14815</v>
      </c>
      <c r="BP878">
        <v>1.1515500000000001</v>
      </c>
      <c r="BQ878">
        <v>1.1551</v>
      </c>
      <c r="BR878">
        <v>1.1586000000000001</v>
      </c>
      <c r="BS878">
        <v>1.16195</v>
      </c>
      <c r="BT878">
        <v>1.1653500000000001</v>
      </c>
      <c r="BU878">
        <v>1.16865</v>
      </c>
    </row>
    <row r="879" spans="1:74">
      <c r="A879" s="95">
        <v>45518</v>
      </c>
      <c r="AI879">
        <v>1.0837000000000001</v>
      </c>
      <c r="AJ879">
        <v>1.0826</v>
      </c>
      <c r="AK879">
        <v>1.0810999999999999</v>
      </c>
      <c r="AL879">
        <v>1.0718000000000001</v>
      </c>
      <c r="AM879">
        <v>1.0851999999999999</v>
      </c>
      <c r="AN879">
        <v>1.0705</v>
      </c>
      <c r="AO879">
        <v>1.0828</v>
      </c>
      <c r="AP879" s="28">
        <v>1.1019000000000001</v>
      </c>
      <c r="AQ879">
        <v>1.1033500000000001</v>
      </c>
      <c r="AR879">
        <v>1.1047499999999999</v>
      </c>
      <c r="AS879">
        <v>1.1065</v>
      </c>
      <c r="AT879">
        <v>1.10775</v>
      </c>
      <c r="AW879">
        <v>1.1119000000000001</v>
      </c>
      <c r="AZ879">
        <v>1.11565</v>
      </c>
      <c r="BC879">
        <v>1.1193500000000001</v>
      </c>
      <c r="BF879">
        <v>1.1227</v>
      </c>
      <c r="BH879">
        <v>1.1261000000000001</v>
      </c>
      <c r="BI879">
        <v>1.1294500000000001</v>
      </c>
      <c r="BJ879">
        <v>1.1328499999999999</v>
      </c>
      <c r="BK879">
        <v>1.1362000000000001</v>
      </c>
      <c r="BL879">
        <v>1.1395500000000001</v>
      </c>
      <c r="BM879">
        <v>1.1429</v>
      </c>
      <c r="BN879">
        <v>1.14625</v>
      </c>
      <c r="BO879">
        <v>1.1496500000000001</v>
      </c>
      <c r="BP879">
        <v>1.153</v>
      </c>
      <c r="BQ879">
        <v>1.1565000000000001</v>
      </c>
      <c r="BR879">
        <v>1.15995</v>
      </c>
      <c r="BS879">
        <v>1.1633</v>
      </c>
      <c r="BT879">
        <v>1.16665</v>
      </c>
      <c r="BU879">
        <v>1.1698999999999999</v>
      </c>
    </row>
    <row r="880" spans="1:74">
      <c r="A880" s="95">
        <v>45519</v>
      </c>
      <c r="AI880">
        <v>1.0837000000000001</v>
      </c>
      <c r="AJ880">
        <v>1.0826</v>
      </c>
      <c r="AK880">
        <v>1.0810999999999999</v>
      </c>
      <c r="AL880">
        <v>1.0718000000000001</v>
      </c>
      <c r="AM880">
        <v>1.0851999999999999</v>
      </c>
      <c r="AN880">
        <v>1.0705</v>
      </c>
      <c r="AO880">
        <v>1.0828</v>
      </c>
      <c r="AP880" s="28">
        <v>1.1011</v>
      </c>
      <c r="AQ880">
        <v>1.09935</v>
      </c>
      <c r="AR880">
        <v>1.1007499999999999</v>
      </c>
      <c r="AS880">
        <v>1.1025499999999999</v>
      </c>
      <c r="AT880">
        <v>1.1037999999999999</v>
      </c>
      <c r="AW880">
        <v>1.1081000000000001</v>
      </c>
      <c r="AZ880">
        <v>1.1120000000000001</v>
      </c>
      <c r="BC880">
        <v>1.1157999999999999</v>
      </c>
      <c r="BF880">
        <v>1.1194</v>
      </c>
      <c r="BH880">
        <v>1.1229499999999999</v>
      </c>
      <c r="BI880">
        <v>1.1265499999999999</v>
      </c>
      <c r="BJ880">
        <v>1.13005</v>
      </c>
      <c r="BK880">
        <v>1.1335</v>
      </c>
      <c r="BL880">
        <v>1.1369499999999999</v>
      </c>
      <c r="BM880">
        <v>1.14035</v>
      </c>
      <c r="BN880">
        <v>1.1437999999999999</v>
      </c>
      <c r="BO880">
        <v>1.1472500000000001</v>
      </c>
      <c r="BP880">
        <v>1.15065</v>
      </c>
      <c r="BQ880">
        <v>1.15425</v>
      </c>
      <c r="BR880">
        <v>1.1577999999999999</v>
      </c>
      <c r="BS880">
        <v>1.1612499999999999</v>
      </c>
      <c r="BT880">
        <v>1.1647000000000001</v>
      </c>
      <c r="BU880">
        <v>1.1679999999999999</v>
      </c>
    </row>
    <row r="881" spans="1:73">
      <c r="A881" s="95">
        <v>45520</v>
      </c>
      <c r="AI881">
        <v>1.0837000000000001</v>
      </c>
      <c r="AJ881">
        <v>1.0826</v>
      </c>
      <c r="AK881">
        <v>1.0810999999999999</v>
      </c>
      <c r="AL881">
        <v>1.0718000000000001</v>
      </c>
      <c r="AM881">
        <v>1.0851999999999999</v>
      </c>
      <c r="AN881">
        <v>1.0705</v>
      </c>
      <c r="AO881">
        <v>1.0828</v>
      </c>
      <c r="AP881" s="28">
        <v>1.0993999999999999</v>
      </c>
      <c r="AQ881">
        <v>1.10355</v>
      </c>
      <c r="AR881">
        <v>1.1049500000000001</v>
      </c>
      <c r="AS881">
        <v>1.1067499999999999</v>
      </c>
      <c r="AT881">
        <v>1.10805</v>
      </c>
      <c r="AW881">
        <v>1.1123000000000001</v>
      </c>
      <c r="AZ881">
        <v>1.1162000000000001</v>
      </c>
      <c r="BC881">
        <v>1.1198999999999999</v>
      </c>
      <c r="BF881">
        <v>1.1234</v>
      </c>
      <c r="BH881">
        <v>1.1269</v>
      </c>
      <c r="BI881">
        <v>1.13045</v>
      </c>
      <c r="BJ881">
        <v>1.1338999999999999</v>
      </c>
      <c r="BK881">
        <v>1.1372</v>
      </c>
      <c r="BL881">
        <v>1.14055</v>
      </c>
      <c r="BM881">
        <v>1.14385</v>
      </c>
      <c r="BN881">
        <v>1.1471499999999999</v>
      </c>
      <c r="BO881">
        <v>1.1505000000000001</v>
      </c>
      <c r="BP881">
        <v>1.1537999999999999</v>
      </c>
      <c r="BQ881">
        <v>1.1573</v>
      </c>
      <c r="BR881">
        <v>1.1607000000000001</v>
      </c>
      <c r="BS881">
        <v>1.16405</v>
      </c>
      <c r="BT881">
        <v>1.1673500000000001</v>
      </c>
      <c r="BU881">
        <v>1.1706000000000001</v>
      </c>
    </row>
    <row r="882" spans="1:73">
      <c r="A882" s="95">
        <v>45523</v>
      </c>
      <c r="AI882">
        <v>1.0837000000000001</v>
      </c>
      <c r="AJ882">
        <v>1.0826</v>
      </c>
      <c r="AK882">
        <v>1.0810999999999999</v>
      </c>
      <c r="AL882">
        <v>1.0718000000000001</v>
      </c>
      <c r="AM882">
        <v>1.0851999999999999</v>
      </c>
      <c r="AN882">
        <v>1.0705</v>
      </c>
      <c r="AO882">
        <v>1.0828</v>
      </c>
      <c r="AP882" s="28">
        <v>1.1041000000000001</v>
      </c>
      <c r="AQ882">
        <v>1.10965</v>
      </c>
      <c r="AR882">
        <v>1.1110500000000001</v>
      </c>
      <c r="AS882">
        <v>1.1128499999999999</v>
      </c>
      <c r="AT882">
        <v>1.1142000000000001</v>
      </c>
      <c r="AU882">
        <v>1.11555</v>
      </c>
      <c r="AW882">
        <v>1.1185</v>
      </c>
      <c r="AZ882">
        <v>1.12235</v>
      </c>
      <c r="BC882">
        <v>1.12585</v>
      </c>
      <c r="BF882">
        <v>1.1295500000000001</v>
      </c>
      <c r="BH882">
        <v>1.133</v>
      </c>
      <c r="BI882">
        <v>1.1365000000000001</v>
      </c>
      <c r="BJ882">
        <v>1.13995</v>
      </c>
      <c r="BK882">
        <v>1.1433</v>
      </c>
      <c r="BL882">
        <v>1.1466499999999999</v>
      </c>
      <c r="BM882">
        <v>1.1499999999999999</v>
      </c>
      <c r="BN882">
        <v>1.1533500000000001</v>
      </c>
      <c r="BO882">
        <v>1.1567000000000001</v>
      </c>
      <c r="BP882">
        <v>1.16005</v>
      </c>
      <c r="BQ882">
        <v>1.1635500000000001</v>
      </c>
      <c r="BR882">
        <v>1.167</v>
      </c>
      <c r="BS882">
        <v>1.17035</v>
      </c>
      <c r="BT882">
        <v>1.1737</v>
      </c>
      <c r="BU882">
        <v>1.1769000000000001</v>
      </c>
    </row>
    <row r="883" spans="1:73">
      <c r="A883" s="95">
        <v>45524</v>
      </c>
      <c r="AI883">
        <v>1.0837000000000001</v>
      </c>
      <c r="AJ883">
        <v>1.0826</v>
      </c>
      <c r="AK883">
        <v>1.0810999999999999</v>
      </c>
      <c r="AL883">
        <v>1.0718000000000001</v>
      </c>
      <c r="AM883">
        <v>1.0851999999999999</v>
      </c>
      <c r="AN883">
        <v>1.0705</v>
      </c>
      <c r="AO883">
        <v>1.0828</v>
      </c>
      <c r="AP883" s="28">
        <v>1.1084000000000001</v>
      </c>
      <c r="AQ883">
        <v>1.1134999999999999</v>
      </c>
      <c r="AR883">
        <v>1.1149</v>
      </c>
      <c r="AS883">
        <v>1.1167</v>
      </c>
      <c r="AT883">
        <v>1.1180000000000001</v>
      </c>
      <c r="AU883">
        <v>1.1193500000000001</v>
      </c>
      <c r="AW883">
        <v>1.12225</v>
      </c>
      <c r="AZ883">
        <v>1.1261000000000001</v>
      </c>
      <c r="BC883">
        <v>1.1296999999999999</v>
      </c>
      <c r="BF883">
        <v>1.1332</v>
      </c>
      <c r="BH883">
        <v>1.1367</v>
      </c>
      <c r="BI883">
        <v>1.1402000000000001</v>
      </c>
      <c r="BJ883">
        <v>1.1436500000000001</v>
      </c>
      <c r="BK883">
        <v>1.1470499999999999</v>
      </c>
      <c r="BL883">
        <v>1.15045</v>
      </c>
      <c r="BM883">
        <v>1.1537999999999999</v>
      </c>
      <c r="BN883">
        <v>1.1572</v>
      </c>
      <c r="BO883">
        <v>1.1606000000000001</v>
      </c>
      <c r="BP883">
        <v>1.16395</v>
      </c>
      <c r="BQ883">
        <v>1.1675</v>
      </c>
      <c r="BR883">
        <v>1.171</v>
      </c>
      <c r="BS883">
        <v>1.17435</v>
      </c>
      <c r="BT883">
        <v>1.1777500000000001</v>
      </c>
      <c r="BU883">
        <v>1.181</v>
      </c>
    </row>
    <row r="884" spans="1:73">
      <c r="A884" s="95">
        <v>45525</v>
      </c>
      <c r="AI884">
        <v>1.0837000000000001</v>
      </c>
      <c r="AJ884">
        <v>1.0826</v>
      </c>
      <c r="AK884">
        <v>1.0810999999999999</v>
      </c>
      <c r="AL884">
        <v>1.0718000000000001</v>
      </c>
      <c r="AM884">
        <v>1.0851999999999999</v>
      </c>
      <c r="AN884">
        <v>1.0705</v>
      </c>
      <c r="AO884">
        <v>1.0828</v>
      </c>
      <c r="AP884" s="28">
        <v>1.1115999999999999</v>
      </c>
      <c r="AQ884">
        <v>1.1174999999999999</v>
      </c>
      <c r="AR884">
        <v>1.1189</v>
      </c>
      <c r="AS884">
        <v>1.1207</v>
      </c>
      <c r="AT884">
        <v>1.1218999999999999</v>
      </c>
      <c r="AU884">
        <v>1.1232500000000001</v>
      </c>
      <c r="AW884">
        <v>1.12605</v>
      </c>
      <c r="AZ884">
        <v>1.12975</v>
      </c>
      <c r="BC884">
        <v>1.1332500000000001</v>
      </c>
      <c r="BF884">
        <v>1.1366499999999999</v>
      </c>
      <c r="BH884">
        <v>1.1399999999999999</v>
      </c>
      <c r="BI884">
        <v>1.1433500000000001</v>
      </c>
      <c r="BJ884">
        <v>1.1467499999999999</v>
      </c>
      <c r="BK884">
        <v>1.15005</v>
      </c>
      <c r="BL884">
        <v>1.1533500000000001</v>
      </c>
      <c r="BM884">
        <v>1.15665</v>
      </c>
      <c r="BN884">
        <v>1.15995</v>
      </c>
      <c r="BO884">
        <v>1.1632499999999999</v>
      </c>
      <c r="BP884">
        <v>1.16655</v>
      </c>
      <c r="BQ884">
        <v>1.17</v>
      </c>
      <c r="BR884">
        <v>1.1734500000000001</v>
      </c>
      <c r="BS884">
        <v>1.17675</v>
      </c>
      <c r="BT884">
        <v>1.18005</v>
      </c>
      <c r="BU884">
        <v>1.1832499999999999</v>
      </c>
    </row>
    <row r="885" spans="1:73">
      <c r="A885" s="95">
        <v>45526</v>
      </c>
      <c r="AI885">
        <v>1.0837000000000001</v>
      </c>
      <c r="AJ885">
        <v>1.0826</v>
      </c>
      <c r="AK885">
        <v>1.0810999999999999</v>
      </c>
      <c r="AL885">
        <v>1.0718000000000001</v>
      </c>
      <c r="AM885">
        <v>1.0851999999999999</v>
      </c>
      <c r="AN885">
        <v>1.0705</v>
      </c>
      <c r="AO885">
        <v>1.0828</v>
      </c>
      <c r="AP885" s="28">
        <v>1.1134999999999999</v>
      </c>
      <c r="AQ885">
        <v>1.11225</v>
      </c>
      <c r="AR885">
        <v>1.1136999999999999</v>
      </c>
      <c r="AS885">
        <v>1.1154500000000001</v>
      </c>
      <c r="AT885">
        <v>1.1168</v>
      </c>
      <c r="AU885">
        <v>1.1181000000000001</v>
      </c>
      <c r="AW885">
        <v>1.1209499999999999</v>
      </c>
      <c r="AZ885">
        <v>1.1247</v>
      </c>
      <c r="BC885">
        <v>1.1283000000000001</v>
      </c>
      <c r="BF885">
        <v>1.13175</v>
      </c>
      <c r="BH885">
        <v>1.1352</v>
      </c>
      <c r="BI885">
        <v>1.1386499999999999</v>
      </c>
      <c r="BJ885">
        <v>1.14205</v>
      </c>
      <c r="BK885">
        <v>1.1454</v>
      </c>
      <c r="BL885">
        <v>1.1487499999999999</v>
      </c>
      <c r="BM885">
        <v>1.1520999999999999</v>
      </c>
      <c r="BN885">
        <v>1.1554</v>
      </c>
      <c r="BO885">
        <v>1.1587499999999999</v>
      </c>
      <c r="BP885">
        <v>1.1620999999999999</v>
      </c>
      <c r="BQ885">
        <v>1.1656</v>
      </c>
      <c r="BR885">
        <v>1.1690499999999999</v>
      </c>
      <c r="BS885">
        <v>1.1724000000000001</v>
      </c>
      <c r="BT885">
        <v>1.1757500000000001</v>
      </c>
      <c r="BU885">
        <v>1.179</v>
      </c>
    </row>
    <row r="886" spans="1:73">
      <c r="A886" s="95">
        <v>45527</v>
      </c>
      <c r="AI886">
        <v>1.0837000000000001</v>
      </c>
      <c r="AJ886">
        <v>1.0826</v>
      </c>
      <c r="AK886">
        <v>1.0810999999999999</v>
      </c>
      <c r="AL886">
        <v>1.0718000000000001</v>
      </c>
      <c r="AM886">
        <v>1.0851999999999999</v>
      </c>
      <c r="AN886">
        <v>1.0705</v>
      </c>
      <c r="AO886">
        <v>1.0828</v>
      </c>
      <c r="AP886" s="28">
        <v>1.1121000000000001</v>
      </c>
      <c r="AQ886">
        <v>1.1198999999999999</v>
      </c>
      <c r="AR886">
        <v>1.1213500000000001</v>
      </c>
      <c r="AS886">
        <v>1.1231</v>
      </c>
      <c r="AT886">
        <v>1.12435</v>
      </c>
      <c r="AU886">
        <v>1.1255999999999999</v>
      </c>
      <c r="AW886">
        <v>1.1284000000000001</v>
      </c>
      <c r="AZ886">
        <v>1.1319999999999999</v>
      </c>
      <c r="BC886">
        <v>1.1355</v>
      </c>
      <c r="BF886">
        <v>1.1388</v>
      </c>
      <c r="BH886">
        <v>1.14215</v>
      </c>
      <c r="BI886">
        <v>1.1455</v>
      </c>
      <c r="BJ886">
        <v>1.1488</v>
      </c>
      <c r="BK886">
        <v>1.15205</v>
      </c>
      <c r="BL886">
        <v>1.1553</v>
      </c>
      <c r="BM886">
        <v>1.15855</v>
      </c>
      <c r="BN886">
        <v>1.1617999999999999</v>
      </c>
      <c r="BO886">
        <v>1.1650499999999999</v>
      </c>
      <c r="BP886">
        <v>1.1682999999999999</v>
      </c>
      <c r="BQ886">
        <v>1.1717</v>
      </c>
      <c r="BR886">
        <v>1.1750499999999999</v>
      </c>
      <c r="BS886">
        <v>1.1782999999999999</v>
      </c>
      <c r="BT886">
        <v>1.1815500000000001</v>
      </c>
      <c r="BU886">
        <v>1.1847000000000001</v>
      </c>
    </row>
    <row r="887" spans="1:73">
      <c r="A887" s="95">
        <v>45530</v>
      </c>
      <c r="AI887">
        <v>1.0837000000000001</v>
      </c>
      <c r="AJ887">
        <v>1.0826</v>
      </c>
      <c r="AK887">
        <v>1.0810999999999999</v>
      </c>
      <c r="AL887">
        <v>1.0718000000000001</v>
      </c>
      <c r="AM887">
        <v>1.0851999999999999</v>
      </c>
      <c r="AN887">
        <v>1.0705</v>
      </c>
      <c r="AO887">
        <v>1.0828</v>
      </c>
      <c r="AP887" s="28">
        <v>1.1163000000000001</v>
      </c>
      <c r="AQ887">
        <v>1.1174500000000001</v>
      </c>
      <c r="AR887">
        <v>1.1189</v>
      </c>
      <c r="AS887">
        <v>1.1206499999999999</v>
      </c>
      <c r="AT887">
        <v>1.1218999999999999</v>
      </c>
      <c r="AU887">
        <v>1.1232</v>
      </c>
      <c r="AW887">
        <v>1.1259999999999999</v>
      </c>
      <c r="AZ887">
        <v>1.12965</v>
      </c>
      <c r="BC887">
        <v>1.1331500000000001</v>
      </c>
      <c r="BF887">
        <v>1.13635</v>
      </c>
      <c r="BH887">
        <v>1.1395500000000001</v>
      </c>
      <c r="BI887">
        <v>1.1427499999999999</v>
      </c>
      <c r="BJ887">
        <v>1.14595</v>
      </c>
      <c r="BK887">
        <v>1.1490499999999999</v>
      </c>
      <c r="BL887">
        <v>1.15215</v>
      </c>
      <c r="BM887">
        <v>1.1552500000000001</v>
      </c>
      <c r="BN887">
        <v>1.15835</v>
      </c>
      <c r="BO887">
        <v>1.1614500000000001</v>
      </c>
      <c r="BP887">
        <v>1.16455</v>
      </c>
      <c r="BQ887">
        <v>1.1677999999999999</v>
      </c>
      <c r="BR887">
        <v>1.171</v>
      </c>
      <c r="BS887">
        <v>1.1740999999999999</v>
      </c>
      <c r="BT887">
        <v>1.1772</v>
      </c>
      <c r="BU887">
        <v>1.1801999999999999</v>
      </c>
    </row>
    <row r="888" spans="1:73">
      <c r="A888" s="95">
        <v>45531</v>
      </c>
      <c r="AI888">
        <v>1.0837000000000001</v>
      </c>
      <c r="AJ888">
        <v>1.0826</v>
      </c>
      <c r="AK888">
        <v>1.0810999999999999</v>
      </c>
      <c r="AL888">
        <v>1.0718000000000001</v>
      </c>
      <c r="AM888">
        <v>1.0851999999999999</v>
      </c>
      <c r="AN888">
        <v>1.0705</v>
      </c>
      <c r="AO888">
        <v>1.0828</v>
      </c>
      <c r="AP888" s="28">
        <v>1.1162000000000001</v>
      </c>
      <c r="AQ888">
        <v>1.11965</v>
      </c>
      <c r="AR888">
        <v>1.1210500000000001</v>
      </c>
      <c r="AS888">
        <v>1.1228499999999999</v>
      </c>
      <c r="AT888">
        <v>1.12405</v>
      </c>
      <c r="AU888">
        <v>1.1253</v>
      </c>
      <c r="AW888">
        <v>1.12805</v>
      </c>
      <c r="AZ888">
        <v>1.13165</v>
      </c>
      <c r="BC888">
        <v>1.135</v>
      </c>
      <c r="BF888">
        <v>1.1382000000000001</v>
      </c>
      <c r="BH888">
        <v>1.1414</v>
      </c>
      <c r="BI888">
        <v>1.1446000000000001</v>
      </c>
      <c r="BJ888">
        <v>1.1477999999999999</v>
      </c>
      <c r="BK888">
        <v>1.1509</v>
      </c>
      <c r="BL888">
        <v>1.1539999999999999</v>
      </c>
      <c r="BM888">
        <v>1.1571</v>
      </c>
      <c r="BN888">
        <v>1.1601999999999999</v>
      </c>
      <c r="BO888">
        <v>1.1633</v>
      </c>
      <c r="BP888">
        <v>1.16645</v>
      </c>
      <c r="BQ888">
        <v>1.1696500000000001</v>
      </c>
      <c r="BR888">
        <v>1.1728499999999999</v>
      </c>
      <c r="BS888">
        <v>1.1759999999999999</v>
      </c>
      <c r="BT888">
        <v>1.1791</v>
      </c>
      <c r="BU888">
        <v>1.1820999999999999</v>
      </c>
    </row>
    <row r="889" spans="1:73">
      <c r="A889" s="95">
        <v>45532</v>
      </c>
      <c r="AI889">
        <v>1.0837000000000001</v>
      </c>
      <c r="AJ889">
        <v>1.0826</v>
      </c>
      <c r="AK889">
        <v>1.0810999999999999</v>
      </c>
      <c r="AL889">
        <v>1.0718000000000001</v>
      </c>
      <c r="AM889">
        <v>1.0851999999999999</v>
      </c>
      <c r="AN889">
        <v>1.0705</v>
      </c>
      <c r="AO889">
        <v>1.0828</v>
      </c>
      <c r="AP889" s="28">
        <v>1.1116999999999999</v>
      </c>
      <c r="AQ889">
        <v>1.1125499999999999</v>
      </c>
      <c r="AR889">
        <v>1.11395</v>
      </c>
      <c r="AS889">
        <v>1.1156999999999999</v>
      </c>
      <c r="AT889">
        <v>1.1169500000000001</v>
      </c>
      <c r="AU889">
        <v>1.1182000000000001</v>
      </c>
      <c r="AW889">
        <v>1.1209</v>
      </c>
      <c r="AZ889">
        <v>1.1245000000000001</v>
      </c>
      <c r="BC889">
        <v>1.1278999999999999</v>
      </c>
      <c r="BF889">
        <v>1.1311</v>
      </c>
      <c r="BH889">
        <v>1.1343000000000001</v>
      </c>
      <c r="BI889">
        <v>1.1375</v>
      </c>
      <c r="BJ889">
        <v>1.1407</v>
      </c>
      <c r="BK889">
        <v>1.14385</v>
      </c>
      <c r="BL889">
        <v>1.1470499999999999</v>
      </c>
      <c r="BM889">
        <v>1.15025</v>
      </c>
      <c r="BN889">
        <v>1.1534</v>
      </c>
      <c r="BO889">
        <v>1.1566000000000001</v>
      </c>
      <c r="BP889">
        <v>1.1597999999999999</v>
      </c>
      <c r="BQ889">
        <v>1.1631</v>
      </c>
      <c r="BR889">
        <v>1.1664000000000001</v>
      </c>
      <c r="BS889">
        <v>1.1696</v>
      </c>
      <c r="BT889">
        <v>1.1728000000000001</v>
      </c>
      <c r="BU889">
        <v>1.1758500000000001</v>
      </c>
    </row>
    <row r="890" spans="1:73">
      <c r="A890" s="95">
        <v>45533</v>
      </c>
      <c r="AI890">
        <v>1.0837000000000001</v>
      </c>
      <c r="AJ890">
        <v>1.0826</v>
      </c>
      <c r="AK890">
        <v>1.0810999999999999</v>
      </c>
      <c r="AL890">
        <v>1.0718000000000001</v>
      </c>
      <c r="AM890">
        <v>1.0851999999999999</v>
      </c>
      <c r="AN890">
        <v>1.0705</v>
      </c>
      <c r="AO890">
        <v>1.0828</v>
      </c>
      <c r="AP890" s="28">
        <v>1.1088</v>
      </c>
      <c r="AQ890">
        <v>1.1086499999999999</v>
      </c>
      <c r="AR890">
        <v>1.11005</v>
      </c>
      <c r="AS890">
        <v>1.1117999999999999</v>
      </c>
      <c r="AT890">
        <v>1.1130500000000001</v>
      </c>
      <c r="AU890">
        <v>1.11435</v>
      </c>
      <c r="AW890">
        <v>1.1171500000000001</v>
      </c>
      <c r="AZ890">
        <v>1.1208499999999999</v>
      </c>
      <c r="BC890">
        <v>1.1243000000000001</v>
      </c>
      <c r="BF890">
        <v>1.12775</v>
      </c>
      <c r="BH890">
        <v>1.1310500000000001</v>
      </c>
      <c r="BI890">
        <v>1.1344000000000001</v>
      </c>
      <c r="BJ890">
        <v>1.1376999999999999</v>
      </c>
      <c r="BK890">
        <v>1.1409</v>
      </c>
      <c r="BL890">
        <v>1.1440999999999999</v>
      </c>
      <c r="BM890">
        <v>1.1473</v>
      </c>
      <c r="BN890">
        <v>1.1505000000000001</v>
      </c>
      <c r="BO890">
        <v>1.1537500000000001</v>
      </c>
      <c r="BP890">
        <v>1.1569499999999999</v>
      </c>
      <c r="BQ890">
        <v>1.1603000000000001</v>
      </c>
      <c r="BR890">
        <v>1.1636</v>
      </c>
      <c r="BS890">
        <v>1.1668000000000001</v>
      </c>
      <c r="BT890">
        <v>1.17</v>
      </c>
      <c r="BU890">
        <v>1.1731</v>
      </c>
    </row>
    <row r="891" spans="1:73">
      <c r="A891" s="95">
        <v>45534</v>
      </c>
      <c r="AI891">
        <v>1.0837000000000001</v>
      </c>
      <c r="AJ891">
        <v>1.0826</v>
      </c>
      <c r="AK891">
        <v>1.0810999999999999</v>
      </c>
      <c r="AL891">
        <v>1.0718000000000001</v>
      </c>
      <c r="AM891">
        <v>1.0851999999999999</v>
      </c>
      <c r="AN891">
        <v>1.0705</v>
      </c>
      <c r="AO891">
        <v>1.0828</v>
      </c>
      <c r="AP891" s="28">
        <v>1.1087</v>
      </c>
      <c r="AQ891">
        <v>1.10595</v>
      </c>
      <c r="AR891">
        <v>1.1073500000000001</v>
      </c>
      <c r="AS891">
        <v>1.1090500000000001</v>
      </c>
      <c r="AT891">
        <v>1.1103000000000001</v>
      </c>
      <c r="AU891">
        <v>1.11155</v>
      </c>
      <c r="AW891">
        <v>1.11425</v>
      </c>
      <c r="AZ891">
        <v>1.1178999999999999</v>
      </c>
      <c r="BC891">
        <v>1.1214</v>
      </c>
      <c r="BF891">
        <v>1.1247499999999999</v>
      </c>
      <c r="BH891">
        <v>1.1281000000000001</v>
      </c>
      <c r="BI891">
        <v>1.1315</v>
      </c>
      <c r="BJ891">
        <v>1.1348</v>
      </c>
      <c r="BK891">
        <v>1.1379999999999999</v>
      </c>
      <c r="BL891">
        <v>1.1412500000000001</v>
      </c>
      <c r="BM891">
        <v>1.14445</v>
      </c>
      <c r="BN891">
        <v>1.1476500000000001</v>
      </c>
      <c r="BO891">
        <v>1.1508499999999999</v>
      </c>
      <c r="BP891">
        <v>1.15405</v>
      </c>
      <c r="BQ891">
        <v>1.1574</v>
      </c>
      <c r="BR891">
        <v>1.1607000000000001</v>
      </c>
      <c r="BS891">
        <v>1.1638999999999999</v>
      </c>
      <c r="BT891">
        <v>1.1671</v>
      </c>
      <c r="BU891">
        <v>1.1701999999999999</v>
      </c>
    </row>
    <row r="892" spans="1:73">
      <c r="A892" s="103">
        <v>45537</v>
      </c>
      <c r="AI892">
        <v>1.0837000000000001</v>
      </c>
      <c r="AJ892">
        <v>1.0826</v>
      </c>
      <c r="AK892">
        <v>1.0810999999999999</v>
      </c>
      <c r="AL892">
        <v>1.0718000000000001</v>
      </c>
      <c r="AM892">
        <v>1.0851999999999999</v>
      </c>
      <c r="AN892">
        <v>1.0705</v>
      </c>
      <c r="AO892">
        <v>1.0828</v>
      </c>
      <c r="AP892" s="28">
        <v>1.1061000000000001</v>
      </c>
      <c r="AQ892" s="189">
        <v>1.10595</v>
      </c>
      <c r="AR892" s="189">
        <v>1.1073500000000001</v>
      </c>
      <c r="AS892" s="189">
        <v>1.1090500000000001</v>
      </c>
      <c r="AT892" s="189">
        <v>1.1103000000000001</v>
      </c>
      <c r="AU892" s="189">
        <v>1.11155</v>
      </c>
      <c r="AV892" s="189"/>
      <c r="AW892" s="189">
        <v>1.11425</v>
      </c>
      <c r="AX892" s="189"/>
      <c r="AY892" s="189"/>
      <c r="AZ892" s="189">
        <v>1.1178999999999999</v>
      </c>
      <c r="BA892" s="189"/>
      <c r="BB892" s="189"/>
      <c r="BC892" s="189">
        <v>1.1214</v>
      </c>
      <c r="BD892" s="189"/>
      <c r="BE892" s="189"/>
      <c r="BF892" s="189">
        <v>1.1247499999999999</v>
      </c>
      <c r="BG892" s="189"/>
      <c r="BH892" s="189">
        <v>1.1281000000000001</v>
      </c>
      <c r="BI892" s="189">
        <v>1.1315</v>
      </c>
      <c r="BJ892" s="189">
        <v>1.1348</v>
      </c>
      <c r="BK892" s="189">
        <v>1.1379999999999999</v>
      </c>
      <c r="BL892" s="189">
        <v>1.1412500000000001</v>
      </c>
      <c r="BM892" s="189">
        <v>1.14445</v>
      </c>
      <c r="BN892" s="189">
        <v>1.1476500000000001</v>
      </c>
      <c r="BO892" s="189">
        <v>1.1508499999999999</v>
      </c>
      <c r="BP892" s="189">
        <v>1.15405</v>
      </c>
      <c r="BQ892" s="189">
        <v>1.1574</v>
      </c>
      <c r="BR892" s="189">
        <v>1.1607000000000001</v>
      </c>
      <c r="BS892" s="189">
        <v>1.1638999999999999</v>
      </c>
      <c r="BT892" s="189">
        <v>1.1671</v>
      </c>
      <c r="BU892" s="189">
        <v>1.1701999999999999</v>
      </c>
    </row>
    <row r="893" spans="1:73">
      <c r="A893" s="95">
        <v>45538</v>
      </c>
      <c r="AI893">
        <v>1.0837000000000001</v>
      </c>
      <c r="AJ893">
        <v>1.0826</v>
      </c>
      <c r="AK893">
        <v>1.0810999999999999</v>
      </c>
      <c r="AL893">
        <v>1.0718000000000001</v>
      </c>
      <c r="AM893">
        <v>1.0851999999999999</v>
      </c>
      <c r="AN893">
        <v>1.0705</v>
      </c>
      <c r="AO893">
        <v>1.0828</v>
      </c>
      <c r="AP893" s="28">
        <v>1.1034999999999999</v>
      </c>
      <c r="AQ893">
        <v>1.1045</v>
      </c>
      <c r="AR893">
        <v>1.1059000000000001</v>
      </c>
      <c r="AS893">
        <v>1.1075999999999999</v>
      </c>
      <c r="AT893">
        <v>1.1088</v>
      </c>
      <c r="AU893">
        <v>1.11005</v>
      </c>
      <c r="AW893">
        <v>1.1127</v>
      </c>
      <c r="AZ893">
        <v>1.1163000000000001</v>
      </c>
      <c r="BC893">
        <v>1.1197999999999999</v>
      </c>
      <c r="BF893">
        <v>1.1231</v>
      </c>
      <c r="BH893">
        <v>1.1264000000000001</v>
      </c>
      <c r="BI893">
        <v>1.1296999999999999</v>
      </c>
      <c r="BJ893">
        <v>1.1329499999999999</v>
      </c>
      <c r="BK893">
        <v>1.13615</v>
      </c>
      <c r="BL893">
        <v>1.1393500000000001</v>
      </c>
      <c r="BM893">
        <v>1.14255</v>
      </c>
      <c r="BN893">
        <v>1.14575</v>
      </c>
      <c r="BO893">
        <v>1.1489499999999999</v>
      </c>
      <c r="BP893">
        <v>1.15215</v>
      </c>
      <c r="BQ893">
        <v>1.1554500000000001</v>
      </c>
      <c r="BR893">
        <v>1.1587499999999999</v>
      </c>
      <c r="BS893">
        <v>1.16195</v>
      </c>
      <c r="BT893">
        <v>1.1651499999999999</v>
      </c>
      <c r="BU893">
        <v>1.16825</v>
      </c>
    </row>
    <row r="894" spans="1:73">
      <c r="A894" s="95">
        <v>45539</v>
      </c>
      <c r="AI894">
        <v>1.0837000000000001</v>
      </c>
      <c r="AJ894">
        <v>1.0826</v>
      </c>
      <c r="AK894">
        <v>1.0810999999999999</v>
      </c>
      <c r="AL894">
        <v>1.0718000000000001</v>
      </c>
      <c r="AM894">
        <v>1.0851999999999999</v>
      </c>
      <c r="AN894">
        <v>1.0705</v>
      </c>
      <c r="AO894">
        <v>1.0828</v>
      </c>
      <c r="AP894">
        <v>1.1034999999999999</v>
      </c>
      <c r="AQ894" s="28">
        <v>1.105</v>
      </c>
      <c r="AR894">
        <v>1.1095999999999999</v>
      </c>
      <c r="AS894">
        <v>1.1112500000000001</v>
      </c>
      <c r="AT894">
        <v>1.1124499999999999</v>
      </c>
      <c r="AU894">
        <v>1.1135999999999999</v>
      </c>
      <c r="AW894">
        <v>1.11615</v>
      </c>
      <c r="AZ894">
        <v>1.1194500000000001</v>
      </c>
      <c r="BC894">
        <v>1.1228499999999999</v>
      </c>
      <c r="BF894">
        <v>1.12605</v>
      </c>
      <c r="BH894">
        <v>1.1292500000000001</v>
      </c>
      <c r="BI894">
        <v>1.13245</v>
      </c>
      <c r="BJ894">
        <v>1.13565</v>
      </c>
      <c r="BK894">
        <v>1.1387499999999999</v>
      </c>
      <c r="BL894">
        <v>1.1418999999999999</v>
      </c>
      <c r="BM894">
        <v>1.145</v>
      </c>
      <c r="BN894">
        <v>1.14815</v>
      </c>
      <c r="BO894">
        <v>1.1512500000000001</v>
      </c>
      <c r="BP894">
        <v>1.1544000000000001</v>
      </c>
      <c r="BQ894">
        <v>1.1576500000000001</v>
      </c>
      <c r="BR894">
        <v>1.1608499999999999</v>
      </c>
      <c r="BS894">
        <v>1.1639999999999999</v>
      </c>
      <c r="BT894">
        <v>1.1671</v>
      </c>
      <c r="BU894">
        <v>1.1700999999999999</v>
      </c>
    </row>
    <row r="895" spans="1:73">
      <c r="A895" s="95">
        <v>45540</v>
      </c>
      <c r="AI895">
        <v>1.0837000000000001</v>
      </c>
      <c r="AJ895">
        <v>1.0826</v>
      </c>
      <c r="AK895">
        <v>1.0810999999999999</v>
      </c>
      <c r="AL895">
        <v>1.0718000000000001</v>
      </c>
      <c r="AM895">
        <v>1.0851999999999999</v>
      </c>
      <c r="AN895">
        <v>1.0705</v>
      </c>
      <c r="AO895">
        <v>1.0828</v>
      </c>
      <c r="AP895">
        <v>1.1034999999999999</v>
      </c>
      <c r="AQ895" s="28">
        <v>1.1096999999999999</v>
      </c>
      <c r="AR895">
        <v>1.11225</v>
      </c>
      <c r="AS895">
        <v>1.11395</v>
      </c>
      <c r="AT895">
        <v>1.1151500000000001</v>
      </c>
      <c r="AU895">
        <v>1.1163000000000001</v>
      </c>
      <c r="AW895">
        <v>1.1188499999999999</v>
      </c>
      <c r="AZ895">
        <v>1.1222000000000001</v>
      </c>
      <c r="BC895">
        <v>1.1254500000000001</v>
      </c>
      <c r="BF895">
        <v>1.1286499999999999</v>
      </c>
      <c r="BH895">
        <v>1.1317999999999999</v>
      </c>
      <c r="BI895">
        <v>1.1349499999999999</v>
      </c>
      <c r="BJ895">
        <v>1.1380999999999999</v>
      </c>
      <c r="BK895">
        <v>1.1411500000000001</v>
      </c>
      <c r="BL895">
        <v>1.1442000000000001</v>
      </c>
      <c r="BM895">
        <v>1.1472500000000001</v>
      </c>
      <c r="BN895">
        <v>1.1503000000000001</v>
      </c>
      <c r="BO895">
        <v>1.1533500000000001</v>
      </c>
      <c r="BP895">
        <v>1.1564000000000001</v>
      </c>
      <c r="BQ895">
        <v>1.1596</v>
      </c>
      <c r="BR895">
        <v>1.1628000000000001</v>
      </c>
      <c r="BS895">
        <v>1.1658500000000001</v>
      </c>
      <c r="BT895">
        <v>1.1689000000000001</v>
      </c>
      <c r="BU895">
        <v>1.1718500000000001</v>
      </c>
    </row>
    <row r="896" spans="1:73">
      <c r="A896" s="95">
        <v>45541</v>
      </c>
      <c r="AI896">
        <v>1.0837000000000001</v>
      </c>
      <c r="AJ896">
        <v>1.0826</v>
      </c>
      <c r="AK896">
        <v>1.0810999999999999</v>
      </c>
      <c r="AL896">
        <v>1.0718000000000001</v>
      </c>
      <c r="AM896">
        <v>1.0851999999999999</v>
      </c>
      <c r="AN896">
        <v>1.0705</v>
      </c>
      <c r="AO896">
        <v>1.0828</v>
      </c>
      <c r="AP896">
        <v>1.1034999999999999</v>
      </c>
      <c r="AQ896" s="28">
        <v>1.1103000000000001</v>
      </c>
      <c r="AR896">
        <v>1.1104499999999999</v>
      </c>
      <c r="AS896">
        <v>1.1122000000000001</v>
      </c>
      <c r="AT896">
        <v>1.1133500000000001</v>
      </c>
      <c r="AU896">
        <v>1.1145</v>
      </c>
      <c r="AW896">
        <v>1.117</v>
      </c>
      <c r="AZ896">
        <v>1.12015</v>
      </c>
      <c r="BC896">
        <v>1.1233</v>
      </c>
      <c r="BF896">
        <v>1.1263000000000001</v>
      </c>
      <c r="BH896">
        <v>1.1293</v>
      </c>
      <c r="BI896">
        <v>1.13235</v>
      </c>
      <c r="BJ896">
        <v>1.1353500000000001</v>
      </c>
      <c r="BK896">
        <v>1.13835</v>
      </c>
      <c r="BL896">
        <v>1.1413500000000001</v>
      </c>
      <c r="BM896">
        <v>1.14435</v>
      </c>
      <c r="BN896">
        <v>1.1474</v>
      </c>
      <c r="BO896">
        <v>1.1504000000000001</v>
      </c>
      <c r="BP896">
        <v>1.1534</v>
      </c>
      <c r="BQ896">
        <v>1.15655</v>
      </c>
      <c r="BR896">
        <v>1.1596500000000001</v>
      </c>
      <c r="BS896">
        <v>1.16265</v>
      </c>
      <c r="BT896">
        <v>1.1656500000000001</v>
      </c>
      <c r="BU896">
        <v>1.1686000000000001</v>
      </c>
    </row>
    <row r="897" spans="1:74">
      <c r="A897" s="95">
        <v>45544</v>
      </c>
      <c r="AI897">
        <v>1.0837000000000001</v>
      </c>
      <c r="AJ897">
        <v>1.0826</v>
      </c>
      <c r="AK897">
        <v>1.0810999999999999</v>
      </c>
      <c r="AL897">
        <v>1.0718000000000001</v>
      </c>
      <c r="AM897">
        <v>1.0851999999999999</v>
      </c>
      <c r="AN897">
        <v>1.0705</v>
      </c>
      <c r="AO897">
        <v>1.0828</v>
      </c>
      <c r="AP897">
        <v>1.1034999999999999</v>
      </c>
      <c r="AQ897" s="28">
        <v>1.1043000000000001</v>
      </c>
      <c r="AR897">
        <v>1.1061000000000001</v>
      </c>
      <c r="AS897">
        <v>1.1077999999999999</v>
      </c>
      <c r="AT897">
        <v>1.109</v>
      </c>
      <c r="AU897">
        <v>1.11015</v>
      </c>
      <c r="AW897">
        <v>1.1126499999999999</v>
      </c>
      <c r="AZ897">
        <v>1.11595</v>
      </c>
      <c r="BC897">
        <v>1.1192</v>
      </c>
      <c r="BF897">
        <v>1.12235</v>
      </c>
      <c r="BH897">
        <v>1.1254500000000001</v>
      </c>
      <c r="BI897">
        <v>1.1286</v>
      </c>
      <c r="BJ897">
        <v>1.1316999999999999</v>
      </c>
      <c r="BK897">
        <v>1.1347</v>
      </c>
      <c r="BL897">
        <v>1.13775</v>
      </c>
      <c r="BM897">
        <v>1.1407499999999999</v>
      </c>
      <c r="BN897">
        <v>1.14375</v>
      </c>
      <c r="BO897">
        <v>1.1467499999999999</v>
      </c>
      <c r="BP897">
        <v>1.1497999999999999</v>
      </c>
      <c r="BQ897">
        <v>1.1529</v>
      </c>
      <c r="BR897">
        <v>1.15605</v>
      </c>
      <c r="BS897">
        <v>1.1590499999999999</v>
      </c>
      <c r="BT897">
        <v>1.16205</v>
      </c>
      <c r="BU897">
        <v>1.1649499999999999</v>
      </c>
    </row>
    <row r="898" spans="1:74">
      <c r="A898" s="95">
        <v>45545</v>
      </c>
      <c r="AI898">
        <v>1.0837000000000001</v>
      </c>
      <c r="AJ898">
        <v>1.0826</v>
      </c>
      <c r="AK898">
        <v>1.0810999999999999</v>
      </c>
      <c r="AL898">
        <v>1.0718000000000001</v>
      </c>
      <c r="AM898">
        <v>1.0851999999999999</v>
      </c>
      <c r="AN898">
        <v>1.0705</v>
      </c>
      <c r="AO898">
        <v>1.0828</v>
      </c>
      <c r="AP898">
        <v>1.1034999999999999</v>
      </c>
      <c r="AQ898" s="28">
        <v>1.1031</v>
      </c>
      <c r="AR898">
        <v>1.10415</v>
      </c>
      <c r="AS898">
        <v>1.10585</v>
      </c>
      <c r="AT898">
        <v>1.1070500000000001</v>
      </c>
      <c r="AU898">
        <v>1.1081000000000001</v>
      </c>
      <c r="AW898">
        <v>1.1105499999999999</v>
      </c>
      <c r="AZ898">
        <v>1.1136999999999999</v>
      </c>
      <c r="BC898">
        <v>1.1168</v>
      </c>
      <c r="BF898">
        <v>1.1197999999999999</v>
      </c>
      <c r="BH898">
        <v>1.1227499999999999</v>
      </c>
      <c r="BI898">
        <v>1.12575</v>
      </c>
      <c r="BJ898">
        <v>1.1287499999999999</v>
      </c>
      <c r="BK898">
        <v>1.13165</v>
      </c>
      <c r="BL898">
        <v>1.1346000000000001</v>
      </c>
      <c r="BM898">
        <v>1.1375</v>
      </c>
      <c r="BN898">
        <v>1.14045</v>
      </c>
      <c r="BO898">
        <v>1.1433500000000001</v>
      </c>
      <c r="BP898">
        <v>1.1463000000000001</v>
      </c>
      <c r="BQ898">
        <v>1.1493500000000001</v>
      </c>
      <c r="BR898">
        <v>1.1524000000000001</v>
      </c>
      <c r="BS898">
        <v>1.1553</v>
      </c>
      <c r="BT898">
        <v>1.15825</v>
      </c>
      <c r="BU898">
        <v>1.1610499999999999</v>
      </c>
    </row>
    <row r="899" spans="1:74">
      <c r="A899" s="95">
        <v>45546</v>
      </c>
      <c r="AI899">
        <v>1.0837000000000001</v>
      </c>
      <c r="AJ899">
        <v>1.0826</v>
      </c>
      <c r="AK899">
        <v>1.0810999999999999</v>
      </c>
      <c r="AL899">
        <v>1.0718000000000001</v>
      </c>
      <c r="AM899">
        <v>1.0851999999999999</v>
      </c>
      <c r="AN899">
        <v>1.0705</v>
      </c>
      <c r="AO899">
        <v>1.0828</v>
      </c>
      <c r="AP899">
        <v>1.1034999999999999</v>
      </c>
      <c r="AQ899" s="28">
        <v>1.1015999999999999</v>
      </c>
      <c r="AR899">
        <v>1.10355</v>
      </c>
      <c r="AS899">
        <v>1.1052999999999999</v>
      </c>
      <c r="AT899">
        <v>1.1065499999999999</v>
      </c>
      <c r="AU899">
        <v>1.1076999999999999</v>
      </c>
      <c r="AW899">
        <v>1.1103000000000001</v>
      </c>
      <c r="AZ899">
        <v>1.1136999999999999</v>
      </c>
      <c r="BC899">
        <v>1.1171</v>
      </c>
      <c r="BF899">
        <v>1.12035</v>
      </c>
      <c r="BH899">
        <v>1.1235999999999999</v>
      </c>
      <c r="BI899">
        <v>1.1268499999999999</v>
      </c>
      <c r="BJ899">
        <v>1.13015</v>
      </c>
      <c r="BK899">
        <v>1.1332</v>
      </c>
      <c r="BL899">
        <v>1.13625</v>
      </c>
      <c r="BM899">
        <v>1.1393</v>
      </c>
      <c r="BN899">
        <v>1.14235</v>
      </c>
      <c r="BO899">
        <v>1.1454</v>
      </c>
      <c r="BP899">
        <v>1.14845</v>
      </c>
      <c r="BQ899">
        <v>1.1516500000000001</v>
      </c>
      <c r="BR899">
        <v>1.1548</v>
      </c>
      <c r="BS899">
        <v>1.15785</v>
      </c>
      <c r="BT899">
        <v>1.1609</v>
      </c>
      <c r="BU899">
        <v>1.1638500000000001</v>
      </c>
    </row>
    <row r="900" spans="1:74">
      <c r="A900" s="95">
        <v>45547</v>
      </c>
      <c r="AI900">
        <v>1.0837000000000001</v>
      </c>
      <c r="AJ900">
        <v>1.0826</v>
      </c>
      <c r="AK900">
        <v>1.0810999999999999</v>
      </c>
      <c r="AL900">
        <v>1.0718000000000001</v>
      </c>
      <c r="AM900">
        <v>1.0851999999999999</v>
      </c>
      <c r="AN900">
        <v>1.0705</v>
      </c>
      <c r="AO900">
        <v>1.0828</v>
      </c>
      <c r="AP900">
        <v>1.1034999999999999</v>
      </c>
      <c r="AQ900" s="28">
        <v>1.1081000000000001</v>
      </c>
      <c r="AR900">
        <v>1.10765</v>
      </c>
      <c r="AS900">
        <v>1.1093500000000001</v>
      </c>
      <c r="AT900">
        <v>1.1105</v>
      </c>
      <c r="AU900">
        <v>1.11145</v>
      </c>
      <c r="AW900">
        <v>1.11405</v>
      </c>
      <c r="AZ900">
        <v>1.1171500000000001</v>
      </c>
      <c r="BC900">
        <v>1.12025</v>
      </c>
      <c r="BF900">
        <v>1.1233</v>
      </c>
      <c r="BH900">
        <v>1.12635</v>
      </c>
      <c r="BI900">
        <v>1.1294500000000001</v>
      </c>
      <c r="BJ900">
        <v>1.1325000000000001</v>
      </c>
      <c r="BK900">
        <v>1.1354500000000001</v>
      </c>
      <c r="BL900">
        <v>1.1384000000000001</v>
      </c>
      <c r="BM900">
        <v>1.1413500000000001</v>
      </c>
      <c r="BN900">
        <v>1.1443000000000001</v>
      </c>
      <c r="BO900">
        <v>1.1472500000000001</v>
      </c>
      <c r="BP900">
        <v>1.1501999999999999</v>
      </c>
      <c r="BQ900">
        <v>1.1533</v>
      </c>
      <c r="BR900">
        <v>1.15635</v>
      </c>
      <c r="BS900">
        <v>1.1593</v>
      </c>
      <c r="BT900">
        <v>1.16225</v>
      </c>
      <c r="BU900">
        <v>1.1651</v>
      </c>
    </row>
    <row r="901" spans="1:74">
      <c r="A901" s="95">
        <v>45548</v>
      </c>
      <c r="AI901">
        <v>1.0837000000000001</v>
      </c>
      <c r="AJ901">
        <v>1.0826</v>
      </c>
      <c r="AK901">
        <v>1.0810999999999999</v>
      </c>
      <c r="AL901">
        <v>1.0718000000000001</v>
      </c>
      <c r="AM901">
        <v>1.0851999999999999</v>
      </c>
      <c r="AN901">
        <v>1.0705</v>
      </c>
      <c r="AO901">
        <v>1.0828</v>
      </c>
      <c r="AP901">
        <v>1.1034999999999999</v>
      </c>
      <c r="AQ901" s="28">
        <v>1.1126</v>
      </c>
      <c r="AR901">
        <v>1.1091</v>
      </c>
      <c r="AS901">
        <v>1.1108499999999999</v>
      </c>
      <c r="AT901">
        <v>1.1120000000000001</v>
      </c>
      <c r="AU901">
        <v>1.1130500000000001</v>
      </c>
      <c r="AW901">
        <v>1.1153999999999999</v>
      </c>
      <c r="AZ901">
        <v>1.1184000000000001</v>
      </c>
      <c r="BC901">
        <v>1.1214</v>
      </c>
      <c r="BF901">
        <v>1.1244499999999999</v>
      </c>
      <c r="BH901">
        <v>1.1274500000000001</v>
      </c>
      <c r="BI901">
        <v>1.1305000000000001</v>
      </c>
      <c r="BJ901">
        <v>1.1335500000000001</v>
      </c>
      <c r="BK901">
        <v>1.1365000000000001</v>
      </c>
      <c r="BL901">
        <v>1.1395</v>
      </c>
      <c r="BM901">
        <v>1.1425000000000001</v>
      </c>
      <c r="BN901">
        <v>1.1454500000000001</v>
      </c>
      <c r="BO901">
        <v>1.14845</v>
      </c>
      <c r="BP901">
        <v>1.1514500000000001</v>
      </c>
      <c r="BQ901">
        <v>1.15455</v>
      </c>
      <c r="BR901">
        <v>1.1576500000000001</v>
      </c>
      <c r="BS901">
        <v>1.16065</v>
      </c>
      <c r="BT901">
        <v>1.1636</v>
      </c>
      <c r="BU901">
        <v>1.1665000000000001</v>
      </c>
    </row>
    <row r="902" spans="1:74">
      <c r="A902" s="95">
        <v>45551</v>
      </c>
      <c r="AI902">
        <v>1.0837000000000001</v>
      </c>
      <c r="AJ902">
        <v>1.0826</v>
      </c>
      <c r="AK902">
        <v>1.0810999999999999</v>
      </c>
      <c r="AL902">
        <v>1.0718000000000001</v>
      </c>
      <c r="AM902">
        <v>1.0851999999999999</v>
      </c>
      <c r="AN902">
        <v>1.0705</v>
      </c>
      <c r="AO902">
        <v>1.0828</v>
      </c>
      <c r="AP902">
        <v>1.1034999999999999</v>
      </c>
      <c r="AQ902" s="28">
        <v>1.1138999999999999</v>
      </c>
      <c r="AR902">
        <v>1.1133500000000001</v>
      </c>
      <c r="AS902">
        <v>1.1151</v>
      </c>
      <c r="AT902">
        <v>1.1162000000000001</v>
      </c>
      <c r="AU902">
        <v>1.1172500000000001</v>
      </c>
      <c r="AW902">
        <v>1.1195999999999999</v>
      </c>
      <c r="AZ902">
        <v>1.1226</v>
      </c>
      <c r="BC902">
        <v>1.1255999999999999</v>
      </c>
      <c r="BF902">
        <v>1.1287</v>
      </c>
      <c r="BH902">
        <v>1.1317999999999999</v>
      </c>
      <c r="BI902">
        <v>1.1349499999999999</v>
      </c>
      <c r="BJ902">
        <v>1.13805</v>
      </c>
      <c r="BK902">
        <v>1.1410499999999999</v>
      </c>
      <c r="BL902">
        <v>1.1440999999999999</v>
      </c>
      <c r="BM902">
        <v>1.1471499999999999</v>
      </c>
      <c r="BN902">
        <v>1.15015</v>
      </c>
      <c r="BO902">
        <v>1.1532</v>
      </c>
      <c r="BP902">
        <v>1.1561999999999999</v>
      </c>
      <c r="BQ902">
        <v>1.1594</v>
      </c>
      <c r="BR902">
        <v>1.1625000000000001</v>
      </c>
      <c r="BS902">
        <v>1.1655500000000001</v>
      </c>
      <c r="BT902">
        <v>1.16855</v>
      </c>
      <c r="BU902">
        <v>1.1715</v>
      </c>
      <c r="BV902">
        <v>1.1746000000000001</v>
      </c>
    </row>
    <row r="903" spans="1:74">
      <c r="A903" s="95">
        <v>45552</v>
      </c>
      <c r="AI903">
        <v>1.0837000000000001</v>
      </c>
      <c r="AJ903">
        <v>1.0826</v>
      </c>
      <c r="AK903">
        <v>1.0810999999999999</v>
      </c>
      <c r="AL903">
        <v>1.0718000000000001</v>
      </c>
      <c r="AM903">
        <v>1.0851999999999999</v>
      </c>
      <c r="AN903">
        <v>1.0705</v>
      </c>
      <c r="AO903">
        <v>1.0828</v>
      </c>
      <c r="AP903">
        <v>1.1034999999999999</v>
      </c>
      <c r="AQ903" s="28">
        <v>1.1124000000000001</v>
      </c>
      <c r="AR903">
        <v>1.1135999999999999</v>
      </c>
      <c r="AS903">
        <v>1.1152</v>
      </c>
      <c r="AT903">
        <v>1.1163000000000001</v>
      </c>
      <c r="AU903">
        <v>1.1173500000000001</v>
      </c>
      <c r="AW903">
        <v>1.1197999999999999</v>
      </c>
      <c r="AZ903">
        <v>1.1228</v>
      </c>
      <c r="BC903">
        <v>1.1259999999999999</v>
      </c>
      <c r="BF903">
        <v>1.1291500000000001</v>
      </c>
      <c r="BH903">
        <v>1.13225</v>
      </c>
      <c r="BI903">
        <v>1.1353500000000001</v>
      </c>
      <c r="BJ903">
        <v>1.13845</v>
      </c>
      <c r="BK903">
        <v>1.1414500000000001</v>
      </c>
      <c r="BL903">
        <v>1.14435</v>
      </c>
      <c r="BM903">
        <v>1.1473</v>
      </c>
      <c r="BN903">
        <v>1.15025</v>
      </c>
      <c r="BO903">
        <v>1.1532</v>
      </c>
      <c r="BP903">
        <v>1.15615</v>
      </c>
      <c r="BQ903">
        <v>1.1592</v>
      </c>
      <c r="BR903">
        <v>1.16225</v>
      </c>
      <c r="BS903">
        <v>1.1652</v>
      </c>
      <c r="BT903">
        <v>1.16815</v>
      </c>
      <c r="BU903">
        <v>1.171</v>
      </c>
      <c r="BV903">
        <v>1.17405</v>
      </c>
    </row>
    <row r="904" spans="1:74">
      <c r="A904" s="95">
        <v>45553</v>
      </c>
      <c r="AI904">
        <v>1.0837000000000001</v>
      </c>
      <c r="AJ904">
        <v>1.0826</v>
      </c>
      <c r="AK904">
        <v>1.0810999999999999</v>
      </c>
      <c r="AL904">
        <v>1.0718000000000001</v>
      </c>
      <c r="AM904">
        <v>1.0851999999999999</v>
      </c>
      <c r="AN904">
        <v>1.0705</v>
      </c>
      <c r="AO904">
        <v>1.0828</v>
      </c>
      <c r="AP904">
        <v>1.1034999999999999</v>
      </c>
      <c r="AQ904" s="28">
        <v>1.1124000000000001</v>
      </c>
      <c r="AR904">
        <v>1.1160000000000001</v>
      </c>
      <c r="AS904">
        <v>1.11755</v>
      </c>
      <c r="AT904">
        <v>1.1186499999999999</v>
      </c>
      <c r="AU904">
        <v>1.11975</v>
      </c>
      <c r="AW904">
        <v>1.1221000000000001</v>
      </c>
      <c r="AZ904">
        <v>1.1252</v>
      </c>
      <c r="BC904">
        <v>1.12835</v>
      </c>
      <c r="BF904">
        <v>1.13165</v>
      </c>
      <c r="BH904">
        <v>1.1348</v>
      </c>
      <c r="BI904">
        <v>1.1379999999999999</v>
      </c>
      <c r="BJ904">
        <v>1.1411500000000001</v>
      </c>
      <c r="BK904">
        <v>1.1440999999999999</v>
      </c>
      <c r="BL904">
        <v>1.147</v>
      </c>
      <c r="BM904">
        <v>1.1498999999999999</v>
      </c>
      <c r="BN904">
        <v>1.1528</v>
      </c>
      <c r="BO904">
        <v>1.1557500000000001</v>
      </c>
      <c r="BP904">
        <v>1.15865</v>
      </c>
      <c r="BQ904">
        <v>1.1617</v>
      </c>
      <c r="BR904">
        <v>1.1647000000000001</v>
      </c>
      <c r="BS904">
        <v>1.1676</v>
      </c>
      <c r="BT904">
        <v>1.17055</v>
      </c>
      <c r="BU904">
        <v>1.1733499999999999</v>
      </c>
      <c r="BV904">
        <v>1.17635</v>
      </c>
    </row>
    <row r="905" spans="1:74">
      <c r="A905" s="95">
        <v>45554</v>
      </c>
      <c r="AI905">
        <v>1.0837000000000001</v>
      </c>
      <c r="AJ905">
        <v>1.0826</v>
      </c>
      <c r="AK905">
        <v>1.0810999999999999</v>
      </c>
      <c r="AL905">
        <v>1.0718000000000001</v>
      </c>
      <c r="AM905">
        <v>1.0851999999999999</v>
      </c>
      <c r="AN905">
        <v>1.0705</v>
      </c>
      <c r="AO905">
        <v>1.0828</v>
      </c>
      <c r="AP905">
        <v>1.1034999999999999</v>
      </c>
      <c r="AQ905" s="28">
        <v>1.1155999999999999</v>
      </c>
      <c r="AR905">
        <v>1.1175999999999999</v>
      </c>
      <c r="AS905">
        <v>1.1191500000000001</v>
      </c>
      <c r="AT905">
        <v>1.12015</v>
      </c>
      <c r="AU905">
        <v>1.1211500000000001</v>
      </c>
      <c r="AW905">
        <v>1.1234999999999999</v>
      </c>
      <c r="AZ905">
        <v>1.1265499999999999</v>
      </c>
      <c r="BC905">
        <v>1.1296999999999999</v>
      </c>
      <c r="BF905">
        <v>1.1329499999999999</v>
      </c>
      <c r="BH905">
        <v>1.1362000000000001</v>
      </c>
      <c r="BI905">
        <v>1.1394500000000001</v>
      </c>
      <c r="BJ905">
        <v>1.1427</v>
      </c>
      <c r="BK905">
        <v>1.1458999999999999</v>
      </c>
      <c r="BL905">
        <v>1.1491</v>
      </c>
      <c r="BM905">
        <v>1.1523000000000001</v>
      </c>
      <c r="BN905">
        <v>1.1554500000000001</v>
      </c>
      <c r="BO905">
        <v>1.15865</v>
      </c>
      <c r="BP905">
        <v>1.16185</v>
      </c>
      <c r="BQ905">
        <v>1.1651499999999999</v>
      </c>
      <c r="BR905">
        <v>1.16845</v>
      </c>
      <c r="BS905">
        <v>1.1716500000000001</v>
      </c>
      <c r="BT905">
        <v>1.1748499999999999</v>
      </c>
      <c r="BU905">
        <v>1.1778999999999999</v>
      </c>
      <c r="BV905">
        <v>1.1812</v>
      </c>
    </row>
    <row r="906" spans="1:74">
      <c r="A906" s="95">
        <v>45555</v>
      </c>
      <c r="AI906">
        <v>1.0837000000000001</v>
      </c>
      <c r="AJ906">
        <v>1.0826</v>
      </c>
      <c r="AK906">
        <v>1.0810999999999999</v>
      </c>
      <c r="AL906">
        <v>1.0718000000000001</v>
      </c>
      <c r="AM906">
        <v>1.0851999999999999</v>
      </c>
      <c r="AN906">
        <v>1.0705</v>
      </c>
      <c r="AO906">
        <v>1.0828</v>
      </c>
      <c r="AP906">
        <v>1.1034999999999999</v>
      </c>
      <c r="AQ906" s="28">
        <v>1.1166</v>
      </c>
      <c r="AR906">
        <v>1.1174999999999999</v>
      </c>
      <c r="AS906">
        <v>1.119</v>
      </c>
      <c r="AT906">
        <v>1.1200000000000001</v>
      </c>
      <c r="AU906">
        <v>1.121</v>
      </c>
      <c r="AW906">
        <v>1.1232500000000001</v>
      </c>
      <c r="AZ906">
        <v>1.1263000000000001</v>
      </c>
      <c r="BC906">
        <v>1.1293500000000001</v>
      </c>
      <c r="BF906">
        <v>1.1326000000000001</v>
      </c>
      <c r="BH906">
        <v>1.13585</v>
      </c>
      <c r="BI906">
        <v>1.1391500000000001</v>
      </c>
      <c r="BJ906">
        <v>1.1424000000000001</v>
      </c>
      <c r="BK906">
        <v>1.1455500000000001</v>
      </c>
      <c r="BL906">
        <v>1.1487000000000001</v>
      </c>
      <c r="BM906">
        <v>1.15185</v>
      </c>
      <c r="BN906">
        <v>1.155</v>
      </c>
      <c r="BO906">
        <v>1.15815</v>
      </c>
      <c r="BP906">
        <v>1.1613</v>
      </c>
      <c r="BQ906">
        <v>1.1646000000000001</v>
      </c>
      <c r="BR906">
        <v>1.1678500000000001</v>
      </c>
      <c r="BS906">
        <v>1.171</v>
      </c>
      <c r="BT906">
        <v>1.17415</v>
      </c>
      <c r="BU906">
        <v>1.1771499999999999</v>
      </c>
      <c r="BV906">
        <v>1.18045</v>
      </c>
    </row>
    <row r="907" spans="1:74">
      <c r="A907" s="95">
        <v>45558</v>
      </c>
      <c r="AI907">
        <v>1.0837000000000001</v>
      </c>
      <c r="AJ907">
        <v>1.0826</v>
      </c>
      <c r="AK907">
        <v>1.0810999999999999</v>
      </c>
      <c r="AL907">
        <v>1.0718000000000001</v>
      </c>
      <c r="AM907">
        <v>1.0851999999999999</v>
      </c>
      <c r="AN907">
        <v>1.0705</v>
      </c>
      <c r="AO907">
        <v>1.0828</v>
      </c>
      <c r="AP907">
        <v>1.1034999999999999</v>
      </c>
      <c r="AQ907" s="28">
        <v>1.1119000000000001</v>
      </c>
      <c r="AR907">
        <v>1.1126</v>
      </c>
      <c r="AS907">
        <v>1.1141000000000001</v>
      </c>
      <c r="AT907">
        <v>1.1151500000000001</v>
      </c>
      <c r="AU907">
        <v>1.1162000000000001</v>
      </c>
      <c r="AW907">
        <v>1.1186499999999999</v>
      </c>
      <c r="AZ907">
        <v>1.12185</v>
      </c>
      <c r="BC907">
        <v>1.1251500000000001</v>
      </c>
      <c r="BF907">
        <v>1.12845</v>
      </c>
      <c r="BH907">
        <v>1.13205</v>
      </c>
      <c r="BI907">
        <v>1.1355999999999999</v>
      </c>
      <c r="BJ907">
        <v>1.1391500000000001</v>
      </c>
      <c r="BK907">
        <v>1.1426000000000001</v>
      </c>
      <c r="BL907">
        <v>1.1459999999999999</v>
      </c>
      <c r="BM907">
        <v>1.1494</v>
      </c>
      <c r="BN907">
        <v>1.1528</v>
      </c>
      <c r="BO907">
        <v>1.1561999999999999</v>
      </c>
      <c r="BP907">
        <v>1.1596</v>
      </c>
      <c r="BQ907">
        <v>1.1631499999999999</v>
      </c>
      <c r="BR907">
        <v>1.16665</v>
      </c>
      <c r="BS907">
        <v>1.17005</v>
      </c>
      <c r="BT907">
        <v>1.1734500000000001</v>
      </c>
      <c r="BU907">
        <v>1.17675</v>
      </c>
      <c r="BV907">
        <v>1.18025</v>
      </c>
    </row>
    <row r="908" spans="1:74">
      <c r="A908" s="95">
        <v>45559</v>
      </c>
      <c r="AI908">
        <v>1.0837000000000001</v>
      </c>
      <c r="AJ908">
        <v>1.0826</v>
      </c>
      <c r="AK908">
        <v>1.0810999999999999</v>
      </c>
      <c r="AL908">
        <v>1.0718000000000001</v>
      </c>
      <c r="AM908">
        <v>1.0851999999999999</v>
      </c>
      <c r="AN908">
        <v>1.0705</v>
      </c>
      <c r="AO908">
        <v>1.0828</v>
      </c>
      <c r="AP908">
        <v>1.1034999999999999</v>
      </c>
      <c r="AQ908" s="28">
        <v>1.1133</v>
      </c>
      <c r="AR908">
        <v>1.11755</v>
      </c>
      <c r="AS908">
        <v>1.1191</v>
      </c>
      <c r="AT908">
        <v>1.1202000000000001</v>
      </c>
      <c r="AU908">
        <v>1.1212500000000001</v>
      </c>
      <c r="AW908">
        <v>1.12365</v>
      </c>
      <c r="AZ908">
        <v>1.1269499999999999</v>
      </c>
      <c r="BC908">
        <v>1.13035</v>
      </c>
      <c r="BF908">
        <v>1.13385</v>
      </c>
      <c r="BH908">
        <v>1.1374</v>
      </c>
      <c r="BI908">
        <v>1.1409</v>
      </c>
      <c r="BJ908">
        <v>1.14445</v>
      </c>
      <c r="BK908">
        <v>1.1478999999999999</v>
      </c>
      <c r="BL908">
        <v>1.1513500000000001</v>
      </c>
      <c r="BM908">
        <v>1.1548499999999999</v>
      </c>
      <c r="BN908">
        <v>1.1583000000000001</v>
      </c>
      <c r="BO908">
        <v>1.1617500000000001</v>
      </c>
      <c r="BP908">
        <v>1.1652</v>
      </c>
      <c r="BQ908">
        <v>1.1688000000000001</v>
      </c>
      <c r="BR908">
        <v>1.1724000000000001</v>
      </c>
      <c r="BS908">
        <v>1.1758500000000001</v>
      </c>
      <c r="BT908">
        <v>1.1793</v>
      </c>
      <c r="BU908">
        <v>1.18265</v>
      </c>
      <c r="BV908">
        <v>1.1861999999999999</v>
      </c>
    </row>
    <row r="909" spans="1:74">
      <c r="A909" s="95">
        <v>45560</v>
      </c>
      <c r="AI909">
        <v>1.0837000000000001</v>
      </c>
      <c r="AJ909">
        <v>1.0826</v>
      </c>
      <c r="AK909">
        <v>1.0810999999999999</v>
      </c>
      <c r="AL909">
        <v>1.0718000000000001</v>
      </c>
      <c r="AM909">
        <v>1.0851999999999999</v>
      </c>
      <c r="AN909">
        <v>1.0705</v>
      </c>
      <c r="AO909">
        <v>1.0828</v>
      </c>
      <c r="AP909">
        <v>1.1034999999999999</v>
      </c>
      <c r="AQ909" s="28">
        <v>1.1194</v>
      </c>
      <c r="AR909">
        <v>1.1142000000000001</v>
      </c>
      <c r="AS909">
        <v>1.1157999999999999</v>
      </c>
      <c r="AT909">
        <v>1.1168499999999999</v>
      </c>
      <c r="AU909">
        <v>1.1178999999999999</v>
      </c>
      <c r="AW909">
        <v>1.12035</v>
      </c>
      <c r="AZ909">
        <v>1.12355</v>
      </c>
      <c r="BC909">
        <v>1.1269</v>
      </c>
      <c r="BF909">
        <v>1.13035</v>
      </c>
      <c r="BH909">
        <v>1.1337999999999999</v>
      </c>
      <c r="BI909">
        <v>1.1373</v>
      </c>
      <c r="BJ909">
        <v>1.1407499999999999</v>
      </c>
      <c r="BK909">
        <v>1.1442000000000001</v>
      </c>
      <c r="BL909">
        <v>1.1476500000000001</v>
      </c>
      <c r="BM909">
        <v>1.1510499999999999</v>
      </c>
      <c r="BN909">
        <v>1.1545000000000001</v>
      </c>
      <c r="BO909">
        <v>1.1578999999999999</v>
      </c>
      <c r="BP909">
        <v>1.1613500000000001</v>
      </c>
      <c r="BQ909">
        <v>1.1649</v>
      </c>
      <c r="BR909">
        <v>1.16845</v>
      </c>
      <c r="BS909">
        <v>1.1718999999999999</v>
      </c>
      <c r="BT909">
        <v>1.1753</v>
      </c>
      <c r="BU909">
        <v>1.1786000000000001</v>
      </c>
      <c r="BV909">
        <v>1.18215</v>
      </c>
    </row>
    <row r="910" spans="1:74">
      <c r="A910" s="95">
        <v>45561</v>
      </c>
      <c r="AI910">
        <v>1.0837000000000001</v>
      </c>
      <c r="AJ910">
        <v>1.0826</v>
      </c>
      <c r="AK910">
        <v>1.0810999999999999</v>
      </c>
      <c r="AL910">
        <v>1.0718000000000001</v>
      </c>
      <c r="AM910">
        <v>1.0851999999999999</v>
      </c>
      <c r="AN910">
        <v>1.0705</v>
      </c>
      <c r="AO910">
        <v>1.0828</v>
      </c>
      <c r="AP910">
        <v>1.1034999999999999</v>
      </c>
      <c r="AQ910" s="28">
        <v>1.1154999999999999</v>
      </c>
      <c r="AR910">
        <v>1.1186499999999999</v>
      </c>
      <c r="AS910">
        <v>1.1202000000000001</v>
      </c>
      <c r="AT910">
        <v>1.1213</v>
      </c>
      <c r="AU910">
        <v>1.1224000000000001</v>
      </c>
      <c r="AW910">
        <v>1.1249499999999999</v>
      </c>
      <c r="AZ910">
        <v>1.12845</v>
      </c>
      <c r="BC910">
        <v>1.13215</v>
      </c>
      <c r="BF910">
        <v>1.13585</v>
      </c>
      <c r="BH910">
        <v>1.1395500000000001</v>
      </c>
      <c r="BI910">
        <v>1.1432500000000001</v>
      </c>
      <c r="BJ910">
        <v>1.1469499999999999</v>
      </c>
      <c r="BK910">
        <v>1.1504000000000001</v>
      </c>
      <c r="BL910">
        <v>1.1537500000000001</v>
      </c>
      <c r="BM910">
        <v>1.1571499999999999</v>
      </c>
      <c r="BN910">
        <v>1.1605000000000001</v>
      </c>
      <c r="BO910">
        <v>1.1638999999999999</v>
      </c>
      <c r="BP910">
        <v>1.1672499999999999</v>
      </c>
      <c r="BQ910">
        <v>1.1708000000000001</v>
      </c>
      <c r="BR910">
        <v>1.17425</v>
      </c>
      <c r="BS910">
        <v>1.1776500000000001</v>
      </c>
      <c r="BT910">
        <v>1.181</v>
      </c>
      <c r="BU910">
        <v>1.1842999999999999</v>
      </c>
      <c r="BV910">
        <v>1.1877500000000001</v>
      </c>
    </row>
    <row r="911" spans="1:74">
      <c r="A911" s="95">
        <v>45562</v>
      </c>
      <c r="AI911">
        <v>1.0837000000000001</v>
      </c>
      <c r="AJ911">
        <v>1.0826</v>
      </c>
      <c r="AK911">
        <v>1.0810999999999999</v>
      </c>
      <c r="AL911">
        <v>1.0718000000000001</v>
      </c>
      <c r="AM911">
        <v>1.0851999999999999</v>
      </c>
      <c r="AN911">
        <v>1.0705</v>
      </c>
      <c r="AO911">
        <v>1.0828</v>
      </c>
      <c r="AP911">
        <v>1.1034999999999999</v>
      </c>
      <c r="AQ911" s="28">
        <v>1.1157999999999999</v>
      </c>
      <c r="AR911">
        <v>1.1173999999999999</v>
      </c>
      <c r="AS911">
        <v>1.119</v>
      </c>
      <c r="AT911">
        <v>1.1201000000000001</v>
      </c>
      <c r="AU911">
        <v>1.1213</v>
      </c>
      <c r="AW911">
        <v>1.1236999999999999</v>
      </c>
      <c r="AZ911">
        <v>1.1272</v>
      </c>
      <c r="BC911">
        <v>1.1308</v>
      </c>
      <c r="BF911">
        <v>1.1345000000000001</v>
      </c>
      <c r="BH911">
        <v>1.1382000000000001</v>
      </c>
      <c r="BI911">
        <v>1.1418999999999999</v>
      </c>
      <c r="BJ911">
        <v>1.1456</v>
      </c>
      <c r="BK911">
        <v>1.1491</v>
      </c>
      <c r="BL911">
        <v>1.15255</v>
      </c>
      <c r="BM911">
        <v>1.15605</v>
      </c>
      <c r="BN911">
        <v>1.1595</v>
      </c>
      <c r="BO911">
        <v>1.1629499999999999</v>
      </c>
      <c r="BP911">
        <v>1.1664000000000001</v>
      </c>
      <c r="BQ911">
        <v>1.17005</v>
      </c>
      <c r="BR911">
        <v>1.1736</v>
      </c>
      <c r="BS911">
        <v>1.1771</v>
      </c>
      <c r="BT911">
        <v>1.18055</v>
      </c>
      <c r="BU911">
        <v>1.1839</v>
      </c>
      <c r="BV911">
        <v>1.1874499999999999</v>
      </c>
    </row>
    <row r="912" spans="1:74">
      <c r="A912" s="95">
        <v>45565</v>
      </c>
      <c r="AI912">
        <v>1.0837000000000001</v>
      </c>
      <c r="AJ912">
        <v>1.0826</v>
      </c>
      <c r="AK912">
        <v>1.0810999999999999</v>
      </c>
      <c r="AL912">
        <v>1.0718000000000001</v>
      </c>
      <c r="AM912">
        <v>1.0851999999999999</v>
      </c>
      <c r="AN912">
        <v>1.0705</v>
      </c>
      <c r="AO912">
        <v>1.0828</v>
      </c>
      <c r="AP912">
        <v>1.1034999999999999</v>
      </c>
      <c r="AQ912" s="28">
        <v>1.1195999999999999</v>
      </c>
      <c r="AR912">
        <v>1.1138999999999999</v>
      </c>
      <c r="AS912">
        <v>1.1154999999999999</v>
      </c>
      <c r="AT912">
        <v>1.1166499999999999</v>
      </c>
      <c r="AU912">
        <v>1.1178999999999999</v>
      </c>
      <c r="AW912">
        <v>1.1204499999999999</v>
      </c>
      <c r="AZ912">
        <v>1.12425</v>
      </c>
      <c r="BC912">
        <v>1.12815</v>
      </c>
      <c r="BF912">
        <v>1.1316999999999999</v>
      </c>
      <c r="BH912">
        <v>1.1354500000000001</v>
      </c>
      <c r="BI912">
        <v>1.1392500000000001</v>
      </c>
      <c r="BJ912">
        <v>1.1430499999999999</v>
      </c>
      <c r="BK912">
        <v>1.1466499999999999</v>
      </c>
      <c r="BL912">
        <v>1.1501999999999999</v>
      </c>
      <c r="BM912">
        <v>1.1536999999999999</v>
      </c>
      <c r="BN912">
        <v>1.1572499999999999</v>
      </c>
      <c r="BO912">
        <v>1.1608000000000001</v>
      </c>
      <c r="BP912">
        <v>1.16435</v>
      </c>
      <c r="BQ912">
        <v>1.1679999999999999</v>
      </c>
      <c r="BR912">
        <v>1.1716500000000001</v>
      </c>
      <c r="BS912">
        <v>1.1752</v>
      </c>
      <c r="BT912">
        <v>1.17875</v>
      </c>
      <c r="BU912">
        <v>1.18215</v>
      </c>
      <c r="BV912">
        <v>1.1858</v>
      </c>
    </row>
    <row r="913" spans="1:74">
      <c r="A913" s="95">
        <v>45566</v>
      </c>
      <c r="AI913">
        <v>1.0837000000000001</v>
      </c>
      <c r="AJ913">
        <v>1.0826</v>
      </c>
      <c r="AK913">
        <v>1.0810999999999999</v>
      </c>
      <c r="AL913">
        <v>1.0718000000000001</v>
      </c>
      <c r="AM913">
        <v>1.0851999999999999</v>
      </c>
      <c r="AN913">
        <v>1.0705</v>
      </c>
      <c r="AO913">
        <v>1.0828</v>
      </c>
      <c r="AP913">
        <v>1.1034999999999999</v>
      </c>
      <c r="AQ913">
        <v>1.1195999999999999</v>
      </c>
      <c r="AR913" s="28">
        <v>1.1086</v>
      </c>
      <c r="AS913">
        <v>1.1093500000000001</v>
      </c>
      <c r="AT913">
        <v>1.1105</v>
      </c>
      <c r="AU913">
        <v>1.11175</v>
      </c>
      <c r="AW913">
        <v>1.1144000000000001</v>
      </c>
      <c r="AZ913">
        <v>1.11825</v>
      </c>
      <c r="BC913">
        <v>1.1222000000000001</v>
      </c>
      <c r="BF913">
        <v>1.12605</v>
      </c>
      <c r="BH913">
        <v>1.12995</v>
      </c>
      <c r="BI913">
        <v>1.1337999999999999</v>
      </c>
      <c r="BJ913">
        <v>1.1376500000000001</v>
      </c>
      <c r="BK913">
        <v>1.1414</v>
      </c>
      <c r="BL913">
        <v>1.1451</v>
      </c>
      <c r="BM913">
        <v>1.1488</v>
      </c>
      <c r="BN913">
        <v>1.1525000000000001</v>
      </c>
      <c r="BO913">
        <v>1.1561999999999999</v>
      </c>
      <c r="BP913">
        <v>1.1598999999999999</v>
      </c>
      <c r="BQ913">
        <v>1.1637500000000001</v>
      </c>
      <c r="BR913">
        <v>1.1676</v>
      </c>
      <c r="BS913">
        <v>1.1713</v>
      </c>
      <c r="BT913">
        <v>1.1749499999999999</v>
      </c>
      <c r="BU913">
        <v>1.17855</v>
      </c>
      <c r="BV913">
        <v>1.18235</v>
      </c>
    </row>
    <row r="914" spans="1:74">
      <c r="A914" s="95">
        <v>45567</v>
      </c>
      <c r="AI914">
        <v>1.0837000000000001</v>
      </c>
      <c r="AJ914">
        <v>1.0826</v>
      </c>
      <c r="AK914">
        <v>1.0810999999999999</v>
      </c>
      <c r="AL914">
        <v>1.0718000000000001</v>
      </c>
      <c r="AM914">
        <v>1.0851999999999999</v>
      </c>
      <c r="AN914">
        <v>1.0705</v>
      </c>
      <c r="AO914">
        <v>1.0828</v>
      </c>
      <c r="AP914">
        <v>1.1034999999999999</v>
      </c>
      <c r="AQ914">
        <v>1.1195999999999999</v>
      </c>
      <c r="AR914" s="28">
        <v>1.1071</v>
      </c>
      <c r="AS914">
        <v>1.10595</v>
      </c>
      <c r="AT914">
        <v>1.1071500000000001</v>
      </c>
      <c r="AU914">
        <v>1.1084499999999999</v>
      </c>
      <c r="AW914">
        <v>1.1110500000000001</v>
      </c>
      <c r="AZ914">
        <v>1.1150500000000001</v>
      </c>
      <c r="BC914">
        <v>1.1189499999999999</v>
      </c>
      <c r="BF914">
        <v>1.1228499999999999</v>
      </c>
      <c r="BH914">
        <v>1.1267</v>
      </c>
      <c r="BI914">
        <v>1.1305499999999999</v>
      </c>
      <c r="BJ914">
        <v>1.1344000000000001</v>
      </c>
      <c r="BK914">
        <v>1.1379999999999999</v>
      </c>
      <c r="BL914">
        <v>1.1415</v>
      </c>
      <c r="BM914">
        <v>1.145</v>
      </c>
      <c r="BN914">
        <v>1.1485000000000001</v>
      </c>
      <c r="BO914">
        <v>1.1519999999999999</v>
      </c>
      <c r="BP914">
        <v>1.1555</v>
      </c>
      <c r="BQ914">
        <v>1.1591499999999999</v>
      </c>
      <c r="BR914">
        <v>1.16275</v>
      </c>
      <c r="BS914">
        <v>1.16625</v>
      </c>
      <c r="BT914">
        <v>1.1697500000000001</v>
      </c>
      <c r="BU914">
        <v>1.1731</v>
      </c>
      <c r="BV914">
        <v>1.17675</v>
      </c>
    </row>
    <row r="915" spans="1:74">
      <c r="A915" s="95">
        <v>45568</v>
      </c>
      <c r="AI915">
        <v>1.0837000000000001</v>
      </c>
      <c r="AJ915">
        <v>1.0826</v>
      </c>
      <c r="AK915">
        <v>1.0810999999999999</v>
      </c>
      <c r="AL915">
        <v>1.0718000000000001</v>
      </c>
      <c r="AM915">
        <v>1.0851999999999999</v>
      </c>
      <c r="AN915">
        <v>1.0705</v>
      </c>
      <c r="AO915">
        <v>1.0828</v>
      </c>
      <c r="AP915">
        <v>1.1034999999999999</v>
      </c>
      <c r="AQ915">
        <v>1.1195999999999999</v>
      </c>
      <c r="AR915" s="28">
        <v>1.1039000000000001</v>
      </c>
      <c r="AS915">
        <v>1.1046</v>
      </c>
      <c r="AT915">
        <v>1.10575</v>
      </c>
      <c r="AU915">
        <v>1.1071</v>
      </c>
      <c r="AW915">
        <v>1.10975</v>
      </c>
      <c r="AZ915">
        <v>1.11375</v>
      </c>
      <c r="BC915">
        <v>1.1177999999999999</v>
      </c>
      <c r="BF915">
        <v>1.12165</v>
      </c>
      <c r="BH915">
        <v>1.1254999999999999</v>
      </c>
      <c r="BI915">
        <v>1.1294</v>
      </c>
      <c r="BJ915">
        <v>1.1332500000000001</v>
      </c>
      <c r="BK915">
        <v>1.1369</v>
      </c>
      <c r="BL915">
        <v>1.14045</v>
      </c>
      <c r="BM915">
        <v>1.14395</v>
      </c>
      <c r="BN915">
        <v>1.1475</v>
      </c>
      <c r="BO915">
        <v>1.1510499999999999</v>
      </c>
      <c r="BP915">
        <v>1.1546000000000001</v>
      </c>
      <c r="BQ915">
        <v>1.1583000000000001</v>
      </c>
      <c r="BR915">
        <v>1.16195</v>
      </c>
      <c r="BS915">
        <v>1.1655</v>
      </c>
      <c r="BT915">
        <v>1.1690499999999999</v>
      </c>
      <c r="BU915">
        <v>1.1725000000000001</v>
      </c>
      <c r="BV915">
        <v>1.17615</v>
      </c>
    </row>
    <row r="916" spans="1:74">
      <c r="A916" s="95">
        <v>45569</v>
      </c>
      <c r="AI916">
        <v>1.0837000000000001</v>
      </c>
      <c r="AJ916">
        <v>1.0826</v>
      </c>
      <c r="AK916">
        <v>1.0810999999999999</v>
      </c>
      <c r="AL916">
        <v>1.0718000000000001</v>
      </c>
      <c r="AM916">
        <v>1.0851999999999999</v>
      </c>
      <c r="AN916">
        <v>1.0705</v>
      </c>
      <c r="AO916">
        <v>1.0828</v>
      </c>
      <c r="AP916">
        <v>1.1034999999999999</v>
      </c>
      <c r="AQ916">
        <v>1.1195999999999999</v>
      </c>
      <c r="AR916" s="28">
        <v>1.1029</v>
      </c>
      <c r="AS916">
        <v>1.0992500000000001</v>
      </c>
      <c r="AT916">
        <v>1.1004499999999999</v>
      </c>
      <c r="AU916">
        <v>1.10185</v>
      </c>
      <c r="AW916">
        <v>1.1047499999999999</v>
      </c>
      <c r="AZ916">
        <v>1.1091</v>
      </c>
      <c r="BC916">
        <v>1.1134999999999999</v>
      </c>
      <c r="BF916">
        <v>1.1176999999999999</v>
      </c>
      <c r="BH916">
        <v>1.1217999999999999</v>
      </c>
      <c r="BI916">
        <v>1.12595</v>
      </c>
      <c r="BJ916">
        <v>1.1301000000000001</v>
      </c>
      <c r="BK916">
        <v>1.1338999999999999</v>
      </c>
      <c r="BL916">
        <v>1.1376500000000001</v>
      </c>
      <c r="BM916">
        <v>1.1413500000000001</v>
      </c>
      <c r="BN916">
        <v>1.1450499999999999</v>
      </c>
      <c r="BO916">
        <v>1.1488</v>
      </c>
      <c r="BP916">
        <v>1.1525000000000001</v>
      </c>
      <c r="BQ916">
        <v>1.15635</v>
      </c>
      <c r="BR916">
        <v>1.1601999999999999</v>
      </c>
      <c r="BS916">
        <v>1.1638999999999999</v>
      </c>
      <c r="BT916">
        <v>1.1676500000000001</v>
      </c>
      <c r="BU916">
        <v>1.1712499999999999</v>
      </c>
      <c r="BV916">
        <v>1.1750499999999999</v>
      </c>
    </row>
    <row r="917" spans="1:74">
      <c r="A917" s="95">
        <v>45572</v>
      </c>
      <c r="AI917">
        <v>1.0837000000000001</v>
      </c>
      <c r="AJ917">
        <v>1.0826</v>
      </c>
      <c r="AK917">
        <v>1.0810999999999999</v>
      </c>
      <c r="AL917">
        <v>1.0718000000000001</v>
      </c>
      <c r="AM917">
        <v>1.0851999999999999</v>
      </c>
      <c r="AN917">
        <v>1.0705</v>
      </c>
      <c r="AO917">
        <v>1.0828</v>
      </c>
      <c r="AP917">
        <v>1.1034999999999999</v>
      </c>
      <c r="AQ917">
        <v>1.1195999999999999</v>
      </c>
      <c r="AR917" s="28">
        <v>1.0982000000000001</v>
      </c>
      <c r="AS917">
        <v>1.0989</v>
      </c>
      <c r="AT917">
        <v>1.10015</v>
      </c>
      <c r="AU917">
        <v>1.1015999999999999</v>
      </c>
      <c r="AW917">
        <v>1.1045499999999999</v>
      </c>
      <c r="AZ917">
        <v>1.109</v>
      </c>
      <c r="BC917">
        <v>1.1134999999999999</v>
      </c>
      <c r="BF917">
        <v>1.1177999999999999</v>
      </c>
      <c r="BH917">
        <v>1.12205</v>
      </c>
      <c r="BI917">
        <v>1.1263000000000001</v>
      </c>
      <c r="BJ917">
        <v>1.1306</v>
      </c>
      <c r="BK917">
        <v>1.1344000000000001</v>
      </c>
      <c r="BL917">
        <v>1.13805</v>
      </c>
      <c r="BM917">
        <v>1.1416999999999999</v>
      </c>
      <c r="BN917">
        <v>1.1453500000000001</v>
      </c>
      <c r="BO917">
        <v>1.149</v>
      </c>
      <c r="BP917">
        <v>1.15265</v>
      </c>
      <c r="BQ917">
        <v>1.15645</v>
      </c>
      <c r="BR917">
        <v>1.1601999999999999</v>
      </c>
      <c r="BS917">
        <v>1.1638500000000001</v>
      </c>
      <c r="BT917">
        <v>1.1675</v>
      </c>
      <c r="BU917">
        <v>1.171</v>
      </c>
      <c r="BV917">
        <v>1.1748000000000001</v>
      </c>
    </row>
    <row r="918" spans="1:74">
      <c r="A918" s="95">
        <v>45573</v>
      </c>
      <c r="AI918">
        <v>1.0837000000000001</v>
      </c>
      <c r="AJ918">
        <v>1.0826</v>
      </c>
      <c r="AK918">
        <v>1.0810999999999999</v>
      </c>
      <c r="AL918">
        <v>1.0718000000000001</v>
      </c>
      <c r="AM918">
        <v>1.0851999999999999</v>
      </c>
      <c r="AN918">
        <v>1.0705</v>
      </c>
      <c r="AO918">
        <v>1.0828</v>
      </c>
      <c r="AP918">
        <v>1.1034999999999999</v>
      </c>
      <c r="AQ918">
        <v>1.1195999999999999</v>
      </c>
      <c r="AR918" s="28">
        <v>1.0982000000000001</v>
      </c>
      <c r="AS918">
        <v>1.0991500000000001</v>
      </c>
      <c r="AT918">
        <v>1.1004</v>
      </c>
      <c r="AU918">
        <v>1.1017999999999999</v>
      </c>
      <c r="AW918">
        <v>1.1047</v>
      </c>
      <c r="AZ918">
        <v>1.109</v>
      </c>
      <c r="BC918">
        <v>1.1133999999999999</v>
      </c>
      <c r="BF918">
        <v>1.1176999999999999</v>
      </c>
      <c r="BH918">
        <v>1.12195</v>
      </c>
      <c r="BI918">
        <v>1.1262000000000001</v>
      </c>
      <c r="BJ918">
        <v>1.1305000000000001</v>
      </c>
      <c r="BK918">
        <v>1.1344000000000001</v>
      </c>
      <c r="BL918">
        <v>1.1382000000000001</v>
      </c>
      <c r="BM918">
        <v>1.1419999999999999</v>
      </c>
      <c r="BN918">
        <v>1.1457999999999999</v>
      </c>
      <c r="BO918">
        <v>1.1496</v>
      </c>
      <c r="BP918">
        <v>1.1534</v>
      </c>
      <c r="BQ918">
        <v>1.1573500000000001</v>
      </c>
      <c r="BR918">
        <v>1.1613</v>
      </c>
      <c r="BS918">
        <v>1.1651</v>
      </c>
      <c r="BT918">
        <v>1.1688499999999999</v>
      </c>
      <c r="BU918">
        <v>1.17255</v>
      </c>
      <c r="BV918">
        <v>1.17645</v>
      </c>
    </row>
    <row r="919" spans="1:74">
      <c r="A919" s="95">
        <v>45574</v>
      </c>
      <c r="AI919">
        <v>1.0837000000000001</v>
      </c>
      <c r="AJ919">
        <v>1.0826</v>
      </c>
      <c r="AK919">
        <v>1.0810999999999999</v>
      </c>
      <c r="AL919">
        <v>1.0718000000000001</v>
      </c>
      <c r="AM919">
        <v>1.0851999999999999</v>
      </c>
      <c r="AN919">
        <v>1.0705</v>
      </c>
      <c r="AO919">
        <v>1.0828</v>
      </c>
      <c r="AP919">
        <v>1.1034999999999999</v>
      </c>
      <c r="AQ919">
        <v>1.1195999999999999</v>
      </c>
      <c r="AR919" s="28">
        <v>1.0956999999999999</v>
      </c>
      <c r="AS919">
        <v>1.09555</v>
      </c>
      <c r="AT919">
        <v>1.0968</v>
      </c>
      <c r="AU919">
        <v>1.0982499999999999</v>
      </c>
      <c r="AW919">
        <v>1.1012</v>
      </c>
      <c r="AZ919">
        <v>1.1055999999999999</v>
      </c>
      <c r="BC919">
        <v>1.1101000000000001</v>
      </c>
      <c r="BF919">
        <v>1.1145499999999999</v>
      </c>
      <c r="BH919">
        <v>1.1189499999999999</v>
      </c>
      <c r="BI919">
        <v>1.1233500000000001</v>
      </c>
      <c r="BJ919">
        <v>1.12775</v>
      </c>
      <c r="BK919">
        <v>1.13175</v>
      </c>
      <c r="BL919">
        <v>1.1355500000000001</v>
      </c>
      <c r="BM919">
        <v>1.1393</v>
      </c>
      <c r="BN919">
        <v>1.1431</v>
      </c>
      <c r="BO919">
        <v>1.1469</v>
      </c>
      <c r="BP919">
        <v>1.15065</v>
      </c>
      <c r="BQ919">
        <v>1.1546000000000001</v>
      </c>
      <c r="BR919">
        <v>1.15855</v>
      </c>
      <c r="BS919">
        <v>1.1623000000000001</v>
      </c>
      <c r="BT919">
        <v>1.1660999999999999</v>
      </c>
      <c r="BU919">
        <v>1.1697500000000001</v>
      </c>
      <c r="BV919">
        <v>1.1736500000000001</v>
      </c>
    </row>
    <row r="920" spans="1:74">
      <c r="A920" s="95">
        <v>45575</v>
      </c>
      <c r="AI920">
        <v>1.0837000000000001</v>
      </c>
      <c r="AJ920">
        <v>1.0826</v>
      </c>
      <c r="AK920">
        <v>1.0810999999999999</v>
      </c>
      <c r="AL920">
        <v>1.0718000000000001</v>
      </c>
      <c r="AM920">
        <v>1.0851999999999999</v>
      </c>
      <c r="AN920">
        <v>1.0705</v>
      </c>
      <c r="AO920">
        <v>1.0828</v>
      </c>
      <c r="AP920">
        <v>1.1034999999999999</v>
      </c>
      <c r="AQ920">
        <v>1.1195999999999999</v>
      </c>
      <c r="AR920" s="28">
        <v>1.0931999999999999</v>
      </c>
      <c r="AS920">
        <v>1.0939000000000001</v>
      </c>
      <c r="AT920">
        <v>1.0951</v>
      </c>
      <c r="AU920">
        <v>1.0966</v>
      </c>
      <c r="AW920">
        <v>1.09955</v>
      </c>
      <c r="AZ920">
        <v>1.10395</v>
      </c>
      <c r="BC920">
        <v>1.1085499999999999</v>
      </c>
      <c r="BF920">
        <v>1.1130500000000001</v>
      </c>
      <c r="BH920">
        <v>1.1173999999999999</v>
      </c>
      <c r="BI920">
        <v>1.12175</v>
      </c>
      <c r="BJ920">
        <v>1.1261000000000001</v>
      </c>
      <c r="BK920">
        <v>1.13025</v>
      </c>
      <c r="BL920">
        <v>1.13425</v>
      </c>
      <c r="BM920">
        <v>1.13825</v>
      </c>
      <c r="BN920">
        <v>1.14225</v>
      </c>
      <c r="BO920">
        <v>1.1463000000000001</v>
      </c>
      <c r="BP920">
        <v>1.1503000000000001</v>
      </c>
      <c r="BQ920">
        <v>1.15445</v>
      </c>
      <c r="BR920">
        <v>1.1586000000000001</v>
      </c>
      <c r="BS920">
        <v>1.1626000000000001</v>
      </c>
      <c r="BT920">
        <v>1.16665</v>
      </c>
      <c r="BU920">
        <v>1.1705000000000001</v>
      </c>
      <c r="BV920">
        <v>1.17465</v>
      </c>
    </row>
    <row r="921" spans="1:74">
      <c r="A921" s="95">
        <v>45576</v>
      </c>
      <c r="AI921">
        <v>1.0837000000000001</v>
      </c>
      <c r="AJ921">
        <v>1.0826</v>
      </c>
      <c r="AK921">
        <v>1.0810999999999999</v>
      </c>
      <c r="AL921">
        <v>1.0718000000000001</v>
      </c>
      <c r="AM921">
        <v>1.0851999999999999</v>
      </c>
      <c r="AN921">
        <v>1.0705</v>
      </c>
      <c r="AO921">
        <v>1.0828</v>
      </c>
      <c r="AP921">
        <v>1.1034999999999999</v>
      </c>
      <c r="AQ921">
        <v>1.1195999999999999</v>
      </c>
      <c r="AR921" s="28">
        <v>1.0938000000000001</v>
      </c>
      <c r="AS921">
        <v>1.09555</v>
      </c>
      <c r="AT921">
        <v>1.0968</v>
      </c>
      <c r="AU921">
        <v>1.0983499999999999</v>
      </c>
      <c r="AV921">
        <v>1.0998000000000001</v>
      </c>
      <c r="AW921">
        <v>1.1012</v>
      </c>
      <c r="AZ921">
        <v>1.10555</v>
      </c>
      <c r="BC921">
        <v>1.10995</v>
      </c>
      <c r="BF921">
        <v>1.11425</v>
      </c>
      <c r="BH921">
        <v>1.1185</v>
      </c>
      <c r="BI921">
        <v>1.1227499999999999</v>
      </c>
      <c r="BJ921">
        <v>1.127</v>
      </c>
      <c r="BK921">
        <v>1.1310500000000001</v>
      </c>
      <c r="BL921">
        <v>1.1349499999999999</v>
      </c>
      <c r="BM921">
        <v>1.1388499999999999</v>
      </c>
      <c r="BN921">
        <v>1.1427499999999999</v>
      </c>
      <c r="BO921">
        <v>1.1466499999999999</v>
      </c>
      <c r="BP921">
        <v>1.15055</v>
      </c>
      <c r="BQ921">
        <v>1.1546000000000001</v>
      </c>
      <c r="BR921">
        <v>1.15865</v>
      </c>
      <c r="BS921">
        <v>1.16255</v>
      </c>
      <c r="BT921">
        <v>1.16645</v>
      </c>
      <c r="BU921">
        <v>1.17025</v>
      </c>
      <c r="BV921">
        <v>1.17425</v>
      </c>
    </row>
    <row r="922" spans="1:74">
      <c r="A922" s="95">
        <v>45579</v>
      </c>
      <c r="AI922">
        <v>1.0837000000000001</v>
      </c>
      <c r="AJ922">
        <v>1.0826</v>
      </c>
      <c r="AK922">
        <v>1.0810999999999999</v>
      </c>
      <c r="AL922">
        <v>1.0718000000000001</v>
      </c>
      <c r="AM922">
        <v>1.0851999999999999</v>
      </c>
      <c r="AN922">
        <v>1.0705</v>
      </c>
      <c r="AO922">
        <v>1.0828</v>
      </c>
      <c r="AP922">
        <v>1.1034999999999999</v>
      </c>
      <c r="AQ922">
        <v>1.1195999999999999</v>
      </c>
      <c r="AR922" s="28">
        <v>1.0914999999999999</v>
      </c>
      <c r="AS922">
        <v>1.0912999999999999</v>
      </c>
      <c r="AT922">
        <v>1.0925499999999999</v>
      </c>
      <c r="AU922">
        <v>1.09405</v>
      </c>
      <c r="AV922">
        <v>1.09555</v>
      </c>
      <c r="AW922">
        <v>1.0970500000000001</v>
      </c>
      <c r="AZ922">
        <v>1.1014999999999999</v>
      </c>
      <c r="BC922">
        <v>1.1060000000000001</v>
      </c>
      <c r="BF922">
        <v>1.1104000000000001</v>
      </c>
      <c r="BH922">
        <v>1.1147499999999999</v>
      </c>
      <c r="BI922">
        <v>1.1191500000000001</v>
      </c>
      <c r="BJ922">
        <v>1.1234999999999999</v>
      </c>
      <c r="BK922">
        <v>1.1275999999999999</v>
      </c>
      <c r="BL922">
        <v>1.1315500000000001</v>
      </c>
      <c r="BM922">
        <v>1.1355500000000001</v>
      </c>
      <c r="BN922">
        <v>1.1395</v>
      </c>
      <c r="BO922">
        <v>1.1434500000000001</v>
      </c>
      <c r="BP922">
        <v>1.1474</v>
      </c>
      <c r="BQ922">
        <v>1.1515500000000001</v>
      </c>
      <c r="BR922">
        <v>1.1556500000000001</v>
      </c>
      <c r="BS922">
        <v>1.1596</v>
      </c>
      <c r="BT922">
        <v>1.1635500000000001</v>
      </c>
      <c r="BU922">
        <v>1.1674</v>
      </c>
      <c r="BV922">
        <v>1.1715</v>
      </c>
    </row>
    <row r="923" spans="1:74">
      <c r="A923" s="95">
        <v>45580</v>
      </c>
      <c r="AI923">
        <v>1.0837000000000001</v>
      </c>
      <c r="AJ923">
        <v>1.0826</v>
      </c>
      <c r="AK923">
        <v>1.0810999999999999</v>
      </c>
      <c r="AL923">
        <v>1.0718000000000001</v>
      </c>
      <c r="AM923">
        <v>1.0851999999999999</v>
      </c>
      <c r="AN923">
        <v>1.0705</v>
      </c>
      <c r="AO923">
        <v>1.0828</v>
      </c>
      <c r="AP923">
        <v>1.1034999999999999</v>
      </c>
      <c r="AQ923">
        <v>1.1195999999999999</v>
      </c>
      <c r="AR923" s="28">
        <v>1.0903</v>
      </c>
      <c r="AS923">
        <v>1.0903</v>
      </c>
      <c r="AT923">
        <v>1.0914999999999999</v>
      </c>
      <c r="AU923">
        <v>1.093</v>
      </c>
      <c r="AV923">
        <v>1.0945</v>
      </c>
      <c r="AW923">
        <v>1.0959000000000001</v>
      </c>
      <c r="AZ923">
        <v>1.1003499999999999</v>
      </c>
      <c r="BC923">
        <v>1.1049500000000001</v>
      </c>
      <c r="BF923">
        <v>1.10945</v>
      </c>
      <c r="BH923">
        <v>1.11385</v>
      </c>
      <c r="BI923">
        <v>1.11825</v>
      </c>
      <c r="BJ923">
        <v>1.1226499999999999</v>
      </c>
      <c r="BK923">
        <v>1.1268</v>
      </c>
      <c r="BL923">
        <v>1.1307499999999999</v>
      </c>
      <c r="BM923">
        <v>1.1347499999999999</v>
      </c>
      <c r="BN923">
        <v>1.1387</v>
      </c>
      <c r="BO923">
        <v>1.1427</v>
      </c>
      <c r="BP923">
        <v>1.1466499999999999</v>
      </c>
      <c r="BQ923">
        <v>1.1508</v>
      </c>
      <c r="BR923">
        <v>1.1549</v>
      </c>
      <c r="BS923">
        <v>1.1588499999999999</v>
      </c>
      <c r="BT923">
        <v>1.1628499999999999</v>
      </c>
      <c r="BU923">
        <v>1.1667000000000001</v>
      </c>
      <c r="BV923">
        <v>1.1708000000000001</v>
      </c>
    </row>
    <row r="924" spans="1:74">
      <c r="A924" s="95">
        <v>45581</v>
      </c>
      <c r="AI924">
        <v>1.0837000000000001</v>
      </c>
      <c r="AJ924">
        <v>1.0826</v>
      </c>
      <c r="AK924">
        <v>1.0810999999999999</v>
      </c>
      <c r="AL924">
        <v>1.0718000000000001</v>
      </c>
      <c r="AM924">
        <v>1.0851999999999999</v>
      </c>
      <c r="AN924">
        <v>1.0705</v>
      </c>
      <c r="AO924">
        <v>1.0828</v>
      </c>
      <c r="AP924">
        <v>1.1034999999999999</v>
      </c>
      <c r="AQ924">
        <v>1.1195999999999999</v>
      </c>
      <c r="AR924" s="28">
        <v>1.0896999999999999</v>
      </c>
      <c r="AS924">
        <v>1.0871</v>
      </c>
      <c r="AT924">
        <v>1.0883</v>
      </c>
      <c r="AU924">
        <v>1.0898000000000001</v>
      </c>
      <c r="AV924">
        <v>1.0912500000000001</v>
      </c>
      <c r="AW924">
        <v>1.0927</v>
      </c>
      <c r="AZ924">
        <v>1.0971500000000001</v>
      </c>
      <c r="BC924">
        <v>1.10175</v>
      </c>
      <c r="BF924">
        <v>1.1062000000000001</v>
      </c>
      <c r="BH924">
        <v>1.1106</v>
      </c>
      <c r="BI924">
        <v>1.115</v>
      </c>
      <c r="BJ924">
        <v>1.1194</v>
      </c>
      <c r="BK924">
        <v>1.1235999999999999</v>
      </c>
      <c r="BL924">
        <v>1.1275999999999999</v>
      </c>
      <c r="BM924">
        <v>1.1315999999999999</v>
      </c>
      <c r="BN924">
        <v>1.13565</v>
      </c>
      <c r="BO924">
        <v>1.1396500000000001</v>
      </c>
      <c r="BP924">
        <v>1.1436999999999999</v>
      </c>
      <c r="BQ924">
        <v>1.1478999999999999</v>
      </c>
      <c r="BR924">
        <v>1.15205</v>
      </c>
      <c r="BS924">
        <v>1.15605</v>
      </c>
      <c r="BT924">
        <v>1.1600999999999999</v>
      </c>
      <c r="BU924">
        <v>1.1639999999999999</v>
      </c>
      <c r="BV924">
        <v>1.16815</v>
      </c>
    </row>
    <row r="925" spans="1:74">
      <c r="A925" s="95">
        <v>45582</v>
      </c>
      <c r="AI925">
        <v>1.0837000000000001</v>
      </c>
      <c r="AJ925">
        <v>1.0826</v>
      </c>
      <c r="AK925">
        <v>1.0810999999999999</v>
      </c>
      <c r="AL925">
        <v>1.0718000000000001</v>
      </c>
      <c r="AM925">
        <v>1.0851999999999999</v>
      </c>
      <c r="AN925">
        <v>1.0705</v>
      </c>
      <c r="AO925">
        <v>1.0828</v>
      </c>
      <c r="AP925">
        <v>1.1034999999999999</v>
      </c>
      <c r="AQ925">
        <v>1.1195999999999999</v>
      </c>
      <c r="AR925" s="28">
        <v>1.0866</v>
      </c>
      <c r="AS925">
        <v>1.08395</v>
      </c>
      <c r="AT925">
        <v>1.0851500000000001</v>
      </c>
      <c r="AU925">
        <v>1.0866</v>
      </c>
      <c r="AV925">
        <v>1.0882000000000001</v>
      </c>
      <c r="AW925">
        <v>1.08975</v>
      </c>
      <c r="AZ925">
        <v>1.0945</v>
      </c>
      <c r="BC925">
        <v>1.09935</v>
      </c>
      <c r="BF925">
        <v>1.10405</v>
      </c>
      <c r="BH925">
        <v>1.1085499999999999</v>
      </c>
      <c r="BI925">
        <v>1.1131</v>
      </c>
      <c r="BJ925">
        <v>1.11765</v>
      </c>
      <c r="BK925">
        <v>1.1220000000000001</v>
      </c>
      <c r="BL925">
        <v>1.1262000000000001</v>
      </c>
      <c r="BM925">
        <v>1.1304000000000001</v>
      </c>
      <c r="BN925">
        <v>1.1346000000000001</v>
      </c>
      <c r="BO925">
        <v>1.1388499999999999</v>
      </c>
      <c r="BP925">
        <v>1.1430499999999999</v>
      </c>
      <c r="BQ925">
        <v>1.1474500000000001</v>
      </c>
      <c r="BR925">
        <v>1.1517999999999999</v>
      </c>
      <c r="BS925">
        <v>1.1559999999999999</v>
      </c>
      <c r="BT925">
        <v>1.1601999999999999</v>
      </c>
      <c r="BU925">
        <v>1.1642999999999999</v>
      </c>
      <c r="BV925">
        <v>1.16865</v>
      </c>
    </row>
    <row r="926" spans="1:74">
      <c r="A926" s="95">
        <v>45583</v>
      </c>
      <c r="AI926">
        <v>1.0837000000000001</v>
      </c>
      <c r="AJ926">
        <v>1.0826</v>
      </c>
      <c r="AK926">
        <v>1.0810999999999999</v>
      </c>
      <c r="AL926">
        <v>1.0718000000000001</v>
      </c>
      <c r="AM926">
        <v>1.0851999999999999</v>
      </c>
      <c r="AN926">
        <v>1.0705</v>
      </c>
      <c r="AO926">
        <v>1.0828</v>
      </c>
      <c r="AP926">
        <v>1.1034999999999999</v>
      </c>
      <c r="AQ926">
        <v>1.1195999999999999</v>
      </c>
      <c r="AR926" s="28">
        <v>1.0847</v>
      </c>
      <c r="AS926">
        <v>1.08795</v>
      </c>
      <c r="AT926">
        <v>1.0891500000000001</v>
      </c>
      <c r="AU926">
        <v>1.0905499999999999</v>
      </c>
      <c r="AV926">
        <v>1.0922499999999999</v>
      </c>
      <c r="AW926">
        <v>1.09385</v>
      </c>
      <c r="AZ926">
        <v>1.0987</v>
      </c>
      <c r="BC926">
        <v>1.10365</v>
      </c>
      <c r="BF926">
        <v>1.1084000000000001</v>
      </c>
      <c r="BH926">
        <v>1.1130500000000001</v>
      </c>
      <c r="BI926">
        <v>1.11765</v>
      </c>
      <c r="BJ926">
        <v>1.1223000000000001</v>
      </c>
      <c r="BK926">
        <v>1.1266499999999999</v>
      </c>
      <c r="BL926">
        <v>1.1308499999999999</v>
      </c>
      <c r="BM926">
        <v>1.1351</v>
      </c>
      <c r="BN926">
        <v>1.1393</v>
      </c>
      <c r="BO926">
        <v>1.1435</v>
      </c>
      <c r="BP926">
        <v>1.1476999999999999</v>
      </c>
      <c r="BQ926">
        <v>1.1520999999999999</v>
      </c>
      <c r="BR926">
        <v>1.15645</v>
      </c>
      <c r="BS926">
        <v>1.16065</v>
      </c>
      <c r="BT926">
        <v>1.1648499999999999</v>
      </c>
      <c r="BU926">
        <v>1.1689000000000001</v>
      </c>
      <c r="BV926">
        <v>1.1732499999999999</v>
      </c>
    </row>
    <row r="927" spans="1:74">
      <c r="A927" s="95">
        <v>45586</v>
      </c>
      <c r="AI927">
        <v>1.0837000000000001</v>
      </c>
      <c r="AJ927">
        <v>1.0826</v>
      </c>
      <c r="AK927">
        <v>1.0810999999999999</v>
      </c>
      <c r="AL927">
        <v>1.0718000000000001</v>
      </c>
      <c r="AM927">
        <v>1.0851999999999999</v>
      </c>
      <c r="AN927">
        <v>1.0705</v>
      </c>
      <c r="AO927">
        <v>1.0828</v>
      </c>
      <c r="AP927">
        <v>1.1034999999999999</v>
      </c>
      <c r="AQ927">
        <v>1.1195999999999999</v>
      </c>
      <c r="AR927" s="28">
        <v>1.0852999999999999</v>
      </c>
      <c r="AS927">
        <v>1.0824499999999999</v>
      </c>
      <c r="AT927">
        <v>1.0837000000000001</v>
      </c>
      <c r="AU927">
        <v>1.0851999999999999</v>
      </c>
      <c r="AV927">
        <v>1.0868</v>
      </c>
      <c r="AW927">
        <v>1.0884</v>
      </c>
      <c r="AZ927">
        <v>1.0932500000000001</v>
      </c>
      <c r="BC927">
        <v>1.0982000000000001</v>
      </c>
      <c r="BF927">
        <v>1.1030500000000001</v>
      </c>
      <c r="BH927">
        <v>1.10765</v>
      </c>
      <c r="BI927">
        <v>1.11225</v>
      </c>
      <c r="BJ927">
        <v>1.1169</v>
      </c>
      <c r="BK927">
        <v>1.1212500000000001</v>
      </c>
      <c r="BL927">
        <v>1.1254</v>
      </c>
      <c r="BM927">
        <v>1.1295999999999999</v>
      </c>
      <c r="BN927">
        <v>1.13375</v>
      </c>
      <c r="BO927">
        <v>1.1378999999999999</v>
      </c>
      <c r="BP927">
        <v>1.1420999999999999</v>
      </c>
      <c r="BQ927">
        <v>1.14645</v>
      </c>
      <c r="BR927">
        <v>1.1507499999999999</v>
      </c>
      <c r="BS927">
        <v>1.1549</v>
      </c>
      <c r="BT927">
        <v>1.1591</v>
      </c>
      <c r="BU927">
        <v>1.1631</v>
      </c>
      <c r="BV927">
        <v>1.1674500000000001</v>
      </c>
    </row>
    <row r="928" spans="1:74">
      <c r="A928" s="95">
        <v>45587</v>
      </c>
      <c r="AI928">
        <v>1.0837000000000001</v>
      </c>
      <c r="AJ928">
        <v>1.0826</v>
      </c>
      <c r="AK928">
        <v>1.0810999999999999</v>
      </c>
      <c r="AL928">
        <v>1.0718000000000001</v>
      </c>
      <c r="AM928">
        <v>1.0851999999999999</v>
      </c>
      <c r="AN928">
        <v>1.0705</v>
      </c>
      <c r="AO928">
        <v>1.0828</v>
      </c>
      <c r="AP928">
        <v>1.1034999999999999</v>
      </c>
      <c r="AQ928">
        <v>1.1195999999999999</v>
      </c>
      <c r="AR928" s="28">
        <v>1.0821000000000001</v>
      </c>
      <c r="AS928">
        <v>1.08125</v>
      </c>
      <c r="AT928">
        <v>1.0825</v>
      </c>
      <c r="AU928">
        <v>1.0840000000000001</v>
      </c>
      <c r="AV928">
        <v>1.0855999999999999</v>
      </c>
      <c r="AW928">
        <v>1.0872999999999999</v>
      </c>
      <c r="AZ928">
        <v>1.0923</v>
      </c>
      <c r="BC928">
        <v>1.0973999999999999</v>
      </c>
      <c r="BF928">
        <v>1.1022000000000001</v>
      </c>
      <c r="BH928">
        <v>1.1069</v>
      </c>
      <c r="BI928">
        <v>1.11155</v>
      </c>
      <c r="BJ928">
        <v>1.11625</v>
      </c>
      <c r="BK928">
        <v>1.1206</v>
      </c>
      <c r="BL928">
        <v>1.1246499999999999</v>
      </c>
      <c r="BM928">
        <v>1.1287499999999999</v>
      </c>
      <c r="BN928">
        <v>1.1328</v>
      </c>
      <c r="BO928">
        <v>1.1368499999999999</v>
      </c>
      <c r="BP928">
        <v>1.1409499999999999</v>
      </c>
      <c r="BQ928">
        <v>1.1452</v>
      </c>
      <c r="BR928">
        <v>1.1494</v>
      </c>
      <c r="BS928">
        <v>1.1534500000000001</v>
      </c>
      <c r="BT928">
        <v>1.1575</v>
      </c>
      <c r="BU928">
        <v>1.1614500000000001</v>
      </c>
      <c r="BV928">
        <v>1.1656500000000001</v>
      </c>
    </row>
    <row r="929" spans="1:74">
      <c r="A929" s="95">
        <v>45588</v>
      </c>
      <c r="AI929">
        <v>1.0837000000000001</v>
      </c>
      <c r="AJ929">
        <v>1.0826</v>
      </c>
      <c r="AK929">
        <v>1.0810999999999999</v>
      </c>
      <c r="AL929">
        <v>1.0718000000000001</v>
      </c>
      <c r="AM929">
        <v>1.0851999999999999</v>
      </c>
      <c r="AN929">
        <v>1.0705</v>
      </c>
      <c r="AO929">
        <v>1.0828</v>
      </c>
      <c r="AP929">
        <v>1.1034999999999999</v>
      </c>
      <c r="AQ929">
        <v>1.1195999999999999</v>
      </c>
      <c r="AR929" s="28">
        <v>1.0767</v>
      </c>
      <c r="AS929">
        <v>1.0792999999999999</v>
      </c>
      <c r="AT929">
        <v>1.0805</v>
      </c>
      <c r="AU929">
        <v>1.0820000000000001</v>
      </c>
      <c r="AV929">
        <v>1.08365</v>
      </c>
      <c r="AW929">
        <v>1.08535</v>
      </c>
      <c r="AZ929">
        <v>1.0905</v>
      </c>
      <c r="BC929">
        <v>1.09575</v>
      </c>
      <c r="BF929">
        <v>1.1008500000000001</v>
      </c>
      <c r="BH929">
        <v>1.1056999999999999</v>
      </c>
      <c r="BI929">
        <v>1.1105499999999999</v>
      </c>
      <c r="BJ929">
        <v>1.1153500000000001</v>
      </c>
      <c r="BK929">
        <v>1.1200000000000001</v>
      </c>
      <c r="BL929">
        <v>1.1244000000000001</v>
      </c>
      <c r="BM929">
        <v>1.1288499999999999</v>
      </c>
      <c r="BN929">
        <v>1.1332500000000001</v>
      </c>
      <c r="BO929">
        <v>1.1376999999999999</v>
      </c>
      <c r="BP929">
        <v>1.1420999999999999</v>
      </c>
      <c r="BQ929">
        <v>1.1467499999999999</v>
      </c>
      <c r="BR929">
        <v>1.1513</v>
      </c>
      <c r="BS929">
        <v>1.1557500000000001</v>
      </c>
      <c r="BT929">
        <v>1.16015</v>
      </c>
      <c r="BU929">
        <v>1.16445</v>
      </c>
      <c r="BV929">
        <v>1.1690499999999999</v>
      </c>
    </row>
    <row r="930" spans="1:74">
      <c r="A930" s="95">
        <v>45589</v>
      </c>
      <c r="AI930">
        <v>1.0837000000000001</v>
      </c>
      <c r="AJ930">
        <v>1.0826</v>
      </c>
      <c r="AK930">
        <v>1.0810999999999999</v>
      </c>
      <c r="AL930">
        <v>1.0718000000000001</v>
      </c>
      <c r="AM930">
        <v>1.0851999999999999</v>
      </c>
      <c r="AN930">
        <v>1.0705</v>
      </c>
      <c r="AO930">
        <v>1.0828</v>
      </c>
      <c r="AP930">
        <v>1.1034999999999999</v>
      </c>
      <c r="AQ930">
        <v>1.1195999999999999</v>
      </c>
      <c r="AR930" s="28">
        <v>1.0801000000000001</v>
      </c>
      <c r="AS930">
        <v>1.08335</v>
      </c>
      <c r="AT930">
        <v>1.0845499999999999</v>
      </c>
      <c r="AU930">
        <v>1.0861000000000001</v>
      </c>
      <c r="AV930">
        <v>1.0876999999999999</v>
      </c>
      <c r="AW930">
        <v>1.08945</v>
      </c>
      <c r="AZ930">
        <v>1.0945499999999999</v>
      </c>
      <c r="BC930">
        <v>1.09975</v>
      </c>
      <c r="BF930">
        <v>1.1047499999999999</v>
      </c>
      <c r="BH930">
        <v>1.1095999999999999</v>
      </c>
      <c r="BI930">
        <v>1.1144000000000001</v>
      </c>
      <c r="BJ930">
        <v>1.1192500000000001</v>
      </c>
      <c r="BK930">
        <v>1.12385</v>
      </c>
      <c r="BL930">
        <v>1.1282000000000001</v>
      </c>
      <c r="BM930">
        <v>1.1325499999999999</v>
      </c>
      <c r="BN930">
        <v>1.1369</v>
      </c>
      <c r="BO930">
        <v>1.1412500000000001</v>
      </c>
      <c r="BP930">
        <v>1.1456500000000001</v>
      </c>
      <c r="BQ930">
        <v>1.1501999999999999</v>
      </c>
      <c r="BR930">
        <v>1.1547000000000001</v>
      </c>
      <c r="BS930">
        <v>1.1590499999999999</v>
      </c>
      <c r="BT930">
        <v>1.1634</v>
      </c>
      <c r="BU930">
        <v>1.1676500000000001</v>
      </c>
      <c r="BV930">
        <v>1.17215</v>
      </c>
    </row>
    <row r="931" spans="1:74">
      <c r="A931" s="95">
        <v>45590</v>
      </c>
      <c r="AI931">
        <v>1.0837000000000001</v>
      </c>
      <c r="AJ931">
        <v>1.0826</v>
      </c>
      <c r="AK931">
        <v>1.0810999999999999</v>
      </c>
      <c r="AL931">
        <v>1.0718000000000001</v>
      </c>
      <c r="AM931">
        <v>1.0851999999999999</v>
      </c>
      <c r="AN931">
        <v>1.0705</v>
      </c>
      <c r="AO931">
        <v>1.0828</v>
      </c>
      <c r="AP931">
        <v>1.1034999999999999</v>
      </c>
      <c r="AQ931">
        <v>1.1195999999999999</v>
      </c>
      <c r="AR931" s="28">
        <v>1.0825</v>
      </c>
      <c r="AS931">
        <v>1.08135</v>
      </c>
      <c r="AT931">
        <v>1.0825499999999999</v>
      </c>
      <c r="AU931">
        <v>1.08405</v>
      </c>
      <c r="AV931">
        <v>1.0857000000000001</v>
      </c>
      <c r="AW931">
        <v>1.0873999999999999</v>
      </c>
      <c r="AZ931">
        <v>1.0925499999999999</v>
      </c>
      <c r="BC931">
        <v>1.09775</v>
      </c>
      <c r="BF931">
        <v>1.1028</v>
      </c>
      <c r="BH931">
        <v>1.10765</v>
      </c>
      <c r="BI931">
        <v>1.1125</v>
      </c>
      <c r="BJ931">
        <v>1.1173999999999999</v>
      </c>
      <c r="BK931">
        <v>1.1220000000000001</v>
      </c>
      <c r="BL931">
        <v>1.1264000000000001</v>
      </c>
      <c r="BM931">
        <v>1.1308</v>
      </c>
      <c r="BN931">
        <v>1.1351500000000001</v>
      </c>
      <c r="BO931">
        <v>1.1395500000000001</v>
      </c>
      <c r="BP931">
        <v>1.14395</v>
      </c>
      <c r="BQ931">
        <v>1.1485000000000001</v>
      </c>
      <c r="BR931">
        <v>1.1530499999999999</v>
      </c>
      <c r="BS931">
        <v>1.1574500000000001</v>
      </c>
      <c r="BT931">
        <v>1.1617999999999999</v>
      </c>
      <c r="BU931">
        <v>1.16605</v>
      </c>
      <c r="BV931">
        <v>1.1706000000000001</v>
      </c>
    </row>
    <row r="932" spans="1:74">
      <c r="A932" s="95">
        <v>45593</v>
      </c>
      <c r="AI932">
        <v>1.0837000000000001</v>
      </c>
      <c r="AJ932">
        <v>1.0826</v>
      </c>
      <c r="AK932">
        <v>1.0810999999999999</v>
      </c>
      <c r="AL932">
        <v>1.0718000000000001</v>
      </c>
      <c r="AM932">
        <v>1.0851999999999999</v>
      </c>
      <c r="AN932">
        <v>1.0705</v>
      </c>
      <c r="AO932">
        <v>1.0828</v>
      </c>
      <c r="AP932">
        <v>1.1034999999999999</v>
      </c>
      <c r="AQ932">
        <v>1.1195999999999999</v>
      </c>
      <c r="AR932" s="28">
        <v>1.0818000000000001</v>
      </c>
      <c r="AS932">
        <v>1.0821499999999999</v>
      </c>
      <c r="AT932">
        <v>1.08335</v>
      </c>
      <c r="AU932">
        <v>1.0849</v>
      </c>
      <c r="AV932">
        <v>1.0865499999999999</v>
      </c>
      <c r="AW932">
        <v>1.0882499999999999</v>
      </c>
      <c r="AZ932">
        <v>1.09365</v>
      </c>
      <c r="BC932">
        <v>1.0991</v>
      </c>
      <c r="BF932">
        <v>1.1044499999999999</v>
      </c>
      <c r="BH932">
        <v>1.10965</v>
      </c>
      <c r="BI932">
        <v>1.1149</v>
      </c>
      <c r="BJ932">
        <v>1.12015</v>
      </c>
      <c r="BK932">
        <v>1.1250500000000001</v>
      </c>
      <c r="BL932">
        <v>1.1296999999999999</v>
      </c>
      <c r="BM932">
        <v>1.1343000000000001</v>
      </c>
      <c r="BN932">
        <v>1.1389</v>
      </c>
      <c r="BO932">
        <v>1.1435</v>
      </c>
      <c r="BP932">
        <v>1.14815</v>
      </c>
      <c r="BQ932">
        <v>1.1529499999999999</v>
      </c>
      <c r="BR932">
        <v>1.1577</v>
      </c>
      <c r="BS932">
        <v>1.16235</v>
      </c>
      <c r="BT932">
        <v>1.1669499999999999</v>
      </c>
      <c r="BU932">
        <v>1.1714</v>
      </c>
      <c r="BV932">
        <v>1.1761999999999999</v>
      </c>
    </row>
    <row r="933" spans="1:74">
      <c r="A933" s="95">
        <v>45594</v>
      </c>
      <c r="AI933">
        <v>1.0837000000000001</v>
      </c>
      <c r="AJ933">
        <v>1.0826</v>
      </c>
      <c r="AK933">
        <v>1.0810999999999999</v>
      </c>
      <c r="AL933">
        <v>1.0718000000000001</v>
      </c>
      <c r="AM933">
        <v>1.0851999999999999</v>
      </c>
      <c r="AN933">
        <v>1.0705</v>
      </c>
      <c r="AO933">
        <v>1.0828</v>
      </c>
      <c r="AP933">
        <v>1.1034999999999999</v>
      </c>
      <c r="AQ933">
        <v>1.1195999999999999</v>
      </c>
      <c r="AR933" s="28">
        <v>1.0773999999999999</v>
      </c>
      <c r="AS933">
        <v>1.0823</v>
      </c>
      <c r="AT933">
        <v>1.0834999999999999</v>
      </c>
      <c r="AU933">
        <v>1.0850500000000001</v>
      </c>
      <c r="AV933">
        <v>1.0866499999999999</v>
      </c>
      <c r="AW933">
        <v>1.0883499999999999</v>
      </c>
      <c r="AZ933">
        <v>1.09365</v>
      </c>
      <c r="BC933">
        <v>1.099</v>
      </c>
      <c r="BF933">
        <v>1.1042000000000001</v>
      </c>
      <c r="BH933">
        <v>1.1092500000000001</v>
      </c>
      <c r="BI933">
        <v>1.1143000000000001</v>
      </c>
      <c r="BJ933">
        <v>1.1194</v>
      </c>
      <c r="BK933">
        <v>1.1242000000000001</v>
      </c>
      <c r="BL933">
        <v>1.1287499999999999</v>
      </c>
      <c r="BM933">
        <v>1.1333500000000001</v>
      </c>
      <c r="BN933">
        <v>1.1378999999999999</v>
      </c>
      <c r="BO933">
        <v>1.14245</v>
      </c>
      <c r="BP933">
        <v>1.1470499999999999</v>
      </c>
      <c r="BQ933">
        <v>1.1517999999999999</v>
      </c>
      <c r="BR933">
        <v>1.15655</v>
      </c>
      <c r="BS933">
        <v>1.1611</v>
      </c>
      <c r="BT933">
        <v>1.1656500000000001</v>
      </c>
      <c r="BU933">
        <v>1.1700999999999999</v>
      </c>
      <c r="BV933">
        <v>1.1748000000000001</v>
      </c>
    </row>
    <row r="934" spans="1:74">
      <c r="A934" s="95">
        <v>45595</v>
      </c>
      <c r="AI934">
        <v>1.0837000000000001</v>
      </c>
      <c r="AJ934">
        <v>1.0826</v>
      </c>
      <c r="AK934">
        <v>1.0810999999999999</v>
      </c>
      <c r="AL934">
        <v>1.0718000000000001</v>
      </c>
      <c r="AM934">
        <v>1.0851999999999999</v>
      </c>
      <c r="AN934">
        <v>1.0705</v>
      </c>
      <c r="AO934">
        <v>1.0828</v>
      </c>
      <c r="AP934">
        <v>1.1034999999999999</v>
      </c>
      <c r="AQ934">
        <v>1.1195999999999999</v>
      </c>
      <c r="AR934" s="28">
        <v>1.0814999999999999</v>
      </c>
      <c r="AS934">
        <v>1.08785</v>
      </c>
      <c r="AT934">
        <v>1.0890500000000001</v>
      </c>
      <c r="AU934">
        <v>1.0905499999999999</v>
      </c>
      <c r="AV934">
        <v>1.0920000000000001</v>
      </c>
      <c r="AW934">
        <v>1.09375</v>
      </c>
      <c r="AZ934">
        <v>1.0987499999999999</v>
      </c>
      <c r="BC934">
        <v>1.10385</v>
      </c>
      <c r="BF934">
        <v>1.1087499999999999</v>
      </c>
      <c r="BH934">
        <v>1.1134999999999999</v>
      </c>
      <c r="BI934">
        <v>1.1183000000000001</v>
      </c>
      <c r="BJ934">
        <v>1.1230500000000001</v>
      </c>
      <c r="BK934">
        <v>1.1275999999999999</v>
      </c>
      <c r="BL934">
        <v>1.13185</v>
      </c>
      <c r="BM934">
        <v>1.1361000000000001</v>
      </c>
      <c r="BN934">
        <v>1.14035</v>
      </c>
      <c r="BO934">
        <v>1.14455</v>
      </c>
      <c r="BP934">
        <v>1.1488</v>
      </c>
      <c r="BQ934">
        <v>1.1532500000000001</v>
      </c>
      <c r="BR934">
        <v>1.1576500000000001</v>
      </c>
      <c r="BS934">
        <v>1.1618999999999999</v>
      </c>
      <c r="BT934">
        <v>1.1660999999999999</v>
      </c>
      <c r="BU934">
        <v>1.17025</v>
      </c>
      <c r="BV934">
        <v>1.1746000000000001</v>
      </c>
    </row>
    <row r="935" spans="1:74">
      <c r="A935" s="95">
        <v>45596</v>
      </c>
      <c r="AI935">
        <v>1.0837000000000001</v>
      </c>
      <c r="AJ935">
        <v>1.0826</v>
      </c>
      <c r="AK935">
        <v>1.0810999999999999</v>
      </c>
      <c r="AL935">
        <v>1.0718000000000001</v>
      </c>
      <c r="AM935">
        <v>1.0851999999999999</v>
      </c>
      <c r="AN935">
        <v>1.0705</v>
      </c>
      <c r="AO935">
        <v>1.0828</v>
      </c>
      <c r="AP935">
        <v>1.1034999999999999</v>
      </c>
      <c r="AQ935">
        <v>1.1195999999999999</v>
      </c>
      <c r="AR935" s="28">
        <v>1.0882000000000001</v>
      </c>
      <c r="AS935">
        <v>1.0878000000000001</v>
      </c>
      <c r="AT935">
        <v>1.089</v>
      </c>
      <c r="AU935">
        <v>1.0905</v>
      </c>
      <c r="AV935">
        <v>1.09195</v>
      </c>
      <c r="AW935">
        <v>1.0936999999999999</v>
      </c>
      <c r="AZ935">
        <v>1.0987</v>
      </c>
      <c r="BC935">
        <v>1.1037999999999999</v>
      </c>
      <c r="BF935">
        <v>1.1086</v>
      </c>
      <c r="BH935">
        <v>1.1134999999999999</v>
      </c>
      <c r="BI935">
        <v>1.11835</v>
      </c>
      <c r="BJ935">
        <v>1.1232</v>
      </c>
      <c r="BK935">
        <v>1.1278999999999999</v>
      </c>
      <c r="BL935">
        <v>1.13235</v>
      </c>
      <c r="BM935">
        <v>1.1368</v>
      </c>
      <c r="BN935">
        <v>1.1412500000000001</v>
      </c>
      <c r="BO935">
        <v>1.1456999999999999</v>
      </c>
      <c r="BP935">
        <v>1.15015</v>
      </c>
      <c r="BQ935">
        <v>1.1548</v>
      </c>
      <c r="BR935">
        <v>1.1594</v>
      </c>
      <c r="BS935">
        <v>1.1638500000000001</v>
      </c>
      <c r="BT935">
        <v>1.1682999999999999</v>
      </c>
      <c r="BU935">
        <v>1.1726000000000001</v>
      </c>
      <c r="BV935">
        <v>1.1772</v>
      </c>
    </row>
    <row r="936" spans="1:74">
      <c r="A936" s="95">
        <v>45597</v>
      </c>
      <c r="AI936">
        <v>1.0837000000000001</v>
      </c>
      <c r="AJ936">
        <v>1.0826</v>
      </c>
      <c r="AK936">
        <v>1.0810999999999999</v>
      </c>
      <c r="AL936">
        <v>1.0718000000000001</v>
      </c>
      <c r="AM936">
        <v>1.0851999999999999</v>
      </c>
      <c r="AN936">
        <v>1.0705</v>
      </c>
      <c r="AO936">
        <v>1.0828</v>
      </c>
      <c r="AP936">
        <v>1.1034999999999999</v>
      </c>
      <c r="AQ936">
        <v>1.1195999999999999</v>
      </c>
      <c r="AR936">
        <v>1.0882000000000001</v>
      </c>
      <c r="AS936">
        <v>1.0885</v>
      </c>
      <c r="AT936">
        <v>1.08575</v>
      </c>
      <c r="AU936">
        <v>1.0871999999999999</v>
      </c>
      <c r="AV936">
        <v>1.0886499999999999</v>
      </c>
      <c r="AW936">
        <v>1.0904</v>
      </c>
      <c r="AZ936">
        <v>1.0953999999999999</v>
      </c>
      <c r="BC936">
        <v>1.1005499999999999</v>
      </c>
      <c r="BF936">
        <v>1.1055999999999999</v>
      </c>
      <c r="BH936">
        <v>1.1105499999999999</v>
      </c>
      <c r="BI936">
        <v>1.1154500000000001</v>
      </c>
      <c r="BJ936">
        <v>1.1204000000000001</v>
      </c>
      <c r="BK936">
        <v>1.1252</v>
      </c>
      <c r="BL936">
        <v>1.1297999999999999</v>
      </c>
      <c r="BM936">
        <v>1.1344000000000001</v>
      </c>
      <c r="BN936">
        <v>1.1389499999999999</v>
      </c>
      <c r="BO936">
        <v>1.1435500000000001</v>
      </c>
      <c r="BP936">
        <v>1.14815</v>
      </c>
      <c r="BQ936">
        <v>1.1529499999999999</v>
      </c>
      <c r="BR936">
        <v>1.1577</v>
      </c>
      <c r="BS936">
        <v>1.1623000000000001</v>
      </c>
      <c r="BT936">
        <v>1.1669</v>
      </c>
      <c r="BU936">
        <v>1.1713</v>
      </c>
      <c r="BV936">
        <v>1.17605</v>
      </c>
    </row>
    <row r="937" spans="1:74">
      <c r="A937" s="95">
        <v>45600</v>
      </c>
      <c r="AI937">
        <v>1.0837000000000001</v>
      </c>
      <c r="AJ937">
        <v>1.0826</v>
      </c>
      <c r="AK937">
        <v>1.0810999999999999</v>
      </c>
      <c r="AL937">
        <v>1.0718000000000001</v>
      </c>
      <c r="AM937">
        <v>1.0851999999999999</v>
      </c>
      <c r="AN937">
        <v>1.0705</v>
      </c>
      <c r="AO937">
        <v>1.0828</v>
      </c>
      <c r="AP937">
        <v>1.1034999999999999</v>
      </c>
      <c r="AQ937">
        <v>1.1195999999999999</v>
      </c>
      <c r="AR937">
        <v>1.0882000000000001</v>
      </c>
      <c r="AS937" s="28">
        <v>1.0904</v>
      </c>
      <c r="AT937">
        <v>1.0896999999999999</v>
      </c>
      <c r="AU937">
        <v>1.0911500000000001</v>
      </c>
      <c r="AV937">
        <v>1.0926</v>
      </c>
      <c r="AW937">
        <v>1.0943000000000001</v>
      </c>
      <c r="AZ937">
        <v>1.09935</v>
      </c>
      <c r="BC937">
        <v>1.1044</v>
      </c>
      <c r="BF937">
        <v>1.1093999999999999</v>
      </c>
      <c r="BH937">
        <v>1.11425</v>
      </c>
      <c r="BI937">
        <v>1.1191500000000001</v>
      </c>
      <c r="BJ937">
        <v>1.1240000000000001</v>
      </c>
      <c r="BK937">
        <v>1.1287</v>
      </c>
      <c r="BL937">
        <v>1.1331500000000001</v>
      </c>
      <c r="BM937">
        <v>1.1375500000000001</v>
      </c>
      <c r="BN937">
        <v>1.1419999999999999</v>
      </c>
      <c r="BO937">
        <v>1.14645</v>
      </c>
      <c r="BP937">
        <v>1.1508499999999999</v>
      </c>
      <c r="BQ937">
        <v>1.1555</v>
      </c>
      <c r="BR937">
        <v>1.1600999999999999</v>
      </c>
      <c r="BS937">
        <v>1.1645000000000001</v>
      </c>
      <c r="BT937">
        <v>1.1689499999999999</v>
      </c>
      <c r="BU937">
        <v>1.1732499999999999</v>
      </c>
      <c r="BV937">
        <v>1.1778</v>
      </c>
    </row>
    <row r="938" spans="1:74">
      <c r="A938" s="95">
        <v>45601</v>
      </c>
      <c r="AI938">
        <v>1.0837000000000001</v>
      </c>
      <c r="AJ938">
        <v>1.0826</v>
      </c>
      <c r="AK938">
        <v>1.0810999999999999</v>
      </c>
      <c r="AL938">
        <v>1.0718000000000001</v>
      </c>
      <c r="AM938">
        <v>1.0851999999999999</v>
      </c>
      <c r="AN938">
        <v>1.0705</v>
      </c>
      <c r="AO938">
        <v>1.0828</v>
      </c>
      <c r="AP938">
        <v>1.1034999999999999</v>
      </c>
      <c r="AQ938">
        <v>1.1195999999999999</v>
      </c>
      <c r="AR938">
        <v>1.0882000000000001</v>
      </c>
      <c r="AS938" s="28">
        <v>1.0896999999999999</v>
      </c>
      <c r="AT938">
        <v>1.0949500000000001</v>
      </c>
      <c r="AU938">
        <v>1.0963499999999999</v>
      </c>
      <c r="AV938">
        <v>1.0979000000000001</v>
      </c>
      <c r="AW938">
        <v>1.09955</v>
      </c>
      <c r="AZ938">
        <v>1.1046</v>
      </c>
      <c r="BC938">
        <v>1.1097999999999999</v>
      </c>
      <c r="BF938">
        <v>1.1148499999999999</v>
      </c>
      <c r="BH938">
        <v>1.11975</v>
      </c>
      <c r="BI938">
        <v>1.1246</v>
      </c>
      <c r="BJ938">
        <v>1.1294999999999999</v>
      </c>
      <c r="BK938">
        <v>1.1342000000000001</v>
      </c>
      <c r="BL938">
        <v>1.1385000000000001</v>
      </c>
      <c r="BM938">
        <v>1.1428499999999999</v>
      </c>
      <c r="BN938">
        <v>1.1471499999999999</v>
      </c>
      <c r="BO938">
        <v>1.1515</v>
      </c>
      <c r="BP938">
        <v>1.1557999999999999</v>
      </c>
      <c r="BQ938">
        <v>1.16035</v>
      </c>
      <c r="BR938">
        <v>1.1648000000000001</v>
      </c>
      <c r="BS938">
        <v>1.1691499999999999</v>
      </c>
      <c r="BT938">
        <v>1.1734500000000001</v>
      </c>
      <c r="BU938">
        <v>1.1776500000000001</v>
      </c>
      <c r="BV938">
        <v>1.18215</v>
      </c>
    </row>
    <row r="939" spans="1:74">
      <c r="A939" s="95">
        <v>45602</v>
      </c>
      <c r="AI939">
        <v>1.0837000000000001</v>
      </c>
      <c r="AJ939">
        <v>1.0826</v>
      </c>
      <c r="AK939">
        <v>1.0810999999999999</v>
      </c>
      <c r="AL939">
        <v>1.0718000000000001</v>
      </c>
      <c r="AM939">
        <v>1.0851999999999999</v>
      </c>
      <c r="AN939">
        <v>1.0705</v>
      </c>
      <c r="AO939">
        <v>1.0828</v>
      </c>
      <c r="AP939">
        <v>1.1034999999999999</v>
      </c>
      <c r="AQ939">
        <v>1.1195999999999999</v>
      </c>
      <c r="AR939">
        <v>1.0882000000000001</v>
      </c>
      <c r="AS939" s="28">
        <v>1.0694999999999999</v>
      </c>
      <c r="AT939">
        <v>1.0751999999999999</v>
      </c>
      <c r="AU939">
        <v>1.0766</v>
      </c>
      <c r="AV939">
        <v>1.0781499999999999</v>
      </c>
      <c r="AW939">
        <v>1.0799000000000001</v>
      </c>
      <c r="AZ939">
        <v>1.08535</v>
      </c>
      <c r="BC939">
        <v>1.091</v>
      </c>
      <c r="BF939">
        <v>1.0966</v>
      </c>
      <c r="BH939">
        <v>1.1020000000000001</v>
      </c>
      <c r="BI939">
        <v>1.1073999999999999</v>
      </c>
      <c r="BJ939">
        <v>1.1128</v>
      </c>
      <c r="BK939">
        <v>1.11805</v>
      </c>
      <c r="BL939">
        <v>1.1230500000000001</v>
      </c>
      <c r="BM939">
        <v>1.12805</v>
      </c>
      <c r="BN939">
        <v>1.1330499999999999</v>
      </c>
      <c r="BO939">
        <v>1.13805</v>
      </c>
      <c r="BP939">
        <v>1.1431</v>
      </c>
      <c r="BQ939">
        <v>1.1483000000000001</v>
      </c>
      <c r="BR939">
        <v>1.1534500000000001</v>
      </c>
      <c r="BS939">
        <v>1.15845</v>
      </c>
      <c r="BT939">
        <v>1.1635</v>
      </c>
      <c r="BU939">
        <v>1.1682999999999999</v>
      </c>
      <c r="BV939">
        <v>1.1735</v>
      </c>
    </row>
    <row r="940" spans="1:74">
      <c r="A940" s="95">
        <v>45603</v>
      </c>
      <c r="AI940">
        <v>1.0837000000000001</v>
      </c>
      <c r="AJ940">
        <v>1.0826</v>
      </c>
      <c r="AK940">
        <v>1.0810999999999999</v>
      </c>
      <c r="AL940">
        <v>1.0718000000000001</v>
      </c>
      <c r="AM940">
        <v>1.0851999999999999</v>
      </c>
      <c r="AN940">
        <v>1.0705</v>
      </c>
      <c r="AO940">
        <v>1.0828</v>
      </c>
      <c r="AP940">
        <v>1.1034999999999999</v>
      </c>
      <c r="AQ940">
        <v>1.1195999999999999</v>
      </c>
      <c r="AR940">
        <v>1.0882000000000001</v>
      </c>
      <c r="AS940" s="28">
        <v>1.0785</v>
      </c>
      <c r="AT940">
        <v>1.0799000000000001</v>
      </c>
      <c r="AU940">
        <v>1.0812999999999999</v>
      </c>
      <c r="AV940">
        <v>1.0828</v>
      </c>
      <c r="AW940">
        <v>1.0845499999999999</v>
      </c>
      <c r="AZ940">
        <v>1.0899000000000001</v>
      </c>
      <c r="BC940">
        <v>1.09545</v>
      </c>
      <c r="BF940">
        <v>1.1006</v>
      </c>
      <c r="BH940">
        <v>1.1056999999999999</v>
      </c>
      <c r="BI940">
        <v>1.1108499999999999</v>
      </c>
      <c r="BJ940">
        <v>1.1160000000000001</v>
      </c>
      <c r="BK940">
        <v>1.1209499999999999</v>
      </c>
      <c r="BL940">
        <v>1.1254999999999999</v>
      </c>
      <c r="BM940">
        <v>1.1301000000000001</v>
      </c>
      <c r="BN940">
        <v>1.1346499999999999</v>
      </c>
      <c r="BO940">
        <v>1.1392</v>
      </c>
      <c r="BP940">
        <v>1.1437999999999999</v>
      </c>
      <c r="BQ940">
        <v>1.14855</v>
      </c>
      <c r="BR940">
        <v>1.1533</v>
      </c>
      <c r="BS940">
        <v>1.15785</v>
      </c>
      <c r="BT940">
        <v>1.16245</v>
      </c>
      <c r="BU940">
        <v>1.1668499999999999</v>
      </c>
      <c r="BV940">
        <v>1.1716</v>
      </c>
    </row>
    <row r="941" spans="1:74">
      <c r="A941" s="95">
        <v>45604</v>
      </c>
      <c r="AI941">
        <v>1.0837000000000001</v>
      </c>
      <c r="AJ941">
        <v>1.0826</v>
      </c>
      <c r="AK941">
        <v>1.0810999999999999</v>
      </c>
      <c r="AL941">
        <v>1.0718000000000001</v>
      </c>
      <c r="AM941">
        <v>1.0851999999999999</v>
      </c>
      <c r="AN941">
        <v>1.0705</v>
      </c>
      <c r="AO941">
        <v>1.0828</v>
      </c>
      <c r="AP941">
        <v>1.1034999999999999</v>
      </c>
      <c r="AQ941">
        <v>1.1195999999999999</v>
      </c>
      <c r="AR941">
        <v>1.0882000000000001</v>
      </c>
      <c r="AS941" s="28">
        <v>1.0771999999999999</v>
      </c>
      <c r="AT941">
        <v>1.0729</v>
      </c>
      <c r="AU941">
        <v>1.0743</v>
      </c>
      <c r="AV941">
        <v>1.07585</v>
      </c>
      <c r="AW941">
        <v>1.0775999999999999</v>
      </c>
      <c r="AZ941">
        <v>1.0831999999999999</v>
      </c>
      <c r="BC941">
        <v>1.089</v>
      </c>
      <c r="BF941">
        <v>1.0946499999999999</v>
      </c>
      <c r="BH941">
        <v>1.10005</v>
      </c>
      <c r="BI941">
        <v>1.10545</v>
      </c>
      <c r="BJ941">
        <v>1.1108499999999999</v>
      </c>
      <c r="BK941">
        <v>1.11595</v>
      </c>
      <c r="BL941">
        <v>1.1204499999999999</v>
      </c>
      <c r="BM941">
        <v>1.1249</v>
      </c>
      <c r="BN941">
        <v>1.1294</v>
      </c>
      <c r="BO941">
        <v>1.1338999999999999</v>
      </c>
      <c r="BP941">
        <v>1.13835</v>
      </c>
      <c r="BQ941">
        <v>1.1430499999999999</v>
      </c>
      <c r="BR941">
        <v>1.1476500000000001</v>
      </c>
      <c r="BS941">
        <v>1.15215</v>
      </c>
      <c r="BT941">
        <v>1.1566000000000001</v>
      </c>
      <c r="BU941">
        <v>1.1609499999999999</v>
      </c>
      <c r="BV941">
        <v>1.1656</v>
      </c>
    </row>
    <row r="942" spans="1:74">
      <c r="A942" s="95">
        <v>45607</v>
      </c>
      <c r="AI942">
        <v>1.0837000000000001</v>
      </c>
      <c r="AJ942">
        <v>1.0826</v>
      </c>
      <c r="AK942">
        <v>1.0810999999999999</v>
      </c>
      <c r="AL942">
        <v>1.0718000000000001</v>
      </c>
      <c r="AM942">
        <v>1.0851999999999999</v>
      </c>
      <c r="AN942">
        <v>1.0705</v>
      </c>
      <c r="AO942">
        <v>1.0828</v>
      </c>
      <c r="AP942">
        <v>1.1034999999999999</v>
      </c>
      <c r="AQ942">
        <v>1.1195999999999999</v>
      </c>
      <c r="AR942">
        <v>1.0882000000000001</v>
      </c>
      <c r="AS942" s="28">
        <v>1.0650999999999999</v>
      </c>
      <c r="AT942">
        <v>1.0665500000000001</v>
      </c>
      <c r="AU942">
        <v>1.06795</v>
      </c>
      <c r="AV942">
        <v>1.0694999999999999</v>
      </c>
      <c r="AW942">
        <v>1.07125</v>
      </c>
      <c r="AZ942">
        <v>1.0768500000000001</v>
      </c>
      <c r="BC942">
        <v>1.0827500000000001</v>
      </c>
      <c r="BF942">
        <v>1.0886</v>
      </c>
      <c r="BH942">
        <v>1.0942499999999999</v>
      </c>
      <c r="BI942">
        <v>1.0999000000000001</v>
      </c>
      <c r="BJ942">
        <v>1.1054999999999999</v>
      </c>
      <c r="BK942">
        <v>1.1109</v>
      </c>
      <c r="BL942">
        <v>1.1157999999999999</v>
      </c>
      <c r="BM942">
        <v>1.1207499999999999</v>
      </c>
      <c r="BN942">
        <v>1.12565</v>
      </c>
      <c r="BO942">
        <v>1.1306</v>
      </c>
      <c r="BP942">
        <v>1.1355</v>
      </c>
      <c r="BQ942">
        <v>1.1406499999999999</v>
      </c>
      <c r="BR942">
        <v>1.1456999999999999</v>
      </c>
      <c r="BS942">
        <v>1.15065</v>
      </c>
      <c r="BT942">
        <v>1.1555500000000001</v>
      </c>
      <c r="BU942">
        <v>1.1603000000000001</v>
      </c>
      <c r="BV942">
        <v>1.1654</v>
      </c>
    </row>
    <row r="943" spans="1:74">
      <c r="A943" s="95">
        <v>45608</v>
      </c>
      <c r="AI943">
        <v>1.0837000000000001</v>
      </c>
      <c r="AJ943">
        <v>1.0826</v>
      </c>
      <c r="AK943">
        <v>1.0810999999999999</v>
      </c>
      <c r="AL943">
        <v>1.0718000000000001</v>
      </c>
      <c r="AM943">
        <v>1.0851999999999999</v>
      </c>
      <c r="AN943">
        <v>1.0705</v>
      </c>
      <c r="AO943">
        <v>1.0828</v>
      </c>
      <c r="AP943">
        <v>1.1034999999999999</v>
      </c>
      <c r="AQ943">
        <v>1.1195999999999999</v>
      </c>
      <c r="AR943">
        <v>1.0882000000000001</v>
      </c>
      <c r="AS943" s="28">
        <v>1.0617000000000001</v>
      </c>
      <c r="AT943">
        <v>1.0627</v>
      </c>
      <c r="AU943">
        <v>1.0640499999999999</v>
      </c>
      <c r="AV943">
        <v>1.06565</v>
      </c>
      <c r="AW943">
        <v>1.06745</v>
      </c>
      <c r="AZ943">
        <v>1.07315</v>
      </c>
      <c r="BC943">
        <v>1.0791500000000001</v>
      </c>
      <c r="BF943">
        <v>1.085</v>
      </c>
      <c r="BH943">
        <v>1.0906499999999999</v>
      </c>
      <c r="BI943">
        <v>1.0963000000000001</v>
      </c>
      <c r="BJ943">
        <v>1.10195</v>
      </c>
      <c r="BK943">
        <v>1.1073</v>
      </c>
      <c r="BL943">
        <v>1.1120000000000001</v>
      </c>
      <c r="BM943">
        <v>1.1167</v>
      </c>
      <c r="BN943">
        <v>1.1214</v>
      </c>
      <c r="BO943">
        <v>1.1261000000000001</v>
      </c>
      <c r="BP943">
        <v>1.1308</v>
      </c>
      <c r="BQ943">
        <v>1.13575</v>
      </c>
      <c r="BR943">
        <v>1.1406000000000001</v>
      </c>
      <c r="BS943">
        <v>1.1453</v>
      </c>
      <c r="BT943">
        <v>1.1499999999999999</v>
      </c>
      <c r="BU943">
        <v>1.15455</v>
      </c>
      <c r="BV943">
        <v>1.1594</v>
      </c>
    </row>
    <row r="944" spans="1:74">
      <c r="A944" s="95">
        <v>45609</v>
      </c>
      <c r="AI944">
        <v>1.0837000000000001</v>
      </c>
      <c r="AJ944">
        <v>1.0826</v>
      </c>
      <c r="AK944">
        <v>1.0810999999999999</v>
      </c>
      <c r="AL944">
        <v>1.0718000000000001</v>
      </c>
      <c r="AM944">
        <v>1.0851999999999999</v>
      </c>
      <c r="AN944">
        <v>1.0705</v>
      </c>
      <c r="AO944">
        <v>1.0828</v>
      </c>
      <c r="AP944">
        <v>1.1034999999999999</v>
      </c>
      <c r="AQ944">
        <v>1.1195999999999999</v>
      </c>
      <c r="AR944">
        <v>1.0882000000000001</v>
      </c>
      <c r="AS944" s="28">
        <v>1.0629</v>
      </c>
      <c r="AT944">
        <v>1.0579499999999999</v>
      </c>
      <c r="AU944">
        <v>1.0592999999999999</v>
      </c>
      <c r="AV944">
        <v>1.0608</v>
      </c>
      <c r="AW944">
        <v>1.0625500000000001</v>
      </c>
      <c r="AZ944">
        <v>1.06795</v>
      </c>
      <c r="BC944">
        <v>1.0736000000000001</v>
      </c>
      <c r="BF944">
        <v>1.07925</v>
      </c>
      <c r="BH944">
        <v>1.0847</v>
      </c>
      <c r="BI944">
        <v>1.0902000000000001</v>
      </c>
      <c r="BJ944">
        <v>1.09565</v>
      </c>
      <c r="BK944">
        <v>1.1008500000000001</v>
      </c>
      <c r="BL944">
        <v>1.1054999999999999</v>
      </c>
      <c r="BM944">
        <v>1.11015</v>
      </c>
      <c r="BN944">
        <v>1.1148</v>
      </c>
      <c r="BO944">
        <v>1.1194500000000001</v>
      </c>
      <c r="BP944">
        <v>1.1241000000000001</v>
      </c>
      <c r="BQ944">
        <v>1.1289499999999999</v>
      </c>
      <c r="BR944">
        <v>1.13375</v>
      </c>
      <c r="BS944">
        <v>1.1384000000000001</v>
      </c>
      <c r="BT944">
        <v>1.1430499999999999</v>
      </c>
      <c r="BU944">
        <v>1.1475500000000001</v>
      </c>
      <c r="BV944">
        <v>1.15235</v>
      </c>
    </row>
    <row r="945" spans="1:74">
      <c r="A945" s="95">
        <v>45610</v>
      </c>
      <c r="AI945">
        <v>1.0837000000000001</v>
      </c>
      <c r="AJ945">
        <v>1.0826</v>
      </c>
      <c r="AK945">
        <v>1.0810999999999999</v>
      </c>
      <c r="AL945">
        <v>1.0718000000000001</v>
      </c>
      <c r="AM945">
        <v>1.0851999999999999</v>
      </c>
      <c r="AN945">
        <v>1.0705</v>
      </c>
      <c r="AO945">
        <v>1.0828</v>
      </c>
      <c r="AP945">
        <v>1.1034999999999999</v>
      </c>
      <c r="AQ945">
        <v>1.1195999999999999</v>
      </c>
      <c r="AR945">
        <v>1.0882000000000001</v>
      </c>
      <c r="AS945" s="28">
        <v>1.0532999999999999</v>
      </c>
      <c r="AT945">
        <v>1.056</v>
      </c>
      <c r="AU945">
        <v>1.05735</v>
      </c>
      <c r="AV945">
        <v>1.0589500000000001</v>
      </c>
      <c r="AW945">
        <v>1.0606500000000001</v>
      </c>
      <c r="AZ945">
        <v>1.0663</v>
      </c>
      <c r="BC945">
        <v>1.0721499999999999</v>
      </c>
      <c r="BF945">
        <v>1.0780000000000001</v>
      </c>
      <c r="BH945">
        <v>1.0837000000000001</v>
      </c>
      <c r="BI945">
        <v>1.08935</v>
      </c>
      <c r="BJ945">
        <v>1.095</v>
      </c>
      <c r="BK945">
        <v>1.1004</v>
      </c>
      <c r="BL945">
        <v>1.1051</v>
      </c>
      <c r="BM945">
        <v>1.1097999999999999</v>
      </c>
      <c r="BN945">
        <v>1.1145</v>
      </c>
      <c r="BO945">
        <v>1.1192</v>
      </c>
      <c r="BP945">
        <v>1.1238999999999999</v>
      </c>
      <c r="BQ945">
        <v>1.1288</v>
      </c>
      <c r="BR945">
        <v>1.13365</v>
      </c>
      <c r="BS945">
        <v>1.13835</v>
      </c>
      <c r="BT945">
        <v>1.1430499999999999</v>
      </c>
      <c r="BU945">
        <v>1.1476</v>
      </c>
      <c r="BV945">
        <v>1.15245</v>
      </c>
    </row>
    <row r="946" spans="1:74">
      <c r="A946" s="95">
        <v>45611</v>
      </c>
      <c r="AI946">
        <v>1.0837000000000001</v>
      </c>
      <c r="AJ946">
        <v>1.0826</v>
      </c>
      <c r="AK946">
        <v>1.0810999999999999</v>
      </c>
      <c r="AL946">
        <v>1.0718000000000001</v>
      </c>
      <c r="AM946">
        <v>1.0851999999999999</v>
      </c>
      <c r="AN946">
        <v>1.0705</v>
      </c>
      <c r="AO946">
        <v>1.0828</v>
      </c>
      <c r="AP946">
        <v>1.1034999999999999</v>
      </c>
      <c r="AQ946">
        <v>1.1195999999999999</v>
      </c>
      <c r="AR946">
        <v>1.0882000000000001</v>
      </c>
      <c r="AS946" s="28">
        <v>1.0583</v>
      </c>
      <c r="AT946">
        <v>1.0549500000000001</v>
      </c>
      <c r="AU946">
        <v>1.0563499999999999</v>
      </c>
      <c r="AV946">
        <v>1.0579000000000001</v>
      </c>
      <c r="AW946">
        <v>1.05965</v>
      </c>
      <c r="AZ946">
        <v>1.0652999999999999</v>
      </c>
      <c r="BC946">
        <v>1.0711999999999999</v>
      </c>
      <c r="BF946">
        <v>1.077</v>
      </c>
      <c r="BH946">
        <v>1.0826</v>
      </c>
      <c r="BI946">
        <v>1.08815</v>
      </c>
      <c r="BJ946">
        <v>1.09375</v>
      </c>
      <c r="BK946">
        <v>1.0991</v>
      </c>
      <c r="BL946">
        <v>1.10385</v>
      </c>
      <c r="BM946">
        <v>1.1086</v>
      </c>
      <c r="BN946">
        <v>1.1133</v>
      </c>
      <c r="BO946">
        <v>1.11805</v>
      </c>
      <c r="BP946">
        <v>1.1227499999999999</v>
      </c>
      <c r="BQ946">
        <v>1.1276999999999999</v>
      </c>
      <c r="BR946">
        <v>1.1326000000000001</v>
      </c>
      <c r="BS946">
        <v>1.1373500000000001</v>
      </c>
      <c r="BT946">
        <v>1.14205</v>
      </c>
      <c r="BU946">
        <v>1.1466499999999999</v>
      </c>
      <c r="BV946">
        <v>1.1515</v>
      </c>
    </row>
    <row r="947" spans="1:74">
      <c r="A947" s="95">
        <v>45614</v>
      </c>
      <c r="AI947">
        <v>1.0837000000000001</v>
      </c>
      <c r="AJ947">
        <v>1.0826</v>
      </c>
      <c r="AK947">
        <v>1.0810999999999999</v>
      </c>
      <c r="AL947">
        <v>1.0718000000000001</v>
      </c>
      <c r="AM947">
        <v>1.0851999999999999</v>
      </c>
      <c r="AN947">
        <v>1.0705</v>
      </c>
      <c r="AO947">
        <v>1.0828</v>
      </c>
      <c r="AP947">
        <v>1.1034999999999999</v>
      </c>
      <c r="AQ947">
        <v>1.1195999999999999</v>
      </c>
      <c r="AR947">
        <v>1.0882000000000001</v>
      </c>
      <c r="AS947" s="28">
        <v>1.0551999999999999</v>
      </c>
      <c r="AT947">
        <v>1.0602</v>
      </c>
      <c r="AU947">
        <v>1.0616000000000001</v>
      </c>
      <c r="AV947">
        <v>1.0632999999999999</v>
      </c>
      <c r="AW947">
        <v>1.0649</v>
      </c>
      <c r="AX947">
        <v>1.0666</v>
      </c>
      <c r="AZ947">
        <v>1.0704</v>
      </c>
      <c r="BC947">
        <v>1.0761499999999999</v>
      </c>
      <c r="BF947">
        <v>1.0818000000000001</v>
      </c>
      <c r="BH947">
        <v>1.0871999999999999</v>
      </c>
      <c r="BI947">
        <v>1.0926499999999999</v>
      </c>
      <c r="BJ947">
        <v>1.09805</v>
      </c>
      <c r="BK947">
        <v>1.1032999999999999</v>
      </c>
      <c r="BL947">
        <v>1.10815</v>
      </c>
      <c r="BM947">
        <v>1.1129500000000001</v>
      </c>
      <c r="BN947">
        <v>1.11775</v>
      </c>
      <c r="BO947">
        <v>1.1225499999999999</v>
      </c>
      <c r="BP947">
        <v>1.1273500000000001</v>
      </c>
      <c r="BQ947">
        <v>1.1324000000000001</v>
      </c>
      <c r="BR947">
        <v>1.1373500000000001</v>
      </c>
      <c r="BS947">
        <v>1.14215</v>
      </c>
      <c r="BT947">
        <v>1.147</v>
      </c>
      <c r="BU947">
        <v>1.1516500000000001</v>
      </c>
      <c r="BV947">
        <v>1.1566000000000001</v>
      </c>
    </row>
    <row r="948" spans="1:74">
      <c r="A948" s="95">
        <v>45615</v>
      </c>
      <c r="AI948">
        <v>1.0837000000000001</v>
      </c>
      <c r="AJ948">
        <v>1.0826</v>
      </c>
      <c r="AK948">
        <v>1.0810999999999999</v>
      </c>
      <c r="AL948">
        <v>1.0718000000000001</v>
      </c>
      <c r="AM948">
        <v>1.0851999999999999</v>
      </c>
      <c r="AN948">
        <v>1.0705</v>
      </c>
      <c r="AO948">
        <v>1.0828</v>
      </c>
      <c r="AP948">
        <v>1.1034999999999999</v>
      </c>
      <c r="AQ948">
        <v>1.1195999999999999</v>
      </c>
      <c r="AR948">
        <v>1.0882000000000001</v>
      </c>
      <c r="AS948" s="28">
        <v>1.0578000000000001</v>
      </c>
      <c r="AT948">
        <v>1.0605</v>
      </c>
      <c r="AU948">
        <v>1.0619499999999999</v>
      </c>
      <c r="AV948">
        <v>1.0637000000000001</v>
      </c>
      <c r="AW948">
        <v>1.06525</v>
      </c>
      <c r="AX948">
        <v>1.0669500000000001</v>
      </c>
      <c r="AZ948">
        <v>1.0707500000000001</v>
      </c>
      <c r="BC948">
        <v>1.0765499999999999</v>
      </c>
      <c r="BF948">
        <v>1.0823</v>
      </c>
      <c r="BH948">
        <v>1.08775</v>
      </c>
      <c r="BI948">
        <v>1.0931999999999999</v>
      </c>
      <c r="BJ948">
        <v>1.0987</v>
      </c>
      <c r="BK948">
        <v>1.1040000000000001</v>
      </c>
      <c r="BL948">
        <v>1.1087</v>
      </c>
      <c r="BM948">
        <v>1.1133999999999999</v>
      </c>
      <c r="BN948">
        <v>1.1181000000000001</v>
      </c>
      <c r="BO948">
        <v>1.1228</v>
      </c>
      <c r="BP948">
        <v>1.1274999999999999</v>
      </c>
      <c r="BQ948">
        <v>1.1324000000000001</v>
      </c>
      <c r="BR948">
        <v>1.1372500000000001</v>
      </c>
      <c r="BS948">
        <v>1.14195</v>
      </c>
      <c r="BT948">
        <v>1.1466499999999999</v>
      </c>
      <c r="BU948">
        <v>1.1512</v>
      </c>
      <c r="BV948">
        <v>1.15605</v>
      </c>
    </row>
    <row r="949" spans="1:74">
      <c r="A949" s="95">
        <v>45616</v>
      </c>
      <c r="AI949">
        <v>1.0837000000000001</v>
      </c>
      <c r="AJ949">
        <v>1.0826</v>
      </c>
      <c r="AK949">
        <v>1.0810999999999999</v>
      </c>
      <c r="AL949">
        <v>1.0718000000000001</v>
      </c>
      <c r="AM949">
        <v>1.0851999999999999</v>
      </c>
      <c r="AN949">
        <v>1.0705</v>
      </c>
      <c r="AO949">
        <v>1.0828</v>
      </c>
      <c r="AP949">
        <v>1.1034999999999999</v>
      </c>
      <c r="AQ949">
        <v>1.1195999999999999</v>
      </c>
      <c r="AR949">
        <v>1.0882000000000001</v>
      </c>
      <c r="AS949" s="28">
        <v>1.0562</v>
      </c>
      <c r="AT949">
        <v>1.05505</v>
      </c>
      <c r="AU949">
        <v>1.0565500000000001</v>
      </c>
      <c r="AV949">
        <v>1.0582499999999999</v>
      </c>
      <c r="AW949">
        <v>1.05985</v>
      </c>
      <c r="AX949">
        <v>1.0615000000000001</v>
      </c>
      <c r="AZ949">
        <v>1.06535</v>
      </c>
      <c r="BC949">
        <v>1.07115</v>
      </c>
      <c r="BF949">
        <v>1.0769500000000001</v>
      </c>
      <c r="BH949">
        <v>1.0824499999999999</v>
      </c>
      <c r="BI949">
        <v>1.08795</v>
      </c>
      <c r="BJ949">
        <v>1.09345</v>
      </c>
      <c r="BK949">
        <v>1.0987499999999999</v>
      </c>
      <c r="BL949">
        <v>1.10345</v>
      </c>
      <c r="BM949">
        <v>1.1081000000000001</v>
      </c>
      <c r="BN949">
        <v>1.1128</v>
      </c>
      <c r="BO949">
        <v>1.1174999999999999</v>
      </c>
      <c r="BP949">
        <v>1.1222000000000001</v>
      </c>
      <c r="BQ949">
        <v>1.1270500000000001</v>
      </c>
      <c r="BR949">
        <v>1.1318999999999999</v>
      </c>
      <c r="BS949">
        <v>1.1366000000000001</v>
      </c>
      <c r="BT949">
        <v>1.1413</v>
      </c>
      <c r="BU949">
        <v>1.1457999999999999</v>
      </c>
      <c r="BV949">
        <v>1.15065</v>
      </c>
    </row>
    <row r="950" spans="1:74">
      <c r="A950" s="95">
        <v>45617</v>
      </c>
      <c r="AI950">
        <v>1.0837000000000001</v>
      </c>
      <c r="AJ950">
        <v>1.0826</v>
      </c>
      <c r="AK950">
        <v>1.0810999999999999</v>
      </c>
      <c r="AL950">
        <v>1.0718000000000001</v>
      </c>
      <c r="AM950">
        <v>1.0851999999999999</v>
      </c>
      <c r="AN950">
        <v>1.0705</v>
      </c>
      <c r="AO950">
        <v>1.0828</v>
      </c>
      <c r="AP950">
        <v>1.1034999999999999</v>
      </c>
      <c r="AQ950">
        <v>1.1195999999999999</v>
      </c>
      <c r="AR950">
        <v>1.0882000000000001</v>
      </c>
      <c r="AS950" s="28">
        <v>1.0526</v>
      </c>
      <c r="AT950">
        <v>1.0494000000000001</v>
      </c>
      <c r="AU950">
        <v>1.0508500000000001</v>
      </c>
      <c r="AV950">
        <v>1.0526</v>
      </c>
      <c r="AW950">
        <v>1.0542</v>
      </c>
      <c r="AX950">
        <v>1.05585</v>
      </c>
      <c r="AZ950">
        <v>1.0598000000000001</v>
      </c>
      <c r="BC950">
        <v>1.06565</v>
      </c>
      <c r="BF950">
        <v>1.07155</v>
      </c>
      <c r="BH950">
        <v>1.07725</v>
      </c>
      <c r="BI950">
        <v>1.0829500000000001</v>
      </c>
      <c r="BJ950">
        <v>1.0887</v>
      </c>
      <c r="BK950">
        <v>1.0942000000000001</v>
      </c>
      <c r="BL950">
        <v>1.0990500000000001</v>
      </c>
      <c r="BM950">
        <v>1.1039000000000001</v>
      </c>
      <c r="BN950">
        <v>1.1087499999999999</v>
      </c>
      <c r="BO950">
        <v>1.1135999999999999</v>
      </c>
      <c r="BP950">
        <v>1.1184000000000001</v>
      </c>
      <c r="BQ950">
        <v>1.1234999999999999</v>
      </c>
      <c r="BR950">
        <v>1.1285000000000001</v>
      </c>
      <c r="BS950">
        <v>1.1333</v>
      </c>
      <c r="BT950">
        <v>1.13815</v>
      </c>
      <c r="BU950">
        <v>1.1428499999999999</v>
      </c>
      <c r="BV950">
        <v>1.14785</v>
      </c>
    </row>
    <row r="951" spans="1:74">
      <c r="A951" s="95">
        <v>45618</v>
      </c>
      <c r="AI951">
        <v>1.0837000000000001</v>
      </c>
      <c r="AJ951">
        <v>1.0826</v>
      </c>
      <c r="AK951">
        <v>1.0810999999999999</v>
      </c>
      <c r="AL951">
        <v>1.0718000000000001</v>
      </c>
      <c r="AM951">
        <v>1.0851999999999999</v>
      </c>
      <c r="AN951">
        <v>1.0705</v>
      </c>
      <c r="AO951">
        <v>1.0828</v>
      </c>
      <c r="AP951">
        <v>1.1034999999999999</v>
      </c>
      <c r="AQ951">
        <v>1.1195999999999999</v>
      </c>
      <c r="AR951">
        <v>1.0882000000000001</v>
      </c>
      <c r="AS951" s="28">
        <v>1.0411999999999999</v>
      </c>
      <c r="AT951">
        <v>1.042</v>
      </c>
      <c r="AU951">
        <v>1.0435000000000001</v>
      </c>
      <c r="AV951">
        <v>1.0452999999999999</v>
      </c>
      <c r="AW951">
        <v>1.0469999999999999</v>
      </c>
      <c r="AX951">
        <v>1.0488</v>
      </c>
      <c r="AZ951">
        <v>1.0529500000000001</v>
      </c>
      <c r="BC951">
        <v>1.05925</v>
      </c>
      <c r="BF951">
        <v>1.0654999999999999</v>
      </c>
      <c r="BH951">
        <v>1.07145</v>
      </c>
      <c r="BI951">
        <v>1.0773999999999999</v>
      </c>
      <c r="BJ951">
        <v>1.08335</v>
      </c>
      <c r="BK951">
        <v>1.0891</v>
      </c>
      <c r="BL951">
        <v>1.09395</v>
      </c>
      <c r="BM951">
        <v>1.0988</v>
      </c>
      <c r="BN951">
        <v>1.10365</v>
      </c>
      <c r="BO951">
        <v>1.1085</v>
      </c>
      <c r="BP951">
        <v>1.1133500000000001</v>
      </c>
      <c r="BQ951">
        <v>1.1184000000000001</v>
      </c>
      <c r="BR951">
        <v>1.1234</v>
      </c>
      <c r="BS951">
        <v>1.12825</v>
      </c>
      <c r="BT951">
        <v>1.1330499999999999</v>
      </c>
      <c r="BU951">
        <v>1.13775</v>
      </c>
      <c r="BV951">
        <v>1.1427499999999999</v>
      </c>
    </row>
    <row r="952" spans="1:74">
      <c r="A952" s="95">
        <v>45621</v>
      </c>
      <c r="AI952">
        <v>1.0837000000000001</v>
      </c>
      <c r="AJ952">
        <v>1.0826</v>
      </c>
      <c r="AK952">
        <v>1.0810999999999999</v>
      </c>
      <c r="AL952">
        <v>1.0718000000000001</v>
      </c>
      <c r="AM952">
        <v>1.0851999999999999</v>
      </c>
      <c r="AN952">
        <v>1.0705</v>
      </c>
      <c r="AO952">
        <v>1.0828</v>
      </c>
      <c r="AP952">
        <v>1.1034999999999999</v>
      </c>
      <c r="AQ952">
        <v>1.1195999999999999</v>
      </c>
      <c r="AR952">
        <v>1.0882000000000001</v>
      </c>
      <c r="AS952" s="28">
        <v>1.0495000000000001</v>
      </c>
      <c r="AT952">
        <v>1.0513999999999999</v>
      </c>
      <c r="AU952">
        <v>1.0528500000000001</v>
      </c>
      <c r="AV952">
        <v>1.0546500000000001</v>
      </c>
      <c r="AW952">
        <v>1.0563</v>
      </c>
      <c r="AX952">
        <v>1.0580499999999999</v>
      </c>
      <c r="AZ952">
        <v>1.0622</v>
      </c>
      <c r="BC952">
        <v>1.0683</v>
      </c>
      <c r="BF952">
        <v>1.0743499999999999</v>
      </c>
      <c r="BH952">
        <v>1.08005</v>
      </c>
      <c r="BI952">
        <v>1.0858000000000001</v>
      </c>
      <c r="BJ952">
        <v>1.0914999999999999</v>
      </c>
      <c r="BK952">
        <v>1.0970500000000001</v>
      </c>
      <c r="BL952">
        <v>1.1016999999999999</v>
      </c>
      <c r="BM952">
        <v>1.1064000000000001</v>
      </c>
      <c r="BN952">
        <v>1.1110500000000001</v>
      </c>
      <c r="BO952">
        <v>1.11575</v>
      </c>
      <c r="BP952">
        <v>1.1204000000000001</v>
      </c>
      <c r="BQ952">
        <v>1.1252500000000001</v>
      </c>
      <c r="BR952">
        <v>1.1301000000000001</v>
      </c>
      <c r="BS952">
        <v>1.1347499999999999</v>
      </c>
      <c r="BT952">
        <v>1.1394500000000001</v>
      </c>
      <c r="BU952">
        <v>1.14395</v>
      </c>
      <c r="BV952">
        <v>1.1487499999999999</v>
      </c>
    </row>
    <row r="953" spans="1:74">
      <c r="A953" s="95">
        <v>45622</v>
      </c>
      <c r="AI953">
        <v>1.0837000000000001</v>
      </c>
      <c r="AJ953">
        <v>1.0826</v>
      </c>
      <c r="AK953">
        <v>1.0810999999999999</v>
      </c>
      <c r="AL953">
        <v>1.0718000000000001</v>
      </c>
      <c r="AM953">
        <v>1.0851999999999999</v>
      </c>
      <c r="AN953">
        <v>1.0705</v>
      </c>
      <c r="AO953">
        <v>1.0828</v>
      </c>
      <c r="AP953">
        <v>1.1034999999999999</v>
      </c>
      <c r="AQ953">
        <v>1.1195999999999999</v>
      </c>
      <c r="AR953">
        <v>1.0882000000000001</v>
      </c>
      <c r="AS953" s="28">
        <v>1.0522</v>
      </c>
      <c r="AT953">
        <v>1.0481499999999999</v>
      </c>
      <c r="AU953">
        <v>1.04955</v>
      </c>
      <c r="AV953">
        <v>1.0512999999999999</v>
      </c>
      <c r="AW953">
        <v>1.0529500000000001</v>
      </c>
      <c r="AX953">
        <v>1.0547500000000001</v>
      </c>
      <c r="AZ953">
        <v>1.0588</v>
      </c>
      <c r="BC953">
        <v>1.0649500000000001</v>
      </c>
      <c r="BF953">
        <v>1.0710999999999999</v>
      </c>
      <c r="BH953">
        <v>1.0768500000000001</v>
      </c>
      <c r="BI953">
        <v>1.0826499999999999</v>
      </c>
      <c r="BJ953">
        <v>1.0884499999999999</v>
      </c>
      <c r="BK953">
        <v>1.0941000000000001</v>
      </c>
      <c r="BL953">
        <v>1.0989</v>
      </c>
      <c r="BM953">
        <v>1.10375</v>
      </c>
      <c r="BN953">
        <v>1.1085499999999999</v>
      </c>
      <c r="BO953">
        <v>1.1133999999999999</v>
      </c>
      <c r="BP953">
        <v>1.1182000000000001</v>
      </c>
      <c r="BQ953">
        <v>1.1232500000000001</v>
      </c>
      <c r="BR953">
        <v>1.12825</v>
      </c>
      <c r="BS953">
        <v>1.1331</v>
      </c>
      <c r="BT953">
        <v>1.1378999999999999</v>
      </c>
      <c r="BU953">
        <v>1.1426000000000001</v>
      </c>
      <c r="BV953">
        <v>1.1475500000000001</v>
      </c>
    </row>
    <row r="954" spans="1:74">
      <c r="A954" s="95">
        <v>45623</v>
      </c>
      <c r="AI954">
        <v>1.0837000000000001</v>
      </c>
      <c r="AJ954">
        <v>1.0826</v>
      </c>
      <c r="AK954">
        <v>1.0810999999999999</v>
      </c>
      <c r="AL954">
        <v>1.0718000000000001</v>
      </c>
      <c r="AM954">
        <v>1.0851999999999999</v>
      </c>
      <c r="AN954">
        <v>1.0705</v>
      </c>
      <c r="AO954">
        <v>1.0828</v>
      </c>
      <c r="AP954">
        <v>1.1034999999999999</v>
      </c>
      <c r="AQ954">
        <v>1.1195999999999999</v>
      </c>
      <c r="AR954">
        <v>1.0882000000000001</v>
      </c>
      <c r="AS954" s="28">
        <v>1.0530999999999999</v>
      </c>
      <c r="AT954">
        <v>1.05705</v>
      </c>
      <c r="AU954">
        <v>1.0584</v>
      </c>
      <c r="AV954">
        <v>1.0601499999999999</v>
      </c>
      <c r="AW954">
        <v>1.06175</v>
      </c>
      <c r="AX954">
        <v>1.0633999999999999</v>
      </c>
      <c r="AZ954">
        <v>1.06735</v>
      </c>
      <c r="BC954">
        <v>1.07325</v>
      </c>
      <c r="BF954">
        <v>1.0790500000000001</v>
      </c>
      <c r="BH954">
        <v>1.0845</v>
      </c>
      <c r="BI954">
        <v>1.0900000000000001</v>
      </c>
      <c r="BJ954">
        <v>1.0954999999999999</v>
      </c>
      <c r="BK954">
        <v>1.1008500000000001</v>
      </c>
      <c r="BL954">
        <v>1.10555</v>
      </c>
      <c r="BM954">
        <v>1.11025</v>
      </c>
      <c r="BN954">
        <v>1.1149</v>
      </c>
      <c r="BO954">
        <v>1.1195999999999999</v>
      </c>
      <c r="BP954">
        <v>1.12425</v>
      </c>
      <c r="BQ954">
        <v>1.1291500000000001</v>
      </c>
      <c r="BR954">
        <v>1.1339999999999999</v>
      </c>
      <c r="BS954">
        <v>1.1387</v>
      </c>
      <c r="BT954">
        <v>1.1433500000000001</v>
      </c>
      <c r="BU954">
        <v>1.1478999999999999</v>
      </c>
      <c r="BV954">
        <v>1.1527000000000001</v>
      </c>
    </row>
    <row r="955" spans="1:74">
      <c r="A955" s="103">
        <v>45624</v>
      </c>
      <c r="AI955">
        <v>1.0837000000000001</v>
      </c>
      <c r="AJ955">
        <v>1.0826</v>
      </c>
      <c r="AK955">
        <v>1.0810999999999999</v>
      </c>
      <c r="AL955">
        <v>1.0718000000000001</v>
      </c>
      <c r="AM955">
        <v>1.0851999999999999</v>
      </c>
      <c r="AN955">
        <v>1.0705</v>
      </c>
      <c r="AO955">
        <v>1.0828</v>
      </c>
      <c r="AP955">
        <v>1.1034999999999999</v>
      </c>
      <c r="AQ955">
        <v>1.1195999999999999</v>
      </c>
      <c r="AR955">
        <v>1.0882000000000001</v>
      </c>
      <c r="AS955" s="28">
        <v>1.0542</v>
      </c>
      <c r="AT955" s="189">
        <v>1.05705</v>
      </c>
      <c r="AU955" s="189">
        <v>1.0584</v>
      </c>
      <c r="AV955" s="189">
        <v>1.0601499999999999</v>
      </c>
      <c r="AW955" s="189">
        <v>1.06175</v>
      </c>
      <c r="AX955" s="189">
        <v>1.0633999999999999</v>
      </c>
      <c r="AY955" s="189"/>
      <c r="AZ955" s="189">
        <v>1.06735</v>
      </c>
      <c r="BA955" s="189"/>
      <c r="BB955" s="189"/>
      <c r="BC955" s="189">
        <v>1.07325</v>
      </c>
      <c r="BD955" s="189"/>
      <c r="BE955" s="189"/>
      <c r="BF955" s="189">
        <v>1.0790500000000001</v>
      </c>
      <c r="BG955" s="189"/>
      <c r="BH955" s="189">
        <v>1.0845</v>
      </c>
      <c r="BI955" s="189">
        <v>1.0900000000000001</v>
      </c>
      <c r="BJ955" s="189">
        <v>1.0954999999999999</v>
      </c>
      <c r="BK955" s="189">
        <v>1.1008500000000001</v>
      </c>
      <c r="BL955" s="189">
        <v>1.10555</v>
      </c>
      <c r="BM955" s="189">
        <v>1.11025</v>
      </c>
      <c r="BN955" s="189">
        <v>1.1149</v>
      </c>
      <c r="BO955" s="189">
        <v>1.1195999999999999</v>
      </c>
      <c r="BP955" s="189">
        <v>1.12425</v>
      </c>
      <c r="BQ955" s="189">
        <v>1.1291500000000001</v>
      </c>
      <c r="BR955" s="189">
        <v>1.1339999999999999</v>
      </c>
      <c r="BS955" s="189">
        <v>1.1387</v>
      </c>
      <c r="BT955" s="189">
        <v>1.1433500000000001</v>
      </c>
      <c r="BU955" s="189">
        <v>1.1478999999999999</v>
      </c>
      <c r="BV955" s="189">
        <v>1.1527000000000001</v>
      </c>
    </row>
    <row r="956" spans="1:74">
      <c r="A956" s="95">
        <v>45625</v>
      </c>
      <c r="AI956">
        <v>1.0837000000000001</v>
      </c>
      <c r="AJ956">
        <v>1.0826</v>
      </c>
      <c r="AK956">
        <v>1.0810999999999999</v>
      </c>
      <c r="AL956">
        <v>1.0718000000000001</v>
      </c>
      <c r="AM956">
        <v>1.0851999999999999</v>
      </c>
      <c r="AN956">
        <v>1.0705</v>
      </c>
      <c r="AO956">
        <v>1.0828</v>
      </c>
      <c r="AP956">
        <v>1.1034999999999999</v>
      </c>
      <c r="AQ956">
        <v>1.1195999999999999</v>
      </c>
      <c r="AR956">
        <v>1.0882000000000001</v>
      </c>
      <c r="AS956" s="28">
        <v>1.0562</v>
      </c>
      <c r="AT956">
        <v>1.05735</v>
      </c>
      <c r="AU956">
        <v>1.0587500000000001</v>
      </c>
      <c r="AV956">
        <v>1.0604499999999999</v>
      </c>
      <c r="AW956">
        <v>1.0620499999999999</v>
      </c>
      <c r="AX956">
        <v>1.06375</v>
      </c>
      <c r="AZ956">
        <v>1.06785</v>
      </c>
      <c r="BC956">
        <v>1.0740000000000001</v>
      </c>
      <c r="BF956">
        <v>1.08005</v>
      </c>
      <c r="BH956">
        <v>1.08585</v>
      </c>
      <c r="BI956">
        <v>1.0915999999999999</v>
      </c>
      <c r="BJ956">
        <v>1.0973999999999999</v>
      </c>
      <c r="BK956">
        <v>1.1030500000000001</v>
      </c>
      <c r="BL956">
        <v>1.10795</v>
      </c>
      <c r="BM956">
        <v>1.1128</v>
      </c>
      <c r="BN956">
        <v>1.1176999999999999</v>
      </c>
      <c r="BO956">
        <v>1.1226</v>
      </c>
      <c r="BP956">
        <v>1.1274500000000001</v>
      </c>
      <c r="BQ956">
        <v>1.1325499999999999</v>
      </c>
      <c r="BR956">
        <v>1.1375999999999999</v>
      </c>
      <c r="BS956">
        <v>1.1425000000000001</v>
      </c>
      <c r="BT956">
        <v>1.1473500000000001</v>
      </c>
      <c r="BU956">
        <v>1.1520999999999999</v>
      </c>
      <c r="BV956">
        <v>1.1571</v>
      </c>
    </row>
    <row r="957" spans="1:74">
      <c r="A957" s="95">
        <v>45628</v>
      </c>
      <c r="AI957">
        <v>1.0837000000000001</v>
      </c>
      <c r="AJ957">
        <v>1.0826</v>
      </c>
      <c r="AK957">
        <v>1.0810999999999999</v>
      </c>
      <c r="AL957">
        <v>1.0718000000000001</v>
      </c>
      <c r="AM957">
        <v>1.0851999999999999</v>
      </c>
      <c r="AN957">
        <v>1.0705</v>
      </c>
      <c r="AO957">
        <v>1.0828</v>
      </c>
      <c r="AP957">
        <v>1.1034999999999999</v>
      </c>
      <c r="AQ957">
        <v>1.1195999999999999</v>
      </c>
      <c r="AR957">
        <v>1.0882000000000001</v>
      </c>
      <c r="AS957">
        <v>1.0562</v>
      </c>
      <c r="AT957" s="28">
        <v>1.0507</v>
      </c>
      <c r="AU957">
        <v>1.0509500000000001</v>
      </c>
      <c r="AV957">
        <v>1.0526500000000001</v>
      </c>
      <c r="AW957">
        <v>1.0542499999999999</v>
      </c>
      <c r="AX957">
        <v>1.056</v>
      </c>
      <c r="AZ957">
        <v>1.0601499999999999</v>
      </c>
      <c r="BC957">
        <v>1.0665500000000001</v>
      </c>
      <c r="BF957">
        <v>1.0728</v>
      </c>
      <c r="BH957">
        <v>1.0787500000000001</v>
      </c>
      <c r="BI957">
        <v>1.0847500000000001</v>
      </c>
      <c r="BJ957">
        <v>1.0907</v>
      </c>
      <c r="BK957">
        <v>1.0965499999999999</v>
      </c>
      <c r="BL957">
        <v>1.1014999999999999</v>
      </c>
      <c r="BM957">
        <v>1.1065</v>
      </c>
      <c r="BN957">
        <v>1.1114999999999999</v>
      </c>
      <c r="BO957">
        <v>1.1165</v>
      </c>
      <c r="BP957">
        <v>1.1214500000000001</v>
      </c>
      <c r="BQ957">
        <v>1.1267</v>
      </c>
      <c r="BR957">
        <v>1.13185</v>
      </c>
      <c r="BS957">
        <v>1.1368</v>
      </c>
      <c r="BT957">
        <v>1.1417999999999999</v>
      </c>
      <c r="BU957">
        <v>1.1466000000000001</v>
      </c>
      <c r="BV957">
        <v>1.1517500000000001</v>
      </c>
    </row>
    <row r="958" spans="1:74">
      <c r="A958" s="95">
        <v>45629</v>
      </c>
      <c r="AI958">
        <v>1.0837000000000001</v>
      </c>
      <c r="AJ958">
        <v>1.0826</v>
      </c>
      <c r="AK958">
        <v>1.0810999999999999</v>
      </c>
      <c r="AL958">
        <v>1.0718000000000001</v>
      </c>
      <c r="AM958">
        <v>1.0851999999999999</v>
      </c>
      <c r="AN958">
        <v>1.0705</v>
      </c>
      <c r="AO958">
        <v>1.0828</v>
      </c>
      <c r="AP958">
        <v>1.1034999999999999</v>
      </c>
      <c r="AQ958">
        <v>1.1195999999999999</v>
      </c>
      <c r="AR958">
        <v>1.0882000000000001</v>
      </c>
      <c r="AS958">
        <v>1.0562</v>
      </c>
      <c r="AT958" s="28">
        <v>1.0511999999999999</v>
      </c>
      <c r="AU958">
        <v>1.0523499999999999</v>
      </c>
      <c r="AV958">
        <v>1.054</v>
      </c>
      <c r="AW958">
        <v>1.0556000000000001</v>
      </c>
      <c r="AX958">
        <v>1.05725</v>
      </c>
      <c r="AZ958">
        <v>1.0611999999999999</v>
      </c>
      <c r="BC958">
        <v>1.06725</v>
      </c>
      <c r="BF958">
        <v>1.07325</v>
      </c>
      <c r="BH958">
        <v>1.079</v>
      </c>
      <c r="BI958">
        <v>1.0848</v>
      </c>
      <c r="BJ958">
        <v>1.0906</v>
      </c>
      <c r="BK958">
        <v>1.0963499999999999</v>
      </c>
      <c r="BL958">
        <v>1.1013500000000001</v>
      </c>
      <c r="BM958">
        <v>1.1063499999999999</v>
      </c>
      <c r="BN958">
        <v>1.1113999999999999</v>
      </c>
      <c r="BO958">
        <v>1.1164000000000001</v>
      </c>
      <c r="BP958">
        <v>1.1214</v>
      </c>
      <c r="BQ958">
        <v>1.1266499999999999</v>
      </c>
      <c r="BR958">
        <v>1.1317999999999999</v>
      </c>
      <c r="BS958">
        <v>1.1368499999999999</v>
      </c>
      <c r="BT958">
        <v>1.14185</v>
      </c>
      <c r="BU958">
        <v>1.1467000000000001</v>
      </c>
      <c r="BV958">
        <v>1.15185</v>
      </c>
    </row>
    <row r="959" spans="1:74">
      <c r="A959" s="95">
        <v>45630</v>
      </c>
      <c r="AI959">
        <v>1.0837000000000001</v>
      </c>
      <c r="AJ959">
        <v>1.0826</v>
      </c>
      <c r="AK959">
        <v>1.0810999999999999</v>
      </c>
      <c r="AL959">
        <v>1.0718000000000001</v>
      </c>
      <c r="AM959">
        <v>1.0851999999999999</v>
      </c>
      <c r="AN959">
        <v>1.0705</v>
      </c>
      <c r="AO959">
        <v>1.0828</v>
      </c>
      <c r="AP959">
        <v>1.1034999999999999</v>
      </c>
      <c r="AQ959">
        <v>1.1195999999999999</v>
      </c>
      <c r="AR959">
        <v>1.0882000000000001</v>
      </c>
      <c r="AS959">
        <v>1.0562</v>
      </c>
      <c r="AT959" s="28">
        <v>1.0491999999999999</v>
      </c>
      <c r="AU959">
        <v>1.0531999999999999</v>
      </c>
      <c r="AV959">
        <v>1.0548500000000001</v>
      </c>
      <c r="AW959">
        <v>1.0564</v>
      </c>
      <c r="AX959">
        <v>1.0580499999999999</v>
      </c>
      <c r="AZ959">
        <v>1.06185</v>
      </c>
      <c r="BC959">
        <v>1.06775</v>
      </c>
      <c r="BF959">
        <v>1.0737000000000001</v>
      </c>
      <c r="BH959">
        <v>1.07935</v>
      </c>
      <c r="BI959">
        <v>1.0849500000000001</v>
      </c>
      <c r="BJ959">
        <v>1.0906</v>
      </c>
      <c r="BK959">
        <v>1.0962000000000001</v>
      </c>
      <c r="BL959">
        <v>1.1011</v>
      </c>
      <c r="BM959">
        <v>1.10605</v>
      </c>
      <c r="BN959">
        <v>1.111</v>
      </c>
      <c r="BO959">
        <v>1.1158999999999999</v>
      </c>
      <c r="BP959">
        <v>1.1208499999999999</v>
      </c>
      <c r="BQ959">
        <v>1.1259999999999999</v>
      </c>
      <c r="BR959">
        <v>1.1311</v>
      </c>
      <c r="BS959">
        <v>1.13605</v>
      </c>
      <c r="BT959">
        <v>1.1409499999999999</v>
      </c>
      <c r="BU959">
        <v>1.14575</v>
      </c>
      <c r="BV959">
        <v>1.1508499999999999</v>
      </c>
    </row>
    <row r="960" spans="1:74">
      <c r="A960" s="95">
        <v>45631</v>
      </c>
      <c r="AI960">
        <v>1.0837000000000001</v>
      </c>
      <c r="AJ960">
        <v>1.0826</v>
      </c>
      <c r="AK960">
        <v>1.0810999999999999</v>
      </c>
      <c r="AL960">
        <v>1.0718000000000001</v>
      </c>
      <c r="AM960">
        <v>1.0851999999999999</v>
      </c>
      <c r="AN960">
        <v>1.0705</v>
      </c>
      <c r="AO960">
        <v>1.0828</v>
      </c>
      <c r="AP960">
        <v>1.1034999999999999</v>
      </c>
      <c r="AQ960">
        <v>1.1195999999999999</v>
      </c>
      <c r="AR960">
        <v>1.0882000000000001</v>
      </c>
      <c r="AS960">
        <v>1.0562</v>
      </c>
      <c r="AT960" s="28">
        <v>1.054</v>
      </c>
      <c r="AU960">
        <v>1.0605</v>
      </c>
      <c r="AV960">
        <v>1.0621499999999999</v>
      </c>
      <c r="AW960">
        <v>1.06365</v>
      </c>
      <c r="AX960">
        <v>1.0652999999999999</v>
      </c>
      <c r="AZ960">
        <v>1.0690999999999999</v>
      </c>
      <c r="BC960">
        <v>1.0749</v>
      </c>
      <c r="BF960">
        <v>1.0806500000000001</v>
      </c>
      <c r="BH960">
        <v>1.0861499999999999</v>
      </c>
      <c r="BI960">
        <v>1.0916999999999999</v>
      </c>
      <c r="BJ960">
        <v>1.0972</v>
      </c>
      <c r="BK960">
        <v>1.1026499999999999</v>
      </c>
      <c r="BL960">
        <v>1.10745</v>
      </c>
      <c r="BM960">
        <v>1.1123000000000001</v>
      </c>
      <c r="BN960">
        <v>1.1171500000000001</v>
      </c>
      <c r="BO960">
        <v>1.12195</v>
      </c>
      <c r="BP960">
        <v>1.1268</v>
      </c>
      <c r="BQ960">
        <v>1.1317999999999999</v>
      </c>
      <c r="BR960">
        <v>1.1368</v>
      </c>
      <c r="BS960">
        <v>1.1416500000000001</v>
      </c>
      <c r="BT960">
        <v>1.14645</v>
      </c>
      <c r="BU960">
        <v>1.1511499999999999</v>
      </c>
      <c r="BV960">
        <v>1.1560999999999999</v>
      </c>
    </row>
    <row r="961" spans="1:75">
      <c r="A961" s="95">
        <v>45632</v>
      </c>
      <c r="AI961">
        <v>1.0837000000000001</v>
      </c>
      <c r="AJ961">
        <v>1.0826</v>
      </c>
      <c r="AK961">
        <v>1.0810999999999999</v>
      </c>
      <c r="AL961">
        <v>1.0718000000000001</v>
      </c>
      <c r="AM961">
        <v>1.0851999999999999</v>
      </c>
      <c r="AN961">
        <v>1.0705</v>
      </c>
      <c r="AO961">
        <v>1.0828</v>
      </c>
      <c r="AP961">
        <v>1.1034999999999999</v>
      </c>
      <c r="AQ961">
        <v>1.1195999999999999</v>
      </c>
      <c r="AR961">
        <v>1.0882000000000001</v>
      </c>
      <c r="AS961">
        <v>1.0562</v>
      </c>
      <c r="AT961" s="28">
        <v>1.0581</v>
      </c>
      <c r="AU961">
        <v>1.05705</v>
      </c>
      <c r="AV961">
        <v>1.0587</v>
      </c>
      <c r="AW961">
        <v>1.0602</v>
      </c>
      <c r="AX961">
        <v>1.06175</v>
      </c>
      <c r="AZ961">
        <v>1.06545</v>
      </c>
      <c r="BC961">
        <v>1.0710500000000001</v>
      </c>
      <c r="BF961">
        <v>1.0766500000000001</v>
      </c>
      <c r="BH961">
        <v>1.0821000000000001</v>
      </c>
      <c r="BI961">
        <v>1.0874999999999999</v>
      </c>
      <c r="BJ961">
        <v>1.0929</v>
      </c>
      <c r="BK961">
        <v>1.0982499999999999</v>
      </c>
      <c r="BL961">
        <v>1.103</v>
      </c>
      <c r="BM961">
        <v>1.1077999999999999</v>
      </c>
      <c r="BN961">
        <v>1.1125499999999999</v>
      </c>
      <c r="BO961">
        <v>1.1173</v>
      </c>
      <c r="BP961">
        <v>1.12205</v>
      </c>
      <c r="BQ961">
        <v>1.127</v>
      </c>
      <c r="BR961">
        <v>1.13195</v>
      </c>
      <c r="BS961">
        <v>1.1367</v>
      </c>
      <c r="BT961">
        <v>1.1414500000000001</v>
      </c>
      <c r="BU961">
        <v>1.14605</v>
      </c>
      <c r="BV961">
        <v>1.151</v>
      </c>
    </row>
    <row r="962" spans="1:75">
      <c r="A962" s="95">
        <v>45635</v>
      </c>
      <c r="AI962">
        <v>1.0837000000000001</v>
      </c>
      <c r="AJ962">
        <v>1.0826</v>
      </c>
      <c r="AK962">
        <v>1.0810999999999999</v>
      </c>
      <c r="AL962">
        <v>1.0718000000000001</v>
      </c>
      <c r="AM962">
        <v>1.0851999999999999</v>
      </c>
      <c r="AN962">
        <v>1.0705</v>
      </c>
      <c r="AO962">
        <v>1.0828</v>
      </c>
      <c r="AP962">
        <v>1.1034999999999999</v>
      </c>
      <c r="AQ962">
        <v>1.1195999999999999</v>
      </c>
      <c r="AR962">
        <v>1.0882000000000001</v>
      </c>
      <c r="AS962">
        <v>1.0562</v>
      </c>
      <c r="AT962" s="28">
        <v>1.0568</v>
      </c>
      <c r="AU962">
        <v>1.0570999999999999</v>
      </c>
      <c r="AV962">
        <v>1.0587</v>
      </c>
      <c r="AW962">
        <v>1.0602</v>
      </c>
      <c r="AX962">
        <v>1.0618000000000001</v>
      </c>
      <c r="AZ962">
        <v>1.06555</v>
      </c>
      <c r="BC962">
        <v>1.0711999999999999</v>
      </c>
      <c r="BF962">
        <v>1.0769</v>
      </c>
      <c r="BH962">
        <v>1.0823499999999999</v>
      </c>
      <c r="BI962">
        <v>1.08785</v>
      </c>
      <c r="BJ962">
        <v>1.0932999999999999</v>
      </c>
      <c r="BK962">
        <v>1.0988</v>
      </c>
      <c r="BL962">
        <v>1.1034999999999999</v>
      </c>
      <c r="BM962">
        <v>1.10825</v>
      </c>
      <c r="BN962">
        <v>1.113</v>
      </c>
      <c r="BO962">
        <v>1.11775</v>
      </c>
      <c r="BP962">
        <v>1.1225000000000001</v>
      </c>
      <c r="BQ962">
        <v>1.1274500000000001</v>
      </c>
      <c r="BR962">
        <v>1.13235</v>
      </c>
      <c r="BS962">
        <v>1.1371</v>
      </c>
      <c r="BT962">
        <v>1.14185</v>
      </c>
      <c r="BU962">
        <v>1.1464000000000001</v>
      </c>
      <c r="BV962">
        <v>1.1513</v>
      </c>
    </row>
    <row r="963" spans="1:75">
      <c r="A963" s="95">
        <v>45636</v>
      </c>
      <c r="AI963">
        <v>1.0837000000000001</v>
      </c>
      <c r="AJ963">
        <v>1.0826</v>
      </c>
      <c r="AK963">
        <v>1.0810999999999999</v>
      </c>
      <c r="AL963">
        <v>1.0718000000000001</v>
      </c>
      <c r="AM963">
        <v>1.0851999999999999</v>
      </c>
      <c r="AN963">
        <v>1.0705</v>
      </c>
      <c r="AO963">
        <v>1.0828</v>
      </c>
      <c r="AP963">
        <v>1.1034999999999999</v>
      </c>
      <c r="AQ963">
        <v>1.1195999999999999</v>
      </c>
      <c r="AR963">
        <v>1.0882000000000001</v>
      </c>
      <c r="AS963">
        <v>1.0562</v>
      </c>
      <c r="AT963" s="28">
        <v>1.0527</v>
      </c>
      <c r="AU963">
        <v>1.0542</v>
      </c>
      <c r="AV963">
        <v>1.05585</v>
      </c>
      <c r="AW963">
        <v>1.0572999999999999</v>
      </c>
      <c r="AX963">
        <v>1.0589500000000001</v>
      </c>
      <c r="AZ963">
        <v>1.0627</v>
      </c>
      <c r="BC963">
        <v>1.0685</v>
      </c>
      <c r="BF963">
        <v>1.0744</v>
      </c>
      <c r="BH963">
        <v>1.08005</v>
      </c>
      <c r="BI963">
        <v>1.08575</v>
      </c>
      <c r="BJ963">
        <v>1.0913999999999999</v>
      </c>
      <c r="BK963">
        <v>1.0970500000000001</v>
      </c>
      <c r="BL963">
        <v>1.1019000000000001</v>
      </c>
      <c r="BM963">
        <v>1.1067</v>
      </c>
      <c r="BN963">
        <v>1.11155</v>
      </c>
      <c r="BO963">
        <v>1.1164000000000001</v>
      </c>
      <c r="BP963">
        <v>1.1212</v>
      </c>
      <c r="BQ963">
        <v>1.12625</v>
      </c>
      <c r="BR963">
        <v>1.1312500000000001</v>
      </c>
      <c r="BS963">
        <v>1.1361000000000001</v>
      </c>
      <c r="BT963">
        <v>1.1409</v>
      </c>
      <c r="BU963">
        <v>1.1456</v>
      </c>
      <c r="BV963">
        <v>1.1506000000000001</v>
      </c>
    </row>
    <row r="964" spans="1:75">
      <c r="A964" s="95">
        <v>45637</v>
      </c>
      <c r="AI964">
        <v>1.0837000000000001</v>
      </c>
      <c r="AJ964">
        <v>1.0826</v>
      </c>
      <c r="AK964">
        <v>1.0810999999999999</v>
      </c>
      <c r="AL964">
        <v>1.0718000000000001</v>
      </c>
      <c r="AM964">
        <v>1.0851999999999999</v>
      </c>
      <c r="AN964">
        <v>1.0705</v>
      </c>
      <c r="AO964">
        <v>1.0828</v>
      </c>
      <c r="AP964">
        <v>1.1034999999999999</v>
      </c>
      <c r="AQ964">
        <v>1.1195999999999999</v>
      </c>
      <c r="AR964">
        <v>1.0882000000000001</v>
      </c>
      <c r="AS964">
        <v>1.0562</v>
      </c>
      <c r="AT964" s="28">
        <v>1.0507</v>
      </c>
      <c r="AU964">
        <v>1.0506500000000001</v>
      </c>
      <c r="AV964">
        <v>1.0522</v>
      </c>
      <c r="AW964">
        <v>1.0537000000000001</v>
      </c>
      <c r="AX964">
        <v>1.05525</v>
      </c>
      <c r="AZ964">
        <v>1.05905</v>
      </c>
      <c r="BC964">
        <v>1.0648</v>
      </c>
      <c r="BF964">
        <v>1.0706500000000001</v>
      </c>
      <c r="BH964">
        <v>1.0763499999999999</v>
      </c>
      <c r="BI964">
        <v>1.08205</v>
      </c>
      <c r="BJ964">
        <v>1.08775</v>
      </c>
      <c r="BK964">
        <v>1.09345</v>
      </c>
      <c r="BL964">
        <v>1.0983000000000001</v>
      </c>
      <c r="BM964">
        <v>1.1032</v>
      </c>
      <c r="BN964">
        <v>1.10805</v>
      </c>
      <c r="BO964">
        <v>1.1129500000000001</v>
      </c>
      <c r="BP964">
        <v>1.1177999999999999</v>
      </c>
      <c r="BQ964">
        <v>1.1229</v>
      </c>
      <c r="BR964">
        <v>1.12795</v>
      </c>
      <c r="BS964">
        <v>1.1328499999999999</v>
      </c>
      <c r="BT964">
        <v>1.1376999999999999</v>
      </c>
      <c r="BU964">
        <v>1.1424000000000001</v>
      </c>
      <c r="BV964">
        <v>1.1474500000000001</v>
      </c>
    </row>
    <row r="965" spans="1:75">
      <c r="A965" s="95">
        <v>45638</v>
      </c>
      <c r="AI965">
        <v>1.0837000000000001</v>
      </c>
      <c r="AJ965">
        <v>1.0826</v>
      </c>
      <c r="AK965">
        <v>1.0810999999999999</v>
      </c>
      <c r="AL965">
        <v>1.0718000000000001</v>
      </c>
      <c r="AM965">
        <v>1.0851999999999999</v>
      </c>
      <c r="AN965">
        <v>1.0705</v>
      </c>
      <c r="AO965">
        <v>1.0828</v>
      </c>
      <c r="AP965">
        <v>1.1034999999999999</v>
      </c>
      <c r="AQ965">
        <v>1.1195999999999999</v>
      </c>
      <c r="AR965">
        <v>1.0882000000000001</v>
      </c>
      <c r="AS965">
        <v>1.0562</v>
      </c>
      <c r="AT965" s="28">
        <v>1.0490999999999999</v>
      </c>
      <c r="AU965">
        <v>1.0486500000000001</v>
      </c>
      <c r="AV965">
        <v>1.0501499999999999</v>
      </c>
      <c r="AW965">
        <v>1.0516000000000001</v>
      </c>
      <c r="AX965">
        <v>1.0530999999999999</v>
      </c>
      <c r="AZ965">
        <v>1.0568500000000001</v>
      </c>
      <c r="BC965">
        <v>1.0624499999999999</v>
      </c>
      <c r="BF965">
        <v>1.0680499999999999</v>
      </c>
      <c r="BH965">
        <v>1.07365</v>
      </c>
      <c r="BI965">
        <v>1.0791999999999999</v>
      </c>
      <c r="BJ965">
        <v>1.0847500000000001</v>
      </c>
      <c r="BK965">
        <v>1.0903499999999999</v>
      </c>
      <c r="BL965">
        <v>1.0952</v>
      </c>
      <c r="BM965">
        <v>1.10005</v>
      </c>
      <c r="BN965">
        <v>1.1048500000000001</v>
      </c>
      <c r="BO965">
        <v>1.1096999999999999</v>
      </c>
      <c r="BP965">
        <v>1.1145499999999999</v>
      </c>
      <c r="BQ965">
        <v>1.1195999999999999</v>
      </c>
      <c r="BR965">
        <v>1.1246</v>
      </c>
      <c r="BS965">
        <v>1.1294500000000001</v>
      </c>
      <c r="BT965">
        <v>1.1343000000000001</v>
      </c>
      <c r="BU965">
        <v>1.1389499999999999</v>
      </c>
      <c r="BV965">
        <v>1.14395</v>
      </c>
    </row>
    <row r="966" spans="1:75">
      <c r="A966" s="95">
        <v>45639</v>
      </c>
      <c r="AI966">
        <v>1.0837000000000001</v>
      </c>
      <c r="AJ966">
        <v>1.0826</v>
      </c>
      <c r="AK966">
        <v>1.0810999999999999</v>
      </c>
      <c r="AL966">
        <v>1.0718000000000001</v>
      </c>
      <c r="AM966">
        <v>1.0851999999999999</v>
      </c>
      <c r="AN966">
        <v>1.0705</v>
      </c>
      <c r="AO966">
        <v>1.0828</v>
      </c>
      <c r="AP966">
        <v>1.1034999999999999</v>
      </c>
      <c r="AQ966">
        <v>1.1195999999999999</v>
      </c>
      <c r="AR966">
        <v>1.0882000000000001</v>
      </c>
      <c r="AS966">
        <v>1.0562</v>
      </c>
      <c r="AT966" s="28">
        <v>1.0518000000000001</v>
      </c>
      <c r="AU966">
        <v>1.0508</v>
      </c>
      <c r="AV966">
        <v>1.0522</v>
      </c>
      <c r="AW966">
        <v>1.05375</v>
      </c>
      <c r="AX966">
        <v>1.05535</v>
      </c>
      <c r="AZ966">
        <v>1.0589999999999999</v>
      </c>
      <c r="BC966">
        <v>1.0647</v>
      </c>
      <c r="BF966">
        <v>1.0704499999999999</v>
      </c>
      <c r="BH966">
        <v>1.0760000000000001</v>
      </c>
      <c r="BI966">
        <v>1.08155</v>
      </c>
      <c r="BJ966">
        <v>1.0871</v>
      </c>
      <c r="BK966">
        <v>1.0926499999999999</v>
      </c>
      <c r="BL966">
        <v>1.09755</v>
      </c>
      <c r="BM966">
        <v>1.1025</v>
      </c>
      <c r="BN966">
        <v>1.10745</v>
      </c>
      <c r="BO966">
        <v>1.1123499999999999</v>
      </c>
      <c r="BP966">
        <v>1.1173</v>
      </c>
      <c r="BQ966">
        <v>1.1224000000000001</v>
      </c>
      <c r="BR966">
        <v>1.1274999999999999</v>
      </c>
      <c r="BS966">
        <v>1.13245</v>
      </c>
      <c r="BT966">
        <v>1.1373500000000001</v>
      </c>
      <c r="BU966">
        <v>1.14215</v>
      </c>
      <c r="BV966">
        <v>1.1472</v>
      </c>
    </row>
    <row r="967" spans="1:75">
      <c r="A967" s="95">
        <v>45642</v>
      </c>
      <c r="AI967">
        <v>1.0837000000000001</v>
      </c>
      <c r="AJ967">
        <v>1.0826</v>
      </c>
      <c r="AK967">
        <v>1.0810999999999999</v>
      </c>
      <c r="AL967">
        <v>1.0718000000000001</v>
      </c>
      <c r="AM967">
        <v>1.0851999999999999</v>
      </c>
      <c r="AN967">
        <v>1.0705</v>
      </c>
      <c r="AO967">
        <v>1.0828</v>
      </c>
      <c r="AP967">
        <v>1.1034999999999999</v>
      </c>
      <c r="AQ967">
        <v>1.1195999999999999</v>
      </c>
      <c r="AR967">
        <v>1.0882000000000001</v>
      </c>
      <c r="AS967">
        <v>1.0562</v>
      </c>
      <c r="AT967" s="28">
        <v>1.0498000000000001</v>
      </c>
      <c r="AU967">
        <v>1.0523</v>
      </c>
      <c r="AV967">
        <v>1.0538000000000001</v>
      </c>
      <c r="AW967">
        <v>1.0552999999999999</v>
      </c>
      <c r="AX967">
        <v>1.0569</v>
      </c>
      <c r="AZ967">
        <v>1.0606</v>
      </c>
      <c r="BC967">
        <v>1.0663</v>
      </c>
      <c r="BF967">
        <v>1.0721499999999999</v>
      </c>
      <c r="BH967">
        <v>1.07785</v>
      </c>
      <c r="BI967">
        <v>1.08355</v>
      </c>
      <c r="BJ967">
        <v>1.0892500000000001</v>
      </c>
      <c r="BK967">
        <v>1.0949500000000001</v>
      </c>
      <c r="BL967">
        <v>1.10005</v>
      </c>
      <c r="BM967">
        <v>1.1050500000000001</v>
      </c>
      <c r="BN967">
        <v>1.1101000000000001</v>
      </c>
      <c r="BO967">
        <v>1.1151500000000001</v>
      </c>
      <c r="BP967">
        <v>1.1202000000000001</v>
      </c>
      <c r="BQ967">
        <v>1.1254999999999999</v>
      </c>
      <c r="BR967">
        <v>1.1307</v>
      </c>
      <c r="BS967">
        <v>1.13575</v>
      </c>
      <c r="BT967">
        <v>1.1408</v>
      </c>
      <c r="BU967">
        <v>1.1456500000000001</v>
      </c>
      <c r="BV967">
        <v>1.1509</v>
      </c>
      <c r="BW967">
        <v>1.15595</v>
      </c>
    </row>
    <row r="968" spans="1:75">
      <c r="A968" s="95">
        <v>45643</v>
      </c>
      <c r="AI968">
        <v>1.0837000000000001</v>
      </c>
      <c r="AJ968">
        <v>1.0826</v>
      </c>
      <c r="AK968">
        <v>1.0810999999999999</v>
      </c>
      <c r="AL968">
        <v>1.0718000000000001</v>
      </c>
      <c r="AM968">
        <v>1.0851999999999999</v>
      </c>
      <c r="AN968">
        <v>1.0705</v>
      </c>
      <c r="AO968">
        <v>1.0828</v>
      </c>
      <c r="AP968">
        <v>1.1034999999999999</v>
      </c>
      <c r="AQ968">
        <v>1.1195999999999999</v>
      </c>
      <c r="AR968">
        <v>1.0882000000000001</v>
      </c>
      <c r="AS968">
        <v>1.0562</v>
      </c>
      <c r="AT968" s="28">
        <v>1.0497000000000001</v>
      </c>
      <c r="AU968">
        <v>1.0501</v>
      </c>
      <c r="AV968">
        <v>1.05165</v>
      </c>
      <c r="AW968">
        <v>1.0530999999999999</v>
      </c>
      <c r="AX968">
        <v>1.0547</v>
      </c>
      <c r="AZ968">
        <v>1.0584</v>
      </c>
      <c r="BC968">
        <v>1.0641</v>
      </c>
      <c r="BF968">
        <v>1.0699000000000001</v>
      </c>
      <c r="BH968">
        <v>1.07555</v>
      </c>
      <c r="BI968">
        <v>1.0811999999999999</v>
      </c>
      <c r="BJ968">
        <v>1.0868</v>
      </c>
      <c r="BK968">
        <v>1.0924499999999999</v>
      </c>
      <c r="BL968">
        <v>1.0974999999999999</v>
      </c>
      <c r="BM968">
        <v>1.1025</v>
      </c>
      <c r="BN968">
        <v>1.1074999999999999</v>
      </c>
      <c r="BO968">
        <v>1.1125</v>
      </c>
      <c r="BP968">
        <v>1.1174999999999999</v>
      </c>
      <c r="BQ968">
        <v>1.1227499999999999</v>
      </c>
      <c r="BR968">
        <v>1.1278999999999999</v>
      </c>
      <c r="BS968">
        <v>1.1329</v>
      </c>
      <c r="BT968">
        <v>1.1378999999999999</v>
      </c>
      <c r="BU968">
        <v>1.1427499999999999</v>
      </c>
      <c r="BV968">
        <v>1.1478999999999999</v>
      </c>
      <c r="BW968">
        <v>1.1529499999999999</v>
      </c>
    </row>
    <row r="969" spans="1:75">
      <c r="A969" s="95">
        <v>45644</v>
      </c>
      <c r="AI969">
        <v>1.0837000000000001</v>
      </c>
      <c r="AJ969">
        <v>1.0826</v>
      </c>
      <c r="AK969">
        <v>1.0810999999999999</v>
      </c>
      <c r="AL969">
        <v>1.0718000000000001</v>
      </c>
      <c r="AM969">
        <v>1.0851999999999999</v>
      </c>
      <c r="AN969">
        <v>1.0705</v>
      </c>
      <c r="AO969">
        <v>1.0828</v>
      </c>
      <c r="AP969">
        <v>1.1034999999999999</v>
      </c>
      <c r="AQ969">
        <v>1.1195999999999999</v>
      </c>
      <c r="AR969">
        <v>1.0882000000000001</v>
      </c>
      <c r="AS969">
        <v>1.0562</v>
      </c>
      <c r="AT969" s="28">
        <v>1.0496000000000001</v>
      </c>
      <c r="AU969">
        <v>1.0388500000000001</v>
      </c>
      <c r="AV969">
        <v>1.0403500000000001</v>
      </c>
      <c r="AW969">
        <v>1.0418000000000001</v>
      </c>
      <c r="AX969">
        <v>1.0434000000000001</v>
      </c>
      <c r="AZ969">
        <v>1.0470999999999999</v>
      </c>
      <c r="BC969">
        <v>1.0528</v>
      </c>
      <c r="BF969">
        <v>1.0587500000000001</v>
      </c>
      <c r="BH969">
        <v>1.0641</v>
      </c>
      <c r="BI969">
        <v>1.06975</v>
      </c>
      <c r="BJ969">
        <v>1.07535</v>
      </c>
      <c r="BK969">
        <v>1.081</v>
      </c>
      <c r="BL969">
        <v>1.0860000000000001</v>
      </c>
      <c r="BM969">
        <v>1.0909500000000001</v>
      </c>
      <c r="BN969">
        <v>1.0959000000000001</v>
      </c>
      <c r="BO969">
        <v>1.1008500000000001</v>
      </c>
      <c r="BP969">
        <v>1.1057999999999999</v>
      </c>
      <c r="BQ969">
        <v>1.1109500000000001</v>
      </c>
      <c r="BR969">
        <v>1.11605</v>
      </c>
      <c r="BS969">
        <v>1.121</v>
      </c>
      <c r="BT969">
        <v>1.12595</v>
      </c>
      <c r="BU969">
        <v>1.1307499999999999</v>
      </c>
      <c r="BV969">
        <v>1.13585</v>
      </c>
      <c r="BW969">
        <v>1.1408</v>
      </c>
    </row>
    <row r="970" spans="1:75">
      <c r="A970" s="95">
        <v>45645</v>
      </c>
      <c r="AI970">
        <v>1.0837000000000001</v>
      </c>
      <c r="AJ970">
        <v>1.0826</v>
      </c>
      <c r="AK970">
        <v>1.0810999999999999</v>
      </c>
      <c r="AL970">
        <v>1.0718000000000001</v>
      </c>
      <c r="AM970">
        <v>1.0851999999999999</v>
      </c>
      <c r="AN970">
        <v>1.0705</v>
      </c>
      <c r="AO970">
        <v>1.0828</v>
      </c>
      <c r="AP970">
        <v>1.1034999999999999</v>
      </c>
      <c r="AQ970">
        <v>1.1195999999999999</v>
      </c>
      <c r="AR970">
        <v>1.0882000000000001</v>
      </c>
      <c r="AS970">
        <v>1.0562</v>
      </c>
      <c r="AT970" s="28">
        <v>1.0395000000000001</v>
      </c>
      <c r="AU970">
        <v>1.03725</v>
      </c>
      <c r="AV970">
        <v>1.0387500000000001</v>
      </c>
      <c r="AW970">
        <v>1.0402</v>
      </c>
      <c r="AX970">
        <v>1.0418000000000001</v>
      </c>
      <c r="AZ970">
        <v>1.0455000000000001</v>
      </c>
      <c r="BC970">
        <v>1.05115</v>
      </c>
      <c r="BF970">
        <v>1.05715</v>
      </c>
      <c r="BH970">
        <v>1.0629999999999999</v>
      </c>
      <c r="BI970">
        <v>1.0688500000000001</v>
      </c>
      <c r="BJ970">
        <v>1.0747</v>
      </c>
      <c r="BK970">
        <v>1.0805499999999999</v>
      </c>
      <c r="BL970">
        <v>1.0859000000000001</v>
      </c>
      <c r="BM970">
        <v>1.0911500000000001</v>
      </c>
      <c r="BN970">
        <v>1.0964499999999999</v>
      </c>
      <c r="BO970">
        <v>1.10175</v>
      </c>
      <c r="BP970">
        <v>1.1070500000000001</v>
      </c>
      <c r="BQ970">
        <v>1.1125499999999999</v>
      </c>
      <c r="BR970">
        <v>1.11805</v>
      </c>
      <c r="BS970">
        <v>1.1233500000000001</v>
      </c>
      <c r="BT970">
        <v>1.1286</v>
      </c>
      <c r="BU970">
        <v>1.13375</v>
      </c>
      <c r="BV970">
        <v>1.1392</v>
      </c>
      <c r="BW970">
        <v>1.1445000000000001</v>
      </c>
    </row>
    <row r="971" spans="1:75">
      <c r="A971" s="95">
        <v>45646</v>
      </c>
      <c r="AI971">
        <v>1.0837000000000001</v>
      </c>
      <c r="AJ971">
        <v>1.0826</v>
      </c>
      <c r="AK971">
        <v>1.0810999999999999</v>
      </c>
      <c r="AL971">
        <v>1.0718000000000001</v>
      </c>
      <c r="AM971">
        <v>1.0851999999999999</v>
      </c>
      <c r="AN971">
        <v>1.0705</v>
      </c>
      <c r="AO971">
        <v>1.0828</v>
      </c>
      <c r="AP971">
        <v>1.1034999999999999</v>
      </c>
      <c r="AQ971">
        <v>1.1195999999999999</v>
      </c>
      <c r="AR971">
        <v>1.0882000000000001</v>
      </c>
      <c r="AS971">
        <v>1.0562</v>
      </c>
      <c r="AT971" s="28">
        <v>1.0389999999999999</v>
      </c>
      <c r="AU971">
        <v>1.04545</v>
      </c>
      <c r="AV971">
        <v>1.0469999999999999</v>
      </c>
      <c r="AW971">
        <v>1.0484500000000001</v>
      </c>
      <c r="AX971">
        <v>1.0500499999999999</v>
      </c>
      <c r="AZ971">
        <v>1.05375</v>
      </c>
      <c r="BC971">
        <v>1.0596000000000001</v>
      </c>
      <c r="BF971">
        <v>1.06565</v>
      </c>
      <c r="BH971">
        <v>1.07155</v>
      </c>
      <c r="BI971">
        <v>1.07745</v>
      </c>
      <c r="BJ971">
        <v>1.0833999999999999</v>
      </c>
      <c r="BK971">
        <v>1.0892999999999999</v>
      </c>
      <c r="BL971">
        <v>1.0946</v>
      </c>
      <c r="BM971">
        <v>1.0998000000000001</v>
      </c>
      <c r="BN971">
        <v>1.1050500000000001</v>
      </c>
      <c r="BO971">
        <v>1.1103000000000001</v>
      </c>
      <c r="BP971">
        <v>1.1154999999999999</v>
      </c>
      <c r="BQ971">
        <v>1.1209499999999999</v>
      </c>
      <c r="BR971">
        <v>1.12635</v>
      </c>
      <c r="BS971">
        <v>1.1315999999999999</v>
      </c>
      <c r="BT971">
        <v>1.1368499999999999</v>
      </c>
      <c r="BU971">
        <v>1.1418999999999999</v>
      </c>
      <c r="BV971">
        <v>1.1473</v>
      </c>
      <c r="BW971">
        <v>1.1525000000000001</v>
      </c>
    </row>
    <row r="972" spans="1:75">
      <c r="A972" s="95">
        <v>45649</v>
      </c>
      <c r="AI972">
        <v>1.0837000000000001</v>
      </c>
      <c r="AJ972">
        <v>1.0826</v>
      </c>
      <c r="AK972">
        <v>1.0810999999999999</v>
      </c>
      <c r="AL972">
        <v>1.0718000000000001</v>
      </c>
      <c r="AM972">
        <v>1.0851999999999999</v>
      </c>
      <c r="AN972">
        <v>1.0705</v>
      </c>
      <c r="AO972">
        <v>1.0828</v>
      </c>
      <c r="AP972">
        <v>1.1034999999999999</v>
      </c>
      <c r="AQ972">
        <v>1.1195999999999999</v>
      </c>
      <c r="AR972">
        <v>1.0882000000000001</v>
      </c>
      <c r="AS972">
        <v>1.0562</v>
      </c>
      <c r="AT972" s="28">
        <v>1.0392999999999999</v>
      </c>
      <c r="AU972">
        <v>1.0421</v>
      </c>
      <c r="AV972">
        <v>1.0436000000000001</v>
      </c>
      <c r="AW972">
        <v>1.04505</v>
      </c>
      <c r="AX972">
        <v>1.0466500000000001</v>
      </c>
      <c r="AZ972">
        <v>1.0503499999999999</v>
      </c>
      <c r="BC972">
        <v>1.0563</v>
      </c>
      <c r="BF972">
        <v>1.0623499999999999</v>
      </c>
      <c r="BH972">
        <v>1.0683</v>
      </c>
      <c r="BI972">
        <v>1.0742499999999999</v>
      </c>
      <c r="BJ972">
        <v>1.0802</v>
      </c>
      <c r="BK972">
        <v>1.0861499999999999</v>
      </c>
      <c r="BL972">
        <v>1.0913999999999999</v>
      </c>
      <c r="BM972">
        <v>1.0966</v>
      </c>
      <c r="BN972">
        <v>1.1017999999999999</v>
      </c>
      <c r="BO972">
        <v>1.1069500000000001</v>
      </c>
      <c r="BP972">
        <v>1.11215</v>
      </c>
      <c r="BQ972">
        <v>1.11755</v>
      </c>
      <c r="BR972">
        <v>1.1229</v>
      </c>
      <c r="BS972">
        <v>1.12805</v>
      </c>
      <c r="BT972">
        <v>1.1332500000000001</v>
      </c>
      <c r="BU972">
        <v>1.13825</v>
      </c>
      <c r="BV972">
        <v>1.1435999999999999</v>
      </c>
      <c r="BW972">
        <v>1.1487499999999999</v>
      </c>
    </row>
    <row r="973" spans="1:75">
      <c r="A973" s="95">
        <v>45650</v>
      </c>
      <c r="AI973">
        <v>1.0837000000000001</v>
      </c>
      <c r="AJ973">
        <v>1.0826</v>
      </c>
      <c r="AK973">
        <v>1.0810999999999999</v>
      </c>
      <c r="AL973">
        <v>1.0718000000000001</v>
      </c>
      <c r="AM973">
        <v>1.0851999999999999</v>
      </c>
      <c r="AN973">
        <v>1.0705</v>
      </c>
      <c r="AO973">
        <v>1.0828</v>
      </c>
      <c r="AP973">
        <v>1.1034999999999999</v>
      </c>
      <c r="AQ973">
        <v>1.1195999999999999</v>
      </c>
      <c r="AR973">
        <v>1.0882000000000001</v>
      </c>
      <c r="AS973">
        <v>1.0562</v>
      </c>
      <c r="AT973" s="28">
        <v>1.0395000000000001</v>
      </c>
      <c r="AU973">
        <v>1.0397000000000001</v>
      </c>
      <c r="AV973">
        <v>1.04125</v>
      </c>
      <c r="AW973">
        <v>1.0427</v>
      </c>
      <c r="AX973">
        <v>1.0442499999999999</v>
      </c>
      <c r="AZ973">
        <v>1.0480499999999999</v>
      </c>
      <c r="BC973">
        <v>1.054</v>
      </c>
      <c r="BF973">
        <v>1.0598000000000001</v>
      </c>
      <c r="BH973">
        <v>1.0657000000000001</v>
      </c>
      <c r="BI973">
        <v>1.07175</v>
      </c>
      <c r="BJ973">
        <v>1.0778000000000001</v>
      </c>
      <c r="BK973">
        <v>1.08385</v>
      </c>
      <c r="BL973">
        <v>1.0892999999999999</v>
      </c>
      <c r="BM973">
        <v>1.0947</v>
      </c>
      <c r="BN973">
        <v>1.10005</v>
      </c>
      <c r="BO973">
        <v>1.10545</v>
      </c>
      <c r="BP973">
        <v>1.1108</v>
      </c>
      <c r="BQ973">
        <v>1.1164499999999999</v>
      </c>
      <c r="BR973">
        <v>1.1220000000000001</v>
      </c>
      <c r="BS973">
        <v>1.1273500000000001</v>
      </c>
      <c r="BT973">
        <v>1.1327</v>
      </c>
      <c r="BU973">
        <v>1.1378999999999999</v>
      </c>
      <c r="BV973">
        <v>1.1434500000000001</v>
      </c>
      <c r="BW973">
        <v>1.1488499999999999</v>
      </c>
    </row>
    <row r="974" spans="1:75">
      <c r="A974" s="103">
        <v>45652</v>
      </c>
      <c r="AI974">
        <v>1.0837000000000001</v>
      </c>
      <c r="AJ974">
        <v>1.0826</v>
      </c>
      <c r="AK974">
        <v>1.0810999999999999</v>
      </c>
      <c r="AL974">
        <v>1.0718000000000001</v>
      </c>
      <c r="AM974">
        <v>1.0851999999999999</v>
      </c>
      <c r="AN974">
        <v>1.0705</v>
      </c>
      <c r="AO974">
        <v>1.0828</v>
      </c>
      <c r="AP974">
        <v>1.1034999999999999</v>
      </c>
      <c r="AQ974">
        <v>1.1195999999999999</v>
      </c>
      <c r="AR974">
        <v>1.0882000000000001</v>
      </c>
      <c r="AS974">
        <v>1.0562</v>
      </c>
      <c r="AT974" s="293">
        <v>1.0395000000000001</v>
      </c>
      <c r="AU974">
        <v>1.0426500000000001</v>
      </c>
      <c r="AV974">
        <v>1.0442</v>
      </c>
      <c r="AW974">
        <v>1.04565</v>
      </c>
      <c r="AX974">
        <v>1.04725</v>
      </c>
      <c r="AZ974">
        <v>1.05105</v>
      </c>
      <c r="BC974">
        <v>1.0569500000000001</v>
      </c>
      <c r="BF974">
        <v>1.0629500000000001</v>
      </c>
      <c r="BH974">
        <v>1.0689500000000001</v>
      </c>
      <c r="BI974">
        <v>1.075</v>
      </c>
      <c r="BJ974">
        <v>1.081</v>
      </c>
      <c r="BK974">
        <v>1.087</v>
      </c>
      <c r="BL974">
        <v>1.0925</v>
      </c>
      <c r="BM974">
        <v>1.09785</v>
      </c>
      <c r="BN974">
        <v>1.1032</v>
      </c>
      <c r="BO974">
        <v>1.1085499999999999</v>
      </c>
      <c r="BP974">
        <v>1.11385</v>
      </c>
      <c r="BQ974">
        <v>1.1194500000000001</v>
      </c>
      <c r="BR974">
        <v>1.125</v>
      </c>
      <c r="BS974">
        <v>1.13035</v>
      </c>
      <c r="BT974">
        <v>1.1356999999999999</v>
      </c>
      <c r="BU974">
        <v>1.1408499999999999</v>
      </c>
      <c r="BV974">
        <v>1.1464000000000001</v>
      </c>
      <c r="BW974">
        <v>1.1517500000000001</v>
      </c>
    </row>
    <row r="975" spans="1:75">
      <c r="A975" s="95">
        <v>45653</v>
      </c>
      <c r="AI975">
        <v>1.0837000000000001</v>
      </c>
      <c r="AJ975">
        <v>1.0826</v>
      </c>
      <c r="AK975">
        <v>1.0810999999999999</v>
      </c>
      <c r="AL975">
        <v>1.0718000000000001</v>
      </c>
      <c r="AM975">
        <v>1.0851999999999999</v>
      </c>
      <c r="AN975">
        <v>1.0705</v>
      </c>
      <c r="AO975">
        <v>1.0828</v>
      </c>
      <c r="AP975">
        <v>1.1034999999999999</v>
      </c>
      <c r="AQ975">
        <v>1.1195999999999999</v>
      </c>
      <c r="AR975">
        <v>1.0882000000000001</v>
      </c>
      <c r="AS975">
        <v>1.0562</v>
      </c>
      <c r="AT975" s="28">
        <v>1.0435000000000001</v>
      </c>
      <c r="AU975">
        <v>1.0436000000000001</v>
      </c>
      <c r="AV975">
        <v>1.04515</v>
      </c>
      <c r="AW975">
        <v>1.0466</v>
      </c>
      <c r="AX975">
        <v>1.0481499999999999</v>
      </c>
      <c r="AZ975">
        <v>1.0519499999999999</v>
      </c>
      <c r="BC975">
        <v>1.05765</v>
      </c>
      <c r="BF975">
        <v>1.0636000000000001</v>
      </c>
      <c r="BH975">
        <v>1.06945</v>
      </c>
      <c r="BI975">
        <v>1.0751999999999999</v>
      </c>
      <c r="BJ975">
        <v>1.081</v>
      </c>
      <c r="BK975">
        <v>1.0867500000000001</v>
      </c>
      <c r="BL975">
        <v>1.0921000000000001</v>
      </c>
      <c r="BM975">
        <v>1.09735</v>
      </c>
      <c r="BN975">
        <v>1.1026</v>
      </c>
      <c r="BO975">
        <v>1.10785</v>
      </c>
      <c r="BP975">
        <v>1.1131</v>
      </c>
      <c r="BQ975">
        <v>1.1186</v>
      </c>
      <c r="BR975">
        <v>1.12405</v>
      </c>
      <c r="BS975">
        <v>1.1293</v>
      </c>
      <c r="BT975">
        <v>1.1345499999999999</v>
      </c>
      <c r="BU975">
        <v>1.1395999999999999</v>
      </c>
      <c r="BV975">
        <v>1.1450499999999999</v>
      </c>
      <c r="BW975">
        <v>1.1503000000000001</v>
      </c>
    </row>
    <row r="976" spans="1:75">
      <c r="A976" s="95">
        <v>45656</v>
      </c>
      <c r="AI976">
        <v>1.0837000000000001</v>
      </c>
      <c r="AJ976">
        <v>1.0826</v>
      </c>
      <c r="AK976">
        <v>1.0810999999999999</v>
      </c>
      <c r="AL976">
        <v>1.0718000000000001</v>
      </c>
      <c r="AM976">
        <v>1.0851999999999999</v>
      </c>
      <c r="AN976">
        <v>1.0705</v>
      </c>
      <c r="AO976">
        <v>1.0828</v>
      </c>
      <c r="AP976">
        <v>1.1034999999999999</v>
      </c>
      <c r="AQ976">
        <v>1.1195999999999999</v>
      </c>
      <c r="AR976">
        <v>1.0882000000000001</v>
      </c>
      <c r="AS976">
        <v>1.0562</v>
      </c>
      <c r="AT976" s="28">
        <v>1.0444</v>
      </c>
      <c r="AU976">
        <v>1.0401499999999999</v>
      </c>
      <c r="AV976">
        <v>1.04165</v>
      </c>
      <c r="AW976">
        <v>1.0430999999999999</v>
      </c>
      <c r="AX976">
        <v>1.0446500000000001</v>
      </c>
      <c r="AZ976">
        <v>1.0484</v>
      </c>
      <c r="BC976">
        <v>1.0540499999999999</v>
      </c>
      <c r="BF976">
        <v>1.05985</v>
      </c>
      <c r="BH976">
        <v>1.0654999999999999</v>
      </c>
      <c r="BI976">
        <v>1.07115</v>
      </c>
      <c r="BJ976">
        <v>1.0768</v>
      </c>
      <c r="BK976">
        <v>1.0824499999999999</v>
      </c>
      <c r="BL976">
        <v>1.08765</v>
      </c>
      <c r="BM976">
        <v>1.0927500000000001</v>
      </c>
      <c r="BN976">
        <v>1.09785</v>
      </c>
      <c r="BO976">
        <v>1.1029</v>
      </c>
      <c r="BP976">
        <v>1.1080000000000001</v>
      </c>
      <c r="BQ976">
        <v>1.1133</v>
      </c>
      <c r="BR976">
        <v>1.1185499999999999</v>
      </c>
      <c r="BS976">
        <v>1.12365</v>
      </c>
      <c r="BT976">
        <v>1.1287</v>
      </c>
      <c r="BU976">
        <v>1.13365</v>
      </c>
      <c r="BV976">
        <v>1.1388499999999999</v>
      </c>
      <c r="BW976">
        <v>1.14395</v>
      </c>
    </row>
    <row r="977" spans="1:75">
      <c r="A977" s="95">
        <v>45657</v>
      </c>
      <c r="AI977">
        <v>1.0837000000000001</v>
      </c>
      <c r="AJ977">
        <v>1.0826</v>
      </c>
      <c r="AK977">
        <v>1.0810999999999999</v>
      </c>
      <c r="AL977">
        <v>1.0718000000000001</v>
      </c>
      <c r="AM977">
        <v>1.0851999999999999</v>
      </c>
      <c r="AN977">
        <v>1.0705</v>
      </c>
      <c r="AO977">
        <v>1.0828</v>
      </c>
      <c r="AP977">
        <v>1.1034999999999999</v>
      </c>
      <c r="AQ977">
        <v>1.1195999999999999</v>
      </c>
      <c r="AR977">
        <v>1.0882000000000001</v>
      </c>
      <c r="AS977">
        <v>1.0562</v>
      </c>
      <c r="AT977" s="28">
        <v>1.0388999999999999</v>
      </c>
      <c r="AU977">
        <v>1.0359499999999999</v>
      </c>
      <c r="AV977">
        <v>1.0374000000000001</v>
      </c>
      <c r="AW977">
        <v>1.0388500000000001</v>
      </c>
      <c r="AX977">
        <v>1.0404</v>
      </c>
      <c r="AZ977">
        <v>1.0440499999999999</v>
      </c>
      <c r="BC977">
        <v>1.0497000000000001</v>
      </c>
      <c r="BF977">
        <v>1.0555000000000001</v>
      </c>
      <c r="BH977">
        <v>1.0611999999999999</v>
      </c>
      <c r="BI977">
        <v>1.0668</v>
      </c>
      <c r="BJ977">
        <v>1.0724499999999999</v>
      </c>
      <c r="BK977">
        <v>1.0781000000000001</v>
      </c>
      <c r="BL977">
        <v>1.08335</v>
      </c>
      <c r="BM977">
        <v>1.0884499999999999</v>
      </c>
      <c r="BN977">
        <v>1.09355</v>
      </c>
      <c r="BO977">
        <v>1.0987</v>
      </c>
      <c r="BP977">
        <v>1.1037999999999999</v>
      </c>
      <c r="BQ977">
        <v>1.1091500000000001</v>
      </c>
      <c r="BR977">
        <v>1.1144000000000001</v>
      </c>
      <c r="BS977">
        <v>1.1194999999999999</v>
      </c>
      <c r="BT977">
        <v>1.1246499999999999</v>
      </c>
      <c r="BU977">
        <v>1.1295500000000001</v>
      </c>
      <c r="BV977">
        <v>1.1348499999999999</v>
      </c>
      <c r="BW977">
        <v>1.13995</v>
      </c>
    </row>
    <row r="978" spans="1:75">
      <c r="A978" s="95">
        <v>45659</v>
      </c>
      <c r="AI978">
        <v>1.0837000000000001</v>
      </c>
      <c r="AJ978">
        <v>1.0826</v>
      </c>
      <c r="AK978">
        <v>1.0810999999999999</v>
      </c>
      <c r="AL978">
        <v>1.0718000000000001</v>
      </c>
      <c r="AM978">
        <v>1.0851999999999999</v>
      </c>
      <c r="AN978">
        <v>1.0705</v>
      </c>
      <c r="AO978">
        <v>1.0828</v>
      </c>
      <c r="AP978">
        <v>1.1034999999999999</v>
      </c>
      <c r="AQ978">
        <v>1.1195999999999999</v>
      </c>
      <c r="AR978">
        <v>1.0882000000000001</v>
      </c>
      <c r="AS978">
        <v>1.0562</v>
      </c>
      <c r="AT978">
        <v>1.0388999999999999</v>
      </c>
      <c r="AU978" s="28">
        <v>1.0321</v>
      </c>
      <c r="AV978">
        <v>1.02685</v>
      </c>
      <c r="AW978">
        <v>1.0282500000000001</v>
      </c>
      <c r="AX978">
        <v>1.0297499999999999</v>
      </c>
      <c r="AZ978">
        <v>1.0334000000000001</v>
      </c>
      <c r="BC978">
        <v>1.0388500000000001</v>
      </c>
      <c r="BF978">
        <v>1.0445500000000001</v>
      </c>
      <c r="BH978">
        <v>1.0501499999999999</v>
      </c>
      <c r="BI978">
        <v>1.0557000000000001</v>
      </c>
      <c r="BJ978">
        <v>1.06125</v>
      </c>
      <c r="BK978">
        <v>1.0668</v>
      </c>
      <c r="BL978">
        <v>1.0720000000000001</v>
      </c>
      <c r="BM978">
        <v>1.0770500000000001</v>
      </c>
      <c r="BN978">
        <v>1.08205</v>
      </c>
      <c r="BO978">
        <v>1.0871</v>
      </c>
      <c r="BP978">
        <v>1.09215</v>
      </c>
      <c r="BQ978">
        <v>1.0973999999999999</v>
      </c>
      <c r="BR978">
        <v>1.1026</v>
      </c>
      <c r="BS978">
        <v>1.1075999999999999</v>
      </c>
      <c r="BT978">
        <v>1.1126499999999999</v>
      </c>
      <c r="BU978">
        <v>1.11755</v>
      </c>
      <c r="BV978">
        <v>1.1227499999999999</v>
      </c>
      <c r="BW978">
        <v>1.12775</v>
      </c>
    </row>
    <row r="979" spans="1:75">
      <c r="A979" s="95">
        <v>45660</v>
      </c>
      <c r="AI979">
        <v>1.0837000000000001</v>
      </c>
      <c r="AJ979">
        <v>1.0826</v>
      </c>
      <c r="AK979">
        <v>1.0810999999999999</v>
      </c>
      <c r="AL979">
        <v>1.0718000000000001</v>
      </c>
      <c r="AM979">
        <v>1.0851999999999999</v>
      </c>
      <c r="AN979">
        <v>1.0705</v>
      </c>
      <c r="AO979">
        <v>1.0828</v>
      </c>
      <c r="AP979">
        <v>1.1034999999999999</v>
      </c>
      <c r="AQ979">
        <v>1.1195999999999999</v>
      </c>
      <c r="AR979">
        <v>1.0882000000000001</v>
      </c>
      <c r="AS979">
        <v>1.0562</v>
      </c>
      <c r="AT979">
        <v>1.0388999999999999</v>
      </c>
      <c r="AU979" s="28">
        <v>1.0299</v>
      </c>
      <c r="AV979">
        <v>1.0319499999999999</v>
      </c>
      <c r="AW979">
        <v>1.03335</v>
      </c>
      <c r="AX979">
        <v>1.03485</v>
      </c>
      <c r="AZ979">
        <v>1.0384</v>
      </c>
      <c r="BC979">
        <v>1.0438000000000001</v>
      </c>
      <c r="BF979">
        <v>1.0492999999999999</v>
      </c>
      <c r="BH979">
        <v>1.0548</v>
      </c>
      <c r="BI979">
        <v>1.0602</v>
      </c>
      <c r="BJ979">
        <v>1.0656000000000001</v>
      </c>
      <c r="BK979">
        <v>1.071</v>
      </c>
      <c r="BL979">
        <v>1.0761000000000001</v>
      </c>
      <c r="BM979">
        <v>1.0810999999999999</v>
      </c>
      <c r="BN979">
        <v>1.0861000000000001</v>
      </c>
      <c r="BO979">
        <v>1.0910500000000001</v>
      </c>
      <c r="BP979">
        <v>1.09605</v>
      </c>
      <c r="BQ979">
        <v>1.1012500000000001</v>
      </c>
      <c r="BR979">
        <v>1.1064000000000001</v>
      </c>
      <c r="BS979">
        <v>1.1113999999999999</v>
      </c>
      <c r="BT979">
        <v>1.11635</v>
      </c>
      <c r="BU979">
        <v>1.1212</v>
      </c>
      <c r="BV979">
        <v>1.12635</v>
      </c>
      <c r="BW979">
        <v>1.1313</v>
      </c>
    </row>
    <row r="980" spans="1:75">
      <c r="A980" s="95">
        <v>45663</v>
      </c>
      <c r="AI980">
        <v>1.0837000000000001</v>
      </c>
      <c r="AJ980">
        <v>1.0826</v>
      </c>
      <c r="AK980">
        <v>1.0810999999999999</v>
      </c>
      <c r="AL980">
        <v>1.0718000000000001</v>
      </c>
      <c r="AM980">
        <v>1.0851999999999999</v>
      </c>
      <c r="AN980">
        <v>1.0705</v>
      </c>
      <c r="AO980">
        <v>1.0828</v>
      </c>
      <c r="AP980">
        <v>1.1034999999999999</v>
      </c>
      <c r="AQ980">
        <v>1.1195999999999999</v>
      </c>
      <c r="AR980">
        <v>1.0882000000000001</v>
      </c>
      <c r="AS980">
        <v>1.0562</v>
      </c>
      <c r="AT980">
        <v>1.0388999999999999</v>
      </c>
      <c r="AU980" s="28">
        <v>1.0426</v>
      </c>
      <c r="AV980">
        <v>1.0405500000000001</v>
      </c>
      <c r="AW980">
        <v>1.0419</v>
      </c>
      <c r="AX980">
        <v>1.0434000000000001</v>
      </c>
      <c r="AZ980">
        <v>1.0468999999999999</v>
      </c>
      <c r="BC980">
        <v>1.0522499999999999</v>
      </c>
      <c r="BF980">
        <v>1.0577000000000001</v>
      </c>
      <c r="BH980">
        <v>1.0631999999999999</v>
      </c>
      <c r="BI980">
        <v>1.0686</v>
      </c>
      <c r="BJ980">
        <v>1.0740000000000001</v>
      </c>
      <c r="BK980">
        <v>1.0793999999999999</v>
      </c>
      <c r="BL980">
        <v>1.0846</v>
      </c>
      <c r="BM980">
        <v>1.08975</v>
      </c>
      <c r="BN980">
        <v>1.0948500000000001</v>
      </c>
      <c r="BO980">
        <v>1.09995</v>
      </c>
      <c r="BP980">
        <v>1.1051</v>
      </c>
      <c r="BQ980">
        <v>1.1104000000000001</v>
      </c>
      <c r="BR980">
        <v>1.1156999999999999</v>
      </c>
      <c r="BS980">
        <v>1.1208</v>
      </c>
      <c r="BT980">
        <v>1.12595</v>
      </c>
      <c r="BU980">
        <v>1.1309</v>
      </c>
      <c r="BV980">
        <v>1.13615</v>
      </c>
      <c r="BW980">
        <v>1.1413</v>
      </c>
    </row>
    <row r="981" spans="1:75">
      <c r="A981" s="95">
        <v>45664</v>
      </c>
      <c r="AI981">
        <v>1.0837000000000001</v>
      </c>
      <c r="AJ981">
        <v>1.0826</v>
      </c>
      <c r="AK981">
        <v>1.0810999999999999</v>
      </c>
      <c r="AL981">
        <v>1.0718000000000001</v>
      </c>
      <c r="AM981">
        <v>1.0851999999999999</v>
      </c>
      <c r="AN981">
        <v>1.0705</v>
      </c>
      <c r="AO981">
        <v>1.0828</v>
      </c>
      <c r="AP981">
        <v>1.1034999999999999</v>
      </c>
      <c r="AQ981">
        <v>1.1195999999999999</v>
      </c>
      <c r="AR981">
        <v>1.0882000000000001</v>
      </c>
      <c r="AS981">
        <v>1.0562</v>
      </c>
      <c r="AT981">
        <v>1.0388999999999999</v>
      </c>
      <c r="AU981" s="28">
        <v>1.0392999999999999</v>
      </c>
      <c r="AV981">
        <v>1.03725</v>
      </c>
      <c r="AW981">
        <v>1.0386500000000001</v>
      </c>
      <c r="AX981">
        <v>1.0401499999999999</v>
      </c>
      <c r="AZ981">
        <v>1.04365</v>
      </c>
      <c r="BC981">
        <v>1.0490999999999999</v>
      </c>
      <c r="BF981">
        <v>1.0546500000000001</v>
      </c>
      <c r="BH981">
        <v>1.0602499999999999</v>
      </c>
      <c r="BI981">
        <v>1.06575</v>
      </c>
      <c r="BJ981">
        <v>1.07125</v>
      </c>
      <c r="BK981">
        <v>1.0767500000000001</v>
      </c>
      <c r="BL981">
        <v>1.08205</v>
      </c>
      <c r="BM981">
        <v>1.08725</v>
      </c>
      <c r="BN981">
        <v>1.0924499999999999</v>
      </c>
      <c r="BO981">
        <v>1.09765</v>
      </c>
      <c r="BP981">
        <v>1.1028500000000001</v>
      </c>
      <c r="BQ981">
        <v>1.10825</v>
      </c>
      <c r="BR981">
        <v>1.11365</v>
      </c>
      <c r="BS981">
        <v>1.1188499999999999</v>
      </c>
      <c r="BT981">
        <v>1.12405</v>
      </c>
      <c r="BU981">
        <v>1.1290500000000001</v>
      </c>
      <c r="BV981">
        <v>1.13445</v>
      </c>
      <c r="BW981">
        <v>1.1396500000000001</v>
      </c>
    </row>
    <row r="982" spans="1:75">
      <c r="A982" s="95">
        <v>45665</v>
      </c>
      <c r="AI982">
        <v>1.0837000000000001</v>
      </c>
      <c r="AJ982">
        <v>1.0826</v>
      </c>
      <c r="AK982">
        <v>1.0810999999999999</v>
      </c>
      <c r="AL982">
        <v>1.0718000000000001</v>
      </c>
      <c r="AM982">
        <v>1.0851999999999999</v>
      </c>
      <c r="AN982">
        <v>1.0705</v>
      </c>
      <c r="AO982">
        <v>1.0828</v>
      </c>
      <c r="AP982">
        <v>1.1034999999999999</v>
      </c>
      <c r="AQ982">
        <v>1.1195999999999999</v>
      </c>
      <c r="AR982">
        <v>1.0882000000000001</v>
      </c>
      <c r="AS982">
        <v>1.0562</v>
      </c>
      <c r="AT982">
        <v>1.0388999999999999</v>
      </c>
      <c r="AU982" s="28">
        <v>1.0286</v>
      </c>
      <c r="AV982">
        <v>1.0326</v>
      </c>
      <c r="AW982">
        <v>1.0339499999999999</v>
      </c>
      <c r="AX982">
        <v>1.03545</v>
      </c>
      <c r="AZ982">
        <v>1.03895</v>
      </c>
      <c r="BC982">
        <v>1.0442499999999999</v>
      </c>
      <c r="BF982">
        <v>1.04975</v>
      </c>
      <c r="BH982">
        <v>1.0552999999999999</v>
      </c>
      <c r="BI982">
        <v>1.0607500000000001</v>
      </c>
      <c r="BJ982">
        <v>1.0661499999999999</v>
      </c>
      <c r="BK982">
        <v>1.07155</v>
      </c>
      <c r="BL982">
        <v>1.0767</v>
      </c>
      <c r="BM982">
        <v>1.08175</v>
      </c>
      <c r="BN982">
        <v>1.0868</v>
      </c>
      <c r="BO982">
        <v>1.09185</v>
      </c>
      <c r="BP982">
        <v>1.0969</v>
      </c>
      <c r="BQ982">
        <v>1.10215</v>
      </c>
      <c r="BR982">
        <v>1.1073500000000001</v>
      </c>
      <c r="BS982">
        <v>1.1124000000000001</v>
      </c>
      <c r="BT982">
        <v>1.1174500000000001</v>
      </c>
      <c r="BU982">
        <v>1.1223000000000001</v>
      </c>
      <c r="BV982">
        <v>1.1274999999999999</v>
      </c>
      <c r="BW982">
        <v>1.1325499999999999</v>
      </c>
    </row>
    <row r="983" spans="1:75">
      <c r="A983" s="95">
        <v>45666</v>
      </c>
      <c r="AI983">
        <v>1.0837000000000001</v>
      </c>
      <c r="AJ983">
        <v>1.0826</v>
      </c>
      <c r="AK983">
        <v>1.0810999999999999</v>
      </c>
      <c r="AL983">
        <v>1.0718000000000001</v>
      </c>
      <c r="AM983">
        <v>1.0851999999999999</v>
      </c>
      <c r="AN983">
        <v>1.0705</v>
      </c>
      <c r="AO983">
        <v>1.0828</v>
      </c>
      <c r="AP983">
        <v>1.1034999999999999</v>
      </c>
      <c r="AQ983">
        <v>1.1195999999999999</v>
      </c>
      <c r="AR983">
        <v>1.0882000000000001</v>
      </c>
      <c r="AS983">
        <v>1.0562</v>
      </c>
      <c r="AT983">
        <v>1.0388999999999999</v>
      </c>
      <c r="AU983" s="28">
        <v>1.0305</v>
      </c>
      <c r="AV983">
        <v>1.0314000000000001</v>
      </c>
      <c r="AW983">
        <v>1.0327500000000001</v>
      </c>
      <c r="AX983">
        <v>1.0342</v>
      </c>
      <c r="AZ983">
        <v>1.03765</v>
      </c>
      <c r="BC983">
        <v>1.0428999999999999</v>
      </c>
      <c r="BF983">
        <v>1.0482</v>
      </c>
      <c r="BH983">
        <v>1.0535000000000001</v>
      </c>
      <c r="BI983">
        <v>1.0586500000000001</v>
      </c>
      <c r="BJ983">
        <v>1.06385</v>
      </c>
      <c r="BK983">
        <v>1.0690500000000001</v>
      </c>
      <c r="BL983">
        <v>1.0740499999999999</v>
      </c>
      <c r="BM983">
        <v>1.079</v>
      </c>
      <c r="BN983">
        <v>1.0839000000000001</v>
      </c>
      <c r="BO983">
        <v>1.0888</v>
      </c>
      <c r="BP983">
        <v>1.09375</v>
      </c>
      <c r="BQ983">
        <v>1.0988500000000001</v>
      </c>
      <c r="BR983">
        <v>1.10395</v>
      </c>
      <c r="BS983">
        <v>1.1088499999999999</v>
      </c>
      <c r="BT983">
        <v>1.1137999999999999</v>
      </c>
      <c r="BU983">
        <v>1.1185499999999999</v>
      </c>
      <c r="BV983">
        <v>1.12365</v>
      </c>
      <c r="BW983">
        <v>1.1285499999999999</v>
      </c>
    </row>
    <row r="984" spans="1:75">
      <c r="A984" s="95">
        <v>45667</v>
      </c>
      <c r="AI984">
        <v>1.0837000000000001</v>
      </c>
      <c r="AJ984">
        <v>1.0826</v>
      </c>
      <c r="AK984">
        <v>1.0810999999999999</v>
      </c>
      <c r="AL984">
        <v>1.0718000000000001</v>
      </c>
      <c r="AM984">
        <v>1.0851999999999999</v>
      </c>
      <c r="AN984">
        <v>1.0705</v>
      </c>
      <c r="AO984">
        <v>1.0828</v>
      </c>
      <c r="AP984">
        <v>1.1034999999999999</v>
      </c>
      <c r="AQ984">
        <v>1.1195999999999999</v>
      </c>
      <c r="AR984">
        <v>1.0882000000000001</v>
      </c>
      <c r="AS984">
        <v>1.0562</v>
      </c>
      <c r="AT984">
        <v>1.0388999999999999</v>
      </c>
      <c r="AU984" s="28">
        <v>1.0304</v>
      </c>
      <c r="AV984">
        <v>1.0260499999999999</v>
      </c>
      <c r="AW984">
        <v>1.0274000000000001</v>
      </c>
      <c r="AX984">
        <v>1.02885</v>
      </c>
      <c r="AZ984">
        <v>1.0323500000000001</v>
      </c>
      <c r="BC984">
        <v>1.03765</v>
      </c>
      <c r="BF984">
        <v>1.0430999999999999</v>
      </c>
      <c r="BH984">
        <v>1.0486500000000001</v>
      </c>
      <c r="BI984">
        <v>1.0541</v>
      </c>
      <c r="BJ984">
        <v>1.0595000000000001</v>
      </c>
      <c r="BK984">
        <v>1.0649</v>
      </c>
      <c r="BL984">
        <v>1.0701000000000001</v>
      </c>
      <c r="BM984">
        <v>1.0750999999999999</v>
      </c>
      <c r="BN984">
        <v>1.0801000000000001</v>
      </c>
      <c r="BO984">
        <v>1.0851500000000001</v>
      </c>
      <c r="BP984">
        <v>1.09015</v>
      </c>
      <c r="BQ984">
        <v>1.0953999999999999</v>
      </c>
      <c r="BR984">
        <v>1.1006</v>
      </c>
      <c r="BS984">
        <v>1.1055999999999999</v>
      </c>
      <c r="BT984">
        <v>1.1106</v>
      </c>
      <c r="BU984">
        <v>1.1154999999999999</v>
      </c>
      <c r="BV984">
        <v>1.1206499999999999</v>
      </c>
      <c r="BW984">
        <v>1.1256999999999999</v>
      </c>
    </row>
    <row r="985" spans="1:75">
      <c r="A985" s="95">
        <v>45670</v>
      </c>
      <c r="AI985">
        <v>1.0837000000000001</v>
      </c>
      <c r="AJ985">
        <v>1.0826</v>
      </c>
      <c r="AK985">
        <v>1.0810999999999999</v>
      </c>
      <c r="AL985">
        <v>1.0718000000000001</v>
      </c>
      <c r="AM985">
        <v>1.0851999999999999</v>
      </c>
      <c r="AN985">
        <v>1.0705</v>
      </c>
      <c r="AO985">
        <v>1.0828</v>
      </c>
      <c r="AP985">
        <v>1.1034999999999999</v>
      </c>
      <c r="AQ985">
        <v>1.1195999999999999</v>
      </c>
      <c r="AR985">
        <v>1.0882000000000001</v>
      </c>
      <c r="AS985">
        <v>1.0562</v>
      </c>
      <c r="AT985">
        <v>1.0388999999999999</v>
      </c>
      <c r="AU985" s="28">
        <v>1.0198</v>
      </c>
      <c r="AV985">
        <v>1.0222500000000001</v>
      </c>
      <c r="AW985">
        <v>1.0236000000000001</v>
      </c>
      <c r="AX985">
        <v>1.0250999999999999</v>
      </c>
      <c r="AY985">
        <v>1.02705</v>
      </c>
      <c r="AZ985">
        <v>1.0286</v>
      </c>
      <c r="BC985">
        <v>1.0339</v>
      </c>
      <c r="BF985">
        <v>1.03935</v>
      </c>
      <c r="BH985">
        <v>1.0448999999999999</v>
      </c>
      <c r="BI985">
        <v>1.0503499999999999</v>
      </c>
      <c r="BJ985">
        <v>1.05575</v>
      </c>
      <c r="BK985">
        <v>1.0611999999999999</v>
      </c>
      <c r="BL985">
        <v>1.0664499999999999</v>
      </c>
      <c r="BM985">
        <v>1.0714999999999999</v>
      </c>
      <c r="BN985">
        <v>1.0766</v>
      </c>
      <c r="BO985">
        <v>1.0817000000000001</v>
      </c>
      <c r="BP985">
        <v>1.0868</v>
      </c>
      <c r="BQ985">
        <v>1.0921000000000001</v>
      </c>
      <c r="BR985">
        <v>1.09735</v>
      </c>
      <c r="BS985">
        <v>1.1024499999999999</v>
      </c>
      <c r="BT985">
        <v>1.10755</v>
      </c>
      <c r="BU985">
        <v>1.1124499999999999</v>
      </c>
      <c r="BV985">
        <v>1.1176999999999999</v>
      </c>
      <c r="BW985">
        <v>1.1228</v>
      </c>
    </row>
    <row r="986" spans="1:75">
      <c r="A986" s="95">
        <v>45671</v>
      </c>
      <c r="AI986">
        <v>1.0837000000000001</v>
      </c>
      <c r="AJ986">
        <v>1.0826</v>
      </c>
      <c r="AK986">
        <v>1.0810999999999999</v>
      </c>
      <c r="AL986">
        <v>1.0718000000000001</v>
      </c>
      <c r="AM986">
        <v>1.0851999999999999</v>
      </c>
      <c r="AN986">
        <v>1.0705</v>
      </c>
      <c r="AO986">
        <v>1.0828</v>
      </c>
      <c r="AP986">
        <v>1.1034999999999999</v>
      </c>
      <c r="AQ986">
        <v>1.1195999999999999</v>
      </c>
      <c r="AR986">
        <v>1.0882000000000001</v>
      </c>
      <c r="AS986">
        <v>1.0562</v>
      </c>
      <c r="AT986">
        <v>1.0388999999999999</v>
      </c>
      <c r="AU986" s="28">
        <v>1.0245</v>
      </c>
      <c r="AV986">
        <v>1.0311999999999999</v>
      </c>
      <c r="AW986">
        <v>1.0326</v>
      </c>
      <c r="AX986">
        <v>1.0340499999999999</v>
      </c>
      <c r="AY986">
        <v>1.036</v>
      </c>
      <c r="AZ986">
        <v>1.03755</v>
      </c>
      <c r="BC986">
        <v>1.0428500000000001</v>
      </c>
      <c r="BF986">
        <v>1.0482499999999999</v>
      </c>
      <c r="BH986">
        <v>1.0537000000000001</v>
      </c>
      <c r="BI986">
        <v>1.05905</v>
      </c>
      <c r="BJ986">
        <v>1.0644</v>
      </c>
      <c r="BK986">
        <v>1.0698000000000001</v>
      </c>
      <c r="BL986">
        <v>1.0749500000000001</v>
      </c>
      <c r="BM986">
        <v>1.08005</v>
      </c>
      <c r="BN986">
        <v>1.0851500000000001</v>
      </c>
      <c r="BO986">
        <v>1.0902000000000001</v>
      </c>
      <c r="BP986">
        <v>1.0952999999999999</v>
      </c>
      <c r="BQ986">
        <v>1.1006</v>
      </c>
      <c r="BR986">
        <v>1.10585</v>
      </c>
      <c r="BS986">
        <v>1.1109500000000001</v>
      </c>
      <c r="BT986">
        <v>1.11605</v>
      </c>
      <c r="BU986">
        <v>1.1209499999999999</v>
      </c>
      <c r="BV986">
        <v>1.1262000000000001</v>
      </c>
      <c r="BW986">
        <v>1.1313</v>
      </c>
    </row>
    <row r="987" spans="1:75">
      <c r="A987" s="95">
        <v>45672</v>
      </c>
      <c r="AI987">
        <v>1.0837000000000001</v>
      </c>
      <c r="AJ987">
        <v>1.0826</v>
      </c>
      <c r="AK987">
        <v>1.0810999999999999</v>
      </c>
      <c r="AL987">
        <v>1.0718000000000001</v>
      </c>
      <c r="AM987">
        <v>1.0851999999999999</v>
      </c>
      <c r="AN987">
        <v>1.0705</v>
      </c>
      <c r="AO987">
        <v>1.0828</v>
      </c>
      <c r="AP987">
        <v>1.1034999999999999</v>
      </c>
      <c r="AQ987">
        <v>1.1195999999999999</v>
      </c>
      <c r="AR987">
        <v>1.0882000000000001</v>
      </c>
      <c r="AS987">
        <v>1.0562</v>
      </c>
      <c r="AT987">
        <v>1.0388999999999999</v>
      </c>
      <c r="AU987" s="28">
        <v>1.03</v>
      </c>
      <c r="AV987">
        <v>1.0307500000000001</v>
      </c>
      <c r="AW987">
        <v>1.0321499999999999</v>
      </c>
      <c r="AX987">
        <v>1.0336000000000001</v>
      </c>
      <c r="AY987">
        <v>1.03555</v>
      </c>
      <c r="AZ987">
        <v>1.0370999999999999</v>
      </c>
      <c r="BC987">
        <v>1.0423500000000001</v>
      </c>
      <c r="BF987">
        <v>1.0477000000000001</v>
      </c>
      <c r="BH987">
        <v>1.05315</v>
      </c>
      <c r="BI987">
        <v>1.0584</v>
      </c>
      <c r="BJ987">
        <v>1.06365</v>
      </c>
      <c r="BK987">
        <v>1.0689</v>
      </c>
      <c r="BL987">
        <v>1.0740499999999999</v>
      </c>
      <c r="BM987">
        <v>1.0791500000000001</v>
      </c>
      <c r="BN987">
        <v>1.0842000000000001</v>
      </c>
      <c r="BO987">
        <v>1.0892999999999999</v>
      </c>
      <c r="BP987">
        <v>1.0944</v>
      </c>
      <c r="BQ987">
        <v>1.0996999999999999</v>
      </c>
      <c r="BR987">
        <v>1.1049500000000001</v>
      </c>
      <c r="BS987">
        <v>1.11005</v>
      </c>
      <c r="BT987">
        <v>1.1151500000000001</v>
      </c>
      <c r="BU987">
        <v>1.12005</v>
      </c>
      <c r="BV987">
        <v>1.1253</v>
      </c>
      <c r="BW987">
        <v>1.1304000000000001</v>
      </c>
    </row>
    <row r="988" spans="1:75">
      <c r="A988" s="95">
        <v>45673</v>
      </c>
      <c r="AI988">
        <v>1.0837000000000001</v>
      </c>
      <c r="AJ988">
        <v>1.0826</v>
      </c>
      <c r="AK988">
        <v>1.0810999999999999</v>
      </c>
      <c r="AL988">
        <v>1.0718000000000001</v>
      </c>
      <c r="AM988">
        <v>1.0851999999999999</v>
      </c>
      <c r="AN988">
        <v>1.0705</v>
      </c>
      <c r="AO988">
        <v>1.0828</v>
      </c>
      <c r="AP988">
        <v>1.1034999999999999</v>
      </c>
      <c r="AQ988">
        <v>1.1195999999999999</v>
      </c>
      <c r="AR988">
        <v>1.0882000000000001</v>
      </c>
      <c r="AS988">
        <v>1.0562</v>
      </c>
      <c r="AT988">
        <v>1.0388999999999999</v>
      </c>
      <c r="AU988" s="28">
        <v>1.0271999999999999</v>
      </c>
      <c r="AV988">
        <v>1.0314000000000001</v>
      </c>
      <c r="AW988">
        <v>1.0327999999999999</v>
      </c>
      <c r="AX988">
        <v>1.0342499999999999</v>
      </c>
      <c r="AY988">
        <v>1.0362</v>
      </c>
      <c r="AZ988">
        <v>1.0377000000000001</v>
      </c>
      <c r="BC988">
        <v>1.0429999999999999</v>
      </c>
      <c r="BF988">
        <v>1.0483499999999999</v>
      </c>
      <c r="BH988">
        <v>1.0537000000000001</v>
      </c>
      <c r="BI988">
        <v>1.0589</v>
      </c>
      <c r="BJ988">
        <v>1.0641</v>
      </c>
      <c r="BK988">
        <v>1.0692999999999999</v>
      </c>
      <c r="BL988">
        <v>1.0743499999999999</v>
      </c>
      <c r="BM988">
        <v>1.07925</v>
      </c>
      <c r="BN988">
        <v>1.0841499999999999</v>
      </c>
      <c r="BO988">
        <v>1.0890500000000001</v>
      </c>
      <c r="BP988">
        <v>1.09395</v>
      </c>
      <c r="BQ988">
        <v>1.0990500000000001</v>
      </c>
      <c r="BR988">
        <v>1.10415</v>
      </c>
      <c r="BS988">
        <v>1.1090500000000001</v>
      </c>
      <c r="BT988">
        <v>1.11395</v>
      </c>
      <c r="BU988">
        <v>1.1187</v>
      </c>
      <c r="BV988">
        <v>1.12375</v>
      </c>
      <c r="BW988">
        <v>1.1286499999999999</v>
      </c>
    </row>
    <row r="989" spans="1:75">
      <c r="A989" s="95">
        <v>45674</v>
      </c>
      <c r="AI989">
        <v>1.0837000000000001</v>
      </c>
      <c r="AJ989">
        <v>1.0826</v>
      </c>
      <c r="AK989">
        <v>1.0810999999999999</v>
      </c>
      <c r="AL989">
        <v>1.0718000000000001</v>
      </c>
      <c r="AM989">
        <v>1.0851999999999999</v>
      </c>
      <c r="AN989">
        <v>1.0705</v>
      </c>
      <c r="AO989">
        <v>1.0828</v>
      </c>
      <c r="AP989">
        <v>1.1034999999999999</v>
      </c>
      <c r="AQ989">
        <v>1.1195999999999999</v>
      </c>
      <c r="AR989">
        <v>1.0882000000000001</v>
      </c>
      <c r="AS989">
        <v>1.0562</v>
      </c>
      <c r="AT989">
        <v>1.0388999999999999</v>
      </c>
      <c r="AU989" s="28">
        <v>1.0298</v>
      </c>
      <c r="AV989">
        <v>1.02885</v>
      </c>
      <c r="AW989">
        <v>1.0302500000000001</v>
      </c>
      <c r="AX989">
        <v>1.0317000000000001</v>
      </c>
      <c r="AY989">
        <v>1.03365</v>
      </c>
      <c r="AZ989">
        <v>1.0351999999999999</v>
      </c>
      <c r="BC989">
        <v>1.0405500000000001</v>
      </c>
      <c r="BF989">
        <v>1.0460499999999999</v>
      </c>
      <c r="BH989">
        <v>1.05145</v>
      </c>
      <c r="BI989">
        <v>1.0568</v>
      </c>
      <c r="BJ989">
        <v>1.0621499999999999</v>
      </c>
      <c r="BK989">
        <v>1.06745</v>
      </c>
      <c r="BL989">
        <v>1.0726</v>
      </c>
      <c r="BM989">
        <v>1.0775999999999999</v>
      </c>
      <c r="BN989">
        <v>1.0826</v>
      </c>
      <c r="BO989">
        <v>1.08755</v>
      </c>
      <c r="BP989">
        <v>1.0925499999999999</v>
      </c>
      <c r="BQ989">
        <v>1.09775</v>
      </c>
      <c r="BR989">
        <v>1.1029</v>
      </c>
      <c r="BS989">
        <v>1.1079000000000001</v>
      </c>
      <c r="BT989">
        <v>1.1129</v>
      </c>
      <c r="BU989">
        <v>1.1176999999999999</v>
      </c>
      <c r="BV989">
        <v>1.1229</v>
      </c>
      <c r="BW989">
        <v>1.12785</v>
      </c>
    </row>
    <row r="990" spans="1:75">
      <c r="A990" s="103">
        <v>45677</v>
      </c>
      <c r="AI990">
        <v>1.0837000000000001</v>
      </c>
      <c r="AJ990">
        <v>1.0826</v>
      </c>
      <c r="AK990">
        <v>1.0810999999999999</v>
      </c>
      <c r="AL990">
        <v>1.0718000000000001</v>
      </c>
      <c r="AM990">
        <v>1.0851999999999999</v>
      </c>
      <c r="AN990">
        <v>1.0705</v>
      </c>
      <c r="AO990">
        <v>1.0828</v>
      </c>
      <c r="AP990">
        <v>1.1034999999999999</v>
      </c>
      <c r="AQ990">
        <v>1.1195999999999999</v>
      </c>
      <c r="AR990">
        <v>1.0882000000000001</v>
      </c>
      <c r="AS990">
        <v>1.0562</v>
      </c>
      <c r="AT990">
        <v>1.0388999999999999</v>
      </c>
      <c r="AU990" s="28">
        <v>1.0316000000000001</v>
      </c>
      <c r="AV990" s="189">
        <v>1.02885</v>
      </c>
      <c r="AW990" s="189">
        <v>1.0302500000000001</v>
      </c>
      <c r="AX990" s="189">
        <v>1.0317000000000001</v>
      </c>
      <c r="AY990" s="189">
        <v>1.03365</v>
      </c>
      <c r="AZ990" s="189">
        <v>1.0351999999999999</v>
      </c>
      <c r="BA990" s="189"/>
      <c r="BB990" s="189"/>
      <c r="BC990" s="189">
        <v>1.0405500000000001</v>
      </c>
      <c r="BD990" s="189"/>
      <c r="BE990" s="189"/>
      <c r="BF990" s="189">
        <v>1.0460499999999999</v>
      </c>
      <c r="BG990" s="189"/>
      <c r="BH990" s="189">
        <v>1.05145</v>
      </c>
      <c r="BI990" s="189">
        <v>1.0568</v>
      </c>
      <c r="BJ990" s="189">
        <v>1.0621499999999999</v>
      </c>
      <c r="BK990" s="189">
        <v>1.06745</v>
      </c>
      <c r="BL990" s="189">
        <v>1.0726</v>
      </c>
      <c r="BM990" s="189">
        <v>1.0775999999999999</v>
      </c>
      <c r="BN990" s="189">
        <v>1.0826</v>
      </c>
      <c r="BO990" s="189">
        <v>1.08755</v>
      </c>
      <c r="BP990" s="189">
        <v>1.0925499999999999</v>
      </c>
      <c r="BQ990" s="189">
        <v>1.09775</v>
      </c>
      <c r="BR990" s="189">
        <v>1.1029</v>
      </c>
      <c r="BS990" s="189">
        <v>1.1079000000000001</v>
      </c>
      <c r="BT990" s="189">
        <v>1.1129</v>
      </c>
      <c r="BU990" s="189">
        <v>1.1176999999999999</v>
      </c>
      <c r="BV990" s="189">
        <v>1.1229</v>
      </c>
      <c r="BW990" s="189">
        <v>1.12785</v>
      </c>
    </row>
    <row r="991" spans="1:75">
      <c r="A991" s="95">
        <v>45678</v>
      </c>
      <c r="AI991">
        <v>1.0837000000000001</v>
      </c>
      <c r="AJ991">
        <v>1.0826</v>
      </c>
      <c r="AK991">
        <v>1.0810999999999999</v>
      </c>
      <c r="AL991">
        <v>1.0718000000000001</v>
      </c>
      <c r="AM991">
        <v>1.0851999999999999</v>
      </c>
      <c r="AN991">
        <v>1.0705</v>
      </c>
      <c r="AO991">
        <v>1.0828</v>
      </c>
      <c r="AP991">
        <v>1.1034999999999999</v>
      </c>
      <c r="AQ991">
        <v>1.1195999999999999</v>
      </c>
      <c r="AR991">
        <v>1.0882000000000001</v>
      </c>
      <c r="AS991">
        <v>1.0562</v>
      </c>
      <c r="AT991">
        <v>1.0388999999999999</v>
      </c>
      <c r="AU991" s="28">
        <v>1.0357000000000001</v>
      </c>
      <c r="AV991">
        <v>1.0429999999999999</v>
      </c>
      <c r="AW991">
        <v>1.0444</v>
      </c>
      <c r="AX991">
        <v>1.0459000000000001</v>
      </c>
      <c r="AY991">
        <v>1.0478499999999999</v>
      </c>
      <c r="AZ991">
        <v>1.04945</v>
      </c>
      <c r="BC991">
        <v>1.0548500000000001</v>
      </c>
      <c r="BF991">
        <v>1.0603499999999999</v>
      </c>
      <c r="BH991">
        <v>1.06595</v>
      </c>
      <c r="BI991">
        <v>1.0713999999999999</v>
      </c>
      <c r="BJ991">
        <v>1.0768</v>
      </c>
      <c r="BK991">
        <v>1.0822499999999999</v>
      </c>
      <c r="BL991">
        <v>1.08745</v>
      </c>
      <c r="BM991">
        <v>1.0925</v>
      </c>
      <c r="BN991">
        <v>1.0974999999999999</v>
      </c>
      <c r="BO991">
        <v>1.1025499999999999</v>
      </c>
      <c r="BP991">
        <v>1.10755</v>
      </c>
      <c r="BQ991">
        <v>1.1128</v>
      </c>
      <c r="BR991">
        <v>1.1180000000000001</v>
      </c>
      <c r="BS991">
        <v>1.123</v>
      </c>
      <c r="BT991">
        <v>1.12805</v>
      </c>
      <c r="BU991">
        <v>1.1329</v>
      </c>
      <c r="BV991">
        <v>1.13805</v>
      </c>
      <c r="BW991">
        <v>1.1431</v>
      </c>
    </row>
    <row r="992" spans="1:75">
      <c r="A992" s="95">
        <v>45679</v>
      </c>
      <c r="AI992">
        <v>1.0837000000000001</v>
      </c>
      <c r="AJ992">
        <v>1.0826</v>
      </c>
      <c r="AK992">
        <v>1.0810999999999999</v>
      </c>
      <c r="AL992">
        <v>1.0718000000000001</v>
      </c>
      <c r="AM992">
        <v>1.0851999999999999</v>
      </c>
      <c r="AN992">
        <v>1.0705</v>
      </c>
      <c r="AO992">
        <v>1.0828</v>
      </c>
      <c r="AP992">
        <v>1.1034999999999999</v>
      </c>
      <c r="AQ992">
        <v>1.1195999999999999</v>
      </c>
      <c r="AR992">
        <v>1.0882000000000001</v>
      </c>
      <c r="AS992">
        <v>1.0562</v>
      </c>
      <c r="AT992">
        <v>1.0388999999999999</v>
      </c>
      <c r="AU992" s="28">
        <v>1.0443</v>
      </c>
      <c r="AV992">
        <v>1.04315</v>
      </c>
      <c r="AW992">
        <v>1.0445500000000001</v>
      </c>
      <c r="AX992">
        <v>1.0460499999999999</v>
      </c>
      <c r="AY992">
        <v>1.048</v>
      </c>
      <c r="AZ992">
        <v>1.0496000000000001</v>
      </c>
      <c r="BC992">
        <v>1.0549500000000001</v>
      </c>
      <c r="BF992">
        <v>1.0604</v>
      </c>
      <c r="BH992">
        <v>1.0659000000000001</v>
      </c>
      <c r="BI992">
        <v>1.0712999999999999</v>
      </c>
      <c r="BJ992">
        <v>1.0767</v>
      </c>
      <c r="BK992">
        <v>1.0821000000000001</v>
      </c>
      <c r="BL992">
        <v>1.08735</v>
      </c>
      <c r="BM992">
        <v>1.0924499999999999</v>
      </c>
      <c r="BN992">
        <v>1.0974999999999999</v>
      </c>
      <c r="BO992">
        <v>1.1026</v>
      </c>
      <c r="BP992">
        <v>1.1076999999999999</v>
      </c>
      <c r="BQ992">
        <v>1.113</v>
      </c>
      <c r="BR992">
        <v>1.11825</v>
      </c>
      <c r="BS992">
        <v>1.1233500000000001</v>
      </c>
      <c r="BT992">
        <v>1.12845</v>
      </c>
      <c r="BU992">
        <v>1.1333500000000001</v>
      </c>
      <c r="BV992">
        <v>1.1386000000000001</v>
      </c>
      <c r="BW992">
        <v>1.1436999999999999</v>
      </c>
    </row>
    <row r="993" spans="1:75">
      <c r="A993" s="95">
        <v>45680</v>
      </c>
      <c r="AI993">
        <v>1.0837000000000001</v>
      </c>
      <c r="AJ993">
        <v>1.0826</v>
      </c>
      <c r="AK993">
        <v>1.0810999999999999</v>
      </c>
      <c r="AL993">
        <v>1.0718000000000001</v>
      </c>
      <c r="AM993">
        <v>1.0851999999999999</v>
      </c>
      <c r="AN993">
        <v>1.0705</v>
      </c>
      <c r="AO993">
        <v>1.0828</v>
      </c>
      <c r="AP993">
        <v>1.1034999999999999</v>
      </c>
      <c r="AQ993">
        <v>1.1195999999999999</v>
      </c>
      <c r="AR993">
        <v>1.0882000000000001</v>
      </c>
      <c r="AS993">
        <v>1.0562</v>
      </c>
      <c r="AT993">
        <v>1.0388999999999999</v>
      </c>
      <c r="AU993" s="28">
        <v>1.0404</v>
      </c>
      <c r="AV993">
        <v>1.04335</v>
      </c>
      <c r="AW993">
        <v>1.0447500000000001</v>
      </c>
      <c r="AX993">
        <v>1.0462</v>
      </c>
      <c r="AY993">
        <v>1.0481499999999999</v>
      </c>
      <c r="AZ993">
        <v>1.04975</v>
      </c>
      <c r="BC993">
        <v>1.0549999999999999</v>
      </c>
      <c r="BF993">
        <v>1.0604499999999999</v>
      </c>
      <c r="BH993">
        <v>1.06585</v>
      </c>
      <c r="BI993">
        <v>1.07115</v>
      </c>
      <c r="BJ993">
        <v>1.0765</v>
      </c>
      <c r="BK993">
        <v>1.0818000000000001</v>
      </c>
      <c r="BL993">
        <v>1.087</v>
      </c>
      <c r="BM993">
        <v>1.09215</v>
      </c>
      <c r="BN993">
        <v>1.0972500000000001</v>
      </c>
      <c r="BO993">
        <v>1.1024</v>
      </c>
      <c r="BP993">
        <v>1.1074999999999999</v>
      </c>
      <c r="BQ993">
        <v>1.1128499999999999</v>
      </c>
      <c r="BR993">
        <v>1.11815</v>
      </c>
      <c r="BS993">
        <v>1.1233</v>
      </c>
      <c r="BT993">
        <v>1.1284000000000001</v>
      </c>
      <c r="BU993">
        <v>1.1333500000000001</v>
      </c>
      <c r="BV993">
        <v>1.1386499999999999</v>
      </c>
      <c r="BW993">
        <v>1.1437999999999999</v>
      </c>
    </row>
    <row r="994" spans="1:75">
      <c r="A994" s="95">
        <v>45681</v>
      </c>
      <c r="AI994">
        <v>1.0837000000000001</v>
      </c>
      <c r="AJ994">
        <v>1.0826</v>
      </c>
      <c r="AK994">
        <v>1.0810999999999999</v>
      </c>
      <c r="AL994">
        <v>1.0718000000000001</v>
      </c>
      <c r="AM994">
        <v>1.0851999999999999</v>
      </c>
      <c r="AN994">
        <v>1.0705</v>
      </c>
      <c r="AO994">
        <v>1.0828</v>
      </c>
      <c r="AP994">
        <v>1.1034999999999999</v>
      </c>
      <c r="AQ994">
        <v>1.1195999999999999</v>
      </c>
      <c r="AR994">
        <v>1.0882000000000001</v>
      </c>
      <c r="AS994">
        <v>1.0562</v>
      </c>
      <c r="AT994">
        <v>1.0388999999999999</v>
      </c>
      <c r="AU994" s="28">
        <v>1.0471999999999999</v>
      </c>
      <c r="AV994">
        <v>1.0505500000000001</v>
      </c>
      <c r="AW994">
        <v>1.0519499999999999</v>
      </c>
      <c r="AX994">
        <v>1.0533999999999999</v>
      </c>
      <c r="AY994">
        <v>1.05535</v>
      </c>
      <c r="AZ994">
        <v>1.0568500000000001</v>
      </c>
      <c r="BC994">
        <v>1.0620000000000001</v>
      </c>
      <c r="BF994">
        <v>1.06725</v>
      </c>
      <c r="BH994">
        <v>1.0725</v>
      </c>
      <c r="BI994">
        <v>1.07765</v>
      </c>
      <c r="BJ994">
        <v>1.0828</v>
      </c>
      <c r="BK994">
        <v>1.0880000000000001</v>
      </c>
      <c r="BL994">
        <v>1.0930500000000001</v>
      </c>
      <c r="BM994">
        <v>1.0981000000000001</v>
      </c>
      <c r="BN994">
        <v>1.1031500000000001</v>
      </c>
      <c r="BO994">
        <v>1.1082000000000001</v>
      </c>
      <c r="BP994">
        <v>1.1132</v>
      </c>
      <c r="BQ994">
        <v>1.1185</v>
      </c>
      <c r="BR994">
        <v>1.1236999999999999</v>
      </c>
      <c r="BS994">
        <v>1.1287499999999999</v>
      </c>
      <c r="BT994">
        <v>1.13375</v>
      </c>
      <c r="BU994">
        <v>1.1386499999999999</v>
      </c>
      <c r="BV994">
        <v>1.14385</v>
      </c>
      <c r="BW994">
        <v>1.1489</v>
      </c>
    </row>
    <row r="995" spans="1:75">
      <c r="A995" s="95">
        <v>45684</v>
      </c>
      <c r="AI995">
        <v>1.0837000000000001</v>
      </c>
      <c r="AJ995">
        <v>1.0826</v>
      </c>
      <c r="AK995">
        <v>1.0810999999999999</v>
      </c>
      <c r="AL995">
        <v>1.0718000000000001</v>
      </c>
      <c r="AM995">
        <v>1.0851999999999999</v>
      </c>
      <c r="AN995">
        <v>1.0705</v>
      </c>
      <c r="AO995">
        <v>1.0828</v>
      </c>
      <c r="AP995">
        <v>1.1034999999999999</v>
      </c>
      <c r="AQ995">
        <v>1.1195999999999999</v>
      </c>
      <c r="AR995">
        <v>1.0882000000000001</v>
      </c>
      <c r="AS995">
        <v>1.0562</v>
      </c>
      <c r="AT995">
        <v>1.0388999999999999</v>
      </c>
      <c r="AU995" s="28">
        <v>1.0529999999999999</v>
      </c>
      <c r="AV995">
        <v>1.0502</v>
      </c>
      <c r="AW995">
        <v>1.0516000000000001</v>
      </c>
      <c r="AX995">
        <v>1.05305</v>
      </c>
      <c r="AY995">
        <v>1.0549999999999999</v>
      </c>
      <c r="AZ995">
        <v>1.0565500000000001</v>
      </c>
      <c r="BC995">
        <v>1.0616000000000001</v>
      </c>
      <c r="BF995">
        <v>1.0667</v>
      </c>
      <c r="BH995">
        <v>1.07185</v>
      </c>
      <c r="BI995">
        <v>1.0768</v>
      </c>
      <c r="BJ995">
        <v>1.0818000000000001</v>
      </c>
      <c r="BK995">
        <v>1.0867500000000001</v>
      </c>
      <c r="BL995">
        <v>1.0915999999999999</v>
      </c>
      <c r="BM995">
        <v>1.0963499999999999</v>
      </c>
      <c r="BN995">
        <v>1.1011</v>
      </c>
      <c r="BO995">
        <v>1.1059000000000001</v>
      </c>
      <c r="BP995">
        <v>1.1106499999999999</v>
      </c>
      <c r="BQ995">
        <v>1.1155999999999999</v>
      </c>
      <c r="BR995">
        <v>1.1205000000000001</v>
      </c>
      <c r="BS995">
        <v>1.1252500000000001</v>
      </c>
      <c r="BT995">
        <v>1.13005</v>
      </c>
      <c r="BU995">
        <v>1.1346000000000001</v>
      </c>
      <c r="BV995">
        <v>1.1395500000000001</v>
      </c>
      <c r="BW995">
        <v>1.1443000000000001</v>
      </c>
    </row>
    <row r="996" spans="1:75">
      <c r="A996" s="95">
        <v>45685</v>
      </c>
      <c r="AI996">
        <v>1.0837000000000001</v>
      </c>
      <c r="AJ996">
        <v>1.0826</v>
      </c>
      <c r="AK996">
        <v>1.0810999999999999</v>
      </c>
      <c r="AL996">
        <v>1.0718000000000001</v>
      </c>
      <c r="AM996">
        <v>1.0851999999999999</v>
      </c>
      <c r="AN996">
        <v>1.0705</v>
      </c>
      <c r="AO996">
        <v>1.0828</v>
      </c>
      <c r="AP996">
        <v>1.1034999999999999</v>
      </c>
      <c r="AQ996">
        <v>1.1195999999999999</v>
      </c>
      <c r="AR996">
        <v>1.0882000000000001</v>
      </c>
      <c r="AS996">
        <v>1.0562</v>
      </c>
      <c r="AT996">
        <v>1.0388999999999999</v>
      </c>
      <c r="AU996" s="28">
        <v>1.0421</v>
      </c>
      <c r="AV996">
        <v>1.0445</v>
      </c>
      <c r="AW996">
        <v>1.0458499999999999</v>
      </c>
      <c r="AX996">
        <v>1.0472999999999999</v>
      </c>
      <c r="AY996">
        <v>1.0491999999999999</v>
      </c>
      <c r="AZ996">
        <v>1.0507500000000001</v>
      </c>
      <c r="BC996">
        <v>1.05575</v>
      </c>
      <c r="BF996">
        <v>1.0609</v>
      </c>
      <c r="BH996">
        <v>1.0660000000000001</v>
      </c>
      <c r="BI996">
        <v>1.0709500000000001</v>
      </c>
      <c r="BJ996">
        <v>1.0759000000000001</v>
      </c>
      <c r="BK996">
        <v>1.0808</v>
      </c>
      <c r="BL996">
        <v>1.0857000000000001</v>
      </c>
      <c r="BM996">
        <v>1.0905</v>
      </c>
      <c r="BN996">
        <v>1.0952999999999999</v>
      </c>
      <c r="BO996">
        <v>1.1001000000000001</v>
      </c>
      <c r="BP996">
        <v>1.1049</v>
      </c>
      <c r="BQ996">
        <v>1.1099000000000001</v>
      </c>
      <c r="BR996">
        <v>1.1148499999999999</v>
      </c>
      <c r="BS996">
        <v>1.11965</v>
      </c>
      <c r="BT996">
        <v>1.1245000000000001</v>
      </c>
      <c r="BU996">
        <v>1.1291</v>
      </c>
      <c r="BV996">
        <v>1.1341000000000001</v>
      </c>
      <c r="BW996">
        <v>1.1389</v>
      </c>
    </row>
    <row r="997" spans="1:75">
      <c r="A997" s="95">
        <v>45686</v>
      </c>
      <c r="AI997">
        <v>1.0837000000000001</v>
      </c>
      <c r="AJ997">
        <v>1.0826</v>
      </c>
      <c r="AK997">
        <v>1.0810999999999999</v>
      </c>
      <c r="AL997">
        <v>1.0718000000000001</v>
      </c>
      <c r="AM997">
        <v>1.0851999999999999</v>
      </c>
      <c r="AN997">
        <v>1.0705</v>
      </c>
      <c r="AO997">
        <v>1.0828</v>
      </c>
      <c r="AP997">
        <v>1.1034999999999999</v>
      </c>
      <c r="AQ997">
        <v>1.1195999999999999</v>
      </c>
      <c r="AR997">
        <v>1.0882000000000001</v>
      </c>
      <c r="AS997">
        <v>1.0562</v>
      </c>
      <c r="AT997">
        <v>1.0388999999999999</v>
      </c>
      <c r="AU997" s="28">
        <v>1.0396000000000001</v>
      </c>
      <c r="AV997">
        <v>1.0424</v>
      </c>
      <c r="AW997">
        <v>1.0438000000000001</v>
      </c>
      <c r="AX997">
        <v>1.04525</v>
      </c>
      <c r="AY997">
        <v>1.04715</v>
      </c>
      <c r="AZ997">
        <v>1.0487</v>
      </c>
      <c r="BC997">
        <v>1.0538000000000001</v>
      </c>
      <c r="BF997">
        <v>1.0589</v>
      </c>
      <c r="BH997">
        <v>1.0640000000000001</v>
      </c>
      <c r="BI997">
        <v>1.0689</v>
      </c>
      <c r="BJ997">
        <v>1.07385</v>
      </c>
      <c r="BK997">
        <v>1.0787500000000001</v>
      </c>
      <c r="BL997">
        <v>1.0835999999999999</v>
      </c>
      <c r="BM997">
        <v>1.0883</v>
      </c>
      <c r="BN997">
        <v>1.093</v>
      </c>
      <c r="BO997">
        <v>1.09775</v>
      </c>
      <c r="BP997">
        <v>1.1024499999999999</v>
      </c>
      <c r="BQ997">
        <v>1.1073999999999999</v>
      </c>
      <c r="BR997">
        <v>1.11225</v>
      </c>
      <c r="BS997">
        <v>1.1169500000000001</v>
      </c>
      <c r="BT997">
        <v>1.1216999999999999</v>
      </c>
      <c r="BU997">
        <v>1.12625</v>
      </c>
      <c r="BV997">
        <v>1.1311</v>
      </c>
      <c r="BW997">
        <v>1.13585</v>
      </c>
    </row>
    <row r="998" spans="1:75">
      <c r="A998" s="95">
        <v>45687</v>
      </c>
      <c r="AI998">
        <v>1.0837000000000001</v>
      </c>
      <c r="AJ998">
        <v>1.0826</v>
      </c>
      <c r="AK998">
        <v>1.0810999999999999</v>
      </c>
      <c r="AL998">
        <v>1.0718000000000001</v>
      </c>
      <c r="AM998">
        <v>1.0851999999999999</v>
      </c>
      <c r="AN998">
        <v>1.0705</v>
      </c>
      <c r="AO998">
        <v>1.0828</v>
      </c>
      <c r="AP998">
        <v>1.1034999999999999</v>
      </c>
      <c r="AQ998">
        <v>1.1195999999999999</v>
      </c>
      <c r="AR998">
        <v>1.0882000000000001</v>
      </c>
      <c r="AS998">
        <v>1.0562</v>
      </c>
      <c r="AT998">
        <v>1.0388999999999999</v>
      </c>
      <c r="AU998" s="28">
        <v>1.0403</v>
      </c>
      <c r="AV998">
        <v>1.0436000000000001</v>
      </c>
      <c r="AW998">
        <v>1.04495</v>
      </c>
      <c r="AX998">
        <v>1.0464</v>
      </c>
      <c r="AY998">
        <v>1.0484</v>
      </c>
      <c r="AZ998">
        <v>1.0499499999999999</v>
      </c>
      <c r="BC998">
        <v>1.05525</v>
      </c>
      <c r="BF998">
        <v>1.0605500000000001</v>
      </c>
      <c r="BH998">
        <v>1.0658000000000001</v>
      </c>
      <c r="BI998">
        <v>1.0709</v>
      </c>
      <c r="BJ998">
        <v>1.07605</v>
      </c>
      <c r="BK998">
        <v>1.0811500000000001</v>
      </c>
      <c r="BL998">
        <v>1.0861000000000001</v>
      </c>
      <c r="BM998">
        <v>1.0909</v>
      </c>
      <c r="BN998">
        <v>1.09565</v>
      </c>
      <c r="BO998">
        <v>1.1004499999999999</v>
      </c>
      <c r="BP998">
        <v>1.1052</v>
      </c>
      <c r="BQ998">
        <v>1.1102000000000001</v>
      </c>
      <c r="BR998">
        <v>1.1151500000000001</v>
      </c>
      <c r="BS998">
        <v>1.1198999999999999</v>
      </c>
      <c r="BT998">
        <v>1.1247</v>
      </c>
      <c r="BU998">
        <v>1.1293</v>
      </c>
      <c r="BV998">
        <v>1.13425</v>
      </c>
      <c r="BW998">
        <v>1.1390499999999999</v>
      </c>
    </row>
    <row r="999" spans="1:75">
      <c r="A999" s="95">
        <v>45688</v>
      </c>
      <c r="AI999">
        <v>1.0837000000000001</v>
      </c>
      <c r="AJ999">
        <v>1.0826</v>
      </c>
      <c r="AK999">
        <v>1.0810999999999999</v>
      </c>
      <c r="AL999">
        <v>1.0718000000000001</v>
      </c>
      <c r="AM999">
        <v>1.0851999999999999</v>
      </c>
      <c r="AN999">
        <v>1.0705</v>
      </c>
      <c r="AO999">
        <v>1.0828</v>
      </c>
      <c r="AP999">
        <v>1.1034999999999999</v>
      </c>
      <c r="AQ999">
        <v>1.1195999999999999</v>
      </c>
      <c r="AR999">
        <v>1.0882000000000001</v>
      </c>
      <c r="AS999">
        <v>1.0562</v>
      </c>
      <c r="AT999">
        <v>1.0388999999999999</v>
      </c>
      <c r="AU999" s="28">
        <v>1.0392999999999999</v>
      </c>
      <c r="AV999">
        <v>1.0392999999999999</v>
      </c>
      <c r="AW999">
        <v>1.0397000000000001</v>
      </c>
      <c r="AX999">
        <v>1.0411999999999999</v>
      </c>
      <c r="AY999">
        <v>1.0431999999999999</v>
      </c>
      <c r="AZ999">
        <v>1.0448</v>
      </c>
      <c r="BC999">
        <v>1.0502499999999999</v>
      </c>
      <c r="BF999">
        <v>1.05585</v>
      </c>
      <c r="BH999">
        <v>1.06145</v>
      </c>
      <c r="BI999">
        <v>1.0668500000000001</v>
      </c>
      <c r="BJ999">
        <v>1.0722499999999999</v>
      </c>
      <c r="BK999">
        <v>1.07765</v>
      </c>
      <c r="BL999">
        <v>1.0829500000000001</v>
      </c>
      <c r="BM999">
        <v>1.0880000000000001</v>
      </c>
      <c r="BN999">
        <v>1.0931</v>
      </c>
      <c r="BO999">
        <v>1.0982000000000001</v>
      </c>
      <c r="BP999">
        <v>1.1032500000000001</v>
      </c>
      <c r="BQ999">
        <v>1.1085499999999999</v>
      </c>
      <c r="BR999">
        <v>1.11385</v>
      </c>
      <c r="BS999">
        <v>1.1189</v>
      </c>
      <c r="BT999">
        <v>1.1240000000000001</v>
      </c>
      <c r="BU999">
        <v>1.1289</v>
      </c>
      <c r="BV999">
        <v>1.13415</v>
      </c>
      <c r="BW999">
        <v>1.1392500000000001</v>
      </c>
    </row>
    <row r="1000" spans="1:75">
      <c r="A1000" s="95">
        <v>45691</v>
      </c>
      <c r="AI1000">
        <v>1.0837000000000001</v>
      </c>
      <c r="AJ1000">
        <v>1.0826</v>
      </c>
      <c r="AK1000">
        <v>1.0810999999999999</v>
      </c>
      <c r="AL1000">
        <v>1.0718000000000001</v>
      </c>
      <c r="AM1000">
        <v>1.0851999999999999</v>
      </c>
      <c r="AN1000">
        <v>1.0705</v>
      </c>
      <c r="AO1000">
        <v>1.0828</v>
      </c>
      <c r="AP1000">
        <v>1.1034999999999999</v>
      </c>
      <c r="AQ1000">
        <v>1.1195999999999999</v>
      </c>
      <c r="AR1000">
        <v>1.0882000000000001</v>
      </c>
      <c r="AS1000">
        <v>1.0562</v>
      </c>
      <c r="AT1000">
        <v>1.0388999999999999</v>
      </c>
      <c r="AU1000">
        <v>1.0392999999999999</v>
      </c>
      <c r="AV1000" s="28">
        <v>1.02905</v>
      </c>
      <c r="AW1000">
        <v>1.0304</v>
      </c>
      <c r="AX1000">
        <v>1.0319</v>
      </c>
      <c r="AY1000">
        <v>1.0339499999999999</v>
      </c>
      <c r="AZ1000">
        <v>1.0356000000000001</v>
      </c>
      <c r="BC1000">
        <v>1.04125</v>
      </c>
      <c r="BF1000">
        <v>1.04715</v>
      </c>
      <c r="BH1000">
        <v>1.0529999999999999</v>
      </c>
      <c r="BI1000">
        <v>1.0586500000000001</v>
      </c>
      <c r="BJ1000">
        <v>1.0643499999999999</v>
      </c>
      <c r="BK1000">
        <v>1.07</v>
      </c>
      <c r="BL1000">
        <v>1.0754999999999999</v>
      </c>
      <c r="BM1000">
        <v>1.0807</v>
      </c>
      <c r="BN1000">
        <v>1.08595</v>
      </c>
      <c r="BO1000">
        <v>1.0911500000000001</v>
      </c>
      <c r="BP1000">
        <v>1.0963499999999999</v>
      </c>
      <c r="BQ1000">
        <v>1.1017999999999999</v>
      </c>
      <c r="BR1000">
        <v>1.1072</v>
      </c>
      <c r="BS1000">
        <v>1.1124499999999999</v>
      </c>
      <c r="BT1000">
        <v>1.11765</v>
      </c>
      <c r="BU1000">
        <v>1.1227</v>
      </c>
      <c r="BV1000">
        <v>1.1281000000000001</v>
      </c>
      <c r="BW1000">
        <v>1.1333</v>
      </c>
    </row>
    <row r="1001" spans="1:75">
      <c r="A1001" s="95">
        <v>45692</v>
      </c>
      <c r="AI1001">
        <v>1.0837000000000001</v>
      </c>
      <c r="AJ1001">
        <v>1.0826</v>
      </c>
      <c r="AK1001">
        <v>1.0810999999999999</v>
      </c>
      <c r="AL1001">
        <v>1.0718000000000001</v>
      </c>
      <c r="AM1001">
        <v>1.0851999999999999</v>
      </c>
      <c r="AN1001">
        <v>1.0705</v>
      </c>
      <c r="AO1001">
        <v>1.0828</v>
      </c>
      <c r="AP1001">
        <v>1.1034999999999999</v>
      </c>
      <c r="AQ1001">
        <v>1.1195999999999999</v>
      </c>
      <c r="AR1001">
        <v>1.0882000000000001</v>
      </c>
      <c r="AS1001">
        <v>1.0562</v>
      </c>
      <c r="AT1001">
        <v>1.0388999999999999</v>
      </c>
      <c r="AU1001">
        <v>1.0392999999999999</v>
      </c>
      <c r="AV1001" s="28">
        <v>1.0335000000000001</v>
      </c>
      <c r="AW1001">
        <v>1.0402</v>
      </c>
      <c r="AX1001">
        <v>1.0417000000000001</v>
      </c>
      <c r="AY1001">
        <v>1.04375</v>
      </c>
      <c r="AZ1001">
        <v>1.0454000000000001</v>
      </c>
      <c r="BC1001">
        <v>1.0509999999999999</v>
      </c>
      <c r="BF1001">
        <v>1.0567500000000001</v>
      </c>
      <c r="BH1001">
        <v>1.0625500000000001</v>
      </c>
      <c r="BI1001">
        <v>1.0681499999999999</v>
      </c>
      <c r="BJ1001">
        <v>1.0737000000000001</v>
      </c>
      <c r="BK1001">
        <v>1.0792999999999999</v>
      </c>
      <c r="BL1001">
        <v>1.0847500000000001</v>
      </c>
      <c r="BM1001">
        <v>1.0900000000000001</v>
      </c>
      <c r="BN1001">
        <v>1.0952500000000001</v>
      </c>
      <c r="BO1001">
        <v>1.1004499999999999</v>
      </c>
      <c r="BP1001">
        <v>1.1056999999999999</v>
      </c>
      <c r="BQ1001">
        <v>1.1111500000000001</v>
      </c>
      <c r="BR1001">
        <v>1.1165499999999999</v>
      </c>
      <c r="BS1001">
        <v>1.1217999999999999</v>
      </c>
      <c r="BT1001">
        <v>1.1270500000000001</v>
      </c>
      <c r="BU1001">
        <v>1.1321000000000001</v>
      </c>
      <c r="BV1001">
        <v>1.1375</v>
      </c>
      <c r="BW1001">
        <v>1.1427499999999999</v>
      </c>
    </row>
    <row r="1002" spans="1:75">
      <c r="A1002" s="95">
        <v>45693</v>
      </c>
      <c r="AI1002">
        <v>1.0837000000000001</v>
      </c>
      <c r="AJ1002">
        <v>1.0826</v>
      </c>
      <c r="AK1002">
        <v>1.0810999999999999</v>
      </c>
      <c r="AL1002">
        <v>1.0718000000000001</v>
      </c>
      <c r="AM1002">
        <v>1.0851999999999999</v>
      </c>
      <c r="AN1002">
        <v>1.0705</v>
      </c>
      <c r="AO1002">
        <v>1.0828</v>
      </c>
      <c r="AP1002">
        <v>1.1034999999999999</v>
      </c>
      <c r="AQ1002">
        <v>1.1195999999999999</v>
      </c>
      <c r="AR1002">
        <v>1.0882000000000001</v>
      </c>
      <c r="AS1002">
        <v>1.0562</v>
      </c>
      <c r="AT1002">
        <v>1.0388999999999999</v>
      </c>
      <c r="AU1002">
        <v>1.0392999999999999</v>
      </c>
      <c r="AV1002" s="28">
        <v>1.0422</v>
      </c>
      <c r="AW1002">
        <v>1.0426500000000001</v>
      </c>
      <c r="AX1002">
        <v>1.0441499999999999</v>
      </c>
      <c r="AY1002">
        <v>1.0461499999999999</v>
      </c>
      <c r="AZ1002">
        <v>1.0478499999999999</v>
      </c>
      <c r="BC1002">
        <v>1.05335</v>
      </c>
      <c r="BF1002">
        <v>1.05905</v>
      </c>
      <c r="BH1002">
        <v>1.0647</v>
      </c>
      <c r="BI1002">
        <v>1.0700499999999999</v>
      </c>
      <c r="BJ1002">
        <v>1.0753999999999999</v>
      </c>
      <c r="BK1002">
        <v>1.0808</v>
      </c>
      <c r="BL1002">
        <v>1.08595</v>
      </c>
      <c r="BM1002">
        <v>1.0908500000000001</v>
      </c>
      <c r="BN1002">
        <v>1.09575</v>
      </c>
      <c r="BO1002">
        <v>1.1006499999999999</v>
      </c>
      <c r="BP1002">
        <v>1.10555</v>
      </c>
      <c r="BQ1002">
        <v>1.1106499999999999</v>
      </c>
      <c r="BR1002">
        <v>1.1156999999999999</v>
      </c>
      <c r="BS1002">
        <v>1.1206</v>
      </c>
      <c r="BT1002">
        <v>1.1254999999999999</v>
      </c>
      <c r="BU1002">
        <v>1.13025</v>
      </c>
      <c r="BV1002">
        <v>1.1353</v>
      </c>
      <c r="BW1002">
        <v>1.1402000000000001</v>
      </c>
    </row>
    <row r="1003" spans="1:75">
      <c r="A1003" s="95">
        <v>45694</v>
      </c>
      <c r="AI1003">
        <v>1.0837000000000001</v>
      </c>
      <c r="AJ1003">
        <v>1.0826</v>
      </c>
      <c r="AK1003">
        <v>1.0810999999999999</v>
      </c>
      <c r="AL1003">
        <v>1.0718000000000001</v>
      </c>
      <c r="AM1003">
        <v>1.0851999999999999</v>
      </c>
      <c r="AN1003">
        <v>1.0705</v>
      </c>
      <c r="AO1003">
        <v>1.0828</v>
      </c>
      <c r="AP1003">
        <v>1.1034999999999999</v>
      </c>
      <c r="AQ1003">
        <v>1.1195999999999999</v>
      </c>
      <c r="AR1003">
        <v>1.0882000000000001</v>
      </c>
      <c r="AS1003">
        <v>1.0562</v>
      </c>
      <c r="AT1003">
        <v>1.0388999999999999</v>
      </c>
      <c r="AU1003">
        <v>1.0392999999999999</v>
      </c>
      <c r="AV1003" s="28">
        <v>1.036</v>
      </c>
      <c r="AW1003">
        <v>1.0403500000000001</v>
      </c>
      <c r="AX1003">
        <v>1.0418499999999999</v>
      </c>
      <c r="AY1003">
        <v>1.0438499999999999</v>
      </c>
      <c r="AZ1003">
        <v>1.0455000000000001</v>
      </c>
      <c r="BC1003">
        <v>1.0510999999999999</v>
      </c>
      <c r="BF1003">
        <v>1.0568500000000001</v>
      </c>
      <c r="BH1003">
        <v>1.0625500000000001</v>
      </c>
      <c r="BI1003">
        <v>1.0680000000000001</v>
      </c>
      <c r="BJ1003">
        <v>1.0734999999999999</v>
      </c>
      <c r="BK1003">
        <v>1.079</v>
      </c>
      <c r="BL1003">
        <v>1.0843</v>
      </c>
      <c r="BM1003">
        <v>1.0892999999999999</v>
      </c>
      <c r="BN1003">
        <v>1.0943000000000001</v>
      </c>
      <c r="BO1003">
        <v>1.0992999999999999</v>
      </c>
      <c r="BP1003">
        <v>1.1043000000000001</v>
      </c>
      <c r="BQ1003">
        <v>1.10955</v>
      </c>
      <c r="BR1003">
        <v>1.1147</v>
      </c>
      <c r="BS1003">
        <v>1.1196999999999999</v>
      </c>
      <c r="BT1003">
        <v>1.1247</v>
      </c>
      <c r="BU1003">
        <v>1.1295500000000001</v>
      </c>
      <c r="BV1003">
        <v>1.1347</v>
      </c>
      <c r="BW1003">
        <v>1.13975</v>
      </c>
    </row>
    <row r="1004" spans="1:75">
      <c r="A1004" s="95">
        <v>45695</v>
      </c>
      <c r="AI1004">
        <v>1.0837000000000001</v>
      </c>
      <c r="AJ1004">
        <v>1.0826</v>
      </c>
      <c r="AK1004">
        <v>1.0810999999999999</v>
      </c>
      <c r="AL1004">
        <v>1.0718000000000001</v>
      </c>
      <c r="AM1004">
        <v>1.0851999999999999</v>
      </c>
      <c r="AN1004">
        <v>1.0705</v>
      </c>
      <c r="AO1004">
        <v>1.0828</v>
      </c>
      <c r="AP1004">
        <v>1.1034999999999999</v>
      </c>
      <c r="AQ1004">
        <v>1.1195999999999999</v>
      </c>
      <c r="AR1004">
        <v>1.0882000000000001</v>
      </c>
      <c r="AS1004">
        <v>1.0562</v>
      </c>
      <c r="AT1004">
        <v>1.0388999999999999</v>
      </c>
      <c r="AU1004">
        <v>1.0392999999999999</v>
      </c>
      <c r="AV1004" s="28">
        <v>1.0377000000000001</v>
      </c>
      <c r="AW1004">
        <v>1.0349999999999999</v>
      </c>
      <c r="AX1004">
        <v>1.0365</v>
      </c>
      <c r="AY1004">
        <v>1.0385500000000001</v>
      </c>
      <c r="AZ1004">
        <v>1.0402</v>
      </c>
      <c r="BC1004">
        <v>1.0459000000000001</v>
      </c>
      <c r="BF1004">
        <v>1.0518000000000001</v>
      </c>
      <c r="BH1004">
        <v>1.0577000000000001</v>
      </c>
      <c r="BI1004">
        <v>1.06345</v>
      </c>
      <c r="BJ1004">
        <v>1.06915</v>
      </c>
      <c r="BK1004">
        <v>1.0749</v>
      </c>
      <c r="BL1004">
        <v>1.0804499999999999</v>
      </c>
      <c r="BM1004">
        <v>1.0858000000000001</v>
      </c>
      <c r="BN1004">
        <v>1.0911500000000001</v>
      </c>
      <c r="BO1004">
        <v>1.0965</v>
      </c>
      <c r="BP1004">
        <v>1.10185</v>
      </c>
      <c r="BQ1004">
        <v>1.10745</v>
      </c>
      <c r="BR1004">
        <v>1.1129500000000001</v>
      </c>
      <c r="BS1004">
        <v>1.1183000000000001</v>
      </c>
      <c r="BT1004">
        <v>1.12365</v>
      </c>
      <c r="BU1004">
        <v>1.1288</v>
      </c>
      <c r="BV1004">
        <v>1.1343000000000001</v>
      </c>
      <c r="BW1004">
        <v>1.1396500000000001</v>
      </c>
    </row>
    <row r="1005" spans="1:75">
      <c r="A1005" s="95">
        <v>45698</v>
      </c>
      <c r="AI1005">
        <v>1.0837000000000001</v>
      </c>
      <c r="AJ1005">
        <v>1.0826</v>
      </c>
      <c r="AK1005">
        <v>1.0810999999999999</v>
      </c>
      <c r="AL1005">
        <v>1.0718000000000001</v>
      </c>
      <c r="AM1005">
        <v>1.0851999999999999</v>
      </c>
      <c r="AN1005">
        <v>1.0705</v>
      </c>
      <c r="AO1005">
        <v>1.0828</v>
      </c>
      <c r="AP1005">
        <v>1.1034999999999999</v>
      </c>
      <c r="AQ1005">
        <v>1.1195999999999999</v>
      </c>
      <c r="AR1005">
        <v>1.0882000000000001</v>
      </c>
      <c r="AS1005">
        <v>1.0562</v>
      </c>
      <c r="AT1005">
        <v>1.0388999999999999</v>
      </c>
      <c r="AU1005">
        <v>1.0392999999999999</v>
      </c>
      <c r="AV1005" s="28">
        <v>1.032</v>
      </c>
      <c r="AW1005">
        <v>1.0324</v>
      </c>
      <c r="AX1005">
        <v>1.0339499999999999</v>
      </c>
      <c r="AY1005">
        <v>1.0359499999999999</v>
      </c>
      <c r="AZ1005">
        <v>1.03765</v>
      </c>
      <c r="BC1005">
        <v>1.0434000000000001</v>
      </c>
      <c r="BF1005">
        <v>1.04935</v>
      </c>
      <c r="BH1005">
        <v>1.05535</v>
      </c>
      <c r="BI1005">
        <v>1.06115</v>
      </c>
      <c r="BJ1005">
        <v>1.0669</v>
      </c>
      <c r="BK1005">
        <v>1.0727</v>
      </c>
      <c r="BL1005">
        <v>1.0783</v>
      </c>
      <c r="BM1005">
        <v>1.0835999999999999</v>
      </c>
      <c r="BN1005">
        <v>1.0888500000000001</v>
      </c>
      <c r="BO1005">
        <v>1.09415</v>
      </c>
      <c r="BP1005">
        <v>1.09945</v>
      </c>
      <c r="BQ1005">
        <v>1.1049500000000001</v>
      </c>
      <c r="BR1005">
        <v>1.1104499999999999</v>
      </c>
      <c r="BS1005">
        <v>1.1156999999999999</v>
      </c>
      <c r="BT1005">
        <v>1.121</v>
      </c>
      <c r="BU1005">
        <v>1.1261000000000001</v>
      </c>
      <c r="BV1005">
        <v>1.1315999999999999</v>
      </c>
      <c r="BW1005">
        <v>1.1369</v>
      </c>
    </row>
    <row r="1006" spans="1:75">
      <c r="A1006" s="95">
        <v>45699</v>
      </c>
      <c r="AI1006">
        <v>1.0837000000000001</v>
      </c>
      <c r="AJ1006">
        <v>1.0826</v>
      </c>
      <c r="AK1006">
        <v>1.0810999999999999</v>
      </c>
      <c r="AL1006">
        <v>1.0718000000000001</v>
      </c>
      <c r="AM1006">
        <v>1.0851999999999999</v>
      </c>
      <c r="AN1006">
        <v>1.0705</v>
      </c>
      <c r="AO1006">
        <v>1.0828</v>
      </c>
      <c r="AP1006">
        <v>1.1034999999999999</v>
      </c>
      <c r="AQ1006">
        <v>1.1195999999999999</v>
      </c>
      <c r="AR1006">
        <v>1.0882000000000001</v>
      </c>
      <c r="AS1006">
        <v>1.0562</v>
      </c>
      <c r="AT1006">
        <v>1.0388999999999999</v>
      </c>
      <c r="AU1006">
        <v>1.0392999999999999</v>
      </c>
      <c r="AV1006" s="28">
        <v>1.0324</v>
      </c>
      <c r="AW1006">
        <v>1.03745</v>
      </c>
      <c r="AX1006">
        <v>1.03895</v>
      </c>
      <c r="AY1006">
        <v>1.04105</v>
      </c>
      <c r="AZ1006">
        <v>1.0426500000000001</v>
      </c>
      <c r="BC1006">
        <v>1.0484</v>
      </c>
      <c r="BF1006">
        <v>1.0542499999999999</v>
      </c>
      <c r="BH1006">
        <v>1.0602499999999999</v>
      </c>
      <c r="BI1006">
        <v>1.0659000000000001</v>
      </c>
      <c r="BJ1006">
        <v>1.07155</v>
      </c>
      <c r="BK1006">
        <v>1.0771500000000001</v>
      </c>
      <c r="BL1006">
        <v>1.0827</v>
      </c>
      <c r="BM1006">
        <v>1.08785</v>
      </c>
      <c r="BN1006">
        <v>1.0930500000000001</v>
      </c>
      <c r="BO1006">
        <v>1.0982499999999999</v>
      </c>
      <c r="BP1006">
        <v>1.10345</v>
      </c>
      <c r="BQ1006">
        <v>1.1088499999999999</v>
      </c>
      <c r="BR1006">
        <v>1.1142000000000001</v>
      </c>
      <c r="BS1006">
        <v>1.1194</v>
      </c>
      <c r="BT1006">
        <v>1.1246</v>
      </c>
      <c r="BU1006">
        <v>1.1295999999999999</v>
      </c>
      <c r="BV1006">
        <v>1.1349499999999999</v>
      </c>
      <c r="BW1006">
        <v>1.14015</v>
      </c>
    </row>
    <row r="1007" spans="1:75">
      <c r="A1007" s="95">
        <v>45700</v>
      </c>
      <c r="AI1007">
        <v>1.0837000000000001</v>
      </c>
      <c r="AJ1007">
        <v>1.0826</v>
      </c>
      <c r="AK1007">
        <v>1.0810999999999999</v>
      </c>
      <c r="AL1007">
        <v>1.0718000000000001</v>
      </c>
      <c r="AM1007">
        <v>1.0851999999999999</v>
      </c>
      <c r="AN1007">
        <v>1.0705</v>
      </c>
      <c r="AO1007">
        <v>1.0828</v>
      </c>
      <c r="AP1007">
        <v>1.1034999999999999</v>
      </c>
      <c r="AQ1007">
        <v>1.1195999999999999</v>
      </c>
      <c r="AR1007">
        <v>1.0882000000000001</v>
      </c>
      <c r="AS1007">
        <v>1.0562</v>
      </c>
      <c r="AT1007">
        <v>1.0388999999999999</v>
      </c>
      <c r="AU1007">
        <v>1.0392999999999999</v>
      </c>
      <c r="AV1007" s="28">
        <v>1.0369999999999999</v>
      </c>
      <c r="AW1007">
        <v>1.0407500000000001</v>
      </c>
      <c r="AX1007">
        <v>1.0422499999999999</v>
      </c>
      <c r="AY1007">
        <v>1.0443</v>
      </c>
      <c r="AZ1007">
        <v>1.046</v>
      </c>
      <c r="BC1007">
        <v>1.0518000000000001</v>
      </c>
      <c r="BF1007">
        <v>1.0578000000000001</v>
      </c>
      <c r="BH1007">
        <v>1.06385</v>
      </c>
      <c r="BI1007">
        <v>1.06965</v>
      </c>
      <c r="BJ1007">
        <v>1.0754999999999999</v>
      </c>
      <c r="BK1007">
        <v>1.0812999999999999</v>
      </c>
      <c r="BL1007">
        <v>1.087</v>
      </c>
      <c r="BM1007">
        <v>1.0924</v>
      </c>
      <c r="BN1007">
        <v>1.0978000000000001</v>
      </c>
      <c r="BO1007">
        <v>1.1032</v>
      </c>
      <c r="BP1007">
        <v>1.1085499999999999</v>
      </c>
      <c r="BQ1007">
        <v>1.1142000000000001</v>
      </c>
      <c r="BR1007">
        <v>1.11975</v>
      </c>
      <c r="BS1007">
        <v>1.1251500000000001</v>
      </c>
      <c r="BT1007">
        <v>1.1305499999999999</v>
      </c>
      <c r="BU1007">
        <v>1.13575</v>
      </c>
      <c r="BV1007">
        <v>1.1413</v>
      </c>
      <c r="BW1007">
        <v>1.1467000000000001</v>
      </c>
    </row>
    <row r="1008" spans="1:75">
      <c r="A1008" s="95">
        <v>45701</v>
      </c>
      <c r="AI1008">
        <v>1.0837000000000001</v>
      </c>
      <c r="AJ1008">
        <v>1.0826</v>
      </c>
      <c r="AK1008">
        <v>1.0810999999999999</v>
      </c>
      <c r="AL1008">
        <v>1.0718000000000001</v>
      </c>
      <c r="AM1008">
        <v>1.0851999999999999</v>
      </c>
      <c r="AN1008">
        <v>1.0705</v>
      </c>
      <c r="AO1008">
        <v>1.0828</v>
      </c>
      <c r="AP1008">
        <v>1.1034999999999999</v>
      </c>
      <c r="AQ1008">
        <v>1.1195999999999999</v>
      </c>
      <c r="AR1008">
        <v>1.0882000000000001</v>
      </c>
      <c r="AS1008">
        <v>1.0562</v>
      </c>
      <c r="AT1008">
        <v>1.0388999999999999</v>
      </c>
      <c r="AU1008">
        <v>1.0392999999999999</v>
      </c>
      <c r="AV1008" s="28">
        <v>1.0389999999999999</v>
      </c>
      <c r="AW1008">
        <v>1.0450999999999999</v>
      </c>
      <c r="AX1008">
        <v>1.0466500000000001</v>
      </c>
      <c r="AY1008">
        <v>1.0487</v>
      </c>
      <c r="AZ1008">
        <v>1.0504</v>
      </c>
      <c r="BC1008">
        <v>1.0562</v>
      </c>
      <c r="BF1008">
        <v>1.0621499999999999</v>
      </c>
      <c r="BH1008">
        <v>1.0682</v>
      </c>
      <c r="BI1008">
        <v>1.0739000000000001</v>
      </c>
      <c r="BJ1008">
        <v>1.0795999999999999</v>
      </c>
      <c r="BK1008">
        <v>1.08535</v>
      </c>
      <c r="BL1008">
        <v>1.0909500000000001</v>
      </c>
      <c r="BM1008">
        <v>1.0962499999999999</v>
      </c>
      <c r="BN1008">
        <v>1.1015999999999999</v>
      </c>
      <c r="BO1008">
        <v>1.1069</v>
      </c>
      <c r="BP1008">
        <v>1.1122000000000001</v>
      </c>
      <c r="BQ1008">
        <v>1.11775</v>
      </c>
      <c r="BR1008">
        <v>1.1232500000000001</v>
      </c>
      <c r="BS1008">
        <v>1.1286</v>
      </c>
      <c r="BT1008">
        <v>1.1338999999999999</v>
      </c>
      <c r="BU1008">
        <v>1.1390499999999999</v>
      </c>
      <c r="BV1008">
        <v>1.14455</v>
      </c>
      <c r="BW1008">
        <v>1.14985</v>
      </c>
    </row>
    <row r="1009" spans="1:75">
      <c r="A1009" s="95">
        <v>45702</v>
      </c>
      <c r="AI1009">
        <v>1.0837000000000001</v>
      </c>
      <c r="AJ1009">
        <v>1.0826</v>
      </c>
      <c r="AK1009">
        <v>1.0810999999999999</v>
      </c>
      <c r="AL1009">
        <v>1.0718000000000001</v>
      </c>
      <c r="AM1009">
        <v>1.0851999999999999</v>
      </c>
      <c r="AN1009">
        <v>1.0705</v>
      </c>
      <c r="AO1009">
        <v>1.0828</v>
      </c>
      <c r="AP1009">
        <v>1.1034999999999999</v>
      </c>
      <c r="AQ1009">
        <v>1.1195999999999999</v>
      </c>
      <c r="AR1009">
        <v>1.0882000000000001</v>
      </c>
      <c r="AS1009">
        <v>1.0562</v>
      </c>
      <c r="AT1009">
        <v>1.0388999999999999</v>
      </c>
      <c r="AU1009">
        <v>1.0392999999999999</v>
      </c>
      <c r="AV1009" s="28">
        <v>1.0478000000000001</v>
      </c>
      <c r="AW1009">
        <v>1.0513999999999999</v>
      </c>
      <c r="AX1009">
        <v>1.0529500000000001</v>
      </c>
      <c r="AY1009">
        <v>1.0549999999999999</v>
      </c>
      <c r="AZ1009">
        <v>1.0567</v>
      </c>
      <c r="BA1009">
        <v>1.0584</v>
      </c>
      <c r="BC1009">
        <v>1.0623</v>
      </c>
      <c r="BF1009">
        <v>1.0680000000000001</v>
      </c>
      <c r="BH1009">
        <v>1.0737000000000001</v>
      </c>
      <c r="BI1009">
        <v>1.0791500000000001</v>
      </c>
      <c r="BJ1009">
        <v>1.0846</v>
      </c>
      <c r="BK1009">
        <v>1.09005</v>
      </c>
      <c r="BL1009">
        <v>1.09535</v>
      </c>
      <c r="BM1009">
        <v>1.1003000000000001</v>
      </c>
      <c r="BN1009">
        <v>1.1052500000000001</v>
      </c>
      <c r="BO1009">
        <v>1.1102000000000001</v>
      </c>
      <c r="BP1009">
        <v>1.1151500000000001</v>
      </c>
      <c r="BQ1009">
        <v>1.1203000000000001</v>
      </c>
      <c r="BR1009">
        <v>1.1254500000000001</v>
      </c>
      <c r="BS1009">
        <v>1.13035</v>
      </c>
      <c r="BT1009">
        <v>1.1353</v>
      </c>
      <c r="BU1009">
        <v>1.1400999999999999</v>
      </c>
      <c r="BV1009">
        <v>1.1452</v>
      </c>
      <c r="BW1009">
        <v>1.15015</v>
      </c>
    </row>
    <row r="1010" spans="1:75">
      <c r="A1010" s="95">
        <v>45705</v>
      </c>
      <c r="AI1010">
        <v>1.0837000000000001</v>
      </c>
      <c r="AJ1010">
        <v>1.0826</v>
      </c>
      <c r="AK1010">
        <v>1.0810999999999999</v>
      </c>
      <c r="AL1010">
        <v>1.0718000000000001</v>
      </c>
      <c r="AM1010">
        <v>1.0851999999999999</v>
      </c>
      <c r="AN1010">
        <v>1.0705</v>
      </c>
      <c r="AO1010">
        <v>1.0828</v>
      </c>
      <c r="AP1010">
        <v>1.1034999999999999</v>
      </c>
      <c r="AQ1010">
        <v>1.1195999999999999</v>
      </c>
      <c r="AR1010">
        <v>1.0882000000000001</v>
      </c>
      <c r="AS1010">
        <v>1.0562</v>
      </c>
      <c r="AT1010">
        <v>1.0388999999999999</v>
      </c>
      <c r="AU1010">
        <v>1.0392999999999999</v>
      </c>
      <c r="AV1010" s="28">
        <v>1.0472999999999999</v>
      </c>
      <c r="AW1010" s="189">
        <v>1.0513999999999999</v>
      </c>
      <c r="AX1010" s="189">
        <v>1.0529500000000001</v>
      </c>
      <c r="AY1010" s="189">
        <v>1.0549999999999999</v>
      </c>
      <c r="AZ1010" s="189">
        <v>1.0567</v>
      </c>
      <c r="BA1010" s="189">
        <v>1.0584</v>
      </c>
      <c r="BB1010" s="189"/>
      <c r="BC1010" s="189">
        <v>1.0623</v>
      </c>
      <c r="BD1010" s="189"/>
      <c r="BE1010" s="189"/>
      <c r="BF1010" s="189">
        <v>1.0680000000000001</v>
      </c>
      <c r="BG1010" s="189"/>
      <c r="BH1010" s="189">
        <v>1.0737000000000001</v>
      </c>
      <c r="BI1010" s="189">
        <v>1.0791500000000001</v>
      </c>
      <c r="BJ1010" s="189">
        <v>1.0846</v>
      </c>
      <c r="BK1010" s="189">
        <v>1.09005</v>
      </c>
      <c r="BL1010" s="189">
        <v>1.09535</v>
      </c>
      <c r="BM1010" s="189">
        <v>1.1003000000000001</v>
      </c>
      <c r="BN1010" s="189">
        <v>1.1052500000000001</v>
      </c>
      <c r="BO1010" s="189">
        <v>1.1102000000000001</v>
      </c>
      <c r="BP1010" s="189">
        <v>1.1151500000000001</v>
      </c>
      <c r="BQ1010" s="189">
        <v>1.1203000000000001</v>
      </c>
      <c r="BR1010" s="189">
        <v>1.1254500000000001</v>
      </c>
      <c r="BS1010" s="189">
        <v>1.13035</v>
      </c>
      <c r="BT1010" s="189">
        <v>1.1353</v>
      </c>
      <c r="BU1010" s="189">
        <v>1.1400999999999999</v>
      </c>
      <c r="BV1010" s="189">
        <v>1.1452</v>
      </c>
      <c r="BW1010" s="189">
        <v>1.15015</v>
      </c>
    </row>
    <row r="1011" spans="1:75">
      <c r="A1011" s="95">
        <v>45706</v>
      </c>
      <c r="AI1011">
        <v>1.0837000000000001</v>
      </c>
      <c r="AJ1011">
        <v>1.0826</v>
      </c>
      <c r="AK1011">
        <v>1.0810999999999999</v>
      </c>
      <c r="AL1011">
        <v>1.0718000000000001</v>
      </c>
      <c r="AM1011">
        <v>1.0851999999999999</v>
      </c>
      <c r="AN1011">
        <v>1.0705</v>
      </c>
      <c r="AO1011">
        <v>1.0828</v>
      </c>
      <c r="AP1011">
        <v>1.1034999999999999</v>
      </c>
      <c r="AQ1011">
        <v>1.1195999999999999</v>
      </c>
      <c r="AR1011">
        <v>1.0882000000000001</v>
      </c>
      <c r="AS1011">
        <v>1.0562</v>
      </c>
      <c r="AT1011">
        <v>1.0388999999999999</v>
      </c>
      <c r="AU1011">
        <v>1.0392999999999999</v>
      </c>
      <c r="AV1011" s="28">
        <v>1.0434000000000001</v>
      </c>
      <c r="AW1011">
        <v>1.0458499999999999</v>
      </c>
      <c r="AX1011">
        <v>1.0474000000000001</v>
      </c>
      <c r="AY1011">
        <v>1.04945</v>
      </c>
      <c r="AZ1011">
        <v>1.0510999999999999</v>
      </c>
      <c r="BA1011">
        <v>1.0528500000000001</v>
      </c>
      <c r="BC1011">
        <v>1.0567500000000001</v>
      </c>
      <c r="BF1011">
        <v>1.0625500000000001</v>
      </c>
      <c r="BH1011">
        <v>1.0682499999999999</v>
      </c>
      <c r="BI1011">
        <v>1.0738000000000001</v>
      </c>
      <c r="BJ1011">
        <v>1.0792999999999999</v>
      </c>
      <c r="BK1011">
        <v>1.0848</v>
      </c>
      <c r="BL1011">
        <v>1.0902000000000001</v>
      </c>
      <c r="BM1011">
        <v>1.0952999999999999</v>
      </c>
      <c r="BN1011">
        <v>1.1004</v>
      </c>
      <c r="BO1011">
        <v>1.1054999999999999</v>
      </c>
      <c r="BP1011">
        <v>1.1106</v>
      </c>
      <c r="BQ1011">
        <v>1.1158999999999999</v>
      </c>
      <c r="BR1011">
        <v>1.1211500000000001</v>
      </c>
      <c r="BS1011">
        <v>1.12625</v>
      </c>
      <c r="BT1011">
        <v>1.1313500000000001</v>
      </c>
      <c r="BU1011">
        <v>1.13625</v>
      </c>
      <c r="BV1011">
        <v>1.1415500000000001</v>
      </c>
      <c r="BW1011">
        <v>1.1466000000000001</v>
      </c>
    </row>
    <row r="1012" spans="1:75">
      <c r="A1012" s="95">
        <v>45707</v>
      </c>
      <c r="AI1012">
        <v>1.0837000000000001</v>
      </c>
      <c r="AJ1012">
        <v>1.0826</v>
      </c>
      <c r="AK1012">
        <v>1.0810999999999999</v>
      </c>
      <c r="AL1012">
        <v>1.0718000000000001</v>
      </c>
      <c r="AM1012">
        <v>1.0851999999999999</v>
      </c>
      <c r="AN1012">
        <v>1.0705</v>
      </c>
      <c r="AO1012">
        <v>1.0828</v>
      </c>
      <c r="AP1012">
        <v>1.1034999999999999</v>
      </c>
      <c r="AQ1012">
        <v>1.1195999999999999</v>
      </c>
      <c r="AR1012">
        <v>1.0882000000000001</v>
      </c>
      <c r="AS1012">
        <v>1.0562</v>
      </c>
      <c r="AT1012">
        <v>1.0388999999999999</v>
      </c>
      <c r="AU1012">
        <v>1.0392999999999999</v>
      </c>
      <c r="AV1012" s="28">
        <v>1.0434000000000001</v>
      </c>
      <c r="AW1012">
        <v>1.0438499999999999</v>
      </c>
      <c r="AX1012">
        <v>1.0454000000000001</v>
      </c>
      <c r="AY1012">
        <v>1.04745</v>
      </c>
      <c r="AZ1012">
        <v>1.04905</v>
      </c>
      <c r="BA1012">
        <v>1.0508</v>
      </c>
      <c r="BC1012">
        <v>1.0546</v>
      </c>
      <c r="BF1012">
        <v>1.0602</v>
      </c>
      <c r="BH1012">
        <v>1.0658000000000001</v>
      </c>
      <c r="BI1012">
        <v>1.07115</v>
      </c>
      <c r="BJ1012">
        <v>1.0765</v>
      </c>
      <c r="BK1012">
        <v>1.08185</v>
      </c>
      <c r="BL1012">
        <v>1.0871</v>
      </c>
      <c r="BM1012">
        <v>1.0921000000000001</v>
      </c>
      <c r="BN1012">
        <v>1.0970500000000001</v>
      </c>
      <c r="BO1012">
        <v>1.10205</v>
      </c>
      <c r="BP1012">
        <v>1.107</v>
      </c>
      <c r="BQ1012">
        <v>1.1122000000000001</v>
      </c>
      <c r="BR1012">
        <v>1.1173500000000001</v>
      </c>
      <c r="BS1012">
        <v>1.12235</v>
      </c>
      <c r="BT1012">
        <v>1.1273</v>
      </c>
      <c r="BU1012">
        <v>1.13215</v>
      </c>
      <c r="BV1012">
        <v>1.1372500000000001</v>
      </c>
      <c r="BW1012">
        <v>1.14225</v>
      </c>
    </row>
    <row r="1013" spans="1:75">
      <c r="A1013" s="95">
        <v>45708</v>
      </c>
      <c r="AI1013">
        <v>1.0837000000000001</v>
      </c>
      <c r="AJ1013">
        <v>1.0826</v>
      </c>
      <c r="AK1013">
        <v>1.0810999999999999</v>
      </c>
      <c r="AL1013">
        <v>1.0718000000000001</v>
      </c>
      <c r="AM1013">
        <v>1.0851999999999999</v>
      </c>
      <c r="AN1013">
        <v>1.0705</v>
      </c>
      <c r="AO1013">
        <v>1.0828</v>
      </c>
      <c r="AP1013">
        <v>1.1034999999999999</v>
      </c>
      <c r="AQ1013">
        <v>1.1195999999999999</v>
      </c>
      <c r="AR1013">
        <v>1.0882000000000001</v>
      </c>
      <c r="AS1013">
        <v>1.0562</v>
      </c>
      <c r="AT1013">
        <v>1.0388999999999999</v>
      </c>
      <c r="AU1013">
        <v>1.0392999999999999</v>
      </c>
      <c r="AV1013" s="28">
        <v>1.0443</v>
      </c>
      <c r="AW1013">
        <v>1.0512999999999999</v>
      </c>
      <c r="AX1013">
        <v>1.0528500000000001</v>
      </c>
      <c r="AY1013">
        <v>1.0548500000000001</v>
      </c>
      <c r="AZ1013">
        <v>1.0565</v>
      </c>
      <c r="BA1013">
        <v>1.0582499999999999</v>
      </c>
      <c r="BC1013">
        <v>1.0620499999999999</v>
      </c>
      <c r="BF1013">
        <v>1.0677000000000001</v>
      </c>
      <c r="BH1013">
        <v>1.0732999999999999</v>
      </c>
      <c r="BI1013">
        <v>1.0786500000000001</v>
      </c>
      <c r="BJ1013">
        <v>1.08405</v>
      </c>
      <c r="BK1013">
        <v>1.0893999999999999</v>
      </c>
      <c r="BL1013">
        <v>1.0946499999999999</v>
      </c>
      <c r="BM1013">
        <v>1.09955</v>
      </c>
      <c r="BN1013">
        <v>1.1044499999999999</v>
      </c>
      <c r="BO1013">
        <v>1.1093</v>
      </c>
      <c r="BP1013">
        <v>1.1142000000000001</v>
      </c>
      <c r="BQ1013">
        <v>1.1193</v>
      </c>
      <c r="BR1013">
        <v>1.12435</v>
      </c>
      <c r="BS1013">
        <v>1.1292500000000001</v>
      </c>
      <c r="BT1013">
        <v>1.1341000000000001</v>
      </c>
      <c r="BU1013">
        <v>1.1388499999999999</v>
      </c>
      <c r="BV1013">
        <v>1.1438999999999999</v>
      </c>
      <c r="BW1013">
        <v>1.1487499999999999</v>
      </c>
    </row>
    <row r="1014" spans="1:75">
      <c r="A1014" s="95">
        <v>45709</v>
      </c>
      <c r="AI1014">
        <v>1.0837000000000001</v>
      </c>
      <c r="AJ1014">
        <v>1.0826</v>
      </c>
      <c r="AK1014">
        <v>1.0810999999999999</v>
      </c>
      <c r="AL1014">
        <v>1.0718000000000001</v>
      </c>
      <c r="AM1014">
        <v>1.0851999999999999</v>
      </c>
      <c r="AN1014">
        <v>1.0705</v>
      </c>
      <c r="AO1014">
        <v>1.0828</v>
      </c>
      <c r="AP1014">
        <v>1.1034999999999999</v>
      </c>
      <c r="AQ1014">
        <v>1.1195999999999999</v>
      </c>
      <c r="AR1014">
        <v>1.0882000000000001</v>
      </c>
      <c r="AS1014">
        <v>1.0562</v>
      </c>
      <c r="AT1014">
        <v>1.0388999999999999</v>
      </c>
      <c r="AU1014">
        <v>1.0392999999999999</v>
      </c>
      <c r="AV1014" s="28">
        <v>1.0465</v>
      </c>
      <c r="AW1014">
        <v>1.0474000000000001</v>
      </c>
      <c r="AX1014">
        <v>1.04895</v>
      </c>
      <c r="AY1014">
        <v>1.0509999999999999</v>
      </c>
      <c r="AZ1014">
        <v>1.0526500000000001</v>
      </c>
      <c r="BA1014">
        <v>1.0543</v>
      </c>
      <c r="BC1014">
        <v>1.0581</v>
      </c>
      <c r="BF1014">
        <v>1.0636000000000001</v>
      </c>
      <c r="BH1014">
        <v>1.06915</v>
      </c>
      <c r="BI1014">
        <v>1.0744</v>
      </c>
      <c r="BJ1014">
        <v>1.0795999999999999</v>
      </c>
      <c r="BK1014">
        <v>1.0848500000000001</v>
      </c>
      <c r="BL1014">
        <v>1.0900000000000001</v>
      </c>
      <c r="BM1014">
        <v>1.0947</v>
      </c>
      <c r="BN1014">
        <v>1.0993999999999999</v>
      </c>
      <c r="BO1014">
        <v>1.10415</v>
      </c>
      <c r="BP1014">
        <v>1.1088499999999999</v>
      </c>
      <c r="BQ1014">
        <v>1.11375</v>
      </c>
      <c r="BR1014">
        <v>1.1186499999999999</v>
      </c>
      <c r="BS1014">
        <v>1.1233500000000001</v>
      </c>
      <c r="BT1014">
        <v>1.1281000000000001</v>
      </c>
      <c r="BU1014">
        <v>1.1326499999999999</v>
      </c>
      <c r="BV1014">
        <v>1.1375</v>
      </c>
      <c r="BW1014">
        <v>1.1422000000000001</v>
      </c>
    </row>
    <row r="1015" spans="1:75">
      <c r="A1015" s="95">
        <v>45712</v>
      </c>
      <c r="AI1015">
        <v>1.0837000000000001</v>
      </c>
      <c r="AJ1015">
        <v>1.0826</v>
      </c>
      <c r="AK1015">
        <v>1.0810999999999999</v>
      </c>
      <c r="AL1015">
        <v>1.0718000000000001</v>
      </c>
      <c r="AM1015">
        <v>1.0851999999999999</v>
      </c>
      <c r="AN1015">
        <v>1.0705</v>
      </c>
      <c r="AO1015">
        <v>1.0828</v>
      </c>
      <c r="AP1015">
        <v>1.1034999999999999</v>
      </c>
      <c r="AQ1015">
        <v>1.1195999999999999</v>
      </c>
      <c r="AR1015">
        <v>1.0882000000000001</v>
      </c>
      <c r="AS1015">
        <v>1.0562</v>
      </c>
      <c r="AT1015">
        <v>1.0388999999999999</v>
      </c>
      <c r="AU1015">
        <v>1.0392999999999999</v>
      </c>
      <c r="AV1015" s="28">
        <v>1.0466</v>
      </c>
      <c r="AW1015">
        <v>1.0484500000000001</v>
      </c>
      <c r="AX1015">
        <v>1.05</v>
      </c>
      <c r="AY1015">
        <v>1.0520499999999999</v>
      </c>
      <c r="AZ1015">
        <v>1.0537000000000001</v>
      </c>
      <c r="BA1015">
        <v>1.05535</v>
      </c>
      <c r="BC1015">
        <v>1.05915</v>
      </c>
      <c r="BF1015">
        <v>1.0646500000000001</v>
      </c>
      <c r="BH1015">
        <v>1.0701000000000001</v>
      </c>
      <c r="BI1015">
        <v>1.0751999999999999</v>
      </c>
      <c r="BJ1015">
        <v>1.0803499999999999</v>
      </c>
      <c r="BK1015">
        <v>1.08545</v>
      </c>
      <c r="BL1015">
        <v>1.0905</v>
      </c>
      <c r="BM1015">
        <v>1.0952</v>
      </c>
      <c r="BN1015">
        <v>1.0999000000000001</v>
      </c>
      <c r="BO1015">
        <v>1.1046</v>
      </c>
      <c r="BP1015">
        <v>1.1093</v>
      </c>
      <c r="BQ1015">
        <v>1.11425</v>
      </c>
      <c r="BR1015">
        <v>1.1191</v>
      </c>
      <c r="BS1015">
        <v>1.1237999999999999</v>
      </c>
      <c r="BT1015">
        <v>1.1285000000000001</v>
      </c>
      <c r="BU1015">
        <v>1.1330499999999999</v>
      </c>
      <c r="BV1015">
        <v>1.1378999999999999</v>
      </c>
      <c r="BW1015">
        <v>1.1426000000000001</v>
      </c>
    </row>
    <row r="1016" spans="1:75">
      <c r="A1016" s="95">
        <v>45713</v>
      </c>
      <c r="AI1016">
        <v>1.0837000000000001</v>
      </c>
      <c r="AJ1016">
        <v>1.0826</v>
      </c>
      <c r="AK1016">
        <v>1.0810999999999999</v>
      </c>
      <c r="AL1016">
        <v>1.0718000000000001</v>
      </c>
      <c r="AM1016">
        <v>1.0851999999999999</v>
      </c>
      <c r="AN1016">
        <v>1.0705</v>
      </c>
      <c r="AO1016">
        <v>1.0828</v>
      </c>
      <c r="AP1016">
        <v>1.1034999999999999</v>
      </c>
      <c r="AQ1016">
        <v>1.1195999999999999</v>
      </c>
      <c r="AR1016">
        <v>1.0882000000000001</v>
      </c>
      <c r="AS1016">
        <v>1.0562</v>
      </c>
      <c r="AT1016">
        <v>1.0388999999999999</v>
      </c>
      <c r="AU1016">
        <v>1.0392999999999999</v>
      </c>
      <c r="AV1016" s="28">
        <v>1.0497000000000001</v>
      </c>
      <c r="AW1016">
        <v>1.0520499999999999</v>
      </c>
      <c r="AX1016">
        <v>1.0536000000000001</v>
      </c>
      <c r="AY1016">
        <v>1.05565</v>
      </c>
      <c r="AZ1016">
        <v>1.05735</v>
      </c>
      <c r="BA1016">
        <v>1.0589999999999999</v>
      </c>
      <c r="BC1016">
        <v>1.0628500000000001</v>
      </c>
      <c r="BF1016">
        <v>1.0682499999999999</v>
      </c>
      <c r="BH1016">
        <v>1.0736000000000001</v>
      </c>
      <c r="BI1016">
        <v>1.0786500000000001</v>
      </c>
      <c r="BJ1016">
        <v>1.08365</v>
      </c>
      <c r="BK1016">
        <v>1.0887</v>
      </c>
      <c r="BL1016">
        <v>1.0935999999999999</v>
      </c>
      <c r="BM1016">
        <v>1.0981000000000001</v>
      </c>
      <c r="BN1016">
        <v>1.1026</v>
      </c>
      <c r="BO1016">
        <v>1.1071</v>
      </c>
      <c r="BP1016">
        <v>1.1115999999999999</v>
      </c>
      <c r="BQ1016">
        <v>1.1163000000000001</v>
      </c>
      <c r="BR1016">
        <v>1.1209499999999999</v>
      </c>
      <c r="BS1016">
        <v>1.1254500000000001</v>
      </c>
      <c r="BT1016">
        <v>1.1298999999999999</v>
      </c>
      <c r="BU1016">
        <v>1.13425</v>
      </c>
      <c r="BV1016">
        <v>1.1389</v>
      </c>
      <c r="BW1016">
        <v>1.1434</v>
      </c>
    </row>
    <row r="1017" spans="1:75">
      <c r="A1017" s="95">
        <v>45714</v>
      </c>
      <c r="AI1017">
        <v>1.0837000000000001</v>
      </c>
      <c r="AJ1017">
        <v>1.0826</v>
      </c>
      <c r="AK1017">
        <v>1.0810999999999999</v>
      </c>
      <c r="AL1017">
        <v>1.0718000000000001</v>
      </c>
      <c r="AM1017">
        <v>1.0851999999999999</v>
      </c>
      <c r="AN1017">
        <v>1.0705</v>
      </c>
      <c r="AO1017">
        <v>1.0828</v>
      </c>
      <c r="AP1017">
        <v>1.1034999999999999</v>
      </c>
      <c r="AQ1017">
        <v>1.1195999999999999</v>
      </c>
      <c r="AR1017">
        <v>1.0882000000000001</v>
      </c>
      <c r="AS1017">
        <v>1.0562</v>
      </c>
      <c r="AT1017">
        <v>1.0388999999999999</v>
      </c>
      <c r="AU1017">
        <v>1.0392999999999999</v>
      </c>
      <c r="AV1017" s="28">
        <v>1.0487</v>
      </c>
      <c r="AW1017">
        <v>1.0501499999999999</v>
      </c>
      <c r="AX1017">
        <v>1.05175</v>
      </c>
      <c r="AY1017">
        <v>1.05375</v>
      </c>
      <c r="AZ1017">
        <v>1.0553999999999999</v>
      </c>
      <c r="BA1017">
        <v>1.0570999999999999</v>
      </c>
      <c r="BC1017">
        <v>1.0609</v>
      </c>
      <c r="BF1017">
        <v>1.0664</v>
      </c>
      <c r="BH1017">
        <v>1.0717000000000001</v>
      </c>
      <c r="BI1017">
        <v>1.0766</v>
      </c>
      <c r="BJ1017">
        <v>1.08155</v>
      </c>
      <c r="BK1017">
        <v>1.0864499999999999</v>
      </c>
      <c r="BL1017">
        <v>1.0912500000000001</v>
      </c>
      <c r="BM1017">
        <v>1.0955999999999999</v>
      </c>
      <c r="BN1017">
        <v>1.09995</v>
      </c>
      <c r="BO1017">
        <v>1.10425</v>
      </c>
      <c r="BP1017">
        <v>1.1086</v>
      </c>
      <c r="BQ1017">
        <v>1.1131</v>
      </c>
      <c r="BR1017">
        <v>1.1175999999999999</v>
      </c>
      <c r="BS1017">
        <v>1.12195</v>
      </c>
      <c r="BT1017">
        <v>1.12625</v>
      </c>
      <c r="BU1017">
        <v>1.13045</v>
      </c>
      <c r="BV1017">
        <v>1.1349499999999999</v>
      </c>
      <c r="BW1017">
        <v>1.1392500000000001</v>
      </c>
    </row>
    <row r="1018" spans="1:75">
      <c r="A1018" s="95">
        <v>45715</v>
      </c>
      <c r="AI1018">
        <v>1.0837000000000001</v>
      </c>
      <c r="AJ1018">
        <v>1.0826</v>
      </c>
      <c r="AK1018">
        <v>1.0810999999999999</v>
      </c>
      <c r="AL1018">
        <v>1.0718000000000001</v>
      </c>
      <c r="AM1018">
        <v>1.0851999999999999</v>
      </c>
      <c r="AN1018">
        <v>1.0705</v>
      </c>
      <c r="AO1018">
        <v>1.0828</v>
      </c>
      <c r="AP1018">
        <v>1.1034999999999999</v>
      </c>
      <c r="AQ1018">
        <v>1.1195999999999999</v>
      </c>
      <c r="AR1018">
        <v>1.0882000000000001</v>
      </c>
      <c r="AS1018">
        <v>1.0562</v>
      </c>
      <c r="AT1018">
        <v>1.0388999999999999</v>
      </c>
      <c r="AU1018">
        <v>1.0392999999999999</v>
      </c>
      <c r="AV1018" s="28">
        <v>1.0477000000000001</v>
      </c>
      <c r="AW1018">
        <v>1.0412999999999999</v>
      </c>
      <c r="AX1018">
        <v>1.0428500000000001</v>
      </c>
      <c r="AY1018">
        <v>1.0448999999999999</v>
      </c>
      <c r="AZ1018">
        <v>1.0465500000000001</v>
      </c>
      <c r="BA1018">
        <v>1.0482</v>
      </c>
      <c r="BC1018">
        <v>1.0520499999999999</v>
      </c>
      <c r="BF1018">
        <v>1.0575000000000001</v>
      </c>
      <c r="BH1018">
        <v>1.0629</v>
      </c>
      <c r="BI1018">
        <v>1.0679000000000001</v>
      </c>
      <c r="BJ1018">
        <v>1.0729</v>
      </c>
      <c r="BK1018">
        <v>1.0779000000000001</v>
      </c>
      <c r="BL1018">
        <v>1.0828</v>
      </c>
      <c r="BM1018">
        <v>1.0872999999999999</v>
      </c>
      <c r="BN1018">
        <v>1.09175</v>
      </c>
      <c r="BO1018">
        <v>1.0962000000000001</v>
      </c>
      <c r="BP1018">
        <v>1.1007</v>
      </c>
      <c r="BQ1018">
        <v>1.1053500000000001</v>
      </c>
      <c r="BR1018">
        <v>1.10995</v>
      </c>
      <c r="BS1018">
        <v>1.1144000000000001</v>
      </c>
      <c r="BT1018">
        <v>1.1188499999999999</v>
      </c>
      <c r="BU1018">
        <v>1.1232</v>
      </c>
      <c r="BV1018">
        <v>1.1277999999999999</v>
      </c>
      <c r="BW1018">
        <v>1.13225</v>
      </c>
    </row>
    <row r="1019" spans="1:75">
      <c r="A1019" s="95">
        <v>45716</v>
      </c>
      <c r="AI1019">
        <v>1.0837000000000001</v>
      </c>
      <c r="AJ1019">
        <v>1.0826</v>
      </c>
      <c r="AK1019">
        <v>1.0810999999999999</v>
      </c>
      <c r="AL1019">
        <v>1.0718000000000001</v>
      </c>
      <c r="AM1019">
        <v>1.0851999999999999</v>
      </c>
      <c r="AN1019">
        <v>1.0705</v>
      </c>
      <c r="AO1019">
        <v>1.0828</v>
      </c>
      <c r="AP1019">
        <v>1.1034999999999999</v>
      </c>
      <c r="AQ1019">
        <v>1.1195999999999999</v>
      </c>
      <c r="AR1019">
        <v>1.0882000000000001</v>
      </c>
      <c r="AS1019">
        <v>1.0562</v>
      </c>
      <c r="AT1019">
        <v>1.0388999999999999</v>
      </c>
      <c r="AU1019">
        <v>1.0392999999999999</v>
      </c>
      <c r="AV1019" s="662">
        <v>1.0410999999999999</v>
      </c>
      <c r="AW1019">
        <v>1.0375000000000001</v>
      </c>
      <c r="AX1019">
        <v>1.0389999999999999</v>
      </c>
      <c r="AY1019">
        <v>1.04105</v>
      </c>
      <c r="AZ1019">
        <v>1.0427</v>
      </c>
      <c r="BA1019">
        <v>1.0443499999999999</v>
      </c>
      <c r="BC1019">
        <v>1.0480499999999999</v>
      </c>
      <c r="BF1019">
        <v>1.0532999999999999</v>
      </c>
      <c r="BH1019">
        <v>1.0583499999999999</v>
      </c>
      <c r="BI1019">
        <v>1.0630999999999999</v>
      </c>
      <c r="BJ1019">
        <v>1.0679000000000001</v>
      </c>
      <c r="BK1019">
        <v>1.0727</v>
      </c>
      <c r="BL1019">
        <v>1.0773999999999999</v>
      </c>
      <c r="BM1019">
        <v>1.0815999999999999</v>
      </c>
      <c r="BN1019">
        <v>1.0858000000000001</v>
      </c>
      <c r="BO1019">
        <v>1.0900000000000001</v>
      </c>
      <c r="BP1019">
        <v>1.0942000000000001</v>
      </c>
      <c r="BQ1019">
        <v>1.0985499999999999</v>
      </c>
      <c r="BR1019">
        <v>1.1029</v>
      </c>
      <c r="BS1019">
        <v>1.1071</v>
      </c>
      <c r="BT1019">
        <v>1.1113</v>
      </c>
      <c r="BU1019">
        <v>1.1153500000000001</v>
      </c>
      <c r="BV1019">
        <v>1.1196999999999999</v>
      </c>
      <c r="BW1019">
        <v>1.12385</v>
      </c>
    </row>
    <row r="1020" spans="1:75">
      <c r="A1020" s="95">
        <v>45719</v>
      </c>
      <c r="AI1020">
        <v>1.0837000000000001</v>
      </c>
      <c r="AJ1020">
        <v>1.0826</v>
      </c>
      <c r="AK1020">
        <v>1.0810999999999999</v>
      </c>
      <c r="AL1020">
        <v>1.0718000000000001</v>
      </c>
      <c r="AM1020">
        <v>1.0851999999999999</v>
      </c>
      <c r="AN1020">
        <v>1.0705</v>
      </c>
      <c r="AO1020">
        <v>1.0828</v>
      </c>
      <c r="AP1020">
        <v>1.1034999999999999</v>
      </c>
      <c r="AQ1020">
        <v>1.1195999999999999</v>
      </c>
      <c r="AR1020">
        <v>1.0882000000000001</v>
      </c>
      <c r="AS1020">
        <v>1.0562</v>
      </c>
      <c r="AT1020">
        <v>1.0388999999999999</v>
      </c>
      <c r="AU1020">
        <v>1.0392999999999999</v>
      </c>
      <c r="AV1020" s="176">
        <v>1.0410999999999999</v>
      </c>
      <c r="AW1020" s="28">
        <v>1.0465</v>
      </c>
      <c r="AX1020">
        <v>1.0496000000000001</v>
      </c>
      <c r="AY1020">
        <v>1.05165</v>
      </c>
      <c r="AZ1020">
        <v>1.0532999999999999</v>
      </c>
      <c r="BA1020">
        <v>1.0548999999999999</v>
      </c>
      <c r="BC1020">
        <v>1.0585500000000001</v>
      </c>
      <c r="BF1020">
        <v>1.0637000000000001</v>
      </c>
      <c r="BH1020">
        <v>1.0687</v>
      </c>
      <c r="BI1020">
        <v>1.07335</v>
      </c>
      <c r="BJ1020">
        <v>1.0780000000000001</v>
      </c>
      <c r="BK1020">
        <v>1.0826499999999999</v>
      </c>
      <c r="BL1020">
        <v>1.0871999999999999</v>
      </c>
      <c r="BM1020">
        <v>1.0912500000000001</v>
      </c>
      <c r="BN1020">
        <v>1.0952999999999999</v>
      </c>
      <c r="BO1020">
        <v>1.09935</v>
      </c>
      <c r="BP1020">
        <v>1.1033999999999999</v>
      </c>
      <c r="BQ1020">
        <v>1.10765</v>
      </c>
      <c r="BR1020">
        <v>1.11185</v>
      </c>
      <c r="BS1020">
        <v>1.1158999999999999</v>
      </c>
      <c r="BT1020">
        <v>1.11995</v>
      </c>
      <c r="BU1020">
        <v>1.12385</v>
      </c>
      <c r="BV1020">
        <v>1.12805</v>
      </c>
      <c r="BW1020">
        <v>1.1321000000000001</v>
      </c>
    </row>
    <row r="1021" spans="1:75">
      <c r="A1021" s="95">
        <v>45720</v>
      </c>
      <c r="AI1021">
        <v>1.0837000000000001</v>
      </c>
      <c r="AJ1021">
        <v>1.0826</v>
      </c>
      <c r="AK1021">
        <v>1.0810999999999999</v>
      </c>
      <c r="AL1021">
        <v>1.0718000000000001</v>
      </c>
      <c r="AM1021">
        <v>1.0851999999999999</v>
      </c>
      <c r="AN1021">
        <v>1.0705</v>
      </c>
      <c r="AO1021">
        <v>1.0828</v>
      </c>
      <c r="AP1021">
        <v>1.1034999999999999</v>
      </c>
      <c r="AQ1021">
        <v>1.1195999999999999</v>
      </c>
      <c r="AR1021">
        <v>1.0882000000000001</v>
      </c>
      <c r="AS1021">
        <v>1.0562</v>
      </c>
      <c r="AT1021">
        <v>1.0388999999999999</v>
      </c>
      <c r="AU1021">
        <v>1.0392999999999999</v>
      </c>
      <c r="AV1021" s="176">
        <v>1.0410999999999999</v>
      </c>
      <c r="AW1021" s="28">
        <v>1.0557000000000001</v>
      </c>
      <c r="AX1021">
        <v>1.0623499999999999</v>
      </c>
      <c r="AY1021">
        <v>1.0643499999999999</v>
      </c>
      <c r="AZ1021">
        <v>1.0660499999999999</v>
      </c>
      <c r="BA1021">
        <v>1.06765</v>
      </c>
      <c r="BC1021">
        <v>1.0712999999999999</v>
      </c>
      <c r="BF1021">
        <v>1.0763</v>
      </c>
      <c r="BH1021">
        <v>1.0811500000000001</v>
      </c>
      <c r="BI1021">
        <v>1.0857000000000001</v>
      </c>
      <c r="BJ1021">
        <v>1.0903</v>
      </c>
      <c r="BK1021">
        <v>1.0949</v>
      </c>
      <c r="BL1021">
        <v>1.09945</v>
      </c>
      <c r="BM1021">
        <v>1.10365</v>
      </c>
      <c r="BN1021">
        <v>1.10785</v>
      </c>
      <c r="BO1021">
        <v>1.1120000000000001</v>
      </c>
      <c r="BP1021">
        <v>1.1162000000000001</v>
      </c>
      <c r="BQ1021">
        <v>1.1206</v>
      </c>
      <c r="BR1021">
        <v>1.1249</v>
      </c>
      <c r="BS1021">
        <v>1.1291</v>
      </c>
      <c r="BT1021">
        <v>1.1333</v>
      </c>
      <c r="BU1021">
        <v>1.1373500000000001</v>
      </c>
      <c r="BV1021">
        <v>1.1416999999999999</v>
      </c>
      <c r="BW1021">
        <v>1.14585</v>
      </c>
    </row>
    <row r="1022" spans="1:75">
      <c r="A1022" s="95">
        <v>45721</v>
      </c>
      <c r="AI1022">
        <v>1.0837000000000001</v>
      </c>
      <c r="AJ1022">
        <v>1.0826</v>
      </c>
      <c r="AK1022">
        <v>1.0810999999999999</v>
      </c>
      <c r="AL1022">
        <v>1.0718000000000001</v>
      </c>
      <c r="AM1022">
        <v>1.0851999999999999</v>
      </c>
      <c r="AN1022">
        <v>1.0705</v>
      </c>
      <c r="AO1022">
        <v>1.0828</v>
      </c>
      <c r="AP1022">
        <v>1.1034999999999999</v>
      </c>
      <c r="AQ1022">
        <v>1.1195999999999999</v>
      </c>
      <c r="AR1022">
        <v>1.0882000000000001</v>
      </c>
      <c r="AS1022">
        <v>1.0562</v>
      </c>
      <c r="AT1022">
        <v>1.0388999999999999</v>
      </c>
      <c r="AU1022">
        <v>1.0392999999999999</v>
      </c>
      <c r="AV1022" s="176">
        <v>1.0410999999999999</v>
      </c>
      <c r="AW1022" s="28">
        <v>1.0693999999999999</v>
      </c>
      <c r="AX1022">
        <v>1.08125</v>
      </c>
      <c r="AY1022">
        <v>1.0832999999999999</v>
      </c>
      <c r="AZ1022">
        <v>1.085</v>
      </c>
      <c r="BA1022">
        <v>1.0866</v>
      </c>
      <c r="BC1022">
        <v>1.0902000000000001</v>
      </c>
      <c r="BF1022">
        <v>1.0950500000000001</v>
      </c>
      <c r="BH1022">
        <v>1.0996999999999999</v>
      </c>
      <c r="BI1022">
        <v>1.1036999999999999</v>
      </c>
      <c r="BJ1022">
        <v>1.10775</v>
      </c>
      <c r="BK1022">
        <v>1.11175</v>
      </c>
      <c r="BL1022">
        <v>1.11575</v>
      </c>
      <c r="BM1022">
        <v>1.1194500000000001</v>
      </c>
      <c r="BN1022">
        <v>1.1231</v>
      </c>
      <c r="BO1022">
        <v>1.1268</v>
      </c>
      <c r="BP1022">
        <v>1.1305000000000001</v>
      </c>
      <c r="BQ1022">
        <v>1.13435</v>
      </c>
      <c r="BR1022">
        <v>1.13815</v>
      </c>
      <c r="BS1022">
        <v>1.14185</v>
      </c>
      <c r="BT1022">
        <v>1.1455</v>
      </c>
      <c r="BU1022">
        <v>1.1491</v>
      </c>
      <c r="BV1022">
        <v>1.1529</v>
      </c>
      <c r="BW1022">
        <v>1.1566000000000001</v>
      </c>
    </row>
    <row r="1023" spans="1:75">
      <c r="A1023" s="95">
        <v>45722</v>
      </c>
      <c r="AI1023">
        <v>1.0837000000000001</v>
      </c>
      <c r="AJ1023">
        <v>1.0826</v>
      </c>
      <c r="AK1023">
        <v>1.0810999999999999</v>
      </c>
      <c r="AL1023">
        <v>1.0718000000000001</v>
      </c>
      <c r="AM1023">
        <v>1.0851999999999999</v>
      </c>
      <c r="AN1023">
        <v>1.0705</v>
      </c>
      <c r="AO1023">
        <v>1.0828</v>
      </c>
      <c r="AP1023">
        <v>1.1034999999999999</v>
      </c>
      <c r="AQ1023">
        <v>1.1195999999999999</v>
      </c>
      <c r="AR1023">
        <v>1.0882000000000001</v>
      </c>
      <c r="AS1023">
        <v>1.0562</v>
      </c>
      <c r="AT1023">
        <v>1.0388999999999999</v>
      </c>
      <c r="AU1023">
        <v>1.0392999999999999</v>
      </c>
      <c r="AV1023" s="176">
        <v>1.0410999999999999</v>
      </c>
      <c r="AW1023" s="28">
        <v>1.0795999999999999</v>
      </c>
      <c r="AX1023">
        <v>1.0823</v>
      </c>
      <c r="AY1023">
        <v>1.0843499999999999</v>
      </c>
      <c r="AZ1023">
        <v>1.0860000000000001</v>
      </c>
      <c r="BA1023">
        <v>1.08755</v>
      </c>
      <c r="BC1023">
        <v>1.0910500000000001</v>
      </c>
      <c r="BF1023">
        <v>1.0959000000000001</v>
      </c>
      <c r="BH1023">
        <v>1.1006</v>
      </c>
      <c r="BI1023">
        <v>1.1046499999999999</v>
      </c>
      <c r="BJ1023">
        <v>1.1087499999999999</v>
      </c>
      <c r="BK1023">
        <v>1.1128499999999999</v>
      </c>
      <c r="BL1023">
        <v>1.1169500000000001</v>
      </c>
      <c r="BM1023">
        <v>1.1205000000000001</v>
      </c>
      <c r="BN1023">
        <v>1.1241000000000001</v>
      </c>
      <c r="BO1023">
        <v>1.1276999999999999</v>
      </c>
      <c r="BP1023">
        <v>1.1313</v>
      </c>
      <c r="BQ1023">
        <v>1.1350499999999999</v>
      </c>
      <c r="BR1023">
        <v>1.1387499999999999</v>
      </c>
      <c r="BS1023">
        <v>1.14235</v>
      </c>
      <c r="BT1023">
        <v>1.1458999999999999</v>
      </c>
      <c r="BU1023">
        <v>1.1494</v>
      </c>
      <c r="BV1023">
        <v>1.1531</v>
      </c>
      <c r="BW1023">
        <v>1.1567000000000001</v>
      </c>
    </row>
    <row r="1024" spans="1:75">
      <c r="A1024" s="95">
        <v>45723</v>
      </c>
      <c r="AI1024">
        <v>1.0837000000000001</v>
      </c>
      <c r="AJ1024">
        <v>1.0826</v>
      </c>
      <c r="AK1024">
        <v>1.0810999999999999</v>
      </c>
      <c r="AL1024">
        <v>1.0718000000000001</v>
      </c>
      <c r="AM1024">
        <v>1.0851999999999999</v>
      </c>
      <c r="AN1024">
        <v>1.0705</v>
      </c>
      <c r="AO1024">
        <v>1.0828</v>
      </c>
      <c r="AP1024">
        <v>1.1034999999999999</v>
      </c>
      <c r="AQ1024">
        <v>1.1195999999999999</v>
      </c>
      <c r="AR1024">
        <v>1.0882000000000001</v>
      </c>
      <c r="AS1024">
        <v>1.0562</v>
      </c>
      <c r="AT1024">
        <v>1.0388999999999999</v>
      </c>
      <c r="AU1024">
        <v>1.0392999999999999</v>
      </c>
      <c r="AV1024" s="176">
        <v>1.0410999999999999</v>
      </c>
      <c r="AW1024" s="28">
        <v>1.0857000000000001</v>
      </c>
      <c r="AX1024">
        <v>1.0863</v>
      </c>
      <c r="AY1024">
        <v>1.0883499999999999</v>
      </c>
      <c r="AZ1024">
        <v>1.09005</v>
      </c>
      <c r="BA1024">
        <v>1.0915999999999999</v>
      </c>
      <c r="BC1024">
        <v>1.0952500000000001</v>
      </c>
      <c r="BF1024">
        <v>1.10025</v>
      </c>
      <c r="BH1024">
        <v>1.1049</v>
      </c>
      <c r="BI1024">
        <v>1.1090500000000001</v>
      </c>
      <c r="BJ1024">
        <v>1.1132</v>
      </c>
      <c r="BK1024">
        <v>1.1173500000000001</v>
      </c>
      <c r="BL1024">
        <v>1.1214999999999999</v>
      </c>
      <c r="BM1024">
        <v>1.1250500000000001</v>
      </c>
      <c r="BN1024">
        <v>1.1286</v>
      </c>
      <c r="BO1024">
        <v>1.1322000000000001</v>
      </c>
      <c r="BP1024">
        <v>1.13575</v>
      </c>
      <c r="BQ1024">
        <v>1.1395</v>
      </c>
      <c r="BR1024">
        <v>1.1432</v>
      </c>
      <c r="BS1024">
        <v>1.1467499999999999</v>
      </c>
      <c r="BT1024">
        <v>1.1503000000000001</v>
      </c>
      <c r="BU1024">
        <v>1.1537500000000001</v>
      </c>
      <c r="BV1024">
        <v>1.1574500000000001</v>
      </c>
      <c r="BW1024">
        <v>1.1610499999999999</v>
      </c>
    </row>
    <row r="1025" spans="1:76">
      <c r="A1025" s="95">
        <v>45726</v>
      </c>
      <c r="AI1025">
        <v>1.0837000000000001</v>
      </c>
      <c r="AJ1025">
        <v>1.0826</v>
      </c>
      <c r="AK1025">
        <v>1.0810999999999999</v>
      </c>
      <c r="AL1025">
        <v>1.0718000000000001</v>
      </c>
      <c r="AM1025">
        <v>1.0851999999999999</v>
      </c>
      <c r="AN1025">
        <v>1.0705</v>
      </c>
      <c r="AO1025">
        <v>1.0828</v>
      </c>
      <c r="AP1025">
        <v>1.1034999999999999</v>
      </c>
      <c r="AQ1025">
        <v>1.1195999999999999</v>
      </c>
      <c r="AR1025">
        <v>1.0882000000000001</v>
      </c>
      <c r="AS1025">
        <v>1.0562</v>
      </c>
      <c r="AT1025">
        <v>1.0388999999999999</v>
      </c>
      <c r="AU1025">
        <v>1.0392999999999999</v>
      </c>
      <c r="AV1025" s="176">
        <v>1.0410999999999999</v>
      </c>
      <c r="AW1025" s="28">
        <v>1.0845</v>
      </c>
      <c r="AX1025">
        <v>1.085</v>
      </c>
      <c r="AY1025">
        <v>1.0870500000000001</v>
      </c>
      <c r="AZ1025">
        <v>1.0887500000000001</v>
      </c>
      <c r="BA1025">
        <v>1.0903</v>
      </c>
      <c r="BC1025">
        <v>1.0939000000000001</v>
      </c>
      <c r="BF1025">
        <v>1.0987</v>
      </c>
      <c r="BH1025">
        <v>1.1032500000000001</v>
      </c>
      <c r="BI1025">
        <v>1.1072</v>
      </c>
      <c r="BJ1025">
        <v>1.1111</v>
      </c>
      <c r="BK1025">
        <v>1.115</v>
      </c>
      <c r="BL1025">
        <v>1.1189</v>
      </c>
      <c r="BM1025">
        <v>1.12225</v>
      </c>
      <c r="BN1025">
        <v>1.1255500000000001</v>
      </c>
      <c r="BO1025">
        <v>1.1288499999999999</v>
      </c>
      <c r="BP1025">
        <v>1.1322000000000001</v>
      </c>
      <c r="BQ1025">
        <v>1.13565</v>
      </c>
      <c r="BR1025">
        <v>1.1391</v>
      </c>
      <c r="BS1025">
        <v>1.1424000000000001</v>
      </c>
      <c r="BT1025">
        <v>1.1456999999999999</v>
      </c>
      <c r="BU1025">
        <v>1.1489</v>
      </c>
      <c r="BV1025">
        <v>1.15235</v>
      </c>
      <c r="BW1025">
        <v>1.1556500000000001</v>
      </c>
    </row>
    <row r="1026" spans="1:76">
      <c r="A1026" s="95">
        <v>45727</v>
      </c>
      <c r="AI1026">
        <v>1.0837000000000001</v>
      </c>
      <c r="AJ1026">
        <v>1.0826</v>
      </c>
      <c r="AK1026">
        <v>1.0810999999999999</v>
      </c>
      <c r="AL1026">
        <v>1.0718000000000001</v>
      </c>
      <c r="AM1026">
        <v>1.0851999999999999</v>
      </c>
      <c r="AN1026">
        <v>1.0705</v>
      </c>
      <c r="AO1026">
        <v>1.0828</v>
      </c>
      <c r="AP1026">
        <v>1.1034999999999999</v>
      </c>
      <c r="AQ1026">
        <v>1.1195999999999999</v>
      </c>
      <c r="AR1026">
        <v>1.0882000000000001</v>
      </c>
      <c r="AS1026">
        <v>1.0562</v>
      </c>
      <c r="AT1026">
        <v>1.0388999999999999</v>
      </c>
      <c r="AU1026">
        <v>1.0392999999999999</v>
      </c>
      <c r="AV1026" s="176">
        <v>1.0410999999999999</v>
      </c>
      <c r="AW1026" s="28">
        <v>1.0911999999999999</v>
      </c>
      <c r="AX1026">
        <v>1.0951</v>
      </c>
      <c r="AY1026">
        <v>1.0972</v>
      </c>
      <c r="AZ1026">
        <v>1.0989</v>
      </c>
      <c r="BA1026">
        <v>1.1004</v>
      </c>
      <c r="BC1026">
        <v>1.10405</v>
      </c>
      <c r="BF1026">
        <v>1.1089</v>
      </c>
      <c r="BH1026">
        <v>1.1134500000000001</v>
      </c>
      <c r="BI1026">
        <v>1.1173</v>
      </c>
      <c r="BJ1026">
        <v>1.1212</v>
      </c>
      <c r="BK1026">
        <v>1.1251</v>
      </c>
      <c r="BL1026">
        <v>1.1289499999999999</v>
      </c>
      <c r="BM1026">
        <v>1.13215</v>
      </c>
      <c r="BN1026">
        <v>1.1353500000000001</v>
      </c>
      <c r="BO1026">
        <v>1.13855</v>
      </c>
      <c r="BP1026">
        <v>1.14175</v>
      </c>
      <c r="BQ1026">
        <v>1.1451</v>
      </c>
      <c r="BR1026">
        <v>1.1484000000000001</v>
      </c>
      <c r="BS1026">
        <v>1.1516</v>
      </c>
      <c r="BT1026">
        <v>1.1548499999999999</v>
      </c>
      <c r="BU1026">
        <v>1.1578999999999999</v>
      </c>
      <c r="BV1026">
        <v>1.1612499999999999</v>
      </c>
      <c r="BW1026">
        <v>1.16445</v>
      </c>
    </row>
    <row r="1027" spans="1:76">
      <c r="A1027" s="95">
        <v>45728</v>
      </c>
      <c r="AI1027">
        <v>1.0837000000000001</v>
      </c>
      <c r="AJ1027">
        <v>1.0826</v>
      </c>
      <c r="AK1027">
        <v>1.0810999999999999</v>
      </c>
      <c r="AL1027">
        <v>1.0718000000000001</v>
      </c>
      <c r="AM1027">
        <v>1.0851999999999999</v>
      </c>
      <c r="AN1027">
        <v>1.0705</v>
      </c>
      <c r="AO1027">
        <v>1.0828</v>
      </c>
      <c r="AP1027">
        <v>1.1034999999999999</v>
      </c>
      <c r="AQ1027">
        <v>1.1195999999999999</v>
      </c>
      <c r="AR1027">
        <v>1.0882000000000001</v>
      </c>
      <c r="AS1027">
        <v>1.0562</v>
      </c>
      <c r="AT1027">
        <v>1.0388999999999999</v>
      </c>
      <c r="AU1027">
        <v>1.0392999999999999</v>
      </c>
      <c r="AV1027" s="176">
        <v>1.0410999999999999</v>
      </c>
      <c r="AW1027" s="28">
        <v>1.0886</v>
      </c>
      <c r="AX1027">
        <v>1.0904</v>
      </c>
      <c r="AY1027">
        <v>1.0924499999999999</v>
      </c>
      <c r="AZ1027">
        <v>1.09415</v>
      </c>
      <c r="BA1027">
        <v>1.0956999999999999</v>
      </c>
      <c r="BC1027">
        <v>1.0993999999999999</v>
      </c>
      <c r="BF1027">
        <v>1.1043499999999999</v>
      </c>
      <c r="BH1027">
        <v>1.1091</v>
      </c>
      <c r="BI1027">
        <v>1.1131500000000001</v>
      </c>
      <c r="BJ1027">
        <v>1.1172500000000001</v>
      </c>
      <c r="BK1027">
        <v>1.1213</v>
      </c>
      <c r="BL1027">
        <v>1.1253500000000001</v>
      </c>
      <c r="BM1027">
        <v>1.1288</v>
      </c>
      <c r="BN1027">
        <v>1.13225</v>
      </c>
      <c r="BO1027">
        <v>1.13565</v>
      </c>
      <c r="BP1027">
        <v>1.1391</v>
      </c>
      <c r="BQ1027">
        <v>1.1427</v>
      </c>
      <c r="BR1027">
        <v>1.1462000000000001</v>
      </c>
      <c r="BS1027">
        <v>1.1496500000000001</v>
      </c>
      <c r="BT1027">
        <v>1.1531</v>
      </c>
      <c r="BU1027">
        <v>1.1564000000000001</v>
      </c>
      <c r="BV1027">
        <v>1.15995</v>
      </c>
      <c r="BW1027">
        <v>1.1634</v>
      </c>
    </row>
    <row r="1028" spans="1:76">
      <c r="A1028" s="95">
        <v>45729</v>
      </c>
      <c r="AI1028">
        <v>1.0837000000000001</v>
      </c>
      <c r="AJ1028">
        <v>1.0826</v>
      </c>
      <c r="AK1028">
        <v>1.0810999999999999</v>
      </c>
      <c r="AL1028">
        <v>1.0718000000000001</v>
      </c>
      <c r="AM1028">
        <v>1.0851999999999999</v>
      </c>
      <c r="AN1028">
        <v>1.0705</v>
      </c>
      <c r="AO1028">
        <v>1.0828</v>
      </c>
      <c r="AP1028">
        <v>1.1034999999999999</v>
      </c>
      <c r="AQ1028">
        <v>1.1195999999999999</v>
      </c>
      <c r="AR1028">
        <v>1.0882000000000001</v>
      </c>
      <c r="AS1028">
        <v>1.0562</v>
      </c>
      <c r="AT1028">
        <v>1.0388999999999999</v>
      </c>
      <c r="AU1028">
        <v>1.0392999999999999</v>
      </c>
      <c r="AV1028" s="176">
        <v>1.0410999999999999</v>
      </c>
      <c r="AW1028" s="28">
        <v>1.083</v>
      </c>
      <c r="AX1028">
        <v>1.0871</v>
      </c>
      <c r="AY1028">
        <v>1.0891999999999999</v>
      </c>
      <c r="AZ1028">
        <v>1.0909</v>
      </c>
      <c r="BA1028">
        <v>1.0923</v>
      </c>
      <c r="BC1028">
        <v>1.09615</v>
      </c>
      <c r="BF1028">
        <v>1.1010500000000001</v>
      </c>
      <c r="BH1028">
        <v>1.1055999999999999</v>
      </c>
      <c r="BI1028">
        <v>1.1096999999999999</v>
      </c>
      <c r="BJ1028">
        <v>1.11385</v>
      </c>
      <c r="BK1028">
        <v>1.11795</v>
      </c>
      <c r="BL1028">
        <v>1.12205</v>
      </c>
      <c r="BM1028">
        <v>1.1254999999999999</v>
      </c>
      <c r="BN1028">
        <v>1.1289</v>
      </c>
      <c r="BO1028">
        <v>1.13235</v>
      </c>
      <c r="BP1028">
        <v>1.13575</v>
      </c>
      <c r="BQ1028">
        <v>1.1393</v>
      </c>
      <c r="BR1028">
        <v>1.1428499999999999</v>
      </c>
      <c r="BS1028">
        <v>1.14625</v>
      </c>
      <c r="BT1028">
        <v>1.1496999999999999</v>
      </c>
      <c r="BU1028">
        <v>1.153</v>
      </c>
      <c r="BV1028">
        <v>1.1565000000000001</v>
      </c>
      <c r="BW1028">
        <v>1.15995</v>
      </c>
    </row>
    <row r="1029" spans="1:76">
      <c r="A1029" s="95">
        <v>45730</v>
      </c>
      <c r="AI1029">
        <v>1.0837000000000001</v>
      </c>
      <c r="AJ1029">
        <v>1.0826</v>
      </c>
      <c r="AK1029">
        <v>1.0810999999999999</v>
      </c>
      <c r="AL1029">
        <v>1.0718000000000001</v>
      </c>
      <c r="AM1029">
        <v>1.0851999999999999</v>
      </c>
      <c r="AN1029">
        <v>1.0705</v>
      </c>
      <c r="AO1029">
        <v>1.0828</v>
      </c>
      <c r="AP1029">
        <v>1.1034999999999999</v>
      </c>
      <c r="AQ1029">
        <v>1.1195999999999999</v>
      </c>
      <c r="AR1029">
        <v>1.0882000000000001</v>
      </c>
      <c r="AS1029">
        <v>1.0562</v>
      </c>
      <c r="AT1029">
        <v>1.0388999999999999</v>
      </c>
      <c r="AU1029">
        <v>1.0392999999999999</v>
      </c>
      <c r="AV1029" s="176">
        <v>1.0410999999999999</v>
      </c>
      <c r="AW1029" s="28">
        <v>1.0889</v>
      </c>
      <c r="AX1029">
        <v>1.08975</v>
      </c>
      <c r="AY1029">
        <v>1.09185</v>
      </c>
      <c r="AZ1029">
        <v>1.09355</v>
      </c>
      <c r="BA1029">
        <v>1.0952</v>
      </c>
      <c r="BC1029">
        <v>1.099</v>
      </c>
      <c r="BF1029">
        <v>1.10405</v>
      </c>
      <c r="BH1029">
        <v>1.1092</v>
      </c>
      <c r="BI1029">
        <v>1.1134500000000001</v>
      </c>
      <c r="BJ1029">
        <v>1.1176999999999999</v>
      </c>
      <c r="BK1029">
        <v>1.12195</v>
      </c>
      <c r="BL1029">
        <v>1.1262000000000001</v>
      </c>
      <c r="BM1029">
        <v>1.12975</v>
      </c>
      <c r="BN1029">
        <v>1.1333</v>
      </c>
      <c r="BO1029">
        <v>1.1368</v>
      </c>
      <c r="BP1029">
        <v>1.14035</v>
      </c>
      <c r="BQ1029">
        <v>1.1439999999999999</v>
      </c>
      <c r="BR1029">
        <v>1.1476500000000001</v>
      </c>
      <c r="BS1029">
        <v>1.1511499999999999</v>
      </c>
      <c r="BT1029">
        <v>1.1547000000000001</v>
      </c>
      <c r="BU1029">
        <v>1.1580999999999999</v>
      </c>
      <c r="BV1029">
        <v>1.1617500000000001</v>
      </c>
      <c r="BW1029">
        <v>1.1652499999999999</v>
      </c>
    </row>
    <row r="1030" spans="1:76">
      <c r="A1030" s="95">
        <v>45733</v>
      </c>
      <c r="AI1030">
        <v>1.0837000000000001</v>
      </c>
      <c r="AJ1030">
        <v>1.0826</v>
      </c>
      <c r="AK1030">
        <v>1.0810999999999999</v>
      </c>
      <c r="AL1030">
        <v>1.0718000000000001</v>
      </c>
      <c r="AM1030">
        <v>1.0851999999999999</v>
      </c>
      <c r="AN1030">
        <v>1.0705</v>
      </c>
      <c r="AO1030">
        <v>1.0828</v>
      </c>
      <c r="AP1030">
        <v>1.1034999999999999</v>
      </c>
      <c r="AQ1030">
        <v>1.1195999999999999</v>
      </c>
      <c r="AR1030">
        <v>1.0882000000000001</v>
      </c>
      <c r="AS1030">
        <v>1.0562</v>
      </c>
      <c r="AT1030">
        <v>1.0388999999999999</v>
      </c>
      <c r="AU1030">
        <v>1.0392999999999999</v>
      </c>
      <c r="AV1030" s="176">
        <v>1.0410999999999999</v>
      </c>
      <c r="AW1030" s="28">
        <v>1.0903</v>
      </c>
      <c r="AX1030">
        <v>1.0942499999999999</v>
      </c>
      <c r="AY1030">
        <v>1.0963499999999999</v>
      </c>
      <c r="AZ1030">
        <v>1.09805</v>
      </c>
      <c r="BA1030">
        <v>1.09975</v>
      </c>
      <c r="BC1030">
        <v>1.10355</v>
      </c>
      <c r="BF1030">
        <v>1.1088499999999999</v>
      </c>
      <c r="BH1030">
        <v>1.11405</v>
      </c>
      <c r="BI1030">
        <v>1.1185</v>
      </c>
      <c r="BJ1030">
        <v>1.1229499999999999</v>
      </c>
      <c r="BK1030">
        <v>1.1273500000000001</v>
      </c>
      <c r="BL1030">
        <v>1.1317999999999999</v>
      </c>
      <c r="BM1030">
        <v>1.1354500000000001</v>
      </c>
      <c r="BN1030">
        <v>1.1391</v>
      </c>
      <c r="BO1030">
        <v>1.1427</v>
      </c>
      <c r="BP1030">
        <v>1.14635</v>
      </c>
      <c r="BQ1030">
        <v>1.15015</v>
      </c>
      <c r="BR1030">
        <v>1.1538999999999999</v>
      </c>
      <c r="BS1030">
        <v>1.1575</v>
      </c>
      <c r="BT1030">
        <v>1.1611499999999999</v>
      </c>
      <c r="BU1030">
        <v>1.16465</v>
      </c>
      <c r="BV1030">
        <v>1.1684000000000001</v>
      </c>
      <c r="BW1030">
        <v>1.17205</v>
      </c>
      <c r="BX1030">
        <v>1.1756500000000001</v>
      </c>
    </row>
    <row r="1031" spans="1:76">
      <c r="A1031" s="95">
        <v>45734</v>
      </c>
      <c r="AI1031">
        <v>1.0837000000000001</v>
      </c>
      <c r="AJ1031">
        <v>1.0826</v>
      </c>
      <c r="AK1031">
        <v>1.0810999999999999</v>
      </c>
      <c r="AL1031">
        <v>1.0718000000000001</v>
      </c>
      <c r="AM1031">
        <v>1.0851999999999999</v>
      </c>
      <c r="AN1031">
        <v>1.0705</v>
      </c>
      <c r="AO1031">
        <v>1.0828</v>
      </c>
      <c r="AP1031">
        <v>1.1034999999999999</v>
      </c>
      <c r="AQ1031">
        <v>1.1195999999999999</v>
      </c>
      <c r="AR1031">
        <v>1.0882000000000001</v>
      </c>
      <c r="AS1031">
        <v>1.0562</v>
      </c>
      <c r="AT1031">
        <v>1.0388999999999999</v>
      </c>
      <c r="AU1031">
        <v>1.0392999999999999</v>
      </c>
      <c r="AV1031" s="176">
        <v>1.0410999999999999</v>
      </c>
      <c r="AW1031" s="28">
        <v>1.0918000000000001</v>
      </c>
      <c r="AX1031">
        <v>1.09595</v>
      </c>
      <c r="AY1031">
        <v>1.09805</v>
      </c>
      <c r="AZ1031">
        <v>1.0998000000000001</v>
      </c>
      <c r="BA1031">
        <v>1.10155</v>
      </c>
      <c r="BC1031">
        <v>1.10545</v>
      </c>
      <c r="BF1031">
        <v>1.1108</v>
      </c>
      <c r="BH1031">
        <v>1.11595</v>
      </c>
      <c r="BI1031">
        <v>1.1204499999999999</v>
      </c>
      <c r="BJ1031">
        <v>1.1249</v>
      </c>
      <c r="BK1031">
        <v>1.1293500000000001</v>
      </c>
      <c r="BL1031">
        <v>1.1337999999999999</v>
      </c>
      <c r="BM1031">
        <v>1.1375</v>
      </c>
      <c r="BN1031">
        <v>1.1411500000000001</v>
      </c>
      <c r="BO1031">
        <v>1.1448</v>
      </c>
      <c r="BP1031">
        <v>1.14845</v>
      </c>
      <c r="BQ1031">
        <v>1.15225</v>
      </c>
      <c r="BR1031">
        <v>1.1559999999999999</v>
      </c>
      <c r="BS1031">
        <v>1.1596500000000001</v>
      </c>
      <c r="BT1031">
        <v>1.1633</v>
      </c>
      <c r="BU1031">
        <v>1.1668000000000001</v>
      </c>
      <c r="BV1031">
        <v>1.17055</v>
      </c>
      <c r="BW1031">
        <v>1.1741999999999999</v>
      </c>
      <c r="BX1031">
        <v>1.1778500000000001</v>
      </c>
    </row>
    <row r="1032" spans="1:76">
      <c r="A1032" s="95">
        <v>45735</v>
      </c>
      <c r="AI1032">
        <v>1.0837000000000001</v>
      </c>
      <c r="AJ1032">
        <v>1.0826</v>
      </c>
      <c r="AK1032">
        <v>1.0810999999999999</v>
      </c>
      <c r="AL1032">
        <v>1.0718000000000001</v>
      </c>
      <c r="AM1032">
        <v>1.0851999999999999</v>
      </c>
      <c r="AN1032">
        <v>1.0705</v>
      </c>
      <c r="AO1032">
        <v>1.0828</v>
      </c>
      <c r="AP1032">
        <v>1.1034999999999999</v>
      </c>
      <c r="AQ1032">
        <v>1.1195999999999999</v>
      </c>
      <c r="AR1032">
        <v>1.0882000000000001</v>
      </c>
      <c r="AS1032">
        <v>1.0562</v>
      </c>
      <c r="AT1032">
        <v>1.0388999999999999</v>
      </c>
      <c r="AU1032">
        <v>1.0392999999999999</v>
      </c>
      <c r="AV1032" s="176">
        <v>1.0410999999999999</v>
      </c>
      <c r="AW1032" s="28">
        <v>1.0896999999999999</v>
      </c>
      <c r="AX1032">
        <v>1.0924</v>
      </c>
      <c r="AY1032">
        <v>1.0944499999999999</v>
      </c>
      <c r="AZ1032">
        <v>1.0962000000000001</v>
      </c>
      <c r="BA1032">
        <v>1.09795</v>
      </c>
      <c r="BC1032">
        <v>1.1017999999999999</v>
      </c>
      <c r="BF1032">
        <v>1.1072500000000001</v>
      </c>
      <c r="BH1032">
        <v>1.1123499999999999</v>
      </c>
      <c r="BI1032">
        <v>1.1172</v>
      </c>
      <c r="BJ1032">
        <v>1.1216999999999999</v>
      </c>
      <c r="BK1032">
        <v>1.1262000000000001</v>
      </c>
      <c r="BL1032">
        <v>1.1307</v>
      </c>
      <c r="BM1032">
        <v>1.1346000000000001</v>
      </c>
      <c r="BN1032">
        <v>1.1384000000000001</v>
      </c>
      <c r="BO1032">
        <v>1.1422000000000001</v>
      </c>
      <c r="BP1032">
        <v>1.1459999999999999</v>
      </c>
      <c r="BQ1032">
        <v>1.14995</v>
      </c>
      <c r="BR1032">
        <v>1.15385</v>
      </c>
      <c r="BS1032">
        <v>1.1576500000000001</v>
      </c>
      <c r="BT1032">
        <v>1.1614500000000001</v>
      </c>
      <c r="BU1032">
        <v>1.1651499999999999</v>
      </c>
      <c r="BV1032">
        <v>1.1690499999999999</v>
      </c>
      <c r="BW1032">
        <v>1.1728499999999999</v>
      </c>
      <c r="BX1032">
        <v>1.17665</v>
      </c>
    </row>
    <row r="1033" spans="1:76">
      <c r="A1033" s="95">
        <v>45736</v>
      </c>
      <c r="AI1033">
        <v>1.0837000000000001</v>
      </c>
      <c r="AJ1033">
        <v>1.0826</v>
      </c>
      <c r="AK1033">
        <v>1.0810999999999999</v>
      </c>
      <c r="AL1033">
        <v>1.0718000000000001</v>
      </c>
      <c r="AM1033">
        <v>1.0851999999999999</v>
      </c>
      <c r="AN1033">
        <v>1.0705</v>
      </c>
      <c r="AO1033">
        <v>1.0828</v>
      </c>
      <c r="AP1033">
        <v>1.1034999999999999</v>
      </c>
      <c r="AQ1033">
        <v>1.1195999999999999</v>
      </c>
      <c r="AR1033">
        <v>1.0882000000000001</v>
      </c>
      <c r="AS1033">
        <v>1.0562</v>
      </c>
      <c r="AT1033">
        <v>1.0388999999999999</v>
      </c>
      <c r="AU1033">
        <v>1.0392999999999999</v>
      </c>
      <c r="AV1033" s="176">
        <v>1.0410999999999999</v>
      </c>
      <c r="AW1033" s="28">
        <v>1.0832999999999999</v>
      </c>
      <c r="AX1033">
        <v>1.0862000000000001</v>
      </c>
      <c r="AY1033">
        <v>1.0882499999999999</v>
      </c>
      <c r="AZ1033">
        <v>1.0900000000000001</v>
      </c>
      <c r="BA1033">
        <v>1.0916999999999999</v>
      </c>
      <c r="BC1033">
        <v>1.0954999999999999</v>
      </c>
      <c r="BF1033">
        <v>1.1006499999999999</v>
      </c>
      <c r="BH1033">
        <v>1.1055999999999999</v>
      </c>
      <c r="BI1033">
        <v>1.10985</v>
      </c>
      <c r="BJ1033">
        <v>1.11405</v>
      </c>
      <c r="BK1033">
        <v>1.11825</v>
      </c>
      <c r="BL1033">
        <v>1.1224000000000001</v>
      </c>
      <c r="BM1033">
        <v>1.1259999999999999</v>
      </c>
      <c r="BN1033">
        <v>1.1295500000000001</v>
      </c>
      <c r="BO1033">
        <v>1.1331</v>
      </c>
      <c r="BP1033">
        <v>1.1366499999999999</v>
      </c>
      <c r="BQ1033">
        <v>1.14035</v>
      </c>
      <c r="BR1033">
        <v>1.1439999999999999</v>
      </c>
      <c r="BS1033">
        <v>1.1475500000000001</v>
      </c>
      <c r="BT1033">
        <v>1.1510499999999999</v>
      </c>
      <c r="BU1033">
        <v>1.1545000000000001</v>
      </c>
      <c r="BV1033">
        <v>1.15815</v>
      </c>
      <c r="BW1033">
        <v>1.1617</v>
      </c>
      <c r="BX1033">
        <v>1.1652</v>
      </c>
    </row>
    <row r="1034" spans="1:76">
      <c r="A1034" s="95">
        <v>45737</v>
      </c>
      <c r="AI1034">
        <v>1.0837000000000001</v>
      </c>
      <c r="AJ1034">
        <v>1.0826</v>
      </c>
      <c r="AK1034">
        <v>1.0810999999999999</v>
      </c>
      <c r="AL1034">
        <v>1.0718000000000001</v>
      </c>
      <c r="AM1034">
        <v>1.0851999999999999</v>
      </c>
      <c r="AN1034">
        <v>1.0705</v>
      </c>
      <c r="AO1034">
        <v>1.0828</v>
      </c>
      <c r="AP1034">
        <v>1.1034999999999999</v>
      </c>
      <c r="AQ1034">
        <v>1.1195999999999999</v>
      </c>
      <c r="AR1034">
        <v>1.0882000000000001</v>
      </c>
      <c r="AS1034">
        <v>1.0562</v>
      </c>
      <c r="AT1034">
        <v>1.0388999999999999</v>
      </c>
      <c r="AU1034">
        <v>1.0392999999999999</v>
      </c>
      <c r="AV1034" s="176">
        <v>1.0410999999999999</v>
      </c>
      <c r="AW1034" s="28">
        <v>1.0827</v>
      </c>
      <c r="AX1034">
        <v>1.08335</v>
      </c>
      <c r="AY1034">
        <v>1.0853999999999999</v>
      </c>
      <c r="AZ1034">
        <v>1.0871500000000001</v>
      </c>
      <c r="BA1034">
        <v>1.0888500000000001</v>
      </c>
      <c r="BC1034">
        <v>1.0926</v>
      </c>
      <c r="BF1034">
        <v>1.09775</v>
      </c>
      <c r="BH1034">
        <v>1.1027499999999999</v>
      </c>
      <c r="BI1034">
        <v>1.107</v>
      </c>
      <c r="BJ1034">
        <v>1.1112500000000001</v>
      </c>
      <c r="BK1034">
        <v>1.1154500000000001</v>
      </c>
      <c r="BL1034">
        <v>1.1196999999999999</v>
      </c>
      <c r="BM1034">
        <v>1.1233</v>
      </c>
      <c r="BN1034">
        <v>1.1268499999999999</v>
      </c>
      <c r="BO1034">
        <v>1.13045</v>
      </c>
      <c r="BP1034">
        <v>1.1339999999999999</v>
      </c>
      <c r="BQ1034">
        <v>1.1376999999999999</v>
      </c>
      <c r="BR1034">
        <v>1.1414</v>
      </c>
      <c r="BS1034">
        <v>1.1449499999999999</v>
      </c>
      <c r="BT1034">
        <v>1.1485000000000001</v>
      </c>
      <c r="BU1034">
        <v>1.15195</v>
      </c>
      <c r="BV1034">
        <v>1.1556500000000001</v>
      </c>
      <c r="BW1034">
        <v>1.1592</v>
      </c>
      <c r="BX1034">
        <v>1.16275</v>
      </c>
    </row>
    <row r="1035" spans="1:76">
      <c r="A1035" s="95">
        <v>45740</v>
      </c>
      <c r="AI1035">
        <v>1.0837000000000001</v>
      </c>
      <c r="AJ1035">
        <v>1.0826</v>
      </c>
      <c r="AK1035">
        <v>1.0810999999999999</v>
      </c>
      <c r="AL1035">
        <v>1.0718000000000001</v>
      </c>
      <c r="AM1035">
        <v>1.0851999999999999</v>
      </c>
      <c r="AN1035">
        <v>1.0705</v>
      </c>
      <c r="AO1035">
        <v>1.0828</v>
      </c>
      <c r="AP1035">
        <v>1.1034999999999999</v>
      </c>
      <c r="AQ1035">
        <v>1.1195999999999999</v>
      </c>
      <c r="AR1035">
        <v>1.0882000000000001</v>
      </c>
      <c r="AS1035">
        <v>1.0562</v>
      </c>
      <c r="AT1035">
        <v>1.0388999999999999</v>
      </c>
      <c r="AU1035">
        <v>1.0392999999999999</v>
      </c>
      <c r="AV1035" s="176">
        <v>1.0410999999999999</v>
      </c>
      <c r="AW1035" s="28">
        <v>1.0824</v>
      </c>
      <c r="AX1035">
        <v>1.0818000000000001</v>
      </c>
      <c r="AY1035">
        <v>1.08385</v>
      </c>
      <c r="AZ1035">
        <v>1.08565</v>
      </c>
      <c r="BA1035">
        <v>1.0873999999999999</v>
      </c>
      <c r="BC1035">
        <v>1.0912500000000001</v>
      </c>
      <c r="BF1035">
        <v>1.0966</v>
      </c>
      <c r="BH1035">
        <v>1.1019000000000001</v>
      </c>
      <c r="BI1035">
        <v>1.1064499999999999</v>
      </c>
      <c r="BJ1035">
        <v>1.1109500000000001</v>
      </c>
      <c r="BK1035">
        <v>1.1154500000000001</v>
      </c>
      <c r="BL1035">
        <v>1.11995</v>
      </c>
      <c r="BM1035">
        <v>1.1238999999999999</v>
      </c>
      <c r="BN1035">
        <v>1.1276999999999999</v>
      </c>
      <c r="BO1035">
        <v>1.1315500000000001</v>
      </c>
      <c r="BP1035">
        <v>1.1353500000000001</v>
      </c>
      <c r="BQ1035">
        <v>1.1393500000000001</v>
      </c>
      <c r="BR1035">
        <v>1.1433</v>
      </c>
      <c r="BS1035">
        <v>1.1471</v>
      </c>
      <c r="BT1035">
        <v>1.1509</v>
      </c>
      <c r="BU1035">
        <v>1.1546000000000001</v>
      </c>
      <c r="BV1035">
        <v>1.15855</v>
      </c>
      <c r="BW1035">
        <v>1.1624000000000001</v>
      </c>
      <c r="BX1035">
        <v>1.1661999999999999</v>
      </c>
    </row>
    <row r="1036" spans="1:76">
      <c r="A1036" s="95">
        <v>45741</v>
      </c>
      <c r="AI1036">
        <v>1.0837000000000001</v>
      </c>
      <c r="AJ1036">
        <v>1.0826</v>
      </c>
      <c r="AK1036">
        <v>1.0810999999999999</v>
      </c>
      <c r="AL1036">
        <v>1.0718000000000001</v>
      </c>
      <c r="AM1036">
        <v>1.0851999999999999</v>
      </c>
      <c r="AN1036">
        <v>1.0705</v>
      </c>
      <c r="AO1036">
        <v>1.0828</v>
      </c>
      <c r="AP1036">
        <v>1.1034999999999999</v>
      </c>
      <c r="AQ1036">
        <v>1.1195999999999999</v>
      </c>
      <c r="AR1036">
        <v>1.0882000000000001</v>
      </c>
      <c r="AS1036">
        <v>1.0562</v>
      </c>
      <c r="AT1036">
        <v>1.0388999999999999</v>
      </c>
      <c r="AU1036">
        <v>1.0392999999999999</v>
      </c>
      <c r="AV1036" s="176">
        <v>1.0410999999999999</v>
      </c>
      <c r="AW1036" s="28">
        <v>1.0825</v>
      </c>
      <c r="AX1036">
        <v>1.0809</v>
      </c>
      <c r="AY1036">
        <v>1.083</v>
      </c>
      <c r="AZ1036">
        <v>1.0848</v>
      </c>
      <c r="BA1036">
        <v>1.0865499999999999</v>
      </c>
      <c r="BC1036">
        <v>1.0904</v>
      </c>
      <c r="BF1036">
        <v>1.0956999999999999</v>
      </c>
      <c r="BH1036">
        <v>1.1008500000000001</v>
      </c>
      <c r="BI1036">
        <v>1.1052999999999999</v>
      </c>
      <c r="BJ1036">
        <v>1.1095999999999999</v>
      </c>
      <c r="BK1036">
        <v>1.11395</v>
      </c>
      <c r="BL1036">
        <v>1.11825</v>
      </c>
      <c r="BM1036">
        <v>1.1220000000000001</v>
      </c>
      <c r="BN1036">
        <v>1.1255999999999999</v>
      </c>
      <c r="BO1036">
        <v>1.1292500000000001</v>
      </c>
      <c r="BP1036">
        <v>1.1328499999999999</v>
      </c>
      <c r="BQ1036">
        <v>1.1366000000000001</v>
      </c>
      <c r="BR1036">
        <v>1.14035</v>
      </c>
      <c r="BS1036">
        <v>1.14395</v>
      </c>
      <c r="BT1036">
        <v>1.1476</v>
      </c>
      <c r="BU1036">
        <v>1.1511</v>
      </c>
      <c r="BV1036">
        <v>1.1548</v>
      </c>
      <c r="BW1036">
        <v>1.15845</v>
      </c>
      <c r="BX1036">
        <v>1.16205</v>
      </c>
    </row>
    <row r="1037" spans="1:76">
      <c r="A1037" s="95">
        <v>45742</v>
      </c>
      <c r="AI1037">
        <v>1.0837000000000001</v>
      </c>
      <c r="AJ1037">
        <v>1.0826</v>
      </c>
      <c r="AK1037">
        <v>1.0810999999999999</v>
      </c>
      <c r="AL1037">
        <v>1.0718000000000001</v>
      </c>
      <c r="AM1037">
        <v>1.0851999999999999</v>
      </c>
      <c r="AN1037">
        <v>1.0705</v>
      </c>
      <c r="AO1037">
        <v>1.0828</v>
      </c>
      <c r="AP1037">
        <v>1.1034999999999999</v>
      </c>
      <c r="AQ1037">
        <v>1.1195999999999999</v>
      </c>
      <c r="AR1037">
        <v>1.0882000000000001</v>
      </c>
      <c r="AS1037">
        <v>1.0562</v>
      </c>
      <c r="AT1037">
        <v>1.0388999999999999</v>
      </c>
      <c r="AU1037">
        <v>1.0392999999999999</v>
      </c>
      <c r="AV1037" s="176">
        <v>1.0410999999999999</v>
      </c>
      <c r="AW1037" s="28">
        <v>1.0788</v>
      </c>
      <c r="AX1037">
        <v>1.0765499999999999</v>
      </c>
      <c r="AY1037">
        <v>1.0787</v>
      </c>
      <c r="AZ1037">
        <v>1.0804499999999999</v>
      </c>
      <c r="BA1037">
        <v>1.0822000000000001</v>
      </c>
      <c r="BC1037">
        <v>1.0861000000000001</v>
      </c>
      <c r="BF1037">
        <v>1.0914999999999999</v>
      </c>
      <c r="BH1037">
        <v>1.0967499999999999</v>
      </c>
      <c r="BI1037">
        <v>1.1013999999999999</v>
      </c>
      <c r="BJ1037">
        <v>1.10595</v>
      </c>
      <c r="BK1037">
        <v>1.1104499999999999</v>
      </c>
      <c r="BL1037">
        <v>1.115</v>
      </c>
      <c r="BM1037">
        <v>1.1188499999999999</v>
      </c>
      <c r="BN1037">
        <v>1.1226499999999999</v>
      </c>
      <c r="BO1037">
        <v>1.1264000000000001</v>
      </c>
      <c r="BP1037">
        <v>1.13015</v>
      </c>
      <c r="BQ1037">
        <v>1.13405</v>
      </c>
      <c r="BR1037">
        <v>1.1378999999999999</v>
      </c>
      <c r="BS1037">
        <v>1.1416500000000001</v>
      </c>
      <c r="BT1037">
        <v>1.1454</v>
      </c>
      <c r="BU1037">
        <v>1.1490499999999999</v>
      </c>
      <c r="BV1037">
        <v>1.1529</v>
      </c>
      <c r="BW1037">
        <v>1.15665</v>
      </c>
      <c r="BX1037">
        <v>1.1604000000000001</v>
      </c>
    </row>
    <row r="1038" spans="1:76">
      <c r="A1038" s="95">
        <v>45743</v>
      </c>
      <c r="AI1038">
        <v>1.0837000000000001</v>
      </c>
      <c r="AJ1038">
        <v>1.0826</v>
      </c>
      <c r="AK1038">
        <v>1.0810999999999999</v>
      </c>
      <c r="AL1038">
        <v>1.0718000000000001</v>
      </c>
      <c r="AM1038">
        <v>1.0851999999999999</v>
      </c>
      <c r="AN1038">
        <v>1.0705</v>
      </c>
      <c r="AO1038">
        <v>1.0828</v>
      </c>
      <c r="AP1038">
        <v>1.1034999999999999</v>
      </c>
      <c r="AQ1038">
        <v>1.1195999999999999</v>
      </c>
      <c r="AR1038">
        <v>1.0882000000000001</v>
      </c>
      <c r="AS1038">
        <v>1.0562</v>
      </c>
      <c r="AT1038">
        <v>1.0388999999999999</v>
      </c>
      <c r="AU1038">
        <v>1.0392999999999999</v>
      </c>
      <c r="AV1038" s="176">
        <v>1.0410999999999999</v>
      </c>
      <c r="AW1038" s="28">
        <v>1.0785</v>
      </c>
      <c r="AX1038">
        <v>1.08</v>
      </c>
      <c r="AY1038">
        <v>1.0821000000000001</v>
      </c>
      <c r="AZ1038">
        <v>1.0839000000000001</v>
      </c>
      <c r="BA1038">
        <v>1.08565</v>
      </c>
      <c r="BC1038">
        <v>1.08965</v>
      </c>
      <c r="BF1038">
        <v>1.0951</v>
      </c>
      <c r="BH1038">
        <v>1.1004</v>
      </c>
      <c r="BI1038">
        <v>1.1051</v>
      </c>
      <c r="BJ1038">
        <v>1.10965</v>
      </c>
      <c r="BK1038">
        <v>1.1142000000000001</v>
      </c>
      <c r="BL1038">
        <v>1.1187499999999999</v>
      </c>
      <c r="BM1038">
        <v>1.1227499999999999</v>
      </c>
      <c r="BN1038">
        <v>1.1266</v>
      </c>
      <c r="BO1038">
        <v>1.1305000000000001</v>
      </c>
      <c r="BP1038">
        <v>1.13435</v>
      </c>
      <c r="BQ1038">
        <v>1.1384000000000001</v>
      </c>
      <c r="BR1038">
        <v>1.1424000000000001</v>
      </c>
      <c r="BS1038">
        <v>1.14625</v>
      </c>
      <c r="BT1038">
        <v>1.15015</v>
      </c>
      <c r="BU1038">
        <v>1.15385</v>
      </c>
      <c r="BV1038">
        <v>1.15785</v>
      </c>
      <c r="BW1038">
        <v>1.1617500000000001</v>
      </c>
      <c r="BX1038">
        <v>1.1656</v>
      </c>
    </row>
    <row r="1039" spans="1:76">
      <c r="A1039" s="95">
        <v>45744</v>
      </c>
      <c r="AI1039">
        <v>1.0837000000000001</v>
      </c>
      <c r="AJ1039">
        <v>1.0826</v>
      </c>
      <c r="AK1039">
        <v>1.0810999999999999</v>
      </c>
      <c r="AL1039">
        <v>1.0718000000000001</v>
      </c>
      <c r="AM1039">
        <v>1.0851999999999999</v>
      </c>
      <c r="AN1039">
        <v>1.0705</v>
      </c>
      <c r="AO1039">
        <v>1.0828</v>
      </c>
      <c r="AP1039">
        <v>1.1034999999999999</v>
      </c>
      <c r="AQ1039">
        <v>1.1195999999999999</v>
      </c>
      <c r="AR1039">
        <v>1.0882000000000001</v>
      </c>
      <c r="AS1039">
        <v>1.0562</v>
      </c>
      <c r="AT1039">
        <v>1.0388999999999999</v>
      </c>
      <c r="AU1039">
        <v>1.0392999999999999</v>
      </c>
      <c r="AV1039" s="176">
        <v>1.0410999999999999</v>
      </c>
      <c r="AW1039" s="28">
        <v>1.0797000000000001</v>
      </c>
      <c r="AX1039">
        <v>1.0832999999999999</v>
      </c>
      <c r="AY1039">
        <v>1.08545</v>
      </c>
      <c r="AZ1039">
        <v>1.08725</v>
      </c>
      <c r="BA1039">
        <v>1.089</v>
      </c>
      <c r="BC1039">
        <v>1.0929500000000001</v>
      </c>
      <c r="BF1039">
        <v>1.0983499999999999</v>
      </c>
      <c r="BH1039">
        <v>1.10355</v>
      </c>
      <c r="BI1039">
        <v>1.1081000000000001</v>
      </c>
      <c r="BJ1039">
        <v>1.1125499999999999</v>
      </c>
      <c r="BK1039">
        <v>1.117</v>
      </c>
      <c r="BL1039">
        <v>1.1214999999999999</v>
      </c>
      <c r="BM1039">
        <v>1.1253</v>
      </c>
      <c r="BN1039">
        <v>1.129</v>
      </c>
      <c r="BO1039">
        <v>1.1326499999999999</v>
      </c>
      <c r="BP1039">
        <v>1.13635</v>
      </c>
      <c r="BQ1039">
        <v>1.1402000000000001</v>
      </c>
      <c r="BR1039">
        <v>1.1439999999999999</v>
      </c>
      <c r="BS1039">
        <v>1.1476500000000001</v>
      </c>
      <c r="BT1039">
        <v>1.1513500000000001</v>
      </c>
      <c r="BU1039">
        <v>1.1549</v>
      </c>
      <c r="BV1039">
        <v>1.1587000000000001</v>
      </c>
      <c r="BW1039">
        <v>1.16235</v>
      </c>
      <c r="BX1039">
        <v>1.16605</v>
      </c>
    </row>
    <row r="1040" spans="1:76">
      <c r="A1040" s="95">
        <v>45747</v>
      </c>
      <c r="AI1040">
        <v>1.0837000000000001</v>
      </c>
      <c r="AJ1040">
        <v>1.0826</v>
      </c>
      <c r="AK1040">
        <v>1.0810999999999999</v>
      </c>
      <c r="AL1040">
        <v>1.0718000000000001</v>
      </c>
      <c r="AM1040">
        <v>1.0851999999999999</v>
      </c>
      <c r="AN1040">
        <v>1.0705</v>
      </c>
      <c r="AO1040">
        <v>1.0828</v>
      </c>
      <c r="AP1040">
        <v>1.1034999999999999</v>
      </c>
      <c r="AQ1040">
        <v>1.1195999999999999</v>
      </c>
      <c r="AR1040">
        <v>1.0882000000000001</v>
      </c>
      <c r="AS1040">
        <v>1.0562</v>
      </c>
      <c r="AT1040">
        <v>1.0388999999999999</v>
      </c>
      <c r="AU1040">
        <v>1.0392999999999999</v>
      </c>
      <c r="AV1040" s="176">
        <v>1.0410999999999999</v>
      </c>
      <c r="AW1040" s="28">
        <v>1.0814999999999999</v>
      </c>
      <c r="AX1040">
        <v>1.0823</v>
      </c>
      <c r="AY1040">
        <v>1.0844499999999999</v>
      </c>
      <c r="AZ1040">
        <v>1.0862000000000001</v>
      </c>
      <c r="BA1040">
        <v>1.08795</v>
      </c>
      <c r="BC1040">
        <v>1.0918000000000001</v>
      </c>
      <c r="BF1040">
        <v>1.0971</v>
      </c>
      <c r="BH1040">
        <v>1.10205</v>
      </c>
      <c r="BI1040">
        <v>1.1065</v>
      </c>
      <c r="BJ1040">
        <v>1.1108499999999999</v>
      </c>
      <c r="BK1040">
        <v>1.1152</v>
      </c>
      <c r="BL1040">
        <v>1.1194999999999999</v>
      </c>
      <c r="BM1040">
        <v>1.1232500000000001</v>
      </c>
      <c r="BN1040">
        <v>1.1269</v>
      </c>
      <c r="BO1040">
        <v>1.1305000000000001</v>
      </c>
      <c r="BP1040">
        <v>1.1341000000000001</v>
      </c>
      <c r="BQ1040">
        <v>1.13785</v>
      </c>
      <c r="BR1040">
        <v>1.1415999999999999</v>
      </c>
      <c r="BS1040">
        <v>1.1452</v>
      </c>
      <c r="BT1040">
        <v>1.1488</v>
      </c>
      <c r="BU1040">
        <v>1.1523000000000001</v>
      </c>
      <c r="BV1040">
        <v>1.1559999999999999</v>
      </c>
      <c r="BW1040">
        <v>1.1596</v>
      </c>
      <c r="BX1040">
        <v>1.1632499999999999</v>
      </c>
    </row>
    <row r="1041" spans="1:76">
      <c r="A1041" s="95">
        <v>45748</v>
      </c>
      <c r="AI1041">
        <v>1.0837000000000001</v>
      </c>
      <c r="AJ1041">
        <v>1.0826</v>
      </c>
      <c r="AK1041">
        <v>1.0810999999999999</v>
      </c>
      <c r="AL1041">
        <v>1.0718000000000001</v>
      </c>
      <c r="AM1041">
        <v>1.0851999999999999</v>
      </c>
      <c r="AN1041">
        <v>1.0705</v>
      </c>
      <c r="AO1041">
        <v>1.0828</v>
      </c>
      <c r="AP1041">
        <v>1.1034999999999999</v>
      </c>
      <c r="AQ1041">
        <v>1.1195999999999999</v>
      </c>
      <c r="AR1041">
        <v>1.0882000000000001</v>
      </c>
      <c r="AS1041">
        <v>1.0562</v>
      </c>
      <c r="AT1041">
        <v>1.0388999999999999</v>
      </c>
      <c r="AU1041">
        <v>1.0392999999999999</v>
      </c>
      <c r="AV1041" s="176">
        <v>1.0410999999999999</v>
      </c>
      <c r="AW1041">
        <v>1.0814999999999999</v>
      </c>
      <c r="AX1041" s="28">
        <v>1.0788</v>
      </c>
      <c r="AY1041">
        <v>1.08155</v>
      </c>
      <c r="AZ1041">
        <v>1.0832999999999999</v>
      </c>
      <c r="BA1041">
        <v>1.0850500000000001</v>
      </c>
      <c r="BC1041">
        <v>1.0889</v>
      </c>
      <c r="BF1041">
        <v>1.09415</v>
      </c>
      <c r="BH1041">
        <v>1.0991</v>
      </c>
      <c r="BI1041">
        <v>1.10345</v>
      </c>
      <c r="BJ1041">
        <v>1.1076999999999999</v>
      </c>
      <c r="BK1041">
        <v>1.1119000000000001</v>
      </c>
      <c r="BL1041">
        <v>1.11615</v>
      </c>
      <c r="BM1041">
        <v>1.11975</v>
      </c>
      <c r="BN1041">
        <v>1.1231500000000001</v>
      </c>
      <c r="BO1041">
        <v>1.1265499999999999</v>
      </c>
      <c r="BP1041">
        <v>1.1299999999999999</v>
      </c>
      <c r="BQ1041">
        <v>1.1335500000000001</v>
      </c>
      <c r="BR1041">
        <v>1.1371</v>
      </c>
      <c r="BS1041">
        <v>1.1405000000000001</v>
      </c>
      <c r="BT1041">
        <v>1.1438999999999999</v>
      </c>
      <c r="BU1041">
        <v>1.1472</v>
      </c>
      <c r="BV1041">
        <v>1.1507499999999999</v>
      </c>
      <c r="BW1041">
        <v>1.15415</v>
      </c>
      <c r="BX1041">
        <v>1.1576</v>
      </c>
    </row>
    <row r="1042" spans="1:76">
      <c r="A1042" s="95">
        <v>45749</v>
      </c>
      <c r="AI1042">
        <v>1.0837000000000001</v>
      </c>
      <c r="AJ1042">
        <v>1.0826</v>
      </c>
      <c r="AK1042">
        <v>1.0810999999999999</v>
      </c>
      <c r="AL1042">
        <v>1.0718000000000001</v>
      </c>
      <c r="AM1042">
        <v>1.0851999999999999</v>
      </c>
      <c r="AN1042">
        <v>1.0705</v>
      </c>
      <c r="AO1042">
        <v>1.0828</v>
      </c>
      <c r="AP1042">
        <v>1.1034999999999999</v>
      </c>
      <c r="AQ1042">
        <v>1.1195999999999999</v>
      </c>
      <c r="AR1042">
        <v>1.0882000000000001</v>
      </c>
      <c r="AS1042">
        <v>1.0562</v>
      </c>
      <c r="AT1042">
        <v>1.0388999999999999</v>
      </c>
      <c r="AU1042">
        <v>1.0392999999999999</v>
      </c>
      <c r="AV1042" s="176">
        <v>1.0410999999999999</v>
      </c>
      <c r="AW1042">
        <v>1.0814999999999999</v>
      </c>
      <c r="AX1042" s="28">
        <v>1.0803</v>
      </c>
      <c r="AY1042">
        <v>1.0882499999999999</v>
      </c>
      <c r="AZ1042">
        <v>1.09005</v>
      </c>
      <c r="BA1042">
        <v>1.0918000000000001</v>
      </c>
      <c r="BC1042">
        <v>1.09575</v>
      </c>
      <c r="BF1042">
        <v>1.1012500000000001</v>
      </c>
      <c r="BH1042">
        <v>1.1063499999999999</v>
      </c>
      <c r="BI1042">
        <v>1.1109</v>
      </c>
      <c r="BJ1042">
        <v>1.1153</v>
      </c>
      <c r="BK1042">
        <v>1.1196999999999999</v>
      </c>
      <c r="BL1042">
        <v>1.1241000000000001</v>
      </c>
      <c r="BM1042">
        <v>1.1278999999999999</v>
      </c>
      <c r="BN1042">
        <v>1.1314500000000001</v>
      </c>
      <c r="BO1042">
        <v>1.135</v>
      </c>
      <c r="BP1042">
        <v>1.1386000000000001</v>
      </c>
      <c r="BQ1042">
        <v>1.1423000000000001</v>
      </c>
      <c r="BR1042">
        <v>1.1459999999999999</v>
      </c>
      <c r="BS1042">
        <v>1.1495500000000001</v>
      </c>
      <c r="BT1042">
        <v>1.1531499999999999</v>
      </c>
      <c r="BU1042">
        <v>1.1566000000000001</v>
      </c>
      <c r="BV1042">
        <v>1.1603000000000001</v>
      </c>
      <c r="BW1042">
        <v>1.1638500000000001</v>
      </c>
      <c r="BX1042">
        <v>1.1674</v>
      </c>
    </row>
    <row r="1043" spans="1:76">
      <c r="A1043" s="95">
        <v>45750</v>
      </c>
      <c r="AI1043">
        <v>1.0837000000000001</v>
      </c>
      <c r="AJ1043">
        <v>1.0826</v>
      </c>
      <c r="AK1043">
        <v>1.0810999999999999</v>
      </c>
      <c r="AL1043">
        <v>1.0718000000000001</v>
      </c>
      <c r="AM1043">
        <v>1.0851999999999999</v>
      </c>
      <c r="AN1043">
        <v>1.0705</v>
      </c>
      <c r="AO1043">
        <v>1.0828</v>
      </c>
      <c r="AP1043">
        <v>1.1034999999999999</v>
      </c>
      <c r="AQ1043">
        <v>1.1195999999999999</v>
      </c>
      <c r="AR1043">
        <v>1.0882000000000001</v>
      </c>
      <c r="AS1043">
        <v>1.0562</v>
      </c>
      <c r="AT1043">
        <v>1.0388999999999999</v>
      </c>
      <c r="AU1043">
        <v>1.0392999999999999</v>
      </c>
      <c r="AV1043" s="176">
        <v>1.0410999999999999</v>
      </c>
      <c r="AW1043">
        <v>1.0814999999999999</v>
      </c>
      <c r="AX1043" s="28">
        <v>1.1096999999999999</v>
      </c>
      <c r="AY1043">
        <v>1.1064000000000001</v>
      </c>
      <c r="AZ1043">
        <v>1.1082000000000001</v>
      </c>
      <c r="BA1043">
        <v>1.10995</v>
      </c>
      <c r="BC1043">
        <v>1.1137999999999999</v>
      </c>
      <c r="BF1043">
        <v>1.1190500000000001</v>
      </c>
      <c r="BH1043">
        <v>1.1238999999999999</v>
      </c>
      <c r="BI1043">
        <v>1.1279999999999999</v>
      </c>
      <c r="BJ1043">
        <v>1.1319999999999999</v>
      </c>
      <c r="BK1043">
        <v>1.13595</v>
      </c>
      <c r="BL1043">
        <v>1.1398999999999999</v>
      </c>
      <c r="BM1043">
        <v>1.1433</v>
      </c>
      <c r="BN1043">
        <v>1.1465000000000001</v>
      </c>
      <c r="BO1043">
        <v>1.14975</v>
      </c>
      <c r="BP1043">
        <v>1.1529499999999999</v>
      </c>
      <c r="BQ1043">
        <v>1.1563000000000001</v>
      </c>
      <c r="BR1043">
        <v>1.1596</v>
      </c>
      <c r="BS1043">
        <v>1.1628000000000001</v>
      </c>
      <c r="BT1043">
        <v>1.1659999999999999</v>
      </c>
      <c r="BU1043">
        <v>1.1691</v>
      </c>
      <c r="BV1043">
        <v>1.1724000000000001</v>
      </c>
      <c r="BW1043">
        <v>1.1756</v>
      </c>
      <c r="BX1043">
        <v>1.1788000000000001</v>
      </c>
    </row>
    <row r="1044" spans="1:76">
      <c r="A1044" s="95">
        <v>45751</v>
      </c>
      <c r="AI1044">
        <v>1.0837000000000001</v>
      </c>
      <c r="AJ1044">
        <v>1.0826</v>
      </c>
      <c r="AK1044">
        <v>1.0810999999999999</v>
      </c>
      <c r="AL1044">
        <v>1.0718000000000001</v>
      </c>
      <c r="AM1044">
        <v>1.0851999999999999</v>
      </c>
      <c r="AN1044">
        <v>1.0705</v>
      </c>
      <c r="AO1044">
        <v>1.0828</v>
      </c>
      <c r="AP1044">
        <v>1.1034999999999999</v>
      </c>
      <c r="AQ1044">
        <v>1.1195999999999999</v>
      </c>
      <c r="AR1044">
        <v>1.0882000000000001</v>
      </c>
      <c r="AS1044">
        <v>1.0562</v>
      </c>
      <c r="AT1044">
        <v>1.0388999999999999</v>
      </c>
      <c r="AU1044">
        <v>1.0392999999999999</v>
      </c>
      <c r="AV1044" s="176">
        <v>1.0410999999999999</v>
      </c>
      <c r="AW1044">
        <v>1.0814999999999999</v>
      </c>
      <c r="AX1044" s="28">
        <v>1.1056999999999999</v>
      </c>
      <c r="AY1044">
        <v>1.0970500000000001</v>
      </c>
      <c r="AZ1044">
        <v>1.0988500000000001</v>
      </c>
      <c r="BA1044">
        <v>1.1006499999999999</v>
      </c>
      <c r="BC1044">
        <v>1.1044</v>
      </c>
      <c r="BF1044">
        <v>1.1095999999999999</v>
      </c>
      <c r="BH1044">
        <v>1.1144499999999999</v>
      </c>
      <c r="BI1044">
        <v>1.1186499999999999</v>
      </c>
      <c r="BJ1044">
        <v>1.1226499999999999</v>
      </c>
      <c r="BK1044">
        <v>1.1266499999999999</v>
      </c>
      <c r="BL1044">
        <v>1.1306499999999999</v>
      </c>
      <c r="BM1044">
        <v>1.13395</v>
      </c>
      <c r="BN1044">
        <v>1.137</v>
      </c>
      <c r="BO1044">
        <v>1.14005</v>
      </c>
      <c r="BP1044">
        <v>1.1431</v>
      </c>
      <c r="BQ1044">
        <v>1.14625</v>
      </c>
      <c r="BR1044">
        <v>1.1494</v>
      </c>
      <c r="BS1044">
        <v>1.15245</v>
      </c>
      <c r="BT1044">
        <v>1.1555</v>
      </c>
      <c r="BU1044">
        <v>1.15845</v>
      </c>
      <c r="BV1044">
        <v>1.1616</v>
      </c>
      <c r="BW1044">
        <v>1.16465</v>
      </c>
      <c r="BX1044">
        <v>1.1677</v>
      </c>
    </row>
    <row r="1045" spans="1:76">
      <c r="A1045" s="95">
        <v>45754</v>
      </c>
      <c r="AI1045">
        <v>1.0837000000000001</v>
      </c>
      <c r="AJ1045">
        <v>1.0826</v>
      </c>
      <c r="AK1045">
        <v>1.0810999999999999</v>
      </c>
      <c r="AL1045">
        <v>1.0718000000000001</v>
      </c>
      <c r="AM1045">
        <v>1.0851999999999999</v>
      </c>
      <c r="AN1045">
        <v>1.0705</v>
      </c>
      <c r="AO1045">
        <v>1.0828</v>
      </c>
      <c r="AP1045">
        <v>1.1034999999999999</v>
      </c>
      <c r="AQ1045">
        <v>1.1195999999999999</v>
      </c>
      <c r="AR1045">
        <v>1.0882000000000001</v>
      </c>
      <c r="AS1045">
        <v>1.0562</v>
      </c>
      <c r="AT1045">
        <v>1.0388999999999999</v>
      </c>
      <c r="AU1045">
        <v>1.0392999999999999</v>
      </c>
      <c r="AV1045" s="176">
        <v>1.0410999999999999</v>
      </c>
      <c r="AW1045">
        <v>1.0814999999999999</v>
      </c>
      <c r="AX1045" s="28">
        <v>1.0967</v>
      </c>
      <c r="AY1045">
        <v>1.0962000000000001</v>
      </c>
      <c r="AZ1045">
        <v>1.0980000000000001</v>
      </c>
      <c r="BA1045">
        <v>1.09985</v>
      </c>
      <c r="BC1045">
        <v>1.1036999999999999</v>
      </c>
      <c r="BF1045">
        <v>1.1091</v>
      </c>
      <c r="BH1045">
        <v>1.11425</v>
      </c>
      <c r="BI1045">
        <v>1.1188499999999999</v>
      </c>
      <c r="BJ1045">
        <v>1.1232500000000001</v>
      </c>
      <c r="BK1045">
        <v>1.12765</v>
      </c>
      <c r="BL1045">
        <v>1.13205</v>
      </c>
      <c r="BM1045">
        <v>1.13585</v>
      </c>
      <c r="BN1045">
        <v>1.1394</v>
      </c>
      <c r="BO1045">
        <v>1.1429499999999999</v>
      </c>
      <c r="BP1045">
        <v>1.1465000000000001</v>
      </c>
      <c r="BQ1045">
        <v>1.1501999999999999</v>
      </c>
      <c r="BR1045">
        <v>1.15385</v>
      </c>
      <c r="BS1045">
        <v>1.1574</v>
      </c>
      <c r="BT1045">
        <v>1.1609499999999999</v>
      </c>
      <c r="BU1045">
        <v>1.1644000000000001</v>
      </c>
      <c r="BV1045">
        <v>1.16805</v>
      </c>
      <c r="BW1045">
        <v>1.1716</v>
      </c>
      <c r="BX1045">
        <v>1.1751499999999999</v>
      </c>
    </row>
    <row r="1046" spans="1:76">
      <c r="A1046" s="95">
        <v>45755</v>
      </c>
      <c r="AI1046">
        <v>1.0837000000000001</v>
      </c>
      <c r="AJ1046">
        <v>1.0826</v>
      </c>
      <c r="AK1046">
        <v>1.0810999999999999</v>
      </c>
      <c r="AL1046">
        <v>1.0718000000000001</v>
      </c>
      <c r="AM1046">
        <v>1.0851999999999999</v>
      </c>
      <c r="AN1046">
        <v>1.0705</v>
      </c>
      <c r="AO1046">
        <v>1.0828</v>
      </c>
      <c r="AP1046">
        <v>1.1034999999999999</v>
      </c>
      <c r="AQ1046">
        <v>1.1195999999999999</v>
      </c>
      <c r="AR1046">
        <v>1.0882000000000001</v>
      </c>
      <c r="AS1046">
        <v>1.0562</v>
      </c>
      <c r="AT1046">
        <v>1.0388999999999999</v>
      </c>
      <c r="AU1046">
        <v>1.0392999999999999</v>
      </c>
      <c r="AV1046" s="176">
        <v>1.0410999999999999</v>
      </c>
      <c r="AW1046">
        <v>1.0814999999999999</v>
      </c>
      <c r="AX1046" s="28">
        <v>1.095</v>
      </c>
      <c r="AY1046">
        <v>1.0976999999999999</v>
      </c>
      <c r="AZ1046">
        <v>1.0994999999999999</v>
      </c>
      <c r="BA1046">
        <v>1.1012999999999999</v>
      </c>
      <c r="BC1046">
        <v>1.1050500000000001</v>
      </c>
      <c r="BF1046">
        <v>1.1103499999999999</v>
      </c>
      <c r="BH1046">
        <v>1.1154500000000001</v>
      </c>
      <c r="BI1046">
        <v>1.1201000000000001</v>
      </c>
      <c r="BJ1046">
        <v>1.1245000000000001</v>
      </c>
      <c r="BK1046">
        <v>1.1289499999999999</v>
      </c>
      <c r="BL1046">
        <v>1.1333500000000001</v>
      </c>
      <c r="BM1046">
        <v>1.1371500000000001</v>
      </c>
      <c r="BN1046">
        <v>1.1407499999999999</v>
      </c>
      <c r="BO1046">
        <v>1.1443000000000001</v>
      </c>
      <c r="BP1046">
        <v>1.14785</v>
      </c>
      <c r="BQ1046">
        <v>1.1516</v>
      </c>
      <c r="BR1046">
        <v>1.1552500000000001</v>
      </c>
      <c r="BS1046">
        <v>1.1588499999999999</v>
      </c>
      <c r="BT1046">
        <v>1.1624000000000001</v>
      </c>
      <c r="BU1046">
        <v>1.1658500000000001</v>
      </c>
      <c r="BV1046">
        <v>1.1695500000000001</v>
      </c>
      <c r="BW1046">
        <v>1.1731</v>
      </c>
      <c r="BX1046">
        <v>1.17665</v>
      </c>
    </row>
    <row r="1047" spans="1:76">
      <c r="A1047" s="95">
        <v>45756</v>
      </c>
      <c r="AI1047">
        <v>1.0837000000000001</v>
      </c>
      <c r="AJ1047">
        <v>1.0826</v>
      </c>
      <c r="AK1047">
        <v>1.0810999999999999</v>
      </c>
      <c r="AL1047">
        <v>1.0718000000000001</v>
      </c>
      <c r="AM1047">
        <v>1.0851999999999999</v>
      </c>
      <c r="AN1047">
        <v>1.0705</v>
      </c>
      <c r="AO1047">
        <v>1.0828</v>
      </c>
      <c r="AP1047">
        <v>1.1034999999999999</v>
      </c>
      <c r="AQ1047">
        <v>1.1195999999999999</v>
      </c>
      <c r="AR1047">
        <v>1.0882000000000001</v>
      </c>
      <c r="AS1047">
        <v>1.0562</v>
      </c>
      <c r="AT1047">
        <v>1.0388999999999999</v>
      </c>
      <c r="AU1047">
        <v>1.0392999999999999</v>
      </c>
      <c r="AV1047" s="176">
        <v>1.0410999999999999</v>
      </c>
      <c r="AW1047">
        <v>1.0814999999999999</v>
      </c>
      <c r="AX1047" s="28">
        <v>1.1045</v>
      </c>
      <c r="AY1047">
        <v>1.0987499999999999</v>
      </c>
      <c r="AZ1047">
        <v>1.1006</v>
      </c>
      <c r="BA1047">
        <v>1.1025</v>
      </c>
      <c r="BC1047">
        <v>1.1064499999999999</v>
      </c>
      <c r="BF1047">
        <v>1.11215</v>
      </c>
      <c r="BH1047">
        <v>1.1173999999999999</v>
      </c>
      <c r="BI1047">
        <v>1.1221000000000001</v>
      </c>
      <c r="BJ1047">
        <v>1.1266499999999999</v>
      </c>
      <c r="BK1047">
        <v>1.1312</v>
      </c>
      <c r="BL1047">
        <v>1.1357999999999999</v>
      </c>
      <c r="BM1047">
        <v>1.13995</v>
      </c>
      <c r="BN1047">
        <v>1.14385</v>
      </c>
      <c r="BO1047">
        <v>1.1477999999999999</v>
      </c>
      <c r="BP1047">
        <v>1.1517500000000001</v>
      </c>
      <c r="BQ1047">
        <v>1.15585</v>
      </c>
      <c r="BR1047">
        <v>1.15995</v>
      </c>
      <c r="BS1047">
        <v>1.1638500000000001</v>
      </c>
      <c r="BT1047">
        <v>1.1677999999999999</v>
      </c>
      <c r="BU1047">
        <v>1.1716</v>
      </c>
      <c r="BV1047">
        <v>1.1757</v>
      </c>
      <c r="BW1047">
        <v>1.1796</v>
      </c>
      <c r="BX1047">
        <v>1.1835500000000001</v>
      </c>
    </row>
    <row r="1048" spans="1:76">
      <c r="A1048" s="95">
        <v>45757</v>
      </c>
      <c r="AI1048">
        <v>1.0837000000000001</v>
      </c>
      <c r="AJ1048">
        <v>1.0826</v>
      </c>
      <c r="AK1048">
        <v>1.0810999999999999</v>
      </c>
      <c r="AL1048">
        <v>1.0718000000000001</v>
      </c>
      <c r="AM1048">
        <v>1.0851999999999999</v>
      </c>
      <c r="AN1048">
        <v>1.0705</v>
      </c>
      <c r="AO1048">
        <v>1.0828</v>
      </c>
      <c r="AP1048">
        <v>1.1034999999999999</v>
      </c>
      <c r="AQ1048">
        <v>1.1195999999999999</v>
      </c>
      <c r="AR1048">
        <v>1.0882000000000001</v>
      </c>
      <c r="AS1048">
        <v>1.0562</v>
      </c>
      <c r="AT1048">
        <v>1.0388999999999999</v>
      </c>
      <c r="AU1048">
        <v>1.0392999999999999</v>
      </c>
      <c r="AV1048" s="176">
        <v>1.0410999999999999</v>
      </c>
      <c r="AW1048">
        <v>1.0814999999999999</v>
      </c>
      <c r="AX1048" s="28">
        <v>1.1082000000000001</v>
      </c>
      <c r="AY1048">
        <v>1.12405</v>
      </c>
      <c r="AZ1048">
        <v>1.12595</v>
      </c>
      <c r="BA1048">
        <v>1.12785</v>
      </c>
      <c r="BC1048">
        <v>1.1318999999999999</v>
      </c>
      <c r="BF1048">
        <v>1.1376999999999999</v>
      </c>
      <c r="BH1048">
        <v>1.1432</v>
      </c>
      <c r="BI1048">
        <v>1.1482000000000001</v>
      </c>
      <c r="BJ1048">
        <v>1.153</v>
      </c>
      <c r="BK1048">
        <v>1.1577999999999999</v>
      </c>
      <c r="BL1048">
        <v>1.1626000000000001</v>
      </c>
      <c r="BM1048">
        <v>1.167</v>
      </c>
      <c r="BN1048">
        <v>1.1712</v>
      </c>
      <c r="BO1048">
        <v>1.1754</v>
      </c>
      <c r="BP1048">
        <v>1.1796</v>
      </c>
      <c r="BQ1048">
        <v>1.1839999999999999</v>
      </c>
      <c r="BR1048">
        <v>1.18835</v>
      </c>
      <c r="BS1048">
        <v>1.19255</v>
      </c>
      <c r="BT1048">
        <v>1.19675</v>
      </c>
      <c r="BU1048">
        <v>1.2008000000000001</v>
      </c>
      <c r="BV1048">
        <v>1.2051499999999999</v>
      </c>
      <c r="BW1048">
        <v>1.2093499999999999</v>
      </c>
      <c r="BX1048">
        <v>1.2135499999999999</v>
      </c>
    </row>
    <row r="1049" spans="1:76">
      <c r="A1049" s="95">
        <v>45758</v>
      </c>
      <c r="AI1049">
        <v>1.0837000000000001</v>
      </c>
      <c r="AJ1049">
        <v>1.0826</v>
      </c>
      <c r="AK1049">
        <v>1.0810999999999999</v>
      </c>
      <c r="AL1049">
        <v>1.0718000000000001</v>
      </c>
      <c r="AM1049">
        <v>1.0851999999999999</v>
      </c>
      <c r="AN1049">
        <v>1.0705</v>
      </c>
      <c r="AO1049">
        <v>1.0828</v>
      </c>
      <c r="AP1049">
        <v>1.1034999999999999</v>
      </c>
      <c r="AQ1049">
        <v>1.1195999999999999</v>
      </c>
      <c r="AR1049">
        <v>1.0882000000000001</v>
      </c>
      <c r="AS1049">
        <v>1.0562</v>
      </c>
      <c r="AT1049">
        <v>1.0388999999999999</v>
      </c>
      <c r="AU1049">
        <v>1.0392999999999999</v>
      </c>
      <c r="AV1049" s="176">
        <v>1.0410999999999999</v>
      </c>
      <c r="AW1049">
        <v>1.0814999999999999</v>
      </c>
      <c r="AX1049" s="28">
        <v>1.1346000000000001</v>
      </c>
      <c r="AY1049">
        <v>1.13365</v>
      </c>
      <c r="AZ1049">
        <v>1.1355999999999999</v>
      </c>
      <c r="BA1049">
        <v>1.1375</v>
      </c>
      <c r="BC1049">
        <v>1.1416999999999999</v>
      </c>
      <c r="BF1049">
        <v>1.14775</v>
      </c>
      <c r="BH1049">
        <v>1.1535</v>
      </c>
      <c r="BI1049">
        <v>1.1587499999999999</v>
      </c>
      <c r="BJ1049">
        <v>1.1638500000000001</v>
      </c>
      <c r="BK1049">
        <v>1.1689000000000001</v>
      </c>
      <c r="BL1049">
        <v>1.17395</v>
      </c>
      <c r="BM1049">
        <v>1.1786000000000001</v>
      </c>
      <c r="BN1049">
        <v>1.1830499999999999</v>
      </c>
      <c r="BO1049">
        <v>1.1875500000000001</v>
      </c>
      <c r="BP1049">
        <v>1.1919999999999999</v>
      </c>
      <c r="BQ1049">
        <v>1.19665</v>
      </c>
      <c r="BR1049">
        <v>1.2012499999999999</v>
      </c>
      <c r="BS1049">
        <v>1.2057</v>
      </c>
      <c r="BT1049">
        <v>1.2101500000000001</v>
      </c>
      <c r="BU1049">
        <v>1.21445</v>
      </c>
      <c r="BV1049">
        <v>1.2191000000000001</v>
      </c>
      <c r="BW1049">
        <v>1.2235499999999999</v>
      </c>
      <c r="BX1049">
        <v>1.228</v>
      </c>
    </row>
    <row r="1050" spans="1:76">
      <c r="A1050" s="95">
        <v>45761</v>
      </c>
      <c r="AI1050">
        <v>1.0837000000000001</v>
      </c>
      <c r="AJ1050">
        <v>1.0826</v>
      </c>
      <c r="AK1050">
        <v>1.0810999999999999</v>
      </c>
      <c r="AL1050">
        <v>1.0718000000000001</v>
      </c>
      <c r="AM1050">
        <v>1.0851999999999999</v>
      </c>
      <c r="AN1050">
        <v>1.0705</v>
      </c>
      <c r="AO1050">
        <v>1.0828</v>
      </c>
      <c r="AP1050">
        <v>1.1034999999999999</v>
      </c>
      <c r="AQ1050">
        <v>1.1195999999999999</v>
      </c>
      <c r="AR1050">
        <v>1.0882000000000001</v>
      </c>
      <c r="AS1050">
        <v>1.0562</v>
      </c>
      <c r="AT1050">
        <v>1.0388999999999999</v>
      </c>
      <c r="AU1050">
        <v>1.0392999999999999</v>
      </c>
      <c r="AV1050" s="176">
        <v>1.0410999999999999</v>
      </c>
      <c r="AW1050">
        <v>1.0814999999999999</v>
      </c>
      <c r="AX1050" s="28">
        <v>1.1376999999999999</v>
      </c>
      <c r="AY1050">
        <v>1.13775</v>
      </c>
      <c r="AZ1050">
        <v>1.1396999999999999</v>
      </c>
      <c r="BA1050">
        <v>1.1416500000000001</v>
      </c>
      <c r="BB1050">
        <v>1.14395</v>
      </c>
      <c r="BC1050">
        <v>1.14585</v>
      </c>
      <c r="BF1050">
        <v>1.1517999999999999</v>
      </c>
      <c r="BH1050">
        <v>1.1575500000000001</v>
      </c>
      <c r="BI1050">
        <v>1.16275</v>
      </c>
      <c r="BJ1050">
        <v>1.1677500000000001</v>
      </c>
      <c r="BK1050">
        <v>1.1728000000000001</v>
      </c>
      <c r="BL1050">
        <v>1.1778</v>
      </c>
      <c r="BM1050">
        <v>1.1823999999999999</v>
      </c>
      <c r="BN1050">
        <v>1.1868000000000001</v>
      </c>
      <c r="BO1050">
        <v>1.1912</v>
      </c>
      <c r="BP1050">
        <v>1.1956</v>
      </c>
      <c r="BQ1050">
        <v>1.2001500000000001</v>
      </c>
      <c r="BR1050">
        <v>1.2047000000000001</v>
      </c>
      <c r="BS1050">
        <v>1.2091000000000001</v>
      </c>
      <c r="BT1050">
        <v>1.2135</v>
      </c>
      <c r="BU1050">
        <v>1.2177500000000001</v>
      </c>
      <c r="BV1050">
        <v>1.2222999999999999</v>
      </c>
      <c r="BW1050">
        <v>1.22665</v>
      </c>
      <c r="BX1050">
        <v>1.23105</v>
      </c>
    </row>
    <row r="1051" spans="1:76">
      <c r="A1051" s="95">
        <v>45762</v>
      </c>
      <c r="AI1051">
        <v>1.0837000000000001</v>
      </c>
      <c r="AJ1051">
        <v>1.0826</v>
      </c>
      <c r="AK1051">
        <v>1.0810999999999999</v>
      </c>
      <c r="AL1051">
        <v>1.0718000000000001</v>
      </c>
      <c r="AM1051">
        <v>1.0851999999999999</v>
      </c>
      <c r="AN1051">
        <v>1.0705</v>
      </c>
      <c r="AO1051">
        <v>1.0828</v>
      </c>
      <c r="AP1051">
        <v>1.1034999999999999</v>
      </c>
      <c r="AQ1051">
        <v>1.1195999999999999</v>
      </c>
      <c r="AR1051">
        <v>1.0882000000000001</v>
      </c>
      <c r="AS1051">
        <v>1.0562</v>
      </c>
      <c r="AT1051">
        <v>1.0388999999999999</v>
      </c>
      <c r="AU1051">
        <v>1.0392999999999999</v>
      </c>
      <c r="AV1051" s="176">
        <v>1.0410999999999999</v>
      </c>
      <c r="AW1051">
        <v>1.0814999999999999</v>
      </c>
      <c r="AX1051" s="28">
        <v>1.1324000000000001</v>
      </c>
      <c r="AY1051">
        <v>1.12965</v>
      </c>
      <c r="AZ1051">
        <v>1.1315999999999999</v>
      </c>
      <c r="BA1051">
        <v>1.1335</v>
      </c>
      <c r="BB1051">
        <v>1.13585</v>
      </c>
      <c r="BC1051">
        <v>1.1377999999999999</v>
      </c>
      <c r="BF1051">
        <v>1.1436500000000001</v>
      </c>
      <c r="BH1051">
        <v>1.1492500000000001</v>
      </c>
      <c r="BI1051">
        <v>1.15425</v>
      </c>
      <c r="BJ1051">
        <v>1.1590499999999999</v>
      </c>
      <c r="BK1051">
        <v>1.1637999999999999</v>
      </c>
      <c r="BL1051">
        <v>1.16855</v>
      </c>
      <c r="BM1051">
        <v>1.1729499999999999</v>
      </c>
      <c r="BN1051">
        <v>1.1771</v>
      </c>
      <c r="BO1051">
        <v>1.1813</v>
      </c>
      <c r="BP1051">
        <v>1.1854499999999999</v>
      </c>
      <c r="BQ1051">
        <v>1.1898</v>
      </c>
      <c r="BR1051">
        <v>1.1940999999999999</v>
      </c>
      <c r="BS1051">
        <v>1.19825</v>
      </c>
      <c r="BT1051">
        <v>1.2023999999999999</v>
      </c>
      <c r="BU1051">
        <v>1.2063999999999999</v>
      </c>
      <c r="BV1051">
        <v>1.2107000000000001</v>
      </c>
      <c r="BW1051">
        <v>1.21485</v>
      </c>
      <c r="BX1051">
        <v>1.21905</v>
      </c>
    </row>
    <row r="1052" spans="1:76">
      <c r="A1052" s="95">
        <v>45763</v>
      </c>
      <c r="AI1052">
        <v>1.0837000000000001</v>
      </c>
      <c r="AJ1052">
        <v>1.0826</v>
      </c>
      <c r="AK1052">
        <v>1.0810999999999999</v>
      </c>
      <c r="AL1052">
        <v>1.0718000000000001</v>
      </c>
      <c r="AM1052">
        <v>1.0851999999999999</v>
      </c>
      <c r="AN1052">
        <v>1.0705</v>
      </c>
      <c r="AO1052">
        <v>1.0828</v>
      </c>
      <c r="AP1052">
        <v>1.1034999999999999</v>
      </c>
      <c r="AQ1052">
        <v>1.1195999999999999</v>
      </c>
      <c r="AR1052">
        <v>1.0882000000000001</v>
      </c>
      <c r="AS1052">
        <v>1.0562</v>
      </c>
      <c r="AT1052">
        <v>1.0388999999999999</v>
      </c>
      <c r="AU1052">
        <v>1.0392999999999999</v>
      </c>
      <c r="AV1052" s="176">
        <v>1.0410999999999999</v>
      </c>
      <c r="AW1052">
        <v>1.0814999999999999</v>
      </c>
      <c r="AX1052" s="28">
        <v>1.1355</v>
      </c>
      <c r="AY1052">
        <v>1.1407</v>
      </c>
      <c r="AZ1052">
        <v>1.1426499999999999</v>
      </c>
      <c r="BA1052">
        <v>1.14455</v>
      </c>
      <c r="BB1052">
        <v>1.1469499999999999</v>
      </c>
      <c r="BC1052">
        <v>1.1489</v>
      </c>
      <c r="BF1052">
        <v>1.1548499999999999</v>
      </c>
      <c r="BH1052">
        <v>1.16045</v>
      </c>
      <c r="BI1052">
        <v>1.1656</v>
      </c>
      <c r="BJ1052">
        <v>1.17025</v>
      </c>
      <c r="BK1052">
        <v>1.1749499999999999</v>
      </c>
      <c r="BL1052">
        <v>1.1797</v>
      </c>
      <c r="BM1052">
        <v>1.1841999999999999</v>
      </c>
      <c r="BN1052">
        <v>1.18845</v>
      </c>
      <c r="BO1052">
        <v>1.1927000000000001</v>
      </c>
      <c r="BP1052">
        <v>1.1970000000000001</v>
      </c>
      <c r="BQ1052">
        <v>1.2014499999999999</v>
      </c>
      <c r="BR1052">
        <v>1.2058500000000001</v>
      </c>
      <c r="BS1052">
        <v>1.2101</v>
      </c>
      <c r="BT1052">
        <v>1.2143999999999999</v>
      </c>
      <c r="BU1052">
        <v>1.2184999999999999</v>
      </c>
      <c r="BV1052">
        <v>1.2229000000000001</v>
      </c>
      <c r="BW1052">
        <v>1.2272000000000001</v>
      </c>
      <c r="BX1052">
        <v>1.2314499999999999</v>
      </c>
    </row>
    <row r="1053" spans="1:76">
      <c r="A1053" s="95">
        <v>45764</v>
      </c>
      <c r="AI1053">
        <v>1.0837000000000001</v>
      </c>
      <c r="AJ1053">
        <v>1.0826</v>
      </c>
      <c r="AK1053">
        <v>1.0810999999999999</v>
      </c>
      <c r="AL1053">
        <v>1.0718000000000001</v>
      </c>
      <c r="AM1053">
        <v>1.0851999999999999</v>
      </c>
      <c r="AN1053">
        <v>1.0705</v>
      </c>
      <c r="AO1053">
        <v>1.0828</v>
      </c>
      <c r="AP1053">
        <v>1.1034999999999999</v>
      </c>
      <c r="AQ1053">
        <v>1.1195999999999999</v>
      </c>
      <c r="AR1053">
        <v>1.0882000000000001</v>
      </c>
      <c r="AS1053">
        <v>1.0562</v>
      </c>
      <c r="AT1053">
        <v>1.0388999999999999</v>
      </c>
      <c r="AU1053">
        <v>1.0392999999999999</v>
      </c>
      <c r="AV1053" s="176">
        <v>1.0410999999999999</v>
      </c>
      <c r="AW1053">
        <v>1.0814999999999999</v>
      </c>
      <c r="AX1053" s="28">
        <v>1.1359999999999999</v>
      </c>
      <c r="AY1053">
        <v>1.1394</v>
      </c>
      <c r="AZ1053">
        <v>1.1413500000000001</v>
      </c>
      <c r="BA1053">
        <v>1.1433</v>
      </c>
      <c r="BB1053">
        <v>1.1457999999999999</v>
      </c>
      <c r="BC1053">
        <v>1.1477999999999999</v>
      </c>
      <c r="BF1053">
        <v>1.1539999999999999</v>
      </c>
      <c r="BH1053">
        <v>1.1598999999999999</v>
      </c>
      <c r="BI1053">
        <v>1.165</v>
      </c>
      <c r="BJ1053">
        <v>1.1698</v>
      </c>
      <c r="BK1053">
        <v>1.1746000000000001</v>
      </c>
      <c r="BL1053">
        <v>1.1794</v>
      </c>
      <c r="BM1053">
        <v>1.1838500000000001</v>
      </c>
      <c r="BN1053">
        <v>1.1880500000000001</v>
      </c>
      <c r="BO1053">
        <v>1.19225</v>
      </c>
      <c r="BP1053">
        <v>1.1964999999999999</v>
      </c>
      <c r="BQ1053">
        <v>1.20085</v>
      </c>
      <c r="BR1053">
        <v>1.2052</v>
      </c>
      <c r="BS1053">
        <v>1.2094499999999999</v>
      </c>
      <c r="BT1053">
        <v>1.2136499999999999</v>
      </c>
      <c r="BU1053">
        <v>1.2177</v>
      </c>
      <c r="BV1053">
        <v>1.2220500000000001</v>
      </c>
      <c r="BW1053">
        <v>1.2262999999999999</v>
      </c>
      <c r="BX1053">
        <v>1.2304999999999999</v>
      </c>
    </row>
    <row r="1054" spans="1:76">
      <c r="A1054" s="103">
        <v>45768</v>
      </c>
      <c r="AI1054">
        <v>1.0837000000000001</v>
      </c>
      <c r="AJ1054">
        <v>1.0826</v>
      </c>
      <c r="AK1054">
        <v>1.0810999999999999</v>
      </c>
      <c r="AL1054">
        <v>1.0718000000000001</v>
      </c>
      <c r="AM1054">
        <v>1.0851999999999999</v>
      </c>
      <c r="AN1054">
        <v>1.0705</v>
      </c>
      <c r="AO1054">
        <v>1.0828</v>
      </c>
      <c r="AP1054">
        <v>1.1034999999999999</v>
      </c>
      <c r="AQ1054">
        <v>1.1195999999999999</v>
      </c>
      <c r="AR1054">
        <v>1.0882000000000001</v>
      </c>
      <c r="AS1054">
        <v>1.0562</v>
      </c>
      <c r="AT1054">
        <v>1.0388999999999999</v>
      </c>
      <c r="AU1054">
        <v>1.0392999999999999</v>
      </c>
      <c r="AV1054" s="176">
        <v>1.0410999999999999</v>
      </c>
      <c r="AW1054">
        <v>1.0814999999999999</v>
      </c>
      <c r="AX1054" s="293">
        <v>1.1359999999999999</v>
      </c>
      <c r="AY1054">
        <v>1.1541999999999999</v>
      </c>
      <c r="AZ1054">
        <v>1.1561999999999999</v>
      </c>
      <c r="BA1054">
        <v>1.1581999999999999</v>
      </c>
      <c r="BB1054">
        <v>1.16065</v>
      </c>
      <c r="BC1054">
        <v>1.1626000000000001</v>
      </c>
      <c r="BF1054">
        <v>1.16875</v>
      </c>
      <c r="BH1054">
        <v>1.17435</v>
      </c>
      <c r="BI1054">
        <v>1.1793</v>
      </c>
      <c r="BJ1054">
        <v>1.1839999999999999</v>
      </c>
      <c r="BK1054">
        <v>1.18865</v>
      </c>
      <c r="BL1054">
        <v>1.1933499999999999</v>
      </c>
      <c r="BM1054">
        <v>1.1977500000000001</v>
      </c>
      <c r="BN1054">
        <v>1.202</v>
      </c>
      <c r="BO1054">
        <v>1.2061999999999999</v>
      </c>
      <c r="BP1054">
        <v>1.21045</v>
      </c>
      <c r="BQ1054">
        <v>1.21485</v>
      </c>
      <c r="BR1054">
        <v>1.2192000000000001</v>
      </c>
      <c r="BS1054">
        <v>1.2234499999999999</v>
      </c>
      <c r="BT1054">
        <v>1.2276499999999999</v>
      </c>
      <c r="BU1054">
        <v>1.2317499999999999</v>
      </c>
      <c r="BV1054">
        <v>1.2361</v>
      </c>
      <c r="BW1054">
        <v>1.2403500000000001</v>
      </c>
      <c r="BX1054">
        <v>1.24455</v>
      </c>
    </row>
    <row r="1055" spans="1:76">
      <c r="A1055" s="95">
        <v>45769</v>
      </c>
      <c r="AI1055">
        <v>1.0837000000000001</v>
      </c>
      <c r="AJ1055">
        <v>1.0826</v>
      </c>
      <c r="AK1055">
        <v>1.0810999999999999</v>
      </c>
      <c r="AL1055">
        <v>1.0718000000000001</v>
      </c>
      <c r="AM1055">
        <v>1.0851999999999999</v>
      </c>
      <c r="AN1055">
        <v>1.0705</v>
      </c>
      <c r="AO1055">
        <v>1.0828</v>
      </c>
      <c r="AP1055">
        <v>1.1034999999999999</v>
      </c>
      <c r="AQ1055">
        <v>1.1195999999999999</v>
      </c>
      <c r="AR1055">
        <v>1.0882000000000001</v>
      </c>
      <c r="AS1055">
        <v>1.0562</v>
      </c>
      <c r="AT1055">
        <v>1.0388999999999999</v>
      </c>
      <c r="AU1055">
        <v>1.0392999999999999</v>
      </c>
      <c r="AV1055" s="176">
        <v>1.0410999999999999</v>
      </c>
      <c r="AW1055">
        <v>1.0814999999999999</v>
      </c>
      <c r="AX1055" s="28">
        <v>1.1476</v>
      </c>
      <c r="AY1055">
        <v>1.14455</v>
      </c>
      <c r="AZ1055">
        <v>1.14655</v>
      </c>
      <c r="BA1055">
        <v>1.14855</v>
      </c>
      <c r="BB1055">
        <v>1.1510499999999999</v>
      </c>
      <c r="BC1055">
        <v>1.1530499999999999</v>
      </c>
      <c r="BF1055">
        <v>1.1593500000000001</v>
      </c>
      <c r="BH1055">
        <v>1.1653</v>
      </c>
      <c r="BI1055">
        <v>1.17055</v>
      </c>
      <c r="BJ1055">
        <v>1.1754500000000001</v>
      </c>
      <c r="BK1055">
        <v>1.18035</v>
      </c>
      <c r="BL1055">
        <v>1.1852499999999999</v>
      </c>
      <c r="BM1055">
        <v>1.1899500000000001</v>
      </c>
      <c r="BN1055">
        <v>1.1944999999999999</v>
      </c>
      <c r="BO1055">
        <v>1.1990000000000001</v>
      </c>
      <c r="BP1055">
        <v>1.2035499999999999</v>
      </c>
      <c r="BQ1055">
        <v>1.2082999999999999</v>
      </c>
      <c r="BR1055">
        <v>1.21295</v>
      </c>
      <c r="BS1055">
        <v>1.2175</v>
      </c>
      <c r="BT1055">
        <v>1.222</v>
      </c>
      <c r="BU1055">
        <v>1.2263999999999999</v>
      </c>
      <c r="BV1055">
        <v>1.23105</v>
      </c>
      <c r="BW1055">
        <v>1.2356</v>
      </c>
      <c r="BX1055">
        <v>1.2401500000000001</v>
      </c>
    </row>
    <row r="1056" spans="1:76">
      <c r="A1056" s="95">
        <v>45770</v>
      </c>
      <c r="AI1056">
        <v>1.0837000000000001</v>
      </c>
      <c r="AJ1056">
        <v>1.0826</v>
      </c>
      <c r="AK1056">
        <v>1.0810999999999999</v>
      </c>
      <c r="AL1056">
        <v>1.0718000000000001</v>
      </c>
      <c r="AM1056">
        <v>1.0851999999999999</v>
      </c>
      <c r="AN1056">
        <v>1.0705</v>
      </c>
      <c r="AO1056">
        <v>1.0828</v>
      </c>
      <c r="AP1056">
        <v>1.1034999999999999</v>
      </c>
      <c r="AQ1056">
        <v>1.1195999999999999</v>
      </c>
      <c r="AR1056">
        <v>1.0882000000000001</v>
      </c>
      <c r="AS1056">
        <v>1.0562</v>
      </c>
      <c r="AT1056">
        <v>1.0388999999999999</v>
      </c>
      <c r="AU1056">
        <v>1.0392999999999999</v>
      </c>
      <c r="AV1056" s="176">
        <v>1.0410999999999999</v>
      </c>
      <c r="AW1056">
        <v>1.0814999999999999</v>
      </c>
      <c r="AX1056" s="28">
        <v>1.1415</v>
      </c>
      <c r="AY1056">
        <v>1.1341000000000001</v>
      </c>
      <c r="AZ1056">
        <v>1.1361000000000001</v>
      </c>
      <c r="BA1056">
        <v>1.1380999999999999</v>
      </c>
      <c r="BB1056">
        <v>1.14055</v>
      </c>
      <c r="BC1056">
        <v>1.14255</v>
      </c>
      <c r="BF1056">
        <v>1.1488</v>
      </c>
      <c r="BH1056">
        <v>1.15465</v>
      </c>
      <c r="BI1056">
        <v>1.1597999999999999</v>
      </c>
      <c r="BJ1056">
        <v>1.16465</v>
      </c>
      <c r="BK1056">
        <v>1.1695</v>
      </c>
      <c r="BL1056">
        <v>1.1742999999999999</v>
      </c>
      <c r="BM1056">
        <v>1.1789499999999999</v>
      </c>
      <c r="BN1056">
        <v>1.1833499999999999</v>
      </c>
      <c r="BO1056">
        <v>1.1878</v>
      </c>
      <c r="BP1056">
        <v>1.1921999999999999</v>
      </c>
      <c r="BQ1056">
        <v>1.19685</v>
      </c>
      <c r="BR1056">
        <v>1.2014</v>
      </c>
      <c r="BS1056">
        <v>1.2058500000000001</v>
      </c>
      <c r="BT1056">
        <v>1.2102999999999999</v>
      </c>
      <c r="BU1056">
        <v>1.21455</v>
      </c>
      <c r="BV1056">
        <v>1.21915</v>
      </c>
      <c r="BW1056">
        <v>1.2235499999999999</v>
      </c>
      <c r="BX1056">
        <v>1.228</v>
      </c>
    </row>
    <row r="1057" spans="1:76">
      <c r="A1057" s="95">
        <v>45771</v>
      </c>
      <c r="AI1057">
        <v>1.0837000000000001</v>
      </c>
      <c r="AJ1057">
        <v>1.0826</v>
      </c>
      <c r="AK1057">
        <v>1.0810999999999999</v>
      </c>
      <c r="AL1057">
        <v>1.0718000000000001</v>
      </c>
      <c r="AM1057">
        <v>1.0851999999999999</v>
      </c>
      <c r="AN1057">
        <v>1.0705</v>
      </c>
      <c r="AO1057">
        <v>1.0828</v>
      </c>
      <c r="AP1057">
        <v>1.1034999999999999</v>
      </c>
      <c r="AQ1057">
        <v>1.1195999999999999</v>
      </c>
      <c r="AR1057">
        <v>1.0882000000000001</v>
      </c>
      <c r="AS1057">
        <v>1.0562</v>
      </c>
      <c r="AT1057">
        <v>1.0388999999999999</v>
      </c>
      <c r="AU1057">
        <v>1.0392999999999999</v>
      </c>
      <c r="AV1057" s="176">
        <v>1.0410999999999999</v>
      </c>
      <c r="AW1057">
        <v>1.0814999999999999</v>
      </c>
      <c r="AX1057" s="28">
        <v>1.1375999999999999</v>
      </c>
      <c r="AY1057">
        <v>1.1394500000000001</v>
      </c>
      <c r="AZ1057">
        <v>1.1414500000000001</v>
      </c>
      <c r="BA1057">
        <v>1.1434500000000001</v>
      </c>
      <c r="BB1057">
        <v>1.1459999999999999</v>
      </c>
      <c r="BC1057">
        <v>1.14795</v>
      </c>
      <c r="BF1057">
        <v>1.1543000000000001</v>
      </c>
      <c r="BH1057">
        <v>1.1601999999999999</v>
      </c>
      <c r="BI1057">
        <v>1.1653500000000001</v>
      </c>
      <c r="BJ1057">
        <v>1.1701999999999999</v>
      </c>
      <c r="BK1057">
        <v>1.175</v>
      </c>
      <c r="BL1057">
        <v>1.1798</v>
      </c>
      <c r="BM1057">
        <v>1.1843999999999999</v>
      </c>
      <c r="BN1057">
        <v>1.18875</v>
      </c>
      <c r="BO1057">
        <v>1.1931</v>
      </c>
      <c r="BP1057">
        <v>1.1974499999999999</v>
      </c>
      <c r="BQ1057">
        <v>1.202</v>
      </c>
      <c r="BR1057">
        <v>1.2064999999999999</v>
      </c>
      <c r="BS1057">
        <v>1.21085</v>
      </c>
      <c r="BT1057">
        <v>1.2152499999999999</v>
      </c>
      <c r="BU1057">
        <v>1.2194499999999999</v>
      </c>
      <c r="BV1057">
        <v>1.2239500000000001</v>
      </c>
      <c r="BW1057">
        <v>1.2282999999999999</v>
      </c>
      <c r="BX1057">
        <v>1.23265</v>
      </c>
    </row>
    <row r="1058" spans="1:76">
      <c r="A1058" s="95">
        <v>45772</v>
      </c>
      <c r="AI1058">
        <v>1.0837000000000001</v>
      </c>
      <c r="AJ1058">
        <v>1.0826</v>
      </c>
      <c r="AK1058">
        <v>1.0810999999999999</v>
      </c>
      <c r="AL1058">
        <v>1.0718000000000001</v>
      </c>
      <c r="AM1058">
        <v>1.0851999999999999</v>
      </c>
      <c r="AN1058">
        <v>1.0705</v>
      </c>
      <c r="AO1058">
        <v>1.0828</v>
      </c>
      <c r="AP1058">
        <v>1.1034999999999999</v>
      </c>
      <c r="AQ1058">
        <v>1.1195999999999999</v>
      </c>
      <c r="AR1058">
        <v>1.0882000000000001</v>
      </c>
      <c r="AS1058">
        <v>1.0562</v>
      </c>
      <c r="AT1058">
        <v>1.0388999999999999</v>
      </c>
      <c r="AU1058">
        <v>1.0392999999999999</v>
      </c>
      <c r="AV1058" s="176">
        <v>1.0410999999999999</v>
      </c>
      <c r="AW1058">
        <v>1.0814999999999999</v>
      </c>
      <c r="AX1058" s="28">
        <v>1.1356999999999999</v>
      </c>
      <c r="AY1058">
        <v>1.1395500000000001</v>
      </c>
      <c r="AZ1058">
        <v>1.1415</v>
      </c>
      <c r="BA1058">
        <v>1.1435</v>
      </c>
      <c r="BB1058">
        <v>1.14605</v>
      </c>
      <c r="BC1058">
        <v>1.14805</v>
      </c>
      <c r="BF1058">
        <v>1.15425</v>
      </c>
      <c r="BH1058">
        <v>1.1599999999999999</v>
      </c>
      <c r="BI1058">
        <v>1.165</v>
      </c>
      <c r="BJ1058">
        <v>1.1695500000000001</v>
      </c>
      <c r="BK1058">
        <v>1.17405</v>
      </c>
      <c r="BL1058">
        <v>1.1786000000000001</v>
      </c>
      <c r="BM1058">
        <v>1.1829499999999999</v>
      </c>
      <c r="BN1058">
        <v>1.1870499999999999</v>
      </c>
      <c r="BO1058">
        <v>1.1912</v>
      </c>
      <c r="BP1058">
        <v>1.1953</v>
      </c>
      <c r="BQ1058">
        <v>1.1996</v>
      </c>
      <c r="BR1058">
        <v>1.2038500000000001</v>
      </c>
      <c r="BS1058">
        <v>1.208</v>
      </c>
      <c r="BT1058">
        <v>1.2121</v>
      </c>
      <c r="BU1058">
        <v>1.2161</v>
      </c>
      <c r="BV1058">
        <v>1.22035</v>
      </c>
      <c r="BW1058">
        <v>1.22445</v>
      </c>
      <c r="BX1058">
        <v>1.22855</v>
      </c>
    </row>
    <row r="1059" spans="1:76">
      <c r="A1059" s="95">
        <v>45775</v>
      </c>
      <c r="AI1059">
        <v>1.0837000000000001</v>
      </c>
      <c r="AJ1059">
        <v>1.0826</v>
      </c>
      <c r="AK1059">
        <v>1.0810999999999999</v>
      </c>
      <c r="AL1059">
        <v>1.0718000000000001</v>
      </c>
      <c r="AM1059">
        <v>1.0851999999999999</v>
      </c>
      <c r="AN1059">
        <v>1.0705</v>
      </c>
      <c r="AO1059">
        <v>1.0828</v>
      </c>
      <c r="AP1059">
        <v>1.1034999999999999</v>
      </c>
      <c r="AQ1059">
        <v>1.1195999999999999</v>
      </c>
      <c r="AR1059">
        <v>1.0882000000000001</v>
      </c>
      <c r="AS1059">
        <v>1.0562</v>
      </c>
      <c r="AT1059">
        <v>1.0388999999999999</v>
      </c>
      <c r="AU1059">
        <v>1.0392999999999999</v>
      </c>
      <c r="AV1059" s="176">
        <v>1.0410999999999999</v>
      </c>
      <c r="AW1059">
        <v>1.0814999999999999</v>
      </c>
      <c r="AX1059" s="28">
        <v>1.1357999999999999</v>
      </c>
      <c r="AY1059">
        <v>1.1428</v>
      </c>
      <c r="AZ1059">
        <v>1.1447499999999999</v>
      </c>
      <c r="BA1059">
        <v>1.1467499999999999</v>
      </c>
      <c r="BB1059">
        <v>1.1493</v>
      </c>
      <c r="BC1059">
        <v>1.1512500000000001</v>
      </c>
      <c r="BF1059">
        <v>1.1574</v>
      </c>
      <c r="BH1059">
        <v>1.1630499999999999</v>
      </c>
      <c r="BI1059">
        <v>1.1677999999999999</v>
      </c>
      <c r="BJ1059">
        <v>1.17215</v>
      </c>
      <c r="BK1059">
        <v>1.17645</v>
      </c>
      <c r="BL1059">
        <v>1.1808000000000001</v>
      </c>
      <c r="BM1059">
        <v>1.1849000000000001</v>
      </c>
      <c r="BN1059">
        <v>1.18875</v>
      </c>
      <c r="BO1059">
        <v>1.19265</v>
      </c>
      <c r="BP1059">
        <v>1.1964999999999999</v>
      </c>
      <c r="BQ1059">
        <v>1.20055</v>
      </c>
      <c r="BR1059">
        <v>1.2045999999999999</v>
      </c>
      <c r="BS1059">
        <v>1.20845</v>
      </c>
      <c r="BT1059">
        <v>1.21235</v>
      </c>
      <c r="BU1059">
        <v>1.2161</v>
      </c>
      <c r="BV1059">
        <v>1.2201</v>
      </c>
      <c r="BW1059">
        <v>1.224</v>
      </c>
      <c r="BX1059">
        <v>1.2278500000000001</v>
      </c>
    </row>
    <row r="1060" spans="1:76">
      <c r="A1060" s="95">
        <v>45776</v>
      </c>
      <c r="AI1060">
        <v>1.0837000000000001</v>
      </c>
      <c r="AJ1060">
        <v>1.0826</v>
      </c>
      <c r="AK1060">
        <v>1.0810999999999999</v>
      </c>
      <c r="AL1060">
        <v>1.0718000000000001</v>
      </c>
      <c r="AM1060">
        <v>1.0851999999999999</v>
      </c>
      <c r="AN1060">
        <v>1.0705</v>
      </c>
      <c r="AO1060">
        <v>1.0828</v>
      </c>
      <c r="AP1060">
        <v>1.1034999999999999</v>
      </c>
      <c r="AQ1060">
        <v>1.1195999999999999</v>
      </c>
      <c r="AR1060">
        <v>1.0882000000000001</v>
      </c>
      <c r="AS1060">
        <v>1.0562</v>
      </c>
      <c r="AT1060">
        <v>1.0388999999999999</v>
      </c>
      <c r="AU1060">
        <v>1.0392999999999999</v>
      </c>
      <c r="AV1060" s="176">
        <v>1.0410999999999999</v>
      </c>
      <c r="AW1060">
        <v>1.0814999999999999</v>
      </c>
      <c r="AX1060" s="28">
        <v>1.1373</v>
      </c>
      <c r="AY1060">
        <v>1.1395</v>
      </c>
      <c r="AZ1060">
        <v>1.1415</v>
      </c>
      <c r="BA1060">
        <v>1.1435500000000001</v>
      </c>
      <c r="BB1060">
        <v>1.1459999999999999</v>
      </c>
      <c r="BC1060">
        <v>1.14795</v>
      </c>
      <c r="BF1060">
        <v>1.15395</v>
      </c>
      <c r="BH1060">
        <v>1.1594</v>
      </c>
      <c r="BI1060">
        <v>1.16395</v>
      </c>
      <c r="BJ1060">
        <v>1.16805</v>
      </c>
      <c r="BK1060">
        <v>1.17215</v>
      </c>
      <c r="BL1060">
        <v>1.17625</v>
      </c>
      <c r="BM1060">
        <v>1.1801999999999999</v>
      </c>
      <c r="BN1060">
        <v>1.1839500000000001</v>
      </c>
      <c r="BO1060">
        <v>1.1877</v>
      </c>
      <c r="BP1060">
        <v>1.1914499999999999</v>
      </c>
      <c r="BQ1060">
        <v>1.1953499999999999</v>
      </c>
      <c r="BR1060">
        <v>1.1992</v>
      </c>
      <c r="BS1060">
        <v>1.20295</v>
      </c>
      <c r="BT1060">
        <v>1.2067000000000001</v>
      </c>
      <c r="BU1060">
        <v>1.2102999999999999</v>
      </c>
      <c r="BV1060">
        <v>1.2141999999999999</v>
      </c>
      <c r="BW1060">
        <v>1.2179500000000001</v>
      </c>
      <c r="BX1060">
        <v>1.2217</v>
      </c>
    </row>
    <row r="1061" spans="1:76">
      <c r="A1061" s="95">
        <v>45777</v>
      </c>
      <c r="AI1061">
        <v>1.0837000000000001</v>
      </c>
      <c r="AJ1061">
        <v>1.0826</v>
      </c>
      <c r="AK1061">
        <v>1.0810999999999999</v>
      </c>
      <c r="AL1061">
        <v>1.0718000000000001</v>
      </c>
      <c r="AM1061">
        <v>1.0851999999999999</v>
      </c>
      <c r="AN1061">
        <v>1.0705</v>
      </c>
      <c r="AO1061">
        <v>1.0828</v>
      </c>
      <c r="AP1061">
        <v>1.1034999999999999</v>
      </c>
      <c r="AQ1061">
        <v>1.1195999999999999</v>
      </c>
      <c r="AR1061">
        <v>1.0882000000000001</v>
      </c>
      <c r="AS1061">
        <v>1.0562</v>
      </c>
      <c r="AT1061">
        <v>1.0388999999999999</v>
      </c>
      <c r="AU1061">
        <v>1.0392999999999999</v>
      </c>
      <c r="AV1061" s="176">
        <v>1.0410999999999999</v>
      </c>
      <c r="AW1061">
        <v>1.0814999999999999</v>
      </c>
      <c r="AX1061" s="28">
        <v>1.1373</v>
      </c>
      <c r="AY1061">
        <v>1.1359999999999999</v>
      </c>
      <c r="AZ1061">
        <v>1.1379999999999999</v>
      </c>
      <c r="BA1061">
        <v>1.1399999999999999</v>
      </c>
      <c r="BB1061">
        <v>1.1425000000000001</v>
      </c>
      <c r="BC1061">
        <v>1.14445</v>
      </c>
      <c r="BF1061">
        <v>1.1504000000000001</v>
      </c>
      <c r="BH1061">
        <v>1.1557999999999999</v>
      </c>
      <c r="BI1061">
        <v>1.1604000000000001</v>
      </c>
      <c r="BJ1061">
        <v>1.1646000000000001</v>
      </c>
      <c r="BK1061">
        <v>1.16875</v>
      </c>
      <c r="BL1061">
        <v>1.1729000000000001</v>
      </c>
      <c r="BM1061">
        <v>1.1769000000000001</v>
      </c>
      <c r="BN1061">
        <v>1.18065</v>
      </c>
      <c r="BO1061">
        <v>1.1843999999999999</v>
      </c>
      <c r="BP1061">
        <v>1.1881999999999999</v>
      </c>
      <c r="BQ1061">
        <v>1.1920999999999999</v>
      </c>
      <c r="BR1061">
        <v>1.196</v>
      </c>
      <c r="BS1061">
        <v>1.1997500000000001</v>
      </c>
      <c r="BT1061">
        <v>1.2035</v>
      </c>
      <c r="BU1061">
        <v>1.2071499999999999</v>
      </c>
      <c r="BV1061">
        <v>1.21105</v>
      </c>
      <c r="BW1061">
        <v>1.2148000000000001</v>
      </c>
      <c r="BX1061">
        <v>1.21855</v>
      </c>
    </row>
    <row r="1062" spans="1:76">
      <c r="A1062" s="103">
        <v>45778</v>
      </c>
      <c r="AI1062">
        <v>1.0837000000000001</v>
      </c>
      <c r="AJ1062">
        <v>1.0826</v>
      </c>
      <c r="AK1062">
        <v>1.0810999999999999</v>
      </c>
      <c r="AL1062">
        <v>1.0718000000000001</v>
      </c>
      <c r="AM1062">
        <v>1.0851999999999999</v>
      </c>
      <c r="AN1062">
        <v>1.0705</v>
      </c>
      <c r="AO1062">
        <v>1.0828</v>
      </c>
      <c r="AP1062">
        <v>1.1034999999999999</v>
      </c>
      <c r="AQ1062">
        <v>1.1195999999999999</v>
      </c>
      <c r="AR1062">
        <v>1.0882000000000001</v>
      </c>
      <c r="AS1062">
        <v>1.0562</v>
      </c>
      <c r="AT1062">
        <v>1.0388999999999999</v>
      </c>
      <c r="AU1062">
        <v>1.0392999999999999</v>
      </c>
      <c r="AV1062" s="176">
        <v>1.0410999999999999</v>
      </c>
      <c r="AW1062">
        <v>1.0814999999999999</v>
      </c>
      <c r="AX1062">
        <v>1.1373</v>
      </c>
      <c r="AY1062" s="189">
        <v>1.1359999999999999</v>
      </c>
      <c r="AZ1062">
        <v>1.13165</v>
      </c>
      <c r="BA1062">
        <v>1.13365</v>
      </c>
      <c r="BB1062">
        <v>1.13615</v>
      </c>
      <c r="BC1062">
        <v>1.13815</v>
      </c>
      <c r="BF1062">
        <v>1.1443000000000001</v>
      </c>
      <c r="BH1062">
        <v>1.15005</v>
      </c>
      <c r="BI1062">
        <v>1.1548499999999999</v>
      </c>
      <c r="BJ1062">
        <v>1.1590499999999999</v>
      </c>
      <c r="BK1062">
        <v>1.1632</v>
      </c>
      <c r="BL1062">
        <v>1.1674</v>
      </c>
      <c r="BM1062">
        <v>1.1714500000000001</v>
      </c>
      <c r="BN1062">
        <v>1.1753</v>
      </c>
      <c r="BO1062">
        <v>1.1791499999999999</v>
      </c>
      <c r="BP1062">
        <v>1.1830000000000001</v>
      </c>
      <c r="BQ1062">
        <v>1.1870000000000001</v>
      </c>
      <c r="BR1062">
        <v>1.19095</v>
      </c>
      <c r="BS1062">
        <v>1.1948000000000001</v>
      </c>
      <c r="BT1062">
        <v>1.19865</v>
      </c>
      <c r="BU1062">
        <v>1.2023999999999999</v>
      </c>
      <c r="BV1062">
        <v>1.20635</v>
      </c>
      <c r="BW1062">
        <v>1.2101999999999999</v>
      </c>
      <c r="BX1062">
        <v>1.2140500000000001</v>
      </c>
    </row>
    <row r="1063" spans="1:76">
      <c r="A1063" s="95">
        <v>45779</v>
      </c>
      <c r="AI1063">
        <v>1.0837000000000001</v>
      </c>
      <c r="AJ1063">
        <v>1.0826</v>
      </c>
      <c r="AK1063">
        <v>1.0810999999999999</v>
      </c>
      <c r="AL1063">
        <v>1.0718000000000001</v>
      </c>
      <c r="AM1063">
        <v>1.0851999999999999</v>
      </c>
      <c r="AN1063">
        <v>1.0705</v>
      </c>
      <c r="AO1063">
        <v>1.0828</v>
      </c>
      <c r="AP1063">
        <v>1.1034999999999999</v>
      </c>
      <c r="AQ1063">
        <v>1.1195999999999999</v>
      </c>
      <c r="AR1063">
        <v>1.0882000000000001</v>
      </c>
      <c r="AS1063">
        <v>1.0562</v>
      </c>
      <c r="AT1063">
        <v>1.0388999999999999</v>
      </c>
      <c r="AU1063">
        <v>1.0392999999999999</v>
      </c>
      <c r="AV1063" s="176">
        <v>1.0410999999999999</v>
      </c>
      <c r="AW1063">
        <v>1.0814999999999999</v>
      </c>
      <c r="AX1063">
        <v>1.1373</v>
      </c>
      <c r="AY1063" s="28">
        <v>1.1343000000000001</v>
      </c>
      <c r="AZ1063">
        <v>1.133</v>
      </c>
      <c r="BA1063">
        <v>1.1350499999999999</v>
      </c>
      <c r="BB1063">
        <v>1.1376500000000001</v>
      </c>
      <c r="BC1063">
        <v>1.1396999999999999</v>
      </c>
      <c r="BF1063">
        <v>1.14605</v>
      </c>
      <c r="BH1063">
        <v>1.1518999999999999</v>
      </c>
      <c r="BI1063">
        <v>1.157</v>
      </c>
      <c r="BJ1063">
        <v>1.1616</v>
      </c>
      <c r="BK1063">
        <v>1.1661999999999999</v>
      </c>
      <c r="BL1063">
        <v>1.1708000000000001</v>
      </c>
      <c r="BM1063">
        <v>1.1751</v>
      </c>
      <c r="BN1063">
        <v>1.1791</v>
      </c>
      <c r="BO1063">
        <v>1.1831</v>
      </c>
      <c r="BP1063">
        <v>1.1871</v>
      </c>
      <c r="BQ1063">
        <v>1.1913</v>
      </c>
      <c r="BR1063">
        <v>1.1954499999999999</v>
      </c>
      <c r="BS1063">
        <v>1.1994499999999999</v>
      </c>
      <c r="BT1063">
        <v>1.2034499999999999</v>
      </c>
      <c r="BU1063">
        <v>1.2073</v>
      </c>
      <c r="BV1063">
        <v>1.2114499999999999</v>
      </c>
      <c r="BW1063">
        <v>1.2154499999999999</v>
      </c>
      <c r="BX1063">
        <v>1.2194499999999999</v>
      </c>
    </row>
    <row r="1064" spans="1:76">
      <c r="A1064" s="103">
        <v>45782</v>
      </c>
      <c r="AI1064">
        <v>1.0837000000000001</v>
      </c>
      <c r="AJ1064">
        <v>1.0826</v>
      </c>
      <c r="AK1064">
        <v>1.0810999999999999</v>
      </c>
      <c r="AL1064">
        <v>1.0718000000000001</v>
      </c>
      <c r="AM1064">
        <v>1.0851999999999999</v>
      </c>
      <c r="AN1064">
        <v>1.0705</v>
      </c>
      <c r="AO1064">
        <v>1.0828</v>
      </c>
      <c r="AP1064">
        <v>1.1034999999999999</v>
      </c>
      <c r="AQ1064">
        <v>1.1195999999999999</v>
      </c>
      <c r="AR1064">
        <v>1.0882000000000001</v>
      </c>
      <c r="AS1064">
        <v>1.0562</v>
      </c>
      <c r="AT1064">
        <v>1.0388999999999999</v>
      </c>
      <c r="AU1064">
        <v>1.0392999999999999</v>
      </c>
      <c r="AV1064" s="176">
        <v>1.0410999999999999</v>
      </c>
      <c r="AW1064">
        <v>1.0814999999999999</v>
      </c>
      <c r="AX1064">
        <v>1.1373</v>
      </c>
      <c r="AY1064" s="28">
        <v>1.1343000000000001</v>
      </c>
      <c r="AZ1064">
        <v>1.13435</v>
      </c>
      <c r="BA1064">
        <v>1.1364000000000001</v>
      </c>
      <c r="BB1064">
        <v>1.1390499999999999</v>
      </c>
      <c r="BC1064">
        <v>1.1411</v>
      </c>
      <c r="BF1064">
        <v>1.1476</v>
      </c>
      <c r="BH1064">
        <v>1.1536</v>
      </c>
      <c r="BI1064">
        <v>1.1588499999999999</v>
      </c>
      <c r="BJ1064">
        <v>1.1635500000000001</v>
      </c>
      <c r="BK1064">
        <v>1.16825</v>
      </c>
      <c r="BL1064">
        <v>1.1729499999999999</v>
      </c>
      <c r="BM1064">
        <v>1.1774500000000001</v>
      </c>
      <c r="BN1064">
        <v>1.1816500000000001</v>
      </c>
      <c r="BO1064">
        <v>1.1858500000000001</v>
      </c>
      <c r="BP1064">
        <v>1.1900500000000001</v>
      </c>
      <c r="BQ1064">
        <v>1.19445</v>
      </c>
      <c r="BR1064">
        <v>1.19875</v>
      </c>
      <c r="BS1064">
        <v>1.20295</v>
      </c>
      <c r="BT1064">
        <v>1.2071499999999999</v>
      </c>
      <c r="BU1064">
        <v>1.2112499999999999</v>
      </c>
      <c r="BV1064">
        <v>1.2155499999999999</v>
      </c>
      <c r="BW1064">
        <v>1.2197499999999999</v>
      </c>
      <c r="BX1064">
        <v>1.2239500000000001</v>
      </c>
    </row>
    <row r="1065" spans="1:76">
      <c r="A1065" s="95">
        <v>45783</v>
      </c>
      <c r="AI1065">
        <v>1.0837000000000001</v>
      </c>
      <c r="AJ1065">
        <v>1.0826</v>
      </c>
      <c r="AK1065">
        <v>1.0810999999999999</v>
      </c>
      <c r="AL1065">
        <v>1.0718000000000001</v>
      </c>
      <c r="AM1065">
        <v>1.0851999999999999</v>
      </c>
      <c r="AN1065">
        <v>1.0705</v>
      </c>
      <c r="AO1065">
        <v>1.0828</v>
      </c>
      <c r="AP1065">
        <v>1.1034999999999999</v>
      </c>
      <c r="AQ1065">
        <v>1.1195999999999999</v>
      </c>
      <c r="AR1065">
        <v>1.0882000000000001</v>
      </c>
      <c r="AS1065">
        <v>1.0562</v>
      </c>
      <c r="AT1065">
        <v>1.0388999999999999</v>
      </c>
      <c r="AU1065">
        <v>1.0392999999999999</v>
      </c>
      <c r="AV1065" s="176">
        <v>1.0410999999999999</v>
      </c>
      <c r="AW1065">
        <v>1.0814999999999999</v>
      </c>
      <c r="AX1065">
        <v>1.1373</v>
      </c>
      <c r="AY1065" s="28">
        <v>1.1325000000000001</v>
      </c>
      <c r="AZ1065">
        <v>1.14005</v>
      </c>
      <c r="BA1065">
        <v>1.1420999999999999</v>
      </c>
      <c r="BB1065">
        <v>1.1447499999999999</v>
      </c>
      <c r="BC1065">
        <v>1.1468</v>
      </c>
      <c r="BF1065">
        <v>1.1533</v>
      </c>
      <c r="BH1065">
        <v>1.1593</v>
      </c>
      <c r="BI1065">
        <v>1.16445</v>
      </c>
      <c r="BJ1065">
        <v>1.1690499999999999</v>
      </c>
      <c r="BK1065">
        <v>1.1736500000000001</v>
      </c>
      <c r="BL1065">
        <v>1.17825</v>
      </c>
      <c r="BM1065">
        <v>1.18265</v>
      </c>
      <c r="BN1065">
        <v>1.1867000000000001</v>
      </c>
      <c r="BO1065">
        <v>1.1907000000000001</v>
      </c>
      <c r="BP1065">
        <v>1.19475</v>
      </c>
      <c r="BQ1065">
        <v>1.19895</v>
      </c>
      <c r="BR1065">
        <v>1.2031499999999999</v>
      </c>
      <c r="BS1065">
        <v>1.2071499999999999</v>
      </c>
      <c r="BT1065">
        <v>1.2112000000000001</v>
      </c>
      <c r="BU1065">
        <v>1.2151000000000001</v>
      </c>
      <c r="BV1065">
        <v>1.2192499999999999</v>
      </c>
      <c r="BW1065">
        <v>1.2233000000000001</v>
      </c>
      <c r="BX1065">
        <v>1.2273499999999999</v>
      </c>
    </row>
    <row r="1066" spans="1:76">
      <c r="A1066" s="95">
        <v>45784</v>
      </c>
      <c r="AI1066">
        <v>1.0837000000000001</v>
      </c>
      <c r="AJ1066">
        <v>1.0826</v>
      </c>
      <c r="AK1066">
        <v>1.0810999999999999</v>
      </c>
      <c r="AL1066">
        <v>1.0718000000000001</v>
      </c>
      <c r="AM1066">
        <v>1.0851999999999999</v>
      </c>
      <c r="AN1066">
        <v>1.0705</v>
      </c>
      <c r="AO1066">
        <v>1.0828</v>
      </c>
      <c r="AP1066">
        <v>1.1034999999999999</v>
      </c>
      <c r="AQ1066">
        <v>1.1195999999999999</v>
      </c>
      <c r="AR1066">
        <v>1.0882000000000001</v>
      </c>
      <c r="AS1066">
        <v>1.0562</v>
      </c>
      <c r="AT1066">
        <v>1.0388999999999999</v>
      </c>
      <c r="AU1066">
        <v>1.0392999999999999</v>
      </c>
      <c r="AV1066" s="176">
        <v>1.0410999999999999</v>
      </c>
      <c r="AW1066">
        <v>1.0814999999999999</v>
      </c>
      <c r="AX1066">
        <v>1.1373</v>
      </c>
      <c r="AY1066" s="28">
        <v>1.1359999999999999</v>
      </c>
      <c r="AZ1066">
        <v>1.1363000000000001</v>
      </c>
      <c r="BA1066">
        <v>1.1384000000000001</v>
      </c>
      <c r="BB1066">
        <v>1.141</v>
      </c>
      <c r="BC1066">
        <v>1.1431500000000001</v>
      </c>
      <c r="BF1066">
        <v>1.1496999999999999</v>
      </c>
      <c r="BH1066">
        <v>1.1557999999999999</v>
      </c>
      <c r="BI1066">
        <v>1.1611499999999999</v>
      </c>
      <c r="BJ1066">
        <v>1.1658500000000001</v>
      </c>
      <c r="BK1066">
        <v>1.1705000000000001</v>
      </c>
      <c r="BL1066">
        <v>1.1752</v>
      </c>
      <c r="BM1066">
        <v>1.1797500000000001</v>
      </c>
      <c r="BN1066">
        <v>1.1839500000000001</v>
      </c>
      <c r="BO1066">
        <v>1.1881999999999999</v>
      </c>
      <c r="BP1066">
        <v>1.1923999999999999</v>
      </c>
      <c r="BQ1066">
        <v>1.19685</v>
      </c>
      <c r="BR1066">
        <v>1.2012</v>
      </c>
      <c r="BS1066">
        <v>1.2054499999999999</v>
      </c>
      <c r="BT1066">
        <v>1.2096499999999999</v>
      </c>
      <c r="BU1066">
        <v>1.2137500000000001</v>
      </c>
      <c r="BV1066">
        <v>1.2181</v>
      </c>
      <c r="BW1066">
        <v>1.22235</v>
      </c>
      <c r="BX1066">
        <v>1.22655</v>
      </c>
    </row>
    <row r="1067" spans="1:76">
      <c r="A1067" s="95">
        <v>45785</v>
      </c>
      <c r="AI1067">
        <v>1.0837000000000001</v>
      </c>
      <c r="AJ1067">
        <v>1.0826</v>
      </c>
      <c r="AK1067">
        <v>1.0810999999999999</v>
      </c>
      <c r="AL1067">
        <v>1.0718000000000001</v>
      </c>
      <c r="AM1067">
        <v>1.0851999999999999</v>
      </c>
      <c r="AN1067">
        <v>1.0705</v>
      </c>
      <c r="AO1067">
        <v>1.0828</v>
      </c>
      <c r="AP1067">
        <v>1.1034999999999999</v>
      </c>
      <c r="AQ1067">
        <v>1.1195999999999999</v>
      </c>
      <c r="AR1067">
        <v>1.0882000000000001</v>
      </c>
      <c r="AS1067">
        <v>1.0562</v>
      </c>
      <c r="AT1067">
        <v>1.0388999999999999</v>
      </c>
      <c r="AU1067">
        <v>1.0392999999999999</v>
      </c>
      <c r="AV1067" s="176">
        <v>1.0410999999999999</v>
      </c>
      <c r="AW1067">
        <v>1.0814999999999999</v>
      </c>
      <c r="AX1067">
        <v>1.1373</v>
      </c>
      <c r="AY1067" s="28">
        <v>1.1296999999999999</v>
      </c>
      <c r="AZ1067">
        <v>1.1251</v>
      </c>
      <c r="BA1067">
        <v>1.1271500000000001</v>
      </c>
      <c r="BB1067">
        <v>1.1297999999999999</v>
      </c>
      <c r="BC1067">
        <v>1.1318999999999999</v>
      </c>
      <c r="BF1067">
        <v>1.1385000000000001</v>
      </c>
      <c r="BH1067">
        <v>1.1447499999999999</v>
      </c>
      <c r="BI1067">
        <v>1.1503000000000001</v>
      </c>
      <c r="BJ1067">
        <v>1.1553500000000001</v>
      </c>
      <c r="BK1067">
        <v>1.16025</v>
      </c>
      <c r="BL1067">
        <v>1.1652</v>
      </c>
      <c r="BM1067">
        <v>1.1698500000000001</v>
      </c>
      <c r="BN1067">
        <v>1.1740999999999999</v>
      </c>
      <c r="BO1067">
        <v>1.17835</v>
      </c>
      <c r="BP1067">
        <v>1.1826000000000001</v>
      </c>
      <c r="BQ1067">
        <v>1.1870499999999999</v>
      </c>
      <c r="BR1067">
        <v>1.1914</v>
      </c>
      <c r="BS1067">
        <v>1.1956500000000001</v>
      </c>
      <c r="BT1067">
        <v>1.1999</v>
      </c>
      <c r="BU1067">
        <v>1.204</v>
      </c>
      <c r="BV1067">
        <v>1.2083999999999999</v>
      </c>
      <c r="BW1067">
        <v>1.21265</v>
      </c>
      <c r="BX1067">
        <v>1.2169000000000001</v>
      </c>
    </row>
    <row r="1068" spans="1:76">
      <c r="A1068" s="95">
        <v>45786</v>
      </c>
      <c r="AI1068">
        <v>1.0837000000000001</v>
      </c>
      <c r="AJ1068">
        <v>1.0826</v>
      </c>
      <c r="AK1068">
        <v>1.0810999999999999</v>
      </c>
      <c r="AL1068">
        <v>1.0718000000000001</v>
      </c>
      <c r="AM1068">
        <v>1.0851999999999999</v>
      </c>
      <c r="AN1068">
        <v>1.0705</v>
      </c>
      <c r="AO1068">
        <v>1.0828</v>
      </c>
      <c r="AP1068">
        <v>1.1034999999999999</v>
      </c>
      <c r="AQ1068">
        <v>1.1195999999999999</v>
      </c>
      <c r="AR1068">
        <v>1.0882000000000001</v>
      </c>
      <c r="AS1068">
        <v>1.0562</v>
      </c>
      <c r="AT1068">
        <v>1.0388999999999999</v>
      </c>
      <c r="AU1068">
        <v>1.0392999999999999</v>
      </c>
      <c r="AV1068" s="176">
        <v>1.0410999999999999</v>
      </c>
      <c r="AW1068">
        <v>1.0814999999999999</v>
      </c>
      <c r="AX1068">
        <v>1.1373</v>
      </c>
      <c r="AY1068" s="28">
        <v>1.1252</v>
      </c>
      <c r="AZ1068">
        <v>1.1284000000000001</v>
      </c>
      <c r="BA1068">
        <v>1.13045</v>
      </c>
      <c r="BB1068">
        <v>1.1331</v>
      </c>
      <c r="BC1068">
        <v>1.1352</v>
      </c>
      <c r="BF1068">
        <v>1.1417999999999999</v>
      </c>
      <c r="BH1068">
        <v>1.14795</v>
      </c>
      <c r="BI1068">
        <v>1.1534</v>
      </c>
      <c r="BJ1068">
        <v>1.1581999999999999</v>
      </c>
      <c r="BK1068">
        <v>1.163</v>
      </c>
      <c r="BL1068">
        <v>1.1677999999999999</v>
      </c>
      <c r="BM1068">
        <v>1.1724000000000001</v>
      </c>
      <c r="BN1068">
        <v>1.17665</v>
      </c>
      <c r="BO1068">
        <v>1.18085</v>
      </c>
      <c r="BP1068">
        <v>1.1851</v>
      </c>
      <c r="BQ1068">
        <v>1.1895500000000001</v>
      </c>
      <c r="BR1068">
        <v>1.1939500000000001</v>
      </c>
      <c r="BS1068">
        <v>1.19815</v>
      </c>
      <c r="BT1068">
        <v>1.2023999999999999</v>
      </c>
      <c r="BU1068">
        <v>1.2064999999999999</v>
      </c>
      <c r="BV1068">
        <v>1.2109000000000001</v>
      </c>
      <c r="BW1068">
        <v>1.21515</v>
      </c>
      <c r="BX1068">
        <v>1.2194</v>
      </c>
    </row>
    <row r="1069" spans="1:76">
      <c r="A1069" s="95">
        <v>45789</v>
      </c>
      <c r="AI1069">
        <v>1.0837000000000001</v>
      </c>
      <c r="AJ1069">
        <v>1.0826</v>
      </c>
      <c r="AK1069">
        <v>1.0810999999999999</v>
      </c>
      <c r="AL1069">
        <v>1.0718000000000001</v>
      </c>
      <c r="AM1069">
        <v>1.0851999999999999</v>
      </c>
      <c r="AN1069">
        <v>1.0705</v>
      </c>
      <c r="AO1069">
        <v>1.0828</v>
      </c>
      <c r="AP1069">
        <v>1.1034999999999999</v>
      </c>
      <c r="AQ1069">
        <v>1.1195999999999999</v>
      </c>
      <c r="AR1069">
        <v>1.0882000000000001</v>
      </c>
      <c r="AS1069">
        <v>1.0562</v>
      </c>
      <c r="AT1069">
        <v>1.0388999999999999</v>
      </c>
      <c r="AU1069">
        <v>1.0392999999999999</v>
      </c>
      <c r="AV1069" s="176">
        <v>1.0410999999999999</v>
      </c>
      <c r="AW1069">
        <v>1.0814999999999999</v>
      </c>
      <c r="AX1069">
        <v>1.1373</v>
      </c>
      <c r="AY1069" s="28">
        <v>1.1106</v>
      </c>
      <c r="AZ1069">
        <v>1.1113</v>
      </c>
      <c r="BA1069">
        <v>1.1133500000000001</v>
      </c>
      <c r="BB1069">
        <v>1.1158999999999999</v>
      </c>
      <c r="BC1069">
        <v>1.11795</v>
      </c>
      <c r="BF1069">
        <v>1.1244000000000001</v>
      </c>
      <c r="BH1069">
        <v>1.13045</v>
      </c>
      <c r="BI1069">
        <v>1.1357999999999999</v>
      </c>
      <c r="BJ1069">
        <v>1.1406000000000001</v>
      </c>
      <c r="BK1069">
        <v>1.1453500000000001</v>
      </c>
      <c r="BL1069">
        <v>1.1500999999999999</v>
      </c>
      <c r="BM1069">
        <v>1.1547000000000001</v>
      </c>
      <c r="BN1069">
        <v>1.1588499999999999</v>
      </c>
      <c r="BO1069">
        <v>1.163</v>
      </c>
      <c r="BP1069">
        <v>1.1671499999999999</v>
      </c>
      <c r="BQ1069">
        <v>1.1714500000000001</v>
      </c>
      <c r="BR1069">
        <v>1.1757500000000001</v>
      </c>
      <c r="BS1069">
        <v>1.1798999999999999</v>
      </c>
      <c r="BT1069">
        <v>1.18405</v>
      </c>
      <c r="BU1069">
        <v>1.1880500000000001</v>
      </c>
      <c r="BV1069">
        <v>1.19235</v>
      </c>
      <c r="BW1069">
        <v>1.1964999999999999</v>
      </c>
      <c r="BX1069">
        <v>1.20065</v>
      </c>
    </row>
    <row r="1070" spans="1:76">
      <c r="A1070" s="95">
        <v>45790</v>
      </c>
      <c r="AI1070">
        <v>1.0837000000000001</v>
      </c>
      <c r="AJ1070">
        <v>1.0826</v>
      </c>
      <c r="AK1070">
        <v>1.0810999999999999</v>
      </c>
      <c r="AL1070">
        <v>1.0718000000000001</v>
      </c>
      <c r="AM1070">
        <v>1.0851999999999999</v>
      </c>
      <c r="AN1070">
        <v>1.0705</v>
      </c>
      <c r="AO1070">
        <v>1.0828</v>
      </c>
      <c r="AP1070">
        <v>1.1034999999999999</v>
      </c>
      <c r="AQ1070">
        <v>1.1195999999999999</v>
      </c>
      <c r="AR1070">
        <v>1.0882000000000001</v>
      </c>
      <c r="AS1070">
        <v>1.0562</v>
      </c>
      <c r="AT1070">
        <v>1.0388999999999999</v>
      </c>
      <c r="AU1070">
        <v>1.0392999999999999</v>
      </c>
      <c r="AV1070" s="176">
        <v>1.0410999999999999</v>
      </c>
      <c r="AW1070">
        <v>1.0814999999999999</v>
      </c>
      <c r="AX1070">
        <v>1.1373</v>
      </c>
      <c r="AY1070" s="28">
        <v>1.1112</v>
      </c>
      <c r="AZ1070">
        <v>1.1208</v>
      </c>
      <c r="BA1070">
        <v>1.1228499999999999</v>
      </c>
      <c r="BB1070">
        <v>1.1254500000000001</v>
      </c>
      <c r="BC1070">
        <v>1.1274999999999999</v>
      </c>
      <c r="BF1070">
        <v>1.1341000000000001</v>
      </c>
      <c r="BH1070">
        <v>1.14025</v>
      </c>
      <c r="BI1070">
        <v>1.1456999999999999</v>
      </c>
      <c r="BJ1070">
        <v>1.15055</v>
      </c>
      <c r="BK1070">
        <v>1.1554500000000001</v>
      </c>
      <c r="BL1070">
        <v>1.1603000000000001</v>
      </c>
      <c r="BM1070">
        <v>1.1649499999999999</v>
      </c>
      <c r="BN1070">
        <v>1.1692</v>
      </c>
      <c r="BO1070">
        <v>1.1734</v>
      </c>
      <c r="BP1070">
        <v>1.1776500000000001</v>
      </c>
      <c r="BQ1070">
        <v>1.18205</v>
      </c>
      <c r="BR1070">
        <v>1.18645</v>
      </c>
      <c r="BS1070">
        <v>1.19065</v>
      </c>
      <c r="BT1070">
        <v>1.1949000000000001</v>
      </c>
      <c r="BU1070">
        <v>1.1990000000000001</v>
      </c>
      <c r="BV1070">
        <v>1.2033499999999999</v>
      </c>
      <c r="BW1070">
        <v>1.2076</v>
      </c>
      <c r="BX1070">
        <v>1.2118</v>
      </c>
    </row>
    <row r="1071" spans="1:76">
      <c r="A1071" s="95">
        <v>45791</v>
      </c>
      <c r="AI1071">
        <v>1.0837000000000001</v>
      </c>
      <c r="AJ1071">
        <v>1.0826</v>
      </c>
      <c r="AK1071">
        <v>1.0810999999999999</v>
      </c>
      <c r="AL1071">
        <v>1.0718000000000001</v>
      </c>
      <c r="AM1071">
        <v>1.0851999999999999</v>
      </c>
      <c r="AN1071">
        <v>1.0705</v>
      </c>
      <c r="AO1071">
        <v>1.0828</v>
      </c>
      <c r="AP1071">
        <v>1.1034999999999999</v>
      </c>
      <c r="AQ1071">
        <v>1.1195999999999999</v>
      </c>
      <c r="AR1071">
        <v>1.0882000000000001</v>
      </c>
      <c r="AS1071">
        <v>1.0562</v>
      </c>
      <c r="AT1071">
        <v>1.0388999999999999</v>
      </c>
      <c r="AU1071">
        <v>1.0392999999999999</v>
      </c>
      <c r="AV1071" s="176">
        <v>1.0410999999999999</v>
      </c>
      <c r="AW1071">
        <v>1.0814999999999999</v>
      </c>
      <c r="AX1071">
        <v>1.1373</v>
      </c>
      <c r="AY1071" s="28">
        <v>1.1214</v>
      </c>
      <c r="AZ1071">
        <v>1.12015</v>
      </c>
      <c r="BA1071">
        <v>1.12225</v>
      </c>
      <c r="BB1071">
        <v>1.1248</v>
      </c>
      <c r="BC1071">
        <v>1.1269</v>
      </c>
      <c r="BF1071">
        <v>1.1334500000000001</v>
      </c>
      <c r="BH1071">
        <v>1.13975</v>
      </c>
      <c r="BI1071">
        <v>1.1453500000000001</v>
      </c>
      <c r="BJ1071">
        <v>1.1503000000000001</v>
      </c>
      <c r="BK1071">
        <v>1.1552500000000001</v>
      </c>
      <c r="BL1071">
        <v>1.1601999999999999</v>
      </c>
      <c r="BM1071">
        <v>1.1649</v>
      </c>
      <c r="BN1071">
        <v>1.1691</v>
      </c>
      <c r="BO1071">
        <v>1.1733</v>
      </c>
      <c r="BP1071">
        <v>1.1775</v>
      </c>
      <c r="BQ1071">
        <v>1.1818500000000001</v>
      </c>
      <c r="BR1071">
        <v>1.1861999999999999</v>
      </c>
      <c r="BS1071">
        <v>1.1903999999999999</v>
      </c>
      <c r="BT1071">
        <v>1.1946000000000001</v>
      </c>
      <c r="BU1071">
        <v>1.19865</v>
      </c>
      <c r="BV1071">
        <v>1.20295</v>
      </c>
      <c r="BW1071">
        <v>1.2071499999999999</v>
      </c>
      <c r="BX1071">
        <v>1.2113499999999999</v>
      </c>
    </row>
    <row r="1072" spans="1:76">
      <c r="A1072" s="95">
        <v>45792</v>
      </c>
      <c r="AI1072">
        <v>1.0837000000000001</v>
      </c>
      <c r="AJ1072">
        <v>1.0826</v>
      </c>
      <c r="AK1072">
        <v>1.0810999999999999</v>
      </c>
      <c r="AL1072">
        <v>1.0718000000000001</v>
      </c>
      <c r="AM1072">
        <v>1.0851999999999999</v>
      </c>
      <c r="AN1072">
        <v>1.0705</v>
      </c>
      <c r="AO1072">
        <v>1.0828</v>
      </c>
      <c r="AP1072">
        <v>1.1034999999999999</v>
      </c>
      <c r="AQ1072">
        <v>1.1195999999999999</v>
      </c>
      <c r="AR1072">
        <v>1.0882000000000001</v>
      </c>
      <c r="AS1072">
        <v>1.0562</v>
      </c>
      <c r="AT1072">
        <v>1.0388999999999999</v>
      </c>
      <c r="AU1072">
        <v>1.0392999999999999</v>
      </c>
      <c r="AV1072" s="176">
        <v>1.0410999999999999</v>
      </c>
      <c r="AW1072">
        <v>1.0814999999999999</v>
      </c>
      <c r="AX1072">
        <v>1.1373</v>
      </c>
      <c r="AY1072" s="28">
        <v>1.1185</v>
      </c>
      <c r="AZ1072">
        <v>1.11975</v>
      </c>
      <c r="BA1072">
        <v>1.12185</v>
      </c>
      <c r="BB1072">
        <v>1.1244000000000001</v>
      </c>
      <c r="BC1072">
        <v>1.1265499999999999</v>
      </c>
      <c r="BF1072">
        <v>1.1331500000000001</v>
      </c>
      <c r="BH1072">
        <v>1.1393500000000001</v>
      </c>
      <c r="BI1072">
        <v>1.1449</v>
      </c>
      <c r="BJ1072">
        <v>1.14975</v>
      </c>
      <c r="BK1072">
        <v>1.15455</v>
      </c>
      <c r="BL1072">
        <v>1.1594</v>
      </c>
      <c r="BM1072">
        <v>1.1640999999999999</v>
      </c>
      <c r="BN1072">
        <v>1.1684000000000001</v>
      </c>
      <c r="BO1072">
        <v>1.1727000000000001</v>
      </c>
      <c r="BP1072">
        <v>1.177</v>
      </c>
      <c r="BQ1072">
        <v>1.1815</v>
      </c>
      <c r="BR1072">
        <v>1.1859500000000001</v>
      </c>
      <c r="BS1072">
        <v>1.19025</v>
      </c>
      <c r="BT1072">
        <v>1.19455</v>
      </c>
      <c r="BU1072">
        <v>1.1987000000000001</v>
      </c>
      <c r="BV1072">
        <v>1.2031499999999999</v>
      </c>
      <c r="BW1072">
        <v>1.2074499999999999</v>
      </c>
      <c r="BX1072">
        <v>1.2118</v>
      </c>
    </row>
    <row r="1073" spans="1:76">
      <c r="A1073" s="95">
        <v>45793</v>
      </c>
      <c r="AI1073">
        <v>1.0837000000000001</v>
      </c>
      <c r="AJ1073">
        <v>1.0826</v>
      </c>
      <c r="AK1073">
        <v>1.0810999999999999</v>
      </c>
      <c r="AL1073">
        <v>1.0718000000000001</v>
      </c>
      <c r="AM1073">
        <v>1.0851999999999999</v>
      </c>
      <c r="AN1073">
        <v>1.0705</v>
      </c>
      <c r="AO1073">
        <v>1.0828</v>
      </c>
      <c r="AP1073">
        <v>1.1034999999999999</v>
      </c>
      <c r="AQ1073">
        <v>1.1195999999999999</v>
      </c>
      <c r="AR1073">
        <v>1.0882000000000001</v>
      </c>
      <c r="AS1073">
        <v>1.0562</v>
      </c>
      <c r="AT1073">
        <v>1.0388999999999999</v>
      </c>
      <c r="AU1073">
        <v>1.0392999999999999</v>
      </c>
      <c r="AV1073" s="176">
        <v>1.0410999999999999</v>
      </c>
      <c r="AW1073">
        <v>1.0814999999999999</v>
      </c>
      <c r="AX1073">
        <v>1.1373</v>
      </c>
      <c r="AY1073" s="28">
        <v>1.1194</v>
      </c>
      <c r="AZ1073">
        <v>1.1172</v>
      </c>
      <c r="BA1073">
        <v>1.1193</v>
      </c>
      <c r="BB1073">
        <v>1.12185</v>
      </c>
      <c r="BC1073">
        <v>1.1240000000000001</v>
      </c>
      <c r="BF1073">
        <v>1.1307</v>
      </c>
      <c r="BH1073">
        <v>1.1371</v>
      </c>
      <c r="BI1073">
        <v>1.1427</v>
      </c>
      <c r="BJ1073">
        <v>1.1476500000000001</v>
      </c>
      <c r="BK1073">
        <v>1.1526000000000001</v>
      </c>
      <c r="BL1073">
        <v>1.1575500000000001</v>
      </c>
      <c r="BM1073">
        <v>1.16235</v>
      </c>
      <c r="BN1073">
        <v>1.16655</v>
      </c>
      <c r="BO1073">
        <v>1.1708000000000001</v>
      </c>
      <c r="BP1073">
        <v>1.1750499999999999</v>
      </c>
      <c r="BQ1073">
        <v>1.1794500000000001</v>
      </c>
      <c r="BR1073">
        <v>1.1838500000000001</v>
      </c>
      <c r="BS1073">
        <v>1.1880999999999999</v>
      </c>
      <c r="BT1073">
        <v>1.1922999999999999</v>
      </c>
      <c r="BU1073">
        <v>1.1963999999999999</v>
      </c>
      <c r="BV1073">
        <v>1.2008000000000001</v>
      </c>
      <c r="BW1073">
        <v>1.20505</v>
      </c>
      <c r="BX1073">
        <v>1.2092499999999999</v>
      </c>
    </row>
    <row r="1074" spans="1:76">
      <c r="A1074" s="95">
        <v>45796</v>
      </c>
      <c r="AI1074">
        <v>1.0837000000000001</v>
      </c>
      <c r="AJ1074">
        <v>1.0826</v>
      </c>
      <c r="AK1074">
        <v>1.0810999999999999</v>
      </c>
      <c r="AL1074">
        <v>1.0718000000000001</v>
      </c>
      <c r="AM1074">
        <v>1.0851999999999999</v>
      </c>
      <c r="AN1074">
        <v>1.0705</v>
      </c>
      <c r="AO1074">
        <v>1.0828</v>
      </c>
      <c r="AP1074">
        <v>1.1034999999999999</v>
      </c>
      <c r="AQ1074">
        <v>1.1195999999999999</v>
      </c>
      <c r="AR1074">
        <v>1.0882000000000001</v>
      </c>
      <c r="AS1074">
        <v>1.0562</v>
      </c>
      <c r="AT1074">
        <v>1.0388999999999999</v>
      </c>
      <c r="AU1074">
        <v>1.0392999999999999</v>
      </c>
      <c r="AV1074" s="176">
        <v>1.0410999999999999</v>
      </c>
      <c r="AW1074">
        <v>1.0814999999999999</v>
      </c>
      <c r="AX1074">
        <v>1.1373</v>
      </c>
      <c r="AY1074" s="28">
        <v>1.1262000000000001</v>
      </c>
      <c r="AZ1074">
        <v>1.1254500000000001</v>
      </c>
      <c r="BA1074">
        <v>1.1275500000000001</v>
      </c>
      <c r="BB1074">
        <v>1.13015</v>
      </c>
      <c r="BC1074">
        <v>1.13235</v>
      </c>
      <c r="BD1074">
        <v>1.13415</v>
      </c>
      <c r="BF1074">
        <v>1.1390499999999999</v>
      </c>
      <c r="BH1074">
        <v>1.1454500000000001</v>
      </c>
      <c r="BI1074">
        <v>1.1511</v>
      </c>
      <c r="BJ1074">
        <v>1.1560999999999999</v>
      </c>
      <c r="BK1074">
        <v>1.1611</v>
      </c>
      <c r="BL1074">
        <v>1.1660999999999999</v>
      </c>
      <c r="BM1074">
        <v>1.1709499999999999</v>
      </c>
      <c r="BN1074">
        <v>1.1753499999999999</v>
      </c>
      <c r="BO1074">
        <v>1.1797500000000001</v>
      </c>
      <c r="BP1074">
        <v>1.1841999999999999</v>
      </c>
      <c r="BQ1074">
        <v>1.1888000000000001</v>
      </c>
      <c r="BR1074">
        <v>1.1933499999999999</v>
      </c>
      <c r="BS1074">
        <v>1.1977500000000001</v>
      </c>
      <c r="BT1074">
        <v>1.2021500000000001</v>
      </c>
      <c r="BU1074">
        <v>1.2063999999999999</v>
      </c>
      <c r="BV1074">
        <v>1.21095</v>
      </c>
      <c r="BW1074">
        <v>1.2153499999999999</v>
      </c>
      <c r="BX1074">
        <v>1.2198</v>
      </c>
    </row>
    <row r="1075" spans="1:76">
      <c r="A1075" s="95">
        <v>45797</v>
      </c>
      <c r="AI1075">
        <v>1.0837000000000001</v>
      </c>
      <c r="AJ1075">
        <v>1.0826</v>
      </c>
      <c r="AK1075">
        <v>1.0810999999999999</v>
      </c>
      <c r="AL1075">
        <v>1.0718000000000001</v>
      </c>
      <c r="AM1075">
        <v>1.0851999999999999</v>
      </c>
      <c r="AN1075">
        <v>1.0705</v>
      </c>
      <c r="AO1075">
        <v>1.0828</v>
      </c>
      <c r="AP1075">
        <v>1.1034999999999999</v>
      </c>
      <c r="AQ1075">
        <v>1.1195999999999999</v>
      </c>
      <c r="AR1075">
        <v>1.0882000000000001</v>
      </c>
      <c r="AS1075">
        <v>1.0562</v>
      </c>
      <c r="AT1075">
        <v>1.0388999999999999</v>
      </c>
      <c r="AU1075">
        <v>1.0392999999999999</v>
      </c>
      <c r="AV1075" s="176">
        <v>1.0410999999999999</v>
      </c>
      <c r="AW1075">
        <v>1.0814999999999999</v>
      </c>
      <c r="AX1075">
        <v>1.1373</v>
      </c>
      <c r="AY1075" s="28">
        <v>1.1241000000000001</v>
      </c>
      <c r="AZ1075">
        <v>1.1291500000000001</v>
      </c>
      <c r="BA1075">
        <v>1.1312500000000001</v>
      </c>
      <c r="BB1075">
        <v>1.1338999999999999</v>
      </c>
      <c r="BC1075">
        <v>1.13605</v>
      </c>
      <c r="BD1075">
        <v>1.13805</v>
      </c>
      <c r="BF1075">
        <v>1.1428499999999999</v>
      </c>
      <c r="BH1075">
        <v>1.1493</v>
      </c>
      <c r="BI1075">
        <v>1.1548499999999999</v>
      </c>
      <c r="BJ1075">
        <v>1.1597500000000001</v>
      </c>
      <c r="BK1075">
        <v>1.1647000000000001</v>
      </c>
      <c r="BL1075">
        <v>1.1696</v>
      </c>
      <c r="BM1075">
        <v>1.1744000000000001</v>
      </c>
      <c r="BN1075">
        <v>1.1787000000000001</v>
      </c>
      <c r="BO1075">
        <v>1.1830499999999999</v>
      </c>
      <c r="BP1075">
        <v>1.1873499999999999</v>
      </c>
      <c r="BQ1075">
        <v>1.1918500000000001</v>
      </c>
      <c r="BR1075">
        <v>1.1962999999999999</v>
      </c>
      <c r="BS1075">
        <v>1.20065</v>
      </c>
      <c r="BT1075">
        <v>1.20495</v>
      </c>
      <c r="BU1075">
        <v>1.2091000000000001</v>
      </c>
      <c r="BV1075">
        <v>1.2135499999999999</v>
      </c>
      <c r="BW1075">
        <v>1.2179</v>
      </c>
      <c r="BX1075">
        <v>1.2222</v>
      </c>
    </row>
    <row r="1076" spans="1:76">
      <c r="A1076" s="95">
        <v>45798</v>
      </c>
      <c r="AI1076">
        <v>1.0837000000000001</v>
      </c>
      <c r="AJ1076">
        <v>1.0826</v>
      </c>
      <c r="AK1076">
        <v>1.0810999999999999</v>
      </c>
      <c r="AL1076">
        <v>1.0718000000000001</v>
      </c>
      <c r="AM1076">
        <v>1.0851999999999999</v>
      </c>
      <c r="AN1076">
        <v>1.0705</v>
      </c>
      <c r="AO1076">
        <v>1.0828</v>
      </c>
      <c r="AP1076">
        <v>1.1034999999999999</v>
      </c>
      <c r="AQ1076">
        <v>1.1195999999999999</v>
      </c>
      <c r="AR1076">
        <v>1.0882000000000001</v>
      </c>
      <c r="AS1076">
        <v>1.0562</v>
      </c>
      <c r="AT1076">
        <v>1.0388999999999999</v>
      </c>
      <c r="AU1076">
        <v>1.0392999999999999</v>
      </c>
      <c r="AV1076" s="176">
        <v>1.0410999999999999</v>
      </c>
      <c r="AW1076">
        <v>1.0814999999999999</v>
      </c>
      <c r="AX1076">
        <v>1.1373</v>
      </c>
      <c r="AY1076" s="28">
        <v>1.1321000000000001</v>
      </c>
      <c r="AZ1076">
        <v>1.1352</v>
      </c>
      <c r="BA1076">
        <v>1.1373</v>
      </c>
      <c r="BB1076">
        <v>1.1399999999999999</v>
      </c>
      <c r="BC1076">
        <v>1.1422000000000001</v>
      </c>
      <c r="BD1076">
        <v>1.1442000000000001</v>
      </c>
      <c r="BF1076">
        <v>1.149</v>
      </c>
      <c r="BH1076">
        <v>1.1554500000000001</v>
      </c>
      <c r="BI1076">
        <v>1.1612499999999999</v>
      </c>
      <c r="BJ1076">
        <v>1.16625</v>
      </c>
      <c r="BK1076">
        <v>1.1712499999999999</v>
      </c>
      <c r="BL1076">
        <v>1.1762999999999999</v>
      </c>
      <c r="BM1076">
        <v>1.1812</v>
      </c>
      <c r="BN1076">
        <v>1.1856500000000001</v>
      </c>
      <c r="BO1076">
        <v>1.19015</v>
      </c>
      <c r="BP1076">
        <v>1.19465</v>
      </c>
      <c r="BQ1076">
        <v>1.1993499999999999</v>
      </c>
      <c r="BR1076">
        <v>1.204</v>
      </c>
      <c r="BS1076">
        <v>1.2084999999999999</v>
      </c>
      <c r="BT1076">
        <v>1.2130000000000001</v>
      </c>
      <c r="BU1076">
        <v>1.2173499999999999</v>
      </c>
      <c r="BV1076">
        <v>1.222</v>
      </c>
      <c r="BW1076">
        <v>1.2264999999999999</v>
      </c>
      <c r="BX1076">
        <v>1.2310000000000001</v>
      </c>
    </row>
    <row r="1077" spans="1:76">
      <c r="A1077" s="95">
        <v>45799</v>
      </c>
      <c r="AI1077">
        <v>1.0837000000000001</v>
      </c>
      <c r="AJ1077">
        <v>1.0826</v>
      </c>
      <c r="AK1077">
        <v>1.0810999999999999</v>
      </c>
      <c r="AL1077">
        <v>1.0718000000000001</v>
      </c>
      <c r="AM1077">
        <v>1.0851999999999999</v>
      </c>
      <c r="AN1077">
        <v>1.0705</v>
      </c>
      <c r="AO1077">
        <v>1.0828</v>
      </c>
      <c r="AP1077">
        <v>1.1034999999999999</v>
      </c>
      <c r="AQ1077">
        <v>1.1195999999999999</v>
      </c>
      <c r="AR1077">
        <v>1.0882000000000001</v>
      </c>
      <c r="AS1077">
        <v>1.0562</v>
      </c>
      <c r="AT1077">
        <v>1.0388999999999999</v>
      </c>
      <c r="AU1077">
        <v>1.0392999999999999</v>
      </c>
      <c r="AV1077" s="176">
        <v>1.0410999999999999</v>
      </c>
      <c r="AW1077">
        <v>1.0814999999999999</v>
      </c>
      <c r="AX1077">
        <v>1.1373</v>
      </c>
      <c r="AY1077" s="28">
        <v>1.1309</v>
      </c>
      <c r="AZ1077">
        <v>1.1294</v>
      </c>
      <c r="BA1077">
        <v>1.1315500000000001</v>
      </c>
      <c r="BB1077">
        <v>1.1342000000000001</v>
      </c>
      <c r="BC1077">
        <v>1.1364000000000001</v>
      </c>
      <c r="BD1077">
        <v>1.1384000000000001</v>
      </c>
      <c r="BF1077">
        <v>1.1432500000000001</v>
      </c>
      <c r="BH1077">
        <v>1.14985</v>
      </c>
      <c r="BI1077">
        <v>1.1556999999999999</v>
      </c>
      <c r="BJ1077">
        <v>1.1608499999999999</v>
      </c>
      <c r="BK1077">
        <v>1.16595</v>
      </c>
      <c r="BL1077">
        <v>1.1711</v>
      </c>
      <c r="BM1077">
        <v>1.17605</v>
      </c>
      <c r="BN1077">
        <v>1.18035</v>
      </c>
      <c r="BO1077">
        <v>1.1847000000000001</v>
      </c>
      <c r="BP1077">
        <v>1.1890499999999999</v>
      </c>
      <c r="BQ1077">
        <v>1.1935500000000001</v>
      </c>
      <c r="BR1077">
        <v>1.1980500000000001</v>
      </c>
      <c r="BS1077">
        <v>1.20235</v>
      </c>
      <c r="BT1077">
        <v>1.2067000000000001</v>
      </c>
      <c r="BU1077">
        <v>1.21085</v>
      </c>
      <c r="BV1077">
        <v>1.2153499999999999</v>
      </c>
      <c r="BW1077">
        <v>1.2197</v>
      </c>
      <c r="BX1077">
        <v>1.224</v>
      </c>
    </row>
    <row r="1078" spans="1:76">
      <c r="A1078" s="95">
        <v>45800</v>
      </c>
      <c r="AI1078">
        <v>1.0837000000000001</v>
      </c>
      <c r="AJ1078">
        <v>1.0826</v>
      </c>
      <c r="AK1078">
        <v>1.0810999999999999</v>
      </c>
      <c r="AL1078">
        <v>1.0718000000000001</v>
      </c>
      <c r="AM1078">
        <v>1.0851999999999999</v>
      </c>
      <c r="AN1078">
        <v>1.0705</v>
      </c>
      <c r="AO1078">
        <v>1.0828</v>
      </c>
      <c r="AP1078">
        <v>1.1034999999999999</v>
      </c>
      <c r="AQ1078">
        <v>1.1195999999999999</v>
      </c>
      <c r="AR1078">
        <v>1.0882000000000001</v>
      </c>
      <c r="AS1078">
        <v>1.0562</v>
      </c>
      <c r="AT1078">
        <v>1.0388999999999999</v>
      </c>
      <c r="AU1078">
        <v>1.0392999999999999</v>
      </c>
      <c r="AV1078" s="176">
        <v>1.0410999999999999</v>
      </c>
      <c r="AW1078">
        <v>1.0814999999999999</v>
      </c>
      <c r="AX1078">
        <v>1.1373</v>
      </c>
      <c r="AY1078" s="28">
        <v>1.1301000000000001</v>
      </c>
      <c r="AZ1078">
        <v>1.1375999999999999</v>
      </c>
      <c r="BA1078">
        <v>1.13975</v>
      </c>
      <c r="BB1078">
        <v>1.14245</v>
      </c>
      <c r="BC1078">
        <v>1.1447000000000001</v>
      </c>
      <c r="BD1078">
        <v>1.1468</v>
      </c>
      <c r="BF1078">
        <v>1.1517999999999999</v>
      </c>
      <c r="BH1078">
        <v>1.15865</v>
      </c>
      <c r="BI1078">
        <v>1.1647000000000001</v>
      </c>
      <c r="BJ1078">
        <v>1.1698999999999999</v>
      </c>
      <c r="BK1078">
        <v>1.1751</v>
      </c>
      <c r="BL1078">
        <v>1.1802999999999999</v>
      </c>
      <c r="BM1078">
        <v>1.1853</v>
      </c>
      <c r="BN1078">
        <v>1.1897</v>
      </c>
      <c r="BO1078">
        <v>1.1940999999999999</v>
      </c>
      <c r="BP1078">
        <v>1.1984999999999999</v>
      </c>
      <c r="BQ1078">
        <v>1.2031000000000001</v>
      </c>
      <c r="BR1078">
        <v>1.2076499999999999</v>
      </c>
      <c r="BS1078">
        <v>1.2120500000000001</v>
      </c>
      <c r="BT1078">
        <v>1.2163999999999999</v>
      </c>
      <c r="BU1078">
        <v>1.22065</v>
      </c>
      <c r="BV1078">
        <v>1.2252000000000001</v>
      </c>
      <c r="BW1078">
        <v>1.2296</v>
      </c>
      <c r="BX1078">
        <v>1.234</v>
      </c>
    </row>
    <row r="1079" spans="1:76">
      <c r="A1079" s="103">
        <v>45803</v>
      </c>
      <c r="AI1079">
        <v>1.0837000000000001</v>
      </c>
      <c r="AJ1079">
        <v>1.0826</v>
      </c>
      <c r="AK1079">
        <v>1.0810999999999999</v>
      </c>
      <c r="AL1079">
        <v>1.0718000000000001</v>
      </c>
      <c r="AM1079">
        <v>1.0851999999999999</v>
      </c>
      <c r="AN1079">
        <v>1.0705</v>
      </c>
      <c r="AO1079">
        <v>1.0828</v>
      </c>
      <c r="AP1079">
        <v>1.1034999999999999</v>
      </c>
      <c r="AQ1079">
        <v>1.1195999999999999</v>
      </c>
      <c r="AR1079">
        <v>1.0882000000000001</v>
      </c>
      <c r="AS1079">
        <v>1.0562</v>
      </c>
      <c r="AT1079">
        <v>1.0388999999999999</v>
      </c>
      <c r="AU1079">
        <v>1.0392999999999999</v>
      </c>
      <c r="AV1079" s="176">
        <v>1.0410999999999999</v>
      </c>
      <c r="AW1079">
        <v>1.0814999999999999</v>
      </c>
      <c r="AX1079">
        <v>1.1373</v>
      </c>
      <c r="AY1079" s="28">
        <v>1.1380999999999999</v>
      </c>
      <c r="AZ1079" s="189">
        <v>1.1375999999999999</v>
      </c>
      <c r="BA1079" s="189">
        <v>1.13975</v>
      </c>
      <c r="BB1079" s="189">
        <v>1.14245</v>
      </c>
      <c r="BC1079" s="189">
        <v>1.1447000000000001</v>
      </c>
      <c r="BD1079" s="189">
        <v>1.1468</v>
      </c>
      <c r="BE1079" s="189"/>
      <c r="BF1079" s="189">
        <v>1.1517999999999999</v>
      </c>
      <c r="BG1079" s="189"/>
      <c r="BH1079" s="189">
        <v>1.15865</v>
      </c>
      <c r="BI1079" s="189">
        <v>1.1647000000000001</v>
      </c>
      <c r="BJ1079" s="189">
        <v>1.1698999999999999</v>
      </c>
      <c r="BK1079" s="189">
        <v>1.1751</v>
      </c>
      <c r="BL1079" s="189">
        <v>1.1802999999999999</v>
      </c>
      <c r="BM1079" s="189">
        <v>1.1853</v>
      </c>
      <c r="BN1079" s="189">
        <v>1.1897</v>
      </c>
      <c r="BO1079" s="189">
        <v>1.1940999999999999</v>
      </c>
      <c r="BP1079" s="189">
        <v>1.1984999999999999</v>
      </c>
      <c r="BQ1079" s="189">
        <v>1.2031000000000001</v>
      </c>
      <c r="BR1079" s="189">
        <v>1.2076499999999999</v>
      </c>
      <c r="BS1079" s="189">
        <v>1.2120500000000001</v>
      </c>
      <c r="BT1079" s="189">
        <v>1.2163999999999999</v>
      </c>
      <c r="BU1079" s="189">
        <v>1.22065</v>
      </c>
      <c r="BV1079" s="189">
        <v>1.2252000000000001</v>
      </c>
      <c r="BW1079" s="189">
        <v>1.2296</v>
      </c>
      <c r="BX1079" s="189">
        <v>1.234</v>
      </c>
    </row>
    <row r="1080" spans="1:76">
      <c r="A1080" s="95">
        <v>45804</v>
      </c>
      <c r="AI1080">
        <v>1.0837000000000001</v>
      </c>
      <c r="AJ1080">
        <v>1.0826</v>
      </c>
      <c r="AK1080">
        <v>1.0810999999999999</v>
      </c>
      <c r="AL1080">
        <v>1.0718000000000001</v>
      </c>
      <c r="AM1080">
        <v>1.0851999999999999</v>
      </c>
      <c r="AN1080">
        <v>1.0705</v>
      </c>
      <c r="AO1080">
        <v>1.0828</v>
      </c>
      <c r="AP1080">
        <v>1.1034999999999999</v>
      </c>
      <c r="AQ1080">
        <v>1.1195999999999999</v>
      </c>
      <c r="AR1080">
        <v>1.0882000000000001</v>
      </c>
      <c r="AS1080">
        <v>1.0562</v>
      </c>
      <c r="AT1080">
        <v>1.0388999999999999</v>
      </c>
      <c r="AU1080">
        <v>1.0392999999999999</v>
      </c>
      <c r="AV1080" s="176">
        <v>1.0410999999999999</v>
      </c>
      <c r="AW1080">
        <v>1.0814999999999999</v>
      </c>
      <c r="AX1080">
        <v>1.1373</v>
      </c>
      <c r="AY1080" s="28">
        <v>1.1355999999999999</v>
      </c>
      <c r="AZ1080">
        <v>1.1352500000000001</v>
      </c>
      <c r="BA1080">
        <v>1.1374</v>
      </c>
      <c r="BB1080">
        <v>1.14015</v>
      </c>
      <c r="BC1080">
        <v>1.1423000000000001</v>
      </c>
      <c r="BD1080">
        <v>1.1444000000000001</v>
      </c>
      <c r="BF1080">
        <v>1.1493500000000001</v>
      </c>
      <c r="BH1080">
        <v>1.15615</v>
      </c>
      <c r="BI1080">
        <v>1.16215</v>
      </c>
      <c r="BJ1080">
        <v>1.1672499999999999</v>
      </c>
      <c r="BK1080">
        <v>1.17235</v>
      </c>
      <c r="BL1080">
        <v>1.1774500000000001</v>
      </c>
      <c r="BM1080">
        <v>1.18245</v>
      </c>
      <c r="BN1080">
        <v>1.18675</v>
      </c>
      <c r="BO1080">
        <v>1.1911</v>
      </c>
      <c r="BP1080">
        <v>1.1954499999999999</v>
      </c>
      <c r="BQ1080">
        <v>1.2</v>
      </c>
      <c r="BR1080">
        <v>1.20445</v>
      </c>
      <c r="BS1080">
        <v>1.2088000000000001</v>
      </c>
      <c r="BT1080">
        <v>1.21315</v>
      </c>
      <c r="BU1080">
        <v>1.2173499999999999</v>
      </c>
      <c r="BV1080">
        <v>1.2218</v>
      </c>
      <c r="BW1080">
        <v>1.2261500000000001</v>
      </c>
      <c r="BX1080">
        <v>1.2304999999999999</v>
      </c>
    </row>
    <row r="1081" spans="1:76">
      <c r="A1081" s="95">
        <v>45805</v>
      </c>
      <c r="AI1081">
        <v>1.0837000000000001</v>
      </c>
      <c r="AJ1081">
        <v>1.0826</v>
      </c>
      <c r="AK1081">
        <v>1.0810999999999999</v>
      </c>
      <c r="AL1081">
        <v>1.0718000000000001</v>
      </c>
      <c r="AM1081">
        <v>1.0851999999999999</v>
      </c>
      <c r="AN1081">
        <v>1.0705</v>
      </c>
      <c r="AO1081">
        <v>1.0828</v>
      </c>
      <c r="AP1081">
        <v>1.1034999999999999</v>
      </c>
      <c r="AQ1081">
        <v>1.1195999999999999</v>
      </c>
      <c r="AR1081">
        <v>1.0882000000000001</v>
      </c>
      <c r="AS1081">
        <v>1.0562</v>
      </c>
      <c r="AT1081">
        <v>1.0388999999999999</v>
      </c>
      <c r="AU1081">
        <v>1.0392999999999999</v>
      </c>
      <c r="AV1081" s="176">
        <v>1.0410999999999999</v>
      </c>
      <c r="AW1081">
        <v>1.0814999999999999</v>
      </c>
      <c r="AX1081">
        <v>1.1373</v>
      </c>
      <c r="AY1081" s="28">
        <v>1.1316999999999999</v>
      </c>
      <c r="AZ1081">
        <v>1.1307499999999999</v>
      </c>
      <c r="BA1081">
        <v>1.1328499999999999</v>
      </c>
      <c r="BB1081">
        <v>1.1355500000000001</v>
      </c>
      <c r="BC1081">
        <v>1.13775</v>
      </c>
      <c r="BD1081">
        <v>1.13985</v>
      </c>
      <c r="BF1081">
        <v>1.1448</v>
      </c>
      <c r="BH1081">
        <v>1.1516500000000001</v>
      </c>
      <c r="BI1081">
        <v>1.1577500000000001</v>
      </c>
      <c r="BJ1081">
        <v>1.163</v>
      </c>
      <c r="BK1081">
        <v>1.1681999999999999</v>
      </c>
      <c r="BL1081">
        <v>1.1734</v>
      </c>
      <c r="BM1081">
        <v>1.1785000000000001</v>
      </c>
      <c r="BN1081">
        <v>1.1829000000000001</v>
      </c>
      <c r="BO1081">
        <v>1.1873499999999999</v>
      </c>
      <c r="BP1081">
        <v>1.1918</v>
      </c>
      <c r="BQ1081">
        <v>1.1963999999999999</v>
      </c>
      <c r="BR1081">
        <v>1.2010000000000001</v>
      </c>
      <c r="BS1081">
        <v>1.2054</v>
      </c>
      <c r="BT1081">
        <v>1.2098500000000001</v>
      </c>
      <c r="BU1081">
        <v>1.2141500000000001</v>
      </c>
      <c r="BV1081">
        <v>1.2186999999999999</v>
      </c>
      <c r="BW1081">
        <v>1.22315</v>
      </c>
      <c r="BX1081">
        <v>1.2276</v>
      </c>
    </row>
    <row r="1082" spans="1:76">
      <c r="A1082" s="95">
        <v>45806</v>
      </c>
      <c r="AI1082">
        <v>1.0837000000000001</v>
      </c>
      <c r="AJ1082">
        <v>1.0826</v>
      </c>
      <c r="AK1082">
        <v>1.0810999999999999</v>
      </c>
      <c r="AL1082">
        <v>1.0718000000000001</v>
      </c>
      <c r="AM1082">
        <v>1.0851999999999999</v>
      </c>
      <c r="AN1082">
        <v>1.0705</v>
      </c>
      <c r="AO1082">
        <v>1.0828</v>
      </c>
      <c r="AP1082">
        <v>1.1034999999999999</v>
      </c>
      <c r="AQ1082">
        <v>1.1195999999999999</v>
      </c>
      <c r="AR1082">
        <v>1.0882000000000001</v>
      </c>
      <c r="AS1082">
        <v>1.0562</v>
      </c>
      <c r="AT1082">
        <v>1.0388999999999999</v>
      </c>
      <c r="AU1082">
        <v>1.0392999999999999</v>
      </c>
      <c r="AV1082" s="176">
        <v>1.0410999999999999</v>
      </c>
      <c r="AW1082">
        <v>1.0814999999999999</v>
      </c>
      <c r="AX1082">
        <v>1.1373</v>
      </c>
      <c r="AY1082" s="28">
        <v>1.1281000000000001</v>
      </c>
      <c r="AZ1082">
        <v>1.1387</v>
      </c>
      <c r="BA1082">
        <v>1.1408499999999999</v>
      </c>
      <c r="BB1082">
        <v>1.1435</v>
      </c>
      <c r="BC1082">
        <v>1.1456999999999999</v>
      </c>
      <c r="BD1082">
        <v>1.14775</v>
      </c>
      <c r="BF1082">
        <v>1.1527000000000001</v>
      </c>
      <c r="BH1082">
        <v>1.1594</v>
      </c>
      <c r="BI1082">
        <v>1.1655</v>
      </c>
      <c r="BJ1082">
        <v>1.17055</v>
      </c>
      <c r="BK1082">
        <v>1.1756500000000001</v>
      </c>
      <c r="BL1082">
        <v>1.18075</v>
      </c>
      <c r="BM1082">
        <v>1.1857</v>
      </c>
      <c r="BN1082">
        <v>1.1900500000000001</v>
      </c>
      <c r="BO1082">
        <v>1.19435</v>
      </c>
      <c r="BP1082">
        <v>1.19865</v>
      </c>
      <c r="BQ1082">
        <v>1.2031000000000001</v>
      </c>
      <c r="BR1082">
        <v>1.2075499999999999</v>
      </c>
      <c r="BS1082">
        <v>1.2118500000000001</v>
      </c>
      <c r="BT1082">
        <v>1.2161999999999999</v>
      </c>
      <c r="BU1082">
        <v>1.22035</v>
      </c>
      <c r="BV1082">
        <v>1.2248000000000001</v>
      </c>
      <c r="BW1082">
        <v>1.2291000000000001</v>
      </c>
      <c r="BX1082">
        <v>1.2334000000000001</v>
      </c>
    </row>
    <row r="1083" spans="1:76">
      <c r="A1083" s="95">
        <v>45807</v>
      </c>
      <c r="AI1083">
        <v>1.0837000000000001</v>
      </c>
      <c r="AJ1083">
        <v>1.0826</v>
      </c>
      <c r="AK1083">
        <v>1.0810999999999999</v>
      </c>
      <c r="AL1083">
        <v>1.0718000000000001</v>
      </c>
      <c r="AM1083">
        <v>1.0851999999999999</v>
      </c>
      <c r="AN1083">
        <v>1.0705</v>
      </c>
      <c r="AO1083">
        <v>1.0828</v>
      </c>
      <c r="AP1083">
        <v>1.1034999999999999</v>
      </c>
      <c r="AQ1083">
        <v>1.1195999999999999</v>
      </c>
      <c r="AR1083">
        <v>1.0882000000000001</v>
      </c>
      <c r="AS1083">
        <v>1.0562</v>
      </c>
      <c r="AT1083">
        <v>1.0388999999999999</v>
      </c>
      <c r="AU1083">
        <v>1.0392999999999999</v>
      </c>
      <c r="AV1083" s="176">
        <v>1.0410999999999999</v>
      </c>
      <c r="AW1083">
        <v>1.0814999999999999</v>
      </c>
      <c r="AX1083">
        <v>1.1373</v>
      </c>
      <c r="AY1083" s="28">
        <v>1.1338999999999999</v>
      </c>
      <c r="AZ1083">
        <v>1.137</v>
      </c>
      <c r="BA1083">
        <v>1.1391</v>
      </c>
      <c r="BB1083">
        <v>1.1417999999999999</v>
      </c>
      <c r="BC1083">
        <v>1.1439999999999999</v>
      </c>
      <c r="BD1083">
        <v>1.1459999999999999</v>
      </c>
      <c r="BF1083">
        <v>1.1508499999999999</v>
      </c>
      <c r="BH1083">
        <v>1.1574500000000001</v>
      </c>
      <c r="BI1083">
        <v>1.1633</v>
      </c>
      <c r="BJ1083">
        <v>1.16825</v>
      </c>
      <c r="BK1083">
        <v>1.1732499999999999</v>
      </c>
      <c r="BL1083">
        <v>1.1781999999999999</v>
      </c>
      <c r="BM1083">
        <v>1.1831</v>
      </c>
      <c r="BN1083">
        <v>1.1874</v>
      </c>
      <c r="BO1083">
        <v>1.1917</v>
      </c>
      <c r="BP1083">
        <v>1.196</v>
      </c>
      <c r="BQ1083">
        <v>1.2004999999999999</v>
      </c>
      <c r="BR1083">
        <v>1.2049000000000001</v>
      </c>
      <c r="BS1083">
        <v>1.2092000000000001</v>
      </c>
      <c r="BT1083">
        <v>1.2135</v>
      </c>
      <c r="BU1083">
        <v>1.2176499999999999</v>
      </c>
      <c r="BV1083">
        <v>1.2221</v>
      </c>
      <c r="BW1083">
        <v>1.2263999999999999</v>
      </c>
      <c r="BX1083">
        <v>1.2306999999999999</v>
      </c>
    </row>
    <row r="1084" spans="1:76">
      <c r="A1084" s="95">
        <v>45810</v>
      </c>
      <c r="AI1084">
        <v>1.0837000000000001</v>
      </c>
      <c r="AJ1084">
        <v>1.0826</v>
      </c>
      <c r="AK1084">
        <v>1.0810999999999999</v>
      </c>
      <c r="AL1084">
        <v>1.0718000000000001</v>
      </c>
      <c r="AM1084">
        <v>1.0851999999999999</v>
      </c>
      <c r="AN1084">
        <v>1.0705</v>
      </c>
      <c r="AO1084">
        <v>1.0828</v>
      </c>
      <c r="AP1084">
        <v>1.1034999999999999</v>
      </c>
      <c r="AQ1084">
        <v>1.1195999999999999</v>
      </c>
      <c r="AR1084">
        <v>1.0882000000000001</v>
      </c>
      <c r="AS1084">
        <v>1.0562</v>
      </c>
      <c r="AT1084">
        <v>1.0388999999999999</v>
      </c>
      <c r="AU1084">
        <v>1.0392999999999999</v>
      </c>
      <c r="AV1084" s="176">
        <v>1.0410999999999999</v>
      </c>
      <c r="AW1084">
        <v>1.0814999999999999</v>
      </c>
      <c r="AX1084">
        <v>1.1373</v>
      </c>
      <c r="AY1084">
        <v>1.1338999999999999</v>
      </c>
      <c r="AZ1084" s="28">
        <v>1.1418999999999999</v>
      </c>
      <c r="BA1084">
        <v>1.1473</v>
      </c>
      <c r="BB1084">
        <v>1.1499999999999999</v>
      </c>
      <c r="BC1084">
        <v>1.15215</v>
      </c>
      <c r="BD1084">
        <v>1.15425</v>
      </c>
      <c r="BF1084">
        <v>1.1591499999999999</v>
      </c>
      <c r="BH1084">
        <v>1.1658500000000001</v>
      </c>
      <c r="BI1084">
        <v>1.1718500000000001</v>
      </c>
      <c r="BJ1084">
        <v>1.1769499999999999</v>
      </c>
      <c r="BK1084">
        <v>1.18205</v>
      </c>
      <c r="BL1084">
        <v>1.1872</v>
      </c>
      <c r="BM1084">
        <v>1.1921999999999999</v>
      </c>
      <c r="BN1084">
        <v>1.19665</v>
      </c>
      <c r="BO1084">
        <v>1.2011000000000001</v>
      </c>
      <c r="BP1084">
        <v>1.2055499999999999</v>
      </c>
      <c r="BQ1084">
        <v>1.2101999999999999</v>
      </c>
      <c r="BR1084">
        <v>1.21475</v>
      </c>
      <c r="BS1084">
        <v>1.2192000000000001</v>
      </c>
      <c r="BT1084">
        <v>1.2236499999999999</v>
      </c>
      <c r="BU1084">
        <v>1.2279500000000001</v>
      </c>
      <c r="BV1084">
        <v>1.23255</v>
      </c>
      <c r="BW1084">
        <v>1.23695</v>
      </c>
      <c r="BX1084">
        <v>1.2414000000000001</v>
      </c>
    </row>
    <row r="1085" spans="1:76">
      <c r="A1085" s="95">
        <v>45811</v>
      </c>
      <c r="AI1085">
        <v>1.0837000000000001</v>
      </c>
      <c r="AJ1085">
        <v>1.0826</v>
      </c>
      <c r="AK1085">
        <v>1.0810999999999999</v>
      </c>
      <c r="AL1085">
        <v>1.0718000000000001</v>
      </c>
      <c r="AM1085">
        <v>1.0851999999999999</v>
      </c>
      <c r="AN1085">
        <v>1.0705</v>
      </c>
      <c r="AO1085">
        <v>1.0828</v>
      </c>
      <c r="AP1085">
        <v>1.1034999999999999</v>
      </c>
      <c r="AQ1085">
        <v>1.1195999999999999</v>
      </c>
      <c r="AR1085">
        <v>1.0882000000000001</v>
      </c>
      <c r="AS1085">
        <v>1.0562</v>
      </c>
      <c r="AT1085">
        <v>1.0388999999999999</v>
      </c>
      <c r="AU1085">
        <v>1.0392999999999999</v>
      </c>
      <c r="AV1085" s="176">
        <v>1.0410999999999999</v>
      </c>
      <c r="AW1085">
        <v>1.0814999999999999</v>
      </c>
      <c r="AX1085">
        <v>1.1373</v>
      </c>
      <c r="AY1085">
        <v>1.1338999999999999</v>
      </c>
      <c r="AZ1085" s="28">
        <v>1.1386000000000001</v>
      </c>
      <c r="BA1085">
        <v>1.14055</v>
      </c>
      <c r="BB1085">
        <v>1.1432500000000001</v>
      </c>
      <c r="BC1085">
        <v>1.1454500000000001</v>
      </c>
      <c r="BD1085">
        <v>1.1474500000000001</v>
      </c>
      <c r="BF1085">
        <v>1.1524000000000001</v>
      </c>
      <c r="BH1085">
        <v>1.1591499999999999</v>
      </c>
      <c r="BI1085">
        <v>1.1652499999999999</v>
      </c>
      <c r="BJ1085">
        <v>1.1705000000000001</v>
      </c>
      <c r="BK1085">
        <v>1.1757</v>
      </c>
      <c r="BL1085">
        <v>1.1809499999999999</v>
      </c>
      <c r="BM1085">
        <v>1.1860999999999999</v>
      </c>
      <c r="BN1085">
        <v>1.1904999999999999</v>
      </c>
      <c r="BO1085">
        <v>1.19495</v>
      </c>
      <c r="BP1085">
        <v>1.1993499999999999</v>
      </c>
      <c r="BQ1085">
        <v>1.2039500000000001</v>
      </c>
      <c r="BR1085">
        <v>1.2084999999999999</v>
      </c>
      <c r="BS1085">
        <v>1.2129000000000001</v>
      </c>
      <c r="BT1085">
        <v>1.2173</v>
      </c>
      <c r="BU1085">
        <v>1.2216</v>
      </c>
      <c r="BV1085">
        <v>1.2261500000000001</v>
      </c>
      <c r="BW1085">
        <v>1.23055</v>
      </c>
      <c r="BX1085">
        <v>1.23495</v>
      </c>
    </row>
    <row r="1086" spans="1:76">
      <c r="A1086" s="95">
        <v>45812</v>
      </c>
      <c r="AI1086">
        <v>1.0837000000000001</v>
      </c>
      <c r="AJ1086">
        <v>1.0826</v>
      </c>
      <c r="AK1086">
        <v>1.0810999999999999</v>
      </c>
      <c r="AL1086">
        <v>1.0718000000000001</v>
      </c>
      <c r="AM1086">
        <v>1.0851999999999999</v>
      </c>
      <c r="AN1086">
        <v>1.0705</v>
      </c>
      <c r="AO1086">
        <v>1.0828</v>
      </c>
      <c r="AP1086">
        <v>1.1034999999999999</v>
      </c>
      <c r="AQ1086">
        <v>1.1195999999999999</v>
      </c>
      <c r="AR1086">
        <v>1.0882000000000001</v>
      </c>
      <c r="AS1086">
        <v>1.0562</v>
      </c>
      <c r="AT1086">
        <v>1.0388999999999999</v>
      </c>
      <c r="AU1086">
        <v>1.0392999999999999</v>
      </c>
      <c r="AV1086" s="176">
        <v>1.0410999999999999</v>
      </c>
      <c r="AW1086">
        <v>1.0814999999999999</v>
      </c>
      <c r="AX1086">
        <v>1.1373</v>
      </c>
      <c r="AY1086">
        <v>1.1338999999999999</v>
      </c>
      <c r="AZ1086" s="28">
        <v>1.1384000000000001</v>
      </c>
      <c r="BA1086">
        <v>1.1450499999999999</v>
      </c>
      <c r="BB1086">
        <v>1.14775</v>
      </c>
      <c r="BC1086">
        <v>1.14995</v>
      </c>
      <c r="BD1086">
        <v>1.1519999999999999</v>
      </c>
      <c r="BF1086">
        <v>1.1567499999999999</v>
      </c>
      <c r="BH1086">
        <v>1.1633</v>
      </c>
      <c r="BI1086">
        <v>1.1691499999999999</v>
      </c>
      <c r="BJ1086">
        <v>1.1739999999999999</v>
      </c>
      <c r="BK1086">
        <v>1.17885</v>
      </c>
      <c r="BL1086">
        <v>1.1837500000000001</v>
      </c>
      <c r="BM1086">
        <v>1.18855</v>
      </c>
      <c r="BN1086">
        <v>1.1927000000000001</v>
      </c>
      <c r="BO1086">
        <v>1.1968000000000001</v>
      </c>
      <c r="BP1086">
        <v>1.20095</v>
      </c>
      <c r="BQ1086">
        <v>1.2053</v>
      </c>
      <c r="BR1086">
        <v>1.2095499999999999</v>
      </c>
      <c r="BS1086">
        <v>1.2137</v>
      </c>
      <c r="BT1086">
        <v>1.2178500000000001</v>
      </c>
      <c r="BU1086">
        <v>1.2218500000000001</v>
      </c>
      <c r="BV1086">
        <v>1.2261500000000001</v>
      </c>
      <c r="BW1086">
        <v>1.2302500000000001</v>
      </c>
      <c r="BX1086">
        <v>1.2343999999999999</v>
      </c>
    </row>
    <row r="1087" spans="1:76">
      <c r="A1087" s="95">
        <v>45813</v>
      </c>
      <c r="AI1087">
        <v>1.0837000000000001</v>
      </c>
      <c r="AJ1087">
        <v>1.0826</v>
      </c>
      <c r="AK1087">
        <v>1.0810999999999999</v>
      </c>
      <c r="AL1087">
        <v>1.0718000000000001</v>
      </c>
      <c r="AM1087">
        <v>1.0851999999999999</v>
      </c>
      <c r="AN1087">
        <v>1.0705</v>
      </c>
      <c r="AO1087">
        <v>1.0828</v>
      </c>
      <c r="AP1087">
        <v>1.1034999999999999</v>
      </c>
      <c r="AQ1087">
        <v>1.1195999999999999</v>
      </c>
      <c r="AR1087">
        <v>1.0882000000000001</v>
      </c>
      <c r="AS1087">
        <v>1.0562</v>
      </c>
      <c r="AT1087">
        <v>1.0388999999999999</v>
      </c>
      <c r="AU1087">
        <v>1.0392999999999999</v>
      </c>
      <c r="AV1087" s="176">
        <v>1.0410999999999999</v>
      </c>
      <c r="AW1087">
        <v>1.0814999999999999</v>
      </c>
      <c r="AX1087">
        <v>1.1373</v>
      </c>
      <c r="AY1087">
        <v>1.1338999999999999</v>
      </c>
      <c r="AZ1087" s="28">
        <v>1.1423000000000001</v>
      </c>
      <c r="BA1087">
        <v>1.1470499999999999</v>
      </c>
      <c r="BB1087">
        <v>1.14975</v>
      </c>
      <c r="BC1087">
        <v>1.1518999999999999</v>
      </c>
      <c r="BD1087">
        <v>1.1538999999999999</v>
      </c>
      <c r="BF1087">
        <v>1.15865</v>
      </c>
      <c r="BH1087">
        <v>1.165</v>
      </c>
      <c r="BI1087">
        <v>1.17065</v>
      </c>
      <c r="BJ1087">
        <v>1.1753499999999999</v>
      </c>
      <c r="BK1087">
        <v>1.1800999999999999</v>
      </c>
      <c r="BL1087">
        <v>1.1848000000000001</v>
      </c>
      <c r="BM1087">
        <v>1.1895</v>
      </c>
      <c r="BN1087">
        <v>1.1936500000000001</v>
      </c>
      <c r="BO1087">
        <v>1.1978</v>
      </c>
      <c r="BP1087">
        <v>1.2019500000000001</v>
      </c>
      <c r="BQ1087">
        <v>1.2062999999999999</v>
      </c>
      <c r="BR1087">
        <v>1.21055</v>
      </c>
      <c r="BS1087">
        <v>1.2146999999999999</v>
      </c>
      <c r="BT1087">
        <v>1.21885</v>
      </c>
      <c r="BU1087">
        <v>1.2229000000000001</v>
      </c>
      <c r="BV1087">
        <v>1.22715</v>
      </c>
      <c r="BW1087">
        <v>1.2313000000000001</v>
      </c>
      <c r="BX1087">
        <v>1.2354499999999999</v>
      </c>
    </row>
    <row r="1088" spans="1:76">
      <c r="A1088" s="95">
        <v>45814</v>
      </c>
      <c r="AI1088">
        <v>1.0837000000000001</v>
      </c>
      <c r="AJ1088">
        <v>1.0826</v>
      </c>
      <c r="AK1088">
        <v>1.0810999999999999</v>
      </c>
      <c r="AL1088">
        <v>1.0718000000000001</v>
      </c>
      <c r="AM1088">
        <v>1.0851999999999999</v>
      </c>
      <c r="AN1088">
        <v>1.0705</v>
      </c>
      <c r="AO1088">
        <v>1.0828</v>
      </c>
      <c r="AP1088">
        <v>1.1034999999999999</v>
      </c>
      <c r="AQ1088">
        <v>1.1195999999999999</v>
      </c>
      <c r="AR1088">
        <v>1.0882000000000001</v>
      </c>
      <c r="AS1088">
        <v>1.0562</v>
      </c>
      <c r="AT1088">
        <v>1.0388999999999999</v>
      </c>
      <c r="AU1088">
        <v>1.0392999999999999</v>
      </c>
      <c r="AV1088" s="176">
        <v>1.0410999999999999</v>
      </c>
      <c r="AW1088">
        <v>1.0814999999999999</v>
      </c>
      <c r="AX1088">
        <v>1.1373</v>
      </c>
      <c r="AY1088">
        <v>1.1338999999999999</v>
      </c>
      <c r="AZ1088" s="28">
        <v>1.1411</v>
      </c>
      <c r="BA1088">
        <v>1.14245</v>
      </c>
      <c r="BB1088">
        <v>1.1451</v>
      </c>
      <c r="BC1088">
        <v>1.1473</v>
      </c>
      <c r="BD1088">
        <v>1.1493500000000001</v>
      </c>
      <c r="BF1088">
        <v>1.1541999999999999</v>
      </c>
      <c r="BH1088">
        <v>1.1608499999999999</v>
      </c>
      <c r="BI1088">
        <v>1.1668499999999999</v>
      </c>
      <c r="BJ1088">
        <v>1.1719999999999999</v>
      </c>
      <c r="BK1088">
        <v>1.1771</v>
      </c>
      <c r="BL1088">
        <v>1.18225</v>
      </c>
      <c r="BM1088">
        <v>1.1873</v>
      </c>
      <c r="BN1088">
        <v>1.1918</v>
      </c>
      <c r="BO1088">
        <v>1.19625</v>
      </c>
      <c r="BP1088">
        <v>1.2007000000000001</v>
      </c>
      <c r="BQ1088">
        <v>1.2053499999999999</v>
      </c>
      <c r="BR1088">
        <v>1.2099500000000001</v>
      </c>
      <c r="BS1088">
        <v>1.2143999999999999</v>
      </c>
      <c r="BT1088">
        <v>1.21885</v>
      </c>
      <c r="BU1088">
        <v>1.22315</v>
      </c>
      <c r="BV1088">
        <v>1.2277499999999999</v>
      </c>
      <c r="BW1088">
        <v>1.2322</v>
      </c>
      <c r="BX1088">
        <v>1.2366999999999999</v>
      </c>
    </row>
    <row r="1089" spans="1:77">
      <c r="A1089" s="95">
        <v>45817</v>
      </c>
      <c r="AI1089">
        <v>1.0837000000000001</v>
      </c>
      <c r="AJ1089">
        <v>1.0826</v>
      </c>
      <c r="AK1089">
        <v>1.0810999999999999</v>
      </c>
      <c r="AL1089">
        <v>1.0718000000000001</v>
      </c>
      <c r="AM1089">
        <v>1.0851999999999999</v>
      </c>
      <c r="AN1089">
        <v>1.0705</v>
      </c>
      <c r="AO1089">
        <v>1.0828</v>
      </c>
      <c r="AP1089">
        <v>1.1034999999999999</v>
      </c>
      <c r="AQ1089">
        <v>1.1195999999999999</v>
      </c>
      <c r="AR1089">
        <v>1.0882000000000001</v>
      </c>
      <c r="AS1089">
        <v>1.0562</v>
      </c>
      <c r="AT1089">
        <v>1.0388999999999999</v>
      </c>
      <c r="AU1089">
        <v>1.0392999999999999</v>
      </c>
      <c r="AV1089" s="176">
        <v>1.0410999999999999</v>
      </c>
      <c r="AW1089">
        <v>1.0814999999999999</v>
      </c>
      <c r="AX1089">
        <v>1.1373</v>
      </c>
      <c r="AY1089">
        <v>1.1338999999999999</v>
      </c>
      <c r="AZ1089" s="28">
        <v>1.141</v>
      </c>
      <c r="BA1089">
        <v>1.1455</v>
      </c>
      <c r="BB1089">
        <v>1.14815</v>
      </c>
      <c r="BC1089">
        <v>1.15035</v>
      </c>
      <c r="BD1089">
        <v>1.1524000000000001</v>
      </c>
      <c r="BF1089">
        <v>1.1573</v>
      </c>
      <c r="BH1089">
        <v>1.16395</v>
      </c>
      <c r="BI1089">
        <v>1.16995</v>
      </c>
      <c r="BJ1089">
        <v>1.1749499999999999</v>
      </c>
      <c r="BK1089">
        <v>1.18</v>
      </c>
      <c r="BL1089">
        <v>1.1850499999999999</v>
      </c>
      <c r="BM1089">
        <v>1.1900999999999999</v>
      </c>
      <c r="BN1089">
        <v>1.1944999999999999</v>
      </c>
      <c r="BO1089">
        <v>1.19885</v>
      </c>
      <c r="BP1089">
        <v>1.2032499999999999</v>
      </c>
      <c r="BQ1089">
        <v>1.2078500000000001</v>
      </c>
      <c r="BR1089">
        <v>1.2123999999999999</v>
      </c>
      <c r="BS1089">
        <v>1.2168000000000001</v>
      </c>
      <c r="BT1089">
        <v>1.2212000000000001</v>
      </c>
      <c r="BU1089">
        <v>1.2254499999999999</v>
      </c>
      <c r="BV1089">
        <v>1.23</v>
      </c>
      <c r="BW1089">
        <v>1.2343999999999999</v>
      </c>
      <c r="BX1089">
        <v>1.23875</v>
      </c>
    </row>
    <row r="1090" spans="1:77">
      <c r="A1090" s="95">
        <v>45818</v>
      </c>
      <c r="AI1090">
        <v>1.0837000000000001</v>
      </c>
      <c r="AJ1090">
        <v>1.0826</v>
      </c>
      <c r="AK1090">
        <v>1.0810999999999999</v>
      </c>
      <c r="AL1090">
        <v>1.0718000000000001</v>
      </c>
      <c r="AM1090">
        <v>1.0851999999999999</v>
      </c>
      <c r="AN1090">
        <v>1.0705</v>
      </c>
      <c r="AO1090">
        <v>1.0828</v>
      </c>
      <c r="AP1090">
        <v>1.1034999999999999</v>
      </c>
      <c r="AQ1090">
        <v>1.1195999999999999</v>
      </c>
      <c r="AR1090">
        <v>1.0882000000000001</v>
      </c>
      <c r="AS1090">
        <v>1.0562</v>
      </c>
      <c r="AT1090">
        <v>1.0388999999999999</v>
      </c>
      <c r="AU1090">
        <v>1.0392999999999999</v>
      </c>
      <c r="AV1090" s="176">
        <v>1.0410999999999999</v>
      </c>
      <c r="AW1090">
        <v>1.0814999999999999</v>
      </c>
      <c r="AX1090">
        <v>1.1373</v>
      </c>
      <c r="AY1090">
        <v>1.1338999999999999</v>
      </c>
      <c r="AZ1090" s="28">
        <v>1.1429</v>
      </c>
      <c r="BA1090">
        <v>1.1446499999999999</v>
      </c>
      <c r="BB1090">
        <v>1.1473</v>
      </c>
      <c r="BC1090">
        <v>1.1495</v>
      </c>
      <c r="BD1090">
        <v>1.1515500000000001</v>
      </c>
      <c r="BF1090">
        <v>1.15645</v>
      </c>
      <c r="BH1090">
        <v>1.1631499999999999</v>
      </c>
      <c r="BI1090">
        <v>1.1692</v>
      </c>
      <c r="BJ1090">
        <v>1.1742999999999999</v>
      </c>
      <c r="BK1090">
        <v>1.1794</v>
      </c>
      <c r="BL1090">
        <v>1.18455</v>
      </c>
      <c r="BM1090">
        <v>1.1896500000000001</v>
      </c>
      <c r="BN1090">
        <v>1.1940999999999999</v>
      </c>
      <c r="BO1090">
        <v>1.1986000000000001</v>
      </c>
      <c r="BP1090">
        <v>1.20305</v>
      </c>
      <c r="BQ1090">
        <v>1.2077</v>
      </c>
      <c r="BR1090">
        <v>1.21235</v>
      </c>
      <c r="BS1090">
        <v>1.2168000000000001</v>
      </c>
      <c r="BT1090">
        <v>1.2212499999999999</v>
      </c>
      <c r="BU1090">
        <v>1.2256</v>
      </c>
      <c r="BV1090">
        <v>1.2302</v>
      </c>
      <c r="BW1090">
        <v>1.23465</v>
      </c>
      <c r="BX1090">
        <v>1.23915</v>
      </c>
    </row>
    <row r="1091" spans="1:77">
      <c r="A1091" s="95">
        <v>45819</v>
      </c>
      <c r="AI1091">
        <v>1.0837000000000001</v>
      </c>
      <c r="AJ1091">
        <v>1.0826</v>
      </c>
      <c r="AK1091">
        <v>1.0810999999999999</v>
      </c>
      <c r="AL1091">
        <v>1.0718000000000001</v>
      </c>
      <c r="AM1091">
        <v>1.0851999999999999</v>
      </c>
      <c r="AN1091">
        <v>1.0705</v>
      </c>
      <c r="AO1091">
        <v>1.0828</v>
      </c>
      <c r="AP1091">
        <v>1.1034999999999999</v>
      </c>
      <c r="AQ1091">
        <v>1.1195999999999999</v>
      </c>
      <c r="AR1091">
        <v>1.0882000000000001</v>
      </c>
      <c r="AS1091">
        <v>1.0562</v>
      </c>
      <c r="AT1091">
        <v>1.0388999999999999</v>
      </c>
      <c r="AU1091">
        <v>1.0392999999999999</v>
      </c>
      <c r="AV1091" s="176">
        <v>1.0410999999999999</v>
      </c>
      <c r="AW1091">
        <v>1.0814999999999999</v>
      </c>
      <c r="AX1091">
        <v>1.1373</v>
      </c>
      <c r="AY1091">
        <v>1.1338999999999999</v>
      </c>
      <c r="AZ1091" s="28">
        <v>1.1433</v>
      </c>
      <c r="BA1091">
        <v>1.1512</v>
      </c>
      <c r="BB1091">
        <v>1.1538999999999999</v>
      </c>
      <c r="BC1091">
        <v>1.1560999999999999</v>
      </c>
      <c r="BD1091">
        <v>1.1581999999999999</v>
      </c>
      <c r="BF1091">
        <v>1.163</v>
      </c>
      <c r="BH1091">
        <v>1.1696</v>
      </c>
      <c r="BI1091">
        <v>1.1756500000000001</v>
      </c>
      <c r="BJ1091">
        <v>1.18065</v>
      </c>
      <c r="BK1091">
        <v>1.1857</v>
      </c>
      <c r="BL1091">
        <v>1.1907000000000001</v>
      </c>
      <c r="BM1091">
        <v>1.1957500000000001</v>
      </c>
      <c r="BN1091">
        <v>1.2000999999999999</v>
      </c>
      <c r="BO1091">
        <v>1.2044999999999999</v>
      </c>
      <c r="BP1091">
        <v>1.20885</v>
      </c>
      <c r="BQ1091">
        <v>1.2134499999999999</v>
      </c>
      <c r="BR1091">
        <v>1.2179500000000001</v>
      </c>
      <c r="BS1091">
        <v>1.22235</v>
      </c>
      <c r="BT1091">
        <v>1.2266999999999999</v>
      </c>
      <c r="BU1091">
        <v>1.23095</v>
      </c>
      <c r="BV1091">
        <v>1.2354499999999999</v>
      </c>
      <c r="BW1091">
        <v>1.2398499999999999</v>
      </c>
      <c r="BX1091">
        <v>1.2442</v>
      </c>
    </row>
    <row r="1092" spans="1:77">
      <c r="A1092" s="95">
        <v>45820</v>
      </c>
      <c r="AI1092">
        <v>1.0837000000000001</v>
      </c>
      <c r="AJ1092">
        <v>1.0826</v>
      </c>
      <c r="AK1092">
        <v>1.0810999999999999</v>
      </c>
      <c r="AL1092">
        <v>1.0718000000000001</v>
      </c>
      <c r="AM1092">
        <v>1.0851999999999999</v>
      </c>
      <c r="AN1092">
        <v>1.0705</v>
      </c>
      <c r="AO1092">
        <v>1.0828</v>
      </c>
      <c r="AP1092">
        <v>1.1034999999999999</v>
      </c>
      <c r="AQ1092">
        <v>1.1195999999999999</v>
      </c>
      <c r="AR1092">
        <v>1.0882000000000001</v>
      </c>
      <c r="AS1092">
        <v>1.0562</v>
      </c>
      <c r="AT1092">
        <v>1.0388999999999999</v>
      </c>
      <c r="AU1092">
        <v>1.0392999999999999</v>
      </c>
      <c r="AV1092" s="176">
        <v>1.0410999999999999</v>
      </c>
      <c r="AW1092">
        <v>1.0814999999999999</v>
      </c>
      <c r="AX1092">
        <v>1.1373</v>
      </c>
      <c r="AY1092">
        <v>1.1338999999999999</v>
      </c>
      <c r="AZ1092" s="28">
        <v>1.1594</v>
      </c>
      <c r="BA1092">
        <v>1.1601999999999999</v>
      </c>
      <c r="BB1092">
        <v>1.1629</v>
      </c>
      <c r="BC1092">
        <v>1.1651</v>
      </c>
      <c r="BD1092">
        <v>1.1671</v>
      </c>
      <c r="BF1092">
        <v>1.1719999999999999</v>
      </c>
      <c r="BH1092">
        <v>1.17855</v>
      </c>
      <c r="BI1092">
        <v>1.1843999999999999</v>
      </c>
      <c r="BJ1092">
        <v>1.1893499999999999</v>
      </c>
      <c r="BK1092">
        <v>1.19435</v>
      </c>
      <c r="BL1092">
        <v>1.1993</v>
      </c>
      <c r="BM1092">
        <v>1.20425</v>
      </c>
      <c r="BN1092">
        <v>1.20865</v>
      </c>
      <c r="BO1092">
        <v>1.21305</v>
      </c>
      <c r="BP1092">
        <v>1.2174</v>
      </c>
      <c r="BQ1092">
        <v>1.222</v>
      </c>
      <c r="BR1092">
        <v>1.2264999999999999</v>
      </c>
      <c r="BS1092">
        <v>1.23085</v>
      </c>
      <c r="BT1092">
        <v>1.23525</v>
      </c>
      <c r="BU1092">
        <v>1.2395</v>
      </c>
      <c r="BV1092">
        <v>1.244</v>
      </c>
      <c r="BW1092">
        <v>1.2484</v>
      </c>
      <c r="BX1092">
        <v>1.25275</v>
      </c>
    </row>
    <row r="1093" spans="1:77">
      <c r="A1093" s="95">
        <v>45821</v>
      </c>
      <c r="AI1093">
        <v>1.0837000000000001</v>
      </c>
      <c r="AJ1093">
        <v>1.0826</v>
      </c>
      <c r="AK1093">
        <v>1.0810999999999999</v>
      </c>
      <c r="AL1093">
        <v>1.0718000000000001</v>
      </c>
      <c r="AM1093">
        <v>1.0851999999999999</v>
      </c>
      <c r="AN1093">
        <v>1.0705</v>
      </c>
      <c r="AO1093">
        <v>1.0828</v>
      </c>
      <c r="AP1093">
        <v>1.1034999999999999</v>
      </c>
      <c r="AQ1093">
        <v>1.1195999999999999</v>
      </c>
      <c r="AR1093">
        <v>1.0882000000000001</v>
      </c>
      <c r="AS1093">
        <v>1.0562</v>
      </c>
      <c r="AT1093">
        <v>1.0388999999999999</v>
      </c>
      <c r="AU1093">
        <v>1.0392999999999999</v>
      </c>
      <c r="AV1093" s="176">
        <v>1.0410999999999999</v>
      </c>
      <c r="AW1093">
        <v>1.0814999999999999</v>
      </c>
      <c r="AX1093">
        <v>1.1373</v>
      </c>
      <c r="AY1093">
        <v>1.1338999999999999</v>
      </c>
      <c r="AZ1093" s="28">
        <v>1.1512</v>
      </c>
      <c r="BA1093">
        <v>1.1564000000000001</v>
      </c>
      <c r="BB1093">
        <v>1.1591</v>
      </c>
      <c r="BC1093">
        <v>1.1613</v>
      </c>
      <c r="BD1093">
        <v>1.1632</v>
      </c>
      <c r="BF1093">
        <v>1.1681999999999999</v>
      </c>
      <c r="BH1093">
        <v>1.1749000000000001</v>
      </c>
      <c r="BI1093">
        <v>1.1809499999999999</v>
      </c>
      <c r="BJ1093">
        <v>1.1859999999999999</v>
      </c>
      <c r="BK1093">
        <v>1.1910000000000001</v>
      </c>
      <c r="BL1093">
        <v>1.1960500000000001</v>
      </c>
      <c r="BM1093">
        <v>1.20105</v>
      </c>
      <c r="BN1093">
        <v>1.2054499999999999</v>
      </c>
      <c r="BO1093">
        <v>1.2099</v>
      </c>
      <c r="BP1093">
        <v>1.2142999999999999</v>
      </c>
      <c r="BQ1093">
        <v>1.2189000000000001</v>
      </c>
      <c r="BR1093">
        <v>1.2234499999999999</v>
      </c>
      <c r="BS1093">
        <v>1.2278500000000001</v>
      </c>
      <c r="BT1093">
        <v>1.2322500000000001</v>
      </c>
      <c r="BU1093">
        <v>1.23655</v>
      </c>
      <c r="BV1093">
        <v>1.2411000000000001</v>
      </c>
      <c r="BW1093">
        <v>1.2455000000000001</v>
      </c>
      <c r="BX1093">
        <v>1.2499</v>
      </c>
    </row>
    <row r="1094" spans="1:77">
      <c r="A1094" s="95">
        <v>45824</v>
      </c>
      <c r="AI1094">
        <v>1.0837000000000001</v>
      </c>
      <c r="AJ1094">
        <v>1.0826</v>
      </c>
      <c r="AK1094">
        <v>1.0810999999999999</v>
      </c>
      <c r="AL1094">
        <v>1.0718000000000001</v>
      </c>
      <c r="AM1094">
        <v>1.0851999999999999</v>
      </c>
      <c r="AN1094">
        <v>1.0705</v>
      </c>
      <c r="AO1094">
        <v>1.0828</v>
      </c>
      <c r="AP1094">
        <v>1.1034999999999999</v>
      </c>
      <c r="AQ1094">
        <v>1.1195999999999999</v>
      </c>
      <c r="AR1094">
        <v>1.0882000000000001</v>
      </c>
      <c r="AS1094">
        <v>1.0562</v>
      </c>
      <c r="AT1094">
        <v>1.0388999999999999</v>
      </c>
      <c r="AU1094">
        <v>1.0392999999999999</v>
      </c>
      <c r="AV1094" s="176">
        <v>1.0410999999999999</v>
      </c>
      <c r="AW1094">
        <v>1.0814999999999999</v>
      </c>
      <c r="AX1094">
        <v>1.1373</v>
      </c>
      <c r="AY1094">
        <v>1.1338999999999999</v>
      </c>
      <c r="AZ1094" s="28">
        <v>1.1574</v>
      </c>
      <c r="BA1094">
        <v>1.16025</v>
      </c>
      <c r="BB1094">
        <v>1.1629499999999999</v>
      </c>
      <c r="BC1094">
        <v>1.1651499999999999</v>
      </c>
      <c r="BD1094">
        <v>1.1672</v>
      </c>
      <c r="BF1094">
        <v>1.17215</v>
      </c>
      <c r="BH1094">
        <v>1.1789000000000001</v>
      </c>
      <c r="BI1094">
        <v>1.1851</v>
      </c>
      <c r="BJ1094">
        <v>1.19015</v>
      </c>
      <c r="BK1094">
        <v>1.1951499999999999</v>
      </c>
      <c r="BL1094">
        <v>1.2001999999999999</v>
      </c>
      <c r="BM1094">
        <v>1.2052</v>
      </c>
      <c r="BN1094">
        <v>1.2096499999999999</v>
      </c>
      <c r="BO1094">
        <v>1.2140500000000001</v>
      </c>
      <c r="BP1094">
        <v>1.21845</v>
      </c>
      <c r="BQ1094">
        <v>1.22305</v>
      </c>
      <c r="BR1094">
        <v>1.2276</v>
      </c>
      <c r="BS1094">
        <v>1.232</v>
      </c>
      <c r="BT1094">
        <v>1.2363999999999999</v>
      </c>
      <c r="BU1094">
        <v>1.24065</v>
      </c>
      <c r="BV1094">
        <v>1.2452000000000001</v>
      </c>
      <c r="BW1094">
        <v>1.2496499999999999</v>
      </c>
      <c r="BX1094">
        <v>1.2540500000000001</v>
      </c>
      <c r="BY1094">
        <v>1.2584500000000001</v>
      </c>
    </row>
    <row r="1095" spans="1:77">
      <c r="A1095" s="95">
        <v>45825</v>
      </c>
      <c r="AI1095">
        <v>1.0837000000000001</v>
      </c>
      <c r="AJ1095">
        <v>1.0826</v>
      </c>
      <c r="AK1095">
        <v>1.0810999999999999</v>
      </c>
      <c r="AL1095">
        <v>1.0718000000000001</v>
      </c>
      <c r="AM1095">
        <v>1.0851999999999999</v>
      </c>
      <c r="AN1095">
        <v>1.0705</v>
      </c>
      <c r="AO1095">
        <v>1.0828</v>
      </c>
      <c r="AP1095">
        <v>1.1034999999999999</v>
      </c>
      <c r="AQ1095">
        <v>1.1195999999999999</v>
      </c>
      <c r="AR1095">
        <v>1.0882000000000001</v>
      </c>
      <c r="AS1095">
        <v>1.0562</v>
      </c>
      <c r="AT1095">
        <v>1.0388999999999999</v>
      </c>
      <c r="AU1095">
        <v>1.0392999999999999</v>
      </c>
      <c r="AV1095" s="176">
        <v>1.0410999999999999</v>
      </c>
      <c r="AW1095">
        <v>1.0814999999999999</v>
      </c>
      <c r="AX1095">
        <v>1.1373</v>
      </c>
      <c r="AY1095">
        <v>1.1338999999999999</v>
      </c>
      <c r="AZ1095" s="28">
        <v>1.1568000000000001</v>
      </c>
      <c r="BA1095">
        <v>1.14995</v>
      </c>
      <c r="BB1095">
        <v>1.1526000000000001</v>
      </c>
      <c r="BC1095">
        <v>1.1548</v>
      </c>
      <c r="BD1095">
        <v>1.1568000000000001</v>
      </c>
      <c r="BF1095">
        <v>1.1617</v>
      </c>
      <c r="BH1095">
        <v>1.1684000000000001</v>
      </c>
      <c r="BI1095">
        <v>1.1744000000000001</v>
      </c>
      <c r="BJ1095">
        <v>1.1793499999999999</v>
      </c>
      <c r="BK1095">
        <v>1.1841999999999999</v>
      </c>
      <c r="BL1095">
        <v>1.1890499999999999</v>
      </c>
      <c r="BM1095">
        <v>1.1939</v>
      </c>
      <c r="BN1095">
        <v>1.1981999999999999</v>
      </c>
      <c r="BO1095">
        <v>1.20245</v>
      </c>
      <c r="BP1095">
        <v>1.20665</v>
      </c>
      <c r="BQ1095">
        <v>1.2111000000000001</v>
      </c>
      <c r="BR1095">
        <v>1.2155</v>
      </c>
      <c r="BS1095">
        <v>1.2197</v>
      </c>
      <c r="BT1095">
        <v>1.2239500000000001</v>
      </c>
      <c r="BU1095">
        <v>1.2280500000000001</v>
      </c>
      <c r="BV1095">
        <v>1.23245</v>
      </c>
      <c r="BW1095">
        <v>1.23665</v>
      </c>
      <c r="BX1095">
        <v>1.2408999999999999</v>
      </c>
      <c r="BY1095">
        <v>1.24515</v>
      </c>
    </row>
    <row r="1096" spans="1:77">
      <c r="A1096" s="95">
        <v>45826</v>
      </c>
      <c r="AI1096">
        <v>1.0837000000000001</v>
      </c>
      <c r="AJ1096">
        <v>1.0826</v>
      </c>
      <c r="AK1096">
        <v>1.0810999999999999</v>
      </c>
      <c r="AL1096">
        <v>1.0718000000000001</v>
      </c>
      <c r="AM1096">
        <v>1.0851999999999999</v>
      </c>
      <c r="AN1096">
        <v>1.0705</v>
      </c>
      <c r="AO1096">
        <v>1.0828</v>
      </c>
      <c r="AP1096">
        <v>1.1034999999999999</v>
      </c>
      <c r="AQ1096">
        <v>1.1195999999999999</v>
      </c>
      <c r="AR1096">
        <v>1.0882000000000001</v>
      </c>
      <c r="AS1096">
        <v>1.0562</v>
      </c>
      <c r="AT1096">
        <v>1.0388999999999999</v>
      </c>
      <c r="AU1096">
        <v>1.0392999999999999</v>
      </c>
      <c r="AV1096" s="176">
        <v>1.0410999999999999</v>
      </c>
      <c r="AW1096">
        <v>1.0814999999999999</v>
      </c>
      <c r="AX1096">
        <v>1.1373</v>
      </c>
      <c r="AY1096">
        <v>1.1338999999999999</v>
      </c>
      <c r="AZ1096" s="28">
        <v>1.1508</v>
      </c>
      <c r="BA1096">
        <v>1.1495500000000001</v>
      </c>
      <c r="BB1096">
        <v>1.15225</v>
      </c>
      <c r="BC1096">
        <v>1.1544000000000001</v>
      </c>
      <c r="BD1096">
        <v>1.1564000000000001</v>
      </c>
      <c r="BF1096">
        <v>1.1613</v>
      </c>
      <c r="BH1096">
        <v>1.1679999999999999</v>
      </c>
      <c r="BI1096">
        <v>1.17395</v>
      </c>
      <c r="BJ1096">
        <v>1.1789000000000001</v>
      </c>
      <c r="BK1096">
        <v>1.1837</v>
      </c>
      <c r="BL1096">
        <v>1.1884999999999999</v>
      </c>
      <c r="BM1096">
        <v>1.1933499999999999</v>
      </c>
      <c r="BN1096">
        <v>1.1975</v>
      </c>
      <c r="BO1096">
        <v>1.2016500000000001</v>
      </c>
      <c r="BP1096">
        <v>1.2058</v>
      </c>
      <c r="BQ1096">
        <v>1.2101</v>
      </c>
      <c r="BR1096">
        <v>1.21435</v>
      </c>
      <c r="BS1096">
        <v>1.2184999999999999</v>
      </c>
      <c r="BT1096">
        <v>1.2225999999999999</v>
      </c>
      <c r="BU1096">
        <v>1.2265999999999999</v>
      </c>
      <c r="BV1096">
        <v>1.2309000000000001</v>
      </c>
      <c r="BW1096">
        <v>1.2350000000000001</v>
      </c>
      <c r="BX1096">
        <v>1.23915</v>
      </c>
      <c r="BY1096">
        <v>1.24325</v>
      </c>
    </row>
    <row r="1097" spans="1:77">
      <c r="A1097" s="103">
        <v>45827</v>
      </c>
      <c r="AI1097">
        <v>1.0837000000000001</v>
      </c>
      <c r="AJ1097">
        <v>1.0826</v>
      </c>
      <c r="AK1097">
        <v>1.0810999999999999</v>
      </c>
      <c r="AL1097">
        <v>1.0718000000000001</v>
      </c>
      <c r="AM1097">
        <v>1.0851999999999999</v>
      </c>
      <c r="AN1097">
        <v>1.0705</v>
      </c>
      <c r="AO1097">
        <v>1.0828</v>
      </c>
      <c r="AP1097">
        <v>1.1034999999999999</v>
      </c>
      <c r="AQ1097">
        <v>1.1195999999999999</v>
      </c>
      <c r="AR1097">
        <v>1.0882000000000001</v>
      </c>
      <c r="AS1097">
        <v>1.0562</v>
      </c>
      <c r="AT1097">
        <v>1.0388999999999999</v>
      </c>
      <c r="AU1097">
        <v>1.0392999999999999</v>
      </c>
      <c r="AV1097" s="176">
        <v>1.0410999999999999</v>
      </c>
      <c r="AW1097">
        <v>1.0814999999999999</v>
      </c>
      <c r="AX1097">
        <v>1.1373</v>
      </c>
      <c r="AY1097">
        <v>1.1338999999999999</v>
      </c>
      <c r="AZ1097" s="28">
        <v>1.1477999999999999</v>
      </c>
      <c r="BA1097" s="189">
        <v>1.1495500000000001</v>
      </c>
      <c r="BB1097" s="189">
        <v>1.15225</v>
      </c>
      <c r="BC1097" s="189">
        <v>1.1544000000000001</v>
      </c>
      <c r="BD1097" s="189">
        <v>1.1564000000000001</v>
      </c>
      <c r="BE1097" s="189"/>
      <c r="BF1097" s="189">
        <v>1.1613</v>
      </c>
      <c r="BG1097" s="189"/>
      <c r="BH1097" s="189">
        <v>1.1679999999999999</v>
      </c>
      <c r="BI1097" s="189">
        <v>1.17395</v>
      </c>
      <c r="BJ1097" s="189">
        <v>1.1789000000000001</v>
      </c>
      <c r="BK1097" s="189">
        <v>1.1837</v>
      </c>
      <c r="BL1097" s="189">
        <v>1.1884999999999999</v>
      </c>
      <c r="BM1097" s="189">
        <v>1.1933499999999999</v>
      </c>
      <c r="BN1097" s="189">
        <v>1.1975</v>
      </c>
      <c r="BO1097" s="189">
        <v>1.2016500000000001</v>
      </c>
      <c r="BP1097" s="189">
        <v>1.2058</v>
      </c>
      <c r="BQ1097" s="189">
        <v>1.2101</v>
      </c>
      <c r="BR1097" s="189">
        <v>1.21435</v>
      </c>
      <c r="BS1097" s="189">
        <v>1.2184999999999999</v>
      </c>
      <c r="BT1097" s="189">
        <v>1.2225999999999999</v>
      </c>
      <c r="BU1097" s="189">
        <v>1.2265999999999999</v>
      </c>
      <c r="BV1097" s="189">
        <v>1.2309000000000001</v>
      </c>
      <c r="BW1097" s="189">
        <v>1.2350000000000001</v>
      </c>
      <c r="BX1097" s="189">
        <v>1.23915</v>
      </c>
      <c r="BY1097" s="189">
        <v>1.24325</v>
      </c>
    </row>
    <row r="1098" spans="1:77">
      <c r="A1098" s="95">
        <v>45828</v>
      </c>
      <c r="AI1098">
        <v>1.0837000000000001</v>
      </c>
      <c r="AJ1098">
        <v>1.0826</v>
      </c>
      <c r="AK1098">
        <v>1.0810999999999999</v>
      </c>
      <c r="AL1098">
        <v>1.0718000000000001</v>
      </c>
      <c r="AM1098">
        <v>1.0851999999999999</v>
      </c>
      <c r="AN1098">
        <v>1.0705</v>
      </c>
      <c r="AO1098">
        <v>1.0828</v>
      </c>
      <c r="AP1098">
        <v>1.1034999999999999</v>
      </c>
      <c r="AQ1098">
        <v>1.1195999999999999</v>
      </c>
      <c r="AR1098">
        <v>1.0882000000000001</v>
      </c>
      <c r="AS1098">
        <v>1.0562</v>
      </c>
      <c r="AT1098">
        <v>1.0388999999999999</v>
      </c>
      <c r="AU1098">
        <v>1.0392999999999999</v>
      </c>
      <c r="AV1098" s="176">
        <v>1.0410999999999999</v>
      </c>
      <c r="AW1098">
        <v>1.0814999999999999</v>
      </c>
      <c r="AX1098">
        <v>1.1373</v>
      </c>
      <c r="AY1098">
        <v>1.1338999999999999</v>
      </c>
      <c r="AZ1098" s="28">
        <v>1.1515</v>
      </c>
      <c r="BA1098">
        <v>1.1546000000000001</v>
      </c>
      <c r="BB1098">
        <v>1.1573</v>
      </c>
      <c r="BC1098">
        <v>1.1594500000000001</v>
      </c>
      <c r="BD1098">
        <v>1.1613500000000001</v>
      </c>
      <c r="BF1098">
        <v>1.16625</v>
      </c>
      <c r="BH1098">
        <v>1.1728000000000001</v>
      </c>
      <c r="BI1098">
        <v>1.1787000000000001</v>
      </c>
      <c r="BJ1098">
        <v>1.1835500000000001</v>
      </c>
      <c r="BK1098">
        <v>1.1882999999999999</v>
      </c>
      <c r="BL1098">
        <v>1.1930000000000001</v>
      </c>
      <c r="BM1098">
        <v>1.1977500000000001</v>
      </c>
      <c r="BN1098">
        <v>1.2019500000000001</v>
      </c>
      <c r="BO1098">
        <v>1.2060500000000001</v>
      </c>
      <c r="BP1098">
        <v>1.2101500000000001</v>
      </c>
      <c r="BQ1098">
        <v>1.21445</v>
      </c>
      <c r="BR1098">
        <v>1.2186999999999999</v>
      </c>
      <c r="BS1098">
        <v>1.2228000000000001</v>
      </c>
      <c r="BT1098">
        <v>1.22695</v>
      </c>
      <c r="BU1098">
        <v>1.2309000000000001</v>
      </c>
      <c r="BV1098">
        <v>1.23515</v>
      </c>
      <c r="BW1098">
        <v>1.2393000000000001</v>
      </c>
      <c r="BX1098">
        <v>1.2434000000000001</v>
      </c>
      <c r="BY1098">
        <v>1.2475000000000001</v>
      </c>
    </row>
    <row r="1099" spans="1:77">
      <c r="A1099" s="95">
        <v>45831</v>
      </c>
      <c r="AI1099">
        <v>1.0837000000000001</v>
      </c>
      <c r="AJ1099">
        <v>1.0826</v>
      </c>
      <c r="AK1099">
        <v>1.0810999999999999</v>
      </c>
      <c r="AL1099">
        <v>1.0718000000000001</v>
      </c>
      <c r="AM1099">
        <v>1.0851999999999999</v>
      </c>
      <c r="AN1099">
        <v>1.0705</v>
      </c>
      <c r="AO1099">
        <v>1.0828</v>
      </c>
      <c r="AP1099">
        <v>1.1034999999999999</v>
      </c>
      <c r="AQ1099">
        <v>1.1195999999999999</v>
      </c>
      <c r="AR1099">
        <v>1.0882000000000001</v>
      </c>
      <c r="AS1099">
        <v>1.0562</v>
      </c>
      <c r="AT1099">
        <v>1.0388999999999999</v>
      </c>
      <c r="AU1099">
        <v>1.0392999999999999</v>
      </c>
      <c r="AV1099" s="176">
        <v>1.0410999999999999</v>
      </c>
      <c r="AW1099">
        <v>1.0814999999999999</v>
      </c>
      <c r="AX1099">
        <v>1.1373</v>
      </c>
      <c r="AY1099">
        <v>1.1338999999999999</v>
      </c>
      <c r="AZ1099" s="28">
        <v>1.1472</v>
      </c>
      <c r="BA1099">
        <v>1.1590499999999999</v>
      </c>
      <c r="BB1099">
        <v>1.1617999999999999</v>
      </c>
      <c r="BC1099">
        <v>1.16395</v>
      </c>
      <c r="BD1099">
        <v>1.16595</v>
      </c>
      <c r="BF1099">
        <v>1.17065</v>
      </c>
      <c r="BH1099">
        <v>1.1769499999999999</v>
      </c>
      <c r="BI1099">
        <v>1.1827000000000001</v>
      </c>
      <c r="BJ1099">
        <v>1.1873499999999999</v>
      </c>
      <c r="BK1099">
        <v>1.1919</v>
      </c>
      <c r="BL1099">
        <v>1.19645</v>
      </c>
      <c r="BM1099">
        <v>1.2010000000000001</v>
      </c>
      <c r="BN1099">
        <v>1.20505</v>
      </c>
      <c r="BO1099">
        <v>1.2090000000000001</v>
      </c>
      <c r="BP1099">
        <v>1.2130000000000001</v>
      </c>
      <c r="BQ1099">
        <v>1.21715</v>
      </c>
      <c r="BR1099">
        <v>1.2212499999999999</v>
      </c>
      <c r="BS1099">
        <v>1.2252000000000001</v>
      </c>
      <c r="BT1099">
        <v>1.2292000000000001</v>
      </c>
      <c r="BU1099">
        <v>1.23305</v>
      </c>
      <c r="BV1099">
        <v>1.23715</v>
      </c>
      <c r="BW1099">
        <v>1.2411000000000001</v>
      </c>
      <c r="BX1099">
        <v>1.2451000000000001</v>
      </c>
      <c r="BY1099">
        <v>1.2491000000000001</v>
      </c>
    </row>
    <row r="1100" spans="1:77">
      <c r="A1100" s="95">
        <v>45832</v>
      </c>
      <c r="AI1100">
        <v>1.0837000000000001</v>
      </c>
      <c r="AJ1100">
        <v>1.0826</v>
      </c>
      <c r="AK1100">
        <v>1.0810999999999999</v>
      </c>
      <c r="AL1100">
        <v>1.0718000000000001</v>
      </c>
      <c r="AM1100">
        <v>1.0851999999999999</v>
      </c>
      <c r="AN1100">
        <v>1.0705</v>
      </c>
      <c r="AO1100">
        <v>1.0828</v>
      </c>
      <c r="AP1100">
        <v>1.1034999999999999</v>
      </c>
      <c r="AQ1100">
        <v>1.1195999999999999</v>
      </c>
      <c r="AR1100">
        <v>1.0882000000000001</v>
      </c>
      <c r="AS1100">
        <v>1.0562</v>
      </c>
      <c r="AT1100">
        <v>1.0388999999999999</v>
      </c>
      <c r="AU1100">
        <v>1.0392999999999999</v>
      </c>
      <c r="AV1100" s="176">
        <v>1.0410999999999999</v>
      </c>
      <c r="AW1100">
        <v>1.0814999999999999</v>
      </c>
      <c r="AX1100">
        <v>1.1373</v>
      </c>
      <c r="AY1100">
        <v>1.1338999999999999</v>
      </c>
      <c r="AZ1100" s="28">
        <v>1.1607000000000001</v>
      </c>
      <c r="BA1100">
        <v>1.1639999999999999</v>
      </c>
      <c r="BB1100">
        <v>1.16665</v>
      </c>
      <c r="BC1100">
        <v>1.1688499999999999</v>
      </c>
      <c r="BD1100">
        <v>1.1708499999999999</v>
      </c>
      <c r="BF1100">
        <v>1.1756</v>
      </c>
      <c r="BH1100">
        <v>1.1819</v>
      </c>
      <c r="BI1100">
        <v>1.1875500000000001</v>
      </c>
      <c r="BJ1100">
        <v>1.1920999999999999</v>
      </c>
      <c r="BK1100">
        <v>1.19655</v>
      </c>
      <c r="BL1100">
        <v>1.2010000000000001</v>
      </c>
      <c r="BM1100">
        <v>1.2054499999999999</v>
      </c>
      <c r="BN1100">
        <v>1.2094499999999999</v>
      </c>
      <c r="BO1100">
        <v>1.2133</v>
      </c>
      <c r="BP1100">
        <v>1.21715</v>
      </c>
      <c r="BQ1100">
        <v>1.2212000000000001</v>
      </c>
      <c r="BR1100">
        <v>1.2252000000000001</v>
      </c>
      <c r="BS1100">
        <v>1.2291000000000001</v>
      </c>
      <c r="BT1100">
        <v>1.23295</v>
      </c>
      <c r="BU1100">
        <v>1.2366999999999999</v>
      </c>
      <c r="BV1100">
        <v>1.2406999999999999</v>
      </c>
      <c r="BW1100">
        <v>1.24455</v>
      </c>
      <c r="BX1100">
        <v>1.2484500000000001</v>
      </c>
      <c r="BY1100">
        <v>1.2523</v>
      </c>
    </row>
    <row r="1101" spans="1:77">
      <c r="A1101" s="95">
        <v>45833</v>
      </c>
      <c r="AI1101">
        <v>1.0837000000000001</v>
      </c>
      <c r="AJ1101">
        <v>1.0826</v>
      </c>
      <c r="AK1101">
        <v>1.0810999999999999</v>
      </c>
      <c r="AL1101">
        <v>1.0718000000000001</v>
      </c>
      <c r="AM1101">
        <v>1.0851999999999999</v>
      </c>
      <c r="AN1101">
        <v>1.0705</v>
      </c>
      <c r="AO1101">
        <v>1.0828</v>
      </c>
      <c r="AP1101">
        <v>1.1034999999999999</v>
      </c>
      <c r="AQ1101">
        <v>1.1195999999999999</v>
      </c>
      <c r="AR1101">
        <v>1.0882000000000001</v>
      </c>
      <c r="AS1101">
        <v>1.0562</v>
      </c>
      <c r="AT1101">
        <v>1.0388999999999999</v>
      </c>
      <c r="AU1101">
        <v>1.0392999999999999</v>
      </c>
      <c r="AV1101" s="176">
        <v>1.0410999999999999</v>
      </c>
      <c r="AW1101">
        <v>1.0814999999999999</v>
      </c>
      <c r="AX1101">
        <v>1.1373</v>
      </c>
      <c r="AY1101">
        <v>1.1338999999999999</v>
      </c>
      <c r="AZ1101" s="28">
        <v>1.1597999999999999</v>
      </c>
      <c r="BA1101">
        <v>1.1676</v>
      </c>
      <c r="BB1101">
        <v>1.1702999999999999</v>
      </c>
      <c r="BC1101">
        <v>1.17245</v>
      </c>
      <c r="BD1101">
        <v>1.17445</v>
      </c>
      <c r="BF1101">
        <v>1.1791499999999999</v>
      </c>
      <c r="BH1101">
        <v>1.1854499999999999</v>
      </c>
      <c r="BI1101">
        <v>1.1910499999999999</v>
      </c>
      <c r="BJ1101">
        <v>1.1957500000000001</v>
      </c>
      <c r="BK1101">
        <v>1.2001999999999999</v>
      </c>
      <c r="BL1101">
        <v>1.2045999999999999</v>
      </c>
      <c r="BM1101">
        <v>1.20905</v>
      </c>
      <c r="BN1101">
        <v>1.2130000000000001</v>
      </c>
      <c r="BO1101">
        <v>1.21685</v>
      </c>
      <c r="BP1101">
        <v>1.2206999999999999</v>
      </c>
      <c r="BQ1101">
        <v>1.2246999999999999</v>
      </c>
      <c r="BR1101">
        <v>1.2286999999999999</v>
      </c>
      <c r="BS1101">
        <v>1.23255</v>
      </c>
      <c r="BT1101">
        <v>1.2363999999999999</v>
      </c>
      <c r="BU1101">
        <v>1.2401</v>
      </c>
      <c r="BV1101">
        <v>1.2441</v>
      </c>
      <c r="BW1101">
        <v>1.2479499999999999</v>
      </c>
      <c r="BX1101">
        <v>1.2518</v>
      </c>
      <c r="BY1101">
        <v>1.2556499999999999</v>
      </c>
    </row>
    <row r="1102" spans="1:77">
      <c r="A1102" s="95">
        <v>45834</v>
      </c>
      <c r="AI1102">
        <v>1.0837000000000001</v>
      </c>
      <c r="AJ1102">
        <v>1.0826</v>
      </c>
      <c r="AK1102">
        <v>1.0810999999999999</v>
      </c>
      <c r="AL1102">
        <v>1.0718000000000001</v>
      </c>
      <c r="AM1102">
        <v>1.0851999999999999</v>
      </c>
      <c r="AN1102">
        <v>1.0705</v>
      </c>
      <c r="AO1102">
        <v>1.0828</v>
      </c>
      <c r="AP1102">
        <v>1.1034999999999999</v>
      </c>
      <c r="AQ1102">
        <v>1.1195999999999999</v>
      </c>
      <c r="AR1102">
        <v>1.0882000000000001</v>
      </c>
      <c r="AS1102">
        <v>1.0562</v>
      </c>
      <c r="AT1102">
        <v>1.0388999999999999</v>
      </c>
      <c r="AU1102">
        <v>1.0392999999999999</v>
      </c>
      <c r="AV1102" s="176">
        <v>1.0410999999999999</v>
      </c>
      <c r="AW1102">
        <v>1.0814999999999999</v>
      </c>
      <c r="AX1102">
        <v>1.1373</v>
      </c>
      <c r="AY1102">
        <v>1.1338999999999999</v>
      </c>
      <c r="AZ1102" s="28">
        <v>1.1695</v>
      </c>
      <c r="BA1102">
        <v>1.1733</v>
      </c>
      <c r="BB1102">
        <v>1.1759999999999999</v>
      </c>
      <c r="BC1102">
        <v>1.1781999999999999</v>
      </c>
      <c r="BD1102">
        <v>1.1801999999999999</v>
      </c>
      <c r="BF1102">
        <v>1.1849000000000001</v>
      </c>
      <c r="BH1102">
        <v>1.1910499999999999</v>
      </c>
      <c r="BI1102">
        <v>1.1963999999999999</v>
      </c>
      <c r="BJ1102">
        <v>1.20085</v>
      </c>
      <c r="BK1102">
        <v>1.2051000000000001</v>
      </c>
      <c r="BL1102">
        <v>1.2093499999999999</v>
      </c>
      <c r="BM1102">
        <v>1.2136</v>
      </c>
      <c r="BN1102">
        <v>1.2173</v>
      </c>
      <c r="BO1102">
        <v>1.22095</v>
      </c>
      <c r="BP1102">
        <v>1.22455</v>
      </c>
      <c r="BQ1102">
        <v>1.2283500000000001</v>
      </c>
      <c r="BR1102">
        <v>1.2321</v>
      </c>
      <c r="BS1102">
        <v>1.2357</v>
      </c>
      <c r="BT1102">
        <v>1.2393000000000001</v>
      </c>
      <c r="BU1102">
        <v>1.2427999999999999</v>
      </c>
      <c r="BV1102">
        <v>1.24655</v>
      </c>
      <c r="BW1102">
        <v>1.2502</v>
      </c>
      <c r="BX1102">
        <v>1.2538</v>
      </c>
      <c r="BY1102">
        <v>1.25745</v>
      </c>
    </row>
    <row r="1103" spans="1:77">
      <c r="A1103" s="95">
        <v>45835</v>
      </c>
      <c r="AI1103">
        <v>1.0837000000000001</v>
      </c>
      <c r="AJ1103">
        <v>1.0826</v>
      </c>
      <c r="AK1103">
        <v>1.0810999999999999</v>
      </c>
      <c r="AL1103">
        <v>1.0718000000000001</v>
      </c>
      <c r="AM1103">
        <v>1.0851999999999999</v>
      </c>
      <c r="AN1103">
        <v>1.0705</v>
      </c>
      <c r="AO1103">
        <v>1.0828</v>
      </c>
      <c r="AP1103">
        <v>1.1034999999999999</v>
      </c>
      <c r="AQ1103">
        <v>1.1195999999999999</v>
      </c>
      <c r="AR1103">
        <v>1.0882000000000001</v>
      </c>
      <c r="AS1103">
        <v>1.0562</v>
      </c>
      <c r="AT1103">
        <v>1.0388999999999999</v>
      </c>
      <c r="AU1103">
        <v>1.0392999999999999</v>
      </c>
      <c r="AV1103" s="176">
        <v>1.0410999999999999</v>
      </c>
      <c r="AW1103">
        <v>1.0814999999999999</v>
      </c>
      <c r="AX1103">
        <v>1.1373</v>
      </c>
      <c r="AY1103">
        <v>1.1338999999999999</v>
      </c>
      <c r="AZ1103" s="28">
        <v>1.1704000000000001</v>
      </c>
      <c r="BA1103">
        <v>1.1711499999999999</v>
      </c>
      <c r="BB1103">
        <v>1.1738500000000001</v>
      </c>
      <c r="BC1103">
        <v>1.17605</v>
      </c>
      <c r="BD1103">
        <v>1.17805</v>
      </c>
      <c r="BF1103">
        <v>1.1826000000000001</v>
      </c>
      <c r="BH1103">
        <v>1.18875</v>
      </c>
      <c r="BI1103">
        <v>1.1940999999999999</v>
      </c>
      <c r="BJ1103">
        <v>1.1983999999999999</v>
      </c>
      <c r="BK1103">
        <v>1.20255</v>
      </c>
      <c r="BL1103">
        <v>1.2067000000000001</v>
      </c>
      <c r="BM1103">
        <v>1.21085</v>
      </c>
      <c r="BN1103">
        <v>1.21455</v>
      </c>
      <c r="BO1103">
        <v>1.2181500000000001</v>
      </c>
      <c r="BP1103">
        <v>1.2217499999999999</v>
      </c>
      <c r="BQ1103">
        <v>1.2255</v>
      </c>
      <c r="BR1103">
        <v>1.22925</v>
      </c>
      <c r="BS1103">
        <v>1.23285</v>
      </c>
      <c r="BT1103">
        <v>1.23645</v>
      </c>
      <c r="BU1103">
        <v>1.2399500000000001</v>
      </c>
      <c r="BV1103">
        <v>1.2437</v>
      </c>
      <c r="BW1103">
        <v>1.2473000000000001</v>
      </c>
      <c r="BX1103">
        <v>1.2508999999999999</v>
      </c>
      <c r="BY1103">
        <v>1.2544999999999999</v>
      </c>
    </row>
    <row r="1104" spans="1:77">
      <c r="A1104" s="95">
        <v>45838</v>
      </c>
      <c r="AI1104">
        <v>1.0837000000000001</v>
      </c>
      <c r="AJ1104">
        <v>1.0826</v>
      </c>
      <c r="AK1104">
        <v>1.0810999999999999</v>
      </c>
      <c r="AL1104">
        <v>1.0718000000000001</v>
      </c>
      <c r="AM1104">
        <v>1.0851999999999999</v>
      </c>
      <c r="AN1104">
        <v>1.0705</v>
      </c>
      <c r="AO1104">
        <v>1.0828</v>
      </c>
      <c r="AP1104">
        <v>1.1034999999999999</v>
      </c>
      <c r="AQ1104">
        <v>1.1195999999999999</v>
      </c>
      <c r="AR1104">
        <v>1.0882000000000001</v>
      </c>
      <c r="AS1104">
        <v>1.0562</v>
      </c>
      <c r="AT1104">
        <v>1.0388999999999999</v>
      </c>
      <c r="AU1104">
        <v>1.0392999999999999</v>
      </c>
      <c r="AV1104" s="176">
        <v>1.0410999999999999</v>
      </c>
      <c r="AW1104">
        <v>1.0814999999999999</v>
      </c>
      <c r="AX1104">
        <v>1.1373</v>
      </c>
      <c r="AY1104">
        <v>1.1338999999999999</v>
      </c>
      <c r="AZ1104" s="28">
        <v>1.1719999999999999</v>
      </c>
      <c r="BA1104">
        <v>1.1787000000000001</v>
      </c>
      <c r="BB1104">
        <v>1.1814499999999999</v>
      </c>
      <c r="BC1104">
        <v>1.1836</v>
      </c>
      <c r="BD1104">
        <v>1.1856</v>
      </c>
      <c r="BF1104">
        <v>1.1901999999999999</v>
      </c>
      <c r="BH1104">
        <v>1.19635</v>
      </c>
      <c r="BI1104">
        <v>1.2016500000000001</v>
      </c>
      <c r="BJ1104">
        <v>1.2059</v>
      </c>
      <c r="BK1104">
        <v>1.21</v>
      </c>
      <c r="BL1104">
        <v>1.2140500000000001</v>
      </c>
      <c r="BM1104">
        <v>1.2181</v>
      </c>
      <c r="BN1104">
        <v>1.2218</v>
      </c>
      <c r="BO1104">
        <v>1.2253499999999999</v>
      </c>
      <c r="BP1104">
        <v>1.22895</v>
      </c>
      <c r="BQ1104">
        <v>1.2326999999999999</v>
      </c>
      <c r="BR1104">
        <v>1.2363999999999999</v>
      </c>
      <c r="BS1104">
        <v>1.24</v>
      </c>
      <c r="BT1104">
        <v>1.2435499999999999</v>
      </c>
      <c r="BU1104">
        <v>1.24705</v>
      </c>
      <c r="BV1104">
        <v>1.25075</v>
      </c>
      <c r="BW1104">
        <v>1.2543500000000001</v>
      </c>
      <c r="BX1104">
        <v>1.2579</v>
      </c>
      <c r="BY1104">
        <v>1.2615000000000001</v>
      </c>
    </row>
    <row r="1105" spans="1:77">
      <c r="A1105" s="95">
        <v>45839</v>
      </c>
      <c r="AI1105">
        <v>1.0837000000000001</v>
      </c>
      <c r="AJ1105">
        <v>1.0826</v>
      </c>
      <c r="AK1105">
        <v>1.0810999999999999</v>
      </c>
      <c r="AL1105">
        <v>1.0718000000000001</v>
      </c>
      <c r="AM1105">
        <v>1.0851999999999999</v>
      </c>
      <c r="AN1105">
        <v>1.0705</v>
      </c>
      <c r="AO1105">
        <v>1.0828</v>
      </c>
      <c r="AP1105">
        <v>1.1034999999999999</v>
      </c>
      <c r="AQ1105">
        <v>1.1195999999999999</v>
      </c>
      <c r="AR1105">
        <v>1.0882000000000001</v>
      </c>
      <c r="AS1105">
        <v>1.0562</v>
      </c>
      <c r="AT1105">
        <v>1.0388999999999999</v>
      </c>
      <c r="AU1105">
        <v>1.0392999999999999</v>
      </c>
      <c r="AV1105" s="176">
        <v>1.0410999999999999</v>
      </c>
      <c r="AW1105">
        <v>1.0814999999999999</v>
      </c>
      <c r="AX1105">
        <v>1.1373</v>
      </c>
      <c r="AY1105">
        <v>1.1338999999999999</v>
      </c>
      <c r="AZ1105">
        <v>1.1719999999999999</v>
      </c>
      <c r="BA1105" s="28">
        <v>1.181</v>
      </c>
      <c r="BB1105">
        <v>1.1817500000000001</v>
      </c>
      <c r="BC1105">
        <v>1.1839500000000001</v>
      </c>
      <c r="BD1105">
        <v>1.1859500000000001</v>
      </c>
      <c r="BF1105">
        <v>1.1906000000000001</v>
      </c>
      <c r="BH1105">
        <v>1.19685</v>
      </c>
      <c r="BI1105">
        <v>1.20235</v>
      </c>
      <c r="BJ1105">
        <v>1.20685</v>
      </c>
      <c r="BK1105">
        <v>1.2112000000000001</v>
      </c>
      <c r="BL1105">
        <v>1.2155</v>
      </c>
      <c r="BM1105">
        <v>1.2198</v>
      </c>
      <c r="BN1105">
        <v>1.2237</v>
      </c>
      <c r="BO1105">
        <v>1.2274</v>
      </c>
      <c r="BP1105">
        <v>1.23115</v>
      </c>
      <c r="BQ1105">
        <v>1.2350000000000001</v>
      </c>
      <c r="BR1105">
        <v>1.23885</v>
      </c>
      <c r="BS1105">
        <v>1.2425999999999999</v>
      </c>
      <c r="BT1105">
        <v>1.2463</v>
      </c>
      <c r="BU1105">
        <v>1.2499</v>
      </c>
      <c r="BV1105">
        <v>1.2537499999999999</v>
      </c>
      <c r="BW1105">
        <v>1.2575000000000001</v>
      </c>
      <c r="BX1105">
        <v>1.2612000000000001</v>
      </c>
      <c r="BY1105">
        <v>1.2648999999999999</v>
      </c>
    </row>
    <row r="1106" spans="1:77">
      <c r="A1106" s="95">
        <v>45840</v>
      </c>
      <c r="AI1106">
        <v>1.0837000000000001</v>
      </c>
      <c r="AJ1106">
        <v>1.0826</v>
      </c>
      <c r="AK1106">
        <v>1.0810999999999999</v>
      </c>
      <c r="AL1106">
        <v>1.0718000000000001</v>
      </c>
      <c r="AM1106">
        <v>1.0851999999999999</v>
      </c>
      <c r="AN1106">
        <v>1.0705</v>
      </c>
      <c r="AO1106">
        <v>1.0828</v>
      </c>
      <c r="AP1106">
        <v>1.1034999999999999</v>
      </c>
      <c r="AQ1106">
        <v>1.1195999999999999</v>
      </c>
      <c r="AR1106">
        <v>1.0882000000000001</v>
      </c>
      <c r="AS1106">
        <v>1.0562</v>
      </c>
      <c r="AT1106">
        <v>1.0388999999999999</v>
      </c>
      <c r="AU1106">
        <v>1.0392999999999999</v>
      </c>
      <c r="AV1106" s="176">
        <v>1.0410999999999999</v>
      </c>
      <c r="AW1106">
        <v>1.0814999999999999</v>
      </c>
      <c r="AX1106">
        <v>1.1373</v>
      </c>
      <c r="AY1106">
        <v>1.1338999999999999</v>
      </c>
      <c r="AZ1106">
        <v>1.1719999999999999</v>
      </c>
      <c r="BA1106" s="28">
        <v>1.1755</v>
      </c>
      <c r="BB1106">
        <v>1.1834</v>
      </c>
      <c r="BC1106">
        <v>1.1856</v>
      </c>
      <c r="BD1106">
        <v>1.1876</v>
      </c>
      <c r="BF1106">
        <v>1.1921999999999999</v>
      </c>
      <c r="BH1106">
        <v>1.19845</v>
      </c>
      <c r="BI1106">
        <v>1.2039500000000001</v>
      </c>
      <c r="BJ1106">
        <v>1.2084999999999999</v>
      </c>
      <c r="BK1106">
        <v>1.21275</v>
      </c>
      <c r="BL1106">
        <v>1.21705</v>
      </c>
      <c r="BM1106">
        <v>1.2213000000000001</v>
      </c>
      <c r="BN1106">
        <v>1.22515</v>
      </c>
      <c r="BO1106">
        <v>1.22885</v>
      </c>
      <c r="BP1106">
        <v>1.23255</v>
      </c>
      <c r="BQ1106">
        <v>1.2363999999999999</v>
      </c>
      <c r="BR1106">
        <v>1.2402</v>
      </c>
      <c r="BS1106">
        <v>1.2439</v>
      </c>
      <c r="BT1106">
        <v>1.2475499999999999</v>
      </c>
      <c r="BU1106">
        <v>1.25115</v>
      </c>
      <c r="BV1106">
        <v>1.25495</v>
      </c>
      <c r="BW1106">
        <v>1.25865</v>
      </c>
      <c r="BX1106">
        <v>1.2623500000000001</v>
      </c>
      <c r="BY1106">
        <v>1.266</v>
      </c>
    </row>
    <row r="1107" spans="1:77">
      <c r="A1107" s="95">
        <v>45841</v>
      </c>
      <c r="AI1107">
        <v>1.0837000000000001</v>
      </c>
      <c r="AJ1107">
        <v>1.0826</v>
      </c>
      <c r="AK1107">
        <v>1.0810999999999999</v>
      </c>
      <c r="AL1107">
        <v>1.0718000000000001</v>
      </c>
      <c r="AM1107">
        <v>1.0851999999999999</v>
      </c>
      <c r="AN1107">
        <v>1.0705</v>
      </c>
      <c r="AO1107">
        <v>1.0828</v>
      </c>
      <c r="AP1107">
        <v>1.1034999999999999</v>
      </c>
      <c r="AQ1107">
        <v>1.1195999999999999</v>
      </c>
      <c r="AR1107">
        <v>1.0882000000000001</v>
      </c>
      <c r="AS1107">
        <v>1.0562</v>
      </c>
      <c r="AT1107">
        <v>1.0388999999999999</v>
      </c>
      <c r="AU1107">
        <v>1.0392999999999999</v>
      </c>
      <c r="AV1107" s="176">
        <v>1.0410999999999999</v>
      </c>
      <c r="AW1107">
        <v>1.0814999999999999</v>
      </c>
      <c r="AX1107">
        <v>1.1373</v>
      </c>
      <c r="AY1107">
        <v>1.1338999999999999</v>
      </c>
      <c r="AZ1107">
        <v>1.1719999999999999</v>
      </c>
      <c r="BA1107" s="28">
        <v>1.1781999999999999</v>
      </c>
      <c r="BB1107">
        <v>1.17835</v>
      </c>
      <c r="BC1107">
        <v>1.18055</v>
      </c>
      <c r="BD1107">
        <v>1.18265</v>
      </c>
      <c r="BF1107">
        <v>1.1875500000000001</v>
      </c>
      <c r="BH1107">
        <v>1.1941999999999999</v>
      </c>
      <c r="BI1107">
        <v>1.2000999999999999</v>
      </c>
      <c r="BJ1107">
        <v>1.2050000000000001</v>
      </c>
      <c r="BK1107">
        <v>1.2096</v>
      </c>
      <c r="BL1107">
        <v>1.2141999999999999</v>
      </c>
      <c r="BM1107">
        <v>1.2188000000000001</v>
      </c>
      <c r="BN1107">
        <v>1.2229000000000001</v>
      </c>
      <c r="BO1107">
        <v>1.2267999999999999</v>
      </c>
      <c r="BP1107">
        <v>1.23075</v>
      </c>
      <c r="BQ1107">
        <v>1.23485</v>
      </c>
      <c r="BR1107">
        <v>1.2388999999999999</v>
      </c>
      <c r="BS1107">
        <v>1.2427999999999999</v>
      </c>
      <c r="BT1107">
        <v>1.2466999999999999</v>
      </c>
      <c r="BU1107">
        <v>1.2504999999999999</v>
      </c>
      <c r="BV1107">
        <v>1.2545500000000001</v>
      </c>
      <c r="BW1107">
        <v>1.2585</v>
      </c>
      <c r="BX1107">
        <v>1.2624</v>
      </c>
      <c r="BY1107">
        <v>1.2663</v>
      </c>
    </row>
    <row r="1108" spans="1:77">
      <c r="A1108" s="103">
        <v>45842</v>
      </c>
      <c r="AI1108">
        <v>1.0837000000000001</v>
      </c>
      <c r="AJ1108">
        <v>1.0826</v>
      </c>
      <c r="AK1108">
        <v>1.0810999999999999</v>
      </c>
      <c r="AL1108">
        <v>1.0718000000000001</v>
      </c>
      <c r="AM1108">
        <v>1.0851999999999999</v>
      </c>
      <c r="AN1108">
        <v>1.0705</v>
      </c>
      <c r="AO1108">
        <v>1.0828</v>
      </c>
      <c r="AP1108">
        <v>1.1034999999999999</v>
      </c>
      <c r="AQ1108">
        <v>1.1195999999999999</v>
      </c>
      <c r="AR1108">
        <v>1.0882000000000001</v>
      </c>
      <c r="AS1108">
        <v>1.0562</v>
      </c>
      <c r="AT1108">
        <v>1.0388999999999999</v>
      </c>
      <c r="AU1108">
        <v>1.0392999999999999</v>
      </c>
      <c r="AV1108" s="176">
        <v>1.0410999999999999</v>
      </c>
      <c r="AW1108">
        <v>1.0814999999999999</v>
      </c>
      <c r="AX1108">
        <v>1.1373</v>
      </c>
      <c r="AY1108">
        <v>1.1338999999999999</v>
      </c>
      <c r="AZ1108">
        <v>1.1719999999999999</v>
      </c>
      <c r="BA1108" s="28">
        <v>1.1767000000000001</v>
      </c>
      <c r="BB1108">
        <v>1.17835</v>
      </c>
      <c r="BC1108">
        <v>1.18055</v>
      </c>
      <c r="BD1108">
        <v>1.18265</v>
      </c>
      <c r="BF1108">
        <v>1.1875500000000001</v>
      </c>
      <c r="BH1108">
        <v>1.1941999999999999</v>
      </c>
      <c r="BI1108">
        <v>1.2000999999999999</v>
      </c>
      <c r="BJ1108">
        <v>1.2050000000000001</v>
      </c>
      <c r="BK1108">
        <v>1.2096</v>
      </c>
      <c r="BL1108">
        <v>1.2141999999999999</v>
      </c>
      <c r="BM1108">
        <v>1.2188000000000001</v>
      </c>
      <c r="BN1108">
        <v>1.2229000000000001</v>
      </c>
      <c r="BO1108">
        <v>1.2267999999999999</v>
      </c>
      <c r="BP1108">
        <v>1.23075</v>
      </c>
      <c r="BQ1108">
        <v>1.23485</v>
      </c>
      <c r="BR1108">
        <v>1.2388999999999999</v>
      </c>
      <c r="BS1108">
        <v>1.2427999999999999</v>
      </c>
      <c r="BT1108">
        <v>1.2466999999999999</v>
      </c>
      <c r="BU1108">
        <v>1.2504999999999999</v>
      </c>
      <c r="BV1108">
        <v>1.2545500000000001</v>
      </c>
      <c r="BW1108">
        <v>1.2585</v>
      </c>
      <c r="BX1108">
        <v>1.2624</v>
      </c>
      <c r="BY1108">
        <v>1.2663</v>
      </c>
    </row>
    <row r="1109" spans="1:77">
      <c r="A1109" s="95">
        <v>45845</v>
      </c>
      <c r="AI1109">
        <v>1.0837000000000001</v>
      </c>
      <c r="AJ1109">
        <v>1.0826</v>
      </c>
      <c r="AK1109">
        <v>1.0810999999999999</v>
      </c>
      <c r="AL1109">
        <v>1.0718000000000001</v>
      </c>
      <c r="AM1109">
        <v>1.0851999999999999</v>
      </c>
      <c r="AN1109">
        <v>1.0705</v>
      </c>
      <c r="AO1109">
        <v>1.0828</v>
      </c>
      <c r="AP1109">
        <v>1.1034999999999999</v>
      </c>
      <c r="AQ1109">
        <v>1.1195999999999999</v>
      </c>
      <c r="AR1109">
        <v>1.0882000000000001</v>
      </c>
      <c r="AS1109">
        <v>1.0562</v>
      </c>
      <c r="AT1109">
        <v>1.0388999999999999</v>
      </c>
      <c r="AU1109">
        <v>1.0392999999999999</v>
      </c>
      <c r="AV1109" s="176">
        <v>1.0410999999999999</v>
      </c>
      <c r="AW1109">
        <v>1.0814999999999999</v>
      </c>
      <c r="AX1109">
        <v>1.1373</v>
      </c>
      <c r="AY1109">
        <v>1.1338999999999999</v>
      </c>
      <c r="AZ1109">
        <v>1.1719999999999999</v>
      </c>
      <c r="BA1109" s="28">
        <v>1.1728000000000001</v>
      </c>
      <c r="BB1109">
        <v>1.1752499999999999</v>
      </c>
      <c r="BC1109">
        <v>1.1774500000000001</v>
      </c>
      <c r="BD1109">
        <v>1.1795500000000001</v>
      </c>
      <c r="BF1109">
        <v>1.18445</v>
      </c>
      <c r="BH1109">
        <v>1.1911</v>
      </c>
      <c r="BI1109">
        <v>1.1970499999999999</v>
      </c>
      <c r="BJ1109">
        <v>1.2020500000000001</v>
      </c>
      <c r="BK1109">
        <v>1.20665</v>
      </c>
      <c r="BL1109">
        <v>1.2113499999999999</v>
      </c>
      <c r="BM1109">
        <v>1.216</v>
      </c>
      <c r="BN1109">
        <v>1.2202</v>
      </c>
      <c r="BO1109">
        <v>1.2242</v>
      </c>
      <c r="BP1109">
        <v>1.2282</v>
      </c>
      <c r="BQ1109">
        <v>1.2323999999999999</v>
      </c>
      <c r="BR1109">
        <v>1.23655</v>
      </c>
      <c r="BS1109">
        <v>1.24055</v>
      </c>
      <c r="BT1109">
        <v>1.2445999999999999</v>
      </c>
      <c r="BU1109">
        <v>1.2484500000000001</v>
      </c>
      <c r="BV1109">
        <v>1.2525999999999999</v>
      </c>
      <c r="BW1109">
        <v>1.25665</v>
      </c>
      <c r="BX1109">
        <v>1.26065</v>
      </c>
      <c r="BY1109">
        <v>1.2646500000000001</v>
      </c>
    </row>
    <row r="1110" spans="1:77">
      <c r="A1110" s="95">
        <v>45846</v>
      </c>
      <c r="AI1110">
        <v>1.0837000000000001</v>
      </c>
      <c r="AJ1110">
        <v>1.0826</v>
      </c>
      <c r="AK1110">
        <v>1.0810999999999999</v>
      </c>
      <c r="AL1110">
        <v>1.0718000000000001</v>
      </c>
      <c r="AM1110">
        <v>1.0851999999999999</v>
      </c>
      <c r="AN1110">
        <v>1.0705</v>
      </c>
      <c r="AO1110">
        <v>1.0828</v>
      </c>
      <c r="AP1110">
        <v>1.1034999999999999</v>
      </c>
      <c r="AQ1110">
        <v>1.1195999999999999</v>
      </c>
      <c r="AR1110">
        <v>1.0882000000000001</v>
      </c>
      <c r="AS1110">
        <v>1.0562</v>
      </c>
      <c r="AT1110">
        <v>1.0388999999999999</v>
      </c>
      <c r="AU1110">
        <v>1.0392999999999999</v>
      </c>
      <c r="AV1110" s="176">
        <v>1.0410999999999999</v>
      </c>
      <c r="AW1110">
        <v>1.0814999999999999</v>
      </c>
      <c r="AX1110">
        <v>1.1373</v>
      </c>
      <c r="AY1110">
        <v>1.1338999999999999</v>
      </c>
      <c r="AZ1110">
        <v>1.1719999999999999</v>
      </c>
      <c r="BA1110" s="28">
        <v>1.1718</v>
      </c>
      <c r="BB1110">
        <v>1.1758</v>
      </c>
      <c r="BC1110">
        <v>1.1779999999999999</v>
      </c>
      <c r="BD1110">
        <v>1.1800999999999999</v>
      </c>
      <c r="BF1110">
        <v>1.1849499999999999</v>
      </c>
      <c r="BH1110">
        <v>1.1916500000000001</v>
      </c>
      <c r="BI1110">
        <v>1.1976</v>
      </c>
      <c r="BJ1110">
        <v>1.2025999999999999</v>
      </c>
      <c r="BK1110">
        <v>1.2072000000000001</v>
      </c>
      <c r="BL1110">
        <v>1.2118</v>
      </c>
      <c r="BM1110">
        <v>1.21645</v>
      </c>
      <c r="BN1110">
        <v>1.2205999999999999</v>
      </c>
      <c r="BO1110">
        <v>1.22455</v>
      </c>
      <c r="BP1110">
        <v>1.2284999999999999</v>
      </c>
      <c r="BQ1110">
        <v>1.2325999999999999</v>
      </c>
      <c r="BR1110">
        <v>1.23665</v>
      </c>
      <c r="BS1110">
        <v>1.2405999999999999</v>
      </c>
      <c r="BT1110">
        <v>1.24455</v>
      </c>
      <c r="BU1110">
        <v>1.2483500000000001</v>
      </c>
      <c r="BV1110">
        <v>1.2524500000000001</v>
      </c>
      <c r="BW1110">
        <v>1.2563500000000001</v>
      </c>
      <c r="BX1110">
        <v>1.2603</v>
      </c>
      <c r="BY1110">
        <v>1.2642500000000001</v>
      </c>
    </row>
    <row r="1111" spans="1:77">
      <c r="A1111" s="103">
        <v>45847</v>
      </c>
      <c r="AI1111">
        <v>1.0837000000000001</v>
      </c>
      <c r="AJ1111">
        <v>1.0826</v>
      </c>
      <c r="AK1111">
        <v>1.0810999999999999</v>
      </c>
      <c r="AL1111">
        <v>1.0718000000000001</v>
      </c>
      <c r="AM1111">
        <v>1.0851999999999999</v>
      </c>
      <c r="AN1111">
        <v>1.0705</v>
      </c>
      <c r="AO1111">
        <v>1.0828</v>
      </c>
      <c r="AP1111">
        <v>1.1034999999999999</v>
      </c>
      <c r="AQ1111">
        <v>1.1195999999999999</v>
      </c>
      <c r="AR1111">
        <v>1.0882000000000001</v>
      </c>
      <c r="AS1111">
        <v>1.0562</v>
      </c>
      <c r="AT1111">
        <v>1.0388999999999999</v>
      </c>
      <c r="AU1111">
        <v>1.0392999999999999</v>
      </c>
      <c r="AV1111" s="176">
        <v>1.0410999999999999</v>
      </c>
      <c r="AW1111">
        <v>1.0814999999999999</v>
      </c>
      <c r="AX1111">
        <v>1.1373</v>
      </c>
      <c r="AY1111">
        <v>1.1338999999999999</v>
      </c>
      <c r="AZ1111">
        <v>1.1719999999999999</v>
      </c>
      <c r="BA1111" s="28">
        <v>1.1698</v>
      </c>
      <c r="BB1111">
        <v>1.17445</v>
      </c>
      <c r="BC1111">
        <v>1.17665</v>
      </c>
      <c r="BD1111">
        <v>1.17875</v>
      </c>
      <c r="BF1111">
        <v>1.1835500000000001</v>
      </c>
      <c r="BH1111">
        <v>1.1900500000000001</v>
      </c>
      <c r="BI1111">
        <v>1.1959500000000001</v>
      </c>
      <c r="BJ1111">
        <v>1.2008000000000001</v>
      </c>
      <c r="BK1111">
        <v>1.2053499999999999</v>
      </c>
      <c r="BL1111">
        <v>1.2099</v>
      </c>
      <c r="BM1111">
        <v>1.21445</v>
      </c>
      <c r="BN1111">
        <v>1.21845</v>
      </c>
      <c r="BO1111">
        <v>1.2222999999999999</v>
      </c>
      <c r="BP1111">
        <v>1.2261</v>
      </c>
      <c r="BQ1111">
        <v>1.2300500000000001</v>
      </c>
      <c r="BR1111">
        <v>1.234</v>
      </c>
      <c r="BS1111">
        <v>1.2378</v>
      </c>
      <c r="BT1111">
        <v>1.2416</v>
      </c>
      <c r="BU1111">
        <v>1.2453000000000001</v>
      </c>
      <c r="BV1111">
        <v>1.2492000000000001</v>
      </c>
      <c r="BW1111">
        <v>1.25305</v>
      </c>
      <c r="BX1111">
        <v>1.25685</v>
      </c>
      <c r="BY1111">
        <v>1.26065</v>
      </c>
    </row>
    <row r="1112" spans="1:77">
      <c r="A1112" s="95">
        <v>45848</v>
      </c>
      <c r="AI1112">
        <v>1.0837000000000001</v>
      </c>
      <c r="AJ1112">
        <v>1.0826</v>
      </c>
      <c r="AK1112">
        <v>1.0810999999999999</v>
      </c>
      <c r="AL1112">
        <v>1.0718000000000001</v>
      </c>
      <c r="AM1112">
        <v>1.0851999999999999</v>
      </c>
      <c r="AN1112">
        <v>1.0705</v>
      </c>
      <c r="AO1112">
        <v>1.0828</v>
      </c>
      <c r="AP1112">
        <v>1.1034999999999999</v>
      </c>
      <c r="AQ1112">
        <v>1.1195999999999999</v>
      </c>
      <c r="AR1112">
        <v>1.0882000000000001</v>
      </c>
      <c r="AS1112">
        <v>1.0562</v>
      </c>
      <c r="AT1112">
        <v>1.0388999999999999</v>
      </c>
      <c r="AU1112">
        <v>1.0392999999999999</v>
      </c>
      <c r="AV1112" s="176">
        <v>1.0410999999999999</v>
      </c>
      <c r="AW1112">
        <v>1.0814999999999999</v>
      </c>
      <c r="AX1112">
        <v>1.1373</v>
      </c>
      <c r="AY1112">
        <v>1.1338999999999999</v>
      </c>
      <c r="AZ1112">
        <v>1.1719999999999999</v>
      </c>
      <c r="BA1112" s="28">
        <v>1.1709000000000001</v>
      </c>
      <c r="BB1112">
        <v>1.17215</v>
      </c>
      <c r="BC1112">
        <v>1.17435</v>
      </c>
      <c r="BD1112">
        <v>1.1762999999999999</v>
      </c>
      <c r="BF1112">
        <v>1.1811499999999999</v>
      </c>
      <c r="BH1112">
        <v>1.1876500000000001</v>
      </c>
      <c r="BI1112">
        <v>1.1934499999999999</v>
      </c>
      <c r="BJ1112">
        <v>1.1982999999999999</v>
      </c>
      <c r="BK1112">
        <v>1.20275</v>
      </c>
      <c r="BL1112">
        <v>1.2072000000000001</v>
      </c>
      <c r="BM1112">
        <v>1.2116499999999999</v>
      </c>
      <c r="BN1112">
        <v>1.2156499999999999</v>
      </c>
      <c r="BO1112">
        <v>1.2194</v>
      </c>
      <c r="BP1112">
        <v>1.2231000000000001</v>
      </c>
      <c r="BQ1112">
        <v>1.22705</v>
      </c>
      <c r="BR1112">
        <v>1.2309000000000001</v>
      </c>
      <c r="BS1112">
        <v>1.23465</v>
      </c>
      <c r="BT1112">
        <v>1.2383999999999999</v>
      </c>
      <c r="BU1112">
        <v>1.242</v>
      </c>
      <c r="BV1112">
        <v>1.2458499999999999</v>
      </c>
      <c r="BW1112">
        <v>1.2496</v>
      </c>
      <c r="BX1112">
        <v>1.25335</v>
      </c>
      <c r="BY1112">
        <v>1.2571000000000001</v>
      </c>
    </row>
    <row r="1113" spans="1:77">
      <c r="A1113" s="95">
        <v>45849</v>
      </c>
      <c r="AI1113">
        <v>1.0837000000000001</v>
      </c>
      <c r="AJ1113">
        <v>1.0826</v>
      </c>
      <c r="AK1113">
        <v>1.0810999999999999</v>
      </c>
      <c r="AL1113">
        <v>1.0718000000000001</v>
      </c>
      <c r="AM1113">
        <v>1.0851999999999999</v>
      </c>
      <c r="AN1113">
        <v>1.0705</v>
      </c>
      <c r="AO1113">
        <v>1.0828</v>
      </c>
      <c r="AP1113">
        <v>1.1034999999999999</v>
      </c>
      <c r="AQ1113">
        <v>1.1195999999999999</v>
      </c>
      <c r="AR1113">
        <v>1.0882000000000001</v>
      </c>
      <c r="AS1113">
        <v>1.0562</v>
      </c>
      <c r="AT1113">
        <v>1.0388999999999999</v>
      </c>
      <c r="AU1113">
        <v>1.0392999999999999</v>
      </c>
      <c r="AV1113" s="176">
        <v>1.0410999999999999</v>
      </c>
      <c r="AW1113">
        <v>1.0814999999999999</v>
      </c>
      <c r="AX1113">
        <v>1.1373</v>
      </c>
      <c r="AY1113">
        <v>1.1338999999999999</v>
      </c>
      <c r="AZ1113">
        <v>1.1719999999999999</v>
      </c>
      <c r="BA1113" s="28">
        <v>1.1682999999999999</v>
      </c>
      <c r="BB1113">
        <v>1.1717</v>
      </c>
      <c r="BC1113">
        <v>1.1738999999999999</v>
      </c>
      <c r="BD1113">
        <v>1.1758500000000001</v>
      </c>
      <c r="BF1113">
        <v>1.18075</v>
      </c>
      <c r="BH1113">
        <v>1.1872</v>
      </c>
      <c r="BI1113">
        <v>1.1930499999999999</v>
      </c>
      <c r="BJ1113">
        <v>1.1978500000000001</v>
      </c>
      <c r="BK1113">
        <v>1.2022999999999999</v>
      </c>
      <c r="BL1113">
        <v>1.20675</v>
      </c>
      <c r="BM1113">
        <v>1.2112000000000001</v>
      </c>
      <c r="BN1113">
        <v>1.2152000000000001</v>
      </c>
      <c r="BO1113">
        <v>1.2190000000000001</v>
      </c>
      <c r="BP1113">
        <v>1.2228000000000001</v>
      </c>
      <c r="BQ1113">
        <v>1.2267999999999999</v>
      </c>
      <c r="BR1113">
        <v>1.2306999999999999</v>
      </c>
      <c r="BS1113">
        <v>1.2344999999999999</v>
      </c>
      <c r="BT1113">
        <v>1.2383</v>
      </c>
      <c r="BU1113">
        <v>1.242</v>
      </c>
      <c r="BV1113">
        <v>1.2459</v>
      </c>
      <c r="BW1113">
        <v>1.2497</v>
      </c>
      <c r="BX1113">
        <v>1.2535000000000001</v>
      </c>
      <c r="BY1113">
        <v>1.2573000000000001</v>
      </c>
    </row>
    <row r="1114" spans="1:77">
      <c r="A1114" s="95">
        <v>45852</v>
      </c>
      <c r="AI1114">
        <v>1.0837000000000001</v>
      </c>
      <c r="AJ1114">
        <v>1.0826</v>
      </c>
      <c r="AK1114">
        <v>1.0810999999999999</v>
      </c>
      <c r="AL1114">
        <v>1.0718000000000001</v>
      </c>
      <c r="AM1114">
        <v>1.0851999999999999</v>
      </c>
      <c r="AN1114">
        <v>1.0705</v>
      </c>
      <c r="AO1114">
        <v>1.0828</v>
      </c>
      <c r="AP1114">
        <v>1.1034999999999999</v>
      </c>
      <c r="AQ1114">
        <v>1.1195999999999999</v>
      </c>
      <c r="AR1114">
        <v>1.0882000000000001</v>
      </c>
      <c r="AS1114">
        <v>1.0562</v>
      </c>
      <c r="AT1114">
        <v>1.0388999999999999</v>
      </c>
      <c r="AU1114">
        <v>1.0392999999999999</v>
      </c>
      <c r="AV1114" s="176">
        <v>1.0410999999999999</v>
      </c>
      <c r="AW1114">
        <v>1.0814999999999999</v>
      </c>
      <c r="AX1114">
        <v>1.1373</v>
      </c>
      <c r="AY1114">
        <v>1.1338999999999999</v>
      </c>
      <c r="AZ1114">
        <v>1.1719999999999999</v>
      </c>
      <c r="BA1114" s="28">
        <v>1.169</v>
      </c>
      <c r="BB1114">
        <v>1.1698</v>
      </c>
      <c r="BC1114">
        <v>1.1719999999999999</v>
      </c>
      <c r="BD1114">
        <v>1.17395</v>
      </c>
      <c r="BE1114">
        <v>1.17685</v>
      </c>
      <c r="BF1114">
        <v>1.1789000000000001</v>
      </c>
      <c r="BH1114">
        <v>1.1855</v>
      </c>
      <c r="BI1114">
        <v>1.1913499999999999</v>
      </c>
      <c r="BJ1114">
        <v>1.1962999999999999</v>
      </c>
      <c r="BK1114">
        <v>1.2008000000000001</v>
      </c>
      <c r="BL1114">
        <v>1.2053499999999999</v>
      </c>
      <c r="BM1114">
        <v>1.2098500000000001</v>
      </c>
      <c r="BN1114">
        <v>1.2139</v>
      </c>
      <c r="BO1114">
        <v>1.2177</v>
      </c>
      <c r="BP1114">
        <v>1.2215</v>
      </c>
      <c r="BQ1114">
        <v>1.2254499999999999</v>
      </c>
      <c r="BR1114">
        <v>1.2293499999999999</v>
      </c>
      <c r="BS1114">
        <v>1.23315</v>
      </c>
      <c r="BT1114">
        <v>1.23695</v>
      </c>
      <c r="BU1114">
        <v>1.2405999999999999</v>
      </c>
      <c r="BV1114">
        <v>1.24455</v>
      </c>
      <c r="BW1114">
        <v>1.2483500000000001</v>
      </c>
      <c r="BX1114">
        <v>1.2521</v>
      </c>
      <c r="BY1114">
        <v>1.2559</v>
      </c>
    </row>
    <row r="1115" spans="1:77">
      <c r="A1115" s="95">
        <v>45853</v>
      </c>
      <c r="AI1115">
        <v>1.0837000000000001</v>
      </c>
      <c r="AJ1115">
        <v>1.0826</v>
      </c>
      <c r="AK1115">
        <v>1.0810999999999999</v>
      </c>
      <c r="AL1115">
        <v>1.0718000000000001</v>
      </c>
      <c r="AM1115">
        <v>1.0851999999999999</v>
      </c>
      <c r="AN1115">
        <v>1.0705</v>
      </c>
      <c r="AO1115">
        <v>1.0828</v>
      </c>
      <c r="AP1115">
        <v>1.1034999999999999</v>
      </c>
      <c r="AQ1115">
        <v>1.1195999999999999</v>
      </c>
      <c r="AR1115">
        <v>1.0882000000000001</v>
      </c>
      <c r="AS1115">
        <v>1.0562</v>
      </c>
      <c r="AT1115">
        <v>1.0388999999999999</v>
      </c>
      <c r="AU1115">
        <v>1.0392999999999999</v>
      </c>
      <c r="AV1115" s="176">
        <v>1.0410999999999999</v>
      </c>
      <c r="AW1115">
        <v>1.0814999999999999</v>
      </c>
      <c r="AX1115">
        <v>1.1373</v>
      </c>
      <c r="AY1115">
        <v>1.1338999999999999</v>
      </c>
      <c r="AZ1115">
        <v>1.1719999999999999</v>
      </c>
      <c r="BA1115" s="28">
        <v>1.1665000000000001</v>
      </c>
      <c r="BB1115">
        <v>1.1629499999999999</v>
      </c>
      <c r="BC1115">
        <v>1.1651499999999999</v>
      </c>
      <c r="BD1115">
        <v>1.1673500000000001</v>
      </c>
      <c r="BE1115">
        <v>1.17005</v>
      </c>
      <c r="BF1115">
        <v>1.1720999999999999</v>
      </c>
      <c r="BH1115">
        <v>1.17885</v>
      </c>
      <c r="BI1115">
        <v>1.1849000000000001</v>
      </c>
      <c r="BJ1115">
        <v>1.1900500000000001</v>
      </c>
      <c r="BK1115">
        <v>1.1948000000000001</v>
      </c>
      <c r="BL1115">
        <v>1.1996</v>
      </c>
      <c r="BM1115">
        <v>1.20435</v>
      </c>
      <c r="BN1115">
        <v>1.20865</v>
      </c>
      <c r="BO1115">
        <v>1.2126999999999999</v>
      </c>
      <c r="BP1115">
        <v>1.21675</v>
      </c>
      <c r="BQ1115">
        <v>1.2210000000000001</v>
      </c>
      <c r="BR1115">
        <v>1.22515</v>
      </c>
      <c r="BS1115">
        <v>1.2292000000000001</v>
      </c>
      <c r="BT1115">
        <v>1.23325</v>
      </c>
      <c r="BU1115">
        <v>1.23715</v>
      </c>
      <c r="BV1115">
        <v>1.24135</v>
      </c>
      <c r="BW1115">
        <v>1.2454000000000001</v>
      </c>
      <c r="BX1115">
        <v>1.2494499999999999</v>
      </c>
      <c r="BY1115">
        <v>1.25345</v>
      </c>
    </row>
    <row r="1116" spans="1:77">
      <c r="A1116" s="95">
        <v>45854</v>
      </c>
      <c r="AI1116">
        <v>1.0837000000000001</v>
      </c>
      <c r="AJ1116">
        <v>1.0826</v>
      </c>
      <c r="AK1116">
        <v>1.0810999999999999</v>
      </c>
      <c r="AL1116">
        <v>1.0718000000000001</v>
      </c>
      <c r="AM1116">
        <v>1.0851999999999999</v>
      </c>
      <c r="AN1116">
        <v>1.0705</v>
      </c>
      <c r="AO1116">
        <v>1.0828</v>
      </c>
      <c r="AP1116">
        <v>1.1034999999999999</v>
      </c>
      <c r="AQ1116">
        <v>1.1195999999999999</v>
      </c>
      <c r="AR1116">
        <v>1.0882000000000001</v>
      </c>
      <c r="AS1116">
        <v>1.0562</v>
      </c>
      <c r="AT1116">
        <v>1.0388999999999999</v>
      </c>
      <c r="AU1116">
        <v>1.0392999999999999</v>
      </c>
      <c r="AV1116" s="176">
        <v>1.0410999999999999</v>
      </c>
      <c r="AW1116">
        <v>1.0814999999999999</v>
      </c>
      <c r="AX1116">
        <v>1.1373</v>
      </c>
      <c r="AY1116">
        <v>1.1338999999999999</v>
      </c>
      <c r="AZ1116">
        <v>1.1719999999999999</v>
      </c>
      <c r="BA1116" s="28">
        <v>1.1578999999999999</v>
      </c>
      <c r="BB1116">
        <v>1.1653500000000001</v>
      </c>
      <c r="BC1116">
        <v>1.1675500000000001</v>
      </c>
      <c r="BD1116">
        <v>1.1697500000000001</v>
      </c>
      <c r="BE1116">
        <v>1.17245</v>
      </c>
      <c r="BF1116">
        <v>1.17455</v>
      </c>
      <c r="BH1116">
        <v>1.1812</v>
      </c>
      <c r="BI1116">
        <v>1.1871499999999999</v>
      </c>
      <c r="BJ1116">
        <v>1.1921999999999999</v>
      </c>
      <c r="BK1116">
        <v>1.1968000000000001</v>
      </c>
      <c r="BL1116">
        <v>1.2014</v>
      </c>
      <c r="BM1116">
        <v>1.206</v>
      </c>
      <c r="BN1116">
        <v>1.2101999999999999</v>
      </c>
      <c r="BO1116">
        <v>1.2141999999999999</v>
      </c>
      <c r="BP1116">
        <v>1.2181999999999999</v>
      </c>
      <c r="BQ1116">
        <v>1.22235</v>
      </c>
      <c r="BR1116">
        <v>1.22645</v>
      </c>
      <c r="BS1116">
        <v>1.23045</v>
      </c>
      <c r="BT1116">
        <v>1.2343999999999999</v>
      </c>
      <c r="BU1116">
        <v>1.2382500000000001</v>
      </c>
      <c r="BV1116">
        <v>1.2423999999999999</v>
      </c>
      <c r="BW1116">
        <v>1.2463500000000001</v>
      </c>
      <c r="BX1116">
        <v>1.2503500000000001</v>
      </c>
      <c r="BY1116">
        <v>1.2543500000000001</v>
      </c>
    </row>
    <row r="1117" spans="1:77">
      <c r="A1117" s="95">
        <v>45855</v>
      </c>
      <c r="AI1117">
        <v>1.0837000000000001</v>
      </c>
      <c r="AJ1117">
        <v>1.0826</v>
      </c>
      <c r="AK1117">
        <v>1.0810999999999999</v>
      </c>
      <c r="AL1117">
        <v>1.0718000000000001</v>
      </c>
      <c r="AM1117">
        <v>1.0851999999999999</v>
      </c>
      <c r="AN1117">
        <v>1.0705</v>
      </c>
      <c r="AO1117">
        <v>1.0828</v>
      </c>
      <c r="AP1117">
        <v>1.1034999999999999</v>
      </c>
      <c r="AQ1117">
        <v>1.1195999999999999</v>
      </c>
      <c r="AR1117">
        <v>1.0882000000000001</v>
      </c>
      <c r="AS1117">
        <v>1.0562</v>
      </c>
      <c r="AT1117">
        <v>1.0388999999999999</v>
      </c>
      <c r="AU1117">
        <v>1.0392999999999999</v>
      </c>
      <c r="AV1117" s="176">
        <v>1.0410999999999999</v>
      </c>
      <c r="AW1117">
        <v>1.0814999999999999</v>
      </c>
      <c r="AX1117">
        <v>1.1373</v>
      </c>
      <c r="AY1117">
        <v>1.1338999999999999</v>
      </c>
      <c r="AZ1117">
        <v>1.1719999999999999</v>
      </c>
      <c r="BA1117" s="28">
        <v>1.1578999999999999</v>
      </c>
      <c r="BB1117">
        <v>1.1608000000000001</v>
      </c>
      <c r="BC1117">
        <v>1.163</v>
      </c>
      <c r="BD1117">
        <v>1.1652</v>
      </c>
      <c r="BE1117">
        <v>1.1678999999999999</v>
      </c>
      <c r="BF1117">
        <v>1.16995</v>
      </c>
      <c r="BH1117">
        <v>1.1767000000000001</v>
      </c>
      <c r="BI1117">
        <v>1.1827000000000001</v>
      </c>
      <c r="BJ1117">
        <v>1.1878</v>
      </c>
      <c r="BK1117">
        <v>1.1923999999999999</v>
      </c>
      <c r="BL1117">
        <v>1.1970499999999999</v>
      </c>
      <c r="BM1117">
        <v>1.2016500000000001</v>
      </c>
      <c r="BN1117">
        <v>1.2059</v>
      </c>
      <c r="BO1117">
        <v>1.2099500000000001</v>
      </c>
      <c r="BP1117">
        <v>1.2139500000000001</v>
      </c>
      <c r="BQ1117">
        <v>1.2181500000000001</v>
      </c>
      <c r="BR1117">
        <v>1.2222999999999999</v>
      </c>
      <c r="BS1117">
        <v>1.2262999999999999</v>
      </c>
      <c r="BT1117">
        <v>1.2302999999999999</v>
      </c>
      <c r="BU1117">
        <v>1.2342</v>
      </c>
      <c r="BV1117">
        <v>1.2383500000000001</v>
      </c>
      <c r="BW1117">
        <v>1.2423500000000001</v>
      </c>
      <c r="BX1117">
        <v>1.2463500000000001</v>
      </c>
      <c r="BY1117">
        <v>1.2504</v>
      </c>
    </row>
    <row r="1118" spans="1:77">
      <c r="A1118" s="95">
        <v>45856</v>
      </c>
      <c r="AI1118">
        <v>1.0837000000000001</v>
      </c>
      <c r="AJ1118">
        <v>1.0826</v>
      </c>
      <c r="AK1118">
        <v>1.0810999999999999</v>
      </c>
      <c r="AL1118">
        <v>1.0718000000000001</v>
      </c>
      <c r="AM1118">
        <v>1.0851999999999999</v>
      </c>
      <c r="AN1118">
        <v>1.0705</v>
      </c>
      <c r="AO1118">
        <v>1.0828</v>
      </c>
      <c r="AP1118">
        <v>1.1034999999999999</v>
      </c>
      <c r="AQ1118">
        <v>1.1195999999999999</v>
      </c>
      <c r="AR1118">
        <v>1.0882000000000001</v>
      </c>
      <c r="AS1118">
        <v>1.0562</v>
      </c>
      <c r="AT1118">
        <v>1.0388999999999999</v>
      </c>
      <c r="AU1118">
        <v>1.0392999999999999</v>
      </c>
      <c r="AV1118" s="176">
        <v>1.0410999999999999</v>
      </c>
      <c r="AW1118">
        <v>1.0814999999999999</v>
      </c>
      <c r="AX1118">
        <v>1.1373</v>
      </c>
      <c r="AY1118">
        <v>1.1338999999999999</v>
      </c>
      <c r="AZ1118">
        <v>1.1719999999999999</v>
      </c>
      <c r="BA1118" s="28">
        <v>1.165</v>
      </c>
      <c r="BB1118">
        <v>1.16445</v>
      </c>
      <c r="BC1118">
        <v>1.16665</v>
      </c>
      <c r="BD1118">
        <v>1.1688499999999999</v>
      </c>
      <c r="BE1118">
        <v>1.1715</v>
      </c>
      <c r="BF1118">
        <v>1.1736</v>
      </c>
      <c r="BH1118">
        <v>1.18025</v>
      </c>
      <c r="BI1118">
        <v>1.18625</v>
      </c>
      <c r="BJ1118">
        <v>1.1912</v>
      </c>
      <c r="BK1118">
        <v>1.1957</v>
      </c>
      <c r="BL1118">
        <v>1.2001999999999999</v>
      </c>
      <c r="BM1118">
        <v>1.2047000000000001</v>
      </c>
      <c r="BN1118">
        <v>1.20885</v>
      </c>
      <c r="BO1118">
        <v>1.21275</v>
      </c>
      <c r="BP1118">
        <v>1.2165999999999999</v>
      </c>
      <c r="BQ1118">
        <v>1.2206999999999999</v>
      </c>
      <c r="BR1118">
        <v>1.2246999999999999</v>
      </c>
      <c r="BS1118">
        <v>1.2285999999999999</v>
      </c>
      <c r="BT1118">
        <v>1.2324999999999999</v>
      </c>
      <c r="BU1118">
        <v>1.2362500000000001</v>
      </c>
      <c r="BV1118">
        <v>1.2402500000000001</v>
      </c>
      <c r="BW1118">
        <v>1.2441500000000001</v>
      </c>
      <c r="BX1118">
        <v>1.2480500000000001</v>
      </c>
      <c r="BY1118">
        <v>1.2519499999999999</v>
      </c>
    </row>
    <row r="1119" spans="1:77">
      <c r="A1119" s="95">
        <v>45859</v>
      </c>
      <c r="AI1119">
        <v>1.0837000000000001</v>
      </c>
      <c r="AJ1119">
        <v>1.0826</v>
      </c>
      <c r="AK1119">
        <v>1.0810999999999999</v>
      </c>
      <c r="AL1119">
        <v>1.0718000000000001</v>
      </c>
      <c r="AM1119">
        <v>1.0851999999999999</v>
      </c>
      <c r="AN1119">
        <v>1.0705</v>
      </c>
      <c r="AO1119">
        <v>1.0828</v>
      </c>
      <c r="AP1119">
        <v>1.1034999999999999</v>
      </c>
      <c r="AQ1119">
        <v>1.1195999999999999</v>
      </c>
      <c r="AR1119">
        <v>1.0882000000000001</v>
      </c>
      <c r="AS1119">
        <v>1.0562</v>
      </c>
      <c r="AT1119">
        <v>1.0388999999999999</v>
      </c>
      <c r="AU1119">
        <v>1.0392999999999999</v>
      </c>
      <c r="AV1119" s="176">
        <v>1.0410999999999999</v>
      </c>
      <c r="AW1119">
        <v>1.0814999999999999</v>
      </c>
      <c r="AX1119">
        <v>1.1373</v>
      </c>
      <c r="AY1119">
        <v>1.1338999999999999</v>
      </c>
      <c r="AZ1119">
        <v>1.1719999999999999</v>
      </c>
      <c r="BA1119" s="28">
        <v>1.1667000000000001</v>
      </c>
      <c r="BB1119">
        <v>1.1715</v>
      </c>
      <c r="BC1119">
        <v>1.1737</v>
      </c>
      <c r="BD1119">
        <v>1.1758999999999999</v>
      </c>
      <c r="BE1119">
        <v>1.1786000000000001</v>
      </c>
      <c r="BF1119">
        <v>1.1807000000000001</v>
      </c>
      <c r="BH1119">
        <v>1.1874</v>
      </c>
      <c r="BI1119">
        <v>1.1935</v>
      </c>
      <c r="BJ1119">
        <v>1.19855</v>
      </c>
      <c r="BK1119">
        <v>1.2031000000000001</v>
      </c>
      <c r="BL1119">
        <v>1.2076499999999999</v>
      </c>
      <c r="BM1119">
        <v>1.2121999999999999</v>
      </c>
      <c r="BN1119">
        <v>1.2163999999999999</v>
      </c>
      <c r="BO1119">
        <v>1.22035</v>
      </c>
      <c r="BP1119">
        <v>1.2242500000000001</v>
      </c>
      <c r="BQ1119">
        <v>1.2283500000000001</v>
      </c>
      <c r="BR1119">
        <v>1.2323999999999999</v>
      </c>
      <c r="BS1119">
        <v>1.2363</v>
      </c>
      <c r="BT1119">
        <v>1.2402</v>
      </c>
      <c r="BU1119">
        <v>1.244</v>
      </c>
      <c r="BV1119">
        <v>1.2480500000000001</v>
      </c>
      <c r="BW1119">
        <v>1.2519499999999999</v>
      </c>
      <c r="BX1119">
        <v>1.2559</v>
      </c>
      <c r="BY1119">
        <v>1.2598</v>
      </c>
    </row>
    <row r="1120" spans="1:77">
      <c r="A1120" s="95">
        <v>45860</v>
      </c>
      <c r="AI1120">
        <v>1.0837000000000001</v>
      </c>
      <c r="AJ1120">
        <v>1.0826</v>
      </c>
      <c r="AK1120">
        <v>1.0810999999999999</v>
      </c>
      <c r="AL1120">
        <v>1.0718000000000001</v>
      </c>
      <c r="AM1120">
        <v>1.0851999999999999</v>
      </c>
      <c r="AN1120">
        <v>1.0705</v>
      </c>
      <c r="AO1120">
        <v>1.0828</v>
      </c>
      <c r="AP1120">
        <v>1.1034999999999999</v>
      </c>
      <c r="AQ1120">
        <v>1.1195999999999999</v>
      </c>
      <c r="AR1120">
        <v>1.0882000000000001</v>
      </c>
      <c r="AS1120">
        <v>1.0562</v>
      </c>
      <c r="AT1120">
        <v>1.0388999999999999</v>
      </c>
      <c r="AU1120">
        <v>1.0392999999999999</v>
      </c>
      <c r="AV1120" s="176">
        <v>1.0410999999999999</v>
      </c>
      <c r="AW1120">
        <v>1.0814999999999999</v>
      </c>
      <c r="AX1120">
        <v>1.1373</v>
      </c>
      <c r="AY1120">
        <v>1.1338999999999999</v>
      </c>
      <c r="AZ1120">
        <v>1.1719999999999999</v>
      </c>
      <c r="BA1120" s="28">
        <v>1.1698999999999999</v>
      </c>
      <c r="BB1120">
        <v>1.1769000000000001</v>
      </c>
      <c r="BC1120">
        <v>1.1791</v>
      </c>
      <c r="BD1120">
        <v>1.1813</v>
      </c>
      <c r="BE1120">
        <v>1.18405</v>
      </c>
      <c r="BF1120">
        <v>1.18615</v>
      </c>
      <c r="BH1120">
        <v>1.1929000000000001</v>
      </c>
      <c r="BI1120">
        <v>1.1989000000000001</v>
      </c>
      <c r="BJ1120">
        <v>1.2039500000000001</v>
      </c>
      <c r="BK1120">
        <v>1.2083999999999999</v>
      </c>
      <c r="BL1120">
        <v>1.2129000000000001</v>
      </c>
      <c r="BM1120">
        <v>1.2173499999999999</v>
      </c>
      <c r="BN1120">
        <v>1.2215</v>
      </c>
      <c r="BO1120">
        <v>1.2254</v>
      </c>
      <c r="BP1120">
        <v>1.2293000000000001</v>
      </c>
      <c r="BQ1120">
        <v>1.2334000000000001</v>
      </c>
      <c r="BR1120">
        <v>1.2374499999999999</v>
      </c>
      <c r="BS1120">
        <v>1.24135</v>
      </c>
      <c r="BT1120">
        <v>1.24525</v>
      </c>
      <c r="BU1120">
        <v>1.24905</v>
      </c>
      <c r="BV1120">
        <v>1.25305</v>
      </c>
      <c r="BW1120">
        <v>1.2569999999999999</v>
      </c>
      <c r="BX1120">
        <v>1.2608999999999999</v>
      </c>
      <c r="BY1120">
        <v>1.2647999999999999</v>
      </c>
    </row>
    <row r="1121" spans="1:77">
      <c r="A1121" s="95">
        <v>45861</v>
      </c>
      <c r="AI1121">
        <v>1.0837000000000001</v>
      </c>
      <c r="AJ1121">
        <v>1.0826</v>
      </c>
      <c r="AK1121">
        <v>1.0810999999999999</v>
      </c>
      <c r="AL1121">
        <v>1.0718000000000001</v>
      </c>
      <c r="AM1121">
        <v>1.0851999999999999</v>
      </c>
      <c r="AN1121">
        <v>1.0705</v>
      </c>
      <c r="AO1121">
        <v>1.0828</v>
      </c>
      <c r="AP1121">
        <v>1.1034999999999999</v>
      </c>
      <c r="AQ1121">
        <v>1.1195999999999999</v>
      </c>
      <c r="AR1121">
        <v>1.0882000000000001</v>
      </c>
      <c r="AS1121">
        <v>1.0562</v>
      </c>
      <c r="AT1121">
        <v>1.0388999999999999</v>
      </c>
      <c r="AU1121">
        <v>1.0392999999999999</v>
      </c>
      <c r="AV1121" s="176">
        <v>1.0410999999999999</v>
      </c>
      <c r="AW1121">
        <v>1.0814999999999999</v>
      </c>
      <c r="AX1121">
        <v>1.1373</v>
      </c>
      <c r="AY1121">
        <v>1.1338999999999999</v>
      </c>
      <c r="AZ1121">
        <v>1.1719999999999999</v>
      </c>
      <c r="BA1121" s="28">
        <v>1.1726000000000001</v>
      </c>
      <c r="BB1121">
        <v>1.1792</v>
      </c>
      <c r="BC1121">
        <v>1.1814</v>
      </c>
      <c r="BD1121">
        <v>1.1836</v>
      </c>
      <c r="BE1121">
        <v>1.1862999999999999</v>
      </c>
      <c r="BF1121">
        <v>1.1883999999999999</v>
      </c>
      <c r="BH1121">
        <v>1.1951000000000001</v>
      </c>
      <c r="BI1121">
        <v>1.2011499999999999</v>
      </c>
      <c r="BJ1121">
        <v>1.2062999999999999</v>
      </c>
      <c r="BK1121">
        <v>1.2107000000000001</v>
      </c>
      <c r="BL1121">
        <v>1.2152499999999999</v>
      </c>
      <c r="BM1121">
        <v>1.2197499999999999</v>
      </c>
      <c r="BN1121">
        <v>1.2239500000000001</v>
      </c>
      <c r="BO1121">
        <v>1.2279</v>
      </c>
      <c r="BP1121">
        <v>1.2318</v>
      </c>
      <c r="BQ1121">
        <v>1.2359</v>
      </c>
      <c r="BR1121">
        <v>1.2399500000000001</v>
      </c>
      <c r="BS1121">
        <v>1.2438499999999999</v>
      </c>
      <c r="BT1121">
        <v>1.2478</v>
      </c>
      <c r="BU1121">
        <v>1.2515499999999999</v>
      </c>
      <c r="BV1121">
        <v>1.2556</v>
      </c>
      <c r="BW1121">
        <v>1.2595499999999999</v>
      </c>
      <c r="BX1121">
        <v>1.26345</v>
      </c>
      <c r="BY1121">
        <v>1.2674000000000001</v>
      </c>
    </row>
    <row r="1122" spans="1:77">
      <c r="A1122" s="95">
        <v>45862</v>
      </c>
      <c r="AI1122">
        <v>1.0837000000000001</v>
      </c>
      <c r="AJ1122">
        <v>1.0826</v>
      </c>
      <c r="AK1122">
        <v>1.0810999999999999</v>
      </c>
      <c r="AL1122">
        <v>1.0718000000000001</v>
      </c>
      <c r="AM1122">
        <v>1.0851999999999999</v>
      </c>
      <c r="AN1122">
        <v>1.0705</v>
      </c>
      <c r="AO1122">
        <v>1.0828</v>
      </c>
      <c r="AP1122">
        <v>1.1034999999999999</v>
      </c>
      <c r="AQ1122">
        <v>1.1195999999999999</v>
      </c>
      <c r="AR1122">
        <v>1.0882000000000001</v>
      </c>
      <c r="AS1122">
        <v>1.0562</v>
      </c>
      <c r="AT1122">
        <v>1.0388999999999999</v>
      </c>
      <c r="AU1122">
        <v>1.0392999999999999</v>
      </c>
      <c r="AV1122" s="176">
        <v>1.0410999999999999</v>
      </c>
      <c r="AW1122">
        <v>1.0814999999999999</v>
      </c>
      <c r="AX1122">
        <v>1.1373</v>
      </c>
      <c r="AY1122">
        <v>1.1338999999999999</v>
      </c>
      <c r="AZ1122">
        <v>1.1719999999999999</v>
      </c>
      <c r="BA1122" s="28">
        <v>1.1756</v>
      </c>
      <c r="BB1122">
        <v>1.1783999999999999</v>
      </c>
      <c r="BC1122">
        <v>1.18065</v>
      </c>
      <c r="BD1122">
        <v>1.1828000000000001</v>
      </c>
      <c r="BE1122">
        <v>1.1855</v>
      </c>
      <c r="BF1122">
        <v>1.1875</v>
      </c>
      <c r="BH1122">
        <v>1.19415</v>
      </c>
      <c r="BI1122">
        <v>1.2001500000000001</v>
      </c>
      <c r="BJ1122">
        <v>1.2052</v>
      </c>
      <c r="BK1122">
        <v>1.2096499999999999</v>
      </c>
      <c r="BL1122">
        <v>1.2141</v>
      </c>
      <c r="BM1122">
        <v>1.21855</v>
      </c>
      <c r="BN1122">
        <v>1.22265</v>
      </c>
      <c r="BO1122">
        <v>1.22655</v>
      </c>
      <c r="BP1122">
        <v>1.2303999999999999</v>
      </c>
      <c r="BQ1122">
        <v>1.23445</v>
      </c>
      <c r="BR1122">
        <v>1.2384500000000001</v>
      </c>
      <c r="BS1122">
        <v>1.2423500000000001</v>
      </c>
      <c r="BT1122">
        <v>1.2462</v>
      </c>
      <c r="BU1122">
        <v>1.2499499999999999</v>
      </c>
      <c r="BV1122">
        <v>1.2539499999999999</v>
      </c>
      <c r="BW1122">
        <v>1.2578</v>
      </c>
      <c r="BX1122">
        <v>1.2617</v>
      </c>
      <c r="BY1122">
        <v>1.26555</v>
      </c>
    </row>
    <row r="1123" spans="1:77">
      <c r="A1123" s="95">
        <v>45863</v>
      </c>
      <c r="AI1123">
        <v>1.0837000000000001</v>
      </c>
      <c r="AJ1123">
        <v>1.0826</v>
      </c>
      <c r="AK1123">
        <v>1.0810999999999999</v>
      </c>
      <c r="AL1123">
        <v>1.0718000000000001</v>
      </c>
      <c r="AM1123">
        <v>1.0851999999999999</v>
      </c>
      <c r="AN1123">
        <v>1.0705</v>
      </c>
      <c r="AO1123">
        <v>1.0828</v>
      </c>
      <c r="AP1123">
        <v>1.1034999999999999</v>
      </c>
      <c r="AQ1123">
        <v>1.1195999999999999</v>
      </c>
      <c r="AR1123">
        <v>1.0882000000000001</v>
      </c>
      <c r="AS1123">
        <v>1.0562</v>
      </c>
      <c r="AT1123">
        <v>1.0388999999999999</v>
      </c>
      <c r="AU1123">
        <v>1.0392999999999999</v>
      </c>
      <c r="AV1123" s="176">
        <v>1.0410999999999999</v>
      </c>
      <c r="AW1123">
        <v>1.0814999999999999</v>
      </c>
      <c r="AX1123">
        <v>1.1373</v>
      </c>
      <c r="AY1123">
        <v>1.1338999999999999</v>
      </c>
      <c r="AZ1123">
        <v>1.1719999999999999</v>
      </c>
      <c r="BA1123" s="28">
        <v>1.1724000000000001</v>
      </c>
      <c r="BB1123">
        <v>1.17635</v>
      </c>
      <c r="BC1123">
        <v>1.17855</v>
      </c>
      <c r="BD1123">
        <v>1.18065</v>
      </c>
      <c r="BE1123">
        <v>1.1833499999999999</v>
      </c>
      <c r="BF1123">
        <v>1.1853</v>
      </c>
      <c r="BH1123">
        <v>1.1919</v>
      </c>
      <c r="BI1123">
        <v>1.1978500000000001</v>
      </c>
      <c r="BJ1123">
        <v>1.2029000000000001</v>
      </c>
      <c r="BK1123">
        <v>1.2073499999999999</v>
      </c>
      <c r="BL1123">
        <v>1.2118</v>
      </c>
      <c r="BM1123">
        <v>1.2161999999999999</v>
      </c>
      <c r="BN1123">
        <v>1.2202999999999999</v>
      </c>
      <c r="BO1123">
        <v>1.2241</v>
      </c>
      <c r="BP1123">
        <v>1.2279</v>
      </c>
      <c r="BQ1123">
        <v>1.2318499999999999</v>
      </c>
      <c r="BR1123">
        <v>1.2357499999999999</v>
      </c>
      <c r="BS1123">
        <v>1.2395499999999999</v>
      </c>
      <c r="BT1123">
        <v>1.24335</v>
      </c>
      <c r="BU1123">
        <v>1.2470000000000001</v>
      </c>
      <c r="BV1123">
        <v>1.25095</v>
      </c>
      <c r="BW1123">
        <v>1.2546999999999999</v>
      </c>
      <c r="BX1123">
        <v>1.2585</v>
      </c>
      <c r="BY1123">
        <v>1.2623</v>
      </c>
    </row>
    <row r="1124" spans="1:77">
      <c r="A1124" s="95">
        <v>45866</v>
      </c>
      <c r="AI1124">
        <v>1.0837000000000001</v>
      </c>
      <c r="AJ1124">
        <v>1.0826</v>
      </c>
      <c r="AK1124">
        <v>1.0810999999999999</v>
      </c>
      <c r="AL1124">
        <v>1.0718000000000001</v>
      </c>
      <c r="AM1124">
        <v>1.0851999999999999</v>
      </c>
      <c r="AN1124">
        <v>1.0705</v>
      </c>
      <c r="AO1124">
        <v>1.0828</v>
      </c>
      <c r="AP1124">
        <v>1.1034999999999999</v>
      </c>
      <c r="AQ1124">
        <v>1.1195999999999999</v>
      </c>
      <c r="AR1124">
        <v>1.0882000000000001</v>
      </c>
      <c r="AS1124">
        <v>1.0562</v>
      </c>
      <c r="AT1124">
        <v>1.0388999999999999</v>
      </c>
      <c r="AU1124">
        <v>1.0392999999999999</v>
      </c>
      <c r="AV1124" s="176">
        <v>1.0410999999999999</v>
      </c>
      <c r="AW1124">
        <v>1.0814999999999999</v>
      </c>
      <c r="AX1124">
        <v>1.1373</v>
      </c>
      <c r="AY1124">
        <v>1.1338999999999999</v>
      </c>
      <c r="AZ1124">
        <v>1.1719999999999999</v>
      </c>
      <c r="BA1124" s="28">
        <v>1.1654</v>
      </c>
      <c r="BB1124">
        <v>1.1610499999999999</v>
      </c>
      <c r="BC1124">
        <v>1.1632499999999999</v>
      </c>
      <c r="BD1124">
        <v>1.1653500000000001</v>
      </c>
      <c r="BE1124">
        <v>1.1679999999999999</v>
      </c>
      <c r="BF1124">
        <v>1.16995</v>
      </c>
      <c r="BH1124">
        <v>1.1765000000000001</v>
      </c>
      <c r="BI1124">
        <v>1.18245</v>
      </c>
      <c r="BJ1124">
        <v>1.1875500000000001</v>
      </c>
      <c r="BK1124">
        <v>1.1920999999999999</v>
      </c>
      <c r="BL1124">
        <v>1.19665</v>
      </c>
      <c r="BM1124">
        <v>1.2011499999999999</v>
      </c>
      <c r="BN1124">
        <v>1.2053499999999999</v>
      </c>
      <c r="BO1124">
        <v>1.2092499999999999</v>
      </c>
      <c r="BP1124">
        <v>1.2131000000000001</v>
      </c>
      <c r="BQ1124">
        <v>1.21715</v>
      </c>
      <c r="BR1124">
        <v>1.2211000000000001</v>
      </c>
      <c r="BS1124">
        <v>1.2250000000000001</v>
      </c>
      <c r="BT1124">
        <v>1.22885</v>
      </c>
      <c r="BU1124">
        <v>1.2325999999999999</v>
      </c>
      <c r="BV1124">
        <v>1.2365999999999999</v>
      </c>
      <c r="BW1124">
        <v>1.2404500000000001</v>
      </c>
      <c r="BX1124">
        <v>1.2443</v>
      </c>
      <c r="BY1124">
        <v>1.2481500000000001</v>
      </c>
    </row>
    <row r="1125" spans="1:77">
      <c r="A1125" s="95">
        <v>45867</v>
      </c>
      <c r="AI1125">
        <v>1.0837000000000001</v>
      </c>
      <c r="AJ1125">
        <v>1.0826</v>
      </c>
      <c r="AK1125">
        <v>1.0810999999999999</v>
      </c>
      <c r="AL1125">
        <v>1.0718000000000001</v>
      </c>
      <c r="AM1125">
        <v>1.0851999999999999</v>
      </c>
      <c r="AN1125">
        <v>1.0705</v>
      </c>
      <c r="AO1125">
        <v>1.0828</v>
      </c>
      <c r="AP1125">
        <v>1.1034999999999999</v>
      </c>
      <c r="AQ1125">
        <v>1.1195999999999999</v>
      </c>
      <c r="AR1125">
        <v>1.0882000000000001</v>
      </c>
      <c r="AS1125">
        <v>1.0562</v>
      </c>
      <c r="AT1125">
        <v>1.0388999999999999</v>
      </c>
      <c r="AU1125">
        <v>1.0392999999999999</v>
      </c>
      <c r="AV1125" s="176">
        <v>1.0410999999999999</v>
      </c>
      <c r="AW1125">
        <v>1.0814999999999999</v>
      </c>
      <c r="AX1125">
        <v>1.1373</v>
      </c>
      <c r="AY1125">
        <v>1.1338999999999999</v>
      </c>
      <c r="AZ1125">
        <v>1.1719999999999999</v>
      </c>
      <c r="BA1125" s="28">
        <v>1.1533</v>
      </c>
      <c r="BB1125">
        <v>1.1565000000000001</v>
      </c>
      <c r="BC1125">
        <v>1.15865</v>
      </c>
      <c r="BD1125">
        <v>1.1607499999999999</v>
      </c>
      <c r="BE1125">
        <v>1.1633500000000001</v>
      </c>
      <c r="BF1125">
        <v>1.1652499999999999</v>
      </c>
      <c r="BH1125">
        <v>1.1717</v>
      </c>
      <c r="BI1125">
        <v>1.1775</v>
      </c>
      <c r="BJ1125">
        <v>1.18245</v>
      </c>
      <c r="BK1125">
        <v>1.1867000000000001</v>
      </c>
      <c r="BL1125">
        <v>1.1910000000000001</v>
      </c>
      <c r="BM1125">
        <v>1.1953</v>
      </c>
      <c r="BN1125">
        <v>1.1992</v>
      </c>
      <c r="BO1125">
        <v>1.20265</v>
      </c>
      <c r="BP1125">
        <v>1.2061500000000001</v>
      </c>
      <c r="BQ1125">
        <v>1.2098</v>
      </c>
      <c r="BR1125">
        <v>1.2134</v>
      </c>
      <c r="BS1125">
        <v>1.2169000000000001</v>
      </c>
      <c r="BT1125">
        <v>1.2203999999999999</v>
      </c>
      <c r="BU1125">
        <v>1.2237499999999999</v>
      </c>
      <c r="BV1125">
        <v>1.2274</v>
      </c>
      <c r="BW1125">
        <v>1.23085</v>
      </c>
      <c r="BX1125">
        <v>1.2343500000000001</v>
      </c>
      <c r="BY1125">
        <v>1.2378499999999999</v>
      </c>
    </row>
    <row r="1126" spans="1:77">
      <c r="A1126" s="95">
        <v>45868</v>
      </c>
      <c r="AI1126">
        <v>1.0837000000000001</v>
      </c>
      <c r="AJ1126">
        <v>1.0826</v>
      </c>
      <c r="AK1126">
        <v>1.0810999999999999</v>
      </c>
      <c r="AL1126">
        <v>1.0718000000000001</v>
      </c>
      <c r="AM1126">
        <v>1.0851999999999999</v>
      </c>
      <c r="AN1126">
        <v>1.0705</v>
      </c>
      <c r="AO1126">
        <v>1.0828</v>
      </c>
      <c r="AP1126">
        <v>1.1034999999999999</v>
      </c>
      <c r="AQ1126">
        <v>1.1195999999999999</v>
      </c>
      <c r="AR1126">
        <v>1.0882000000000001</v>
      </c>
      <c r="AS1126">
        <v>1.0562</v>
      </c>
      <c r="AT1126">
        <v>1.0388999999999999</v>
      </c>
      <c r="AU1126">
        <v>1.0392999999999999</v>
      </c>
      <c r="AV1126" s="176">
        <v>1.0410999999999999</v>
      </c>
      <c r="AW1126">
        <v>1.0814999999999999</v>
      </c>
      <c r="AX1126">
        <v>1.1373</v>
      </c>
      <c r="AY1126">
        <v>1.1338999999999999</v>
      </c>
      <c r="AZ1126">
        <v>1.1719999999999999</v>
      </c>
      <c r="BA1126" s="28">
        <v>1.1527000000000001</v>
      </c>
      <c r="BB1126">
        <v>1.1439999999999999</v>
      </c>
      <c r="BC1126">
        <v>1.14615</v>
      </c>
      <c r="BD1126">
        <v>1.1482000000000001</v>
      </c>
      <c r="BE1126">
        <v>1.1507499999999999</v>
      </c>
      <c r="BF1126">
        <v>1.1528499999999999</v>
      </c>
      <c r="BH1126">
        <v>1.1592499999999999</v>
      </c>
      <c r="BI1126">
        <v>1.1651499999999999</v>
      </c>
      <c r="BJ1126">
        <v>1.17015</v>
      </c>
      <c r="BK1126">
        <v>1.1738999999999999</v>
      </c>
      <c r="BL1126">
        <v>1.17815</v>
      </c>
      <c r="BM1126">
        <v>1.1823999999999999</v>
      </c>
      <c r="BN1126">
        <v>1.18635</v>
      </c>
      <c r="BO1126">
        <v>1.1899500000000001</v>
      </c>
      <c r="BP1126">
        <v>1.1936</v>
      </c>
      <c r="BQ1126">
        <v>1.1973499999999999</v>
      </c>
      <c r="BR1126">
        <v>1.2011000000000001</v>
      </c>
      <c r="BS1126">
        <v>1.20475</v>
      </c>
      <c r="BT1126">
        <v>1.20835</v>
      </c>
      <c r="BU1126">
        <v>1.2118500000000001</v>
      </c>
      <c r="BV1126">
        <v>1.2156</v>
      </c>
      <c r="BW1126">
        <v>1.2192499999999999</v>
      </c>
      <c r="BX1126">
        <v>1.22285</v>
      </c>
      <c r="BY1126">
        <v>1.2264999999999999</v>
      </c>
    </row>
    <row r="1127" spans="1:77">
      <c r="A1127" s="95">
        <v>45869</v>
      </c>
      <c r="AI1127">
        <v>1.0837000000000001</v>
      </c>
      <c r="AJ1127">
        <v>1.0826</v>
      </c>
      <c r="AK1127">
        <v>1.0810999999999999</v>
      </c>
      <c r="AL1127">
        <v>1.0718000000000001</v>
      </c>
      <c r="AM1127">
        <v>1.0851999999999999</v>
      </c>
      <c r="AN1127">
        <v>1.0705</v>
      </c>
      <c r="AO1127">
        <v>1.0828</v>
      </c>
      <c r="AP1127">
        <v>1.1034999999999999</v>
      </c>
      <c r="AQ1127">
        <v>1.1195999999999999</v>
      </c>
      <c r="AR1127">
        <v>1.0882000000000001</v>
      </c>
      <c r="AS1127">
        <v>1.0562</v>
      </c>
      <c r="AT1127">
        <v>1.0388999999999999</v>
      </c>
      <c r="AU1127">
        <v>1.0392999999999999</v>
      </c>
      <c r="AV1127" s="176">
        <v>1.0410999999999999</v>
      </c>
      <c r="AW1127">
        <v>1.0814999999999999</v>
      </c>
      <c r="AX1127">
        <v>1.1373</v>
      </c>
      <c r="AY1127">
        <v>1.1338999999999999</v>
      </c>
      <c r="AZ1127">
        <v>1.1719999999999999</v>
      </c>
      <c r="BA1127" s="28">
        <v>1.1446000000000001</v>
      </c>
      <c r="BB1127">
        <v>1.1438999999999999</v>
      </c>
      <c r="BC1127">
        <v>1.14605</v>
      </c>
      <c r="BD1127">
        <v>1.14815</v>
      </c>
      <c r="BE1127">
        <v>1.1508</v>
      </c>
      <c r="BF1127">
        <v>1.1528</v>
      </c>
      <c r="BH1127">
        <v>1.1594</v>
      </c>
      <c r="BI1127">
        <v>1.1654500000000001</v>
      </c>
      <c r="BJ1127">
        <v>1.1705000000000001</v>
      </c>
      <c r="BK1127">
        <v>1.1748000000000001</v>
      </c>
      <c r="BL1127">
        <v>1.1790499999999999</v>
      </c>
      <c r="BM1127">
        <v>1.1833499999999999</v>
      </c>
      <c r="BN1127">
        <v>1.1873</v>
      </c>
      <c r="BO1127">
        <v>1.19085</v>
      </c>
      <c r="BP1127">
        <v>1.1943999999999999</v>
      </c>
      <c r="BQ1127">
        <v>1.1980999999999999</v>
      </c>
      <c r="BR1127">
        <v>1.2018</v>
      </c>
      <c r="BS1127">
        <v>1.2053499999999999</v>
      </c>
      <c r="BT1127">
        <v>1.2089000000000001</v>
      </c>
      <c r="BU1127">
        <v>1.21235</v>
      </c>
      <c r="BV1127">
        <v>1.216</v>
      </c>
      <c r="BW1127">
        <v>1.2196</v>
      </c>
      <c r="BX1127">
        <v>1.22315</v>
      </c>
      <c r="BY1127">
        <v>1.2266999999999999</v>
      </c>
    </row>
    <row r="1128" spans="1:77">
      <c r="A1128" s="95">
        <v>45870</v>
      </c>
      <c r="AI1128">
        <v>1.0837000000000001</v>
      </c>
      <c r="AJ1128">
        <v>1.0826</v>
      </c>
      <c r="AK1128">
        <v>1.0810999999999999</v>
      </c>
      <c r="AL1128">
        <v>1.0718000000000001</v>
      </c>
      <c r="AM1128">
        <v>1.0851999999999999</v>
      </c>
      <c r="AN1128">
        <v>1.0705</v>
      </c>
      <c r="AO1128">
        <v>1.0828</v>
      </c>
      <c r="AP1128">
        <v>1.1034999999999999</v>
      </c>
      <c r="AQ1128">
        <v>1.1195999999999999</v>
      </c>
      <c r="AR1128">
        <v>1.0882000000000001</v>
      </c>
      <c r="AS1128">
        <v>1.0562</v>
      </c>
      <c r="AT1128">
        <v>1.0388999999999999</v>
      </c>
      <c r="AU1128">
        <v>1.0392999999999999</v>
      </c>
      <c r="AV1128" s="176">
        <v>1.0410999999999999</v>
      </c>
      <c r="AW1128">
        <v>1.0814999999999999</v>
      </c>
      <c r="AX1128">
        <v>1.1373</v>
      </c>
      <c r="AY1128">
        <v>1.1338999999999999</v>
      </c>
      <c r="AZ1128">
        <v>1.1719999999999999</v>
      </c>
      <c r="BA1128">
        <v>1.1446000000000001</v>
      </c>
      <c r="BB1128" s="28">
        <v>1.1404000000000001</v>
      </c>
      <c r="BC1128">
        <v>1.1558999999999999</v>
      </c>
      <c r="BD1128">
        <v>1.1578999999999999</v>
      </c>
      <c r="BE1128">
        <v>1.16045</v>
      </c>
      <c r="BF1128">
        <v>1.1623000000000001</v>
      </c>
      <c r="BH1128">
        <v>1.16825</v>
      </c>
      <c r="BI1128">
        <v>1.1736</v>
      </c>
      <c r="BJ1128">
        <v>1.17815</v>
      </c>
      <c r="BK1128">
        <v>1.1819999999999999</v>
      </c>
      <c r="BL1128">
        <v>1.1858500000000001</v>
      </c>
      <c r="BM1128">
        <v>1.1897</v>
      </c>
      <c r="BN1128">
        <v>1.1933499999999999</v>
      </c>
      <c r="BO1128">
        <v>1.19675</v>
      </c>
      <c r="BP1128">
        <v>1.2000999999999999</v>
      </c>
      <c r="BQ1128">
        <v>1.2036</v>
      </c>
      <c r="BR1128">
        <v>1.2071000000000001</v>
      </c>
      <c r="BS1128">
        <v>1.21045</v>
      </c>
      <c r="BT1128">
        <v>1.2138</v>
      </c>
      <c r="BU1128">
        <v>1.21705</v>
      </c>
      <c r="BV1128">
        <v>1.22055</v>
      </c>
      <c r="BW1128">
        <v>1.2239</v>
      </c>
      <c r="BX1128">
        <v>1.22725</v>
      </c>
      <c r="BY1128">
        <v>1.23065</v>
      </c>
    </row>
    <row r="1129" spans="1:77">
      <c r="A1129" s="95">
        <v>45873</v>
      </c>
      <c r="AI1129">
        <v>1.0837000000000001</v>
      </c>
      <c r="AJ1129">
        <v>1.0826</v>
      </c>
      <c r="AK1129">
        <v>1.0810999999999999</v>
      </c>
      <c r="AL1129">
        <v>1.0718000000000001</v>
      </c>
      <c r="AM1129">
        <v>1.0851999999999999</v>
      </c>
      <c r="AN1129">
        <v>1.0705</v>
      </c>
      <c r="AO1129">
        <v>1.0828</v>
      </c>
      <c r="AP1129">
        <v>1.1034999999999999</v>
      </c>
      <c r="AQ1129">
        <v>1.1195999999999999</v>
      </c>
      <c r="AR1129">
        <v>1.0882000000000001</v>
      </c>
      <c r="AS1129">
        <v>1.0562</v>
      </c>
      <c r="AT1129">
        <v>1.0388999999999999</v>
      </c>
      <c r="AU1129">
        <v>1.0392999999999999</v>
      </c>
      <c r="AV1129" s="176">
        <v>1.0410999999999999</v>
      </c>
      <c r="AW1129">
        <v>1.0814999999999999</v>
      </c>
      <c r="AX1129">
        <v>1.1373</v>
      </c>
      <c r="AY1129">
        <v>1.1338999999999999</v>
      </c>
      <c r="AZ1129">
        <v>1.1719999999999999</v>
      </c>
      <c r="BA1129">
        <v>1.1446000000000001</v>
      </c>
      <c r="BB1129" s="28">
        <v>1.1565000000000001</v>
      </c>
      <c r="BC1129">
        <v>1.1596500000000001</v>
      </c>
      <c r="BD1129">
        <v>1.1616500000000001</v>
      </c>
      <c r="BE1129">
        <v>1.16415</v>
      </c>
      <c r="BF1129">
        <v>1.1659999999999999</v>
      </c>
      <c r="BH1129">
        <v>1.1718999999999999</v>
      </c>
      <c r="BI1129">
        <v>1.1772</v>
      </c>
      <c r="BJ1129">
        <v>1.1817</v>
      </c>
      <c r="BK1129">
        <v>1.1855500000000001</v>
      </c>
      <c r="BL1129">
        <v>1.1894</v>
      </c>
      <c r="BM1129">
        <v>1.1932499999999999</v>
      </c>
      <c r="BN1129">
        <v>1.1969000000000001</v>
      </c>
      <c r="BO1129">
        <v>1.2002999999999999</v>
      </c>
      <c r="BP1129">
        <v>1.2037</v>
      </c>
      <c r="BQ1129">
        <v>1.2072499999999999</v>
      </c>
      <c r="BR1129">
        <v>1.21075</v>
      </c>
      <c r="BS1129">
        <v>1.2141500000000001</v>
      </c>
      <c r="BT1129">
        <v>1.2175499999999999</v>
      </c>
      <c r="BU1129">
        <v>1.22085</v>
      </c>
      <c r="BV1129">
        <v>1.22435</v>
      </c>
      <c r="BW1129">
        <v>1.2277499999999999</v>
      </c>
      <c r="BX1129">
        <v>1.23115</v>
      </c>
      <c r="BY1129">
        <v>1.23455</v>
      </c>
    </row>
    <row r="1130" spans="1:77">
      <c r="A1130" s="95">
        <v>45874</v>
      </c>
      <c r="AI1130">
        <v>1.0837000000000001</v>
      </c>
      <c r="AJ1130">
        <v>1.0826</v>
      </c>
      <c r="AK1130">
        <v>1.0810999999999999</v>
      </c>
      <c r="AL1130">
        <v>1.0718000000000001</v>
      </c>
      <c r="AM1130">
        <v>1.0851999999999999</v>
      </c>
      <c r="AN1130">
        <v>1.0705</v>
      </c>
      <c r="AO1130">
        <v>1.0828</v>
      </c>
      <c r="AP1130">
        <v>1.1034999999999999</v>
      </c>
      <c r="AQ1130">
        <v>1.1195999999999999</v>
      </c>
      <c r="AR1130">
        <v>1.0882000000000001</v>
      </c>
      <c r="AS1130">
        <v>1.0562</v>
      </c>
      <c r="AT1130">
        <v>1.0388999999999999</v>
      </c>
      <c r="AU1130">
        <v>1.0392999999999999</v>
      </c>
      <c r="AV1130" s="176">
        <v>1.0410999999999999</v>
      </c>
      <c r="AW1130">
        <v>1.0814999999999999</v>
      </c>
      <c r="AX1130">
        <v>1.1373</v>
      </c>
      <c r="AY1130">
        <v>1.1338999999999999</v>
      </c>
      <c r="AZ1130">
        <v>1.1719999999999999</v>
      </c>
      <c r="BA1130">
        <v>1.1446000000000001</v>
      </c>
      <c r="BB1130" s="28">
        <v>1.1546000000000001</v>
      </c>
      <c r="BC1130">
        <v>1.1605000000000001</v>
      </c>
      <c r="BD1130">
        <v>1.1625000000000001</v>
      </c>
      <c r="BE1130">
        <v>1.165</v>
      </c>
      <c r="BF1130">
        <v>1.1668499999999999</v>
      </c>
      <c r="BH1130">
        <v>1.1729000000000001</v>
      </c>
      <c r="BI1130">
        <v>1.17835</v>
      </c>
      <c r="BJ1130">
        <v>1.1829499999999999</v>
      </c>
      <c r="BK1130">
        <v>1.1869000000000001</v>
      </c>
      <c r="BL1130">
        <v>1.1908000000000001</v>
      </c>
      <c r="BM1130">
        <v>1.19475</v>
      </c>
      <c r="BN1130">
        <v>1.1984999999999999</v>
      </c>
      <c r="BO1130">
        <v>1.2019500000000001</v>
      </c>
      <c r="BP1130">
        <v>1.2054</v>
      </c>
      <c r="BQ1130">
        <v>1.20905</v>
      </c>
      <c r="BR1130">
        <v>1.2125999999999999</v>
      </c>
      <c r="BS1130">
        <v>1.2160500000000001</v>
      </c>
      <c r="BT1130">
        <v>1.2195499999999999</v>
      </c>
      <c r="BU1130">
        <v>1.2229000000000001</v>
      </c>
      <c r="BV1130">
        <v>1.22645</v>
      </c>
      <c r="BW1130">
        <v>1.2299</v>
      </c>
      <c r="BX1130">
        <v>1.2334000000000001</v>
      </c>
      <c r="BY1130">
        <v>1.23685</v>
      </c>
    </row>
    <row r="1131" spans="1:77">
      <c r="A1131" s="95">
        <v>45875</v>
      </c>
      <c r="AI1131">
        <v>1.0837000000000001</v>
      </c>
      <c r="AJ1131">
        <v>1.0826</v>
      </c>
      <c r="AK1131">
        <v>1.0810999999999999</v>
      </c>
      <c r="AL1131">
        <v>1.0718000000000001</v>
      </c>
      <c r="AM1131">
        <v>1.0851999999999999</v>
      </c>
      <c r="AN1131">
        <v>1.0705</v>
      </c>
      <c r="AO1131">
        <v>1.0828</v>
      </c>
      <c r="AP1131">
        <v>1.1034999999999999</v>
      </c>
      <c r="AQ1131">
        <v>1.1195999999999999</v>
      </c>
      <c r="AR1131">
        <v>1.0882000000000001</v>
      </c>
      <c r="AS1131">
        <v>1.0562</v>
      </c>
      <c r="AT1131">
        <v>1.0388999999999999</v>
      </c>
      <c r="AU1131">
        <v>1.0392999999999999</v>
      </c>
      <c r="AV1131" s="176">
        <v>1.0410999999999999</v>
      </c>
      <c r="AW1131">
        <v>1.0814999999999999</v>
      </c>
      <c r="AX1131">
        <v>1.1373</v>
      </c>
      <c r="AY1131">
        <v>1.1338999999999999</v>
      </c>
      <c r="AZ1131">
        <v>1.1719999999999999</v>
      </c>
      <c r="BA1131">
        <v>1.1446000000000001</v>
      </c>
      <c r="BB1131" s="28">
        <v>1.1604000000000001</v>
      </c>
      <c r="BC1131">
        <v>1.1693</v>
      </c>
      <c r="BD1131">
        <v>1.1713</v>
      </c>
      <c r="BE1131">
        <v>1.1738</v>
      </c>
      <c r="BF1131">
        <v>1.1756500000000001</v>
      </c>
      <c r="BH1131">
        <v>1.1816</v>
      </c>
      <c r="BI1131">
        <v>1.1870000000000001</v>
      </c>
      <c r="BJ1131">
        <v>1.1916</v>
      </c>
      <c r="BK1131">
        <v>1.1955</v>
      </c>
      <c r="BL1131">
        <v>1.1994499999999999</v>
      </c>
      <c r="BM1131">
        <v>1.2033499999999999</v>
      </c>
      <c r="BN1131">
        <v>1.2071499999999999</v>
      </c>
      <c r="BO1131">
        <v>1.2107000000000001</v>
      </c>
      <c r="BP1131">
        <v>1.2142999999999999</v>
      </c>
      <c r="BQ1131">
        <v>1.218</v>
      </c>
      <c r="BR1131">
        <v>1.2217</v>
      </c>
      <c r="BS1131">
        <v>1.22525</v>
      </c>
      <c r="BT1131">
        <v>1.2287999999999999</v>
      </c>
      <c r="BU1131">
        <v>1.2322500000000001</v>
      </c>
      <c r="BV1131">
        <v>1.2359</v>
      </c>
      <c r="BW1131">
        <v>1.2395</v>
      </c>
      <c r="BX1131">
        <v>1.24305</v>
      </c>
      <c r="BY1131">
        <v>1.2465999999999999</v>
      </c>
    </row>
    <row r="1132" spans="1:77">
      <c r="A1132" s="95">
        <v>45876</v>
      </c>
      <c r="AI1132">
        <v>1.0837000000000001</v>
      </c>
      <c r="AJ1132">
        <v>1.0826</v>
      </c>
      <c r="AK1132">
        <v>1.0810999999999999</v>
      </c>
      <c r="AL1132">
        <v>1.0718000000000001</v>
      </c>
      <c r="AM1132">
        <v>1.0851999999999999</v>
      </c>
      <c r="AN1132">
        <v>1.0705</v>
      </c>
      <c r="AO1132">
        <v>1.0828</v>
      </c>
      <c r="AP1132">
        <v>1.1034999999999999</v>
      </c>
      <c r="AQ1132">
        <v>1.1195999999999999</v>
      </c>
      <c r="AR1132">
        <v>1.0882000000000001</v>
      </c>
      <c r="AS1132">
        <v>1.0562</v>
      </c>
      <c r="AT1132">
        <v>1.0388999999999999</v>
      </c>
      <c r="AU1132">
        <v>1.0392999999999999</v>
      </c>
      <c r="AV1132" s="176">
        <v>1.0410999999999999</v>
      </c>
      <c r="AW1132">
        <v>1.0814999999999999</v>
      </c>
      <c r="AX1132">
        <v>1.1373</v>
      </c>
      <c r="AY1132">
        <v>1.1338999999999999</v>
      </c>
      <c r="AZ1132">
        <v>1.1719999999999999</v>
      </c>
      <c r="BA1132">
        <v>1.1446000000000001</v>
      </c>
      <c r="BB1132" s="28">
        <v>1.1642999999999999</v>
      </c>
      <c r="BC1132">
        <v>1.1650499999999999</v>
      </c>
      <c r="BD1132">
        <v>1.1670499999999999</v>
      </c>
      <c r="BE1132">
        <v>1.1695500000000001</v>
      </c>
      <c r="BF1132">
        <v>1.1714</v>
      </c>
      <c r="BH1132">
        <v>1.1773499999999999</v>
      </c>
      <c r="BI1132">
        <v>1.1827000000000001</v>
      </c>
      <c r="BJ1132">
        <v>1.1873</v>
      </c>
      <c r="BK1132">
        <v>1.1912499999999999</v>
      </c>
      <c r="BL1132">
        <v>1.1952</v>
      </c>
      <c r="BM1132">
        <v>1.1991499999999999</v>
      </c>
      <c r="BN1132">
        <v>1.2030000000000001</v>
      </c>
      <c r="BO1132">
        <v>1.2065999999999999</v>
      </c>
      <c r="BP1132">
        <v>1.2101999999999999</v>
      </c>
      <c r="BQ1132">
        <v>1.214</v>
      </c>
      <c r="BR1132">
        <v>1.2177500000000001</v>
      </c>
      <c r="BS1132">
        <v>1.2213499999999999</v>
      </c>
      <c r="BT1132">
        <v>1.2250000000000001</v>
      </c>
      <c r="BU1132">
        <v>1.2284999999999999</v>
      </c>
      <c r="BV1132">
        <v>1.2322</v>
      </c>
      <c r="BW1132">
        <v>1.2358499999999999</v>
      </c>
      <c r="BX1132">
        <v>1.2394499999999999</v>
      </c>
      <c r="BY1132">
        <v>1.24305</v>
      </c>
    </row>
    <row r="1133" spans="1:77">
      <c r="A1133" s="95">
        <v>45877</v>
      </c>
      <c r="AI1133">
        <v>1.0837000000000001</v>
      </c>
      <c r="AJ1133">
        <v>1.0826</v>
      </c>
      <c r="AK1133">
        <v>1.0810999999999999</v>
      </c>
      <c r="AL1133">
        <v>1.0718000000000001</v>
      </c>
      <c r="AM1133">
        <v>1.0851999999999999</v>
      </c>
      <c r="AN1133">
        <v>1.0705</v>
      </c>
      <c r="AO1133">
        <v>1.0828</v>
      </c>
      <c r="AP1133">
        <v>1.1034999999999999</v>
      </c>
      <c r="AQ1133">
        <v>1.1195999999999999</v>
      </c>
      <c r="AR1133">
        <v>1.0882000000000001</v>
      </c>
      <c r="AS1133">
        <v>1.0562</v>
      </c>
      <c r="AT1133">
        <v>1.0388999999999999</v>
      </c>
      <c r="AU1133">
        <v>1.0392999999999999</v>
      </c>
      <c r="AV1133" s="176">
        <v>1.0410999999999999</v>
      </c>
      <c r="AW1133">
        <v>1.0814999999999999</v>
      </c>
      <c r="AX1133">
        <v>1.1373</v>
      </c>
      <c r="AY1133">
        <v>1.1338999999999999</v>
      </c>
      <c r="AZ1133">
        <v>1.1719999999999999</v>
      </c>
      <c r="BA1133">
        <v>1.1446000000000001</v>
      </c>
      <c r="BB1133" s="28">
        <v>1.1648000000000001</v>
      </c>
      <c r="BC1133">
        <v>1.1684000000000001</v>
      </c>
      <c r="BD1133">
        <v>1.1704000000000001</v>
      </c>
      <c r="BE1133">
        <v>1.1729000000000001</v>
      </c>
      <c r="BF1133">
        <v>1.1748000000000001</v>
      </c>
      <c r="BH1133">
        <v>1.1807000000000001</v>
      </c>
      <c r="BI1133">
        <v>1.18605</v>
      </c>
      <c r="BJ1133">
        <v>1.1907000000000001</v>
      </c>
      <c r="BK1133">
        <v>1.19465</v>
      </c>
      <c r="BL1133">
        <v>1.1986000000000001</v>
      </c>
      <c r="BM1133">
        <v>1.20255</v>
      </c>
      <c r="BN1133">
        <v>1.20635</v>
      </c>
      <c r="BO1133">
        <v>1.2099</v>
      </c>
      <c r="BP1133">
        <v>1.2134499999999999</v>
      </c>
      <c r="BQ1133">
        <v>1.2172000000000001</v>
      </c>
      <c r="BR1133">
        <v>1.22085</v>
      </c>
      <c r="BS1133">
        <v>1.2243999999999999</v>
      </c>
      <c r="BT1133">
        <v>1.2279500000000001</v>
      </c>
      <c r="BU1133">
        <v>1.2314000000000001</v>
      </c>
      <c r="BV1133">
        <v>1.2351000000000001</v>
      </c>
      <c r="BW1133">
        <v>1.23865</v>
      </c>
      <c r="BX1133">
        <v>1.2422</v>
      </c>
      <c r="BY1133">
        <v>1.2457499999999999</v>
      </c>
    </row>
    <row r="1134" spans="1:77">
      <c r="A1134" s="95">
        <v>45880</v>
      </c>
      <c r="AI1134">
        <v>1.0837000000000001</v>
      </c>
      <c r="AJ1134">
        <v>1.0826</v>
      </c>
      <c r="AK1134">
        <v>1.0810999999999999</v>
      </c>
      <c r="AL1134">
        <v>1.0718000000000001</v>
      </c>
      <c r="AM1134">
        <v>1.0851999999999999</v>
      </c>
      <c r="AN1134">
        <v>1.0705</v>
      </c>
      <c r="AO1134">
        <v>1.0828</v>
      </c>
      <c r="AP1134">
        <v>1.1034999999999999</v>
      </c>
      <c r="AQ1134">
        <v>1.1195999999999999</v>
      </c>
      <c r="AR1134">
        <v>1.0882000000000001</v>
      </c>
      <c r="AS1134">
        <v>1.0562</v>
      </c>
      <c r="AT1134">
        <v>1.0388999999999999</v>
      </c>
      <c r="AU1134">
        <v>1.0392999999999999</v>
      </c>
      <c r="AV1134" s="176">
        <v>1.0410999999999999</v>
      </c>
      <c r="AW1134">
        <v>1.0814999999999999</v>
      </c>
      <c r="AX1134">
        <v>1.1373</v>
      </c>
      <c r="AY1134">
        <v>1.1338999999999999</v>
      </c>
      <c r="AZ1134">
        <v>1.1719999999999999</v>
      </c>
      <c r="BA1134">
        <v>1.1446000000000001</v>
      </c>
      <c r="BB1134" s="28">
        <v>1.1621999999999999</v>
      </c>
      <c r="BC1134">
        <v>1.1638999999999999</v>
      </c>
      <c r="BD1134">
        <v>1.1658999999999999</v>
      </c>
      <c r="BE1134">
        <v>1.1684000000000001</v>
      </c>
      <c r="BF1134">
        <v>1.1702999999999999</v>
      </c>
      <c r="BH1134">
        <v>1.17615</v>
      </c>
      <c r="BI1134">
        <v>1.1815</v>
      </c>
      <c r="BJ1134">
        <v>1.1859999999999999</v>
      </c>
      <c r="BK1134">
        <v>1.1899500000000001</v>
      </c>
      <c r="BL1134">
        <v>1.1938500000000001</v>
      </c>
      <c r="BM1134">
        <v>1.1978</v>
      </c>
      <c r="BN1134">
        <v>1.2016</v>
      </c>
      <c r="BO1134">
        <v>1.2051499999999999</v>
      </c>
      <c r="BP1134">
        <v>1.20865</v>
      </c>
      <c r="BQ1134">
        <v>1.21235</v>
      </c>
      <c r="BR1134">
        <v>1.216</v>
      </c>
      <c r="BS1134">
        <v>1.2195499999999999</v>
      </c>
      <c r="BT1134">
        <v>1.2231000000000001</v>
      </c>
      <c r="BU1134">
        <v>1.2264999999999999</v>
      </c>
      <c r="BV1134">
        <v>1.2302</v>
      </c>
      <c r="BW1134">
        <v>1.2337</v>
      </c>
      <c r="BX1134">
        <v>1.23725</v>
      </c>
      <c r="BY1134">
        <v>1.2407999999999999</v>
      </c>
    </row>
    <row r="1135" spans="1:77">
      <c r="A1135" s="95">
        <v>45881</v>
      </c>
      <c r="AI1135">
        <v>1.0837000000000001</v>
      </c>
      <c r="AJ1135">
        <v>1.0826</v>
      </c>
      <c r="AK1135">
        <v>1.0810999999999999</v>
      </c>
      <c r="AL1135">
        <v>1.0718000000000001</v>
      </c>
      <c r="AM1135">
        <v>1.0851999999999999</v>
      </c>
      <c r="AN1135">
        <v>1.0705</v>
      </c>
      <c r="AO1135">
        <v>1.0828</v>
      </c>
      <c r="AP1135">
        <v>1.1034999999999999</v>
      </c>
      <c r="AQ1135">
        <v>1.1195999999999999</v>
      </c>
      <c r="AR1135">
        <v>1.0882000000000001</v>
      </c>
      <c r="AS1135">
        <v>1.0562</v>
      </c>
      <c r="AT1135">
        <v>1.0388999999999999</v>
      </c>
      <c r="AU1135">
        <v>1.0392999999999999</v>
      </c>
      <c r="AV1135" s="176">
        <v>1.0410999999999999</v>
      </c>
      <c r="AW1135">
        <v>1.0814999999999999</v>
      </c>
      <c r="AX1135">
        <v>1.1373</v>
      </c>
      <c r="AY1135">
        <v>1.1338999999999999</v>
      </c>
      <c r="AZ1135">
        <v>1.1719999999999999</v>
      </c>
      <c r="BA1135">
        <v>1.1446000000000001</v>
      </c>
      <c r="BB1135" s="28">
        <v>1.1606000000000001</v>
      </c>
      <c r="BC1135">
        <v>1.1695</v>
      </c>
      <c r="BD1135">
        <v>1.1715</v>
      </c>
      <c r="BE1135">
        <v>1.17395</v>
      </c>
      <c r="BF1135">
        <v>1.1758500000000001</v>
      </c>
      <c r="BH1135">
        <v>1.1816500000000001</v>
      </c>
      <c r="BI1135">
        <v>1.1869000000000001</v>
      </c>
      <c r="BJ1135">
        <v>1.1914</v>
      </c>
      <c r="BK1135">
        <v>1.1953</v>
      </c>
      <c r="BL1135">
        <v>1.1991499999999999</v>
      </c>
      <c r="BM1135">
        <v>1.2030000000000001</v>
      </c>
      <c r="BN1135">
        <v>1.2067000000000001</v>
      </c>
      <c r="BO1135">
        <v>1.2101999999999999</v>
      </c>
      <c r="BP1135">
        <v>1.2137</v>
      </c>
      <c r="BQ1135">
        <v>1.2173499999999999</v>
      </c>
      <c r="BR1135">
        <v>1.22095</v>
      </c>
      <c r="BS1135">
        <v>1.22445</v>
      </c>
      <c r="BT1135">
        <v>1.2279500000000001</v>
      </c>
      <c r="BU1135">
        <v>1.2313499999999999</v>
      </c>
      <c r="BV1135">
        <v>1.23495</v>
      </c>
      <c r="BW1135">
        <v>1.2384500000000001</v>
      </c>
      <c r="BX1135">
        <v>1.2419500000000001</v>
      </c>
      <c r="BY1135">
        <v>1.2454000000000001</v>
      </c>
    </row>
    <row r="1136" spans="1:77">
      <c r="A1136" s="95">
        <v>45882</v>
      </c>
      <c r="AI1136">
        <v>1.0837000000000001</v>
      </c>
      <c r="AJ1136">
        <v>1.0826</v>
      </c>
      <c r="AK1136">
        <v>1.0810999999999999</v>
      </c>
      <c r="AL1136">
        <v>1.0718000000000001</v>
      </c>
      <c r="AM1136">
        <v>1.0851999999999999</v>
      </c>
      <c r="AN1136">
        <v>1.0705</v>
      </c>
      <c r="AO1136">
        <v>1.0828</v>
      </c>
      <c r="AP1136">
        <v>1.1034999999999999</v>
      </c>
      <c r="AQ1136">
        <v>1.1195999999999999</v>
      </c>
      <c r="AR1136">
        <v>1.0882000000000001</v>
      </c>
      <c r="AS1136">
        <v>1.0562</v>
      </c>
      <c r="AT1136">
        <v>1.0388999999999999</v>
      </c>
      <c r="AU1136">
        <v>1.0392999999999999</v>
      </c>
      <c r="AV1136" s="176">
        <v>1.0410999999999999</v>
      </c>
      <c r="AW1136">
        <v>1.0814999999999999</v>
      </c>
      <c r="AX1136">
        <v>1.1373</v>
      </c>
      <c r="AY1136">
        <v>1.1338999999999999</v>
      </c>
      <c r="AZ1136">
        <v>1.1719999999999999</v>
      </c>
      <c r="BA1136">
        <v>1.1446000000000001</v>
      </c>
      <c r="BB1136" s="28">
        <v>1.1711</v>
      </c>
      <c r="BC1136">
        <v>1.17265</v>
      </c>
      <c r="BD1136">
        <v>1.17465</v>
      </c>
      <c r="BE1136">
        <v>1.1771</v>
      </c>
      <c r="BF1136">
        <v>1.1789000000000001</v>
      </c>
      <c r="BH1136">
        <v>1.1847000000000001</v>
      </c>
      <c r="BI1136">
        <v>1.1899</v>
      </c>
      <c r="BJ1136">
        <v>1.19445</v>
      </c>
      <c r="BK1136">
        <v>1.19835</v>
      </c>
      <c r="BL1136">
        <v>1.2021999999999999</v>
      </c>
      <c r="BM1136">
        <v>1.2060500000000001</v>
      </c>
      <c r="BN1136">
        <v>1.2098</v>
      </c>
      <c r="BO1136">
        <v>1.2133499999999999</v>
      </c>
      <c r="BP1136">
        <v>1.21685</v>
      </c>
      <c r="BQ1136">
        <v>1.22055</v>
      </c>
      <c r="BR1136">
        <v>1.2242</v>
      </c>
      <c r="BS1136">
        <v>1.2277</v>
      </c>
      <c r="BT1136">
        <v>1.23125</v>
      </c>
      <c r="BU1136">
        <v>1.23465</v>
      </c>
      <c r="BV1136">
        <v>1.2383</v>
      </c>
      <c r="BW1136">
        <v>1.2418</v>
      </c>
      <c r="BX1136">
        <v>1.24535</v>
      </c>
      <c r="BY1136">
        <v>1.2488999999999999</v>
      </c>
    </row>
    <row r="1137" spans="1:77">
      <c r="A1137" s="95">
        <v>45883</v>
      </c>
      <c r="AI1137">
        <v>1.0837000000000001</v>
      </c>
      <c r="AJ1137">
        <v>1.0826</v>
      </c>
      <c r="AK1137">
        <v>1.0810999999999999</v>
      </c>
      <c r="AL1137">
        <v>1.0718000000000001</v>
      </c>
      <c r="AM1137">
        <v>1.0851999999999999</v>
      </c>
      <c r="AN1137">
        <v>1.0705</v>
      </c>
      <c r="AO1137">
        <v>1.0828</v>
      </c>
      <c r="AP1137">
        <v>1.1034999999999999</v>
      </c>
      <c r="AQ1137">
        <v>1.1195999999999999</v>
      </c>
      <c r="AR1137">
        <v>1.0882000000000001</v>
      </c>
      <c r="AS1137">
        <v>1.0562</v>
      </c>
      <c r="AT1137">
        <v>1.0388999999999999</v>
      </c>
      <c r="AU1137">
        <v>1.0392999999999999</v>
      </c>
      <c r="AV1137" s="176">
        <v>1.0410999999999999</v>
      </c>
      <c r="AW1137">
        <v>1.0814999999999999</v>
      </c>
      <c r="AX1137">
        <v>1.1373</v>
      </c>
      <c r="AY1137">
        <v>1.1338999999999999</v>
      </c>
      <c r="AZ1137">
        <v>1.1719999999999999</v>
      </c>
      <c r="BA1137">
        <v>1.1446000000000001</v>
      </c>
      <c r="BB1137" s="28">
        <v>1.169</v>
      </c>
      <c r="BC1137">
        <v>1.16645</v>
      </c>
      <c r="BD1137">
        <v>1.16845</v>
      </c>
      <c r="BE1137">
        <v>1.1709499999999999</v>
      </c>
      <c r="BF1137">
        <v>1.1728000000000001</v>
      </c>
      <c r="BH1137">
        <v>1.17875</v>
      </c>
      <c r="BI1137">
        <v>1.1841999999999999</v>
      </c>
      <c r="BJ1137">
        <v>1.18885</v>
      </c>
      <c r="BK1137">
        <v>1.19285</v>
      </c>
      <c r="BL1137">
        <v>1.1968000000000001</v>
      </c>
      <c r="BM1137">
        <v>1.20075</v>
      </c>
      <c r="BN1137">
        <v>1.2045999999999999</v>
      </c>
      <c r="BO1137">
        <v>1.2081500000000001</v>
      </c>
      <c r="BP1137">
        <v>1.2116499999999999</v>
      </c>
      <c r="BQ1137">
        <v>1.2153499999999999</v>
      </c>
      <c r="BR1137">
        <v>1.21905</v>
      </c>
      <c r="BS1137">
        <v>1.22255</v>
      </c>
      <c r="BT1137">
        <v>1.2261</v>
      </c>
      <c r="BU1137">
        <v>1.2295499999999999</v>
      </c>
      <c r="BV1137">
        <v>1.2332000000000001</v>
      </c>
      <c r="BW1137">
        <v>1.23675</v>
      </c>
      <c r="BX1137">
        <v>1.2403</v>
      </c>
      <c r="BY1137">
        <v>1.2438</v>
      </c>
    </row>
    <row r="1138" spans="1:77">
      <c r="A1138" s="95">
        <v>45884</v>
      </c>
      <c r="AI1138">
        <v>1.0837000000000001</v>
      </c>
      <c r="AJ1138">
        <v>1.0826</v>
      </c>
      <c r="AK1138">
        <v>1.0810999999999999</v>
      </c>
      <c r="AL1138">
        <v>1.0718000000000001</v>
      </c>
      <c r="AM1138">
        <v>1.0851999999999999</v>
      </c>
      <c r="AN1138">
        <v>1.0705</v>
      </c>
      <c r="AO1138">
        <v>1.0828</v>
      </c>
      <c r="AP1138">
        <v>1.1034999999999999</v>
      </c>
      <c r="AQ1138">
        <v>1.1195999999999999</v>
      </c>
      <c r="AR1138">
        <v>1.0882000000000001</v>
      </c>
      <c r="AS1138">
        <v>1.0562</v>
      </c>
      <c r="AT1138">
        <v>1.0388999999999999</v>
      </c>
      <c r="AU1138">
        <v>1.0392999999999999</v>
      </c>
      <c r="AV1138" s="176">
        <v>1.0410999999999999</v>
      </c>
      <c r="AW1138">
        <v>1.0814999999999999</v>
      </c>
      <c r="AX1138">
        <v>1.1373</v>
      </c>
      <c r="AY1138">
        <v>1.1338999999999999</v>
      </c>
      <c r="AZ1138">
        <v>1.1719999999999999</v>
      </c>
      <c r="BA1138">
        <v>1.1446000000000001</v>
      </c>
      <c r="BB1138" s="28">
        <v>1.1688000000000001</v>
      </c>
      <c r="BC1138">
        <v>1.17255</v>
      </c>
      <c r="BD1138">
        <v>1.1746000000000001</v>
      </c>
      <c r="BE1138">
        <v>1.1770499999999999</v>
      </c>
      <c r="BF1138">
        <v>1.1789499999999999</v>
      </c>
      <c r="BH1138">
        <v>1.1849499999999999</v>
      </c>
      <c r="BI1138">
        <v>1.19035</v>
      </c>
      <c r="BJ1138">
        <v>1.19495</v>
      </c>
      <c r="BK1138">
        <v>1.19885</v>
      </c>
      <c r="BL1138">
        <v>1.20275</v>
      </c>
      <c r="BM1138">
        <v>1.20665</v>
      </c>
      <c r="BN1138">
        <v>1.2103999999999999</v>
      </c>
      <c r="BO1138">
        <v>1.2139</v>
      </c>
      <c r="BP1138">
        <v>1.2173499999999999</v>
      </c>
      <c r="BQ1138">
        <v>1.2210000000000001</v>
      </c>
      <c r="BR1138">
        <v>1.22455</v>
      </c>
      <c r="BS1138">
        <v>1.2280500000000001</v>
      </c>
      <c r="BT1138">
        <v>1.2315</v>
      </c>
      <c r="BU1138">
        <v>1.23485</v>
      </c>
      <c r="BV1138">
        <v>1.2384500000000001</v>
      </c>
      <c r="BW1138">
        <v>1.2419500000000001</v>
      </c>
      <c r="BX1138">
        <v>1.2454000000000001</v>
      </c>
      <c r="BY1138">
        <v>1.2488999999999999</v>
      </c>
    </row>
    <row r="1139" spans="1:77">
      <c r="A1139" s="95">
        <v>45887</v>
      </c>
      <c r="AI1139">
        <v>1.0837000000000001</v>
      </c>
      <c r="AJ1139">
        <v>1.0826</v>
      </c>
      <c r="AK1139">
        <v>1.0810999999999999</v>
      </c>
      <c r="AL1139">
        <v>1.0718000000000001</v>
      </c>
      <c r="AM1139">
        <v>1.0851999999999999</v>
      </c>
      <c r="AN1139">
        <v>1.0705</v>
      </c>
      <c r="AO1139">
        <v>1.0828</v>
      </c>
      <c r="AP1139">
        <v>1.1034999999999999</v>
      </c>
      <c r="AQ1139">
        <v>1.1195999999999999</v>
      </c>
      <c r="AR1139">
        <v>1.0882000000000001</v>
      </c>
      <c r="AS1139">
        <v>1.0562</v>
      </c>
      <c r="AT1139">
        <v>1.0388999999999999</v>
      </c>
      <c r="AU1139">
        <v>1.0392999999999999</v>
      </c>
      <c r="AV1139" s="176">
        <v>1.0410999999999999</v>
      </c>
      <c r="AW1139">
        <v>1.0814999999999999</v>
      </c>
      <c r="AX1139">
        <v>1.1373</v>
      </c>
      <c r="AY1139">
        <v>1.1338999999999999</v>
      </c>
      <c r="AZ1139">
        <v>1.1719999999999999</v>
      </c>
      <c r="BA1139">
        <v>1.1446000000000001</v>
      </c>
      <c r="BB1139" s="28">
        <v>1.1673</v>
      </c>
      <c r="BC1139">
        <v>1.16815</v>
      </c>
      <c r="BD1139">
        <v>1.1701999999999999</v>
      </c>
      <c r="BE1139">
        <v>1.17265</v>
      </c>
      <c r="BF1139">
        <v>1.1746000000000001</v>
      </c>
      <c r="BG1139">
        <v>1.1768000000000001</v>
      </c>
      <c r="BH1139">
        <v>1.18065</v>
      </c>
      <c r="BI1139">
        <v>1.1860999999999999</v>
      </c>
      <c r="BJ1139">
        <v>1.19085</v>
      </c>
      <c r="BK1139">
        <v>1.1948000000000001</v>
      </c>
      <c r="BL1139">
        <v>1.19875</v>
      </c>
      <c r="BM1139">
        <v>1.20275</v>
      </c>
      <c r="BN1139">
        <v>1.2065999999999999</v>
      </c>
      <c r="BO1139">
        <v>1.2101</v>
      </c>
      <c r="BP1139">
        <v>1.2136499999999999</v>
      </c>
      <c r="BQ1139">
        <v>1.2173499999999999</v>
      </c>
      <c r="BR1139">
        <v>1.2210000000000001</v>
      </c>
      <c r="BS1139">
        <v>1.22455</v>
      </c>
      <c r="BT1139">
        <v>1.2281</v>
      </c>
      <c r="BU1139">
        <v>1.2315</v>
      </c>
      <c r="BV1139">
        <v>1.2352000000000001</v>
      </c>
      <c r="BW1139">
        <v>1.2386999999999999</v>
      </c>
      <c r="BX1139">
        <v>1.2422500000000001</v>
      </c>
      <c r="BY1139">
        <v>1.2458</v>
      </c>
    </row>
    <row r="1140" spans="1:77">
      <c r="A1140" s="95">
        <v>45888</v>
      </c>
      <c r="AI1140">
        <v>1.0837000000000001</v>
      </c>
      <c r="AJ1140">
        <v>1.0826</v>
      </c>
      <c r="AK1140">
        <v>1.0810999999999999</v>
      </c>
      <c r="AL1140">
        <v>1.0718000000000001</v>
      </c>
      <c r="AM1140">
        <v>1.0851999999999999</v>
      </c>
      <c r="AN1140">
        <v>1.0705</v>
      </c>
      <c r="AO1140">
        <v>1.0828</v>
      </c>
      <c r="AP1140">
        <v>1.1034999999999999</v>
      </c>
      <c r="AQ1140">
        <v>1.1195999999999999</v>
      </c>
      <c r="AR1140">
        <v>1.0882000000000001</v>
      </c>
      <c r="AS1140">
        <v>1.0562</v>
      </c>
      <c r="AT1140">
        <v>1.0388999999999999</v>
      </c>
      <c r="AU1140">
        <v>1.0392999999999999</v>
      </c>
      <c r="AV1140" s="176">
        <v>1.0410999999999999</v>
      </c>
      <c r="AW1140">
        <v>1.0814999999999999</v>
      </c>
      <c r="AX1140">
        <v>1.1373</v>
      </c>
      <c r="AY1140">
        <v>1.1338999999999999</v>
      </c>
      <c r="AZ1140">
        <v>1.1719999999999999</v>
      </c>
      <c r="BA1140">
        <v>1.1446000000000001</v>
      </c>
      <c r="BB1140" s="28">
        <v>1.1681999999999999</v>
      </c>
      <c r="BC1140">
        <v>1.1668000000000001</v>
      </c>
      <c r="BD1140">
        <v>1.1688499999999999</v>
      </c>
      <c r="BE1140">
        <v>1.1713</v>
      </c>
      <c r="BF1140">
        <v>1.1732</v>
      </c>
      <c r="BG1140">
        <v>1.1755</v>
      </c>
      <c r="BH1140">
        <v>1.1792</v>
      </c>
      <c r="BI1140">
        <v>1.1846000000000001</v>
      </c>
      <c r="BJ1140">
        <v>1.1893499999999999</v>
      </c>
      <c r="BK1140">
        <v>1.1933</v>
      </c>
      <c r="BL1140">
        <v>1.1972499999999999</v>
      </c>
      <c r="BM1140">
        <v>1.2012</v>
      </c>
      <c r="BN1140">
        <v>1.20505</v>
      </c>
      <c r="BO1140">
        <v>1.2084999999999999</v>
      </c>
      <c r="BP1140">
        <v>1.2119500000000001</v>
      </c>
      <c r="BQ1140">
        <v>1.2155499999999999</v>
      </c>
      <c r="BR1140">
        <v>1.2191000000000001</v>
      </c>
      <c r="BS1140">
        <v>1.2225999999999999</v>
      </c>
      <c r="BT1140">
        <v>1.2260500000000001</v>
      </c>
      <c r="BU1140">
        <v>1.2293499999999999</v>
      </c>
      <c r="BV1140">
        <v>1.23295</v>
      </c>
      <c r="BW1140">
        <v>1.2363999999999999</v>
      </c>
      <c r="BX1140">
        <v>1.2398499999999999</v>
      </c>
      <c r="BY1140">
        <v>1.2433000000000001</v>
      </c>
    </row>
    <row r="1141" spans="1:77">
      <c r="A1141" s="95">
        <v>45889</v>
      </c>
      <c r="AI1141">
        <v>1.0837000000000001</v>
      </c>
      <c r="AJ1141">
        <v>1.0826</v>
      </c>
      <c r="AK1141">
        <v>1.0810999999999999</v>
      </c>
      <c r="AL1141">
        <v>1.0718000000000001</v>
      </c>
      <c r="AM1141">
        <v>1.0851999999999999</v>
      </c>
      <c r="AN1141">
        <v>1.0705</v>
      </c>
      <c r="AO1141">
        <v>1.0828</v>
      </c>
      <c r="AP1141">
        <v>1.1034999999999999</v>
      </c>
      <c r="AQ1141">
        <v>1.1195999999999999</v>
      </c>
      <c r="AR1141">
        <v>1.0882000000000001</v>
      </c>
      <c r="AS1141">
        <v>1.0562</v>
      </c>
      <c r="AT1141">
        <v>1.0388999999999999</v>
      </c>
      <c r="AU1141">
        <v>1.0392999999999999</v>
      </c>
      <c r="AV1141" s="176">
        <v>1.0410999999999999</v>
      </c>
      <c r="AW1141">
        <v>1.0814999999999999</v>
      </c>
      <c r="AX1141">
        <v>1.1373</v>
      </c>
      <c r="AY1141">
        <v>1.1338999999999999</v>
      </c>
      <c r="AZ1141">
        <v>1.1719999999999999</v>
      </c>
      <c r="BA1141">
        <v>1.1446000000000001</v>
      </c>
      <c r="BB1141" s="28">
        <v>1.1651</v>
      </c>
      <c r="BC1141">
        <v>1.1675</v>
      </c>
      <c r="BD1141">
        <v>1.1695500000000001</v>
      </c>
      <c r="BE1141">
        <v>1.17205</v>
      </c>
      <c r="BF1141">
        <v>1.17395</v>
      </c>
      <c r="BG1141">
        <v>1.1760999999999999</v>
      </c>
      <c r="BH1141">
        <v>1.18</v>
      </c>
      <c r="BI1141">
        <v>1.1854</v>
      </c>
      <c r="BJ1141">
        <v>1.19015</v>
      </c>
      <c r="BK1141">
        <v>1.1940500000000001</v>
      </c>
      <c r="BL1141">
        <v>1.198</v>
      </c>
      <c r="BM1141">
        <v>1.2019</v>
      </c>
      <c r="BN1141">
        <v>1.2057</v>
      </c>
      <c r="BO1141">
        <v>1.2092000000000001</v>
      </c>
      <c r="BP1141">
        <v>1.21265</v>
      </c>
      <c r="BQ1141">
        <v>1.2162999999999999</v>
      </c>
      <c r="BR1141">
        <v>1.2198500000000001</v>
      </c>
      <c r="BS1141">
        <v>1.2233499999999999</v>
      </c>
      <c r="BT1141">
        <v>1.2267999999999999</v>
      </c>
      <c r="BU1141">
        <v>1.2301500000000001</v>
      </c>
      <c r="BV1141">
        <v>1.2337499999999999</v>
      </c>
      <c r="BW1141">
        <v>1.2372000000000001</v>
      </c>
      <c r="BX1141">
        <v>1.2406999999999999</v>
      </c>
      <c r="BY1141">
        <v>1.2441500000000001</v>
      </c>
    </row>
    <row r="1142" spans="1:77">
      <c r="A1142" s="95">
        <v>45890</v>
      </c>
      <c r="AI1142">
        <v>1.0837000000000001</v>
      </c>
      <c r="AJ1142">
        <v>1.0826</v>
      </c>
      <c r="AK1142">
        <v>1.0810999999999999</v>
      </c>
      <c r="AL1142">
        <v>1.0718000000000001</v>
      </c>
      <c r="AM1142">
        <v>1.0851999999999999</v>
      </c>
      <c r="AN1142">
        <v>1.0705</v>
      </c>
      <c r="AO1142">
        <v>1.0828</v>
      </c>
      <c r="AP1142">
        <v>1.1034999999999999</v>
      </c>
      <c r="AQ1142">
        <v>1.1195999999999999</v>
      </c>
      <c r="AR1142">
        <v>1.0882000000000001</v>
      </c>
      <c r="AS1142">
        <v>1.0562</v>
      </c>
      <c r="AT1142">
        <v>1.0388999999999999</v>
      </c>
      <c r="AU1142">
        <v>1.0392999999999999</v>
      </c>
      <c r="AV1142" s="176">
        <v>1.0410999999999999</v>
      </c>
      <c r="AW1142">
        <v>1.0814999999999999</v>
      </c>
      <c r="AX1142">
        <v>1.1373</v>
      </c>
      <c r="AY1142">
        <v>1.1338999999999999</v>
      </c>
      <c r="AZ1142">
        <v>1.1719999999999999</v>
      </c>
      <c r="BA1142">
        <v>1.1446000000000001</v>
      </c>
      <c r="BB1142" s="28">
        <v>1.1638999999999999</v>
      </c>
      <c r="BC1142">
        <v>1.16275</v>
      </c>
      <c r="BD1142">
        <v>1.1648000000000001</v>
      </c>
      <c r="BE1142">
        <v>1.1673</v>
      </c>
      <c r="BF1142">
        <v>1.1692499999999999</v>
      </c>
      <c r="BG1142">
        <v>1.1716</v>
      </c>
      <c r="BH1142">
        <v>1.1754</v>
      </c>
      <c r="BI1142">
        <v>1.1809000000000001</v>
      </c>
      <c r="BJ1142">
        <v>1.1857</v>
      </c>
      <c r="BK1142">
        <v>1.1896</v>
      </c>
      <c r="BL1142">
        <v>1.1935500000000001</v>
      </c>
      <c r="BM1142">
        <v>1.1974499999999999</v>
      </c>
      <c r="BN1142">
        <v>1.2013</v>
      </c>
      <c r="BO1142">
        <v>1.2048000000000001</v>
      </c>
      <c r="BP1142">
        <v>1.20825</v>
      </c>
      <c r="BQ1142">
        <v>1.2119</v>
      </c>
      <c r="BR1142">
        <v>1.2155</v>
      </c>
      <c r="BS1142">
        <v>1.2190000000000001</v>
      </c>
      <c r="BT1142">
        <v>1.22245</v>
      </c>
      <c r="BU1142">
        <v>1.2258500000000001</v>
      </c>
      <c r="BV1142">
        <v>1.2294499999999999</v>
      </c>
      <c r="BW1142">
        <v>1.2329000000000001</v>
      </c>
      <c r="BX1142">
        <v>1.2363999999999999</v>
      </c>
      <c r="BY1142">
        <v>1.2398499999999999</v>
      </c>
    </row>
    <row r="1143" spans="1:77">
      <c r="A1143" s="95">
        <v>45891</v>
      </c>
      <c r="AI1143">
        <v>1.0837000000000001</v>
      </c>
      <c r="AJ1143">
        <v>1.0826</v>
      </c>
      <c r="AK1143">
        <v>1.0810999999999999</v>
      </c>
      <c r="AL1143">
        <v>1.0718000000000001</v>
      </c>
      <c r="AM1143">
        <v>1.0851999999999999</v>
      </c>
      <c r="AN1143">
        <v>1.0705</v>
      </c>
      <c r="AO1143">
        <v>1.0828</v>
      </c>
      <c r="AP1143">
        <v>1.1034999999999999</v>
      </c>
      <c r="AQ1143">
        <v>1.1195999999999999</v>
      </c>
      <c r="AR1143">
        <v>1.0882000000000001</v>
      </c>
      <c r="AS1143">
        <v>1.0562</v>
      </c>
      <c r="AT1143">
        <v>1.0388999999999999</v>
      </c>
      <c r="AU1143">
        <v>1.0392999999999999</v>
      </c>
      <c r="AV1143" s="176">
        <v>1.0410999999999999</v>
      </c>
      <c r="AW1143">
        <v>1.0814999999999999</v>
      </c>
      <c r="AX1143">
        <v>1.1373</v>
      </c>
      <c r="AY1143">
        <v>1.1338999999999999</v>
      </c>
      <c r="AZ1143">
        <v>1.1719999999999999</v>
      </c>
      <c r="BA1143">
        <v>1.1446000000000001</v>
      </c>
      <c r="BB1143" s="28">
        <v>1.1608000000000001</v>
      </c>
      <c r="BC1143">
        <v>1.1738999999999999</v>
      </c>
      <c r="BD1143">
        <v>1.1759500000000001</v>
      </c>
      <c r="BE1143">
        <v>1.17845</v>
      </c>
      <c r="BF1143">
        <v>1.18035</v>
      </c>
      <c r="BG1143">
        <v>1.18265</v>
      </c>
      <c r="BH1143">
        <v>1.18625</v>
      </c>
      <c r="BI1143">
        <v>1.1915</v>
      </c>
      <c r="BJ1143">
        <v>1.1959</v>
      </c>
      <c r="BK1143">
        <v>1.1996</v>
      </c>
      <c r="BL1143">
        <v>1.2033499999999999</v>
      </c>
      <c r="BM1143">
        <v>1.2071000000000001</v>
      </c>
      <c r="BN1143">
        <v>1.21075</v>
      </c>
      <c r="BO1143">
        <v>1.2141500000000001</v>
      </c>
      <c r="BP1143">
        <v>1.2175499999999999</v>
      </c>
      <c r="BQ1143">
        <v>1.2211000000000001</v>
      </c>
      <c r="BR1143">
        <v>1.2245999999999999</v>
      </c>
      <c r="BS1143">
        <v>1.228</v>
      </c>
      <c r="BT1143">
        <v>1.2314000000000001</v>
      </c>
      <c r="BU1143">
        <v>1.23465</v>
      </c>
      <c r="BV1143">
        <v>1.2382</v>
      </c>
      <c r="BW1143">
        <v>1.2415499999999999</v>
      </c>
      <c r="BX1143">
        <v>1.24495</v>
      </c>
      <c r="BY1143">
        <v>1.2483500000000001</v>
      </c>
    </row>
    <row r="1144" spans="1:77">
      <c r="A1144" s="103">
        <v>45894</v>
      </c>
      <c r="AI1144">
        <v>1.0837000000000001</v>
      </c>
      <c r="AJ1144">
        <v>1.0826</v>
      </c>
      <c r="AK1144">
        <v>1.0810999999999999</v>
      </c>
      <c r="AL1144">
        <v>1.0718000000000001</v>
      </c>
      <c r="AM1144">
        <v>1.0851999999999999</v>
      </c>
      <c r="AN1144">
        <v>1.0705</v>
      </c>
      <c r="AO1144">
        <v>1.0828</v>
      </c>
      <c r="AP1144">
        <v>1.1034999999999999</v>
      </c>
      <c r="AQ1144">
        <v>1.1195999999999999</v>
      </c>
      <c r="AR1144">
        <v>1.0882000000000001</v>
      </c>
      <c r="AS1144">
        <v>1.0562</v>
      </c>
      <c r="AT1144">
        <v>1.0388999999999999</v>
      </c>
      <c r="AU1144">
        <v>1.0392999999999999</v>
      </c>
      <c r="AV1144" s="176">
        <v>1.0410999999999999</v>
      </c>
      <c r="AW1144">
        <v>1.0814999999999999</v>
      </c>
      <c r="AX1144">
        <v>1.1373</v>
      </c>
      <c r="AY1144">
        <v>1.1338999999999999</v>
      </c>
      <c r="AZ1144">
        <v>1.1719999999999999</v>
      </c>
      <c r="BA1144">
        <v>1.1446000000000001</v>
      </c>
      <c r="BB1144" s="28">
        <v>1.1697</v>
      </c>
      <c r="BC1144">
        <v>1.1636</v>
      </c>
      <c r="BD1144">
        <v>1.1656500000000001</v>
      </c>
      <c r="BE1144">
        <v>1.1680999999999999</v>
      </c>
      <c r="BF1144">
        <v>1.17</v>
      </c>
      <c r="BG1144">
        <v>1.1722999999999999</v>
      </c>
      <c r="BH1144">
        <v>1.1759500000000001</v>
      </c>
      <c r="BI1144">
        <v>1.1812499999999999</v>
      </c>
      <c r="BJ1144">
        <v>1.1858500000000001</v>
      </c>
      <c r="BK1144">
        <v>1.1895500000000001</v>
      </c>
      <c r="BL1144">
        <v>1.1933</v>
      </c>
      <c r="BM1144">
        <v>1.1970000000000001</v>
      </c>
      <c r="BN1144">
        <v>1.20065</v>
      </c>
      <c r="BO1144">
        <v>1.2038500000000001</v>
      </c>
      <c r="BP1144">
        <v>1.2071000000000001</v>
      </c>
      <c r="BQ1144">
        <v>1.2104999999999999</v>
      </c>
      <c r="BR1144">
        <v>1.2138</v>
      </c>
      <c r="BS1144">
        <v>1.21705</v>
      </c>
      <c r="BT1144">
        <v>1.2202999999999999</v>
      </c>
      <c r="BU1144">
        <v>1.2234</v>
      </c>
      <c r="BV1144">
        <v>1.22675</v>
      </c>
      <c r="BW1144">
        <v>1.23</v>
      </c>
      <c r="BX1144">
        <v>1.2332000000000001</v>
      </c>
      <c r="BY1144">
        <v>1.23645</v>
      </c>
    </row>
    <row r="1145" spans="1:77">
      <c r="A1145" s="95">
        <v>45895</v>
      </c>
      <c r="AI1145">
        <v>1.0837000000000001</v>
      </c>
      <c r="AJ1145">
        <v>1.0826</v>
      </c>
      <c r="AK1145">
        <v>1.0810999999999999</v>
      </c>
      <c r="AL1145">
        <v>1.0718000000000001</v>
      </c>
      <c r="AM1145">
        <v>1.0851999999999999</v>
      </c>
      <c r="AN1145">
        <v>1.0705</v>
      </c>
      <c r="AO1145">
        <v>1.0828</v>
      </c>
      <c r="AP1145">
        <v>1.1034999999999999</v>
      </c>
      <c r="AQ1145">
        <v>1.1195999999999999</v>
      </c>
      <c r="AR1145">
        <v>1.0882000000000001</v>
      </c>
      <c r="AS1145">
        <v>1.0562</v>
      </c>
      <c r="AT1145">
        <v>1.0388999999999999</v>
      </c>
      <c r="AU1145">
        <v>1.0392999999999999</v>
      </c>
      <c r="AV1145" s="176">
        <v>1.0410999999999999</v>
      </c>
      <c r="AW1145">
        <v>1.0814999999999999</v>
      </c>
      <c r="AX1145">
        <v>1.1373</v>
      </c>
      <c r="AY1145">
        <v>1.1338999999999999</v>
      </c>
      <c r="AZ1145">
        <v>1.1719999999999999</v>
      </c>
      <c r="BA1145">
        <v>1.1446000000000001</v>
      </c>
      <c r="BB1145" s="28">
        <v>1.1656</v>
      </c>
      <c r="BC1145">
        <v>1.1658999999999999</v>
      </c>
      <c r="BD1145">
        <v>1.16795</v>
      </c>
      <c r="BE1145">
        <v>1.1704000000000001</v>
      </c>
      <c r="BF1145">
        <v>1.1722999999999999</v>
      </c>
      <c r="BG1145">
        <v>1.1746000000000001</v>
      </c>
      <c r="BH1145">
        <v>1.17825</v>
      </c>
      <c r="BI1145">
        <v>1.1835</v>
      </c>
      <c r="BJ1145">
        <v>1.1880500000000001</v>
      </c>
      <c r="BK1145">
        <v>1.1917</v>
      </c>
      <c r="BL1145">
        <v>1.1953499999999999</v>
      </c>
      <c r="BM1145">
        <v>1.1990499999999999</v>
      </c>
      <c r="BN1145">
        <v>1.20265</v>
      </c>
      <c r="BO1145">
        <v>1.2058500000000001</v>
      </c>
      <c r="BP1145">
        <v>1.2091000000000001</v>
      </c>
      <c r="BQ1145">
        <v>1.2124999999999999</v>
      </c>
      <c r="BR1145">
        <v>1.2158</v>
      </c>
      <c r="BS1145">
        <v>1.21905</v>
      </c>
      <c r="BT1145">
        <v>1.2222999999999999</v>
      </c>
      <c r="BU1145">
        <v>1.2254</v>
      </c>
      <c r="BV1145">
        <v>1.22875</v>
      </c>
      <c r="BW1145">
        <v>1.232</v>
      </c>
      <c r="BX1145">
        <v>1.23525</v>
      </c>
      <c r="BY1145">
        <v>1.2384500000000001</v>
      </c>
    </row>
    <row r="1146" spans="1:77">
      <c r="A1146" s="95">
        <v>45896</v>
      </c>
      <c r="AI1146">
        <v>1.0837000000000001</v>
      </c>
      <c r="AJ1146">
        <v>1.0826</v>
      </c>
      <c r="AK1146">
        <v>1.0810999999999999</v>
      </c>
      <c r="AL1146">
        <v>1.0718000000000001</v>
      </c>
      <c r="AM1146">
        <v>1.0851999999999999</v>
      </c>
      <c r="AN1146">
        <v>1.0705</v>
      </c>
      <c r="AO1146">
        <v>1.0828</v>
      </c>
      <c r="AP1146">
        <v>1.1034999999999999</v>
      </c>
      <c r="AQ1146">
        <v>1.1195999999999999</v>
      </c>
      <c r="AR1146">
        <v>1.0882000000000001</v>
      </c>
      <c r="AS1146">
        <v>1.0562</v>
      </c>
      <c r="AT1146">
        <v>1.0388999999999999</v>
      </c>
      <c r="AU1146">
        <v>1.0392999999999999</v>
      </c>
      <c r="AV1146" s="176">
        <v>1.0410999999999999</v>
      </c>
      <c r="AW1146">
        <v>1.0814999999999999</v>
      </c>
      <c r="AX1146">
        <v>1.1373</v>
      </c>
      <c r="AY1146">
        <v>1.1338999999999999</v>
      </c>
      <c r="AZ1146">
        <v>1.1719999999999999</v>
      </c>
      <c r="BA1146">
        <v>1.1446000000000001</v>
      </c>
      <c r="BB1146" s="28">
        <v>1.1593</v>
      </c>
      <c r="BC1146">
        <v>1.16455</v>
      </c>
      <c r="BD1146">
        <v>1.16655</v>
      </c>
      <c r="BE1146">
        <v>1.1690499999999999</v>
      </c>
      <c r="BF1146">
        <v>1.1709499999999999</v>
      </c>
      <c r="BG1146">
        <v>1.1732499999999999</v>
      </c>
      <c r="BH1146">
        <v>1.1768000000000001</v>
      </c>
      <c r="BI1146">
        <v>1.18205</v>
      </c>
      <c r="BJ1146">
        <v>1.18655</v>
      </c>
      <c r="BK1146">
        <v>1.19015</v>
      </c>
      <c r="BL1146">
        <v>1.1938</v>
      </c>
      <c r="BM1146">
        <v>1.1974499999999999</v>
      </c>
      <c r="BN1146">
        <v>1.20105</v>
      </c>
      <c r="BO1146">
        <v>1.2042999999999999</v>
      </c>
      <c r="BP1146">
        <v>1.2075499999999999</v>
      </c>
      <c r="BQ1146">
        <v>1.21095</v>
      </c>
      <c r="BR1146">
        <v>1.2142999999999999</v>
      </c>
      <c r="BS1146">
        <v>1.2175499999999999</v>
      </c>
      <c r="BT1146">
        <v>1.2208000000000001</v>
      </c>
      <c r="BU1146">
        <v>1.2239500000000001</v>
      </c>
      <c r="BV1146">
        <v>1.2273499999999999</v>
      </c>
      <c r="BW1146">
        <v>1.2305999999999999</v>
      </c>
      <c r="BX1146">
        <v>1.2338499999999999</v>
      </c>
      <c r="BY1146">
        <v>1.2371000000000001</v>
      </c>
    </row>
    <row r="1147" spans="1:77">
      <c r="A1147" s="95">
        <v>45897</v>
      </c>
      <c r="AI1147">
        <v>1.0837000000000001</v>
      </c>
      <c r="AJ1147">
        <v>1.0826</v>
      </c>
      <c r="AK1147">
        <v>1.0810999999999999</v>
      </c>
      <c r="AL1147">
        <v>1.0718000000000001</v>
      </c>
      <c r="AM1147">
        <v>1.0851999999999999</v>
      </c>
      <c r="AN1147">
        <v>1.0705</v>
      </c>
      <c r="AO1147">
        <v>1.0828</v>
      </c>
      <c r="AP1147">
        <v>1.1034999999999999</v>
      </c>
      <c r="AQ1147">
        <v>1.1195999999999999</v>
      </c>
      <c r="AR1147">
        <v>1.0882000000000001</v>
      </c>
      <c r="AS1147">
        <v>1.0562</v>
      </c>
      <c r="AT1147">
        <v>1.0388999999999999</v>
      </c>
      <c r="AU1147">
        <v>1.0392999999999999</v>
      </c>
      <c r="AV1147" s="176">
        <v>1.0410999999999999</v>
      </c>
      <c r="AW1147">
        <v>1.0814999999999999</v>
      </c>
      <c r="AX1147">
        <v>1.1373</v>
      </c>
      <c r="AY1147">
        <v>1.1338999999999999</v>
      </c>
      <c r="AZ1147">
        <v>1.1719999999999999</v>
      </c>
      <c r="BA1147">
        <v>1.1446000000000001</v>
      </c>
      <c r="BB1147" s="28">
        <v>1.1676</v>
      </c>
      <c r="BC1147">
        <v>1.17005</v>
      </c>
      <c r="BD1147">
        <v>1.1720999999999999</v>
      </c>
      <c r="BE1147">
        <v>1.17455</v>
      </c>
      <c r="BF1147">
        <v>1.17645</v>
      </c>
      <c r="BG1147">
        <v>1.1788000000000001</v>
      </c>
      <c r="BH1147">
        <v>1.18245</v>
      </c>
      <c r="BI1147">
        <v>1.1877500000000001</v>
      </c>
      <c r="BJ1147">
        <v>1.1923999999999999</v>
      </c>
      <c r="BK1147">
        <v>1.1960500000000001</v>
      </c>
      <c r="BL1147">
        <v>1.1997</v>
      </c>
      <c r="BM1147">
        <v>1.2033499999999999</v>
      </c>
      <c r="BN1147">
        <v>1.2070000000000001</v>
      </c>
      <c r="BO1147">
        <v>1.21025</v>
      </c>
      <c r="BP1147">
        <v>1.2135499999999999</v>
      </c>
      <c r="BQ1147">
        <v>1.21695</v>
      </c>
      <c r="BR1147">
        <v>1.22035</v>
      </c>
      <c r="BS1147">
        <v>1.2236</v>
      </c>
      <c r="BT1147">
        <v>1.2269000000000001</v>
      </c>
      <c r="BU1147">
        <v>1.2300500000000001</v>
      </c>
      <c r="BV1147">
        <v>1.2334499999999999</v>
      </c>
      <c r="BW1147">
        <v>1.2366999999999999</v>
      </c>
      <c r="BX1147">
        <v>1.24</v>
      </c>
      <c r="BY1147">
        <v>1.24325</v>
      </c>
    </row>
    <row r="1148" spans="1:77">
      <c r="A1148" s="95">
        <v>45898</v>
      </c>
      <c r="AI1148">
        <v>1.0837000000000001</v>
      </c>
      <c r="AJ1148">
        <v>1.0826</v>
      </c>
      <c r="AK1148">
        <v>1.0810999999999999</v>
      </c>
      <c r="AL1148">
        <v>1.0718000000000001</v>
      </c>
      <c r="AM1148">
        <v>1.0851999999999999</v>
      </c>
      <c r="AN1148">
        <v>1.0705</v>
      </c>
      <c r="AO1148">
        <v>1.0828</v>
      </c>
      <c r="AP1148">
        <v>1.1034999999999999</v>
      </c>
      <c r="AQ1148">
        <v>1.1195999999999999</v>
      </c>
      <c r="AR1148">
        <v>1.0882000000000001</v>
      </c>
      <c r="AS1148">
        <v>1.0562</v>
      </c>
      <c r="AT1148">
        <v>1.0388999999999999</v>
      </c>
      <c r="AU1148">
        <v>1.0392999999999999</v>
      </c>
      <c r="AV1148" s="176">
        <v>1.0410999999999999</v>
      </c>
      <c r="AW1148">
        <v>1.0814999999999999</v>
      </c>
      <c r="AX1148">
        <v>1.1373</v>
      </c>
      <c r="AY1148">
        <v>1.1338999999999999</v>
      </c>
      <c r="AZ1148">
        <v>1.1719999999999999</v>
      </c>
      <c r="BA1148">
        <v>1.1446000000000001</v>
      </c>
      <c r="BB1148" s="28">
        <v>1.1657999999999999</v>
      </c>
      <c r="BC1148">
        <v>1.1710499999999999</v>
      </c>
      <c r="BD1148">
        <v>1.1731</v>
      </c>
      <c r="BE1148">
        <v>1.1755500000000001</v>
      </c>
      <c r="BF1148">
        <v>1.1774500000000001</v>
      </c>
      <c r="BG1148">
        <v>1.1797500000000001</v>
      </c>
      <c r="BH1148">
        <v>1.1834</v>
      </c>
      <c r="BI1148">
        <v>1.1887000000000001</v>
      </c>
      <c r="BJ1148">
        <v>1.1932499999999999</v>
      </c>
      <c r="BK1148">
        <v>1.1969000000000001</v>
      </c>
      <c r="BL1148">
        <v>1.2005999999999999</v>
      </c>
      <c r="BM1148">
        <v>1.20425</v>
      </c>
      <c r="BN1148">
        <v>1.2078500000000001</v>
      </c>
      <c r="BO1148">
        <v>1.2111000000000001</v>
      </c>
      <c r="BP1148">
        <v>1.2143999999999999</v>
      </c>
      <c r="BQ1148">
        <v>1.2178</v>
      </c>
      <c r="BR1148">
        <v>1.22115</v>
      </c>
      <c r="BS1148">
        <v>1.2243999999999999</v>
      </c>
      <c r="BT1148">
        <v>1.2277</v>
      </c>
      <c r="BU1148">
        <v>1.23085</v>
      </c>
      <c r="BV1148">
        <v>1.2342</v>
      </c>
      <c r="BW1148">
        <v>1.2374499999999999</v>
      </c>
      <c r="BX1148">
        <v>1.24075</v>
      </c>
      <c r="BY1148">
        <v>1.244</v>
      </c>
    </row>
    <row r="1149" spans="1:77">
      <c r="A1149" s="103">
        <v>45901</v>
      </c>
      <c r="AI1149">
        <v>1.0837000000000001</v>
      </c>
      <c r="AJ1149">
        <v>1.0826</v>
      </c>
      <c r="AK1149">
        <v>1.0810999999999999</v>
      </c>
      <c r="AL1149">
        <v>1.0718000000000001</v>
      </c>
      <c r="AM1149">
        <v>1.0851999999999999</v>
      </c>
      <c r="AN1149">
        <v>1.0705</v>
      </c>
      <c r="AO1149">
        <v>1.0828</v>
      </c>
      <c r="AP1149">
        <v>1.1034999999999999</v>
      </c>
      <c r="AQ1149">
        <v>1.1195999999999999</v>
      </c>
      <c r="AR1149">
        <v>1.0882000000000001</v>
      </c>
      <c r="AS1149">
        <v>1.0562</v>
      </c>
      <c r="AT1149">
        <v>1.0388999999999999</v>
      </c>
      <c r="AU1149">
        <v>1.0392999999999999</v>
      </c>
      <c r="AV1149" s="176">
        <v>1.0410999999999999</v>
      </c>
      <c r="AW1149">
        <v>1.0814999999999999</v>
      </c>
      <c r="AX1149">
        <v>1.1373</v>
      </c>
      <c r="AY1149">
        <v>1.1338999999999999</v>
      </c>
      <c r="AZ1149">
        <v>1.1719999999999999</v>
      </c>
      <c r="BA1149">
        <v>1.1446000000000001</v>
      </c>
      <c r="BB1149" s="28">
        <v>1.1715</v>
      </c>
      <c r="BC1149">
        <v>1.1710499999999999</v>
      </c>
      <c r="BD1149">
        <v>1.1731</v>
      </c>
      <c r="BE1149">
        <v>1.1755500000000001</v>
      </c>
      <c r="BF1149">
        <v>1.1774500000000001</v>
      </c>
      <c r="BG1149">
        <v>1.1797500000000001</v>
      </c>
      <c r="BH1149">
        <v>1.1834</v>
      </c>
      <c r="BI1149">
        <v>1.1887000000000001</v>
      </c>
      <c r="BJ1149">
        <v>1.1932499999999999</v>
      </c>
      <c r="BK1149">
        <v>1.1969000000000001</v>
      </c>
      <c r="BL1149">
        <v>1.2005999999999999</v>
      </c>
      <c r="BM1149">
        <v>1.20425</v>
      </c>
      <c r="BN1149">
        <v>1.2078500000000001</v>
      </c>
      <c r="BO1149">
        <v>1.2111000000000001</v>
      </c>
      <c r="BP1149">
        <v>1.2143999999999999</v>
      </c>
      <c r="BQ1149">
        <v>1.2178</v>
      </c>
      <c r="BR1149">
        <v>1.22115</v>
      </c>
      <c r="BS1149">
        <v>1.2243999999999999</v>
      </c>
      <c r="BT1149">
        <v>1.2277</v>
      </c>
      <c r="BU1149">
        <v>1.23085</v>
      </c>
      <c r="BV1149">
        <v>1.2342</v>
      </c>
      <c r="BW1149">
        <v>1.2374499999999999</v>
      </c>
      <c r="BX1149">
        <v>1.24075</v>
      </c>
      <c r="BY1149">
        <v>1.244</v>
      </c>
    </row>
    <row r="1150" spans="1:77">
      <c r="A1150" s="95">
        <v>45902</v>
      </c>
      <c r="AI1150">
        <v>1.0837000000000001</v>
      </c>
      <c r="AJ1150">
        <v>1.0826</v>
      </c>
      <c r="AK1150">
        <v>1.0810999999999999</v>
      </c>
      <c r="AL1150">
        <v>1.0718000000000001</v>
      </c>
      <c r="AM1150">
        <v>1.0851999999999999</v>
      </c>
      <c r="AN1150">
        <v>1.0705</v>
      </c>
      <c r="AO1150">
        <v>1.0828</v>
      </c>
      <c r="AP1150">
        <v>1.1034999999999999</v>
      </c>
      <c r="AQ1150">
        <v>1.1195999999999999</v>
      </c>
      <c r="AR1150">
        <v>1.0882000000000001</v>
      </c>
      <c r="AS1150">
        <v>1.0562</v>
      </c>
      <c r="AT1150">
        <v>1.0388999999999999</v>
      </c>
      <c r="AU1150">
        <v>1.0392999999999999</v>
      </c>
      <c r="AV1150" s="176">
        <v>1.0410999999999999</v>
      </c>
      <c r="AW1150">
        <v>1.0814999999999999</v>
      </c>
      <c r="AX1150">
        <v>1.1373</v>
      </c>
      <c r="AY1150">
        <v>1.1338999999999999</v>
      </c>
      <c r="AZ1150">
        <v>1.1719999999999999</v>
      </c>
      <c r="BA1150">
        <v>1.1446000000000001</v>
      </c>
      <c r="BB1150">
        <v>1.1715</v>
      </c>
      <c r="BC1150" s="28">
        <v>1.1646000000000001</v>
      </c>
      <c r="BD1150">
        <v>1.16635</v>
      </c>
      <c r="BE1150">
        <v>1.1688000000000001</v>
      </c>
      <c r="BF1150">
        <v>1.1707000000000001</v>
      </c>
      <c r="BG1150">
        <v>1.173</v>
      </c>
      <c r="BH1150">
        <v>1.17665</v>
      </c>
      <c r="BI1150">
        <v>1.1819</v>
      </c>
      <c r="BJ1150">
        <v>1.1865000000000001</v>
      </c>
      <c r="BK1150">
        <v>1.1901999999999999</v>
      </c>
      <c r="BL1150">
        <v>1.1938500000000001</v>
      </c>
      <c r="BM1150">
        <v>1.1975</v>
      </c>
      <c r="BN1150">
        <v>1.2011499999999999</v>
      </c>
      <c r="BO1150">
        <v>1.20435</v>
      </c>
      <c r="BP1150">
        <v>1.2075499999999999</v>
      </c>
      <c r="BQ1150">
        <v>1.2109000000000001</v>
      </c>
      <c r="BR1150">
        <v>1.2141999999999999</v>
      </c>
      <c r="BS1150">
        <v>1.2174</v>
      </c>
      <c r="BT1150">
        <v>1.2205999999999999</v>
      </c>
      <c r="BU1150">
        <v>1.2237</v>
      </c>
      <c r="BV1150">
        <v>1.2270000000000001</v>
      </c>
      <c r="BW1150">
        <v>1.2302</v>
      </c>
      <c r="BX1150">
        <v>1.2334000000000001</v>
      </c>
      <c r="BY1150">
        <v>1.23665</v>
      </c>
    </row>
    <row r="1151" spans="1:77">
      <c r="A1151" s="95">
        <v>45903</v>
      </c>
      <c r="AI1151">
        <v>1.0837000000000001</v>
      </c>
      <c r="AJ1151">
        <v>1.0826</v>
      </c>
      <c r="AK1151">
        <v>1.0810999999999999</v>
      </c>
      <c r="AL1151">
        <v>1.0718000000000001</v>
      </c>
      <c r="AM1151">
        <v>1.0851999999999999</v>
      </c>
      <c r="AN1151">
        <v>1.0705</v>
      </c>
      <c r="AO1151">
        <v>1.0828</v>
      </c>
      <c r="AP1151">
        <v>1.1034999999999999</v>
      </c>
      <c r="AQ1151">
        <v>1.1195999999999999</v>
      </c>
      <c r="AR1151">
        <v>1.0882000000000001</v>
      </c>
      <c r="AS1151">
        <v>1.0562</v>
      </c>
      <c r="AT1151">
        <v>1.0388999999999999</v>
      </c>
      <c r="AU1151">
        <v>1.0392999999999999</v>
      </c>
      <c r="AV1151" s="176">
        <v>1.0410999999999999</v>
      </c>
      <c r="AW1151">
        <v>1.0814999999999999</v>
      </c>
      <c r="AX1151">
        <v>1.1373</v>
      </c>
      <c r="AY1151">
        <v>1.1338999999999999</v>
      </c>
      <c r="AZ1151">
        <v>1.1719999999999999</v>
      </c>
      <c r="BA1151">
        <v>1.1446000000000001</v>
      </c>
      <c r="BB1151">
        <v>1.1715</v>
      </c>
      <c r="BC1151" s="28">
        <v>1.1653</v>
      </c>
      <c r="BD1151">
        <v>1.1691</v>
      </c>
      <c r="BE1151">
        <v>1.1715500000000001</v>
      </c>
      <c r="BF1151">
        <v>1.1734500000000001</v>
      </c>
      <c r="BG1151">
        <v>1.1757</v>
      </c>
      <c r="BH1151">
        <v>1.1793</v>
      </c>
      <c r="BI1151">
        <v>1.18455</v>
      </c>
      <c r="BJ1151">
        <v>1.1891</v>
      </c>
      <c r="BK1151">
        <v>1.1927000000000001</v>
      </c>
      <c r="BL1151">
        <v>1.1962999999999999</v>
      </c>
      <c r="BM1151">
        <v>1.1999</v>
      </c>
      <c r="BN1151">
        <v>1.2034499999999999</v>
      </c>
      <c r="BO1151">
        <v>1.20665</v>
      </c>
      <c r="BP1151">
        <v>1.2098</v>
      </c>
      <c r="BQ1151">
        <v>1.2131000000000001</v>
      </c>
      <c r="BR1151">
        <v>1.21635</v>
      </c>
      <c r="BS1151">
        <v>1.2195499999999999</v>
      </c>
      <c r="BT1151">
        <v>1.2226999999999999</v>
      </c>
      <c r="BU1151">
        <v>1.2257499999999999</v>
      </c>
      <c r="BV1151">
        <v>1.2290000000000001</v>
      </c>
      <c r="BW1151">
        <v>1.2322</v>
      </c>
      <c r="BX1151">
        <v>1.2353499999999999</v>
      </c>
      <c r="BY1151">
        <v>1.2384999999999999</v>
      </c>
    </row>
    <row r="1152" spans="1:77">
      <c r="A1152" s="95">
        <v>45904</v>
      </c>
      <c r="AI1152">
        <v>1.0837000000000001</v>
      </c>
      <c r="AJ1152">
        <v>1.0826</v>
      </c>
      <c r="AK1152">
        <v>1.0810999999999999</v>
      </c>
      <c r="AL1152">
        <v>1.0718000000000001</v>
      </c>
      <c r="AM1152">
        <v>1.0851999999999999</v>
      </c>
      <c r="AN1152">
        <v>1.0705</v>
      </c>
      <c r="AO1152">
        <v>1.0828</v>
      </c>
      <c r="AP1152">
        <v>1.1034999999999999</v>
      </c>
      <c r="AQ1152">
        <v>1.1195999999999999</v>
      </c>
      <c r="AR1152">
        <v>1.0882000000000001</v>
      </c>
      <c r="AS1152">
        <v>1.0562</v>
      </c>
      <c r="AT1152">
        <v>1.0388999999999999</v>
      </c>
      <c r="AU1152">
        <v>1.0392999999999999</v>
      </c>
      <c r="AV1152" s="176">
        <v>1.0410999999999999</v>
      </c>
      <c r="AW1152">
        <v>1.0814999999999999</v>
      </c>
      <c r="AX1152">
        <v>1.1373</v>
      </c>
      <c r="AY1152">
        <v>1.1338999999999999</v>
      </c>
      <c r="AZ1152">
        <v>1.1719999999999999</v>
      </c>
      <c r="BA1152">
        <v>1.1446000000000001</v>
      </c>
      <c r="BB1152">
        <v>1.1715</v>
      </c>
      <c r="BC1152" s="28">
        <v>1.1647000000000001</v>
      </c>
      <c r="BD1152">
        <v>1.1671</v>
      </c>
      <c r="BE1152">
        <v>1.1695</v>
      </c>
      <c r="BF1152">
        <v>1.1714</v>
      </c>
      <c r="BG1152">
        <v>1.1736500000000001</v>
      </c>
      <c r="BH1152">
        <v>1.1772</v>
      </c>
      <c r="BI1152">
        <v>1.1823999999999999</v>
      </c>
      <c r="BJ1152">
        <v>1.1869000000000001</v>
      </c>
      <c r="BK1152">
        <v>1.1903999999999999</v>
      </c>
      <c r="BL1152">
        <v>1.1939</v>
      </c>
      <c r="BM1152">
        <v>1.1974</v>
      </c>
      <c r="BN1152">
        <v>1.20085</v>
      </c>
      <c r="BO1152">
        <v>1.2039</v>
      </c>
      <c r="BP1152">
        <v>1.20695</v>
      </c>
      <c r="BQ1152">
        <v>1.2101500000000001</v>
      </c>
      <c r="BR1152">
        <v>1.2133</v>
      </c>
      <c r="BS1152">
        <v>1.21635</v>
      </c>
      <c r="BT1152">
        <v>1.2194</v>
      </c>
      <c r="BU1152">
        <v>1.22235</v>
      </c>
      <c r="BV1152">
        <v>1.2255</v>
      </c>
      <c r="BW1152">
        <v>1.22855</v>
      </c>
      <c r="BX1152">
        <v>1.2316</v>
      </c>
      <c r="BY1152">
        <v>1.23465</v>
      </c>
    </row>
    <row r="1153" spans="1:78">
      <c r="A1153" s="95">
        <v>45905</v>
      </c>
      <c r="AI1153">
        <v>1.0837000000000001</v>
      </c>
      <c r="AJ1153">
        <v>1.0826</v>
      </c>
      <c r="AK1153">
        <v>1.0810999999999999</v>
      </c>
      <c r="AL1153">
        <v>1.0718000000000001</v>
      </c>
      <c r="AM1153">
        <v>1.0851999999999999</v>
      </c>
      <c r="AN1153">
        <v>1.0705</v>
      </c>
      <c r="AO1153">
        <v>1.0828</v>
      </c>
      <c r="AP1153">
        <v>1.1034999999999999</v>
      </c>
      <c r="AQ1153">
        <v>1.1195999999999999</v>
      </c>
      <c r="AR1153">
        <v>1.0882000000000001</v>
      </c>
      <c r="AS1153">
        <v>1.0562</v>
      </c>
      <c r="AT1153">
        <v>1.0388999999999999</v>
      </c>
      <c r="AU1153">
        <v>1.0392999999999999</v>
      </c>
      <c r="AV1153" s="176">
        <v>1.0410999999999999</v>
      </c>
      <c r="AW1153">
        <v>1.0814999999999999</v>
      </c>
      <c r="AX1153">
        <v>1.1373</v>
      </c>
      <c r="AY1153">
        <v>1.1338999999999999</v>
      </c>
      <c r="AZ1153">
        <v>1.1719999999999999</v>
      </c>
      <c r="BA1153">
        <v>1.1446000000000001</v>
      </c>
      <c r="BB1153">
        <v>1.1715</v>
      </c>
      <c r="BC1153" s="28">
        <v>1.1697</v>
      </c>
      <c r="BD1153">
        <v>1.17425</v>
      </c>
      <c r="BE1153">
        <v>1.17665</v>
      </c>
      <c r="BF1153">
        <v>1.17845</v>
      </c>
      <c r="BG1153">
        <v>1.18055</v>
      </c>
      <c r="BH1153">
        <v>1.1839</v>
      </c>
      <c r="BI1153">
        <v>1.1887000000000001</v>
      </c>
      <c r="BJ1153">
        <v>1.19295</v>
      </c>
      <c r="BK1153">
        <v>1.1962999999999999</v>
      </c>
      <c r="BL1153">
        <v>1.1996500000000001</v>
      </c>
      <c r="BM1153">
        <v>1.20305</v>
      </c>
      <c r="BN1153">
        <v>1.2063999999999999</v>
      </c>
      <c r="BO1153">
        <v>1.2094</v>
      </c>
      <c r="BP1153">
        <v>1.2123999999999999</v>
      </c>
      <c r="BQ1153">
        <v>1.2155</v>
      </c>
      <c r="BR1153">
        <v>1.2185999999999999</v>
      </c>
      <c r="BS1153">
        <v>1.2216</v>
      </c>
      <c r="BT1153">
        <v>1.2245999999999999</v>
      </c>
      <c r="BU1153">
        <v>1.2275</v>
      </c>
      <c r="BV1153">
        <v>1.2305999999999999</v>
      </c>
      <c r="BW1153">
        <v>1.2336</v>
      </c>
      <c r="BX1153">
        <v>1.2365999999999999</v>
      </c>
      <c r="BY1153">
        <v>1.2396</v>
      </c>
    </row>
    <row r="1154" spans="1:78">
      <c r="A1154" s="95">
        <v>45908</v>
      </c>
      <c r="AI1154">
        <v>1.0837000000000001</v>
      </c>
      <c r="AJ1154">
        <v>1.0826</v>
      </c>
      <c r="AK1154">
        <v>1.0810999999999999</v>
      </c>
      <c r="AL1154">
        <v>1.0718000000000001</v>
      </c>
      <c r="AM1154">
        <v>1.0851999999999999</v>
      </c>
      <c r="AN1154">
        <v>1.0705</v>
      </c>
      <c r="AO1154">
        <v>1.0828</v>
      </c>
      <c r="AP1154">
        <v>1.1034999999999999</v>
      </c>
      <c r="AQ1154">
        <v>1.1195999999999999</v>
      </c>
      <c r="AR1154">
        <v>1.0882000000000001</v>
      </c>
      <c r="AS1154">
        <v>1.0562</v>
      </c>
      <c r="AT1154">
        <v>1.0388999999999999</v>
      </c>
      <c r="AU1154">
        <v>1.0392999999999999</v>
      </c>
      <c r="AV1154" s="176">
        <v>1.0410999999999999</v>
      </c>
      <c r="AW1154">
        <v>1.0814999999999999</v>
      </c>
      <c r="AX1154">
        <v>1.1373</v>
      </c>
      <c r="AY1154">
        <v>1.1338999999999999</v>
      </c>
      <c r="AZ1154">
        <v>1.1719999999999999</v>
      </c>
      <c r="BA1154">
        <v>1.1446000000000001</v>
      </c>
      <c r="BB1154">
        <v>1.1715</v>
      </c>
      <c r="BC1154" s="28">
        <v>1.1728000000000001</v>
      </c>
      <c r="BD1154">
        <v>1.17865</v>
      </c>
      <c r="BE1154">
        <v>1.181</v>
      </c>
      <c r="BF1154">
        <v>1.1828000000000001</v>
      </c>
      <c r="BG1154">
        <v>1.1849499999999999</v>
      </c>
      <c r="BH1154">
        <v>1.1882999999999999</v>
      </c>
      <c r="BI1154">
        <v>1.1932</v>
      </c>
      <c r="BJ1154">
        <v>1.1974</v>
      </c>
      <c r="BK1154">
        <v>1.2008000000000001</v>
      </c>
      <c r="BL1154">
        <v>1.2041999999999999</v>
      </c>
      <c r="BM1154">
        <v>1.2076</v>
      </c>
      <c r="BN1154">
        <v>1.21095</v>
      </c>
      <c r="BO1154">
        <v>1.2140500000000001</v>
      </c>
      <c r="BP1154">
        <v>1.21715</v>
      </c>
      <c r="BQ1154">
        <v>1.2203999999999999</v>
      </c>
      <c r="BR1154">
        <v>1.2236</v>
      </c>
      <c r="BS1154">
        <v>1.22675</v>
      </c>
      <c r="BT1154">
        <v>1.2298500000000001</v>
      </c>
      <c r="BU1154">
        <v>1.23285</v>
      </c>
      <c r="BV1154">
        <v>1.2360500000000001</v>
      </c>
      <c r="BW1154">
        <v>1.23915</v>
      </c>
      <c r="BX1154">
        <v>1.2422500000000001</v>
      </c>
      <c r="BY1154">
        <v>1.24535</v>
      </c>
    </row>
    <row r="1155" spans="1:78">
      <c r="A1155" s="95">
        <v>45909</v>
      </c>
      <c r="AI1155">
        <v>1.0837000000000001</v>
      </c>
      <c r="AJ1155">
        <v>1.0826</v>
      </c>
      <c r="AK1155">
        <v>1.0810999999999999</v>
      </c>
      <c r="AL1155">
        <v>1.0718000000000001</v>
      </c>
      <c r="AM1155">
        <v>1.0851999999999999</v>
      </c>
      <c r="AN1155">
        <v>1.0705</v>
      </c>
      <c r="AO1155">
        <v>1.0828</v>
      </c>
      <c r="AP1155">
        <v>1.1034999999999999</v>
      </c>
      <c r="AQ1155">
        <v>1.1195999999999999</v>
      </c>
      <c r="AR1155">
        <v>1.0882000000000001</v>
      </c>
      <c r="AS1155">
        <v>1.0562</v>
      </c>
      <c r="AT1155">
        <v>1.0388999999999999</v>
      </c>
      <c r="AU1155">
        <v>1.0392999999999999</v>
      </c>
      <c r="AV1155" s="176">
        <v>1.0410999999999999</v>
      </c>
      <c r="AW1155">
        <v>1.0814999999999999</v>
      </c>
      <c r="AX1155">
        <v>1.1373</v>
      </c>
      <c r="AY1155">
        <v>1.1338999999999999</v>
      </c>
      <c r="AZ1155">
        <v>1.1719999999999999</v>
      </c>
      <c r="BA1155">
        <v>1.1446000000000001</v>
      </c>
      <c r="BB1155">
        <v>1.1715</v>
      </c>
      <c r="BC1155" s="28">
        <v>1.1744000000000001</v>
      </c>
      <c r="BD1155">
        <v>1.1731</v>
      </c>
      <c r="BE1155">
        <v>1.1755</v>
      </c>
      <c r="BF1155">
        <v>1.1773</v>
      </c>
      <c r="BG1155">
        <v>1.1794500000000001</v>
      </c>
      <c r="BH1155">
        <v>1.1828000000000001</v>
      </c>
      <c r="BI1155">
        <v>1.1877500000000001</v>
      </c>
      <c r="BJ1155">
        <v>1.1919999999999999</v>
      </c>
      <c r="BK1155">
        <v>1.1954</v>
      </c>
      <c r="BL1155">
        <v>1.1988000000000001</v>
      </c>
      <c r="BM1155">
        <v>1.2021999999999999</v>
      </c>
      <c r="BN1155">
        <v>1.2056</v>
      </c>
      <c r="BO1155">
        <v>1.20865</v>
      </c>
      <c r="BP1155">
        <v>1.2116499999999999</v>
      </c>
      <c r="BQ1155">
        <v>1.2148000000000001</v>
      </c>
      <c r="BR1155">
        <v>1.2179500000000001</v>
      </c>
      <c r="BS1155">
        <v>1.22095</v>
      </c>
      <c r="BT1155">
        <v>1.224</v>
      </c>
      <c r="BU1155">
        <v>1.2269000000000001</v>
      </c>
      <c r="BV1155">
        <v>1.2300500000000001</v>
      </c>
      <c r="BW1155">
        <v>1.23305</v>
      </c>
      <c r="BX1155">
        <v>1.2360500000000001</v>
      </c>
      <c r="BY1155">
        <v>1.2391000000000001</v>
      </c>
    </row>
    <row r="1156" spans="1:78">
      <c r="A1156" s="95">
        <v>45910</v>
      </c>
      <c r="AI1156">
        <v>1.0837000000000001</v>
      </c>
      <c r="AJ1156">
        <v>1.0826</v>
      </c>
      <c r="AK1156">
        <v>1.0810999999999999</v>
      </c>
      <c r="AL1156">
        <v>1.0718000000000001</v>
      </c>
      <c r="AM1156">
        <v>1.0851999999999999</v>
      </c>
      <c r="AN1156">
        <v>1.0705</v>
      </c>
      <c r="AO1156">
        <v>1.0828</v>
      </c>
      <c r="AP1156">
        <v>1.1034999999999999</v>
      </c>
      <c r="AQ1156">
        <v>1.1195999999999999</v>
      </c>
      <c r="AR1156">
        <v>1.0882000000000001</v>
      </c>
      <c r="AS1156">
        <v>1.0562</v>
      </c>
      <c r="AT1156">
        <v>1.0388999999999999</v>
      </c>
      <c r="AU1156">
        <v>1.0392999999999999</v>
      </c>
      <c r="AV1156" s="176">
        <v>1.0410999999999999</v>
      </c>
      <c r="AW1156">
        <v>1.0814999999999999</v>
      </c>
      <c r="AX1156">
        <v>1.1373</v>
      </c>
      <c r="AY1156">
        <v>1.1338999999999999</v>
      </c>
      <c r="AZ1156">
        <v>1.1719999999999999</v>
      </c>
      <c r="BA1156">
        <v>1.1446000000000001</v>
      </c>
      <c r="BB1156">
        <v>1.1715</v>
      </c>
      <c r="BC1156" s="28">
        <v>1.1707000000000001</v>
      </c>
      <c r="BD1156">
        <v>1.1728499999999999</v>
      </c>
      <c r="BE1156">
        <v>1.1752499999999999</v>
      </c>
      <c r="BF1156">
        <v>1.1770499999999999</v>
      </c>
      <c r="BG1156">
        <v>1.1792</v>
      </c>
      <c r="BH1156">
        <v>1.18245</v>
      </c>
      <c r="BI1156">
        <v>1.1873499999999999</v>
      </c>
      <c r="BJ1156">
        <v>1.1916</v>
      </c>
      <c r="BK1156">
        <v>1.19495</v>
      </c>
      <c r="BL1156">
        <v>1.1982999999999999</v>
      </c>
      <c r="BM1156">
        <v>1.2016500000000001</v>
      </c>
      <c r="BN1156">
        <v>1.2050000000000001</v>
      </c>
      <c r="BO1156">
        <v>1.208</v>
      </c>
      <c r="BP1156">
        <v>1.21095</v>
      </c>
      <c r="BQ1156">
        <v>1.2140500000000001</v>
      </c>
      <c r="BR1156">
        <v>1.2171000000000001</v>
      </c>
      <c r="BS1156">
        <v>1.2200500000000001</v>
      </c>
      <c r="BT1156">
        <v>1.22305</v>
      </c>
      <c r="BU1156">
        <v>1.2259</v>
      </c>
      <c r="BV1156">
        <v>1.22895</v>
      </c>
      <c r="BW1156">
        <v>1.2319</v>
      </c>
      <c r="BX1156">
        <v>1.2349000000000001</v>
      </c>
      <c r="BY1156">
        <v>1.2378499999999999</v>
      </c>
    </row>
    <row r="1157" spans="1:78">
      <c r="A1157" s="95">
        <v>45911</v>
      </c>
      <c r="AI1157">
        <v>1.0837000000000001</v>
      </c>
      <c r="AJ1157">
        <v>1.0826</v>
      </c>
      <c r="AK1157">
        <v>1.0810999999999999</v>
      </c>
      <c r="AL1157">
        <v>1.0718000000000001</v>
      </c>
      <c r="AM1157">
        <v>1.0851999999999999</v>
      </c>
      <c r="AN1157">
        <v>1.0705</v>
      </c>
      <c r="AO1157">
        <v>1.0828</v>
      </c>
      <c r="AP1157">
        <v>1.1034999999999999</v>
      </c>
      <c r="AQ1157">
        <v>1.1195999999999999</v>
      </c>
      <c r="AR1157">
        <v>1.0882000000000001</v>
      </c>
      <c r="AS1157">
        <v>1.0562</v>
      </c>
      <c r="AT1157">
        <v>1.0388999999999999</v>
      </c>
      <c r="AU1157">
        <v>1.0392999999999999</v>
      </c>
      <c r="AV1157" s="176">
        <v>1.0410999999999999</v>
      </c>
      <c r="AW1157">
        <v>1.0814999999999999</v>
      </c>
      <c r="AX1157">
        <v>1.1373</v>
      </c>
      <c r="AY1157">
        <v>1.1338999999999999</v>
      </c>
      <c r="AZ1157">
        <v>1.1719999999999999</v>
      </c>
      <c r="BA1157">
        <v>1.1446000000000001</v>
      </c>
      <c r="BB1157">
        <v>1.1715</v>
      </c>
      <c r="BC1157" s="28">
        <v>1.1685000000000001</v>
      </c>
      <c r="BD1157">
        <v>1.1758</v>
      </c>
      <c r="BE1157">
        <v>1.17815</v>
      </c>
      <c r="BF1157">
        <v>1.1798999999999999</v>
      </c>
      <c r="BG1157">
        <v>1.1819500000000001</v>
      </c>
      <c r="BH1157">
        <v>1.1851499999999999</v>
      </c>
      <c r="BI1157">
        <v>1.1898</v>
      </c>
      <c r="BJ1157">
        <v>1.1937500000000001</v>
      </c>
      <c r="BK1157">
        <v>1.1970499999999999</v>
      </c>
      <c r="BL1157">
        <v>1.1982999999999999</v>
      </c>
      <c r="BM1157">
        <v>1.2016500000000001</v>
      </c>
      <c r="BN1157">
        <v>1.2050000000000001</v>
      </c>
      <c r="BO1157">
        <v>1.208</v>
      </c>
      <c r="BP1157">
        <v>1.21095</v>
      </c>
      <c r="BQ1157">
        <v>1.2140500000000001</v>
      </c>
      <c r="BR1157">
        <v>1.2171000000000001</v>
      </c>
      <c r="BS1157">
        <v>1.2200500000000001</v>
      </c>
      <c r="BT1157">
        <v>1.22305</v>
      </c>
      <c r="BU1157">
        <v>1.2259</v>
      </c>
      <c r="BV1157">
        <v>1.22895</v>
      </c>
      <c r="BW1157">
        <v>1.2319</v>
      </c>
      <c r="BX1157">
        <v>1.2349000000000001</v>
      </c>
      <c r="BY1157">
        <v>1.2378499999999999</v>
      </c>
    </row>
    <row r="1158" spans="1:78">
      <c r="A1158" s="95">
        <v>45912</v>
      </c>
      <c r="AI1158">
        <v>1.0837000000000001</v>
      </c>
      <c r="AJ1158">
        <v>1.0826</v>
      </c>
      <c r="AK1158">
        <v>1.0810999999999999</v>
      </c>
      <c r="AL1158">
        <v>1.0718000000000001</v>
      </c>
      <c r="AM1158">
        <v>1.0851999999999999</v>
      </c>
      <c r="AN1158">
        <v>1.0705</v>
      </c>
      <c r="AO1158">
        <v>1.0828</v>
      </c>
      <c r="AP1158">
        <v>1.1034999999999999</v>
      </c>
      <c r="AQ1158">
        <v>1.1195999999999999</v>
      </c>
      <c r="AR1158">
        <v>1.0882000000000001</v>
      </c>
      <c r="AS1158">
        <v>1.0562</v>
      </c>
      <c r="AT1158">
        <v>1.0388999999999999</v>
      </c>
      <c r="AU1158">
        <v>1.0392999999999999</v>
      </c>
      <c r="AV1158" s="176">
        <v>1.0410999999999999</v>
      </c>
      <c r="AW1158">
        <v>1.0814999999999999</v>
      </c>
      <c r="AX1158">
        <v>1.1373</v>
      </c>
      <c r="AY1158">
        <v>1.1338999999999999</v>
      </c>
      <c r="AZ1158">
        <v>1.1719999999999999</v>
      </c>
      <c r="BA1158">
        <v>1.1446000000000001</v>
      </c>
      <c r="BB1158">
        <v>1.1715</v>
      </c>
      <c r="BC1158" s="28">
        <v>1.1718</v>
      </c>
      <c r="BD1158">
        <v>1.17615</v>
      </c>
      <c r="BE1158">
        <v>1.1786000000000001</v>
      </c>
      <c r="BF1158">
        <v>1.1803999999999999</v>
      </c>
      <c r="BG1158">
        <v>1.1822999999999999</v>
      </c>
      <c r="BH1158">
        <v>1.1857500000000001</v>
      </c>
      <c r="BI1158">
        <v>1.19055</v>
      </c>
      <c r="BJ1158">
        <v>1.19465</v>
      </c>
      <c r="BK1158">
        <v>1.1979500000000001</v>
      </c>
      <c r="BL1158">
        <v>1.2012499999999999</v>
      </c>
      <c r="BM1158">
        <v>1.20455</v>
      </c>
      <c r="BN1158">
        <v>1.2078</v>
      </c>
      <c r="BO1158">
        <v>1.21075</v>
      </c>
      <c r="BP1158">
        <v>1.2136499999999999</v>
      </c>
      <c r="BQ1158">
        <v>1.21675</v>
      </c>
      <c r="BR1158">
        <v>1.2197499999999999</v>
      </c>
      <c r="BS1158">
        <v>1.22265</v>
      </c>
      <c r="BT1158">
        <v>1.2256</v>
      </c>
      <c r="BU1158">
        <v>1.2283999999999999</v>
      </c>
      <c r="BV1158">
        <v>1.2314499999999999</v>
      </c>
      <c r="BW1158">
        <v>1.2343500000000001</v>
      </c>
      <c r="BX1158">
        <v>1.2373000000000001</v>
      </c>
      <c r="BY1158">
        <v>1.2402</v>
      </c>
    </row>
    <row r="1159" spans="1:78">
      <c r="A1159" s="95">
        <v>45915</v>
      </c>
      <c r="AI1159">
        <v>1.0837000000000001</v>
      </c>
      <c r="AJ1159">
        <v>1.0826</v>
      </c>
      <c r="AK1159">
        <v>1.0810999999999999</v>
      </c>
      <c r="AL1159">
        <v>1.0718000000000001</v>
      </c>
      <c r="AM1159">
        <v>1.0851999999999999</v>
      </c>
      <c r="AN1159">
        <v>1.0705</v>
      </c>
      <c r="AO1159">
        <v>1.0828</v>
      </c>
      <c r="AP1159">
        <v>1.1034999999999999</v>
      </c>
      <c r="AQ1159">
        <v>1.1195999999999999</v>
      </c>
      <c r="AR1159">
        <v>1.0882000000000001</v>
      </c>
      <c r="AS1159">
        <v>1.0562</v>
      </c>
      <c r="AT1159">
        <v>1.0388999999999999</v>
      </c>
      <c r="AU1159">
        <v>1.0392999999999999</v>
      </c>
      <c r="AV1159" s="176">
        <v>1.0410999999999999</v>
      </c>
      <c r="AW1159">
        <v>1.0814999999999999</v>
      </c>
      <c r="AX1159">
        <v>1.1373</v>
      </c>
      <c r="AY1159">
        <v>1.1338999999999999</v>
      </c>
      <c r="AZ1159">
        <v>1.1719999999999999</v>
      </c>
      <c r="BA1159">
        <v>1.1446000000000001</v>
      </c>
      <c r="BB1159">
        <v>1.1715</v>
      </c>
      <c r="BC1159" s="28">
        <v>1.1766000000000001</v>
      </c>
      <c r="BD1159">
        <v>1.1789499999999999</v>
      </c>
      <c r="BE1159">
        <v>1.1813499999999999</v>
      </c>
      <c r="BF1159">
        <v>1.1831499999999999</v>
      </c>
      <c r="BG1159">
        <v>1.1850499999999999</v>
      </c>
      <c r="BH1159">
        <v>1.18855</v>
      </c>
      <c r="BI1159">
        <v>1.1933</v>
      </c>
      <c r="BJ1159">
        <v>1.1974</v>
      </c>
      <c r="BK1159">
        <v>1.2007000000000001</v>
      </c>
      <c r="BL1159">
        <v>1.2039500000000001</v>
      </c>
      <c r="BM1159">
        <v>1.2071499999999999</v>
      </c>
      <c r="BN1159">
        <v>1.2103999999999999</v>
      </c>
      <c r="BO1159">
        <v>1.2132499999999999</v>
      </c>
      <c r="BP1159">
        <v>1.2161</v>
      </c>
      <c r="BQ1159">
        <v>1.2191000000000001</v>
      </c>
      <c r="BR1159">
        <v>1.2220500000000001</v>
      </c>
      <c r="BS1159">
        <v>1.22495</v>
      </c>
      <c r="BT1159">
        <v>1.2278</v>
      </c>
      <c r="BU1159">
        <v>1.23055</v>
      </c>
      <c r="BV1159">
        <v>1.2335</v>
      </c>
      <c r="BW1159">
        <v>1.2363999999999999</v>
      </c>
      <c r="BX1159">
        <v>1.23925</v>
      </c>
      <c r="BY1159">
        <v>1.2421</v>
      </c>
      <c r="BZ1159">
        <v>1.24495</v>
      </c>
    </row>
    <row r="1160" spans="1:78">
      <c r="A1160" s="95">
        <v>45916</v>
      </c>
      <c r="AI1160">
        <v>1.0837000000000001</v>
      </c>
      <c r="AJ1160">
        <v>1.0826</v>
      </c>
      <c r="AK1160">
        <v>1.0810999999999999</v>
      </c>
      <c r="AL1160">
        <v>1.0718000000000001</v>
      </c>
      <c r="AM1160">
        <v>1.0851999999999999</v>
      </c>
      <c r="AN1160">
        <v>1.0705</v>
      </c>
      <c r="AO1160">
        <v>1.0828</v>
      </c>
      <c r="AP1160">
        <v>1.1034999999999999</v>
      </c>
      <c r="AQ1160">
        <v>1.1195999999999999</v>
      </c>
      <c r="AR1160">
        <v>1.0882000000000001</v>
      </c>
      <c r="AS1160">
        <v>1.0562</v>
      </c>
      <c r="AT1160">
        <v>1.0388999999999999</v>
      </c>
      <c r="AU1160">
        <v>1.0392999999999999</v>
      </c>
      <c r="AV1160" s="176">
        <v>1.0410999999999999</v>
      </c>
      <c r="AW1160">
        <v>1.0814999999999999</v>
      </c>
      <c r="AX1160">
        <v>1.1373</v>
      </c>
      <c r="AY1160">
        <v>1.1338999999999999</v>
      </c>
      <c r="AZ1160">
        <v>1.1719999999999999</v>
      </c>
      <c r="BA1160">
        <v>1.1446000000000001</v>
      </c>
      <c r="BB1160">
        <v>1.1715</v>
      </c>
      <c r="BC1160" s="28">
        <v>1.1807000000000001</v>
      </c>
      <c r="BD1160">
        <v>1.1887000000000001</v>
      </c>
      <c r="BE1160">
        <v>1.1910499999999999</v>
      </c>
      <c r="BF1160">
        <v>1.1929000000000001</v>
      </c>
      <c r="BG1160">
        <v>1.1950000000000001</v>
      </c>
      <c r="BH1160">
        <v>1.1982999999999999</v>
      </c>
      <c r="BI1160">
        <v>1.2031000000000001</v>
      </c>
      <c r="BJ1160">
        <v>1.2072000000000001</v>
      </c>
      <c r="BK1160">
        <v>1.2103999999999999</v>
      </c>
      <c r="BL1160">
        <v>1.2135499999999999</v>
      </c>
      <c r="BM1160">
        <v>1.2166999999999999</v>
      </c>
      <c r="BN1160">
        <v>1.2198500000000001</v>
      </c>
      <c r="BO1160">
        <v>1.22275</v>
      </c>
      <c r="BP1160">
        <v>1.2256</v>
      </c>
      <c r="BQ1160">
        <v>1.2285999999999999</v>
      </c>
      <c r="BR1160">
        <v>1.2315499999999999</v>
      </c>
      <c r="BS1160">
        <v>1.23445</v>
      </c>
      <c r="BT1160">
        <v>1.2373000000000001</v>
      </c>
      <c r="BU1160">
        <v>1.2401</v>
      </c>
      <c r="BV1160">
        <v>1.24305</v>
      </c>
      <c r="BW1160">
        <v>1.2459</v>
      </c>
      <c r="BX1160">
        <v>1.2487999999999999</v>
      </c>
      <c r="BY1160">
        <v>1.2516499999999999</v>
      </c>
      <c r="BZ1160">
        <v>1.2544999999999999</v>
      </c>
    </row>
    <row r="1161" spans="1:78">
      <c r="A1161" s="95">
        <v>45917</v>
      </c>
      <c r="AI1161">
        <v>1.0837000000000001</v>
      </c>
      <c r="AJ1161">
        <v>1.0826</v>
      </c>
      <c r="AK1161">
        <v>1.0810999999999999</v>
      </c>
      <c r="AL1161">
        <v>1.0718000000000001</v>
      </c>
      <c r="AM1161">
        <v>1.0851999999999999</v>
      </c>
      <c r="AN1161">
        <v>1.0705</v>
      </c>
      <c r="AO1161">
        <v>1.0828</v>
      </c>
      <c r="AP1161">
        <v>1.1034999999999999</v>
      </c>
      <c r="AQ1161">
        <v>1.1195999999999999</v>
      </c>
      <c r="AR1161">
        <v>1.0882000000000001</v>
      </c>
      <c r="AS1161">
        <v>1.0562</v>
      </c>
      <c r="AT1161">
        <v>1.0388999999999999</v>
      </c>
      <c r="AU1161">
        <v>1.0392999999999999</v>
      </c>
      <c r="AV1161" s="176">
        <v>1.0410999999999999</v>
      </c>
      <c r="AW1161">
        <v>1.0814999999999999</v>
      </c>
      <c r="AX1161">
        <v>1.1373</v>
      </c>
      <c r="AY1161">
        <v>1.1338999999999999</v>
      </c>
      <c r="AZ1161">
        <v>1.1719999999999999</v>
      </c>
      <c r="BA1161">
        <v>1.1446000000000001</v>
      </c>
      <c r="BB1161">
        <v>1.1715</v>
      </c>
      <c r="BC1161" s="28">
        <v>1.1837</v>
      </c>
      <c r="BD1161">
        <v>1.1853499999999999</v>
      </c>
      <c r="BE1161">
        <v>1.1877</v>
      </c>
      <c r="BF1161">
        <v>1.1895</v>
      </c>
      <c r="BG1161">
        <v>1.1915</v>
      </c>
      <c r="BH1161">
        <v>1.1949000000000001</v>
      </c>
      <c r="BI1161">
        <v>1.1997500000000001</v>
      </c>
      <c r="BJ1161">
        <v>1.2039</v>
      </c>
      <c r="BK1161">
        <v>1.2073</v>
      </c>
      <c r="BL1161">
        <v>1.21055</v>
      </c>
      <c r="BM1161">
        <v>1.2138500000000001</v>
      </c>
      <c r="BN1161">
        <v>1.2171000000000001</v>
      </c>
      <c r="BO1161">
        <v>1.2201500000000001</v>
      </c>
      <c r="BP1161">
        <v>1.2232000000000001</v>
      </c>
      <c r="BQ1161">
        <v>1.2263999999999999</v>
      </c>
      <c r="BR1161">
        <v>1.2295499999999999</v>
      </c>
      <c r="BS1161">
        <v>1.2325999999999999</v>
      </c>
      <c r="BT1161">
        <v>1.2356499999999999</v>
      </c>
      <c r="BU1161">
        <v>1.2385999999999999</v>
      </c>
      <c r="BV1161">
        <v>1.2417499999999999</v>
      </c>
      <c r="BW1161">
        <v>1.2447999999999999</v>
      </c>
      <c r="BX1161">
        <v>1.2478499999999999</v>
      </c>
      <c r="BY1161">
        <v>1.2508999999999999</v>
      </c>
      <c r="BZ1161">
        <v>1.2539499999999999</v>
      </c>
    </row>
    <row r="1162" spans="1:78">
      <c r="A1162" s="95">
        <v>45918</v>
      </c>
      <c r="AI1162">
        <v>1.0837000000000001</v>
      </c>
      <c r="AJ1162">
        <v>1.0826</v>
      </c>
      <c r="AK1162">
        <v>1.0810999999999999</v>
      </c>
      <c r="AL1162">
        <v>1.0718000000000001</v>
      </c>
      <c r="AM1162">
        <v>1.0851999999999999</v>
      </c>
      <c r="AN1162">
        <v>1.0705</v>
      </c>
      <c r="AO1162">
        <v>1.0828</v>
      </c>
      <c r="AP1162">
        <v>1.1034999999999999</v>
      </c>
      <c r="AQ1162">
        <v>1.1195999999999999</v>
      </c>
      <c r="AR1162">
        <v>1.0882000000000001</v>
      </c>
      <c r="AS1162">
        <v>1.0562</v>
      </c>
      <c r="AT1162">
        <v>1.0388999999999999</v>
      </c>
      <c r="AU1162">
        <v>1.0392999999999999</v>
      </c>
      <c r="AV1162" s="176">
        <v>1.0410999999999999</v>
      </c>
      <c r="AW1162">
        <v>1.0814999999999999</v>
      </c>
      <c r="AX1162">
        <v>1.1373</v>
      </c>
      <c r="AY1162">
        <v>1.1338999999999999</v>
      </c>
      <c r="AZ1162">
        <v>1.1719999999999999</v>
      </c>
      <c r="BA1162">
        <v>1.1446000000000001</v>
      </c>
      <c r="BB1162">
        <v>1.1715</v>
      </c>
      <c r="BC1162" s="28">
        <v>1.1818</v>
      </c>
      <c r="BD1162">
        <v>1.18045</v>
      </c>
      <c r="BE1162">
        <v>1.18285</v>
      </c>
      <c r="BF1162">
        <v>1.18465</v>
      </c>
      <c r="BG1162">
        <v>1.18675</v>
      </c>
      <c r="BH1162">
        <v>1.19</v>
      </c>
      <c r="BI1162">
        <v>1.19485</v>
      </c>
      <c r="BJ1162">
        <v>1.1990499999999999</v>
      </c>
      <c r="BK1162">
        <v>1.2024999999999999</v>
      </c>
      <c r="BL1162">
        <v>1.2059</v>
      </c>
      <c r="BM1162">
        <v>1.2093</v>
      </c>
      <c r="BN1162">
        <v>1.2126999999999999</v>
      </c>
      <c r="BO1162">
        <v>1.2157500000000001</v>
      </c>
      <c r="BP1162">
        <v>1.21875</v>
      </c>
      <c r="BQ1162">
        <v>1.2219</v>
      </c>
      <c r="BR1162">
        <v>1.22505</v>
      </c>
      <c r="BS1162">
        <v>1.2280500000000001</v>
      </c>
      <c r="BT1162">
        <v>1.2311000000000001</v>
      </c>
      <c r="BU1162">
        <v>1.234</v>
      </c>
      <c r="BV1162">
        <v>1.23715</v>
      </c>
      <c r="BW1162">
        <v>1.2401500000000001</v>
      </c>
      <c r="BX1162">
        <v>1.2432000000000001</v>
      </c>
      <c r="BY1162">
        <v>1.2462</v>
      </c>
      <c r="BZ1162">
        <v>1.24925</v>
      </c>
    </row>
    <row r="1163" spans="1:78">
      <c r="A1163" s="95">
        <v>45919</v>
      </c>
      <c r="AI1163">
        <v>1.0837000000000001</v>
      </c>
      <c r="AJ1163">
        <v>1.0826</v>
      </c>
      <c r="AK1163">
        <v>1.0810999999999999</v>
      </c>
      <c r="AL1163">
        <v>1.0718000000000001</v>
      </c>
      <c r="AM1163">
        <v>1.0851999999999999</v>
      </c>
      <c r="AN1163">
        <v>1.0705</v>
      </c>
      <c r="AO1163">
        <v>1.0828</v>
      </c>
      <c r="AP1163">
        <v>1.1034999999999999</v>
      </c>
      <c r="AQ1163">
        <v>1.1195999999999999</v>
      </c>
      <c r="AR1163">
        <v>1.0882000000000001</v>
      </c>
      <c r="AS1163">
        <v>1.0562</v>
      </c>
      <c r="AT1163">
        <v>1.0388999999999999</v>
      </c>
      <c r="AU1163">
        <v>1.0392999999999999</v>
      </c>
      <c r="AV1163" s="176">
        <v>1.0410999999999999</v>
      </c>
      <c r="AW1163">
        <v>1.0814999999999999</v>
      </c>
      <c r="AX1163">
        <v>1.1373</v>
      </c>
      <c r="AY1163">
        <v>1.1338999999999999</v>
      </c>
      <c r="AZ1163">
        <v>1.1719999999999999</v>
      </c>
      <c r="BA1163">
        <v>1.1446000000000001</v>
      </c>
      <c r="BB1163">
        <v>1.1715</v>
      </c>
      <c r="BC1163" s="28">
        <v>1.1736</v>
      </c>
      <c r="BD1163">
        <v>1.17645</v>
      </c>
      <c r="BE1163">
        <v>1.1788000000000001</v>
      </c>
      <c r="BF1163">
        <v>1.1806000000000001</v>
      </c>
      <c r="BG1163">
        <v>1.1827000000000001</v>
      </c>
      <c r="BH1163">
        <v>1.1859500000000001</v>
      </c>
      <c r="BI1163">
        <v>1.19075</v>
      </c>
      <c r="BJ1163">
        <v>1.1950000000000001</v>
      </c>
      <c r="BK1163">
        <v>1.19845</v>
      </c>
      <c r="BL1163">
        <v>1.2018500000000001</v>
      </c>
      <c r="BM1163">
        <v>1.2052</v>
      </c>
      <c r="BN1163">
        <v>1.2085999999999999</v>
      </c>
      <c r="BO1163">
        <v>1.2117500000000001</v>
      </c>
      <c r="BP1163">
        <v>1.21485</v>
      </c>
      <c r="BQ1163">
        <v>1.2180500000000001</v>
      </c>
      <c r="BR1163">
        <v>1.2212499999999999</v>
      </c>
      <c r="BS1163">
        <v>1.22435</v>
      </c>
      <c r="BT1163">
        <v>1.2274499999999999</v>
      </c>
      <c r="BU1163">
        <v>1.23045</v>
      </c>
      <c r="BV1163">
        <v>1.2336499999999999</v>
      </c>
      <c r="BW1163">
        <v>1.23675</v>
      </c>
      <c r="BX1163">
        <v>1.2398499999999999</v>
      </c>
      <c r="BY1163">
        <v>1.24295</v>
      </c>
      <c r="BZ1163">
        <v>1.2460500000000001</v>
      </c>
    </row>
    <row r="1164" spans="1:78">
      <c r="A1164" s="95">
        <v>45922</v>
      </c>
      <c r="AI1164">
        <v>1.0837000000000001</v>
      </c>
      <c r="AJ1164">
        <v>1.0826</v>
      </c>
      <c r="AK1164">
        <v>1.0810999999999999</v>
      </c>
      <c r="AL1164">
        <v>1.0718000000000001</v>
      </c>
      <c r="AM1164">
        <v>1.0851999999999999</v>
      </c>
      <c r="AN1164">
        <v>1.0705</v>
      </c>
      <c r="AO1164">
        <v>1.0828</v>
      </c>
      <c r="AP1164">
        <v>1.1034999999999999</v>
      </c>
      <c r="AQ1164">
        <v>1.1195999999999999</v>
      </c>
      <c r="AR1164">
        <v>1.0882000000000001</v>
      </c>
      <c r="AS1164">
        <v>1.0562</v>
      </c>
      <c r="AT1164">
        <v>1.0388999999999999</v>
      </c>
      <c r="AU1164">
        <v>1.0392999999999999</v>
      </c>
      <c r="AV1164" s="176">
        <v>1.0410999999999999</v>
      </c>
      <c r="AW1164">
        <v>1.0814999999999999</v>
      </c>
      <c r="AX1164">
        <v>1.1373</v>
      </c>
      <c r="AY1164">
        <v>1.1338999999999999</v>
      </c>
      <c r="AZ1164">
        <v>1.1719999999999999</v>
      </c>
      <c r="BA1164">
        <v>1.1446000000000001</v>
      </c>
      <c r="BB1164">
        <v>1.1715</v>
      </c>
      <c r="BC1164" s="28">
        <v>1.1780999999999999</v>
      </c>
      <c r="BD1164">
        <v>1.1812</v>
      </c>
      <c r="BE1164">
        <v>1.1836</v>
      </c>
      <c r="BF1164">
        <v>1.1854</v>
      </c>
      <c r="BG1164">
        <v>1.1875</v>
      </c>
      <c r="BH1164">
        <v>1.1908000000000001</v>
      </c>
      <c r="BI1164">
        <v>1.1958</v>
      </c>
      <c r="BJ1164">
        <v>1.2000999999999999</v>
      </c>
      <c r="BK1164">
        <v>1.2038</v>
      </c>
      <c r="BL1164">
        <v>1.2072000000000001</v>
      </c>
      <c r="BM1164">
        <v>1.21065</v>
      </c>
      <c r="BN1164">
        <v>1.2141500000000001</v>
      </c>
      <c r="BO1164">
        <v>1.2173</v>
      </c>
      <c r="BP1164">
        <v>1.2203999999999999</v>
      </c>
      <c r="BQ1164">
        <v>1.2236</v>
      </c>
      <c r="BR1164">
        <v>1.2267999999999999</v>
      </c>
      <c r="BS1164">
        <v>1.2299</v>
      </c>
      <c r="BT1164">
        <v>1.2330000000000001</v>
      </c>
      <c r="BU1164">
        <v>1.236</v>
      </c>
      <c r="BV1164">
        <v>1.2392000000000001</v>
      </c>
      <c r="BW1164">
        <v>1.2423</v>
      </c>
      <c r="BX1164">
        <v>1.2454000000000001</v>
      </c>
      <c r="BY1164">
        <v>1.2484999999999999</v>
      </c>
      <c r="BZ1164">
        <v>1.2516</v>
      </c>
    </row>
    <row r="1165" spans="1:78">
      <c r="A1165" s="95">
        <v>45923</v>
      </c>
      <c r="AI1165">
        <v>1.0837000000000001</v>
      </c>
      <c r="AJ1165">
        <v>1.0826</v>
      </c>
      <c r="AK1165">
        <v>1.0810999999999999</v>
      </c>
      <c r="AL1165">
        <v>1.0718000000000001</v>
      </c>
      <c r="AM1165">
        <v>1.0851999999999999</v>
      </c>
      <c r="AN1165">
        <v>1.0705</v>
      </c>
      <c r="AO1165">
        <v>1.0828</v>
      </c>
      <c r="AP1165">
        <v>1.1034999999999999</v>
      </c>
      <c r="AQ1165">
        <v>1.1195999999999999</v>
      </c>
      <c r="AR1165">
        <v>1.0882000000000001</v>
      </c>
      <c r="AS1165">
        <v>1.0562</v>
      </c>
      <c r="AT1165">
        <v>1.0388999999999999</v>
      </c>
      <c r="AU1165">
        <v>1.0392999999999999</v>
      </c>
      <c r="AV1165" s="176">
        <v>1.0410999999999999</v>
      </c>
      <c r="AW1165">
        <v>1.0814999999999999</v>
      </c>
      <c r="AX1165">
        <v>1.1373</v>
      </c>
      <c r="AY1165">
        <v>1.1338999999999999</v>
      </c>
      <c r="AZ1165">
        <v>1.1719999999999999</v>
      </c>
      <c r="BA1165">
        <v>1.1446000000000001</v>
      </c>
      <c r="BB1165">
        <v>1.1715</v>
      </c>
      <c r="BC1165" s="28">
        <v>1.1793</v>
      </c>
      <c r="BD1165">
        <v>1.18255</v>
      </c>
      <c r="BE1165">
        <v>1.1849499999999999</v>
      </c>
      <c r="BF1165">
        <v>1.18675</v>
      </c>
      <c r="BG1165">
        <v>1.18885</v>
      </c>
      <c r="BH1165">
        <v>1.1921999999999999</v>
      </c>
      <c r="BI1165">
        <v>1.1970499999999999</v>
      </c>
      <c r="BJ1165">
        <v>1.2014</v>
      </c>
      <c r="BK1165">
        <v>1.2050000000000001</v>
      </c>
      <c r="BL1165">
        <v>1.20835</v>
      </c>
      <c r="BM1165">
        <v>1.2117500000000001</v>
      </c>
      <c r="BN1165">
        <v>1.2152000000000001</v>
      </c>
      <c r="BO1165">
        <v>1.2182500000000001</v>
      </c>
      <c r="BP1165">
        <v>1.2212499999999999</v>
      </c>
      <c r="BQ1165">
        <v>1.22435</v>
      </c>
      <c r="BR1165">
        <v>1.2274499999999999</v>
      </c>
      <c r="BS1165">
        <v>1.2303999999999999</v>
      </c>
      <c r="BT1165">
        <v>1.2334000000000001</v>
      </c>
      <c r="BU1165">
        <v>1.2363</v>
      </c>
      <c r="BV1165">
        <v>1.2394000000000001</v>
      </c>
      <c r="BW1165">
        <v>1.2423500000000001</v>
      </c>
      <c r="BX1165">
        <v>1.24535</v>
      </c>
      <c r="BY1165">
        <v>1.2483500000000001</v>
      </c>
      <c r="BZ1165">
        <v>1.25135</v>
      </c>
    </row>
    <row r="1166" spans="1:78">
      <c r="A1166" s="95">
        <v>45924</v>
      </c>
      <c r="AI1166">
        <v>1.0837000000000001</v>
      </c>
      <c r="AJ1166">
        <v>1.0826</v>
      </c>
      <c r="AK1166">
        <v>1.0810999999999999</v>
      </c>
      <c r="AL1166">
        <v>1.0718000000000001</v>
      </c>
      <c r="AM1166">
        <v>1.0851999999999999</v>
      </c>
      <c r="AN1166">
        <v>1.0705</v>
      </c>
      <c r="AO1166">
        <v>1.0828</v>
      </c>
      <c r="AP1166">
        <v>1.1034999999999999</v>
      </c>
      <c r="AQ1166">
        <v>1.1195999999999999</v>
      </c>
      <c r="AR1166">
        <v>1.0882000000000001</v>
      </c>
      <c r="AS1166">
        <v>1.0562</v>
      </c>
      <c r="AT1166">
        <v>1.0388999999999999</v>
      </c>
      <c r="AU1166">
        <v>1.0392999999999999</v>
      </c>
      <c r="AV1166" s="176">
        <v>1.0410999999999999</v>
      </c>
      <c r="AW1166">
        <v>1.0814999999999999</v>
      </c>
      <c r="AX1166">
        <v>1.1373</v>
      </c>
      <c r="AY1166">
        <v>1.1338999999999999</v>
      </c>
      <c r="AZ1166">
        <v>1.1719999999999999</v>
      </c>
      <c r="BA1166">
        <v>1.1446000000000001</v>
      </c>
      <c r="BB1166">
        <v>1.1715</v>
      </c>
      <c r="BC1166" s="28">
        <v>1.1756</v>
      </c>
      <c r="BD1166">
        <v>1.1750499999999999</v>
      </c>
      <c r="BE1166">
        <v>1.1774500000000001</v>
      </c>
      <c r="BF1166">
        <v>1.1792499999999999</v>
      </c>
      <c r="BG1166">
        <v>1.1813499999999999</v>
      </c>
      <c r="BH1166">
        <v>1.1847000000000001</v>
      </c>
      <c r="BI1166">
        <v>1.1896</v>
      </c>
      <c r="BJ1166">
        <v>1.1939500000000001</v>
      </c>
      <c r="BK1166">
        <v>1.1977</v>
      </c>
      <c r="BL1166">
        <v>1.2011000000000001</v>
      </c>
      <c r="BM1166">
        <v>1.20455</v>
      </c>
      <c r="BN1166">
        <v>1.2080500000000001</v>
      </c>
      <c r="BO1166">
        <v>1.2112000000000001</v>
      </c>
      <c r="BP1166">
        <v>1.2142500000000001</v>
      </c>
      <c r="BQ1166">
        <v>1.2174499999999999</v>
      </c>
      <c r="BR1166">
        <v>1.22065</v>
      </c>
      <c r="BS1166">
        <v>1.2237</v>
      </c>
      <c r="BT1166">
        <v>1.2267999999999999</v>
      </c>
      <c r="BU1166">
        <v>1.2297499999999999</v>
      </c>
      <c r="BV1166">
        <v>1.23295</v>
      </c>
      <c r="BW1166">
        <v>1.236</v>
      </c>
      <c r="BX1166">
        <v>1.23905</v>
      </c>
      <c r="BY1166">
        <v>1.2421500000000001</v>
      </c>
      <c r="BZ1166">
        <v>1.2452000000000001</v>
      </c>
    </row>
    <row r="1167" spans="1:78">
      <c r="A1167" s="95">
        <v>45925</v>
      </c>
      <c r="AI1167">
        <v>1.0837000000000001</v>
      </c>
      <c r="AJ1167">
        <v>1.0826</v>
      </c>
      <c r="AK1167">
        <v>1.0810999999999999</v>
      </c>
      <c r="AL1167">
        <v>1.0718000000000001</v>
      </c>
      <c r="AM1167">
        <v>1.0851999999999999</v>
      </c>
      <c r="AN1167">
        <v>1.0705</v>
      </c>
      <c r="AO1167">
        <v>1.0828</v>
      </c>
      <c r="AP1167">
        <v>1.1034999999999999</v>
      </c>
      <c r="AQ1167">
        <v>1.1195999999999999</v>
      </c>
      <c r="AR1167">
        <v>1.0882000000000001</v>
      </c>
      <c r="AS1167">
        <v>1.0562</v>
      </c>
      <c r="AT1167">
        <v>1.0388999999999999</v>
      </c>
      <c r="AU1167">
        <v>1.0392999999999999</v>
      </c>
      <c r="AV1167" s="176">
        <v>1.0410999999999999</v>
      </c>
      <c r="AW1167">
        <v>1.0814999999999999</v>
      </c>
      <c r="AX1167">
        <v>1.1373</v>
      </c>
      <c r="AY1167">
        <v>1.1338999999999999</v>
      </c>
      <c r="AZ1167">
        <v>1.1719999999999999</v>
      </c>
      <c r="BA1167">
        <v>1.1446000000000001</v>
      </c>
      <c r="BB1167">
        <v>1.1715</v>
      </c>
      <c r="BC1167" s="28">
        <v>1.1738999999999999</v>
      </c>
      <c r="BD1167">
        <v>1.1664000000000001</v>
      </c>
      <c r="BE1167">
        <v>1.16875</v>
      </c>
      <c r="BF1167">
        <v>1.17055</v>
      </c>
      <c r="BG1167">
        <v>1.17265</v>
      </c>
      <c r="BH1167">
        <v>1.1760999999999999</v>
      </c>
      <c r="BI1167">
        <v>1.1811499999999999</v>
      </c>
      <c r="BJ1167">
        <v>1.1856500000000001</v>
      </c>
      <c r="BK1167">
        <v>1.1896</v>
      </c>
      <c r="BL1167">
        <v>1.1930000000000001</v>
      </c>
      <c r="BM1167">
        <v>1.1966000000000001</v>
      </c>
      <c r="BN1167">
        <v>1.2001999999999999</v>
      </c>
      <c r="BO1167">
        <v>1.2034499999999999</v>
      </c>
      <c r="BP1167">
        <v>1.2065999999999999</v>
      </c>
      <c r="BQ1167">
        <v>1.2098500000000001</v>
      </c>
      <c r="BR1167">
        <v>1.2131000000000001</v>
      </c>
      <c r="BS1167">
        <v>1.2162500000000001</v>
      </c>
      <c r="BT1167">
        <v>1.2194</v>
      </c>
      <c r="BU1167">
        <v>1.22245</v>
      </c>
      <c r="BV1167">
        <v>1.2257</v>
      </c>
      <c r="BW1167">
        <v>1.22885</v>
      </c>
      <c r="BX1167">
        <v>1.232</v>
      </c>
      <c r="BY1167">
        <v>1.23515</v>
      </c>
      <c r="BZ1167">
        <v>1.2382500000000001</v>
      </c>
    </row>
    <row r="1168" spans="1:78">
      <c r="A1168" s="95">
        <v>45926</v>
      </c>
      <c r="AI1168">
        <v>1.0837000000000001</v>
      </c>
      <c r="AJ1168">
        <v>1.0826</v>
      </c>
      <c r="AK1168">
        <v>1.0810999999999999</v>
      </c>
      <c r="AL1168">
        <v>1.0718000000000001</v>
      </c>
      <c r="AM1168">
        <v>1.0851999999999999</v>
      </c>
      <c r="AN1168">
        <v>1.0705</v>
      </c>
      <c r="AO1168">
        <v>1.0828</v>
      </c>
      <c r="AP1168">
        <v>1.1034999999999999</v>
      </c>
      <c r="AQ1168">
        <v>1.1195999999999999</v>
      </c>
      <c r="AR1168">
        <v>1.0882000000000001</v>
      </c>
      <c r="AS1168">
        <v>1.0562</v>
      </c>
      <c r="AT1168">
        <v>1.0388999999999999</v>
      </c>
      <c r="AU1168">
        <v>1.0392999999999999</v>
      </c>
      <c r="AV1168" s="176">
        <v>1.0410999999999999</v>
      </c>
      <c r="AW1168">
        <v>1.0814999999999999</v>
      </c>
      <c r="AX1168">
        <v>1.1373</v>
      </c>
      <c r="AY1168">
        <v>1.1338999999999999</v>
      </c>
      <c r="AZ1168">
        <v>1.1719999999999999</v>
      </c>
      <c r="BA1168">
        <v>1.1446000000000001</v>
      </c>
      <c r="BB1168">
        <v>1.1715</v>
      </c>
      <c r="BC1168" s="28">
        <v>1.1672</v>
      </c>
      <c r="BD1168">
        <v>1.1714500000000001</v>
      </c>
      <c r="BE1168">
        <v>1.1738500000000001</v>
      </c>
      <c r="BF1168">
        <v>1.1756500000000001</v>
      </c>
      <c r="BG1168">
        <v>1.1777500000000001</v>
      </c>
      <c r="BH1168">
        <v>1.1811499999999999</v>
      </c>
      <c r="BI1168">
        <v>1.1861999999999999</v>
      </c>
      <c r="BJ1168">
        <v>1.19075</v>
      </c>
      <c r="BK1168">
        <v>1.1946000000000001</v>
      </c>
      <c r="BL1168">
        <v>1.19825</v>
      </c>
      <c r="BM1168">
        <v>1.2019</v>
      </c>
      <c r="BN1168">
        <v>1.2056</v>
      </c>
      <c r="BO1168">
        <v>1.20895</v>
      </c>
      <c r="BP1168">
        <v>1.21225</v>
      </c>
      <c r="BQ1168">
        <v>1.2157</v>
      </c>
      <c r="BR1168">
        <v>1.2191000000000001</v>
      </c>
      <c r="BS1168">
        <v>1.22235</v>
      </c>
      <c r="BT1168">
        <v>1.2256499999999999</v>
      </c>
      <c r="BU1168">
        <v>1.22885</v>
      </c>
      <c r="BV1168">
        <v>1.2322500000000001</v>
      </c>
      <c r="BW1168">
        <v>1.2355499999999999</v>
      </c>
      <c r="BX1168">
        <v>1.23885</v>
      </c>
      <c r="BY1168">
        <v>1.2421</v>
      </c>
      <c r="BZ1168">
        <v>1.2454000000000001</v>
      </c>
    </row>
    <row r="1169" spans="1:79">
      <c r="A1169" s="95">
        <v>45929</v>
      </c>
      <c r="AI1169">
        <v>1.0837000000000001</v>
      </c>
      <c r="AJ1169">
        <v>1.0826</v>
      </c>
      <c r="AK1169">
        <v>1.0810999999999999</v>
      </c>
      <c r="AL1169">
        <v>1.0718000000000001</v>
      </c>
      <c r="AM1169">
        <v>1.0851999999999999</v>
      </c>
      <c r="AN1169">
        <v>1.0705</v>
      </c>
      <c r="AO1169">
        <v>1.0828</v>
      </c>
      <c r="AP1169">
        <v>1.1034999999999999</v>
      </c>
      <c r="AQ1169">
        <v>1.1195999999999999</v>
      </c>
      <c r="AR1169">
        <v>1.0882000000000001</v>
      </c>
      <c r="AS1169">
        <v>1.0562</v>
      </c>
      <c r="AT1169">
        <v>1.0388999999999999</v>
      </c>
      <c r="AU1169">
        <v>1.0392999999999999</v>
      </c>
      <c r="AV1169" s="176">
        <v>1.0410999999999999</v>
      </c>
      <c r="AW1169">
        <v>1.0814999999999999</v>
      </c>
      <c r="AX1169">
        <v>1.1373</v>
      </c>
      <c r="AY1169">
        <v>1.1338999999999999</v>
      </c>
      <c r="AZ1169">
        <v>1.1719999999999999</v>
      </c>
      <c r="BA1169">
        <v>1.1446000000000001</v>
      </c>
      <c r="BB1169">
        <v>1.1715</v>
      </c>
      <c r="BC1169" s="28">
        <v>1.1722999999999999</v>
      </c>
      <c r="BD1169">
        <v>1.1741999999999999</v>
      </c>
      <c r="BE1169">
        <v>1.1766000000000001</v>
      </c>
      <c r="BF1169">
        <v>1.1783999999999999</v>
      </c>
      <c r="BG1169">
        <v>1.18055</v>
      </c>
      <c r="BH1169">
        <v>1.1839</v>
      </c>
      <c r="BI1169">
        <v>1.1889000000000001</v>
      </c>
      <c r="BJ1169">
        <v>1.1934</v>
      </c>
      <c r="BK1169">
        <v>1.1972499999999999</v>
      </c>
      <c r="BL1169">
        <v>1.2009000000000001</v>
      </c>
      <c r="BM1169">
        <v>1.20455</v>
      </c>
      <c r="BN1169">
        <v>1.20825</v>
      </c>
      <c r="BO1169">
        <v>1.2116499999999999</v>
      </c>
      <c r="BP1169">
        <v>1.21495</v>
      </c>
      <c r="BQ1169">
        <v>1.21845</v>
      </c>
      <c r="BR1169">
        <v>1.2218500000000001</v>
      </c>
      <c r="BS1169">
        <v>1.2252000000000001</v>
      </c>
      <c r="BT1169">
        <v>1.2284999999999999</v>
      </c>
      <c r="BU1169">
        <v>1.2317</v>
      </c>
      <c r="BV1169">
        <v>1.23515</v>
      </c>
      <c r="BW1169">
        <v>1.2384999999999999</v>
      </c>
      <c r="BX1169">
        <v>1.2418</v>
      </c>
      <c r="BY1169">
        <v>1.2451000000000001</v>
      </c>
      <c r="BZ1169">
        <v>1.2484500000000001</v>
      </c>
    </row>
    <row r="1170" spans="1:79">
      <c r="A1170" s="95">
        <v>45930</v>
      </c>
      <c r="AI1170">
        <v>1.0837000000000001</v>
      </c>
      <c r="AJ1170">
        <v>1.0826</v>
      </c>
      <c r="AK1170">
        <v>1.0810999999999999</v>
      </c>
      <c r="AL1170">
        <v>1.0718000000000001</v>
      </c>
      <c r="AM1170">
        <v>1.0851999999999999</v>
      </c>
      <c r="AN1170">
        <v>1.0705</v>
      </c>
      <c r="AO1170">
        <v>1.0828</v>
      </c>
      <c r="AP1170">
        <v>1.1034999999999999</v>
      </c>
      <c r="AQ1170">
        <v>1.1195999999999999</v>
      </c>
      <c r="AR1170">
        <v>1.0882000000000001</v>
      </c>
      <c r="AS1170">
        <v>1.0562</v>
      </c>
      <c r="AT1170">
        <v>1.0388999999999999</v>
      </c>
      <c r="AU1170">
        <v>1.0392999999999999</v>
      </c>
      <c r="AV1170" s="176">
        <v>1.0410999999999999</v>
      </c>
      <c r="AW1170">
        <v>1.0814999999999999</v>
      </c>
      <c r="AX1170">
        <v>1.1373</v>
      </c>
      <c r="AY1170">
        <v>1.1338999999999999</v>
      </c>
      <c r="AZ1170">
        <v>1.1719999999999999</v>
      </c>
      <c r="BA1170">
        <v>1.1446000000000001</v>
      </c>
      <c r="BB1170">
        <v>1.1715</v>
      </c>
      <c r="BC1170" s="28">
        <v>1.1740999999999999</v>
      </c>
      <c r="BD1170">
        <v>1.1750499999999999</v>
      </c>
      <c r="BE1170">
        <v>1.1774</v>
      </c>
      <c r="BF1170">
        <v>1.1792</v>
      </c>
      <c r="BG1170">
        <v>1.1813</v>
      </c>
      <c r="BH1170">
        <v>1.1846000000000001</v>
      </c>
      <c r="BI1170">
        <v>1.1895</v>
      </c>
      <c r="BJ1170">
        <v>1.1939</v>
      </c>
      <c r="BK1170">
        <v>1.1976500000000001</v>
      </c>
      <c r="BL1170">
        <v>1.2013</v>
      </c>
      <c r="BM1170">
        <v>1.20495</v>
      </c>
      <c r="BN1170">
        <v>1.20855</v>
      </c>
      <c r="BO1170">
        <v>1.2119</v>
      </c>
      <c r="BP1170">
        <v>1.2152000000000001</v>
      </c>
      <c r="BQ1170">
        <v>1.2185999999999999</v>
      </c>
      <c r="BR1170">
        <v>1.222</v>
      </c>
      <c r="BS1170">
        <v>1.22525</v>
      </c>
      <c r="BT1170">
        <v>1.2284999999999999</v>
      </c>
      <c r="BU1170">
        <v>1.2317</v>
      </c>
      <c r="BV1170">
        <v>1.23505</v>
      </c>
      <c r="BW1170">
        <v>1.2383500000000001</v>
      </c>
      <c r="BX1170">
        <v>1.2416</v>
      </c>
      <c r="BY1170">
        <v>1.2448999999999999</v>
      </c>
      <c r="BZ1170">
        <v>1.2481500000000001</v>
      </c>
    </row>
    <row r="1171" spans="1:79">
      <c r="A1171" s="95">
        <v>45931</v>
      </c>
      <c r="AI1171">
        <v>1.0837000000000001</v>
      </c>
      <c r="AJ1171">
        <v>1.0826</v>
      </c>
      <c r="AK1171">
        <v>1.0810999999999999</v>
      </c>
      <c r="AL1171">
        <v>1.0718000000000001</v>
      </c>
      <c r="AM1171">
        <v>1.0851999999999999</v>
      </c>
      <c r="AN1171">
        <v>1.0705</v>
      </c>
      <c r="AO1171">
        <v>1.0828</v>
      </c>
      <c r="AP1171">
        <v>1.1034999999999999</v>
      </c>
      <c r="AQ1171">
        <v>1.1195999999999999</v>
      </c>
      <c r="AR1171">
        <v>1.0882000000000001</v>
      </c>
      <c r="AS1171">
        <v>1.0562</v>
      </c>
      <c r="AT1171">
        <v>1.0388999999999999</v>
      </c>
      <c r="AU1171">
        <v>1.0392999999999999</v>
      </c>
      <c r="AV1171" s="176">
        <v>1.0410999999999999</v>
      </c>
      <c r="AW1171">
        <v>1.0814999999999999</v>
      </c>
      <c r="AX1171">
        <v>1.1373</v>
      </c>
      <c r="AY1171">
        <v>1.1338999999999999</v>
      </c>
      <c r="AZ1171">
        <v>1.1719999999999999</v>
      </c>
      <c r="BA1171">
        <v>1.1446000000000001</v>
      </c>
      <c r="BB1171">
        <v>1.1715</v>
      </c>
      <c r="BC1171">
        <v>1.1740999999999999</v>
      </c>
      <c r="BD1171">
        <v>1.17435</v>
      </c>
      <c r="BE1171">
        <v>1.1767000000000001</v>
      </c>
      <c r="BF1171">
        <v>1.1785000000000001</v>
      </c>
      <c r="BG1171">
        <v>1.18055</v>
      </c>
      <c r="BH1171">
        <v>1.1838</v>
      </c>
      <c r="BI1171">
        <v>1.1884999999999999</v>
      </c>
      <c r="BJ1171">
        <v>1.19275</v>
      </c>
      <c r="BK1171">
        <v>1.19635</v>
      </c>
      <c r="BL1171">
        <v>1.1998500000000001</v>
      </c>
      <c r="BM1171">
        <v>1.2033499999999999</v>
      </c>
      <c r="BN1171">
        <v>1.20685</v>
      </c>
      <c r="BO1171">
        <v>1.2101</v>
      </c>
      <c r="BP1171">
        <v>1.2133</v>
      </c>
      <c r="BQ1171">
        <v>1.2165999999999999</v>
      </c>
      <c r="BR1171">
        <v>1.2199</v>
      </c>
      <c r="BS1171">
        <v>1.2231000000000001</v>
      </c>
      <c r="BT1171">
        <v>1.2262500000000001</v>
      </c>
      <c r="BU1171">
        <v>1.2293499999999999</v>
      </c>
      <c r="BV1171">
        <v>1.2325999999999999</v>
      </c>
      <c r="BW1171">
        <v>1.2358</v>
      </c>
      <c r="BX1171">
        <v>1.2390000000000001</v>
      </c>
      <c r="BY1171">
        <v>1.2421500000000001</v>
      </c>
      <c r="BZ1171">
        <v>1.24535</v>
      </c>
    </row>
    <row r="1172" spans="1:79">
      <c r="A1172" s="95">
        <v>45932</v>
      </c>
      <c r="AI1172">
        <v>1.0837000000000001</v>
      </c>
      <c r="AJ1172">
        <v>1.0826</v>
      </c>
      <c r="AK1172">
        <v>1.0810999999999999</v>
      </c>
      <c r="AL1172">
        <v>1.0718000000000001</v>
      </c>
      <c r="AM1172">
        <v>1.0851999999999999</v>
      </c>
      <c r="AN1172">
        <v>1.0705</v>
      </c>
      <c r="AO1172">
        <v>1.0828</v>
      </c>
      <c r="AP1172">
        <v>1.1034999999999999</v>
      </c>
      <c r="AQ1172">
        <v>1.1195999999999999</v>
      </c>
      <c r="AR1172">
        <v>1.0882000000000001</v>
      </c>
      <c r="AS1172">
        <v>1.0562</v>
      </c>
      <c r="AT1172">
        <v>1.0388999999999999</v>
      </c>
      <c r="AU1172">
        <v>1.0392999999999999</v>
      </c>
      <c r="AV1172" s="176">
        <v>1.0410999999999999</v>
      </c>
      <c r="AW1172">
        <v>1.0814999999999999</v>
      </c>
      <c r="AX1172">
        <v>1.1373</v>
      </c>
      <c r="AY1172">
        <v>1.1338999999999999</v>
      </c>
      <c r="AZ1172">
        <v>1.1719999999999999</v>
      </c>
      <c r="BA1172">
        <v>1.1446000000000001</v>
      </c>
      <c r="BB1172">
        <v>1.1715</v>
      </c>
      <c r="BC1172">
        <v>1.1740999999999999</v>
      </c>
      <c r="BD1172" s="28">
        <v>1.1754</v>
      </c>
      <c r="BE1172">
        <v>1.1752</v>
      </c>
      <c r="BF1172">
        <v>1.1769499999999999</v>
      </c>
      <c r="BG1172">
        <v>1.179</v>
      </c>
      <c r="BH1172">
        <v>1.18225</v>
      </c>
      <c r="BI1172">
        <v>1.1869499999999999</v>
      </c>
      <c r="BJ1172">
        <v>1.1912</v>
      </c>
      <c r="BK1172">
        <v>1.19485</v>
      </c>
      <c r="BL1172">
        <v>1.19835</v>
      </c>
      <c r="BM1172">
        <v>1.2018500000000001</v>
      </c>
      <c r="BN1172">
        <v>1.2053499999999999</v>
      </c>
      <c r="BO1172">
        <v>1.20865</v>
      </c>
      <c r="BP1172">
        <v>1.2118500000000001</v>
      </c>
      <c r="BQ1172">
        <v>1.2152000000000001</v>
      </c>
      <c r="BR1172">
        <v>1.21855</v>
      </c>
      <c r="BS1172">
        <v>1.2217499999999999</v>
      </c>
      <c r="BT1172">
        <v>1.22495</v>
      </c>
      <c r="BU1172">
        <v>1.2280500000000001</v>
      </c>
      <c r="BV1172">
        <v>1.2314000000000001</v>
      </c>
      <c r="BW1172">
        <v>1.2345999999999999</v>
      </c>
      <c r="BX1172">
        <v>1.2378</v>
      </c>
      <c r="BY1172">
        <v>1.2410000000000001</v>
      </c>
      <c r="BZ1172">
        <v>1.2442</v>
      </c>
    </row>
    <row r="1173" spans="1:79">
      <c r="A1173" s="95">
        <v>45933</v>
      </c>
      <c r="AI1173">
        <v>1.0837000000000001</v>
      </c>
      <c r="AJ1173">
        <v>1.0826</v>
      </c>
      <c r="AK1173">
        <v>1.0810999999999999</v>
      </c>
      <c r="AL1173">
        <v>1.0718000000000001</v>
      </c>
      <c r="AM1173">
        <v>1.0851999999999999</v>
      </c>
      <c r="AN1173">
        <v>1.0705</v>
      </c>
      <c r="AO1173">
        <v>1.0828</v>
      </c>
      <c r="AP1173">
        <v>1.1034999999999999</v>
      </c>
      <c r="AQ1173">
        <v>1.1195999999999999</v>
      </c>
      <c r="AR1173">
        <v>1.0882000000000001</v>
      </c>
      <c r="AS1173">
        <v>1.0562</v>
      </c>
      <c r="AT1173">
        <v>1.0388999999999999</v>
      </c>
      <c r="AU1173">
        <v>1.0392999999999999</v>
      </c>
      <c r="AV1173" s="176">
        <v>1.0410999999999999</v>
      </c>
      <c r="AW1173">
        <v>1.0814999999999999</v>
      </c>
      <c r="AX1173">
        <v>1.1373</v>
      </c>
      <c r="AY1173">
        <v>1.1338999999999999</v>
      </c>
      <c r="AZ1173">
        <v>1.1719999999999999</v>
      </c>
      <c r="BA1173">
        <v>1.1446000000000001</v>
      </c>
      <c r="BB1173">
        <v>1.1715</v>
      </c>
      <c r="BC1173">
        <v>1.1740999999999999</v>
      </c>
      <c r="BD1173" s="28">
        <v>1.1734</v>
      </c>
      <c r="BE1173">
        <v>1.1769000000000001</v>
      </c>
      <c r="BF1173">
        <v>1.1787000000000001</v>
      </c>
      <c r="BG1173">
        <v>1.18075</v>
      </c>
      <c r="BH1173">
        <v>1.18405</v>
      </c>
      <c r="BI1173">
        <v>1.1888000000000001</v>
      </c>
      <c r="BJ1173">
        <v>1.1930499999999999</v>
      </c>
      <c r="BK1173">
        <v>1.19675</v>
      </c>
      <c r="BL1173">
        <v>1.2002999999999999</v>
      </c>
      <c r="BM1173">
        <v>1.2038500000000001</v>
      </c>
      <c r="BN1173">
        <v>1.2074</v>
      </c>
      <c r="BO1173">
        <v>1.21075</v>
      </c>
      <c r="BP1173">
        <v>1.214</v>
      </c>
      <c r="BQ1173">
        <v>1.2174499999999999</v>
      </c>
      <c r="BR1173">
        <v>1.2208000000000001</v>
      </c>
      <c r="BS1173">
        <v>1.2241</v>
      </c>
      <c r="BT1173">
        <v>1.2273499999999999</v>
      </c>
      <c r="BU1173">
        <v>1.23055</v>
      </c>
      <c r="BV1173">
        <v>1.2339500000000001</v>
      </c>
      <c r="BW1173">
        <v>1.2372000000000001</v>
      </c>
      <c r="BX1173">
        <v>1.2404999999999999</v>
      </c>
      <c r="BY1173">
        <v>1.2437499999999999</v>
      </c>
      <c r="BZ1173">
        <v>1.24705</v>
      </c>
    </row>
    <row r="1174" spans="1:79">
      <c r="A1174" s="95">
        <v>45936</v>
      </c>
      <c r="AI1174">
        <v>1.0837000000000001</v>
      </c>
      <c r="AJ1174">
        <v>1.0826</v>
      </c>
      <c r="AK1174">
        <v>1.0810999999999999</v>
      </c>
      <c r="AL1174">
        <v>1.0718000000000001</v>
      </c>
      <c r="AM1174">
        <v>1.0851999999999999</v>
      </c>
      <c r="AN1174">
        <v>1.0705</v>
      </c>
      <c r="AO1174">
        <v>1.0828</v>
      </c>
      <c r="AP1174">
        <v>1.1034999999999999</v>
      </c>
      <c r="AQ1174">
        <v>1.1195999999999999</v>
      </c>
      <c r="AR1174">
        <v>1.0882000000000001</v>
      </c>
      <c r="AS1174">
        <v>1.0562</v>
      </c>
      <c r="AT1174">
        <v>1.0388999999999999</v>
      </c>
      <c r="AU1174">
        <v>1.0392999999999999</v>
      </c>
      <c r="AV1174" s="176">
        <v>1.0410999999999999</v>
      </c>
      <c r="AW1174">
        <v>1.0814999999999999</v>
      </c>
      <c r="AX1174">
        <v>1.1373</v>
      </c>
      <c r="AY1174">
        <v>1.1338999999999999</v>
      </c>
      <c r="AZ1174">
        <v>1.1719999999999999</v>
      </c>
      <c r="BA1174">
        <v>1.1446000000000001</v>
      </c>
      <c r="BB1174">
        <v>1.1715</v>
      </c>
      <c r="BC1174">
        <v>1.1740999999999999</v>
      </c>
      <c r="BD1174" s="28">
        <v>1.1677999999999999</v>
      </c>
      <c r="BE1174">
        <v>1.17415</v>
      </c>
      <c r="BF1174">
        <v>1.1759500000000001</v>
      </c>
      <c r="BG1174">
        <v>1.17805</v>
      </c>
      <c r="BH1174">
        <v>1.1813499999999999</v>
      </c>
      <c r="BI1174">
        <v>1.1861999999999999</v>
      </c>
      <c r="BJ1174">
        <v>1.1906000000000001</v>
      </c>
      <c r="BK1174">
        <v>1.1943999999999999</v>
      </c>
      <c r="BL1174">
        <v>1.198</v>
      </c>
      <c r="BM1174">
        <v>1.2016500000000001</v>
      </c>
      <c r="BN1174">
        <v>1.2052499999999999</v>
      </c>
      <c r="BO1174">
        <v>1.2087000000000001</v>
      </c>
      <c r="BP1174">
        <v>1.2121</v>
      </c>
      <c r="BQ1174">
        <v>1.2156499999999999</v>
      </c>
      <c r="BR1174">
        <v>1.2191000000000001</v>
      </c>
      <c r="BS1174">
        <v>1.2224999999999999</v>
      </c>
      <c r="BT1174">
        <v>1.2259</v>
      </c>
      <c r="BU1174">
        <v>1.2292000000000001</v>
      </c>
      <c r="BV1174">
        <v>1.23265</v>
      </c>
      <c r="BW1174">
        <v>1.2360500000000001</v>
      </c>
      <c r="BX1174">
        <v>1.2394499999999999</v>
      </c>
      <c r="BY1174">
        <v>1.24285</v>
      </c>
      <c r="BZ1174">
        <v>1.2462</v>
      </c>
    </row>
    <row r="1175" spans="1:79">
      <c r="A1175" s="95">
        <v>45937</v>
      </c>
      <c r="AI1175">
        <v>1.0837000000000001</v>
      </c>
      <c r="AJ1175">
        <v>1.0826</v>
      </c>
      <c r="AK1175">
        <v>1.0810999999999999</v>
      </c>
      <c r="AL1175">
        <v>1.0718000000000001</v>
      </c>
      <c r="AM1175">
        <v>1.0851999999999999</v>
      </c>
      <c r="AN1175">
        <v>1.0705</v>
      </c>
      <c r="AO1175">
        <v>1.0828</v>
      </c>
      <c r="AP1175">
        <v>1.1034999999999999</v>
      </c>
      <c r="AQ1175">
        <v>1.1195999999999999</v>
      </c>
      <c r="AR1175">
        <v>1.0882000000000001</v>
      </c>
      <c r="AS1175">
        <v>1.0562</v>
      </c>
      <c r="AT1175">
        <v>1.0388999999999999</v>
      </c>
      <c r="AU1175">
        <v>1.0392999999999999</v>
      </c>
      <c r="AV1175" s="176">
        <v>1.0410999999999999</v>
      </c>
      <c r="AW1175">
        <v>1.0814999999999999</v>
      </c>
      <c r="AX1175">
        <v>1.1373</v>
      </c>
      <c r="AY1175">
        <v>1.1338999999999999</v>
      </c>
      <c r="AZ1175">
        <v>1.1719999999999999</v>
      </c>
      <c r="BA1175">
        <v>1.1446000000000001</v>
      </c>
      <c r="BB1175">
        <v>1.1715</v>
      </c>
      <c r="BC1175">
        <v>1.1740999999999999</v>
      </c>
      <c r="BD1175" s="28">
        <v>1.1666000000000001</v>
      </c>
      <c r="BE1175">
        <v>1.1686000000000001</v>
      </c>
      <c r="BF1175">
        <v>1.17035</v>
      </c>
      <c r="BG1175">
        <v>1.17245</v>
      </c>
      <c r="BH1175">
        <v>1.1757</v>
      </c>
      <c r="BI1175">
        <v>1.18055</v>
      </c>
      <c r="BJ1175">
        <v>1.18485</v>
      </c>
      <c r="BK1175">
        <v>1.18855</v>
      </c>
      <c r="BL1175">
        <v>1.1920500000000001</v>
      </c>
      <c r="BM1175">
        <v>1.1956</v>
      </c>
      <c r="BN1175">
        <v>1.1991000000000001</v>
      </c>
      <c r="BO1175">
        <v>1.20245</v>
      </c>
      <c r="BP1175">
        <v>1.2057</v>
      </c>
      <c r="BQ1175">
        <v>1.2091000000000001</v>
      </c>
      <c r="BR1175">
        <v>1.21245</v>
      </c>
      <c r="BS1175">
        <v>1.2157</v>
      </c>
      <c r="BT1175">
        <v>1.21895</v>
      </c>
      <c r="BU1175">
        <v>1.2221</v>
      </c>
      <c r="BV1175">
        <v>1.2254499999999999</v>
      </c>
      <c r="BW1175">
        <v>1.2286999999999999</v>
      </c>
      <c r="BX1175">
        <v>1.2319500000000001</v>
      </c>
      <c r="BY1175">
        <v>1.2352000000000001</v>
      </c>
      <c r="BZ1175">
        <v>1.2384500000000001</v>
      </c>
    </row>
    <row r="1176" spans="1:79">
      <c r="A1176" s="95">
        <v>45938</v>
      </c>
      <c r="AI1176">
        <v>1.0837000000000001</v>
      </c>
      <c r="AJ1176">
        <v>1.0826</v>
      </c>
      <c r="AK1176">
        <v>1.0810999999999999</v>
      </c>
      <c r="AL1176">
        <v>1.0718000000000001</v>
      </c>
      <c r="AM1176">
        <v>1.0851999999999999</v>
      </c>
      <c r="AN1176">
        <v>1.0705</v>
      </c>
      <c r="AO1176">
        <v>1.0828</v>
      </c>
      <c r="AP1176">
        <v>1.1034999999999999</v>
      </c>
      <c r="AQ1176">
        <v>1.1195999999999999</v>
      </c>
      <c r="AR1176">
        <v>1.0882000000000001</v>
      </c>
      <c r="AS1176">
        <v>1.0562</v>
      </c>
      <c r="AT1176">
        <v>1.0388999999999999</v>
      </c>
      <c r="AU1176">
        <v>1.0392999999999999</v>
      </c>
      <c r="AV1176" s="176">
        <v>1.0410999999999999</v>
      </c>
      <c r="AW1176">
        <v>1.0814999999999999</v>
      </c>
      <c r="AX1176">
        <v>1.1373</v>
      </c>
      <c r="AY1176">
        <v>1.1338999999999999</v>
      </c>
      <c r="AZ1176">
        <v>1.1719999999999999</v>
      </c>
      <c r="BA1176">
        <v>1.1446000000000001</v>
      </c>
      <c r="BB1176">
        <v>1.1715</v>
      </c>
      <c r="BC1176">
        <v>1.1740999999999999</v>
      </c>
      <c r="BD1176" s="28">
        <v>1.1627000000000001</v>
      </c>
      <c r="BE1176">
        <v>1.1647000000000001</v>
      </c>
      <c r="BF1176">
        <v>1.16645</v>
      </c>
      <c r="BG1176">
        <v>1.16855</v>
      </c>
      <c r="BH1176">
        <v>1.1718</v>
      </c>
      <c r="BI1176">
        <v>1.17665</v>
      </c>
      <c r="BJ1176">
        <v>1.1811</v>
      </c>
      <c r="BK1176">
        <v>1.1850000000000001</v>
      </c>
      <c r="BL1176">
        <v>1.1887000000000001</v>
      </c>
      <c r="BM1176">
        <v>1.1923999999999999</v>
      </c>
      <c r="BN1176">
        <v>1.1960999999999999</v>
      </c>
      <c r="BO1176">
        <v>1.1996</v>
      </c>
      <c r="BP1176">
        <v>1.20305</v>
      </c>
      <c r="BQ1176">
        <v>1.20665</v>
      </c>
      <c r="BR1176">
        <v>1.2101999999999999</v>
      </c>
      <c r="BS1176">
        <v>1.2136</v>
      </c>
      <c r="BT1176">
        <v>1.21705</v>
      </c>
      <c r="BU1176">
        <v>1.2203999999999999</v>
      </c>
      <c r="BV1176">
        <v>1.2239500000000001</v>
      </c>
      <c r="BW1176">
        <v>1.2274</v>
      </c>
      <c r="BX1176">
        <v>1.2307999999999999</v>
      </c>
      <c r="BY1176">
        <v>1.2342500000000001</v>
      </c>
      <c r="BZ1176">
        <v>1.2377</v>
      </c>
    </row>
    <row r="1177" spans="1:79">
      <c r="A1177" s="95">
        <v>45939</v>
      </c>
      <c r="AI1177">
        <v>1.0837000000000001</v>
      </c>
      <c r="AJ1177">
        <v>1.0826</v>
      </c>
      <c r="AK1177">
        <v>1.0810999999999999</v>
      </c>
      <c r="AL1177">
        <v>1.0718000000000001</v>
      </c>
      <c r="AM1177">
        <v>1.0851999999999999</v>
      </c>
      <c r="AN1177">
        <v>1.0705</v>
      </c>
      <c r="AO1177">
        <v>1.0828</v>
      </c>
      <c r="AP1177">
        <v>1.1034999999999999</v>
      </c>
      <c r="AQ1177">
        <v>1.1195999999999999</v>
      </c>
      <c r="AR1177">
        <v>1.0882000000000001</v>
      </c>
      <c r="AS1177">
        <v>1.0562</v>
      </c>
      <c r="AT1177">
        <v>1.0388999999999999</v>
      </c>
      <c r="AU1177">
        <v>1.0392999999999999</v>
      </c>
      <c r="AV1177" s="176">
        <v>1.0410999999999999</v>
      </c>
      <c r="AW1177">
        <v>1.0814999999999999</v>
      </c>
      <c r="AX1177">
        <v>1.1373</v>
      </c>
      <c r="AY1177">
        <v>1.1338999999999999</v>
      </c>
      <c r="AZ1177">
        <v>1.1719999999999999</v>
      </c>
      <c r="BA1177">
        <v>1.1446000000000001</v>
      </c>
      <c r="BB1177">
        <v>1.1715</v>
      </c>
      <c r="BC1177">
        <v>1.1740999999999999</v>
      </c>
      <c r="BD1177" s="28">
        <v>1.1611</v>
      </c>
      <c r="BE1177">
        <v>1.1570499999999999</v>
      </c>
      <c r="BF1177">
        <v>1.1587499999999999</v>
      </c>
      <c r="BG1177">
        <v>1.1608499999999999</v>
      </c>
      <c r="BH1177">
        <v>1.16405</v>
      </c>
      <c r="BI1177">
        <v>1.1688499999999999</v>
      </c>
      <c r="BJ1177">
        <v>1.1733</v>
      </c>
      <c r="BK1177">
        <v>1.1771499999999999</v>
      </c>
      <c r="BL1177">
        <v>1.1808000000000001</v>
      </c>
      <c r="BM1177">
        <v>1.18445</v>
      </c>
      <c r="BN1177">
        <v>1.1880999999999999</v>
      </c>
      <c r="BO1177">
        <v>1.1915500000000001</v>
      </c>
      <c r="BP1177">
        <v>1.19495</v>
      </c>
      <c r="BQ1177">
        <v>1.19845</v>
      </c>
      <c r="BR1177">
        <v>1.2019</v>
      </c>
      <c r="BS1177">
        <v>1.2052499999999999</v>
      </c>
      <c r="BT1177">
        <v>1.20865</v>
      </c>
      <c r="BU1177">
        <v>1.2119</v>
      </c>
      <c r="BV1177">
        <v>1.2153499999999999</v>
      </c>
      <c r="BW1177">
        <v>1.2186999999999999</v>
      </c>
      <c r="BX1177">
        <v>1.2221</v>
      </c>
      <c r="BY1177">
        <v>1.2254499999999999</v>
      </c>
      <c r="BZ1177">
        <v>1.2287999999999999</v>
      </c>
    </row>
    <row r="1178" spans="1:79">
      <c r="A1178" s="95">
        <v>45940</v>
      </c>
      <c r="AI1178">
        <v>1.0837000000000001</v>
      </c>
      <c r="AJ1178">
        <v>1.0826</v>
      </c>
      <c r="AK1178">
        <v>1.0810999999999999</v>
      </c>
      <c r="AL1178">
        <v>1.0718000000000001</v>
      </c>
      <c r="AM1178">
        <v>1.0851999999999999</v>
      </c>
      <c r="AN1178">
        <v>1.0705</v>
      </c>
      <c r="AO1178">
        <v>1.0828</v>
      </c>
      <c r="AP1178">
        <v>1.1034999999999999</v>
      </c>
      <c r="AQ1178">
        <v>1.1195999999999999</v>
      </c>
      <c r="AR1178">
        <v>1.0882000000000001</v>
      </c>
      <c r="AS1178">
        <v>1.0562</v>
      </c>
      <c r="AT1178">
        <v>1.0388999999999999</v>
      </c>
      <c r="AU1178">
        <v>1.0392999999999999</v>
      </c>
      <c r="AV1178" s="176">
        <v>1.0410999999999999</v>
      </c>
      <c r="AW1178">
        <v>1.0814999999999999</v>
      </c>
      <c r="AX1178">
        <v>1.1373</v>
      </c>
      <c r="AY1178">
        <v>1.1338999999999999</v>
      </c>
      <c r="AZ1178">
        <v>1.1719999999999999</v>
      </c>
      <c r="BA1178">
        <v>1.1446000000000001</v>
      </c>
      <c r="BB1178">
        <v>1.1715</v>
      </c>
      <c r="BC1178">
        <v>1.1740999999999999</v>
      </c>
      <c r="BD1178" s="28">
        <v>1.1568000000000001</v>
      </c>
      <c r="BE1178">
        <v>1.1633</v>
      </c>
      <c r="BF1178">
        <v>1.1650499999999999</v>
      </c>
      <c r="BG1178">
        <v>1.1671499999999999</v>
      </c>
      <c r="BH1178">
        <v>1.16855</v>
      </c>
      <c r="BI1178">
        <v>1.1702999999999999</v>
      </c>
      <c r="BJ1178">
        <v>1.175</v>
      </c>
      <c r="BK1178">
        <v>1.1793</v>
      </c>
      <c r="BL1178">
        <v>1.1830499999999999</v>
      </c>
      <c r="BM1178">
        <v>1.18655</v>
      </c>
      <c r="BN1178">
        <v>1.1900999999999999</v>
      </c>
      <c r="BO1178">
        <v>1.1936500000000001</v>
      </c>
      <c r="BP1178">
        <v>1.19695</v>
      </c>
      <c r="BQ1178">
        <v>1.2001500000000001</v>
      </c>
      <c r="BR1178">
        <v>1.2035</v>
      </c>
      <c r="BS1178">
        <v>1.2068000000000001</v>
      </c>
      <c r="BT1178">
        <v>1.21</v>
      </c>
      <c r="BU1178">
        <v>1.2132000000000001</v>
      </c>
      <c r="BV1178">
        <v>1.2162999999999999</v>
      </c>
      <c r="BW1178">
        <v>1.2196</v>
      </c>
      <c r="BX1178">
        <v>1.2228000000000001</v>
      </c>
      <c r="BY1178">
        <v>1.226</v>
      </c>
      <c r="BZ1178">
        <v>1.2292000000000001</v>
      </c>
      <c r="CA1178">
        <v>1.2323999999999999</v>
      </c>
    </row>
    <row r="1179" spans="1:79">
      <c r="A1179" s="95">
        <v>45943</v>
      </c>
      <c r="AI1179">
        <v>1.0837000000000001</v>
      </c>
      <c r="AJ1179">
        <v>1.0826</v>
      </c>
      <c r="AK1179">
        <v>1.0810999999999999</v>
      </c>
      <c r="AL1179">
        <v>1.0718000000000001</v>
      </c>
      <c r="AM1179">
        <v>1.0851999999999999</v>
      </c>
      <c r="AN1179">
        <v>1.0705</v>
      </c>
      <c r="AO1179">
        <v>1.0828</v>
      </c>
      <c r="AP1179">
        <v>1.1034999999999999</v>
      </c>
      <c r="AQ1179">
        <v>1.1195999999999999</v>
      </c>
      <c r="AR1179">
        <v>1.0882000000000001</v>
      </c>
      <c r="AS1179">
        <v>1.0562</v>
      </c>
      <c r="AT1179">
        <v>1.0388999999999999</v>
      </c>
      <c r="AU1179">
        <v>1.0392999999999999</v>
      </c>
      <c r="AV1179" s="176">
        <v>1.0410999999999999</v>
      </c>
      <c r="AW1179">
        <v>1.0814999999999999</v>
      </c>
      <c r="AX1179">
        <v>1.1373</v>
      </c>
      <c r="AY1179">
        <v>1.1338999999999999</v>
      </c>
      <c r="AZ1179">
        <v>1.1719999999999999</v>
      </c>
      <c r="BA1179">
        <v>1.1446000000000001</v>
      </c>
      <c r="BB1179">
        <v>1.1715</v>
      </c>
      <c r="BC1179">
        <v>1.1740999999999999</v>
      </c>
      <c r="BD1179" s="28">
        <v>1.1569</v>
      </c>
      <c r="BE1179">
        <v>1.1591</v>
      </c>
      <c r="BF1179">
        <v>1.1608499999999999</v>
      </c>
      <c r="BG1179">
        <v>1.163</v>
      </c>
      <c r="BH1179">
        <v>1.16435</v>
      </c>
      <c r="BI1179">
        <v>1.16605</v>
      </c>
      <c r="BJ1179">
        <v>1.17075</v>
      </c>
      <c r="BK1179">
        <v>1.1750499999999999</v>
      </c>
      <c r="BL1179">
        <v>1.17875</v>
      </c>
      <c r="BM1179">
        <v>1.1822999999999999</v>
      </c>
      <c r="BN1179">
        <v>1.1858</v>
      </c>
      <c r="BO1179">
        <v>1.1893</v>
      </c>
      <c r="BP1179">
        <v>1.19265</v>
      </c>
      <c r="BQ1179">
        <v>1.1958500000000001</v>
      </c>
      <c r="BR1179">
        <v>1.1992</v>
      </c>
      <c r="BS1179">
        <v>1.2024999999999999</v>
      </c>
      <c r="BT1179">
        <v>1.2057</v>
      </c>
      <c r="BU1179">
        <v>1.2089000000000001</v>
      </c>
      <c r="BV1179">
        <v>1.212</v>
      </c>
      <c r="BW1179">
        <v>1.2153499999999999</v>
      </c>
      <c r="BX1179">
        <v>1.21855</v>
      </c>
      <c r="BY1179">
        <v>1.2217499999999999</v>
      </c>
      <c r="BZ1179">
        <v>1.22495</v>
      </c>
      <c r="CA1179">
        <v>1.2281500000000001</v>
      </c>
    </row>
    <row r="1180" spans="1:79">
      <c r="A1180" s="95">
        <v>45944</v>
      </c>
      <c r="AI1180">
        <v>1.0837000000000001</v>
      </c>
      <c r="AJ1180">
        <v>1.0826</v>
      </c>
      <c r="AK1180">
        <v>1.0810999999999999</v>
      </c>
      <c r="AL1180">
        <v>1.0718000000000001</v>
      </c>
      <c r="AM1180">
        <v>1.0851999999999999</v>
      </c>
      <c r="AN1180">
        <v>1.0705</v>
      </c>
      <c r="AO1180">
        <v>1.0828</v>
      </c>
      <c r="AP1180">
        <v>1.1034999999999999</v>
      </c>
      <c r="AQ1180">
        <v>1.1195999999999999</v>
      </c>
      <c r="AR1180">
        <v>1.0882000000000001</v>
      </c>
      <c r="AS1180">
        <v>1.0562</v>
      </c>
      <c r="AT1180">
        <v>1.0388999999999999</v>
      </c>
      <c r="AU1180">
        <v>1.0392999999999999</v>
      </c>
      <c r="AV1180" s="176">
        <v>1.0410999999999999</v>
      </c>
      <c r="AW1180">
        <v>1.0814999999999999</v>
      </c>
      <c r="AX1180">
        <v>1.1373</v>
      </c>
      <c r="AY1180">
        <v>1.1338999999999999</v>
      </c>
      <c r="AZ1180">
        <v>1.1719999999999999</v>
      </c>
      <c r="BA1180">
        <v>1.1446000000000001</v>
      </c>
      <c r="BB1180">
        <v>1.1715</v>
      </c>
      <c r="BC1180">
        <v>1.1740999999999999</v>
      </c>
      <c r="BD1180" s="28">
        <v>1.1553</v>
      </c>
      <c r="BE1180">
        <v>1.16275</v>
      </c>
      <c r="BF1180">
        <v>1.1645000000000001</v>
      </c>
      <c r="BG1180">
        <v>1.16665</v>
      </c>
      <c r="BH1180">
        <v>1.1679999999999999</v>
      </c>
      <c r="BI1180">
        <v>1.1697500000000001</v>
      </c>
      <c r="BJ1180">
        <v>1.1744000000000001</v>
      </c>
      <c r="BK1180">
        <v>1.1786000000000001</v>
      </c>
      <c r="BL1180">
        <v>1.1822999999999999</v>
      </c>
      <c r="BM1180">
        <v>1.1858500000000001</v>
      </c>
      <c r="BN1180">
        <v>1.1894</v>
      </c>
      <c r="BO1180">
        <v>1.19295</v>
      </c>
      <c r="BP1180">
        <v>1.19635</v>
      </c>
      <c r="BQ1180">
        <v>1.1997500000000001</v>
      </c>
      <c r="BR1180">
        <v>1.2032499999999999</v>
      </c>
      <c r="BS1180">
        <v>1.2067000000000001</v>
      </c>
      <c r="BT1180">
        <v>1.2100500000000001</v>
      </c>
      <c r="BU1180">
        <v>1.2134499999999999</v>
      </c>
      <c r="BV1180">
        <v>1.2166999999999999</v>
      </c>
      <c r="BW1180">
        <v>1.2201500000000001</v>
      </c>
      <c r="BX1180">
        <v>1.2235</v>
      </c>
      <c r="BY1180">
        <v>1.2269000000000001</v>
      </c>
      <c r="BZ1180">
        <v>1.2302500000000001</v>
      </c>
      <c r="CA1180">
        <v>1.2336</v>
      </c>
    </row>
    <row r="1181" spans="1:79">
      <c r="A1181" s="95">
        <v>45945</v>
      </c>
      <c r="AI1181">
        <v>1.0837000000000001</v>
      </c>
      <c r="AJ1181">
        <v>1.0826</v>
      </c>
      <c r="AK1181">
        <v>1.0810999999999999</v>
      </c>
      <c r="AL1181">
        <v>1.0718000000000001</v>
      </c>
      <c r="AM1181">
        <v>1.0851999999999999</v>
      </c>
      <c r="AN1181">
        <v>1.0705</v>
      </c>
      <c r="AO1181">
        <v>1.0828</v>
      </c>
      <c r="AP1181">
        <v>1.1034999999999999</v>
      </c>
      <c r="AQ1181">
        <v>1.1195999999999999</v>
      </c>
      <c r="AR1181">
        <v>1.0882000000000001</v>
      </c>
      <c r="AS1181">
        <v>1.0562</v>
      </c>
      <c r="AT1181">
        <v>1.0388999999999999</v>
      </c>
      <c r="AU1181">
        <v>1.0392999999999999</v>
      </c>
      <c r="AV1181" s="176">
        <v>1.0410999999999999</v>
      </c>
      <c r="AW1181">
        <v>1.0814999999999999</v>
      </c>
      <c r="AX1181">
        <v>1.1373</v>
      </c>
      <c r="AY1181">
        <v>1.1338999999999999</v>
      </c>
      <c r="AZ1181">
        <v>1.1719999999999999</v>
      </c>
      <c r="BA1181">
        <v>1.1446000000000001</v>
      </c>
      <c r="BB1181">
        <v>1.1715</v>
      </c>
      <c r="BC1181">
        <v>1.1740999999999999</v>
      </c>
      <c r="BD1181" s="28">
        <v>1.1621999999999999</v>
      </c>
      <c r="BE1181">
        <v>1.1656</v>
      </c>
      <c r="BF1181">
        <v>1.1673500000000001</v>
      </c>
      <c r="BG1181">
        <v>1.1695500000000001</v>
      </c>
      <c r="BH1181">
        <v>1.1709499999999999</v>
      </c>
      <c r="BI1181">
        <v>1.1726000000000001</v>
      </c>
      <c r="BJ1181">
        <v>1.1773</v>
      </c>
      <c r="BK1181">
        <v>1.1815500000000001</v>
      </c>
      <c r="BL1181">
        <v>1.1853499999999999</v>
      </c>
      <c r="BM1181">
        <v>1.1890499999999999</v>
      </c>
      <c r="BN1181">
        <v>1.19275</v>
      </c>
      <c r="BO1181">
        <v>1.1963999999999999</v>
      </c>
      <c r="BP1181">
        <v>1.2</v>
      </c>
      <c r="BQ1181">
        <v>1.2034499999999999</v>
      </c>
      <c r="BR1181">
        <v>1.2071000000000001</v>
      </c>
      <c r="BS1181">
        <v>1.2107000000000001</v>
      </c>
      <c r="BT1181">
        <v>1.2141500000000001</v>
      </c>
      <c r="BU1181">
        <v>1.2176499999999999</v>
      </c>
      <c r="BV1181">
        <v>1.2210000000000001</v>
      </c>
      <c r="BW1181">
        <v>1.2245999999999999</v>
      </c>
      <c r="BX1181">
        <v>1.2281</v>
      </c>
      <c r="BY1181">
        <v>1.2315499999999999</v>
      </c>
      <c r="BZ1181">
        <v>1.23505</v>
      </c>
      <c r="CA1181">
        <v>1.2384999999999999</v>
      </c>
    </row>
    <row r="1182" spans="1:79">
      <c r="A1182" s="95">
        <v>45946</v>
      </c>
      <c r="AI1182">
        <v>1.0837000000000001</v>
      </c>
      <c r="AJ1182">
        <v>1.0826</v>
      </c>
      <c r="AK1182">
        <v>1.0810999999999999</v>
      </c>
      <c r="AL1182">
        <v>1.0718000000000001</v>
      </c>
      <c r="AM1182">
        <v>1.0851999999999999</v>
      </c>
      <c r="AN1182">
        <v>1.0705</v>
      </c>
      <c r="AO1182">
        <v>1.0828</v>
      </c>
      <c r="AP1182">
        <v>1.1034999999999999</v>
      </c>
      <c r="AQ1182">
        <v>1.1195999999999999</v>
      </c>
      <c r="AR1182">
        <v>1.0882000000000001</v>
      </c>
      <c r="AS1182">
        <v>1.0562</v>
      </c>
      <c r="AT1182">
        <v>1.0388999999999999</v>
      </c>
      <c r="AU1182">
        <v>1.0392999999999999</v>
      </c>
      <c r="AV1182" s="176">
        <v>1.0410999999999999</v>
      </c>
      <c r="AW1182">
        <v>1.0814999999999999</v>
      </c>
      <c r="AX1182">
        <v>1.1373</v>
      </c>
      <c r="AY1182">
        <v>1.1338999999999999</v>
      </c>
      <c r="AZ1182">
        <v>1.1719999999999999</v>
      </c>
      <c r="BA1182">
        <v>1.1446000000000001</v>
      </c>
      <c r="BB1182">
        <v>1.1715</v>
      </c>
      <c r="BC1182">
        <v>1.1740999999999999</v>
      </c>
      <c r="BD1182" s="28">
        <v>1.1649</v>
      </c>
      <c r="BE1182">
        <v>1.171</v>
      </c>
      <c r="BF1182">
        <v>1.17275</v>
      </c>
      <c r="BG1182">
        <v>1.1749000000000001</v>
      </c>
      <c r="BH1182">
        <v>1.17625</v>
      </c>
      <c r="BI1182">
        <v>1.1778999999999999</v>
      </c>
      <c r="BJ1182">
        <v>1.1825000000000001</v>
      </c>
      <c r="BK1182">
        <v>1.1866000000000001</v>
      </c>
      <c r="BL1182">
        <v>1.1902999999999999</v>
      </c>
      <c r="BM1182">
        <v>1.1938</v>
      </c>
      <c r="BN1182">
        <v>1.1972499999999999</v>
      </c>
      <c r="BO1182">
        <v>1.2007000000000001</v>
      </c>
      <c r="BP1182">
        <v>1.2041500000000001</v>
      </c>
      <c r="BQ1182">
        <v>1.2075499999999999</v>
      </c>
      <c r="BR1182">
        <v>1.2111000000000001</v>
      </c>
      <c r="BS1182">
        <v>1.21465</v>
      </c>
      <c r="BT1182">
        <v>1.2180500000000001</v>
      </c>
      <c r="BU1182">
        <v>1.2214499999999999</v>
      </c>
      <c r="BV1182">
        <v>1.22475</v>
      </c>
      <c r="BW1182">
        <v>1.2282500000000001</v>
      </c>
      <c r="BX1182">
        <v>1.2316499999999999</v>
      </c>
      <c r="BY1182">
        <v>1.23505</v>
      </c>
      <c r="BZ1182">
        <v>1.2384999999999999</v>
      </c>
      <c r="CA1182">
        <v>1.2419</v>
      </c>
    </row>
    <row r="1183" spans="1:79">
      <c r="A1183" s="95">
        <v>45947</v>
      </c>
      <c r="AI1183">
        <v>1.0837000000000001</v>
      </c>
      <c r="AJ1183">
        <v>1.0826</v>
      </c>
      <c r="AK1183">
        <v>1.0810999999999999</v>
      </c>
      <c r="AL1183">
        <v>1.0718000000000001</v>
      </c>
      <c r="AM1183">
        <v>1.0851999999999999</v>
      </c>
      <c r="AN1183">
        <v>1.0705</v>
      </c>
      <c r="AO1183">
        <v>1.0828</v>
      </c>
      <c r="AP1183">
        <v>1.1034999999999999</v>
      </c>
      <c r="AQ1183">
        <v>1.1195999999999999</v>
      </c>
      <c r="AR1183">
        <v>1.0882000000000001</v>
      </c>
      <c r="AS1183">
        <v>1.0562</v>
      </c>
      <c r="AT1183">
        <v>1.0388999999999999</v>
      </c>
      <c r="AU1183">
        <v>1.0392999999999999</v>
      </c>
      <c r="AV1183" s="176">
        <v>1.0410999999999999</v>
      </c>
      <c r="AW1183">
        <v>1.0814999999999999</v>
      </c>
      <c r="AX1183">
        <v>1.1373</v>
      </c>
      <c r="AY1183">
        <v>1.1338999999999999</v>
      </c>
      <c r="AZ1183">
        <v>1.1719999999999999</v>
      </c>
      <c r="BA1183">
        <v>1.1446000000000001</v>
      </c>
      <c r="BB1183">
        <v>1.1715</v>
      </c>
      <c r="BC1183">
        <v>1.1740999999999999</v>
      </c>
    </row>
    <row r="1184" spans="1:79">
      <c r="A1184" s="95">
        <v>45950</v>
      </c>
      <c r="AI1184">
        <v>1.0837000000000001</v>
      </c>
      <c r="AJ1184">
        <v>1.0826</v>
      </c>
      <c r="AK1184">
        <v>1.0810999999999999</v>
      </c>
      <c r="AL1184">
        <v>1.0718000000000001</v>
      </c>
      <c r="AM1184">
        <v>1.0851999999999999</v>
      </c>
      <c r="AN1184">
        <v>1.0705</v>
      </c>
      <c r="AO1184">
        <v>1.0828</v>
      </c>
      <c r="AP1184">
        <v>1.1034999999999999</v>
      </c>
      <c r="AQ1184">
        <v>1.1195999999999999</v>
      </c>
      <c r="AR1184">
        <v>1.0882000000000001</v>
      </c>
      <c r="AS1184">
        <v>1.0562</v>
      </c>
      <c r="AT1184">
        <v>1.0388999999999999</v>
      </c>
      <c r="AU1184">
        <v>1.0392999999999999</v>
      </c>
      <c r="AV1184" s="176">
        <v>1.0410999999999999</v>
      </c>
      <c r="AW1184">
        <v>1.0814999999999999</v>
      </c>
      <c r="AX1184">
        <v>1.1373</v>
      </c>
      <c r="AY1184">
        <v>1.1338999999999999</v>
      </c>
      <c r="AZ1184">
        <v>1.1719999999999999</v>
      </c>
      <c r="BA1184">
        <v>1.1446000000000001</v>
      </c>
      <c r="BB1184">
        <v>1.1715</v>
      </c>
      <c r="BC1184">
        <v>1.1740999999999999</v>
      </c>
    </row>
    <row r="1185" spans="1:68">
      <c r="A1185" s="95">
        <v>45951</v>
      </c>
      <c r="AI1185">
        <v>1.0837000000000001</v>
      </c>
      <c r="AJ1185">
        <v>1.0826</v>
      </c>
      <c r="AK1185">
        <v>1.0810999999999999</v>
      </c>
      <c r="AL1185">
        <v>1.0718000000000001</v>
      </c>
      <c r="AM1185">
        <v>1.0851999999999999</v>
      </c>
      <c r="AN1185">
        <v>1.0705</v>
      </c>
      <c r="AO1185">
        <v>1.0828</v>
      </c>
      <c r="AP1185">
        <v>1.1034999999999999</v>
      </c>
      <c r="AQ1185">
        <v>1.1195999999999999</v>
      </c>
      <c r="AR1185">
        <v>1.0882000000000001</v>
      </c>
      <c r="AS1185">
        <v>1.0562</v>
      </c>
      <c r="AT1185">
        <v>1.0388999999999999</v>
      </c>
      <c r="AU1185">
        <v>1.0392999999999999</v>
      </c>
      <c r="AV1185" s="176">
        <v>1.0410999999999999</v>
      </c>
      <c r="AW1185">
        <v>1.0814999999999999</v>
      </c>
      <c r="AX1185">
        <v>1.1373</v>
      </c>
      <c r="AY1185">
        <v>1.1338999999999999</v>
      </c>
      <c r="AZ1185">
        <v>1.1719999999999999</v>
      </c>
      <c r="BA1185">
        <v>1.1446000000000001</v>
      </c>
      <c r="BB1185">
        <v>1.1715</v>
      </c>
      <c r="BC1185">
        <v>1.1740999999999999</v>
      </c>
    </row>
    <row r="1186" spans="1:68">
      <c r="A1186" s="95">
        <v>45952</v>
      </c>
      <c r="AI1186">
        <v>1.0837000000000001</v>
      </c>
      <c r="AJ1186">
        <v>1.0826</v>
      </c>
      <c r="AK1186">
        <v>1.0810999999999999</v>
      </c>
      <c r="AL1186">
        <v>1.0718000000000001</v>
      </c>
      <c r="AM1186">
        <v>1.0851999999999999</v>
      </c>
      <c r="AN1186">
        <v>1.0705</v>
      </c>
      <c r="AO1186">
        <v>1.0828</v>
      </c>
      <c r="AP1186">
        <v>1.1034999999999999</v>
      </c>
      <c r="AQ1186">
        <v>1.1195999999999999</v>
      </c>
      <c r="AR1186">
        <v>1.0882000000000001</v>
      </c>
      <c r="AS1186">
        <v>1.0562</v>
      </c>
      <c r="AT1186">
        <v>1.0388999999999999</v>
      </c>
      <c r="AU1186">
        <v>1.0392999999999999</v>
      </c>
      <c r="AV1186" s="176">
        <v>1.0410999999999999</v>
      </c>
      <c r="AW1186">
        <v>1.0814999999999999</v>
      </c>
      <c r="AX1186">
        <v>1.1373</v>
      </c>
      <c r="AY1186">
        <v>1.1338999999999999</v>
      </c>
      <c r="AZ1186">
        <v>1.1719999999999999</v>
      </c>
      <c r="BA1186">
        <v>1.1446000000000001</v>
      </c>
      <c r="BB1186">
        <v>1.1715</v>
      </c>
      <c r="BC1186">
        <v>1.1740999999999999</v>
      </c>
    </row>
    <row r="1187" spans="1:68" ht="14.65" thickBot="1">
      <c r="A1187" s="95">
        <v>45953</v>
      </c>
    </row>
    <row r="1188" spans="1:68" ht="14.65" thickBot="1">
      <c r="A1188" s="95">
        <v>45954</v>
      </c>
      <c r="BH1188" s="1181" t="s">
        <v>4210</v>
      </c>
      <c r="BI1188" s="1181" t="s">
        <v>4211</v>
      </c>
      <c r="BJ1188" s="1181" t="s">
        <v>4212</v>
      </c>
      <c r="BK1188" s="1181" t="s">
        <v>4213</v>
      </c>
      <c r="BL1188" s="1181" t="s">
        <v>369</v>
      </c>
      <c r="BM1188" s="1181" t="s">
        <v>4214</v>
      </c>
      <c r="BN1188" s="1181" t="s">
        <v>4215</v>
      </c>
      <c r="BO1188" s="1181" t="s">
        <v>4216</v>
      </c>
      <c r="BP1188" s="1182" t="s">
        <v>4217</v>
      </c>
    </row>
    <row r="1189" spans="1:68" ht="14.65" thickBot="1">
      <c r="A1189" s="95">
        <v>45957</v>
      </c>
      <c r="BH1189" s="1183">
        <v>45962</v>
      </c>
      <c r="BI1189" s="1184">
        <v>1.1668000000000001</v>
      </c>
      <c r="BJ1189" s="1184" t="s">
        <v>4552</v>
      </c>
      <c r="BK1189" s="1184" t="s">
        <v>4553</v>
      </c>
      <c r="BL1189" s="1184">
        <v>1.1708499999999999</v>
      </c>
      <c r="BM1189" s="1184">
        <v>5.4000000000000003E-3</v>
      </c>
      <c r="BN1189" s="1184">
        <v>1.171</v>
      </c>
      <c r="BO1189" s="1184">
        <v>934</v>
      </c>
      <c r="BP1189" s="1190">
        <v>7949</v>
      </c>
    </row>
    <row r="1190" spans="1:68" ht="14.65" thickBot="1">
      <c r="A1190" s="95">
        <v>45958</v>
      </c>
      <c r="BH1190" s="1186">
        <v>45992</v>
      </c>
      <c r="BI1190" s="1187">
        <v>1.1685000000000001</v>
      </c>
      <c r="BJ1190" s="1187">
        <v>1.1732</v>
      </c>
      <c r="BK1190" s="1187">
        <v>1.1679999999999999</v>
      </c>
      <c r="BL1190" s="1187">
        <v>1.17255</v>
      </c>
      <c r="BM1190" s="1187">
        <v>5.4000000000000003E-3</v>
      </c>
      <c r="BN1190" s="1187">
        <v>1.17275</v>
      </c>
      <c r="BO1190" s="1194">
        <v>142944</v>
      </c>
      <c r="BP1190" s="1195">
        <v>809852</v>
      </c>
    </row>
    <row r="1191" spans="1:68" ht="14.65" thickBot="1">
      <c r="A1191" s="95">
        <v>45959</v>
      </c>
      <c r="BH1191" s="1183">
        <v>46023</v>
      </c>
      <c r="BI1191" s="1184">
        <v>1.1729000000000001</v>
      </c>
      <c r="BJ1191" s="1184" t="s">
        <v>4554</v>
      </c>
      <c r="BK1191" s="1184" t="s">
        <v>4555</v>
      </c>
      <c r="BL1191" s="1184" t="s">
        <v>4556</v>
      </c>
      <c r="BM1191" s="1184">
        <v>5.3499999999999997E-3</v>
      </c>
      <c r="BN1191" s="1184">
        <v>1.1749000000000001</v>
      </c>
      <c r="BO1191" s="1184">
        <v>5</v>
      </c>
      <c r="BP1191" s="1185">
        <v>277</v>
      </c>
    </row>
    <row r="1192" spans="1:68" ht="14.65" thickBot="1">
      <c r="A1192" s="95">
        <v>45960</v>
      </c>
      <c r="BH1192" s="1186">
        <v>46054</v>
      </c>
      <c r="BI1192" s="1187" t="s">
        <v>436</v>
      </c>
      <c r="BJ1192" s="1187" t="s">
        <v>436</v>
      </c>
      <c r="BK1192" s="1187" t="s">
        <v>436</v>
      </c>
      <c r="BL1192" s="1187" t="s">
        <v>4557</v>
      </c>
      <c r="BM1192" s="1187">
        <v>5.3E-3</v>
      </c>
      <c r="BN1192" s="1187">
        <v>1.17625</v>
      </c>
      <c r="BO1192" s="1187">
        <v>0</v>
      </c>
      <c r="BP1192" s="1188">
        <v>4</v>
      </c>
    </row>
    <row r="1193" spans="1:68" ht="14.65" thickBot="1">
      <c r="A1193" s="95">
        <v>45961</v>
      </c>
      <c r="BH1193" s="1183">
        <v>46082</v>
      </c>
      <c r="BI1193" s="1184">
        <v>1.17395</v>
      </c>
      <c r="BJ1193" s="1184">
        <v>1.1782999999999999</v>
      </c>
      <c r="BK1193" s="1184">
        <v>1.1735</v>
      </c>
      <c r="BL1193" s="1184" t="s">
        <v>4558</v>
      </c>
      <c r="BM1193" s="1184">
        <v>5.3E-3</v>
      </c>
      <c r="BN1193" s="1184">
        <v>1.1778999999999999</v>
      </c>
      <c r="BO1193" s="1189">
        <v>2731</v>
      </c>
      <c r="BP1193" s="1190">
        <v>11049</v>
      </c>
    </row>
    <row r="1194" spans="1:68" ht="14.65" thickBot="1">
      <c r="A1194" s="95">
        <v>45964</v>
      </c>
      <c r="BH1194" s="1186">
        <v>46174</v>
      </c>
      <c r="BI1194" s="1187">
        <v>1.18</v>
      </c>
      <c r="BJ1194" s="1187">
        <v>1.1823999999999999</v>
      </c>
      <c r="BK1194" s="1187">
        <v>1.1796</v>
      </c>
      <c r="BL1194" s="1187" t="s">
        <v>4559</v>
      </c>
      <c r="BM1194" s="1187">
        <v>5.1999999999999998E-3</v>
      </c>
      <c r="BN1194" s="1187">
        <v>1.1825000000000001</v>
      </c>
      <c r="BO1194" s="1187">
        <v>572</v>
      </c>
      <c r="BP1194" s="1195">
        <v>2335</v>
      </c>
    </row>
    <row r="1195" spans="1:68" ht="14.65" thickBot="1">
      <c r="A1195" s="95">
        <v>45965</v>
      </c>
      <c r="BH1195" s="1183">
        <v>46266</v>
      </c>
      <c r="BI1195" s="1184">
        <v>1.1854499999999999</v>
      </c>
      <c r="BJ1195" s="1184">
        <v>1.1862999999999999</v>
      </c>
      <c r="BK1195" s="1184">
        <v>1.1854499999999999</v>
      </c>
      <c r="BL1195" s="1184" t="s">
        <v>4560</v>
      </c>
      <c r="BM1195" s="1184">
        <v>5.0499999999999998E-3</v>
      </c>
      <c r="BN1195" s="1184">
        <v>1.1866000000000001</v>
      </c>
      <c r="BO1195" s="1184">
        <v>4</v>
      </c>
      <c r="BP1195" s="1190">
        <v>5208</v>
      </c>
    </row>
    <row r="1196" spans="1:68" ht="14.65" thickBot="1">
      <c r="A1196" s="95">
        <v>45966</v>
      </c>
      <c r="BH1196" s="1186">
        <v>46357</v>
      </c>
      <c r="BI1196" s="1187">
        <v>1.1865000000000001</v>
      </c>
      <c r="BJ1196" s="1187" t="s">
        <v>4561</v>
      </c>
      <c r="BK1196" s="1187">
        <v>1.1865000000000001</v>
      </c>
      <c r="BL1196" s="1187" t="s">
        <v>4562</v>
      </c>
      <c r="BM1196" s="1187">
        <v>4.9500000000000004E-3</v>
      </c>
      <c r="BN1196" s="1187">
        <v>1.1902999999999999</v>
      </c>
      <c r="BO1196" s="1187">
        <v>4</v>
      </c>
      <c r="BP1196" s="1188">
        <v>505</v>
      </c>
    </row>
    <row r="1197" spans="1:68" ht="14.65" thickBot="1">
      <c r="A1197" s="95">
        <v>45967</v>
      </c>
      <c r="BH1197" s="1183">
        <v>46447</v>
      </c>
      <c r="BI1197" s="1184" t="s">
        <v>436</v>
      </c>
      <c r="BJ1197" s="1184" t="s">
        <v>4563</v>
      </c>
      <c r="BK1197" s="1184" t="s">
        <v>436</v>
      </c>
      <c r="BL1197" s="1184" t="s">
        <v>4563</v>
      </c>
      <c r="BM1197" s="1184">
        <v>4.7499999999999999E-3</v>
      </c>
      <c r="BN1197" s="1184">
        <v>1.1938</v>
      </c>
      <c r="BO1197" s="1184">
        <v>0</v>
      </c>
      <c r="BP1197" s="1185">
        <v>31</v>
      </c>
    </row>
    <row r="1198" spans="1:68" ht="14.65" thickBot="1">
      <c r="A1198" s="95">
        <v>45968</v>
      </c>
      <c r="BH1198" s="1186">
        <v>46539</v>
      </c>
      <c r="BI1198" s="1187" t="s">
        <v>436</v>
      </c>
      <c r="BJ1198" s="1187" t="s">
        <v>436</v>
      </c>
      <c r="BK1198" s="1187" t="s">
        <v>436</v>
      </c>
      <c r="BL1198" s="1187" t="s">
        <v>436</v>
      </c>
      <c r="BM1198" s="1187">
        <v>4.4999999999999997E-3</v>
      </c>
      <c r="BN1198" s="1187">
        <v>1.1972499999999999</v>
      </c>
      <c r="BO1198" s="1187">
        <v>0</v>
      </c>
      <c r="BP1198" s="1188">
        <v>0</v>
      </c>
    </row>
    <row r="1199" spans="1:68" ht="14.65" thickBot="1">
      <c r="A1199" s="95">
        <v>45971</v>
      </c>
      <c r="BH1199" s="1183">
        <v>46631</v>
      </c>
      <c r="BI1199" s="1184" t="s">
        <v>436</v>
      </c>
      <c r="BJ1199" s="1184" t="s">
        <v>436</v>
      </c>
      <c r="BK1199" s="1184" t="s">
        <v>436</v>
      </c>
      <c r="BL1199" s="1184" t="s">
        <v>436</v>
      </c>
      <c r="BM1199" s="1184">
        <v>4.3E-3</v>
      </c>
      <c r="BN1199" s="1184">
        <v>1.2007000000000001</v>
      </c>
      <c r="BO1199" s="1184">
        <v>0</v>
      </c>
      <c r="BP1199" s="1185">
        <v>0</v>
      </c>
    </row>
    <row r="1200" spans="1:68" ht="14.65" thickBot="1">
      <c r="A1200" s="95">
        <v>45972</v>
      </c>
      <c r="BH1200" s="1186">
        <v>46722</v>
      </c>
      <c r="BI1200" s="1187" t="s">
        <v>436</v>
      </c>
      <c r="BJ1200" s="1187" t="s">
        <v>436</v>
      </c>
      <c r="BK1200" s="1187" t="s">
        <v>436</v>
      </c>
      <c r="BL1200" s="1187" t="s">
        <v>436</v>
      </c>
      <c r="BM1200" s="1187">
        <v>4.15E-3</v>
      </c>
      <c r="BN1200" s="1187">
        <v>1.2041500000000001</v>
      </c>
      <c r="BO1200" s="1187">
        <v>0</v>
      </c>
      <c r="BP1200" s="1188">
        <v>2</v>
      </c>
    </row>
    <row r="1201" spans="1:68" ht="14.65" thickBot="1">
      <c r="A1201" s="95">
        <v>45973</v>
      </c>
      <c r="BH1201" s="1183">
        <v>46813</v>
      </c>
      <c r="BI1201" s="1184" t="s">
        <v>436</v>
      </c>
      <c r="BJ1201" s="1184" t="s">
        <v>436</v>
      </c>
      <c r="BK1201" s="1184" t="s">
        <v>436</v>
      </c>
      <c r="BL1201" s="1184" t="s">
        <v>436</v>
      </c>
      <c r="BM1201" s="1184">
        <v>4.1000000000000003E-3</v>
      </c>
      <c r="BN1201" s="1184">
        <v>1.2075499999999999</v>
      </c>
      <c r="BO1201" s="1184">
        <v>0</v>
      </c>
      <c r="BP1201" s="1185">
        <v>0</v>
      </c>
    </row>
    <row r="1202" spans="1:68" ht="14.65" thickBot="1">
      <c r="A1202" s="95">
        <v>45974</v>
      </c>
      <c r="BH1202" s="1186">
        <v>46905</v>
      </c>
      <c r="BI1202" s="1187" t="s">
        <v>436</v>
      </c>
      <c r="BJ1202" s="1187" t="s">
        <v>436</v>
      </c>
      <c r="BK1202" s="1187" t="s">
        <v>436</v>
      </c>
      <c r="BL1202" s="1187" t="s">
        <v>436</v>
      </c>
      <c r="BM1202" s="1187">
        <v>4.0000000000000001E-3</v>
      </c>
      <c r="BN1202" s="1187">
        <v>1.2111000000000001</v>
      </c>
      <c r="BO1202" s="1187">
        <v>0</v>
      </c>
      <c r="BP1202" s="1188">
        <v>0</v>
      </c>
    </row>
    <row r="1203" spans="1:68" ht="14.65" thickBot="1">
      <c r="A1203" s="95">
        <v>45975</v>
      </c>
      <c r="BH1203" s="1183">
        <v>46997</v>
      </c>
      <c r="BI1203" s="1184" t="s">
        <v>436</v>
      </c>
      <c r="BJ1203" s="1184" t="s">
        <v>436</v>
      </c>
      <c r="BK1203" s="1184" t="s">
        <v>436</v>
      </c>
      <c r="BL1203" s="1184" t="s">
        <v>436</v>
      </c>
      <c r="BM1203" s="1184">
        <v>3.9500000000000004E-3</v>
      </c>
      <c r="BN1203" s="1184">
        <v>1.21465</v>
      </c>
      <c r="BO1203" s="1184">
        <v>0</v>
      </c>
      <c r="BP1203" s="1185">
        <v>0</v>
      </c>
    </row>
    <row r="1204" spans="1:68" ht="14.65" thickBot="1">
      <c r="A1204" s="95">
        <v>45978</v>
      </c>
      <c r="BH1204" s="1186">
        <v>47088</v>
      </c>
      <c r="BI1204" s="1187" t="s">
        <v>436</v>
      </c>
      <c r="BJ1204" s="1187" t="s">
        <v>436</v>
      </c>
      <c r="BK1204" s="1187" t="s">
        <v>436</v>
      </c>
      <c r="BL1204" s="1187" t="s">
        <v>436</v>
      </c>
      <c r="BM1204" s="1187">
        <v>3.8999999999999998E-3</v>
      </c>
      <c r="BN1204" s="1187">
        <v>1.2180500000000001</v>
      </c>
      <c r="BO1204" s="1187">
        <v>0</v>
      </c>
      <c r="BP1204" s="1188">
        <v>0</v>
      </c>
    </row>
    <row r="1205" spans="1:68" ht="14.65" thickBot="1">
      <c r="A1205" s="95">
        <v>45979</v>
      </c>
      <c r="BH1205" s="1183">
        <v>47178</v>
      </c>
      <c r="BI1205" s="1184" t="s">
        <v>436</v>
      </c>
      <c r="BJ1205" s="1184" t="s">
        <v>436</v>
      </c>
      <c r="BK1205" s="1184" t="s">
        <v>436</v>
      </c>
      <c r="BL1205" s="1184" t="s">
        <v>436</v>
      </c>
      <c r="BM1205" s="1184">
        <v>3.8E-3</v>
      </c>
      <c r="BN1205" s="1184">
        <v>1.2214499999999999</v>
      </c>
      <c r="BO1205" s="1184">
        <v>0</v>
      </c>
      <c r="BP1205" s="1185">
        <v>0</v>
      </c>
    </row>
    <row r="1206" spans="1:68" ht="14.65" thickBot="1">
      <c r="A1206" s="95">
        <v>45980</v>
      </c>
      <c r="BH1206" s="1186">
        <v>47270</v>
      </c>
      <c r="BI1206" s="1187" t="s">
        <v>436</v>
      </c>
      <c r="BJ1206" s="1187" t="s">
        <v>436</v>
      </c>
      <c r="BK1206" s="1187" t="s">
        <v>436</v>
      </c>
      <c r="BL1206" s="1187" t="s">
        <v>436</v>
      </c>
      <c r="BM1206" s="1187">
        <v>3.7499999999999999E-3</v>
      </c>
      <c r="BN1206" s="1187">
        <v>1.22475</v>
      </c>
      <c r="BO1206" s="1187">
        <v>0</v>
      </c>
      <c r="BP1206" s="1188">
        <v>0</v>
      </c>
    </row>
    <row r="1207" spans="1:68" ht="14.65" thickBot="1">
      <c r="A1207" s="95">
        <v>45981</v>
      </c>
      <c r="BH1207" s="1183">
        <v>47362</v>
      </c>
      <c r="BI1207" s="1184" t="s">
        <v>436</v>
      </c>
      <c r="BJ1207" s="1184" t="s">
        <v>436</v>
      </c>
      <c r="BK1207" s="1184" t="s">
        <v>436</v>
      </c>
      <c r="BL1207" s="1184" t="s">
        <v>436</v>
      </c>
      <c r="BM1207" s="1184">
        <v>3.65E-3</v>
      </c>
      <c r="BN1207" s="1184">
        <v>1.2282500000000001</v>
      </c>
      <c r="BO1207" s="1184">
        <v>0</v>
      </c>
      <c r="BP1207" s="1185">
        <v>0</v>
      </c>
    </row>
    <row r="1208" spans="1:68" ht="14.65" thickBot="1">
      <c r="A1208" s="95">
        <v>45982</v>
      </c>
      <c r="BH1208" s="1186">
        <v>47453</v>
      </c>
      <c r="BI1208" s="1187" t="s">
        <v>436</v>
      </c>
      <c r="BJ1208" s="1187" t="s">
        <v>436</v>
      </c>
      <c r="BK1208" s="1187" t="s">
        <v>436</v>
      </c>
      <c r="BL1208" s="1187" t="s">
        <v>436</v>
      </c>
      <c r="BM1208" s="1187">
        <v>3.5500000000000002E-3</v>
      </c>
      <c r="BN1208" s="1187">
        <v>1.2316499999999999</v>
      </c>
      <c r="BO1208" s="1187">
        <v>0</v>
      </c>
      <c r="BP1208" s="1188">
        <v>0</v>
      </c>
    </row>
    <row r="1209" spans="1:68" ht="14.65" thickBot="1">
      <c r="A1209" s="95">
        <v>45985</v>
      </c>
      <c r="BH1209" s="1183">
        <v>11018</v>
      </c>
      <c r="BI1209" s="1184" t="s">
        <v>436</v>
      </c>
      <c r="BJ1209" s="1184" t="s">
        <v>436</v>
      </c>
      <c r="BK1209" s="1184" t="s">
        <v>436</v>
      </c>
      <c r="BL1209" s="1184" t="s">
        <v>436</v>
      </c>
      <c r="BM1209" s="1184">
        <v>3.5000000000000001E-3</v>
      </c>
      <c r="BN1209" s="1184">
        <v>1.23505</v>
      </c>
      <c r="BO1209" s="1184">
        <v>0</v>
      </c>
      <c r="BP1209" s="1185">
        <v>0</v>
      </c>
    </row>
    <row r="1210" spans="1:68" ht="14.65" thickBot="1">
      <c r="A1210" s="95">
        <v>45986</v>
      </c>
      <c r="BH1210" s="1186">
        <v>11110</v>
      </c>
      <c r="BI1210" s="1187" t="s">
        <v>436</v>
      </c>
      <c r="BJ1210" s="1187" t="s">
        <v>436</v>
      </c>
      <c r="BK1210" s="1187" t="s">
        <v>436</v>
      </c>
      <c r="BL1210" s="1187" t="s">
        <v>436</v>
      </c>
      <c r="BM1210" s="1187">
        <v>3.4499999999999999E-3</v>
      </c>
      <c r="BN1210" s="1187">
        <v>1.2384999999999999</v>
      </c>
      <c r="BO1210" s="1187">
        <v>0</v>
      </c>
      <c r="BP1210" s="1188">
        <v>0</v>
      </c>
    </row>
    <row r="1211" spans="1:68" ht="14.65" thickBot="1">
      <c r="A1211" s="95">
        <v>45987</v>
      </c>
      <c r="BH1211" s="1175">
        <v>11202</v>
      </c>
      <c r="BI1211" s="1176" t="s">
        <v>436</v>
      </c>
      <c r="BJ1211" s="1176" t="s">
        <v>436</v>
      </c>
      <c r="BK1211" s="1176" t="s">
        <v>436</v>
      </c>
      <c r="BL1211" s="1176" t="s">
        <v>436</v>
      </c>
      <c r="BM1211" s="1176">
        <v>3.3999999999999998E-3</v>
      </c>
      <c r="BN1211" s="1176">
        <v>1.2419</v>
      </c>
      <c r="BO1211" s="1176">
        <v>0</v>
      </c>
      <c r="BP1211" s="1177">
        <v>0</v>
      </c>
    </row>
    <row r="1212" spans="1:68">
      <c r="A1212" s="95">
        <v>45988</v>
      </c>
    </row>
    <row r="1213" spans="1:68">
      <c r="A1213" s="95">
        <v>45989</v>
      </c>
    </row>
    <row r="1214" spans="1:68">
      <c r="A1214" s="95">
        <v>45992</v>
      </c>
    </row>
    <row r="1215" spans="1:68">
      <c r="A1215" s="95">
        <v>45993</v>
      </c>
    </row>
    <row r="1216" spans="1:68">
      <c r="A1216" s="95">
        <v>45994</v>
      </c>
    </row>
    <row r="1217" spans="1:1">
      <c r="A1217" s="95">
        <v>45995</v>
      </c>
    </row>
    <row r="1218" spans="1:1">
      <c r="A1218" s="95">
        <v>45996</v>
      </c>
    </row>
    <row r="1219" spans="1:1">
      <c r="A1219" s="95">
        <v>45999</v>
      </c>
    </row>
  </sheetData>
  <hyperlinks>
    <hyperlink ref="A1" r:id="rId1" xr:uid="{036F4010-1E80-40FD-A4E2-C994927E2AE1}"/>
    <hyperlink ref="A2" r:id="rId2" xr:uid="{FB60F1A0-DD15-4D4D-9302-5793834D4EE6}"/>
  </hyperlinks>
  <pageMargins left="0.7" right="0.7" top="0.75" bottom="0.75" header="0.3" footer="0.3"/>
  <pageSetup orientation="portrait" r:id="rId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97B40-3378-48DF-B4A6-553CB08DCA30}">
  <dimension ref="B2:P251"/>
  <sheetViews>
    <sheetView topLeftCell="A225" workbookViewId="0">
      <selection activeCell="C241" sqref="C241"/>
    </sheetView>
  </sheetViews>
  <sheetFormatPr baseColWidth="10" defaultColWidth="9.06640625" defaultRowHeight="14.25"/>
  <sheetData>
    <row r="2" spans="2:16">
      <c r="B2" s="841">
        <v>44927</v>
      </c>
      <c r="C2" s="28">
        <f>AVERAGE(B7:F7,B9:F9,B11:F11,B13:F13,B15:C15)</f>
        <v>1.0769</v>
      </c>
      <c r="J2" s="841">
        <v>44958</v>
      </c>
      <c r="K2" s="28">
        <f>AVERAGE(L5:N5,J7:N7,J9:N9,J11:N11,J13:K13)</f>
        <v>1.07151</v>
      </c>
    </row>
    <row r="3" spans="2:16" ht="14.65" thickBot="1">
      <c r="B3" s="825" t="s">
        <v>453</v>
      </c>
      <c r="C3" s="825" t="s">
        <v>454</v>
      </c>
      <c r="D3" s="825" t="s">
        <v>455</v>
      </c>
      <c r="E3" s="825" t="s">
        <v>456</v>
      </c>
      <c r="F3" s="825" t="s">
        <v>457</v>
      </c>
      <c r="G3" s="825" t="s">
        <v>458</v>
      </c>
      <c r="H3" s="826" t="s">
        <v>459</v>
      </c>
      <c r="J3" s="825" t="s">
        <v>453</v>
      </c>
      <c r="K3" s="825" t="s">
        <v>454</v>
      </c>
      <c r="L3" s="825" t="s">
        <v>455</v>
      </c>
      <c r="M3" s="825" t="s">
        <v>456</v>
      </c>
      <c r="N3" s="825" t="s">
        <v>457</v>
      </c>
      <c r="O3" s="825" t="s">
        <v>458</v>
      </c>
      <c r="P3" s="826" t="s">
        <v>459</v>
      </c>
    </row>
    <row r="4" spans="2:16">
      <c r="B4" s="1213"/>
      <c r="C4" s="1213"/>
      <c r="D4" s="1213"/>
      <c r="E4" s="1213"/>
      <c r="F4" s="1213"/>
      <c r="G4" s="1213"/>
      <c r="H4" s="1215">
        <v>1</v>
      </c>
      <c r="J4" s="1213"/>
      <c r="K4" s="1213"/>
      <c r="L4" s="828">
        <v>1</v>
      </c>
      <c r="M4" s="828">
        <v>2</v>
      </c>
      <c r="N4" s="828">
        <v>3</v>
      </c>
      <c r="O4" s="1215">
        <v>4</v>
      </c>
      <c r="P4" s="1215">
        <v>5</v>
      </c>
    </row>
    <row r="5" spans="2:16" ht="14.65" thickBot="1">
      <c r="B5" s="1214"/>
      <c r="C5" s="1214"/>
      <c r="D5" s="1214"/>
      <c r="E5" s="1214"/>
      <c r="F5" s="1214"/>
      <c r="G5" s="1214"/>
      <c r="H5" s="1216"/>
      <c r="J5" s="1214"/>
      <c r="K5" s="1214"/>
      <c r="L5" s="827">
        <v>1.0893999999999999</v>
      </c>
      <c r="M5" s="827">
        <v>1.0988</v>
      </c>
      <c r="N5" s="827">
        <v>1.0936999999999999</v>
      </c>
      <c r="O5" s="1216"/>
      <c r="P5" s="1216"/>
    </row>
    <row r="6" spans="2:16">
      <c r="B6" s="828">
        <v>2</v>
      </c>
      <c r="C6" s="828">
        <v>3</v>
      </c>
      <c r="D6" s="828">
        <v>4</v>
      </c>
      <c r="E6" s="828">
        <v>5</v>
      </c>
      <c r="F6" s="828">
        <v>6</v>
      </c>
      <c r="G6" s="1215">
        <v>7</v>
      </c>
      <c r="H6" s="1215">
        <v>8</v>
      </c>
      <c r="J6" s="828">
        <v>6</v>
      </c>
      <c r="K6" s="828">
        <v>7</v>
      </c>
      <c r="L6" s="828">
        <v>8</v>
      </c>
      <c r="M6" s="828">
        <v>9</v>
      </c>
      <c r="N6" s="828">
        <v>10</v>
      </c>
      <c r="O6" s="1215">
        <v>11</v>
      </c>
      <c r="P6" s="1215">
        <v>12</v>
      </c>
    </row>
    <row r="7" spans="2:16" ht="14.65" thickBot="1">
      <c r="B7" s="827">
        <v>1.0683</v>
      </c>
      <c r="C7" s="827">
        <v>1.0545</v>
      </c>
      <c r="D7" s="827">
        <v>1.0599000000000001</v>
      </c>
      <c r="E7" s="827">
        <v>1.0601</v>
      </c>
      <c r="F7" s="827">
        <v>1.05</v>
      </c>
      <c r="G7" s="1216"/>
      <c r="H7" s="1216"/>
      <c r="J7" s="827">
        <v>1.0775999999999999</v>
      </c>
      <c r="K7" s="827">
        <v>1.07</v>
      </c>
      <c r="L7" s="827">
        <v>1.0734999999999999</v>
      </c>
      <c r="M7" s="827">
        <v>1.0770999999999999</v>
      </c>
      <c r="N7" s="827">
        <v>1.069</v>
      </c>
      <c r="O7" s="1216"/>
      <c r="P7" s="1216"/>
    </row>
    <row r="8" spans="2:16">
      <c r="B8" s="828">
        <v>9</v>
      </c>
      <c r="C8" s="828">
        <v>10</v>
      </c>
      <c r="D8" s="828">
        <v>11</v>
      </c>
      <c r="E8" s="828">
        <v>12</v>
      </c>
      <c r="F8" s="828">
        <v>13</v>
      </c>
      <c r="G8" s="1215">
        <v>14</v>
      </c>
      <c r="H8" s="1215">
        <v>15</v>
      </c>
      <c r="J8" s="828">
        <v>13</v>
      </c>
      <c r="K8" s="828">
        <v>14</v>
      </c>
      <c r="L8" s="828">
        <v>15</v>
      </c>
      <c r="M8" s="828">
        <v>16</v>
      </c>
      <c r="N8" s="828">
        <v>17</v>
      </c>
      <c r="O8" s="1215">
        <v>18</v>
      </c>
      <c r="P8" s="1215">
        <v>19</v>
      </c>
    </row>
    <row r="9" spans="2:16" ht="14.65" thickBot="1">
      <c r="B9" s="827">
        <v>1.0696000000000001</v>
      </c>
      <c r="C9" s="827">
        <v>1.0723</v>
      </c>
      <c r="D9" s="827">
        <v>1.0747</v>
      </c>
      <c r="E9" s="827">
        <v>1.0771999999999999</v>
      </c>
      <c r="F9" s="827">
        <v>1.0813999999999999</v>
      </c>
      <c r="G9" s="1216"/>
      <c r="H9" s="1216"/>
      <c r="J9" s="827">
        <v>1.0686</v>
      </c>
      <c r="K9" s="827">
        <v>1.0759000000000001</v>
      </c>
      <c r="L9" s="827">
        <v>1.07</v>
      </c>
      <c r="M9" s="827">
        <v>1.07</v>
      </c>
      <c r="N9" s="827">
        <v>1.0625</v>
      </c>
      <c r="O9" s="1216"/>
      <c r="P9" s="1216"/>
    </row>
    <row r="10" spans="2:16">
      <c r="B10" s="828">
        <v>16</v>
      </c>
      <c r="C10" s="828">
        <v>17</v>
      </c>
      <c r="D10" s="828">
        <v>18</v>
      </c>
      <c r="E10" s="828">
        <v>19</v>
      </c>
      <c r="F10" s="828">
        <v>20</v>
      </c>
      <c r="G10" s="1215">
        <v>21</v>
      </c>
      <c r="H10" s="1215">
        <v>22</v>
      </c>
      <c r="J10" s="828">
        <v>20</v>
      </c>
      <c r="K10" s="828">
        <v>21</v>
      </c>
      <c r="L10" s="828">
        <v>22</v>
      </c>
      <c r="M10" s="828">
        <v>23</v>
      </c>
      <c r="N10" s="828">
        <v>24</v>
      </c>
      <c r="O10" s="1215">
        <v>25</v>
      </c>
      <c r="P10" s="1215">
        <v>26</v>
      </c>
    </row>
    <row r="11" spans="2:16" ht="14.65" thickBot="1">
      <c r="B11" s="827">
        <v>1.0811999999999999</v>
      </c>
      <c r="C11" s="827">
        <v>1.0843</v>
      </c>
      <c r="D11" s="827">
        <v>1.0839000000000001</v>
      </c>
      <c r="E11" s="827">
        <v>1.0814999999999999</v>
      </c>
      <c r="F11" s="827">
        <v>1.0826</v>
      </c>
      <c r="G11" s="1216"/>
      <c r="H11" s="1216"/>
      <c r="J11" s="827">
        <v>1.0673999999999999</v>
      </c>
      <c r="K11" s="827">
        <v>1.0664</v>
      </c>
      <c r="L11" s="827">
        <v>1.0644</v>
      </c>
      <c r="M11" s="827">
        <v>1.0616000000000001</v>
      </c>
      <c r="N11" s="827">
        <v>1.0569999999999999</v>
      </c>
      <c r="O11" s="1219"/>
      <c r="P11" s="1219"/>
    </row>
    <row r="12" spans="2:16">
      <c r="B12" s="828">
        <v>23</v>
      </c>
      <c r="C12" s="828">
        <v>24</v>
      </c>
      <c r="D12" s="828">
        <v>25</v>
      </c>
      <c r="E12" s="828">
        <v>26</v>
      </c>
      <c r="F12" s="828">
        <v>27</v>
      </c>
      <c r="G12" s="1215">
        <v>28</v>
      </c>
      <c r="H12" s="1215">
        <v>29</v>
      </c>
      <c r="J12" s="828">
        <v>27</v>
      </c>
      <c r="K12" s="828">
        <v>28</v>
      </c>
    </row>
    <row r="13" spans="2:16" ht="14.65" thickBot="1">
      <c r="B13" s="827">
        <v>1.0871</v>
      </c>
      <c r="C13" s="827">
        <v>1.0858000000000001</v>
      </c>
      <c r="D13" s="827">
        <v>1.0878000000000001</v>
      </c>
      <c r="E13" s="827">
        <v>1.0894999999999999</v>
      </c>
      <c r="F13" s="827">
        <v>1.0865</v>
      </c>
      <c r="G13" s="1219"/>
      <c r="H13" s="1219"/>
      <c r="J13" s="827">
        <v>1.0553999999999999</v>
      </c>
      <c r="K13" s="853">
        <v>1.0619000000000001</v>
      </c>
    </row>
    <row r="14" spans="2:16">
      <c r="B14" s="828">
        <v>30</v>
      </c>
      <c r="C14" s="828">
        <v>31</v>
      </c>
      <c r="D14" s="1213"/>
    </row>
    <row r="15" spans="2:16">
      <c r="B15" s="827">
        <v>1.0903</v>
      </c>
      <c r="C15" s="853">
        <v>1.0832999999999999</v>
      </c>
      <c r="D15" s="1220"/>
    </row>
    <row r="18" spans="2:16">
      <c r="B18" s="841">
        <v>44986</v>
      </c>
      <c r="C18" s="28">
        <f>AVERAGE(B23:F23,B25:F25,B27:F27,B29:F29,D21:F21)</f>
        <v>1.0705826086956522</v>
      </c>
      <c r="J18" s="841">
        <v>45017</v>
      </c>
      <c r="K18" s="28">
        <f>AVERAGE(J23:N23,J25:N25,J27:N27,J29:N29,L21:N21)</f>
        <v>1.096772222222222</v>
      </c>
    </row>
    <row r="19" spans="2:16" ht="14.65" thickBot="1">
      <c r="B19" s="830" t="s">
        <v>453</v>
      </c>
      <c r="C19" s="830" t="s">
        <v>454</v>
      </c>
      <c r="D19" s="830" t="s">
        <v>455</v>
      </c>
      <c r="E19" s="830" t="s">
        <v>456</v>
      </c>
      <c r="F19" s="830" t="s">
        <v>457</v>
      </c>
      <c r="G19" s="830" t="s">
        <v>458</v>
      </c>
      <c r="H19" s="831" t="s">
        <v>459</v>
      </c>
      <c r="J19" s="830" t="s">
        <v>453</v>
      </c>
      <c r="K19" s="830" t="s">
        <v>454</v>
      </c>
      <c r="L19" s="830" t="s">
        <v>455</v>
      </c>
      <c r="M19" s="830" t="s">
        <v>456</v>
      </c>
      <c r="N19" s="830" t="s">
        <v>457</v>
      </c>
      <c r="O19" s="830" t="s">
        <v>458</v>
      </c>
      <c r="P19" s="831" t="s">
        <v>459</v>
      </c>
    </row>
    <row r="20" spans="2:16">
      <c r="B20" s="1209"/>
      <c r="C20" s="1209"/>
      <c r="D20" s="833">
        <v>1</v>
      </c>
      <c r="E20" s="833">
        <v>2</v>
      </c>
      <c r="F20" s="833">
        <v>3</v>
      </c>
      <c r="G20" s="1207">
        <v>4</v>
      </c>
      <c r="H20" s="1207">
        <v>5</v>
      </c>
      <c r="J20" s="1209"/>
      <c r="K20" s="1209"/>
      <c r="L20" s="1209"/>
      <c r="M20" s="1209"/>
      <c r="N20" s="1209"/>
      <c r="O20" s="1207">
        <v>1</v>
      </c>
      <c r="P20" s="1207">
        <v>2</v>
      </c>
    </row>
    <row r="21" spans="2:16" ht="14.65" thickBot="1">
      <c r="B21" s="1210"/>
      <c r="C21" s="1210"/>
      <c r="D21" s="832">
        <v>1.0684</v>
      </c>
      <c r="E21" s="832">
        <v>1.0605</v>
      </c>
      <c r="F21" s="832">
        <v>1.0615000000000001</v>
      </c>
      <c r="G21" s="1211"/>
      <c r="H21" s="1211"/>
      <c r="J21" s="1210"/>
      <c r="K21" s="1210"/>
      <c r="L21" s="1210"/>
      <c r="M21" s="1210"/>
      <c r="N21" s="1210"/>
      <c r="O21" s="1211"/>
      <c r="P21" s="1211"/>
    </row>
    <row r="22" spans="2:16">
      <c r="B22" s="833">
        <v>6</v>
      </c>
      <c r="C22" s="833">
        <v>7</v>
      </c>
      <c r="D22" s="833">
        <v>8</v>
      </c>
      <c r="E22" s="833">
        <v>9</v>
      </c>
      <c r="F22" s="833">
        <v>10</v>
      </c>
      <c r="G22" s="1207">
        <v>11</v>
      </c>
      <c r="H22" s="1207">
        <v>12</v>
      </c>
      <c r="J22" s="833">
        <v>3</v>
      </c>
      <c r="K22" s="833">
        <v>4</v>
      </c>
      <c r="L22" s="833">
        <v>5</v>
      </c>
      <c r="M22" s="833">
        <v>6</v>
      </c>
      <c r="N22" s="1207">
        <v>7</v>
      </c>
      <c r="O22" s="1207">
        <v>8</v>
      </c>
      <c r="P22" s="1207">
        <v>9</v>
      </c>
    </row>
    <row r="23" spans="2:16" ht="14.65" thickBot="1">
      <c r="B23" s="832">
        <v>1.0646</v>
      </c>
      <c r="C23" s="832">
        <v>1.0665</v>
      </c>
      <c r="D23" s="832">
        <v>1.0545</v>
      </c>
      <c r="E23" s="832">
        <v>1.0553999999999999</v>
      </c>
      <c r="F23" s="832">
        <v>1.0586</v>
      </c>
      <c r="G23" s="1211"/>
      <c r="H23" s="1211"/>
      <c r="J23" s="832">
        <v>1.087</v>
      </c>
      <c r="K23" s="832">
        <v>1.0901000000000001</v>
      </c>
      <c r="L23" s="832">
        <v>1.0940000000000001</v>
      </c>
      <c r="M23" s="832">
        <v>1.0914999999999999</v>
      </c>
      <c r="N23" s="1211"/>
      <c r="O23" s="1211"/>
      <c r="P23" s="1211"/>
    </row>
    <row r="24" spans="2:16">
      <c r="B24" s="833">
        <v>13</v>
      </c>
      <c r="C24" s="833">
        <v>14</v>
      </c>
      <c r="D24" s="833">
        <v>15</v>
      </c>
      <c r="E24" s="833">
        <v>16</v>
      </c>
      <c r="F24" s="833">
        <v>17</v>
      </c>
      <c r="G24" s="1207">
        <v>18</v>
      </c>
      <c r="H24" s="1207">
        <v>19</v>
      </c>
      <c r="J24" s="1207">
        <v>10</v>
      </c>
      <c r="K24" s="833">
        <v>11</v>
      </c>
      <c r="L24" s="833">
        <v>12</v>
      </c>
      <c r="M24" s="833">
        <v>13</v>
      </c>
      <c r="N24" s="833">
        <v>14</v>
      </c>
      <c r="O24" s="1207">
        <v>15</v>
      </c>
      <c r="P24" s="1207">
        <v>16</v>
      </c>
    </row>
    <row r="25" spans="2:16" ht="14.65" thickBot="1">
      <c r="B25" s="832">
        <v>1.0706</v>
      </c>
      <c r="C25" s="832">
        <v>1.0737000000000001</v>
      </c>
      <c r="D25" s="832">
        <v>1.0548999999999999</v>
      </c>
      <c r="E25" s="832">
        <v>1.0595000000000001</v>
      </c>
      <c r="F25" s="832">
        <v>1.0623</v>
      </c>
      <c r="G25" s="1211"/>
      <c r="H25" s="1211"/>
      <c r="J25" s="1211"/>
      <c r="K25" s="832">
        <v>1.0905</v>
      </c>
      <c r="L25" s="832">
        <v>1.0922000000000001</v>
      </c>
      <c r="M25" s="832">
        <v>1.1014999999999999</v>
      </c>
      <c r="N25" s="832">
        <v>1.1056999999999999</v>
      </c>
      <c r="O25" s="1211"/>
      <c r="P25" s="1211"/>
    </row>
    <row r="26" spans="2:16">
      <c r="B26" s="833">
        <v>20</v>
      </c>
      <c r="C26" s="833">
        <v>21</v>
      </c>
      <c r="D26" s="833">
        <v>22</v>
      </c>
      <c r="E26" s="833">
        <v>23</v>
      </c>
      <c r="F26" s="833">
        <v>24</v>
      </c>
      <c r="G26" s="1207">
        <v>25</v>
      </c>
      <c r="H26" s="1207">
        <v>26</v>
      </c>
      <c r="J26" s="833">
        <v>17</v>
      </c>
      <c r="K26" s="833">
        <v>18</v>
      </c>
      <c r="L26" s="833">
        <v>19</v>
      </c>
      <c r="M26" s="833">
        <v>20</v>
      </c>
      <c r="N26" s="833">
        <v>21</v>
      </c>
      <c r="O26" s="1207">
        <v>22</v>
      </c>
      <c r="P26" s="1207">
        <v>23</v>
      </c>
    </row>
    <row r="27" spans="2:16" ht="14.65" thickBot="1">
      <c r="B27" s="832">
        <v>1.0717000000000001</v>
      </c>
      <c r="C27" s="832">
        <v>1.0775999999999999</v>
      </c>
      <c r="D27" s="832">
        <v>1.0785</v>
      </c>
      <c r="E27" s="832">
        <v>1.0879000000000001</v>
      </c>
      <c r="F27" s="832">
        <v>1.0745</v>
      </c>
      <c r="G27" s="1208"/>
      <c r="H27" s="1208"/>
      <c r="J27" s="832">
        <v>1.0981000000000001</v>
      </c>
      <c r="K27" s="832">
        <v>1.0972</v>
      </c>
      <c r="L27" s="832">
        <v>1.0932999999999999</v>
      </c>
      <c r="M27" s="832">
        <v>1.0944</v>
      </c>
      <c r="N27" s="832">
        <v>1.0978000000000001</v>
      </c>
      <c r="O27" s="1211"/>
      <c r="P27" s="1211"/>
    </row>
    <row r="28" spans="2:16">
      <c r="B28" s="833">
        <v>27</v>
      </c>
      <c r="C28" s="833">
        <v>28</v>
      </c>
      <c r="D28" s="833">
        <v>29</v>
      </c>
      <c r="E28" s="833">
        <v>30</v>
      </c>
      <c r="F28" s="833">
        <v>31</v>
      </c>
      <c r="J28" s="833">
        <v>24</v>
      </c>
      <c r="K28" s="833">
        <v>25</v>
      </c>
      <c r="L28" s="833">
        <v>26</v>
      </c>
      <c r="M28" s="833">
        <v>27</v>
      </c>
      <c r="N28" s="833">
        <v>28</v>
      </c>
      <c r="O28" s="1207">
        <v>29</v>
      </c>
      <c r="P28" s="1207">
        <v>30</v>
      </c>
    </row>
    <row r="29" spans="2:16">
      <c r="B29" s="832">
        <v>1.0772999999999999</v>
      </c>
      <c r="C29" s="832">
        <v>1.0841000000000001</v>
      </c>
      <c r="D29" s="832">
        <v>1.0847</v>
      </c>
      <c r="E29" s="832">
        <v>1.0886</v>
      </c>
      <c r="F29" s="854">
        <v>1.0874999999999999</v>
      </c>
      <c r="J29" s="832">
        <v>1.1002000000000001</v>
      </c>
      <c r="K29" s="832">
        <v>1.1022000000000001</v>
      </c>
      <c r="L29" s="832">
        <v>1.1039000000000001</v>
      </c>
      <c r="M29" s="832">
        <v>1.1042000000000001</v>
      </c>
      <c r="N29" s="854">
        <v>1.0981000000000001</v>
      </c>
      <c r="O29" s="1208"/>
      <c r="P29" s="1208"/>
    </row>
    <row r="32" spans="2:16">
      <c r="B32" s="856">
        <v>45047</v>
      </c>
      <c r="C32" s="28">
        <f>AVERAGE(B37:F37,B39:F39,B41:F41,B43:D43,C35:F35)</f>
        <v>1.0867499999999999</v>
      </c>
      <c r="J32" s="856">
        <v>45078</v>
      </c>
      <c r="K32" s="28">
        <f>AVERAGE(J37:N37,J39:N39,J41:N41,J43:N43,M35:N35)</f>
        <v>1.0839863636363638</v>
      </c>
    </row>
    <row r="33" spans="2:16" ht="14.65" thickBot="1">
      <c r="B33" s="830" t="s">
        <v>453</v>
      </c>
      <c r="C33" s="830" t="s">
        <v>454</v>
      </c>
      <c r="D33" s="830" t="s">
        <v>455</v>
      </c>
      <c r="E33" s="830" t="s">
        <v>456</v>
      </c>
      <c r="F33" s="830" t="s">
        <v>457</v>
      </c>
      <c r="G33" s="830" t="s">
        <v>458</v>
      </c>
      <c r="H33" s="831" t="s">
        <v>459</v>
      </c>
      <c r="J33" s="830" t="s">
        <v>453</v>
      </c>
      <c r="K33" s="830" t="s">
        <v>454</v>
      </c>
      <c r="L33" s="830" t="s">
        <v>455</v>
      </c>
      <c r="M33" s="830" t="s">
        <v>456</v>
      </c>
      <c r="N33" s="830" t="s">
        <v>457</v>
      </c>
      <c r="O33" s="830" t="s">
        <v>458</v>
      </c>
      <c r="P33" s="831" t="s">
        <v>459</v>
      </c>
    </row>
    <row r="34" spans="2:16">
      <c r="B34" s="1207">
        <v>1</v>
      </c>
      <c r="C34" s="833">
        <v>2</v>
      </c>
      <c r="D34" s="833">
        <v>3</v>
      </c>
      <c r="E34" s="833">
        <v>4</v>
      </c>
      <c r="F34" s="833">
        <v>5</v>
      </c>
      <c r="G34" s="1207">
        <v>6</v>
      </c>
      <c r="H34" s="1207">
        <v>7</v>
      </c>
      <c r="J34" s="1209"/>
      <c r="K34" s="1209"/>
      <c r="L34" s="1209"/>
      <c r="M34" s="833">
        <v>1</v>
      </c>
      <c r="N34" s="833">
        <v>2</v>
      </c>
      <c r="O34" s="1207">
        <v>3</v>
      </c>
      <c r="P34" s="1207">
        <v>4</v>
      </c>
    </row>
    <row r="35" spans="2:16" ht="14.65" thickBot="1">
      <c r="B35" s="1211"/>
      <c r="C35" s="832">
        <v>1.0965</v>
      </c>
      <c r="D35" s="832">
        <v>1.1043000000000001</v>
      </c>
      <c r="E35" s="832">
        <v>1.1073999999999999</v>
      </c>
      <c r="F35" s="832">
        <v>1.1013999999999999</v>
      </c>
      <c r="G35" s="1211"/>
      <c r="H35" s="1211"/>
      <c r="J35" s="1210"/>
      <c r="K35" s="1210"/>
      <c r="L35" s="1210"/>
      <c r="M35" s="832">
        <v>1.0697000000000001</v>
      </c>
      <c r="N35" s="832">
        <v>1.0763</v>
      </c>
      <c r="O35" s="1211"/>
      <c r="P35" s="1211"/>
    </row>
    <row r="36" spans="2:16">
      <c r="B36" s="833">
        <v>8</v>
      </c>
      <c r="C36" s="833">
        <v>9</v>
      </c>
      <c r="D36" s="833">
        <v>10</v>
      </c>
      <c r="E36" s="833">
        <v>11</v>
      </c>
      <c r="F36" s="833">
        <v>12</v>
      </c>
      <c r="G36" s="1207">
        <v>13</v>
      </c>
      <c r="H36" s="1207">
        <v>14</v>
      </c>
      <c r="J36" s="833">
        <v>5</v>
      </c>
      <c r="K36" s="833">
        <v>6</v>
      </c>
      <c r="L36" s="833">
        <v>7</v>
      </c>
      <c r="M36" s="833">
        <v>8</v>
      </c>
      <c r="N36" s="833">
        <v>9</v>
      </c>
      <c r="O36" s="1207">
        <v>10</v>
      </c>
      <c r="P36" s="1207">
        <v>11</v>
      </c>
    </row>
    <row r="37" spans="2:16" ht="14.65" thickBot="1">
      <c r="B37" s="832">
        <v>1.1036999999999999</v>
      </c>
      <c r="C37" s="832">
        <v>1.0959000000000001</v>
      </c>
      <c r="D37" s="832">
        <v>1.095</v>
      </c>
      <c r="E37" s="832">
        <v>1.093</v>
      </c>
      <c r="F37" s="832">
        <v>1.0891999999999999</v>
      </c>
      <c r="G37" s="1211"/>
      <c r="H37" s="1211"/>
      <c r="J37" s="832">
        <v>1.069</v>
      </c>
      <c r="K37" s="832">
        <v>1.0683</v>
      </c>
      <c r="L37" s="832">
        <v>1.0717000000000001</v>
      </c>
      <c r="M37" s="832">
        <v>1.0737000000000001</v>
      </c>
      <c r="N37" s="832">
        <v>1.0780000000000001</v>
      </c>
      <c r="O37" s="1211"/>
      <c r="P37" s="1211"/>
    </row>
    <row r="38" spans="2:16">
      <c r="B38" s="833">
        <v>15</v>
      </c>
      <c r="C38" s="833">
        <v>16</v>
      </c>
      <c r="D38" s="833">
        <v>17</v>
      </c>
      <c r="E38" s="833">
        <v>18</v>
      </c>
      <c r="F38" s="833">
        <v>19</v>
      </c>
      <c r="G38" s="1207">
        <v>20</v>
      </c>
      <c r="H38" s="1207">
        <v>21</v>
      </c>
      <c r="J38" s="833">
        <v>12</v>
      </c>
      <c r="K38" s="833">
        <v>13</v>
      </c>
      <c r="L38" s="833">
        <v>14</v>
      </c>
      <c r="M38" s="833">
        <v>15</v>
      </c>
      <c r="N38" s="833">
        <v>16</v>
      </c>
      <c r="O38" s="1207">
        <v>17</v>
      </c>
      <c r="P38" s="1207">
        <v>18</v>
      </c>
    </row>
    <row r="39" spans="2:16" ht="14.65" thickBot="1">
      <c r="B39" s="832">
        <v>1.0875999999999999</v>
      </c>
      <c r="C39" s="832">
        <v>1.0881000000000001</v>
      </c>
      <c r="D39" s="832">
        <v>1.0829</v>
      </c>
      <c r="E39" s="832">
        <v>1.0812999999999999</v>
      </c>
      <c r="F39" s="832">
        <v>1.0808</v>
      </c>
      <c r="G39" s="1211"/>
      <c r="H39" s="1211"/>
      <c r="J39" s="832">
        <v>1.0765</v>
      </c>
      <c r="K39" s="832">
        <v>1.0792999999999999</v>
      </c>
      <c r="L39" s="832">
        <v>1.0809</v>
      </c>
      <c r="M39" s="832">
        <v>1.0819000000000001</v>
      </c>
      <c r="N39" s="832">
        <v>1.0966</v>
      </c>
      <c r="O39" s="1211"/>
      <c r="P39" s="1211"/>
    </row>
    <row r="40" spans="2:16">
      <c r="B40" s="833">
        <v>22</v>
      </c>
      <c r="C40" s="833">
        <v>23</v>
      </c>
      <c r="D40" s="833">
        <v>24</v>
      </c>
      <c r="E40" s="833">
        <v>25</v>
      </c>
      <c r="F40" s="833">
        <v>26</v>
      </c>
      <c r="G40" s="1207">
        <v>27</v>
      </c>
      <c r="H40" s="1207">
        <v>28</v>
      </c>
      <c r="J40" s="833">
        <v>19</v>
      </c>
      <c r="K40" s="833">
        <v>20</v>
      </c>
      <c r="L40" s="833">
        <v>21</v>
      </c>
      <c r="M40" s="833">
        <v>22</v>
      </c>
      <c r="N40" s="833">
        <v>23</v>
      </c>
      <c r="O40" s="1207">
        <v>24</v>
      </c>
      <c r="P40" s="1207">
        <v>25</v>
      </c>
    </row>
    <row r="41" spans="2:16" ht="14.65" thickBot="1">
      <c r="B41" s="832">
        <v>1.0822000000000001</v>
      </c>
      <c r="C41" s="832">
        <v>1.0779000000000001</v>
      </c>
      <c r="D41" s="832">
        <v>1.0785</v>
      </c>
      <c r="E41" s="832">
        <v>1.0734999999999999</v>
      </c>
      <c r="F41" s="832">
        <v>1.0750999999999999</v>
      </c>
      <c r="G41" s="1208"/>
      <c r="H41" s="1208"/>
      <c r="J41" s="832">
        <v>1.0922000000000001</v>
      </c>
      <c r="K41" s="832">
        <v>1.0932999999999999</v>
      </c>
      <c r="L41" s="832">
        <v>1.0923</v>
      </c>
      <c r="M41" s="832">
        <v>1.0985</v>
      </c>
      <c r="N41" s="832">
        <v>1.0884</v>
      </c>
      <c r="O41" s="1208"/>
      <c r="P41" s="1208"/>
    </row>
    <row r="42" spans="2:16">
      <c r="B42" s="833">
        <v>29</v>
      </c>
      <c r="C42" s="833">
        <v>30</v>
      </c>
      <c r="D42" s="833">
        <v>31</v>
      </c>
      <c r="J42" s="833">
        <v>26</v>
      </c>
      <c r="K42" s="833">
        <v>27</v>
      </c>
      <c r="L42" s="833">
        <v>28</v>
      </c>
      <c r="M42" s="833">
        <v>29</v>
      </c>
      <c r="N42" s="833">
        <v>30</v>
      </c>
    </row>
    <row r="43" spans="2:16">
      <c r="B43" s="832">
        <v>1.0714999999999999</v>
      </c>
      <c r="C43" s="832">
        <v>1.0744</v>
      </c>
      <c r="D43" s="854">
        <v>1.0683</v>
      </c>
      <c r="J43" s="832">
        <v>1.0918000000000001</v>
      </c>
      <c r="K43" s="832">
        <v>1.0951</v>
      </c>
      <c r="L43" s="832">
        <v>1.0938000000000001</v>
      </c>
      <c r="M43" s="832">
        <v>1.0938000000000001</v>
      </c>
      <c r="N43" s="868">
        <v>1.0866</v>
      </c>
    </row>
    <row r="46" spans="2:16">
      <c r="B46" s="877">
        <v>45108</v>
      </c>
      <c r="C46" s="28">
        <f>AVERAGE(B51:F51,B53:F53,B55:F55,B57:F57,B59)</f>
        <v>1.1058142857142859</v>
      </c>
      <c r="J46" s="877">
        <v>45139</v>
      </c>
      <c r="K46" s="28">
        <f>AVERAGE(K49:N49,J51:N51,J53:N53,J55:N55,J57:M57)</f>
        <v>1.0908869565217392</v>
      </c>
    </row>
    <row r="47" spans="2:16" ht="14.65" thickBot="1">
      <c r="B47" s="825" t="s">
        <v>453</v>
      </c>
      <c r="C47" s="825" t="s">
        <v>454</v>
      </c>
      <c r="D47" s="825" t="s">
        <v>455</v>
      </c>
      <c r="E47" s="825" t="s">
        <v>456</v>
      </c>
      <c r="F47" s="825" t="s">
        <v>457</v>
      </c>
      <c r="G47" s="825" t="s">
        <v>458</v>
      </c>
      <c r="H47" s="826" t="s">
        <v>459</v>
      </c>
      <c r="J47" s="825" t="s">
        <v>453</v>
      </c>
      <c r="K47" s="825" t="s">
        <v>454</v>
      </c>
      <c r="L47" s="825" t="s">
        <v>455</v>
      </c>
      <c r="M47" s="825" t="s">
        <v>456</v>
      </c>
      <c r="N47" s="825" t="s">
        <v>457</v>
      </c>
      <c r="O47" s="825" t="s">
        <v>458</v>
      </c>
      <c r="P47" s="826" t="s">
        <v>459</v>
      </c>
    </row>
    <row r="48" spans="2:16">
      <c r="B48" s="1213"/>
      <c r="C48" s="1213"/>
      <c r="D48" s="1213"/>
      <c r="E48" s="1213"/>
      <c r="F48" s="1213"/>
      <c r="G48" s="1215">
        <v>1</v>
      </c>
      <c r="H48" s="1215">
        <v>2</v>
      </c>
      <c r="J48" s="1213"/>
      <c r="K48" s="828">
        <v>1</v>
      </c>
      <c r="L48" s="828">
        <v>2</v>
      </c>
      <c r="M48" s="828">
        <v>3</v>
      </c>
      <c r="N48" s="828">
        <v>4</v>
      </c>
      <c r="O48" s="1215">
        <v>5</v>
      </c>
      <c r="P48" s="1215">
        <v>6</v>
      </c>
    </row>
    <row r="49" spans="2:16" ht="14.65" thickBot="1">
      <c r="B49" s="1214"/>
      <c r="C49" s="1214"/>
      <c r="D49" s="1214"/>
      <c r="E49" s="1214"/>
      <c r="F49" s="1214"/>
      <c r="G49" s="1216"/>
      <c r="H49" s="1216"/>
      <c r="J49" s="1214"/>
      <c r="K49" s="827">
        <v>1.097</v>
      </c>
      <c r="L49" s="827">
        <v>1.0985</v>
      </c>
      <c r="M49" s="827">
        <v>1.0931999999999999</v>
      </c>
      <c r="N49" s="827">
        <v>1.0946</v>
      </c>
      <c r="O49" s="1216"/>
      <c r="P49" s="1216"/>
    </row>
    <row r="50" spans="2:16">
      <c r="B50" s="828">
        <v>3</v>
      </c>
      <c r="C50" s="828">
        <v>4</v>
      </c>
      <c r="D50" s="828">
        <v>5</v>
      </c>
      <c r="E50" s="828">
        <v>6</v>
      </c>
      <c r="F50" s="828">
        <v>7</v>
      </c>
      <c r="G50" s="1215">
        <v>8</v>
      </c>
      <c r="H50" s="1215">
        <v>9</v>
      </c>
      <c r="J50" s="828">
        <v>7</v>
      </c>
      <c r="K50" s="828">
        <v>8</v>
      </c>
      <c r="L50" s="828">
        <v>9</v>
      </c>
      <c r="M50" s="828">
        <v>10</v>
      </c>
      <c r="N50" s="828">
        <v>11</v>
      </c>
      <c r="O50" s="1215">
        <v>12</v>
      </c>
      <c r="P50" s="1215">
        <v>13</v>
      </c>
    </row>
    <row r="51" spans="2:16" ht="14.65" thickBot="1">
      <c r="B51" s="827">
        <v>1.0899000000000001</v>
      </c>
      <c r="C51" s="827">
        <v>1.0894999999999999</v>
      </c>
      <c r="D51" s="827">
        <v>1.0879000000000001</v>
      </c>
      <c r="E51" s="827">
        <v>1.0899000000000001</v>
      </c>
      <c r="F51" s="827">
        <v>1.0888</v>
      </c>
      <c r="G51" s="1216"/>
      <c r="H51" s="1216"/>
      <c r="J51" s="827">
        <v>1.0984</v>
      </c>
      <c r="K51" s="827">
        <v>1.0944</v>
      </c>
      <c r="L51" s="827">
        <v>1.0968</v>
      </c>
      <c r="M51" s="827">
        <v>1.1019000000000001</v>
      </c>
      <c r="N51" s="827">
        <v>1.1004</v>
      </c>
      <c r="O51" s="1216"/>
      <c r="P51" s="1216"/>
    </row>
    <row r="52" spans="2:16">
      <c r="B52" s="828">
        <v>10</v>
      </c>
      <c r="C52" s="828">
        <v>11</v>
      </c>
      <c r="D52" s="828">
        <v>12</v>
      </c>
      <c r="E52" s="828">
        <v>13</v>
      </c>
      <c r="F52" s="828">
        <v>14</v>
      </c>
      <c r="G52" s="1215">
        <v>15</v>
      </c>
      <c r="H52" s="1215">
        <v>16</v>
      </c>
      <c r="J52" s="828">
        <v>14</v>
      </c>
      <c r="K52" s="828">
        <v>15</v>
      </c>
      <c r="L52" s="828">
        <v>16</v>
      </c>
      <c r="M52" s="828">
        <v>17</v>
      </c>
      <c r="N52" s="828">
        <v>18</v>
      </c>
      <c r="O52" s="1215">
        <v>19</v>
      </c>
      <c r="P52" s="1215">
        <v>20</v>
      </c>
    </row>
    <row r="53" spans="2:16" ht="14.65" thickBot="1">
      <c r="B53" s="827">
        <v>1.0955999999999999</v>
      </c>
      <c r="C53" s="827">
        <v>1.0989</v>
      </c>
      <c r="D53" s="827">
        <v>1.1022000000000001</v>
      </c>
      <c r="E53" s="827">
        <v>1.1182000000000001</v>
      </c>
      <c r="F53" s="827">
        <v>1.1221000000000001</v>
      </c>
      <c r="G53" s="1216"/>
      <c r="H53" s="1216"/>
      <c r="J53" s="827">
        <v>1.093</v>
      </c>
      <c r="K53" s="827">
        <v>1.0926</v>
      </c>
      <c r="L53" s="827">
        <v>1.0915999999999999</v>
      </c>
      <c r="M53" s="827">
        <v>1.0900000000000001</v>
      </c>
      <c r="N53" s="827">
        <v>1.0867</v>
      </c>
      <c r="O53" s="1216"/>
      <c r="P53" s="1216"/>
    </row>
    <row r="54" spans="2:16">
      <c r="B54" s="828">
        <v>17</v>
      </c>
      <c r="C54" s="828">
        <v>18</v>
      </c>
      <c r="D54" s="828">
        <v>19</v>
      </c>
      <c r="E54" s="828">
        <v>20</v>
      </c>
      <c r="F54" s="828">
        <v>21</v>
      </c>
      <c r="G54" s="1215">
        <v>22</v>
      </c>
      <c r="H54" s="1215">
        <v>23</v>
      </c>
      <c r="J54" s="828">
        <v>21</v>
      </c>
      <c r="K54" s="828">
        <v>22</v>
      </c>
      <c r="L54" s="828">
        <v>23</v>
      </c>
      <c r="M54" s="828">
        <v>24</v>
      </c>
      <c r="N54" s="828">
        <v>25</v>
      </c>
      <c r="O54" s="1215">
        <v>26</v>
      </c>
      <c r="P54" s="1215">
        <v>27</v>
      </c>
    </row>
    <row r="55" spans="2:16" ht="14.65" thickBot="1">
      <c r="B55" s="827">
        <v>1.123</v>
      </c>
      <c r="C55" s="827">
        <v>1.1254999999999999</v>
      </c>
      <c r="D55" s="827">
        <v>1.1222000000000001</v>
      </c>
      <c r="E55" s="827">
        <v>1.1196999999999999</v>
      </c>
      <c r="F55" s="827">
        <v>1.1123000000000001</v>
      </c>
      <c r="G55" s="1216"/>
      <c r="H55" s="1216"/>
      <c r="J55" s="827">
        <v>1.0908</v>
      </c>
      <c r="K55" s="827">
        <v>1.0887</v>
      </c>
      <c r="L55" s="827">
        <v>1.0805</v>
      </c>
      <c r="M55" s="827">
        <v>1.0840000000000001</v>
      </c>
      <c r="N55" s="827">
        <v>1.0808</v>
      </c>
      <c r="O55" s="1219"/>
      <c r="P55" s="1219"/>
    </row>
    <row r="56" spans="2:16">
      <c r="B56" s="828">
        <v>24</v>
      </c>
      <c r="C56" s="828">
        <v>25</v>
      </c>
      <c r="D56" s="828">
        <v>26</v>
      </c>
      <c r="E56" s="828">
        <v>27</v>
      </c>
      <c r="F56" s="828">
        <v>28</v>
      </c>
      <c r="G56" s="1215">
        <v>29</v>
      </c>
      <c r="H56" s="1215">
        <v>30</v>
      </c>
      <c r="J56" s="828">
        <v>28</v>
      </c>
      <c r="K56" s="828">
        <v>29</v>
      </c>
      <c r="L56" s="828">
        <v>30</v>
      </c>
      <c r="M56" s="828">
        <v>31</v>
      </c>
      <c r="N56" s="1213"/>
    </row>
    <row r="57" spans="2:16" ht="14.65" thickBot="1">
      <c r="B57" s="827">
        <v>1.1095999999999999</v>
      </c>
      <c r="C57" s="827">
        <v>1.1051</v>
      </c>
      <c r="D57" s="827">
        <v>1.1059000000000001</v>
      </c>
      <c r="E57" s="827">
        <v>1.1125</v>
      </c>
      <c r="F57" s="827">
        <v>1.101</v>
      </c>
      <c r="G57" s="1219"/>
      <c r="H57" s="1219"/>
      <c r="J57" s="827">
        <v>1.0808</v>
      </c>
      <c r="K57" s="827">
        <v>1.0803</v>
      </c>
      <c r="L57" s="827">
        <v>1.0886</v>
      </c>
      <c r="M57" s="868">
        <v>1.0868</v>
      </c>
      <c r="N57" s="1220"/>
    </row>
    <row r="58" spans="2:16">
      <c r="B58" s="828">
        <v>31</v>
      </c>
    </row>
    <row r="59" spans="2:16">
      <c r="B59" s="868">
        <v>1.1023000000000001</v>
      </c>
    </row>
    <row r="62" spans="2:16">
      <c r="B62" s="856">
        <v>45170</v>
      </c>
      <c r="C62" s="28">
        <f>AVERAGE(B67:F67,B69:F69,B71:F71,B73:F73,F65)</f>
        <v>1.0683809523809524</v>
      </c>
      <c r="J62" s="877">
        <v>45200</v>
      </c>
      <c r="K62" s="28">
        <f>AVERAGE(J67:N67,J69:N69,J71:N71,J73:N73,J75:K75)</f>
        <v>1.0562545454545453</v>
      </c>
    </row>
    <row r="63" spans="2:16" ht="14.65" thickBot="1">
      <c r="B63" s="830" t="s">
        <v>453</v>
      </c>
      <c r="C63" s="830" t="s">
        <v>454</v>
      </c>
      <c r="D63" s="830" t="s">
        <v>455</v>
      </c>
      <c r="E63" s="830" t="s">
        <v>456</v>
      </c>
      <c r="F63" s="830" t="s">
        <v>457</v>
      </c>
      <c r="G63" s="830" t="s">
        <v>458</v>
      </c>
      <c r="H63" s="831" t="s">
        <v>459</v>
      </c>
      <c r="J63" s="825" t="s">
        <v>453</v>
      </c>
      <c r="K63" s="825" t="s">
        <v>454</v>
      </c>
      <c r="L63" s="825" t="s">
        <v>455</v>
      </c>
      <c r="M63" s="825" t="s">
        <v>456</v>
      </c>
      <c r="N63" s="825" t="s">
        <v>457</v>
      </c>
      <c r="O63" s="825" t="s">
        <v>458</v>
      </c>
      <c r="P63" s="826" t="s">
        <v>459</v>
      </c>
    </row>
    <row r="64" spans="2:16">
      <c r="B64" s="1209"/>
      <c r="C64" s="1209"/>
      <c r="D64" s="1209"/>
      <c r="E64" s="1209"/>
      <c r="F64" s="833">
        <v>1</v>
      </c>
      <c r="G64" s="1207">
        <v>2</v>
      </c>
      <c r="H64" s="1207">
        <v>3</v>
      </c>
      <c r="J64" s="1213"/>
      <c r="K64" s="1213"/>
      <c r="L64" s="1213"/>
      <c r="M64" s="1213"/>
      <c r="N64" s="1213"/>
      <c r="O64" s="1213"/>
      <c r="P64" s="1215">
        <v>1</v>
      </c>
    </row>
    <row r="65" spans="2:16" ht="14.65" thickBot="1">
      <c r="B65" s="1210"/>
      <c r="C65" s="1210"/>
      <c r="D65" s="1210"/>
      <c r="E65" s="1210"/>
      <c r="F65" s="832">
        <v>1.0844</v>
      </c>
      <c r="G65" s="1211"/>
      <c r="H65" s="1211"/>
      <c r="J65" s="1214"/>
      <c r="K65" s="1214"/>
      <c r="L65" s="1214"/>
      <c r="M65" s="1214"/>
      <c r="N65" s="1214"/>
      <c r="O65" s="1214"/>
      <c r="P65" s="1216"/>
    </row>
    <row r="66" spans="2:16">
      <c r="B66" s="833">
        <v>4</v>
      </c>
      <c r="C66" s="833">
        <v>5</v>
      </c>
      <c r="D66" s="833">
        <v>6</v>
      </c>
      <c r="E66" s="833">
        <v>7</v>
      </c>
      <c r="F66" s="833">
        <v>8</v>
      </c>
      <c r="G66" s="1207">
        <v>9</v>
      </c>
      <c r="H66" s="1207">
        <v>10</v>
      </c>
      <c r="J66" s="828">
        <v>2</v>
      </c>
      <c r="K66" s="828">
        <v>3</v>
      </c>
      <c r="L66" s="828">
        <v>4</v>
      </c>
      <c r="M66" s="828">
        <v>5</v>
      </c>
      <c r="N66" s="828">
        <v>6</v>
      </c>
      <c r="O66" s="1215">
        <v>7</v>
      </c>
      <c r="P66" s="1215">
        <v>8</v>
      </c>
    </row>
    <row r="67" spans="2:16" ht="14.65" thickBot="1">
      <c r="B67" s="832">
        <v>1.0801000000000001</v>
      </c>
      <c r="C67" s="832">
        <v>1.0730999999999999</v>
      </c>
      <c r="D67" s="832">
        <v>1.0745</v>
      </c>
      <c r="E67" s="832">
        <v>1.071</v>
      </c>
      <c r="F67" s="832">
        <v>1.0704</v>
      </c>
      <c r="G67" s="1211"/>
      <c r="H67" s="1211"/>
      <c r="J67" s="827">
        <v>1.0529999999999999</v>
      </c>
      <c r="K67" s="827">
        <v>1.0468999999999999</v>
      </c>
      <c r="L67" s="827">
        <v>1.0497000000000001</v>
      </c>
      <c r="M67" s="827">
        <v>1.0526</v>
      </c>
      <c r="N67" s="827">
        <v>1.0563</v>
      </c>
      <c r="O67" s="1216"/>
      <c r="P67" s="1216"/>
    </row>
    <row r="68" spans="2:16">
      <c r="B68" s="833">
        <v>11</v>
      </c>
      <c r="C68" s="833">
        <v>12</v>
      </c>
      <c r="D68" s="833">
        <v>13</v>
      </c>
      <c r="E68" s="833">
        <v>14</v>
      </c>
      <c r="F68" s="833">
        <v>15</v>
      </c>
      <c r="G68" s="1207">
        <v>16</v>
      </c>
      <c r="H68" s="1207">
        <v>17</v>
      </c>
      <c r="J68" s="828">
        <v>9</v>
      </c>
      <c r="K68" s="828">
        <v>10</v>
      </c>
      <c r="L68" s="828">
        <v>11</v>
      </c>
      <c r="M68" s="828">
        <v>12</v>
      </c>
      <c r="N68" s="828">
        <v>13</v>
      </c>
      <c r="O68" s="1215">
        <v>14</v>
      </c>
      <c r="P68" s="1215">
        <v>15</v>
      </c>
    </row>
    <row r="69" spans="2:16" ht="14.65" thickBot="1">
      <c r="B69" s="832">
        <v>1.0724</v>
      </c>
      <c r="C69" s="832">
        <v>1.0712999999999999</v>
      </c>
      <c r="D69" s="832">
        <v>1.0732999999999999</v>
      </c>
      <c r="E69" s="832">
        <v>1.073</v>
      </c>
      <c r="F69" s="832">
        <v>1.0658000000000001</v>
      </c>
      <c r="G69" s="1211"/>
      <c r="H69" s="1211"/>
      <c r="J69" s="827">
        <v>1.0530999999999999</v>
      </c>
      <c r="K69" s="827">
        <v>1.0582</v>
      </c>
      <c r="L69" s="827">
        <v>1.0604</v>
      </c>
      <c r="M69" s="827">
        <v>1.0619000000000001</v>
      </c>
      <c r="N69" s="827">
        <v>1.0524</v>
      </c>
      <c r="O69" s="1216"/>
      <c r="P69" s="1216"/>
    </row>
    <row r="70" spans="2:16">
      <c r="B70" s="833">
        <v>18</v>
      </c>
      <c r="C70" s="833">
        <v>19</v>
      </c>
      <c r="D70" s="833">
        <v>20</v>
      </c>
      <c r="E70" s="833">
        <v>21</v>
      </c>
      <c r="F70" s="833">
        <v>22</v>
      </c>
      <c r="G70" s="1207">
        <v>23</v>
      </c>
      <c r="H70" s="1207">
        <v>24</v>
      </c>
      <c r="J70" s="828">
        <v>16</v>
      </c>
      <c r="K70" s="828">
        <v>17</v>
      </c>
      <c r="L70" s="828">
        <v>18</v>
      </c>
      <c r="M70" s="828">
        <v>19</v>
      </c>
      <c r="N70" s="828">
        <v>20</v>
      </c>
      <c r="O70" s="1215">
        <v>21</v>
      </c>
      <c r="P70" s="1215">
        <v>22</v>
      </c>
    </row>
    <row r="71" spans="2:16" ht="14.65" thickBot="1">
      <c r="B71" s="832">
        <v>1.0663</v>
      </c>
      <c r="C71" s="832">
        <v>1.0712999999999999</v>
      </c>
      <c r="D71" s="832">
        <v>1.0702</v>
      </c>
      <c r="E71" s="832">
        <v>1.0634999999999999</v>
      </c>
      <c r="F71" s="832">
        <v>1.0647</v>
      </c>
      <c r="G71" s="1211"/>
      <c r="H71" s="1208"/>
      <c r="J71" s="827">
        <v>1.0538000000000001</v>
      </c>
      <c r="K71" s="827">
        <v>1.0569</v>
      </c>
      <c r="L71" s="827">
        <v>1.0565</v>
      </c>
      <c r="M71" s="827">
        <v>1.0558000000000001</v>
      </c>
      <c r="N71" s="827">
        <v>1.0590999999999999</v>
      </c>
      <c r="O71" s="1216"/>
      <c r="P71" s="1216"/>
    </row>
    <row r="72" spans="2:16">
      <c r="B72" s="833">
        <v>25</v>
      </c>
      <c r="C72" s="833">
        <v>26</v>
      </c>
      <c r="D72" s="833">
        <v>27</v>
      </c>
      <c r="E72" s="833">
        <v>28</v>
      </c>
      <c r="F72" s="833">
        <v>29</v>
      </c>
      <c r="G72" s="1207">
        <v>30</v>
      </c>
      <c r="J72" s="828">
        <v>23</v>
      </c>
      <c r="K72" s="828">
        <v>24</v>
      </c>
      <c r="L72" s="828">
        <v>25</v>
      </c>
      <c r="M72" s="828">
        <v>26</v>
      </c>
      <c r="N72" s="828">
        <v>27</v>
      </c>
      <c r="O72" s="1215">
        <v>28</v>
      </c>
      <c r="P72" s="1215">
        <v>29</v>
      </c>
    </row>
    <row r="73" spans="2:16" ht="14.65" thickBot="1">
      <c r="B73" s="832">
        <v>1.0632999999999999</v>
      </c>
      <c r="C73" s="832">
        <v>1.0605</v>
      </c>
      <c r="D73" s="832">
        <v>1.0536000000000001</v>
      </c>
      <c r="E73" s="832">
        <v>1.0539000000000001</v>
      </c>
      <c r="F73" s="868">
        <v>1.0593999999999999</v>
      </c>
      <c r="G73" s="1208"/>
      <c r="J73" s="827">
        <v>1.0597000000000001</v>
      </c>
      <c r="K73" s="827">
        <v>1.0631999999999999</v>
      </c>
      <c r="L73" s="827">
        <v>1.0576000000000001</v>
      </c>
      <c r="M73" s="827">
        <v>1.054</v>
      </c>
      <c r="N73" s="827">
        <v>1.0541</v>
      </c>
      <c r="O73" s="1219"/>
      <c r="P73" s="1219"/>
    </row>
    <row r="74" spans="2:16">
      <c r="J74" s="828">
        <v>30</v>
      </c>
      <c r="K74" s="828">
        <v>31</v>
      </c>
    </row>
    <row r="75" spans="2:16">
      <c r="J75" s="827">
        <v>1.0605</v>
      </c>
      <c r="K75" s="868">
        <v>1.0619000000000001</v>
      </c>
    </row>
    <row r="78" spans="2:16">
      <c r="B78" s="877">
        <v>45231</v>
      </c>
      <c r="C78" s="28">
        <f>AVERAGE(B83:F83,B85:F85,B87:F87,B89:E89,D81:F81)</f>
        <v>1.0808227272727271</v>
      </c>
      <c r="J78" s="906">
        <v>45261</v>
      </c>
      <c r="K78" s="28">
        <f>AVERAGE(J83:N83,J85:N85,J87:N87,L89:N89,N81)</f>
        <v>1.0903052631578949</v>
      </c>
    </row>
    <row r="79" spans="2:16" ht="14.65" thickBot="1">
      <c r="B79" s="825" t="s">
        <v>453</v>
      </c>
      <c r="C79" s="825" t="s">
        <v>454</v>
      </c>
      <c r="D79" s="825" t="s">
        <v>455</v>
      </c>
      <c r="E79" s="825" t="s">
        <v>456</v>
      </c>
      <c r="F79" s="825" t="s">
        <v>457</v>
      </c>
      <c r="G79" s="825" t="s">
        <v>458</v>
      </c>
      <c r="H79" s="826" t="s">
        <v>459</v>
      </c>
      <c r="J79" s="830" t="s">
        <v>453</v>
      </c>
      <c r="K79" s="830" t="s">
        <v>454</v>
      </c>
      <c r="L79" s="830" t="s">
        <v>455</v>
      </c>
      <c r="M79" s="830" t="s">
        <v>456</v>
      </c>
      <c r="N79" s="830" t="s">
        <v>457</v>
      </c>
      <c r="O79" s="830" t="s">
        <v>458</v>
      </c>
      <c r="P79" s="831" t="s">
        <v>459</v>
      </c>
    </row>
    <row r="80" spans="2:16">
      <c r="B80" s="1213"/>
      <c r="C80" s="1213"/>
      <c r="D80" s="828">
        <v>1</v>
      </c>
      <c r="E80" s="828">
        <v>2</v>
      </c>
      <c r="F80" s="828">
        <v>3</v>
      </c>
      <c r="G80" s="1215">
        <v>4</v>
      </c>
      <c r="H80" s="1215">
        <v>5</v>
      </c>
      <c r="J80" s="1217"/>
      <c r="K80" s="1217"/>
      <c r="L80" s="1217"/>
      <c r="M80" s="1217"/>
      <c r="N80" s="833">
        <v>1</v>
      </c>
      <c r="O80" s="1207">
        <v>2</v>
      </c>
      <c r="P80" s="1207">
        <v>3</v>
      </c>
    </row>
    <row r="81" spans="2:16" ht="14.65" thickBot="1">
      <c r="B81" s="1214"/>
      <c r="C81" s="1214"/>
      <c r="D81" s="827">
        <v>1.0537000000000001</v>
      </c>
      <c r="E81" s="827">
        <v>1.0661</v>
      </c>
      <c r="F81" s="827">
        <v>1.0702</v>
      </c>
      <c r="G81" s="1216"/>
      <c r="H81" s="1216"/>
      <c r="J81" s="1218"/>
      <c r="K81" s="1218"/>
      <c r="L81" s="1218"/>
      <c r="M81" s="1218"/>
      <c r="N81" s="907">
        <v>1.0874999999999999</v>
      </c>
      <c r="O81" s="1211"/>
      <c r="P81" s="1211"/>
    </row>
    <row r="82" spans="2:16">
      <c r="B82" s="828">
        <v>6</v>
      </c>
      <c r="C82" s="828">
        <v>7</v>
      </c>
      <c r="D82" s="828">
        <v>8</v>
      </c>
      <c r="E82" s="828">
        <v>9</v>
      </c>
      <c r="F82" s="828">
        <v>10</v>
      </c>
      <c r="G82" s="1215">
        <v>11</v>
      </c>
      <c r="H82" s="1215">
        <v>12</v>
      </c>
      <c r="J82" s="833">
        <v>4</v>
      </c>
      <c r="K82" s="833">
        <v>5</v>
      </c>
      <c r="L82" s="833">
        <v>6</v>
      </c>
      <c r="M82" s="833">
        <v>7</v>
      </c>
      <c r="N82" s="833">
        <v>8</v>
      </c>
      <c r="O82" s="1207">
        <v>9</v>
      </c>
      <c r="P82" s="1207">
        <v>10</v>
      </c>
    </row>
    <row r="83" spans="2:16" ht="14.65" thickBot="1">
      <c r="B83" s="827">
        <v>1.0741000000000001</v>
      </c>
      <c r="C83" s="827">
        <v>1.0686</v>
      </c>
      <c r="D83" s="827">
        <v>1.0670999999999999</v>
      </c>
      <c r="E83" s="827">
        <v>1.0690999999999999</v>
      </c>
      <c r="F83" s="827">
        <v>1.0683</v>
      </c>
      <c r="G83" s="1216"/>
      <c r="H83" s="1216"/>
      <c r="J83" s="907">
        <v>1.0868</v>
      </c>
      <c r="K83" s="907">
        <v>1.0817000000000001</v>
      </c>
      <c r="L83" s="907">
        <v>1.0778000000000001</v>
      </c>
      <c r="M83" s="907">
        <v>1.0770999999999999</v>
      </c>
      <c r="N83" s="907">
        <v>1.0777000000000001</v>
      </c>
      <c r="O83" s="1211"/>
      <c r="P83" s="1211"/>
    </row>
    <row r="84" spans="2:16">
      <c r="B84" s="828">
        <v>13</v>
      </c>
      <c r="C84" s="828">
        <v>14</v>
      </c>
      <c r="D84" s="828">
        <v>15</v>
      </c>
      <c r="E84" s="828">
        <v>16</v>
      </c>
      <c r="F84" s="828">
        <v>17</v>
      </c>
      <c r="G84" s="1215">
        <v>18</v>
      </c>
      <c r="H84" s="1215">
        <v>19</v>
      </c>
      <c r="J84" s="833">
        <v>11</v>
      </c>
      <c r="K84" s="833">
        <v>12</v>
      </c>
      <c r="L84" s="833">
        <v>13</v>
      </c>
      <c r="M84" s="833">
        <v>14</v>
      </c>
      <c r="N84" s="833">
        <v>15</v>
      </c>
      <c r="O84" s="1207">
        <v>16</v>
      </c>
      <c r="P84" s="1207">
        <v>17</v>
      </c>
    </row>
    <row r="85" spans="2:16" ht="14.65" thickBot="1">
      <c r="B85" s="827">
        <v>1.0669999999999999</v>
      </c>
      <c r="C85" s="827">
        <v>1.0724</v>
      </c>
      <c r="D85" s="827">
        <v>1.0868</v>
      </c>
      <c r="E85" s="827">
        <v>1.0849</v>
      </c>
      <c r="F85" s="827">
        <v>1.0871999999999999</v>
      </c>
      <c r="G85" s="1216"/>
      <c r="H85" s="1216"/>
      <c r="J85" s="907">
        <v>1.0757000000000001</v>
      </c>
      <c r="K85" s="907">
        <v>1.0804</v>
      </c>
      <c r="L85" s="907">
        <v>1.0787</v>
      </c>
      <c r="M85" s="907">
        <v>1.0919000000000001</v>
      </c>
      <c r="N85" s="907">
        <v>1.0946</v>
      </c>
      <c r="O85" s="1211"/>
      <c r="P85" s="1211"/>
    </row>
    <row r="86" spans="2:16">
      <c r="B86" s="828">
        <v>20</v>
      </c>
      <c r="C86" s="828">
        <v>21</v>
      </c>
      <c r="D86" s="828">
        <v>22</v>
      </c>
      <c r="E86" s="828">
        <v>23</v>
      </c>
      <c r="F86" s="828">
        <v>24</v>
      </c>
      <c r="G86" s="1215">
        <v>25</v>
      </c>
      <c r="H86" s="1215">
        <v>26</v>
      </c>
      <c r="J86" s="833">
        <v>18</v>
      </c>
      <c r="K86" s="833">
        <v>19</v>
      </c>
      <c r="L86" s="833">
        <v>20</v>
      </c>
      <c r="M86" s="833">
        <v>21</v>
      </c>
      <c r="N86" s="833">
        <v>22</v>
      </c>
      <c r="O86" s="1207">
        <v>23</v>
      </c>
      <c r="P86" s="1207">
        <v>24</v>
      </c>
    </row>
    <row r="87" spans="2:16" ht="14.65" thickBot="1">
      <c r="B87" s="827">
        <v>1.0928</v>
      </c>
      <c r="C87" s="827">
        <v>1.0954999999999999</v>
      </c>
      <c r="D87" s="827">
        <v>1.0911</v>
      </c>
      <c r="E87" s="827">
        <v>1.0900000000000001</v>
      </c>
      <c r="F87" s="827">
        <v>1.0915999999999999</v>
      </c>
      <c r="G87" s="1219"/>
      <c r="H87" s="1219"/>
      <c r="J87" s="907">
        <v>1.0918000000000001</v>
      </c>
      <c r="K87" s="907">
        <v>1.0962000000000001</v>
      </c>
      <c r="L87" s="907">
        <v>1.0944</v>
      </c>
      <c r="M87" s="907">
        <v>1.0983000000000001</v>
      </c>
      <c r="N87" s="907">
        <v>1.1023000000000001</v>
      </c>
      <c r="O87" s="1211"/>
      <c r="P87" s="1211"/>
    </row>
    <row r="88" spans="2:16">
      <c r="B88" s="828">
        <v>27</v>
      </c>
      <c r="C88" s="828">
        <v>28</v>
      </c>
      <c r="D88" s="828">
        <v>29</v>
      </c>
      <c r="E88" s="828">
        <v>30</v>
      </c>
      <c r="J88" s="1207">
        <v>25</v>
      </c>
      <c r="K88" s="1207">
        <v>26</v>
      </c>
      <c r="L88" s="833">
        <v>27</v>
      </c>
      <c r="M88" s="833">
        <v>28</v>
      </c>
      <c r="N88" s="833">
        <v>29</v>
      </c>
      <c r="O88" s="1207">
        <v>30</v>
      </c>
      <c r="P88" s="1207">
        <v>31</v>
      </c>
    </row>
    <row r="89" spans="2:16">
      <c r="B89" s="827">
        <v>1.0951</v>
      </c>
      <c r="C89" s="827">
        <v>1.0949</v>
      </c>
      <c r="D89" s="827">
        <v>1.0985</v>
      </c>
      <c r="E89" s="868">
        <v>1.0931</v>
      </c>
      <c r="J89" s="1208"/>
      <c r="K89" s="1208"/>
      <c r="L89" s="907">
        <v>1.1065</v>
      </c>
      <c r="M89" s="907">
        <v>1.1113999999999999</v>
      </c>
      <c r="N89" s="868">
        <v>1.105</v>
      </c>
      <c r="O89" s="1208"/>
      <c r="P89" s="1208"/>
    </row>
    <row r="92" spans="2:16">
      <c r="B92" s="856">
        <v>45292</v>
      </c>
      <c r="C92" s="28">
        <f>AVERAGE(B97:F97,B99:F99,B101:F101,B103:D103,C95:F95)</f>
        <v>1.0905136363636363</v>
      </c>
      <c r="J92" s="927">
        <v>45323</v>
      </c>
      <c r="K92" s="28">
        <f>AVERAGE(J97:N97,J99:N99,J101:N101,J103:M103,M95:N95)</f>
        <v>1.0794714285714284</v>
      </c>
    </row>
    <row r="93" spans="2:16" ht="14.65" thickBot="1">
      <c r="B93" s="830" t="s">
        <v>453</v>
      </c>
      <c r="C93" s="830" t="s">
        <v>454</v>
      </c>
      <c r="D93" s="830" t="s">
        <v>455</v>
      </c>
      <c r="E93" s="830" t="s">
        <v>456</v>
      </c>
      <c r="F93" s="830" t="s">
        <v>457</v>
      </c>
      <c r="G93" s="830" t="s">
        <v>458</v>
      </c>
      <c r="H93" s="831" t="s">
        <v>459</v>
      </c>
      <c r="J93" s="830" t="s">
        <v>453</v>
      </c>
      <c r="K93" s="830" t="s">
        <v>454</v>
      </c>
      <c r="L93" s="830" t="s">
        <v>455</v>
      </c>
      <c r="M93" s="830" t="s">
        <v>456</v>
      </c>
      <c r="N93" s="830" t="s">
        <v>457</v>
      </c>
      <c r="O93" s="830" t="s">
        <v>458</v>
      </c>
      <c r="P93" s="831" t="s">
        <v>459</v>
      </c>
    </row>
    <row r="94" spans="2:16">
      <c r="B94" s="1207">
        <v>1</v>
      </c>
      <c r="C94" s="833">
        <v>2</v>
      </c>
      <c r="D94" s="833">
        <v>3</v>
      </c>
      <c r="E94" s="833">
        <v>4</v>
      </c>
      <c r="F94" s="833">
        <v>5</v>
      </c>
      <c r="G94" s="1207">
        <v>6</v>
      </c>
      <c r="H94" s="1207">
        <v>7</v>
      </c>
      <c r="J94" s="1209"/>
      <c r="K94" s="1209"/>
      <c r="L94" s="1209"/>
      <c r="M94" s="833">
        <v>1</v>
      </c>
      <c r="N94" s="833">
        <v>2</v>
      </c>
      <c r="O94" s="1207">
        <v>3</v>
      </c>
      <c r="P94" s="1207">
        <v>4</v>
      </c>
    </row>
    <row r="95" spans="2:16" ht="14.65" thickBot="1">
      <c r="B95" s="1211"/>
      <c r="C95" s="832">
        <v>1.0955999999999999</v>
      </c>
      <c r="D95" s="832">
        <v>1.0919000000000001</v>
      </c>
      <c r="E95" s="832">
        <v>1.0952999999999999</v>
      </c>
      <c r="F95" s="832">
        <v>1.0921000000000001</v>
      </c>
      <c r="G95" s="1211"/>
      <c r="H95" s="1211"/>
      <c r="J95" s="1210"/>
      <c r="K95" s="1210"/>
      <c r="L95" s="1210"/>
      <c r="M95" s="832">
        <v>1.0813999999999999</v>
      </c>
      <c r="N95" s="832">
        <v>1.0883</v>
      </c>
      <c r="O95" s="1211"/>
      <c r="P95" s="1211"/>
    </row>
    <row r="96" spans="2:16">
      <c r="B96" s="833">
        <v>8</v>
      </c>
      <c r="C96" s="833">
        <v>9</v>
      </c>
      <c r="D96" s="833">
        <v>10</v>
      </c>
      <c r="E96" s="833">
        <v>11</v>
      </c>
      <c r="F96" s="833">
        <v>12</v>
      </c>
      <c r="G96" s="1207">
        <v>13</v>
      </c>
      <c r="H96" s="1207">
        <v>14</v>
      </c>
      <c r="J96" s="833">
        <v>5</v>
      </c>
      <c r="K96" s="833">
        <v>6</v>
      </c>
      <c r="L96" s="833">
        <v>7</v>
      </c>
      <c r="M96" s="833">
        <v>8</v>
      </c>
      <c r="N96" s="833">
        <v>9</v>
      </c>
      <c r="O96" s="1207">
        <v>10</v>
      </c>
      <c r="P96" s="1207">
        <v>11</v>
      </c>
    </row>
    <row r="97" spans="2:16" ht="14.65" thickBot="1">
      <c r="B97" s="832">
        <v>1.0946</v>
      </c>
      <c r="C97" s="832">
        <v>1.0940000000000001</v>
      </c>
      <c r="D97" s="832">
        <v>1.0946</v>
      </c>
      <c r="E97" s="832">
        <v>1.0987</v>
      </c>
      <c r="F97" s="832">
        <v>1.0942000000000001</v>
      </c>
      <c r="G97" s="1211"/>
      <c r="H97" s="1211"/>
      <c r="J97" s="832">
        <v>1.0746</v>
      </c>
      <c r="K97" s="832">
        <v>1.0743</v>
      </c>
      <c r="L97" s="832">
        <v>1.0775999999999999</v>
      </c>
      <c r="M97" s="832">
        <v>1.0758000000000001</v>
      </c>
      <c r="N97" s="832">
        <v>1.0771999999999999</v>
      </c>
      <c r="O97" s="1211"/>
      <c r="P97" s="1211"/>
    </row>
    <row r="98" spans="2:16">
      <c r="B98" s="833">
        <v>15</v>
      </c>
      <c r="C98" s="833">
        <v>16</v>
      </c>
      <c r="D98" s="833">
        <v>17</v>
      </c>
      <c r="E98" s="833">
        <v>18</v>
      </c>
      <c r="F98" s="833">
        <v>19</v>
      </c>
      <c r="G98" s="1207">
        <v>20</v>
      </c>
      <c r="H98" s="1207">
        <v>21</v>
      </c>
      <c r="J98" s="833">
        <v>12</v>
      </c>
      <c r="K98" s="833">
        <v>13</v>
      </c>
      <c r="L98" s="833">
        <v>14</v>
      </c>
      <c r="M98" s="833">
        <v>15</v>
      </c>
      <c r="N98" s="833">
        <v>16</v>
      </c>
      <c r="O98" s="1207">
        <v>17</v>
      </c>
      <c r="P98" s="1207">
        <v>18</v>
      </c>
    </row>
    <row r="99" spans="2:16" ht="14.65" thickBot="1">
      <c r="B99" s="832">
        <v>1.0945</v>
      </c>
      <c r="C99" s="832">
        <v>1.0882000000000001</v>
      </c>
      <c r="D99" s="832">
        <v>1.0876999999999999</v>
      </c>
      <c r="E99" s="832">
        <v>1.0874999999999999</v>
      </c>
      <c r="F99" s="832">
        <v>1.0887</v>
      </c>
      <c r="G99" s="1211"/>
      <c r="H99" s="1211"/>
      <c r="J99" s="832">
        <v>1.0772999999999999</v>
      </c>
      <c r="K99" s="832">
        <v>1.0792999999999999</v>
      </c>
      <c r="L99" s="832">
        <v>1.0712999999999999</v>
      </c>
      <c r="M99" s="832">
        <v>1.0743</v>
      </c>
      <c r="N99" s="832">
        <v>1.0768</v>
      </c>
      <c r="O99" s="1211"/>
      <c r="P99" s="1211"/>
    </row>
    <row r="100" spans="2:16">
      <c r="B100" s="833">
        <v>22</v>
      </c>
      <c r="C100" s="833">
        <v>23</v>
      </c>
      <c r="D100" s="833">
        <v>24</v>
      </c>
      <c r="E100" s="833">
        <v>25</v>
      </c>
      <c r="F100" s="833">
        <v>26</v>
      </c>
      <c r="G100" s="1207">
        <v>27</v>
      </c>
      <c r="H100" s="1207">
        <v>28</v>
      </c>
      <c r="J100" s="833">
        <v>19</v>
      </c>
      <c r="K100" s="833">
        <v>20</v>
      </c>
      <c r="L100" s="833">
        <v>21</v>
      </c>
      <c r="M100" s="833">
        <v>22</v>
      </c>
      <c r="N100" s="833">
        <v>23</v>
      </c>
      <c r="O100" s="1207">
        <v>24</v>
      </c>
      <c r="P100" s="1207">
        <v>25</v>
      </c>
    </row>
    <row r="101" spans="2:16" ht="14.65" thickBot="1">
      <c r="B101" s="832">
        <v>1.089</v>
      </c>
      <c r="C101" s="832">
        <v>1.0871999999999999</v>
      </c>
      <c r="D101" s="832">
        <v>1.0905</v>
      </c>
      <c r="E101" s="832">
        <v>1.0892999999999999</v>
      </c>
      <c r="F101" s="832">
        <v>1.0871</v>
      </c>
      <c r="G101" s="1208"/>
      <c r="H101" s="1208"/>
      <c r="J101" s="832">
        <v>1.0775999999999999</v>
      </c>
      <c r="K101" s="832">
        <v>1.0802</v>
      </c>
      <c r="L101" s="832">
        <v>1.0809</v>
      </c>
      <c r="M101" s="832">
        <v>1.0844</v>
      </c>
      <c r="N101" s="832">
        <v>1.0833999999999999</v>
      </c>
      <c r="O101" s="1208"/>
      <c r="P101" s="1208"/>
    </row>
    <row r="102" spans="2:16">
      <c r="B102" s="833">
        <v>29</v>
      </c>
      <c r="C102" s="833">
        <v>30</v>
      </c>
      <c r="D102" s="833">
        <v>31</v>
      </c>
      <c r="J102" s="833">
        <v>26</v>
      </c>
      <c r="K102" s="833">
        <v>27</v>
      </c>
      <c r="L102" s="833">
        <v>28</v>
      </c>
      <c r="M102" s="833">
        <v>29</v>
      </c>
    </row>
    <row r="103" spans="2:16">
      <c r="B103" s="832">
        <v>1.0823</v>
      </c>
      <c r="C103" s="832">
        <v>1.0846</v>
      </c>
      <c r="D103" s="868">
        <v>1.0837000000000001</v>
      </c>
      <c r="J103" s="832">
        <v>1.0851999999999999</v>
      </c>
      <c r="K103" s="832">
        <v>1.0855999999999999</v>
      </c>
      <c r="L103" s="832">
        <v>1.0808</v>
      </c>
      <c r="M103" s="868">
        <v>1.0826</v>
      </c>
    </row>
    <row r="106" spans="2:16">
      <c r="B106" s="928">
        <v>45352</v>
      </c>
      <c r="C106" s="28">
        <f>AVERAGE(B111:F111,B113:F113,B115:F115,B117:E117,F109)</f>
        <v>1.0872199999999999</v>
      </c>
      <c r="J106" s="961">
        <v>45383</v>
      </c>
      <c r="K106" s="28">
        <f>AVERAGE(J111:N111,J113:N113,J115:N115,J117:K117,K109:N109)</f>
        <v>1.0727761904761903</v>
      </c>
    </row>
    <row r="107" spans="2:16" ht="14.65" thickBot="1">
      <c r="B107" s="830" t="s">
        <v>453</v>
      </c>
      <c r="C107" s="830" t="s">
        <v>454</v>
      </c>
      <c r="D107" s="830" t="s">
        <v>455</v>
      </c>
      <c r="E107" s="830" t="s">
        <v>456</v>
      </c>
      <c r="F107" s="830" t="s">
        <v>457</v>
      </c>
      <c r="G107" s="830" t="s">
        <v>458</v>
      </c>
      <c r="H107" s="831" t="s">
        <v>459</v>
      </c>
      <c r="J107" s="830" t="s">
        <v>453</v>
      </c>
      <c r="K107" s="830" t="s">
        <v>454</v>
      </c>
      <c r="L107" s="830" t="s">
        <v>455</v>
      </c>
      <c r="M107" s="830" t="s">
        <v>456</v>
      </c>
      <c r="N107" s="830" t="s">
        <v>457</v>
      </c>
      <c r="O107" s="830" t="s">
        <v>458</v>
      </c>
      <c r="P107" s="831" t="s">
        <v>459</v>
      </c>
    </row>
    <row r="108" spans="2:16">
      <c r="B108" s="1209"/>
      <c r="C108" s="1209"/>
      <c r="D108" s="1209"/>
      <c r="E108" s="1209"/>
      <c r="F108" s="833">
        <v>1</v>
      </c>
      <c r="G108" s="1207">
        <v>2</v>
      </c>
      <c r="H108" s="1207">
        <v>3</v>
      </c>
      <c r="J108" s="1207">
        <v>1</v>
      </c>
      <c r="K108" s="833">
        <v>2</v>
      </c>
      <c r="L108" s="833">
        <v>3</v>
      </c>
      <c r="M108" s="833">
        <v>4</v>
      </c>
      <c r="N108" s="833">
        <v>5</v>
      </c>
      <c r="O108" s="1207">
        <v>6</v>
      </c>
      <c r="P108" s="1207">
        <v>7</v>
      </c>
    </row>
    <row r="109" spans="2:16" ht="14.65" thickBot="1">
      <c r="B109" s="1210"/>
      <c r="C109" s="1210"/>
      <c r="D109" s="1210"/>
      <c r="E109" s="1210"/>
      <c r="F109" s="832">
        <v>1.0812999999999999</v>
      </c>
      <c r="G109" s="1211"/>
      <c r="H109" s="1211"/>
      <c r="J109" s="1211"/>
      <c r="K109" s="832">
        <v>1.0749</v>
      </c>
      <c r="L109" s="832">
        <v>1.0783</v>
      </c>
      <c r="M109" s="832">
        <v>1.0851999999999999</v>
      </c>
      <c r="N109" s="832">
        <v>1.0841000000000001</v>
      </c>
      <c r="O109" s="1211"/>
      <c r="P109" s="1211"/>
    </row>
    <row r="110" spans="2:16">
      <c r="B110" s="833">
        <v>4</v>
      </c>
      <c r="C110" s="833">
        <v>5</v>
      </c>
      <c r="D110" s="833">
        <v>6</v>
      </c>
      <c r="E110" s="833">
        <v>7</v>
      </c>
      <c r="F110" s="833">
        <v>8</v>
      </c>
      <c r="G110" s="1207">
        <v>9</v>
      </c>
      <c r="H110" s="1207">
        <v>10</v>
      </c>
      <c r="J110" s="833">
        <v>8</v>
      </c>
      <c r="K110" s="833">
        <v>9</v>
      </c>
      <c r="L110" s="833">
        <v>10</v>
      </c>
      <c r="M110" s="833">
        <v>11</v>
      </c>
      <c r="N110" s="833">
        <v>12</v>
      </c>
      <c r="O110" s="1207">
        <v>13</v>
      </c>
      <c r="P110" s="1207">
        <v>14</v>
      </c>
    </row>
    <row r="111" spans="2:16" ht="14.65" thickBot="1">
      <c r="B111" s="832">
        <v>1.0846</v>
      </c>
      <c r="C111" s="832">
        <v>1.0849</v>
      </c>
      <c r="D111" s="832">
        <v>1.0873999999999999</v>
      </c>
      <c r="E111" s="832">
        <v>1.0894999999999999</v>
      </c>
      <c r="F111" s="832">
        <v>1.0931999999999999</v>
      </c>
      <c r="G111" s="1211"/>
      <c r="H111" s="1211"/>
      <c r="J111" s="832">
        <v>1.0823</v>
      </c>
      <c r="K111" s="832">
        <v>1.0867</v>
      </c>
      <c r="L111" s="832">
        <v>1.0860000000000001</v>
      </c>
      <c r="M111" s="832">
        <v>1.0729</v>
      </c>
      <c r="N111" s="832">
        <v>1.0651999999999999</v>
      </c>
      <c r="O111" s="1211"/>
      <c r="P111" s="1211"/>
    </row>
    <row r="112" spans="2:16">
      <c r="B112" s="833">
        <v>11</v>
      </c>
      <c r="C112" s="833">
        <v>12</v>
      </c>
      <c r="D112" s="833">
        <v>13</v>
      </c>
      <c r="E112" s="833">
        <v>14</v>
      </c>
      <c r="F112" s="833">
        <v>15</v>
      </c>
      <c r="G112" s="1207">
        <v>16</v>
      </c>
      <c r="H112" s="1207">
        <v>17</v>
      </c>
      <c r="J112" s="833">
        <v>15</v>
      </c>
      <c r="K112" s="833">
        <v>16</v>
      </c>
      <c r="L112" s="833">
        <v>17</v>
      </c>
      <c r="M112" s="833">
        <v>18</v>
      </c>
      <c r="N112" s="833">
        <v>19</v>
      </c>
      <c r="O112" s="1207">
        <v>20</v>
      </c>
      <c r="P112" s="1207">
        <v>21</v>
      </c>
    </row>
    <row r="113" spans="2:16" ht="14.65" thickBot="1">
      <c r="B113" s="832">
        <v>1.0926</v>
      </c>
      <c r="C113" s="832">
        <v>1.0915999999999999</v>
      </c>
      <c r="D113" s="832">
        <v>1.0939000000000001</v>
      </c>
      <c r="E113" s="832">
        <v>1.0925</v>
      </c>
      <c r="F113" s="832">
        <v>1.0891999999999999</v>
      </c>
      <c r="G113" s="1211"/>
      <c r="H113" s="1211"/>
      <c r="J113" s="832">
        <v>1.0656000000000001</v>
      </c>
      <c r="K113" s="832">
        <v>1.0637000000000001</v>
      </c>
      <c r="L113" s="832">
        <v>1.0638000000000001</v>
      </c>
      <c r="M113" s="832">
        <v>1.0679000000000001</v>
      </c>
      <c r="N113" s="832">
        <v>1.0652999999999999</v>
      </c>
      <c r="O113" s="1211"/>
      <c r="P113" s="1211"/>
    </row>
    <row r="114" spans="2:16">
      <c r="B114" s="833">
        <v>18</v>
      </c>
      <c r="C114" s="833">
        <v>19</v>
      </c>
      <c r="D114" s="833">
        <v>20</v>
      </c>
      <c r="E114" s="833">
        <v>21</v>
      </c>
      <c r="F114" s="833">
        <v>22</v>
      </c>
      <c r="G114" s="1207">
        <v>23</v>
      </c>
      <c r="H114" s="1207">
        <v>24</v>
      </c>
      <c r="J114" s="833">
        <v>22</v>
      </c>
      <c r="K114" s="833">
        <v>23</v>
      </c>
      <c r="L114" s="833">
        <v>24</v>
      </c>
      <c r="M114" s="833">
        <v>25</v>
      </c>
      <c r="N114" s="833">
        <v>26</v>
      </c>
      <c r="O114" s="1207">
        <v>27</v>
      </c>
      <c r="P114" s="1207">
        <v>28</v>
      </c>
    </row>
    <row r="115" spans="2:16" ht="14.65" thickBot="1">
      <c r="B115" s="832">
        <v>1.0891999999999999</v>
      </c>
      <c r="C115" s="832">
        <v>1.0853999999999999</v>
      </c>
      <c r="D115" s="832">
        <v>1.0844</v>
      </c>
      <c r="E115" s="832">
        <v>1.0907</v>
      </c>
      <c r="F115" s="832">
        <v>1.0823</v>
      </c>
      <c r="G115" s="1211"/>
      <c r="H115" s="1211"/>
      <c r="J115" s="832">
        <v>1.0631999999999999</v>
      </c>
      <c r="K115" s="832">
        <v>1.0673999999999999</v>
      </c>
      <c r="L115" s="832">
        <v>1.0686</v>
      </c>
      <c r="M115" s="832">
        <v>1.0720000000000001</v>
      </c>
      <c r="N115" s="832">
        <v>1.0713999999999999</v>
      </c>
      <c r="O115" s="1208"/>
      <c r="P115" s="1208"/>
    </row>
    <row r="116" spans="2:16">
      <c r="B116" s="833">
        <v>25</v>
      </c>
      <c r="C116" s="833">
        <v>26</v>
      </c>
      <c r="D116" s="833">
        <v>27</v>
      </c>
      <c r="E116" s="833">
        <v>28</v>
      </c>
      <c r="F116" s="1207">
        <v>29</v>
      </c>
      <c r="G116" s="1207">
        <v>30</v>
      </c>
      <c r="H116" s="1207">
        <v>31</v>
      </c>
      <c r="J116" s="833">
        <v>29</v>
      </c>
      <c r="K116" s="833">
        <v>30</v>
      </c>
    </row>
    <row r="117" spans="2:16">
      <c r="B117" s="832">
        <v>1.0834999999999999</v>
      </c>
      <c r="C117" s="832">
        <v>1.0854999999999999</v>
      </c>
      <c r="D117" s="832">
        <v>1.0815999999999999</v>
      </c>
      <c r="E117" s="868">
        <v>1.0810999999999999</v>
      </c>
      <c r="F117" s="1208"/>
      <c r="G117" s="1208"/>
      <c r="H117" s="1208"/>
      <c r="J117" s="832">
        <v>1.0720000000000001</v>
      </c>
      <c r="K117" s="868">
        <v>1.0718000000000001</v>
      </c>
    </row>
    <row r="120" spans="2:16">
      <c r="B120" s="965">
        <v>45413</v>
      </c>
      <c r="C120" s="28">
        <f>AVERAGE(B125:F125,B127:F127,B129:F129,B131:F131,E123:F123)</f>
        <v>1.0812227272727273</v>
      </c>
      <c r="J120" s="966">
        <v>45444</v>
      </c>
      <c r="K120" s="28">
        <f>AVERAGE(J125:N125,J127:N127,J129:N129,J131:N131)</f>
        <v>1.0759000000000001</v>
      </c>
    </row>
    <row r="121" spans="2:16" ht="14.65" thickBot="1">
      <c r="B121" s="830" t="s">
        <v>453</v>
      </c>
      <c r="C121" s="830" t="s">
        <v>454</v>
      </c>
      <c r="D121" s="830" t="s">
        <v>455</v>
      </c>
      <c r="E121" s="830" t="s">
        <v>456</v>
      </c>
      <c r="F121" s="830" t="s">
        <v>457</v>
      </c>
      <c r="G121" s="830" t="s">
        <v>458</v>
      </c>
      <c r="H121" s="831" t="s">
        <v>459</v>
      </c>
      <c r="J121" s="830" t="s">
        <v>453</v>
      </c>
      <c r="K121" s="830" t="s">
        <v>454</v>
      </c>
      <c r="L121" s="830" t="s">
        <v>455</v>
      </c>
      <c r="M121" s="830" t="s">
        <v>456</v>
      </c>
      <c r="N121" s="830" t="s">
        <v>457</v>
      </c>
      <c r="O121" s="830" t="s">
        <v>458</v>
      </c>
      <c r="P121" s="831" t="s">
        <v>459</v>
      </c>
    </row>
    <row r="122" spans="2:16">
      <c r="B122" s="1209"/>
      <c r="C122" s="1209"/>
      <c r="D122" s="1207">
        <v>1</v>
      </c>
      <c r="E122" s="833">
        <v>2</v>
      </c>
      <c r="F122" s="833">
        <v>3</v>
      </c>
      <c r="G122" s="1207">
        <v>4</v>
      </c>
      <c r="H122" s="1207">
        <v>5</v>
      </c>
      <c r="J122" s="1209"/>
      <c r="K122" s="1209"/>
      <c r="L122" s="1209"/>
      <c r="M122" s="1209"/>
      <c r="N122" s="1209"/>
      <c r="O122" s="1207">
        <v>1</v>
      </c>
      <c r="P122" s="1207">
        <v>2</v>
      </c>
    </row>
    <row r="123" spans="2:16" ht="14.65" thickBot="1">
      <c r="B123" s="1210"/>
      <c r="C123" s="1210"/>
      <c r="D123" s="1211"/>
      <c r="E123" s="832">
        <v>1.0698000000000001</v>
      </c>
      <c r="F123" s="832">
        <v>1.0744</v>
      </c>
      <c r="G123" s="1211"/>
      <c r="H123" s="1211"/>
      <c r="J123" s="1210"/>
      <c r="K123" s="1210"/>
      <c r="L123" s="1210"/>
      <c r="M123" s="1210"/>
      <c r="N123" s="1210"/>
      <c r="O123" s="1211"/>
      <c r="P123" s="1211"/>
    </row>
    <row r="124" spans="2:16">
      <c r="B124" s="833">
        <v>6</v>
      </c>
      <c r="C124" s="833">
        <v>7</v>
      </c>
      <c r="D124" s="833">
        <v>8</v>
      </c>
      <c r="E124" s="833">
        <v>9</v>
      </c>
      <c r="F124" s="833">
        <v>10</v>
      </c>
      <c r="G124" s="1207">
        <v>11</v>
      </c>
      <c r="H124" s="1207">
        <v>12</v>
      </c>
      <c r="J124" s="833">
        <v>3</v>
      </c>
      <c r="K124" s="833">
        <v>4</v>
      </c>
      <c r="L124" s="833">
        <v>5</v>
      </c>
      <c r="M124" s="833">
        <v>6</v>
      </c>
      <c r="N124" s="833">
        <v>7</v>
      </c>
      <c r="O124" s="1207">
        <v>8</v>
      </c>
      <c r="P124" s="1207">
        <v>9</v>
      </c>
    </row>
    <row r="125" spans="2:16" ht="14.65" thickBot="1">
      <c r="B125" s="832">
        <v>1.0775999999999999</v>
      </c>
      <c r="C125" s="832">
        <v>1.0766</v>
      </c>
      <c r="D125" s="832">
        <v>1.0743</v>
      </c>
      <c r="E125" s="832">
        <v>1.0731999999999999</v>
      </c>
      <c r="F125" s="832">
        <v>1.0779000000000001</v>
      </c>
      <c r="G125" s="1211"/>
      <c r="H125" s="1211"/>
      <c r="J125" s="832">
        <v>1.0842000000000001</v>
      </c>
      <c r="K125" s="832">
        <v>1.0865</v>
      </c>
      <c r="L125" s="832">
        <v>1.0871999999999999</v>
      </c>
      <c r="M125" s="832">
        <v>1.0865</v>
      </c>
      <c r="N125" s="832">
        <v>1.0898000000000001</v>
      </c>
      <c r="O125" s="1211"/>
      <c r="P125" s="1211"/>
    </row>
    <row r="126" spans="2:16">
      <c r="B126" s="833">
        <v>13</v>
      </c>
      <c r="C126" s="833">
        <v>14</v>
      </c>
      <c r="D126" s="833">
        <v>15</v>
      </c>
      <c r="E126" s="833">
        <v>16</v>
      </c>
      <c r="F126" s="833">
        <v>17</v>
      </c>
      <c r="G126" s="1207">
        <v>18</v>
      </c>
      <c r="H126" s="1207">
        <v>19</v>
      </c>
      <c r="J126" s="833">
        <v>10</v>
      </c>
      <c r="K126" s="833">
        <v>11</v>
      </c>
      <c r="L126" s="833">
        <v>12</v>
      </c>
      <c r="M126" s="833">
        <v>13</v>
      </c>
      <c r="N126" s="833">
        <v>14</v>
      </c>
      <c r="O126" s="1207">
        <v>15</v>
      </c>
      <c r="P126" s="1207">
        <v>16</v>
      </c>
    </row>
    <row r="127" spans="2:16" ht="14.65" thickBot="1">
      <c r="B127" s="832">
        <v>1.0794999999999999</v>
      </c>
      <c r="C127" s="832">
        <v>1.0795999999999999</v>
      </c>
      <c r="D127" s="832">
        <v>1.0831999999999999</v>
      </c>
      <c r="E127" s="832">
        <v>1.0866</v>
      </c>
      <c r="F127" s="832">
        <v>1.0844</v>
      </c>
      <c r="G127" s="1211"/>
      <c r="H127" s="1211"/>
      <c r="J127" s="832">
        <v>1.0755999999999999</v>
      </c>
      <c r="K127" s="832">
        <v>1.073</v>
      </c>
      <c r="L127" s="832">
        <v>1.0765</v>
      </c>
      <c r="M127" s="832">
        <v>1.0784</v>
      </c>
      <c r="N127" s="832">
        <v>1.0686</v>
      </c>
      <c r="O127" s="1211"/>
      <c r="P127" s="1211"/>
    </row>
    <row r="128" spans="2:16">
      <c r="B128" s="833">
        <v>20</v>
      </c>
      <c r="C128" s="833">
        <v>21</v>
      </c>
      <c r="D128" s="833">
        <v>22</v>
      </c>
      <c r="E128" s="833">
        <v>23</v>
      </c>
      <c r="F128" s="833">
        <v>24</v>
      </c>
      <c r="G128" s="1207">
        <v>25</v>
      </c>
      <c r="H128" s="1207">
        <v>26</v>
      </c>
      <c r="J128" s="833">
        <v>17</v>
      </c>
      <c r="K128" s="833">
        <v>18</v>
      </c>
      <c r="L128" s="833">
        <v>19</v>
      </c>
      <c r="M128" s="833">
        <v>20</v>
      </c>
      <c r="N128" s="833">
        <v>21</v>
      </c>
      <c r="O128" s="1207">
        <v>22</v>
      </c>
      <c r="P128" s="1207">
        <v>23</v>
      </c>
    </row>
    <row r="129" spans="2:16" ht="14.65" thickBot="1">
      <c r="B129" s="832">
        <v>1.0861000000000001</v>
      </c>
      <c r="C129" s="832">
        <v>1.0864</v>
      </c>
      <c r="D129" s="832">
        <v>1.083</v>
      </c>
      <c r="E129" s="832">
        <v>1.0853999999999999</v>
      </c>
      <c r="F129" s="832">
        <v>1.0840000000000001</v>
      </c>
      <c r="G129" s="1211"/>
      <c r="H129" s="1208"/>
      <c r="J129" s="832">
        <v>1.0711999999999999</v>
      </c>
      <c r="K129" s="832">
        <v>1.0714999999999999</v>
      </c>
      <c r="L129" s="832">
        <v>1.0749</v>
      </c>
      <c r="M129" s="832">
        <v>1.0719000000000001</v>
      </c>
      <c r="N129" s="832">
        <v>1.0688</v>
      </c>
      <c r="O129" s="1211"/>
      <c r="P129" s="1211"/>
    </row>
    <row r="130" spans="2:16">
      <c r="B130" s="833">
        <v>27</v>
      </c>
      <c r="C130" s="833">
        <v>28</v>
      </c>
      <c r="D130" s="833">
        <v>29</v>
      </c>
      <c r="E130" s="833">
        <v>30</v>
      </c>
      <c r="F130" s="833">
        <v>31</v>
      </c>
      <c r="G130" s="1209"/>
      <c r="J130" s="833">
        <v>24</v>
      </c>
      <c r="K130" s="833">
        <v>25</v>
      </c>
      <c r="L130" s="833">
        <v>26</v>
      </c>
      <c r="M130" s="833">
        <v>27</v>
      </c>
      <c r="N130" s="833">
        <v>28</v>
      </c>
      <c r="O130" s="1207">
        <v>29</v>
      </c>
      <c r="P130" s="1207">
        <v>30</v>
      </c>
    </row>
    <row r="131" spans="2:16">
      <c r="B131" s="832">
        <v>1.0843</v>
      </c>
      <c r="C131" s="832">
        <v>1.0882000000000001</v>
      </c>
      <c r="D131" s="832">
        <v>1.0857000000000001</v>
      </c>
      <c r="E131" s="832">
        <v>1.0814999999999999</v>
      </c>
      <c r="F131" s="868">
        <v>1.0851999999999999</v>
      </c>
      <c r="G131" s="1212"/>
      <c r="J131" s="832">
        <v>1.073</v>
      </c>
      <c r="K131" s="832">
        <v>1.0713999999999999</v>
      </c>
      <c r="L131" s="832">
        <v>1.0689</v>
      </c>
      <c r="M131" s="832">
        <v>1.0696000000000001</v>
      </c>
      <c r="N131" s="868">
        <v>1.0705</v>
      </c>
      <c r="O131" s="1208"/>
      <c r="P131" s="1208"/>
    </row>
    <row r="134" spans="2:16">
      <c r="B134" s="968">
        <v>45474</v>
      </c>
      <c r="C134" s="28">
        <f>AVERAGE(B139:F139,B141:F141,B143:F143,B145:D145,B137:F137)</f>
        <v>1.0844086956521739</v>
      </c>
      <c r="J134" s="1030">
        <v>45505</v>
      </c>
      <c r="K134" s="28">
        <f>AVERAGE(J139:N139,J141:N141,J143:N143,J145:N145,M137:N137)</f>
        <v>1.1012181818181817</v>
      </c>
    </row>
    <row r="135" spans="2:16" ht="14.65" thickBot="1">
      <c r="B135" s="830" t="s">
        <v>453</v>
      </c>
      <c r="C135" s="830" t="s">
        <v>454</v>
      </c>
      <c r="D135" s="830" t="s">
        <v>455</v>
      </c>
      <c r="E135" s="830" t="s">
        <v>456</v>
      </c>
      <c r="F135" s="830" t="s">
        <v>457</v>
      </c>
      <c r="G135" s="830" t="s">
        <v>458</v>
      </c>
      <c r="H135" s="831" t="s">
        <v>459</v>
      </c>
      <c r="J135" s="825" t="s">
        <v>453</v>
      </c>
      <c r="K135" s="825" t="s">
        <v>454</v>
      </c>
      <c r="L135" s="825" t="s">
        <v>455</v>
      </c>
      <c r="M135" s="825" t="s">
        <v>456</v>
      </c>
      <c r="N135" s="825" t="s">
        <v>457</v>
      </c>
      <c r="O135" s="825" t="s">
        <v>458</v>
      </c>
      <c r="P135" s="826" t="s">
        <v>459</v>
      </c>
    </row>
    <row r="136" spans="2:16">
      <c r="B136" s="833">
        <v>1</v>
      </c>
      <c r="C136" s="833">
        <v>2</v>
      </c>
      <c r="D136" s="833">
        <v>3</v>
      </c>
      <c r="E136" s="833">
        <v>4</v>
      </c>
      <c r="F136" s="833">
        <v>5</v>
      </c>
      <c r="G136" s="1207">
        <v>6</v>
      </c>
      <c r="H136" s="1207">
        <v>7</v>
      </c>
      <c r="J136" s="1213"/>
      <c r="K136" s="1213"/>
      <c r="L136" s="1213"/>
      <c r="M136" s="828">
        <v>1</v>
      </c>
      <c r="N136" s="828">
        <v>2</v>
      </c>
      <c r="O136" s="1215">
        <v>3</v>
      </c>
      <c r="P136" s="1215">
        <v>4</v>
      </c>
    </row>
    <row r="137" spans="2:16" ht="14.65" thickBot="1">
      <c r="B137" s="832">
        <v>1.0745</v>
      </c>
      <c r="C137" s="832">
        <v>1.0729</v>
      </c>
      <c r="D137" s="832">
        <v>1.0758000000000001</v>
      </c>
      <c r="E137" s="832">
        <v>1.08</v>
      </c>
      <c r="F137" s="832">
        <v>1.0824</v>
      </c>
      <c r="G137" s="1211"/>
      <c r="H137" s="1211"/>
      <c r="J137" s="1214"/>
      <c r="K137" s="1214"/>
      <c r="L137" s="1214"/>
      <c r="M137" s="827">
        <v>1.0789</v>
      </c>
      <c r="N137" s="827">
        <v>1.0834999999999999</v>
      </c>
      <c r="O137" s="1216"/>
      <c r="P137" s="1216"/>
    </row>
    <row r="138" spans="2:16">
      <c r="B138" s="833">
        <v>8</v>
      </c>
      <c r="C138" s="833">
        <v>9</v>
      </c>
      <c r="D138" s="833">
        <v>10</v>
      </c>
      <c r="E138" s="833">
        <v>11</v>
      </c>
      <c r="F138" s="833">
        <v>12</v>
      </c>
      <c r="G138" s="1207">
        <v>13</v>
      </c>
      <c r="H138" s="1207">
        <v>14</v>
      </c>
      <c r="J138" s="828">
        <v>5</v>
      </c>
      <c r="K138" s="828">
        <v>6</v>
      </c>
      <c r="L138" s="828">
        <v>7</v>
      </c>
      <c r="M138" s="828">
        <v>8</v>
      </c>
      <c r="N138" s="828">
        <v>9</v>
      </c>
      <c r="O138" s="1215">
        <v>10</v>
      </c>
      <c r="P138" s="1215">
        <v>11</v>
      </c>
    </row>
    <row r="139" spans="2:16" ht="14.65" thickBot="1">
      <c r="B139" s="832">
        <v>1.0834999999999999</v>
      </c>
      <c r="C139" s="832">
        <v>1.0813999999999999</v>
      </c>
      <c r="D139" s="832">
        <v>1.0825</v>
      </c>
      <c r="E139" s="832">
        <v>1.0854999999999999</v>
      </c>
      <c r="F139" s="832">
        <v>1.089</v>
      </c>
      <c r="G139" s="1211"/>
      <c r="H139" s="1211"/>
      <c r="J139" s="827">
        <v>1.0966</v>
      </c>
      <c r="K139" s="827">
        <v>1.0914999999999999</v>
      </c>
      <c r="L139" s="827">
        <v>1.0922000000000001</v>
      </c>
      <c r="M139" s="827">
        <v>1.093</v>
      </c>
      <c r="N139" s="827">
        <v>1.0916999999999999</v>
      </c>
      <c r="O139" s="1216"/>
      <c r="P139" s="1216"/>
    </row>
    <row r="140" spans="2:16">
      <c r="B140" s="833">
        <v>15</v>
      </c>
      <c r="C140" s="833">
        <v>16</v>
      </c>
      <c r="D140" s="833">
        <v>17</v>
      </c>
      <c r="E140" s="833">
        <v>18</v>
      </c>
      <c r="F140" s="833">
        <v>19</v>
      </c>
      <c r="G140" s="1207">
        <v>20</v>
      </c>
      <c r="H140" s="1207">
        <v>21</v>
      </c>
      <c r="J140" s="828">
        <v>12</v>
      </c>
      <c r="K140" s="828">
        <v>13</v>
      </c>
      <c r="L140" s="828">
        <v>14</v>
      </c>
      <c r="M140" s="828">
        <v>15</v>
      </c>
      <c r="N140" s="828">
        <v>16</v>
      </c>
      <c r="O140" s="1215">
        <v>17</v>
      </c>
      <c r="P140" s="1215">
        <v>18</v>
      </c>
    </row>
    <row r="141" spans="2:16" ht="14.65" thickBot="1">
      <c r="B141" s="832">
        <v>1.0907</v>
      </c>
      <c r="C141" s="832">
        <v>1.0902000000000001</v>
      </c>
      <c r="D141" s="832">
        <v>1.0933999999999999</v>
      </c>
      <c r="E141" s="832">
        <v>1.093</v>
      </c>
      <c r="F141" s="832">
        <v>1.089</v>
      </c>
      <c r="G141" s="1211"/>
      <c r="H141" s="1211"/>
      <c r="J141" s="827">
        <v>1.0925</v>
      </c>
      <c r="K141" s="827">
        <v>1.0931</v>
      </c>
      <c r="L141" s="827">
        <v>1.1019000000000001</v>
      </c>
      <c r="M141" s="827">
        <v>1.1011</v>
      </c>
      <c r="N141" s="827">
        <v>1.0993999999999999</v>
      </c>
      <c r="O141" s="1216"/>
      <c r="P141" s="1216"/>
    </row>
    <row r="142" spans="2:16">
      <c r="B142" s="833">
        <v>22</v>
      </c>
      <c r="C142" s="833">
        <v>23</v>
      </c>
      <c r="D142" s="833">
        <v>24</v>
      </c>
      <c r="E142" s="833">
        <v>25</v>
      </c>
      <c r="F142" s="833">
        <v>26</v>
      </c>
      <c r="G142" s="1207">
        <v>27</v>
      </c>
      <c r="H142" s="1207">
        <v>28</v>
      </c>
      <c r="J142" s="828">
        <v>19</v>
      </c>
      <c r="K142" s="828">
        <v>20</v>
      </c>
      <c r="L142" s="828">
        <v>21</v>
      </c>
      <c r="M142" s="828">
        <v>22</v>
      </c>
      <c r="N142" s="828">
        <v>23</v>
      </c>
      <c r="O142" s="1215">
        <v>24</v>
      </c>
      <c r="P142" s="1215">
        <v>25</v>
      </c>
    </row>
    <row r="143" spans="2:16" ht="14.65" thickBot="1">
      <c r="B143" s="832">
        <v>1.0888</v>
      </c>
      <c r="C143" s="832">
        <v>1.0860000000000001</v>
      </c>
      <c r="D143" s="832">
        <v>1.0848</v>
      </c>
      <c r="E143" s="832">
        <v>1.0851</v>
      </c>
      <c r="F143" s="832">
        <v>1.0860000000000001</v>
      </c>
      <c r="G143" s="1208"/>
      <c r="H143" s="1208"/>
      <c r="J143" s="827">
        <v>1.1041000000000001</v>
      </c>
      <c r="K143" s="827">
        <v>1.1084000000000001</v>
      </c>
      <c r="L143" s="827">
        <v>1.1115999999999999</v>
      </c>
      <c r="M143" s="827">
        <v>1.1134999999999999</v>
      </c>
      <c r="N143" s="827">
        <v>1.1121000000000001</v>
      </c>
      <c r="O143" s="1216"/>
      <c r="P143" s="1216"/>
    </row>
    <row r="144" spans="2:16">
      <c r="B144" s="833">
        <v>29</v>
      </c>
      <c r="C144" s="833">
        <v>30</v>
      </c>
      <c r="D144" s="833">
        <v>31</v>
      </c>
      <c r="J144" s="828">
        <v>26</v>
      </c>
      <c r="K144" s="828">
        <v>27</v>
      </c>
      <c r="L144" s="828">
        <v>28</v>
      </c>
      <c r="M144" s="828">
        <v>29</v>
      </c>
      <c r="N144" s="828">
        <v>30</v>
      </c>
      <c r="O144" s="1215">
        <v>31</v>
      </c>
      <c r="P144" s="1213"/>
    </row>
    <row r="145" spans="2:16">
      <c r="B145" s="832">
        <v>1.0817000000000001</v>
      </c>
      <c r="C145" s="832">
        <v>1.0824</v>
      </c>
      <c r="D145" s="868">
        <v>1.0828</v>
      </c>
      <c r="J145" s="827">
        <v>1.1163000000000001</v>
      </c>
      <c r="K145" s="827">
        <v>1.1162000000000001</v>
      </c>
      <c r="L145" s="827">
        <v>1.1116999999999999</v>
      </c>
      <c r="M145" s="827">
        <v>1.1088</v>
      </c>
      <c r="N145" s="868">
        <v>1.1087</v>
      </c>
      <c r="O145" s="1219"/>
      <c r="P145" s="1220"/>
    </row>
    <row r="148" spans="2:16">
      <c r="B148" s="1030">
        <v>45536</v>
      </c>
      <c r="C148" s="28">
        <f>AVERAGE(B153:F153,B155:F155,B157:F157,B159:F159,B161)</f>
        <v>1.1105999999999998</v>
      </c>
      <c r="J148" s="1038">
        <v>45566</v>
      </c>
      <c r="K148" s="28">
        <f>AVERAGE(K151:N151,J153:N153,J155:N155,J157:N157,J159:M159)</f>
        <v>1.0904347826086958</v>
      </c>
    </row>
    <row r="149" spans="2:16" ht="14.65" thickBot="1">
      <c r="B149" s="825" t="s">
        <v>453</v>
      </c>
      <c r="C149" s="825" t="s">
        <v>454</v>
      </c>
      <c r="D149" s="825" t="s">
        <v>455</v>
      </c>
      <c r="E149" s="825" t="s">
        <v>456</v>
      </c>
      <c r="F149" s="825" t="s">
        <v>457</v>
      </c>
      <c r="G149" s="825" t="s">
        <v>458</v>
      </c>
      <c r="H149" s="826" t="s">
        <v>459</v>
      </c>
      <c r="J149" s="830" t="s">
        <v>453</v>
      </c>
      <c r="K149" s="830" t="s">
        <v>454</v>
      </c>
      <c r="L149" s="830" t="s">
        <v>455</v>
      </c>
      <c r="M149" s="830" t="s">
        <v>456</v>
      </c>
      <c r="N149" s="830" t="s">
        <v>457</v>
      </c>
      <c r="O149" s="830" t="s">
        <v>458</v>
      </c>
      <c r="P149" s="831" t="s">
        <v>459</v>
      </c>
    </row>
    <row r="150" spans="2:16">
      <c r="B150" s="1213"/>
      <c r="C150" s="1213"/>
      <c r="D150" s="1213"/>
      <c r="E150" s="1213"/>
      <c r="F150" s="1213"/>
      <c r="G150" s="1213"/>
      <c r="H150" s="1215">
        <v>1</v>
      </c>
      <c r="J150" s="1209"/>
      <c r="K150" s="833">
        <v>1</v>
      </c>
      <c r="L150" s="833">
        <v>2</v>
      </c>
      <c r="M150" s="833">
        <v>3</v>
      </c>
      <c r="N150" s="833">
        <v>4</v>
      </c>
      <c r="O150" s="1207">
        <v>5</v>
      </c>
      <c r="P150" s="1207">
        <v>6</v>
      </c>
    </row>
    <row r="151" spans="2:16" ht="14.65" thickBot="1">
      <c r="B151" s="1214"/>
      <c r="C151" s="1214"/>
      <c r="D151" s="1214"/>
      <c r="E151" s="1214"/>
      <c r="F151" s="1214"/>
      <c r="G151" s="1214"/>
      <c r="H151" s="1216"/>
      <c r="J151" s="1210"/>
      <c r="K151" s="832">
        <v>1.1086</v>
      </c>
      <c r="L151" s="832">
        <v>1.1071</v>
      </c>
      <c r="M151" s="832">
        <v>1.1039000000000001</v>
      </c>
      <c r="N151" s="832">
        <v>1.1029</v>
      </c>
      <c r="O151" s="1211"/>
      <c r="P151" s="1211"/>
    </row>
    <row r="152" spans="2:16">
      <c r="B152" s="828">
        <v>2</v>
      </c>
      <c r="C152" s="828">
        <v>3</v>
      </c>
      <c r="D152" s="828">
        <v>4</v>
      </c>
      <c r="E152" s="828">
        <v>5</v>
      </c>
      <c r="F152" s="828">
        <v>6</v>
      </c>
      <c r="G152" s="1215">
        <v>7</v>
      </c>
      <c r="H152" s="1215">
        <v>8</v>
      </c>
      <c r="J152" s="833">
        <v>7</v>
      </c>
      <c r="K152" s="833">
        <v>8</v>
      </c>
      <c r="L152" s="833">
        <v>9</v>
      </c>
      <c r="M152" s="833">
        <v>10</v>
      </c>
      <c r="N152" s="833">
        <v>11</v>
      </c>
      <c r="O152" s="1207">
        <v>12</v>
      </c>
      <c r="P152" s="1207">
        <v>13</v>
      </c>
    </row>
    <row r="153" spans="2:16" ht="14.65" thickBot="1">
      <c r="B153" s="827">
        <v>1.1061000000000001</v>
      </c>
      <c r="C153" s="827">
        <v>1.1034999999999999</v>
      </c>
      <c r="D153" s="827">
        <v>1.105</v>
      </c>
      <c r="E153" s="827">
        <v>1.1096999999999999</v>
      </c>
      <c r="F153" s="827">
        <v>1.1103000000000001</v>
      </c>
      <c r="G153" s="1216"/>
      <c r="H153" s="1216"/>
      <c r="J153" s="832">
        <v>1.0982000000000001</v>
      </c>
      <c r="K153" s="832">
        <v>1.0982000000000001</v>
      </c>
      <c r="L153" s="832">
        <v>1.0956999999999999</v>
      </c>
      <c r="M153" s="832">
        <v>1.0931999999999999</v>
      </c>
      <c r="N153" s="832">
        <v>1.0938000000000001</v>
      </c>
      <c r="O153" s="1211"/>
      <c r="P153" s="1211"/>
    </row>
    <row r="154" spans="2:16">
      <c r="B154" s="828">
        <v>9</v>
      </c>
      <c r="C154" s="828">
        <v>10</v>
      </c>
      <c r="D154" s="828">
        <v>11</v>
      </c>
      <c r="E154" s="828">
        <v>12</v>
      </c>
      <c r="F154" s="828">
        <v>13</v>
      </c>
      <c r="G154" s="1215">
        <v>14</v>
      </c>
      <c r="H154" s="1215">
        <v>15</v>
      </c>
      <c r="J154" s="833">
        <v>14</v>
      </c>
      <c r="K154" s="833">
        <v>15</v>
      </c>
      <c r="L154" s="833">
        <v>16</v>
      </c>
      <c r="M154" s="833">
        <v>17</v>
      </c>
      <c r="N154" s="833">
        <v>18</v>
      </c>
      <c r="O154" s="1207">
        <v>19</v>
      </c>
      <c r="P154" s="1207">
        <v>20</v>
      </c>
    </row>
    <row r="155" spans="2:16" ht="14.65" thickBot="1">
      <c r="B155" s="827">
        <v>1.1043000000000001</v>
      </c>
      <c r="C155" s="827">
        <v>1.1031</v>
      </c>
      <c r="D155" s="827">
        <v>1.1043000000000001</v>
      </c>
      <c r="E155" s="827">
        <v>1.1015999999999999</v>
      </c>
      <c r="F155" s="827">
        <v>1.1081000000000001</v>
      </c>
      <c r="G155" s="1216"/>
      <c r="H155" s="1216"/>
      <c r="J155" s="832">
        <v>1.0914999999999999</v>
      </c>
      <c r="K155" s="832">
        <v>1.0903</v>
      </c>
      <c r="L155" s="832">
        <v>1.0896999999999999</v>
      </c>
      <c r="M155" s="832">
        <v>1.0866</v>
      </c>
      <c r="N155" s="832">
        <v>1.0847</v>
      </c>
      <c r="O155" s="1211"/>
      <c r="P155" s="1211"/>
    </row>
    <row r="156" spans="2:16">
      <c r="B156" s="828">
        <v>16</v>
      </c>
      <c r="C156" s="828">
        <v>17</v>
      </c>
      <c r="D156" s="828">
        <v>18</v>
      </c>
      <c r="E156" s="828">
        <v>19</v>
      </c>
      <c r="F156" s="828">
        <v>20</v>
      </c>
      <c r="G156" s="1215">
        <v>21</v>
      </c>
      <c r="H156" s="1215">
        <v>22</v>
      </c>
      <c r="J156" s="833">
        <v>21</v>
      </c>
      <c r="K156" s="833">
        <v>22</v>
      </c>
      <c r="L156" s="833">
        <v>23</v>
      </c>
      <c r="M156" s="833">
        <v>24</v>
      </c>
      <c r="N156" s="833">
        <v>25</v>
      </c>
      <c r="O156" s="1207">
        <v>26</v>
      </c>
      <c r="P156" s="1207">
        <v>27</v>
      </c>
    </row>
    <row r="157" spans="2:16" ht="14.65" thickBot="1">
      <c r="B157" s="827">
        <v>1.1126</v>
      </c>
      <c r="C157" s="827">
        <v>1.1138999999999999</v>
      </c>
      <c r="D157" s="827">
        <v>1.1124000000000001</v>
      </c>
      <c r="E157" s="827">
        <v>1.1155999999999999</v>
      </c>
      <c r="F157" s="827">
        <v>1.1166</v>
      </c>
      <c r="G157" s="1216"/>
      <c r="H157" s="1216"/>
      <c r="J157" s="832">
        <v>1.0852999999999999</v>
      </c>
      <c r="K157" s="832">
        <v>1.0821000000000001</v>
      </c>
      <c r="L157" s="832">
        <v>1.0767</v>
      </c>
      <c r="M157" s="832">
        <v>1.0801000000000001</v>
      </c>
      <c r="N157" s="832">
        <v>1.0825</v>
      </c>
      <c r="O157" s="1208"/>
      <c r="P157" s="1208"/>
    </row>
    <row r="158" spans="2:16">
      <c r="B158" s="828">
        <v>23</v>
      </c>
      <c r="C158" s="828">
        <v>24</v>
      </c>
      <c r="D158" s="828">
        <v>25</v>
      </c>
      <c r="E158" s="828">
        <v>26</v>
      </c>
      <c r="F158" s="828">
        <v>27</v>
      </c>
      <c r="G158" s="1215">
        <v>28</v>
      </c>
      <c r="H158" s="1215">
        <v>29</v>
      </c>
      <c r="J158" s="833">
        <v>28</v>
      </c>
      <c r="K158" s="833">
        <v>29</v>
      </c>
      <c r="L158" s="833">
        <v>30</v>
      </c>
      <c r="M158" s="833">
        <v>31</v>
      </c>
    </row>
    <row r="159" spans="2:16" ht="14.65" thickBot="1">
      <c r="B159" s="827">
        <v>1.1119000000000001</v>
      </c>
      <c r="C159" s="827">
        <v>1.1133</v>
      </c>
      <c r="D159" s="827">
        <v>1.1194</v>
      </c>
      <c r="E159" s="827">
        <v>1.1154999999999999</v>
      </c>
      <c r="F159" s="827">
        <v>1.1157999999999999</v>
      </c>
      <c r="G159" s="1219"/>
      <c r="H159" s="1219"/>
      <c r="J159" s="832">
        <v>1.0818000000000001</v>
      </c>
      <c r="K159" s="832">
        <v>1.0773999999999999</v>
      </c>
      <c r="L159" s="832">
        <v>1.0814999999999999</v>
      </c>
      <c r="M159" s="868">
        <v>1.0882000000000001</v>
      </c>
    </row>
    <row r="160" spans="2:16">
      <c r="B160" s="828">
        <v>30</v>
      </c>
    </row>
    <row r="161" spans="2:16">
      <c r="B161" s="868">
        <v>1.1195999999999999</v>
      </c>
    </row>
    <row r="164" spans="2:16">
      <c r="B164" s="1040">
        <v>45597</v>
      </c>
      <c r="C164" s="28">
        <f>AVERAGE(B169:F169,B171:F171,B173:F173,B175:F175,F167)</f>
        <v>1.0630142857142859</v>
      </c>
      <c r="J164" s="1041">
        <v>45627</v>
      </c>
      <c r="K164" s="28">
        <f>AVERAGE(J169:N169,J171:N171,J173:N173,J175:K175,J177:K177,N175)</f>
        <v>1.0478749999999999</v>
      </c>
    </row>
    <row r="165" spans="2:16" ht="14.65" thickBot="1">
      <c r="B165" s="830" t="s">
        <v>453</v>
      </c>
      <c r="C165" s="830" t="s">
        <v>454</v>
      </c>
      <c r="D165" s="830" t="s">
        <v>455</v>
      </c>
      <c r="E165" s="830" t="s">
        <v>456</v>
      </c>
      <c r="F165" s="830" t="s">
        <v>457</v>
      </c>
      <c r="G165" s="830" t="s">
        <v>458</v>
      </c>
      <c r="H165" s="831" t="s">
        <v>459</v>
      </c>
      <c r="J165" s="830" t="s">
        <v>453</v>
      </c>
      <c r="K165" s="830" t="s">
        <v>454</v>
      </c>
      <c r="L165" s="830" t="s">
        <v>455</v>
      </c>
      <c r="M165" s="830" t="s">
        <v>456</v>
      </c>
      <c r="N165" s="830" t="s">
        <v>457</v>
      </c>
      <c r="O165" s="830" t="s">
        <v>458</v>
      </c>
      <c r="P165" s="831" t="s">
        <v>459</v>
      </c>
    </row>
    <row r="166" spans="2:16">
      <c r="B166" s="1209"/>
      <c r="C166" s="1209"/>
      <c r="D166" s="1209"/>
      <c r="E166" s="1209"/>
      <c r="F166" s="833">
        <v>1</v>
      </c>
      <c r="G166" s="1207">
        <v>2</v>
      </c>
      <c r="H166" s="1207">
        <v>3</v>
      </c>
      <c r="J166" s="1209"/>
      <c r="K166" s="1209"/>
      <c r="L166" s="1209"/>
      <c r="M166" s="1209"/>
      <c r="N166" s="1209"/>
      <c r="O166" s="1209"/>
      <c r="P166" s="1207">
        <v>1</v>
      </c>
    </row>
    <row r="167" spans="2:16" ht="14.65" thickBot="1">
      <c r="B167" s="1210"/>
      <c r="C167" s="1210"/>
      <c r="D167" s="1210"/>
      <c r="E167" s="1210"/>
      <c r="F167" s="832">
        <v>1.0885</v>
      </c>
      <c r="G167" s="1211"/>
      <c r="H167" s="1211"/>
      <c r="J167" s="1210"/>
      <c r="K167" s="1210"/>
      <c r="L167" s="1210"/>
      <c r="M167" s="1210"/>
      <c r="N167" s="1210"/>
      <c r="O167" s="1210"/>
      <c r="P167" s="1211"/>
    </row>
    <row r="168" spans="2:16">
      <c r="B168" s="833">
        <v>4</v>
      </c>
      <c r="C168" s="833">
        <v>5</v>
      </c>
      <c r="D168" s="833">
        <v>6</v>
      </c>
      <c r="E168" s="833">
        <v>7</v>
      </c>
      <c r="F168" s="833">
        <v>8</v>
      </c>
      <c r="G168" s="1207">
        <v>9</v>
      </c>
      <c r="H168" s="1207">
        <v>10</v>
      </c>
      <c r="J168" s="833">
        <v>2</v>
      </c>
      <c r="K168" s="833">
        <v>3</v>
      </c>
      <c r="L168" s="833">
        <v>4</v>
      </c>
      <c r="M168" s="833">
        <v>5</v>
      </c>
      <c r="N168" s="833">
        <v>6</v>
      </c>
      <c r="O168" s="1207">
        <v>7</v>
      </c>
      <c r="P168" s="1207">
        <v>8</v>
      </c>
    </row>
    <row r="169" spans="2:16" ht="14.65" thickBot="1">
      <c r="B169" s="832">
        <v>1.0904</v>
      </c>
      <c r="C169" s="832">
        <v>1.0896999999999999</v>
      </c>
      <c r="D169" s="832">
        <v>1.0694999999999999</v>
      </c>
      <c r="E169" s="832">
        <v>1.0785</v>
      </c>
      <c r="F169" s="832">
        <v>1.0771999999999999</v>
      </c>
      <c r="G169" s="1211"/>
      <c r="H169" s="1211"/>
      <c r="J169" s="832">
        <v>1.0507</v>
      </c>
      <c r="K169" s="832">
        <v>1.0511999999999999</v>
      </c>
      <c r="L169" s="832">
        <v>1.0491999999999999</v>
      </c>
      <c r="M169" s="832">
        <v>1.054</v>
      </c>
      <c r="N169" s="832">
        <v>1.0581</v>
      </c>
      <c r="O169" s="1211"/>
      <c r="P169" s="1211"/>
    </row>
    <row r="170" spans="2:16">
      <c r="B170" s="833">
        <v>11</v>
      </c>
      <c r="C170" s="833">
        <v>12</v>
      </c>
      <c r="D170" s="833">
        <v>13</v>
      </c>
      <c r="E170" s="833">
        <v>14</v>
      </c>
      <c r="F170" s="833">
        <v>15</v>
      </c>
      <c r="G170" s="1207">
        <v>16</v>
      </c>
      <c r="H170" s="1207">
        <v>17</v>
      </c>
      <c r="J170" s="833">
        <v>9</v>
      </c>
      <c r="K170" s="833">
        <v>10</v>
      </c>
      <c r="L170" s="833">
        <v>11</v>
      </c>
      <c r="M170" s="833">
        <v>12</v>
      </c>
      <c r="N170" s="833">
        <v>13</v>
      </c>
      <c r="O170" s="1207">
        <v>14</v>
      </c>
      <c r="P170" s="1207">
        <v>15</v>
      </c>
    </row>
    <row r="171" spans="2:16" ht="14.65" thickBot="1">
      <c r="B171" s="832">
        <v>1.0650999999999999</v>
      </c>
      <c r="C171" s="832">
        <v>1.0617000000000001</v>
      </c>
      <c r="D171" s="832">
        <v>1.0629</v>
      </c>
      <c r="E171" s="832">
        <v>1.0532999999999999</v>
      </c>
      <c r="F171" s="832">
        <v>1.0583</v>
      </c>
      <c r="G171" s="1211"/>
      <c r="H171" s="1211"/>
      <c r="J171" s="832">
        <v>1.0568</v>
      </c>
      <c r="K171" s="832">
        <v>1.0527</v>
      </c>
      <c r="L171" s="832">
        <v>1.0507</v>
      </c>
      <c r="M171" s="832">
        <v>1.0490999999999999</v>
      </c>
      <c r="N171" s="832">
        <v>1.0518000000000001</v>
      </c>
      <c r="O171" s="1211"/>
      <c r="P171" s="1211"/>
    </row>
    <row r="172" spans="2:16">
      <c r="B172" s="833">
        <v>18</v>
      </c>
      <c r="C172" s="833">
        <v>19</v>
      </c>
      <c r="D172" s="833">
        <v>20</v>
      </c>
      <c r="E172" s="833">
        <v>21</v>
      </c>
      <c r="F172" s="833">
        <v>22</v>
      </c>
      <c r="G172" s="1207">
        <v>23</v>
      </c>
      <c r="H172" s="1207">
        <v>24</v>
      </c>
      <c r="J172" s="833">
        <v>16</v>
      </c>
      <c r="K172" s="833">
        <v>17</v>
      </c>
      <c r="L172" s="833">
        <v>18</v>
      </c>
      <c r="M172" s="833">
        <v>19</v>
      </c>
      <c r="N172" s="833">
        <v>20</v>
      </c>
      <c r="O172" s="1207">
        <v>21</v>
      </c>
      <c r="P172" s="1207">
        <v>22</v>
      </c>
    </row>
    <row r="173" spans="2:16" ht="14.65" thickBot="1">
      <c r="B173" s="832">
        <v>1.0551999999999999</v>
      </c>
      <c r="C173" s="832">
        <v>1.0578000000000001</v>
      </c>
      <c r="D173" s="832">
        <v>1.0562</v>
      </c>
      <c r="E173" s="832">
        <v>1.0526</v>
      </c>
      <c r="F173" s="832">
        <v>1.0411999999999999</v>
      </c>
      <c r="G173" s="1211"/>
      <c r="H173" s="1208"/>
      <c r="J173" s="832">
        <v>1.0498000000000001</v>
      </c>
      <c r="K173" s="832">
        <v>1.0497000000000001</v>
      </c>
      <c r="L173" s="832">
        <v>1.0496000000000001</v>
      </c>
      <c r="M173" s="832">
        <v>1.0395000000000001</v>
      </c>
      <c r="N173" s="832">
        <v>1.0389999999999999</v>
      </c>
      <c r="O173" s="1211"/>
      <c r="P173" s="1211"/>
    </row>
    <row r="174" spans="2:16">
      <c r="B174" s="833">
        <v>25</v>
      </c>
      <c r="C174" s="833">
        <v>26</v>
      </c>
      <c r="D174" s="833">
        <v>27</v>
      </c>
      <c r="E174" s="833">
        <v>28</v>
      </c>
      <c r="F174" s="833">
        <v>29</v>
      </c>
      <c r="G174" s="1207">
        <v>30</v>
      </c>
      <c r="J174" s="833">
        <v>23</v>
      </c>
      <c r="K174" s="833">
        <v>24</v>
      </c>
      <c r="L174" s="1207">
        <v>25</v>
      </c>
      <c r="M174" s="1207">
        <v>26</v>
      </c>
      <c r="N174" s="833">
        <v>27</v>
      </c>
      <c r="O174" s="1207">
        <v>28</v>
      </c>
      <c r="P174" s="1207">
        <v>29</v>
      </c>
    </row>
    <row r="175" spans="2:16" ht="14.65" thickBot="1">
      <c r="B175" s="832">
        <v>1.0495000000000001</v>
      </c>
      <c r="C175" s="832">
        <v>1.0522</v>
      </c>
      <c r="D175" s="832">
        <v>1.0530999999999999</v>
      </c>
      <c r="E175" s="832">
        <v>1.0542</v>
      </c>
      <c r="F175" s="868">
        <v>1.0562</v>
      </c>
      <c r="G175" s="1208"/>
      <c r="J175" s="832">
        <v>1.0392999999999999</v>
      </c>
      <c r="K175" s="832">
        <v>1.0395000000000001</v>
      </c>
      <c r="L175" s="1208"/>
      <c r="M175" s="1208"/>
      <c r="N175" s="832">
        <v>1.0435000000000001</v>
      </c>
      <c r="O175" s="1208"/>
      <c r="P175" s="1208"/>
    </row>
    <row r="176" spans="2:16">
      <c r="J176" s="833">
        <v>30</v>
      </c>
      <c r="K176" s="833">
        <v>31</v>
      </c>
    </row>
    <row r="177" spans="2:16">
      <c r="J177" s="832">
        <v>1.0444</v>
      </c>
      <c r="K177" s="1042">
        <v>1.0388999999999999</v>
      </c>
    </row>
    <row r="178" spans="2:16">
      <c r="J178" s="832"/>
      <c r="K178" s="832"/>
    </row>
    <row r="179" spans="2:16">
      <c r="J179" s="832"/>
      <c r="K179" s="1052"/>
    </row>
    <row r="180" spans="2:16">
      <c r="B180" s="1050">
        <v>45658</v>
      </c>
      <c r="C180" s="28">
        <f>AVERAGE(B185:F185,B187:F187,B189:F189,B191:F191,E183:F183)</f>
        <v>1.0353727272727273</v>
      </c>
      <c r="J180" s="1051">
        <v>45689</v>
      </c>
      <c r="K180" s="28">
        <f>AVERAGE(J185:N185,J187:N187,J189:N189,J191:N191)</f>
        <v>1.0412500000000002</v>
      </c>
    </row>
    <row r="181" spans="2:16" ht="14.65" thickBot="1">
      <c r="B181" s="830" t="s">
        <v>453</v>
      </c>
      <c r="C181" s="830" t="s">
        <v>454</v>
      </c>
      <c r="D181" s="830" t="s">
        <v>455</v>
      </c>
      <c r="E181" s="830" t="s">
        <v>456</v>
      </c>
      <c r="F181" s="830" t="s">
        <v>457</v>
      </c>
      <c r="G181" s="830" t="s">
        <v>458</v>
      </c>
      <c r="H181" s="831" t="s">
        <v>459</v>
      </c>
      <c r="J181" s="825" t="s">
        <v>453</v>
      </c>
      <c r="K181" s="825" t="s">
        <v>454</v>
      </c>
      <c r="L181" s="825" t="s">
        <v>455</v>
      </c>
      <c r="M181" s="825" t="s">
        <v>456</v>
      </c>
      <c r="N181" s="825" t="s">
        <v>457</v>
      </c>
      <c r="O181" s="825" t="s">
        <v>458</v>
      </c>
      <c r="P181" s="826" t="s">
        <v>459</v>
      </c>
    </row>
    <row r="182" spans="2:16">
      <c r="B182" s="1209"/>
      <c r="C182" s="1209"/>
      <c r="D182" s="1207">
        <v>1</v>
      </c>
      <c r="E182" s="833">
        <v>2</v>
      </c>
      <c r="F182" s="833">
        <v>3</v>
      </c>
      <c r="G182" s="1207">
        <v>4</v>
      </c>
      <c r="H182" s="1207">
        <v>5</v>
      </c>
      <c r="J182" s="1213"/>
      <c r="K182" s="1213"/>
      <c r="L182" s="1213"/>
      <c r="M182" s="1213"/>
      <c r="N182" s="1213"/>
      <c r="O182" s="1215">
        <v>1</v>
      </c>
      <c r="P182" s="1215">
        <v>2</v>
      </c>
    </row>
    <row r="183" spans="2:16" ht="14.65" thickBot="1">
      <c r="B183" s="1210"/>
      <c r="C183" s="1210"/>
      <c r="D183" s="1211"/>
      <c r="E183" s="832">
        <v>1.0321</v>
      </c>
      <c r="F183" s="832">
        <v>1.0299</v>
      </c>
      <c r="G183" s="1211"/>
      <c r="H183" s="1211"/>
      <c r="J183" s="1214"/>
      <c r="K183" s="1214"/>
      <c r="L183" s="1214"/>
      <c r="M183" s="1214"/>
      <c r="N183" s="1214"/>
      <c r="O183" s="1216"/>
      <c r="P183" s="1216"/>
    </row>
    <row r="184" spans="2:16">
      <c r="B184" s="833">
        <v>6</v>
      </c>
      <c r="C184" s="833">
        <v>7</v>
      </c>
      <c r="D184" s="833">
        <v>8</v>
      </c>
      <c r="E184" s="833">
        <v>9</v>
      </c>
      <c r="F184" s="833">
        <v>10</v>
      </c>
      <c r="G184" s="1207">
        <v>11</v>
      </c>
      <c r="H184" s="1207">
        <v>12</v>
      </c>
      <c r="J184" s="828">
        <v>3</v>
      </c>
      <c r="K184" s="828">
        <v>4</v>
      </c>
      <c r="L184" s="828">
        <v>5</v>
      </c>
      <c r="M184" s="828">
        <v>6</v>
      </c>
      <c r="N184" s="828">
        <v>7</v>
      </c>
      <c r="O184" s="1215">
        <v>8</v>
      </c>
      <c r="P184" s="1215">
        <v>9</v>
      </c>
    </row>
    <row r="185" spans="2:16" ht="14.65" thickBot="1">
      <c r="B185" s="832">
        <v>1.0426</v>
      </c>
      <c r="C185" s="832">
        <v>1.0392999999999999</v>
      </c>
      <c r="D185" s="832">
        <v>1.0286</v>
      </c>
      <c r="E185" s="832">
        <v>1.0305</v>
      </c>
      <c r="F185" s="832">
        <v>1.0304</v>
      </c>
      <c r="G185" s="1211"/>
      <c r="H185" s="1211"/>
      <c r="J185" s="827">
        <v>1.0274000000000001</v>
      </c>
      <c r="K185" s="827">
        <v>1.0335000000000001</v>
      </c>
      <c r="L185" s="827">
        <v>1.0422</v>
      </c>
      <c r="M185" s="827">
        <v>1.036</v>
      </c>
      <c r="N185" s="827">
        <v>1.0377000000000001</v>
      </c>
      <c r="O185" s="1216"/>
      <c r="P185" s="1216"/>
    </row>
    <row r="186" spans="2:16">
      <c r="B186" s="833">
        <v>13</v>
      </c>
      <c r="C186" s="833">
        <v>14</v>
      </c>
      <c r="D186" s="833">
        <v>15</v>
      </c>
      <c r="E186" s="833">
        <v>16</v>
      </c>
      <c r="F186" s="833">
        <v>17</v>
      </c>
      <c r="G186" s="1207">
        <v>18</v>
      </c>
      <c r="H186" s="1207">
        <v>19</v>
      </c>
      <c r="J186" s="828">
        <v>10</v>
      </c>
      <c r="K186" s="828">
        <v>11</v>
      </c>
      <c r="L186" s="828">
        <v>12</v>
      </c>
      <c r="M186" s="828">
        <v>13</v>
      </c>
      <c r="N186" s="828">
        <v>14</v>
      </c>
      <c r="O186" s="1215">
        <v>15</v>
      </c>
      <c r="P186" s="1215">
        <v>16</v>
      </c>
    </row>
    <row r="187" spans="2:16" ht="14.65" thickBot="1">
      <c r="B187" s="832">
        <v>1.0198</v>
      </c>
      <c r="C187" s="832">
        <v>1.0245</v>
      </c>
      <c r="D187" s="832">
        <v>1.03</v>
      </c>
      <c r="E187" s="832">
        <v>1.0271999999999999</v>
      </c>
      <c r="F187" s="832">
        <v>1.0298</v>
      </c>
      <c r="G187" s="1211"/>
      <c r="H187" s="1211"/>
      <c r="J187" s="827">
        <v>1.032</v>
      </c>
      <c r="K187" s="827">
        <v>1.0324</v>
      </c>
      <c r="L187" s="827">
        <v>1.0369999999999999</v>
      </c>
      <c r="M187" s="827">
        <v>1.0389999999999999</v>
      </c>
      <c r="N187" s="827">
        <v>1.0478000000000001</v>
      </c>
      <c r="O187" s="1216"/>
      <c r="P187" s="1216"/>
    </row>
    <row r="188" spans="2:16">
      <c r="B188" s="833">
        <v>20</v>
      </c>
      <c r="C188" s="833">
        <v>21</v>
      </c>
      <c r="D188" s="833">
        <v>22</v>
      </c>
      <c r="E188" s="833">
        <v>23</v>
      </c>
      <c r="F188" s="833">
        <v>24</v>
      </c>
      <c r="G188" s="1207">
        <v>25</v>
      </c>
      <c r="H188" s="1207">
        <v>26</v>
      </c>
      <c r="J188" s="828">
        <v>17</v>
      </c>
      <c r="K188" s="828">
        <v>18</v>
      </c>
      <c r="L188" s="828">
        <v>19</v>
      </c>
      <c r="M188" s="828">
        <v>20</v>
      </c>
      <c r="N188" s="828">
        <v>21</v>
      </c>
      <c r="O188" s="1215">
        <v>22</v>
      </c>
      <c r="P188" s="1215">
        <v>23</v>
      </c>
    </row>
    <row r="189" spans="2:16" ht="14.65" thickBot="1">
      <c r="B189" s="832">
        <v>1.0316000000000001</v>
      </c>
      <c r="C189" s="832">
        <v>1.0357000000000001</v>
      </c>
      <c r="D189" s="832">
        <v>1.0443</v>
      </c>
      <c r="E189" s="832">
        <v>1.0404</v>
      </c>
      <c r="F189" s="832">
        <v>1.0471999999999999</v>
      </c>
      <c r="G189" s="1208"/>
      <c r="H189" s="1208"/>
      <c r="J189" s="827">
        <v>1.0472999999999999</v>
      </c>
      <c r="K189" s="827">
        <v>1.0447</v>
      </c>
      <c r="L189" s="827">
        <v>1.0434000000000001</v>
      </c>
      <c r="M189" s="827">
        <v>1.0443</v>
      </c>
      <c r="N189" s="827">
        <v>1.0465</v>
      </c>
      <c r="O189" s="1219"/>
      <c r="P189" s="1219"/>
    </row>
    <row r="190" spans="2:16">
      <c r="B190" s="833">
        <v>27</v>
      </c>
      <c r="C190" s="833">
        <v>28</v>
      </c>
      <c r="D190" s="833">
        <v>29</v>
      </c>
      <c r="E190" s="833">
        <v>30</v>
      </c>
      <c r="F190" s="833">
        <v>31</v>
      </c>
      <c r="J190" s="828">
        <v>24</v>
      </c>
      <c r="K190" s="828">
        <v>25</v>
      </c>
      <c r="L190" s="828">
        <v>26</v>
      </c>
      <c r="M190" s="828">
        <v>27</v>
      </c>
      <c r="N190" s="828">
        <v>28</v>
      </c>
    </row>
    <row r="191" spans="2:16">
      <c r="B191" s="832">
        <v>1.0529999999999999</v>
      </c>
      <c r="C191" s="832">
        <v>1.0421</v>
      </c>
      <c r="D191" s="832">
        <v>1.0396000000000001</v>
      </c>
      <c r="E191" s="832">
        <v>1.0403</v>
      </c>
      <c r="F191" s="868">
        <v>1.0392999999999999</v>
      </c>
      <c r="J191" s="827">
        <v>1.0466</v>
      </c>
      <c r="K191" s="827">
        <v>1.0497000000000001</v>
      </c>
      <c r="L191" s="827">
        <v>1.0487</v>
      </c>
      <c r="M191" s="827">
        <v>1.0477000000000001</v>
      </c>
      <c r="N191" s="868">
        <v>1.0410999999999999</v>
      </c>
    </row>
    <row r="192" spans="2:16">
      <c r="B192" s="832"/>
      <c r="C192" s="832"/>
      <c r="D192" s="832"/>
      <c r="E192" s="832"/>
      <c r="F192" s="854"/>
      <c r="J192" s="827"/>
      <c r="K192" s="827"/>
      <c r="L192" s="827"/>
      <c r="M192" s="827"/>
      <c r="N192" s="854"/>
    </row>
    <row r="194" spans="2:16">
      <c r="B194" s="1059">
        <v>45717</v>
      </c>
      <c r="C194" s="28">
        <f>AVERAGE(B199:F199,B201:F201,B203:F203,B205:F205,B207)</f>
        <v>1.0806809523809524</v>
      </c>
      <c r="J194" s="1060">
        <v>45748</v>
      </c>
      <c r="K194" s="28">
        <f>AVERAGE(J199:N199,J201:N201,J203:N203,J205:L205,K197:N197)</f>
        <v>1.1213950000000001</v>
      </c>
    </row>
    <row r="195" spans="2:16" ht="14.65" thickBot="1">
      <c r="B195" s="825" t="s">
        <v>453</v>
      </c>
      <c r="C195" s="825" t="s">
        <v>454</v>
      </c>
      <c r="D195" s="825" t="s">
        <v>455</v>
      </c>
      <c r="E195" s="825" t="s">
        <v>456</v>
      </c>
      <c r="F195" s="825" t="s">
        <v>457</v>
      </c>
      <c r="G195" s="825" t="s">
        <v>458</v>
      </c>
      <c r="H195" s="826" t="s">
        <v>459</v>
      </c>
      <c r="J195" s="825" t="s">
        <v>453</v>
      </c>
      <c r="K195" s="825" t="s">
        <v>454</v>
      </c>
      <c r="L195" s="825" t="s">
        <v>455</v>
      </c>
      <c r="M195" s="825" t="s">
        <v>456</v>
      </c>
      <c r="N195" s="825" t="s">
        <v>457</v>
      </c>
      <c r="O195" s="825" t="s">
        <v>458</v>
      </c>
      <c r="P195" s="826" t="s">
        <v>459</v>
      </c>
    </row>
    <row r="196" spans="2:16">
      <c r="B196" s="1213"/>
      <c r="C196" s="1213"/>
      <c r="D196" s="1213"/>
      <c r="E196" s="1213"/>
      <c r="F196" s="1213"/>
      <c r="G196" s="1215">
        <v>1</v>
      </c>
      <c r="H196" s="1215">
        <v>2</v>
      </c>
      <c r="J196" s="1213"/>
      <c r="K196" s="828">
        <v>1</v>
      </c>
      <c r="L196" s="828">
        <v>2</v>
      </c>
      <c r="M196" s="828">
        <v>3</v>
      </c>
      <c r="N196" s="828">
        <v>4</v>
      </c>
      <c r="O196" s="1215">
        <v>5</v>
      </c>
      <c r="P196" s="1215">
        <v>6</v>
      </c>
    </row>
    <row r="197" spans="2:16" ht="14.65" thickBot="1">
      <c r="B197" s="1214"/>
      <c r="C197" s="1214"/>
      <c r="D197" s="1214"/>
      <c r="E197" s="1214"/>
      <c r="F197" s="1214"/>
      <c r="G197" s="1216"/>
      <c r="H197" s="1216"/>
      <c r="J197" s="1214"/>
      <c r="K197" s="827">
        <v>1.0788</v>
      </c>
      <c r="L197" s="827">
        <v>1.0803</v>
      </c>
      <c r="M197" s="827">
        <v>1.1096999999999999</v>
      </c>
      <c r="N197" s="827">
        <v>1.1056999999999999</v>
      </c>
      <c r="O197" s="1216"/>
      <c r="P197" s="1216"/>
    </row>
    <row r="198" spans="2:16">
      <c r="B198" s="828">
        <v>3</v>
      </c>
      <c r="C198" s="828">
        <v>4</v>
      </c>
      <c r="D198" s="828">
        <v>5</v>
      </c>
      <c r="E198" s="828">
        <v>6</v>
      </c>
      <c r="F198" s="828">
        <v>7</v>
      </c>
      <c r="G198" s="1215">
        <v>8</v>
      </c>
      <c r="H198" s="1215">
        <v>9</v>
      </c>
      <c r="J198" s="828">
        <v>7</v>
      </c>
      <c r="K198" s="828">
        <v>8</v>
      </c>
      <c r="L198" s="828">
        <v>9</v>
      </c>
      <c r="M198" s="828">
        <v>10</v>
      </c>
      <c r="N198" s="828">
        <v>11</v>
      </c>
      <c r="O198" s="1215">
        <v>12</v>
      </c>
      <c r="P198" s="1215">
        <v>13</v>
      </c>
    </row>
    <row r="199" spans="2:16" ht="14.65" thickBot="1">
      <c r="B199" s="827">
        <v>1.0465</v>
      </c>
      <c r="C199" s="827">
        <v>1.0557000000000001</v>
      </c>
      <c r="D199" s="827">
        <v>1.0693999999999999</v>
      </c>
      <c r="E199" s="827">
        <v>1.0795999999999999</v>
      </c>
      <c r="F199" s="827">
        <v>1.0857000000000001</v>
      </c>
      <c r="G199" s="1216"/>
      <c r="H199" s="1216"/>
      <c r="J199" s="827">
        <v>1.0967</v>
      </c>
      <c r="K199" s="827">
        <v>1.095</v>
      </c>
      <c r="L199" s="827">
        <v>1.1045</v>
      </c>
      <c r="M199" s="827">
        <v>1.1082000000000001</v>
      </c>
      <c r="N199" s="827">
        <v>1.1346000000000001</v>
      </c>
      <c r="O199" s="1216"/>
      <c r="P199" s="1216"/>
    </row>
    <row r="200" spans="2:16">
      <c r="B200" s="828">
        <v>10</v>
      </c>
      <c r="C200" s="828">
        <v>11</v>
      </c>
      <c r="D200" s="828">
        <v>12</v>
      </c>
      <c r="E200" s="828">
        <v>13</v>
      </c>
      <c r="F200" s="828">
        <v>14</v>
      </c>
      <c r="G200" s="1215">
        <v>15</v>
      </c>
      <c r="H200" s="1215">
        <v>16</v>
      </c>
      <c r="J200" s="828">
        <v>14</v>
      </c>
      <c r="K200" s="828">
        <v>15</v>
      </c>
      <c r="L200" s="828">
        <v>16</v>
      </c>
      <c r="M200" s="828">
        <v>17</v>
      </c>
      <c r="N200" s="1215">
        <v>18</v>
      </c>
      <c r="O200" s="1215">
        <v>19</v>
      </c>
      <c r="P200" s="1215">
        <v>20</v>
      </c>
    </row>
    <row r="201" spans="2:16" ht="14.65" thickBot="1">
      <c r="B201" s="827">
        <v>1.0845</v>
      </c>
      <c r="C201" s="827">
        <v>1.0911999999999999</v>
      </c>
      <c r="D201" s="827">
        <v>1.0886</v>
      </c>
      <c r="E201" s="827">
        <v>1.083</v>
      </c>
      <c r="F201" s="827">
        <v>1.0889</v>
      </c>
      <c r="G201" s="1216"/>
      <c r="H201" s="1216"/>
      <c r="J201" s="827">
        <v>1.1376999999999999</v>
      </c>
      <c r="K201" s="827">
        <v>1.1324000000000001</v>
      </c>
      <c r="L201" s="827">
        <v>1.1355</v>
      </c>
      <c r="M201" s="827">
        <v>1.1359999999999999</v>
      </c>
      <c r="N201" s="1216"/>
      <c r="O201" s="1216"/>
      <c r="P201" s="1216"/>
    </row>
    <row r="202" spans="2:16">
      <c r="B202" s="828">
        <v>17</v>
      </c>
      <c r="C202" s="828">
        <v>18</v>
      </c>
      <c r="D202" s="828">
        <v>19</v>
      </c>
      <c r="E202" s="828">
        <v>20</v>
      </c>
      <c r="F202" s="828">
        <v>21</v>
      </c>
      <c r="G202" s="1215">
        <v>22</v>
      </c>
      <c r="H202" s="1215">
        <v>23</v>
      </c>
      <c r="J202" s="1215">
        <v>21</v>
      </c>
      <c r="K202" s="828">
        <v>22</v>
      </c>
      <c r="L202" s="828">
        <v>23</v>
      </c>
      <c r="M202" s="828">
        <v>24</v>
      </c>
      <c r="N202" s="828">
        <v>25</v>
      </c>
      <c r="O202" s="1215">
        <v>26</v>
      </c>
      <c r="P202" s="1215">
        <v>27</v>
      </c>
    </row>
    <row r="203" spans="2:16" ht="14.65" thickBot="1">
      <c r="B203" s="827">
        <v>1.0903</v>
      </c>
      <c r="C203" s="827">
        <v>1.0918000000000001</v>
      </c>
      <c r="D203" s="827">
        <v>1.0896999999999999</v>
      </c>
      <c r="E203" s="827">
        <v>1.0832999999999999</v>
      </c>
      <c r="F203" s="827">
        <v>1.0827</v>
      </c>
      <c r="G203" s="1216"/>
      <c r="H203" s="1216"/>
      <c r="J203" s="1216"/>
      <c r="K203" s="827">
        <v>1.1476</v>
      </c>
      <c r="L203" s="827">
        <v>1.1415</v>
      </c>
      <c r="M203" s="827">
        <v>1.1375999999999999</v>
      </c>
      <c r="N203" s="827">
        <v>1.1356999999999999</v>
      </c>
      <c r="O203" s="1219"/>
      <c r="P203" s="1219"/>
    </row>
    <row r="204" spans="2:16">
      <c r="B204" s="828">
        <v>24</v>
      </c>
      <c r="C204" s="828">
        <v>25</v>
      </c>
      <c r="D204" s="828">
        <v>26</v>
      </c>
      <c r="E204" s="828">
        <v>27</v>
      </c>
      <c r="F204" s="828">
        <v>28</v>
      </c>
      <c r="G204" s="1215">
        <v>29</v>
      </c>
      <c r="H204" s="1215">
        <v>30</v>
      </c>
      <c r="J204" s="828">
        <v>28</v>
      </c>
      <c r="K204" s="828">
        <v>29</v>
      </c>
      <c r="L204" s="828">
        <v>30</v>
      </c>
      <c r="M204" s="1213"/>
    </row>
    <row r="205" spans="2:16" ht="14.65" thickBot="1">
      <c r="B205" s="827">
        <v>1.0824</v>
      </c>
      <c r="C205" s="827">
        <v>1.0825</v>
      </c>
      <c r="D205" s="827">
        <v>1.0788</v>
      </c>
      <c r="E205" s="827">
        <v>1.0785</v>
      </c>
      <c r="F205" s="827">
        <v>1.0797000000000001</v>
      </c>
      <c r="G205" s="1219"/>
      <c r="H205" s="1219"/>
      <c r="J205" s="827">
        <v>1.1357999999999999</v>
      </c>
      <c r="K205" s="827">
        <v>1.1373</v>
      </c>
      <c r="L205" s="868">
        <v>1.1373</v>
      </c>
      <c r="M205" s="1220"/>
    </row>
    <row r="206" spans="2:16">
      <c r="B206" s="828">
        <v>31</v>
      </c>
      <c r="C206" s="1213"/>
      <c r="D206" s="1213"/>
    </row>
    <row r="207" spans="2:16">
      <c r="B207" s="868">
        <v>1.0814999999999999</v>
      </c>
      <c r="C207" s="1220"/>
      <c r="D207" s="1220"/>
    </row>
    <row r="210" spans="2:16">
      <c r="B210" s="1088">
        <v>45778</v>
      </c>
      <c r="C210" s="28">
        <f>AVERAGE(B215:F215,B217:F217,B219:F219,B221:F221,F213)</f>
        <v>1.127804761904762</v>
      </c>
      <c r="J210" s="1090">
        <v>45809</v>
      </c>
      <c r="K210" s="28">
        <f>AVERAGE(J215:N215,J217:N217,J219:N219,J221:N221,J223)</f>
        <v>1.1516190476190478</v>
      </c>
    </row>
    <row r="211" spans="2:16" ht="14.65" thickBot="1">
      <c r="B211" s="830" t="s">
        <v>453</v>
      </c>
      <c r="C211" s="830" t="s">
        <v>454</v>
      </c>
      <c r="D211" s="830" t="s">
        <v>455</v>
      </c>
      <c r="E211" s="830" t="s">
        <v>456</v>
      </c>
      <c r="F211" s="830" t="s">
        <v>457</v>
      </c>
      <c r="G211" s="830" t="s">
        <v>458</v>
      </c>
      <c r="H211" s="831" t="s">
        <v>459</v>
      </c>
      <c r="J211" s="830" t="s">
        <v>453</v>
      </c>
      <c r="K211" s="830" t="s">
        <v>454</v>
      </c>
      <c r="L211" s="830" t="s">
        <v>455</v>
      </c>
      <c r="M211" s="830" t="s">
        <v>456</v>
      </c>
      <c r="N211" s="830" t="s">
        <v>457</v>
      </c>
      <c r="O211" s="830" t="s">
        <v>458</v>
      </c>
      <c r="P211" s="831" t="s">
        <v>459</v>
      </c>
    </row>
    <row r="212" spans="2:16">
      <c r="B212" s="1209"/>
      <c r="C212" s="1209"/>
      <c r="D212" s="1209"/>
      <c r="E212" s="1207">
        <v>1</v>
      </c>
      <c r="F212" s="833">
        <v>2</v>
      </c>
      <c r="G212" s="1207">
        <v>3</v>
      </c>
      <c r="H212" s="1207">
        <v>4</v>
      </c>
      <c r="J212" s="1209"/>
      <c r="K212" s="1209"/>
      <c r="L212" s="1209"/>
      <c r="M212" s="1209"/>
      <c r="N212" s="1209"/>
      <c r="O212" s="1209"/>
      <c r="P212" s="1207">
        <v>1</v>
      </c>
    </row>
    <row r="213" spans="2:16" ht="14.65" thickBot="1">
      <c r="B213" s="1210"/>
      <c r="C213" s="1210"/>
      <c r="D213" s="1210"/>
      <c r="E213" s="1211"/>
      <c r="F213" s="832">
        <v>1.1343000000000001</v>
      </c>
      <c r="G213" s="1211"/>
      <c r="H213" s="1211"/>
      <c r="J213" s="1210"/>
      <c r="K213" s="1210"/>
      <c r="L213" s="1210"/>
      <c r="M213" s="1210"/>
      <c r="N213" s="1210"/>
      <c r="O213" s="1210"/>
      <c r="P213" s="1211"/>
    </row>
    <row r="214" spans="2:16">
      <c r="B214" s="833">
        <v>5</v>
      </c>
      <c r="C214" s="833">
        <v>6</v>
      </c>
      <c r="D214" s="833">
        <v>7</v>
      </c>
      <c r="E214" s="833">
        <v>8</v>
      </c>
      <c r="F214" s="833">
        <v>9</v>
      </c>
      <c r="G214" s="1207">
        <v>10</v>
      </c>
      <c r="H214" s="1207">
        <v>11</v>
      </c>
      <c r="J214" s="833">
        <v>2</v>
      </c>
      <c r="K214" s="833">
        <v>3</v>
      </c>
      <c r="L214" s="833">
        <v>4</v>
      </c>
      <c r="M214" s="833">
        <v>5</v>
      </c>
      <c r="N214" s="833">
        <v>6</v>
      </c>
      <c r="O214" s="1207">
        <v>7</v>
      </c>
      <c r="P214" s="1207">
        <v>8</v>
      </c>
    </row>
    <row r="215" spans="2:16" ht="14.65" thickBot="1">
      <c r="B215" s="832">
        <v>1.1343000000000001</v>
      </c>
      <c r="C215" s="832">
        <v>1.1325000000000001</v>
      </c>
      <c r="D215" s="832">
        <v>1.1359999999999999</v>
      </c>
      <c r="E215" s="832">
        <v>1.1296999999999999</v>
      </c>
      <c r="F215" s="832">
        <v>1.1252</v>
      </c>
      <c r="G215" s="1211"/>
      <c r="H215" s="1211"/>
      <c r="J215" s="832">
        <v>1.1418999999999999</v>
      </c>
      <c r="K215" s="832">
        <v>1.1386000000000001</v>
      </c>
      <c r="L215" s="832">
        <v>1.1384000000000001</v>
      </c>
      <c r="M215" s="832">
        <v>1.1423000000000001</v>
      </c>
      <c r="N215" s="832">
        <v>1.1411</v>
      </c>
      <c r="O215" s="1211"/>
      <c r="P215" s="1211"/>
    </row>
    <row r="216" spans="2:16">
      <c r="B216" s="833">
        <v>12</v>
      </c>
      <c r="C216" s="833">
        <v>13</v>
      </c>
      <c r="D216" s="833">
        <v>14</v>
      </c>
      <c r="E216" s="833">
        <v>15</v>
      </c>
      <c r="F216" s="833">
        <v>16</v>
      </c>
      <c r="G216" s="1207">
        <v>17</v>
      </c>
      <c r="H216" s="1207">
        <v>18</v>
      </c>
      <c r="J216" s="833">
        <v>9</v>
      </c>
      <c r="K216" s="833">
        <v>10</v>
      </c>
      <c r="L216" s="833">
        <v>11</v>
      </c>
      <c r="M216" s="833">
        <v>12</v>
      </c>
      <c r="N216" s="833">
        <v>13</v>
      </c>
      <c r="O216" s="1207">
        <v>14</v>
      </c>
      <c r="P216" s="1207">
        <v>15</v>
      </c>
    </row>
    <row r="217" spans="2:16" ht="14.65" thickBot="1">
      <c r="B217" s="832">
        <v>1.1106</v>
      </c>
      <c r="C217" s="832">
        <v>1.1112</v>
      </c>
      <c r="D217" s="832">
        <v>1.1214</v>
      </c>
      <c r="E217" s="832">
        <v>1.1185</v>
      </c>
      <c r="F217" s="832">
        <v>1.1194</v>
      </c>
      <c r="G217" s="1211"/>
      <c r="H217" s="1211"/>
      <c r="J217" s="832">
        <v>1.141</v>
      </c>
      <c r="K217" s="832">
        <v>1.1429</v>
      </c>
      <c r="L217" s="832">
        <v>1.1433</v>
      </c>
      <c r="M217" s="832">
        <v>1.1594</v>
      </c>
      <c r="N217" s="832">
        <v>1.1512</v>
      </c>
      <c r="O217" s="1211"/>
      <c r="P217" s="1211"/>
    </row>
    <row r="218" spans="2:16">
      <c r="B218" s="833">
        <v>19</v>
      </c>
      <c r="C218" s="833">
        <v>20</v>
      </c>
      <c r="D218" s="833">
        <v>21</v>
      </c>
      <c r="E218" s="833">
        <v>22</v>
      </c>
      <c r="F218" s="833">
        <v>23</v>
      </c>
      <c r="G218" s="1207">
        <v>24</v>
      </c>
      <c r="H218" s="1207">
        <v>25</v>
      </c>
      <c r="J218" s="833">
        <v>16</v>
      </c>
      <c r="K218" s="833">
        <v>17</v>
      </c>
      <c r="L218" s="833">
        <v>18</v>
      </c>
      <c r="M218" s="833">
        <v>19</v>
      </c>
      <c r="N218" s="833">
        <v>20</v>
      </c>
      <c r="O218" s="1207">
        <v>21</v>
      </c>
      <c r="P218" s="1207">
        <v>22</v>
      </c>
    </row>
    <row r="219" spans="2:16" ht="14.65" thickBot="1">
      <c r="B219" s="832">
        <v>1.1262000000000001</v>
      </c>
      <c r="C219" s="832">
        <v>1.1241000000000001</v>
      </c>
      <c r="D219" s="832">
        <v>1.1321000000000001</v>
      </c>
      <c r="E219" s="832">
        <v>1.1309</v>
      </c>
      <c r="F219" s="832">
        <v>1.1301000000000001</v>
      </c>
      <c r="G219" s="1211"/>
      <c r="H219" s="1211"/>
      <c r="J219" s="832">
        <v>1.1574</v>
      </c>
      <c r="K219" s="832">
        <v>1.1568000000000001</v>
      </c>
      <c r="L219" s="832">
        <v>1.1508</v>
      </c>
      <c r="M219" s="832">
        <v>1.1477999999999999</v>
      </c>
      <c r="N219" s="832">
        <v>1.1515</v>
      </c>
      <c r="O219" s="1211"/>
      <c r="P219" s="1211"/>
    </row>
    <row r="220" spans="2:16">
      <c r="B220" s="833">
        <v>26</v>
      </c>
      <c r="C220" s="833">
        <v>27</v>
      </c>
      <c r="D220" s="833">
        <v>28</v>
      </c>
      <c r="E220" s="833">
        <v>29</v>
      </c>
      <c r="F220" s="833">
        <v>30</v>
      </c>
      <c r="G220" s="1207">
        <v>31</v>
      </c>
      <c r="H220" s="1209"/>
      <c r="J220" s="833">
        <v>23</v>
      </c>
      <c r="K220" s="833">
        <v>24</v>
      </c>
      <c r="L220" s="833">
        <v>25</v>
      </c>
      <c r="M220" s="833">
        <v>26</v>
      </c>
      <c r="N220" s="833">
        <v>27</v>
      </c>
      <c r="O220" s="1207">
        <v>28</v>
      </c>
      <c r="P220" s="1207">
        <v>29</v>
      </c>
    </row>
    <row r="221" spans="2:16" ht="14.65" thickBot="1">
      <c r="B221" s="832">
        <v>1.1380999999999999</v>
      </c>
      <c r="C221" s="832">
        <v>1.1355999999999999</v>
      </c>
      <c r="D221" s="832">
        <v>1.1316999999999999</v>
      </c>
      <c r="E221" s="832">
        <v>1.1281000000000001</v>
      </c>
      <c r="F221" s="868">
        <v>1.1338999999999999</v>
      </c>
      <c r="G221" s="1208"/>
      <c r="H221" s="1212"/>
      <c r="J221" s="832">
        <v>1.1472</v>
      </c>
      <c r="K221" s="832">
        <v>1.1607000000000001</v>
      </c>
      <c r="L221" s="832">
        <v>1.1597999999999999</v>
      </c>
      <c r="M221" s="832">
        <v>1.1695</v>
      </c>
      <c r="N221" s="832">
        <v>1.1704000000000001</v>
      </c>
      <c r="O221" s="1208"/>
      <c r="P221" s="1208"/>
    </row>
    <row r="222" spans="2:16">
      <c r="J222" s="833">
        <v>30</v>
      </c>
    </row>
    <row r="223" spans="2:16">
      <c r="J223" s="868">
        <v>1.1719999999999999</v>
      </c>
    </row>
    <row r="226" spans="2:16">
      <c r="B226" s="1129">
        <v>45839</v>
      </c>
      <c r="C226" s="28">
        <f>AVERAGE(B231:F231,B233:F233,B235:F235,B237:E237,C229:F229)</f>
        <v>1.1676869565217394</v>
      </c>
      <c r="J226" s="1129">
        <v>45870</v>
      </c>
      <c r="K226" s="28">
        <f>AVERAGE(J231:N231,J233:N233,J235:N235,J237:N237,N229)</f>
        <v>1.1631428571428575</v>
      </c>
    </row>
    <row r="227" spans="2:16" ht="14.65" thickBot="1">
      <c r="B227" s="825" t="s">
        <v>453</v>
      </c>
      <c r="C227" s="825" t="s">
        <v>454</v>
      </c>
      <c r="D227" s="825" t="s">
        <v>455</v>
      </c>
      <c r="E227" s="825" t="s">
        <v>456</v>
      </c>
      <c r="F227" s="825" t="s">
        <v>457</v>
      </c>
      <c r="G227" s="825" t="s">
        <v>458</v>
      </c>
      <c r="H227" s="826" t="s">
        <v>459</v>
      </c>
      <c r="J227" s="825" t="s">
        <v>453</v>
      </c>
      <c r="K227" s="825" t="s">
        <v>454</v>
      </c>
      <c r="L227" s="825" t="s">
        <v>455</v>
      </c>
      <c r="M227" s="825" t="s">
        <v>456</v>
      </c>
      <c r="N227" s="825" t="s">
        <v>457</v>
      </c>
      <c r="O227" s="825" t="s">
        <v>458</v>
      </c>
      <c r="P227" s="826" t="s">
        <v>459</v>
      </c>
    </row>
    <row r="228" spans="2:16">
      <c r="B228" s="1213"/>
      <c r="C228" s="828">
        <v>1</v>
      </c>
      <c r="D228" s="828">
        <v>2</v>
      </c>
      <c r="E228" s="828">
        <v>3</v>
      </c>
      <c r="F228" s="828">
        <v>4</v>
      </c>
      <c r="G228" s="1215">
        <v>5</v>
      </c>
      <c r="H228" s="1215">
        <v>6</v>
      </c>
      <c r="J228" s="1213"/>
      <c r="K228" s="1213"/>
      <c r="L228" s="1213"/>
      <c r="M228" s="1213"/>
      <c r="N228" s="828">
        <v>1</v>
      </c>
      <c r="O228" s="1215">
        <v>2</v>
      </c>
      <c r="P228" s="1215">
        <v>3</v>
      </c>
    </row>
    <row r="229" spans="2:16" ht="14.65" thickBot="1">
      <c r="B229" s="1214"/>
      <c r="C229" s="827">
        <v>1.181</v>
      </c>
      <c r="D229" s="827">
        <v>1.1755</v>
      </c>
      <c r="E229" s="827">
        <v>1.1781999999999999</v>
      </c>
      <c r="F229" s="827">
        <v>1.1767000000000001</v>
      </c>
      <c r="G229" s="1216"/>
      <c r="H229" s="1216"/>
      <c r="J229" s="1214"/>
      <c r="K229" s="1214"/>
      <c r="L229" s="1214"/>
      <c r="M229" s="1214"/>
      <c r="N229" s="827">
        <v>1.1404000000000001</v>
      </c>
      <c r="O229" s="1216"/>
      <c r="P229" s="1216"/>
    </row>
    <row r="230" spans="2:16">
      <c r="B230" s="828">
        <v>7</v>
      </c>
      <c r="C230" s="828">
        <v>8</v>
      </c>
      <c r="D230" s="828">
        <v>9</v>
      </c>
      <c r="E230" s="828">
        <v>10</v>
      </c>
      <c r="F230" s="828">
        <v>11</v>
      </c>
      <c r="G230" s="1215">
        <v>12</v>
      </c>
      <c r="H230" s="1215">
        <v>13</v>
      </c>
      <c r="J230" s="828">
        <v>4</v>
      </c>
      <c r="K230" s="828">
        <v>5</v>
      </c>
      <c r="L230" s="828">
        <v>6</v>
      </c>
      <c r="M230" s="828">
        <v>7</v>
      </c>
      <c r="N230" s="828">
        <v>8</v>
      </c>
      <c r="O230" s="1215">
        <v>9</v>
      </c>
      <c r="P230" s="1215">
        <v>10</v>
      </c>
    </row>
    <row r="231" spans="2:16" ht="14.65" thickBot="1">
      <c r="B231" s="827">
        <v>1.1728000000000001</v>
      </c>
      <c r="C231" s="827">
        <v>1.1718</v>
      </c>
      <c r="D231" s="827">
        <v>1.1698</v>
      </c>
      <c r="E231" s="827">
        <v>1.1709000000000001</v>
      </c>
      <c r="F231" s="827">
        <v>1.1682999999999999</v>
      </c>
      <c r="G231" s="1216"/>
      <c r="H231" s="1216"/>
      <c r="J231" s="827">
        <v>1.1565000000000001</v>
      </c>
      <c r="K231" s="827">
        <v>1.1546000000000001</v>
      </c>
      <c r="L231" s="827">
        <v>1.1604000000000001</v>
      </c>
      <c r="M231" s="827">
        <v>1.1642999999999999</v>
      </c>
      <c r="N231" s="827">
        <v>1.1648000000000001</v>
      </c>
      <c r="O231" s="1216"/>
      <c r="P231" s="1216"/>
    </row>
    <row r="232" spans="2:16">
      <c r="B232" s="828">
        <v>14</v>
      </c>
      <c r="C232" s="828">
        <v>15</v>
      </c>
      <c r="D232" s="828">
        <v>16</v>
      </c>
      <c r="E232" s="828">
        <v>17</v>
      </c>
      <c r="F232" s="828">
        <v>18</v>
      </c>
      <c r="G232" s="1215">
        <v>19</v>
      </c>
      <c r="H232" s="1215">
        <v>20</v>
      </c>
      <c r="J232" s="828">
        <v>11</v>
      </c>
      <c r="K232" s="828">
        <v>12</v>
      </c>
      <c r="L232" s="828">
        <v>13</v>
      </c>
      <c r="M232" s="828">
        <v>14</v>
      </c>
      <c r="N232" s="828">
        <v>15</v>
      </c>
      <c r="O232" s="1215">
        <v>16</v>
      </c>
      <c r="P232" s="1215">
        <v>17</v>
      </c>
    </row>
    <row r="233" spans="2:16" ht="14.65" thickBot="1">
      <c r="B233" s="827">
        <v>1.169</v>
      </c>
      <c r="C233" s="827">
        <v>1.1665000000000001</v>
      </c>
      <c r="D233" s="827">
        <v>1.1601999999999999</v>
      </c>
      <c r="E233" s="827">
        <v>1.1578999999999999</v>
      </c>
      <c r="F233" s="827">
        <v>1.165</v>
      </c>
      <c r="G233" s="1216"/>
      <c r="H233" s="1216"/>
      <c r="J233" s="827">
        <v>1.1621999999999999</v>
      </c>
      <c r="K233" s="827">
        <v>1.1606000000000001</v>
      </c>
      <c r="L233" s="827">
        <v>1.1711</v>
      </c>
      <c r="M233" s="827">
        <v>1.169</v>
      </c>
      <c r="N233" s="827">
        <v>1.1688000000000001</v>
      </c>
      <c r="O233" s="1216"/>
      <c r="P233" s="1216"/>
    </row>
    <row r="234" spans="2:16">
      <c r="B234" s="828">
        <v>21</v>
      </c>
      <c r="C234" s="828">
        <v>22</v>
      </c>
      <c r="D234" s="828">
        <v>23</v>
      </c>
      <c r="E234" s="828">
        <v>24</v>
      </c>
      <c r="F234" s="828">
        <v>25</v>
      </c>
      <c r="G234" s="1215">
        <v>26</v>
      </c>
      <c r="H234" s="1215">
        <v>27</v>
      </c>
      <c r="J234" s="828">
        <v>18</v>
      </c>
      <c r="K234" s="828">
        <v>19</v>
      </c>
      <c r="L234" s="828">
        <v>20</v>
      </c>
      <c r="M234" s="828">
        <v>21</v>
      </c>
      <c r="N234" s="828">
        <v>22</v>
      </c>
      <c r="O234" s="1215">
        <v>23</v>
      </c>
      <c r="P234" s="1215">
        <v>24</v>
      </c>
    </row>
    <row r="235" spans="2:16" ht="14.65" thickBot="1">
      <c r="B235" s="827">
        <v>1.1667000000000001</v>
      </c>
      <c r="C235" s="827">
        <v>1.1698999999999999</v>
      </c>
      <c r="D235" s="827">
        <v>1.1726000000000001</v>
      </c>
      <c r="E235" s="827">
        <v>1.1756</v>
      </c>
      <c r="F235" s="827">
        <v>1.1724000000000001</v>
      </c>
      <c r="G235" s="1219"/>
      <c r="H235" s="1219"/>
      <c r="J235" s="827">
        <v>1.1673</v>
      </c>
      <c r="K235" s="827">
        <v>1.1681999999999999</v>
      </c>
      <c r="L235" s="827">
        <v>1.1651</v>
      </c>
      <c r="M235" s="827">
        <v>1.1638999999999999</v>
      </c>
      <c r="N235" s="827">
        <v>1.1608000000000001</v>
      </c>
      <c r="O235" s="1216"/>
      <c r="P235" s="1216"/>
    </row>
    <row r="236" spans="2:16">
      <c r="B236" s="828">
        <v>28</v>
      </c>
      <c r="C236" s="828">
        <v>29</v>
      </c>
      <c r="D236" s="828">
        <v>30</v>
      </c>
      <c r="E236" s="828">
        <v>31</v>
      </c>
      <c r="J236" s="828">
        <v>25</v>
      </c>
      <c r="K236" s="828">
        <v>26</v>
      </c>
      <c r="L236" s="828">
        <v>27</v>
      </c>
      <c r="M236" s="828">
        <v>28</v>
      </c>
      <c r="N236" s="828">
        <v>29</v>
      </c>
      <c r="O236" s="1215">
        <v>30</v>
      </c>
      <c r="P236" s="1215">
        <v>31</v>
      </c>
    </row>
    <row r="237" spans="2:16">
      <c r="B237" s="827">
        <v>1.1654</v>
      </c>
      <c r="C237" s="827">
        <v>1.1533</v>
      </c>
      <c r="D237" s="827">
        <v>1.1527000000000001</v>
      </c>
      <c r="E237" s="868">
        <v>1.1446000000000001</v>
      </c>
      <c r="J237" s="827">
        <v>1.1697</v>
      </c>
      <c r="K237" s="827">
        <v>1.1656</v>
      </c>
      <c r="L237" s="827">
        <v>1.1593</v>
      </c>
      <c r="M237" s="827">
        <v>1.1676</v>
      </c>
      <c r="N237" s="868">
        <v>1.1657999999999999</v>
      </c>
      <c r="O237" s="1219"/>
      <c r="P237" s="1219"/>
    </row>
    <row r="240" spans="2:16">
      <c r="B240" s="1129">
        <v>45901</v>
      </c>
      <c r="C240" s="28">
        <f>AVERAGE(B245:F245,B247:F247,B249:F249,B251:C251,B243:F243)</f>
        <v>1.1732227272727271</v>
      </c>
    </row>
    <row r="241" spans="2:8" ht="14.65" thickBot="1">
      <c r="B241" s="825" t="s">
        <v>453</v>
      </c>
      <c r="C241" s="825" t="s">
        <v>454</v>
      </c>
      <c r="D241" s="825" t="s">
        <v>455</v>
      </c>
      <c r="E241" s="825" t="s">
        <v>456</v>
      </c>
      <c r="F241" s="825" t="s">
        <v>457</v>
      </c>
      <c r="G241" s="825" t="s">
        <v>458</v>
      </c>
      <c r="H241" s="826" t="s">
        <v>459</v>
      </c>
    </row>
    <row r="242" spans="2:8">
      <c r="B242" s="828">
        <v>1</v>
      </c>
      <c r="C242" s="828">
        <v>2</v>
      </c>
      <c r="D242" s="828">
        <v>3</v>
      </c>
      <c r="E242" s="828">
        <v>4</v>
      </c>
      <c r="F242" s="828">
        <v>5</v>
      </c>
      <c r="G242" s="1215">
        <v>6</v>
      </c>
      <c r="H242" s="1215">
        <v>7</v>
      </c>
    </row>
    <row r="243" spans="2:8" ht="14.65" thickBot="1">
      <c r="B243" s="827">
        <v>1.1715</v>
      </c>
      <c r="C243" s="827">
        <v>1.1646000000000001</v>
      </c>
      <c r="D243" s="827">
        <v>1.1653</v>
      </c>
      <c r="E243" s="827">
        <v>1.1647000000000001</v>
      </c>
      <c r="F243" s="827">
        <v>1.1697</v>
      </c>
      <c r="G243" s="1216"/>
      <c r="H243" s="1216"/>
    </row>
    <row r="244" spans="2:8">
      <c r="B244" s="828">
        <v>8</v>
      </c>
      <c r="C244" s="828">
        <v>9</v>
      </c>
      <c r="D244" s="828">
        <v>10</v>
      </c>
      <c r="E244" s="828">
        <v>11</v>
      </c>
      <c r="F244" s="828">
        <v>12</v>
      </c>
      <c r="G244" s="1215">
        <v>13</v>
      </c>
      <c r="H244" s="1215">
        <v>14</v>
      </c>
    </row>
    <row r="245" spans="2:8" ht="14.65" thickBot="1">
      <c r="B245" s="827">
        <v>1.1728000000000001</v>
      </c>
      <c r="C245" s="827">
        <v>1.1744000000000001</v>
      </c>
      <c r="D245" s="827">
        <v>1.1707000000000001</v>
      </c>
      <c r="E245" s="827">
        <v>1.1685000000000001</v>
      </c>
      <c r="F245" s="827">
        <v>1.1718</v>
      </c>
      <c r="G245" s="1216"/>
      <c r="H245" s="1216"/>
    </row>
    <row r="246" spans="2:8">
      <c r="B246" s="828">
        <v>15</v>
      </c>
      <c r="C246" s="828">
        <v>16</v>
      </c>
      <c r="D246" s="828">
        <v>17</v>
      </c>
      <c r="E246" s="828">
        <v>18</v>
      </c>
      <c r="F246" s="828">
        <v>19</v>
      </c>
      <c r="G246" s="1215">
        <v>20</v>
      </c>
      <c r="H246" s="1215">
        <v>21</v>
      </c>
    </row>
    <row r="247" spans="2:8" ht="14.65" thickBot="1">
      <c r="B247" s="827">
        <v>1.1766000000000001</v>
      </c>
      <c r="C247" s="827">
        <v>1.1807000000000001</v>
      </c>
      <c r="D247" s="827">
        <v>1.1837</v>
      </c>
      <c r="E247" s="827">
        <v>1.1818</v>
      </c>
      <c r="F247" s="827">
        <v>1.1736</v>
      </c>
      <c r="G247" s="1216"/>
      <c r="H247" s="1216"/>
    </row>
    <row r="248" spans="2:8">
      <c r="B248" s="828">
        <v>22</v>
      </c>
      <c r="C248" s="828">
        <v>23</v>
      </c>
      <c r="D248" s="828">
        <v>24</v>
      </c>
      <c r="E248" s="828">
        <v>25</v>
      </c>
      <c r="F248" s="828">
        <v>26</v>
      </c>
      <c r="G248" s="1215">
        <v>27</v>
      </c>
      <c r="H248" s="1215">
        <v>28</v>
      </c>
    </row>
    <row r="249" spans="2:8" ht="14.65" thickBot="1">
      <c r="B249" s="827">
        <v>1.1780999999999999</v>
      </c>
      <c r="C249" s="827">
        <v>1.1793</v>
      </c>
      <c r="D249" s="827">
        <v>1.1756</v>
      </c>
      <c r="E249" s="827">
        <v>1.1738999999999999</v>
      </c>
      <c r="F249" s="827">
        <v>1.1672</v>
      </c>
      <c r="G249" s="1219"/>
      <c r="H249" s="1219"/>
    </row>
    <row r="250" spans="2:8">
      <c r="B250" s="828">
        <v>29</v>
      </c>
      <c r="C250" s="828">
        <v>30</v>
      </c>
    </row>
    <row r="251" spans="2:8">
      <c r="B251" s="827">
        <v>1.1722999999999999</v>
      </c>
      <c r="C251" s="868">
        <v>1.1740999999999999</v>
      </c>
    </row>
  </sheetData>
  <mergeCells count="411">
    <mergeCell ref="G248:G249"/>
    <mergeCell ref="H248:H249"/>
    <mergeCell ref="O234:O235"/>
    <mergeCell ref="P234:P235"/>
    <mergeCell ref="O236:O237"/>
    <mergeCell ref="P236:P237"/>
    <mergeCell ref="G242:G243"/>
    <mergeCell ref="H242:H243"/>
    <mergeCell ref="G244:G245"/>
    <mergeCell ref="H244:H245"/>
    <mergeCell ref="G246:G247"/>
    <mergeCell ref="H246:H247"/>
    <mergeCell ref="J228:J229"/>
    <mergeCell ref="K228:K229"/>
    <mergeCell ref="L228:L229"/>
    <mergeCell ref="M228:M229"/>
    <mergeCell ref="O228:O229"/>
    <mergeCell ref="P228:P229"/>
    <mergeCell ref="O230:O231"/>
    <mergeCell ref="P230:P231"/>
    <mergeCell ref="O232:O233"/>
    <mergeCell ref="P232:P233"/>
    <mergeCell ref="B228:B229"/>
    <mergeCell ref="G228:G229"/>
    <mergeCell ref="H228:H229"/>
    <mergeCell ref="G230:G231"/>
    <mergeCell ref="H230:H231"/>
    <mergeCell ref="G232:G233"/>
    <mergeCell ref="H232:H233"/>
    <mergeCell ref="G234:G235"/>
    <mergeCell ref="H234:H235"/>
    <mergeCell ref="O216:O217"/>
    <mergeCell ref="P216:P217"/>
    <mergeCell ref="O218:O219"/>
    <mergeCell ref="P218:P219"/>
    <mergeCell ref="O220:O221"/>
    <mergeCell ref="P220:P221"/>
    <mergeCell ref="J212:J213"/>
    <mergeCell ref="K212:K213"/>
    <mergeCell ref="L212:L213"/>
    <mergeCell ref="M212:M213"/>
    <mergeCell ref="N212:N213"/>
    <mergeCell ref="O212:O213"/>
    <mergeCell ref="P212:P213"/>
    <mergeCell ref="O214:O215"/>
    <mergeCell ref="P214:P215"/>
    <mergeCell ref="G218:G219"/>
    <mergeCell ref="H218:H219"/>
    <mergeCell ref="G220:G221"/>
    <mergeCell ref="H220:H221"/>
    <mergeCell ref="B212:B213"/>
    <mergeCell ref="C212:C213"/>
    <mergeCell ref="D212:D213"/>
    <mergeCell ref="E212:E213"/>
    <mergeCell ref="G212:G213"/>
    <mergeCell ref="H212:H213"/>
    <mergeCell ref="G214:G215"/>
    <mergeCell ref="H214:H215"/>
    <mergeCell ref="G216:G217"/>
    <mergeCell ref="H216:H217"/>
    <mergeCell ref="M204:M205"/>
    <mergeCell ref="J196:J197"/>
    <mergeCell ref="O196:O197"/>
    <mergeCell ref="P196:P197"/>
    <mergeCell ref="O198:O199"/>
    <mergeCell ref="P198:P199"/>
    <mergeCell ref="N200:N201"/>
    <mergeCell ref="O200:O201"/>
    <mergeCell ref="P200:P201"/>
    <mergeCell ref="J202:J203"/>
    <mergeCell ref="O202:O203"/>
    <mergeCell ref="P202:P203"/>
    <mergeCell ref="G200:G201"/>
    <mergeCell ref="H200:H201"/>
    <mergeCell ref="G202:G203"/>
    <mergeCell ref="H202:H203"/>
    <mergeCell ref="G204:G205"/>
    <mergeCell ref="H204:H205"/>
    <mergeCell ref="C206:C207"/>
    <mergeCell ref="D206:D207"/>
    <mergeCell ref="B196:B197"/>
    <mergeCell ref="C196:C197"/>
    <mergeCell ref="D196:D197"/>
    <mergeCell ref="E196:E197"/>
    <mergeCell ref="F196:F197"/>
    <mergeCell ref="G196:G197"/>
    <mergeCell ref="H196:H197"/>
    <mergeCell ref="G198:G199"/>
    <mergeCell ref="H198:H199"/>
    <mergeCell ref="O186:O187"/>
    <mergeCell ref="P186:P187"/>
    <mergeCell ref="O188:O189"/>
    <mergeCell ref="P188:P189"/>
    <mergeCell ref="J182:J183"/>
    <mergeCell ref="K182:K183"/>
    <mergeCell ref="L182:L183"/>
    <mergeCell ref="M182:M183"/>
    <mergeCell ref="N182:N183"/>
    <mergeCell ref="O182:O183"/>
    <mergeCell ref="P182:P183"/>
    <mergeCell ref="O184:O185"/>
    <mergeCell ref="P184:P185"/>
    <mergeCell ref="O170:O171"/>
    <mergeCell ref="P170:P171"/>
    <mergeCell ref="O172:O173"/>
    <mergeCell ref="P172:P173"/>
    <mergeCell ref="L174:L175"/>
    <mergeCell ref="M174:M175"/>
    <mergeCell ref="O174:O175"/>
    <mergeCell ref="P174:P175"/>
    <mergeCell ref="J166:J167"/>
    <mergeCell ref="K166:K167"/>
    <mergeCell ref="L166:L167"/>
    <mergeCell ref="M166:M167"/>
    <mergeCell ref="N166:N167"/>
    <mergeCell ref="O166:O167"/>
    <mergeCell ref="P166:P167"/>
    <mergeCell ref="O168:O169"/>
    <mergeCell ref="P168:P169"/>
    <mergeCell ref="G154:G155"/>
    <mergeCell ref="H154:H155"/>
    <mergeCell ref="G156:G157"/>
    <mergeCell ref="H156:H157"/>
    <mergeCell ref="G158:G159"/>
    <mergeCell ref="H158:H159"/>
    <mergeCell ref="B150:B151"/>
    <mergeCell ref="C150:C151"/>
    <mergeCell ref="D150:D151"/>
    <mergeCell ref="E150:E151"/>
    <mergeCell ref="F150:F151"/>
    <mergeCell ref="G150:G151"/>
    <mergeCell ref="H150:H151"/>
    <mergeCell ref="G152:G153"/>
    <mergeCell ref="H152:H153"/>
    <mergeCell ref="P136:P137"/>
    <mergeCell ref="O138:O139"/>
    <mergeCell ref="P138:P139"/>
    <mergeCell ref="O140:O141"/>
    <mergeCell ref="P140:P141"/>
    <mergeCell ref="O142:O143"/>
    <mergeCell ref="P142:P143"/>
    <mergeCell ref="O144:O145"/>
    <mergeCell ref="P144:P145"/>
    <mergeCell ref="G114:G115"/>
    <mergeCell ref="H114:H115"/>
    <mergeCell ref="F116:F117"/>
    <mergeCell ref="G116:G117"/>
    <mergeCell ref="H116:H117"/>
    <mergeCell ref="B108:B109"/>
    <mergeCell ref="C108:C109"/>
    <mergeCell ref="D108:D109"/>
    <mergeCell ref="E108:E109"/>
    <mergeCell ref="G108:G109"/>
    <mergeCell ref="H108:H109"/>
    <mergeCell ref="G110:G111"/>
    <mergeCell ref="H110:H111"/>
    <mergeCell ref="G112:G113"/>
    <mergeCell ref="H112:H113"/>
    <mergeCell ref="O100:O101"/>
    <mergeCell ref="P100:P101"/>
    <mergeCell ref="J94:J95"/>
    <mergeCell ref="K94:K95"/>
    <mergeCell ref="L94:L95"/>
    <mergeCell ref="O94:O95"/>
    <mergeCell ref="P94:P95"/>
    <mergeCell ref="O96:O97"/>
    <mergeCell ref="P96:P97"/>
    <mergeCell ref="O98:O99"/>
    <mergeCell ref="P98:P99"/>
    <mergeCell ref="B94:B95"/>
    <mergeCell ref="G94:G95"/>
    <mergeCell ref="H94:H95"/>
    <mergeCell ref="G96:G97"/>
    <mergeCell ref="H96:H97"/>
    <mergeCell ref="G98:G99"/>
    <mergeCell ref="H98:H99"/>
    <mergeCell ref="G100:G101"/>
    <mergeCell ref="H100:H101"/>
    <mergeCell ref="B80:B81"/>
    <mergeCell ref="C80:C81"/>
    <mergeCell ref="G80:G81"/>
    <mergeCell ref="H80:H81"/>
    <mergeCell ref="G82:G83"/>
    <mergeCell ref="H82:H83"/>
    <mergeCell ref="G84:G85"/>
    <mergeCell ref="H84:H85"/>
    <mergeCell ref="G86:G87"/>
    <mergeCell ref="H86:H87"/>
    <mergeCell ref="O68:O69"/>
    <mergeCell ref="P68:P69"/>
    <mergeCell ref="O70:O71"/>
    <mergeCell ref="P70:P71"/>
    <mergeCell ref="O72:O73"/>
    <mergeCell ref="P72:P73"/>
    <mergeCell ref="J64:J65"/>
    <mergeCell ref="K64:K65"/>
    <mergeCell ref="L64:L65"/>
    <mergeCell ref="M64:M65"/>
    <mergeCell ref="N64:N65"/>
    <mergeCell ref="O64:O65"/>
    <mergeCell ref="P64:P65"/>
    <mergeCell ref="O66:O67"/>
    <mergeCell ref="P66:P67"/>
    <mergeCell ref="O52:O53"/>
    <mergeCell ref="P52:P53"/>
    <mergeCell ref="O54:O55"/>
    <mergeCell ref="P54:P55"/>
    <mergeCell ref="N56:N57"/>
    <mergeCell ref="O38:O39"/>
    <mergeCell ref="P38:P39"/>
    <mergeCell ref="O40:O41"/>
    <mergeCell ref="P40:P41"/>
    <mergeCell ref="J48:J49"/>
    <mergeCell ref="O48:O49"/>
    <mergeCell ref="P48:P49"/>
    <mergeCell ref="O50:O51"/>
    <mergeCell ref="P50:P51"/>
    <mergeCell ref="G10:G11"/>
    <mergeCell ref="H10:H11"/>
    <mergeCell ref="B4:B5"/>
    <mergeCell ref="C4:C5"/>
    <mergeCell ref="D4:D5"/>
    <mergeCell ref="E4:E5"/>
    <mergeCell ref="F4:F5"/>
    <mergeCell ref="G4:G5"/>
    <mergeCell ref="J34:J35"/>
    <mergeCell ref="B20:B21"/>
    <mergeCell ref="C20:C21"/>
    <mergeCell ref="G20:G21"/>
    <mergeCell ref="H20:H21"/>
    <mergeCell ref="G22:G23"/>
    <mergeCell ref="H22:H23"/>
    <mergeCell ref="P4:P5"/>
    <mergeCell ref="O6:O7"/>
    <mergeCell ref="P6:P7"/>
    <mergeCell ref="O8:O9"/>
    <mergeCell ref="P8:P9"/>
    <mergeCell ref="O10:O11"/>
    <mergeCell ref="P10:P11"/>
    <mergeCell ref="G12:G13"/>
    <mergeCell ref="H12:H13"/>
    <mergeCell ref="D14:D15"/>
    <mergeCell ref="J4:J5"/>
    <mergeCell ref="K4:K5"/>
    <mergeCell ref="O4:O5"/>
    <mergeCell ref="H4:H5"/>
    <mergeCell ref="G6:G7"/>
    <mergeCell ref="H6:H7"/>
    <mergeCell ref="G8:G9"/>
    <mergeCell ref="H8:H9"/>
    <mergeCell ref="O20:O21"/>
    <mergeCell ref="P20:P21"/>
    <mergeCell ref="N22:N23"/>
    <mergeCell ref="O22:O23"/>
    <mergeCell ref="P22:P23"/>
    <mergeCell ref="J20:J21"/>
    <mergeCell ref="K20:K21"/>
    <mergeCell ref="L20:L21"/>
    <mergeCell ref="M20:M21"/>
    <mergeCell ref="N20:N21"/>
    <mergeCell ref="B34:B35"/>
    <mergeCell ref="G34:G35"/>
    <mergeCell ref="H34:H35"/>
    <mergeCell ref="G36:G37"/>
    <mergeCell ref="H36:H37"/>
    <mergeCell ref="O28:O29"/>
    <mergeCell ref="P28:P29"/>
    <mergeCell ref="J24:J25"/>
    <mergeCell ref="O24:O25"/>
    <mergeCell ref="P24:P25"/>
    <mergeCell ref="O26:O27"/>
    <mergeCell ref="P26:P27"/>
    <mergeCell ref="G24:G25"/>
    <mergeCell ref="H24:H25"/>
    <mergeCell ref="G26:G27"/>
    <mergeCell ref="H26:H27"/>
    <mergeCell ref="K34:K35"/>
    <mergeCell ref="L34:L35"/>
    <mergeCell ref="O34:O35"/>
    <mergeCell ref="P34:P35"/>
    <mergeCell ref="O36:O37"/>
    <mergeCell ref="P36:P37"/>
    <mergeCell ref="B48:B49"/>
    <mergeCell ref="C48:C49"/>
    <mergeCell ref="D48:D49"/>
    <mergeCell ref="E48:E49"/>
    <mergeCell ref="F48:F49"/>
    <mergeCell ref="G38:G39"/>
    <mergeCell ref="H38:H39"/>
    <mergeCell ref="G40:G41"/>
    <mergeCell ref="H40:H41"/>
    <mergeCell ref="G54:G55"/>
    <mergeCell ref="H54:H55"/>
    <mergeCell ref="G56:G57"/>
    <mergeCell ref="H56:H57"/>
    <mergeCell ref="G48:G49"/>
    <mergeCell ref="H48:H49"/>
    <mergeCell ref="G50:G51"/>
    <mergeCell ref="H50:H51"/>
    <mergeCell ref="G52:G53"/>
    <mergeCell ref="H52:H53"/>
    <mergeCell ref="G70:G71"/>
    <mergeCell ref="H70:H71"/>
    <mergeCell ref="G72:G73"/>
    <mergeCell ref="H64:H65"/>
    <mergeCell ref="G66:G67"/>
    <mergeCell ref="H66:H67"/>
    <mergeCell ref="G68:G69"/>
    <mergeCell ref="H68:H69"/>
    <mergeCell ref="B64:B65"/>
    <mergeCell ref="C64:C65"/>
    <mergeCell ref="D64:D65"/>
    <mergeCell ref="E64:E65"/>
    <mergeCell ref="G64:G65"/>
    <mergeCell ref="O86:O87"/>
    <mergeCell ref="P86:P87"/>
    <mergeCell ref="J88:J89"/>
    <mergeCell ref="K88:K89"/>
    <mergeCell ref="O88:O89"/>
    <mergeCell ref="P88:P89"/>
    <mergeCell ref="J80:J81"/>
    <mergeCell ref="K80:K81"/>
    <mergeCell ref="L80:L81"/>
    <mergeCell ref="M80:M81"/>
    <mergeCell ref="O80:O81"/>
    <mergeCell ref="P80:P81"/>
    <mergeCell ref="O82:O83"/>
    <mergeCell ref="P82:P83"/>
    <mergeCell ref="O84:O85"/>
    <mergeCell ref="P84:P85"/>
    <mergeCell ref="J108:J109"/>
    <mergeCell ref="O108:O109"/>
    <mergeCell ref="P108:P109"/>
    <mergeCell ref="O110:O111"/>
    <mergeCell ref="P110:P111"/>
    <mergeCell ref="O112:O113"/>
    <mergeCell ref="P112:P113"/>
    <mergeCell ref="O114:O115"/>
    <mergeCell ref="P114:P115"/>
    <mergeCell ref="B122:B123"/>
    <mergeCell ref="C122:C123"/>
    <mergeCell ref="D122:D123"/>
    <mergeCell ref="G122:G123"/>
    <mergeCell ref="H122:H123"/>
    <mergeCell ref="G124:G125"/>
    <mergeCell ref="H124:H125"/>
    <mergeCell ref="G126:G127"/>
    <mergeCell ref="H126:H127"/>
    <mergeCell ref="P126:P127"/>
    <mergeCell ref="O128:O129"/>
    <mergeCell ref="P128:P129"/>
    <mergeCell ref="O130:O131"/>
    <mergeCell ref="P130:P131"/>
    <mergeCell ref="J122:J123"/>
    <mergeCell ref="K122:K123"/>
    <mergeCell ref="L122:L123"/>
    <mergeCell ref="M122:M123"/>
    <mergeCell ref="N122:N123"/>
    <mergeCell ref="O122:O123"/>
    <mergeCell ref="P122:P123"/>
    <mergeCell ref="O124:O125"/>
    <mergeCell ref="P124:P125"/>
    <mergeCell ref="G136:G137"/>
    <mergeCell ref="H136:H137"/>
    <mergeCell ref="G138:G139"/>
    <mergeCell ref="H138:H139"/>
    <mergeCell ref="G140:G141"/>
    <mergeCell ref="H140:H141"/>
    <mergeCell ref="G142:G143"/>
    <mergeCell ref="H142:H143"/>
    <mergeCell ref="O126:O127"/>
    <mergeCell ref="G128:G129"/>
    <mergeCell ref="H128:H129"/>
    <mergeCell ref="G130:G131"/>
    <mergeCell ref="J136:J137"/>
    <mergeCell ref="K136:K137"/>
    <mergeCell ref="L136:L137"/>
    <mergeCell ref="O136:O137"/>
    <mergeCell ref="J150:J151"/>
    <mergeCell ref="O150:O151"/>
    <mergeCell ref="P150:P151"/>
    <mergeCell ref="O152:O153"/>
    <mergeCell ref="P152:P153"/>
    <mergeCell ref="O154:O155"/>
    <mergeCell ref="P154:P155"/>
    <mergeCell ref="O156:O157"/>
    <mergeCell ref="P156:P157"/>
    <mergeCell ref="G172:G173"/>
    <mergeCell ref="H172:H173"/>
    <mergeCell ref="G174:G175"/>
    <mergeCell ref="B166:B167"/>
    <mergeCell ref="C166:C167"/>
    <mergeCell ref="D166:D167"/>
    <mergeCell ref="E166:E167"/>
    <mergeCell ref="G166:G167"/>
    <mergeCell ref="H166:H167"/>
    <mergeCell ref="G168:G169"/>
    <mergeCell ref="H168:H169"/>
    <mergeCell ref="G170:G171"/>
    <mergeCell ref="H170:H171"/>
    <mergeCell ref="G188:G189"/>
    <mergeCell ref="H188:H189"/>
    <mergeCell ref="B182:B183"/>
    <mergeCell ref="C182:C183"/>
    <mergeCell ref="D182:D183"/>
    <mergeCell ref="G182:G183"/>
    <mergeCell ref="H182:H183"/>
    <mergeCell ref="G184:G185"/>
    <mergeCell ref="H184:H185"/>
    <mergeCell ref="G186:G187"/>
    <mergeCell ref="H186:H187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0973E-3D37-49CE-A247-5EA8A1DDAB2F}">
  <dimension ref="A1:L3974"/>
  <sheetViews>
    <sheetView workbookViewId="0">
      <pane xSplit="1" ySplit="4" topLeftCell="B3926" activePane="bottomRight" state="frozen"/>
      <selection pane="topRight" activeCell="B1" sqref="B1"/>
      <selection pane="bottomLeft" activeCell="A5" sqref="A5"/>
      <selection pane="bottomRight" activeCell="F3938" sqref="F3938:G3938"/>
    </sheetView>
  </sheetViews>
  <sheetFormatPr baseColWidth="10" defaultColWidth="9.06640625" defaultRowHeight="14.25"/>
  <cols>
    <col min="1" max="1" width="12.9296875" customWidth="1"/>
    <col min="2" max="2" width="15" customWidth="1"/>
    <col min="3" max="3" width="16.46484375" customWidth="1"/>
    <col min="4" max="4" width="9.53125" bestFit="1" customWidth="1"/>
    <col min="5" max="5" width="11" bestFit="1" customWidth="1"/>
    <col min="6" max="6" width="12" bestFit="1" customWidth="1"/>
    <col min="7" max="7" width="11" bestFit="1" customWidth="1"/>
    <col min="9" max="9" width="11.53125" bestFit="1" customWidth="1"/>
    <col min="10" max="10" width="13" bestFit="1" customWidth="1"/>
    <col min="11" max="11" width="12.53125" bestFit="1" customWidth="1"/>
    <col min="257" max="257" width="12.9296875" customWidth="1"/>
    <col min="258" max="258" width="15" customWidth="1"/>
    <col min="259" max="259" width="16.46484375" customWidth="1"/>
    <col min="513" max="513" width="12.9296875" customWidth="1"/>
    <col min="514" max="514" width="15" customWidth="1"/>
    <col min="515" max="515" width="16.46484375" customWidth="1"/>
    <col min="769" max="769" width="12.9296875" customWidth="1"/>
    <col min="770" max="770" width="15" customWidth="1"/>
    <col min="771" max="771" width="16.46484375" customWidth="1"/>
    <col min="1025" max="1025" width="12.9296875" customWidth="1"/>
    <col min="1026" max="1026" width="15" customWidth="1"/>
    <col min="1027" max="1027" width="16.46484375" customWidth="1"/>
    <col min="1281" max="1281" width="12.9296875" customWidth="1"/>
    <col min="1282" max="1282" width="15" customWidth="1"/>
    <col min="1283" max="1283" width="16.46484375" customWidth="1"/>
    <col min="1537" max="1537" width="12.9296875" customWidth="1"/>
    <col min="1538" max="1538" width="15" customWidth="1"/>
    <col min="1539" max="1539" width="16.46484375" customWidth="1"/>
    <col min="1793" max="1793" width="12.9296875" customWidth="1"/>
    <col min="1794" max="1794" width="15" customWidth="1"/>
    <col min="1795" max="1795" width="16.46484375" customWidth="1"/>
    <col min="2049" max="2049" width="12.9296875" customWidth="1"/>
    <col min="2050" max="2050" width="15" customWidth="1"/>
    <col min="2051" max="2051" width="16.46484375" customWidth="1"/>
    <col min="2305" max="2305" width="12.9296875" customWidth="1"/>
    <col min="2306" max="2306" width="15" customWidth="1"/>
    <col min="2307" max="2307" width="16.46484375" customWidth="1"/>
    <col min="2561" max="2561" width="12.9296875" customWidth="1"/>
    <col min="2562" max="2562" width="15" customWidth="1"/>
    <col min="2563" max="2563" width="16.46484375" customWidth="1"/>
    <col min="2817" max="2817" width="12.9296875" customWidth="1"/>
    <col min="2818" max="2818" width="15" customWidth="1"/>
    <col min="2819" max="2819" width="16.46484375" customWidth="1"/>
    <col min="3073" max="3073" width="12.9296875" customWidth="1"/>
    <col min="3074" max="3074" width="15" customWidth="1"/>
    <col min="3075" max="3075" width="16.46484375" customWidth="1"/>
    <col min="3329" max="3329" width="12.9296875" customWidth="1"/>
    <col min="3330" max="3330" width="15" customWidth="1"/>
    <col min="3331" max="3331" width="16.46484375" customWidth="1"/>
    <col min="3585" max="3585" width="12.9296875" customWidth="1"/>
    <col min="3586" max="3586" width="15" customWidth="1"/>
    <col min="3587" max="3587" width="16.46484375" customWidth="1"/>
    <col min="3841" max="3841" width="12.9296875" customWidth="1"/>
    <col min="3842" max="3842" width="15" customWidth="1"/>
    <col min="3843" max="3843" width="16.46484375" customWidth="1"/>
    <col min="4097" max="4097" width="12.9296875" customWidth="1"/>
    <col min="4098" max="4098" width="15" customWidth="1"/>
    <col min="4099" max="4099" width="16.46484375" customWidth="1"/>
    <col min="4353" max="4353" width="12.9296875" customWidth="1"/>
    <col min="4354" max="4354" width="15" customWidth="1"/>
    <col min="4355" max="4355" width="16.46484375" customWidth="1"/>
    <col min="4609" max="4609" width="12.9296875" customWidth="1"/>
    <col min="4610" max="4610" width="15" customWidth="1"/>
    <col min="4611" max="4611" width="16.46484375" customWidth="1"/>
    <col min="4865" max="4865" width="12.9296875" customWidth="1"/>
    <col min="4866" max="4866" width="15" customWidth="1"/>
    <col min="4867" max="4867" width="16.46484375" customWidth="1"/>
    <col min="5121" max="5121" width="12.9296875" customWidth="1"/>
    <col min="5122" max="5122" width="15" customWidth="1"/>
    <col min="5123" max="5123" width="16.46484375" customWidth="1"/>
    <col min="5377" max="5377" width="12.9296875" customWidth="1"/>
    <col min="5378" max="5378" width="15" customWidth="1"/>
    <col min="5379" max="5379" width="16.46484375" customWidth="1"/>
    <col min="5633" max="5633" width="12.9296875" customWidth="1"/>
    <col min="5634" max="5634" width="15" customWidth="1"/>
    <col min="5635" max="5635" width="16.46484375" customWidth="1"/>
    <col min="5889" max="5889" width="12.9296875" customWidth="1"/>
    <col min="5890" max="5890" width="15" customWidth="1"/>
    <col min="5891" max="5891" width="16.46484375" customWidth="1"/>
    <col min="6145" max="6145" width="12.9296875" customWidth="1"/>
    <col min="6146" max="6146" width="15" customWidth="1"/>
    <col min="6147" max="6147" width="16.46484375" customWidth="1"/>
    <col min="6401" max="6401" width="12.9296875" customWidth="1"/>
    <col min="6402" max="6402" width="15" customWidth="1"/>
    <col min="6403" max="6403" width="16.46484375" customWidth="1"/>
    <col min="6657" max="6657" width="12.9296875" customWidth="1"/>
    <col min="6658" max="6658" width="15" customWidth="1"/>
    <col min="6659" max="6659" width="16.46484375" customWidth="1"/>
    <col min="6913" max="6913" width="12.9296875" customWidth="1"/>
    <col min="6914" max="6914" width="15" customWidth="1"/>
    <col min="6915" max="6915" width="16.46484375" customWidth="1"/>
    <col min="7169" max="7169" width="12.9296875" customWidth="1"/>
    <col min="7170" max="7170" width="15" customWidth="1"/>
    <col min="7171" max="7171" width="16.46484375" customWidth="1"/>
    <col min="7425" max="7425" width="12.9296875" customWidth="1"/>
    <col min="7426" max="7426" width="15" customWidth="1"/>
    <col min="7427" max="7427" width="16.46484375" customWidth="1"/>
    <col min="7681" max="7681" width="12.9296875" customWidth="1"/>
    <col min="7682" max="7682" width="15" customWidth="1"/>
    <col min="7683" max="7683" width="16.46484375" customWidth="1"/>
    <col min="7937" max="7937" width="12.9296875" customWidth="1"/>
    <col min="7938" max="7938" width="15" customWidth="1"/>
    <col min="7939" max="7939" width="16.46484375" customWidth="1"/>
    <col min="8193" max="8193" width="12.9296875" customWidth="1"/>
    <col min="8194" max="8194" width="15" customWidth="1"/>
    <col min="8195" max="8195" width="16.46484375" customWidth="1"/>
    <col min="8449" max="8449" width="12.9296875" customWidth="1"/>
    <col min="8450" max="8450" width="15" customWidth="1"/>
    <col min="8451" max="8451" width="16.46484375" customWidth="1"/>
    <col min="8705" max="8705" width="12.9296875" customWidth="1"/>
    <col min="8706" max="8706" width="15" customWidth="1"/>
    <col min="8707" max="8707" width="16.46484375" customWidth="1"/>
    <col min="8961" max="8961" width="12.9296875" customWidth="1"/>
    <col min="8962" max="8962" width="15" customWidth="1"/>
    <col min="8963" max="8963" width="16.46484375" customWidth="1"/>
    <col min="9217" max="9217" width="12.9296875" customWidth="1"/>
    <col min="9218" max="9218" width="15" customWidth="1"/>
    <col min="9219" max="9219" width="16.46484375" customWidth="1"/>
    <col min="9473" max="9473" width="12.9296875" customWidth="1"/>
    <col min="9474" max="9474" width="15" customWidth="1"/>
    <col min="9475" max="9475" width="16.46484375" customWidth="1"/>
    <col min="9729" max="9729" width="12.9296875" customWidth="1"/>
    <col min="9730" max="9730" width="15" customWidth="1"/>
    <col min="9731" max="9731" width="16.46484375" customWidth="1"/>
    <col min="9985" max="9985" width="12.9296875" customWidth="1"/>
    <col min="9986" max="9986" width="15" customWidth="1"/>
    <col min="9987" max="9987" width="16.46484375" customWidth="1"/>
    <col min="10241" max="10241" width="12.9296875" customWidth="1"/>
    <col min="10242" max="10242" width="15" customWidth="1"/>
    <col min="10243" max="10243" width="16.46484375" customWidth="1"/>
    <col min="10497" max="10497" width="12.9296875" customWidth="1"/>
    <col min="10498" max="10498" width="15" customWidth="1"/>
    <col min="10499" max="10499" width="16.46484375" customWidth="1"/>
    <col min="10753" max="10753" width="12.9296875" customWidth="1"/>
    <col min="10754" max="10754" width="15" customWidth="1"/>
    <col min="10755" max="10755" width="16.46484375" customWidth="1"/>
    <col min="11009" max="11009" width="12.9296875" customWidth="1"/>
    <col min="11010" max="11010" width="15" customWidth="1"/>
    <col min="11011" max="11011" width="16.46484375" customWidth="1"/>
    <col min="11265" max="11265" width="12.9296875" customWidth="1"/>
    <col min="11266" max="11266" width="15" customWidth="1"/>
    <col min="11267" max="11267" width="16.46484375" customWidth="1"/>
    <col min="11521" max="11521" width="12.9296875" customWidth="1"/>
    <col min="11522" max="11522" width="15" customWidth="1"/>
    <col min="11523" max="11523" width="16.46484375" customWidth="1"/>
    <col min="11777" max="11777" width="12.9296875" customWidth="1"/>
    <col min="11778" max="11778" width="15" customWidth="1"/>
    <col min="11779" max="11779" width="16.46484375" customWidth="1"/>
    <col min="12033" max="12033" width="12.9296875" customWidth="1"/>
    <col min="12034" max="12034" width="15" customWidth="1"/>
    <col min="12035" max="12035" width="16.46484375" customWidth="1"/>
    <col min="12289" max="12289" width="12.9296875" customWidth="1"/>
    <col min="12290" max="12290" width="15" customWidth="1"/>
    <col min="12291" max="12291" width="16.46484375" customWidth="1"/>
    <col min="12545" max="12545" width="12.9296875" customWidth="1"/>
    <col min="12546" max="12546" width="15" customWidth="1"/>
    <col min="12547" max="12547" width="16.46484375" customWidth="1"/>
    <col min="12801" max="12801" width="12.9296875" customWidth="1"/>
    <col min="12802" max="12802" width="15" customWidth="1"/>
    <col min="12803" max="12803" width="16.46484375" customWidth="1"/>
    <col min="13057" max="13057" width="12.9296875" customWidth="1"/>
    <col min="13058" max="13058" width="15" customWidth="1"/>
    <col min="13059" max="13059" width="16.46484375" customWidth="1"/>
    <col min="13313" max="13313" width="12.9296875" customWidth="1"/>
    <col min="13314" max="13314" width="15" customWidth="1"/>
    <col min="13315" max="13315" width="16.46484375" customWidth="1"/>
    <col min="13569" max="13569" width="12.9296875" customWidth="1"/>
    <col min="13570" max="13570" width="15" customWidth="1"/>
    <col min="13571" max="13571" width="16.46484375" customWidth="1"/>
    <col min="13825" max="13825" width="12.9296875" customWidth="1"/>
    <col min="13826" max="13826" width="15" customWidth="1"/>
    <col min="13827" max="13827" width="16.46484375" customWidth="1"/>
    <col min="14081" max="14081" width="12.9296875" customWidth="1"/>
    <col min="14082" max="14082" width="15" customWidth="1"/>
    <col min="14083" max="14083" width="16.46484375" customWidth="1"/>
    <col min="14337" max="14337" width="12.9296875" customWidth="1"/>
    <col min="14338" max="14338" width="15" customWidth="1"/>
    <col min="14339" max="14339" width="16.46484375" customWidth="1"/>
    <col min="14593" max="14593" width="12.9296875" customWidth="1"/>
    <col min="14594" max="14594" width="15" customWidth="1"/>
    <col min="14595" max="14595" width="16.46484375" customWidth="1"/>
    <col min="14849" max="14849" width="12.9296875" customWidth="1"/>
    <col min="14850" max="14850" width="15" customWidth="1"/>
    <col min="14851" max="14851" width="16.46484375" customWidth="1"/>
    <col min="15105" max="15105" width="12.9296875" customWidth="1"/>
    <col min="15106" max="15106" width="15" customWidth="1"/>
    <col min="15107" max="15107" width="16.46484375" customWidth="1"/>
    <col min="15361" max="15361" width="12.9296875" customWidth="1"/>
    <col min="15362" max="15362" width="15" customWidth="1"/>
    <col min="15363" max="15363" width="16.46484375" customWidth="1"/>
    <col min="15617" max="15617" width="12.9296875" customWidth="1"/>
    <col min="15618" max="15618" width="15" customWidth="1"/>
    <col min="15619" max="15619" width="16.46484375" customWidth="1"/>
    <col min="15873" max="15873" width="12.9296875" customWidth="1"/>
    <col min="15874" max="15874" width="15" customWidth="1"/>
    <col min="15875" max="15875" width="16.46484375" customWidth="1"/>
    <col min="16129" max="16129" width="12.9296875" customWidth="1"/>
    <col min="16130" max="16130" width="15" customWidth="1"/>
    <col min="16131" max="16131" width="16.46484375" customWidth="1"/>
  </cols>
  <sheetData>
    <row r="1" spans="1:11">
      <c r="A1" s="1221" t="s">
        <v>460</v>
      </c>
      <c r="B1" s="1221"/>
      <c r="C1" s="1221"/>
      <c r="D1" s="1221"/>
      <c r="E1" s="1221"/>
      <c r="F1" s="1221"/>
      <c r="G1" s="1221"/>
      <c r="H1" s="1221"/>
      <c r="I1" s="1221"/>
      <c r="J1" s="1221"/>
    </row>
    <row r="2" spans="1:11">
      <c r="A2" s="1222"/>
      <c r="B2" s="1222"/>
      <c r="C2" s="1222"/>
      <c r="D2" s="1222"/>
      <c r="E2" s="1222"/>
      <c r="F2" s="1222"/>
      <c r="G2" s="1222"/>
      <c r="H2" s="1222"/>
      <c r="I2" s="1222"/>
      <c r="J2" s="1222"/>
      <c r="K2" s="334"/>
    </row>
    <row r="3" spans="1:11">
      <c r="A3" s="1222" t="s">
        <v>461</v>
      </c>
      <c r="B3" s="1222"/>
      <c r="C3" s="1222"/>
      <c r="D3" s="1222"/>
      <c r="E3" s="1222"/>
      <c r="F3" s="1222"/>
      <c r="G3" s="1222"/>
      <c r="H3" s="1222"/>
      <c r="I3" s="1222"/>
      <c r="J3" s="1222"/>
      <c r="K3" t="s">
        <v>462</v>
      </c>
    </row>
    <row r="4" spans="1:11" ht="16.899999999999999">
      <c r="A4" s="333" t="s">
        <v>463</v>
      </c>
      <c r="B4" s="333" t="s">
        <v>464</v>
      </c>
      <c r="C4" s="333" t="s">
        <v>465</v>
      </c>
    </row>
    <row r="5" spans="1:11">
      <c r="A5" t="s">
        <v>466</v>
      </c>
      <c r="B5" s="64">
        <v>1254.5</v>
      </c>
      <c r="C5" s="64">
        <v>688.91</v>
      </c>
    </row>
    <row r="6" spans="1:11">
      <c r="A6" t="s">
        <v>467</v>
      </c>
      <c r="B6" s="64">
        <v>1244.5</v>
      </c>
      <c r="C6" s="64">
        <v>677.83</v>
      </c>
    </row>
    <row r="7" spans="1:11">
      <c r="A7" t="s">
        <v>468</v>
      </c>
      <c r="B7" s="64">
        <v>1231.5</v>
      </c>
      <c r="C7" s="64">
        <v>662.45</v>
      </c>
    </row>
    <row r="8" spans="1:11">
      <c r="A8" t="s">
        <v>469</v>
      </c>
      <c r="B8" s="64">
        <v>1222</v>
      </c>
      <c r="C8" s="64">
        <v>654.53</v>
      </c>
    </row>
    <row r="9" spans="1:11">
      <c r="A9" t="s">
        <v>470</v>
      </c>
      <c r="B9" s="64">
        <v>1227.5</v>
      </c>
      <c r="C9" s="64">
        <v>651.19000000000005</v>
      </c>
    </row>
    <row r="10" spans="1:11">
      <c r="A10" t="s">
        <v>471</v>
      </c>
      <c r="B10" s="64">
        <v>1221.5</v>
      </c>
      <c r="C10" s="64">
        <v>657.07</v>
      </c>
    </row>
    <row r="11" spans="1:11">
      <c r="A11" t="s">
        <v>472</v>
      </c>
      <c r="B11" s="64">
        <v>1214.5</v>
      </c>
      <c r="C11" s="64">
        <v>663.66</v>
      </c>
    </row>
    <row r="12" spans="1:11">
      <c r="A12" t="s">
        <v>473</v>
      </c>
      <c r="B12" s="64">
        <v>1206.5</v>
      </c>
      <c r="C12" s="64">
        <v>654.64</v>
      </c>
    </row>
    <row r="13" spans="1:11">
      <c r="A13" t="s">
        <v>474</v>
      </c>
      <c r="B13" s="64">
        <v>1201.5</v>
      </c>
      <c r="C13" s="64">
        <v>638.08000000000004</v>
      </c>
    </row>
    <row r="14" spans="1:11">
      <c r="A14" t="s">
        <v>475</v>
      </c>
      <c r="B14" s="64">
        <v>1190</v>
      </c>
      <c r="C14" s="64">
        <v>629.63</v>
      </c>
    </row>
    <row r="15" spans="1:11">
      <c r="A15" t="s">
        <v>476</v>
      </c>
      <c r="B15" s="64">
        <v>1187.5</v>
      </c>
      <c r="C15" s="64">
        <v>633.66999999999996</v>
      </c>
    </row>
    <row r="16" spans="1:11">
      <c r="A16" t="s">
        <v>477</v>
      </c>
      <c r="B16" s="64">
        <v>1175</v>
      </c>
      <c r="C16" s="64">
        <v>636.16999999999996</v>
      </c>
    </row>
    <row r="17" spans="1:3">
      <c r="A17" t="s">
        <v>478</v>
      </c>
      <c r="B17" s="64">
        <v>1164.5</v>
      </c>
      <c r="C17" s="64">
        <v>629.79999999999995</v>
      </c>
    </row>
    <row r="18" spans="1:3">
      <c r="A18" t="s">
        <v>479</v>
      </c>
      <c r="B18" s="64">
        <v>1163.5</v>
      </c>
      <c r="C18" s="64">
        <v>629.26</v>
      </c>
    </row>
    <row r="19" spans="1:3">
      <c r="A19" t="s">
        <v>480</v>
      </c>
      <c r="B19" s="64">
        <v>1153</v>
      </c>
      <c r="C19" s="64">
        <v>618.89</v>
      </c>
    </row>
    <row r="20" spans="1:3">
      <c r="A20" t="s">
        <v>481</v>
      </c>
      <c r="B20" s="64">
        <v>1136.5</v>
      </c>
      <c r="C20" s="64">
        <v>622.4</v>
      </c>
    </row>
    <row r="21" spans="1:3">
      <c r="A21" t="s">
        <v>482</v>
      </c>
      <c r="B21" s="64">
        <v>1133.5</v>
      </c>
      <c r="C21" s="64">
        <v>622.12</v>
      </c>
    </row>
    <row r="22" spans="1:3">
      <c r="A22" t="s">
        <v>483</v>
      </c>
      <c r="B22" s="64">
        <v>1139</v>
      </c>
      <c r="C22" s="64">
        <v>631.02</v>
      </c>
    </row>
    <row r="23" spans="1:3">
      <c r="A23" t="s">
        <v>484</v>
      </c>
      <c r="B23" s="64">
        <v>1111.5</v>
      </c>
      <c r="C23" s="64">
        <v>614.42999999999995</v>
      </c>
    </row>
    <row r="24" spans="1:3">
      <c r="A24" t="s">
        <v>485</v>
      </c>
      <c r="B24" s="64">
        <v>1090</v>
      </c>
      <c r="C24" s="64">
        <v>596.92999999999995</v>
      </c>
    </row>
    <row r="25" spans="1:3">
      <c r="A25" t="s">
        <v>486</v>
      </c>
      <c r="B25" s="64">
        <v>1036</v>
      </c>
      <c r="C25" s="64">
        <v>567.36</v>
      </c>
    </row>
    <row r="26" spans="1:3">
      <c r="A26" t="s">
        <v>487</v>
      </c>
      <c r="B26" s="64">
        <v>1034.5</v>
      </c>
      <c r="C26" s="64">
        <v>564.99</v>
      </c>
    </row>
    <row r="27" spans="1:3">
      <c r="A27" t="s">
        <v>488</v>
      </c>
      <c r="B27" s="64">
        <v>1036.5</v>
      </c>
      <c r="C27" s="64">
        <v>573.91999999999996</v>
      </c>
    </row>
    <row r="28" spans="1:3">
      <c r="A28" t="s">
        <v>489</v>
      </c>
      <c r="B28" s="64">
        <v>1018.5</v>
      </c>
      <c r="C28" s="64">
        <v>566.46</v>
      </c>
    </row>
    <row r="29" spans="1:3">
      <c r="A29" t="s">
        <v>490</v>
      </c>
      <c r="B29" s="64">
        <v>1020.5</v>
      </c>
      <c r="C29" s="64">
        <v>572.66999999999996</v>
      </c>
    </row>
    <row r="30" spans="1:3">
      <c r="A30" t="s">
        <v>491</v>
      </c>
      <c r="B30" s="64">
        <v>1010</v>
      </c>
      <c r="C30" s="64">
        <v>564.25</v>
      </c>
    </row>
    <row r="31" spans="1:3">
      <c r="A31" t="s">
        <v>492</v>
      </c>
      <c r="B31" s="64">
        <v>985.5</v>
      </c>
      <c r="C31" s="64">
        <v>549.94000000000005</v>
      </c>
    </row>
    <row r="32" spans="1:3">
      <c r="A32" t="s">
        <v>493</v>
      </c>
      <c r="B32" s="64">
        <v>968.5</v>
      </c>
      <c r="C32" s="64">
        <v>542.27</v>
      </c>
    </row>
    <row r="33" spans="1:3">
      <c r="A33" t="s">
        <v>494</v>
      </c>
      <c r="B33" s="64">
        <v>926</v>
      </c>
      <c r="C33" s="64">
        <v>517.9</v>
      </c>
    </row>
    <row r="34" spans="1:3">
      <c r="A34" t="s">
        <v>495</v>
      </c>
      <c r="B34" s="64">
        <v>891.5</v>
      </c>
      <c r="C34" s="64">
        <v>500.84</v>
      </c>
    </row>
    <row r="35" spans="1:3">
      <c r="A35" t="s">
        <v>496</v>
      </c>
      <c r="B35" s="64">
        <v>867</v>
      </c>
      <c r="C35" s="64">
        <v>489.55</v>
      </c>
    </row>
    <row r="36" spans="1:3">
      <c r="A36" t="s">
        <v>497</v>
      </c>
      <c r="B36" s="64">
        <v>838.5</v>
      </c>
      <c r="C36" s="64">
        <v>473.73</v>
      </c>
    </row>
    <row r="37" spans="1:3">
      <c r="A37" t="s">
        <v>498</v>
      </c>
      <c r="B37" s="64">
        <v>845</v>
      </c>
      <c r="C37" s="64">
        <v>479.57</v>
      </c>
    </row>
    <row r="38" spans="1:3">
      <c r="A38" t="s">
        <v>499</v>
      </c>
      <c r="B38" s="64">
        <v>845</v>
      </c>
      <c r="C38" s="64">
        <v>479.3</v>
      </c>
    </row>
    <row r="39" spans="1:3">
      <c r="A39" t="s">
        <v>500</v>
      </c>
      <c r="B39" s="64">
        <v>854</v>
      </c>
      <c r="C39" s="64">
        <v>484.13</v>
      </c>
    </row>
    <row r="40" spans="1:3">
      <c r="A40" t="s">
        <v>501</v>
      </c>
      <c r="B40" s="64">
        <v>849</v>
      </c>
      <c r="C40" s="64">
        <v>481.02</v>
      </c>
    </row>
    <row r="41" spans="1:3">
      <c r="A41" t="s">
        <v>502</v>
      </c>
      <c r="B41" s="64">
        <v>861.5</v>
      </c>
      <c r="C41" s="64">
        <v>482.36</v>
      </c>
    </row>
    <row r="42" spans="1:3">
      <c r="A42" t="s">
        <v>503</v>
      </c>
      <c r="B42" s="64">
        <v>862</v>
      </c>
      <c r="C42" s="64">
        <v>478.62</v>
      </c>
    </row>
    <row r="43" spans="1:3">
      <c r="A43" t="s">
        <v>504</v>
      </c>
      <c r="B43" s="64">
        <v>856.5</v>
      </c>
      <c r="C43" s="64">
        <v>475.83</v>
      </c>
    </row>
    <row r="44" spans="1:3">
      <c r="A44" t="s">
        <v>505</v>
      </c>
      <c r="B44" s="64">
        <v>841</v>
      </c>
      <c r="C44" s="64">
        <v>473.27</v>
      </c>
    </row>
    <row r="45" spans="1:3">
      <c r="A45" t="s">
        <v>506</v>
      </c>
      <c r="B45" s="64">
        <v>846</v>
      </c>
      <c r="C45" s="64">
        <v>470</v>
      </c>
    </row>
    <row r="46" spans="1:3">
      <c r="A46" t="s">
        <v>507</v>
      </c>
      <c r="B46" s="64">
        <v>797.5</v>
      </c>
      <c r="C46" s="64">
        <v>440.85</v>
      </c>
    </row>
    <row r="47" spans="1:3">
      <c r="A47" t="s">
        <v>508</v>
      </c>
      <c r="B47" s="64">
        <v>782</v>
      </c>
      <c r="C47" s="64">
        <v>428.26</v>
      </c>
    </row>
    <row r="48" spans="1:3">
      <c r="A48" t="s">
        <v>509</v>
      </c>
      <c r="B48" s="64">
        <v>790</v>
      </c>
      <c r="C48" s="64">
        <v>439.38</v>
      </c>
    </row>
    <row r="49" spans="1:3">
      <c r="A49" t="s">
        <v>510</v>
      </c>
      <c r="B49" s="64">
        <v>792.5</v>
      </c>
      <c r="C49" s="64">
        <v>441.5</v>
      </c>
    </row>
    <row r="50" spans="1:3">
      <c r="A50" t="s">
        <v>511</v>
      </c>
      <c r="B50" s="64">
        <v>824.5</v>
      </c>
      <c r="C50" s="64">
        <v>462.94</v>
      </c>
    </row>
    <row r="51" spans="1:3">
      <c r="A51" t="s">
        <v>512</v>
      </c>
      <c r="B51" s="64">
        <v>844</v>
      </c>
      <c r="C51" s="64">
        <v>477.11</v>
      </c>
    </row>
    <row r="52" spans="1:3">
      <c r="A52" t="s">
        <v>513</v>
      </c>
      <c r="B52" s="64">
        <v>890.5</v>
      </c>
      <c r="C52" s="64">
        <v>505.39</v>
      </c>
    </row>
    <row r="53" spans="1:3">
      <c r="A53" t="s">
        <v>514</v>
      </c>
      <c r="B53" s="64">
        <v>930.5</v>
      </c>
      <c r="C53" s="64">
        <v>530.5</v>
      </c>
    </row>
    <row r="54" spans="1:3">
      <c r="A54" t="s">
        <v>515</v>
      </c>
      <c r="B54" s="64">
        <v>978</v>
      </c>
      <c r="C54" s="64">
        <v>550.67999999999995</v>
      </c>
    </row>
    <row r="55" spans="1:3">
      <c r="A55" t="s">
        <v>516</v>
      </c>
      <c r="B55" s="64">
        <v>970</v>
      </c>
      <c r="C55" s="64">
        <v>545.55999999999995</v>
      </c>
    </row>
    <row r="56" spans="1:3">
      <c r="A56" t="s">
        <v>517</v>
      </c>
      <c r="B56" s="64">
        <v>970.5</v>
      </c>
      <c r="C56" s="64">
        <v>547.07000000000005</v>
      </c>
    </row>
    <row r="57" spans="1:3">
      <c r="A57" t="s">
        <v>518</v>
      </c>
      <c r="B57" s="64">
        <v>954</v>
      </c>
      <c r="C57" s="64">
        <v>542.97</v>
      </c>
    </row>
    <row r="58" spans="1:3">
      <c r="A58" t="s">
        <v>519</v>
      </c>
      <c r="B58" s="64">
        <v>925.5</v>
      </c>
      <c r="C58" s="64">
        <v>526.75</v>
      </c>
    </row>
    <row r="59" spans="1:3">
      <c r="A59" t="s">
        <v>520</v>
      </c>
      <c r="B59" s="64">
        <v>895</v>
      </c>
      <c r="C59" s="64">
        <v>512.30999999999995</v>
      </c>
    </row>
    <row r="60" spans="1:3">
      <c r="A60" t="s">
        <v>521</v>
      </c>
      <c r="B60" s="64">
        <v>859.5</v>
      </c>
      <c r="C60" s="64">
        <v>490.3</v>
      </c>
    </row>
    <row r="61" spans="1:3">
      <c r="A61" t="s">
        <v>522</v>
      </c>
      <c r="B61" s="64">
        <v>835</v>
      </c>
      <c r="C61" s="64">
        <v>474.43</v>
      </c>
    </row>
    <row r="62" spans="1:3">
      <c r="A62" t="s">
        <v>523</v>
      </c>
      <c r="B62" s="64">
        <v>815.5</v>
      </c>
      <c r="C62" s="64">
        <v>464.67</v>
      </c>
    </row>
    <row r="63" spans="1:3">
      <c r="A63" t="s">
        <v>524</v>
      </c>
      <c r="B63" s="64">
        <v>800</v>
      </c>
      <c r="C63" s="64">
        <v>456.36</v>
      </c>
    </row>
    <row r="64" spans="1:3">
      <c r="A64" t="s">
        <v>525</v>
      </c>
      <c r="B64" s="64">
        <v>797.5</v>
      </c>
      <c r="C64" s="64">
        <v>452.35</v>
      </c>
    </row>
    <row r="65" spans="1:3">
      <c r="A65" t="s">
        <v>526</v>
      </c>
      <c r="B65" s="64">
        <v>805.5</v>
      </c>
      <c r="C65" s="64">
        <v>457.41</v>
      </c>
    </row>
    <row r="66" spans="1:3">
      <c r="A66" t="s">
        <v>527</v>
      </c>
      <c r="B66" s="64">
        <v>802</v>
      </c>
      <c r="C66" s="64">
        <v>459.6</v>
      </c>
    </row>
    <row r="67" spans="1:3">
      <c r="A67" t="s">
        <v>528</v>
      </c>
      <c r="B67" s="64">
        <v>792.5</v>
      </c>
      <c r="C67" s="64">
        <v>449.01</v>
      </c>
    </row>
    <row r="68" spans="1:3">
      <c r="A68" t="s">
        <v>529</v>
      </c>
      <c r="B68" s="64">
        <v>790.5</v>
      </c>
      <c r="C68" s="64">
        <v>451.46</v>
      </c>
    </row>
    <row r="69" spans="1:3">
      <c r="A69" t="s">
        <v>530</v>
      </c>
      <c r="B69" s="64">
        <v>787</v>
      </c>
      <c r="C69" s="64">
        <v>454.39</v>
      </c>
    </row>
    <row r="70" spans="1:3">
      <c r="A70" t="s">
        <v>531</v>
      </c>
      <c r="B70" s="64">
        <v>780.5</v>
      </c>
      <c r="C70" s="64">
        <v>449.34</v>
      </c>
    </row>
    <row r="71" spans="1:3">
      <c r="A71" t="s">
        <v>532</v>
      </c>
      <c r="B71" s="64">
        <v>781</v>
      </c>
      <c r="C71" s="64">
        <v>451.45</v>
      </c>
    </row>
    <row r="72" spans="1:3">
      <c r="A72" t="s">
        <v>533</v>
      </c>
      <c r="B72" s="64">
        <v>773</v>
      </c>
      <c r="C72" s="64">
        <v>438.96</v>
      </c>
    </row>
    <row r="73" spans="1:3">
      <c r="A73" t="s">
        <v>534</v>
      </c>
      <c r="B73" s="64">
        <v>773.5</v>
      </c>
      <c r="C73" s="64">
        <v>430.44</v>
      </c>
    </row>
    <row r="74" spans="1:3">
      <c r="A74" t="s">
        <v>535</v>
      </c>
      <c r="B74" s="64">
        <v>776.5</v>
      </c>
      <c r="C74" s="64">
        <v>418.82</v>
      </c>
    </row>
    <row r="75" spans="1:3">
      <c r="A75" t="s">
        <v>536</v>
      </c>
      <c r="B75" s="64">
        <v>770</v>
      </c>
      <c r="C75" s="64">
        <v>416.44</v>
      </c>
    </row>
    <row r="76" spans="1:3">
      <c r="A76" t="s">
        <v>537</v>
      </c>
      <c r="B76" s="64">
        <v>774.5</v>
      </c>
      <c r="C76" s="64">
        <v>436.83</v>
      </c>
    </row>
    <row r="77" spans="1:3">
      <c r="A77" t="s">
        <v>538</v>
      </c>
      <c r="B77" s="64">
        <v>774.5</v>
      </c>
      <c r="C77" s="64">
        <v>433.89</v>
      </c>
    </row>
    <row r="78" spans="1:3">
      <c r="A78" t="s">
        <v>539</v>
      </c>
      <c r="B78" s="64">
        <v>769.5</v>
      </c>
      <c r="C78" s="64">
        <v>433.52</v>
      </c>
    </row>
    <row r="79" spans="1:3">
      <c r="A79" t="s">
        <v>540</v>
      </c>
      <c r="B79" s="64">
        <v>768.5</v>
      </c>
      <c r="C79" s="64">
        <v>432.47</v>
      </c>
    </row>
    <row r="80" spans="1:3">
      <c r="A80" t="s">
        <v>541</v>
      </c>
      <c r="B80" s="64">
        <v>768</v>
      </c>
      <c r="C80" s="64">
        <v>425.48</v>
      </c>
    </row>
    <row r="81" spans="1:3">
      <c r="A81" t="s">
        <v>542</v>
      </c>
      <c r="B81" s="64">
        <v>765</v>
      </c>
      <c r="C81" s="64">
        <v>422.65</v>
      </c>
    </row>
    <row r="82" spans="1:3">
      <c r="A82" t="s">
        <v>543</v>
      </c>
      <c r="B82" s="64">
        <v>768</v>
      </c>
      <c r="C82" s="64">
        <v>421.51</v>
      </c>
    </row>
    <row r="83" spans="1:3">
      <c r="A83" t="s">
        <v>544</v>
      </c>
      <c r="B83" s="64">
        <v>770</v>
      </c>
      <c r="C83" s="64">
        <v>419.16</v>
      </c>
    </row>
    <row r="84" spans="1:3">
      <c r="A84" t="s">
        <v>545</v>
      </c>
      <c r="B84" s="64">
        <v>763.5</v>
      </c>
      <c r="C84" s="64">
        <v>410.04</v>
      </c>
    </row>
    <row r="85" spans="1:3">
      <c r="A85" t="s">
        <v>546</v>
      </c>
      <c r="B85" s="64">
        <v>762</v>
      </c>
      <c r="C85" s="64">
        <v>409.46</v>
      </c>
    </row>
    <row r="86" spans="1:3">
      <c r="A86" t="s">
        <v>547</v>
      </c>
      <c r="B86" s="64">
        <v>762.5</v>
      </c>
      <c r="C86" s="64">
        <v>409.07</v>
      </c>
    </row>
    <row r="87" spans="1:3">
      <c r="A87" t="s">
        <v>548</v>
      </c>
      <c r="B87" s="64">
        <v>754</v>
      </c>
      <c r="C87" s="64">
        <v>403.64</v>
      </c>
    </row>
    <row r="88" spans="1:3">
      <c r="A88" t="s">
        <v>549</v>
      </c>
      <c r="B88" s="64">
        <v>750.5</v>
      </c>
      <c r="C88" s="64">
        <v>404.36</v>
      </c>
    </row>
    <row r="89" spans="1:3">
      <c r="A89" t="s">
        <v>550</v>
      </c>
      <c r="B89" s="64">
        <v>741.5</v>
      </c>
      <c r="C89" s="64">
        <v>406.08</v>
      </c>
    </row>
    <row r="90" spans="1:3">
      <c r="A90" t="s">
        <v>551</v>
      </c>
      <c r="B90" s="64">
        <v>739.5</v>
      </c>
      <c r="C90" s="64">
        <v>408.79</v>
      </c>
    </row>
    <row r="91" spans="1:3">
      <c r="A91" t="s">
        <v>552</v>
      </c>
      <c r="B91" s="64">
        <v>747</v>
      </c>
      <c r="C91" s="64">
        <v>410.44</v>
      </c>
    </row>
    <row r="92" spans="1:3">
      <c r="A92" t="s">
        <v>553</v>
      </c>
      <c r="B92" s="64">
        <v>742.5</v>
      </c>
      <c r="C92" s="64">
        <v>403.75</v>
      </c>
    </row>
    <row r="93" spans="1:3">
      <c r="A93" t="s">
        <v>554</v>
      </c>
      <c r="B93" s="64">
        <v>742.5</v>
      </c>
      <c r="C93" s="64">
        <v>406.63</v>
      </c>
    </row>
    <row r="94" spans="1:3">
      <c r="A94" t="s">
        <v>555</v>
      </c>
      <c r="B94" s="64">
        <v>736</v>
      </c>
      <c r="C94" s="64">
        <v>396.12</v>
      </c>
    </row>
    <row r="95" spans="1:3">
      <c r="A95" t="s">
        <v>556</v>
      </c>
      <c r="B95" s="64">
        <v>732.5</v>
      </c>
      <c r="C95" s="64">
        <v>389.84</v>
      </c>
    </row>
    <row r="96" spans="1:3">
      <c r="A96" t="s">
        <v>557</v>
      </c>
      <c r="B96" s="64">
        <v>738</v>
      </c>
      <c r="C96" s="64">
        <v>396.99</v>
      </c>
    </row>
    <row r="97" spans="1:3">
      <c r="A97" t="s">
        <v>558</v>
      </c>
      <c r="B97" s="64">
        <v>739.5</v>
      </c>
      <c r="C97" s="64">
        <v>400.38</v>
      </c>
    </row>
    <row r="98" spans="1:3">
      <c r="A98" t="s">
        <v>559</v>
      </c>
      <c r="B98" s="64">
        <v>735.5</v>
      </c>
      <c r="C98" s="64">
        <v>406.8</v>
      </c>
    </row>
    <row r="99" spans="1:3">
      <c r="A99" t="s">
        <v>560</v>
      </c>
      <c r="B99" s="64">
        <v>741</v>
      </c>
      <c r="C99" s="64">
        <v>408.04</v>
      </c>
    </row>
    <row r="100" spans="1:3">
      <c r="A100" t="s">
        <v>561</v>
      </c>
      <c r="B100" s="64">
        <v>744.5</v>
      </c>
      <c r="C100" s="64">
        <v>411.78</v>
      </c>
    </row>
    <row r="101" spans="1:3">
      <c r="A101" t="s">
        <v>562</v>
      </c>
      <c r="B101" s="64">
        <v>750.5</v>
      </c>
      <c r="C101" s="64">
        <v>416.71</v>
      </c>
    </row>
    <row r="102" spans="1:3">
      <c r="A102" t="s">
        <v>563</v>
      </c>
      <c r="B102" s="64">
        <v>778.5</v>
      </c>
      <c r="C102" s="64">
        <v>434.92</v>
      </c>
    </row>
    <row r="103" spans="1:3">
      <c r="A103" t="s">
        <v>564</v>
      </c>
      <c r="B103" s="64">
        <v>787.5</v>
      </c>
      <c r="C103" s="64">
        <v>439.94</v>
      </c>
    </row>
    <row r="104" spans="1:3">
      <c r="A104" t="s">
        <v>565</v>
      </c>
      <c r="B104" s="64">
        <v>788.5</v>
      </c>
      <c r="C104" s="64">
        <v>444.98</v>
      </c>
    </row>
    <row r="105" spans="1:3">
      <c r="A105" t="s">
        <v>566</v>
      </c>
      <c r="B105" s="64">
        <v>795.5</v>
      </c>
      <c r="C105" s="64">
        <v>448.42</v>
      </c>
    </row>
    <row r="106" spans="1:3">
      <c r="A106" t="s">
        <v>567</v>
      </c>
      <c r="B106" s="64">
        <v>789</v>
      </c>
      <c r="C106" s="64">
        <v>442.76</v>
      </c>
    </row>
    <row r="107" spans="1:3">
      <c r="A107" t="s">
        <v>568</v>
      </c>
      <c r="B107" s="64">
        <v>784</v>
      </c>
      <c r="C107" s="64">
        <v>437.74</v>
      </c>
    </row>
    <row r="108" spans="1:3">
      <c r="A108" t="s">
        <v>569</v>
      </c>
      <c r="B108" s="64">
        <v>776</v>
      </c>
      <c r="C108" s="64">
        <v>433.76</v>
      </c>
    </row>
    <row r="109" spans="1:3">
      <c r="A109" t="s">
        <v>570</v>
      </c>
      <c r="B109" s="64">
        <v>773.5</v>
      </c>
      <c r="C109" s="64">
        <v>434.79</v>
      </c>
    </row>
    <row r="110" spans="1:3">
      <c r="A110" t="s">
        <v>571</v>
      </c>
      <c r="B110" s="64">
        <v>773</v>
      </c>
      <c r="C110" s="64">
        <v>433.54</v>
      </c>
    </row>
    <row r="111" spans="1:3">
      <c r="A111" t="s">
        <v>572</v>
      </c>
      <c r="B111" s="64">
        <v>776.5</v>
      </c>
      <c r="C111" s="64">
        <v>429.01</v>
      </c>
    </row>
    <row r="112" spans="1:3">
      <c r="A112" t="s">
        <v>573</v>
      </c>
      <c r="B112" s="64">
        <v>781</v>
      </c>
      <c r="C112" s="64">
        <v>432.93</v>
      </c>
    </row>
    <row r="113" spans="1:3">
      <c r="A113" t="s">
        <v>574</v>
      </c>
      <c r="B113" s="64">
        <v>780</v>
      </c>
      <c r="C113" s="64">
        <v>434.54</v>
      </c>
    </row>
    <row r="114" spans="1:3">
      <c r="A114" t="s">
        <v>575</v>
      </c>
      <c r="B114" s="64">
        <v>768</v>
      </c>
      <c r="C114" s="64">
        <v>432.43</v>
      </c>
    </row>
    <row r="115" spans="1:3">
      <c r="A115" t="s">
        <v>576</v>
      </c>
      <c r="B115" s="64">
        <v>783</v>
      </c>
      <c r="C115" s="64">
        <v>440.63</v>
      </c>
    </row>
    <row r="116" spans="1:3">
      <c r="A116" t="s">
        <v>577</v>
      </c>
      <c r="B116" s="64">
        <v>798.5</v>
      </c>
      <c r="C116" s="64">
        <v>448.09</v>
      </c>
    </row>
    <row r="117" spans="1:3">
      <c r="A117" t="s">
        <v>578</v>
      </c>
      <c r="B117" s="64">
        <v>819.5</v>
      </c>
      <c r="C117" s="64">
        <v>464.04</v>
      </c>
    </row>
    <row r="118" spans="1:3">
      <c r="A118" t="s">
        <v>579</v>
      </c>
      <c r="B118" s="64">
        <v>821.5</v>
      </c>
      <c r="C118" s="64">
        <v>465.7</v>
      </c>
    </row>
    <row r="119" spans="1:3">
      <c r="A119" t="s">
        <v>580</v>
      </c>
      <c r="B119" s="64">
        <v>857.5</v>
      </c>
      <c r="C119" s="64">
        <v>485.84</v>
      </c>
    </row>
    <row r="120" spans="1:3">
      <c r="A120" t="s">
        <v>581</v>
      </c>
      <c r="B120" s="64">
        <v>874</v>
      </c>
      <c r="C120" s="64">
        <v>498.57</v>
      </c>
    </row>
    <row r="121" spans="1:3">
      <c r="A121" t="s">
        <v>582</v>
      </c>
      <c r="B121" s="64">
        <v>884.5</v>
      </c>
      <c r="C121" s="64">
        <v>501.13</v>
      </c>
    </row>
    <row r="122" spans="1:3">
      <c r="A122" t="s">
        <v>583</v>
      </c>
      <c r="B122" s="64">
        <v>882.5</v>
      </c>
      <c r="C122" s="64">
        <v>498.02</v>
      </c>
    </row>
    <row r="123" spans="1:3">
      <c r="A123" t="s">
        <v>584</v>
      </c>
      <c r="B123" s="64">
        <v>873.5</v>
      </c>
      <c r="C123" s="64">
        <v>490.18</v>
      </c>
    </row>
    <row r="124" spans="1:3">
      <c r="A124" t="s">
        <v>585</v>
      </c>
      <c r="B124" s="64">
        <v>875.5</v>
      </c>
      <c r="C124" s="64">
        <v>489.93</v>
      </c>
    </row>
    <row r="125" spans="1:3">
      <c r="A125" t="s">
        <v>586</v>
      </c>
      <c r="B125" s="64">
        <v>875.5</v>
      </c>
      <c r="C125" s="64">
        <v>493.52</v>
      </c>
    </row>
    <row r="126" spans="1:3">
      <c r="A126" t="s">
        <v>587</v>
      </c>
      <c r="B126" s="64">
        <v>870</v>
      </c>
      <c r="C126" s="64">
        <v>487.39</v>
      </c>
    </row>
    <row r="127" spans="1:3">
      <c r="A127" t="s">
        <v>588</v>
      </c>
      <c r="B127" s="64">
        <v>861</v>
      </c>
      <c r="C127" s="64">
        <v>489.2</v>
      </c>
    </row>
    <row r="128" spans="1:3">
      <c r="A128" t="s">
        <v>589</v>
      </c>
      <c r="B128" s="64">
        <v>860.5</v>
      </c>
      <c r="C128" s="64">
        <v>489.2</v>
      </c>
    </row>
    <row r="129" spans="1:3">
      <c r="A129" t="s">
        <v>590</v>
      </c>
      <c r="B129" s="64">
        <v>856.5</v>
      </c>
      <c r="C129" s="64">
        <v>485.27</v>
      </c>
    </row>
    <row r="130" spans="1:3">
      <c r="A130" t="s">
        <v>591</v>
      </c>
      <c r="B130" s="64">
        <v>850</v>
      </c>
      <c r="C130" s="64">
        <v>480.23</v>
      </c>
    </row>
    <row r="131" spans="1:3">
      <c r="A131" t="s">
        <v>592</v>
      </c>
      <c r="B131" s="64">
        <v>850.5</v>
      </c>
      <c r="C131" s="64">
        <v>480.51</v>
      </c>
    </row>
    <row r="132" spans="1:3">
      <c r="A132" t="s">
        <v>593</v>
      </c>
      <c r="B132" s="64">
        <v>862.5</v>
      </c>
      <c r="C132" s="64">
        <v>489.78</v>
      </c>
    </row>
    <row r="133" spans="1:3">
      <c r="A133" t="s">
        <v>594</v>
      </c>
      <c r="B133" s="64">
        <v>874</v>
      </c>
      <c r="C133" s="64">
        <v>498.01</v>
      </c>
    </row>
    <row r="134" spans="1:3">
      <c r="A134" t="s">
        <v>595</v>
      </c>
      <c r="B134" s="64">
        <v>891.5</v>
      </c>
      <c r="C134" s="64">
        <v>509.14</v>
      </c>
    </row>
    <row r="135" spans="1:3">
      <c r="A135" t="s">
        <v>596</v>
      </c>
      <c r="B135" s="64">
        <v>892</v>
      </c>
      <c r="C135" s="64">
        <v>507.11</v>
      </c>
    </row>
    <row r="136" spans="1:3">
      <c r="A136" t="s">
        <v>597</v>
      </c>
      <c r="B136" s="64">
        <v>896</v>
      </c>
      <c r="C136" s="64">
        <v>509.38</v>
      </c>
    </row>
    <row r="137" spans="1:3">
      <c r="A137" t="s">
        <v>598</v>
      </c>
      <c r="B137" s="64">
        <v>895</v>
      </c>
      <c r="C137" s="64">
        <v>510.26</v>
      </c>
    </row>
    <row r="138" spans="1:3">
      <c r="A138" t="s">
        <v>599</v>
      </c>
      <c r="B138" s="64">
        <v>893.5</v>
      </c>
      <c r="C138" s="64">
        <v>507.67</v>
      </c>
    </row>
    <row r="139" spans="1:3">
      <c r="A139" t="s">
        <v>600</v>
      </c>
      <c r="B139" s="64">
        <v>891.5</v>
      </c>
      <c r="C139" s="64">
        <v>508.85</v>
      </c>
    </row>
    <row r="140" spans="1:3">
      <c r="A140" t="s">
        <v>601</v>
      </c>
      <c r="B140" s="64">
        <v>888</v>
      </c>
      <c r="C140" s="64">
        <v>504.83</v>
      </c>
    </row>
    <row r="141" spans="1:3">
      <c r="A141" t="s">
        <v>602</v>
      </c>
      <c r="B141" s="64">
        <v>887</v>
      </c>
      <c r="C141" s="64">
        <v>501.13</v>
      </c>
    </row>
    <row r="142" spans="1:3">
      <c r="A142" t="s">
        <v>603</v>
      </c>
      <c r="B142" s="64">
        <v>887.5</v>
      </c>
      <c r="C142" s="64">
        <v>501.41</v>
      </c>
    </row>
    <row r="143" spans="1:3">
      <c r="A143" t="s">
        <v>604</v>
      </c>
      <c r="B143" s="64">
        <v>887.5</v>
      </c>
      <c r="C143" s="64">
        <v>500.85</v>
      </c>
    </row>
    <row r="144" spans="1:3">
      <c r="A144" t="s">
        <v>605</v>
      </c>
      <c r="B144" s="64">
        <v>887</v>
      </c>
      <c r="C144" s="64">
        <v>504.84</v>
      </c>
    </row>
    <row r="145" spans="1:3">
      <c r="A145" t="s">
        <v>606</v>
      </c>
      <c r="B145" s="64">
        <v>882</v>
      </c>
      <c r="C145" s="64">
        <v>502.85</v>
      </c>
    </row>
    <row r="146" spans="1:3">
      <c r="A146" t="s">
        <v>607</v>
      </c>
      <c r="B146" s="64">
        <v>885.5</v>
      </c>
      <c r="C146" s="64">
        <v>505.13</v>
      </c>
    </row>
    <row r="147" spans="1:3">
      <c r="A147" t="s">
        <v>608</v>
      </c>
      <c r="B147" s="64">
        <v>884.5</v>
      </c>
      <c r="C147" s="64">
        <v>503.7</v>
      </c>
    </row>
    <row r="148" spans="1:3">
      <c r="A148" t="s">
        <v>609</v>
      </c>
      <c r="B148" s="64">
        <v>881</v>
      </c>
      <c r="C148" s="64">
        <v>500.85</v>
      </c>
    </row>
    <row r="149" spans="1:3">
      <c r="A149" t="s">
        <v>610</v>
      </c>
      <c r="B149" s="64">
        <v>882</v>
      </c>
      <c r="C149" s="64">
        <v>498.87</v>
      </c>
    </row>
    <row r="150" spans="1:3">
      <c r="A150" t="s">
        <v>611</v>
      </c>
      <c r="B150" s="64">
        <v>875.5</v>
      </c>
      <c r="C150" s="64">
        <v>496.03</v>
      </c>
    </row>
    <row r="151" spans="1:3">
      <c r="A151" t="s">
        <v>612</v>
      </c>
      <c r="B151" s="64">
        <v>876.5</v>
      </c>
      <c r="C151" s="64">
        <v>496.32</v>
      </c>
    </row>
    <row r="152" spans="1:3">
      <c r="A152" t="s">
        <v>613</v>
      </c>
      <c r="B152" s="64">
        <v>885</v>
      </c>
      <c r="C152" s="64">
        <v>502.27</v>
      </c>
    </row>
    <row r="153" spans="1:3">
      <c r="A153" t="s">
        <v>614</v>
      </c>
      <c r="B153" s="64">
        <v>885</v>
      </c>
      <c r="C153" s="64">
        <v>504.85</v>
      </c>
    </row>
    <row r="154" spans="1:3">
      <c r="A154" t="s">
        <v>615</v>
      </c>
      <c r="B154" s="64">
        <v>883</v>
      </c>
      <c r="C154" s="64">
        <v>501.7</v>
      </c>
    </row>
    <row r="155" spans="1:3">
      <c r="A155" t="s">
        <v>616</v>
      </c>
      <c r="B155" s="64">
        <v>881.5</v>
      </c>
      <c r="C155" s="64">
        <v>501.99</v>
      </c>
    </row>
    <row r="156" spans="1:3">
      <c r="A156" t="s">
        <v>617</v>
      </c>
      <c r="B156" s="64">
        <v>883.5</v>
      </c>
      <c r="C156" s="64">
        <v>505.72</v>
      </c>
    </row>
    <row r="157" spans="1:3">
      <c r="A157" t="s">
        <v>618</v>
      </c>
      <c r="B157" s="64">
        <v>888</v>
      </c>
      <c r="C157" s="64">
        <v>512.70000000000005</v>
      </c>
    </row>
    <row r="158" spans="1:3">
      <c r="A158" t="s">
        <v>619</v>
      </c>
      <c r="B158" s="64">
        <v>889</v>
      </c>
      <c r="C158" s="64">
        <v>512.98</v>
      </c>
    </row>
    <row r="159" spans="1:3">
      <c r="A159" t="s">
        <v>620</v>
      </c>
      <c r="B159" s="64">
        <v>892.5</v>
      </c>
      <c r="C159" s="64">
        <v>516.79</v>
      </c>
    </row>
    <row r="160" spans="1:3">
      <c r="A160" t="s">
        <v>621</v>
      </c>
      <c r="B160" s="64">
        <v>893.5</v>
      </c>
      <c r="C160" s="64">
        <v>518.27</v>
      </c>
    </row>
    <row r="161" spans="1:3">
      <c r="A161" t="s">
        <v>622</v>
      </c>
      <c r="B161" s="64">
        <v>895</v>
      </c>
      <c r="C161" s="64">
        <v>519.44000000000005</v>
      </c>
    </row>
    <row r="162" spans="1:3">
      <c r="A162" t="s">
        <v>623</v>
      </c>
      <c r="B162" s="64">
        <v>899.5</v>
      </c>
      <c r="C162" s="64">
        <v>522.97</v>
      </c>
    </row>
    <row r="163" spans="1:3">
      <c r="A163" t="s">
        <v>624</v>
      </c>
      <c r="B163" s="64">
        <v>905</v>
      </c>
      <c r="C163" s="64">
        <v>527.70000000000005</v>
      </c>
    </row>
    <row r="164" spans="1:3">
      <c r="A164" t="s">
        <v>625</v>
      </c>
      <c r="B164" s="64">
        <v>909</v>
      </c>
      <c r="C164" s="64">
        <v>532.51</v>
      </c>
    </row>
    <row r="165" spans="1:3">
      <c r="A165" t="s">
        <v>626</v>
      </c>
      <c r="B165" s="64">
        <v>915.5</v>
      </c>
      <c r="C165" s="64">
        <v>530.41999999999996</v>
      </c>
    </row>
    <row r="166" spans="1:3">
      <c r="A166" t="s">
        <v>627</v>
      </c>
      <c r="B166" s="64">
        <v>930.5</v>
      </c>
      <c r="C166" s="64">
        <v>542.88</v>
      </c>
    </row>
    <row r="167" spans="1:3">
      <c r="A167" t="s">
        <v>628</v>
      </c>
      <c r="B167" s="64">
        <v>933</v>
      </c>
      <c r="C167" s="64">
        <v>543.07000000000005</v>
      </c>
    </row>
    <row r="168" spans="1:3">
      <c r="A168" t="s">
        <v>629</v>
      </c>
      <c r="B168" s="64">
        <v>938.5</v>
      </c>
      <c r="C168" s="64">
        <v>542.79999999999995</v>
      </c>
    </row>
    <row r="169" spans="1:3">
      <c r="A169" t="s">
        <v>630</v>
      </c>
      <c r="B169" s="64">
        <v>950</v>
      </c>
      <c r="C169" s="64">
        <v>553.94000000000005</v>
      </c>
    </row>
    <row r="170" spans="1:3">
      <c r="A170" t="s">
        <v>631</v>
      </c>
      <c r="B170" s="64">
        <v>954</v>
      </c>
      <c r="C170" s="64">
        <v>554.01</v>
      </c>
    </row>
    <row r="171" spans="1:3">
      <c r="A171" t="s">
        <v>632</v>
      </c>
      <c r="B171" s="64">
        <v>955.5</v>
      </c>
      <c r="C171" s="64">
        <v>556.16999999999996</v>
      </c>
    </row>
    <row r="172" spans="1:3">
      <c r="A172" t="s">
        <v>633</v>
      </c>
      <c r="B172" s="64">
        <v>962.5</v>
      </c>
      <c r="C172" s="64">
        <v>562.54</v>
      </c>
    </row>
    <row r="173" spans="1:3">
      <c r="A173" t="s">
        <v>634</v>
      </c>
      <c r="B173" s="64">
        <v>986.5</v>
      </c>
      <c r="C173" s="64">
        <v>577.24</v>
      </c>
    </row>
    <row r="174" spans="1:3">
      <c r="A174" t="s">
        <v>635</v>
      </c>
      <c r="B174" s="64">
        <v>1013</v>
      </c>
      <c r="C174" s="64">
        <v>592.4</v>
      </c>
    </row>
    <row r="175" spans="1:3">
      <c r="A175" t="s">
        <v>636</v>
      </c>
      <c r="B175" s="64">
        <v>1020.5</v>
      </c>
      <c r="C175" s="64">
        <v>598.53</v>
      </c>
    </row>
    <row r="176" spans="1:3">
      <c r="A176" t="s">
        <v>637</v>
      </c>
      <c r="B176" s="64">
        <v>1020</v>
      </c>
      <c r="C176" s="64">
        <v>602.84</v>
      </c>
    </row>
    <row r="177" spans="1:3">
      <c r="A177" t="s">
        <v>638</v>
      </c>
      <c r="B177" s="64">
        <v>1018</v>
      </c>
      <c r="C177" s="64">
        <v>606.30999999999995</v>
      </c>
    </row>
    <row r="178" spans="1:3">
      <c r="A178" t="s">
        <v>639</v>
      </c>
      <c r="B178" s="64">
        <v>1025</v>
      </c>
      <c r="C178" s="64">
        <v>606.15</v>
      </c>
    </row>
    <row r="179" spans="1:3">
      <c r="A179" t="s">
        <v>640</v>
      </c>
      <c r="B179" s="64">
        <v>1023</v>
      </c>
      <c r="C179" s="64">
        <v>612.57000000000005</v>
      </c>
    </row>
    <row r="180" spans="1:3">
      <c r="A180" t="s">
        <v>641</v>
      </c>
      <c r="B180" s="64">
        <v>1023.5</v>
      </c>
      <c r="C180" s="64">
        <v>609.23</v>
      </c>
    </row>
    <row r="181" spans="1:3">
      <c r="A181" t="s">
        <v>642</v>
      </c>
      <c r="B181" s="64">
        <v>1025</v>
      </c>
      <c r="C181" s="64">
        <v>607.95000000000005</v>
      </c>
    </row>
    <row r="182" spans="1:3">
      <c r="A182" t="s">
        <v>643</v>
      </c>
      <c r="B182" s="64">
        <v>1023.5</v>
      </c>
      <c r="C182" s="64">
        <v>613.61</v>
      </c>
    </row>
    <row r="183" spans="1:3">
      <c r="A183" t="s">
        <v>644</v>
      </c>
      <c r="B183" s="64">
        <v>1021.5</v>
      </c>
      <c r="C183" s="64">
        <v>613.15</v>
      </c>
    </row>
    <row r="184" spans="1:3">
      <c r="A184" t="s">
        <v>645</v>
      </c>
      <c r="B184" s="64">
        <v>1026</v>
      </c>
      <c r="C184" s="64">
        <v>621.07000000000005</v>
      </c>
    </row>
    <row r="185" spans="1:3">
      <c r="A185" t="s">
        <v>646</v>
      </c>
      <c r="B185" s="64">
        <v>1027</v>
      </c>
      <c r="C185" s="64">
        <v>617.92999999999995</v>
      </c>
    </row>
    <row r="186" spans="1:3">
      <c r="A186" t="s">
        <v>647</v>
      </c>
      <c r="B186" s="64">
        <v>1028.5</v>
      </c>
      <c r="C186" s="64">
        <v>617.72</v>
      </c>
    </row>
    <row r="187" spans="1:3">
      <c r="A187" t="s">
        <v>648</v>
      </c>
      <c r="B187" s="64">
        <v>1029.5</v>
      </c>
      <c r="C187" s="64">
        <v>618.69000000000005</v>
      </c>
    </row>
    <row r="188" spans="1:3">
      <c r="A188" t="s">
        <v>649</v>
      </c>
      <c r="B188" s="64">
        <v>1029.5</v>
      </c>
      <c r="C188" s="64">
        <v>610.62</v>
      </c>
    </row>
    <row r="189" spans="1:3">
      <c r="A189" t="s">
        <v>650</v>
      </c>
      <c r="B189" s="64">
        <v>1026</v>
      </c>
      <c r="C189" s="64">
        <v>612.54</v>
      </c>
    </row>
    <row r="190" spans="1:3">
      <c r="A190" t="s">
        <v>651</v>
      </c>
      <c r="B190" s="64">
        <v>1026</v>
      </c>
      <c r="C190" s="64">
        <v>605.30999999999995</v>
      </c>
    </row>
    <row r="191" spans="1:3">
      <c r="A191" t="s">
        <v>652</v>
      </c>
      <c r="B191" s="64">
        <v>1027.5</v>
      </c>
      <c r="C191" s="64">
        <v>602.29</v>
      </c>
    </row>
    <row r="192" spans="1:3">
      <c r="A192" t="s">
        <v>653</v>
      </c>
      <c r="B192" s="64">
        <v>1023.5</v>
      </c>
      <c r="C192" s="64">
        <v>602.05999999999995</v>
      </c>
    </row>
    <row r="193" spans="1:3">
      <c r="A193" t="s">
        <v>654</v>
      </c>
      <c r="B193" s="64">
        <v>1022</v>
      </c>
      <c r="C193" s="64">
        <v>599.41</v>
      </c>
    </row>
    <row r="194" spans="1:3">
      <c r="A194" t="s">
        <v>655</v>
      </c>
      <c r="B194" s="64">
        <v>1024</v>
      </c>
      <c r="C194" s="64">
        <v>595.35</v>
      </c>
    </row>
    <row r="195" spans="1:3">
      <c r="A195" t="s">
        <v>656</v>
      </c>
      <c r="B195" s="64">
        <v>1024</v>
      </c>
      <c r="C195" s="64">
        <v>597.78</v>
      </c>
    </row>
    <row r="196" spans="1:3">
      <c r="A196" t="s">
        <v>657</v>
      </c>
      <c r="B196" s="64">
        <v>1023</v>
      </c>
      <c r="C196" s="64">
        <v>601.05999999999995</v>
      </c>
    </row>
    <row r="197" spans="1:3">
      <c r="A197" t="s">
        <v>658</v>
      </c>
      <c r="B197" s="64">
        <v>1024</v>
      </c>
      <c r="C197" s="64">
        <v>599.88</v>
      </c>
    </row>
    <row r="198" spans="1:3">
      <c r="A198" t="s">
        <v>659</v>
      </c>
      <c r="B198" s="64">
        <v>1025</v>
      </c>
      <c r="C198" s="64">
        <v>603.29999999999995</v>
      </c>
    </row>
    <row r="199" spans="1:3">
      <c r="A199" t="s">
        <v>660</v>
      </c>
      <c r="B199" s="64">
        <v>1026</v>
      </c>
      <c r="C199" s="64">
        <v>612.16999999999996</v>
      </c>
    </row>
    <row r="200" spans="1:3">
      <c r="A200" t="s">
        <v>661</v>
      </c>
      <c r="B200" s="64">
        <v>1026</v>
      </c>
      <c r="C200" s="64">
        <v>611.08000000000004</v>
      </c>
    </row>
    <row r="201" spans="1:3">
      <c r="A201" t="s">
        <v>662</v>
      </c>
      <c r="B201" s="64">
        <v>1035.5</v>
      </c>
      <c r="C201" s="64">
        <v>610.54999999999995</v>
      </c>
    </row>
    <row r="202" spans="1:3">
      <c r="A202" t="s">
        <v>663</v>
      </c>
      <c r="B202" s="64">
        <v>1040.5</v>
      </c>
      <c r="C202" s="64">
        <v>612.41999999999996</v>
      </c>
    </row>
    <row r="203" spans="1:3">
      <c r="A203" t="s">
        <v>664</v>
      </c>
      <c r="B203" s="64">
        <v>1043</v>
      </c>
      <c r="C203" s="64">
        <v>610.29999999999995</v>
      </c>
    </row>
    <row r="204" spans="1:3">
      <c r="A204" t="s">
        <v>665</v>
      </c>
      <c r="B204" s="64">
        <v>1044</v>
      </c>
      <c r="C204" s="64">
        <v>608.04</v>
      </c>
    </row>
    <row r="205" spans="1:3">
      <c r="A205" t="s">
        <v>666</v>
      </c>
      <c r="B205" s="64">
        <v>1045.5</v>
      </c>
      <c r="C205" s="64">
        <v>606.79</v>
      </c>
    </row>
    <row r="206" spans="1:3">
      <c r="A206" t="s">
        <v>667</v>
      </c>
      <c r="B206" s="64">
        <v>1049</v>
      </c>
      <c r="C206" s="64">
        <v>602.87</v>
      </c>
    </row>
    <row r="207" spans="1:3">
      <c r="A207" t="s">
        <v>668</v>
      </c>
      <c r="B207" s="64">
        <v>1049</v>
      </c>
      <c r="C207" s="64">
        <v>607.76</v>
      </c>
    </row>
    <row r="208" spans="1:3">
      <c r="A208" t="s">
        <v>669</v>
      </c>
      <c r="B208" s="64">
        <v>1054</v>
      </c>
      <c r="C208" s="64">
        <v>615.29</v>
      </c>
    </row>
    <row r="209" spans="1:3">
      <c r="A209" t="s">
        <v>670</v>
      </c>
      <c r="B209" s="64">
        <v>1054.5</v>
      </c>
      <c r="C209" s="64">
        <v>613.79999999999995</v>
      </c>
    </row>
    <row r="210" spans="1:3">
      <c r="A210" t="s">
        <v>671</v>
      </c>
      <c r="B210" s="64">
        <v>1061</v>
      </c>
      <c r="C210" s="64">
        <v>614</v>
      </c>
    </row>
    <row r="211" spans="1:3">
      <c r="A211" t="s">
        <v>672</v>
      </c>
      <c r="B211" s="64">
        <v>1078.5</v>
      </c>
      <c r="C211" s="64">
        <v>621.97</v>
      </c>
    </row>
    <row r="212" spans="1:3">
      <c r="A212" t="s">
        <v>673</v>
      </c>
      <c r="B212" s="64">
        <v>1082</v>
      </c>
      <c r="C212" s="64">
        <v>627.97</v>
      </c>
    </row>
    <row r="213" spans="1:3">
      <c r="A213" t="s">
        <v>674</v>
      </c>
      <c r="B213" s="64">
        <v>1086.5</v>
      </c>
      <c r="C213" s="64">
        <v>631.32000000000005</v>
      </c>
    </row>
    <row r="214" spans="1:3">
      <c r="A214" t="s">
        <v>675</v>
      </c>
      <c r="B214" s="64">
        <v>1091</v>
      </c>
      <c r="C214" s="64">
        <v>631</v>
      </c>
    </row>
    <row r="215" spans="1:3">
      <c r="A215" t="s">
        <v>676</v>
      </c>
      <c r="B215" s="64">
        <v>1100</v>
      </c>
      <c r="C215" s="64">
        <v>638.41999999999996</v>
      </c>
    </row>
    <row r="216" spans="1:3">
      <c r="A216" t="s">
        <v>677</v>
      </c>
      <c r="B216" s="64">
        <v>1100.5</v>
      </c>
      <c r="C216" s="64">
        <v>641.69000000000005</v>
      </c>
    </row>
    <row r="217" spans="1:3">
      <c r="A217" t="s">
        <v>678</v>
      </c>
      <c r="B217" s="64">
        <v>1103.5</v>
      </c>
      <c r="C217" s="64">
        <v>646.08000000000004</v>
      </c>
    </row>
    <row r="218" spans="1:3">
      <c r="A218" t="s">
        <v>679</v>
      </c>
      <c r="B218" s="64">
        <v>1110</v>
      </c>
      <c r="C218" s="64">
        <v>652.16999999999996</v>
      </c>
    </row>
    <row r="219" spans="1:3">
      <c r="A219" t="s">
        <v>680</v>
      </c>
      <c r="B219" s="64">
        <v>1113</v>
      </c>
      <c r="C219" s="64">
        <v>660.53</v>
      </c>
    </row>
    <row r="220" spans="1:3">
      <c r="A220" t="s">
        <v>681</v>
      </c>
      <c r="B220" s="64">
        <v>1120.5</v>
      </c>
      <c r="C220" s="64">
        <v>667.36</v>
      </c>
    </row>
    <row r="221" spans="1:3">
      <c r="A221" t="s">
        <v>682</v>
      </c>
      <c r="B221" s="64">
        <v>1121</v>
      </c>
      <c r="C221" s="64">
        <v>666.86</v>
      </c>
    </row>
    <row r="222" spans="1:3">
      <c r="A222" t="s">
        <v>683</v>
      </c>
      <c r="B222" s="64">
        <v>1119</v>
      </c>
      <c r="C222" s="64">
        <v>660.96</v>
      </c>
    </row>
    <row r="223" spans="1:3">
      <c r="A223" t="s">
        <v>684</v>
      </c>
      <c r="B223" s="64">
        <v>1114.5</v>
      </c>
      <c r="C223" s="64">
        <v>652.14</v>
      </c>
    </row>
    <row r="224" spans="1:3">
      <c r="A224" t="s">
        <v>685</v>
      </c>
      <c r="B224" s="64">
        <v>1114.5</v>
      </c>
      <c r="C224" s="64">
        <v>650.61</v>
      </c>
    </row>
    <row r="225" spans="1:3">
      <c r="A225" t="s">
        <v>686</v>
      </c>
      <c r="B225" s="64">
        <v>1116.5</v>
      </c>
      <c r="C225" s="64">
        <v>657.93</v>
      </c>
    </row>
    <row r="226" spans="1:3">
      <c r="A226" t="s">
        <v>687</v>
      </c>
      <c r="B226" s="64">
        <v>1117</v>
      </c>
      <c r="C226" s="64">
        <v>659.78</v>
      </c>
    </row>
    <row r="227" spans="1:3">
      <c r="A227" t="s">
        <v>688</v>
      </c>
      <c r="B227" s="64">
        <v>1123.5</v>
      </c>
      <c r="C227" s="64">
        <v>661.27</v>
      </c>
    </row>
    <row r="228" spans="1:3">
      <c r="A228" t="s">
        <v>689</v>
      </c>
      <c r="B228" s="64">
        <v>1125.5</v>
      </c>
      <c r="C228" s="64">
        <v>661.28</v>
      </c>
    </row>
    <row r="229" spans="1:3">
      <c r="A229" t="s">
        <v>690</v>
      </c>
      <c r="B229" s="64">
        <v>1136</v>
      </c>
      <c r="C229" s="64">
        <v>662.39</v>
      </c>
    </row>
    <row r="230" spans="1:3">
      <c r="A230" t="s">
        <v>691</v>
      </c>
      <c r="B230" s="64">
        <v>1138.5</v>
      </c>
      <c r="C230" s="64">
        <v>666.96</v>
      </c>
    </row>
    <row r="231" spans="1:3">
      <c r="A231" t="s">
        <v>692</v>
      </c>
      <c r="B231" s="64">
        <v>1138.5</v>
      </c>
      <c r="C231" s="64">
        <v>670.89</v>
      </c>
    </row>
    <row r="232" spans="1:3">
      <c r="A232" t="s">
        <v>693</v>
      </c>
      <c r="B232" s="64">
        <v>1139</v>
      </c>
      <c r="C232" s="64">
        <v>671.58</v>
      </c>
    </row>
    <row r="233" spans="1:3">
      <c r="A233" t="s">
        <v>694</v>
      </c>
      <c r="B233" s="64">
        <v>1146</v>
      </c>
      <c r="C233" s="64">
        <v>676.51</v>
      </c>
    </row>
    <row r="234" spans="1:3">
      <c r="A234" t="s">
        <v>695</v>
      </c>
      <c r="B234" s="64">
        <v>1152.5</v>
      </c>
      <c r="C234" s="64">
        <v>682.36</v>
      </c>
    </row>
    <row r="235" spans="1:3">
      <c r="A235" t="s">
        <v>696</v>
      </c>
      <c r="B235" s="64">
        <v>1153.5</v>
      </c>
      <c r="C235" s="64">
        <v>682.14</v>
      </c>
    </row>
    <row r="236" spans="1:3">
      <c r="A236" t="s">
        <v>697</v>
      </c>
      <c r="B236" s="64">
        <v>1170.5</v>
      </c>
      <c r="C236" s="64">
        <v>697.14</v>
      </c>
    </row>
    <row r="237" spans="1:3">
      <c r="A237" t="s">
        <v>698</v>
      </c>
      <c r="B237" s="64">
        <v>1173</v>
      </c>
      <c r="C237" s="64">
        <v>704.93</v>
      </c>
    </row>
    <row r="238" spans="1:3">
      <c r="A238" t="s">
        <v>699</v>
      </c>
      <c r="B238" s="64">
        <v>1167</v>
      </c>
      <c r="C238" s="64">
        <v>707.27</v>
      </c>
    </row>
    <row r="239" spans="1:3">
      <c r="A239" t="s">
        <v>700</v>
      </c>
      <c r="B239" s="64">
        <v>1166.5</v>
      </c>
      <c r="C239" s="64">
        <v>701.02</v>
      </c>
    </row>
    <row r="240" spans="1:3">
      <c r="A240" t="s">
        <v>701</v>
      </c>
      <c r="B240" s="64">
        <v>1159</v>
      </c>
      <c r="C240" s="64">
        <v>692.35</v>
      </c>
    </row>
    <row r="241" spans="1:3">
      <c r="A241" t="s">
        <v>702</v>
      </c>
      <c r="B241" s="64">
        <v>1155</v>
      </c>
      <c r="C241" s="64">
        <v>684.65</v>
      </c>
    </row>
    <row r="242" spans="1:3">
      <c r="A242" t="s">
        <v>703</v>
      </c>
      <c r="B242" s="64">
        <v>1158</v>
      </c>
      <c r="C242" s="64">
        <v>687.65</v>
      </c>
    </row>
    <row r="243" spans="1:3">
      <c r="A243" t="s">
        <v>704</v>
      </c>
      <c r="B243" s="64">
        <v>1155.5</v>
      </c>
      <c r="C243" s="64">
        <v>684.13</v>
      </c>
    </row>
    <row r="244" spans="1:3">
      <c r="A244" t="s">
        <v>705</v>
      </c>
      <c r="B244" s="64">
        <v>1154.5</v>
      </c>
      <c r="C244" s="64">
        <v>684.35</v>
      </c>
    </row>
    <row r="245" spans="1:3">
      <c r="A245" t="s">
        <v>706</v>
      </c>
      <c r="B245" s="64">
        <v>1152.5</v>
      </c>
      <c r="C245" s="64">
        <v>687.65</v>
      </c>
    </row>
    <row r="246" spans="1:3">
      <c r="A246" t="s">
        <v>707</v>
      </c>
      <c r="B246" s="64">
        <v>1152.5</v>
      </c>
      <c r="C246" s="64">
        <v>690.53</v>
      </c>
    </row>
    <row r="247" spans="1:3">
      <c r="A247" t="s">
        <v>708</v>
      </c>
      <c r="B247" s="64">
        <v>1152</v>
      </c>
      <c r="C247" s="64">
        <v>683.27</v>
      </c>
    </row>
    <row r="248" spans="1:3">
      <c r="A248" t="s">
        <v>709</v>
      </c>
      <c r="B248" s="64">
        <v>1155</v>
      </c>
      <c r="C248" s="64">
        <v>686.27</v>
      </c>
    </row>
    <row r="249" spans="1:3">
      <c r="A249" t="s">
        <v>710</v>
      </c>
      <c r="B249" s="64">
        <v>1154</v>
      </c>
      <c r="C249" s="64">
        <v>688.13</v>
      </c>
    </row>
    <row r="250" spans="1:3">
      <c r="A250" t="s">
        <v>711</v>
      </c>
      <c r="B250" s="64">
        <v>1155.5</v>
      </c>
      <c r="C250" s="64">
        <v>691.09</v>
      </c>
    </row>
    <row r="251" spans="1:3">
      <c r="A251" t="s">
        <v>712</v>
      </c>
      <c r="B251" s="64">
        <v>1159.5</v>
      </c>
      <c r="C251" s="64">
        <v>693.07</v>
      </c>
    </row>
    <row r="252" spans="1:3">
      <c r="A252" t="s">
        <v>713</v>
      </c>
      <c r="B252" s="64">
        <v>1162.5</v>
      </c>
      <c r="C252" s="64">
        <v>695.28</v>
      </c>
    </row>
    <row r="253" spans="1:3">
      <c r="A253" t="s">
        <v>714</v>
      </c>
      <c r="B253" s="64">
        <v>1154.5</v>
      </c>
      <c r="C253" s="64">
        <v>690.49</v>
      </c>
    </row>
    <row r="254" spans="1:3">
      <c r="A254" t="s">
        <v>715</v>
      </c>
      <c r="B254" s="64">
        <v>1165.5</v>
      </c>
      <c r="C254" s="64">
        <v>697.49</v>
      </c>
    </row>
    <row r="255" spans="1:3">
      <c r="A255" t="s">
        <v>716</v>
      </c>
      <c r="B255" s="64">
        <v>1157.5</v>
      </c>
      <c r="C255" s="64">
        <v>689.4</v>
      </c>
    </row>
    <row r="256" spans="1:3">
      <c r="A256" t="s">
        <v>717</v>
      </c>
      <c r="B256" s="64">
        <v>1159.5</v>
      </c>
      <c r="C256" s="64">
        <v>688.13</v>
      </c>
    </row>
    <row r="257" spans="1:3">
      <c r="A257" t="s">
        <v>718</v>
      </c>
      <c r="B257" s="64">
        <v>1159.5</v>
      </c>
      <c r="C257" s="64">
        <v>692.65</v>
      </c>
    </row>
    <row r="258" spans="1:3">
      <c r="A258" t="s">
        <v>719</v>
      </c>
      <c r="B258" s="64">
        <v>1160</v>
      </c>
      <c r="C258" s="64">
        <v>697.12</v>
      </c>
    </row>
    <row r="259" spans="1:3">
      <c r="A259" t="s">
        <v>720</v>
      </c>
      <c r="B259" s="64">
        <v>1165</v>
      </c>
      <c r="C259" s="64">
        <v>698.44</v>
      </c>
    </row>
    <row r="260" spans="1:3">
      <c r="A260" t="s">
        <v>721</v>
      </c>
      <c r="B260" s="64">
        <v>1162.5</v>
      </c>
      <c r="C260" s="64">
        <v>696.11</v>
      </c>
    </row>
    <row r="261" spans="1:3">
      <c r="A261" t="s">
        <v>722</v>
      </c>
      <c r="B261" s="64">
        <v>1167</v>
      </c>
      <c r="C261" s="64">
        <v>696.3</v>
      </c>
    </row>
    <row r="262" spans="1:3">
      <c r="A262" t="s">
        <v>723</v>
      </c>
      <c r="B262" s="64">
        <v>1170</v>
      </c>
      <c r="C262" s="64">
        <v>696.43</v>
      </c>
    </row>
    <row r="263" spans="1:3">
      <c r="A263" t="s">
        <v>724</v>
      </c>
      <c r="B263" s="64">
        <v>1180.5</v>
      </c>
      <c r="C263" s="64">
        <v>708.16</v>
      </c>
    </row>
    <row r="264" spans="1:3">
      <c r="A264" t="s">
        <v>725</v>
      </c>
      <c r="B264" s="64">
        <v>1189</v>
      </c>
      <c r="C264" s="64">
        <v>715.83</v>
      </c>
    </row>
    <row r="265" spans="1:3">
      <c r="A265" t="s">
        <v>726</v>
      </c>
      <c r="B265" s="64">
        <v>1206.5</v>
      </c>
      <c r="C265" s="64">
        <v>722.02</v>
      </c>
    </row>
    <row r="266" spans="1:3">
      <c r="A266" t="s">
        <v>727</v>
      </c>
      <c r="B266" s="64">
        <v>1219.5</v>
      </c>
      <c r="C266" s="64">
        <v>731.55</v>
      </c>
    </row>
    <row r="267" spans="1:3">
      <c r="A267" t="s">
        <v>728</v>
      </c>
      <c r="B267" s="64">
        <v>1224.5</v>
      </c>
      <c r="C267" s="64">
        <v>733.67</v>
      </c>
    </row>
    <row r="268" spans="1:3">
      <c r="A268" t="s">
        <v>729</v>
      </c>
      <c r="B268" s="64">
        <v>1229</v>
      </c>
      <c r="C268" s="64">
        <v>735.93</v>
      </c>
    </row>
    <row r="269" spans="1:3">
      <c r="A269" t="s">
        <v>730</v>
      </c>
      <c r="B269" s="64">
        <v>1235.5</v>
      </c>
      <c r="C269" s="64">
        <v>738.94</v>
      </c>
    </row>
    <row r="270" spans="1:3">
      <c r="A270" t="s">
        <v>731</v>
      </c>
      <c r="B270" s="64">
        <v>1237.5</v>
      </c>
      <c r="C270" s="64">
        <v>744.14</v>
      </c>
    </row>
    <row r="271" spans="1:3">
      <c r="A271" t="s">
        <v>732</v>
      </c>
      <c r="B271" s="64">
        <v>1245</v>
      </c>
      <c r="C271" s="64">
        <v>748.2</v>
      </c>
    </row>
    <row r="272" spans="1:3">
      <c r="A272" t="s">
        <v>733</v>
      </c>
      <c r="B272" s="64">
        <v>1252.5</v>
      </c>
      <c r="C272" s="64">
        <v>750.9</v>
      </c>
    </row>
    <row r="273" spans="1:3">
      <c r="A273" t="s">
        <v>734</v>
      </c>
      <c r="B273" s="64">
        <v>1256.5</v>
      </c>
      <c r="C273" s="64">
        <v>751.05</v>
      </c>
    </row>
    <row r="274" spans="1:3">
      <c r="A274" t="s">
        <v>735</v>
      </c>
      <c r="B274" s="64">
        <v>1276</v>
      </c>
      <c r="C274" s="64">
        <v>761.79</v>
      </c>
    </row>
    <row r="275" spans="1:3">
      <c r="A275" t="s">
        <v>736</v>
      </c>
      <c r="B275" s="64">
        <v>1301</v>
      </c>
      <c r="C275" s="64">
        <v>781.85</v>
      </c>
    </row>
    <row r="276" spans="1:3">
      <c r="A276" t="s">
        <v>737</v>
      </c>
      <c r="B276" s="64">
        <v>1321</v>
      </c>
      <c r="C276" s="64">
        <v>793.87</v>
      </c>
    </row>
    <row r="277" spans="1:3">
      <c r="A277" t="s">
        <v>738</v>
      </c>
      <c r="B277" s="64">
        <v>1349.5</v>
      </c>
      <c r="C277" s="64">
        <v>811.49</v>
      </c>
    </row>
    <row r="278" spans="1:3">
      <c r="A278" t="s">
        <v>739</v>
      </c>
      <c r="B278" s="64">
        <v>1375</v>
      </c>
      <c r="C278" s="64">
        <v>826.32</v>
      </c>
    </row>
    <row r="279" spans="1:3">
      <c r="A279" t="s">
        <v>740</v>
      </c>
      <c r="B279" s="64">
        <v>1392.5</v>
      </c>
      <c r="C279" s="64">
        <v>838.86</v>
      </c>
    </row>
    <row r="280" spans="1:3">
      <c r="A280" t="s">
        <v>741</v>
      </c>
      <c r="B280" s="64">
        <v>1400.5</v>
      </c>
      <c r="C280" s="64">
        <v>847.76</v>
      </c>
    </row>
    <row r="281" spans="1:3">
      <c r="A281" t="s">
        <v>742</v>
      </c>
      <c r="B281" s="64">
        <v>1395.5</v>
      </c>
      <c r="C281" s="64">
        <v>848.33</v>
      </c>
    </row>
    <row r="282" spans="1:3">
      <c r="A282" t="s">
        <v>743</v>
      </c>
      <c r="B282" s="64">
        <v>1394.5</v>
      </c>
      <c r="C282" s="64">
        <v>841.58</v>
      </c>
    </row>
    <row r="283" spans="1:3">
      <c r="A283" t="s">
        <v>744</v>
      </c>
      <c r="B283" s="64">
        <v>1416.5</v>
      </c>
      <c r="C283" s="64">
        <v>852.8</v>
      </c>
    </row>
    <row r="284" spans="1:3">
      <c r="A284" t="s">
        <v>745</v>
      </c>
      <c r="B284" s="64">
        <v>1429.5</v>
      </c>
      <c r="C284" s="64">
        <v>858.04</v>
      </c>
    </row>
    <row r="285" spans="1:3">
      <c r="A285" t="s">
        <v>746</v>
      </c>
      <c r="B285" s="64">
        <v>1432.5</v>
      </c>
      <c r="C285" s="64">
        <v>861.91</v>
      </c>
    </row>
    <row r="286" spans="1:3">
      <c r="A286" t="s">
        <v>747</v>
      </c>
      <c r="B286" s="64">
        <v>1459</v>
      </c>
      <c r="C286" s="64">
        <v>875.22</v>
      </c>
    </row>
    <row r="287" spans="1:3">
      <c r="A287" t="s">
        <v>748</v>
      </c>
      <c r="B287" s="64">
        <v>1531.5</v>
      </c>
      <c r="C287" s="64">
        <v>914.87</v>
      </c>
    </row>
    <row r="288" spans="1:3">
      <c r="A288" t="s">
        <v>749</v>
      </c>
      <c r="B288" s="64">
        <v>1599.5</v>
      </c>
      <c r="C288" s="64">
        <v>948.7</v>
      </c>
    </row>
    <row r="289" spans="1:3">
      <c r="A289" t="s">
        <v>750</v>
      </c>
      <c r="B289" s="64">
        <v>1642</v>
      </c>
      <c r="C289" s="64">
        <v>983.23</v>
      </c>
    </row>
    <row r="290" spans="1:3">
      <c r="A290" t="s">
        <v>751</v>
      </c>
      <c r="B290" s="64">
        <v>1662.5</v>
      </c>
      <c r="C290" s="64">
        <v>997.3</v>
      </c>
    </row>
    <row r="291" spans="1:3">
      <c r="A291" t="s">
        <v>752</v>
      </c>
      <c r="B291" s="64">
        <v>1686</v>
      </c>
      <c r="C291" s="64">
        <v>1013.83</v>
      </c>
    </row>
    <row r="292" spans="1:3">
      <c r="A292" t="s">
        <v>753</v>
      </c>
      <c r="B292" s="64">
        <v>1694</v>
      </c>
      <c r="C292" s="64">
        <v>1019.87</v>
      </c>
    </row>
    <row r="293" spans="1:3">
      <c r="A293" t="s">
        <v>754</v>
      </c>
      <c r="B293" s="64">
        <v>1667.5</v>
      </c>
      <c r="C293" s="64">
        <v>1005.73</v>
      </c>
    </row>
    <row r="294" spans="1:3">
      <c r="A294" t="s">
        <v>755</v>
      </c>
      <c r="B294" s="64">
        <v>1629</v>
      </c>
      <c r="C294" s="64">
        <v>981.33</v>
      </c>
    </row>
    <row r="295" spans="1:3">
      <c r="A295" t="s">
        <v>756</v>
      </c>
      <c r="B295" s="64">
        <v>1612</v>
      </c>
      <c r="C295" s="64">
        <v>969.92</v>
      </c>
    </row>
    <row r="296" spans="1:3">
      <c r="A296" t="s">
        <v>757</v>
      </c>
      <c r="B296" s="64">
        <v>1571.5</v>
      </c>
      <c r="C296" s="64">
        <v>950.12</v>
      </c>
    </row>
    <row r="297" spans="1:3">
      <c r="A297" t="s">
        <v>758</v>
      </c>
      <c r="B297" s="64">
        <v>1537</v>
      </c>
      <c r="C297" s="64">
        <v>943.52</v>
      </c>
    </row>
    <row r="298" spans="1:3">
      <c r="A298" t="s">
        <v>759</v>
      </c>
      <c r="B298" s="64">
        <v>1507.5</v>
      </c>
      <c r="C298" s="64">
        <v>924.28</v>
      </c>
    </row>
    <row r="299" spans="1:3">
      <c r="A299" t="s">
        <v>760</v>
      </c>
      <c r="B299" s="64">
        <v>1457</v>
      </c>
      <c r="C299" s="64">
        <v>903.85</v>
      </c>
    </row>
    <row r="300" spans="1:3">
      <c r="A300" t="s">
        <v>761</v>
      </c>
      <c r="B300" s="64">
        <v>1450</v>
      </c>
      <c r="C300" s="64">
        <v>901.18</v>
      </c>
    </row>
    <row r="301" spans="1:3">
      <c r="A301" t="s">
        <v>762</v>
      </c>
      <c r="B301" s="64">
        <v>1447</v>
      </c>
      <c r="C301" s="64">
        <v>899.32</v>
      </c>
    </row>
    <row r="302" spans="1:3">
      <c r="A302" t="s">
        <v>763</v>
      </c>
      <c r="B302" s="64">
        <v>1426.5</v>
      </c>
      <c r="C302" s="64">
        <v>883.83</v>
      </c>
    </row>
    <row r="303" spans="1:3">
      <c r="A303" t="s">
        <v>764</v>
      </c>
      <c r="B303" s="64">
        <v>1419</v>
      </c>
      <c r="C303" s="64">
        <v>895.83</v>
      </c>
    </row>
    <row r="304" spans="1:3">
      <c r="A304" t="s">
        <v>765</v>
      </c>
      <c r="B304" s="64">
        <v>1418.5</v>
      </c>
      <c r="C304" s="64">
        <v>901.21</v>
      </c>
    </row>
    <row r="305" spans="1:3">
      <c r="A305" t="s">
        <v>766</v>
      </c>
      <c r="B305" s="64">
        <v>1418</v>
      </c>
      <c r="C305" s="64">
        <v>896.9</v>
      </c>
    </row>
    <row r="306" spans="1:3">
      <c r="A306" t="s">
        <v>767</v>
      </c>
      <c r="B306" s="64">
        <v>1417</v>
      </c>
      <c r="C306" s="64">
        <v>889.52</v>
      </c>
    </row>
    <row r="307" spans="1:3">
      <c r="A307" t="s">
        <v>768</v>
      </c>
      <c r="B307" s="64">
        <v>1419</v>
      </c>
      <c r="C307" s="64">
        <v>891.89</v>
      </c>
    </row>
    <row r="308" spans="1:3">
      <c r="A308" t="s">
        <v>769</v>
      </c>
      <c r="B308" s="64">
        <v>1453</v>
      </c>
      <c r="C308" s="64">
        <v>919.62</v>
      </c>
    </row>
    <row r="309" spans="1:3">
      <c r="A309" t="s">
        <v>770</v>
      </c>
      <c r="B309" s="64">
        <v>1470.5</v>
      </c>
      <c r="C309" s="64">
        <v>931.88</v>
      </c>
    </row>
    <row r="310" spans="1:3">
      <c r="A310" t="s">
        <v>771</v>
      </c>
      <c r="B310" s="64">
        <v>1500.5</v>
      </c>
      <c r="C310" s="64">
        <v>943.71</v>
      </c>
    </row>
    <row r="311" spans="1:3">
      <c r="A311" t="s">
        <v>772</v>
      </c>
      <c r="B311" s="64">
        <v>1509</v>
      </c>
      <c r="C311" s="64">
        <v>957.49</v>
      </c>
    </row>
    <row r="312" spans="1:3">
      <c r="A312" t="s">
        <v>773</v>
      </c>
      <c r="B312" s="64">
        <v>1495</v>
      </c>
      <c r="C312" s="64">
        <v>951.62</v>
      </c>
    </row>
    <row r="313" spans="1:3">
      <c r="A313" t="s">
        <v>774</v>
      </c>
      <c r="B313" s="64">
        <v>1449</v>
      </c>
      <c r="C313" s="64">
        <v>921.17</v>
      </c>
    </row>
    <row r="314" spans="1:3">
      <c r="A314" t="s">
        <v>775</v>
      </c>
      <c r="B314" s="64">
        <v>1427.5</v>
      </c>
      <c r="C314" s="64">
        <v>912.72</v>
      </c>
    </row>
    <row r="315" spans="1:3">
      <c r="A315" t="s">
        <v>776</v>
      </c>
      <c r="B315" s="64">
        <v>1386</v>
      </c>
      <c r="C315" s="64">
        <v>882.24</v>
      </c>
    </row>
    <row r="316" spans="1:3">
      <c r="A316" t="s">
        <v>777</v>
      </c>
      <c r="B316" s="64">
        <v>1340</v>
      </c>
      <c r="C316" s="64">
        <v>846.49</v>
      </c>
    </row>
    <row r="317" spans="1:3">
      <c r="A317" t="s">
        <v>778</v>
      </c>
      <c r="B317" s="64">
        <v>1304.5</v>
      </c>
      <c r="C317" s="64">
        <v>829.31</v>
      </c>
    </row>
    <row r="318" spans="1:3">
      <c r="A318" t="s">
        <v>779</v>
      </c>
      <c r="B318" s="64">
        <v>1266</v>
      </c>
      <c r="C318" s="64">
        <v>803.3</v>
      </c>
    </row>
    <row r="319" spans="1:3">
      <c r="A319" t="s">
        <v>780</v>
      </c>
      <c r="B319" s="64">
        <v>1210</v>
      </c>
      <c r="C319" s="64">
        <v>761.49</v>
      </c>
    </row>
    <row r="320" spans="1:3">
      <c r="A320" t="s">
        <v>781</v>
      </c>
      <c r="B320" s="64">
        <v>1144.5</v>
      </c>
      <c r="C320" s="64">
        <v>713.08</v>
      </c>
    </row>
    <row r="321" spans="1:3">
      <c r="A321" t="s">
        <v>782</v>
      </c>
      <c r="B321" s="64">
        <v>1056</v>
      </c>
      <c r="C321" s="64">
        <v>649.85</v>
      </c>
    </row>
    <row r="322" spans="1:3">
      <c r="A322" t="s">
        <v>783</v>
      </c>
      <c r="B322" s="64">
        <v>1021.5</v>
      </c>
      <c r="C322" s="64">
        <v>631.73</v>
      </c>
    </row>
    <row r="323" spans="1:3">
      <c r="A323" t="s">
        <v>784</v>
      </c>
      <c r="B323" s="64">
        <v>1020.5</v>
      </c>
      <c r="C323" s="64">
        <v>629.94000000000005</v>
      </c>
    </row>
    <row r="324" spans="1:3">
      <c r="A324" t="s">
        <v>785</v>
      </c>
      <c r="B324" s="64">
        <v>1017</v>
      </c>
      <c r="C324" s="64">
        <v>633.64</v>
      </c>
    </row>
    <row r="325" spans="1:3">
      <c r="A325" t="s">
        <v>786</v>
      </c>
      <c r="B325" s="64">
        <v>1013.5</v>
      </c>
      <c r="C325" s="64">
        <v>625.62</v>
      </c>
    </row>
    <row r="326" spans="1:3">
      <c r="A326" t="s">
        <v>787</v>
      </c>
      <c r="B326" s="64">
        <v>1017.5</v>
      </c>
      <c r="C326" s="64">
        <v>626.92999999999995</v>
      </c>
    </row>
    <row r="327" spans="1:3">
      <c r="A327" t="s">
        <v>788</v>
      </c>
      <c r="B327" s="64">
        <v>1017.5</v>
      </c>
      <c r="C327" s="64">
        <v>623.09</v>
      </c>
    </row>
    <row r="328" spans="1:3">
      <c r="A328" t="s">
        <v>789</v>
      </c>
      <c r="B328" s="64">
        <v>1018</v>
      </c>
      <c r="C328" s="64">
        <v>623.77</v>
      </c>
    </row>
    <row r="329" spans="1:3">
      <c r="A329" t="s">
        <v>790</v>
      </c>
      <c r="B329" s="64">
        <v>1022</v>
      </c>
      <c r="C329" s="64">
        <v>630.09</v>
      </c>
    </row>
    <row r="330" spans="1:3">
      <c r="A330" t="s">
        <v>791</v>
      </c>
      <c r="B330" s="64">
        <v>1026</v>
      </c>
      <c r="C330" s="64">
        <v>636.48</v>
      </c>
    </row>
    <row r="331" spans="1:3">
      <c r="A331" t="s">
        <v>792</v>
      </c>
      <c r="B331" s="64">
        <v>1032.5</v>
      </c>
      <c r="C331" s="64">
        <v>638.53</v>
      </c>
    </row>
    <row r="332" spans="1:3">
      <c r="A332" t="s">
        <v>793</v>
      </c>
      <c r="B332" s="64">
        <v>1040.5</v>
      </c>
      <c r="C332" s="64">
        <v>644.27</v>
      </c>
    </row>
    <row r="333" spans="1:3">
      <c r="A333" t="s">
        <v>794</v>
      </c>
      <c r="B333" s="64">
        <v>1058.5</v>
      </c>
      <c r="C333" s="64">
        <v>648.59</v>
      </c>
    </row>
    <row r="334" spans="1:3">
      <c r="A334" t="s">
        <v>795</v>
      </c>
      <c r="B334" s="64">
        <v>1069</v>
      </c>
      <c r="C334" s="64">
        <v>658.25</v>
      </c>
    </row>
    <row r="335" spans="1:3">
      <c r="A335" t="s">
        <v>796</v>
      </c>
      <c r="B335" s="64">
        <v>1065</v>
      </c>
      <c r="C335" s="64">
        <v>653.78</v>
      </c>
    </row>
    <row r="336" spans="1:3">
      <c r="A336" t="s">
        <v>797</v>
      </c>
      <c r="B336" s="64">
        <v>1063.5</v>
      </c>
      <c r="C336" s="64">
        <v>657.7</v>
      </c>
    </row>
    <row r="337" spans="1:3">
      <c r="A337" t="s">
        <v>798</v>
      </c>
      <c r="B337" s="64">
        <v>1064</v>
      </c>
      <c r="C337" s="64">
        <v>664.58</v>
      </c>
    </row>
    <row r="338" spans="1:3">
      <c r="A338" t="s">
        <v>799</v>
      </c>
      <c r="B338" s="64">
        <v>1057</v>
      </c>
      <c r="C338" s="64">
        <v>663.53</v>
      </c>
    </row>
    <row r="339" spans="1:3">
      <c r="A339" t="s">
        <v>800</v>
      </c>
      <c r="B339" s="64">
        <v>1062.5</v>
      </c>
      <c r="C339" s="64">
        <v>672.47</v>
      </c>
    </row>
    <row r="340" spans="1:3">
      <c r="A340" t="s">
        <v>801</v>
      </c>
      <c r="B340" s="64">
        <v>1052.5</v>
      </c>
      <c r="C340" s="64">
        <v>659.46</v>
      </c>
    </row>
    <row r="341" spans="1:3">
      <c r="A341" t="s">
        <v>802</v>
      </c>
      <c r="B341" s="64">
        <v>1058.5</v>
      </c>
      <c r="C341" s="64">
        <v>670.79</v>
      </c>
    </row>
    <row r="342" spans="1:3">
      <c r="A342" t="s">
        <v>803</v>
      </c>
      <c r="B342" s="64">
        <v>1058</v>
      </c>
      <c r="C342" s="64">
        <v>671.32</v>
      </c>
    </row>
    <row r="343" spans="1:3">
      <c r="A343" t="s">
        <v>804</v>
      </c>
      <c r="B343" s="64">
        <v>1068</v>
      </c>
      <c r="C343" s="64">
        <v>674.67</v>
      </c>
    </row>
    <row r="344" spans="1:3">
      <c r="A344" t="s">
        <v>805</v>
      </c>
      <c r="B344" s="64">
        <v>1077</v>
      </c>
      <c r="C344" s="64">
        <v>682.51</v>
      </c>
    </row>
    <row r="345" spans="1:3">
      <c r="A345" t="s">
        <v>806</v>
      </c>
      <c r="B345" s="64">
        <v>1109</v>
      </c>
      <c r="C345" s="64">
        <v>700.57</v>
      </c>
    </row>
    <row r="346" spans="1:3">
      <c r="A346" t="s">
        <v>807</v>
      </c>
      <c r="B346" s="64">
        <v>1150</v>
      </c>
      <c r="C346" s="64">
        <v>723.73</v>
      </c>
    </row>
    <row r="347" spans="1:3">
      <c r="A347" t="s">
        <v>808</v>
      </c>
      <c r="B347" s="64">
        <v>1161.5</v>
      </c>
      <c r="C347" s="64">
        <v>727.3</v>
      </c>
    </row>
    <row r="348" spans="1:3">
      <c r="A348" t="s">
        <v>809</v>
      </c>
      <c r="B348" s="64">
        <v>1174.5</v>
      </c>
      <c r="C348" s="64">
        <v>739.61</v>
      </c>
    </row>
    <row r="349" spans="1:3">
      <c r="A349" t="s">
        <v>810</v>
      </c>
      <c r="B349" s="64">
        <v>1192.5</v>
      </c>
      <c r="C349" s="64">
        <v>753.79</v>
      </c>
    </row>
    <row r="350" spans="1:3">
      <c r="A350" t="s">
        <v>811</v>
      </c>
      <c r="B350" s="64">
        <v>1195.5</v>
      </c>
      <c r="C350" s="64">
        <v>747.19</v>
      </c>
    </row>
    <row r="351" spans="1:3">
      <c r="A351" t="s">
        <v>812</v>
      </c>
      <c r="B351" s="64">
        <v>1198</v>
      </c>
      <c r="C351" s="64">
        <v>744.1</v>
      </c>
    </row>
    <row r="352" spans="1:3">
      <c r="A352" t="s">
        <v>813</v>
      </c>
      <c r="B352" s="64">
        <v>1198</v>
      </c>
      <c r="C352" s="64">
        <v>750.16</v>
      </c>
    </row>
    <row r="353" spans="1:3">
      <c r="A353" t="s">
        <v>814</v>
      </c>
      <c r="B353" s="64">
        <v>1199</v>
      </c>
      <c r="C353" s="64">
        <v>751.72</v>
      </c>
    </row>
    <row r="354" spans="1:3">
      <c r="A354" t="s">
        <v>815</v>
      </c>
      <c r="B354" s="64">
        <v>1199.5</v>
      </c>
      <c r="C354" s="64">
        <v>754.88</v>
      </c>
    </row>
    <row r="355" spans="1:3">
      <c r="A355" t="s">
        <v>816</v>
      </c>
      <c r="B355" s="64">
        <v>1199</v>
      </c>
      <c r="C355" s="64">
        <v>754.56</v>
      </c>
    </row>
    <row r="356" spans="1:3">
      <c r="A356" t="s">
        <v>817</v>
      </c>
      <c r="B356" s="64">
        <v>1197</v>
      </c>
      <c r="C356" s="64">
        <v>746.26</v>
      </c>
    </row>
    <row r="357" spans="1:3">
      <c r="A357" t="s">
        <v>818</v>
      </c>
      <c r="B357" s="64">
        <v>1201.5</v>
      </c>
      <c r="C357" s="64">
        <v>752.82</v>
      </c>
    </row>
    <row r="358" spans="1:3">
      <c r="A358" t="s">
        <v>819</v>
      </c>
      <c r="B358" s="64">
        <v>1200.5</v>
      </c>
      <c r="C358" s="64">
        <v>760.77</v>
      </c>
    </row>
    <row r="359" spans="1:3">
      <c r="A359" t="s">
        <v>820</v>
      </c>
      <c r="B359" s="64">
        <v>1205</v>
      </c>
      <c r="C359" s="64">
        <v>766.54</v>
      </c>
    </row>
    <row r="360" spans="1:3">
      <c r="A360" t="s">
        <v>821</v>
      </c>
      <c r="B360" s="64">
        <v>1202</v>
      </c>
      <c r="C360" s="64">
        <v>769.53</v>
      </c>
    </row>
    <row r="361" spans="1:3">
      <c r="A361" t="s">
        <v>822</v>
      </c>
      <c r="B361" s="64">
        <v>1200</v>
      </c>
      <c r="C361" s="64">
        <v>770.71</v>
      </c>
    </row>
    <row r="362" spans="1:3">
      <c r="A362" t="s">
        <v>823</v>
      </c>
      <c r="B362" s="64">
        <v>1192.5</v>
      </c>
      <c r="C362" s="64">
        <v>767.87</v>
      </c>
    </row>
    <row r="363" spans="1:3">
      <c r="A363" t="s">
        <v>824</v>
      </c>
      <c r="B363" s="64">
        <v>1186</v>
      </c>
      <c r="C363" s="64">
        <v>757.83</v>
      </c>
    </row>
    <row r="364" spans="1:3">
      <c r="A364" t="s">
        <v>825</v>
      </c>
      <c r="B364" s="64">
        <v>1181.5</v>
      </c>
      <c r="C364" s="64">
        <v>753.03</v>
      </c>
    </row>
    <row r="365" spans="1:3">
      <c r="A365" t="s">
        <v>826</v>
      </c>
      <c r="B365" s="64">
        <v>1181</v>
      </c>
      <c r="C365" s="64">
        <v>759</v>
      </c>
    </row>
    <row r="366" spans="1:3">
      <c r="A366" t="s">
        <v>827</v>
      </c>
      <c r="B366" s="64">
        <v>1174</v>
      </c>
      <c r="C366" s="64">
        <v>750.64</v>
      </c>
    </row>
    <row r="367" spans="1:3">
      <c r="A367" t="s">
        <v>828</v>
      </c>
      <c r="B367" s="64">
        <v>1175.5</v>
      </c>
      <c r="C367" s="64">
        <v>743.52</v>
      </c>
    </row>
    <row r="368" spans="1:3">
      <c r="A368" t="s">
        <v>829</v>
      </c>
      <c r="B368" s="64">
        <v>1176.5</v>
      </c>
      <c r="C368" s="64">
        <v>744.15</v>
      </c>
    </row>
    <row r="369" spans="1:3">
      <c r="A369" t="s">
        <v>830</v>
      </c>
      <c r="B369" s="64">
        <v>1182.5</v>
      </c>
      <c r="C369" s="64">
        <v>750.79</v>
      </c>
    </row>
    <row r="370" spans="1:3">
      <c r="A370" t="s">
        <v>831</v>
      </c>
      <c r="B370" s="64">
        <v>1183</v>
      </c>
      <c r="C370" s="64">
        <v>749.68</v>
      </c>
    </row>
    <row r="371" spans="1:3">
      <c r="A371" t="s">
        <v>832</v>
      </c>
      <c r="B371" s="64">
        <v>1184.5</v>
      </c>
      <c r="C371" s="64">
        <v>752.06</v>
      </c>
    </row>
    <row r="372" spans="1:3">
      <c r="A372" t="s">
        <v>833</v>
      </c>
      <c r="B372" s="64">
        <v>1184.5</v>
      </c>
      <c r="C372" s="64">
        <v>750.16</v>
      </c>
    </row>
    <row r="373" spans="1:3">
      <c r="A373" t="s">
        <v>834</v>
      </c>
      <c r="B373" s="64">
        <v>1180.5</v>
      </c>
      <c r="C373" s="64">
        <v>753.35</v>
      </c>
    </row>
    <row r="374" spans="1:3">
      <c r="A374" t="s">
        <v>835</v>
      </c>
      <c r="B374" s="64">
        <v>1178</v>
      </c>
      <c r="C374" s="64">
        <v>755.13</v>
      </c>
    </row>
    <row r="375" spans="1:3">
      <c r="A375" t="s">
        <v>836</v>
      </c>
      <c r="B375" s="64">
        <v>1186</v>
      </c>
      <c r="C375" s="64">
        <v>762.7</v>
      </c>
    </row>
    <row r="376" spans="1:3">
      <c r="A376" t="s">
        <v>837</v>
      </c>
      <c r="B376" s="64">
        <v>1186</v>
      </c>
      <c r="C376" s="64">
        <v>762.7</v>
      </c>
    </row>
    <row r="377" spans="1:3">
      <c r="A377" t="s">
        <v>838</v>
      </c>
      <c r="B377" s="64">
        <v>1174</v>
      </c>
      <c r="C377" s="64">
        <v>760.86</v>
      </c>
    </row>
    <row r="378" spans="1:3">
      <c r="A378" t="s">
        <v>839</v>
      </c>
      <c r="B378" s="64">
        <v>1177.5</v>
      </c>
      <c r="C378" s="64">
        <v>766.6</v>
      </c>
    </row>
    <row r="379" spans="1:3">
      <c r="A379" t="s">
        <v>840</v>
      </c>
      <c r="B379" s="64">
        <v>1183</v>
      </c>
      <c r="C379" s="64">
        <v>758.82</v>
      </c>
    </row>
    <row r="380" spans="1:3">
      <c r="A380" t="s">
        <v>841</v>
      </c>
      <c r="B380" s="64">
        <v>1182.5</v>
      </c>
      <c r="C380" s="64">
        <v>753.66</v>
      </c>
    </row>
    <row r="381" spans="1:3">
      <c r="A381" t="s">
        <v>842</v>
      </c>
      <c r="B381" s="64">
        <v>1183.5</v>
      </c>
      <c r="C381" s="64">
        <v>762.07</v>
      </c>
    </row>
    <row r="382" spans="1:3">
      <c r="A382" t="s">
        <v>843</v>
      </c>
      <c r="B382" s="64">
        <v>1182</v>
      </c>
      <c r="C382" s="64">
        <v>756.72</v>
      </c>
    </row>
    <row r="383" spans="1:3">
      <c r="A383" t="s">
        <v>844</v>
      </c>
      <c r="B383" s="64">
        <v>1173</v>
      </c>
      <c r="C383" s="64">
        <v>748.09</v>
      </c>
    </row>
    <row r="384" spans="1:3">
      <c r="A384" t="s">
        <v>845</v>
      </c>
      <c r="B384" s="64">
        <v>1177.5</v>
      </c>
      <c r="C384" s="64">
        <v>753.84</v>
      </c>
    </row>
    <row r="385" spans="1:3">
      <c r="A385" t="s">
        <v>846</v>
      </c>
      <c r="B385" s="64">
        <v>1176.5</v>
      </c>
      <c r="C385" s="64">
        <v>743.68</v>
      </c>
    </row>
    <row r="386" spans="1:3">
      <c r="A386" t="s">
        <v>847</v>
      </c>
      <c r="B386" s="64">
        <v>1183.5</v>
      </c>
      <c r="C386" s="64">
        <v>746.22</v>
      </c>
    </row>
    <row r="387" spans="1:3">
      <c r="A387" t="s">
        <v>848</v>
      </c>
      <c r="B387" s="64">
        <v>1182.5</v>
      </c>
      <c r="C387" s="64">
        <v>733.56</v>
      </c>
    </row>
    <row r="388" spans="1:3">
      <c r="A388" t="s">
        <v>849</v>
      </c>
      <c r="B388" s="64">
        <v>1181.5</v>
      </c>
      <c r="C388" s="64">
        <v>734.31</v>
      </c>
    </row>
    <row r="389" spans="1:3">
      <c r="A389" t="s">
        <v>850</v>
      </c>
      <c r="B389" s="64">
        <v>1192</v>
      </c>
      <c r="C389" s="64">
        <v>737.17</v>
      </c>
    </row>
    <row r="390" spans="1:3">
      <c r="A390" t="s">
        <v>851</v>
      </c>
      <c r="B390" s="64">
        <v>1201</v>
      </c>
      <c r="C390" s="64">
        <v>742.73</v>
      </c>
    </row>
    <row r="391" spans="1:3">
      <c r="A391" t="s">
        <v>852</v>
      </c>
      <c r="B391" s="64">
        <v>1208</v>
      </c>
      <c r="C391" s="64">
        <v>748.92</v>
      </c>
    </row>
    <row r="392" spans="1:3">
      <c r="A392" t="s">
        <v>853</v>
      </c>
      <c r="B392" s="64">
        <v>1220</v>
      </c>
      <c r="C392" s="64">
        <v>767.3</v>
      </c>
    </row>
    <row r="393" spans="1:3">
      <c r="A393" t="s">
        <v>854</v>
      </c>
      <c r="B393" s="64">
        <v>1251.5</v>
      </c>
      <c r="C393" s="64">
        <v>787.11</v>
      </c>
    </row>
    <row r="394" spans="1:3">
      <c r="A394" t="s">
        <v>855</v>
      </c>
      <c r="B394" s="64">
        <v>1263</v>
      </c>
      <c r="C394" s="64">
        <v>797.85</v>
      </c>
    </row>
    <row r="395" spans="1:3">
      <c r="A395" t="s">
        <v>856</v>
      </c>
      <c r="B395" s="64">
        <v>1266.5</v>
      </c>
      <c r="C395" s="64">
        <v>790.57</v>
      </c>
    </row>
    <row r="396" spans="1:3">
      <c r="A396" t="s">
        <v>857</v>
      </c>
      <c r="B396" s="64">
        <v>1275</v>
      </c>
      <c r="C396" s="64">
        <v>797.37</v>
      </c>
    </row>
    <row r="397" spans="1:3">
      <c r="A397" t="s">
        <v>858</v>
      </c>
      <c r="B397" s="64">
        <v>1284.5</v>
      </c>
      <c r="C397" s="64">
        <v>801.31</v>
      </c>
    </row>
    <row r="398" spans="1:3">
      <c r="A398" t="s">
        <v>859</v>
      </c>
      <c r="B398" s="64">
        <v>1288</v>
      </c>
      <c r="C398" s="64">
        <v>805</v>
      </c>
    </row>
    <row r="399" spans="1:3">
      <c r="A399" t="s">
        <v>860</v>
      </c>
      <c r="B399" s="64">
        <v>1293</v>
      </c>
      <c r="C399" s="64">
        <v>803.11</v>
      </c>
    </row>
    <row r="400" spans="1:3">
      <c r="A400" t="s">
        <v>861</v>
      </c>
      <c r="B400" s="64">
        <v>1291.5</v>
      </c>
      <c r="C400" s="64">
        <v>802.17</v>
      </c>
    </row>
    <row r="401" spans="1:3">
      <c r="A401" t="s">
        <v>862</v>
      </c>
      <c r="B401" s="64">
        <v>1294</v>
      </c>
      <c r="C401" s="64">
        <v>806.23</v>
      </c>
    </row>
    <row r="402" spans="1:3">
      <c r="A402" t="s">
        <v>863</v>
      </c>
      <c r="B402" s="64">
        <v>1290</v>
      </c>
      <c r="C402" s="64">
        <v>810.3</v>
      </c>
    </row>
    <row r="403" spans="1:3">
      <c r="A403" t="s">
        <v>864</v>
      </c>
      <c r="B403" s="64">
        <v>1280</v>
      </c>
      <c r="C403" s="64">
        <v>806.05</v>
      </c>
    </row>
    <row r="404" spans="1:3">
      <c r="A404" t="s">
        <v>865</v>
      </c>
      <c r="B404" s="64">
        <v>1278</v>
      </c>
      <c r="C404" s="64">
        <v>801.76</v>
      </c>
    </row>
    <row r="405" spans="1:3">
      <c r="A405" t="s">
        <v>866</v>
      </c>
      <c r="B405" s="64">
        <v>1276.5</v>
      </c>
      <c r="C405" s="64">
        <v>792.86</v>
      </c>
    </row>
    <row r="406" spans="1:3">
      <c r="A406" t="s">
        <v>867</v>
      </c>
      <c r="B406" s="64">
        <v>1274.5</v>
      </c>
      <c r="C406" s="64">
        <v>779.03</v>
      </c>
    </row>
    <row r="407" spans="1:3">
      <c r="A407" t="s">
        <v>868</v>
      </c>
      <c r="B407" s="64">
        <v>1268.5</v>
      </c>
      <c r="C407" s="64">
        <v>768.79</v>
      </c>
    </row>
    <row r="408" spans="1:3">
      <c r="A408" t="s">
        <v>869</v>
      </c>
      <c r="B408" s="64">
        <v>1266.5</v>
      </c>
      <c r="C408" s="64">
        <v>761.58</v>
      </c>
    </row>
    <row r="409" spans="1:3">
      <c r="A409" t="s">
        <v>870</v>
      </c>
      <c r="B409" s="64">
        <v>1263.5</v>
      </c>
      <c r="C409" s="64">
        <v>762.52</v>
      </c>
    </row>
    <row r="410" spans="1:3">
      <c r="A410" t="s">
        <v>871</v>
      </c>
      <c r="B410" s="64">
        <v>1255.5</v>
      </c>
      <c r="C410" s="64">
        <v>746.88</v>
      </c>
    </row>
    <row r="411" spans="1:3">
      <c r="A411" t="s">
        <v>872</v>
      </c>
      <c r="B411" s="64">
        <v>1253.5</v>
      </c>
      <c r="C411" s="64">
        <v>730.9</v>
      </c>
    </row>
    <row r="412" spans="1:3">
      <c r="A412" t="s">
        <v>873</v>
      </c>
      <c r="B412" s="64">
        <v>1255</v>
      </c>
      <c r="C412" s="64">
        <v>732.63</v>
      </c>
    </row>
    <row r="413" spans="1:3">
      <c r="A413" t="s">
        <v>874</v>
      </c>
      <c r="B413" s="64">
        <v>1253.5</v>
      </c>
      <c r="C413" s="64">
        <v>728.78</v>
      </c>
    </row>
    <row r="414" spans="1:3">
      <c r="A414" t="s">
        <v>875</v>
      </c>
      <c r="B414" s="64">
        <v>1253.5</v>
      </c>
      <c r="C414" s="64">
        <v>733.9</v>
      </c>
    </row>
    <row r="415" spans="1:3">
      <c r="A415" t="s">
        <v>876</v>
      </c>
      <c r="B415" s="64">
        <v>1253.5</v>
      </c>
      <c r="C415" s="64">
        <v>724.57</v>
      </c>
    </row>
    <row r="416" spans="1:3">
      <c r="A416" t="s">
        <v>877</v>
      </c>
      <c r="B416" s="64">
        <v>1238.5</v>
      </c>
      <c r="C416" s="64">
        <v>698.14</v>
      </c>
    </row>
    <row r="417" spans="1:3">
      <c r="A417" t="s">
        <v>878</v>
      </c>
      <c r="B417" s="64">
        <v>1235</v>
      </c>
      <c r="C417" s="64">
        <v>688.41</v>
      </c>
    </row>
    <row r="418" spans="1:3">
      <c r="A418" t="s">
        <v>879</v>
      </c>
      <c r="B418" s="64">
        <v>1233</v>
      </c>
      <c r="C418" s="64">
        <v>668.66</v>
      </c>
    </row>
    <row r="419" spans="1:3">
      <c r="A419" t="s">
        <v>880</v>
      </c>
      <c r="B419" s="64">
        <v>1228</v>
      </c>
      <c r="C419" s="64">
        <v>643.94000000000005</v>
      </c>
    </row>
    <row r="420" spans="1:3">
      <c r="A420" t="s">
        <v>881</v>
      </c>
      <c r="B420" s="64">
        <v>1223.5</v>
      </c>
      <c r="C420" s="64">
        <v>664.22</v>
      </c>
    </row>
    <row r="421" spans="1:3">
      <c r="A421" t="s">
        <v>882</v>
      </c>
      <c r="B421" s="64">
        <v>1222</v>
      </c>
      <c r="C421" s="64">
        <v>666.67</v>
      </c>
    </row>
    <row r="422" spans="1:3">
      <c r="A422" t="s">
        <v>883</v>
      </c>
      <c r="B422" s="64">
        <v>1223.5</v>
      </c>
      <c r="C422" s="64">
        <v>676.34</v>
      </c>
    </row>
    <row r="423" spans="1:3">
      <c r="A423" t="s">
        <v>884</v>
      </c>
      <c r="B423" s="64">
        <v>1227</v>
      </c>
      <c r="C423" s="64">
        <v>671.59</v>
      </c>
    </row>
    <row r="424" spans="1:3">
      <c r="A424" t="s">
        <v>885</v>
      </c>
      <c r="B424" s="64">
        <v>1224.5</v>
      </c>
      <c r="C424" s="64">
        <v>661.18</v>
      </c>
    </row>
    <row r="425" spans="1:3">
      <c r="A425" t="s">
        <v>886</v>
      </c>
      <c r="B425" s="64">
        <v>1228</v>
      </c>
      <c r="C425" s="64">
        <v>653.19000000000005</v>
      </c>
    </row>
    <row r="426" spans="1:3">
      <c r="A426" t="s">
        <v>887</v>
      </c>
      <c r="B426" s="64">
        <v>1240.5</v>
      </c>
      <c r="C426" s="64">
        <v>656.35</v>
      </c>
    </row>
    <row r="427" spans="1:3">
      <c r="A427" t="s">
        <v>888</v>
      </c>
      <c r="B427" s="64">
        <v>1244.5</v>
      </c>
      <c r="C427" s="64">
        <v>658.81</v>
      </c>
    </row>
    <row r="428" spans="1:3">
      <c r="A428" t="s">
        <v>889</v>
      </c>
      <c r="B428" s="64">
        <v>1252.5</v>
      </c>
      <c r="C428" s="64">
        <v>682.19</v>
      </c>
    </row>
    <row r="429" spans="1:3">
      <c r="A429" t="s">
        <v>890</v>
      </c>
      <c r="B429" s="64">
        <v>1274.5</v>
      </c>
      <c r="C429" s="64">
        <v>713.21</v>
      </c>
    </row>
    <row r="430" spans="1:3">
      <c r="A430" t="s">
        <v>891</v>
      </c>
      <c r="B430" s="64">
        <v>1274</v>
      </c>
      <c r="C430" s="64">
        <v>721.4</v>
      </c>
    </row>
    <row r="431" spans="1:3">
      <c r="A431" t="s">
        <v>892</v>
      </c>
      <c r="B431" s="64">
        <v>1275.5</v>
      </c>
      <c r="C431" s="64">
        <v>720.62</v>
      </c>
    </row>
    <row r="432" spans="1:3">
      <c r="A432" t="s">
        <v>893</v>
      </c>
      <c r="B432" s="64">
        <v>1277.5</v>
      </c>
      <c r="C432" s="64">
        <v>726.68</v>
      </c>
    </row>
    <row r="433" spans="1:3">
      <c r="A433" t="s">
        <v>894</v>
      </c>
      <c r="B433" s="64">
        <v>1272.5</v>
      </c>
      <c r="C433" s="64">
        <v>726.73</v>
      </c>
    </row>
    <row r="434" spans="1:3">
      <c r="A434" t="s">
        <v>895</v>
      </c>
      <c r="B434" s="64">
        <v>1273</v>
      </c>
      <c r="C434" s="64">
        <v>734.99</v>
      </c>
    </row>
    <row r="435" spans="1:3">
      <c r="A435" t="s">
        <v>896</v>
      </c>
      <c r="B435" s="64">
        <v>1276.5</v>
      </c>
      <c r="C435" s="64">
        <v>723.64</v>
      </c>
    </row>
    <row r="436" spans="1:3">
      <c r="A436" t="s">
        <v>897</v>
      </c>
      <c r="B436" s="64">
        <v>1278</v>
      </c>
      <c r="C436" s="64">
        <v>725.72</v>
      </c>
    </row>
    <row r="437" spans="1:3">
      <c r="A437" t="s">
        <v>898</v>
      </c>
      <c r="B437" s="64">
        <v>1283</v>
      </c>
      <c r="C437" s="64">
        <v>723.22</v>
      </c>
    </row>
    <row r="438" spans="1:3">
      <c r="A438" t="s">
        <v>899</v>
      </c>
      <c r="B438" s="64">
        <v>1287</v>
      </c>
      <c r="C438" s="64">
        <v>717.79</v>
      </c>
    </row>
    <row r="439" spans="1:3">
      <c r="A439" t="s">
        <v>900</v>
      </c>
      <c r="B439" s="64">
        <v>1293.5</v>
      </c>
      <c r="C439" s="64">
        <v>726.69</v>
      </c>
    </row>
    <row r="440" spans="1:3">
      <c r="A440" t="s">
        <v>901</v>
      </c>
      <c r="B440" s="64">
        <v>1296.5</v>
      </c>
      <c r="C440" s="64">
        <v>739.59</v>
      </c>
    </row>
    <row r="441" spans="1:3">
      <c r="A441" t="s">
        <v>902</v>
      </c>
      <c r="B441" s="64">
        <v>1303.5</v>
      </c>
      <c r="C441" s="64">
        <v>738.95</v>
      </c>
    </row>
    <row r="442" spans="1:3">
      <c r="A442" t="s">
        <v>903</v>
      </c>
      <c r="B442" s="64">
        <v>1307</v>
      </c>
      <c r="C442" s="64">
        <v>742.19</v>
      </c>
    </row>
    <row r="443" spans="1:3">
      <c r="A443" t="s">
        <v>904</v>
      </c>
      <c r="B443" s="64">
        <v>1311</v>
      </c>
      <c r="C443" s="64">
        <v>769.37</v>
      </c>
    </row>
    <row r="444" spans="1:3">
      <c r="A444" t="s">
        <v>905</v>
      </c>
      <c r="B444" s="64">
        <v>1312</v>
      </c>
      <c r="C444" s="64">
        <v>780.95</v>
      </c>
    </row>
    <row r="445" spans="1:3">
      <c r="A445" t="s">
        <v>906</v>
      </c>
      <c r="B445" s="64">
        <v>1311</v>
      </c>
      <c r="C445" s="64">
        <v>773.91</v>
      </c>
    </row>
    <row r="446" spans="1:3">
      <c r="A446" t="s">
        <v>907</v>
      </c>
      <c r="B446" s="64">
        <v>1314.5</v>
      </c>
      <c r="C446" s="64">
        <v>759.83</v>
      </c>
    </row>
    <row r="447" spans="1:3">
      <c r="A447" t="s">
        <v>908</v>
      </c>
      <c r="B447" s="64">
        <v>1314.5</v>
      </c>
      <c r="C447" s="64">
        <v>755.03</v>
      </c>
    </row>
    <row r="448" spans="1:3">
      <c r="A448" t="s">
        <v>909</v>
      </c>
      <c r="B448" s="64">
        <v>1313.5</v>
      </c>
      <c r="C448" s="64">
        <v>755.32</v>
      </c>
    </row>
    <row r="449" spans="1:3">
      <c r="A449" t="s">
        <v>910</v>
      </c>
      <c r="B449" s="64">
        <v>1317</v>
      </c>
      <c r="C449" s="64">
        <v>752.14</v>
      </c>
    </row>
    <row r="450" spans="1:3">
      <c r="A450" t="s">
        <v>911</v>
      </c>
      <c r="B450" s="64">
        <v>1318.5</v>
      </c>
      <c r="C450" s="64">
        <v>756.89</v>
      </c>
    </row>
    <row r="451" spans="1:3">
      <c r="A451" t="s">
        <v>912</v>
      </c>
      <c r="B451" s="64">
        <v>1319</v>
      </c>
      <c r="C451" s="64">
        <v>747.31</v>
      </c>
    </row>
    <row r="452" spans="1:3">
      <c r="A452" t="s">
        <v>913</v>
      </c>
      <c r="B452" s="64">
        <v>1320.5</v>
      </c>
      <c r="C452" s="64">
        <v>749.86</v>
      </c>
    </row>
    <row r="453" spans="1:3">
      <c r="A453" t="s">
        <v>914</v>
      </c>
      <c r="B453" s="64">
        <v>1328</v>
      </c>
      <c r="C453" s="64">
        <v>761.47</v>
      </c>
    </row>
    <row r="454" spans="1:3">
      <c r="A454" t="s">
        <v>915</v>
      </c>
      <c r="B454" s="64">
        <v>1327</v>
      </c>
      <c r="C454" s="64">
        <v>751.84</v>
      </c>
    </row>
    <row r="455" spans="1:3">
      <c r="A455" t="s">
        <v>916</v>
      </c>
      <c r="B455" s="64">
        <v>1329</v>
      </c>
      <c r="C455" s="64">
        <v>750</v>
      </c>
    </row>
    <row r="456" spans="1:3">
      <c r="A456" t="s">
        <v>917</v>
      </c>
      <c r="B456" s="64">
        <v>1328.5</v>
      </c>
      <c r="C456" s="64">
        <v>746.35</v>
      </c>
    </row>
    <row r="457" spans="1:3">
      <c r="A457" t="s">
        <v>918</v>
      </c>
      <c r="B457" s="64">
        <v>1330.5</v>
      </c>
      <c r="C457" s="64">
        <v>746.21</v>
      </c>
    </row>
    <row r="458" spans="1:3">
      <c r="A458" t="s">
        <v>919</v>
      </c>
      <c r="B458" s="64">
        <v>1333</v>
      </c>
      <c r="C458" s="64">
        <v>738.1</v>
      </c>
    </row>
    <row r="459" spans="1:3">
      <c r="A459" t="s">
        <v>920</v>
      </c>
      <c r="B459" s="64">
        <v>1330.5</v>
      </c>
      <c r="C459" s="64">
        <v>735.9</v>
      </c>
    </row>
    <row r="460" spans="1:3">
      <c r="A460" t="s">
        <v>921</v>
      </c>
      <c r="B460" s="64">
        <v>1338</v>
      </c>
      <c r="C460" s="64">
        <v>718.2</v>
      </c>
    </row>
    <row r="461" spans="1:3">
      <c r="A461" t="s">
        <v>922</v>
      </c>
      <c r="B461" s="64">
        <v>1338</v>
      </c>
      <c r="C461" s="64">
        <v>718.2</v>
      </c>
    </row>
    <row r="462" spans="1:3">
      <c r="A462" t="s">
        <v>923</v>
      </c>
      <c r="B462" s="64">
        <v>1336</v>
      </c>
      <c r="C462" s="64">
        <v>706.5</v>
      </c>
    </row>
    <row r="463" spans="1:3">
      <c r="A463" t="s">
        <v>924</v>
      </c>
      <c r="B463" s="64">
        <v>1332.5</v>
      </c>
      <c r="C463" s="64">
        <v>717.17</v>
      </c>
    </row>
    <row r="464" spans="1:3">
      <c r="A464" t="s">
        <v>925</v>
      </c>
      <c r="B464" s="64">
        <v>1328.5</v>
      </c>
      <c r="C464" s="64">
        <v>719.66</v>
      </c>
    </row>
    <row r="465" spans="1:3">
      <c r="A465" t="s">
        <v>926</v>
      </c>
      <c r="B465" s="64">
        <v>1326</v>
      </c>
      <c r="C465" s="64">
        <v>733</v>
      </c>
    </row>
    <row r="466" spans="1:3">
      <c r="A466" t="s">
        <v>927</v>
      </c>
      <c r="B466" s="64">
        <v>1328</v>
      </c>
      <c r="C466" s="64">
        <v>736.96</v>
      </c>
    </row>
    <row r="467" spans="1:3">
      <c r="A467" t="s">
        <v>928</v>
      </c>
      <c r="B467" s="64">
        <v>1325.5</v>
      </c>
      <c r="C467" s="64">
        <v>739.68</v>
      </c>
    </row>
    <row r="468" spans="1:3">
      <c r="A468" t="s">
        <v>929</v>
      </c>
      <c r="B468" s="64">
        <v>1323</v>
      </c>
      <c r="C468" s="64">
        <v>739.93</v>
      </c>
    </row>
    <row r="469" spans="1:3">
      <c r="A469" t="s">
        <v>930</v>
      </c>
      <c r="B469" s="64">
        <v>1324</v>
      </c>
      <c r="C469" s="64">
        <v>737.6</v>
      </c>
    </row>
    <row r="470" spans="1:3">
      <c r="A470" t="s">
        <v>931</v>
      </c>
      <c r="B470" s="64">
        <v>1317.5</v>
      </c>
      <c r="C470" s="64">
        <v>735.62</v>
      </c>
    </row>
    <row r="471" spans="1:3">
      <c r="A471" t="s">
        <v>932</v>
      </c>
      <c r="B471" s="64">
        <v>1325</v>
      </c>
      <c r="C471" s="64">
        <v>729.63</v>
      </c>
    </row>
    <row r="472" spans="1:3">
      <c r="A472" t="s">
        <v>933</v>
      </c>
      <c r="B472" s="64">
        <v>1322</v>
      </c>
      <c r="C472" s="64">
        <v>732</v>
      </c>
    </row>
    <row r="473" spans="1:3">
      <c r="A473" t="s">
        <v>934</v>
      </c>
      <c r="B473" s="64">
        <v>1314</v>
      </c>
      <c r="C473" s="64">
        <v>712.58</v>
      </c>
    </row>
    <row r="474" spans="1:3">
      <c r="A474" t="s">
        <v>935</v>
      </c>
      <c r="B474" s="64">
        <v>1317</v>
      </c>
      <c r="C474" s="64">
        <v>710.36</v>
      </c>
    </row>
    <row r="475" spans="1:3">
      <c r="A475" t="s">
        <v>936</v>
      </c>
      <c r="B475" s="64">
        <v>1310.5</v>
      </c>
      <c r="C475" s="64">
        <v>699.31</v>
      </c>
    </row>
    <row r="476" spans="1:3">
      <c r="A476" t="s">
        <v>937</v>
      </c>
      <c r="B476" s="64">
        <v>1307.5</v>
      </c>
      <c r="C476" s="64">
        <v>702.58</v>
      </c>
    </row>
    <row r="477" spans="1:3">
      <c r="A477" t="s">
        <v>938</v>
      </c>
      <c r="B477" s="64">
        <v>1299.5</v>
      </c>
      <c r="C477" s="64">
        <v>700.16</v>
      </c>
    </row>
    <row r="478" spans="1:3">
      <c r="A478" t="s">
        <v>939</v>
      </c>
      <c r="B478" s="64">
        <v>1289.5</v>
      </c>
      <c r="C478" s="64">
        <v>690.31</v>
      </c>
    </row>
    <row r="479" spans="1:3">
      <c r="A479" t="s">
        <v>940</v>
      </c>
      <c r="B479" s="64">
        <v>1282</v>
      </c>
      <c r="C479" s="64">
        <v>695.6</v>
      </c>
    </row>
    <row r="480" spans="1:3">
      <c r="A480" t="s">
        <v>941</v>
      </c>
      <c r="B480" s="64">
        <v>1281</v>
      </c>
      <c r="C480" s="64">
        <v>690.19</v>
      </c>
    </row>
    <row r="481" spans="1:3">
      <c r="A481" t="s">
        <v>942</v>
      </c>
      <c r="B481" s="64">
        <v>1280.5</v>
      </c>
      <c r="C481" s="64">
        <v>691.41</v>
      </c>
    </row>
    <row r="482" spans="1:3">
      <c r="A482" t="s">
        <v>943</v>
      </c>
      <c r="B482" s="64">
        <v>1275</v>
      </c>
      <c r="C482" s="64">
        <v>685.85</v>
      </c>
    </row>
    <row r="483" spans="1:3">
      <c r="A483" t="s">
        <v>944</v>
      </c>
      <c r="B483" s="64">
        <v>1263.5</v>
      </c>
      <c r="C483" s="64">
        <v>679.67</v>
      </c>
    </row>
    <row r="484" spans="1:3">
      <c r="A484" t="s">
        <v>945</v>
      </c>
      <c r="B484" s="64">
        <v>1250</v>
      </c>
      <c r="C484" s="64">
        <v>671.68</v>
      </c>
    </row>
    <row r="485" spans="1:3">
      <c r="A485" t="s">
        <v>946</v>
      </c>
      <c r="B485" s="64">
        <v>1232</v>
      </c>
      <c r="C485" s="64">
        <v>657.42</v>
      </c>
    </row>
    <row r="486" spans="1:3">
      <c r="A486" t="s">
        <v>947</v>
      </c>
      <c r="B486" s="64">
        <v>1231.5</v>
      </c>
      <c r="C486" s="64">
        <v>658.91</v>
      </c>
    </row>
    <row r="487" spans="1:3">
      <c r="A487" t="s">
        <v>948</v>
      </c>
      <c r="B487" s="64">
        <v>1230.5</v>
      </c>
      <c r="C487" s="64">
        <v>658.02</v>
      </c>
    </row>
    <row r="488" spans="1:3">
      <c r="A488" t="s">
        <v>949</v>
      </c>
      <c r="B488" s="64">
        <v>1231.5</v>
      </c>
      <c r="C488" s="64">
        <v>672.95</v>
      </c>
    </row>
    <row r="489" spans="1:3">
      <c r="A489" t="s">
        <v>950</v>
      </c>
      <c r="B489" s="64">
        <v>1239.5</v>
      </c>
      <c r="C489" s="64">
        <v>677.69</v>
      </c>
    </row>
    <row r="490" spans="1:3">
      <c r="A490" t="s">
        <v>951</v>
      </c>
      <c r="B490" s="64">
        <v>1248.5</v>
      </c>
      <c r="C490" s="64">
        <v>679.27</v>
      </c>
    </row>
    <row r="491" spans="1:3">
      <c r="A491" t="s">
        <v>952</v>
      </c>
      <c r="B491" s="64">
        <v>1259</v>
      </c>
      <c r="C491" s="64">
        <v>679.07</v>
      </c>
    </row>
    <row r="492" spans="1:3">
      <c r="A492" t="s">
        <v>953</v>
      </c>
      <c r="B492" s="64">
        <v>1265</v>
      </c>
      <c r="C492" s="64">
        <v>688.25</v>
      </c>
    </row>
    <row r="493" spans="1:3">
      <c r="A493" t="s">
        <v>954</v>
      </c>
      <c r="B493" s="64">
        <v>1266.5</v>
      </c>
      <c r="C493" s="64">
        <v>702.44</v>
      </c>
    </row>
    <row r="494" spans="1:3">
      <c r="A494" t="s">
        <v>955</v>
      </c>
      <c r="B494" s="64">
        <v>1266</v>
      </c>
      <c r="C494" s="64">
        <v>702.94</v>
      </c>
    </row>
    <row r="495" spans="1:3">
      <c r="A495" t="s">
        <v>956</v>
      </c>
      <c r="B495" s="64">
        <v>1264.5</v>
      </c>
      <c r="C495" s="64">
        <v>708.4</v>
      </c>
    </row>
    <row r="496" spans="1:3">
      <c r="A496" t="s">
        <v>957</v>
      </c>
      <c r="B496" s="64">
        <v>1262.5</v>
      </c>
      <c r="C496" s="64">
        <v>704.13</v>
      </c>
    </row>
    <row r="497" spans="1:3">
      <c r="A497" t="s">
        <v>958</v>
      </c>
      <c r="B497" s="64">
        <v>1248</v>
      </c>
      <c r="C497" s="64">
        <v>699.16</v>
      </c>
    </row>
    <row r="498" spans="1:3">
      <c r="A498" t="s">
        <v>959</v>
      </c>
      <c r="B498" s="64">
        <v>1237.5</v>
      </c>
      <c r="C498" s="64">
        <v>696.4</v>
      </c>
    </row>
    <row r="499" spans="1:3">
      <c r="A499" t="s">
        <v>960</v>
      </c>
      <c r="B499" s="64">
        <v>1209.5</v>
      </c>
      <c r="C499" s="64">
        <v>685.27</v>
      </c>
    </row>
    <row r="500" spans="1:3">
      <c r="A500" t="s">
        <v>961</v>
      </c>
      <c r="B500" s="64">
        <v>1182.5</v>
      </c>
      <c r="C500" s="64">
        <v>669.21</v>
      </c>
    </row>
    <row r="501" spans="1:3">
      <c r="A501" t="s">
        <v>962</v>
      </c>
      <c r="B501" s="64">
        <v>1172</v>
      </c>
      <c r="C501" s="64">
        <v>666.29</v>
      </c>
    </row>
    <row r="502" spans="1:3">
      <c r="A502" t="s">
        <v>963</v>
      </c>
      <c r="B502" s="64">
        <v>1160</v>
      </c>
      <c r="C502" s="64">
        <v>663.24</v>
      </c>
    </row>
    <row r="503" spans="1:3">
      <c r="A503" t="s">
        <v>964</v>
      </c>
      <c r="B503" s="64">
        <v>1145</v>
      </c>
      <c r="C503" s="64">
        <v>652.41999999999996</v>
      </c>
    </row>
    <row r="504" spans="1:3">
      <c r="A504" t="s">
        <v>965</v>
      </c>
      <c r="B504" s="64">
        <v>1138.5</v>
      </c>
      <c r="C504" s="64">
        <v>653.55999999999995</v>
      </c>
    </row>
    <row r="505" spans="1:3">
      <c r="A505" t="s">
        <v>966</v>
      </c>
      <c r="B505" s="64">
        <v>1137</v>
      </c>
      <c r="C505" s="64">
        <v>652.70000000000005</v>
      </c>
    </row>
    <row r="506" spans="1:3">
      <c r="A506" t="s">
        <v>967</v>
      </c>
      <c r="B506" s="64">
        <v>1127</v>
      </c>
      <c r="C506" s="64">
        <v>644.37</v>
      </c>
    </row>
    <row r="507" spans="1:3">
      <c r="A507" t="s">
        <v>968</v>
      </c>
      <c r="B507" s="64">
        <v>1126.5</v>
      </c>
      <c r="C507" s="64">
        <v>645.55999999999995</v>
      </c>
    </row>
    <row r="508" spans="1:3">
      <c r="A508" t="s">
        <v>969</v>
      </c>
      <c r="B508" s="64">
        <v>1128</v>
      </c>
      <c r="C508" s="64">
        <v>650.89</v>
      </c>
    </row>
    <row r="509" spans="1:3">
      <c r="A509" t="s">
        <v>970</v>
      </c>
      <c r="B509" s="64">
        <v>1115</v>
      </c>
      <c r="C509" s="64">
        <v>647.5</v>
      </c>
    </row>
    <row r="510" spans="1:3">
      <c r="A510" t="s">
        <v>971</v>
      </c>
      <c r="B510" s="64">
        <v>1124</v>
      </c>
      <c r="C510" s="64">
        <v>654.63</v>
      </c>
    </row>
    <row r="511" spans="1:3">
      <c r="A511" t="s">
        <v>972</v>
      </c>
      <c r="B511" s="64">
        <v>1120.5</v>
      </c>
      <c r="C511" s="64">
        <v>648.80999999999995</v>
      </c>
    </row>
    <row r="512" spans="1:3">
      <c r="A512" t="s">
        <v>973</v>
      </c>
      <c r="B512" s="64">
        <v>1134.5</v>
      </c>
      <c r="C512" s="64">
        <v>658.06</v>
      </c>
    </row>
    <row r="513" spans="1:3">
      <c r="A513" t="s">
        <v>974</v>
      </c>
      <c r="B513" s="64">
        <v>1135</v>
      </c>
      <c r="C513" s="64">
        <v>659.88</v>
      </c>
    </row>
    <row r="514" spans="1:3">
      <c r="A514" t="s">
        <v>975</v>
      </c>
      <c r="B514" s="64">
        <v>1139.5</v>
      </c>
      <c r="C514" s="64">
        <v>663.27</v>
      </c>
    </row>
    <row r="515" spans="1:3">
      <c r="A515" t="s">
        <v>976</v>
      </c>
      <c r="B515" s="64">
        <v>1172.5</v>
      </c>
      <c r="C515" s="64">
        <v>679.71</v>
      </c>
    </row>
    <row r="516" spans="1:3">
      <c r="A516" t="s">
        <v>977</v>
      </c>
      <c r="B516" s="64">
        <v>1190</v>
      </c>
      <c r="C516" s="64">
        <v>693.47</v>
      </c>
    </row>
    <row r="517" spans="1:3">
      <c r="A517" t="s">
        <v>978</v>
      </c>
      <c r="B517" s="64">
        <v>1203.5</v>
      </c>
      <c r="C517" s="64">
        <v>699.71</v>
      </c>
    </row>
    <row r="518" spans="1:3">
      <c r="A518" t="s">
        <v>979</v>
      </c>
      <c r="B518" s="64">
        <v>1218</v>
      </c>
      <c r="C518" s="64">
        <v>706.5</v>
      </c>
    </row>
    <row r="519" spans="1:3">
      <c r="A519" t="s">
        <v>980</v>
      </c>
      <c r="B519" s="64">
        <v>1220.5</v>
      </c>
      <c r="C519" s="64">
        <v>709.18</v>
      </c>
    </row>
    <row r="520" spans="1:3">
      <c r="A520" t="s">
        <v>981</v>
      </c>
      <c r="B520" s="64">
        <v>1218.5</v>
      </c>
      <c r="C520" s="64">
        <v>711.33</v>
      </c>
    </row>
    <row r="521" spans="1:3">
      <c r="A521" t="s">
        <v>982</v>
      </c>
      <c r="B521" s="64">
        <v>1220</v>
      </c>
      <c r="C521" s="64">
        <v>715.12</v>
      </c>
    </row>
    <row r="522" spans="1:3">
      <c r="A522" t="s">
        <v>983</v>
      </c>
      <c r="B522" s="64">
        <v>1216</v>
      </c>
      <c r="C522" s="64">
        <v>710.7</v>
      </c>
    </row>
    <row r="523" spans="1:3">
      <c r="A523" t="s">
        <v>984</v>
      </c>
      <c r="B523" s="64">
        <v>1212</v>
      </c>
      <c r="C523" s="64">
        <v>710.43</v>
      </c>
    </row>
    <row r="524" spans="1:3">
      <c r="A524" t="s">
        <v>985</v>
      </c>
      <c r="B524" s="64">
        <v>1213.5</v>
      </c>
      <c r="C524" s="64">
        <v>710.48</v>
      </c>
    </row>
    <row r="525" spans="1:3">
      <c r="A525" t="s">
        <v>986</v>
      </c>
      <c r="B525" s="64">
        <v>1218.5</v>
      </c>
      <c r="C525" s="64">
        <v>715.92</v>
      </c>
    </row>
    <row r="526" spans="1:3">
      <c r="A526" t="s">
        <v>987</v>
      </c>
      <c r="B526" s="64">
        <v>1225.5</v>
      </c>
      <c r="C526" s="64">
        <v>714.16</v>
      </c>
    </row>
    <row r="527" spans="1:3">
      <c r="A527" t="s">
        <v>988</v>
      </c>
      <c r="B527" s="64">
        <v>1233.5</v>
      </c>
      <c r="C527" s="64">
        <v>720.5</v>
      </c>
    </row>
    <row r="528" spans="1:3">
      <c r="A528" t="s">
        <v>989</v>
      </c>
      <c r="B528" s="64">
        <v>1237</v>
      </c>
      <c r="C528" s="64">
        <v>713.79</v>
      </c>
    </row>
    <row r="529" spans="1:3">
      <c r="A529" t="s">
        <v>990</v>
      </c>
      <c r="B529" s="64">
        <v>1238</v>
      </c>
      <c r="C529" s="64">
        <v>713.13</v>
      </c>
    </row>
    <row r="530" spans="1:3">
      <c r="A530" t="s">
        <v>991</v>
      </c>
      <c r="B530" s="64">
        <v>1239.5</v>
      </c>
      <c r="C530" s="64">
        <v>704.26</v>
      </c>
    </row>
    <row r="531" spans="1:3">
      <c r="A531" t="s">
        <v>992</v>
      </c>
      <c r="B531" s="64">
        <v>1249</v>
      </c>
      <c r="C531" s="64">
        <v>706.85</v>
      </c>
    </row>
    <row r="532" spans="1:3">
      <c r="A532" t="s">
        <v>993</v>
      </c>
      <c r="B532" s="64">
        <v>1251.5</v>
      </c>
      <c r="C532" s="64">
        <v>707.06</v>
      </c>
    </row>
    <row r="533" spans="1:3">
      <c r="A533" t="s">
        <v>994</v>
      </c>
      <c r="B533" s="64">
        <v>1254.5</v>
      </c>
      <c r="C533" s="64">
        <v>703.2</v>
      </c>
    </row>
    <row r="534" spans="1:3">
      <c r="A534" t="s">
        <v>995</v>
      </c>
      <c r="B534" s="64">
        <v>1256</v>
      </c>
      <c r="C534" s="64">
        <v>695.84</v>
      </c>
    </row>
    <row r="535" spans="1:3">
      <c r="A535" t="s">
        <v>996</v>
      </c>
      <c r="B535" s="64">
        <v>1256</v>
      </c>
      <c r="C535" s="64">
        <v>697.78</v>
      </c>
    </row>
    <row r="536" spans="1:3">
      <c r="A536" t="s">
        <v>997</v>
      </c>
      <c r="B536" s="64">
        <v>1251.5</v>
      </c>
      <c r="C536" s="64">
        <v>691.82</v>
      </c>
    </row>
    <row r="537" spans="1:3">
      <c r="A537" t="s">
        <v>998</v>
      </c>
      <c r="B537" s="64">
        <v>1249.5</v>
      </c>
      <c r="C537" s="64">
        <v>692.63</v>
      </c>
    </row>
    <row r="538" spans="1:3">
      <c r="A538" t="s">
        <v>999</v>
      </c>
      <c r="B538" s="64">
        <v>1251.5</v>
      </c>
      <c r="C538" s="64">
        <v>694.51</v>
      </c>
    </row>
    <row r="539" spans="1:3">
      <c r="A539" t="s">
        <v>1000</v>
      </c>
      <c r="B539" s="64">
        <v>1248</v>
      </c>
      <c r="C539" s="64">
        <v>691.8</v>
      </c>
    </row>
    <row r="540" spans="1:3">
      <c r="A540" t="s">
        <v>1001</v>
      </c>
      <c r="B540" s="64">
        <v>1249.5</v>
      </c>
      <c r="C540" s="64">
        <v>686.16</v>
      </c>
    </row>
    <row r="541" spans="1:3">
      <c r="A541" t="s">
        <v>1002</v>
      </c>
      <c r="B541" s="64">
        <v>1250</v>
      </c>
      <c r="C541" s="64">
        <v>687.19</v>
      </c>
    </row>
    <row r="542" spans="1:3">
      <c r="A542" t="s">
        <v>1003</v>
      </c>
      <c r="B542" s="64">
        <v>1254.5</v>
      </c>
      <c r="C542" s="64">
        <v>687.77</v>
      </c>
    </row>
    <row r="543" spans="1:3">
      <c r="A543" t="s">
        <v>1004</v>
      </c>
      <c r="B543" s="64">
        <v>1271.5</v>
      </c>
      <c r="C543" s="64">
        <v>702.49</v>
      </c>
    </row>
    <row r="544" spans="1:3">
      <c r="A544" t="s">
        <v>1005</v>
      </c>
      <c r="B544" s="64">
        <v>1267</v>
      </c>
      <c r="C544" s="64">
        <v>698.07</v>
      </c>
    </row>
    <row r="545" spans="1:3">
      <c r="A545" t="s">
        <v>1006</v>
      </c>
      <c r="B545" s="64">
        <v>1264</v>
      </c>
      <c r="C545" s="64">
        <v>697.19</v>
      </c>
    </row>
    <row r="546" spans="1:3">
      <c r="A546" t="s">
        <v>1007</v>
      </c>
      <c r="B546" s="64">
        <v>1263.5</v>
      </c>
      <c r="C546" s="64">
        <v>691.19</v>
      </c>
    </row>
    <row r="547" spans="1:3">
      <c r="A547" t="s">
        <v>1008</v>
      </c>
      <c r="B547" s="64">
        <v>1261.5</v>
      </c>
      <c r="C547" s="64">
        <v>690.85</v>
      </c>
    </row>
    <row r="548" spans="1:3">
      <c r="A548" t="s">
        <v>1009</v>
      </c>
      <c r="B548" s="64">
        <v>1260.5</v>
      </c>
      <c r="C548" s="64">
        <v>689.93</v>
      </c>
    </row>
    <row r="549" spans="1:3">
      <c r="A549" t="s">
        <v>1010</v>
      </c>
      <c r="B549" s="64">
        <v>1261</v>
      </c>
      <c r="C549" s="64">
        <v>687.94</v>
      </c>
    </row>
    <row r="550" spans="1:3">
      <c r="A550" t="s">
        <v>1011</v>
      </c>
      <c r="B550" s="64">
        <v>1263</v>
      </c>
      <c r="C550" s="64">
        <v>689.41</v>
      </c>
    </row>
    <row r="551" spans="1:3">
      <c r="A551" t="s">
        <v>1012</v>
      </c>
      <c r="B551" s="64">
        <v>1262</v>
      </c>
      <c r="C551" s="64">
        <v>690.75</v>
      </c>
    </row>
    <row r="552" spans="1:3">
      <c r="A552" t="s">
        <v>1013</v>
      </c>
      <c r="B552" s="64">
        <v>1262.5</v>
      </c>
      <c r="C552" s="64">
        <v>691.4</v>
      </c>
    </row>
    <row r="553" spans="1:3">
      <c r="A553" t="s">
        <v>1014</v>
      </c>
      <c r="B553" s="64">
        <v>1262</v>
      </c>
      <c r="C553" s="64">
        <v>693.41</v>
      </c>
    </row>
    <row r="554" spans="1:3">
      <c r="A554" t="s">
        <v>1015</v>
      </c>
      <c r="B554" s="64">
        <v>1259.5</v>
      </c>
      <c r="C554" s="64">
        <v>687.88</v>
      </c>
    </row>
    <row r="555" spans="1:3">
      <c r="A555" t="s">
        <v>1016</v>
      </c>
      <c r="B555" s="64">
        <v>1256</v>
      </c>
      <c r="C555" s="64">
        <v>684.84</v>
      </c>
    </row>
    <row r="556" spans="1:3">
      <c r="A556" t="s">
        <v>1017</v>
      </c>
      <c r="B556" s="64">
        <v>1243.5</v>
      </c>
      <c r="C556" s="64">
        <v>680.62</v>
      </c>
    </row>
    <row r="557" spans="1:3">
      <c r="A557" t="s">
        <v>1018</v>
      </c>
      <c r="B557" s="64">
        <v>1232</v>
      </c>
      <c r="C557" s="64">
        <v>670.29</v>
      </c>
    </row>
    <row r="558" spans="1:3">
      <c r="A558" t="s">
        <v>1019</v>
      </c>
      <c r="B558" s="64">
        <v>1224</v>
      </c>
      <c r="C558" s="64">
        <v>664.86</v>
      </c>
    </row>
    <row r="559" spans="1:3">
      <c r="A559" t="s">
        <v>1020</v>
      </c>
      <c r="B559" s="64">
        <v>1211</v>
      </c>
      <c r="C559" s="64">
        <v>653.17999999999995</v>
      </c>
    </row>
    <row r="560" spans="1:3">
      <c r="A560" t="s">
        <v>1021</v>
      </c>
      <c r="B560" s="64">
        <v>1205.5</v>
      </c>
      <c r="C560" s="64">
        <v>642.25</v>
      </c>
    </row>
    <row r="561" spans="1:3">
      <c r="A561" t="s">
        <v>1022</v>
      </c>
      <c r="B561" s="64">
        <v>1204.5</v>
      </c>
      <c r="C561" s="64">
        <v>638.65</v>
      </c>
    </row>
    <row r="562" spans="1:3">
      <c r="A562" t="s">
        <v>1023</v>
      </c>
      <c r="B562" s="64">
        <v>1197</v>
      </c>
      <c r="C562" s="64">
        <v>639.08000000000004</v>
      </c>
    </row>
    <row r="563" spans="1:3">
      <c r="A563" t="s">
        <v>1024</v>
      </c>
      <c r="B563" s="64">
        <v>1184.5</v>
      </c>
      <c r="C563" s="64">
        <v>629.72</v>
      </c>
    </row>
    <row r="564" spans="1:3">
      <c r="A564" t="s">
        <v>1025</v>
      </c>
      <c r="B564" s="64">
        <v>1183.5</v>
      </c>
      <c r="C564" s="64">
        <v>628.52</v>
      </c>
    </row>
    <row r="565" spans="1:3">
      <c r="A565" t="s">
        <v>1026</v>
      </c>
      <c r="B565" s="64">
        <v>1186</v>
      </c>
      <c r="C565" s="64">
        <v>629.85</v>
      </c>
    </row>
    <row r="566" spans="1:3">
      <c r="A566" t="s">
        <v>1027</v>
      </c>
      <c r="B566" s="64">
        <v>1194.5</v>
      </c>
      <c r="C566" s="64">
        <v>633.69000000000005</v>
      </c>
    </row>
    <row r="567" spans="1:3">
      <c r="A567" t="s">
        <v>1028</v>
      </c>
      <c r="B567" s="64">
        <v>1203</v>
      </c>
      <c r="C567" s="64">
        <v>637.86</v>
      </c>
    </row>
    <row r="568" spans="1:3">
      <c r="A568" t="s">
        <v>1029</v>
      </c>
      <c r="B568" s="64">
        <v>1208</v>
      </c>
      <c r="C568" s="64">
        <v>633.79</v>
      </c>
    </row>
    <row r="569" spans="1:3">
      <c r="A569" t="s">
        <v>1030</v>
      </c>
      <c r="B569" s="64">
        <v>1208.5</v>
      </c>
      <c r="C569" s="64">
        <v>629.1</v>
      </c>
    </row>
    <row r="570" spans="1:3">
      <c r="A570" t="s">
        <v>1031</v>
      </c>
      <c r="B570" s="64">
        <v>1216.5</v>
      </c>
      <c r="C570" s="64">
        <v>635.25</v>
      </c>
    </row>
    <row r="571" spans="1:3">
      <c r="A571" t="s">
        <v>1032</v>
      </c>
      <c r="B571" s="64">
        <v>1215.5</v>
      </c>
      <c r="C571" s="64">
        <v>633.07000000000005</v>
      </c>
    </row>
    <row r="572" spans="1:3">
      <c r="A572" t="s">
        <v>1033</v>
      </c>
      <c r="B572" s="64">
        <v>1216</v>
      </c>
      <c r="C572" s="64">
        <v>633</v>
      </c>
    </row>
    <row r="573" spans="1:3">
      <c r="A573" t="s">
        <v>1034</v>
      </c>
      <c r="B573" s="64">
        <v>1207</v>
      </c>
      <c r="C573" s="64">
        <v>623.13</v>
      </c>
    </row>
    <row r="574" spans="1:3">
      <c r="A574" t="s">
        <v>1035</v>
      </c>
      <c r="B574" s="64">
        <v>1204.5</v>
      </c>
      <c r="C574" s="64">
        <v>613.91</v>
      </c>
    </row>
    <row r="575" spans="1:3">
      <c r="A575" t="s">
        <v>1036</v>
      </c>
      <c r="B575" s="64">
        <v>1206.5</v>
      </c>
      <c r="C575" s="64">
        <v>619.66999999999996</v>
      </c>
    </row>
    <row r="576" spans="1:3">
      <c r="A576" t="s">
        <v>1037</v>
      </c>
      <c r="B576" s="64">
        <v>1203</v>
      </c>
      <c r="C576" s="64">
        <v>616.29</v>
      </c>
    </row>
    <row r="577" spans="1:3">
      <c r="A577" t="s">
        <v>1038</v>
      </c>
      <c r="B577" s="64">
        <v>1212</v>
      </c>
      <c r="C577" s="64">
        <v>609.96</v>
      </c>
    </row>
    <row r="578" spans="1:3">
      <c r="A578" t="s">
        <v>1039</v>
      </c>
      <c r="B578" s="64">
        <v>1211</v>
      </c>
      <c r="C578" s="64">
        <v>605.5</v>
      </c>
    </row>
    <row r="579" spans="1:3">
      <c r="A579" t="s">
        <v>1040</v>
      </c>
      <c r="B579" s="64">
        <v>1192</v>
      </c>
      <c r="C579" s="64">
        <v>595.70000000000005</v>
      </c>
    </row>
    <row r="580" spans="1:3">
      <c r="A580" t="s">
        <v>1041</v>
      </c>
      <c r="B580" s="64">
        <v>1190</v>
      </c>
      <c r="C580" s="64">
        <v>595.29999999999995</v>
      </c>
    </row>
    <row r="581" spans="1:3">
      <c r="A581" t="s">
        <v>1042</v>
      </c>
      <c r="B581" s="64">
        <v>1183.5</v>
      </c>
      <c r="C581" s="64">
        <v>585.89</v>
      </c>
    </row>
    <row r="582" spans="1:3">
      <c r="A582" t="s">
        <v>1043</v>
      </c>
      <c r="B582" s="64">
        <v>1179</v>
      </c>
      <c r="C582" s="64">
        <v>577.38</v>
      </c>
    </row>
    <row r="583" spans="1:3">
      <c r="A583" t="s">
        <v>1044</v>
      </c>
      <c r="B583" s="64">
        <v>1164</v>
      </c>
      <c r="C583" s="64">
        <v>559.35</v>
      </c>
    </row>
    <row r="584" spans="1:3">
      <c r="A584" t="s">
        <v>1045</v>
      </c>
      <c r="B584" s="64">
        <v>1158</v>
      </c>
      <c r="C584" s="64">
        <v>566.80999999999995</v>
      </c>
    </row>
    <row r="585" spans="1:3">
      <c r="A585" t="s">
        <v>1046</v>
      </c>
      <c r="B585" s="64">
        <v>1156</v>
      </c>
      <c r="C585" s="64">
        <v>567.78</v>
      </c>
    </row>
    <row r="586" spans="1:3">
      <c r="A586" t="s">
        <v>1047</v>
      </c>
      <c r="B586" s="64">
        <v>1157.5</v>
      </c>
      <c r="C586" s="64">
        <v>579.33000000000004</v>
      </c>
    </row>
    <row r="587" spans="1:3">
      <c r="A587" t="s">
        <v>1048</v>
      </c>
      <c r="B587" s="64">
        <v>1158</v>
      </c>
      <c r="C587" s="64">
        <v>584.26</v>
      </c>
    </row>
    <row r="588" spans="1:3">
      <c r="A588" t="s">
        <v>1049</v>
      </c>
      <c r="B588" s="64">
        <v>1152</v>
      </c>
      <c r="C588" s="64">
        <v>579.77</v>
      </c>
    </row>
    <row r="589" spans="1:3">
      <c r="A589" t="s">
        <v>1050</v>
      </c>
      <c r="B589" s="64">
        <v>1151</v>
      </c>
      <c r="C589" s="64">
        <v>570.65</v>
      </c>
    </row>
    <row r="590" spans="1:3">
      <c r="A590" t="s">
        <v>1051</v>
      </c>
      <c r="B590" s="64">
        <v>1138</v>
      </c>
      <c r="C590" s="64">
        <v>564.20000000000005</v>
      </c>
    </row>
    <row r="591" spans="1:3">
      <c r="A591" t="s">
        <v>1052</v>
      </c>
      <c r="B591" s="64">
        <v>1136.5</v>
      </c>
      <c r="C591" s="64">
        <v>555.47</v>
      </c>
    </row>
    <row r="592" spans="1:3">
      <c r="A592" t="s">
        <v>1053</v>
      </c>
      <c r="B592" s="64">
        <v>1130</v>
      </c>
      <c r="C592" s="64">
        <v>550.95000000000005</v>
      </c>
    </row>
    <row r="593" spans="1:3">
      <c r="A593" t="s">
        <v>1054</v>
      </c>
      <c r="B593" s="64">
        <v>1134.5</v>
      </c>
      <c r="C593" s="64">
        <v>561.63</v>
      </c>
    </row>
    <row r="594" spans="1:3">
      <c r="A594" t="s">
        <v>1055</v>
      </c>
      <c r="B594" s="64">
        <v>1134.5</v>
      </c>
      <c r="C594" s="64">
        <v>559.14</v>
      </c>
    </row>
    <row r="595" spans="1:3">
      <c r="A595" t="s">
        <v>1056</v>
      </c>
      <c r="B595" s="64">
        <v>1128.5</v>
      </c>
      <c r="C595" s="64">
        <v>557.28</v>
      </c>
    </row>
    <row r="596" spans="1:3">
      <c r="A596" t="s">
        <v>1057</v>
      </c>
      <c r="B596" s="64">
        <v>1129.5</v>
      </c>
      <c r="C596" s="64">
        <v>550.98</v>
      </c>
    </row>
    <row r="597" spans="1:3">
      <c r="A597" t="s">
        <v>1058</v>
      </c>
      <c r="B597" s="64">
        <v>1132</v>
      </c>
      <c r="C597" s="64">
        <v>548.72</v>
      </c>
    </row>
    <row r="598" spans="1:3">
      <c r="A598" t="s">
        <v>1059</v>
      </c>
      <c r="B598" s="64">
        <v>1134.5</v>
      </c>
      <c r="C598" s="64">
        <v>547.54</v>
      </c>
    </row>
    <row r="599" spans="1:3">
      <c r="A599" t="s">
        <v>1060</v>
      </c>
      <c r="B599" s="64">
        <v>1134</v>
      </c>
      <c r="C599" s="64">
        <v>551.29</v>
      </c>
    </row>
    <row r="600" spans="1:3">
      <c r="A600" t="s">
        <v>1061</v>
      </c>
      <c r="B600" s="64">
        <v>1134.5</v>
      </c>
      <c r="C600" s="64">
        <v>555.85</v>
      </c>
    </row>
    <row r="601" spans="1:3">
      <c r="A601" t="s">
        <v>1062</v>
      </c>
      <c r="B601" s="64">
        <v>1133.5</v>
      </c>
      <c r="C601" s="64">
        <v>550.51</v>
      </c>
    </row>
    <row r="602" spans="1:3">
      <c r="A602" t="s">
        <v>1063</v>
      </c>
      <c r="B602" s="64">
        <v>1133.5</v>
      </c>
      <c r="C602" s="64">
        <v>558.37</v>
      </c>
    </row>
    <row r="603" spans="1:3">
      <c r="A603" t="s">
        <v>1064</v>
      </c>
      <c r="B603" s="64">
        <v>1132.5</v>
      </c>
      <c r="C603" s="64">
        <v>556.51</v>
      </c>
    </row>
    <row r="604" spans="1:3">
      <c r="A604" t="s">
        <v>1065</v>
      </c>
      <c r="B604" s="64">
        <v>1133.5</v>
      </c>
      <c r="C604" s="64">
        <v>552.12</v>
      </c>
    </row>
    <row r="605" spans="1:3">
      <c r="A605" t="s">
        <v>1066</v>
      </c>
      <c r="B605" s="64">
        <v>1134.5</v>
      </c>
      <c r="C605" s="64">
        <v>549.39</v>
      </c>
    </row>
    <row r="606" spans="1:3">
      <c r="A606" t="s">
        <v>1067</v>
      </c>
      <c r="B606" s="64">
        <v>1138.5</v>
      </c>
      <c r="C606" s="64">
        <v>551.05999999999995</v>
      </c>
    </row>
    <row r="607" spans="1:3">
      <c r="A607" t="s">
        <v>1068</v>
      </c>
      <c r="B607" s="64">
        <v>1132</v>
      </c>
      <c r="C607" s="64">
        <v>545.80999999999995</v>
      </c>
    </row>
    <row r="608" spans="1:3">
      <c r="A608" t="s">
        <v>1069</v>
      </c>
      <c r="B608" s="64">
        <v>1127</v>
      </c>
      <c r="C608" s="64">
        <v>541.04999999999995</v>
      </c>
    </row>
    <row r="609" spans="1:3">
      <c r="A609" t="s">
        <v>1070</v>
      </c>
      <c r="B609" s="64">
        <v>1126</v>
      </c>
      <c r="C609" s="64">
        <v>540.57000000000005</v>
      </c>
    </row>
    <row r="610" spans="1:3">
      <c r="A610" t="s">
        <v>1071</v>
      </c>
      <c r="B610" s="64">
        <v>1121</v>
      </c>
      <c r="C610" s="64">
        <v>557.71</v>
      </c>
    </row>
    <row r="611" spans="1:3">
      <c r="A611" t="s">
        <v>1072</v>
      </c>
      <c r="B611" s="64">
        <v>1123</v>
      </c>
      <c r="C611" s="64">
        <v>564.61</v>
      </c>
    </row>
    <row r="612" spans="1:3">
      <c r="A612" t="s">
        <v>1073</v>
      </c>
      <c r="B612" s="64">
        <v>1112.5</v>
      </c>
      <c r="C612" s="64">
        <v>552.11</v>
      </c>
    </row>
    <row r="613" spans="1:3">
      <c r="A613" t="s">
        <v>1074</v>
      </c>
      <c r="B613" s="64">
        <v>1109</v>
      </c>
      <c r="C613" s="64">
        <v>546.04</v>
      </c>
    </row>
    <row r="614" spans="1:3">
      <c r="A614" t="s">
        <v>1075</v>
      </c>
      <c r="B614" s="64">
        <v>1114.5</v>
      </c>
      <c r="C614" s="64">
        <v>549.83000000000004</v>
      </c>
    </row>
    <row r="615" spans="1:3">
      <c r="A615" t="s">
        <v>1076</v>
      </c>
      <c r="B615" s="64">
        <v>1115</v>
      </c>
      <c r="C615" s="64">
        <v>548.99</v>
      </c>
    </row>
    <row r="616" spans="1:3">
      <c r="A616" t="s">
        <v>1077</v>
      </c>
      <c r="B616" s="64">
        <v>1108.5</v>
      </c>
      <c r="C616" s="64">
        <v>543.38</v>
      </c>
    </row>
    <row r="617" spans="1:3">
      <c r="A617" t="s">
        <v>1078</v>
      </c>
      <c r="B617" s="64">
        <v>1103.5</v>
      </c>
      <c r="C617" s="64">
        <v>541.99</v>
      </c>
    </row>
    <row r="618" spans="1:3">
      <c r="A618" t="s">
        <v>1079</v>
      </c>
      <c r="B618" s="64">
        <v>1103</v>
      </c>
      <c r="C618" s="64">
        <v>541.22</v>
      </c>
    </row>
    <row r="619" spans="1:3">
      <c r="A619" t="s">
        <v>1080</v>
      </c>
      <c r="B619" s="64">
        <v>1104.5</v>
      </c>
      <c r="C619" s="64">
        <v>542.22</v>
      </c>
    </row>
    <row r="620" spans="1:3">
      <c r="A620" t="s">
        <v>1081</v>
      </c>
      <c r="B620" s="64">
        <v>1103</v>
      </c>
      <c r="C620" s="64">
        <v>541.75</v>
      </c>
    </row>
    <row r="621" spans="1:3">
      <c r="A621" t="s">
        <v>1082</v>
      </c>
      <c r="B621" s="64">
        <v>1101.5</v>
      </c>
      <c r="C621" s="64">
        <v>543.41</v>
      </c>
    </row>
    <row r="622" spans="1:3">
      <c r="A622" t="s">
        <v>1083</v>
      </c>
      <c r="B622" s="64">
        <v>1101</v>
      </c>
      <c r="C622" s="64">
        <v>543.97</v>
      </c>
    </row>
    <row r="623" spans="1:3">
      <c r="A623" t="s">
        <v>1084</v>
      </c>
      <c r="B623" s="64">
        <v>1105</v>
      </c>
      <c r="C623" s="64">
        <v>548.12</v>
      </c>
    </row>
    <row r="624" spans="1:3">
      <c r="A624" t="s">
        <v>1085</v>
      </c>
      <c r="B624" s="64">
        <v>1102.5</v>
      </c>
      <c r="C624" s="64">
        <v>544.44000000000005</v>
      </c>
    </row>
    <row r="625" spans="1:3">
      <c r="A625" t="s">
        <v>1086</v>
      </c>
      <c r="B625" s="64">
        <v>1105</v>
      </c>
      <c r="C625" s="64">
        <v>541.92999999999995</v>
      </c>
    </row>
    <row r="626" spans="1:3">
      <c r="A626" t="s">
        <v>1087</v>
      </c>
      <c r="B626" s="64">
        <v>1103</v>
      </c>
      <c r="C626" s="64">
        <v>539.1</v>
      </c>
    </row>
    <row r="627" spans="1:3">
      <c r="A627" t="s">
        <v>1088</v>
      </c>
      <c r="B627" s="64">
        <v>1106.5</v>
      </c>
      <c r="C627" s="64">
        <v>543.47</v>
      </c>
    </row>
    <row r="628" spans="1:3">
      <c r="A628" t="s">
        <v>1089</v>
      </c>
      <c r="B628" s="64">
        <v>1107</v>
      </c>
      <c r="C628" s="64">
        <v>547.21</v>
      </c>
    </row>
    <row r="629" spans="1:3">
      <c r="A629" t="s">
        <v>1090</v>
      </c>
      <c r="B629" s="64">
        <v>1106</v>
      </c>
      <c r="C629" s="64">
        <v>546.44000000000005</v>
      </c>
    </row>
    <row r="630" spans="1:3">
      <c r="A630" t="s">
        <v>1091</v>
      </c>
      <c r="B630" s="64">
        <v>1105</v>
      </c>
      <c r="C630" s="64">
        <v>541.66999999999996</v>
      </c>
    </row>
    <row r="631" spans="1:3">
      <c r="A631" t="s">
        <v>1092</v>
      </c>
      <c r="B631" s="64">
        <v>1105.5</v>
      </c>
      <c r="C631" s="64">
        <v>540.05999999999995</v>
      </c>
    </row>
    <row r="632" spans="1:3">
      <c r="A632" t="s">
        <v>1093</v>
      </c>
      <c r="B632" s="64">
        <v>1101.5</v>
      </c>
      <c r="C632" s="64">
        <v>539.16</v>
      </c>
    </row>
    <row r="633" spans="1:3">
      <c r="A633" t="s">
        <v>1094</v>
      </c>
      <c r="B633" s="64">
        <v>1088.5</v>
      </c>
      <c r="C633" s="64">
        <v>530.98</v>
      </c>
    </row>
    <row r="634" spans="1:3">
      <c r="A634" t="s">
        <v>1095</v>
      </c>
      <c r="B634" s="64">
        <v>1086</v>
      </c>
      <c r="C634" s="64">
        <v>535.5</v>
      </c>
    </row>
    <row r="635" spans="1:3">
      <c r="A635" t="s">
        <v>1096</v>
      </c>
      <c r="B635" s="64">
        <v>1087</v>
      </c>
      <c r="C635" s="64">
        <v>536</v>
      </c>
    </row>
    <row r="636" spans="1:3">
      <c r="A636" t="s">
        <v>1097</v>
      </c>
      <c r="B636" s="64">
        <v>1076.5</v>
      </c>
      <c r="C636" s="64">
        <v>530.82000000000005</v>
      </c>
    </row>
    <row r="637" spans="1:3">
      <c r="A637" t="s">
        <v>1098</v>
      </c>
      <c r="B637" s="64">
        <v>1072.5</v>
      </c>
      <c r="C637" s="64">
        <v>530.41999999999996</v>
      </c>
    </row>
    <row r="638" spans="1:3">
      <c r="A638" t="s">
        <v>1099</v>
      </c>
      <c r="B638" s="64">
        <v>1072.5</v>
      </c>
      <c r="C638" s="64">
        <v>531.73</v>
      </c>
    </row>
    <row r="639" spans="1:3">
      <c r="A639" t="s">
        <v>1100</v>
      </c>
      <c r="B639" s="64">
        <v>1080</v>
      </c>
      <c r="C639" s="64">
        <v>535.71</v>
      </c>
    </row>
    <row r="640" spans="1:3">
      <c r="A640" t="s">
        <v>1101</v>
      </c>
      <c r="B640" s="64">
        <v>1073</v>
      </c>
      <c r="C640" s="64">
        <v>530.66</v>
      </c>
    </row>
    <row r="641" spans="1:3">
      <c r="A641" t="s">
        <v>1102</v>
      </c>
      <c r="B641" s="64">
        <v>1073.5</v>
      </c>
      <c r="C641" s="64">
        <v>529.6</v>
      </c>
    </row>
    <row r="642" spans="1:3">
      <c r="A642" t="s">
        <v>1103</v>
      </c>
      <c r="B642" s="64">
        <v>1074</v>
      </c>
      <c r="C642" s="64">
        <v>531.16</v>
      </c>
    </row>
    <row r="643" spans="1:3">
      <c r="A643" t="s">
        <v>1104</v>
      </c>
      <c r="B643" s="64">
        <v>1076.5</v>
      </c>
      <c r="C643" s="64">
        <v>533.17999999999995</v>
      </c>
    </row>
    <row r="644" spans="1:3">
      <c r="A644" t="s">
        <v>1105</v>
      </c>
      <c r="B644" s="64">
        <v>1076</v>
      </c>
      <c r="C644" s="64">
        <v>534</v>
      </c>
    </row>
    <row r="645" spans="1:3">
      <c r="A645" t="s">
        <v>1106</v>
      </c>
      <c r="B645" s="64">
        <v>1076.5</v>
      </c>
      <c r="C645" s="64">
        <v>533.45000000000005</v>
      </c>
    </row>
    <row r="646" spans="1:3">
      <c r="A646" t="s">
        <v>1107</v>
      </c>
      <c r="B646" s="64">
        <v>1078</v>
      </c>
      <c r="C646" s="64">
        <v>534.46</v>
      </c>
    </row>
    <row r="647" spans="1:3">
      <c r="A647" t="s">
        <v>1108</v>
      </c>
      <c r="B647" s="64">
        <v>1080.5</v>
      </c>
      <c r="C647" s="64">
        <v>534.9</v>
      </c>
    </row>
    <row r="648" spans="1:3">
      <c r="A648" t="s">
        <v>1109</v>
      </c>
      <c r="B648" s="64">
        <v>1083.5</v>
      </c>
      <c r="C648" s="64">
        <v>535.33000000000004</v>
      </c>
    </row>
    <row r="649" spans="1:3">
      <c r="A649" t="s">
        <v>1110</v>
      </c>
      <c r="B649" s="64">
        <v>1084</v>
      </c>
      <c r="C649" s="64">
        <v>535.57000000000005</v>
      </c>
    </row>
    <row r="650" spans="1:3">
      <c r="A650" t="s">
        <v>1111</v>
      </c>
      <c r="B650" s="64">
        <v>1091</v>
      </c>
      <c r="C650" s="64">
        <v>536.91</v>
      </c>
    </row>
    <row r="651" spans="1:3">
      <c r="A651" t="s">
        <v>1112</v>
      </c>
      <c r="B651" s="64">
        <v>1110.5</v>
      </c>
      <c r="C651" s="64">
        <v>543.55999999999995</v>
      </c>
    </row>
    <row r="652" spans="1:3">
      <c r="A652" t="s">
        <v>1113</v>
      </c>
      <c r="B652" s="64">
        <v>1107</v>
      </c>
      <c r="C652" s="64">
        <v>540.26</v>
      </c>
    </row>
    <row r="653" spans="1:3">
      <c r="A653" t="s">
        <v>1114</v>
      </c>
      <c r="B653" s="64">
        <v>1128.5</v>
      </c>
      <c r="C653" s="64">
        <v>551.55999999999995</v>
      </c>
    </row>
    <row r="654" spans="1:3">
      <c r="A654" t="s">
        <v>1115</v>
      </c>
      <c r="B654" s="64">
        <v>1129</v>
      </c>
      <c r="C654" s="64">
        <v>556.16</v>
      </c>
    </row>
    <row r="655" spans="1:3">
      <c r="A655" t="s">
        <v>1116</v>
      </c>
      <c r="B655" s="64">
        <v>1134</v>
      </c>
      <c r="C655" s="64">
        <v>558.07000000000005</v>
      </c>
    </row>
    <row r="656" spans="1:3">
      <c r="A656" t="s">
        <v>1117</v>
      </c>
      <c r="B656" s="64">
        <v>1129.5</v>
      </c>
      <c r="C656" s="64">
        <v>553.41</v>
      </c>
    </row>
    <row r="657" spans="1:3">
      <c r="A657" t="s">
        <v>1118</v>
      </c>
      <c r="B657" s="64">
        <v>1134</v>
      </c>
      <c r="C657" s="64">
        <v>556.15</v>
      </c>
    </row>
    <row r="658" spans="1:3">
      <c r="A658" t="s">
        <v>1119</v>
      </c>
      <c r="B658" s="64">
        <v>1127</v>
      </c>
      <c r="C658" s="64">
        <v>555.16999999999996</v>
      </c>
    </row>
    <row r="659" spans="1:3">
      <c r="A659" t="s">
        <v>1120</v>
      </c>
      <c r="B659" s="64">
        <v>1121</v>
      </c>
      <c r="C659" s="64">
        <v>553.58000000000004</v>
      </c>
    </row>
    <row r="660" spans="1:3">
      <c r="A660" t="s">
        <v>1121</v>
      </c>
      <c r="B660" s="64">
        <v>1124</v>
      </c>
      <c r="C660" s="64">
        <v>556.71</v>
      </c>
    </row>
    <row r="661" spans="1:3">
      <c r="A661" t="s">
        <v>1122</v>
      </c>
      <c r="B661" s="64">
        <v>1126</v>
      </c>
      <c r="C661" s="64">
        <v>555.23</v>
      </c>
    </row>
    <row r="662" spans="1:3">
      <c r="A662" t="s">
        <v>1123</v>
      </c>
      <c r="B662" s="64">
        <v>1120.5</v>
      </c>
      <c r="C662" s="64">
        <v>554.42999999999995</v>
      </c>
    </row>
    <row r="663" spans="1:3">
      <c r="A663" t="s">
        <v>1124</v>
      </c>
      <c r="B663" s="64">
        <v>1114</v>
      </c>
      <c r="C663" s="64">
        <v>553.4</v>
      </c>
    </row>
    <row r="664" spans="1:3">
      <c r="A664" t="s">
        <v>1125</v>
      </c>
      <c r="B664" s="64">
        <v>1103.5</v>
      </c>
      <c r="C664" s="64">
        <v>543.86</v>
      </c>
    </row>
    <row r="665" spans="1:3">
      <c r="A665" t="s">
        <v>1126</v>
      </c>
      <c r="B665" s="64">
        <v>1094.5</v>
      </c>
      <c r="C665" s="64">
        <v>541.29999999999995</v>
      </c>
    </row>
    <row r="666" spans="1:3">
      <c r="A666" t="s">
        <v>1127</v>
      </c>
      <c r="B666" s="64">
        <v>1086.5</v>
      </c>
      <c r="C666" s="64">
        <v>536.80999999999995</v>
      </c>
    </row>
    <row r="667" spans="1:3">
      <c r="A667" t="s">
        <v>1128</v>
      </c>
      <c r="B667" s="64">
        <v>1085.5</v>
      </c>
      <c r="C667" s="64">
        <v>536.58000000000004</v>
      </c>
    </row>
    <row r="668" spans="1:3">
      <c r="A668" t="s">
        <v>1129</v>
      </c>
      <c r="B668" s="64">
        <v>1083</v>
      </c>
      <c r="C668" s="64">
        <v>535.08000000000004</v>
      </c>
    </row>
    <row r="669" spans="1:3">
      <c r="A669" t="s">
        <v>1130</v>
      </c>
      <c r="B669" s="64">
        <v>1086.5</v>
      </c>
      <c r="C669" s="64">
        <v>536.28</v>
      </c>
    </row>
    <row r="670" spans="1:3">
      <c r="A670" t="s">
        <v>1131</v>
      </c>
      <c r="B670" s="64">
        <v>1090</v>
      </c>
      <c r="C670" s="64">
        <v>537.21</v>
      </c>
    </row>
    <row r="671" spans="1:3">
      <c r="A671" t="s">
        <v>1132</v>
      </c>
      <c r="B671" s="64">
        <v>1087.5</v>
      </c>
      <c r="C671" s="64">
        <v>534.4</v>
      </c>
    </row>
    <row r="672" spans="1:3">
      <c r="A672" t="s">
        <v>1133</v>
      </c>
      <c r="B672" s="64">
        <v>1085</v>
      </c>
      <c r="C672" s="64">
        <v>534.22</v>
      </c>
    </row>
    <row r="673" spans="1:3">
      <c r="A673" t="s">
        <v>1134</v>
      </c>
      <c r="B673" s="64">
        <v>1087.5</v>
      </c>
      <c r="C673" s="64">
        <v>535.98</v>
      </c>
    </row>
    <row r="674" spans="1:3">
      <c r="A674" t="s">
        <v>1135</v>
      </c>
      <c r="B674" s="64">
        <v>1085.5</v>
      </c>
      <c r="C674" s="64">
        <v>535.52</v>
      </c>
    </row>
    <row r="675" spans="1:3">
      <c r="A675" t="s">
        <v>1136</v>
      </c>
      <c r="B675" s="64">
        <v>1078.5</v>
      </c>
      <c r="C675" s="64">
        <v>532.07000000000005</v>
      </c>
    </row>
    <row r="676" spans="1:3">
      <c r="A676" t="s">
        <v>1137</v>
      </c>
      <c r="B676" s="64">
        <v>1068.5</v>
      </c>
      <c r="C676" s="64">
        <v>528.44000000000005</v>
      </c>
    </row>
    <row r="677" spans="1:3">
      <c r="A677" t="s">
        <v>1138</v>
      </c>
      <c r="B677" s="64">
        <v>1071</v>
      </c>
      <c r="C677" s="64">
        <v>530.46</v>
      </c>
    </row>
    <row r="678" spans="1:3">
      <c r="A678" t="s">
        <v>1139</v>
      </c>
      <c r="B678" s="64">
        <v>1072.5</v>
      </c>
      <c r="C678" s="64">
        <v>528.33000000000004</v>
      </c>
    </row>
    <row r="679" spans="1:3">
      <c r="A679" t="s">
        <v>1140</v>
      </c>
      <c r="B679" s="64">
        <v>1064.5</v>
      </c>
      <c r="C679" s="64">
        <v>524.64</v>
      </c>
    </row>
    <row r="680" spans="1:3">
      <c r="A680" t="s">
        <v>1141</v>
      </c>
      <c r="B680" s="64">
        <v>1062</v>
      </c>
      <c r="C680" s="64">
        <v>521.61</v>
      </c>
    </row>
    <row r="681" spans="1:3">
      <c r="A681" t="s">
        <v>1142</v>
      </c>
      <c r="B681" s="64">
        <v>1061.5</v>
      </c>
      <c r="C681" s="64">
        <v>520.34</v>
      </c>
    </row>
    <row r="682" spans="1:3">
      <c r="A682" t="s">
        <v>1143</v>
      </c>
      <c r="B682" s="64">
        <v>1061.5</v>
      </c>
      <c r="C682" s="64">
        <v>520.6</v>
      </c>
    </row>
    <row r="683" spans="1:3">
      <c r="A683" t="s">
        <v>1144</v>
      </c>
      <c r="B683" s="64">
        <v>1057.5</v>
      </c>
      <c r="C683" s="64">
        <v>519.91</v>
      </c>
    </row>
    <row r="684" spans="1:3">
      <c r="A684" t="s">
        <v>1145</v>
      </c>
      <c r="B684" s="64">
        <v>1056.5</v>
      </c>
      <c r="C684" s="64">
        <v>518.91</v>
      </c>
    </row>
    <row r="685" spans="1:3">
      <c r="A685" t="s">
        <v>1146</v>
      </c>
      <c r="B685" s="64">
        <v>1056</v>
      </c>
      <c r="C685" s="64">
        <v>519.94000000000005</v>
      </c>
    </row>
    <row r="686" spans="1:3">
      <c r="A686" t="s">
        <v>1147</v>
      </c>
      <c r="B686" s="64">
        <v>1052</v>
      </c>
      <c r="C686" s="64">
        <v>518.74</v>
      </c>
    </row>
    <row r="687" spans="1:3">
      <c r="A687" t="s">
        <v>1148</v>
      </c>
      <c r="B687" s="64">
        <v>1048</v>
      </c>
      <c r="C687" s="64">
        <v>516.77</v>
      </c>
    </row>
    <row r="688" spans="1:3">
      <c r="A688" t="s">
        <v>1149</v>
      </c>
      <c r="B688" s="64">
        <v>1055.5</v>
      </c>
      <c r="C688" s="64">
        <v>521.49</v>
      </c>
    </row>
    <row r="689" spans="1:3">
      <c r="A689" t="s">
        <v>1150</v>
      </c>
      <c r="B689" s="64">
        <v>1055</v>
      </c>
      <c r="C689" s="64">
        <v>520.47</v>
      </c>
    </row>
    <row r="690" spans="1:3">
      <c r="A690" t="s">
        <v>1151</v>
      </c>
      <c r="B690" s="64">
        <v>1057.5</v>
      </c>
      <c r="C690" s="64">
        <v>521.71</v>
      </c>
    </row>
    <row r="691" spans="1:3">
      <c r="A691" t="s">
        <v>1152</v>
      </c>
      <c r="B691" s="64">
        <v>1056</v>
      </c>
      <c r="C691" s="64">
        <v>521.22</v>
      </c>
    </row>
    <row r="692" spans="1:3">
      <c r="A692" t="s">
        <v>1153</v>
      </c>
      <c r="B692" s="64">
        <v>1062.5</v>
      </c>
      <c r="C692" s="64">
        <v>524.16999999999996</v>
      </c>
    </row>
    <row r="693" spans="1:3">
      <c r="A693" t="s">
        <v>1154</v>
      </c>
      <c r="B693" s="64">
        <v>1061</v>
      </c>
      <c r="C693" s="64">
        <v>521.89</v>
      </c>
    </row>
    <row r="694" spans="1:3">
      <c r="A694" t="s">
        <v>1155</v>
      </c>
      <c r="B694" s="64">
        <v>1062</v>
      </c>
      <c r="C694" s="64">
        <v>522.9</v>
      </c>
    </row>
    <row r="695" spans="1:3">
      <c r="A695" t="s">
        <v>1156</v>
      </c>
      <c r="B695" s="64">
        <v>1059.5</v>
      </c>
      <c r="C695" s="64">
        <v>521.91999999999996</v>
      </c>
    </row>
    <row r="696" spans="1:3">
      <c r="A696" t="s">
        <v>1157</v>
      </c>
      <c r="B696" s="64">
        <v>1076.5</v>
      </c>
      <c r="C696" s="64">
        <v>530</v>
      </c>
    </row>
    <row r="697" spans="1:3">
      <c r="A697" t="s">
        <v>1158</v>
      </c>
      <c r="B697" s="64">
        <v>1090</v>
      </c>
      <c r="C697" s="64">
        <v>535.63</v>
      </c>
    </row>
    <row r="698" spans="1:3">
      <c r="A698" t="s">
        <v>1159</v>
      </c>
      <c r="B698" s="64">
        <v>1100</v>
      </c>
      <c r="C698" s="64">
        <v>540.80999999999995</v>
      </c>
    </row>
    <row r="699" spans="1:3">
      <c r="A699" t="s">
        <v>1160</v>
      </c>
      <c r="B699" s="64">
        <v>1105</v>
      </c>
      <c r="C699" s="64">
        <v>542.99</v>
      </c>
    </row>
    <row r="700" spans="1:3">
      <c r="A700" t="s">
        <v>1161</v>
      </c>
      <c r="B700" s="64">
        <v>1123</v>
      </c>
      <c r="C700" s="64">
        <v>549.95000000000005</v>
      </c>
    </row>
    <row r="701" spans="1:3">
      <c r="A701" t="s">
        <v>1162</v>
      </c>
      <c r="B701" s="64">
        <v>1154</v>
      </c>
      <c r="C701" s="64">
        <v>563.48</v>
      </c>
    </row>
    <row r="702" spans="1:3">
      <c r="A702" t="s">
        <v>1163</v>
      </c>
      <c r="B702" s="64">
        <v>1160.5</v>
      </c>
      <c r="C702" s="64">
        <v>565.54999999999995</v>
      </c>
    </row>
    <row r="703" spans="1:3">
      <c r="A703" t="s">
        <v>1164</v>
      </c>
      <c r="B703" s="64">
        <v>1165.5</v>
      </c>
      <c r="C703" s="64">
        <v>561.96</v>
      </c>
    </row>
    <row r="704" spans="1:3">
      <c r="A704" t="s">
        <v>1165</v>
      </c>
      <c r="B704" s="64">
        <v>1167</v>
      </c>
      <c r="C704" s="64">
        <v>564.59</v>
      </c>
    </row>
    <row r="705" spans="1:3">
      <c r="A705" t="s">
        <v>1166</v>
      </c>
      <c r="B705" s="64">
        <v>1167.5</v>
      </c>
      <c r="C705" s="64">
        <v>561.29999999999995</v>
      </c>
    </row>
    <row r="706" spans="1:3">
      <c r="A706" t="s">
        <v>1167</v>
      </c>
      <c r="B706" s="64">
        <v>1168</v>
      </c>
      <c r="C706" s="64">
        <v>561.80999999999995</v>
      </c>
    </row>
    <row r="707" spans="1:3">
      <c r="A707" t="s">
        <v>1168</v>
      </c>
      <c r="B707" s="64">
        <v>1167</v>
      </c>
      <c r="C707" s="64">
        <v>557.30999999999995</v>
      </c>
    </row>
    <row r="708" spans="1:3">
      <c r="A708" t="s">
        <v>1169</v>
      </c>
      <c r="B708" s="64">
        <v>1163.5</v>
      </c>
      <c r="C708" s="64">
        <v>554.84</v>
      </c>
    </row>
    <row r="709" spans="1:3">
      <c r="A709" t="s">
        <v>1170</v>
      </c>
      <c r="B709" s="64">
        <v>1165</v>
      </c>
      <c r="C709" s="64">
        <v>559.29</v>
      </c>
    </row>
    <row r="710" spans="1:3">
      <c r="A710" t="s">
        <v>1171</v>
      </c>
      <c r="B710" s="64">
        <v>1180</v>
      </c>
      <c r="C710" s="64">
        <v>566.76</v>
      </c>
    </row>
    <row r="711" spans="1:3">
      <c r="A711" t="s">
        <v>1172</v>
      </c>
      <c r="B711" s="64">
        <v>1181.5</v>
      </c>
      <c r="C711" s="64">
        <v>567.76</v>
      </c>
    </row>
    <row r="712" spans="1:3">
      <c r="A712" t="s">
        <v>1173</v>
      </c>
      <c r="B712" s="64">
        <v>1186</v>
      </c>
      <c r="C712" s="64">
        <v>568.01</v>
      </c>
    </row>
    <row r="713" spans="1:3">
      <c r="A713" t="s">
        <v>1174</v>
      </c>
      <c r="B713" s="64">
        <v>1193.5</v>
      </c>
      <c r="C713" s="64">
        <v>568.88</v>
      </c>
    </row>
    <row r="714" spans="1:3">
      <c r="A714" t="s">
        <v>1175</v>
      </c>
      <c r="B714" s="64">
        <v>1193</v>
      </c>
      <c r="C714" s="64">
        <v>560.88</v>
      </c>
    </row>
    <row r="715" spans="1:3">
      <c r="A715" t="s">
        <v>1176</v>
      </c>
      <c r="B715" s="64">
        <v>1193</v>
      </c>
      <c r="C715" s="64">
        <v>563</v>
      </c>
    </row>
    <row r="716" spans="1:3">
      <c r="A716" t="s">
        <v>1177</v>
      </c>
      <c r="B716" s="64">
        <v>1192</v>
      </c>
      <c r="C716" s="64">
        <v>563.05999999999995</v>
      </c>
    </row>
    <row r="717" spans="1:3">
      <c r="A717" t="s">
        <v>1178</v>
      </c>
      <c r="B717" s="64">
        <v>1193.5</v>
      </c>
      <c r="C717" s="64">
        <v>568.6</v>
      </c>
    </row>
    <row r="718" spans="1:3">
      <c r="A718" t="s">
        <v>1179</v>
      </c>
      <c r="B718" s="64">
        <v>1191.5</v>
      </c>
      <c r="C718" s="64">
        <v>573.11</v>
      </c>
    </row>
    <row r="719" spans="1:3">
      <c r="A719" t="s">
        <v>1180</v>
      </c>
      <c r="B719" s="64">
        <v>1192.5</v>
      </c>
      <c r="C719" s="64">
        <v>571.39</v>
      </c>
    </row>
    <row r="720" spans="1:3">
      <c r="A720" t="s">
        <v>1181</v>
      </c>
      <c r="B720" s="64">
        <v>1192.5</v>
      </c>
      <c r="C720" s="64">
        <v>573.87</v>
      </c>
    </row>
    <row r="721" spans="1:3">
      <c r="A721" t="s">
        <v>1182</v>
      </c>
      <c r="B721" s="64">
        <v>1183.5</v>
      </c>
      <c r="C721" s="64">
        <v>568.99</v>
      </c>
    </row>
    <row r="722" spans="1:3">
      <c r="A722" t="s">
        <v>1183</v>
      </c>
      <c r="B722" s="64">
        <v>1176.5</v>
      </c>
      <c r="C722" s="64">
        <v>567.26</v>
      </c>
    </row>
    <row r="723" spans="1:3">
      <c r="A723" t="s">
        <v>1184</v>
      </c>
      <c r="B723" s="64">
        <v>1181</v>
      </c>
      <c r="C723" s="64">
        <v>567.24</v>
      </c>
    </row>
    <row r="724" spans="1:3">
      <c r="A724" t="s">
        <v>1185</v>
      </c>
      <c r="B724" s="64">
        <v>1180.5</v>
      </c>
      <c r="C724" s="64">
        <v>565.37</v>
      </c>
    </row>
    <row r="725" spans="1:3">
      <c r="A725" t="s">
        <v>1186</v>
      </c>
      <c r="B725" s="64">
        <v>1182.5</v>
      </c>
      <c r="C725" s="64">
        <v>564.16999999999996</v>
      </c>
    </row>
    <row r="726" spans="1:3">
      <c r="A726" t="s">
        <v>1187</v>
      </c>
      <c r="B726" s="64">
        <v>1181.5</v>
      </c>
      <c r="C726" s="64">
        <v>565.58000000000004</v>
      </c>
    </row>
    <row r="727" spans="1:3">
      <c r="A727" t="s">
        <v>1188</v>
      </c>
      <c r="B727" s="64">
        <v>1183</v>
      </c>
      <c r="C727" s="64">
        <v>571.22</v>
      </c>
    </row>
    <row r="728" spans="1:3">
      <c r="A728" t="s">
        <v>1189</v>
      </c>
      <c r="B728" s="64">
        <v>1182</v>
      </c>
      <c r="C728" s="64">
        <v>573.23</v>
      </c>
    </row>
    <row r="729" spans="1:3">
      <c r="A729" t="s">
        <v>1190</v>
      </c>
      <c r="B729" s="64">
        <v>1181.5</v>
      </c>
      <c r="C729" s="64">
        <v>569.95000000000005</v>
      </c>
    </row>
    <row r="730" spans="1:3">
      <c r="A730" t="s">
        <v>1191</v>
      </c>
      <c r="B730" s="64">
        <v>1182.5</v>
      </c>
      <c r="C730" s="64">
        <v>575.42999999999995</v>
      </c>
    </row>
    <row r="731" spans="1:3">
      <c r="A731" t="s">
        <v>1192</v>
      </c>
      <c r="B731" s="64">
        <v>1187</v>
      </c>
      <c r="C731" s="64">
        <v>580.72</v>
      </c>
    </row>
    <row r="732" spans="1:3">
      <c r="A732" t="s">
        <v>1193</v>
      </c>
      <c r="B732" s="64">
        <v>1187.5</v>
      </c>
      <c r="C732" s="64">
        <v>580.67999999999995</v>
      </c>
    </row>
    <row r="733" spans="1:3">
      <c r="A733" t="s">
        <v>1194</v>
      </c>
      <c r="B733" s="64">
        <v>1194.5</v>
      </c>
      <c r="C733" s="64">
        <v>584.11</v>
      </c>
    </row>
    <row r="734" spans="1:3">
      <c r="A734" t="s">
        <v>1195</v>
      </c>
      <c r="B734" s="64">
        <v>1197.5</v>
      </c>
      <c r="C734" s="64">
        <v>588.16</v>
      </c>
    </row>
    <row r="735" spans="1:3">
      <c r="A735" t="s">
        <v>1196</v>
      </c>
      <c r="B735" s="64">
        <v>1195.5</v>
      </c>
      <c r="C735" s="64">
        <v>586.6</v>
      </c>
    </row>
    <row r="736" spans="1:3">
      <c r="A736" t="s">
        <v>1197</v>
      </c>
      <c r="B736" s="64">
        <v>1195</v>
      </c>
      <c r="C736" s="64">
        <v>588.38</v>
      </c>
    </row>
    <row r="737" spans="1:3">
      <c r="A737" t="s">
        <v>1198</v>
      </c>
      <c r="B737" s="64">
        <v>1197</v>
      </c>
      <c r="C737" s="64">
        <v>586.76</v>
      </c>
    </row>
    <row r="738" spans="1:3">
      <c r="A738" t="s">
        <v>1199</v>
      </c>
      <c r="B738" s="64">
        <v>1194.5</v>
      </c>
      <c r="C738" s="64">
        <v>586.11</v>
      </c>
    </row>
    <row r="739" spans="1:3">
      <c r="A739" t="s">
        <v>1200</v>
      </c>
      <c r="B739" s="64">
        <v>1196</v>
      </c>
      <c r="C739" s="64">
        <v>589.16</v>
      </c>
    </row>
    <row r="740" spans="1:3">
      <c r="A740" t="s">
        <v>1201</v>
      </c>
      <c r="B740" s="64">
        <v>1192.5</v>
      </c>
      <c r="C740" s="64">
        <v>585.71</v>
      </c>
    </row>
    <row r="741" spans="1:3">
      <c r="A741" t="s">
        <v>1202</v>
      </c>
      <c r="B741" s="64">
        <v>1193</v>
      </c>
      <c r="C741" s="64">
        <v>587.11</v>
      </c>
    </row>
    <row r="742" spans="1:3">
      <c r="A742" t="s">
        <v>1203</v>
      </c>
      <c r="B742" s="64">
        <v>1193</v>
      </c>
      <c r="C742" s="64">
        <v>585.95000000000005</v>
      </c>
    </row>
    <row r="743" spans="1:3">
      <c r="A743" t="s">
        <v>1204</v>
      </c>
      <c r="B743" s="64">
        <v>1193.5</v>
      </c>
      <c r="C743" s="64">
        <v>583.9</v>
      </c>
    </row>
    <row r="744" spans="1:3">
      <c r="A744" t="s">
        <v>1205</v>
      </c>
      <c r="B744" s="64">
        <v>1195.5</v>
      </c>
      <c r="C744" s="64">
        <v>585.16999999999996</v>
      </c>
    </row>
    <row r="745" spans="1:3">
      <c r="A745" t="s">
        <v>1206</v>
      </c>
      <c r="B745" s="64">
        <v>1197</v>
      </c>
      <c r="C745" s="64">
        <v>585.33000000000004</v>
      </c>
    </row>
    <row r="746" spans="1:3">
      <c r="A746" t="s">
        <v>1207</v>
      </c>
      <c r="B746" s="64">
        <v>1201.5</v>
      </c>
      <c r="C746" s="64">
        <v>588.39</v>
      </c>
    </row>
    <row r="747" spans="1:3">
      <c r="A747" t="s">
        <v>1208</v>
      </c>
      <c r="B747" s="64">
        <v>1204</v>
      </c>
      <c r="C747" s="64">
        <v>589.04</v>
      </c>
    </row>
    <row r="748" spans="1:3">
      <c r="A748" t="s">
        <v>1209</v>
      </c>
      <c r="B748" s="64">
        <v>1201</v>
      </c>
      <c r="C748" s="64">
        <v>589.29999999999995</v>
      </c>
    </row>
    <row r="749" spans="1:3">
      <c r="A749" t="s">
        <v>1210</v>
      </c>
      <c r="B749" s="64">
        <v>1203</v>
      </c>
      <c r="C749" s="64">
        <v>592.32000000000005</v>
      </c>
    </row>
    <row r="750" spans="1:3">
      <c r="A750" t="s">
        <v>1211</v>
      </c>
      <c r="B750" s="64">
        <v>1202</v>
      </c>
      <c r="C750" s="64">
        <v>592.12</v>
      </c>
    </row>
    <row r="751" spans="1:3">
      <c r="A751" t="s">
        <v>1212</v>
      </c>
      <c r="B751" s="64">
        <v>1201.5</v>
      </c>
      <c r="C751" s="64">
        <v>600.15</v>
      </c>
    </row>
    <row r="752" spans="1:3">
      <c r="A752" t="s">
        <v>1213</v>
      </c>
      <c r="B752" s="64">
        <v>1200</v>
      </c>
      <c r="C752" s="64">
        <v>604.23</v>
      </c>
    </row>
    <row r="753" spans="1:3">
      <c r="A753" t="s">
        <v>1214</v>
      </c>
      <c r="B753" s="64">
        <v>1214</v>
      </c>
      <c r="C753" s="64">
        <v>610.04999999999995</v>
      </c>
    </row>
    <row r="754" spans="1:3">
      <c r="A754" t="s">
        <v>1215</v>
      </c>
      <c r="B754" s="64">
        <v>1232.5</v>
      </c>
      <c r="C754" s="64">
        <v>620.28</v>
      </c>
    </row>
    <row r="755" spans="1:3">
      <c r="A755" t="s">
        <v>1216</v>
      </c>
      <c r="B755" s="64">
        <v>1236</v>
      </c>
      <c r="C755" s="64">
        <v>622.04</v>
      </c>
    </row>
    <row r="756" spans="1:3">
      <c r="A756" t="s">
        <v>1217</v>
      </c>
      <c r="B756" s="64">
        <v>1236.5</v>
      </c>
      <c r="C756" s="64">
        <v>620.41999999999996</v>
      </c>
    </row>
    <row r="757" spans="1:3">
      <c r="A757" t="s">
        <v>1218</v>
      </c>
      <c r="B757" s="64">
        <v>1250</v>
      </c>
      <c r="C757" s="64">
        <v>629.41</v>
      </c>
    </row>
    <row r="758" spans="1:3">
      <c r="A758" t="s">
        <v>1219</v>
      </c>
      <c r="B758" s="64">
        <v>1256.5</v>
      </c>
      <c r="C758" s="64">
        <v>631.72</v>
      </c>
    </row>
    <row r="759" spans="1:3">
      <c r="A759" t="s">
        <v>1220</v>
      </c>
      <c r="B759" s="64">
        <v>1266</v>
      </c>
      <c r="C759" s="64">
        <v>641.99</v>
      </c>
    </row>
    <row r="760" spans="1:3">
      <c r="A760" t="s">
        <v>1221</v>
      </c>
      <c r="B760" s="64">
        <v>1272.5</v>
      </c>
      <c r="C760" s="64">
        <v>645.28</v>
      </c>
    </row>
    <row r="761" spans="1:3">
      <c r="A761" t="s">
        <v>1222</v>
      </c>
      <c r="B761" s="64">
        <v>1274.5</v>
      </c>
      <c r="C761" s="64">
        <v>648.27</v>
      </c>
    </row>
    <row r="762" spans="1:3">
      <c r="A762" t="s">
        <v>1223</v>
      </c>
      <c r="B762" s="64">
        <v>1283</v>
      </c>
      <c r="C762" s="64">
        <v>654.92999999999995</v>
      </c>
    </row>
    <row r="763" spans="1:3">
      <c r="A763" t="s">
        <v>1224</v>
      </c>
      <c r="B763" s="64">
        <v>1295</v>
      </c>
      <c r="C763" s="64">
        <v>658.36</v>
      </c>
    </row>
    <row r="764" spans="1:3">
      <c r="A764" t="s">
        <v>1225</v>
      </c>
      <c r="B764" s="64">
        <v>1306</v>
      </c>
      <c r="C764" s="64">
        <v>665.31</v>
      </c>
    </row>
    <row r="765" spans="1:3">
      <c r="A765" t="s">
        <v>1226</v>
      </c>
      <c r="B765" s="64">
        <v>1310.5</v>
      </c>
      <c r="C765" s="64">
        <v>670.33</v>
      </c>
    </row>
    <row r="766" spans="1:3">
      <c r="A766" t="s">
        <v>1227</v>
      </c>
      <c r="B766" s="64">
        <v>1313</v>
      </c>
      <c r="C766" s="64">
        <v>668.53</v>
      </c>
    </row>
    <row r="767" spans="1:3">
      <c r="A767" t="s">
        <v>1228</v>
      </c>
      <c r="B767" s="64">
        <v>1316.5</v>
      </c>
      <c r="C767" s="64">
        <v>666.58</v>
      </c>
    </row>
    <row r="768" spans="1:3">
      <c r="A768" t="s">
        <v>1229</v>
      </c>
      <c r="B768" s="64">
        <v>1316.5</v>
      </c>
      <c r="C768" s="64">
        <v>667.6</v>
      </c>
    </row>
    <row r="769" spans="1:3">
      <c r="A769" t="s">
        <v>1230</v>
      </c>
      <c r="B769" s="64">
        <v>1314</v>
      </c>
      <c r="C769" s="64">
        <v>664.64</v>
      </c>
    </row>
    <row r="770" spans="1:3">
      <c r="A770" t="s">
        <v>1231</v>
      </c>
      <c r="B770" s="64">
        <v>1314</v>
      </c>
      <c r="C770" s="64">
        <v>662.3</v>
      </c>
    </row>
    <row r="771" spans="1:3">
      <c r="A771" t="s">
        <v>1232</v>
      </c>
      <c r="B771" s="64">
        <v>1314.5</v>
      </c>
      <c r="C771" s="64">
        <v>666.24</v>
      </c>
    </row>
    <row r="772" spans="1:3">
      <c r="A772" t="s">
        <v>1233</v>
      </c>
      <c r="B772" s="64">
        <v>1312.5</v>
      </c>
      <c r="C772" s="64">
        <v>664.22</v>
      </c>
    </row>
    <row r="773" spans="1:3">
      <c r="A773" t="s">
        <v>1234</v>
      </c>
      <c r="B773" s="64">
        <v>1313.5</v>
      </c>
      <c r="C773" s="64">
        <v>662.71</v>
      </c>
    </row>
    <row r="774" spans="1:3">
      <c r="A774" t="s">
        <v>1235</v>
      </c>
      <c r="B774" s="64">
        <v>1310.5</v>
      </c>
      <c r="C774" s="64">
        <v>662.54</v>
      </c>
    </row>
    <row r="775" spans="1:3">
      <c r="A775" t="s">
        <v>1236</v>
      </c>
      <c r="B775" s="64">
        <v>1311.5</v>
      </c>
      <c r="C775" s="64">
        <v>667.09</v>
      </c>
    </row>
    <row r="776" spans="1:3">
      <c r="A776" t="s">
        <v>1237</v>
      </c>
      <c r="B776" s="64">
        <v>1310.5</v>
      </c>
      <c r="C776" s="64">
        <v>665.57</v>
      </c>
    </row>
    <row r="777" spans="1:3">
      <c r="A777" t="s">
        <v>1238</v>
      </c>
      <c r="B777" s="64">
        <v>1305.5</v>
      </c>
      <c r="C777" s="64">
        <v>665.73</v>
      </c>
    </row>
    <row r="778" spans="1:3">
      <c r="A778" t="s">
        <v>1239</v>
      </c>
      <c r="B778" s="64">
        <v>1305</v>
      </c>
      <c r="C778" s="64">
        <v>669.23</v>
      </c>
    </row>
    <row r="779" spans="1:3">
      <c r="A779" t="s">
        <v>1240</v>
      </c>
      <c r="B779" s="64">
        <v>1305.5</v>
      </c>
      <c r="C779" s="64">
        <v>666.75</v>
      </c>
    </row>
    <row r="780" spans="1:3">
      <c r="A780" t="s">
        <v>1241</v>
      </c>
      <c r="B780" s="64">
        <v>1300</v>
      </c>
      <c r="C780" s="64">
        <v>662.59</v>
      </c>
    </row>
    <row r="781" spans="1:3">
      <c r="A781" t="s">
        <v>1242</v>
      </c>
      <c r="B781" s="64">
        <v>1294</v>
      </c>
      <c r="C781" s="64">
        <v>656.19</v>
      </c>
    </row>
    <row r="782" spans="1:3">
      <c r="A782" t="s">
        <v>1243</v>
      </c>
      <c r="B782" s="64">
        <v>1283</v>
      </c>
      <c r="C782" s="64">
        <v>648.96</v>
      </c>
    </row>
    <row r="783" spans="1:3">
      <c r="A783" t="s">
        <v>1244</v>
      </c>
      <c r="B783" s="64">
        <v>1279</v>
      </c>
      <c r="C783" s="64">
        <v>644.98</v>
      </c>
    </row>
    <row r="784" spans="1:3">
      <c r="A784" t="s">
        <v>1245</v>
      </c>
      <c r="B784" s="64">
        <v>1271</v>
      </c>
      <c r="C784" s="64">
        <v>639.01</v>
      </c>
    </row>
    <row r="785" spans="1:3">
      <c r="A785" t="s">
        <v>1246</v>
      </c>
      <c r="B785" s="64">
        <v>1260.5</v>
      </c>
      <c r="C785" s="64">
        <v>634.37</v>
      </c>
    </row>
    <row r="786" spans="1:3">
      <c r="A786" t="s">
        <v>1247</v>
      </c>
      <c r="B786" s="64">
        <v>1251.5</v>
      </c>
      <c r="C786" s="64">
        <v>628.26</v>
      </c>
    </row>
    <row r="787" spans="1:3">
      <c r="A787" t="s">
        <v>1248</v>
      </c>
      <c r="B787" s="64">
        <v>1253.5</v>
      </c>
      <c r="C787" s="64">
        <v>624.55999999999995</v>
      </c>
    </row>
    <row r="788" spans="1:3">
      <c r="A788" t="s">
        <v>1249</v>
      </c>
      <c r="B788" s="64">
        <v>1249</v>
      </c>
      <c r="C788" s="64">
        <v>620.16</v>
      </c>
    </row>
    <row r="789" spans="1:3">
      <c r="A789" t="s">
        <v>1250</v>
      </c>
      <c r="B789" s="64">
        <v>1251.5</v>
      </c>
      <c r="C789" s="64">
        <v>621.71</v>
      </c>
    </row>
    <row r="790" spans="1:3">
      <c r="A790" t="s">
        <v>1251</v>
      </c>
      <c r="B790" s="64">
        <v>1253</v>
      </c>
      <c r="C790" s="64">
        <v>621.22</v>
      </c>
    </row>
    <row r="791" spans="1:3">
      <c r="A791" t="s">
        <v>1252</v>
      </c>
      <c r="B791" s="64">
        <v>1261</v>
      </c>
      <c r="C791" s="64">
        <v>627.99</v>
      </c>
    </row>
    <row r="792" spans="1:3">
      <c r="A792" t="s">
        <v>1253</v>
      </c>
      <c r="B792" s="64">
        <v>1260.5</v>
      </c>
      <c r="C792" s="64">
        <v>623.39</v>
      </c>
    </row>
    <row r="793" spans="1:3">
      <c r="A793" t="s">
        <v>1254</v>
      </c>
      <c r="B793" s="64">
        <v>1255</v>
      </c>
      <c r="C793" s="64">
        <v>621.29</v>
      </c>
    </row>
    <row r="794" spans="1:3">
      <c r="A794" t="s">
        <v>1255</v>
      </c>
      <c r="B794" s="64">
        <v>1253.5</v>
      </c>
      <c r="C794" s="64">
        <v>619.92999999999995</v>
      </c>
    </row>
    <row r="795" spans="1:3">
      <c r="A795" t="s">
        <v>1256</v>
      </c>
      <c r="B795" s="64">
        <v>1264.5</v>
      </c>
      <c r="C795" s="64">
        <v>624.75</v>
      </c>
    </row>
    <row r="796" spans="1:3">
      <c r="A796" t="s">
        <v>1257</v>
      </c>
      <c r="B796" s="64">
        <v>1312.5</v>
      </c>
      <c r="C796" s="64">
        <v>651.36</v>
      </c>
    </row>
    <row r="797" spans="1:3">
      <c r="A797" t="s">
        <v>1258</v>
      </c>
      <c r="B797" s="64">
        <v>1314.5</v>
      </c>
      <c r="C797" s="64">
        <v>661.22</v>
      </c>
    </row>
    <row r="798" spans="1:3">
      <c r="A798" t="s">
        <v>1259</v>
      </c>
      <c r="B798" s="64">
        <v>1325.5</v>
      </c>
      <c r="C798" s="64">
        <v>666.08</v>
      </c>
    </row>
    <row r="799" spans="1:3">
      <c r="A799" t="s">
        <v>1260</v>
      </c>
      <c r="B799" s="64">
        <v>1329</v>
      </c>
      <c r="C799" s="64">
        <v>669.52</v>
      </c>
    </row>
    <row r="800" spans="1:3">
      <c r="A800" t="s">
        <v>1261</v>
      </c>
      <c r="B800" s="64">
        <v>1342</v>
      </c>
      <c r="C800" s="64">
        <v>678.46</v>
      </c>
    </row>
    <row r="801" spans="1:3">
      <c r="A801" t="s">
        <v>1262</v>
      </c>
      <c r="B801" s="64">
        <v>1347.5</v>
      </c>
      <c r="C801" s="64">
        <v>681.59</v>
      </c>
    </row>
    <row r="802" spans="1:3">
      <c r="A802" t="s">
        <v>1263</v>
      </c>
      <c r="B802" s="64">
        <v>1353.5</v>
      </c>
      <c r="C802" s="64">
        <v>687.06</v>
      </c>
    </row>
    <row r="803" spans="1:3">
      <c r="A803" t="s">
        <v>1264</v>
      </c>
      <c r="B803" s="64">
        <v>1365.5</v>
      </c>
      <c r="C803" s="64">
        <v>684.46</v>
      </c>
    </row>
    <row r="804" spans="1:3">
      <c r="A804" t="s">
        <v>1265</v>
      </c>
      <c r="B804" s="64">
        <v>1361</v>
      </c>
      <c r="C804" s="64">
        <v>682.55</v>
      </c>
    </row>
    <row r="805" spans="1:3">
      <c r="A805" t="s">
        <v>1266</v>
      </c>
      <c r="B805" s="64">
        <v>1356.5</v>
      </c>
      <c r="C805" s="64">
        <v>678.25</v>
      </c>
    </row>
    <row r="806" spans="1:3">
      <c r="A806" t="s">
        <v>1267</v>
      </c>
      <c r="B806" s="64">
        <v>1334</v>
      </c>
      <c r="C806" s="64">
        <v>661.05</v>
      </c>
    </row>
    <row r="807" spans="1:3">
      <c r="A807" t="s">
        <v>1268</v>
      </c>
      <c r="B807" s="64">
        <v>1311.5</v>
      </c>
      <c r="C807" s="64">
        <v>652.49</v>
      </c>
    </row>
    <row r="808" spans="1:3">
      <c r="A808" t="s">
        <v>1269</v>
      </c>
      <c r="B808" s="64">
        <v>1293</v>
      </c>
      <c r="C808" s="64">
        <v>640.1</v>
      </c>
    </row>
    <row r="809" spans="1:3">
      <c r="A809" t="s">
        <v>1270</v>
      </c>
      <c r="B809" s="64">
        <v>1255.5</v>
      </c>
      <c r="C809" s="64">
        <v>620.61</v>
      </c>
    </row>
    <row r="810" spans="1:3">
      <c r="A810" t="s">
        <v>1271</v>
      </c>
      <c r="B810" s="64">
        <v>1237</v>
      </c>
      <c r="C810" s="64">
        <v>613.29</v>
      </c>
    </row>
    <row r="811" spans="1:3">
      <c r="A811" t="s">
        <v>1272</v>
      </c>
      <c r="B811" s="64">
        <v>1215</v>
      </c>
      <c r="C811" s="64">
        <v>605.08000000000004</v>
      </c>
    </row>
    <row r="812" spans="1:3">
      <c r="A812" t="s">
        <v>1273</v>
      </c>
      <c r="B812" s="64">
        <v>1198</v>
      </c>
      <c r="C812" s="64">
        <v>599.29999999999995</v>
      </c>
    </row>
    <row r="813" spans="1:3">
      <c r="A813" t="s">
        <v>1274</v>
      </c>
      <c r="B813" s="64">
        <v>1189</v>
      </c>
      <c r="C813" s="64">
        <v>592.72</v>
      </c>
    </row>
    <row r="814" spans="1:3">
      <c r="A814" t="s">
        <v>1275</v>
      </c>
      <c r="B814" s="64">
        <v>1184</v>
      </c>
      <c r="C814" s="64">
        <v>591.41</v>
      </c>
    </row>
    <row r="815" spans="1:3">
      <c r="A815" t="s">
        <v>1276</v>
      </c>
      <c r="B815" s="64">
        <v>1170.5</v>
      </c>
      <c r="C815" s="64">
        <v>582.04999999999995</v>
      </c>
    </row>
    <row r="816" spans="1:3">
      <c r="A816" t="s">
        <v>1277</v>
      </c>
      <c r="B816" s="64">
        <v>1160</v>
      </c>
      <c r="C816" s="64">
        <v>576.54</v>
      </c>
    </row>
    <row r="817" spans="1:3">
      <c r="A817" t="s">
        <v>1278</v>
      </c>
      <c r="B817" s="64">
        <v>1145</v>
      </c>
      <c r="C817" s="64">
        <v>568.24</v>
      </c>
    </row>
    <row r="818" spans="1:3">
      <c r="A818" t="s">
        <v>1279</v>
      </c>
      <c r="B818" s="64">
        <v>1137.5</v>
      </c>
      <c r="C818" s="64">
        <v>567.04999999999995</v>
      </c>
    </row>
    <row r="819" spans="1:3">
      <c r="A819" t="s">
        <v>1280</v>
      </c>
      <c r="B819" s="64">
        <v>1137.5</v>
      </c>
      <c r="C819" s="64">
        <v>567.04999999999995</v>
      </c>
    </row>
    <row r="820" spans="1:3">
      <c r="A820" t="s">
        <v>1281</v>
      </c>
      <c r="B820" s="64">
        <v>1133</v>
      </c>
      <c r="C820" s="64">
        <v>562.84</v>
      </c>
    </row>
    <row r="821" spans="1:3">
      <c r="A821" t="s">
        <v>1282</v>
      </c>
      <c r="B821" s="64">
        <v>1123</v>
      </c>
      <c r="C821" s="64">
        <v>554.02</v>
      </c>
    </row>
    <row r="822" spans="1:3">
      <c r="A822" t="s">
        <v>1283</v>
      </c>
      <c r="B822" s="64">
        <v>1107</v>
      </c>
      <c r="C822" s="64">
        <v>550.75</v>
      </c>
    </row>
    <row r="823" spans="1:3">
      <c r="A823" t="s">
        <v>1284</v>
      </c>
      <c r="B823" s="64">
        <v>1096.5</v>
      </c>
      <c r="C823" s="64">
        <v>543.9</v>
      </c>
    </row>
    <row r="824" spans="1:3">
      <c r="A824" t="s">
        <v>1285</v>
      </c>
      <c r="B824" s="64">
        <v>1073.5</v>
      </c>
      <c r="C824" s="64">
        <v>529.86</v>
      </c>
    </row>
    <row r="825" spans="1:3">
      <c r="A825" t="s">
        <v>1286</v>
      </c>
      <c r="B825" s="64">
        <v>1047.5</v>
      </c>
      <c r="C825" s="64">
        <v>516.01</v>
      </c>
    </row>
    <row r="826" spans="1:3">
      <c r="A826" t="s">
        <v>1287</v>
      </c>
      <c r="B826" s="64">
        <v>1034</v>
      </c>
      <c r="C826" s="64">
        <v>507.36</v>
      </c>
    </row>
    <row r="827" spans="1:3">
      <c r="A827" t="s">
        <v>1288</v>
      </c>
      <c r="B827" s="64">
        <v>1030</v>
      </c>
      <c r="C827" s="64">
        <v>505.15</v>
      </c>
    </row>
    <row r="828" spans="1:3">
      <c r="A828" t="s">
        <v>1289</v>
      </c>
      <c r="B828" s="64">
        <v>1023.5</v>
      </c>
      <c r="C828" s="64">
        <v>502.21</v>
      </c>
    </row>
    <row r="829" spans="1:3">
      <c r="A829" t="s">
        <v>1290</v>
      </c>
      <c r="B829" s="64">
        <v>1014</v>
      </c>
      <c r="C829" s="64">
        <v>495.6</v>
      </c>
    </row>
    <row r="830" spans="1:3">
      <c r="A830" t="s">
        <v>1291</v>
      </c>
      <c r="B830" s="64">
        <v>1018.5</v>
      </c>
      <c r="C830" s="64">
        <v>496.83</v>
      </c>
    </row>
    <row r="831" spans="1:3">
      <c r="A831" t="s">
        <v>1292</v>
      </c>
      <c r="B831" s="64">
        <v>1023.5</v>
      </c>
      <c r="C831" s="64">
        <v>497.81</v>
      </c>
    </row>
    <row r="832" spans="1:3">
      <c r="A832" t="s">
        <v>1293</v>
      </c>
      <c r="B832" s="64">
        <v>1026.5</v>
      </c>
      <c r="C832" s="64">
        <v>495.18</v>
      </c>
    </row>
    <row r="833" spans="1:3">
      <c r="A833" t="s">
        <v>1294</v>
      </c>
      <c r="B833" s="64">
        <v>1025.5</v>
      </c>
      <c r="C833" s="64">
        <v>486.02</v>
      </c>
    </row>
    <row r="834" spans="1:3">
      <c r="A834" t="s">
        <v>1295</v>
      </c>
      <c r="B834" s="64">
        <v>1024.5</v>
      </c>
      <c r="C834" s="64">
        <v>481.21</v>
      </c>
    </row>
    <row r="835" spans="1:3">
      <c r="A835" t="s">
        <v>1296</v>
      </c>
      <c r="B835" s="64">
        <v>1030</v>
      </c>
      <c r="C835" s="64">
        <v>484.02</v>
      </c>
    </row>
    <row r="836" spans="1:3">
      <c r="A836" t="s">
        <v>1297</v>
      </c>
      <c r="B836" s="64">
        <v>1043.5</v>
      </c>
      <c r="C836" s="64">
        <v>488.3</v>
      </c>
    </row>
    <row r="837" spans="1:3">
      <c r="A837" t="s">
        <v>1298</v>
      </c>
      <c r="B837" s="64">
        <v>1049</v>
      </c>
      <c r="C837" s="64">
        <v>492.03</v>
      </c>
    </row>
    <row r="838" spans="1:3">
      <c r="A838" t="s">
        <v>1299</v>
      </c>
      <c r="B838" s="64">
        <v>1058.5</v>
      </c>
      <c r="C838" s="64">
        <v>498.82</v>
      </c>
    </row>
    <row r="839" spans="1:3">
      <c r="A839" t="s">
        <v>1300</v>
      </c>
      <c r="B839" s="64">
        <v>1057</v>
      </c>
      <c r="C839" s="64">
        <v>494.85</v>
      </c>
    </row>
    <row r="840" spans="1:3">
      <c r="A840" t="s">
        <v>1301</v>
      </c>
      <c r="B840" s="64">
        <v>1054</v>
      </c>
      <c r="C840" s="64">
        <v>490.69</v>
      </c>
    </row>
    <row r="841" spans="1:3">
      <c r="A841" t="s">
        <v>1302</v>
      </c>
      <c r="B841" s="64">
        <v>1061.5</v>
      </c>
      <c r="C841" s="64">
        <v>496.72</v>
      </c>
    </row>
    <row r="842" spans="1:3">
      <c r="A842" t="s">
        <v>1303</v>
      </c>
      <c r="B842" s="64">
        <v>1075.5</v>
      </c>
      <c r="C842" s="64">
        <v>499.77</v>
      </c>
    </row>
    <row r="843" spans="1:3">
      <c r="A843" t="s">
        <v>1304</v>
      </c>
      <c r="B843" s="64">
        <v>1078.5</v>
      </c>
      <c r="C843" s="64">
        <v>503.5</v>
      </c>
    </row>
    <row r="844" spans="1:3">
      <c r="A844" t="s">
        <v>1305</v>
      </c>
      <c r="B844" s="64">
        <v>1080.5</v>
      </c>
      <c r="C844" s="64">
        <v>503.96</v>
      </c>
    </row>
    <row r="845" spans="1:3">
      <c r="A845" t="s">
        <v>1306</v>
      </c>
      <c r="B845" s="64">
        <v>1081.5</v>
      </c>
      <c r="C845" s="64">
        <v>497.93</v>
      </c>
    </row>
    <row r="846" spans="1:3">
      <c r="A846" t="s">
        <v>1307</v>
      </c>
      <c r="B846" s="64">
        <v>1080.5</v>
      </c>
      <c r="C846" s="64">
        <v>496.33</v>
      </c>
    </row>
    <row r="847" spans="1:3">
      <c r="A847" t="s">
        <v>1308</v>
      </c>
      <c r="B847" s="64">
        <v>1079</v>
      </c>
      <c r="C847" s="64">
        <v>489.34</v>
      </c>
    </row>
    <row r="848" spans="1:3">
      <c r="A848" t="s">
        <v>1309</v>
      </c>
      <c r="B848" s="64">
        <v>1083.5</v>
      </c>
      <c r="C848" s="64">
        <v>479.64</v>
      </c>
    </row>
    <row r="849" spans="1:3">
      <c r="A849" t="s">
        <v>1310</v>
      </c>
      <c r="B849" s="64">
        <v>1082.5</v>
      </c>
      <c r="C849" s="64">
        <v>482.4</v>
      </c>
    </row>
    <row r="850" spans="1:3">
      <c r="A850" t="s">
        <v>1311</v>
      </c>
      <c r="B850" s="64">
        <v>1086.5</v>
      </c>
      <c r="C850" s="64">
        <v>487.88</v>
      </c>
    </row>
    <row r="851" spans="1:3">
      <c r="A851" t="s">
        <v>1312</v>
      </c>
      <c r="B851" s="64">
        <v>1091.5</v>
      </c>
      <c r="C851" s="64">
        <v>493.89</v>
      </c>
    </row>
    <row r="852" spans="1:3">
      <c r="A852" t="s">
        <v>1313</v>
      </c>
      <c r="B852" s="64">
        <v>1092</v>
      </c>
      <c r="C852" s="64">
        <v>498.63</v>
      </c>
    </row>
    <row r="853" spans="1:3">
      <c r="A853" t="s">
        <v>1314</v>
      </c>
      <c r="B853" s="64">
        <v>1097</v>
      </c>
      <c r="C853" s="64">
        <v>499.77</v>
      </c>
    </row>
    <row r="854" spans="1:3">
      <c r="A854" t="s">
        <v>1315</v>
      </c>
      <c r="B854" s="64">
        <v>1094</v>
      </c>
      <c r="C854" s="64">
        <v>490.36</v>
      </c>
    </row>
    <row r="855" spans="1:3">
      <c r="A855" t="s">
        <v>1316</v>
      </c>
      <c r="B855" s="64">
        <v>1094.5</v>
      </c>
      <c r="C855" s="64">
        <v>490.81</v>
      </c>
    </row>
    <row r="856" spans="1:3">
      <c r="A856" t="s">
        <v>1317</v>
      </c>
      <c r="B856" s="64">
        <v>1088.5</v>
      </c>
      <c r="C856" s="64">
        <v>483.99</v>
      </c>
    </row>
    <row r="857" spans="1:3">
      <c r="A857" t="s">
        <v>1318</v>
      </c>
      <c r="B857" s="64">
        <v>1090</v>
      </c>
      <c r="C857" s="64">
        <v>480.39</v>
      </c>
    </row>
    <row r="858" spans="1:3">
      <c r="A858" t="s">
        <v>1319</v>
      </c>
      <c r="B858" s="64">
        <v>1087.5</v>
      </c>
      <c r="C858" s="64">
        <v>481.19</v>
      </c>
    </row>
    <row r="859" spans="1:3">
      <c r="A859" t="s">
        <v>1320</v>
      </c>
      <c r="B859" s="64">
        <v>1075</v>
      </c>
      <c r="C859" s="64">
        <v>475.24</v>
      </c>
    </row>
    <row r="860" spans="1:3">
      <c r="A860" t="s">
        <v>1321</v>
      </c>
      <c r="B860" s="64">
        <v>1069.5</v>
      </c>
      <c r="C860" s="64">
        <v>473.65</v>
      </c>
    </row>
    <row r="861" spans="1:3">
      <c r="A861" t="s">
        <v>1322</v>
      </c>
      <c r="B861" s="64">
        <v>1067.5</v>
      </c>
      <c r="C861" s="64">
        <v>470.26</v>
      </c>
    </row>
    <row r="862" spans="1:3">
      <c r="A862" t="s">
        <v>1323</v>
      </c>
      <c r="B862" s="64">
        <v>1065</v>
      </c>
      <c r="C862" s="64">
        <v>471.66</v>
      </c>
    </row>
    <row r="863" spans="1:3">
      <c r="A863" t="s">
        <v>1324</v>
      </c>
      <c r="B863" s="64">
        <v>1060.5</v>
      </c>
      <c r="C863" s="64">
        <v>467.8</v>
      </c>
    </row>
    <row r="864" spans="1:3">
      <c r="A864" t="s">
        <v>1325</v>
      </c>
      <c r="B864" s="64">
        <v>1047.5</v>
      </c>
      <c r="C864" s="64">
        <v>470.15</v>
      </c>
    </row>
    <row r="865" spans="1:3">
      <c r="A865" t="s">
        <v>1326</v>
      </c>
      <c r="B865" s="64">
        <v>1045.5</v>
      </c>
      <c r="C865" s="64">
        <v>463.23</v>
      </c>
    </row>
    <row r="866" spans="1:3">
      <c r="A866" t="s">
        <v>1327</v>
      </c>
      <c r="B866" s="64">
        <v>1033</v>
      </c>
      <c r="C866" s="64">
        <v>463.02</v>
      </c>
    </row>
    <row r="867" spans="1:3">
      <c r="A867" t="s">
        <v>1328</v>
      </c>
      <c r="B867" s="64">
        <v>1023</v>
      </c>
      <c r="C867" s="64">
        <v>459.16</v>
      </c>
    </row>
    <row r="868" spans="1:3">
      <c r="A868" t="s">
        <v>1329</v>
      </c>
      <c r="B868" s="64">
        <v>1018.5</v>
      </c>
      <c r="C868" s="64">
        <v>454.89</v>
      </c>
    </row>
    <row r="869" spans="1:3">
      <c r="A869" t="s">
        <v>1330</v>
      </c>
      <c r="B869" s="64">
        <v>1014.5</v>
      </c>
      <c r="C869" s="64">
        <v>453.71</v>
      </c>
    </row>
    <row r="870" spans="1:3">
      <c r="A870" t="s">
        <v>1331</v>
      </c>
      <c r="B870" s="64">
        <v>1015</v>
      </c>
      <c r="C870" s="64">
        <v>456.38</v>
      </c>
    </row>
    <row r="871" spans="1:3">
      <c r="A871" t="s">
        <v>1332</v>
      </c>
      <c r="B871" s="64">
        <v>1013.5</v>
      </c>
      <c r="C871" s="64">
        <v>450.44</v>
      </c>
    </row>
    <row r="872" spans="1:3">
      <c r="A872" t="s">
        <v>1333</v>
      </c>
      <c r="B872" s="64">
        <v>1015</v>
      </c>
      <c r="C872" s="64">
        <v>452.32</v>
      </c>
    </row>
    <row r="873" spans="1:3">
      <c r="A873" t="s">
        <v>1334</v>
      </c>
      <c r="B873" s="64">
        <v>1020.5</v>
      </c>
      <c r="C873" s="64">
        <v>452.55</v>
      </c>
    </row>
    <row r="874" spans="1:3">
      <c r="A874" t="s">
        <v>1335</v>
      </c>
      <c r="B874" s="64">
        <v>1019</v>
      </c>
      <c r="C874" s="64">
        <v>449.1</v>
      </c>
    </row>
    <row r="875" spans="1:3">
      <c r="A875" t="s">
        <v>1336</v>
      </c>
      <c r="B875" s="64">
        <v>1021.5</v>
      </c>
      <c r="C875" s="64">
        <v>447.83</v>
      </c>
    </row>
    <row r="876" spans="1:3">
      <c r="A876" t="s">
        <v>1337</v>
      </c>
      <c r="B876" s="64">
        <v>1022</v>
      </c>
      <c r="C876" s="64">
        <v>448.64</v>
      </c>
    </row>
    <row r="877" spans="1:3">
      <c r="A877" t="s">
        <v>1338</v>
      </c>
      <c r="B877" s="64">
        <v>1021</v>
      </c>
      <c r="C877" s="64">
        <v>443.33</v>
      </c>
    </row>
    <row r="878" spans="1:3">
      <c r="A878" t="s">
        <v>1339</v>
      </c>
      <c r="B878" s="64">
        <v>1021.5</v>
      </c>
      <c r="C878" s="64">
        <v>448.22</v>
      </c>
    </row>
    <row r="879" spans="1:3">
      <c r="A879" t="s">
        <v>1340</v>
      </c>
      <c r="B879" s="64">
        <v>1021.5</v>
      </c>
      <c r="C879" s="64">
        <v>444.13</v>
      </c>
    </row>
    <row r="880" spans="1:3">
      <c r="A880" t="s">
        <v>1341</v>
      </c>
      <c r="B880" s="64">
        <v>1021</v>
      </c>
      <c r="C880" s="64">
        <v>444.11</v>
      </c>
    </row>
    <row r="881" spans="1:3">
      <c r="A881" t="s">
        <v>1342</v>
      </c>
      <c r="B881" s="64">
        <v>1018.5</v>
      </c>
      <c r="C881" s="64">
        <v>440.91</v>
      </c>
    </row>
    <row r="882" spans="1:3">
      <c r="A882" t="s">
        <v>1343</v>
      </c>
      <c r="B882" s="64">
        <v>1015.5</v>
      </c>
      <c r="C882" s="64">
        <v>444.61</v>
      </c>
    </row>
    <row r="883" spans="1:3">
      <c r="A883" t="s">
        <v>1344</v>
      </c>
      <c r="B883" s="64">
        <v>1016.5</v>
      </c>
      <c r="C883" s="64">
        <v>447.4</v>
      </c>
    </row>
    <row r="884" spans="1:3">
      <c r="A884" t="s">
        <v>1345</v>
      </c>
      <c r="B884" s="64">
        <v>1014</v>
      </c>
      <c r="C884" s="64">
        <v>443.38</v>
      </c>
    </row>
    <row r="885" spans="1:3">
      <c r="A885" t="s">
        <v>1346</v>
      </c>
      <c r="B885" s="64">
        <v>1016</v>
      </c>
      <c r="C885" s="64">
        <v>440.02</v>
      </c>
    </row>
    <row r="886" spans="1:3">
      <c r="A886" t="s">
        <v>1347</v>
      </c>
      <c r="B886" s="64">
        <v>1014</v>
      </c>
      <c r="C886" s="64">
        <v>436.5</v>
      </c>
    </row>
    <row r="887" spans="1:3">
      <c r="A887" t="s">
        <v>1348</v>
      </c>
      <c r="B887" s="64">
        <v>1013.5</v>
      </c>
      <c r="C887" s="64">
        <v>432.57</v>
      </c>
    </row>
    <row r="888" spans="1:3">
      <c r="A888" t="s">
        <v>1349</v>
      </c>
      <c r="B888" s="64">
        <v>1013</v>
      </c>
      <c r="C888" s="64">
        <v>423.49</v>
      </c>
    </row>
    <row r="889" spans="1:3">
      <c r="A889" t="s">
        <v>1350</v>
      </c>
      <c r="B889" s="64">
        <v>1013.5</v>
      </c>
      <c r="C889" s="64">
        <v>419.84</v>
      </c>
    </row>
    <row r="890" spans="1:3">
      <c r="A890" t="s">
        <v>1351</v>
      </c>
      <c r="B890" s="64">
        <v>1014</v>
      </c>
      <c r="C890" s="64">
        <v>423.56</v>
      </c>
    </row>
    <row r="891" spans="1:3">
      <c r="A891" t="s">
        <v>1352</v>
      </c>
      <c r="B891" s="64">
        <v>1019.5</v>
      </c>
      <c r="C891" s="64">
        <v>418.51</v>
      </c>
    </row>
    <row r="892" spans="1:3">
      <c r="A892" t="s">
        <v>1353</v>
      </c>
      <c r="B892" s="64">
        <v>1022.5</v>
      </c>
      <c r="C892" s="64">
        <v>419.4</v>
      </c>
    </row>
    <row r="893" spans="1:3">
      <c r="A893" t="s">
        <v>1354</v>
      </c>
      <c r="B893" s="64">
        <v>1033.5</v>
      </c>
      <c r="C893" s="64">
        <v>438.67</v>
      </c>
    </row>
    <row r="894" spans="1:3">
      <c r="A894" t="s">
        <v>1355</v>
      </c>
      <c r="B894" s="64">
        <v>1045</v>
      </c>
      <c r="C894" s="64">
        <v>437.6</v>
      </c>
    </row>
    <row r="895" spans="1:3">
      <c r="A895" t="s">
        <v>1356</v>
      </c>
      <c r="B895" s="64">
        <v>1045.5</v>
      </c>
      <c r="C895" s="64">
        <v>440.95</v>
      </c>
    </row>
    <row r="896" spans="1:3">
      <c r="A896" t="s">
        <v>1357</v>
      </c>
      <c r="B896" s="64">
        <v>1050.5</v>
      </c>
      <c r="C896" s="64">
        <v>448.17</v>
      </c>
    </row>
    <row r="897" spans="1:3">
      <c r="A897" t="s">
        <v>1358</v>
      </c>
      <c r="B897" s="64">
        <v>1056.5</v>
      </c>
      <c r="C897" s="64">
        <v>444.28</v>
      </c>
    </row>
    <row r="898" spans="1:3">
      <c r="A898" t="s">
        <v>1359</v>
      </c>
      <c r="B898" s="64">
        <v>1053</v>
      </c>
      <c r="C898" s="64">
        <v>441.88</v>
      </c>
    </row>
    <row r="899" spans="1:3">
      <c r="A899" t="s">
        <v>1360</v>
      </c>
      <c r="B899" s="64">
        <v>1056</v>
      </c>
      <c r="C899" s="64">
        <v>444.63</v>
      </c>
    </row>
    <row r="900" spans="1:3">
      <c r="A900" t="s">
        <v>1361</v>
      </c>
      <c r="B900" s="64">
        <v>1053.5</v>
      </c>
      <c r="C900" s="64">
        <v>446.4</v>
      </c>
    </row>
    <row r="901" spans="1:3">
      <c r="A901" t="s">
        <v>1362</v>
      </c>
      <c r="B901" s="64">
        <v>1054.5</v>
      </c>
      <c r="C901" s="64">
        <v>447.58</v>
      </c>
    </row>
    <row r="902" spans="1:3">
      <c r="A902" t="s">
        <v>1363</v>
      </c>
      <c r="B902" s="64">
        <v>1059.5</v>
      </c>
      <c r="C902" s="64">
        <v>456.09</v>
      </c>
    </row>
    <row r="903" spans="1:3">
      <c r="A903" t="s">
        <v>1364</v>
      </c>
      <c r="B903" s="64">
        <v>1059.5</v>
      </c>
      <c r="C903" s="64">
        <v>459.25</v>
      </c>
    </row>
    <row r="904" spans="1:3">
      <c r="A904" t="s">
        <v>1365</v>
      </c>
      <c r="B904" s="64">
        <v>1068</v>
      </c>
      <c r="C904" s="64">
        <v>469.04</v>
      </c>
    </row>
    <row r="905" spans="1:3">
      <c r="A905" t="s">
        <v>1366</v>
      </c>
      <c r="B905" s="64">
        <v>1066</v>
      </c>
      <c r="C905" s="64">
        <v>466.32</v>
      </c>
    </row>
    <row r="906" spans="1:3">
      <c r="A906" t="s">
        <v>1367</v>
      </c>
      <c r="B906" s="64">
        <v>1070</v>
      </c>
      <c r="C906" s="64">
        <v>470.74</v>
      </c>
    </row>
    <row r="907" spans="1:3">
      <c r="A907" t="s">
        <v>1368</v>
      </c>
      <c r="B907" s="64">
        <v>1064</v>
      </c>
      <c r="C907" s="64">
        <v>468.1</v>
      </c>
    </row>
    <row r="908" spans="1:3">
      <c r="A908" t="s">
        <v>1369</v>
      </c>
      <c r="B908" s="64">
        <v>1066.5</v>
      </c>
      <c r="C908" s="64">
        <v>467.56</v>
      </c>
    </row>
    <row r="909" spans="1:3">
      <c r="A909" t="s">
        <v>1370</v>
      </c>
      <c r="B909" s="64">
        <v>1064</v>
      </c>
      <c r="C909" s="64">
        <v>467.28</v>
      </c>
    </row>
    <row r="910" spans="1:3">
      <c r="A910" t="s">
        <v>1371</v>
      </c>
      <c r="B910" s="64">
        <v>1068.5</v>
      </c>
      <c r="C910" s="64">
        <v>473</v>
      </c>
    </row>
    <row r="911" spans="1:3">
      <c r="A911" t="s">
        <v>1372</v>
      </c>
      <c r="B911" s="64">
        <v>1069</v>
      </c>
      <c r="C911" s="64">
        <v>487.68</v>
      </c>
    </row>
    <row r="912" spans="1:3">
      <c r="A912" t="s">
        <v>1373</v>
      </c>
      <c r="B912" s="64">
        <v>1073.5</v>
      </c>
      <c r="C912" s="64">
        <v>487.51</v>
      </c>
    </row>
    <row r="913" spans="1:3">
      <c r="A913" t="s">
        <v>1374</v>
      </c>
      <c r="B913" s="64">
        <v>1071.5</v>
      </c>
      <c r="C913" s="64">
        <v>482.88</v>
      </c>
    </row>
    <row r="914" spans="1:3">
      <c r="A914" t="s">
        <v>1375</v>
      </c>
      <c r="B914" s="64">
        <v>1080.5</v>
      </c>
      <c r="C914" s="64">
        <v>491.14</v>
      </c>
    </row>
    <row r="915" spans="1:3">
      <c r="A915" t="s">
        <v>1376</v>
      </c>
      <c r="B915" s="64">
        <v>1093.5</v>
      </c>
      <c r="C915" s="64">
        <v>497.72</v>
      </c>
    </row>
    <row r="916" spans="1:3">
      <c r="A916" t="s">
        <v>1377</v>
      </c>
      <c r="B916" s="64">
        <v>1102.5</v>
      </c>
      <c r="C916" s="64">
        <v>495.06</v>
      </c>
    </row>
    <row r="917" spans="1:3">
      <c r="A917" t="s">
        <v>1378</v>
      </c>
      <c r="B917" s="64">
        <v>1090.5</v>
      </c>
      <c r="C917" s="64">
        <v>485.53</v>
      </c>
    </row>
    <row r="918" spans="1:3">
      <c r="A918" t="s">
        <v>1379</v>
      </c>
      <c r="B918" s="64">
        <v>1083.5</v>
      </c>
      <c r="C918" s="64">
        <v>479.64</v>
      </c>
    </row>
    <row r="919" spans="1:3">
      <c r="A919" t="s">
        <v>1380</v>
      </c>
      <c r="B919" s="64">
        <v>1094.5</v>
      </c>
      <c r="C919" s="64">
        <v>493.91</v>
      </c>
    </row>
    <row r="920" spans="1:3">
      <c r="A920" t="s">
        <v>1381</v>
      </c>
      <c r="B920" s="64">
        <v>1096</v>
      </c>
      <c r="C920" s="64">
        <v>493.03</v>
      </c>
    </row>
    <row r="921" spans="1:3">
      <c r="A921" t="s">
        <v>1382</v>
      </c>
      <c r="B921" s="64">
        <v>1099.5</v>
      </c>
      <c r="C921" s="64">
        <v>500.23</v>
      </c>
    </row>
    <row r="922" spans="1:3">
      <c r="A922" t="s">
        <v>1383</v>
      </c>
      <c r="B922" s="64">
        <v>1102.5</v>
      </c>
      <c r="C922" s="64">
        <v>500.91</v>
      </c>
    </row>
    <row r="923" spans="1:3">
      <c r="A923" t="s">
        <v>1384</v>
      </c>
      <c r="B923" s="64">
        <v>1101.5</v>
      </c>
      <c r="C923" s="64">
        <v>498.19</v>
      </c>
    </row>
    <row r="924" spans="1:3">
      <c r="A924" t="s">
        <v>1385</v>
      </c>
      <c r="B924" s="64">
        <v>1106.5</v>
      </c>
      <c r="C924" s="64">
        <v>501.36</v>
      </c>
    </row>
    <row r="925" spans="1:3">
      <c r="A925" t="s">
        <v>1386</v>
      </c>
      <c r="B925" s="64">
        <v>1102</v>
      </c>
      <c r="C925" s="64">
        <v>499.55</v>
      </c>
    </row>
    <row r="926" spans="1:3">
      <c r="A926" t="s">
        <v>1387</v>
      </c>
      <c r="B926" s="64">
        <v>1102.5</v>
      </c>
      <c r="C926" s="64">
        <v>499.77</v>
      </c>
    </row>
    <row r="927" spans="1:3">
      <c r="A927" t="s">
        <v>1388</v>
      </c>
      <c r="B927" s="64">
        <v>1108</v>
      </c>
      <c r="C927" s="64">
        <v>508.49</v>
      </c>
    </row>
    <row r="928" spans="1:3">
      <c r="A928" t="s">
        <v>1389</v>
      </c>
      <c r="B928" s="64">
        <v>1110</v>
      </c>
      <c r="C928" s="64">
        <v>509.64</v>
      </c>
    </row>
    <row r="929" spans="1:3">
      <c r="A929" t="s">
        <v>1390</v>
      </c>
      <c r="B929" s="64">
        <v>1108.5</v>
      </c>
      <c r="C929" s="64">
        <v>509.66</v>
      </c>
    </row>
    <row r="930" spans="1:3">
      <c r="A930" t="s">
        <v>1391</v>
      </c>
      <c r="B930" s="64">
        <v>1104</v>
      </c>
      <c r="C930" s="64">
        <v>505.49</v>
      </c>
    </row>
    <row r="931" spans="1:3">
      <c r="A931" t="s">
        <v>1392</v>
      </c>
      <c r="B931" s="64">
        <v>1106</v>
      </c>
      <c r="C931" s="64">
        <v>508.27</v>
      </c>
    </row>
    <row r="932" spans="1:3">
      <c r="A932" t="s">
        <v>1393</v>
      </c>
      <c r="B932" s="64">
        <v>1107.5</v>
      </c>
      <c r="C932" s="64">
        <v>512.26</v>
      </c>
    </row>
    <row r="933" spans="1:3">
      <c r="A933" t="s">
        <v>1394</v>
      </c>
      <c r="B933" s="64">
        <v>1112</v>
      </c>
      <c r="C933" s="64">
        <v>511.5</v>
      </c>
    </row>
    <row r="934" spans="1:3">
      <c r="A934" t="s">
        <v>1395</v>
      </c>
      <c r="B934" s="64">
        <v>1108</v>
      </c>
      <c r="C934" s="64">
        <v>508.72</v>
      </c>
    </row>
    <row r="935" spans="1:3">
      <c r="A935" t="s">
        <v>1396</v>
      </c>
      <c r="B935" s="64">
        <v>1107.5</v>
      </c>
      <c r="C935" s="64">
        <v>509.43</v>
      </c>
    </row>
    <row r="936" spans="1:3">
      <c r="A936" t="s">
        <v>1397</v>
      </c>
      <c r="B936" s="64">
        <v>1106</v>
      </c>
      <c r="C936" s="64">
        <v>505.25</v>
      </c>
    </row>
    <row r="937" spans="1:3">
      <c r="A937" t="s">
        <v>1398</v>
      </c>
      <c r="B937" s="64">
        <v>1103</v>
      </c>
      <c r="C937" s="64">
        <v>500.45</v>
      </c>
    </row>
    <row r="938" spans="1:3">
      <c r="A938" t="s">
        <v>1399</v>
      </c>
      <c r="B938" s="64">
        <v>1102.5</v>
      </c>
      <c r="C938" s="64">
        <v>503.65</v>
      </c>
    </row>
    <row r="939" spans="1:3">
      <c r="A939" t="s">
        <v>1400</v>
      </c>
      <c r="B939" s="64">
        <v>1098</v>
      </c>
      <c r="C939" s="64">
        <v>503.21</v>
      </c>
    </row>
    <row r="940" spans="1:3">
      <c r="A940" t="s">
        <v>1401</v>
      </c>
      <c r="B940" s="64">
        <v>1101.5</v>
      </c>
      <c r="C940" s="64">
        <v>505.04</v>
      </c>
    </row>
    <row r="941" spans="1:3">
      <c r="A941" t="s">
        <v>1402</v>
      </c>
      <c r="B941" s="64">
        <v>1098</v>
      </c>
      <c r="C941" s="64">
        <v>499.77</v>
      </c>
    </row>
    <row r="942" spans="1:3">
      <c r="A942" t="s">
        <v>1403</v>
      </c>
      <c r="B942" s="64">
        <v>1096.5</v>
      </c>
      <c r="C942" s="64">
        <v>491.48</v>
      </c>
    </row>
    <row r="943" spans="1:3">
      <c r="A943" t="s">
        <v>1404</v>
      </c>
      <c r="B943" s="64">
        <v>1105</v>
      </c>
      <c r="C943" s="64">
        <v>490.24</v>
      </c>
    </row>
    <row r="944" spans="1:3">
      <c r="A944" t="s">
        <v>1405</v>
      </c>
      <c r="B944" s="64">
        <v>1105</v>
      </c>
      <c r="C944" s="64">
        <v>491.99</v>
      </c>
    </row>
    <row r="945" spans="1:3">
      <c r="A945" t="s">
        <v>1406</v>
      </c>
      <c r="B945" s="64">
        <v>1103</v>
      </c>
      <c r="C945" s="64">
        <v>481.24</v>
      </c>
    </row>
    <row r="946" spans="1:3">
      <c r="A946" t="s">
        <v>1407</v>
      </c>
      <c r="B946" s="64">
        <v>1107</v>
      </c>
      <c r="C946" s="64">
        <v>485.1</v>
      </c>
    </row>
    <row r="947" spans="1:3">
      <c r="A947" t="s">
        <v>1408</v>
      </c>
      <c r="B947" s="64">
        <v>1108.5</v>
      </c>
      <c r="C947" s="64">
        <v>480.7</v>
      </c>
    </row>
    <row r="948" spans="1:3">
      <c r="A948" t="s">
        <v>1409</v>
      </c>
      <c r="B948" s="64">
        <v>1124</v>
      </c>
      <c r="C948" s="64">
        <v>485.53</v>
      </c>
    </row>
    <row r="949" spans="1:3">
      <c r="A949" t="s">
        <v>1410</v>
      </c>
      <c r="B949" s="64">
        <v>1135.5</v>
      </c>
      <c r="C949" s="64">
        <v>486.3</v>
      </c>
    </row>
    <row r="950" spans="1:3">
      <c r="A950" t="s">
        <v>1411</v>
      </c>
      <c r="B950" s="64">
        <v>1150.5</v>
      </c>
      <c r="C950" s="64">
        <v>492.93</v>
      </c>
    </row>
    <row r="951" spans="1:3">
      <c r="A951" t="s">
        <v>1412</v>
      </c>
      <c r="B951" s="64">
        <v>1152.5</v>
      </c>
      <c r="C951" s="64">
        <v>493.79</v>
      </c>
    </row>
    <row r="952" spans="1:3">
      <c r="A952" t="s">
        <v>1413</v>
      </c>
      <c r="B952" s="64">
        <v>1148</v>
      </c>
      <c r="C952" s="64">
        <v>494.83</v>
      </c>
    </row>
    <row r="953" spans="1:3">
      <c r="A953" t="s">
        <v>1414</v>
      </c>
      <c r="B953" s="64">
        <v>1152</v>
      </c>
      <c r="C953" s="64">
        <v>507.94</v>
      </c>
    </row>
    <row r="954" spans="1:3">
      <c r="A954" t="s">
        <v>1415</v>
      </c>
      <c r="B954" s="64">
        <v>1159.5</v>
      </c>
      <c r="C954" s="64">
        <v>509.45</v>
      </c>
    </row>
    <row r="955" spans="1:3">
      <c r="A955" t="s">
        <v>1416</v>
      </c>
      <c r="B955" s="64">
        <v>1160</v>
      </c>
      <c r="C955" s="64">
        <v>502.82</v>
      </c>
    </row>
    <row r="956" spans="1:3">
      <c r="A956" t="s">
        <v>1417</v>
      </c>
      <c r="B956" s="64">
        <v>1161.5</v>
      </c>
      <c r="C956" s="64">
        <v>508.32</v>
      </c>
    </row>
    <row r="957" spans="1:3">
      <c r="A957" t="s">
        <v>1418</v>
      </c>
      <c r="B957" s="64">
        <v>1172</v>
      </c>
      <c r="C957" s="64">
        <v>513.13</v>
      </c>
    </row>
    <row r="958" spans="1:3">
      <c r="A958" t="s">
        <v>1419</v>
      </c>
      <c r="B958" s="64">
        <v>1177</v>
      </c>
      <c r="C958" s="64">
        <v>512.63</v>
      </c>
    </row>
    <row r="959" spans="1:3">
      <c r="A959" t="s">
        <v>1420</v>
      </c>
      <c r="B959" s="64">
        <v>1185</v>
      </c>
      <c r="C959" s="64">
        <v>511.22</v>
      </c>
    </row>
    <row r="960" spans="1:3">
      <c r="A960" t="s">
        <v>1421</v>
      </c>
      <c r="B960" s="64">
        <v>1187.5</v>
      </c>
      <c r="C960" s="64">
        <v>512.07000000000005</v>
      </c>
    </row>
    <row r="961" spans="1:3">
      <c r="A961" t="s">
        <v>1422</v>
      </c>
      <c r="B961" s="64">
        <v>1188.5</v>
      </c>
      <c r="C961" s="64">
        <v>508.78</v>
      </c>
    </row>
    <row r="962" spans="1:3">
      <c r="A962" t="s">
        <v>1423</v>
      </c>
      <c r="B962" s="64">
        <v>1201.5</v>
      </c>
      <c r="C962" s="64">
        <v>509.54</v>
      </c>
    </row>
    <row r="963" spans="1:3">
      <c r="A963" t="s">
        <v>1424</v>
      </c>
      <c r="B963" s="64">
        <v>1218.5</v>
      </c>
      <c r="C963" s="64">
        <v>512.62</v>
      </c>
    </row>
    <row r="964" spans="1:3">
      <c r="A964" t="s">
        <v>1425</v>
      </c>
      <c r="B964" s="64">
        <v>1228.5</v>
      </c>
      <c r="C964" s="64">
        <v>514.23</v>
      </c>
    </row>
    <row r="965" spans="1:3">
      <c r="A965" t="s">
        <v>1426</v>
      </c>
      <c r="B965" s="64">
        <v>1238</v>
      </c>
      <c r="C965" s="64">
        <v>523.91</v>
      </c>
    </row>
    <row r="966" spans="1:3">
      <c r="A966" t="s">
        <v>1427</v>
      </c>
      <c r="B966" s="64">
        <v>1235.5</v>
      </c>
      <c r="C966" s="64">
        <v>529.79999999999995</v>
      </c>
    </row>
    <row r="967" spans="1:3">
      <c r="A967" t="s">
        <v>1428</v>
      </c>
      <c r="B967" s="64">
        <v>1241.5</v>
      </c>
      <c r="C967" s="64">
        <v>535.13</v>
      </c>
    </row>
    <row r="968" spans="1:3">
      <c r="A968" t="s">
        <v>1429</v>
      </c>
      <c r="B968" s="64">
        <v>1236</v>
      </c>
      <c r="C968" s="64">
        <v>535.53</v>
      </c>
    </row>
    <row r="969" spans="1:3">
      <c r="A969" t="s">
        <v>1430</v>
      </c>
      <c r="B969" s="64">
        <v>1230</v>
      </c>
      <c r="C969" s="64">
        <v>525.19000000000005</v>
      </c>
    </row>
    <row r="970" spans="1:3">
      <c r="A970" t="s">
        <v>1431</v>
      </c>
      <c r="B970" s="64">
        <v>1231</v>
      </c>
      <c r="C970" s="64">
        <v>525.39</v>
      </c>
    </row>
    <row r="971" spans="1:3">
      <c r="A971" t="s">
        <v>1432</v>
      </c>
      <c r="B971" s="64">
        <v>1232</v>
      </c>
      <c r="C971" s="64">
        <v>527.62</v>
      </c>
    </row>
    <row r="972" spans="1:3">
      <c r="A972" t="s">
        <v>1433</v>
      </c>
      <c r="B972" s="64">
        <v>1224.5</v>
      </c>
      <c r="C972" s="64">
        <v>525.76</v>
      </c>
    </row>
    <row r="973" spans="1:3">
      <c r="A973" t="s">
        <v>1434</v>
      </c>
      <c r="B973" s="64">
        <v>1223.5</v>
      </c>
      <c r="C973" s="64">
        <v>527.14</v>
      </c>
    </row>
    <row r="974" spans="1:3">
      <c r="A974" t="s">
        <v>1435</v>
      </c>
      <c r="B974" s="64">
        <v>1214</v>
      </c>
      <c r="C974" s="64">
        <v>518.14</v>
      </c>
    </row>
    <row r="975" spans="1:3">
      <c r="A975" t="s">
        <v>1436</v>
      </c>
      <c r="B975" s="64">
        <v>1222</v>
      </c>
      <c r="C975" s="64">
        <v>520</v>
      </c>
    </row>
    <row r="976" spans="1:3">
      <c r="A976" t="s">
        <v>1437</v>
      </c>
      <c r="B976" s="64">
        <v>1223</v>
      </c>
      <c r="C976" s="64">
        <v>513.65</v>
      </c>
    </row>
    <row r="977" spans="1:3">
      <c r="A977" t="s">
        <v>1438</v>
      </c>
      <c r="B977" s="64">
        <v>1221.5</v>
      </c>
      <c r="C977" s="64">
        <v>517.37</v>
      </c>
    </row>
    <row r="978" spans="1:3">
      <c r="A978" t="s">
        <v>1439</v>
      </c>
      <c r="B978" s="64">
        <v>1217.5</v>
      </c>
      <c r="C978" s="64">
        <v>515.89</v>
      </c>
    </row>
    <row r="979" spans="1:3">
      <c r="A979" t="s">
        <v>1440</v>
      </c>
      <c r="B979" s="64">
        <v>1220</v>
      </c>
      <c r="C979" s="64">
        <v>520.91999999999996</v>
      </c>
    </row>
    <row r="980" spans="1:3">
      <c r="A980" t="s">
        <v>1441</v>
      </c>
      <c r="B980" s="64">
        <v>1223</v>
      </c>
      <c r="C980" s="64">
        <v>519.1</v>
      </c>
    </row>
    <row r="981" spans="1:3">
      <c r="A981" t="s">
        <v>1442</v>
      </c>
      <c r="B981" s="64">
        <v>1226</v>
      </c>
      <c r="C981" s="64">
        <v>512.76</v>
      </c>
    </row>
    <row r="982" spans="1:3">
      <c r="A982" t="s">
        <v>1443</v>
      </c>
      <c r="B982" s="64">
        <v>1220.5</v>
      </c>
      <c r="C982" s="64">
        <v>513.67999999999995</v>
      </c>
    </row>
    <row r="983" spans="1:3">
      <c r="A983" t="s">
        <v>1444</v>
      </c>
      <c r="B983" s="64">
        <v>1222.5</v>
      </c>
      <c r="C983" s="64">
        <v>514.29999999999995</v>
      </c>
    </row>
    <row r="984" spans="1:3">
      <c r="A984" t="s">
        <v>1445</v>
      </c>
      <c r="B984" s="64">
        <v>1225</v>
      </c>
      <c r="C984" s="64">
        <v>515.79</v>
      </c>
    </row>
    <row r="985" spans="1:3">
      <c r="A985" t="s">
        <v>1446</v>
      </c>
      <c r="B985" s="64">
        <v>1224</v>
      </c>
      <c r="C985" s="64">
        <v>512.13</v>
      </c>
    </row>
    <row r="986" spans="1:3">
      <c r="A986" t="s">
        <v>1447</v>
      </c>
      <c r="B986" s="64">
        <v>1224.5</v>
      </c>
      <c r="C986" s="64">
        <v>510.85</v>
      </c>
    </row>
    <row r="987" spans="1:3">
      <c r="A987" t="s">
        <v>1448</v>
      </c>
      <c r="B987" s="64">
        <v>1231.5</v>
      </c>
      <c r="C987" s="64">
        <v>520.72</v>
      </c>
    </row>
    <row r="988" spans="1:3">
      <c r="A988" t="s">
        <v>1449</v>
      </c>
      <c r="B988" s="64">
        <v>1237</v>
      </c>
      <c r="C988" s="64">
        <v>525.27</v>
      </c>
    </row>
    <row r="989" spans="1:3">
      <c r="A989" t="s">
        <v>1450</v>
      </c>
      <c r="B989" s="64">
        <v>1228</v>
      </c>
      <c r="C989" s="64">
        <v>521.22</v>
      </c>
    </row>
    <row r="990" spans="1:3">
      <c r="A990" t="s">
        <v>1451</v>
      </c>
      <c r="B990" s="64">
        <v>1224.5</v>
      </c>
      <c r="C990" s="64">
        <v>519.74</v>
      </c>
    </row>
    <row r="991" spans="1:3">
      <c r="A991" t="s">
        <v>1452</v>
      </c>
      <c r="B991" s="64">
        <v>1224.5</v>
      </c>
      <c r="C991" s="64">
        <v>518.20000000000005</v>
      </c>
    </row>
    <row r="992" spans="1:3">
      <c r="A992" t="s">
        <v>1453</v>
      </c>
      <c r="B992" s="64">
        <v>1226</v>
      </c>
      <c r="C992" s="64">
        <v>521.91999999999996</v>
      </c>
    </row>
    <row r="993" spans="1:3">
      <c r="A993" t="s">
        <v>1454</v>
      </c>
      <c r="B993" s="64">
        <v>1227.5</v>
      </c>
      <c r="C993" s="64">
        <v>524.79999999999995</v>
      </c>
    </row>
    <row r="994" spans="1:3">
      <c r="A994" t="s">
        <v>1455</v>
      </c>
      <c r="B994" s="64">
        <v>1222</v>
      </c>
      <c r="C994" s="64">
        <v>517.36</v>
      </c>
    </row>
    <row r="995" spans="1:3">
      <c r="A995" t="s">
        <v>1456</v>
      </c>
      <c r="B995" s="64">
        <v>1218</v>
      </c>
      <c r="C995" s="64">
        <v>514.14</v>
      </c>
    </row>
    <row r="996" spans="1:3">
      <c r="A996" t="s">
        <v>1457</v>
      </c>
      <c r="B996" s="64">
        <v>1221</v>
      </c>
      <c r="C996" s="64">
        <v>508.75</v>
      </c>
    </row>
    <row r="997" spans="1:3">
      <c r="A997" t="s">
        <v>1458</v>
      </c>
      <c r="B997" s="64">
        <v>1227.5</v>
      </c>
      <c r="C997" s="64">
        <v>512.1</v>
      </c>
    </row>
    <row r="998" spans="1:3">
      <c r="A998" t="s">
        <v>1459</v>
      </c>
      <c r="B998" s="64">
        <v>1219.5</v>
      </c>
      <c r="C998" s="64">
        <v>503.51</v>
      </c>
    </row>
    <row r="999" spans="1:3">
      <c r="A999" t="s">
        <v>1460</v>
      </c>
      <c r="B999" s="64">
        <v>1218.5</v>
      </c>
      <c r="C999" s="64">
        <v>502.06</v>
      </c>
    </row>
    <row r="1000" spans="1:3">
      <c r="A1000" t="s">
        <v>1461</v>
      </c>
      <c r="B1000" s="64">
        <v>1222.5</v>
      </c>
      <c r="C1000" s="64">
        <v>501.85</v>
      </c>
    </row>
    <row r="1001" spans="1:3">
      <c r="A1001" t="s">
        <v>1462</v>
      </c>
      <c r="B1001" s="64">
        <v>1229</v>
      </c>
      <c r="C1001" s="64">
        <v>508.69</v>
      </c>
    </row>
    <row r="1002" spans="1:3">
      <c r="A1002" t="s">
        <v>1463</v>
      </c>
      <c r="B1002" s="64">
        <v>1232.5</v>
      </c>
      <c r="C1002" s="64">
        <v>509.72</v>
      </c>
    </row>
    <row r="1003" spans="1:3">
      <c r="A1003" t="s">
        <v>1464</v>
      </c>
      <c r="B1003" s="64">
        <v>1237</v>
      </c>
      <c r="C1003" s="64">
        <v>508.01</v>
      </c>
    </row>
    <row r="1004" spans="1:3">
      <c r="A1004" t="s">
        <v>1465</v>
      </c>
      <c r="B1004" s="64">
        <v>1247.5</v>
      </c>
      <c r="C1004" s="64">
        <v>517.21</v>
      </c>
    </row>
    <row r="1005" spans="1:3">
      <c r="A1005" t="s">
        <v>1466</v>
      </c>
      <c r="B1005" s="64">
        <v>1259</v>
      </c>
      <c r="C1005" s="64">
        <v>524.58000000000004</v>
      </c>
    </row>
    <row r="1006" spans="1:3">
      <c r="A1006" t="s">
        <v>1467</v>
      </c>
      <c r="B1006" s="64">
        <v>1273.5</v>
      </c>
      <c r="C1006" s="64">
        <v>534.41</v>
      </c>
    </row>
    <row r="1007" spans="1:3">
      <c r="A1007" t="s">
        <v>1468</v>
      </c>
      <c r="B1007" s="64">
        <v>1293.5</v>
      </c>
      <c r="C1007" s="64">
        <v>543.72</v>
      </c>
    </row>
    <row r="1008" spans="1:3">
      <c r="A1008" t="s">
        <v>1469</v>
      </c>
      <c r="B1008" s="64">
        <v>1297.5</v>
      </c>
      <c r="C1008" s="64">
        <v>539.04999999999995</v>
      </c>
    </row>
    <row r="1009" spans="1:3">
      <c r="A1009" t="s">
        <v>1470</v>
      </c>
      <c r="B1009" s="64">
        <v>1309.5</v>
      </c>
      <c r="C1009" s="64">
        <v>544.94000000000005</v>
      </c>
    </row>
    <row r="1010" spans="1:3">
      <c r="A1010" t="s">
        <v>1471</v>
      </c>
      <c r="B1010" s="64">
        <v>1312.5</v>
      </c>
      <c r="C1010" s="64">
        <v>541.67999999999995</v>
      </c>
    </row>
    <row r="1011" spans="1:3">
      <c r="A1011" t="s">
        <v>1472</v>
      </c>
      <c r="B1011" s="64">
        <v>1318.5</v>
      </c>
      <c r="C1011" s="64">
        <v>548</v>
      </c>
    </row>
    <row r="1012" spans="1:3">
      <c r="A1012" t="s">
        <v>1473</v>
      </c>
      <c r="B1012" s="64">
        <v>1329</v>
      </c>
      <c r="C1012" s="64">
        <v>557.47</v>
      </c>
    </row>
    <row r="1013" spans="1:3">
      <c r="A1013" t="s">
        <v>1474</v>
      </c>
      <c r="B1013" s="64">
        <v>1334.5</v>
      </c>
      <c r="C1013" s="64">
        <v>559.07000000000005</v>
      </c>
    </row>
    <row r="1014" spans="1:3">
      <c r="A1014" t="s">
        <v>1475</v>
      </c>
      <c r="B1014" s="64">
        <v>1355.5</v>
      </c>
      <c r="C1014" s="64">
        <v>566.44000000000005</v>
      </c>
    </row>
    <row r="1015" spans="1:3">
      <c r="A1015" t="s">
        <v>1476</v>
      </c>
      <c r="B1015" s="64">
        <v>1357</v>
      </c>
      <c r="C1015" s="64">
        <v>567.30999999999995</v>
      </c>
    </row>
    <row r="1016" spans="1:3">
      <c r="A1016" t="s">
        <v>1477</v>
      </c>
      <c r="B1016" s="64">
        <v>1358.5</v>
      </c>
      <c r="C1016" s="64">
        <v>572.24</v>
      </c>
    </row>
    <row r="1017" spans="1:3">
      <c r="A1017" t="s">
        <v>1478</v>
      </c>
      <c r="B1017" s="64">
        <v>1365.5</v>
      </c>
      <c r="C1017" s="64">
        <v>579.58000000000004</v>
      </c>
    </row>
    <row r="1018" spans="1:3">
      <c r="A1018" t="s">
        <v>1479</v>
      </c>
      <c r="B1018" s="64">
        <v>1371</v>
      </c>
      <c r="C1018" s="64">
        <v>584.9</v>
      </c>
    </row>
    <row r="1019" spans="1:3">
      <c r="A1019" t="s">
        <v>1480</v>
      </c>
      <c r="B1019" s="64">
        <v>1376</v>
      </c>
      <c r="C1019" s="64">
        <v>588.29</v>
      </c>
    </row>
    <row r="1020" spans="1:3">
      <c r="A1020" t="s">
        <v>1481</v>
      </c>
      <c r="B1020" s="64">
        <v>1374</v>
      </c>
      <c r="C1020" s="64">
        <v>583.69000000000005</v>
      </c>
    </row>
    <row r="1021" spans="1:3">
      <c r="A1021" t="s">
        <v>1482</v>
      </c>
      <c r="B1021" s="64">
        <v>1375</v>
      </c>
      <c r="C1021" s="64">
        <v>592.16</v>
      </c>
    </row>
    <row r="1022" spans="1:3">
      <c r="A1022" t="s">
        <v>1483</v>
      </c>
      <c r="B1022" s="64">
        <v>1375.5</v>
      </c>
      <c r="C1022" s="64">
        <v>587.32000000000005</v>
      </c>
    </row>
    <row r="1023" spans="1:3">
      <c r="A1023" t="s">
        <v>1484</v>
      </c>
      <c r="B1023" s="64">
        <v>1383</v>
      </c>
      <c r="C1023" s="64">
        <v>596.64</v>
      </c>
    </row>
    <row r="1024" spans="1:3">
      <c r="A1024" t="s">
        <v>1485</v>
      </c>
      <c r="B1024" s="64">
        <v>1379.5</v>
      </c>
      <c r="C1024" s="64">
        <v>595.13</v>
      </c>
    </row>
    <row r="1025" spans="1:3">
      <c r="A1025" t="s">
        <v>1486</v>
      </c>
      <c r="B1025" s="64">
        <v>1384.5</v>
      </c>
      <c r="C1025" s="64">
        <v>589.4</v>
      </c>
    </row>
    <row r="1026" spans="1:3">
      <c r="A1026" t="s">
        <v>1487</v>
      </c>
      <c r="B1026" s="64">
        <v>1366.5</v>
      </c>
      <c r="C1026" s="64">
        <v>580.99</v>
      </c>
    </row>
    <row r="1027" spans="1:3">
      <c r="A1027" t="s">
        <v>1488</v>
      </c>
      <c r="B1027" s="64">
        <v>1373.5</v>
      </c>
      <c r="C1027" s="64">
        <v>581.25</v>
      </c>
    </row>
    <row r="1028" spans="1:3">
      <c r="A1028" t="s">
        <v>1489</v>
      </c>
      <c r="B1028" s="64">
        <v>1371</v>
      </c>
      <c r="C1028" s="64">
        <v>580.92999999999995</v>
      </c>
    </row>
    <row r="1029" spans="1:3">
      <c r="A1029" t="s">
        <v>1490</v>
      </c>
      <c r="B1029" s="64">
        <v>1371.5</v>
      </c>
      <c r="C1029" s="64">
        <v>579.91999999999996</v>
      </c>
    </row>
    <row r="1030" spans="1:3">
      <c r="A1030" t="s">
        <v>1491</v>
      </c>
      <c r="B1030" s="64">
        <v>1366.5</v>
      </c>
      <c r="C1030" s="64">
        <v>581.24</v>
      </c>
    </row>
    <row r="1031" spans="1:3">
      <c r="A1031" t="s">
        <v>1492</v>
      </c>
      <c r="B1031" s="64">
        <v>1363.5</v>
      </c>
      <c r="C1031" s="64">
        <v>580.46</v>
      </c>
    </row>
    <row r="1032" spans="1:3">
      <c r="A1032" t="s">
        <v>1493</v>
      </c>
      <c r="B1032" s="64">
        <v>1361</v>
      </c>
      <c r="C1032" s="64">
        <v>581.38</v>
      </c>
    </row>
    <row r="1033" spans="1:3">
      <c r="A1033" t="s">
        <v>1494</v>
      </c>
      <c r="B1033" s="64">
        <v>1352.5</v>
      </c>
      <c r="C1033" s="64">
        <v>575.04</v>
      </c>
    </row>
    <row r="1034" spans="1:3">
      <c r="A1034" t="s">
        <v>1495</v>
      </c>
      <c r="B1034" s="64">
        <v>1357.5</v>
      </c>
      <c r="C1034" s="64">
        <v>582.62</v>
      </c>
    </row>
    <row r="1035" spans="1:3">
      <c r="A1035" t="s">
        <v>1496</v>
      </c>
      <c r="B1035" s="64">
        <v>1353.5</v>
      </c>
      <c r="C1035" s="64">
        <v>582.4</v>
      </c>
    </row>
    <row r="1036" spans="1:3">
      <c r="A1036" t="s">
        <v>1497</v>
      </c>
      <c r="B1036" s="64">
        <v>1343</v>
      </c>
      <c r="C1036" s="64">
        <v>578.63</v>
      </c>
    </row>
    <row r="1037" spans="1:3">
      <c r="A1037" t="s">
        <v>1498</v>
      </c>
      <c r="B1037" s="64">
        <v>1338.5</v>
      </c>
      <c r="C1037" s="64">
        <v>580.19000000000005</v>
      </c>
    </row>
    <row r="1038" spans="1:3">
      <c r="A1038" t="s">
        <v>1499</v>
      </c>
      <c r="B1038" s="64">
        <v>1329.5</v>
      </c>
      <c r="C1038" s="64">
        <v>575.54</v>
      </c>
    </row>
    <row r="1039" spans="1:3">
      <c r="A1039" t="s">
        <v>1500</v>
      </c>
      <c r="B1039" s="64">
        <v>1327.5</v>
      </c>
      <c r="C1039" s="64">
        <v>585.58000000000004</v>
      </c>
    </row>
    <row r="1040" spans="1:3">
      <c r="A1040" t="s">
        <v>1501</v>
      </c>
      <c r="B1040" s="64">
        <v>1302.5</v>
      </c>
      <c r="C1040" s="64">
        <v>575.82000000000005</v>
      </c>
    </row>
    <row r="1041" spans="1:3">
      <c r="A1041" t="s">
        <v>1502</v>
      </c>
      <c r="B1041" s="64">
        <v>1293.5</v>
      </c>
      <c r="C1041" s="64">
        <v>570.58000000000004</v>
      </c>
    </row>
    <row r="1042" spans="1:3">
      <c r="A1042" t="s">
        <v>1503</v>
      </c>
      <c r="B1042" s="64">
        <v>1273.5</v>
      </c>
      <c r="C1042" s="64">
        <v>562</v>
      </c>
    </row>
    <row r="1043" spans="1:3">
      <c r="A1043" t="s">
        <v>1504</v>
      </c>
      <c r="B1043" s="64">
        <v>1241.5</v>
      </c>
      <c r="C1043" s="64">
        <v>546.42999999999995</v>
      </c>
    </row>
    <row r="1044" spans="1:3">
      <c r="A1044" t="s">
        <v>1505</v>
      </c>
      <c r="B1044" s="64">
        <v>1235</v>
      </c>
      <c r="C1044" s="64">
        <v>540.95000000000005</v>
      </c>
    </row>
    <row r="1045" spans="1:3">
      <c r="A1045" t="s">
        <v>1506</v>
      </c>
      <c r="B1045" s="64">
        <v>1217</v>
      </c>
      <c r="C1045" s="64">
        <v>542.34</v>
      </c>
    </row>
    <row r="1046" spans="1:3">
      <c r="A1046" t="s">
        <v>1507</v>
      </c>
      <c r="B1046" s="64">
        <v>1221.5</v>
      </c>
      <c r="C1046" s="64">
        <v>550.97</v>
      </c>
    </row>
    <row r="1047" spans="1:3">
      <c r="A1047" t="s">
        <v>1508</v>
      </c>
      <c r="B1047" s="64">
        <v>1222.5</v>
      </c>
      <c r="C1047" s="64">
        <v>554.41999999999996</v>
      </c>
    </row>
    <row r="1048" spans="1:3">
      <c r="A1048" t="s">
        <v>1509</v>
      </c>
      <c r="B1048" s="64">
        <v>1239</v>
      </c>
      <c r="C1048" s="64">
        <v>563.69000000000005</v>
      </c>
    </row>
    <row r="1049" spans="1:3">
      <c r="A1049" t="s">
        <v>1510</v>
      </c>
      <c r="B1049" s="64">
        <v>1274</v>
      </c>
      <c r="C1049" s="64">
        <v>578.83000000000004</v>
      </c>
    </row>
    <row r="1050" spans="1:3">
      <c r="A1050" t="s">
        <v>1511</v>
      </c>
      <c r="B1050" s="64">
        <v>1309</v>
      </c>
      <c r="C1050" s="64">
        <v>589.64</v>
      </c>
    </row>
    <row r="1051" spans="1:3">
      <c r="A1051" t="s">
        <v>1512</v>
      </c>
      <c r="B1051" s="64">
        <v>1348</v>
      </c>
      <c r="C1051" s="64">
        <v>608.03</v>
      </c>
    </row>
    <row r="1052" spans="1:3">
      <c r="A1052" t="s">
        <v>1513</v>
      </c>
      <c r="B1052" s="64">
        <v>1375</v>
      </c>
      <c r="C1052" s="64">
        <v>614.66</v>
      </c>
    </row>
    <row r="1053" spans="1:3">
      <c r="A1053" t="s">
        <v>1514</v>
      </c>
      <c r="B1053" s="64">
        <v>1375</v>
      </c>
      <c r="C1053" s="64">
        <v>613.57000000000005</v>
      </c>
    </row>
    <row r="1054" spans="1:3">
      <c r="A1054" t="s">
        <v>1515</v>
      </c>
      <c r="B1054" s="64">
        <v>1336</v>
      </c>
      <c r="C1054" s="64">
        <v>596.42999999999995</v>
      </c>
    </row>
    <row r="1055" spans="1:3">
      <c r="A1055" t="s">
        <v>1516</v>
      </c>
      <c r="B1055" s="64">
        <v>1339</v>
      </c>
      <c r="C1055" s="64">
        <v>597.23</v>
      </c>
    </row>
    <row r="1056" spans="1:3">
      <c r="A1056" t="s">
        <v>1517</v>
      </c>
      <c r="B1056" s="64">
        <v>1315.5</v>
      </c>
      <c r="C1056" s="64">
        <v>591.77</v>
      </c>
    </row>
    <row r="1057" spans="1:3">
      <c r="A1057" t="s">
        <v>1518</v>
      </c>
      <c r="B1057" s="64">
        <v>1286.5</v>
      </c>
      <c r="C1057" s="64">
        <v>580.29</v>
      </c>
    </row>
    <row r="1058" spans="1:3">
      <c r="A1058" t="s">
        <v>1519</v>
      </c>
      <c r="B1058" s="64">
        <v>1249</v>
      </c>
      <c r="C1058" s="64">
        <v>557.09</v>
      </c>
    </row>
    <row r="1059" spans="1:3">
      <c r="A1059" t="s">
        <v>1520</v>
      </c>
      <c r="B1059" s="64">
        <v>1233.5</v>
      </c>
      <c r="C1059" s="64">
        <v>553.88</v>
      </c>
    </row>
    <row r="1060" spans="1:3">
      <c r="A1060" t="s">
        <v>1521</v>
      </c>
      <c r="B1060" s="64">
        <v>1208</v>
      </c>
      <c r="C1060" s="64">
        <v>540.98</v>
      </c>
    </row>
    <row r="1061" spans="1:3">
      <c r="A1061" t="s">
        <v>1522</v>
      </c>
      <c r="B1061" s="64">
        <v>1176.5</v>
      </c>
      <c r="C1061" s="64">
        <v>526.63</v>
      </c>
    </row>
    <row r="1062" spans="1:3">
      <c r="A1062" t="s">
        <v>1523</v>
      </c>
      <c r="B1062" s="64">
        <v>1155.5</v>
      </c>
      <c r="C1062" s="64">
        <v>520.26</v>
      </c>
    </row>
    <row r="1063" spans="1:3">
      <c r="A1063" t="s">
        <v>1524</v>
      </c>
      <c r="B1063" s="64">
        <v>1155.5</v>
      </c>
      <c r="C1063" s="64">
        <v>514.24</v>
      </c>
    </row>
    <row r="1064" spans="1:3">
      <c r="A1064" t="s">
        <v>1525</v>
      </c>
      <c r="B1064" s="64">
        <v>1122</v>
      </c>
      <c r="C1064" s="64">
        <v>503.82</v>
      </c>
    </row>
    <row r="1065" spans="1:3">
      <c r="A1065" t="s">
        <v>1526</v>
      </c>
      <c r="B1065" s="64">
        <v>1108</v>
      </c>
      <c r="C1065" s="64">
        <v>499.1</v>
      </c>
    </row>
    <row r="1066" spans="1:3">
      <c r="A1066" t="s">
        <v>1527</v>
      </c>
      <c r="B1066" s="64">
        <v>1106</v>
      </c>
      <c r="C1066" s="64">
        <v>500.23</v>
      </c>
    </row>
    <row r="1067" spans="1:3">
      <c r="A1067" t="s">
        <v>1528</v>
      </c>
      <c r="B1067" s="64">
        <v>1111.5</v>
      </c>
      <c r="C1067" s="64">
        <v>501.35</v>
      </c>
    </row>
    <row r="1068" spans="1:3">
      <c r="A1068" t="s">
        <v>1529</v>
      </c>
      <c r="B1068" s="64">
        <v>1109.5</v>
      </c>
      <c r="C1068" s="64">
        <v>500</v>
      </c>
    </row>
    <row r="1069" spans="1:3">
      <c r="A1069" t="s">
        <v>1530</v>
      </c>
      <c r="B1069" s="64">
        <v>1114</v>
      </c>
      <c r="C1069" s="64">
        <v>502.93</v>
      </c>
    </row>
    <row r="1070" spans="1:3">
      <c r="A1070" t="s">
        <v>1531</v>
      </c>
      <c r="B1070" s="64">
        <v>1126.5</v>
      </c>
      <c r="C1070" s="64">
        <v>510.42</v>
      </c>
    </row>
    <row r="1071" spans="1:3">
      <c r="A1071" t="s">
        <v>1532</v>
      </c>
      <c r="B1071" s="64">
        <v>1138.5</v>
      </c>
      <c r="C1071" s="64">
        <v>512.38</v>
      </c>
    </row>
    <row r="1072" spans="1:3">
      <c r="A1072" t="s">
        <v>1533</v>
      </c>
      <c r="B1072" s="64">
        <v>1154</v>
      </c>
      <c r="C1072" s="64">
        <v>521.46</v>
      </c>
    </row>
    <row r="1073" spans="1:3">
      <c r="A1073" t="s">
        <v>1534</v>
      </c>
      <c r="B1073" s="64">
        <v>1152</v>
      </c>
      <c r="C1073" s="64">
        <v>521.74</v>
      </c>
    </row>
    <row r="1074" spans="1:3">
      <c r="A1074" t="s">
        <v>1535</v>
      </c>
      <c r="B1074" s="64">
        <v>1149.5</v>
      </c>
      <c r="C1074" s="64">
        <v>518.26</v>
      </c>
    </row>
    <row r="1075" spans="1:3">
      <c r="A1075" t="s">
        <v>1536</v>
      </c>
      <c r="B1075" s="64">
        <v>1138.5</v>
      </c>
      <c r="C1075" s="64">
        <v>515.39</v>
      </c>
    </row>
    <row r="1076" spans="1:3">
      <c r="A1076" t="s">
        <v>1537</v>
      </c>
      <c r="B1076" s="64">
        <v>1124</v>
      </c>
      <c r="C1076" s="64">
        <v>507.22</v>
      </c>
    </row>
    <row r="1077" spans="1:3">
      <c r="A1077" t="s">
        <v>1538</v>
      </c>
      <c r="B1077" s="64">
        <v>1123.5</v>
      </c>
      <c r="C1077" s="64">
        <v>505.17</v>
      </c>
    </row>
    <row r="1078" spans="1:3">
      <c r="A1078" t="s">
        <v>1539</v>
      </c>
      <c r="B1078" s="64">
        <v>1132.5</v>
      </c>
      <c r="C1078" s="64">
        <v>509.22</v>
      </c>
    </row>
    <row r="1079" spans="1:3">
      <c r="A1079" t="s">
        <v>1540</v>
      </c>
      <c r="B1079" s="64">
        <v>1128</v>
      </c>
      <c r="C1079" s="64">
        <v>503.35</v>
      </c>
    </row>
    <row r="1080" spans="1:3">
      <c r="A1080" t="s">
        <v>1541</v>
      </c>
      <c r="B1080" s="64">
        <v>1125.5</v>
      </c>
      <c r="C1080" s="64">
        <v>504.03</v>
      </c>
    </row>
    <row r="1081" spans="1:3">
      <c r="A1081" t="s">
        <v>1542</v>
      </c>
      <c r="B1081" s="64">
        <v>1130.5</v>
      </c>
      <c r="C1081" s="64">
        <v>508.32</v>
      </c>
    </row>
    <row r="1082" spans="1:3">
      <c r="A1082" t="s">
        <v>1543</v>
      </c>
      <c r="B1082" s="64">
        <v>1130</v>
      </c>
      <c r="C1082" s="64">
        <v>504.46</v>
      </c>
    </row>
    <row r="1083" spans="1:3">
      <c r="A1083" t="s">
        <v>1544</v>
      </c>
      <c r="B1083" s="64">
        <v>1136.5</v>
      </c>
      <c r="C1083" s="64">
        <v>500</v>
      </c>
    </row>
    <row r="1084" spans="1:3">
      <c r="A1084" t="s">
        <v>1545</v>
      </c>
      <c r="B1084" s="64">
        <v>1132</v>
      </c>
      <c r="C1084" s="64">
        <v>496.71</v>
      </c>
    </row>
    <row r="1085" spans="1:3">
      <c r="A1085" t="s">
        <v>1546</v>
      </c>
      <c r="B1085" s="64">
        <v>1142</v>
      </c>
      <c r="C1085" s="64">
        <v>500</v>
      </c>
    </row>
    <row r="1086" spans="1:3">
      <c r="A1086" t="s">
        <v>1547</v>
      </c>
      <c r="B1086" s="64">
        <v>1150.5</v>
      </c>
      <c r="C1086" s="64">
        <v>508.17</v>
      </c>
    </row>
    <row r="1087" spans="1:3">
      <c r="A1087" t="s">
        <v>1548</v>
      </c>
      <c r="B1087" s="64">
        <v>1151</v>
      </c>
      <c r="C1087" s="64">
        <v>512.01</v>
      </c>
    </row>
    <row r="1088" spans="1:3">
      <c r="A1088" t="s">
        <v>1549</v>
      </c>
      <c r="B1088" s="64">
        <v>1151.5</v>
      </c>
      <c r="C1088" s="64">
        <v>516.6</v>
      </c>
    </row>
    <row r="1089" spans="1:3">
      <c r="A1089" t="s">
        <v>1550</v>
      </c>
      <c r="B1089" s="64">
        <v>1148.5</v>
      </c>
      <c r="C1089" s="64">
        <v>515.72</v>
      </c>
    </row>
    <row r="1090" spans="1:3">
      <c r="A1090" t="s">
        <v>1551</v>
      </c>
      <c r="B1090" s="64">
        <v>1148.5</v>
      </c>
      <c r="C1090" s="64">
        <v>513.64</v>
      </c>
    </row>
    <row r="1091" spans="1:3">
      <c r="A1091" t="s">
        <v>1552</v>
      </c>
      <c r="B1091" s="64">
        <v>1145.5</v>
      </c>
      <c r="C1091" s="64">
        <v>513.67999999999995</v>
      </c>
    </row>
    <row r="1092" spans="1:3">
      <c r="A1092" t="s">
        <v>1553</v>
      </c>
      <c r="B1092" s="64">
        <v>1151</v>
      </c>
      <c r="C1092" s="64">
        <v>514.76</v>
      </c>
    </row>
    <row r="1093" spans="1:3">
      <c r="A1093" t="s">
        <v>1554</v>
      </c>
      <c r="B1093" s="64">
        <v>1150.5</v>
      </c>
      <c r="C1093" s="64">
        <v>509.97</v>
      </c>
    </row>
    <row r="1094" spans="1:3">
      <c r="A1094" t="s">
        <v>1555</v>
      </c>
      <c r="B1094" s="64">
        <v>1150</v>
      </c>
      <c r="C1094" s="64">
        <v>515.70000000000005</v>
      </c>
    </row>
    <row r="1095" spans="1:3">
      <c r="A1095" t="s">
        <v>1556</v>
      </c>
      <c r="B1095" s="64">
        <v>1157</v>
      </c>
      <c r="C1095" s="64">
        <v>518.6</v>
      </c>
    </row>
    <row r="1096" spans="1:3">
      <c r="A1096" t="s">
        <v>1557</v>
      </c>
      <c r="B1096" s="64">
        <v>1150</v>
      </c>
      <c r="C1096" s="64">
        <v>518.49</v>
      </c>
    </row>
    <row r="1097" spans="1:3">
      <c r="A1097" t="s">
        <v>1558</v>
      </c>
      <c r="B1097" s="64">
        <v>1149.5</v>
      </c>
      <c r="C1097" s="64">
        <v>516.4</v>
      </c>
    </row>
    <row r="1098" spans="1:3">
      <c r="A1098" t="s">
        <v>1559</v>
      </c>
      <c r="B1098" s="64">
        <v>1151</v>
      </c>
      <c r="C1098" s="64">
        <v>521.76</v>
      </c>
    </row>
    <row r="1099" spans="1:3">
      <c r="A1099" t="s">
        <v>1560</v>
      </c>
      <c r="B1099" s="64">
        <v>1162</v>
      </c>
      <c r="C1099" s="64">
        <v>528.66</v>
      </c>
    </row>
    <row r="1100" spans="1:3">
      <c r="A1100" t="s">
        <v>1561</v>
      </c>
      <c r="B1100" s="64">
        <v>1161</v>
      </c>
      <c r="C1100" s="64">
        <v>528.21</v>
      </c>
    </row>
    <row r="1101" spans="1:3">
      <c r="A1101" t="s">
        <v>1562</v>
      </c>
      <c r="B1101" s="64">
        <v>1166</v>
      </c>
      <c r="C1101" s="64">
        <v>527.12</v>
      </c>
    </row>
    <row r="1102" spans="1:3">
      <c r="A1102" t="s">
        <v>1563</v>
      </c>
      <c r="B1102" s="64">
        <v>1163</v>
      </c>
      <c r="C1102" s="64">
        <v>527.44000000000005</v>
      </c>
    </row>
    <row r="1103" spans="1:3">
      <c r="A1103" t="s">
        <v>1564</v>
      </c>
      <c r="B1103" s="64">
        <v>1164</v>
      </c>
      <c r="C1103" s="64">
        <v>523.38</v>
      </c>
    </row>
    <row r="1104" spans="1:3">
      <c r="A1104" t="s">
        <v>1565</v>
      </c>
      <c r="B1104" s="64">
        <v>1174</v>
      </c>
      <c r="C1104" s="64">
        <v>530.26</v>
      </c>
    </row>
    <row r="1105" spans="1:3">
      <c r="A1105" t="s">
        <v>1566</v>
      </c>
      <c r="B1105" s="64">
        <v>1164</v>
      </c>
      <c r="C1105" s="64">
        <v>525.51</v>
      </c>
    </row>
    <row r="1106" spans="1:3">
      <c r="A1106" t="s">
        <v>1567</v>
      </c>
      <c r="B1106" s="64">
        <v>1162</v>
      </c>
      <c r="C1106" s="64">
        <v>522.25</v>
      </c>
    </row>
    <row r="1107" spans="1:3">
      <c r="A1107" t="s">
        <v>1568</v>
      </c>
      <c r="B1107" s="64">
        <v>1169</v>
      </c>
      <c r="C1107" s="64">
        <v>528</v>
      </c>
    </row>
    <row r="1108" spans="1:3">
      <c r="A1108" t="s">
        <v>1569</v>
      </c>
      <c r="B1108" s="64">
        <v>1174.5</v>
      </c>
      <c r="C1108" s="64">
        <v>528.82000000000005</v>
      </c>
    </row>
    <row r="1109" spans="1:3">
      <c r="A1109" t="s">
        <v>1570</v>
      </c>
      <c r="B1109" s="64">
        <v>1173.5</v>
      </c>
      <c r="C1109" s="64">
        <v>528.13</v>
      </c>
    </row>
    <row r="1110" spans="1:3">
      <c r="A1110" t="s">
        <v>1571</v>
      </c>
      <c r="B1110" s="64">
        <v>1166</v>
      </c>
      <c r="C1110" s="64">
        <v>526.89</v>
      </c>
    </row>
    <row r="1111" spans="1:3">
      <c r="A1111" t="s">
        <v>1572</v>
      </c>
      <c r="B1111" s="64">
        <v>1168</v>
      </c>
      <c r="C1111" s="64">
        <v>525.65</v>
      </c>
    </row>
    <row r="1112" spans="1:3">
      <c r="A1112" t="s">
        <v>1573</v>
      </c>
      <c r="B1112" s="64">
        <v>1173.5</v>
      </c>
      <c r="C1112" s="64">
        <v>528.13</v>
      </c>
    </row>
    <row r="1113" spans="1:3">
      <c r="A1113" t="s">
        <v>1574</v>
      </c>
      <c r="B1113" s="64">
        <v>1170</v>
      </c>
      <c r="C1113" s="64">
        <v>520</v>
      </c>
    </row>
    <row r="1114" spans="1:3">
      <c r="A1114" t="s">
        <v>1575</v>
      </c>
      <c r="B1114" s="64">
        <v>1167.5</v>
      </c>
      <c r="C1114" s="64">
        <v>523.54</v>
      </c>
    </row>
    <row r="1115" spans="1:3">
      <c r="A1115" t="s">
        <v>1576</v>
      </c>
      <c r="B1115" s="64">
        <v>1159</v>
      </c>
      <c r="C1115" s="64">
        <v>521.37</v>
      </c>
    </row>
    <row r="1116" spans="1:3">
      <c r="A1116" t="s">
        <v>1577</v>
      </c>
      <c r="B1116" s="64">
        <v>1143</v>
      </c>
      <c r="C1116" s="64">
        <v>516.96</v>
      </c>
    </row>
    <row r="1117" spans="1:3">
      <c r="A1117" t="s">
        <v>1578</v>
      </c>
      <c r="B1117" s="64">
        <v>1134.5</v>
      </c>
      <c r="C1117" s="64">
        <v>511.04</v>
      </c>
    </row>
    <row r="1118" spans="1:3">
      <c r="A1118" t="s">
        <v>1579</v>
      </c>
      <c r="B1118" s="64">
        <v>1145.5</v>
      </c>
      <c r="C1118" s="64">
        <v>515.99</v>
      </c>
    </row>
    <row r="1119" spans="1:3">
      <c r="A1119" t="s">
        <v>1580</v>
      </c>
      <c r="B1119" s="64">
        <v>1139</v>
      </c>
      <c r="C1119" s="64">
        <v>511.22</v>
      </c>
    </row>
    <row r="1120" spans="1:3">
      <c r="A1120" t="s">
        <v>1581</v>
      </c>
      <c r="B1120" s="64">
        <v>1138</v>
      </c>
      <c r="C1120" s="64">
        <v>511.92</v>
      </c>
    </row>
    <row r="1121" spans="1:3">
      <c r="A1121" t="s">
        <v>1582</v>
      </c>
      <c r="B1121" s="64">
        <v>1139.5</v>
      </c>
      <c r="C1121" s="64">
        <v>510.99</v>
      </c>
    </row>
    <row r="1122" spans="1:3">
      <c r="A1122" t="s">
        <v>1583</v>
      </c>
      <c r="B1122" s="64">
        <v>1137.5</v>
      </c>
      <c r="C1122" s="64">
        <v>506.05</v>
      </c>
    </row>
    <row r="1123" spans="1:3">
      <c r="A1123" t="s">
        <v>1584</v>
      </c>
      <c r="B1123" s="64">
        <v>1138.5</v>
      </c>
      <c r="C1123" s="64">
        <v>501.54</v>
      </c>
    </row>
    <row r="1124" spans="1:3">
      <c r="A1124" t="s">
        <v>1585</v>
      </c>
      <c r="B1124" s="64">
        <v>1139</v>
      </c>
      <c r="C1124" s="64">
        <v>503.76</v>
      </c>
    </row>
    <row r="1125" spans="1:3">
      <c r="A1125" t="s">
        <v>1586</v>
      </c>
      <c r="B1125" s="64">
        <v>1137</v>
      </c>
      <c r="C1125" s="64">
        <v>503.32</v>
      </c>
    </row>
    <row r="1126" spans="1:3">
      <c r="A1126" t="s">
        <v>1587</v>
      </c>
      <c r="B1126" s="64">
        <v>1131</v>
      </c>
      <c r="C1126" s="64">
        <v>494.97</v>
      </c>
    </row>
    <row r="1127" spans="1:3">
      <c r="A1127" t="s">
        <v>1588</v>
      </c>
      <c r="B1127" s="64">
        <v>1135.5</v>
      </c>
      <c r="C1127" s="64">
        <v>499.56</v>
      </c>
    </row>
    <row r="1128" spans="1:3">
      <c r="A1128" t="s">
        <v>1589</v>
      </c>
      <c r="B1128" s="64">
        <v>1137.5</v>
      </c>
      <c r="C1128" s="64">
        <v>495.21</v>
      </c>
    </row>
    <row r="1129" spans="1:3">
      <c r="A1129" t="s">
        <v>1590</v>
      </c>
      <c r="B1129" s="64">
        <v>1144.5</v>
      </c>
      <c r="C1129" s="64">
        <v>500.88</v>
      </c>
    </row>
    <row r="1130" spans="1:3">
      <c r="A1130" t="s">
        <v>1591</v>
      </c>
      <c r="B1130" s="64">
        <v>1130.5</v>
      </c>
      <c r="C1130" s="64">
        <v>497.14</v>
      </c>
    </row>
    <row r="1131" spans="1:3">
      <c r="A1131" t="s">
        <v>1592</v>
      </c>
      <c r="B1131" s="64">
        <v>1132.5</v>
      </c>
      <c r="C1131" s="64">
        <v>496.93</v>
      </c>
    </row>
    <row r="1132" spans="1:3">
      <c r="A1132" t="s">
        <v>1593</v>
      </c>
      <c r="B1132" s="64">
        <v>1138</v>
      </c>
      <c r="C1132" s="64">
        <v>498.69</v>
      </c>
    </row>
    <row r="1133" spans="1:3">
      <c r="A1133" t="s">
        <v>1594</v>
      </c>
      <c r="B1133" s="64">
        <v>1130.5</v>
      </c>
      <c r="C1133" s="64">
        <v>497.8</v>
      </c>
    </row>
    <row r="1134" spans="1:3">
      <c r="A1134" t="s">
        <v>1595</v>
      </c>
      <c r="B1134" s="64">
        <v>1137.5</v>
      </c>
      <c r="C1134" s="64">
        <v>502.43</v>
      </c>
    </row>
    <row r="1135" spans="1:3">
      <c r="A1135" t="s">
        <v>1596</v>
      </c>
      <c r="B1135" s="64">
        <v>1133</v>
      </c>
      <c r="C1135" s="64">
        <v>501.77</v>
      </c>
    </row>
    <row r="1136" spans="1:3">
      <c r="A1136" t="s">
        <v>1597</v>
      </c>
      <c r="B1136" s="64">
        <v>1141</v>
      </c>
      <c r="C1136" s="64">
        <v>506.89</v>
      </c>
    </row>
    <row r="1137" spans="1:3">
      <c r="A1137" t="s">
        <v>1598</v>
      </c>
      <c r="B1137" s="64">
        <v>1141</v>
      </c>
      <c r="C1137" s="64">
        <v>504.87</v>
      </c>
    </row>
    <row r="1138" spans="1:3">
      <c r="A1138" t="s">
        <v>1599</v>
      </c>
      <c r="B1138" s="64">
        <v>1146</v>
      </c>
      <c r="C1138" s="64">
        <v>505.74</v>
      </c>
    </row>
    <row r="1139" spans="1:3">
      <c r="A1139" t="s">
        <v>1600</v>
      </c>
      <c r="B1139" s="64">
        <v>1147.5</v>
      </c>
      <c r="C1139" s="64">
        <v>503.29</v>
      </c>
    </row>
    <row r="1140" spans="1:3">
      <c r="A1140" t="s">
        <v>1601</v>
      </c>
      <c r="B1140" s="64">
        <v>1158</v>
      </c>
      <c r="C1140" s="64">
        <v>506.56</v>
      </c>
    </row>
    <row r="1141" spans="1:3">
      <c r="A1141" t="s">
        <v>1602</v>
      </c>
      <c r="B1141" s="64">
        <v>1165.5</v>
      </c>
      <c r="C1141" s="64">
        <v>514.34</v>
      </c>
    </row>
    <row r="1142" spans="1:3">
      <c r="A1142" t="s">
        <v>1603</v>
      </c>
      <c r="B1142" s="64">
        <v>1170.5</v>
      </c>
      <c r="C1142" s="64">
        <v>519.53</v>
      </c>
    </row>
    <row r="1143" spans="1:3">
      <c r="A1143" t="s">
        <v>1604</v>
      </c>
      <c r="B1143" s="64">
        <v>1178</v>
      </c>
      <c r="C1143" s="64">
        <v>525.19000000000005</v>
      </c>
    </row>
    <row r="1144" spans="1:3">
      <c r="A1144" t="s">
        <v>1605</v>
      </c>
      <c r="B1144" s="64">
        <v>1165.5</v>
      </c>
      <c r="C1144" s="64">
        <v>519.85</v>
      </c>
    </row>
    <row r="1145" spans="1:3">
      <c r="A1145" t="s">
        <v>1606</v>
      </c>
      <c r="B1145" s="64">
        <v>1166.5</v>
      </c>
      <c r="C1145" s="64">
        <v>520.29</v>
      </c>
    </row>
    <row r="1146" spans="1:3">
      <c r="A1146" t="s">
        <v>1607</v>
      </c>
      <c r="B1146" s="64">
        <v>1163.5</v>
      </c>
      <c r="C1146" s="64">
        <v>518.49</v>
      </c>
    </row>
    <row r="1147" spans="1:3">
      <c r="A1147" t="s">
        <v>1608</v>
      </c>
      <c r="B1147" s="64">
        <v>1158.5</v>
      </c>
      <c r="C1147" s="64">
        <v>518.34</v>
      </c>
    </row>
    <row r="1148" spans="1:3">
      <c r="A1148" t="s">
        <v>1609</v>
      </c>
      <c r="B1148" s="64">
        <v>1157</v>
      </c>
      <c r="C1148" s="64">
        <v>515.6</v>
      </c>
    </row>
    <row r="1149" spans="1:3">
      <c r="A1149" t="s">
        <v>1610</v>
      </c>
      <c r="B1149" s="64">
        <v>1157.5</v>
      </c>
      <c r="C1149" s="64">
        <v>516.04999999999995</v>
      </c>
    </row>
    <row r="1150" spans="1:3">
      <c r="A1150" t="s">
        <v>1611</v>
      </c>
      <c r="B1150" s="64">
        <v>1157</v>
      </c>
      <c r="C1150" s="64">
        <v>510.59</v>
      </c>
    </row>
    <row r="1151" spans="1:3">
      <c r="A1151" t="s">
        <v>1612</v>
      </c>
      <c r="B1151" s="64">
        <v>1153</v>
      </c>
      <c r="C1151" s="64">
        <v>503.93</v>
      </c>
    </row>
    <row r="1152" spans="1:3">
      <c r="A1152" t="s">
        <v>1613</v>
      </c>
      <c r="B1152" s="64">
        <v>1157.5</v>
      </c>
      <c r="C1152" s="64">
        <v>505.46</v>
      </c>
    </row>
    <row r="1153" spans="1:3">
      <c r="A1153" t="s">
        <v>1614</v>
      </c>
      <c r="B1153" s="64">
        <v>1153.5</v>
      </c>
      <c r="C1153" s="64">
        <v>503.27</v>
      </c>
    </row>
    <row r="1154" spans="1:3">
      <c r="A1154" t="s">
        <v>1615</v>
      </c>
      <c r="B1154" s="64">
        <v>1151.5</v>
      </c>
      <c r="C1154" s="64">
        <v>492.51</v>
      </c>
    </row>
    <row r="1155" spans="1:3">
      <c r="A1155" t="s">
        <v>1616</v>
      </c>
      <c r="B1155" s="64">
        <v>1146.5</v>
      </c>
      <c r="C1155" s="64">
        <v>489.54</v>
      </c>
    </row>
    <row r="1156" spans="1:3">
      <c r="A1156" t="s">
        <v>1617</v>
      </c>
      <c r="B1156" s="64">
        <v>1140.5</v>
      </c>
      <c r="C1156" s="64">
        <v>489.7</v>
      </c>
    </row>
    <row r="1157" spans="1:3">
      <c r="A1157" t="s">
        <v>1618</v>
      </c>
      <c r="B1157" s="64">
        <v>1137</v>
      </c>
      <c r="C1157" s="64">
        <v>482.8</v>
      </c>
    </row>
    <row r="1158" spans="1:3">
      <c r="A1158" t="s">
        <v>1619</v>
      </c>
      <c r="B1158" s="64">
        <v>1136</v>
      </c>
      <c r="C1158" s="64">
        <v>480.34</v>
      </c>
    </row>
    <row r="1159" spans="1:3">
      <c r="A1159" t="s">
        <v>1620</v>
      </c>
      <c r="B1159" s="64">
        <v>1126</v>
      </c>
      <c r="C1159" s="64">
        <v>473.51</v>
      </c>
    </row>
    <row r="1160" spans="1:3">
      <c r="A1160" t="s">
        <v>1621</v>
      </c>
      <c r="B1160" s="64">
        <v>1122.5</v>
      </c>
      <c r="C1160" s="64">
        <v>468.68</v>
      </c>
    </row>
    <row r="1161" spans="1:3">
      <c r="A1161" t="s">
        <v>1622</v>
      </c>
      <c r="B1161" s="64">
        <v>1116</v>
      </c>
      <c r="C1161" s="64">
        <v>463.46</v>
      </c>
    </row>
    <row r="1162" spans="1:3">
      <c r="A1162" t="s">
        <v>1623</v>
      </c>
      <c r="B1162" s="64">
        <v>1114.5</v>
      </c>
      <c r="C1162" s="64">
        <v>467.3</v>
      </c>
    </row>
    <row r="1163" spans="1:3">
      <c r="A1163" t="s">
        <v>1624</v>
      </c>
      <c r="B1163" s="64">
        <v>1107</v>
      </c>
      <c r="C1163" s="64">
        <v>455.56</v>
      </c>
    </row>
    <row r="1164" spans="1:3">
      <c r="A1164" t="s">
        <v>1625</v>
      </c>
      <c r="B1164" s="64">
        <v>1100</v>
      </c>
      <c r="C1164" s="64">
        <v>455.68</v>
      </c>
    </row>
    <row r="1165" spans="1:3">
      <c r="A1165" t="s">
        <v>1626</v>
      </c>
      <c r="B1165" s="64">
        <v>1089</v>
      </c>
      <c r="C1165" s="64">
        <v>444.31</v>
      </c>
    </row>
    <row r="1166" spans="1:3">
      <c r="A1166" t="s">
        <v>1627</v>
      </c>
      <c r="B1166" s="64">
        <v>1093.5</v>
      </c>
      <c r="C1166" s="64">
        <v>446.33</v>
      </c>
    </row>
    <row r="1167" spans="1:3">
      <c r="A1167" t="s">
        <v>1628</v>
      </c>
      <c r="B1167" s="64">
        <v>1093</v>
      </c>
      <c r="C1167" s="64">
        <v>440.02</v>
      </c>
    </row>
    <row r="1168" spans="1:3">
      <c r="A1168" t="s">
        <v>1629</v>
      </c>
      <c r="B1168" s="64">
        <v>1088</v>
      </c>
      <c r="C1168" s="64">
        <v>437.3</v>
      </c>
    </row>
    <row r="1169" spans="1:3">
      <c r="A1169" t="s">
        <v>1630</v>
      </c>
      <c r="B1169" s="64">
        <v>1081.5</v>
      </c>
      <c r="C1169" s="64">
        <v>437.32</v>
      </c>
    </row>
    <row r="1170" spans="1:3">
      <c r="A1170" t="s">
        <v>1631</v>
      </c>
      <c r="B1170" s="64">
        <v>1078</v>
      </c>
      <c r="C1170" s="64">
        <v>443.8</v>
      </c>
    </row>
    <row r="1171" spans="1:3">
      <c r="A1171" t="s">
        <v>1632</v>
      </c>
      <c r="B1171" s="64">
        <v>1076</v>
      </c>
      <c r="C1171" s="64">
        <v>447.22</v>
      </c>
    </row>
    <row r="1172" spans="1:3">
      <c r="A1172" t="s">
        <v>1633</v>
      </c>
      <c r="B1172" s="64">
        <v>1076.5</v>
      </c>
      <c r="C1172" s="64">
        <v>452.12</v>
      </c>
    </row>
    <row r="1173" spans="1:3">
      <c r="A1173" t="s">
        <v>1634</v>
      </c>
      <c r="B1173" s="64">
        <v>1076</v>
      </c>
      <c r="C1173" s="64">
        <v>450.59</v>
      </c>
    </row>
    <row r="1174" spans="1:3">
      <c r="A1174" t="s">
        <v>1635</v>
      </c>
      <c r="B1174" s="64">
        <v>1067</v>
      </c>
      <c r="C1174" s="64">
        <v>441.27</v>
      </c>
    </row>
    <row r="1175" spans="1:3">
      <c r="A1175" t="s">
        <v>1636</v>
      </c>
      <c r="B1175" s="64">
        <v>1075.5</v>
      </c>
      <c r="C1175" s="64">
        <v>450.19</v>
      </c>
    </row>
    <row r="1176" spans="1:3">
      <c r="A1176" t="s">
        <v>1637</v>
      </c>
      <c r="B1176" s="64">
        <v>1074</v>
      </c>
      <c r="C1176" s="64">
        <v>447.13</v>
      </c>
    </row>
    <row r="1177" spans="1:3">
      <c r="A1177" t="s">
        <v>1638</v>
      </c>
      <c r="B1177" s="64">
        <v>1081</v>
      </c>
      <c r="C1177" s="64">
        <v>443.4</v>
      </c>
    </row>
    <row r="1178" spans="1:3">
      <c r="A1178" t="s">
        <v>1639</v>
      </c>
      <c r="B1178" s="64">
        <v>1081.5</v>
      </c>
      <c r="C1178" s="64">
        <v>438.03</v>
      </c>
    </row>
    <row r="1179" spans="1:3">
      <c r="A1179" t="s">
        <v>1640</v>
      </c>
      <c r="B1179" s="64">
        <v>1080.5</v>
      </c>
      <c r="C1179" s="64">
        <v>443.56</v>
      </c>
    </row>
    <row r="1180" spans="1:3">
      <c r="A1180" t="s">
        <v>1641</v>
      </c>
      <c r="B1180" s="64">
        <v>1078.5</v>
      </c>
      <c r="C1180" s="64">
        <v>438.06</v>
      </c>
    </row>
    <row r="1181" spans="1:3">
      <c r="A1181" t="s">
        <v>1642</v>
      </c>
      <c r="B1181" s="64">
        <v>1074</v>
      </c>
      <c r="C1181" s="64">
        <v>434.11</v>
      </c>
    </row>
    <row r="1182" spans="1:3">
      <c r="A1182" t="s">
        <v>1643</v>
      </c>
      <c r="B1182" s="64">
        <v>1072</v>
      </c>
      <c r="C1182" s="64">
        <v>430.87</v>
      </c>
    </row>
    <row r="1183" spans="1:3">
      <c r="A1183" t="s">
        <v>1644</v>
      </c>
      <c r="B1183" s="64">
        <v>1065.5</v>
      </c>
      <c r="C1183" s="64">
        <v>424.67</v>
      </c>
    </row>
    <row r="1184" spans="1:3">
      <c r="A1184" t="s">
        <v>1645</v>
      </c>
      <c r="B1184" s="64">
        <v>1065</v>
      </c>
      <c r="C1184" s="64">
        <v>432.4</v>
      </c>
    </row>
    <row r="1185" spans="1:3">
      <c r="A1185" t="s">
        <v>1646</v>
      </c>
      <c r="B1185" s="64">
        <v>1063</v>
      </c>
      <c r="C1185" s="64">
        <v>420.82</v>
      </c>
    </row>
    <row r="1186" spans="1:3">
      <c r="A1186" t="s">
        <v>1647</v>
      </c>
      <c r="B1186" s="64">
        <v>1068.5</v>
      </c>
      <c r="C1186" s="64">
        <v>432.24</v>
      </c>
    </row>
    <row r="1187" spans="1:3">
      <c r="A1187" t="s">
        <v>1648</v>
      </c>
      <c r="B1187" s="64">
        <v>1070.5</v>
      </c>
      <c r="C1187" s="64">
        <v>434.28</v>
      </c>
    </row>
    <row r="1188" spans="1:3">
      <c r="A1188" t="s">
        <v>1649</v>
      </c>
      <c r="B1188" s="64">
        <v>1072</v>
      </c>
      <c r="C1188" s="64">
        <v>444.26</v>
      </c>
    </row>
    <row r="1189" spans="1:3">
      <c r="A1189" t="s">
        <v>1650</v>
      </c>
      <c r="B1189" s="64">
        <v>1073.5</v>
      </c>
      <c r="C1189" s="64">
        <v>434.26</v>
      </c>
    </row>
    <row r="1190" spans="1:3">
      <c r="A1190" t="s">
        <v>1651</v>
      </c>
      <c r="B1190" s="64">
        <v>1083</v>
      </c>
      <c r="C1190" s="64">
        <v>432.68</v>
      </c>
    </row>
    <row r="1191" spans="1:3">
      <c r="A1191" t="s">
        <v>1652</v>
      </c>
      <c r="B1191" s="64">
        <v>1106.5</v>
      </c>
      <c r="C1191" s="64">
        <v>441.01</v>
      </c>
    </row>
    <row r="1192" spans="1:3">
      <c r="A1192" t="s">
        <v>1653</v>
      </c>
      <c r="B1192" s="64">
        <v>1118.5</v>
      </c>
      <c r="C1192" s="64">
        <v>445.09</v>
      </c>
    </row>
    <row r="1193" spans="1:3">
      <c r="A1193" t="s">
        <v>1654</v>
      </c>
      <c r="B1193" s="64">
        <v>1130</v>
      </c>
      <c r="C1193" s="64">
        <v>443.14</v>
      </c>
    </row>
    <row r="1194" spans="1:3">
      <c r="A1194" t="s">
        <v>1655</v>
      </c>
      <c r="B1194" s="64">
        <v>1121.5</v>
      </c>
      <c r="C1194" s="64">
        <v>437.06</v>
      </c>
    </row>
    <row r="1195" spans="1:3">
      <c r="A1195" t="s">
        <v>1656</v>
      </c>
      <c r="B1195" s="64">
        <v>1143.5</v>
      </c>
      <c r="C1195" s="64">
        <v>447.55</v>
      </c>
    </row>
    <row r="1196" spans="1:3">
      <c r="A1196" t="s">
        <v>1657</v>
      </c>
      <c r="B1196" s="64">
        <v>1148</v>
      </c>
      <c r="C1196" s="64">
        <v>447.91</v>
      </c>
    </row>
    <row r="1197" spans="1:3">
      <c r="A1197" t="s">
        <v>1658</v>
      </c>
      <c r="B1197" s="64">
        <v>1158</v>
      </c>
      <c r="C1197" s="64">
        <v>452.34</v>
      </c>
    </row>
    <row r="1198" spans="1:3">
      <c r="A1198" t="s">
        <v>1659</v>
      </c>
      <c r="B1198" s="64">
        <v>1155.5</v>
      </c>
      <c r="C1198" s="64">
        <v>445.11</v>
      </c>
    </row>
    <row r="1199" spans="1:3">
      <c r="A1199" t="s">
        <v>1660</v>
      </c>
      <c r="B1199" s="64">
        <v>1167.5</v>
      </c>
      <c r="C1199" s="64">
        <v>450.08</v>
      </c>
    </row>
    <row r="1200" spans="1:3">
      <c r="A1200" t="s">
        <v>1661</v>
      </c>
      <c r="B1200" s="64">
        <v>1171.5</v>
      </c>
      <c r="C1200" s="64">
        <v>450.23</v>
      </c>
    </row>
    <row r="1201" spans="1:3">
      <c r="A1201" t="s">
        <v>1662</v>
      </c>
      <c r="B1201" s="64">
        <v>1166.5</v>
      </c>
      <c r="C1201" s="64">
        <v>450.56</v>
      </c>
    </row>
    <row r="1202" spans="1:3">
      <c r="A1202" t="s">
        <v>1663</v>
      </c>
      <c r="B1202" s="64">
        <v>1164</v>
      </c>
      <c r="C1202" s="64">
        <v>451.16</v>
      </c>
    </row>
    <row r="1203" spans="1:3">
      <c r="A1203" t="s">
        <v>1664</v>
      </c>
      <c r="B1203" s="64">
        <v>1165</v>
      </c>
      <c r="C1203" s="64">
        <v>463.4</v>
      </c>
    </row>
    <row r="1204" spans="1:3">
      <c r="A1204" t="s">
        <v>1665</v>
      </c>
      <c r="B1204" s="64">
        <v>1166</v>
      </c>
      <c r="C1204" s="64">
        <v>457.25</v>
      </c>
    </row>
    <row r="1205" spans="1:3">
      <c r="A1205" t="s">
        <v>1666</v>
      </c>
      <c r="B1205" s="64">
        <v>1167.5</v>
      </c>
      <c r="C1205" s="64">
        <v>460.01</v>
      </c>
    </row>
    <row r="1206" spans="1:3">
      <c r="A1206" t="s">
        <v>1667</v>
      </c>
      <c r="B1206" s="64">
        <v>1172.5</v>
      </c>
      <c r="C1206" s="64">
        <v>468.06</v>
      </c>
    </row>
    <row r="1207" spans="1:3">
      <c r="A1207" t="s">
        <v>1668</v>
      </c>
      <c r="B1207" s="64">
        <v>1173</v>
      </c>
      <c r="C1207" s="64">
        <v>465.66</v>
      </c>
    </row>
    <row r="1208" spans="1:3">
      <c r="A1208" t="s">
        <v>1669</v>
      </c>
      <c r="B1208" s="64">
        <v>1175</v>
      </c>
      <c r="C1208" s="64">
        <v>457.73</v>
      </c>
    </row>
    <row r="1209" spans="1:3">
      <c r="A1209" t="s">
        <v>1670</v>
      </c>
      <c r="B1209" s="64">
        <v>1183</v>
      </c>
      <c r="C1209" s="64">
        <v>463.38</v>
      </c>
    </row>
    <row r="1210" spans="1:3">
      <c r="A1210" t="s">
        <v>1671</v>
      </c>
      <c r="B1210" s="64">
        <v>1194</v>
      </c>
      <c r="C1210" s="64">
        <v>463.87</v>
      </c>
    </row>
    <row r="1211" spans="1:3">
      <c r="A1211" t="s">
        <v>1672</v>
      </c>
      <c r="B1211" s="64">
        <v>1198.5</v>
      </c>
      <c r="C1211" s="64">
        <v>469.08</v>
      </c>
    </row>
    <row r="1212" spans="1:3">
      <c r="A1212" t="s">
        <v>1673</v>
      </c>
      <c r="B1212" s="64">
        <v>1199</v>
      </c>
      <c r="C1212" s="64">
        <v>463.65</v>
      </c>
    </row>
    <row r="1213" spans="1:3">
      <c r="A1213" t="s">
        <v>1674</v>
      </c>
      <c r="B1213" s="64">
        <v>1209.5</v>
      </c>
      <c r="C1213" s="64">
        <v>465.91</v>
      </c>
    </row>
    <row r="1214" spans="1:3">
      <c r="A1214" t="s">
        <v>1675</v>
      </c>
      <c r="B1214" s="64">
        <v>1210.5</v>
      </c>
      <c r="C1214" s="64">
        <v>463.62</v>
      </c>
    </row>
    <row r="1215" spans="1:3">
      <c r="A1215" t="s">
        <v>1676</v>
      </c>
      <c r="B1215" s="64">
        <v>1209.5</v>
      </c>
      <c r="C1215" s="64">
        <v>466.09</v>
      </c>
    </row>
    <row r="1216" spans="1:3">
      <c r="A1216" t="s">
        <v>1677</v>
      </c>
      <c r="B1216" s="64">
        <v>1199.5</v>
      </c>
      <c r="C1216" s="64">
        <v>459.23</v>
      </c>
    </row>
    <row r="1217" spans="1:3">
      <c r="A1217" t="s">
        <v>1678</v>
      </c>
      <c r="B1217" s="64">
        <v>1198.5</v>
      </c>
      <c r="C1217" s="64">
        <v>452.09</v>
      </c>
    </row>
    <row r="1218" spans="1:3">
      <c r="A1218" t="s">
        <v>1679</v>
      </c>
      <c r="B1218" s="64">
        <v>1202</v>
      </c>
      <c r="C1218" s="64">
        <v>452.05</v>
      </c>
    </row>
    <row r="1219" spans="1:3">
      <c r="A1219" t="s">
        <v>1680</v>
      </c>
      <c r="B1219" s="64">
        <v>1208</v>
      </c>
      <c r="C1219" s="64">
        <v>449.57</v>
      </c>
    </row>
    <row r="1220" spans="1:3">
      <c r="A1220" t="s">
        <v>1681</v>
      </c>
      <c r="B1220" s="64">
        <v>1208.5</v>
      </c>
      <c r="C1220" s="64">
        <v>440.9</v>
      </c>
    </row>
    <row r="1221" spans="1:3">
      <c r="A1221" t="s">
        <v>1682</v>
      </c>
      <c r="B1221" s="64">
        <v>1202.5</v>
      </c>
      <c r="C1221" s="64">
        <v>445.04</v>
      </c>
    </row>
    <row r="1222" spans="1:3">
      <c r="A1222" t="s">
        <v>1683</v>
      </c>
      <c r="B1222" s="64">
        <v>1209</v>
      </c>
      <c r="C1222" s="64">
        <v>455.54</v>
      </c>
    </row>
    <row r="1223" spans="1:3">
      <c r="A1223" t="s">
        <v>1684</v>
      </c>
      <c r="B1223" s="64">
        <v>1204</v>
      </c>
      <c r="C1223" s="64">
        <v>453.31</v>
      </c>
    </row>
    <row r="1224" spans="1:3">
      <c r="A1224" t="s">
        <v>1685</v>
      </c>
      <c r="B1224" s="64">
        <v>1204.5</v>
      </c>
      <c r="C1224" s="64">
        <v>452.48</v>
      </c>
    </row>
    <row r="1225" spans="1:3">
      <c r="A1225" t="s">
        <v>1686</v>
      </c>
      <c r="B1225" s="64">
        <v>1200</v>
      </c>
      <c r="C1225" s="64">
        <v>443.3</v>
      </c>
    </row>
    <row r="1226" spans="1:3">
      <c r="A1226" t="s">
        <v>1687</v>
      </c>
      <c r="B1226" s="64">
        <v>1205</v>
      </c>
      <c r="C1226" s="64">
        <v>450.13</v>
      </c>
    </row>
    <row r="1227" spans="1:3">
      <c r="A1227" t="s">
        <v>1688</v>
      </c>
      <c r="B1227" s="64">
        <v>1202.5</v>
      </c>
      <c r="C1227" s="64">
        <v>444.71</v>
      </c>
    </row>
    <row r="1228" spans="1:3">
      <c r="A1228" t="s">
        <v>1689</v>
      </c>
      <c r="B1228" s="64">
        <v>1208.5</v>
      </c>
      <c r="C1228" s="64">
        <v>455.18</v>
      </c>
    </row>
    <row r="1229" spans="1:3">
      <c r="A1229" t="s">
        <v>1690</v>
      </c>
      <c r="B1229" s="64">
        <v>1209.5</v>
      </c>
      <c r="C1229" s="64">
        <v>449.29</v>
      </c>
    </row>
    <row r="1230" spans="1:3">
      <c r="A1230" t="s">
        <v>1691</v>
      </c>
      <c r="B1230" s="64">
        <v>1205</v>
      </c>
      <c r="C1230" s="64">
        <v>443.67</v>
      </c>
    </row>
    <row r="1231" spans="1:3">
      <c r="A1231" t="s">
        <v>1692</v>
      </c>
      <c r="B1231" s="64">
        <v>1222.5</v>
      </c>
      <c r="C1231" s="64">
        <v>453.11</v>
      </c>
    </row>
    <row r="1232" spans="1:3">
      <c r="A1232" t="s">
        <v>1693</v>
      </c>
      <c r="B1232" s="64">
        <v>1216</v>
      </c>
      <c r="C1232" s="64">
        <v>449.21</v>
      </c>
    </row>
    <row r="1233" spans="1:3">
      <c r="A1233" t="s">
        <v>1694</v>
      </c>
      <c r="B1233" s="64">
        <v>1214</v>
      </c>
      <c r="C1233" s="64">
        <v>455.02</v>
      </c>
    </row>
    <row r="1234" spans="1:3">
      <c r="A1234" t="s">
        <v>1695</v>
      </c>
      <c r="B1234" s="64">
        <v>1210.5</v>
      </c>
      <c r="C1234" s="64">
        <v>458.7</v>
      </c>
    </row>
    <row r="1235" spans="1:3">
      <c r="A1235" t="s">
        <v>1696</v>
      </c>
      <c r="B1235" s="64">
        <v>1221</v>
      </c>
      <c r="C1235" s="64">
        <v>457.65</v>
      </c>
    </row>
    <row r="1236" spans="1:3">
      <c r="A1236" t="s">
        <v>1697</v>
      </c>
      <c r="B1236" s="64">
        <v>1220.5</v>
      </c>
      <c r="C1236" s="64">
        <v>463.54</v>
      </c>
    </row>
    <row r="1237" spans="1:3">
      <c r="A1237" t="s">
        <v>1698</v>
      </c>
      <c r="B1237" s="64">
        <v>1210.5</v>
      </c>
      <c r="C1237" s="64">
        <v>462.02</v>
      </c>
    </row>
    <row r="1238" spans="1:3">
      <c r="A1238" t="s">
        <v>1699</v>
      </c>
      <c r="B1238" s="64">
        <v>1207</v>
      </c>
      <c r="C1238" s="64">
        <v>458.24</v>
      </c>
    </row>
    <row r="1239" spans="1:3">
      <c r="A1239" t="s">
        <v>1700</v>
      </c>
      <c r="B1239" s="64">
        <v>1217</v>
      </c>
      <c r="C1239" s="64">
        <v>464.33</v>
      </c>
    </row>
    <row r="1240" spans="1:3">
      <c r="A1240" t="s">
        <v>1701</v>
      </c>
      <c r="B1240" s="64">
        <v>1231.5</v>
      </c>
      <c r="C1240" s="64">
        <v>464.72</v>
      </c>
    </row>
    <row r="1241" spans="1:3">
      <c r="A1241" t="s">
        <v>1702</v>
      </c>
      <c r="B1241" s="64">
        <v>1255.5</v>
      </c>
      <c r="C1241" s="64">
        <v>479.93</v>
      </c>
    </row>
    <row r="1242" spans="1:3">
      <c r="A1242" t="s">
        <v>1703</v>
      </c>
      <c r="B1242" s="64">
        <v>1320.5</v>
      </c>
      <c r="C1242" s="64">
        <v>506.72</v>
      </c>
    </row>
    <row r="1243" spans="1:3">
      <c r="A1243" t="s">
        <v>1704</v>
      </c>
      <c r="B1243" s="64">
        <v>1330.5</v>
      </c>
      <c r="C1243" s="64">
        <v>516.5</v>
      </c>
    </row>
    <row r="1244" spans="1:3">
      <c r="A1244" t="s">
        <v>1705</v>
      </c>
      <c r="B1244" s="64">
        <v>1326.5</v>
      </c>
      <c r="C1244" s="64">
        <v>513.75</v>
      </c>
    </row>
    <row r="1245" spans="1:3">
      <c r="A1245" t="s">
        <v>1706</v>
      </c>
      <c r="B1245" s="64">
        <v>1330</v>
      </c>
      <c r="C1245" s="64">
        <v>514.11</v>
      </c>
    </row>
    <row r="1246" spans="1:3">
      <c r="A1246" t="s">
        <v>1707</v>
      </c>
      <c r="B1246" s="64">
        <v>1333.5</v>
      </c>
      <c r="C1246" s="64">
        <v>518.66999999999996</v>
      </c>
    </row>
    <row r="1247" spans="1:3">
      <c r="A1247" t="s">
        <v>1708</v>
      </c>
      <c r="B1247" s="64">
        <v>1334</v>
      </c>
      <c r="C1247" s="64">
        <v>518.05999999999995</v>
      </c>
    </row>
    <row r="1248" spans="1:3">
      <c r="A1248" t="s">
        <v>1709</v>
      </c>
      <c r="B1248" s="64">
        <v>1339</v>
      </c>
      <c r="C1248" s="64">
        <v>513.41999999999996</v>
      </c>
    </row>
    <row r="1249" spans="1:3">
      <c r="A1249" t="s">
        <v>1710</v>
      </c>
      <c r="B1249" s="64">
        <v>1343</v>
      </c>
      <c r="C1249" s="64">
        <v>500.19</v>
      </c>
    </row>
    <row r="1250" spans="1:3">
      <c r="A1250" t="s">
        <v>1711</v>
      </c>
      <c r="B1250" s="64">
        <v>1352.5</v>
      </c>
      <c r="C1250" s="64">
        <v>498.53</v>
      </c>
    </row>
    <row r="1251" spans="1:3">
      <c r="A1251" t="s">
        <v>1712</v>
      </c>
      <c r="B1251" s="64">
        <v>1353</v>
      </c>
      <c r="C1251" s="64">
        <v>502.23</v>
      </c>
    </row>
    <row r="1252" spans="1:3">
      <c r="A1252" t="s">
        <v>1713</v>
      </c>
      <c r="B1252" s="64">
        <v>1345.5</v>
      </c>
      <c r="C1252" s="64">
        <v>489.81</v>
      </c>
    </row>
    <row r="1253" spans="1:3">
      <c r="A1253" t="s">
        <v>1714</v>
      </c>
      <c r="B1253" s="64">
        <v>1339.5</v>
      </c>
      <c r="C1253" s="64">
        <v>488.51</v>
      </c>
    </row>
    <row r="1254" spans="1:3">
      <c r="A1254" t="s">
        <v>1715</v>
      </c>
      <c r="B1254" s="64">
        <v>1337.5</v>
      </c>
      <c r="C1254" s="64">
        <v>482.5</v>
      </c>
    </row>
    <row r="1255" spans="1:3">
      <c r="A1255" t="s">
        <v>1716</v>
      </c>
      <c r="B1255" s="64">
        <v>1337.5</v>
      </c>
      <c r="C1255" s="64">
        <v>481.12</v>
      </c>
    </row>
    <row r="1256" spans="1:3">
      <c r="A1256" t="s">
        <v>1717</v>
      </c>
      <c r="B1256" s="64">
        <v>1338</v>
      </c>
      <c r="C1256" s="64">
        <v>472.62</v>
      </c>
    </row>
    <row r="1257" spans="1:3">
      <c r="A1257" t="s">
        <v>1718</v>
      </c>
      <c r="B1257" s="64">
        <v>1332</v>
      </c>
      <c r="C1257" s="64">
        <v>464.11</v>
      </c>
    </row>
    <row r="1258" spans="1:3">
      <c r="A1258" t="s">
        <v>1719</v>
      </c>
      <c r="B1258" s="64">
        <v>1322.5</v>
      </c>
      <c r="C1258" s="64">
        <v>467.15</v>
      </c>
    </row>
    <row r="1259" spans="1:3">
      <c r="A1259" t="s">
        <v>1720</v>
      </c>
      <c r="B1259" s="64">
        <v>1332.5</v>
      </c>
      <c r="C1259" s="64">
        <v>470.02</v>
      </c>
    </row>
    <row r="1260" spans="1:3">
      <c r="A1260" t="s">
        <v>1721</v>
      </c>
      <c r="B1260" s="64">
        <v>1333.5</v>
      </c>
      <c r="C1260" s="64">
        <v>468.88</v>
      </c>
    </row>
    <row r="1261" spans="1:3">
      <c r="A1261" t="s">
        <v>1722</v>
      </c>
      <c r="B1261" s="64">
        <v>1324</v>
      </c>
      <c r="C1261" s="64">
        <v>462.13</v>
      </c>
    </row>
    <row r="1262" spans="1:3">
      <c r="A1262" t="s">
        <v>1723</v>
      </c>
      <c r="B1262" s="64">
        <v>1307</v>
      </c>
      <c r="C1262" s="64">
        <v>455.08</v>
      </c>
    </row>
    <row r="1263" spans="1:3">
      <c r="A1263" t="s">
        <v>1724</v>
      </c>
      <c r="B1263" s="64">
        <v>1298</v>
      </c>
      <c r="C1263" s="64">
        <v>451.64</v>
      </c>
    </row>
    <row r="1264" spans="1:3">
      <c r="A1264" t="s">
        <v>1725</v>
      </c>
      <c r="B1264" s="64">
        <v>1286</v>
      </c>
      <c r="C1264" s="64">
        <v>453.78</v>
      </c>
    </row>
    <row r="1265" spans="1:3">
      <c r="A1265" t="s">
        <v>1726</v>
      </c>
      <c r="B1265" s="64">
        <v>1268.5</v>
      </c>
      <c r="C1265" s="64">
        <v>442.14</v>
      </c>
    </row>
    <row r="1266" spans="1:3">
      <c r="A1266" t="s">
        <v>1727</v>
      </c>
      <c r="B1266" s="64">
        <v>1251</v>
      </c>
      <c r="C1266" s="64">
        <v>434.68</v>
      </c>
    </row>
    <row r="1267" spans="1:3">
      <c r="A1267" t="s">
        <v>1728</v>
      </c>
      <c r="B1267" s="64">
        <v>1236</v>
      </c>
      <c r="C1267" s="64">
        <v>432.77</v>
      </c>
    </row>
    <row r="1268" spans="1:3">
      <c r="A1268" t="s">
        <v>1729</v>
      </c>
      <c r="B1268" s="64">
        <v>1231</v>
      </c>
      <c r="C1268" s="64">
        <v>425.51</v>
      </c>
    </row>
    <row r="1269" spans="1:3">
      <c r="A1269" t="s">
        <v>1730</v>
      </c>
      <c r="B1269" s="64">
        <v>1215.5</v>
      </c>
      <c r="C1269" s="64">
        <v>416.41</v>
      </c>
    </row>
    <row r="1270" spans="1:3">
      <c r="A1270" t="s">
        <v>1731</v>
      </c>
      <c r="B1270" s="64">
        <v>1211</v>
      </c>
      <c r="C1270" s="64">
        <v>406.51</v>
      </c>
    </row>
    <row r="1271" spans="1:3">
      <c r="A1271" t="s">
        <v>1732</v>
      </c>
      <c r="B1271" s="64">
        <v>1208.5</v>
      </c>
      <c r="C1271" s="64">
        <v>401.63</v>
      </c>
    </row>
    <row r="1272" spans="1:3">
      <c r="A1272" t="s">
        <v>1733</v>
      </c>
      <c r="B1272" s="64">
        <v>1220</v>
      </c>
      <c r="C1272" s="64">
        <v>400</v>
      </c>
    </row>
    <row r="1273" spans="1:3">
      <c r="A1273" t="s">
        <v>1734</v>
      </c>
      <c r="B1273" s="64">
        <v>1225.5</v>
      </c>
      <c r="C1273" s="64">
        <v>392.41</v>
      </c>
    </row>
    <row r="1274" spans="1:3">
      <c r="A1274" t="s">
        <v>1735</v>
      </c>
      <c r="B1274" s="64">
        <v>1215</v>
      </c>
      <c r="C1274" s="64">
        <v>390.8</v>
      </c>
    </row>
    <row r="1275" spans="1:3">
      <c r="A1275" t="s">
        <v>1736</v>
      </c>
      <c r="B1275" s="64">
        <v>1189</v>
      </c>
      <c r="C1275" s="64">
        <v>380.48</v>
      </c>
    </row>
    <row r="1276" spans="1:3">
      <c r="A1276" t="s">
        <v>1737</v>
      </c>
      <c r="B1276" s="64">
        <v>1186.5</v>
      </c>
      <c r="C1276" s="64">
        <v>376.19</v>
      </c>
    </row>
    <row r="1277" spans="1:3">
      <c r="A1277" t="s">
        <v>1738</v>
      </c>
      <c r="B1277" s="64">
        <v>1157</v>
      </c>
      <c r="C1277" s="64">
        <v>354.91</v>
      </c>
    </row>
    <row r="1278" spans="1:3">
      <c r="A1278" t="s">
        <v>1739</v>
      </c>
      <c r="B1278" s="64">
        <v>1155</v>
      </c>
      <c r="C1278" s="64">
        <v>355.82</v>
      </c>
    </row>
    <row r="1279" spans="1:3">
      <c r="A1279" t="s">
        <v>1740</v>
      </c>
      <c r="B1279" s="64">
        <v>1151.5</v>
      </c>
      <c r="C1279" s="64">
        <v>354.74</v>
      </c>
    </row>
    <row r="1280" spans="1:3">
      <c r="A1280" t="s">
        <v>1741</v>
      </c>
      <c r="B1280" s="64">
        <v>1150.5</v>
      </c>
      <c r="C1280" s="64">
        <v>357.85</v>
      </c>
    </row>
    <row r="1281" spans="1:3">
      <c r="A1281" t="s">
        <v>1742</v>
      </c>
      <c r="B1281" s="64">
        <v>1146.5</v>
      </c>
      <c r="C1281" s="64">
        <v>347.95</v>
      </c>
    </row>
    <row r="1282" spans="1:3">
      <c r="A1282" t="s">
        <v>1743</v>
      </c>
      <c r="B1282" s="64">
        <v>1157</v>
      </c>
      <c r="C1282" s="64">
        <v>357.43</v>
      </c>
    </row>
    <row r="1283" spans="1:3">
      <c r="A1283" t="s">
        <v>1744</v>
      </c>
      <c r="B1283" s="64">
        <v>1183</v>
      </c>
      <c r="C1283" s="64">
        <v>375.44</v>
      </c>
    </row>
    <row r="1284" spans="1:3">
      <c r="A1284" t="s">
        <v>1745</v>
      </c>
      <c r="B1284" s="64">
        <v>1196</v>
      </c>
      <c r="C1284" s="64">
        <v>382.72</v>
      </c>
    </row>
    <row r="1285" spans="1:3">
      <c r="A1285" t="s">
        <v>1746</v>
      </c>
      <c r="B1285" s="64">
        <v>1206</v>
      </c>
      <c r="C1285" s="64">
        <v>377.23</v>
      </c>
    </row>
    <row r="1286" spans="1:3">
      <c r="A1286" t="s">
        <v>1747</v>
      </c>
      <c r="B1286" s="64">
        <v>1208</v>
      </c>
      <c r="C1286" s="64">
        <v>378.92</v>
      </c>
    </row>
    <row r="1287" spans="1:3">
      <c r="A1287" t="s">
        <v>1748</v>
      </c>
      <c r="B1287" s="64">
        <v>1210.5</v>
      </c>
      <c r="C1287" s="64">
        <v>374.07</v>
      </c>
    </row>
    <row r="1288" spans="1:3">
      <c r="A1288" t="s">
        <v>1749</v>
      </c>
      <c r="B1288" s="64">
        <v>1204.5</v>
      </c>
      <c r="C1288" s="64">
        <v>374.18</v>
      </c>
    </row>
    <row r="1289" spans="1:3">
      <c r="A1289" t="s">
        <v>1750</v>
      </c>
      <c r="B1289" s="64">
        <v>1202</v>
      </c>
      <c r="C1289" s="64">
        <v>375.63</v>
      </c>
    </row>
    <row r="1290" spans="1:3">
      <c r="A1290" t="s">
        <v>1751</v>
      </c>
      <c r="B1290" s="64">
        <v>1202</v>
      </c>
      <c r="C1290" s="64">
        <v>378.82</v>
      </c>
    </row>
    <row r="1291" spans="1:3">
      <c r="A1291" t="s">
        <v>1752</v>
      </c>
      <c r="B1291" s="64">
        <v>1212.5</v>
      </c>
      <c r="C1291" s="64">
        <v>387.75</v>
      </c>
    </row>
    <row r="1292" spans="1:3">
      <c r="A1292" t="s">
        <v>1753</v>
      </c>
      <c r="B1292" s="64">
        <v>1201.5</v>
      </c>
      <c r="C1292" s="64">
        <v>384.48</v>
      </c>
    </row>
    <row r="1293" spans="1:3">
      <c r="A1293" t="s">
        <v>1754</v>
      </c>
      <c r="B1293" s="64">
        <v>1197</v>
      </c>
      <c r="C1293" s="64">
        <v>383.29</v>
      </c>
    </row>
    <row r="1294" spans="1:3">
      <c r="A1294" t="s">
        <v>1755</v>
      </c>
      <c r="B1294" s="64">
        <v>1193.5</v>
      </c>
      <c r="C1294" s="64">
        <v>390.67</v>
      </c>
    </row>
    <row r="1295" spans="1:3">
      <c r="A1295" t="s">
        <v>1756</v>
      </c>
      <c r="B1295" s="64">
        <v>1198</v>
      </c>
      <c r="C1295" s="64">
        <v>390.48</v>
      </c>
    </row>
    <row r="1296" spans="1:3">
      <c r="A1296" t="s">
        <v>1757</v>
      </c>
      <c r="B1296" s="64">
        <v>1196.5</v>
      </c>
      <c r="C1296" s="64">
        <v>387.59</v>
      </c>
    </row>
    <row r="1297" spans="1:3">
      <c r="A1297" t="s">
        <v>1758</v>
      </c>
      <c r="B1297" s="64">
        <v>1208.5</v>
      </c>
      <c r="C1297" s="64">
        <v>387.34</v>
      </c>
    </row>
    <row r="1298" spans="1:3">
      <c r="A1298" t="s">
        <v>1759</v>
      </c>
      <c r="B1298" s="64">
        <v>1203</v>
      </c>
      <c r="C1298" s="64">
        <v>392.88</v>
      </c>
    </row>
    <row r="1299" spans="1:3">
      <c r="A1299" t="s">
        <v>1760</v>
      </c>
      <c r="B1299" s="64">
        <v>1201</v>
      </c>
      <c r="C1299" s="64">
        <v>395.07</v>
      </c>
    </row>
    <row r="1300" spans="1:3">
      <c r="A1300" t="s">
        <v>1761</v>
      </c>
      <c r="B1300" s="64">
        <v>1208</v>
      </c>
      <c r="C1300" s="64">
        <v>401.33</v>
      </c>
    </row>
    <row r="1301" spans="1:3">
      <c r="A1301" t="s">
        <v>1762</v>
      </c>
      <c r="B1301" s="64">
        <v>1214</v>
      </c>
      <c r="C1301" s="64">
        <v>398.82</v>
      </c>
    </row>
    <row r="1302" spans="1:3">
      <c r="A1302" t="s">
        <v>1763</v>
      </c>
      <c r="B1302" s="64">
        <v>1213</v>
      </c>
      <c r="C1302" s="64">
        <v>401.12</v>
      </c>
    </row>
    <row r="1303" spans="1:3">
      <c r="A1303" t="s">
        <v>1764</v>
      </c>
      <c r="B1303" s="64">
        <v>1207</v>
      </c>
      <c r="C1303" s="64">
        <v>400.73</v>
      </c>
    </row>
    <row r="1304" spans="1:3">
      <c r="A1304" t="s">
        <v>1765</v>
      </c>
      <c r="B1304" s="64">
        <v>1207.5</v>
      </c>
      <c r="C1304" s="64">
        <v>405.47</v>
      </c>
    </row>
    <row r="1305" spans="1:3">
      <c r="A1305" t="s">
        <v>1766</v>
      </c>
      <c r="B1305" s="64">
        <v>1208</v>
      </c>
      <c r="C1305" s="64">
        <v>408.52</v>
      </c>
    </row>
    <row r="1306" spans="1:3">
      <c r="A1306" t="s">
        <v>1767</v>
      </c>
      <c r="B1306" s="64">
        <v>1208.5</v>
      </c>
      <c r="C1306" s="64">
        <v>414.01</v>
      </c>
    </row>
    <row r="1307" spans="1:3">
      <c r="A1307" t="s">
        <v>1768</v>
      </c>
      <c r="B1307" s="64">
        <v>1203</v>
      </c>
      <c r="C1307" s="64">
        <v>409.18</v>
      </c>
    </row>
    <row r="1308" spans="1:3">
      <c r="A1308" t="s">
        <v>1769</v>
      </c>
      <c r="B1308" s="64">
        <v>1202</v>
      </c>
      <c r="C1308" s="64">
        <v>406.91</v>
      </c>
    </row>
    <row r="1309" spans="1:3">
      <c r="A1309" t="s">
        <v>1770</v>
      </c>
      <c r="B1309" s="64">
        <v>1198.5</v>
      </c>
      <c r="C1309" s="64">
        <v>398.17</v>
      </c>
    </row>
    <row r="1310" spans="1:3">
      <c r="A1310" t="s">
        <v>1771</v>
      </c>
      <c r="B1310" s="64">
        <v>1191</v>
      </c>
      <c r="C1310" s="64">
        <v>385.81</v>
      </c>
    </row>
    <row r="1311" spans="1:3">
      <c r="A1311" t="s">
        <v>1772</v>
      </c>
      <c r="B1311" s="64">
        <v>1181</v>
      </c>
      <c r="C1311" s="64">
        <v>384.32</v>
      </c>
    </row>
    <row r="1312" spans="1:3">
      <c r="A1312" t="s">
        <v>1773</v>
      </c>
      <c r="B1312" s="64">
        <v>1167.5</v>
      </c>
      <c r="C1312" s="64">
        <v>383.54</v>
      </c>
    </row>
    <row r="1313" spans="1:3">
      <c r="A1313" t="s">
        <v>1774</v>
      </c>
      <c r="B1313" s="64">
        <v>1165.5</v>
      </c>
      <c r="C1313" s="64">
        <v>385.46</v>
      </c>
    </row>
    <row r="1314" spans="1:3">
      <c r="A1314" t="s">
        <v>1775</v>
      </c>
      <c r="B1314" s="64">
        <v>1164</v>
      </c>
      <c r="C1314" s="64">
        <v>390.34</v>
      </c>
    </row>
    <row r="1315" spans="1:3">
      <c r="A1315" t="s">
        <v>1776</v>
      </c>
      <c r="B1315" s="64">
        <v>1174</v>
      </c>
      <c r="C1315" s="64">
        <v>385.04</v>
      </c>
    </row>
    <row r="1316" spans="1:3">
      <c r="A1316" t="s">
        <v>1777</v>
      </c>
      <c r="B1316" s="64">
        <v>1170.5</v>
      </c>
      <c r="C1316" s="64">
        <v>387.07</v>
      </c>
    </row>
    <row r="1317" spans="1:3">
      <c r="A1317" t="s">
        <v>1778</v>
      </c>
      <c r="B1317" s="64">
        <v>1171</v>
      </c>
      <c r="C1317" s="64">
        <v>385.32</v>
      </c>
    </row>
    <row r="1318" spans="1:3">
      <c r="A1318" t="s">
        <v>1779</v>
      </c>
      <c r="B1318" s="64">
        <v>1171</v>
      </c>
      <c r="C1318" s="64">
        <v>390.85</v>
      </c>
    </row>
    <row r="1319" spans="1:3">
      <c r="A1319" t="s">
        <v>1780</v>
      </c>
      <c r="B1319" s="64">
        <v>1164</v>
      </c>
      <c r="C1319" s="64">
        <v>388.52</v>
      </c>
    </row>
    <row r="1320" spans="1:3">
      <c r="A1320" t="s">
        <v>1781</v>
      </c>
      <c r="B1320" s="64">
        <v>1169.5</v>
      </c>
      <c r="C1320" s="64">
        <v>387.38</v>
      </c>
    </row>
    <row r="1321" spans="1:3">
      <c r="A1321" t="s">
        <v>1782</v>
      </c>
      <c r="B1321" s="64">
        <v>1161.5</v>
      </c>
      <c r="C1321" s="64">
        <v>382.2</v>
      </c>
    </row>
    <row r="1322" spans="1:3">
      <c r="A1322" t="s">
        <v>1783</v>
      </c>
      <c r="B1322" s="64">
        <v>1158.5</v>
      </c>
      <c r="C1322" s="64">
        <v>385.52</v>
      </c>
    </row>
    <row r="1323" spans="1:3">
      <c r="A1323" t="s">
        <v>1784</v>
      </c>
      <c r="B1323" s="64">
        <v>1149</v>
      </c>
      <c r="C1323" s="64">
        <v>377.84</v>
      </c>
    </row>
    <row r="1324" spans="1:3">
      <c r="A1324" t="s">
        <v>1785</v>
      </c>
      <c r="B1324" s="64">
        <v>1146</v>
      </c>
      <c r="C1324" s="64">
        <v>371.11</v>
      </c>
    </row>
    <row r="1325" spans="1:3">
      <c r="A1325" t="s">
        <v>1786</v>
      </c>
      <c r="B1325" s="64">
        <v>1140</v>
      </c>
      <c r="C1325" s="64">
        <v>367.86</v>
      </c>
    </row>
    <row r="1326" spans="1:3">
      <c r="A1326" t="s">
        <v>1787</v>
      </c>
      <c r="B1326" s="64">
        <v>1137.5</v>
      </c>
      <c r="C1326" s="64">
        <v>360.88</v>
      </c>
    </row>
    <row r="1327" spans="1:3">
      <c r="A1327" t="s">
        <v>1788</v>
      </c>
      <c r="B1327" s="64">
        <v>1140.5</v>
      </c>
      <c r="C1327" s="64">
        <v>362.64</v>
      </c>
    </row>
    <row r="1328" spans="1:3">
      <c r="A1328" t="s">
        <v>1789</v>
      </c>
      <c r="B1328" s="64">
        <v>1143</v>
      </c>
      <c r="C1328" s="64">
        <v>361.59</v>
      </c>
    </row>
    <row r="1329" spans="1:3">
      <c r="A1329" t="s">
        <v>1790</v>
      </c>
      <c r="B1329" s="64">
        <v>1150</v>
      </c>
      <c r="C1329" s="64">
        <v>361.07</v>
      </c>
    </row>
    <row r="1330" spans="1:3">
      <c r="A1330" t="s">
        <v>1791</v>
      </c>
      <c r="B1330" s="64">
        <v>1156</v>
      </c>
      <c r="C1330" s="64">
        <v>363.98</v>
      </c>
    </row>
    <row r="1331" spans="1:3">
      <c r="A1331" t="s">
        <v>1792</v>
      </c>
      <c r="B1331" s="64">
        <v>1162</v>
      </c>
      <c r="C1331" s="64">
        <v>370.77</v>
      </c>
    </row>
    <row r="1332" spans="1:3">
      <c r="A1332" t="s">
        <v>1793</v>
      </c>
      <c r="B1332" s="64">
        <v>1178.5</v>
      </c>
      <c r="C1332" s="64">
        <v>376.28</v>
      </c>
    </row>
    <row r="1333" spans="1:3">
      <c r="A1333" t="s">
        <v>1794</v>
      </c>
      <c r="B1333" s="64">
        <v>1169</v>
      </c>
      <c r="C1333" s="64">
        <v>371.11</v>
      </c>
    </row>
    <row r="1334" spans="1:3">
      <c r="A1334" t="s">
        <v>1795</v>
      </c>
      <c r="B1334" s="64">
        <v>1174.5</v>
      </c>
      <c r="C1334" s="64">
        <v>377.41</v>
      </c>
    </row>
    <row r="1335" spans="1:3">
      <c r="A1335" t="s">
        <v>1796</v>
      </c>
      <c r="B1335" s="64">
        <v>1163.5</v>
      </c>
      <c r="C1335" s="64">
        <v>375.56</v>
      </c>
    </row>
    <row r="1336" spans="1:3">
      <c r="A1336" t="s">
        <v>1797</v>
      </c>
      <c r="B1336" s="64">
        <v>1161.5</v>
      </c>
      <c r="C1336" s="64">
        <v>372.75</v>
      </c>
    </row>
    <row r="1337" spans="1:3">
      <c r="A1337" t="s">
        <v>1798</v>
      </c>
      <c r="B1337" s="64">
        <v>1159.5</v>
      </c>
      <c r="C1337" s="64">
        <v>373.43</v>
      </c>
    </row>
    <row r="1338" spans="1:3">
      <c r="A1338" t="s">
        <v>1799</v>
      </c>
      <c r="B1338" s="64">
        <v>1152</v>
      </c>
      <c r="C1338" s="64">
        <v>369.82</v>
      </c>
    </row>
    <row r="1339" spans="1:3">
      <c r="A1339" t="s">
        <v>1800</v>
      </c>
      <c r="B1339" s="64">
        <v>1161.5</v>
      </c>
      <c r="C1339" s="64">
        <v>371.2</v>
      </c>
    </row>
    <row r="1340" spans="1:3">
      <c r="A1340" t="s">
        <v>1801</v>
      </c>
      <c r="B1340" s="64">
        <v>1149</v>
      </c>
      <c r="C1340" s="64">
        <v>371.6</v>
      </c>
    </row>
    <row r="1341" spans="1:3">
      <c r="A1341" t="s">
        <v>1802</v>
      </c>
      <c r="B1341" s="64">
        <v>1151.5</v>
      </c>
      <c r="C1341" s="64">
        <v>376.18</v>
      </c>
    </row>
    <row r="1342" spans="1:3">
      <c r="A1342" t="s">
        <v>1803</v>
      </c>
      <c r="B1342" s="64">
        <v>1144.5</v>
      </c>
      <c r="C1342" s="64">
        <v>374.63</v>
      </c>
    </row>
    <row r="1343" spans="1:3">
      <c r="A1343" t="s">
        <v>1804</v>
      </c>
      <c r="B1343" s="64">
        <v>1145</v>
      </c>
      <c r="C1343" s="64">
        <v>369.24</v>
      </c>
    </row>
    <row r="1344" spans="1:3">
      <c r="A1344" t="s">
        <v>1805</v>
      </c>
      <c r="B1344" s="64">
        <v>1136.5</v>
      </c>
      <c r="C1344" s="64">
        <v>368.87</v>
      </c>
    </row>
    <row r="1345" spans="1:3">
      <c r="A1345" t="s">
        <v>1806</v>
      </c>
      <c r="B1345" s="64">
        <v>1127.5</v>
      </c>
      <c r="C1345" s="64">
        <v>365.72</v>
      </c>
    </row>
    <row r="1346" spans="1:3">
      <c r="A1346" t="s">
        <v>1807</v>
      </c>
      <c r="B1346" s="64">
        <v>1123.5</v>
      </c>
      <c r="C1346" s="64">
        <v>363</v>
      </c>
    </row>
    <row r="1347" spans="1:3">
      <c r="A1347" t="s">
        <v>1808</v>
      </c>
      <c r="B1347" s="64">
        <v>1118</v>
      </c>
      <c r="C1347" s="64">
        <v>358.33</v>
      </c>
    </row>
    <row r="1348" spans="1:3">
      <c r="A1348" t="s">
        <v>1809</v>
      </c>
      <c r="B1348" s="64">
        <v>1117</v>
      </c>
      <c r="C1348" s="64">
        <v>357.1</v>
      </c>
    </row>
    <row r="1349" spans="1:3">
      <c r="A1349" t="s">
        <v>1810</v>
      </c>
      <c r="B1349" s="64">
        <v>1112.5</v>
      </c>
      <c r="C1349" s="64">
        <v>357.26</v>
      </c>
    </row>
    <row r="1350" spans="1:3">
      <c r="A1350" t="s">
        <v>1811</v>
      </c>
      <c r="B1350" s="64">
        <v>1110</v>
      </c>
      <c r="C1350" s="64">
        <v>357.03</v>
      </c>
    </row>
    <row r="1351" spans="1:3">
      <c r="A1351" t="s">
        <v>1812</v>
      </c>
      <c r="B1351" s="64">
        <v>1108.5</v>
      </c>
      <c r="C1351" s="64">
        <v>352.58</v>
      </c>
    </row>
    <row r="1352" spans="1:3">
      <c r="A1352" t="s">
        <v>1813</v>
      </c>
      <c r="B1352" s="64">
        <v>1111.5</v>
      </c>
      <c r="C1352" s="64">
        <v>358.78</v>
      </c>
    </row>
    <row r="1353" spans="1:3">
      <c r="A1353" t="s">
        <v>1814</v>
      </c>
      <c r="B1353" s="64">
        <v>1122</v>
      </c>
      <c r="C1353" s="64">
        <v>357.78</v>
      </c>
    </row>
    <row r="1354" spans="1:3">
      <c r="A1354" t="s">
        <v>1815</v>
      </c>
      <c r="B1354" s="64">
        <v>1126</v>
      </c>
      <c r="C1354" s="64">
        <v>357.57</v>
      </c>
    </row>
    <row r="1355" spans="1:3">
      <c r="A1355" t="s">
        <v>1816</v>
      </c>
      <c r="B1355" s="64">
        <v>1150.5</v>
      </c>
      <c r="C1355" s="64">
        <v>361.45</v>
      </c>
    </row>
    <row r="1356" spans="1:3">
      <c r="A1356" t="s">
        <v>1817</v>
      </c>
      <c r="B1356" s="64">
        <v>1155</v>
      </c>
      <c r="C1356" s="64">
        <v>357.81</v>
      </c>
    </row>
    <row r="1357" spans="1:3">
      <c r="A1357" t="s">
        <v>1818</v>
      </c>
      <c r="B1357" s="64">
        <v>1179.5</v>
      </c>
      <c r="C1357" s="64">
        <v>372.55</v>
      </c>
    </row>
    <row r="1358" spans="1:3">
      <c r="A1358" t="s">
        <v>1819</v>
      </c>
      <c r="B1358" s="64">
        <v>1159.5</v>
      </c>
      <c r="C1358" s="64">
        <v>370.09</v>
      </c>
    </row>
    <row r="1359" spans="1:3">
      <c r="A1359" t="s">
        <v>1820</v>
      </c>
      <c r="B1359" s="64">
        <v>1150.5</v>
      </c>
      <c r="C1359" s="64">
        <v>366.63</v>
      </c>
    </row>
    <row r="1360" spans="1:3">
      <c r="A1360" t="s">
        <v>1821</v>
      </c>
      <c r="B1360" s="64">
        <v>1148</v>
      </c>
      <c r="C1360" s="64">
        <v>366.42</v>
      </c>
    </row>
    <row r="1361" spans="1:3">
      <c r="A1361" t="s">
        <v>1822</v>
      </c>
      <c r="B1361" s="64">
        <v>1145.5</v>
      </c>
      <c r="C1361" s="64">
        <v>363.3</v>
      </c>
    </row>
    <row r="1362" spans="1:3">
      <c r="A1362" t="s">
        <v>1823</v>
      </c>
      <c r="B1362" s="64">
        <v>1146</v>
      </c>
      <c r="C1362" s="64">
        <v>359.02</v>
      </c>
    </row>
    <row r="1363" spans="1:3">
      <c r="A1363" t="s">
        <v>1824</v>
      </c>
      <c r="B1363" s="64">
        <v>1131.5</v>
      </c>
      <c r="C1363" s="64">
        <v>353.7</v>
      </c>
    </row>
    <row r="1364" spans="1:3">
      <c r="A1364" t="s">
        <v>1825</v>
      </c>
      <c r="B1364" s="64">
        <v>1130</v>
      </c>
      <c r="C1364" s="64">
        <v>356.69</v>
      </c>
    </row>
    <row r="1365" spans="1:3">
      <c r="A1365" t="s">
        <v>1826</v>
      </c>
      <c r="B1365" s="64">
        <v>1121</v>
      </c>
      <c r="C1365" s="64">
        <v>347.38</v>
      </c>
    </row>
    <row r="1366" spans="1:3">
      <c r="A1366" t="s">
        <v>1827</v>
      </c>
      <c r="B1366" s="64">
        <v>1118.5</v>
      </c>
      <c r="C1366" s="64">
        <v>339.87</v>
      </c>
    </row>
    <row r="1367" spans="1:3">
      <c r="A1367" t="s">
        <v>1828</v>
      </c>
      <c r="B1367" s="64">
        <v>1111.5</v>
      </c>
      <c r="C1367" s="64">
        <v>331.89</v>
      </c>
    </row>
    <row r="1368" spans="1:3">
      <c r="A1368" t="s">
        <v>1829</v>
      </c>
      <c r="B1368" s="64">
        <v>1112.5</v>
      </c>
      <c r="C1368" s="64">
        <v>331</v>
      </c>
    </row>
    <row r="1369" spans="1:3">
      <c r="A1369" t="s">
        <v>1830</v>
      </c>
      <c r="B1369" s="64">
        <v>1113.5</v>
      </c>
      <c r="C1369" s="64">
        <v>330.42</v>
      </c>
    </row>
    <row r="1370" spans="1:3">
      <c r="A1370" t="s">
        <v>1831</v>
      </c>
      <c r="B1370" s="64">
        <v>1105.5</v>
      </c>
      <c r="C1370" s="64">
        <v>331.98</v>
      </c>
    </row>
    <row r="1371" spans="1:3">
      <c r="A1371" t="s">
        <v>1832</v>
      </c>
      <c r="B1371" s="64">
        <v>1115</v>
      </c>
      <c r="C1371" s="64">
        <v>329.88</v>
      </c>
    </row>
    <row r="1372" spans="1:3">
      <c r="A1372" t="s">
        <v>1833</v>
      </c>
      <c r="B1372" s="64">
        <v>1108.5</v>
      </c>
      <c r="C1372" s="64">
        <v>324.41000000000003</v>
      </c>
    </row>
    <row r="1373" spans="1:3">
      <c r="A1373" t="s">
        <v>1834</v>
      </c>
      <c r="B1373" s="64">
        <v>1106</v>
      </c>
      <c r="C1373" s="64">
        <v>320.49</v>
      </c>
    </row>
    <row r="1374" spans="1:3">
      <c r="A1374" t="s">
        <v>1835</v>
      </c>
      <c r="B1374" s="64">
        <v>1105</v>
      </c>
      <c r="C1374" s="64">
        <v>319.36</v>
      </c>
    </row>
    <row r="1375" spans="1:3">
      <c r="A1375" t="s">
        <v>1836</v>
      </c>
      <c r="B1375" s="64">
        <v>1111</v>
      </c>
      <c r="C1375" s="64">
        <v>318.43</v>
      </c>
    </row>
    <row r="1376" spans="1:3">
      <c r="A1376" t="s">
        <v>1837</v>
      </c>
      <c r="B1376" s="64">
        <v>1108</v>
      </c>
      <c r="C1376" s="64">
        <v>313.35000000000002</v>
      </c>
    </row>
    <row r="1377" spans="1:3">
      <c r="A1377" t="s">
        <v>1838</v>
      </c>
      <c r="B1377" s="64">
        <v>1113.5</v>
      </c>
      <c r="C1377" s="64">
        <v>317.24</v>
      </c>
    </row>
    <row r="1378" spans="1:3">
      <c r="A1378" t="s">
        <v>1839</v>
      </c>
      <c r="B1378" s="64">
        <v>1113</v>
      </c>
      <c r="C1378" s="64">
        <v>322.61</v>
      </c>
    </row>
    <row r="1379" spans="1:3">
      <c r="A1379" t="s">
        <v>1840</v>
      </c>
      <c r="B1379" s="64">
        <v>1105.5</v>
      </c>
      <c r="C1379" s="64">
        <v>315.86</v>
      </c>
    </row>
    <row r="1380" spans="1:3">
      <c r="A1380" t="s">
        <v>1841</v>
      </c>
      <c r="B1380" s="64">
        <v>1105</v>
      </c>
      <c r="C1380" s="64">
        <v>318.17</v>
      </c>
    </row>
    <row r="1381" spans="1:3">
      <c r="A1381" t="s">
        <v>1842</v>
      </c>
      <c r="B1381" s="64">
        <v>1111</v>
      </c>
      <c r="C1381" s="64">
        <v>316.7</v>
      </c>
    </row>
    <row r="1382" spans="1:3">
      <c r="A1382" t="s">
        <v>1843</v>
      </c>
      <c r="B1382" s="64">
        <v>1102</v>
      </c>
      <c r="C1382" s="64">
        <v>316.20999999999998</v>
      </c>
    </row>
    <row r="1383" spans="1:3">
      <c r="A1383" t="s">
        <v>1844</v>
      </c>
      <c r="B1383" s="64">
        <v>1103</v>
      </c>
      <c r="C1383" s="64">
        <v>316.5</v>
      </c>
    </row>
    <row r="1384" spans="1:3">
      <c r="A1384" t="s">
        <v>1845</v>
      </c>
      <c r="B1384" s="64">
        <v>1094</v>
      </c>
      <c r="C1384" s="64">
        <v>315.55</v>
      </c>
    </row>
    <row r="1385" spans="1:3">
      <c r="A1385" t="s">
        <v>1846</v>
      </c>
      <c r="B1385" s="64">
        <v>1102</v>
      </c>
      <c r="C1385" s="64">
        <v>316.58</v>
      </c>
    </row>
    <row r="1386" spans="1:3">
      <c r="A1386" t="s">
        <v>1847</v>
      </c>
      <c r="B1386" s="64">
        <v>1094.5</v>
      </c>
      <c r="C1386" s="64">
        <v>317.06</v>
      </c>
    </row>
    <row r="1387" spans="1:3">
      <c r="A1387" t="s">
        <v>1848</v>
      </c>
      <c r="B1387" s="64">
        <v>1105</v>
      </c>
      <c r="C1387" s="64">
        <v>316.35000000000002</v>
      </c>
    </row>
    <row r="1388" spans="1:3">
      <c r="A1388" t="s">
        <v>1849</v>
      </c>
      <c r="B1388" s="64">
        <v>1105.5</v>
      </c>
      <c r="C1388" s="64">
        <v>310.62</v>
      </c>
    </row>
    <row r="1389" spans="1:3">
      <c r="A1389" t="s">
        <v>1850</v>
      </c>
      <c r="B1389" s="64">
        <v>1096.5</v>
      </c>
      <c r="C1389" s="64">
        <v>305.26</v>
      </c>
    </row>
    <row r="1390" spans="1:3">
      <c r="A1390" t="s">
        <v>1851</v>
      </c>
      <c r="B1390" s="64">
        <v>1105</v>
      </c>
      <c r="C1390" s="64">
        <v>306.69</v>
      </c>
    </row>
    <row r="1391" spans="1:3">
      <c r="A1391" t="s">
        <v>1852</v>
      </c>
      <c r="B1391" s="64">
        <v>1113</v>
      </c>
      <c r="C1391" s="64">
        <v>312.38</v>
      </c>
    </row>
    <row r="1392" spans="1:3">
      <c r="A1392" t="s">
        <v>1853</v>
      </c>
      <c r="B1392" s="64">
        <v>1112</v>
      </c>
      <c r="C1392" s="64">
        <v>310.35000000000002</v>
      </c>
    </row>
    <row r="1393" spans="1:3">
      <c r="A1393" t="s">
        <v>1854</v>
      </c>
      <c r="B1393" s="64">
        <v>1117.5</v>
      </c>
      <c r="C1393" s="64">
        <v>307.60000000000002</v>
      </c>
    </row>
    <row r="1394" spans="1:3">
      <c r="A1394" t="s">
        <v>1855</v>
      </c>
      <c r="B1394" s="64">
        <v>1114</v>
      </c>
      <c r="C1394" s="64">
        <v>301.82</v>
      </c>
    </row>
    <row r="1395" spans="1:3">
      <c r="A1395" t="s">
        <v>1856</v>
      </c>
      <c r="B1395" s="64">
        <v>1121.5</v>
      </c>
      <c r="C1395" s="64">
        <v>298.83</v>
      </c>
    </row>
    <row r="1396" spans="1:3">
      <c r="A1396" t="s">
        <v>1857</v>
      </c>
      <c r="B1396" s="64">
        <v>1121.5</v>
      </c>
      <c r="C1396" s="64">
        <v>298.75</v>
      </c>
    </row>
    <row r="1397" spans="1:3">
      <c r="A1397" t="s">
        <v>1858</v>
      </c>
      <c r="B1397" s="64">
        <v>1116.5</v>
      </c>
      <c r="C1397" s="64">
        <v>290</v>
      </c>
    </row>
    <row r="1398" spans="1:3">
      <c r="A1398" t="s">
        <v>1859</v>
      </c>
      <c r="B1398" s="64">
        <v>1160.5</v>
      </c>
      <c r="C1398" s="64">
        <v>303.95</v>
      </c>
    </row>
    <row r="1399" spans="1:3">
      <c r="A1399" t="s">
        <v>1860</v>
      </c>
      <c r="B1399" s="64">
        <v>1169.5</v>
      </c>
      <c r="C1399" s="64">
        <v>307.93</v>
      </c>
    </row>
    <row r="1400" spans="1:3">
      <c r="A1400" t="s">
        <v>1861</v>
      </c>
      <c r="B1400" s="64">
        <v>1203</v>
      </c>
      <c r="C1400" s="64">
        <v>311.5</v>
      </c>
    </row>
    <row r="1401" spans="1:3">
      <c r="A1401" t="s">
        <v>1862</v>
      </c>
      <c r="B1401" s="64">
        <v>1220</v>
      </c>
      <c r="C1401" s="64">
        <v>314.51</v>
      </c>
    </row>
    <row r="1402" spans="1:3">
      <c r="A1402" t="s">
        <v>1863</v>
      </c>
      <c r="B1402" s="64">
        <v>1236</v>
      </c>
      <c r="C1402" s="64">
        <v>323.64</v>
      </c>
    </row>
    <row r="1403" spans="1:3">
      <c r="A1403" t="s">
        <v>1864</v>
      </c>
      <c r="B1403" s="64">
        <v>1235</v>
      </c>
      <c r="C1403" s="64">
        <v>320.27999999999997</v>
      </c>
    </row>
    <row r="1404" spans="1:3">
      <c r="A1404" t="s">
        <v>1865</v>
      </c>
      <c r="B1404" s="64">
        <v>1231.5</v>
      </c>
      <c r="C1404" s="64">
        <v>321.29000000000002</v>
      </c>
    </row>
    <row r="1405" spans="1:3">
      <c r="A1405" t="s">
        <v>1866</v>
      </c>
      <c r="B1405" s="64">
        <v>1230.5</v>
      </c>
      <c r="C1405" s="64">
        <v>318.62</v>
      </c>
    </row>
    <row r="1406" spans="1:3">
      <c r="A1406" t="s">
        <v>1867</v>
      </c>
      <c r="B1406" s="64">
        <v>1225.5</v>
      </c>
      <c r="C1406" s="64">
        <v>310.25</v>
      </c>
    </row>
    <row r="1407" spans="1:3">
      <c r="A1407" t="s">
        <v>1868</v>
      </c>
      <c r="B1407" s="64">
        <v>1230.5</v>
      </c>
      <c r="C1407" s="64">
        <v>309.39999999999998</v>
      </c>
    </row>
    <row r="1408" spans="1:3">
      <c r="A1408" t="s">
        <v>1869</v>
      </c>
      <c r="B1408" s="64">
        <v>1228.5</v>
      </c>
      <c r="C1408" s="64">
        <v>303.33</v>
      </c>
    </row>
    <row r="1409" spans="1:3">
      <c r="A1409" t="s">
        <v>1870</v>
      </c>
      <c r="B1409" s="64">
        <v>1227</v>
      </c>
      <c r="C1409" s="64">
        <v>296.74</v>
      </c>
    </row>
    <row r="1410" spans="1:3">
      <c r="A1410" t="s">
        <v>1871</v>
      </c>
      <c r="B1410" s="64">
        <v>1227.5</v>
      </c>
      <c r="C1410" s="64">
        <v>303.39</v>
      </c>
    </row>
    <row r="1411" spans="1:3">
      <c r="A1411" t="s">
        <v>1872</v>
      </c>
      <c r="B1411" s="64">
        <v>1232.5</v>
      </c>
      <c r="C1411" s="64">
        <v>310.52999999999997</v>
      </c>
    </row>
    <row r="1412" spans="1:3">
      <c r="A1412" t="s">
        <v>1873</v>
      </c>
      <c r="B1412" s="64">
        <v>1285</v>
      </c>
      <c r="C1412" s="64">
        <v>314.95</v>
      </c>
    </row>
    <row r="1413" spans="1:3">
      <c r="A1413" t="s">
        <v>1874</v>
      </c>
      <c r="B1413" s="64">
        <v>1298</v>
      </c>
      <c r="C1413" s="64">
        <v>319.47000000000003</v>
      </c>
    </row>
    <row r="1414" spans="1:3">
      <c r="A1414" t="s">
        <v>1875</v>
      </c>
      <c r="B1414" s="64">
        <v>1389.5</v>
      </c>
      <c r="C1414" s="64">
        <v>349.65</v>
      </c>
    </row>
    <row r="1415" spans="1:3">
      <c r="A1415" t="s">
        <v>1876</v>
      </c>
      <c r="B1415" s="64">
        <v>1420.5</v>
      </c>
      <c r="C1415" s="64">
        <v>356.02</v>
      </c>
    </row>
    <row r="1416" spans="1:3">
      <c r="A1416" t="s">
        <v>1877</v>
      </c>
      <c r="B1416" s="64">
        <v>1431</v>
      </c>
      <c r="C1416" s="64">
        <v>362.92</v>
      </c>
    </row>
    <row r="1417" spans="1:3">
      <c r="A1417" t="s">
        <v>1878</v>
      </c>
      <c r="B1417" s="64">
        <v>1460</v>
      </c>
      <c r="C1417" s="64">
        <v>374.17</v>
      </c>
    </row>
    <row r="1418" spans="1:3">
      <c r="A1418" t="s">
        <v>1879</v>
      </c>
      <c r="B1418" s="64">
        <v>1470</v>
      </c>
      <c r="C1418" s="64">
        <v>382.41</v>
      </c>
    </row>
    <row r="1419" spans="1:3">
      <c r="A1419" t="s">
        <v>1880</v>
      </c>
      <c r="B1419" s="64">
        <v>1469.5</v>
      </c>
      <c r="C1419" s="64">
        <v>379.13</v>
      </c>
    </row>
    <row r="1420" spans="1:3">
      <c r="A1420" t="s">
        <v>1881</v>
      </c>
      <c r="B1420" s="64">
        <v>1471.5</v>
      </c>
      <c r="C1420" s="64">
        <v>386.22</v>
      </c>
    </row>
    <row r="1421" spans="1:3">
      <c r="A1421" t="s">
        <v>1882</v>
      </c>
      <c r="B1421" s="64">
        <v>1466.5</v>
      </c>
      <c r="C1421" s="64">
        <v>390.96</v>
      </c>
    </row>
    <row r="1422" spans="1:3">
      <c r="A1422" t="s">
        <v>1883</v>
      </c>
      <c r="B1422" s="64">
        <v>1481</v>
      </c>
      <c r="C1422" s="64">
        <v>382.49</v>
      </c>
    </row>
    <row r="1423" spans="1:3">
      <c r="A1423" t="s">
        <v>1884</v>
      </c>
      <c r="B1423" s="64">
        <v>1473.5</v>
      </c>
      <c r="C1423" s="64">
        <v>385.83</v>
      </c>
    </row>
    <row r="1424" spans="1:3">
      <c r="A1424" t="s">
        <v>1885</v>
      </c>
      <c r="B1424" s="64">
        <v>1473</v>
      </c>
      <c r="C1424" s="64">
        <v>387.63</v>
      </c>
    </row>
    <row r="1425" spans="1:3">
      <c r="A1425" t="s">
        <v>1886</v>
      </c>
      <c r="B1425" s="64">
        <v>1472.5</v>
      </c>
      <c r="C1425" s="64">
        <v>383.46</v>
      </c>
    </row>
    <row r="1426" spans="1:3">
      <c r="A1426" t="s">
        <v>1887</v>
      </c>
      <c r="B1426" s="64">
        <v>1470.5</v>
      </c>
      <c r="C1426" s="64">
        <v>378.12</v>
      </c>
    </row>
    <row r="1427" spans="1:3">
      <c r="A1427" t="s">
        <v>1888</v>
      </c>
      <c r="B1427" s="64">
        <v>1478.5</v>
      </c>
      <c r="C1427" s="64">
        <v>378.52</v>
      </c>
    </row>
    <row r="1428" spans="1:3">
      <c r="A1428" t="s">
        <v>1889</v>
      </c>
      <c r="B1428" s="64">
        <v>1485</v>
      </c>
      <c r="C1428" s="64">
        <v>376.43</v>
      </c>
    </row>
    <row r="1429" spans="1:3">
      <c r="A1429" t="s">
        <v>1890</v>
      </c>
      <c r="B1429" s="64">
        <v>1487.5</v>
      </c>
      <c r="C1429" s="64">
        <v>378.88</v>
      </c>
    </row>
    <row r="1430" spans="1:3">
      <c r="A1430" t="s">
        <v>1891</v>
      </c>
      <c r="B1430" s="64">
        <v>1500.5</v>
      </c>
      <c r="C1430" s="64">
        <v>386.33</v>
      </c>
    </row>
    <row r="1431" spans="1:3">
      <c r="A1431" t="s">
        <v>1892</v>
      </c>
      <c r="B1431" s="64">
        <v>1525</v>
      </c>
      <c r="C1431" s="64">
        <v>389.83</v>
      </c>
    </row>
    <row r="1432" spans="1:3">
      <c r="A1432" t="s">
        <v>1893</v>
      </c>
      <c r="B1432" s="64">
        <v>1541</v>
      </c>
      <c r="C1432" s="64">
        <v>395.33</v>
      </c>
    </row>
    <row r="1433" spans="1:3">
      <c r="A1433" t="s">
        <v>1894</v>
      </c>
      <c r="B1433" s="64">
        <v>1564</v>
      </c>
      <c r="C1433" s="64">
        <v>398.67</v>
      </c>
    </row>
    <row r="1434" spans="1:3">
      <c r="A1434" t="s">
        <v>1895</v>
      </c>
      <c r="B1434" s="64">
        <v>1577.5</v>
      </c>
      <c r="C1434" s="64">
        <v>408.89</v>
      </c>
    </row>
    <row r="1435" spans="1:3">
      <c r="A1435" t="s">
        <v>1896</v>
      </c>
      <c r="B1435" s="64">
        <v>1600.5</v>
      </c>
      <c r="C1435" s="64">
        <v>414.21</v>
      </c>
    </row>
    <row r="1436" spans="1:3">
      <c r="A1436" t="s">
        <v>1897</v>
      </c>
      <c r="B1436" s="64">
        <v>1647</v>
      </c>
      <c r="C1436" s="64">
        <v>437.65</v>
      </c>
    </row>
    <row r="1437" spans="1:3">
      <c r="A1437" t="s">
        <v>1898</v>
      </c>
      <c r="B1437" s="64">
        <v>1644.5</v>
      </c>
      <c r="C1437" s="64">
        <v>432.76</v>
      </c>
    </row>
    <row r="1438" spans="1:3">
      <c r="A1438" t="s">
        <v>1899</v>
      </c>
      <c r="B1438" s="64">
        <v>1666</v>
      </c>
      <c r="C1438" s="64">
        <v>440.86</v>
      </c>
    </row>
    <row r="1439" spans="1:3">
      <c r="A1439" t="s">
        <v>1900</v>
      </c>
      <c r="B1439" s="64">
        <v>1670.5</v>
      </c>
      <c r="C1439" s="64">
        <v>441.93</v>
      </c>
    </row>
    <row r="1440" spans="1:3">
      <c r="A1440" t="s">
        <v>1901</v>
      </c>
      <c r="B1440" s="64">
        <v>1684.5</v>
      </c>
      <c r="C1440" s="64">
        <v>443.17</v>
      </c>
    </row>
    <row r="1441" spans="1:3">
      <c r="A1441" t="s">
        <v>1902</v>
      </c>
      <c r="B1441" s="64">
        <v>1684.5</v>
      </c>
      <c r="C1441" s="64">
        <v>444.22</v>
      </c>
    </row>
    <row r="1442" spans="1:3">
      <c r="A1442" t="s">
        <v>1903</v>
      </c>
      <c r="B1442" s="64">
        <v>1682</v>
      </c>
      <c r="C1442" s="64">
        <v>446.04</v>
      </c>
    </row>
    <row r="1443" spans="1:3">
      <c r="A1443" t="s">
        <v>1904</v>
      </c>
      <c r="B1443" s="64">
        <v>1677</v>
      </c>
      <c r="C1443" s="64">
        <v>445.77</v>
      </c>
    </row>
    <row r="1444" spans="1:3">
      <c r="A1444" t="s">
        <v>1905</v>
      </c>
      <c r="B1444" s="64">
        <v>1668</v>
      </c>
      <c r="C1444" s="64">
        <v>435.51</v>
      </c>
    </row>
    <row r="1445" spans="1:3">
      <c r="A1445" t="s">
        <v>1906</v>
      </c>
      <c r="B1445" s="64">
        <v>1670</v>
      </c>
      <c r="C1445" s="64">
        <v>437.86</v>
      </c>
    </row>
    <row r="1446" spans="1:3">
      <c r="A1446" t="s">
        <v>1907</v>
      </c>
      <c r="B1446" s="64">
        <v>1670</v>
      </c>
      <c r="C1446" s="64">
        <v>436.94</v>
      </c>
    </row>
    <row r="1447" spans="1:3">
      <c r="A1447" t="s">
        <v>1908</v>
      </c>
      <c r="B1447" s="64">
        <v>1667.5</v>
      </c>
      <c r="C1447" s="64">
        <v>441.49</v>
      </c>
    </row>
    <row r="1448" spans="1:3">
      <c r="A1448" t="s">
        <v>1909</v>
      </c>
      <c r="B1448" s="64">
        <v>1665.5</v>
      </c>
      <c r="C1448" s="64">
        <v>445.2</v>
      </c>
    </row>
    <row r="1449" spans="1:3">
      <c r="A1449" t="s">
        <v>1910</v>
      </c>
      <c r="B1449" s="64">
        <v>1657</v>
      </c>
      <c r="C1449" s="64">
        <v>444</v>
      </c>
    </row>
    <row r="1450" spans="1:3">
      <c r="A1450" t="s">
        <v>1911</v>
      </c>
      <c r="B1450" s="64">
        <v>1654</v>
      </c>
      <c r="C1450" s="64">
        <v>447.39</v>
      </c>
    </row>
    <row r="1451" spans="1:3">
      <c r="A1451" t="s">
        <v>1912</v>
      </c>
      <c r="B1451" s="64">
        <v>1653</v>
      </c>
      <c r="C1451" s="64">
        <v>440.68</v>
      </c>
    </row>
    <row r="1452" spans="1:3">
      <c r="A1452" t="s">
        <v>1913</v>
      </c>
      <c r="B1452" s="64">
        <v>1650</v>
      </c>
      <c r="C1452" s="64">
        <v>440</v>
      </c>
    </row>
    <row r="1453" spans="1:3">
      <c r="A1453" t="s">
        <v>1914</v>
      </c>
      <c r="B1453" s="64">
        <v>1651</v>
      </c>
      <c r="C1453" s="64">
        <v>433.79</v>
      </c>
    </row>
    <row r="1454" spans="1:3">
      <c r="A1454" t="s">
        <v>1915</v>
      </c>
      <c r="B1454" s="64">
        <v>1641.5</v>
      </c>
      <c r="C1454" s="64">
        <v>422.52</v>
      </c>
    </row>
    <row r="1455" spans="1:3">
      <c r="A1455" t="s">
        <v>1916</v>
      </c>
      <c r="B1455" s="64">
        <v>1634</v>
      </c>
      <c r="C1455" s="64">
        <v>422.99</v>
      </c>
    </row>
    <row r="1456" spans="1:3">
      <c r="A1456" t="s">
        <v>1917</v>
      </c>
      <c r="B1456" s="64">
        <v>1635</v>
      </c>
      <c r="C1456" s="64">
        <v>425.23</v>
      </c>
    </row>
    <row r="1457" spans="1:3">
      <c r="A1457" t="s">
        <v>1918</v>
      </c>
      <c r="B1457" s="64">
        <v>1635.5</v>
      </c>
      <c r="C1457" s="64">
        <v>436.13</v>
      </c>
    </row>
    <row r="1458" spans="1:3">
      <c r="A1458" t="s">
        <v>1919</v>
      </c>
      <c r="B1458" s="64">
        <v>1633</v>
      </c>
      <c r="C1458" s="64">
        <v>437.57</v>
      </c>
    </row>
    <row r="1459" spans="1:3">
      <c r="A1459" t="s">
        <v>1920</v>
      </c>
      <c r="B1459" s="64">
        <v>1635</v>
      </c>
      <c r="C1459" s="64">
        <v>434.15</v>
      </c>
    </row>
    <row r="1460" spans="1:3">
      <c r="A1460" t="s">
        <v>1921</v>
      </c>
      <c r="B1460" s="64">
        <v>1639</v>
      </c>
      <c r="C1460" s="64">
        <v>430.07</v>
      </c>
    </row>
    <row r="1461" spans="1:3">
      <c r="A1461" t="s">
        <v>1922</v>
      </c>
      <c r="B1461" s="64">
        <v>1644</v>
      </c>
      <c r="C1461" s="64">
        <v>439.22</v>
      </c>
    </row>
    <row r="1462" spans="1:3">
      <c r="A1462" t="s">
        <v>1923</v>
      </c>
      <c r="B1462" s="64">
        <v>1647.5</v>
      </c>
      <c r="C1462" s="64">
        <v>432.87</v>
      </c>
    </row>
    <row r="1463" spans="1:3">
      <c r="A1463" t="s">
        <v>1924</v>
      </c>
      <c r="B1463" s="64">
        <v>1645.5</v>
      </c>
      <c r="C1463" s="64">
        <v>425.63</v>
      </c>
    </row>
    <row r="1464" spans="1:3">
      <c r="A1464" t="s">
        <v>1925</v>
      </c>
      <c r="B1464" s="64">
        <v>1647</v>
      </c>
      <c r="C1464" s="64">
        <v>423.5</v>
      </c>
    </row>
    <row r="1465" spans="1:3">
      <c r="A1465" t="s">
        <v>1926</v>
      </c>
      <c r="B1465" s="64">
        <v>1646</v>
      </c>
      <c r="C1465" s="64">
        <v>424.12</v>
      </c>
    </row>
    <row r="1466" spans="1:3">
      <c r="A1466" t="s">
        <v>1927</v>
      </c>
      <c r="B1466" s="64">
        <v>1647</v>
      </c>
      <c r="C1466" s="64">
        <v>419.94</v>
      </c>
    </row>
    <row r="1467" spans="1:3">
      <c r="A1467" t="s">
        <v>1928</v>
      </c>
      <c r="B1467" s="64">
        <v>1644</v>
      </c>
      <c r="C1467" s="64">
        <v>422.4</v>
      </c>
    </row>
    <row r="1468" spans="1:3">
      <c r="A1468" t="s">
        <v>1929</v>
      </c>
      <c r="B1468" s="64">
        <v>1649.5</v>
      </c>
      <c r="C1468" s="64">
        <v>417.91</v>
      </c>
    </row>
    <row r="1469" spans="1:3">
      <c r="A1469" t="s">
        <v>1930</v>
      </c>
      <c r="B1469" s="64">
        <v>1650.5</v>
      </c>
      <c r="C1469" s="64">
        <v>411.19</v>
      </c>
    </row>
    <row r="1470" spans="1:3">
      <c r="A1470" t="s">
        <v>1931</v>
      </c>
      <c r="B1470" s="64">
        <v>1648.5</v>
      </c>
      <c r="C1470" s="64">
        <v>412.85</v>
      </c>
    </row>
    <row r="1471" spans="1:3">
      <c r="A1471" t="s">
        <v>1932</v>
      </c>
      <c r="B1471" s="64">
        <v>1659.5</v>
      </c>
      <c r="C1471" s="64">
        <v>419.91</v>
      </c>
    </row>
    <row r="1472" spans="1:3">
      <c r="A1472" t="s">
        <v>1933</v>
      </c>
      <c r="B1472" s="64">
        <v>1664.5</v>
      </c>
      <c r="C1472" s="64">
        <v>430.44</v>
      </c>
    </row>
    <row r="1473" spans="1:3">
      <c r="A1473" t="s">
        <v>1934</v>
      </c>
      <c r="B1473" s="64">
        <v>1671</v>
      </c>
      <c r="C1473" s="64">
        <v>430.67</v>
      </c>
    </row>
    <row r="1474" spans="1:3">
      <c r="A1474" t="s">
        <v>1935</v>
      </c>
      <c r="B1474" s="64">
        <v>1658</v>
      </c>
      <c r="C1474" s="64">
        <v>418.79</v>
      </c>
    </row>
    <row r="1475" spans="1:3">
      <c r="A1475" t="s">
        <v>1936</v>
      </c>
      <c r="B1475" s="64">
        <v>1703.5</v>
      </c>
      <c r="C1475" s="64">
        <v>420.83</v>
      </c>
    </row>
    <row r="1476" spans="1:3">
      <c r="A1476" t="s">
        <v>1937</v>
      </c>
      <c r="B1476" s="64">
        <v>1719.5</v>
      </c>
      <c r="C1476" s="64">
        <v>430.74</v>
      </c>
    </row>
    <row r="1477" spans="1:3">
      <c r="A1477" t="s">
        <v>1938</v>
      </c>
      <c r="B1477" s="64">
        <v>1731.5</v>
      </c>
      <c r="C1477" s="64">
        <v>430.94</v>
      </c>
    </row>
    <row r="1478" spans="1:3">
      <c r="A1478" t="s">
        <v>1939</v>
      </c>
      <c r="B1478" s="64">
        <v>1744.5</v>
      </c>
      <c r="C1478" s="64">
        <v>431.38</v>
      </c>
    </row>
    <row r="1479" spans="1:3">
      <c r="A1479" t="s">
        <v>1940</v>
      </c>
      <c r="B1479" s="64">
        <v>1753.5</v>
      </c>
      <c r="C1479" s="64">
        <v>434.68</v>
      </c>
    </row>
    <row r="1480" spans="1:3">
      <c r="A1480" t="s">
        <v>1941</v>
      </c>
      <c r="B1480" s="64">
        <v>1785</v>
      </c>
      <c r="C1480" s="64">
        <v>440.85</v>
      </c>
    </row>
    <row r="1481" spans="1:3">
      <c r="A1481" t="s">
        <v>1942</v>
      </c>
      <c r="B1481" s="64">
        <v>1805</v>
      </c>
      <c r="C1481" s="64">
        <v>446.78</v>
      </c>
    </row>
    <row r="1482" spans="1:3">
      <c r="A1482" t="s">
        <v>1943</v>
      </c>
      <c r="B1482" s="64">
        <v>1816.5</v>
      </c>
      <c r="C1482" s="64">
        <v>454.01</v>
      </c>
    </row>
    <row r="1483" spans="1:3">
      <c r="A1483" t="s">
        <v>1944</v>
      </c>
      <c r="B1483" s="64">
        <v>1821.5</v>
      </c>
      <c r="C1483" s="64">
        <v>456.06</v>
      </c>
    </row>
    <row r="1484" spans="1:3">
      <c r="A1484" t="s">
        <v>1945</v>
      </c>
      <c r="B1484" s="64">
        <v>1806</v>
      </c>
      <c r="C1484" s="64">
        <v>445.93</v>
      </c>
    </row>
    <row r="1485" spans="1:3">
      <c r="A1485" t="s">
        <v>1946</v>
      </c>
      <c r="B1485" s="64">
        <v>1794</v>
      </c>
      <c r="C1485" s="64">
        <v>445.05</v>
      </c>
    </row>
    <row r="1486" spans="1:3">
      <c r="A1486" t="s">
        <v>1947</v>
      </c>
      <c r="B1486" s="64">
        <v>1795</v>
      </c>
      <c r="C1486" s="64">
        <v>443.32</v>
      </c>
    </row>
    <row r="1487" spans="1:3">
      <c r="A1487" t="s">
        <v>1948</v>
      </c>
      <c r="B1487" s="64">
        <v>1796</v>
      </c>
      <c r="C1487" s="64">
        <v>436.35</v>
      </c>
    </row>
    <row r="1488" spans="1:3">
      <c r="A1488" t="s">
        <v>1949</v>
      </c>
      <c r="B1488" s="64">
        <v>1795.5</v>
      </c>
      <c r="C1488" s="64">
        <v>432.34</v>
      </c>
    </row>
    <row r="1489" spans="1:3">
      <c r="A1489" t="s">
        <v>1950</v>
      </c>
      <c r="B1489" s="64">
        <v>1798</v>
      </c>
      <c r="C1489" s="64">
        <v>437.79</v>
      </c>
    </row>
    <row r="1490" spans="1:3">
      <c r="A1490" t="s">
        <v>1951</v>
      </c>
      <c r="B1490" s="64">
        <v>1797.5</v>
      </c>
      <c r="C1490" s="64">
        <v>442.19</v>
      </c>
    </row>
    <row r="1491" spans="1:3">
      <c r="A1491" t="s">
        <v>1952</v>
      </c>
      <c r="B1491" s="64">
        <v>1804</v>
      </c>
      <c r="C1491" s="64">
        <v>441.83</v>
      </c>
    </row>
    <row r="1492" spans="1:3">
      <c r="A1492" t="s">
        <v>1953</v>
      </c>
      <c r="B1492" s="64">
        <v>1819</v>
      </c>
      <c r="C1492" s="64">
        <v>446.71</v>
      </c>
    </row>
    <row r="1493" spans="1:3">
      <c r="A1493" t="s">
        <v>1954</v>
      </c>
      <c r="B1493" s="64">
        <v>1823</v>
      </c>
      <c r="C1493" s="64">
        <v>452.92</v>
      </c>
    </row>
    <row r="1494" spans="1:3">
      <c r="A1494" t="s">
        <v>1955</v>
      </c>
      <c r="B1494" s="64">
        <v>1832.5</v>
      </c>
      <c r="C1494" s="64">
        <v>461.59</v>
      </c>
    </row>
    <row r="1495" spans="1:3">
      <c r="A1495" t="s">
        <v>1956</v>
      </c>
      <c r="B1495" s="64">
        <v>1859</v>
      </c>
      <c r="C1495" s="64">
        <v>466.85</v>
      </c>
    </row>
    <row r="1496" spans="1:3">
      <c r="A1496" t="s">
        <v>1957</v>
      </c>
      <c r="B1496" s="64">
        <v>1846</v>
      </c>
      <c r="C1496" s="64">
        <v>470.68</v>
      </c>
    </row>
    <row r="1497" spans="1:3">
      <c r="A1497" t="s">
        <v>1958</v>
      </c>
      <c r="B1497" s="64">
        <v>1838.5</v>
      </c>
      <c r="C1497" s="64">
        <v>472.5</v>
      </c>
    </row>
    <row r="1498" spans="1:3">
      <c r="A1498" t="s">
        <v>1959</v>
      </c>
      <c r="B1498" s="64">
        <v>1836</v>
      </c>
      <c r="C1498" s="64">
        <v>469.21</v>
      </c>
    </row>
    <row r="1499" spans="1:3">
      <c r="A1499" t="s">
        <v>1960</v>
      </c>
      <c r="B1499" s="64">
        <v>1840</v>
      </c>
      <c r="C1499" s="64">
        <v>467.6</v>
      </c>
    </row>
    <row r="1500" spans="1:3">
      <c r="A1500" t="s">
        <v>1961</v>
      </c>
      <c r="B1500" s="64">
        <v>1843</v>
      </c>
      <c r="C1500" s="64">
        <v>463.41</v>
      </c>
    </row>
    <row r="1501" spans="1:3">
      <c r="A1501" t="s">
        <v>1962</v>
      </c>
      <c r="B1501" s="64">
        <v>1853.5</v>
      </c>
      <c r="C1501" s="64">
        <v>463.95</v>
      </c>
    </row>
    <row r="1502" spans="1:3">
      <c r="A1502" t="s">
        <v>1963</v>
      </c>
      <c r="B1502" s="64">
        <v>1850.5</v>
      </c>
      <c r="C1502" s="64">
        <v>463.55</v>
      </c>
    </row>
    <row r="1503" spans="1:3">
      <c r="A1503" t="s">
        <v>1964</v>
      </c>
      <c r="B1503" s="64">
        <v>1858</v>
      </c>
      <c r="C1503" s="64">
        <v>457.19</v>
      </c>
    </row>
    <row r="1504" spans="1:3">
      <c r="A1504" t="s">
        <v>1965</v>
      </c>
      <c r="B1504" s="64">
        <v>1862</v>
      </c>
      <c r="C1504" s="64">
        <v>468.43</v>
      </c>
    </row>
    <row r="1505" spans="1:3">
      <c r="A1505" t="s">
        <v>1966</v>
      </c>
      <c r="B1505" s="64">
        <v>1861</v>
      </c>
      <c r="C1505" s="64">
        <v>460.87</v>
      </c>
    </row>
    <row r="1506" spans="1:3">
      <c r="A1506" t="s">
        <v>1967</v>
      </c>
      <c r="B1506" s="64">
        <v>1876.5</v>
      </c>
      <c r="C1506" s="64">
        <v>464.6</v>
      </c>
    </row>
    <row r="1507" spans="1:3">
      <c r="A1507" t="s">
        <v>1968</v>
      </c>
      <c r="B1507" s="64">
        <v>1881</v>
      </c>
      <c r="C1507" s="64">
        <v>477.05</v>
      </c>
    </row>
    <row r="1508" spans="1:3">
      <c r="A1508" t="s">
        <v>1969</v>
      </c>
      <c r="B1508" s="64">
        <v>1889.5</v>
      </c>
      <c r="C1508" s="64">
        <v>477.15</v>
      </c>
    </row>
    <row r="1509" spans="1:3">
      <c r="A1509" t="s">
        <v>1970</v>
      </c>
      <c r="B1509" s="64">
        <v>1881.5</v>
      </c>
      <c r="C1509" s="64">
        <v>475.85</v>
      </c>
    </row>
    <row r="1510" spans="1:3">
      <c r="A1510" t="s">
        <v>1971</v>
      </c>
      <c r="B1510" s="64">
        <v>1890.5</v>
      </c>
      <c r="C1510" s="64">
        <v>479.7</v>
      </c>
    </row>
    <row r="1511" spans="1:3">
      <c r="A1511" t="s">
        <v>1972</v>
      </c>
      <c r="B1511" s="64">
        <v>1877.5</v>
      </c>
      <c r="C1511" s="64">
        <v>469.96</v>
      </c>
    </row>
    <row r="1512" spans="1:3">
      <c r="A1512" t="s">
        <v>1973</v>
      </c>
      <c r="B1512" s="64">
        <v>1891</v>
      </c>
      <c r="C1512" s="64">
        <v>473.22</v>
      </c>
    </row>
    <row r="1513" spans="1:3">
      <c r="A1513" t="s">
        <v>1974</v>
      </c>
      <c r="B1513" s="64">
        <v>1898</v>
      </c>
      <c r="C1513" s="64">
        <v>481.24</v>
      </c>
    </row>
    <row r="1514" spans="1:3">
      <c r="A1514" t="s">
        <v>1975</v>
      </c>
      <c r="B1514" s="64">
        <v>1892.5</v>
      </c>
      <c r="C1514" s="64">
        <v>486.25</v>
      </c>
    </row>
    <row r="1515" spans="1:3">
      <c r="A1515" t="s">
        <v>1976</v>
      </c>
      <c r="B1515" s="64">
        <v>1901</v>
      </c>
      <c r="C1515" s="64">
        <v>498.43</v>
      </c>
    </row>
    <row r="1516" spans="1:3">
      <c r="A1516" t="s">
        <v>1977</v>
      </c>
      <c r="B1516" s="64">
        <v>1880</v>
      </c>
      <c r="C1516" s="64">
        <v>498.81</v>
      </c>
    </row>
    <row r="1517" spans="1:3">
      <c r="A1517" t="s">
        <v>1978</v>
      </c>
      <c r="B1517" s="64">
        <v>1904</v>
      </c>
      <c r="C1517" s="64">
        <v>502.64</v>
      </c>
    </row>
    <row r="1518" spans="1:3">
      <c r="A1518" t="s">
        <v>1979</v>
      </c>
      <c r="B1518" s="64">
        <v>1891</v>
      </c>
      <c r="C1518" s="64">
        <v>503.86</v>
      </c>
    </row>
    <row r="1519" spans="1:3">
      <c r="A1519" t="s">
        <v>1980</v>
      </c>
      <c r="B1519" s="64">
        <v>1891</v>
      </c>
      <c r="C1519" s="64">
        <v>511.08</v>
      </c>
    </row>
    <row r="1520" spans="1:3">
      <c r="A1520" t="s">
        <v>1981</v>
      </c>
      <c r="B1520" s="64">
        <v>1892.5</v>
      </c>
      <c r="C1520" s="64">
        <v>519.63</v>
      </c>
    </row>
    <row r="1521" spans="1:3">
      <c r="A1521" t="s">
        <v>1982</v>
      </c>
      <c r="B1521" s="64">
        <v>1896.5</v>
      </c>
      <c r="C1521" s="64">
        <v>526.37</v>
      </c>
    </row>
    <row r="1522" spans="1:3">
      <c r="A1522" t="s">
        <v>1983</v>
      </c>
      <c r="B1522" s="64">
        <v>1899.5</v>
      </c>
      <c r="C1522" s="64">
        <v>521.12</v>
      </c>
    </row>
    <row r="1523" spans="1:3">
      <c r="A1523" t="s">
        <v>1984</v>
      </c>
      <c r="B1523" s="64">
        <v>1892.5</v>
      </c>
      <c r="C1523" s="64">
        <v>503.86</v>
      </c>
    </row>
    <row r="1524" spans="1:3">
      <c r="A1524" t="s">
        <v>1985</v>
      </c>
      <c r="B1524" s="64">
        <v>1866</v>
      </c>
      <c r="C1524" s="64">
        <v>497.73</v>
      </c>
    </row>
    <row r="1525" spans="1:3">
      <c r="A1525" t="s">
        <v>1986</v>
      </c>
      <c r="B1525" s="64">
        <v>1852</v>
      </c>
      <c r="C1525" s="64">
        <v>508.09</v>
      </c>
    </row>
    <row r="1526" spans="1:3">
      <c r="A1526" t="s">
        <v>1987</v>
      </c>
      <c r="B1526" s="64">
        <v>1843.5</v>
      </c>
      <c r="C1526" s="64">
        <v>513.51</v>
      </c>
    </row>
    <row r="1527" spans="1:3">
      <c r="A1527" t="s">
        <v>1988</v>
      </c>
      <c r="B1527" s="64">
        <v>1827</v>
      </c>
      <c r="C1527" s="64">
        <v>505.95</v>
      </c>
    </row>
    <row r="1528" spans="1:3">
      <c r="A1528" t="s">
        <v>1989</v>
      </c>
      <c r="B1528" s="64">
        <v>1798.5</v>
      </c>
      <c r="C1528" s="64">
        <v>500.84</v>
      </c>
    </row>
    <row r="1529" spans="1:3">
      <c r="A1529" t="s">
        <v>1990</v>
      </c>
      <c r="B1529" s="64">
        <v>1782.5</v>
      </c>
      <c r="C1529" s="64">
        <v>485.17</v>
      </c>
    </row>
    <row r="1530" spans="1:3">
      <c r="A1530" t="s">
        <v>1991</v>
      </c>
      <c r="B1530" s="64">
        <v>1765.5</v>
      </c>
      <c r="C1530" s="64">
        <v>478.46</v>
      </c>
    </row>
    <row r="1531" spans="1:3">
      <c r="A1531" t="s">
        <v>1992</v>
      </c>
      <c r="B1531" s="64">
        <v>1718</v>
      </c>
      <c r="C1531" s="64">
        <v>473.41</v>
      </c>
    </row>
    <row r="1532" spans="1:3">
      <c r="A1532" t="s">
        <v>1993</v>
      </c>
      <c r="B1532" s="64">
        <v>1649.5</v>
      </c>
      <c r="C1532" s="64">
        <v>454.03</v>
      </c>
    </row>
    <row r="1533" spans="1:3">
      <c r="A1533" t="s">
        <v>1994</v>
      </c>
      <c r="B1533" s="64">
        <v>1576</v>
      </c>
      <c r="C1533" s="64">
        <v>435.24</v>
      </c>
    </row>
    <row r="1534" spans="1:3">
      <c r="A1534" t="s">
        <v>1995</v>
      </c>
      <c r="B1534" s="64">
        <v>1529.5</v>
      </c>
      <c r="C1534" s="64">
        <v>424.39</v>
      </c>
    </row>
    <row r="1535" spans="1:3">
      <c r="A1535" t="s">
        <v>1996</v>
      </c>
      <c r="B1535" s="64">
        <v>1508</v>
      </c>
      <c r="C1535" s="64">
        <v>422.53</v>
      </c>
    </row>
    <row r="1536" spans="1:3">
      <c r="A1536" t="s">
        <v>1997</v>
      </c>
      <c r="B1536" s="64">
        <v>1450.5</v>
      </c>
      <c r="C1536" s="64">
        <v>402.58</v>
      </c>
    </row>
    <row r="1537" spans="1:3">
      <c r="A1537" t="s">
        <v>1998</v>
      </c>
      <c r="B1537" s="64">
        <v>1396</v>
      </c>
      <c r="C1537" s="64">
        <v>380.38</v>
      </c>
    </row>
    <row r="1538" spans="1:3">
      <c r="A1538" t="s">
        <v>1999</v>
      </c>
      <c r="B1538" s="64">
        <v>1336.5</v>
      </c>
      <c r="C1538" s="64">
        <v>366.37</v>
      </c>
    </row>
    <row r="1539" spans="1:3">
      <c r="A1539" t="s">
        <v>2000</v>
      </c>
      <c r="B1539" s="64">
        <v>1328</v>
      </c>
      <c r="C1539" s="64">
        <v>359.99</v>
      </c>
    </row>
    <row r="1540" spans="1:3">
      <c r="A1540" t="s">
        <v>2001</v>
      </c>
      <c r="B1540" s="64">
        <v>1318.5</v>
      </c>
      <c r="C1540" s="64">
        <v>365.95</v>
      </c>
    </row>
    <row r="1541" spans="1:3">
      <c r="A1541" t="s">
        <v>2002</v>
      </c>
      <c r="B1541" s="64">
        <v>1317.5</v>
      </c>
      <c r="C1541" s="64">
        <v>376.86</v>
      </c>
    </row>
    <row r="1542" spans="1:3">
      <c r="A1542" t="s">
        <v>2003</v>
      </c>
      <c r="B1542" s="64">
        <v>1309</v>
      </c>
      <c r="C1542" s="64">
        <v>372.62</v>
      </c>
    </row>
    <row r="1543" spans="1:3">
      <c r="A1543" t="s">
        <v>2004</v>
      </c>
      <c r="B1543" s="64">
        <v>1315</v>
      </c>
      <c r="C1543" s="64">
        <v>376.79</v>
      </c>
    </row>
    <row r="1544" spans="1:3">
      <c r="A1544" t="s">
        <v>2005</v>
      </c>
      <c r="B1544" s="64">
        <v>1312</v>
      </c>
      <c r="C1544" s="64">
        <v>376.79</v>
      </c>
    </row>
    <row r="1545" spans="1:3">
      <c r="A1545" t="s">
        <v>2006</v>
      </c>
      <c r="B1545" s="64">
        <v>1319.5</v>
      </c>
      <c r="C1545" s="64">
        <v>375.5</v>
      </c>
    </row>
    <row r="1546" spans="1:3">
      <c r="A1546" t="s">
        <v>2007</v>
      </c>
      <c r="B1546" s="64">
        <v>1311</v>
      </c>
      <c r="C1546" s="64">
        <v>363.76</v>
      </c>
    </row>
    <row r="1547" spans="1:3">
      <c r="A1547" t="s">
        <v>2008</v>
      </c>
      <c r="B1547" s="64">
        <v>1317.5</v>
      </c>
      <c r="C1547" s="64">
        <v>372.7</v>
      </c>
    </row>
    <row r="1548" spans="1:3">
      <c r="A1548" t="s">
        <v>2009</v>
      </c>
      <c r="B1548" s="64">
        <v>1305.5</v>
      </c>
      <c r="C1548" s="64">
        <v>369.83</v>
      </c>
    </row>
    <row r="1549" spans="1:3">
      <c r="A1549" t="s">
        <v>2010</v>
      </c>
      <c r="B1549" s="64">
        <v>1298.5</v>
      </c>
      <c r="C1549" s="64">
        <v>362.81</v>
      </c>
    </row>
    <row r="1550" spans="1:3">
      <c r="A1550" t="s">
        <v>2011</v>
      </c>
      <c r="B1550" s="64">
        <v>1292</v>
      </c>
      <c r="C1550" s="64">
        <v>363.94</v>
      </c>
    </row>
    <row r="1551" spans="1:3">
      <c r="A1551" t="s">
        <v>2012</v>
      </c>
      <c r="B1551" s="64">
        <v>1290.5</v>
      </c>
      <c r="C1551" s="64">
        <v>366.31</v>
      </c>
    </row>
    <row r="1552" spans="1:3">
      <c r="A1552" t="s">
        <v>2013</v>
      </c>
      <c r="B1552" s="64">
        <v>1293</v>
      </c>
      <c r="C1552" s="64">
        <v>367.12</v>
      </c>
    </row>
    <row r="1553" spans="1:3">
      <c r="A1553" t="s">
        <v>2014</v>
      </c>
      <c r="B1553" s="64">
        <v>1285</v>
      </c>
      <c r="C1553" s="64">
        <v>367.56</v>
      </c>
    </row>
    <row r="1554" spans="1:3">
      <c r="A1554" t="s">
        <v>2015</v>
      </c>
      <c r="B1554" s="64">
        <v>1284.5</v>
      </c>
      <c r="C1554" s="64">
        <v>373.51</v>
      </c>
    </row>
    <row r="1555" spans="1:3">
      <c r="A1555" t="s">
        <v>2016</v>
      </c>
      <c r="B1555" s="64">
        <v>1270.5</v>
      </c>
      <c r="C1555" s="64">
        <v>363.94</v>
      </c>
    </row>
    <row r="1556" spans="1:3">
      <c r="A1556" t="s">
        <v>2017</v>
      </c>
      <c r="B1556" s="64">
        <v>1265</v>
      </c>
      <c r="C1556" s="64">
        <v>354.84</v>
      </c>
    </row>
    <row r="1557" spans="1:3">
      <c r="A1557" t="s">
        <v>2018</v>
      </c>
      <c r="B1557" s="64">
        <v>1264</v>
      </c>
      <c r="C1557" s="64">
        <v>357.67</v>
      </c>
    </row>
    <row r="1558" spans="1:3">
      <c r="A1558" t="s">
        <v>2019</v>
      </c>
      <c r="B1558" s="64">
        <v>1261.5</v>
      </c>
      <c r="C1558" s="64">
        <v>355.75</v>
      </c>
    </row>
    <row r="1559" spans="1:3">
      <c r="A1559" t="s">
        <v>2020</v>
      </c>
      <c r="B1559" s="64">
        <v>1258</v>
      </c>
      <c r="C1559" s="64">
        <v>359.63</v>
      </c>
    </row>
    <row r="1560" spans="1:3">
      <c r="A1560" t="s">
        <v>2021</v>
      </c>
      <c r="B1560" s="64">
        <v>1288</v>
      </c>
      <c r="C1560" s="64">
        <v>365.29</v>
      </c>
    </row>
    <row r="1561" spans="1:3">
      <c r="A1561" t="s">
        <v>2022</v>
      </c>
      <c r="B1561" s="64">
        <v>1291</v>
      </c>
      <c r="C1561" s="64">
        <v>372.05</v>
      </c>
    </row>
    <row r="1562" spans="1:3">
      <c r="A1562" t="s">
        <v>2023</v>
      </c>
      <c r="B1562" s="64">
        <v>1315</v>
      </c>
      <c r="C1562" s="64">
        <v>381.6</v>
      </c>
    </row>
    <row r="1563" spans="1:3">
      <c r="A1563" t="s">
        <v>2024</v>
      </c>
      <c r="B1563" s="64">
        <v>1334</v>
      </c>
      <c r="C1563" s="64">
        <v>384.44</v>
      </c>
    </row>
    <row r="1564" spans="1:3">
      <c r="A1564" t="s">
        <v>2025</v>
      </c>
      <c r="B1564" s="64">
        <v>1340.5</v>
      </c>
      <c r="C1564" s="64">
        <v>380.72</v>
      </c>
    </row>
    <row r="1565" spans="1:3">
      <c r="A1565" t="s">
        <v>2026</v>
      </c>
      <c r="B1565" s="64">
        <v>1345.5</v>
      </c>
      <c r="C1565" s="64">
        <v>384.87</v>
      </c>
    </row>
    <row r="1566" spans="1:3">
      <c r="A1566" t="s">
        <v>2027</v>
      </c>
      <c r="B1566" s="64">
        <v>1348.5</v>
      </c>
      <c r="C1566" s="64">
        <v>386.61</v>
      </c>
    </row>
    <row r="1567" spans="1:3">
      <c r="A1567" t="s">
        <v>2028</v>
      </c>
      <c r="B1567" s="64">
        <v>1351.5</v>
      </c>
      <c r="C1567" s="64">
        <v>379.63</v>
      </c>
    </row>
    <row r="1568" spans="1:3">
      <c r="A1568" t="s">
        <v>2029</v>
      </c>
      <c r="B1568" s="64">
        <v>1358.5</v>
      </c>
      <c r="C1568" s="64">
        <v>380.64</v>
      </c>
    </row>
    <row r="1569" spans="1:3">
      <c r="A1569" t="s">
        <v>2030</v>
      </c>
      <c r="B1569" s="64">
        <v>1355</v>
      </c>
      <c r="C1569" s="64">
        <v>382.77</v>
      </c>
    </row>
    <row r="1570" spans="1:3">
      <c r="A1570" t="s">
        <v>2031</v>
      </c>
      <c r="B1570" s="64">
        <v>1398.5</v>
      </c>
      <c r="C1570" s="64">
        <v>390.53</v>
      </c>
    </row>
    <row r="1571" spans="1:3">
      <c r="A1571" t="s">
        <v>2032</v>
      </c>
      <c r="B1571" s="64">
        <v>1399</v>
      </c>
      <c r="C1571" s="64">
        <v>390.67</v>
      </c>
    </row>
    <row r="1572" spans="1:3">
      <c r="A1572" t="s">
        <v>2033</v>
      </c>
      <c r="B1572" s="64">
        <v>1420</v>
      </c>
      <c r="C1572" s="64">
        <v>394.77</v>
      </c>
    </row>
    <row r="1573" spans="1:3">
      <c r="A1573" t="s">
        <v>2034</v>
      </c>
      <c r="B1573" s="64">
        <v>1424</v>
      </c>
      <c r="C1573" s="64">
        <v>394.9</v>
      </c>
    </row>
    <row r="1574" spans="1:3">
      <c r="A1574" t="s">
        <v>2035</v>
      </c>
      <c r="B1574" s="64">
        <v>1424.5</v>
      </c>
      <c r="C1574" s="64">
        <v>398.46</v>
      </c>
    </row>
    <row r="1575" spans="1:3">
      <c r="A1575" t="s">
        <v>2036</v>
      </c>
      <c r="B1575" s="64">
        <v>1459</v>
      </c>
      <c r="C1575" s="64">
        <v>403.26</v>
      </c>
    </row>
    <row r="1576" spans="1:3">
      <c r="A1576" t="s">
        <v>2037</v>
      </c>
      <c r="B1576" s="64">
        <v>1472.5</v>
      </c>
      <c r="C1576" s="64">
        <v>409.82</v>
      </c>
    </row>
    <row r="1577" spans="1:3">
      <c r="A1577" t="s">
        <v>2038</v>
      </c>
      <c r="B1577" s="64">
        <v>1473.5</v>
      </c>
      <c r="C1577" s="64">
        <v>411.13</v>
      </c>
    </row>
    <row r="1578" spans="1:3">
      <c r="A1578" t="s">
        <v>2039</v>
      </c>
      <c r="B1578" s="64">
        <v>1476.5</v>
      </c>
      <c r="C1578" s="64">
        <v>418.63</v>
      </c>
    </row>
    <row r="1579" spans="1:3">
      <c r="A1579" t="s">
        <v>2040</v>
      </c>
      <c r="B1579" s="64">
        <v>1495.5</v>
      </c>
      <c r="C1579" s="64">
        <v>428.14</v>
      </c>
    </row>
    <row r="1580" spans="1:3">
      <c r="A1580" t="s">
        <v>2041</v>
      </c>
      <c r="B1580" s="64">
        <v>1505</v>
      </c>
      <c r="C1580" s="64">
        <v>436.36</v>
      </c>
    </row>
    <row r="1581" spans="1:3">
      <c r="A1581" t="s">
        <v>2042</v>
      </c>
      <c r="B1581" s="64">
        <v>1485.5</v>
      </c>
      <c r="C1581" s="64">
        <v>440.67</v>
      </c>
    </row>
    <row r="1582" spans="1:3">
      <c r="A1582" t="s">
        <v>2043</v>
      </c>
      <c r="B1582" s="64">
        <v>1469.5</v>
      </c>
      <c r="C1582" s="64">
        <v>432.71</v>
      </c>
    </row>
    <row r="1583" spans="1:3">
      <c r="A1583" t="s">
        <v>2044</v>
      </c>
      <c r="B1583" s="64">
        <v>1456</v>
      </c>
      <c r="C1583" s="64">
        <v>424.74</v>
      </c>
    </row>
    <row r="1584" spans="1:3">
      <c r="A1584" t="s">
        <v>2045</v>
      </c>
      <c r="B1584" s="64">
        <v>1437.5</v>
      </c>
      <c r="C1584" s="64">
        <v>413.19</v>
      </c>
    </row>
    <row r="1585" spans="1:3">
      <c r="A1585" t="s">
        <v>2046</v>
      </c>
      <c r="B1585" s="64">
        <v>1425.5</v>
      </c>
      <c r="C1585" s="64">
        <v>408.45</v>
      </c>
    </row>
    <row r="1586" spans="1:3">
      <c r="A1586" t="s">
        <v>2047</v>
      </c>
      <c r="B1586" s="64">
        <v>1408</v>
      </c>
      <c r="C1586" s="64">
        <v>406.47</v>
      </c>
    </row>
    <row r="1587" spans="1:3">
      <c r="A1587" t="s">
        <v>2048</v>
      </c>
      <c r="B1587" s="64">
        <v>1401.5</v>
      </c>
      <c r="C1587" s="64">
        <v>404.01</v>
      </c>
    </row>
    <row r="1588" spans="1:3">
      <c r="A1588" t="s">
        <v>2049</v>
      </c>
      <c r="B1588" s="64">
        <v>1393.5</v>
      </c>
      <c r="C1588" s="64">
        <v>407.22</v>
      </c>
    </row>
    <row r="1589" spans="1:3">
      <c r="A1589" t="s">
        <v>2050</v>
      </c>
      <c r="B1589" s="64">
        <v>1402.5</v>
      </c>
      <c r="C1589" s="64">
        <v>412.86</v>
      </c>
    </row>
    <row r="1590" spans="1:3">
      <c r="A1590" t="s">
        <v>2051</v>
      </c>
      <c r="B1590" s="64">
        <v>1400</v>
      </c>
      <c r="C1590" s="64">
        <v>411.64</v>
      </c>
    </row>
    <row r="1591" spans="1:3">
      <c r="A1591" t="s">
        <v>2052</v>
      </c>
      <c r="B1591" s="64">
        <v>1389</v>
      </c>
      <c r="C1591" s="64">
        <v>411.43</v>
      </c>
    </row>
    <row r="1592" spans="1:3">
      <c r="A1592" t="s">
        <v>2053</v>
      </c>
      <c r="B1592" s="64">
        <v>1389.5</v>
      </c>
      <c r="C1592" s="64">
        <v>414.9</v>
      </c>
    </row>
    <row r="1593" spans="1:3">
      <c r="A1593" t="s">
        <v>2054</v>
      </c>
      <c r="B1593" s="64">
        <v>1385.5</v>
      </c>
      <c r="C1593" s="64">
        <v>410.64</v>
      </c>
    </row>
    <row r="1594" spans="1:3">
      <c r="A1594" t="s">
        <v>2055</v>
      </c>
      <c r="B1594" s="64">
        <v>1388.5</v>
      </c>
      <c r="C1594" s="64">
        <v>408.74</v>
      </c>
    </row>
    <row r="1595" spans="1:3">
      <c r="A1595" t="s">
        <v>2056</v>
      </c>
      <c r="B1595" s="64">
        <v>1377.5</v>
      </c>
      <c r="C1595" s="64">
        <v>417.05</v>
      </c>
    </row>
    <row r="1596" spans="1:3">
      <c r="A1596" t="s">
        <v>2057</v>
      </c>
      <c r="B1596" s="64">
        <v>1383</v>
      </c>
      <c r="C1596" s="64">
        <v>427.38</v>
      </c>
    </row>
    <row r="1597" spans="1:3">
      <c r="A1597" t="s">
        <v>2058</v>
      </c>
      <c r="B1597" s="64">
        <v>1380.5</v>
      </c>
      <c r="C1597" s="64">
        <v>429.53</v>
      </c>
    </row>
    <row r="1598" spans="1:3">
      <c r="A1598" t="s">
        <v>2059</v>
      </c>
      <c r="B1598" s="64">
        <v>1378</v>
      </c>
      <c r="C1598" s="64">
        <v>426.49</v>
      </c>
    </row>
    <row r="1599" spans="1:3">
      <c r="A1599" t="s">
        <v>2060</v>
      </c>
      <c r="B1599" s="64">
        <v>1375.5</v>
      </c>
      <c r="C1599" s="64">
        <v>421.42</v>
      </c>
    </row>
    <row r="1600" spans="1:3">
      <c r="A1600" t="s">
        <v>2061</v>
      </c>
      <c r="B1600" s="64">
        <v>1377</v>
      </c>
      <c r="C1600" s="64">
        <v>417.15</v>
      </c>
    </row>
    <row r="1601" spans="1:3">
      <c r="A1601" t="s">
        <v>2062</v>
      </c>
      <c r="B1601" s="64">
        <v>1369</v>
      </c>
      <c r="C1601" s="64">
        <v>410.37</v>
      </c>
    </row>
    <row r="1602" spans="1:3">
      <c r="A1602" t="s">
        <v>2063</v>
      </c>
      <c r="B1602" s="64">
        <v>1380.5</v>
      </c>
      <c r="C1602" s="64">
        <v>411.11</v>
      </c>
    </row>
    <row r="1603" spans="1:3">
      <c r="A1603" t="s">
        <v>2064</v>
      </c>
      <c r="B1603" s="64">
        <v>1383.5</v>
      </c>
      <c r="C1603" s="64">
        <v>420.77</v>
      </c>
    </row>
    <row r="1604" spans="1:3">
      <c r="A1604" t="s">
        <v>2065</v>
      </c>
      <c r="B1604" s="64">
        <v>1379</v>
      </c>
      <c r="C1604" s="64">
        <v>416.74</v>
      </c>
    </row>
    <row r="1605" spans="1:3">
      <c r="A1605" t="s">
        <v>2066</v>
      </c>
      <c r="B1605" s="64">
        <v>1378.5</v>
      </c>
      <c r="C1605" s="64">
        <v>419.12</v>
      </c>
    </row>
    <row r="1606" spans="1:3">
      <c r="A1606" t="s">
        <v>2067</v>
      </c>
      <c r="B1606" s="64">
        <v>1393</v>
      </c>
      <c r="C1606" s="64">
        <v>424.95</v>
      </c>
    </row>
    <row r="1607" spans="1:3">
      <c r="A1607" t="s">
        <v>2068</v>
      </c>
      <c r="B1607" s="64">
        <v>1413</v>
      </c>
      <c r="C1607" s="64">
        <v>434.5</v>
      </c>
    </row>
    <row r="1608" spans="1:3">
      <c r="A1608" t="s">
        <v>2069</v>
      </c>
      <c r="B1608" s="64">
        <v>1436.5</v>
      </c>
      <c r="C1608" s="64">
        <v>441.73</v>
      </c>
    </row>
    <row r="1609" spans="1:3">
      <c r="A1609" t="s">
        <v>2070</v>
      </c>
      <c r="B1609" s="64">
        <v>1463.5</v>
      </c>
      <c r="C1609" s="64">
        <v>450.45</v>
      </c>
    </row>
    <row r="1610" spans="1:3">
      <c r="A1610" t="s">
        <v>2071</v>
      </c>
      <c r="B1610" s="64">
        <v>1475</v>
      </c>
      <c r="C1610" s="64">
        <v>452.87</v>
      </c>
    </row>
    <row r="1611" spans="1:3">
      <c r="A1611" t="s">
        <v>2072</v>
      </c>
      <c r="B1611" s="64">
        <v>1476.5</v>
      </c>
      <c r="C1611" s="64">
        <v>454.45</v>
      </c>
    </row>
    <row r="1612" spans="1:3">
      <c r="A1612" t="s">
        <v>2073</v>
      </c>
      <c r="B1612" s="64">
        <v>1484.5</v>
      </c>
      <c r="C1612" s="64">
        <v>452.04</v>
      </c>
    </row>
    <row r="1613" spans="1:3">
      <c r="A1613" t="s">
        <v>2074</v>
      </c>
      <c r="B1613" s="64">
        <v>1490.5</v>
      </c>
      <c r="C1613" s="64">
        <v>457.21</v>
      </c>
    </row>
    <row r="1614" spans="1:3">
      <c r="A1614" t="s">
        <v>2075</v>
      </c>
      <c r="B1614" s="64">
        <v>1489.5</v>
      </c>
      <c r="C1614" s="64">
        <v>452.74</v>
      </c>
    </row>
    <row r="1615" spans="1:3">
      <c r="A1615" t="s">
        <v>2076</v>
      </c>
      <c r="B1615" s="64">
        <v>1484</v>
      </c>
      <c r="C1615" s="64">
        <v>453.68</v>
      </c>
    </row>
    <row r="1616" spans="1:3">
      <c r="A1616" t="s">
        <v>2077</v>
      </c>
      <c r="B1616" s="64">
        <v>1505</v>
      </c>
      <c r="C1616" s="64">
        <v>460.95</v>
      </c>
    </row>
    <row r="1617" spans="1:3">
      <c r="A1617" t="s">
        <v>2078</v>
      </c>
      <c r="B1617" s="64">
        <v>1499</v>
      </c>
      <c r="C1617" s="64">
        <v>455.21</v>
      </c>
    </row>
    <row r="1618" spans="1:3">
      <c r="A1618" t="s">
        <v>2079</v>
      </c>
      <c r="B1618" s="64">
        <v>1500</v>
      </c>
      <c r="C1618" s="64">
        <v>463.11</v>
      </c>
    </row>
    <row r="1619" spans="1:3">
      <c r="A1619" t="s">
        <v>2080</v>
      </c>
      <c r="B1619" s="64">
        <v>1508</v>
      </c>
      <c r="C1619" s="64">
        <v>460.88</v>
      </c>
    </row>
    <row r="1620" spans="1:3">
      <c r="A1620" t="s">
        <v>2081</v>
      </c>
      <c r="B1620" s="64">
        <v>1502.5</v>
      </c>
      <c r="C1620" s="64">
        <v>459.76</v>
      </c>
    </row>
    <row r="1621" spans="1:3">
      <c r="A1621" t="s">
        <v>2082</v>
      </c>
      <c r="B1621" s="64">
        <v>1513</v>
      </c>
      <c r="C1621" s="64">
        <v>467.26</v>
      </c>
    </row>
    <row r="1622" spans="1:3">
      <c r="A1622" t="s">
        <v>2083</v>
      </c>
      <c r="B1622" s="64">
        <v>1512.5</v>
      </c>
      <c r="C1622" s="64">
        <v>472.8</v>
      </c>
    </row>
    <row r="1623" spans="1:3">
      <c r="A1623" t="s">
        <v>2084</v>
      </c>
      <c r="B1623" s="64">
        <v>1510</v>
      </c>
      <c r="C1623" s="64">
        <v>477.09</v>
      </c>
    </row>
    <row r="1624" spans="1:3">
      <c r="A1624" t="s">
        <v>2085</v>
      </c>
      <c r="B1624" s="64">
        <v>1516.5</v>
      </c>
      <c r="C1624" s="64">
        <v>479.15</v>
      </c>
    </row>
    <row r="1625" spans="1:3">
      <c r="A1625" t="s">
        <v>2086</v>
      </c>
      <c r="B1625" s="64">
        <v>1516</v>
      </c>
      <c r="C1625" s="64">
        <v>483.26</v>
      </c>
    </row>
    <row r="1626" spans="1:3">
      <c r="A1626" t="s">
        <v>2087</v>
      </c>
      <c r="B1626" s="64">
        <v>1516.5</v>
      </c>
      <c r="C1626" s="64">
        <v>485.59</v>
      </c>
    </row>
    <row r="1627" spans="1:3">
      <c r="A1627" t="s">
        <v>2088</v>
      </c>
      <c r="B1627" s="64">
        <v>1510.5</v>
      </c>
      <c r="C1627" s="64">
        <v>481.36</v>
      </c>
    </row>
    <row r="1628" spans="1:3">
      <c r="A1628" t="s">
        <v>2089</v>
      </c>
      <c r="B1628" s="64">
        <v>1496.5</v>
      </c>
      <c r="C1628" s="64">
        <v>469.56</v>
      </c>
    </row>
    <row r="1629" spans="1:3">
      <c r="A1629" t="s">
        <v>2090</v>
      </c>
      <c r="B1629" s="64">
        <v>1504</v>
      </c>
      <c r="C1629" s="64">
        <v>472.81</v>
      </c>
    </row>
    <row r="1630" spans="1:3">
      <c r="A1630" t="s">
        <v>2091</v>
      </c>
      <c r="B1630" s="64">
        <v>1503</v>
      </c>
      <c r="C1630" s="64">
        <v>471.9</v>
      </c>
    </row>
    <row r="1631" spans="1:3">
      <c r="A1631" t="s">
        <v>2092</v>
      </c>
      <c r="B1631" s="64">
        <v>1499.5</v>
      </c>
      <c r="C1631" s="64">
        <v>467.13</v>
      </c>
    </row>
    <row r="1632" spans="1:3">
      <c r="A1632" t="s">
        <v>2093</v>
      </c>
      <c r="B1632" s="64">
        <v>1495</v>
      </c>
      <c r="C1632" s="64">
        <v>461.56</v>
      </c>
    </row>
    <row r="1633" spans="1:3">
      <c r="A1633" t="s">
        <v>2094</v>
      </c>
      <c r="B1633" s="64">
        <v>1498.5</v>
      </c>
      <c r="C1633" s="64">
        <v>466.82</v>
      </c>
    </row>
    <row r="1634" spans="1:3">
      <c r="A1634" t="s">
        <v>2095</v>
      </c>
      <c r="B1634" s="64">
        <v>1494</v>
      </c>
      <c r="C1634" s="64">
        <v>466.44</v>
      </c>
    </row>
    <row r="1635" spans="1:3">
      <c r="A1635" t="s">
        <v>2096</v>
      </c>
      <c r="B1635" s="64">
        <v>1504</v>
      </c>
      <c r="C1635" s="64">
        <v>465.35</v>
      </c>
    </row>
    <row r="1636" spans="1:3">
      <c r="A1636" t="s">
        <v>2097</v>
      </c>
      <c r="B1636" s="64">
        <v>1485</v>
      </c>
      <c r="C1636" s="64">
        <v>460.61</v>
      </c>
    </row>
    <row r="1637" spans="1:3">
      <c r="A1637" t="s">
        <v>2098</v>
      </c>
      <c r="B1637" s="64">
        <v>1488.5</v>
      </c>
      <c r="C1637" s="64">
        <v>461.12</v>
      </c>
    </row>
    <row r="1638" spans="1:3">
      <c r="A1638" t="s">
        <v>2099</v>
      </c>
      <c r="B1638" s="64">
        <v>1482.5</v>
      </c>
      <c r="C1638" s="64">
        <v>453.36</v>
      </c>
    </row>
    <row r="1639" spans="1:3">
      <c r="A1639" t="s">
        <v>2100</v>
      </c>
      <c r="B1639" s="64">
        <v>1482.5</v>
      </c>
      <c r="C1639" s="64">
        <v>458.55</v>
      </c>
    </row>
    <row r="1640" spans="1:3">
      <c r="A1640" t="s">
        <v>2101</v>
      </c>
      <c r="B1640" s="64">
        <v>1491</v>
      </c>
      <c r="C1640" s="64">
        <v>459.48</v>
      </c>
    </row>
    <row r="1641" spans="1:3">
      <c r="A1641" t="s">
        <v>2102</v>
      </c>
      <c r="B1641" s="64">
        <v>1509</v>
      </c>
      <c r="C1641" s="64">
        <v>468.2</v>
      </c>
    </row>
    <row r="1642" spans="1:3">
      <c r="A1642" t="s">
        <v>2103</v>
      </c>
      <c r="B1642" s="64">
        <v>1512</v>
      </c>
      <c r="C1642" s="64">
        <v>465.52</v>
      </c>
    </row>
    <row r="1643" spans="1:3">
      <c r="A1643" t="s">
        <v>2104</v>
      </c>
      <c r="B1643" s="64">
        <v>1518.5</v>
      </c>
      <c r="C1643" s="64">
        <v>467.37</v>
      </c>
    </row>
    <row r="1644" spans="1:3">
      <c r="A1644" t="s">
        <v>2105</v>
      </c>
      <c r="B1644" s="64">
        <v>1536.5</v>
      </c>
      <c r="C1644" s="64">
        <v>468.73</v>
      </c>
    </row>
    <row r="1645" spans="1:3">
      <c r="A1645" t="s">
        <v>2106</v>
      </c>
      <c r="B1645" s="64">
        <v>1547</v>
      </c>
      <c r="C1645" s="64">
        <v>482.08</v>
      </c>
    </row>
    <row r="1646" spans="1:3">
      <c r="A1646" t="s">
        <v>2107</v>
      </c>
      <c r="B1646" s="64">
        <v>1538</v>
      </c>
      <c r="C1646" s="64">
        <v>478.98</v>
      </c>
    </row>
    <row r="1647" spans="1:3">
      <c r="A1647" t="s">
        <v>2108</v>
      </c>
      <c r="B1647" s="64">
        <v>1543.5</v>
      </c>
      <c r="C1647" s="64">
        <v>471.15</v>
      </c>
    </row>
    <row r="1648" spans="1:3">
      <c r="A1648" t="s">
        <v>2109</v>
      </c>
      <c r="B1648" s="64">
        <v>1537.5</v>
      </c>
      <c r="C1648" s="64">
        <v>473.81</v>
      </c>
    </row>
    <row r="1649" spans="1:3">
      <c r="A1649" t="s">
        <v>2110</v>
      </c>
      <c r="B1649" s="64">
        <v>1547</v>
      </c>
      <c r="C1649" s="64">
        <v>466.67</v>
      </c>
    </row>
    <row r="1650" spans="1:3">
      <c r="A1650" t="s">
        <v>2111</v>
      </c>
      <c r="B1650" s="64">
        <v>1560.5</v>
      </c>
      <c r="C1650" s="64">
        <v>467.5</v>
      </c>
    </row>
    <row r="1651" spans="1:3">
      <c r="A1651" t="s">
        <v>2112</v>
      </c>
      <c r="B1651" s="64">
        <v>1582</v>
      </c>
      <c r="C1651" s="64">
        <v>478.52</v>
      </c>
    </row>
    <row r="1652" spans="1:3">
      <c r="A1652" t="s">
        <v>2113</v>
      </c>
      <c r="B1652" s="64">
        <v>1594</v>
      </c>
      <c r="C1652" s="64">
        <v>488.36</v>
      </c>
    </row>
    <row r="1653" spans="1:3">
      <c r="A1653" t="s">
        <v>2114</v>
      </c>
      <c r="B1653" s="64">
        <v>1611.5</v>
      </c>
      <c r="C1653" s="64">
        <v>492.51</v>
      </c>
    </row>
    <row r="1654" spans="1:3">
      <c r="A1654" t="s">
        <v>2115</v>
      </c>
      <c r="B1654" s="64">
        <v>1640</v>
      </c>
      <c r="C1654" s="64">
        <v>504.31</v>
      </c>
    </row>
    <row r="1655" spans="1:3">
      <c r="A1655" t="s">
        <v>2116</v>
      </c>
      <c r="B1655" s="64">
        <v>1637</v>
      </c>
      <c r="C1655" s="64">
        <v>509.49</v>
      </c>
    </row>
    <row r="1656" spans="1:3">
      <c r="A1656" t="s">
        <v>2117</v>
      </c>
      <c r="B1656" s="64">
        <v>1647.5</v>
      </c>
      <c r="C1656" s="64">
        <v>511.8</v>
      </c>
    </row>
    <row r="1657" spans="1:3">
      <c r="A1657" t="s">
        <v>2118</v>
      </c>
      <c r="B1657" s="64">
        <v>1648.5</v>
      </c>
      <c r="C1657" s="64">
        <v>509.27</v>
      </c>
    </row>
    <row r="1658" spans="1:3">
      <c r="A1658" t="s">
        <v>2119</v>
      </c>
      <c r="B1658" s="64">
        <v>1653.5</v>
      </c>
      <c r="C1658" s="64">
        <v>509.4</v>
      </c>
    </row>
    <row r="1659" spans="1:3">
      <c r="A1659" t="s">
        <v>2120</v>
      </c>
      <c r="B1659" s="64">
        <v>1667</v>
      </c>
      <c r="C1659" s="64">
        <v>516.26</v>
      </c>
    </row>
    <row r="1660" spans="1:3">
      <c r="A1660" t="s">
        <v>2121</v>
      </c>
      <c r="B1660" s="64">
        <v>1667</v>
      </c>
      <c r="C1660" s="64">
        <v>516.9</v>
      </c>
    </row>
    <row r="1661" spans="1:3">
      <c r="A1661" t="s">
        <v>2122</v>
      </c>
      <c r="B1661" s="64">
        <v>1671</v>
      </c>
      <c r="C1661" s="64">
        <v>513.04999999999995</v>
      </c>
    </row>
    <row r="1662" spans="1:3">
      <c r="A1662" t="s">
        <v>2123</v>
      </c>
      <c r="B1662" s="64">
        <v>1670</v>
      </c>
      <c r="C1662" s="64">
        <v>513.69000000000005</v>
      </c>
    </row>
    <row r="1663" spans="1:3">
      <c r="A1663" t="s">
        <v>2124</v>
      </c>
      <c r="B1663" s="64">
        <v>1680</v>
      </c>
      <c r="C1663" s="64">
        <v>525</v>
      </c>
    </row>
    <row r="1664" spans="1:3">
      <c r="A1664" t="s">
        <v>2125</v>
      </c>
      <c r="B1664" s="64">
        <v>1690.5</v>
      </c>
      <c r="C1664" s="64">
        <v>519.35</v>
      </c>
    </row>
    <row r="1665" spans="1:3">
      <c r="A1665" t="s">
        <v>2126</v>
      </c>
      <c r="B1665" s="64">
        <v>1694</v>
      </c>
      <c r="C1665" s="64">
        <v>525.91999999999996</v>
      </c>
    </row>
    <row r="1666" spans="1:3">
      <c r="A1666" t="s">
        <v>2127</v>
      </c>
      <c r="B1666" s="64">
        <v>1725</v>
      </c>
      <c r="C1666" s="64">
        <v>535.04999999999995</v>
      </c>
    </row>
    <row r="1667" spans="1:3">
      <c r="A1667" t="s">
        <v>2128</v>
      </c>
      <c r="B1667" s="64">
        <v>1750</v>
      </c>
      <c r="C1667" s="64">
        <v>544.32000000000005</v>
      </c>
    </row>
    <row r="1668" spans="1:3">
      <c r="A1668" t="s">
        <v>2129</v>
      </c>
      <c r="B1668" s="64">
        <v>1782</v>
      </c>
      <c r="C1668" s="64">
        <v>556.17999999999995</v>
      </c>
    </row>
    <row r="1669" spans="1:3">
      <c r="A1669" t="s">
        <v>2130</v>
      </c>
      <c r="B1669" s="64">
        <v>1797</v>
      </c>
      <c r="C1669" s="64">
        <v>561.91</v>
      </c>
    </row>
    <row r="1670" spans="1:3">
      <c r="A1670" t="s">
        <v>2131</v>
      </c>
      <c r="B1670" s="64">
        <v>1862</v>
      </c>
      <c r="C1670" s="64">
        <v>585.72</v>
      </c>
    </row>
    <row r="1671" spans="1:3">
      <c r="A1671" t="s">
        <v>2132</v>
      </c>
      <c r="B1671" s="64">
        <v>1865.5</v>
      </c>
      <c r="C1671" s="64">
        <v>582.41999999999996</v>
      </c>
    </row>
    <row r="1672" spans="1:3">
      <c r="A1672" t="s">
        <v>2133</v>
      </c>
      <c r="B1672" s="64">
        <v>1864.5</v>
      </c>
      <c r="C1672" s="64">
        <v>581.92999999999995</v>
      </c>
    </row>
    <row r="1673" spans="1:3">
      <c r="A1673" t="s">
        <v>2134</v>
      </c>
      <c r="B1673" s="64">
        <v>1862.5</v>
      </c>
      <c r="C1673" s="64">
        <v>585.51</v>
      </c>
    </row>
    <row r="1674" spans="1:3">
      <c r="A1674" t="s">
        <v>2135</v>
      </c>
      <c r="B1674" s="64">
        <v>1847</v>
      </c>
      <c r="C1674" s="64">
        <v>582.65</v>
      </c>
    </row>
    <row r="1675" spans="1:3">
      <c r="A1675" t="s">
        <v>2136</v>
      </c>
      <c r="B1675" s="64">
        <v>1843.5</v>
      </c>
      <c r="C1675" s="64">
        <v>587.48</v>
      </c>
    </row>
    <row r="1676" spans="1:3">
      <c r="A1676" t="s">
        <v>2137</v>
      </c>
      <c r="B1676" s="64">
        <v>1844</v>
      </c>
      <c r="C1676" s="64">
        <v>582.62</v>
      </c>
    </row>
    <row r="1677" spans="1:3">
      <c r="A1677" t="s">
        <v>2138</v>
      </c>
      <c r="B1677" s="64">
        <v>1848.5</v>
      </c>
      <c r="C1677" s="64">
        <v>592.66</v>
      </c>
    </row>
    <row r="1678" spans="1:3">
      <c r="A1678" t="s">
        <v>2139</v>
      </c>
      <c r="B1678" s="64">
        <v>1841</v>
      </c>
      <c r="C1678" s="64">
        <v>592.34</v>
      </c>
    </row>
    <row r="1679" spans="1:3">
      <c r="A1679" t="s">
        <v>2140</v>
      </c>
      <c r="B1679" s="64">
        <v>1833</v>
      </c>
      <c r="C1679" s="64">
        <v>583.20000000000005</v>
      </c>
    </row>
    <row r="1680" spans="1:3">
      <c r="A1680" t="s">
        <v>2141</v>
      </c>
      <c r="B1680" s="64">
        <v>1838.5</v>
      </c>
      <c r="C1680" s="64">
        <v>583.1</v>
      </c>
    </row>
    <row r="1681" spans="1:3">
      <c r="A1681" t="s">
        <v>2142</v>
      </c>
      <c r="B1681" s="64">
        <v>1839</v>
      </c>
      <c r="C1681" s="64">
        <v>575.23</v>
      </c>
    </row>
    <row r="1682" spans="1:3">
      <c r="A1682" t="s">
        <v>2143</v>
      </c>
      <c r="B1682" s="64">
        <v>1829.5</v>
      </c>
      <c r="C1682" s="64">
        <v>574.41</v>
      </c>
    </row>
    <row r="1683" spans="1:3">
      <c r="A1683" t="s">
        <v>2144</v>
      </c>
      <c r="B1683" s="64">
        <v>1833</v>
      </c>
      <c r="C1683" s="64">
        <v>565.74</v>
      </c>
    </row>
    <row r="1684" spans="1:3">
      <c r="A1684" t="s">
        <v>2145</v>
      </c>
      <c r="B1684" s="64">
        <v>1829.5</v>
      </c>
      <c r="C1684" s="64">
        <v>565.36</v>
      </c>
    </row>
    <row r="1685" spans="1:3">
      <c r="A1685" t="s">
        <v>2146</v>
      </c>
      <c r="B1685" s="64">
        <v>1834.5</v>
      </c>
      <c r="C1685" s="64">
        <v>569.72</v>
      </c>
    </row>
    <row r="1686" spans="1:3">
      <c r="A1686" t="s">
        <v>2147</v>
      </c>
      <c r="B1686" s="64">
        <v>1832.5</v>
      </c>
      <c r="C1686" s="64">
        <v>571.76</v>
      </c>
    </row>
    <row r="1687" spans="1:3">
      <c r="A1687" t="s">
        <v>2148</v>
      </c>
      <c r="B1687" s="64">
        <v>1829.5</v>
      </c>
      <c r="C1687" s="64">
        <v>576.77</v>
      </c>
    </row>
    <row r="1688" spans="1:3">
      <c r="A1688" t="s">
        <v>2149</v>
      </c>
      <c r="B1688" s="64">
        <v>1828</v>
      </c>
      <c r="C1688" s="64">
        <v>568.76</v>
      </c>
    </row>
    <row r="1689" spans="1:3">
      <c r="A1689" t="s">
        <v>2150</v>
      </c>
      <c r="B1689" s="64">
        <v>1818</v>
      </c>
      <c r="C1689" s="64">
        <v>540.59</v>
      </c>
    </row>
    <row r="1690" spans="1:3">
      <c r="A1690" t="s">
        <v>2151</v>
      </c>
      <c r="B1690" s="64">
        <v>1818</v>
      </c>
      <c r="C1690" s="64">
        <v>533.45000000000005</v>
      </c>
    </row>
    <row r="1691" spans="1:3">
      <c r="A1691" t="s">
        <v>2152</v>
      </c>
      <c r="B1691" s="64">
        <v>1826.5</v>
      </c>
      <c r="C1691" s="64">
        <v>530.79999999999995</v>
      </c>
    </row>
    <row r="1692" spans="1:3">
      <c r="A1692" t="s">
        <v>2153</v>
      </c>
      <c r="B1692" s="64">
        <v>1810</v>
      </c>
      <c r="C1692" s="64">
        <v>528</v>
      </c>
    </row>
    <row r="1693" spans="1:3">
      <c r="A1693" t="s">
        <v>2154</v>
      </c>
      <c r="B1693" s="64">
        <v>1811</v>
      </c>
      <c r="C1693" s="64">
        <v>529.69000000000005</v>
      </c>
    </row>
    <row r="1694" spans="1:3">
      <c r="A1694" t="s">
        <v>2155</v>
      </c>
      <c r="B1694" s="64">
        <v>1803</v>
      </c>
      <c r="C1694" s="64">
        <v>533.27</v>
      </c>
    </row>
    <row r="1695" spans="1:3">
      <c r="A1695" t="s">
        <v>2156</v>
      </c>
      <c r="B1695" s="64">
        <v>1799</v>
      </c>
      <c r="C1695" s="64">
        <v>536.69000000000005</v>
      </c>
    </row>
    <row r="1696" spans="1:3">
      <c r="A1696" t="s">
        <v>2157</v>
      </c>
      <c r="B1696" s="64">
        <v>1796.5</v>
      </c>
      <c r="C1696" s="64">
        <v>534.99</v>
      </c>
    </row>
    <row r="1697" spans="1:3">
      <c r="A1697" t="s">
        <v>2158</v>
      </c>
      <c r="B1697" s="64">
        <v>1789.5</v>
      </c>
      <c r="C1697" s="64">
        <v>528.03</v>
      </c>
    </row>
    <row r="1698" spans="1:3">
      <c r="A1698" t="s">
        <v>2159</v>
      </c>
      <c r="B1698" s="64">
        <v>1789.5</v>
      </c>
      <c r="C1698" s="64">
        <v>528.03</v>
      </c>
    </row>
    <row r="1699" spans="1:3">
      <c r="A1699" t="s">
        <v>2160</v>
      </c>
      <c r="B1699" s="64">
        <v>1785</v>
      </c>
      <c r="C1699" s="64">
        <v>523</v>
      </c>
    </row>
    <row r="1700" spans="1:3">
      <c r="A1700" t="s">
        <v>2161</v>
      </c>
      <c r="B1700" s="64">
        <v>1779</v>
      </c>
      <c r="C1700" s="64">
        <v>525.86</v>
      </c>
    </row>
    <row r="1701" spans="1:3">
      <c r="A1701" t="s">
        <v>2162</v>
      </c>
      <c r="B1701" s="64">
        <v>1777</v>
      </c>
      <c r="C1701" s="64">
        <v>523.11</v>
      </c>
    </row>
    <row r="1702" spans="1:3">
      <c r="A1702" t="s">
        <v>2163</v>
      </c>
      <c r="B1702" s="64">
        <v>1772</v>
      </c>
      <c r="C1702" s="64">
        <v>523.33000000000004</v>
      </c>
    </row>
    <row r="1703" spans="1:3">
      <c r="A1703" t="s">
        <v>2164</v>
      </c>
      <c r="B1703" s="64">
        <v>1774.5</v>
      </c>
      <c r="C1703" s="64">
        <v>511.24</v>
      </c>
    </row>
    <row r="1704" spans="1:3">
      <c r="A1704" t="s">
        <v>2165</v>
      </c>
      <c r="B1704" s="64">
        <v>1779</v>
      </c>
      <c r="C1704" s="64">
        <v>513.57000000000005</v>
      </c>
    </row>
    <row r="1705" spans="1:3">
      <c r="A1705" t="s">
        <v>2166</v>
      </c>
      <c r="B1705" s="64">
        <v>1777</v>
      </c>
      <c r="C1705" s="64">
        <v>518.38</v>
      </c>
    </row>
    <row r="1706" spans="1:3">
      <c r="A1706" t="s">
        <v>2167</v>
      </c>
      <c r="B1706" s="64">
        <v>1829.5</v>
      </c>
      <c r="C1706" s="64">
        <v>536.98</v>
      </c>
    </row>
    <row r="1707" spans="1:3">
      <c r="A1707" t="s">
        <v>2168</v>
      </c>
      <c r="B1707" s="64">
        <v>1841.5</v>
      </c>
      <c r="C1707" s="64">
        <v>539.54999999999995</v>
      </c>
    </row>
    <row r="1708" spans="1:3">
      <c r="A1708" t="s">
        <v>2169</v>
      </c>
      <c r="B1708" s="64">
        <v>1833.5</v>
      </c>
      <c r="C1708" s="64">
        <v>541.80999999999995</v>
      </c>
    </row>
    <row r="1709" spans="1:3">
      <c r="A1709" t="s">
        <v>2170</v>
      </c>
      <c r="B1709" s="64">
        <v>1840.5</v>
      </c>
      <c r="C1709" s="64">
        <v>546.63</v>
      </c>
    </row>
    <row r="1710" spans="1:3">
      <c r="A1710" t="s">
        <v>2171</v>
      </c>
      <c r="B1710" s="64">
        <v>1832</v>
      </c>
      <c r="C1710" s="64">
        <v>547.52</v>
      </c>
    </row>
    <row r="1711" spans="1:3">
      <c r="A1711" t="s">
        <v>2172</v>
      </c>
      <c r="B1711" s="64">
        <v>1841</v>
      </c>
      <c r="C1711" s="64">
        <v>553.85</v>
      </c>
    </row>
    <row r="1712" spans="1:3">
      <c r="A1712" t="s">
        <v>2173</v>
      </c>
      <c r="B1712" s="64">
        <v>1823</v>
      </c>
      <c r="C1712" s="64">
        <v>545.65</v>
      </c>
    </row>
    <row r="1713" spans="1:3">
      <c r="A1713" t="s">
        <v>2174</v>
      </c>
      <c r="B1713" s="64">
        <v>1813</v>
      </c>
      <c r="C1713" s="64">
        <v>537.5</v>
      </c>
    </row>
    <row r="1714" spans="1:3">
      <c r="A1714" t="s">
        <v>2175</v>
      </c>
      <c r="B1714" s="64">
        <v>1812.5</v>
      </c>
      <c r="C1714" s="64">
        <v>534.5</v>
      </c>
    </row>
    <row r="1715" spans="1:3">
      <c r="A1715" t="s">
        <v>2176</v>
      </c>
      <c r="B1715" s="64">
        <v>1812</v>
      </c>
      <c r="C1715" s="64">
        <v>537.37</v>
      </c>
    </row>
    <row r="1716" spans="1:3">
      <c r="A1716" t="s">
        <v>2177</v>
      </c>
      <c r="B1716" s="64">
        <v>1797.5</v>
      </c>
      <c r="C1716" s="64">
        <v>537.04999999999995</v>
      </c>
    </row>
    <row r="1717" spans="1:3">
      <c r="A1717" t="s">
        <v>2178</v>
      </c>
      <c r="B1717" s="64">
        <v>1805</v>
      </c>
      <c r="C1717" s="64">
        <v>542.37</v>
      </c>
    </row>
    <row r="1718" spans="1:3">
      <c r="A1718" t="s">
        <v>2179</v>
      </c>
      <c r="B1718" s="64">
        <v>1807</v>
      </c>
      <c r="C1718" s="64">
        <v>548.05999999999995</v>
      </c>
    </row>
    <row r="1719" spans="1:3">
      <c r="A1719" t="s">
        <v>2180</v>
      </c>
      <c r="B1719" s="64">
        <v>1804.5</v>
      </c>
      <c r="C1719" s="64">
        <v>551.83000000000004</v>
      </c>
    </row>
    <row r="1720" spans="1:3">
      <c r="A1720" t="s">
        <v>2181</v>
      </c>
      <c r="B1720" s="64">
        <v>1808</v>
      </c>
      <c r="C1720" s="64">
        <v>551.89</v>
      </c>
    </row>
    <row r="1721" spans="1:3">
      <c r="A1721" t="s">
        <v>2182</v>
      </c>
      <c r="B1721" s="64">
        <v>1804.5</v>
      </c>
      <c r="C1721" s="64">
        <v>550.82000000000005</v>
      </c>
    </row>
    <row r="1722" spans="1:3">
      <c r="A1722" t="s">
        <v>2183</v>
      </c>
      <c r="B1722" s="64">
        <v>1806.5</v>
      </c>
      <c r="C1722" s="64">
        <v>550.42999999999995</v>
      </c>
    </row>
    <row r="1723" spans="1:3">
      <c r="A1723" t="s">
        <v>2184</v>
      </c>
      <c r="B1723" s="64">
        <v>1813</v>
      </c>
      <c r="C1723" s="64">
        <v>558.02</v>
      </c>
    </row>
    <row r="1724" spans="1:3">
      <c r="A1724" t="s">
        <v>2185</v>
      </c>
      <c r="B1724" s="64">
        <v>1924.5</v>
      </c>
      <c r="C1724" s="64">
        <v>585.84</v>
      </c>
    </row>
    <row r="1725" spans="1:3">
      <c r="A1725" t="s">
        <v>2186</v>
      </c>
      <c r="B1725" s="64">
        <v>1917</v>
      </c>
      <c r="C1725" s="64">
        <v>588.58000000000004</v>
      </c>
    </row>
    <row r="1726" spans="1:3">
      <c r="A1726" t="s">
        <v>2187</v>
      </c>
      <c r="B1726" s="64">
        <v>1918.5</v>
      </c>
      <c r="C1726" s="64">
        <v>595.44000000000005</v>
      </c>
    </row>
    <row r="1727" spans="1:3">
      <c r="A1727" t="s">
        <v>2188</v>
      </c>
      <c r="B1727" s="64">
        <v>1913</v>
      </c>
      <c r="C1727" s="64">
        <v>598.19000000000005</v>
      </c>
    </row>
    <row r="1728" spans="1:3">
      <c r="A1728" t="s">
        <v>2189</v>
      </c>
      <c r="B1728" s="64">
        <v>1909</v>
      </c>
      <c r="C1728" s="64">
        <v>592.49</v>
      </c>
    </row>
    <row r="1729" spans="1:3">
      <c r="A1729" t="s">
        <v>2190</v>
      </c>
      <c r="B1729" s="64">
        <v>1914</v>
      </c>
      <c r="C1729" s="64">
        <v>599.05999999999995</v>
      </c>
    </row>
    <row r="1730" spans="1:3">
      <c r="A1730" t="s">
        <v>2191</v>
      </c>
      <c r="B1730" s="64">
        <v>1909</v>
      </c>
      <c r="C1730" s="64">
        <v>597.67999999999995</v>
      </c>
    </row>
    <row r="1731" spans="1:3">
      <c r="A1731" t="s">
        <v>2192</v>
      </c>
      <c r="B1731" s="64">
        <v>1911.5</v>
      </c>
      <c r="C1731" s="64">
        <v>600.35</v>
      </c>
    </row>
    <row r="1732" spans="1:3">
      <c r="A1732" t="s">
        <v>2193</v>
      </c>
      <c r="B1732" s="64">
        <v>1908.5</v>
      </c>
      <c r="C1732" s="64">
        <v>601.86</v>
      </c>
    </row>
    <row r="1733" spans="1:3">
      <c r="A1733" t="s">
        <v>2194</v>
      </c>
      <c r="B1733" s="64">
        <v>1897</v>
      </c>
      <c r="C1733" s="64">
        <v>590.41</v>
      </c>
    </row>
    <row r="1734" spans="1:3">
      <c r="A1734" t="s">
        <v>2195</v>
      </c>
      <c r="B1734" s="64">
        <v>1892</v>
      </c>
      <c r="C1734" s="64">
        <v>584.66999999999996</v>
      </c>
    </row>
    <row r="1735" spans="1:3">
      <c r="A1735" t="s">
        <v>2196</v>
      </c>
      <c r="B1735" s="64">
        <v>1869.5</v>
      </c>
      <c r="C1735" s="64">
        <v>582.4</v>
      </c>
    </row>
    <row r="1736" spans="1:3">
      <c r="A1736" t="s">
        <v>2197</v>
      </c>
      <c r="B1736" s="64">
        <v>1867.5</v>
      </c>
      <c r="C1736" s="64">
        <v>580.15</v>
      </c>
    </row>
    <row r="1737" spans="1:3">
      <c r="A1737" t="s">
        <v>2198</v>
      </c>
      <c r="B1737" s="64">
        <v>1872</v>
      </c>
      <c r="C1737" s="64">
        <v>585.54999999999995</v>
      </c>
    </row>
    <row r="1738" spans="1:3">
      <c r="A1738" t="s">
        <v>2199</v>
      </c>
      <c r="B1738" s="64">
        <v>1864</v>
      </c>
      <c r="C1738" s="64">
        <v>586.53</v>
      </c>
    </row>
    <row r="1739" spans="1:3">
      <c r="A1739" t="s">
        <v>2200</v>
      </c>
      <c r="B1739" s="64">
        <v>1854.5</v>
      </c>
      <c r="C1739" s="64">
        <v>585.57000000000005</v>
      </c>
    </row>
    <row r="1740" spans="1:3">
      <c r="A1740" t="s">
        <v>2201</v>
      </c>
      <c r="B1740" s="64">
        <v>1840.5</v>
      </c>
      <c r="C1740" s="64">
        <v>580.78</v>
      </c>
    </row>
    <row r="1741" spans="1:3">
      <c r="A1741" t="s">
        <v>2202</v>
      </c>
      <c r="B1741" s="64">
        <v>1827</v>
      </c>
      <c r="C1741" s="64">
        <v>574.71</v>
      </c>
    </row>
    <row r="1742" spans="1:3">
      <c r="A1742" t="s">
        <v>2203</v>
      </c>
      <c r="B1742" s="64">
        <v>1825</v>
      </c>
      <c r="C1742" s="64">
        <v>578.80999999999995</v>
      </c>
    </row>
    <row r="1743" spans="1:3">
      <c r="A1743" t="s">
        <v>2204</v>
      </c>
      <c r="B1743" s="64">
        <v>1811.5</v>
      </c>
      <c r="C1743" s="64">
        <v>581.16999999999996</v>
      </c>
    </row>
    <row r="1744" spans="1:3">
      <c r="A1744" t="s">
        <v>2205</v>
      </c>
      <c r="B1744" s="64">
        <v>1806</v>
      </c>
      <c r="C1744" s="64">
        <v>573.88</v>
      </c>
    </row>
    <row r="1745" spans="1:3">
      <c r="A1745" t="s">
        <v>2206</v>
      </c>
      <c r="B1745" s="64">
        <v>1805</v>
      </c>
      <c r="C1745" s="64">
        <v>573.20000000000005</v>
      </c>
    </row>
    <row r="1746" spans="1:3">
      <c r="A1746" t="s">
        <v>2207</v>
      </c>
      <c r="B1746" s="64">
        <v>1802</v>
      </c>
      <c r="C1746" s="64">
        <v>577.92999999999995</v>
      </c>
    </row>
    <row r="1747" spans="1:3">
      <c r="A1747" t="s">
        <v>2208</v>
      </c>
      <c r="B1747" s="64">
        <v>1803</v>
      </c>
      <c r="C1747" s="64">
        <v>579</v>
      </c>
    </row>
    <row r="1748" spans="1:3">
      <c r="A1748" t="s">
        <v>2209</v>
      </c>
      <c r="B1748" s="64">
        <v>1800</v>
      </c>
      <c r="C1748" s="64">
        <v>576.17999999999995</v>
      </c>
    </row>
    <row r="1749" spans="1:3">
      <c r="A1749" t="s">
        <v>2210</v>
      </c>
      <c r="B1749" s="64">
        <v>1776.5</v>
      </c>
      <c r="C1749" s="64">
        <v>569.03</v>
      </c>
    </row>
    <row r="1750" spans="1:3">
      <c r="A1750" t="s">
        <v>2211</v>
      </c>
      <c r="B1750" s="64">
        <v>1779</v>
      </c>
      <c r="C1750" s="64">
        <v>570.91999999999996</v>
      </c>
    </row>
    <row r="1751" spans="1:3">
      <c r="A1751" t="s">
        <v>2212</v>
      </c>
      <c r="B1751" s="64">
        <v>1769.5</v>
      </c>
      <c r="C1751" s="64">
        <v>565.34</v>
      </c>
    </row>
    <row r="1752" spans="1:3">
      <c r="A1752" t="s">
        <v>2213</v>
      </c>
      <c r="B1752" s="64">
        <v>1767.5</v>
      </c>
      <c r="C1752" s="64">
        <v>568.88</v>
      </c>
    </row>
    <row r="1753" spans="1:3">
      <c r="A1753" t="s">
        <v>2214</v>
      </c>
      <c r="B1753" s="64">
        <v>1765</v>
      </c>
      <c r="C1753" s="64">
        <v>567.34</v>
      </c>
    </row>
    <row r="1754" spans="1:3">
      <c r="A1754" t="s">
        <v>2215</v>
      </c>
      <c r="B1754" s="64">
        <v>1740.5</v>
      </c>
      <c r="C1754" s="64">
        <v>562</v>
      </c>
    </row>
    <row r="1755" spans="1:3">
      <c r="A1755" t="s">
        <v>2216</v>
      </c>
      <c r="B1755" s="64">
        <v>1731.5</v>
      </c>
      <c r="C1755" s="64">
        <v>564.74</v>
      </c>
    </row>
    <row r="1756" spans="1:3">
      <c r="A1756" t="s">
        <v>2217</v>
      </c>
      <c r="B1756" s="64">
        <v>1717</v>
      </c>
      <c r="C1756" s="64">
        <v>558.01</v>
      </c>
    </row>
    <row r="1757" spans="1:3">
      <c r="A1757" t="s">
        <v>2218</v>
      </c>
      <c r="B1757" s="64">
        <v>1688</v>
      </c>
      <c r="C1757" s="64">
        <v>545.91999999999996</v>
      </c>
    </row>
    <row r="1758" spans="1:3">
      <c r="A1758" t="s">
        <v>2219</v>
      </c>
      <c r="B1758" s="64">
        <v>1679.5</v>
      </c>
      <c r="C1758" s="64">
        <v>544.41</v>
      </c>
    </row>
    <row r="1759" spans="1:3">
      <c r="A1759" t="s">
        <v>2220</v>
      </c>
      <c r="B1759" s="64">
        <v>1672.5</v>
      </c>
      <c r="C1759" s="64">
        <v>541.61</v>
      </c>
    </row>
    <row r="1760" spans="1:3">
      <c r="A1760" t="s">
        <v>2221</v>
      </c>
      <c r="B1760" s="64">
        <v>1667.5</v>
      </c>
      <c r="C1760" s="64">
        <v>543.34</v>
      </c>
    </row>
    <row r="1761" spans="1:3">
      <c r="A1761" t="s">
        <v>2222</v>
      </c>
      <c r="B1761" s="64">
        <v>1668.5</v>
      </c>
      <c r="C1761" s="64">
        <v>545.26</v>
      </c>
    </row>
    <row r="1762" spans="1:3">
      <c r="A1762" t="s">
        <v>2223</v>
      </c>
      <c r="B1762" s="64">
        <v>1658</v>
      </c>
      <c r="C1762" s="64">
        <v>533.12</v>
      </c>
    </row>
    <row r="1763" spans="1:3">
      <c r="A1763" t="s">
        <v>2224</v>
      </c>
      <c r="B1763" s="64">
        <v>1644</v>
      </c>
      <c r="C1763" s="64">
        <v>531.35</v>
      </c>
    </row>
    <row r="1764" spans="1:3">
      <c r="A1764" t="s">
        <v>2225</v>
      </c>
      <c r="B1764" s="64">
        <v>1619.5</v>
      </c>
      <c r="C1764" s="64">
        <v>514.62</v>
      </c>
    </row>
    <row r="1765" spans="1:3">
      <c r="A1765" t="s">
        <v>2226</v>
      </c>
      <c r="B1765" s="64">
        <v>1607</v>
      </c>
      <c r="C1765" s="64">
        <v>515.89</v>
      </c>
    </row>
    <row r="1766" spans="1:3">
      <c r="A1766" t="s">
        <v>2227</v>
      </c>
      <c r="B1766" s="64">
        <v>1576</v>
      </c>
      <c r="C1766" s="64">
        <v>504.32</v>
      </c>
    </row>
    <row r="1767" spans="1:3">
      <c r="A1767" t="s">
        <v>2228</v>
      </c>
      <c r="B1767" s="64">
        <v>1560.5</v>
      </c>
      <c r="C1767" s="64">
        <v>500.96</v>
      </c>
    </row>
    <row r="1768" spans="1:3">
      <c r="A1768" t="s">
        <v>2229</v>
      </c>
      <c r="B1768" s="64">
        <v>1557</v>
      </c>
      <c r="C1768" s="64">
        <v>492.57</v>
      </c>
    </row>
    <row r="1769" spans="1:3">
      <c r="A1769" t="s">
        <v>2230</v>
      </c>
      <c r="B1769" s="64">
        <v>1557</v>
      </c>
      <c r="C1769" s="64">
        <v>487.63</v>
      </c>
    </row>
    <row r="1770" spans="1:3">
      <c r="A1770" t="s">
        <v>2231</v>
      </c>
      <c r="B1770" s="64">
        <v>1560</v>
      </c>
      <c r="C1770" s="64">
        <v>496.82</v>
      </c>
    </row>
    <row r="1771" spans="1:3">
      <c r="A1771" t="s">
        <v>2232</v>
      </c>
      <c r="B1771" s="64">
        <v>1578</v>
      </c>
      <c r="C1771" s="64">
        <v>500.63</v>
      </c>
    </row>
    <row r="1772" spans="1:3">
      <c r="A1772" t="s">
        <v>2233</v>
      </c>
      <c r="B1772" s="64">
        <v>1584</v>
      </c>
      <c r="C1772" s="64">
        <v>498.74</v>
      </c>
    </row>
    <row r="1773" spans="1:3">
      <c r="A1773" t="s">
        <v>2234</v>
      </c>
      <c r="B1773" s="64">
        <v>1584.5</v>
      </c>
      <c r="C1773" s="64">
        <v>508.83</v>
      </c>
    </row>
    <row r="1774" spans="1:3">
      <c r="A1774" t="s">
        <v>2235</v>
      </c>
      <c r="B1774" s="64">
        <v>1582.5</v>
      </c>
      <c r="C1774" s="64">
        <v>507.37</v>
      </c>
    </row>
    <row r="1775" spans="1:3">
      <c r="A1775" t="s">
        <v>2236</v>
      </c>
      <c r="B1775" s="64">
        <v>1591.5</v>
      </c>
      <c r="C1775" s="64">
        <v>513.54999999999995</v>
      </c>
    </row>
    <row r="1776" spans="1:3">
      <c r="A1776" t="s">
        <v>2237</v>
      </c>
      <c r="B1776" s="64">
        <v>1602.5</v>
      </c>
      <c r="C1776" s="64">
        <v>522.16</v>
      </c>
    </row>
    <row r="1777" spans="1:3">
      <c r="A1777" t="s">
        <v>2238</v>
      </c>
      <c r="B1777" s="64">
        <v>1610</v>
      </c>
      <c r="C1777" s="64">
        <v>522.04999999999995</v>
      </c>
    </row>
    <row r="1778" spans="1:3">
      <c r="A1778" t="s">
        <v>2239</v>
      </c>
      <c r="B1778" s="64">
        <v>1602</v>
      </c>
      <c r="C1778" s="64">
        <v>517.61</v>
      </c>
    </row>
    <row r="1779" spans="1:3">
      <c r="A1779" t="s">
        <v>2240</v>
      </c>
      <c r="B1779" s="64">
        <v>1586</v>
      </c>
      <c r="C1779" s="64">
        <v>505.74</v>
      </c>
    </row>
    <row r="1780" spans="1:3">
      <c r="A1780" t="s">
        <v>2241</v>
      </c>
      <c r="B1780" s="64">
        <v>1586</v>
      </c>
      <c r="C1780" s="64">
        <v>510.46</v>
      </c>
    </row>
    <row r="1781" spans="1:3">
      <c r="A1781" t="s">
        <v>2242</v>
      </c>
      <c r="B1781" s="64">
        <v>1579.5</v>
      </c>
      <c r="C1781" s="64">
        <v>504.47</v>
      </c>
    </row>
    <row r="1782" spans="1:3">
      <c r="A1782" t="s">
        <v>2243</v>
      </c>
      <c r="B1782" s="64">
        <v>1569</v>
      </c>
      <c r="C1782" s="64">
        <v>499.52</v>
      </c>
    </row>
    <row r="1783" spans="1:3">
      <c r="A1783" t="s">
        <v>2244</v>
      </c>
      <c r="B1783" s="64">
        <v>1540</v>
      </c>
      <c r="C1783" s="64">
        <v>493.91</v>
      </c>
    </row>
    <row r="1784" spans="1:3">
      <c r="A1784" t="s">
        <v>2245</v>
      </c>
      <c r="B1784" s="64">
        <v>1519</v>
      </c>
      <c r="C1784" s="64">
        <v>484.22</v>
      </c>
    </row>
    <row r="1785" spans="1:3">
      <c r="A1785" t="s">
        <v>2246</v>
      </c>
      <c r="B1785" s="64">
        <v>1512</v>
      </c>
      <c r="C1785" s="64">
        <v>483.53</v>
      </c>
    </row>
    <row r="1786" spans="1:3">
      <c r="A1786" t="s">
        <v>2247</v>
      </c>
      <c r="B1786" s="64">
        <v>1500.5</v>
      </c>
      <c r="C1786" s="64">
        <v>482.17</v>
      </c>
    </row>
    <row r="1787" spans="1:3">
      <c r="A1787" t="s">
        <v>2248</v>
      </c>
      <c r="B1787" s="64">
        <v>1504</v>
      </c>
      <c r="C1787" s="64">
        <v>485.47</v>
      </c>
    </row>
    <row r="1788" spans="1:3">
      <c r="A1788" t="s">
        <v>2249</v>
      </c>
      <c r="B1788" s="64">
        <v>1493.5</v>
      </c>
      <c r="C1788" s="64">
        <v>481.15</v>
      </c>
    </row>
    <row r="1789" spans="1:3">
      <c r="A1789" t="s">
        <v>2250</v>
      </c>
      <c r="B1789" s="64">
        <v>1499</v>
      </c>
      <c r="C1789" s="64">
        <v>476.63</v>
      </c>
    </row>
    <row r="1790" spans="1:3">
      <c r="A1790" t="s">
        <v>2251</v>
      </c>
      <c r="B1790" s="64">
        <v>1501</v>
      </c>
      <c r="C1790" s="64">
        <v>475.9</v>
      </c>
    </row>
    <row r="1791" spans="1:3">
      <c r="A1791" t="s">
        <v>2252</v>
      </c>
      <c r="B1791" s="64">
        <v>1510</v>
      </c>
      <c r="C1791" s="64">
        <v>481.66</v>
      </c>
    </row>
    <row r="1792" spans="1:3">
      <c r="A1792" t="s">
        <v>2253</v>
      </c>
      <c r="B1792" s="64">
        <v>1515.5</v>
      </c>
      <c r="C1792" s="64">
        <v>481.11</v>
      </c>
    </row>
    <row r="1793" spans="1:3">
      <c r="A1793" t="s">
        <v>2254</v>
      </c>
      <c r="B1793" s="64">
        <v>1535.5</v>
      </c>
      <c r="C1793" s="64">
        <v>487.77</v>
      </c>
    </row>
    <row r="1794" spans="1:3">
      <c r="A1794" t="s">
        <v>2255</v>
      </c>
      <c r="B1794" s="64">
        <v>1553</v>
      </c>
      <c r="C1794" s="64">
        <v>493.8</v>
      </c>
    </row>
    <row r="1795" spans="1:3">
      <c r="A1795" t="s">
        <v>2256</v>
      </c>
      <c r="B1795" s="64">
        <v>1568.5</v>
      </c>
      <c r="C1795" s="64">
        <v>505.48</v>
      </c>
    </row>
    <row r="1796" spans="1:3">
      <c r="A1796" t="s">
        <v>2257</v>
      </c>
      <c r="B1796" s="64">
        <v>1567.5</v>
      </c>
      <c r="C1796" s="64">
        <v>502.4</v>
      </c>
    </row>
    <row r="1797" spans="1:3">
      <c r="A1797" t="s">
        <v>2258</v>
      </c>
      <c r="B1797" s="64">
        <v>1565.5</v>
      </c>
      <c r="C1797" s="64">
        <v>498.57</v>
      </c>
    </row>
    <row r="1798" spans="1:3">
      <c r="A1798" t="s">
        <v>2259</v>
      </c>
      <c r="B1798" s="64">
        <v>1540</v>
      </c>
      <c r="C1798" s="64">
        <v>488.11</v>
      </c>
    </row>
    <row r="1799" spans="1:3">
      <c r="A1799" t="s">
        <v>2260</v>
      </c>
      <c r="B1799" s="64">
        <v>1563.5</v>
      </c>
      <c r="C1799" s="64">
        <v>499.2</v>
      </c>
    </row>
    <row r="1800" spans="1:3">
      <c r="A1800" t="s">
        <v>2261</v>
      </c>
      <c r="B1800" s="64">
        <v>1552</v>
      </c>
      <c r="C1800" s="64">
        <v>492.39</v>
      </c>
    </row>
    <row r="1801" spans="1:3">
      <c r="A1801" t="s">
        <v>2262</v>
      </c>
      <c r="B1801" s="64">
        <v>1554</v>
      </c>
      <c r="C1801" s="64">
        <v>489.45</v>
      </c>
    </row>
    <row r="1802" spans="1:3">
      <c r="A1802" t="s">
        <v>2263</v>
      </c>
      <c r="B1802" s="64">
        <v>1557</v>
      </c>
      <c r="C1802" s="64">
        <v>490.39</v>
      </c>
    </row>
    <row r="1803" spans="1:3">
      <c r="A1803" t="s">
        <v>2264</v>
      </c>
      <c r="B1803" s="64">
        <v>1553.5</v>
      </c>
      <c r="C1803" s="64">
        <v>489.6</v>
      </c>
    </row>
    <row r="1804" spans="1:3">
      <c r="A1804" t="s">
        <v>2265</v>
      </c>
      <c r="B1804" s="64">
        <v>1547.5</v>
      </c>
      <c r="C1804" s="64">
        <v>490.65</v>
      </c>
    </row>
    <row r="1805" spans="1:3">
      <c r="A1805" t="s">
        <v>2266</v>
      </c>
      <c r="B1805" s="64">
        <v>1531.5</v>
      </c>
      <c r="C1805" s="64">
        <v>485.27</v>
      </c>
    </row>
    <row r="1806" spans="1:3">
      <c r="A1806" t="s">
        <v>2267</v>
      </c>
      <c r="B1806" s="64">
        <v>1516</v>
      </c>
      <c r="C1806" s="64">
        <v>475.98</v>
      </c>
    </row>
    <row r="1807" spans="1:3">
      <c r="A1807" t="s">
        <v>2268</v>
      </c>
      <c r="B1807" s="64">
        <v>1514.5</v>
      </c>
      <c r="C1807" s="64">
        <v>477.16</v>
      </c>
    </row>
    <row r="1808" spans="1:3">
      <c r="A1808" t="s">
        <v>2269</v>
      </c>
      <c r="B1808" s="64">
        <v>1505.5</v>
      </c>
      <c r="C1808" s="64">
        <v>470.91</v>
      </c>
    </row>
    <row r="1809" spans="1:3">
      <c r="A1809" t="s">
        <v>2270</v>
      </c>
      <c r="B1809" s="64">
        <v>1494</v>
      </c>
      <c r="C1809" s="64">
        <v>469.37</v>
      </c>
    </row>
    <row r="1810" spans="1:3">
      <c r="A1810" t="s">
        <v>2271</v>
      </c>
      <c r="B1810" s="64">
        <v>1473.5</v>
      </c>
      <c r="C1810" s="64">
        <v>465.56</v>
      </c>
    </row>
    <row r="1811" spans="1:3">
      <c r="A1811" t="s">
        <v>2272</v>
      </c>
      <c r="B1811" s="64">
        <v>1462</v>
      </c>
      <c r="C1811" s="64">
        <v>463.83</v>
      </c>
    </row>
    <row r="1812" spans="1:3">
      <c r="A1812" t="s">
        <v>2273</v>
      </c>
      <c r="B1812" s="64">
        <v>1460.5</v>
      </c>
      <c r="C1812" s="64">
        <v>467.21</v>
      </c>
    </row>
    <row r="1813" spans="1:3">
      <c r="A1813" t="s">
        <v>2274</v>
      </c>
      <c r="B1813" s="64">
        <v>1452.5</v>
      </c>
      <c r="C1813" s="64">
        <v>467.34</v>
      </c>
    </row>
    <row r="1814" spans="1:3">
      <c r="A1814" t="s">
        <v>2275</v>
      </c>
      <c r="B1814" s="64">
        <v>1447</v>
      </c>
      <c r="C1814" s="64">
        <v>467.08</v>
      </c>
    </row>
    <row r="1815" spans="1:3">
      <c r="A1815" t="s">
        <v>2276</v>
      </c>
      <c r="B1815" s="64">
        <v>1449</v>
      </c>
      <c r="C1815" s="64">
        <v>464.27</v>
      </c>
    </row>
    <row r="1816" spans="1:3">
      <c r="A1816" t="s">
        <v>2277</v>
      </c>
      <c r="B1816" s="64">
        <v>1452.5</v>
      </c>
      <c r="C1816" s="64">
        <v>429.48</v>
      </c>
    </row>
    <row r="1817" spans="1:3">
      <c r="A1817" t="s">
        <v>2278</v>
      </c>
      <c r="B1817" s="64">
        <v>1453.5</v>
      </c>
      <c r="C1817" s="64">
        <v>445.86</v>
      </c>
    </row>
    <row r="1818" spans="1:3">
      <c r="A1818" t="s">
        <v>2279</v>
      </c>
      <c r="B1818" s="64">
        <v>1468.5</v>
      </c>
      <c r="C1818" s="64">
        <v>447.85</v>
      </c>
    </row>
    <row r="1819" spans="1:3">
      <c r="A1819" t="s">
        <v>2280</v>
      </c>
      <c r="B1819" s="64">
        <v>1473</v>
      </c>
      <c r="C1819" s="64">
        <v>451.43</v>
      </c>
    </row>
    <row r="1820" spans="1:3">
      <c r="A1820" t="s">
        <v>2281</v>
      </c>
      <c r="B1820" s="64">
        <v>1471.5</v>
      </c>
      <c r="C1820" s="64">
        <v>448.76</v>
      </c>
    </row>
    <row r="1821" spans="1:3">
      <c r="A1821" t="s">
        <v>2282</v>
      </c>
      <c r="B1821" s="64">
        <v>1467.5</v>
      </c>
      <c r="C1821" s="64">
        <v>446.18</v>
      </c>
    </row>
    <row r="1822" spans="1:3">
      <c r="A1822" t="s">
        <v>2283</v>
      </c>
      <c r="B1822" s="64">
        <v>1458.5</v>
      </c>
      <c r="C1822" s="64">
        <v>446.43</v>
      </c>
    </row>
    <row r="1823" spans="1:3">
      <c r="A1823" t="s">
        <v>2284</v>
      </c>
      <c r="B1823" s="64">
        <v>1436</v>
      </c>
      <c r="C1823" s="64">
        <v>439.14</v>
      </c>
    </row>
    <row r="1824" spans="1:3">
      <c r="A1824" t="s">
        <v>2285</v>
      </c>
      <c r="B1824" s="64">
        <v>1426.5</v>
      </c>
      <c r="C1824" s="64">
        <v>437.31</v>
      </c>
    </row>
    <row r="1825" spans="1:3">
      <c r="A1825" t="s">
        <v>2286</v>
      </c>
      <c r="B1825" s="64">
        <v>1417</v>
      </c>
      <c r="C1825" s="64">
        <v>437.75</v>
      </c>
    </row>
    <row r="1826" spans="1:3">
      <c r="A1826" t="s">
        <v>2287</v>
      </c>
      <c r="B1826" s="64">
        <v>1396.5</v>
      </c>
      <c r="C1826" s="64">
        <v>429.96</v>
      </c>
    </row>
    <row r="1827" spans="1:3">
      <c r="A1827" t="s">
        <v>2288</v>
      </c>
      <c r="B1827" s="64">
        <v>1402</v>
      </c>
      <c r="C1827" s="64">
        <v>431.25</v>
      </c>
    </row>
    <row r="1828" spans="1:3">
      <c r="A1828" t="s">
        <v>2289</v>
      </c>
      <c r="B1828" s="64">
        <v>1394.5</v>
      </c>
      <c r="C1828" s="64">
        <v>424.12</v>
      </c>
    </row>
    <row r="1829" spans="1:3">
      <c r="A1829" t="s">
        <v>2290</v>
      </c>
      <c r="B1829" s="64">
        <v>1402</v>
      </c>
      <c r="C1829" s="64">
        <v>427.57</v>
      </c>
    </row>
    <row r="1830" spans="1:3">
      <c r="A1830" t="s">
        <v>2291</v>
      </c>
      <c r="B1830" s="64">
        <v>1400</v>
      </c>
      <c r="C1830" s="64">
        <v>427.22</v>
      </c>
    </row>
    <row r="1831" spans="1:3">
      <c r="A1831" t="s">
        <v>2292</v>
      </c>
      <c r="B1831" s="64">
        <v>1397.5</v>
      </c>
      <c r="C1831" s="64">
        <v>428.29</v>
      </c>
    </row>
    <row r="1832" spans="1:3">
      <c r="A1832" t="s">
        <v>2293</v>
      </c>
      <c r="B1832" s="64">
        <v>1404.5</v>
      </c>
      <c r="C1832" s="64">
        <v>427.94</v>
      </c>
    </row>
    <row r="1833" spans="1:3">
      <c r="A1833" t="s">
        <v>2294</v>
      </c>
      <c r="B1833" s="64">
        <v>1404.5</v>
      </c>
      <c r="C1833" s="64">
        <v>423.94</v>
      </c>
    </row>
    <row r="1834" spans="1:3">
      <c r="A1834" t="s">
        <v>2295</v>
      </c>
      <c r="B1834" s="64">
        <v>1409.5</v>
      </c>
      <c r="C1834" s="64">
        <v>426.48</v>
      </c>
    </row>
    <row r="1835" spans="1:3">
      <c r="A1835" t="s">
        <v>2296</v>
      </c>
      <c r="B1835" s="64">
        <v>1412</v>
      </c>
      <c r="C1835" s="64">
        <v>429.31</v>
      </c>
    </row>
    <row r="1836" spans="1:3">
      <c r="A1836" t="s">
        <v>2297</v>
      </c>
      <c r="B1836" s="64">
        <v>1402</v>
      </c>
      <c r="C1836" s="64">
        <v>426.4</v>
      </c>
    </row>
    <row r="1837" spans="1:3">
      <c r="A1837" t="s">
        <v>2298</v>
      </c>
      <c r="B1837" s="64">
        <v>1392</v>
      </c>
      <c r="C1837" s="64">
        <v>423.23</v>
      </c>
    </row>
    <row r="1838" spans="1:3">
      <c r="A1838" t="s">
        <v>2299</v>
      </c>
      <c r="B1838" s="64">
        <v>1378</v>
      </c>
      <c r="C1838" s="64">
        <v>413.32</v>
      </c>
    </row>
    <row r="1839" spans="1:3">
      <c r="A1839" t="s">
        <v>2300</v>
      </c>
      <c r="B1839" s="64">
        <v>1368.5</v>
      </c>
      <c r="C1839" s="64">
        <v>410.96</v>
      </c>
    </row>
    <row r="1840" spans="1:3">
      <c r="A1840" t="s">
        <v>2301</v>
      </c>
      <c r="B1840" s="64">
        <v>1362.5</v>
      </c>
      <c r="C1840" s="64">
        <v>408.91</v>
      </c>
    </row>
    <row r="1841" spans="1:3">
      <c r="A1841" t="s">
        <v>2302</v>
      </c>
      <c r="B1841" s="64">
        <v>1360</v>
      </c>
      <c r="C1841" s="64">
        <v>407.31</v>
      </c>
    </row>
    <row r="1842" spans="1:3">
      <c r="A1842" t="s">
        <v>2303</v>
      </c>
      <c r="B1842" s="64">
        <v>1347</v>
      </c>
      <c r="C1842" s="64">
        <v>408.06</v>
      </c>
    </row>
    <row r="1843" spans="1:3">
      <c r="A1843" t="s">
        <v>2304</v>
      </c>
      <c r="B1843" s="64">
        <v>1344.5</v>
      </c>
      <c r="C1843" s="64">
        <v>405.21</v>
      </c>
    </row>
    <row r="1844" spans="1:3">
      <c r="A1844" t="s">
        <v>2305</v>
      </c>
      <c r="B1844" s="64">
        <v>1343</v>
      </c>
      <c r="C1844" s="64">
        <v>408.83</v>
      </c>
    </row>
    <row r="1845" spans="1:3">
      <c r="A1845" t="s">
        <v>2306</v>
      </c>
      <c r="B1845" s="64">
        <v>1344.5</v>
      </c>
      <c r="C1845" s="64">
        <v>407.05</v>
      </c>
    </row>
    <row r="1846" spans="1:3">
      <c r="A1846" t="s">
        <v>2307</v>
      </c>
      <c r="B1846" s="64">
        <v>1341</v>
      </c>
      <c r="C1846" s="64">
        <v>404.89</v>
      </c>
    </row>
    <row r="1847" spans="1:3">
      <c r="A1847" t="s">
        <v>2308</v>
      </c>
      <c r="B1847" s="64">
        <v>1323</v>
      </c>
      <c r="C1847" s="64">
        <v>400.91</v>
      </c>
    </row>
    <row r="1848" spans="1:3">
      <c r="A1848" t="s">
        <v>2309</v>
      </c>
      <c r="B1848" s="64">
        <v>1320.5</v>
      </c>
      <c r="C1848" s="64">
        <v>399.18</v>
      </c>
    </row>
    <row r="1849" spans="1:3">
      <c r="A1849" t="s">
        <v>2310</v>
      </c>
      <c r="B1849" s="64">
        <v>1320.5</v>
      </c>
      <c r="C1849" s="64">
        <v>400.88</v>
      </c>
    </row>
    <row r="1850" spans="1:3">
      <c r="A1850" t="s">
        <v>2311</v>
      </c>
      <c r="B1850" s="64">
        <v>1322</v>
      </c>
      <c r="C1850" s="64">
        <v>400.73</v>
      </c>
    </row>
    <row r="1851" spans="1:3">
      <c r="A1851" t="s">
        <v>2312</v>
      </c>
      <c r="B1851" s="64">
        <v>1329.5</v>
      </c>
      <c r="C1851" s="64">
        <v>404.84</v>
      </c>
    </row>
    <row r="1852" spans="1:3">
      <c r="A1852" t="s">
        <v>2313</v>
      </c>
      <c r="B1852" s="64">
        <v>1332</v>
      </c>
      <c r="C1852" s="64">
        <v>408.59</v>
      </c>
    </row>
    <row r="1853" spans="1:3">
      <c r="A1853" t="s">
        <v>2314</v>
      </c>
      <c r="B1853" s="64">
        <v>1331</v>
      </c>
      <c r="C1853" s="64">
        <v>409.04</v>
      </c>
    </row>
    <row r="1854" spans="1:3">
      <c r="A1854" t="s">
        <v>2315</v>
      </c>
      <c r="B1854" s="64">
        <v>1331.5</v>
      </c>
      <c r="C1854" s="64">
        <v>415.32</v>
      </c>
    </row>
    <row r="1855" spans="1:3">
      <c r="A1855" t="s">
        <v>2316</v>
      </c>
      <c r="B1855" s="64">
        <v>1335.5</v>
      </c>
      <c r="C1855" s="64">
        <v>415.78</v>
      </c>
    </row>
    <row r="1856" spans="1:3">
      <c r="A1856" t="s">
        <v>2317</v>
      </c>
      <c r="B1856" s="64">
        <v>1335</v>
      </c>
      <c r="C1856" s="64">
        <v>419.68</v>
      </c>
    </row>
    <row r="1857" spans="1:3">
      <c r="A1857" t="s">
        <v>2318</v>
      </c>
      <c r="B1857" s="64">
        <v>1337</v>
      </c>
      <c r="C1857" s="64">
        <v>420.18</v>
      </c>
    </row>
    <row r="1858" spans="1:3">
      <c r="A1858" t="s">
        <v>2319</v>
      </c>
      <c r="B1858" s="64">
        <v>1338</v>
      </c>
      <c r="C1858" s="64">
        <v>424.09</v>
      </c>
    </row>
    <row r="1859" spans="1:3">
      <c r="A1859" t="s">
        <v>2320</v>
      </c>
      <c r="B1859" s="64">
        <v>1341.5</v>
      </c>
      <c r="C1859" s="64">
        <v>426.41</v>
      </c>
    </row>
    <row r="1860" spans="1:3">
      <c r="A1860" t="s">
        <v>2321</v>
      </c>
      <c r="B1860" s="64">
        <v>1357.5</v>
      </c>
      <c r="C1860" s="64">
        <v>433.71</v>
      </c>
    </row>
    <row r="1861" spans="1:3">
      <c r="A1861" t="s">
        <v>2322</v>
      </c>
      <c r="B1861" s="64">
        <v>1426.5</v>
      </c>
      <c r="C1861" s="64">
        <v>454.59</v>
      </c>
    </row>
    <row r="1862" spans="1:3">
      <c r="A1862" t="s">
        <v>2323</v>
      </c>
      <c r="B1862" s="64">
        <v>1429</v>
      </c>
      <c r="C1862" s="64">
        <v>454.08</v>
      </c>
    </row>
    <row r="1863" spans="1:3">
      <c r="A1863" t="s">
        <v>2324</v>
      </c>
      <c r="B1863" s="64">
        <v>1427</v>
      </c>
      <c r="C1863" s="64">
        <v>450.3</v>
      </c>
    </row>
    <row r="1864" spans="1:3">
      <c r="A1864" t="s">
        <v>2325</v>
      </c>
      <c r="B1864" s="64">
        <v>1426</v>
      </c>
      <c r="C1864" s="64">
        <v>454.14</v>
      </c>
    </row>
    <row r="1865" spans="1:3">
      <c r="A1865" t="s">
        <v>2326</v>
      </c>
      <c r="B1865" s="64">
        <v>1423</v>
      </c>
      <c r="C1865" s="64">
        <v>450.74</v>
      </c>
    </row>
    <row r="1866" spans="1:3">
      <c r="A1866" t="s">
        <v>2327</v>
      </c>
      <c r="B1866" s="64">
        <v>1431</v>
      </c>
      <c r="C1866" s="64">
        <v>456.75</v>
      </c>
    </row>
    <row r="1867" spans="1:3">
      <c r="A1867" t="s">
        <v>2328</v>
      </c>
      <c r="B1867" s="64">
        <v>1431.5</v>
      </c>
      <c r="C1867" s="64">
        <v>459.4</v>
      </c>
    </row>
    <row r="1868" spans="1:3">
      <c r="A1868" t="s">
        <v>2329</v>
      </c>
      <c r="B1868" s="64">
        <v>1432.5</v>
      </c>
      <c r="C1868" s="64">
        <v>458.84</v>
      </c>
    </row>
    <row r="1869" spans="1:3">
      <c r="A1869" t="s">
        <v>2330</v>
      </c>
      <c r="B1869" s="64">
        <v>1438.5</v>
      </c>
      <c r="C1869" s="64">
        <v>460.76</v>
      </c>
    </row>
    <row r="1870" spans="1:3">
      <c r="A1870" t="s">
        <v>2331</v>
      </c>
      <c r="B1870" s="64">
        <v>1443.5</v>
      </c>
      <c r="C1870" s="64">
        <v>463.55</v>
      </c>
    </row>
    <row r="1871" spans="1:3">
      <c r="A1871" t="s">
        <v>2332</v>
      </c>
      <c r="B1871" s="64">
        <v>1450.5</v>
      </c>
      <c r="C1871" s="64">
        <v>464.16</v>
      </c>
    </row>
    <row r="1872" spans="1:3">
      <c r="A1872" t="s">
        <v>2333</v>
      </c>
      <c r="B1872" s="64">
        <v>1460</v>
      </c>
      <c r="C1872" s="64">
        <v>467.5</v>
      </c>
    </row>
    <row r="1873" spans="1:3">
      <c r="A1873" t="s">
        <v>2334</v>
      </c>
      <c r="B1873" s="64">
        <v>1477.5</v>
      </c>
      <c r="C1873" s="64">
        <v>472.95</v>
      </c>
    </row>
    <row r="1874" spans="1:3">
      <c r="A1874" t="s">
        <v>2335</v>
      </c>
      <c r="B1874" s="64">
        <v>1488.5</v>
      </c>
      <c r="C1874" s="64">
        <v>472.69</v>
      </c>
    </row>
    <row r="1875" spans="1:3">
      <c r="A1875" t="s">
        <v>2336</v>
      </c>
      <c r="B1875" s="64">
        <v>1494</v>
      </c>
      <c r="C1875" s="64">
        <v>471.59</v>
      </c>
    </row>
    <row r="1876" spans="1:3">
      <c r="A1876" t="s">
        <v>2337</v>
      </c>
      <c r="B1876" s="64">
        <v>1493</v>
      </c>
      <c r="C1876" s="64">
        <v>470.98</v>
      </c>
    </row>
    <row r="1877" spans="1:3">
      <c r="A1877" t="s">
        <v>2338</v>
      </c>
      <c r="B1877" s="64">
        <v>1497</v>
      </c>
      <c r="C1877" s="64">
        <v>469.13</v>
      </c>
    </row>
    <row r="1878" spans="1:3">
      <c r="A1878" t="s">
        <v>2339</v>
      </c>
      <c r="B1878" s="64">
        <v>1494.5</v>
      </c>
      <c r="C1878" s="64">
        <v>470.56</v>
      </c>
    </row>
    <row r="1879" spans="1:3">
      <c r="A1879" t="s">
        <v>2340</v>
      </c>
      <c r="B1879" s="64">
        <v>1488</v>
      </c>
      <c r="C1879" s="64">
        <v>472.23</v>
      </c>
    </row>
    <row r="1880" spans="1:3">
      <c r="A1880" t="s">
        <v>2341</v>
      </c>
      <c r="B1880" s="64">
        <v>1484.5</v>
      </c>
      <c r="C1880" s="64">
        <v>466.97</v>
      </c>
    </row>
    <row r="1881" spans="1:3">
      <c r="A1881" t="s">
        <v>2342</v>
      </c>
      <c r="B1881" s="64">
        <v>1475</v>
      </c>
      <c r="C1881" s="64">
        <v>469</v>
      </c>
    </row>
    <row r="1882" spans="1:3">
      <c r="A1882" t="s">
        <v>2343</v>
      </c>
      <c r="B1882" s="64">
        <v>1472.5</v>
      </c>
      <c r="C1882" s="64">
        <v>464.8</v>
      </c>
    </row>
    <row r="1883" spans="1:3">
      <c r="A1883" t="s">
        <v>2344</v>
      </c>
      <c r="B1883" s="64">
        <v>1472</v>
      </c>
      <c r="C1883" s="64">
        <v>464.79</v>
      </c>
    </row>
    <row r="1884" spans="1:3">
      <c r="A1884" t="s">
        <v>2345</v>
      </c>
      <c r="B1884" s="64">
        <v>1464</v>
      </c>
      <c r="C1884" s="64">
        <v>466.69</v>
      </c>
    </row>
    <row r="1885" spans="1:3">
      <c r="A1885" t="s">
        <v>2346</v>
      </c>
      <c r="B1885" s="64">
        <v>1451.5</v>
      </c>
      <c r="C1885" s="64">
        <v>461.67</v>
      </c>
    </row>
    <row r="1886" spans="1:3">
      <c r="A1886" t="s">
        <v>2347</v>
      </c>
      <c r="B1886" s="64">
        <v>1453.5</v>
      </c>
      <c r="C1886" s="64">
        <v>460.99</v>
      </c>
    </row>
    <row r="1887" spans="1:3">
      <c r="A1887" t="s">
        <v>2348</v>
      </c>
      <c r="B1887" s="64">
        <v>1449</v>
      </c>
      <c r="C1887" s="64">
        <v>458.4</v>
      </c>
    </row>
    <row r="1888" spans="1:3">
      <c r="A1888" t="s">
        <v>2349</v>
      </c>
      <c r="B1888" s="64">
        <v>1458.5</v>
      </c>
      <c r="C1888" s="64">
        <v>461.4</v>
      </c>
    </row>
    <row r="1889" spans="1:3">
      <c r="A1889" t="s">
        <v>2350</v>
      </c>
      <c r="B1889" s="64">
        <v>1459.5</v>
      </c>
      <c r="C1889" s="64">
        <v>462.01</v>
      </c>
    </row>
    <row r="1890" spans="1:3">
      <c r="A1890" t="s">
        <v>2351</v>
      </c>
      <c r="B1890" s="64">
        <v>1475.5</v>
      </c>
      <c r="C1890" s="64">
        <v>468.41</v>
      </c>
    </row>
    <row r="1891" spans="1:3">
      <c r="A1891" t="s">
        <v>2352</v>
      </c>
      <c r="B1891" s="64">
        <v>1499</v>
      </c>
      <c r="C1891" s="64">
        <v>476.93</v>
      </c>
    </row>
    <row r="1892" spans="1:3">
      <c r="A1892" t="s">
        <v>2353</v>
      </c>
      <c r="B1892" s="64">
        <v>1509</v>
      </c>
      <c r="C1892" s="64">
        <v>481.34</v>
      </c>
    </row>
    <row r="1893" spans="1:3">
      <c r="A1893" t="s">
        <v>2354</v>
      </c>
      <c r="B1893" s="64">
        <v>1520</v>
      </c>
      <c r="C1893" s="64">
        <v>487.49</v>
      </c>
    </row>
    <row r="1894" spans="1:3">
      <c r="A1894" t="s">
        <v>2355</v>
      </c>
      <c r="B1894" s="64">
        <v>1513</v>
      </c>
      <c r="C1894" s="64">
        <v>487.59</v>
      </c>
    </row>
    <row r="1895" spans="1:3">
      <c r="A1895" t="s">
        <v>2356</v>
      </c>
      <c r="B1895" s="64">
        <v>1507</v>
      </c>
      <c r="C1895" s="64">
        <v>487.39</v>
      </c>
    </row>
    <row r="1896" spans="1:3">
      <c r="A1896" t="s">
        <v>2357</v>
      </c>
      <c r="B1896" s="64">
        <v>1508</v>
      </c>
      <c r="C1896" s="64">
        <v>486.45</v>
      </c>
    </row>
    <row r="1897" spans="1:3">
      <c r="A1897" t="s">
        <v>2358</v>
      </c>
      <c r="B1897" s="64">
        <v>1490.5</v>
      </c>
      <c r="C1897" s="64">
        <v>476.35</v>
      </c>
    </row>
    <row r="1898" spans="1:3">
      <c r="A1898" t="s">
        <v>2359</v>
      </c>
      <c r="B1898" s="64">
        <v>1492.5</v>
      </c>
      <c r="C1898" s="64">
        <v>476.68</v>
      </c>
    </row>
    <row r="1899" spans="1:3">
      <c r="A1899" t="s">
        <v>2360</v>
      </c>
      <c r="B1899" s="64">
        <v>1490.5</v>
      </c>
      <c r="C1899" s="64">
        <v>478.34</v>
      </c>
    </row>
    <row r="1900" spans="1:3">
      <c r="A1900" t="s">
        <v>2361</v>
      </c>
      <c r="B1900" s="64">
        <v>1498</v>
      </c>
      <c r="C1900" s="64">
        <v>480.9</v>
      </c>
    </row>
    <row r="1901" spans="1:3">
      <c r="A1901" t="s">
        <v>2362</v>
      </c>
      <c r="B1901" s="64">
        <v>1496</v>
      </c>
      <c r="C1901" s="64">
        <v>477.65</v>
      </c>
    </row>
    <row r="1902" spans="1:3">
      <c r="A1902" t="s">
        <v>2363</v>
      </c>
      <c r="B1902" s="64">
        <v>1500.5</v>
      </c>
      <c r="C1902" s="64">
        <v>478.02</v>
      </c>
    </row>
    <row r="1903" spans="1:3">
      <c r="A1903" t="s">
        <v>2364</v>
      </c>
      <c r="B1903" s="64">
        <v>1503.5</v>
      </c>
      <c r="C1903" s="64">
        <v>480.04</v>
      </c>
    </row>
    <row r="1904" spans="1:3">
      <c r="A1904" t="s">
        <v>2365</v>
      </c>
      <c r="B1904" s="64">
        <v>1509</v>
      </c>
      <c r="C1904" s="64">
        <v>479.96</v>
      </c>
    </row>
    <row r="1905" spans="1:3">
      <c r="A1905" t="s">
        <v>2366</v>
      </c>
      <c r="B1905" s="64">
        <v>1511.5</v>
      </c>
      <c r="C1905" s="64">
        <v>483.53</v>
      </c>
    </row>
    <row r="1906" spans="1:3">
      <c r="A1906" t="s">
        <v>2367</v>
      </c>
      <c r="B1906" s="64">
        <v>1509.5</v>
      </c>
      <c r="C1906" s="64">
        <v>478.3</v>
      </c>
    </row>
    <row r="1907" spans="1:3">
      <c r="A1907" t="s">
        <v>2368</v>
      </c>
      <c r="B1907" s="64">
        <v>1519</v>
      </c>
      <c r="C1907" s="64">
        <v>479.33</v>
      </c>
    </row>
    <row r="1908" spans="1:3">
      <c r="A1908" t="s">
        <v>2369</v>
      </c>
      <c r="B1908" s="64">
        <v>1523.5</v>
      </c>
      <c r="C1908" s="64">
        <v>477.44</v>
      </c>
    </row>
    <row r="1909" spans="1:3">
      <c r="A1909" t="s">
        <v>2370</v>
      </c>
      <c r="B1909" s="64">
        <v>1533.5</v>
      </c>
      <c r="C1909" s="64">
        <v>482.08</v>
      </c>
    </row>
    <row r="1910" spans="1:3">
      <c r="A1910" t="s">
        <v>2371</v>
      </c>
      <c r="B1910" s="64">
        <v>1540.5</v>
      </c>
      <c r="C1910" s="64">
        <v>486.42</v>
      </c>
    </row>
    <row r="1911" spans="1:3">
      <c r="A1911" t="s">
        <v>2372</v>
      </c>
      <c r="B1911" s="64">
        <v>1562.5</v>
      </c>
      <c r="C1911" s="64">
        <v>495.4</v>
      </c>
    </row>
    <row r="1912" spans="1:3">
      <c r="A1912" t="s">
        <v>2373</v>
      </c>
      <c r="B1912" s="64">
        <v>1563</v>
      </c>
      <c r="C1912" s="64">
        <v>496.82</v>
      </c>
    </row>
    <row r="1913" spans="1:3">
      <c r="A1913" t="s">
        <v>2374</v>
      </c>
      <c r="B1913" s="64">
        <v>1562</v>
      </c>
      <c r="C1913" s="64">
        <v>499.04</v>
      </c>
    </row>
    <row r="1914" spans="1:3">
      <c r="A1914" t="s">
        <v>2375</v>
      </c>
      <c r="B1914" s="64">
        <v>1564.5</v>
      </c>
      <c r="C1914" s="64">
        <v>496.04</v>
      </c>
    </row>
    <row r="1915" spans="1:3">
      <c r="A1915" t="s">
        <v>2376</v>
      </c>
      <c r="B1915" s="64">
        <v>1570.5</v>
      </c>
      <c r="C1915" s="64">
        <v>497.47</v>
      </c>
    </row>
    <row r="1916" spans="1:3">
      <c r="A1916" t="s">
        <v>2377</v>
      </c>
      <c r="B1916" s="64">
        <v>1576</v>
      </c>
      <c r="C1916" s="64">
        <v>494.66</v>
      </c>
    </row>
    <row r="1917" spans="1:3">
      <c r="A1917" t="s">
        <v>2378</v>
      </c>
      <c r="B1917" s="64">
        <v>1580</v>
      </c>
      <c r="C1917" s="64">
        <v>497.01</v>
      </c>
    </row>
    <row r="1918" spans="1:3">
      <c r="A1918" t="s">
        <v>2379</v>
      </c>
      <c r="B1918" s="64">
        <v>1593</v>
      </c>
      <c r="C1918" s="64">
        <v>503.16</v>
      </c>
    </row>
    <row r="1919" spans="1:3">
      <c r="A1919" t="s">
        <v>2380</v>
      </c>
      <c r="B1919" s="64">
        <v>1587</v>
      </c>
      <c r="C1919" s="64">
        <v>503.65</v>
      </c>
    </row>
    <row r="1920" spans="1:3">
      <c r="A1920" t="s">
        <v>2381</v>
      </c>
      <c r="B1920" s="64">
        <v>1590</v>
      </c>
      <c r="C1920" s="64">
        <v>501.74</v>
      </c>
    </row>
    <row r="1921" spans="1:3">
      <c r="A1921" t="s">
        <v>2382</v>
      </c>
      <c r="B1921" s="64">
        <v>1593.5</v>
      </c>
      <c r="C1921" s="64">
        <v>503</v>
      </c>
    </row>
    <row r="1922" spans="1:3">
      <c r="A1922" t="s">
        <v>2383</v>
      </c>
      <c r="B1922" s="64">
        <v>1606</v>
      </c>
      <c r="C1922" s="64">
        <v>507.42</v>
      </c>
    </row>
    <row r="1923" spans="1:3">
      <c r="A1923" t="s">
        <v>2384</v>
      </c>
      <c r="B1923" s="64">
        <v>1613</v>
      </c>
      <c r="C1923" s="64">
        <v>508.03</v>
      </c>
    </row>
    <row r="1924" spans="1:3">
      <c r="A1924" t="s">
        <v>2385</v>
      </c>
      <c r="B1924" s="64">
        <v>1621</v>
      </c>
      <c r="C1924" s="64">
        <v>508.63</v>
      </c>
    </row>
    <row r="1925" spans="1:3">
      <c r="A1925" t="s">
        <v>2386</v>
      </c>
      <c r="B1925" s="64">
        <v>1636.5</v>
      </c>
      <c r="C1925" s="64">
        <v>507.44</v>
      </c>
    </row>
    <row r="1926" spans="1:3">
      <c r="A1926" t="s">
        <v>2387</v>
      </c>
      <c r="B1926" s="64">
        <v>1637</v>
      </c>
      <c r="C1926" s="64">
        <v>502.46</v>
      </c>
    </row>
    <row r="1927" spans="1:3">
      <c r="A1927" t="s">
        <v>2388</v>
      </c>
      <c r="B1927" s="64">
        <v>1641.5</v>
      </c>
      <c r="C1927" s="64">
        <v>506.17</v>
      </c>
    </row>
    <row r="1928" spans="1:3">
      <c r="A1928" t="s">
        <v>2389</v>
      </c>
      <c r="B1928" s="64">
        <v>1644.5</v>
      </c>
      <c r="C1928" s="64">
        <v>501.98</v>
      </c>
    </row>
    <row r="1929" spans="1:3">
      <c r="A1929" t="s">
        <v>2390</v>
      </c>
      <c r="B1929" s="64">
        <v>1650.5</v>
      </c>
      <c r="C1929" s="64">
        <v>508.63</v>
      </c>
    </row>
    <row r="1930" spans="1:3">
      <c r="A1930" t="s">
        <v>2391</v>
      </c>
      <c r="B1930" s="64">
        <v>1652</v>
      </c>
      <c r="C1930" s="64">
        <v>503.81</v>
      </c>
    </row>
    <row r="1931" spans="1:3">
      <c r="A1931" t="s">
        <v>2392</v>
      </c>
      <c r="B1931" s="64">
        <v>1656.5</v>
      </c>
      <c r="C1931" s="64">
        <v>505.8</v>
      </c>
    </row>
    <row r="1932" spans="1:3">
      <c r="A1932" t="s">
        <v>2393</v>
      </c>
      <c r="B1932" s="64">
        <v>1660</v>
      </c>
      <c r="C1932" s="64">
        <v>508.27</v>
      </c>
    </row>
    <row r="1933" spans="1:3">
      <c r="A1933" t="s">
        <v>2394</v>
      </c>
      <c r="B1933" s="64">
        <v>1650.5</v>
      </c>
      <c r="C1933" s="64">
        <v>500.15</v>
      </c>
    </row>
    <row r="1934" spans="1:3">
      <c r="A1934" t="s">
        <v>2395</v>
      </c>
      <c r="B1934" s="64">
        <v>1674.5</v>
      </c>
      <c r="C1934" s="64">
        <v>513.65</v>
      </c>
    </row>
    <row r="1935" spans="1:3">
      <c r="A1935" t="s">
        <v>2396</v>
      </c>
      <c r="B1935" s="64">
        <v>1682</v>
      </c>
      <c r="C1935" s="64">
        <v>512.65</v>
      </c>
    </row>
    <row r="1936" spans="1:3">
      <c r="A1936" t="s">
        <v>2397</v>
      </c>
      <c r="B1936" s="64">
        <v>1682.5</v>
      </c>
      <c r="C1936" s="64">
        <v>516.26</v>
      </c>
    </row>
    <row r="1937" spans="1:3">
      <c r="A1937" t="s">
        <v>2398</v>
      </c>
      <c r="B1937" s="64">
        <v>1709</v>
      </c>
      <c r="C1937" s="64">
        <v>525.04</v>
      </c>
    </row>
    <row r="1938" spans="1:3">
      <c r="A1938" t="s">
        <v>2399</v>
      </c>
      <c r="B1938" s="64">
        <v>1717.5</v>
      </c>
      <c r="C1938" s="64">
        <v>523.79</v>
      </c>
    </row>
    <row r="1939" spans="1:3">
      <c r="A1939" t="s">
        <v>2400</v>
      </c>
      <c r="B1939" s="64">
        <v>1745</v>
      </c>
      <c r="C1939" s="64">
        <v>529.59</v>
      </c>
    </row>
    <row r="1940" spans="1:3">
      <c r="A1940" t="s">
        <v>2401</v>
      </c>
      <c r="B1940" s="64">
        <v>1748</v>
      </c>
      <c r="C1940" s="64">
        <v>528.74</v>
      </c>
    </row>
    <row r="1941" spans="1:3">
      <c r="A1941" t="s">
        <v>2402</v>
      </c>
      <c r="B1941" s="64">
        <v>1749</v>
      </c>
      <c r="C1941" s="64">
        <v>533.88</v>
      </c>
    </row>
    <row r="1942" spans="1:3">
      <c r="A1942" t="s">
        <v>2403</v>
      </c>
      <c r="B1942" s="64">
        <v>1737.5</v>
      </c>
      <c r="C1942" s="64">
        <v>532.98</v>
      </c>
    </row>
    <row r="1943" spans="1:3">
      <c r="A1943" t="s">
        <v>2404</v>
      </c>
      <c r="B1943" s="64">
        <v>1747.5</v>
      </c>
      <c r="C1943" s="64">
        <v>537.69000000000005</v>
      </c>
    </row>
    <row r="1944" spans="1:3">
      <c r="A1944" t="s">
        <v>2405</v>
      </c>
      <c r="B1944" s="64">
        <v>1745</v>
      </c>
      <c r="C1944" s="64">
        <v>539.41</v>
      </c>
    </row>
    <row r="1945" spans="1:3">
      <c r="A1945" t="s">
        <v>2406</v>
      </c>
      <c r="B1945" s="64">
        <v>1744.5</v>
      </c>
      <c r="C1945" s="64">
        <v>541.6</v>
      </c>
    </row>
    <row r="1946" spans="1:3">
      <c r="A1946" t="s">
        <v>2407</v>
      </c>
      <c r="B1946" s="64">
        <v>1755</v>
      </c>
      <c r="C1946" s="64">
        <v>543.51</v>
      </c>
    </row>
    <row r="1947" spans="1:3">
      <c r="A1947" t="s">
        <v>2408</v>
      </c>
      <c r="B1947" s="64">
        <v>1758</v>
      </c>
      <c r="C1947" s="64">
        <v>546.29999999999995</v>
      </c>
    </row>
    <row r="1948" spans="1:3">
      <c r="A1948" t="s">
        <v>2409</v>
      </c>
      <c r="B1948" s="64">
        <v>1769</v>
      </c>
      <c r="C1948" s="64">
        <v>550.91999999999996</v>
      </c>
    </row>
    <row r="1949" spans="1:3">
      <c r="A1949" t="s">
        <v>2410</v>
      </c>
      <c r="B1949" s="64">
        <v>1766.5</v>
      </c>
      <c r="C1949" s="64">
        <v>544.21</v>
      </c>
    </row>
    <row r="1950" spans="1:3">
      <c r="A1950" t="s">
        <v>2411</v>
      </c>
      <c r="B1950" s="64">
        <v>1771.5</v>
      </c>
      <c r="C1950" s="64">
        <v>540.59</v>
      </c>
    </row>
    <row r="1951" spans="1:3">
      <c r="A1951" t="s">
        <v>2412</v>
      </c>
      <c r="B1951" s="64">
        <v>1777</v>
      </c>
      <c r="C1951" s="64">
        <v>545.42999999999995</v>
      </c>
    </row>
    <row r="1952" spans="1:3">
      <c r="A1952" t="s">
        <v>2413</v>
      </c>
      <c r="B1952" s="64">
        <v>1786.5</v>
      </c>
      <c r="C1952" s="64">
        <v>550.88</v>
      </c>
    </row>
    <row r="1953" spans="1:3">
      <c r="A1953" t="s">
        <v>2414</v>
      </c>
      <c r="B1953" s="64">
        <v>1797</v>
      </c>
      <c r="C1953" s="64">
        <v>556.35</v>
      </c>
    </row>
    <row r="1954" spans="1:3">
      <c r="A1954" t="s">
        <v>2415</v>
      </c>
      <c r="B1954" s="64">
        <v>1809</v>
      </c>
      <c r="C1954" s="64">
        <v>558.16</v>
      </c>
    </row>
    <row r="1955" spans="1:3">
      <c r="A1955" t="s">
        <v>2416</v>
      </c>
      <c r="B1955" s="64">
        <v>1816</v>
      </c>
      <c r="C1955" s="64">
        <v>552.30999999999995</v>
      </c>
    </row>
    <row r="1956" spans="1:3">
      <c r="A1956" t="s">
        <v>2417</v>
      </c>
      <c r="B1956" s="64">
        <v>1816.5</v>
      </c>
      <c r="C1956" s="64">
        <v>550.45000000000005</v>
      </c>
    </row>
    <row r="1957" spans="1:3">
      <c r="A1957" t="s">
        <v>2418</v>
      </c>
      <c r="B1957" s="64">
        <v>1812.5</v>
      </c>
      <c r="C1957" s="64">
        <v>549.41</v>
      </c>
    </row>
    <row r="1958" spans="1:3">
      <c r="A1958" t="s">
        <v>2419</v>
      </c>
      <c r="B1958" s="64">
        <v>1807</v>
      </c>
      <c r="C1958" s="64">
        <v>543.13</v>
      </c>
    </row>
    <row r="1959" spans="1:3">
      <c r="A1959" t="s">
        <v>2420</v>
      </c>
      <c r="B1959" s="64">
        <v>1813.5</v>
      </c>
      <c r="C1959" s="64">
        <v>547.72</v>
      </c>
    </row>
    <row r="1960" spans="1:3">
      <c r="A1960" t="s">
        <v>2421</v>
      </c>
      <c r="B1960" s="64">
        <v>1811.5</v>
      </c>
      <c r="C1960" s="64">
        <v>542.20000000000005</v>
      </c>
    </row>
    <row r="1961" spans="1:3">
      <c r="A1961" t="s">
        <v>2422</v>
      </c>
      <c r="B1961" s="64">
        <v>1813.5</v>
      </c>
      <c r="C1961" s="64">
        <v>548.54999999999995</v>
      </c>
    </row>
    <row r="1962" spans="1:3">
      <c r="A1962" t="s">
        <v>2423</v>
      </c>
      <c r="B1962" s="64">
        <v>1812</v>
      </c>
      <c r="C1962" s="64">
        <v>549.59</v>
      </c>
    </row>
    <row r="1963" spans="1:3">
      <c r="A1963" t="s">
        <v>2424</v>
      </c>
      <c r="B1963" s="64">
        <v>1813</v>
      </c>
      <c r="C1963" s="64">
        <v>549.23</v>
      </c>
    </row>
    <row r="1964" spans="1:3">
      <c r="A1964" t="s">
        <v>2425</v>
      </c>
      <c r="B1964" s="64">
        <v>1813.5</v>
      </c>
      <c r="C1964" s="64">
        <v>551.04999999999995</v>
      </c>
    </row>
    <row r="1965" spans="1:3">
      <c r="A1965" t="s">
        <v>2426</v>
      </c>
      <c r="B1965" s="64">
        <v>1814</v>
      </c>
      <c r="C1965" s="64">
        <v>548.04</v>
      </c>
    </row>
    <row r="1966" spans="1:3">
      <c r="A1966" t="s">
        <v>2427</v>
      </c>
      <c r="B1966" s="64">
        <v>1814</v>
      </c>
      <c r="C1966" s="64">
        <v>544.74</v>
      </c>
    </row>
    <row r="1967" spans="1:3">
      <c r="A1967" t="s">
        <v>2428</v>
      </c>
      <c r="B1967" s="64">
        <v>1827</v>
      </c>
      <c r="C1967" s="64">
        <v>550.79999999999995</v>
      </c>
    </row>
    <row r="1968" spans="1:3">
      <c r="A1968" t="s">
        <v>2429</v>
      </c>
      <c r="B1968" s="64">
        <v>1830</v>
      </c>
      <c r="C1968" s="64">
        <v>552.70000000000005</v>
      </c>
    </row>
    <row r="1969" spans="1:3">
      <c r="A1969" t="s">
        <v>2430</v>
      </c>
      <c r="B1969" s="64">
        <v>1840</v>
      </c>
      <c r="C1969" s="64">
        <v>556.05999999999995</v>
      </c>
    </row>
    <row r="1970" spans="1:3">
      <c r="A1970" t="s">
        <v>2431</v>
      </c>
      <c r="B1970" s="64">
        <v>1854.5</v>
      </c>
      <c r="C1970" s="64">
        <v>568.87</v>
      </c>
    </row>
    <row r="1971" spans="1:3">
      <c r="A1971" t="s">
        <v>2432</v>
      </c>
      <c r="B1971" s="64">
        <v>1882.5</v>
      </c>
      <c r="C1971" s="64">
        <v>580.66</v>
      </c>
    </row>
    <row r="1972" spans="1:3">
      <c r="A1972" t="s">
        <v>2433</v>
      </c>
      <c r="B1972" s="64">
        <v>1892.5</v>
      </c>
      <c r="C1972" s="64">
        <v>586.46</v>
      </c>
    </row>
    <row r="1973" spans="1:3">
      <c r="A1973" t="s">
        <v>2434</v>
      </c>
      <c r="B1973" s="64">
        <v>1904.5</v>
      </c>
      <c r="C1973" s="64">
        <v>589.45000000000005</v>
      </c>
    </row>
    <row r="1974" spans="1:3">
      <c r="A1974" t="s">
        <v>2435</v>
      </c>
      <c r="B1974" s="64">
        <v>1910.5</v>
      </c>
      <c r="C1974" s="64">
        <v>590.75</v>
      </c>
    </row>
    <row r="1975" spans="1:3">
      <c r="A1975" t="s">
        <v>2436</v>
      </c>
      <c r="B1975" s="64">
        <v>1919</v>
      </c>
      <c r="C1975" s="64">
        <v>590.83000000000004</v>
      </c>
    </row>
    <row r="1976" spans="1:3">
      <c r="A1976" t="s">
        <v>2437</v>
      </c>
      <c r="B1976" s="64">
        <v>1913</v>
      </c>
      <c r="C1976" s="64">
        <v>592.63</v>
      </c>
    </row>
    <row r="1977" spans="1:3">
      <c r="A1977" t="s">
        <v>2438</v>
      </c>
      <c r="B1977" s="64">
        <v>1924</v>
      </c>
      <c r="C1977" s="64">
        <v>596.77</v>
      </c>
    </row>
    <row r="1978" spans="1:3">
      <c r="A1978" t="s">
        <v>2439</v>
      </c>
      <c r="B1978" s="64">
        <v>1915.5</v>
      </c>
      <c r="C1978" s="64">
        <v>597.1</v>
      </c>
    </row>
    <row r="1979" spans="1:3">
      <c r="A1979" t="s">
        <v>2440</v>
      </c>
      <c r="B1979" s="64">
        <v>1918.5</v>
      </c>
      <c r="C1979" s="64">
        <v>597.85</v>
      </c>
    </row>
    <row r="1980" spans="1:3">
      <c r="A1980" t="s">
        <v>2441</v>
      </c>
      <c r="B1980" s="64">
        <v>1917.5</v>
      </c>
      <c r="C1980" s="64">
        <v>593.84</v>
      </c>
    </row>
    <row r="1981" spans="1:3">
      <c r="A1981" t="s">
        <v>2442</v>
      </c>
      <c r="B1981" s="64">
        <v>1921</v>
      </c>
      <c r="C1981" s="64">
        <v>597.51</v>
      </c>
    </row>
    <row r="1982" spans="1:3">
      <c r="A1982" t="s">
        <v>2443</v>
      </c>
      <c r="B1982" s="64">
        <v>1913</v>
      </c>
      <c r="C1982" s="64">
        <v>595.76</v>
      </c>
    </row>
    <row r="1983" spans="1:3">
      <c r="A1983" t="s">
        <v>2444</v>
      </c>
      <c r="B1983" s="64">
        <v>1915.5</v>
      </c>
      <c r="C1983" s="64">
        <v>598.78</v>
      </c>
    </row>
    <row r="1984" spans="1:3">
      <c r="A1984" t="s">
        <v>2445</v>
      </c>
      <c r="B1984" s="64">
        <v>1910</v>
      </c>
      <c r="C1984" s="64">
        <v>595.39</v>
      </c>
    </row>
    <row r="1985" spans="1:3">
      <c r="A1985" t="s">
        <v>2446</v>
      </c>
      <c r="B1985" s="64">
        <v>1905</v>
      </c>
      <c r="C1985" s="64">
        <v>587.6</v>
      </c>
    </row>
    <row r="1986" spans="1:3">
      <c r="A1986" t="s">
        <v>2447</v>
      </c>
      <c r="B1986" s="64">
        <v>1902</v>
      </c>
      <c r="C1986" s="64">
        <v>598.67999999999995</v>
      </c>
    </row>
    <row r="1987" spans="1:3">
      <c r="A1987" t="s">
        <v>2448</v>
      </c>
      <c r="B1987" s="64">
        <v>1898</v>
      </c>
      <c r="C1987" s="64">
        <v>603.30999999999995</v>
      </c>
    </row>
    <row r="1988" spans="1:3">
      <c r="A1988" t="s">
        <v>2449</v>
      </c>
      <c r="B1988" s="64">
        <v>1898.5</v>
      </c>
      <c r="C1988" s="64">
        <v>599.65</v>
      </c>
    </row>
    <row r="1989" spans="1:3">
      <c r="A1989" t="s">
        <v>2450</v>
      </c>
      <c r="B1989" s="64">
        <v>1905.5</v>
      </c>
      <c r="C1989" s="64">
        <v>599.78</v>
      </c>
    </row>
    <row r="1990" spans="1:3">
      <c r="A1990" t="s">
        <v>2451</v>
      </c>
      <c r="B1990" s="64">
        <v>1906.5</v>
      </c>
      <c r="C1990" s="64">
        <v>598.21</v>
      </c>
    </row>
    <row r="1991" spans="1:3">
      <c r="A1991" t="s">
        <v>2452</v>
      </c>
      <c r="B1991" s="64">
        <v>1895.5</v>
      </c>
      <c r="C1991" s="64">
        <v>598.14</v>
      </c>
    </row>
    <row r="1992" spans="1:3">
      <c r="A1992" t="s">
        <v>2453</v>
      </c>
      <c r="B1992" s="64">
        <v>1894</v>
      </c>
      <c r="C1992" s="64">
        <v>589.66</v>
      </c>
    </row>
    <row r="1993" spans="1:3">
      <c r="A1993" t="s">
        <v>2454</v>
      </c>
      <c r="B1993" s="64">
        <v>1888.5</v>
      </c>
      <c r="C1993" s="64">
        <v>581.97</v>
      </c>
    </row>
    <row r="1994" spans="1:3">
      <c r="A1994" t="s">
        <v>2455</v>
      </c>
      <c r="B1994" s="64">
        <v>1894.5</v>
      </c>
      <c r="C1994" s="64">
        <v>584.72</v>
      </c>
    </row>
    <row r="1995" spans="1:3">
      <c r="A1995" t="s">
        <v>2456</v>
      </c>
      <c r="B1995" s="64">
        <v>1899.5</v>
      </c>
      <c r="C1995" s="64">
        <v>579.47</v>
      </c>
    </row>
    <row r="1996" spans="1:3">
      <c r="A1996" t="s">
        <v>2457</v>
      </c>
      <c r="B1996" s="64">
        <v>1901.5</v>
      </c>
      <c r="C1996" s="64">
        <v>579.37</v>
      </c>
    </row>
    <row r="1997" spans="1:3">
      <c r="A1997" t="s">
        <v>2458</v>
      </c>
      <c r="B1997" s="64">
        <v>1899.5</v>
      </c>
      <c r="C1997" s="64">
        <v>574.21</v>
      </c>
    </row>
    <row r="1998" spans="1:3">
      <c r="A1998" t="s">
        <v>2459</v>
      </c>
      <c r="B1998" s="64">
        <v>1915</v>
      </c>
      <c r="C1998" s="64">
        <v>592.88</v>
      </c>
    </row>
    <row r="1999" spans="1:3">
      <c r="A1999" t="s">
        <v>2460</v>
      </c>
      <c r="B1999" s="64">
        <v>1918</v>
      </c>
      <c r="C1999" s="64">
        <v>592.52</v>
      </c>
    </row>
    <row r="2000" spans="1:3">
      <c r="A2000" t="s">
        <v>2461</v>
      </c>
      <c r="B2000" s="64">
        <v>1927</v>
      </c>
      <c r="C2000" s="64">
        <v>598.63</v>
      </c>
    </row>
    <row r="2001" spans="1:3">
      <c r="A2001" t="s">
        <v>2462</v>
      </c>
      <c r="B2001" s="64">
        <v>1922</v>
      </c>
      <c r="C2001" s="64">
        <v>594.30999999999995</v>
      </c>
    </row>
    <row r="2002" spans="1:3">
      <c r="A2002" t="s">
        <v>2463</v>
      </c>
      <c r="B2002" s="64">
        <v>1933</v>
      </c>
      <c r="C2002" s="64">
        <v>594.22</v>
      </c>
    </row>
    <row r="2003" spans="1:3">
      <c r="A2003" t="s">
        <v>2464</v>
      </c>
      <c r="B2003" s="64">
        <v>1934.5</v>
      </c>
      <c r="C2003" s="64">
        <v>595.04999999999995</v>
      </c>
    </row>
    <row r="2004" spans="1:3">
      <c r="A2004" t="s">
        <v>2465</v>
      </c>
      <c r="B2004" s="64">
        <v>1930</v>
      </c>
      <c r="C2004" s="64">
        <v>594.58000000000004</v>
      </c>
    </row>
    <row r="2005" spans="1:3">
      <c r="A2005" t="s">
        <v>2466</v>
      </c>
      <c r="B2005" s="64">
        <v>1931</v>
      </c>
      <c r="C2005" s="64">
        <v>595.79999999999995</v>
      </c>
    </row>
    <row r="2006" spans="1:3">
      <c r="A2006" t="s">
        <v>2467</v>
      </c>
      <c r="B2006" s="64">
        <v>1937.5</v>
      </c>
      <c r="C2006" s="64">
        <v>598.54999999999995</v>
      </c>
    </row>
    <row r="2007" spans="1:3">
      <c r="A2007" t="s">
        <v>2468</v>
      </c>
      <c r="B2007" s="64">
        <v>1947</v>
      </c>
      <c r="C2007" s="64">
        <v>599.63</v>
      </c>
    </row>
    <row r="2008" spans="1:3">
      <c r="A2008" t="s">
        <v>2469</v>
      </c>
      <c r="B2008" s="64">
        <v>1955</v>
      </c>
      <c r="C2008" s="64">
        <v>603.77</v>
      </c>
    </row>
    <row r="2009" spans="1:3">
      <c r="A2009" t="s">
        <v>2470</v>
      </c>
      <c r="B2009" s="64">
        <v>1940</v>
      </c>
      <c r="C2009" s="64">
        <v>595.82000000000005</v>
      </c>
    </row>
    <row r="2010" spans="1:3">
      <c r="A2010" t="s">
        <v>2471</v>
      </c>
      <c r="B2010" s="64">
        <v>1932.5</v>
      </c>
      <c r="C2010" s="64">
        <v>594.42999999999995</v>
      </c>
    </row>
    <row r="2011" spans="1:3">
      <c r="A2011" t="s">
        <v>2472</v>
      </c>
      <c r="B2011" s="64">
        <v>1942.5</v>
      </c>
      <c r="C2011" s="64">
        <v>598.24</v>
      </c>
    </row>
    <row r="2012" spans="1:3">
      <c r="A2012" t="s">
        <v>2473</v>
      </c>
      <c r="B2012" s="64">
        <v>1940</v>
      </c>
      <c r="C2012" s="64">
        <v>604.74</v>
      </c>
    </row>
    <row r="2013" spans="1:3">
      <c r="A2013" t="s">
        <v>2474</v>
      </c>
      <c r="B2013" s="64">
        <v>1937</v>
      </c>
      <c r="C2013" s="64">
        <v>596.91999999999996</v>
      </c>
    </row>
    <row r="2014" spans="1:3">
      <c r="A2014" t="s">
        <v>2475</v>
      </c>
      <c r="B2014" s="64">
        <v>1931.5</v>
      </c>
      <c r="C2014" s="64">
        <v>591.76</v>
      </c>
    </row>
    <row r="2015" spans="1:3">
      <c r="A2015" t="s">
        <v>2476</v>
      </c>
      <c r="B2015" s="64">
        <v>1938</v>
      </c>
      <c r="C2015" s="64">
        <v>596.30999999999995</v>
      </c>
    </row>
    <row r="2016" spans="1:3">
      <c r="A2016" t="s">
        <v>2477</v>
      </c>
      <c r="B2016" s="64">
        <v>1975</v>
      </c>
      <c r="C2016" s="64">
        <v>606.76</v>
      </c>
    </row>
    <row r="2017" spans="1:3">
      <c r="A2017" t="s">
        <v>2478</v>
      </c>
      <c r="B2017" s="64">
        <v>1969</v>
      </c>
      <c r="C2017" s="64">
        <v>603.25</v>
      </c>
    </row>
    <row r="2018" spans="1:3">
      <c r="A2018" t="s">
        <v>2479</v>
      </c>
      <c r="B2018" s="64">
        <v>1960.5</v>
      </c>
      <c r="C2018" s="64">
        <v>600.64</v>
      </c>
    </row>
    <row r="2019" spans="1:3">
      <c r="A2019" t="s">
        <v>2480</v>
      </c>
      <c r="B2019" s="64">
        <v>1963</v>
      </c>
      <c r="C2019" s="64">
        <v>596.48</v>
      </c>
    </row>
    <row r="2020" spans="1:3">
      <c r="A2020" t="s">
        <v>2481</v>
      </c>
      <c r="B2020" s="64">
        <v>1965.5</v>
      </c>
      <c r="C2020" s="64">
        <v>600.34</v>
      </c>
    </row>
    <row r="2021" spans="1:3">
      <c r="A2021" t="s">
        <v>2482</v>
      </c>
      <c r="B2021" s="64">
        <v>1965</v>
      </c>
      <c r="C2021" s="64">
        <v>597.80999999999995</v>
      </c>
    </row>
    <row r="2022" spans="1:3">
      <c r="A2022" t="s">
        <v>2483</v>
      </c>
      <c r="B2022" s="64">
        <v>1962.5</v>
      </c>
      <c r="C2022" s="64">
        <v>593.26</v>
      </c>
    </row>
    <row r="2023" spans="1:3">
      <c r="A2023" t="s">
        <v>2484</v>
      </c>
      <c r="B2023" s="64">
        <v>1936.5</v>
      </c>
      <c r="C2023" s="64">
        <v>592.02</v>
      </c>
    </row>
    <row r="2024" spans="1:3">
      <c r="A2024" t="s">
        <v>2485</v>
      </c>
      <c r="B2024" s="64">
        <v>1924</v>
      </c>
      <c r="C2024" s="64">
        <v>582.67999999999995</v>
      </c>
    </row>
    <row r="2025" spans="1:3">
      <c r="A2025" t="s">
        <v>2486</v>
      </c>
      <c r="B2025" s="64">
        <v>1909</v>
      </c>
      <c r="C2025" s="64">
        <v>576.04</v>
      </c>
    </row>
    <row r="2026" spans="1:3">
      <c r="A2026" t="s">
        <v>2487</v>
      </c>
      <c r="B2026" s="64">
        <v>1891.5</v>
      </c>
      <c r="C2026" s="64">
        <v>572.66</v>
      </c>
    </row>
    <row r="2027" spans="1:3">
      <c r="A2027" t="s">
        <v>2488</v>
      </c>
      <c r="B2027" s="64">
        <v>1888</v>
      </c>
      <c r="C2027" s="64">
        <v>566.97</v>
      </c>
    </row>
    <row r="2028" spans="1:3">
      <c r="A2028" t="s">
        <v>2489</v>
      </c>
      <c r="B2028" s="64">
        <v>1858</v>
      </c>
      <c r="C2028" s="64">
        <v>557.96</v>
      </c>
    </row>
    <row r="2029" spans="1:3">
      <c r="A2029" t="s">
        <v>2490</v>
      </c>
      <c r="B2029" s="64">
        <v>1851.5</v>
      </c>
      <c r="C2029" s="64">
        <v>560.89</v>
      </c>
    </row>
    <row r="2030" spans="1:3">
      <c r="A2030" t="s">
        <v>2491</v>
      </c>
      <c r="B2030" s="64">
        <v>1810</v>
      </c>
      <c r="C2030" s="64">
        <v>545.51</v>
      </c>
    </row>
    <row r="2031" spans="1:3">
      <c r="A2031" t="s">
        <v>2492</v>
      </c>
      <c r="B2031" s="64">
        <v>1781.5</v>
      </c>
      <c r="C2031" s="64">
        <v>534.02</v>
      </c>
    </row>
    <row r="2032" spans="1:3">
      <c r="A2032" t="s">
        <v>2493</v>
      </c>
      <c r="B2032" s="64">
        <v>1732.5</v>
      </c>
      <c r="C2032" s="64">
        <v>519.17999999999995</v>
      </c>
    </row>
    <row r="2033" spans="1:3">
      <c r="A2033" t="s">
        <v>2494</v>
      </c>
      <c r="B2033" s="64">
        <v>1694.5</v>
      </c>
      <c r="C2033" s="64">
        <v>506.88</v>
      </c>
    </row>
    <row r="2034" spans="1:3">
      <c r="A2034" t="s">
        <v>2495</v>
      </c>
      <c r="B2034" s="64">
        <v>1623.5</v>
      </c>
      <c r="C2034" s="64">
        <v>481.75</v>
      </c>
    </row>
    <row r="2035" spans="1:3">
      <c r="A2035" t="s">
        <v>2496</v>
      </c>
      <c r="B2035" s="64">
        <v>1621</v>
      </c>
      <c r="C2035" s="64">
        <v>476.62</v>
      </c>
    </row>
    <row r="2036" spans="1:3">
      <c r="A2036" t="s">
        <v>2497</v>
      </c>
      <c r="B2036" s="64">
        <v>1610.5</v>
      </c>
      <c r="C2036" s="64">
        <v>472.84</v>
      </c>
    </row>
    <row r="2037" spans="1:3">
      <c r="A2037" t="s">
        <v>2498</v>
      </c>
      <c r="B2037" s="64">
        <v>1590.5</v>
      </c>
      <c r="C2037" s="64">
        <v>470.7</v>
      </c>
    </row>
    <row r="2038" spans="1:3">
      <c r="A2038" t="s">
        <v>2499</v>
      </c>
      <c r="B2038" s="64">
        <v>1582</v>
      </c>
      <c r="C2038" s="64">
        <v>465.02</v>
      </c>
    </row>
    <row r="2039" spans="1:3">
      <c r="A2039" t="s">
        <v>2500</v>
      </c>
      <c r="B2039" s="64">
        <v>1581.5</v>
      </c>
      <c r="C2039" s="64">
        <v>462.02</v>
      </c>
    </row>
    <row r="2040" spans="1:3">
      <c r="A2040" t="s">
        <v>2501</v>
      </c>
      <c r="B2040" s="64">
        <v>1578.5</v>
      </c>
      <c r="C2040" s="64">
        <v>461.28</v>
      </c>
    </row>
    <row r="2041" spans="1:3">
      <c r="A2041" t="s">
        <v>2502</v>
      </c>
      <c r="B2041" s="64">
        <v>1566</v>
      </c>
      <c r="C2041" s="64">
        <v>460.05</v>
      </c>
    </row>
    <row r="2042" spans="1:3">
      <c r="A2042" t="s">
        <v>2503</v>
      </c>
      <c r="B2042" s="64">
        <v>1554.5</v>
      </c>
      <c r="C2042" s="64">
        <v>460.18</v>
      </c>
    </row>
    <row r="2043" spans="1:3">
      <c r="A2043" t="s">
        <v>2504</v>
      </c>
      <c r="B2043" s="64">
        <v>1550.5</v>
      </c>
      <c r="C2043" s="64">
        <v>457.51</v>
      </c>
    </row>
    <row r="2044" spans="1:3">
      <c r="A2044" t="s">
        <v>2505</v>
      </c>
      <c r="B2044" s="64">
        <v>1542.5</v>
      </c>
      <c r="C2044" s="64">
        <v>452.08</v>
      </c>
    </row>
    <row r="2045" spans="1:3">
      <c r="A2045" t="s">
        <v>2506</v>
      </c>
      <c r="B2045" s="64">
        <v>1530.5</v>
      </c>
      <c r="C2045" s="64">
        <v>443.88</v>
      </c>
    </row>
    <row r="2046" spans="1:3">
      <c r="A2046" t="s">
        <v>2507</v>
      </c>
      <c r="B2046" s="64">
        <v>1527.5</v>
      </c>
      <c r="C2046" s="64">
        <v>440.33</v>
      </c>
    </row>
    <row r="2047" spans="1:3">
      <c r="A2047" t="s">
        <v>2508</v>
      </c>
      <c r="B2047" s="64">
        <v>1524.5</v>
      </c>
      <c r="C2047" s="64">
        <v>437.2</v>
      </c>
    </row>
    <row r="2048" spans="1:3">
      <c r="A2048" t="s">
        <v>2509</v>
      </c>
      <c r="B2048" s="64">
        <v>1513</v>
      </c>
      <c r="C2048" s="64">
        <v>434.9</v>
      </c>
    </row>
    <row r="2049" spans="1:3">
      <c r="A2049" t="s">
        <v>2510</v>
      </c>
      <c r="B2049" s="64">
        <v>1517</v>
      </c>
      <c r="C2049" s="64">
        <v>438.17</v>
      </c>
    </row>
    <row r="2050" spans="1:3">
      <c r="A2050" t="s">
        <v>2511</v>
      </c>
      <c r="B2050" s="64">
        <v>1522.5</v>
      </c>
      <c r="C2050" s="64">
        <v>434.26</v>
      </c>
    </row>
    <row r="2051" spans="1:3">
      <c r="A2051" t="s">
        <v>2512</v>
      </c>
      <c r="B2051" s="64">
        <v>1510</v>
      </c>
      <c r="C2051" s="64">
        <v>425.59</v>
      </c>
    </row>
    <row r="2052" spans="1:3">
      <c r="A2052" t="s">
        <v>2513</v>
      </c>
      <c r="B2052" s="64">
        <v>1506.5</v>
      </c>
      <c r="C2052" s="64">
        <v>427.25</v>
      </c>
    </row>
    <row r="2053" spans="1:3">
      <c r="A2053" t="s">
        <v>2514</v>
      </c>
      <c r="B2053" s="64">
        <v>1514</v>
      </c>
      <c r="C2053" s="64">
        <v>429.87</v>
      </c>
    </row>
    <row r="2054" spans="1:3">
      <c r="A2054" t="s">
        <v>2515</v>
      </c>
      <c r="B2054" s="64">
        <v>1538.5</v>
      </c>
      <c r="C2054" s="64">
        <v>432.89</v>
      </c>
    </row>
    <row r="2055" spans="1:3">
      <c r="A2055" t="s">
        <v>2516</v>
      </c>
      <c r="B2055" s="64">
        <v>1549</v>
      </c>
      <c r="C2055" s="64">
        <v>433.77</v>
      </c>
    </row>
    <row r="2056" spans="1:3">
      <c r="A2056" t="s">
        <v>2517</v>
      </c>
      <c r="B2056" s="64">
        <v>1562.5</v>
      </c>
      <c r="C2056" s="64">
        <v>433.55</v>
      </c>
    </row>
    <row r="2057" spans="1:3">
      <c r="A2057" t="s">
        <v>2518</v>
      </c>
      <c r="B2057" s="64">
        <v>1584</v>
      </c>
      <c r="C2057" s="64">
        <v>446.7</v>
      </c>
    </row>
    <row r="2058" spans="1:3">
      <c r="A2058" t="s">
        <v>2519</v>
      </c>
      <c r="B2058" s="64">
        <v>1628</v>
      </c>
      <c r="C2058" s="64">
        <v>451.85</v>
      </c>
    </row>
    <row r="2059" spans="1:3">
      <c r="A2059" t="s">
        <v>2520</v>
      </c>
      <c r="B2059" s="64">
        <v>1661.5</v>
      </c>
      <c r="C2059" s="64">
        <v>458.34</v>
      </c>
    </row>
    <row r="2060" spans="1:3">
      <c r="A2060" t="s">
        <v>2521</v>
      </c>
      <c r="B2060" s="64">
        <v>1684</v>
      </c>
      <c r="C2060" s="64">
        <v>459.86</v>
      </c>
    </row>
    <row r="2061" spans="1:3">
      <c r="A2061" t="s">
        <v>2522</v>
      </c>
      <c r="B2061" s="64">
        <v>1694.5</v>
      </c>
      <c r="C2061" s="64">
        <v>460.71</v>
      </c>
    </row>
    <row r="2062" spans="1:3">
      <c r="A2062" t="s">
        <v>2523</v>
      </c>
      <c r="B2062" s="64">
        <v>1702.5</v>
      </c>
      <c r="C2062" s="64">
        <v>459.51</v>
      </c>
    </row>
    <row r="2063" spans="1:3">
      <c r="A2063" t="s">
        <v>2524</v>
      </c>
      <c r="B2063" s="64">
        <v>1702</v>
      </c>
      <c r="C2063" s="64">
        <v>454.72</v>
      </c>
    </row>
    <row r="2064" spans="1:3">
      <c r="A2064" t="s">
        <v>2525</v>
      </c>
      <c r="B2064" s="64">
        <v>1705</v>
      </c>
      <c r="C2064" s="64">
        <v>462.44</v>
      </c>
    </row>
    <row r="2065" spans="1:3">
      <c r="A2065" t="s">
        <v>2526</v>
      </c>
      <c r="B2065" s="64">
        <v>1709</v>
      </c>
      <c r="C2065" s="64">
        <v>469.51</v>
      </c>
    </row>
    <row r="2066" spans="1:3">
      <c r="A2066" t="s">
        <v>2527</v>
      </c>
      <c r="B2066" s="64">
        <v>1710</v>
      </c>
      <c r="C2066" s="64">
        <v>471.46</v>
      </c>
    </row>
    <row r="2067" spans="1:3">
      <c r="A2067" t="s">
        <v>2528</v>
      </c>
      <c r="B2067" s="64">
        <v>1710</v>
      </c>
      <c r="C2067" s="64">
        <v>469.01</v>
      </c>
    </row>
    <row r="2068" spans="1:3">
      <c r="A2068" t="s">
        <v>2529</v>
      </c>
      <c r="B2068" s="64">
        <v>1710.5</v>
      </c>
      <c r="C2068" s="64">
        <v>465.7</v>
      </c>
    </row>
    <row r="2069" spans="1:3">
      <c r="A2069" t="s">
        <v>2530</v>
      </c>
      <c r="B2069" s="64">
        <v>1736.5</v>
      </c>
      <c r="C2069" s="64">
        <v>464.68</v>
      </c>
    </row>
    <row r="2070" spans="1:3">
      <c r="A2070" t="s">
        <v>2531</v>
      </c>
      <c r="B2070" s="64">
        <v>1750.5</v>
      </c>
      <c r="C2070" s="64">
        <v>467.3</v>
      </c>
    </row>
    <row r="2071" spans="1:3">
      <c r="A2071" t="s">
        <v>2532</v>
      </c>
      <c r="B2071" s="64">
        <v>1759.5</v>
      </c>
      <c r="C2071" s="64">
        <v>470.45</v>
      </c>
    </row>
    <row r="2072" spans="1:3">
      <c r="A2072" t="s">
        <v>2533</v>
      </c>
      <c r="B2072" s="64">
        <v>1761</v>
      </c>
      <c r="C2072" s="64">
        <v>467.85</v>
      </c>
    </row>
    <row r="2073" spans="1:3">
      <c r="A2073" t="s">
        <v>2534</v>
      </c>
      <c r="B2073" s="64">
        <v>1764.5</v>
      </c>
      <c r="C2073" s="64">
        <v>471.79</v>
      </c>
    </row>
    <row r="2074" spans="1:3">
      <c r="A2074" t="s">
        <v>2535</v>
      </c>
      <c r="B2074" s="64">
        <v>1767.5</v>
      </c>
      <c r="C2074" s="64">
        <v>463.79</v>
      </c>
    </row>
    <row r="2075" spans="1:3">
      <c r="A2075" t="s">
        <v>2536</v>
      </c>
      <c r="B2075" s="64">
        <v>1757</v>
      </c>
      <c r="C2075" s="64">
        <v>460.19</v>
      </c>
    </row>
    <row r="2076" spans="1:3">
      <c r="A2076" t="s">
        <v>2537</v>
      </c>
      <c r="B2076" s="64">
        <v>1759</v>
      </c>
      <c r="C2076" s="64">
        <v>448.72</v>
      </c>
    </row>
    <row r="2077" spans="1:3">
      <c r="A2077" t="s">
        <v>2538</v>
      </c>
      <c r="B2077" s="64">
        <v>1765.5</v>
      </c>
      <c r="C2077" s="64">
        <v>474.98</v>
      </c>
    </row>
    <row r="2078" spans="1:3">
      <c r="A2078" t="s">
        <v>2539</v>
      </c>
      <c r="B2078" s="64">
        <v>1751.5</v>
      </c>
      <c r="C2078" s="64">
        <v>470.96</v>
      </c>
    </row>
    <row r="2079" spans="1:3">
      <c r="A2079" t="s">
        <v>2540</v>
      </c>
      <c r="B2079" s="64">
        <v>1741</v>
      </c>
      <c r="C2079" s="64">
        <v>468.51</v>
      </c>
    </row>
    <row r="2080" spans="1:3">
      <c r="A2080" t="s">
        <v>2541</v>
      </c>
      <c r="B2080" s="64">
        <v>1714.5</v>
      </c>
      <c r="C2080" s="64">
        <v>461.26</v>
      </c>
    </row>
    <row r="2081" spans="1:3">
      <c r="A2081" t="s">
        <v>2542</v>
      </c>
      <c r="B2081" s="64">
        <v>1711.5</v>
      </c>
      <c r="C2081" s="64">
        <v>450.75</v>
      </c>
    </row>
    <row r="2082" spans="1:3">
      <c r="A2082" t="s">
        <v>2543</v>
      </c>
      <c r="B2082" s="64">
        <v>1692.5</v>
      </c>
      <c r="C2082" s="64">
        <v>454.73</v>
      </c>
    </row>
    <row r="2083" spans="1:3">
      <c r="A2083" t="s">
        <v>2544</v>
      </c>
      <c r="B2083" s="64">
        <v>1688</v>
      </c>
      <c r="C2083" s="64">
        <v>450.37</v>
      </c>
    </row>
    <row r="2084" spans="1:3">
      <c r="A2084" t="s">
        <v>2545</v>
      </c>
      <c r="B2084" s="64">
        <v>1667</v>
      </c>
      <c r="C2084" s="64">
        <v>445.36</v>
      </c>
    </row>
    <row r="2085" spans="1:3">
      <c r="A2085" t="s">
        <v>2546</v>
      </c>
      <c r="B2085" s="64">
        <v>1642.5</v>
      </c>
      <c r="C2085" s="64">
        <v>434.87</v>
      </c>
    </row>
    <row r="2086" spans="1:3">
      <c r="A2086" t="s">
        <v>2547</v>
      </c>
      <c r="B2086" s="64">
        <v>1624</v>
      </c>
      <c r="C2086" s="64">
        <v>431</v>
      </c>
    </row>
    <row r="2087" spans="1:3">
      <c r="A2087" t="s">
        <v>2548</v>
      </c>
      <c r="B2087" s="64">
        <v>1612.5</v>
      </c>
      <c r="C2087" s="64">
        <v>427.04</v>
      </c>
    </row>
    <row r="2088" spans="1:3">
      <c r="A2088" t="s">
        <v>2549</v>
      </c>
      <c r="B2088" s="64">
        <v>1607</v>
      </c>
      <c r="C2088" s="64">
        <v>424.91</v>
      </c>
    </row>
    <row r="2089" spans="1:3">
      <c r="A2089" t="s">
        <v>2550</v>
      </c>
      <c r="B2089" s="64">
        <v>1584</v>
      </c>
      <c r="C2089" s="64">
        <v>417.28</v>
      </c>
    </row>
    <row r="2090" spans="1:3">
      <c r="A2090" t="s">
        <v>2551</v>
      </c>
      <c r="B2090" s="64">
        <v>1574.5</v>
      </c>
      <c r="C2090" s="64">
        <v>408.75</v>
      </c>
    </row>
    <row r="2091" spans="1:3">
      <c r="A2091" t="s">
        <v>2552</v>
      </c>
      <c r="B2091" s="64">
        <v>1556.5</v>
      </c>
      <c r="C2091" s="64">
        <v>403.03</v>
      </c>
    </row>
    <row r="2092" spans="1:3">
      <c r="A2092" t="s">
        <v>2553</v>
      </c>
      <c r="B2092" s="64">
        <v>1552.5</v>
      </c>
      <c r="C2092" s="64">
        <v>400.65</v>
      </c>
    </row>
    <row r="2093" spans="1:3">
      <c r="A2093" t="s">
        <v>2554</v>
      </c>
      <c r="B2093" s="64">
        <v>1549</v>
      </c>
      <c r="C2093" s="64">
        <v>396.06</v>
      </c>
    </row>
    <row r="2094" spans="1:3">
      <c r="A2094" t="s">
        <v>2555</v>
      </c>
      <c r="B2094" s="64">
        <v>1547</v>
      </c>
      <c r="C2094" s="64">
        <v>397.38</v>
      </c>
    </row>
    <row r="2095" spans="1:3">
      <c r="A2095" t="s">
        <v>2556</v>
      </c>
      <c r="B2095" s="64">
        <v>1537</v>
      </c>
      <c r="C2095" s="64">
        <v>392.89</v>
      </c>
    </row>
    <row r="2096" spans="1:3">
      <c r="A2096" t="s">
        <v>2557</v>
      </c>
      <c r="B2096" s="64">
        <v>1541.5</v>
      </c>
      <c r="C2096" s="64">
        <v>391.94</v>
      </c>
    </row>
    <row r="2097" spans="1:3">
      <c r="A2097" t="s">
        <v>2558</v>
      </c>
      <c r="B2097" s="64">
        <v>1538</v>
      </c>
      <c r="C2097" s="64">
        <v>393.75</v>
      </c>
    </row>
    <row r="2098" spans="1:3">
      <c r="A2098" t="s">
        <v>2559</v>
      </c>
      <c r="B2098" s="64">
        <v>1542</v>
      </c>
      <c r="C2098" s="64">
        <v>406</v>
      </c>
    </row>
    <row r="2099" spans="1:3">
      <c r="A2099" t="s">
        <v>2560</v>
      </c>
      <c r="B2099" s="64">
        <v>1536.5</v>
      </c>
      <c r="C2099" s="64">
        <v>396.01</v>
      </c>
    </row>
    <row r="2100" spans="1:3">
      <c r="A2100" t="s">
        <v>2561</v>
      </c>
      <c r="B2100" s="64">
        <v>1532.5</v>
      </c>
      <c r="C2100" s="64">
        <v>394.47</v>
      </c>
    </row>
    <row r="2101" spans="1:3">
      <c r="A2101" t="s">
        <v>2562</v>
      </c>
      <c r="B2101" s="64">
        <v>1535</v>
      </c>
      <c r="C2101" s="64">
        <v>398.49</v>
      </c>
    </row>
    <row r="2102" spans="1:3">
      <c r="A2102" t="s">
        <v>2563</v>
      </c>
      <c r="B2102" s="64">
        <v>1531.5</v>
      </c>
      <c r="C2102" s="64">
        <v>396.66</v>
      </c>
    </row>
    <row r="2103" spans="1:3">
      <c r="A2103" t="s">
        <v>2564</v>
      </c>
      <c r="B2103" s="64">
        <v>1533.5</v>
      </c>
      <c r="C2103" s="64">
        <v>399.24</v>
      </c>
    </row>
    <row r="2104" spans="1:3">
      <c r="A2104" t="s">
        <v>2565</v>
      </c>
      <c r="B2104" s="64">
        <v>1524.5</v>
      </c>
      <c r="C2104" s="64">
        <v>397.73</v>
      </c>
    </row>
    <row r="2105" spans="1:3">
      <c r="A2105" t="s">
        <v>2566</v>
      </c>
      <c r="B2105" s="64">
        <v>1523.5</v>
      </c>
      <c r="C2105" s="64">
        <v>394.08</v>
      </c>
    </row>
    <row r="2106" spans="1:3">
      <c r="A2106" t="s">
        <v>2567</v>
      </c>
      <c r="B2106" s="64">
        <v>1524.5</v>
      </c>
      <c r="C2106" s="64">
        <v>403.2</v>
      </c>
    </row>
    <row r="2107" spans="1:3">
      <c r="A2107" t="s">
        <v>2568</v>
      </c>
      <c r="B2107" s="64">
        <v>1526.5</v>
      </c>
      <c r="C2107" s="64">
        <v>403.2</v>
      </c>
    </row>
    <row r="2108" spans="1:3">
      <c r="A2108" t="s">
        <v>2569</v>
      </c>
      <c r="B2108" s="64">
        <v>1521</v>
      </c>
      <c r="C2108" s="64">
        <v>406.25</v>
      </c>
    </row>
    <row r="2109" spans="1:3">
      <c r="A2109" t="s">
        <v>2570</v>
      </c>
      <c r="B2109" s="64">
        <v>1511</v>
      </c>
      <c r="C2109" s="64">
        <v>407.72</v>
      </c>
    </row>
    <row r="2110" spans="1:3">
      <c r="A2110" t="s">
        <v>2571</v>
      </c>
      <c r="B2110" s="64">
        <v>1494.5</v>
      </c>
      <c r="C2110" s="64">
        <v>399.49</v>
      </c>
    </row>
    <row r="2111" spans="1:3">
      <c r="A2111" t="s">
        <v>2572</v>
      </c>
      <c r="B2111" s="64">
        <v>1497</v>
      </c>
      <c r="C2111" s="64">
        <v>403.18</v>
      </c>
    </row>
    <row r="2112" spans="1:3">
      <c r="A2112" t="s">
        <v>2573</v>
      </c>
      <c r="B2112" s="64">
        <v>1485</v>
      </c>
      <c r="C2112" s="64">
        <v>398.34</v>
      </c>
    </row>
    <row r="2113" spans="1:3">
      <c r="A2113" t="s">
        <v>2574</v>
      </c>
      <c r="B2113" s="64">
        <v>1469</v>
      </c>
      <c r="C2113" s="64">
        <v>391.32</v>
      </c>
    </row>
    <row r="2114" spans="1:3">
      <c r="A2114" t="s">
        <v>2575</v>
      </c>
      <c r="B2114" s="64">
        <v>1462</v>
      </c>
      <c r="C2114" s="64">
        <v>389.45</v>
      </c>
    </row>
    <row r="2115" spans="1:3">
      <c r="A2115" t="s">
        <v>2576</v>
      </c>
      <c r="B2115" s="64">
        <v>1452</v>
      </c>
      <c r="C2115" s="64">
        <v>386.48</v>
      </c>
    </row>
    <row r="2116" spans="1:3">
      <c r="A2116" t="s">
        <v>2577</v>
      </c>
      <c r="B2116" s="64">
        <v>1447</v>
      </c>
      <c r="C2116" s="64">
        <v>390.55</v>
      </c>
    </row>
    <row r="2117" spans="1:3">
      <c r="A2117" t="s">
        <v>2578</v>
      </c>
      <c r="B2117" s="64">
        <v>1454.5</v>
      </c>
      <c r="C2117" s="64">
        <v>390.05</v>
      </c>
    </row>
    <row r="2118" spans="1:3">
      <c r="A2118" t="s">
        <v>2579</v>
      </c>
      <c r="B2118" s="64">
        <v>1446.5</v>
      </c>
      <c r="C2118" s="64">
        <v>384.4</v>
      </c>
    </row>
    <row r="2119" spans="1:3">
      <c r="A2119" t="s">
        <v>2580</v>
      </c>
      <c r="B2119" s="64">
        <v>1467</v>
      </c>
      <c r="C2119" s="64">
        <v>389.12</v>
      </c>
    </row>
    <row r="2120" spans="1:3">
      <c r="A2120" t="s">
        <v>2581</v>
      </c>
      <c r="B2120" s="64">
        <v>1464</v>
      </c>
      <c r="C2120" s="64">
        <v>385.26</v>
      </c>
    </row>
    <row r="2121" spans="1:3">
      <c r="A2121" t="s">
        <v>2582</v>
      </c>
      <c r="B2121" s="64">
        <v>1464.5</v>
      </c>
      <c r="C2121" s="64">
        <v>379.6</v>
      </c>
    </row>
    <row r="2122" spans="1:3">
      <c r="A2122" t="s">
        <v>2583</v>
      </c>
      <c r="B2122" s="64">
        <v>1462.5</v>
      </c>
      <c r="C2122" s="64">
        <v>374.9</v>
      </c>
    </row>
    <row r="2123" spans="1:3">
      <c r="A2123" t="s">
        <v>2584</v>
      </c>
      <c r="B2123" s="64">
        <v>1456</v>
      </c>
      <c r="C2123" s="64">
        <v>376.62</v>
      </c>
    </row>
    <row r="2124" spans="1:3">
      <c r="A2124" t="s">
        <v>2585</v>
      </c>
      <c r="B2124" s="64">
        <v>1452</v>
      </c>
      <c r="C2124" s="64">
        <v>372.21</v>
      </c>
    </row>
    <row r="2125" spans="1:3">
      <c r="A2125" t="s">
        <v>2586</v>
      </c>
      <c r="B2125" s="64">
        <v>1456</v>
      </c>
      <c r="C2125" s="64">
        <v>373.14</v>
      </c>
    </row>
    <row r="2126" spans="1:3">
      <c r="A2126" t="s">
        <v>2587</v>
      </c>
      <c r="B2126" s="64">
        <v>1466</v>
      </c>
      <c r="C2126" s="64">
        <v>374.08</v>
      </c>
    </row>
    <row r="2127" spans="1:3">
      <c r="A2127" t="s">
        <v>2588</v>
      </c>
      <c r="B2127" s="64">
        <v>1467.5</v>
      </c>
      <c r="C2127" s="64">
        <v>370.77</v>
      </c>
    </row>
    <row r="2128" spans="1:3">
      <c r="A2128" t="s">
        <v>2589</v>
      </c>
      <c r="B2128" s="64">
        <v>1490</v>
      </c>
      <c r="C2128" s="64">
        <v>370.37</v>
      </c>
    </row>
    <row r="2129" spans="1:3">
      <c r="A2129" t="s">
        <v>2590</v>
      </c>
      <c r="B2129" s="64">
        <v>1535</v>
      </c>
      <c r="C2129" s="64">
        <v>378.27</v>
      </c>
    </row>
    <row r="2130" spans="1:3">
      <c r="A2130" t="s">
        <v>2591</v>
      </c>
      <c r="B2130" s="64">
        <v>1562</v>
      </c>
      <c r="C2130" s="64">
        <v>379.59</v>
      </c>
    </row>
    <row r="2131" spans="1:3">
      <c r="A2131" t="s">
        <v>2592</v>
      </c>
      <c r="B2131" s="64">
        <v>1575</v>
      </c>
      <c r="C2131" s="64">
        <v>383.77</v>
      </c>
    </row>
    <row r="2132" spans="1:3">
      <c r="A2132" t="s">
        <v>2593</v>
      </c>
      <c r="B2132" s="64">
        <v>1625</v>
      </c>
      <c r="C2132" s="64">
        <v>397.8</v>
      </c>
    </row>
    <row r="2133" spans="1:3">
      <c r="A2133" t="s">
        <v>2594</v>
      </c>
      <c r="B2133" s="64">
        <v>1639.5</v>
      </c>
      <c r="C2133" s="64">
        <v>395.63</v>
      </c>
    </row>
    <row r="2134" spans="1:3">
      <c r="A2134" t="s">
        <v>2595</v>
      </c>
      <c r="B2134" s="64">
        <v>1662.5</v>
      </c>
      <c r="C2134" s="64">
        <v>403.72</v>
      </c>
    </row>
    <row r="2135" spans="1:3">
      <c r="A2135" t="s">
        <v>2596</v>
      </c>
      <c r="B2135" s="64">
        <v>1665.5</v>
      </c>
      <c r="C2135" s="64">
        <v>400.36</v>
      </c>
    </row>
    <row r="2136" spans="1:3">
      <c r="A2136" t="s">
        <v>2597</v>
      </c>
      <c r="B2136" s="64">
        <v>1678</v>
      </c>
      <c r="C2136" s="64">
        <v>412.49</v>
      </c>
    </row>
    <row r="2137" spans="1:3">
      <c r="A2137" t="s">
        <v>2598</v>
      </c>
      <c r="B2137" s="64">
        <v>1722</v>
      </c>
      <c r="C2137" s="64">
        <v>415.04</v>
      </c>
    </row>
    <row r="2138" spans="1:3">
      <c r="A2138" t="s">
        <v>2599</v>
      </c>
      <c r="B2138" s="64">
        <v>1737.5</v>
      </c>
      <c r="C2138" s="64">
        <v>418.17</v>
      </c>
    </row>
    <row r="2139" spans="1:3">
      <c r="A2139" t="s">
        <v>2600</v>
      </c>
      <c r="B2139" s="64">
        <v>1768</v>
      </c>
      <c r="C2139" s="64">
        <v>427.88</v>
      </c>
    </row>
    <row r="2140" spans="1:3">
      <c r="A2140" t="s">
        <v>2601</v>
      </c>
      <c r="B2140" s="64">
        <v>1763</v>
      </c>
      <c r="C2140" s="64">
        <v>428.43</v>
      </c>
    </row>
    <row r="2141" spans="1:3">
      <c r="A2141" t="s">
        <v>2602</v>
      </c>
      <c r="B2141" s="64">
        <v>1749</v>
      </c>
      <c r="C2141" s="64">
        <v>427.11</v>
      </c>
    </row>
    <row r="2142" spans="1:3">
      <c r="A2142" t="s">
        <v>2603</v>
      </c>
      <c r="B2142" s="64">
        <v>1734.5</v>
      </c>
      <c r="C2142" s="64">
        <v>416.95</v>
      </c>
    </row>
    <row r="2143" spans="1:3">
      <c r="A2143" t="s">
        <v>2604</v>
      </c>
      <c r="B2143" s="64">
        <v>1724.5</v>
      </c>
      <c r="C2143" s="64">
        <v>415.84</v>
      </c>
    </row>
    <row r="2144" spans="1:3">
      <c r="A2144" t="s">
        <v>2605</v>
      </c>
      <c r="B2144" s="64">
        <v>1714</v>
      </c>
      <c r="C2144" s="64">
        <v>408.29</v>
      </c>
    </row>
    <row r="2145" spans="1:3">
      <c r="A2145" t="s">
        <v>2606</v>
      </c>
      <c r="B2145" s="64">
        <v>1718</v>
      </c>
      <c r="C2145" s="64">
        <v>412.48</v>
      </c>
    </row>
    <row r="2146" spans="1:3">
      <c r="A2146" t="s">
        <v>2607</v>
      </c>
      <c r="B2146" s="64">
        <v>1730</v>
      </c>
      <c r="C2146" s="64">
        <v>419.9</v>
      </c>
    </row>
    <row r="2147" spans="1:3">
      <c r="A2147" t="s">
        <v>2608</v>
      </c>
      <c r="B2147" s="64">
        <v>1734.5</v>
      </c>
      <c r="C2147" s="64">
        <v>419.87</v>
      </c>
    </row>
    <row r="2148" spans="1:3">
      <c r="A2148" t="s">
        <v>2609</v>
      </c>
      <c r="B2148" s="64">
        <v>1744.5</v>
      </c>
      <c r="C2148" s="64">
        <v>422.91</v>
      </c>
    </row>
    <row r="2149" spans="1:3">
      <c r="A2149" t="s">
        <v>2610</v>
      </c>
      <c r="B2149" s="64">
        <v>1749</v>
      </c>
      <c r="C2149" s="64">
        <v>429.1</v>
      </c>
    </row>
    <row r="2150" spans="1:3">
      <c r="A2150" t="s">
        <v>2611</v>
      </c>
      <c r="B2150" s="64">
        <v>1760</v>
      </c>
      <c r="C2150" s="64">
        <v>435.64</v>
      </c>
    </row>
    <row r="2151" spans="1:3">
      <c r="A2151" t="s">
        <v>2612</v>
      </c>
      <c r="B2151" s="64">
        <v>1754</v>
      </c>
      <c r="C2151" s="64">
        <v>429.69</v>
      </c>
    </row>
    <row r="2152" spans="1:3">
      <c r="A2152" t="s">
        <v>2613</v>
      </c>
      <c r="B2152" s="64">
        <v>1768.5</v>
      </c>
      <c r="C2152" s="64">
        <v>433.14</v>
      </c>
    </row>
    <row r="2153" spans="1:3">
      <c r="A2153" t="s">
        <v>2614</v>
      </c>
      <c r="B2153" s="64">
        <v>1773.5</v>
      </c>
      <c r="C2153" s="64">
        <v>440.62</v>
      </c>
    </row>
    <row r="2154" spans="1:3">
      <c r="A2154" t="s">
        <v>2615</v>
      </c>
      <c r="B2154" s="64">
        <v>1783</v>
      </c>
      <c r="C2154" s="64">
        <v>447.2</v>
      </c>
    </row>
    <row r="2155" spans="1:3">
      <c r="A2155" t="s">
        <v>2616</v>
      </c>
      <c r="B2155" s="64">
        <v>1798.5</v>
      </c>
      <c r="C2155" s="64">
        <v>444.84</v>
      </c>
    </row>
    <row r="2156" spans="1:3">
      <c r="A2156" t="s">
        <v>2617</v>
      </c>
      <c r="B2156" s="64">
        <v>1823.5</v>
      </c>
      <c r="C2156" s="64">
        <v>453.61</v>
      </c>
    </row>
    <row r="2157" spans="1:3">
      <c r="A2157" t="s">
        <v>2618</v>
      </c>
      <c r="B2157" s="64">
        <v>1848</v>
      </c>
      <c r="C2157" s="64">
        <v>470.23</v>
      </c>
    </row>
    <row r="2158" spans="1:3">
      <c r="A2158" t="s">
        <v>2619</v>
      </c>
      <c r="B2158" s="64">
        <v>1866</v>
      </c>
      <c r="C2158" s="64">
        <v>478.71</v>
      </c>
    </row>
    <row r="2159" spans="1:3">
      <c r="A2159" t="s">
        <v>2620</v>
      </c>
      <c r="B2159" s="64">
        <v>1866.5</v>
      </c>
      <c r="C2159" s="64">
        <v>479.7</v>
      </c>
    </row>
    <row r="2160" spans="1:3">
      <c r="A2160" t="s">
        <v>2621</v>
      </c>
      <c r="B2160" s="64">
        <v>1870.5</v>
      </c>
      <c r="C2160" s="64">
        <v>483.96</v>
      </c>
    </row>
    <row r="2161" spans="1:3">
      <c r="A2161" t="s">
        <v>2622</v>
      </c>
      <c r="B2161" s="64">
        <v>1891.5</v>
      </c>
      <c r="C2161" s="64">
        <v>502.92</v>
      </c>
    </row>
    <row r="2162" spans="1:3">
      <c r="A2162" t="s">
        <v>2623</v>
      </c>
      <c r="B2162" s="64">
        <v>1893.5</v>
      </c>
      <c r="C2162" s="64">
        <v>510.38</v>
      </c>
    </row>
    <row r="2163" spans="1:3">
      <c r="A2163" t="s">
        <v>2624</v>
      </c>
      <c r="B2163" s="64">
        <v>1900.5</v>
      </c>
      <c r="C2163" s="64">
        <v>505.72</v>
      </c>
    </row>
    <row r="2164" spans="1:3">
      <c r="A2164" t="s">
        <v>2625</v>
      </c>
      <c r="B2164" s="64">
        <v>1895.5</v>
      </c>
      <c r="C2164" s="64">
        <v>502.79</v>
      </c>
    </row>
    <row r="2165" spans="1:3">
      <c r="A2165" t="s">
        <v>2626</v>
      </c>
      <c r="B2165" s="64">
        <v>1890.5</v>
      </c>
      <c r="C2165" s="64">
        <v>506.02</v>
      </c>
    </row>
    <row r="2166" spans="1:3">
      <c r="A2166" t="s">
        <v>2627</v>
      </c>
      <c r="B2166" s="64">
        <v>1885</v>
      </c>
      <c r="C2166" s="64">
        <v>506.72</v>
      </c>
    </row>
    <row r="2167" spans="1:3">
      <c r="A2167" t="s">
        <v>2628</v>
      </c>
      <c r="B2167" s="64">
        <v>1867</v>
      </c>
      <c r="C2167" s="64">
        <v>507.06</v>
      </c>
    </row>
    <row r="2168" spans="1:3">
      <c r="A2168" t="s">
        <v>2629</v>
      </c>
      <c r="B2168" s="64">
        <v>1861.5</v>
      </c>
      <c r="C2168" s="64">
        <v>501.89</v>
      </c>
    </row>
    <row r="2169" spans="1:3">
      <c r="A2169" t="s">
        <v>2630</v>
      </c>
      <c r="B2169" s="64">
        <v>1851</v>
      </c>
      <c r="C2169" s="64">
        <v>499.06</v>
      </c>
    </row>
    <row r="2170" spans="1:3">
      <c r="A2170" t="s">
        <v>2631</v>
      </c>
      <c r="B2170" s="64">
        <v>1856</v>
      </c>
      <c r="C2170" s="64">
        <v>502.98</v>
      </c>
    </row>
    <row r="2171" spans="1:3">
      <c r="A2171" t="s">
        <v>2632</v>
      </c>
      <c r="B2171" s="64">
        <v>1845.5</v>
      </c>
      <c r="C2171" s="64">
        <v>499.05</v>
      </c>
    </row>
    <row r="2172" spans="1:3">
      <c r="A2172" t="s">
        <v>2633</v>
      </c>
      <c r="B2172" s="64">
        <v>1839</v>
      </c>
      <c r="C2172" s="64">
        <v>492.5</v>
      </c>
    </row>
    <row r="2173" spans="1:3">
      <c r="A2173" t="s">
        <v>2634</v>
      </c>
      <c r="B2173" s="64">
        <v>1835.5</v>
      </c>
      <c r="C2173" s="64">
        <v>496.08</v>
      </c>
    </row>
    <row r="2174" spans="1:3">
      <c r="A2174" t="s">
        <v>2635</v>
      </c>
      <c r="B2174" s="64">
        <v>1822</v>
      </c>
      <c r="C2174" s="64">
        <v>499.45</v>
      </c>
    </row>
    <row r="2175" spans="1:3">
      <c r="A2175" t="s">
        <v>2636</v>
      </c>
      <c r="B2175" s="64">
        <v>1821</v>
      </c>
      <c r="C2175" s="64">
        <v>490.97</v>
      </c>
    </row>
    <row r="2176" spans="1:3">
      <c r="A2176" t="s">
        <v>2637</v>
      </c>
      <c r="B2176" s="64">
        <v>1815.5</v>
      </c>
      <c r="C2176" s="64">
        <v>491.34</v>
      </c>
    </row>
    <row r="2177" spans="1:3">
      <c r="A2177" t="s">
        <v>2638</v>
      </c>
      <c r="B2177" s="64">
        <v>1808.5</v>
      </c>
      <c r="C2177" s="64">
        <v>487.6</v>
      </c>
    </row>
    <row r="2178" spans="1:3">
      <c r="A2178" t="s">
        <v>2639</v>
      </c>
      <c r="B2178" s="64">
        <v>1801.5</v>
      </c>
      <c r="C2178" s="64">
        <v>488.48</v>
      </c>
    </row>
    <row r="2179" spans="1:3">
      <c r="A2179" t="s">
        <v>2640</v>
      </c>
      <c r="B2179" s="64">
        <v>1780</v>
      </c>
      <c r="C2179" s="64">
        <v>478.62</v>
      </c>
    </row>
    <row r="2180" spans="1:3">
      <c r="A2180" t="s">
        <v>2641</v>
      </c>
      <c r="B2180" s="64">
        <v>1749.5</v>
      </c>
      <c r="C2180" s="64">
        <v>466.04</v>
      </c>
    </row>
    <row r="2181" spans="1:3">
      <c r="A2181" t="s">
        <v>2642</v>
      </c>
      <c r="B2181" s="64">
        <v>1741.5</v>
      </c>
      <c r="C2181" s="64">
        <v>465.52</v>
      </c>
    </row>
    <row r="2182" spans="1:3">
      <c r="A2182" t="s">
        <v>2643</v>
      </c>
      <c r="B2182" s="64">
        <v>1726</v>
      </c>
      <c r="C2182" s="64">
        <v>461.13</v>
      </c>
    </row>
    <row r="2183" spans="1:3">
      <c r="A2183" t="s">
        <v>2644</v>
      </c>
      <c r="B2183" s="64">
        <v>1719</v>
      </c>
      <c r="C2183" s="64">
        <v>460.12</v>
      </c>
    </row>
    <row r="2184" spans="1:3">
      <c r="A2184" t="s">
        <v>2645</v>
      </c>
      <c r="B2184" s="64">
        <v>1712.5</v>
      </c>
      <c r="C2184" s="64">
        <v>456.67</v>
      </c>
    </row>
    <row r="2185" spans="1:3">
      <c r="A2185" t="s">
        <v>2646</v>
      </c>
      <c r="B2185" s="64">
        <v>1710.5</v>
      </c>
      <c r="C2185" s="64">
        <v>447.77</v>
      </c>
    </row>
    <row r="2186" spans="1:3">
      <c r="A2186" t="s">
        <v>2647</v>
      </c>
      <c r="B2186" s="64">
        <v>1707</v>
      </c>
      <c r="C2186" s="64">
        <v>450.63</v>
      </c>
    </row>
    <row r="2187" spans="1:3">
      <c r="A2187" t="s">
        <v>2648</v>
      </c>
      <c r="B2187" s="64">
        <v>1703.5</v>
      </c>
      <c r="C2187" s="64">
        <v>455.97</v>
      </c>
    </row>
    <row r="2188" spans="1:3">
      <c r="A2188" t="s">
        <v>2649</v>
      </c>
      <c r="B2188" s="64">
        <v>1701</v>
      </c>
      <c r="C2188" s="64">
        <v>452.03</v>
      </c>
    </row>
    <row r="2189" spans="1:3">
      <c r="A2189" t="s">
        <v>2650</v>
      </c>
      <c r="B2189" s="64">
        <v>1700</v>
      </c>
      <c r="C2189" s="64">
        <v>449.14</v>
      </c>
    </row>
    <row r="2190" spans="1:3">
      <c r="A2190" t="s">
        <v>2651</v>
      </c>
      <c r="B2190" s="64">
        <v>1702</v>
      </c>
      <c r="C2190" s="64">
        <v>447.31</v>
      </c>
    </row>
    <row r="2191" spans="1:3">
      <c r="A2191" t="s">
        <v>2652</v>
      </c>
      <c r="B2191" s="64">
        <v>1700.5</v>
      </c>
      <c r="C2191" s="64">
        <v>445.62</v>
      </c>
    </row>
    <row r="2192" spans="1:3">
      <c r="A2192" t="s">
        <v>2653</v>
      </c>
      <c r="B2192" s="64">
        <v>1695</v>
      </c>
      <c r="C2192" s="64">
        <v>434.17</v>
      </c>
    </row>
    <row r="2193" spans="1:3">
      <c r="A2193" t="s">
        <v>2654</v>
      </c>
      <c r="B2193" s="64">
        <v>1694.5</v>
      </c>
      <c r="C2193" s="64">
        <v>435.94</v>
      </c>
    </row>
    <row r="2194" spans="1:3">
      <c r="A2194" t="s">
        <v>2655</v>
      </c>
      <c r="B2194" s="64">
        <v>1691</v>
      </c>
      <c r="C2194" s="64">
        <v>440.25</v>
      </c>
    </row>
    <row r="2195" spans="1:3">
      <c r="A2195" t="s">
        <v>2656</v>
      </c>
      <c r="B2195" s="64">
        <v>1692</v>
      </c>
      <c r="C2195" s="64">
        <v>439.14</v>
      </c>
    </row>
    <row r="2196" spans="1:3">
      <c r="A2196" t="s">
        <v>2657</v>
      </c>
      <c r="B2196" s="64">
        <v>1695</v>
      </c>
      <c r="C2196" s="64">
        <v>439.35</v>
      </c>
    </row>
    <row r="2197" spans="1:3">
      <c r="A2197" t="s">
        <v>2658</v>
      </c>
      <c r="B2197" s="64">
        <v>1730.5</v>
      </c>
      <c r="C2197" s="64">
        <v>451.95</v>
      </c>
    </row>
    <row r="2198" spans="1:3">
      <c r="A2198" t="s">
        <v>2659</v>
      </c>
      <c r="B2198" s="64">
        <v>1748.5</v>
      </c>
      <c r="C2198" s="64">
        <v>452.98</v>
      </c>
    </row>
    <row r="2199" spans="1:3">
      <c r="A2199" t="s">
        <v>2660</v>
      </c>
      <c r="B2199" s="64">
        <v>1753</v>
      </c>
      <c r="C2199" s="64">
        <v>453.09</v>
      </c>
    </row>
    <row r="2200" spans="1:3">
      <c r="A2200" t="s">
        <v>2661</v>
      </c>
      <c r="B2200" s="64">
        <v>1749.5</v>
      </c>
      <c r="C2200" s="64">
        <v>449.86</v>
      </c>
    </row>
    <row r="2201" spans="1:3">
      <c r="A2201" t="s">
        <v>2662</v>
      </c>
      <c r="B2201" s="64">
        <v>1746.5</v>
      </c>
      <c r="C2201" s="64">
        <v>449.83</v>
      </c>
    </row>
    <row r="2202" spans="1:3">
      <c r="A2202" t="s">
        <v>2663</v>
      </c>
      <c r="B2202" s="64">
        <v>1746.5</v>
      </c>
      <c r="C2202" s="64">
        <v>445.2</v>
      </c>
    </row>
    <row r="2203" spans="1:3">
      <c r="A2203" t="s">
        <v>2664</v>
      </c>
      <c r="B2203" s="64">
        <v>1745</v>
      </c>
      <c r="C2203" s="64">
        <v>445.61</v>
      </c>
    </row>
    <row r="2204" spans="1:3">
      <c r="A2204" t="s">
        <v>2665</v>
      </c>
      <c r="B2204" s="64">
        <v>1742</v>
      </c>
      <c r="C2204" s="64">
        <v>452.47</v>
      </c>
    </row>
    <row r="2205" spans="1:3">
      <c r="A2205" t="s">
        <v>2666</v>
      </c>
      <c r="B2205" s="64">
        <v>1740</v>
      </c>
      <c r="C2205" s="64">
        <v>448.8</v>
      </c>
    </row>
    <row r="2206" spans="1:3">
      <c r="A2206" t="s">
        <v>2667</v>
      </c>
      <c r="B2206" s="64">
        <v>1739</v>
      </c>
      <c r="C2206" s="64">
        <v>445.55</v>
      </c>
    </row>
    <row r="2207" spans="1:3">
      <c r="A2207" t="s">
        <v>2668</v>
      </c>
      <c r="B2207" s="64">
        <v>1743</v>
      </c>
      <c r="C2207" s="64">
        <v>447.5</v>
      </c>
    </row>
    <row r="2208" spans="1:3">
      <c r="A2208" t="s">
        <v>2669</v>
      </c>
      <c r="B2208" s="64">
        <v>1731.5</v>
      </c>
      <c r="C2208" s="64">
        <v>443.86</v>
      </c>
    </row>
    <row r="2209" spans="1:3">
      <c r="A2209" t="s">
        <v>2670</v>
      </c>
      <c r="B2209" s="64">
        <v>1729.5</v>
      </c>
      <c r="C2209" s="64">
        <v>446.44</v>
      </c>
    </row>
    <row r="2210" spans="1:3">
      <c r="A2210" t="s">
        <v>2671</v>
      </c>
      <c r="B2210" s="64">
        <v>1731</v>
      </c>
      <c r="C2210" s="64">
        <v>449.49</v>
      </c>
    </row>
    <row r="2211" spans="1:3">
      <c r="A2211" t="s">
        <v>2672</v>
      </c>
      <c r="B2211" s="64">
        <v>1729</v>
      </c>
      <c r="C2211" s="64">
        <v>444.36</v>
      </c>
    </row>
    <row r="2212" spans="1:3">
      <c r="A2212" t="s">
        <v>2673</v>
      </c>
      <c r="B2212" s="64">
        <v>1729</v>
      </c>
      <c r="C2212" s="64">
        <v>441.18</v>
      </c>
    </row>
    <row r="2213" spans="1:3">
      <c r="A2213" t="s">
        <v>2674</v>
      </c>
      <c r="B2213" s="64">
        <v>1733.5</v>
      </c>
      <c r="C2213" s="64">
        <v>444.72</v>
      </c>
    </row>
    <row r="2214" spans="1:3">
      <c r="A2214" t="s">
        <v>2675</v>
      </c>
      <c r="B2214" s="64">
        <v>1732</v>
      </c>
      <c r="C2214" s="64">
        <v>446.97</v>
      </c>
    </row>
    <row r="2215" spans="1:3">
      <c r="A2215" t="s">
        <v>2676</v>
      </c>
      <c r="B2215" s="64">
        <v>1734.5</v>
      </c>
      <c r="C2215" s="64">
        <v>454.65</v>
      </c>
    </row>
    <row r="2216" spans="1:3">
      <c r="A2216" t="s">
        <v>2677</v>
      </c>
      <c r="B2216" s="64">
        <v>1732.5</v>
      </c>
      <c r="C2216" s="64">
        <v>461.26</v>
      </c>
    </row>
    <row r="2217" spans="1:3">
      <c r="A2217" t="s">
        <v>2678</v>
      </c>
      <c r="B2217" s="64">
        <v>1722</v>
      </c>
      <c r="C2217" s="64">
        <v>463.65</v>
      </c>
    </row>
    <row r="2218" spans="1:3">
      <c r="A2218" t="s">
        <v>2679</v>
      </c>
      <c r="B2218" s="64">
        <v>1723.5</v>
      </c>
      <c r="C2218" s="64">
        <v>462.19</v>
      </c>
    </row>
    <row r="2219" spans="1:3">
      <c r="A2219" t="s">
        <v>2680</v>
      </c>
      <c r="B2219" s="64">
        <v>1711</v>
      </c>
      <c r="C2219" s="64">
        <v>461.19</v>
      </c>
    </row>
    <row r="2220" spans="1:3">
      <c r="A2220" t="s">
        <v>2681</v>
      </c>
      <c r="B2220" s="64">
        <v>1699.5</v>
      </c>
      <c r="C2220" s="64">
        <v>461.19</v>
      </c>
    </row>
    <row r="2221" spans="1:3">
      <c r="A2221" t="s">
        <v>2682</v>
      </c>
      <c r="B2221" s="64">
        <v>1690.5</v>
      </c>
      <c r="C2221" s="64">
        <v>454.56</v>
      </c>
    </row>
    <row r="2222" spans="1:3">
      <c r="A2222" t="s">
        <v>2683</v>
      </c>
      <c r="B2222" s="64">
        <v>1687</v>
      </c>
      <c r="C2222" s="64">
        <v>454.1</v>
      </c>
    </row>
    <row r="2223" spans="1:3">
      <c r="A2223" t="s">
        <v>2684</v>
      </c>
      <c r="B2223" s="64">
        <v>1684.5</v>
      </c>
      <c r="C2223" s="64">
        <v>455.76</v>
      </c>
    </row>
    <row r="2224" spans="1:3">
      <c r="A2224" t="s">
        <v>2685</v>
      </c>
      <c r="B2224" s="64">
        <v>1673</v>
      </c>
      <c r="C2224" s="64">
        <v>448.65</v>
      </c>
    </row>
    <row r="2225" spans="1:3">
      <c r="A2225" t="s">
        <v>2686</v>
      </c>
      <c r="B2225" s="64">
        <v>1672.5</v>
      </c>
      <c r="C2225" s="64">
        <v>448.51</v>
      </c>
    </row>
    <row r="2226" spans="1:3">
      <c r="A2226" t="s">
        <v>2687</v>
      </c>
      <c r="B2226" s="64">
        <v>1668</v>
      </c>
      <c r="C2226" s="64">
        <v>445.75</v>
      </c>
    </row>
    <row r="2227" spans="1:3">
      <c r="A2227" t="s">
        <v>2688</v>
      </c>
      <c r="B2227" s="64">
        <v>1666</v>
      </c>
      <c r="C2227" s="64">
        <v>443.44</v>
      </c>
    </row>
    <row r="2228" spans="1:3">
      <c r="A2228" t="s">
        <v>2689</v>
      </c>
      <c r="B2228" s="64">
        <v>1655.5</v>
      </c>
      <c r="C2228" s="64">
        <v>440.29</v>
      </c>
    </row>
    <row r="2229" spans="1:3">
      <c r="A2229" t="s">
        <v>2690</v>
      </c>
      <c r="B2229" s="64">
        <v>1643</v>
      </c>
      <c r="C2229" s="64">
        <v>432.71</v>
      </c>
    </row>
    <row r="2230" spans="1:3">
      <c r="A2230" t="s">
        <v>2691</v>
      </c>
      <c r="B2230" s="64">
        <v>1628.5</v>
      </c>
      <c r="C2230" s="64">
        <v>432.31</v>
      </c>
    </row>
    <row r="2231" spans="1:3">
      <c r="A2231" t="s">
        <v>2692</v>
      </c>
      <c r="B2231" s="64">
        <v>1618.5</v>
      </c>
      <c r="C2231" s="64">
        <v>429.31</v>
      </c>
    </row>
    <row r="2232" spans="1:3">
      <c r="A2232" t="s">
        <v>2693</v>
      </c>
      <c r="B2232" s="64">
        <v>1617</v>
      </c>
      <c r="C2232" s="64">
        <v>429.6</v>
      </c>
    </row>
    <row r="2233" spans="1:3">
      <c r="A2233" t="s">
        <v>2694</v>
      </c>
      <c r="B2233" s="64">
        <v>1596.5</v>
      </c>
      <c r="C2233" s="64">
        <v>428.71</v>
      </c>
    </row>
    <row r="2234" spans="1:3">
      <c r="A2234" t="s">
        <v>2695</v>
      </c>
      <c r="B2234" s="64">
        <v>1585.5</v>
      </c>
      <c r="C2234" s="64">
        <v>425.87</v>
      </c>
    </row>
    <row r="2235" spans="1:3">
      <c r="A2235" t="s">
        <v>2696</v>
      </c>
      <c r="B2235" s="64">
        <v>1581.5</v>
      </c>
      <c r="C2235" s="64">
        <v>433.17</v>
      </c>
    </row>
    <row r="2236" spans="1:3">
      <c r="A2236" t="s">
        <v>2697</v>
      </c>
      <c r="B2236" s="64">
        <v>1596.5</v>
      </c>
      <c r="C2236" s="64">
        <v>436.2</v>
      </c>
    </row>
    <row r="2237" spans="1:3">
      <c r="A2237" t="s">
        <v>2698</v>
      </c>
      <c r="B2237" s="64">
        <v>1600</v>
      </c>
      <c r="C2237" s="64">
        <v>435.85</v>
      </c>
    </row>
    <row r="2238" spans="1:3">
      <c r="A2238" t="s">
        <v>2699</v>
      </c>
      <c r="B2238" s="64">
        <v>1609</v>
      </c>
      <c r="C2238" s="64">
        <v>439.26</v>
      </c>
    </row>
    <row r="2239" spans="1:3">
      <c r="A2239" t="s">
        <v>2700</v>
      </c>
      <c r="B2239" s="64">
        <v>1626.5</v>
      </c>
      <c r="C2239" s="64">
        <v>439.48</v>
      </c>
    </row>
    <row r="2240" spans="1:3">
      <c r="A2240" t="s">
        <v>2701</v>
      </c>
      <c r="B2240" s="64">
        <v>1688</v>
      </c>
      <c r="C2240" s="64">
        <v>455.48</v>
      </c>
    </row>
    <row r="2241" spans="1:3">
      <c r="A2241" t="s">
        <v>2702</v>
      </c>
      <c r="B2241" s="64">
        <v>1694</v>
      </c>
      <c r="C2241" s="64">
        <v>453.67</v>
      </c>
    </row>
    <row r="2242" spans="1:3">
      <c r="A2242" t="s">
        <v>2703</v>
      </c>
      <c r="B2242" s="64">
        <v>1739</v>
      </c>
      <c r="C2242" s="64">
        <v>462.5</v>
      </c>
    </row>
    <row r="2243" spans="1:3">
      <c r="A2243" t="s">
        <v>2704</v>
      </c>
      <c r="B2243" s="64">
        <v>1747.5</v>
      </c>
      <c r="C2243" s="64">
        <v>471.41</v>
      </c>
    </row>
    <row r="2244" spans="1:3">
      <c r="A2244" t="s">
        <v>2705</v>
      </c>
      <c r="B2244" s="64">
        <v>1754</v>
      </c>
      <c r="C2244" s="64">
        <v>467.36</v>
      </c>
    </row>
    <row r="2245" spans="1:3">
      <c r="A2245" t="s">
        <v>2706</v>
      </c>
      <c r="B2245" s="64">
        <v>1768.5</v>
      </c>
      <c r="C2245" s="64">
        <v>472.48</v>
      </c>
    </row>
    <row r="2246" spans="1:3">
      <c r="A2246" t="s">
        <v>2707</v>
      </c>
      <c r="B2246" s="64">
        <v>1776</v>
      </c>
      <c r="C2246" s="64">
        <v>479.48</v>
      </c>
    </row>
    <row r="2247" spans="1:3">
      <c r="A2247" t="s">
        <v>2708</v>
      </c>
      <c r="B2247" s="64">
        <v>1807.5</v>
      </c>
      <c r="C2247" s="64">
        <v>484.07</v>
      </c>
    </row>
    <row r="2248" spans="1:3">
      <c r="A2248" t="s">
        <v>2709</v>
      </c>
      <c r="B2248" s="64">
        <v>1831.5</v>
      </c>
      <c r="C2248" s="64">
        <v>494.07</v>
      </c>
    </row>
    <row r="2249" spans="1:3">
      <c r="A2249" t="s">
        <v>2710</v>
      </c>
      <c r="B2249" s="64">
        <v>1870.5</v>
      </c>
      <c r="C2249" s="64">
        <v>501.88</v>
      </c>
    </row>
    <row r="2250" spans="1:3">
      <c r="A2250" t="s">
        <v>2711</v>
      </c>
      <c r="B2250" s="64">
        <v>1911</v>
      </c>
      <c r="C2250" s="64">
        <v>509.19</v>
      </c>
    </row>
    <row r="2251" spans="1:3">
      <c r="A2251" t="s">
        <v>2712</v>
      </c>
      <c r="B2251" s="64">
        <v>1928</v>
      </c>
      <c r="C2251" s="64">
        <v>516.20000000000005</v>
      </c>
    </row>
    <row r="2252" spans="1:3">
      <c r="A2252" t="s">
        <v>2713</v>
      </c>
      <c r="B2252" s="64">
        <v>1945</v>
      </c>
      <c r="C2252" s="64">
        <v>520.19000000000005</v>
      </c>
    </row>
    <row r="2253" spans="1:3">
      <c r="A2253" t="s">
        <v>2714</v>
      </c>
      <c r="B2253" s="64">
        <v>1934.5</v>
      </c>
      <c r="C2253" s="64">
        <v>516.14</v>
      </c>
    </row>
    <row r="2254" spans="1:3">
      <c r="A2254" t="s">
        <v>2715</v>
      </c>
      <c r="B2254" s="64">
        <v>1917</v>
      </c>
      <c r="C2254" s="64">
        <v>514.08000000000004</v>
      </c>
    </row>
    <row r="2255" spans="1:3">
      <c r="A2255" t="s">
        <v>2716</v>
      </c>
      <c r="B2255" s="64">
        <v>1926</v>
      </c>
      <c r="C2255" s="64">
        <v>513.6</v>
      </c>
    </row>
    <row r="2256" spans="1:3">
      <c r="A2256" t="s">
        <v>2717</v>
      </c>
      <c r="B2256" s="64">
        <v>1919</v>
      </c>
      <c r="C2256" s="64">
        <v>508.48</v>
      </c>
    </row>
    <row r="2257" spans="1:3">
      <c r="A2257" t="s">
        <v>2718</v>
      </c>
      <c r="B2257" s="64">
        <v>1919.5</v>
      </c>
      <c r="C2257" s="64">
        <v>500.13</v>
      </c>
    </row>
    <row r="2258" spans="1:3">
      <c r="A2258" t="s">
        <v>2719</v>
      </c>
      <c r="B2258" s="64">
        <v>1923</v>
      </c>
      <c r="C2258" s="64">
        <v>493.46</v>
      </c>
    </row>
    <row r="2259" spans="1:3">
      <c r="A2259" t="s">
        <v>2720</v>
      </c>
      <c r="B2259" s="64">
        <v>1928</v>
      </c>
      <c r="C2259" s="64">
        <v>498.45</v>
      </c>
    </row>
    <row r="2260" spans="1:3">
      <c r="A2260" t="s">
        <v>2721</v>
      </c>
      <c r="B2260" s="64">
        <v>1924</v>
      </c>
      <c r="C2260" s="64">
        <v>500.91</v>
      </c>
    </row>
    <row r="2261" spans="1:3">
      <c r="A2261" t="s">
        <v>2722</v>
      </c>
      <c r="B2261" s="64">
        <v>1916.5</v>
      </c>
      <c r="C2261" s="64">
        <v>502.89</v>
      </c>
    </row>
    <row r="2262" spans="1:3">
      <c r="A2262" t="s">
        <v>2723</v>
      </c>
      <c r="B2262" s="64">
        <v>1916</v>
      </c>
      <c r="C2262" s="64">
        <v>503.28</v>
      </c>
    </row>
    <row r="2263" spans="1:3">
      <c r="A2263" t="s">
        <v>2724</v>
      </c>
      <c r="B2263" s="64">
        <v>1902.5</v>
      </c>
      <c r="C2263" s="64">
        <v>494.67</v>
      </c>
    </row>
    <row r="2264" spans="1:3">
      <c r="A2264" t="s">
        <v>2725</v>
      </c>
      <c r="B2264" s="64">
        <v>1884.5</v>
      </c>
      <c r="C2264" s="64">
        <v>493.58</v>
      </c>
    </row>
    <row r="2265" spans="1:3">
      <c r="A2265" t="s">
        <v>2726</v>
      </c>
      <c r="B2265" s="64">
        <v>1865</v>
      </c>
      <c r="C2265" s="64">
        <v>492.21</v>
      </c>
    </row>
    <row r="2266" spans="1:3">
      <c r="A2266" t="s">
        <v>2727</v>
      </c>
      <c r="B2266" s="64">
        <v>1866</v>
      </c>
      <c r="C2266" s="64">
        <v>493.13</v>
      </c>
    </row>
    <row r="2267" spans="1:3">
      <c r="A2267" t="s">
        <v>2728</v>
      </c>
      <c r="B2267" s="64">
        <v>1837.5</v>
      </c>
      <c r="C2267" s="64">
        <v>490</v>
      </c>
    </row>
    <row r="2268" spans="1:3">
      <c r="A2268" t="s">
        <v>2729</v>
      </c>
      <c r="B2268" s="64">
        <v>1820</v>
      </c>
      <c r="C2268" s="64">
        <v>479.7</v>
      </c>
    </row>
    <row r="2269" spans="1:3">
      <c r="A2269" t="s">
        <v>2730</v>
      </c>
      <c r="B2269" s="64">
        <v>1792.5</v>
      </c>
      <c r="C2269" s="64">
        <v>459.14</v>
      </c>
    </row>
    <row r="2270" spans="1:3">
      <c r="A2270" t="s">
        <v>2731</v>
      </c>
      <c r="B2270" s="64">
        <v>1734.5</v>
      </c>
      <c r="C2270" s="64">
        <v>449.47</v>
      </c>
    </row>
    <row r="2271" spans="1:3">
      <c r="A2271" t="s">
        <v>2732</v>
      </c>
      <c r="B2271" s="64">
        <v>1716.5</v>
      </c>
      <c r="C2271" s="64">
        <v>443.88</v>
      </c>
    </row>
    <row r="2272" spans="1:3">
      <c r="A2272" t="s">
        <v>2733</v>
      </c>
      <c r="B2272" s="64">
        <v>1696</v>
      </c>
      <c r="C2272" s="64">
        <v>429.37</v>
      </c>
    </row>
    <row r="2273" spans="1:3">
      <c r="A2273" t="s">
        <v>2734</v>
      </c>
      <c r="B2273" s="64">
        <v>1683</v>
      </c>
      <c r="C2273" s="64">
        <v>430.43</v>
      </c>
    </row>
    <row r="2274" spans="1:3">
      <c r="A2274" t="s">
        <v>2735</v>
      </c>
      <c r="B2274" s="64">
        <v>1684.5</v>
      </c>
      <c r="C2274" s="64">
        <v>430.27</v>
      </c>
    </row>
    <row r="2275" spans="1:3">
      <c r="A2275" t="s">
        <v>2736</v>
      </c>
      <c r="B2275" s="64">
        <v>1687</v>
      </c>
      <c r="C2275" s="64">
        <v>435.58</v>
      </c>
    </row>
    <row r="2276" spans="1:3">
      <c r="A2276" t="s">
        <v>2737</v>
      </c>
      <c r="B2276" s="64">
        <v>1682</v>
      </c>
      <c r="C2276" s="64">
        <v>436.2</v>
      </c>
    </row>
    <row r="2277" spans="1:3">
      <c r="A2277" t="s">
        <v>2738</v>
      </c>
      <c r="B2277" s="64">
        <v>1683</v>
      </c>
      <c r="C2277" s="64">
        <v>434.88</v>
      </c>
    </row>
    <row r="2278" spans="1:3">
      <c r="A2278" t="s">
        <v>2739</v>
      </c>
      <c r="B2278" s="64">
        <v>1718.5</v>
      </c>
      <c r="C2278" s="64">
        <v>446.13</v>
      </c>
    </row>
    <row r="2279" spans="1:3">
      <c r="A2279" t="s">
        <v>2740</v>
      </c>
      <c r="B2279" s="64">
        <v>1814.5</v>
      </c>
      <c r="C2279" s="64">
        <v>469.35</v>
      </c>
    </row>
    <row r="2280" spans="1:3">
      <c r="A2280" t="s">
        <v>2741</v>
      </c>
      <c r="B2280" s="64">
        <v>1921.5</v>
      </c>
      <c r="C2280" s="64">
        <v>499.48</v>
      </c>
    </row>
    <row r="2281" spans="1:3">
      <c r="A2281" t="s">
        <v>2742</v>
      </c>
      <c r="B2281" s="64">
        <v>1974.5</v>
      </c>
      <c r="C2281" s="64">
        <v>512.19000000000005</v>
      </c>
    </row>
    <row r="2282" spans="1:3">
      <c r="A2282" t="s">
        <v>2743</v>
      </c>
      <c r="B2282" s="64">
        <v>1976.5</v>
      </c>
      <c r="C2282" s="64">
        <v>517.67999999999995</v>
      </c>
    </row>
    <row r="2283" spans="1:3">
      <c r="A2283" t="s">
        <v>2744</v>
      </c>
      <c r="B2283" s="64">
        <v>1974.5</v>
      </c>
      <c r="C2283" s="64">
        <v>511.79</v>
      </c>
    </row>
    <row r="2284" spans="1:3">
      <c r="A2284" t="s">
        <v>2745</v>
      </c>
      <c r="B2284" s="64">
        <v>1965.5</v>
      </c>
      <c r="C2284" s="64">
        <v>505.66</v>
      </c>
    </row>
    <row r="2285" spans="1:3">
      <c r="A2285" t="s">
        <v>2746</v>
      </c>
      <c r="B2285" s="64">
        <v>1988</v>
      </c>
      <c r="C2285" s="64">
        <v>513.70000000000005</v>
      </c>
    </row>
    <row r="2286" spans="1:3">
      <c r="A2286" t="s">
        <v>2747</v>
      </c>
      <c r="B2286" s="64">
        <v>2025</v>
      </c>
      <c r="C2286" s="64">
        <v>519.63</v>
      </c>
    </row>
    <row r="2287" spans="1:3">
      <c r="A2287" t="s">
        <v>2748</v>
      </c>
      <c r="B2287" s="64">
        <v>2090</v>
      </c>
      <c r="C2287" s="64">
        <v>531.54</v>
      </c>
    </row>
    <row r="2288" spans="1:3">
      <c r="A2288" t="s">
        <v>2749</v>
      </c>
      <c r="B2288" s="64">
        <v>2105.5</v>
      </c>
      <c r="C2288" s="64">
        <v>535.75</v>
      </c>
    </row>
    <row r="2289" spans="1:3">
      <c r="A2289" t="s">
        <v>2750</v>
      </c>
      <c r="B2289" s="64">
        <v>2067.5</v>
      </c>
      <c r="C2289" s="64">
        <v>525.95000000000005</v>
      </c>
    </row>
    <row r="2290" spans="1:3">
      <c r="A2290" t="s">
        <v>2751</v>
      </c>
      <c r="B2290" s="64">
        <v>2028</v>
      </c>
      <c r="C2290" s="64">
        <v>517.08000000000004</v>
      </c>
    </row>
    <row r="2291" spans="1:3">
      <c r="A2291" t="s">
        <v>2752</v>
      </c>
      <c r="B2291" s="64">
        <v>1928</v>
      </c>
      <c r="C2291" s="64">
        <v>483.69</v>
      </c>
    </row>
    <row r="2292" spans="1:3">
      <c r="A2292" t="s">
        <v>2753</v>
      </c>
      <c r="B2292" s="64">
        <v>1830.5</v>
      </c>
      <c r="C2292" s="64">
        <v>462.95</v>
      </c>
    </row>
    <row r="2293" spans="1:3">
      <c r="A2293" t="s">
        <v>2754</v>
      </c>
      <c r="B2293" s="64">
        <v>1791</v>
      </c>
      <c r="C2293" s="64">
        <v>455.61</v>
      </c>
    </row>
    <row r="2294" spans="1:3">
      <c r="A2294" t="s">
        <v>2755</v>
      </c>
      <c r="B2294" s="64">
        <v>1755</v>
      </c>
      <c r="C2294" s="64">
        <v>445.32</v>
      </c>
    </row>
    <row r="2295" spans="1:3">
      <c r="A2295" t="s">
        <v>2756</v>
      </c>
      <c r="B2295" s="64">
        <v>1749</v>
      </c>
      <c r="C2295" s="64">
        <v>446.29</v>
      </c>
    </row>
    <row r="2296" spans="1:3">
      <c r="A2296" t="s">
        <v>2757</v>
      </c>
      <c r="B2296" s="64">
        <v>1723</v>
      </c>
      <c r="C2296" s="64">
        <v>435.1</v>
      </c>
    </row>
    <row r="2297" spans="1:3">
      <c r="A2297" t="s">
        <v>2758</v>
      </c>
      <c r="B2297" s="64">
        <v>1694</v>
      </c>
      <c r="C2297" s="64">
        <v>430.39</v>
      </c>
    </row>
    <row r="2298" spans="1:3">
      <c r="A2298" t="s">
        <v>2759</v>
      </c>
      <c r="B2298" s="64">
        <v>1685.5</v>
      </c>
      <c r="C2298" s="64">
        <v>425.95</v>
      </c>
    </row>
    <row r="2299" spans="1:3">
      <c r="A2299" t="s">
        <v>2760</v>
      </c>
      <c r="B2299" s="64">
        <v>1672</v>
      </c>
      <c r="C2299" s="64">
        <v>421.26</v>
      </c>
    </row>
    <row r="2300" spans="1:3">
      <c r="A2300" t="s">
        <v>2761</v>
      </c>
      <c r="B2300" s="64">
        <v>1669.5</v>
      </c>
      <c r="C2300" s="64">
        <v>424.92</v>
      </c>
    </row>
    <row r="2301" spans="1:3">
      <c r="A2301" t="s">
        <v>2762</v>
      </c>
      <c r="B2301" s="64">
        <v>1667.5</v>
      </c>
      <c r="C2301" s="64">
        <v>422.26</v>
      </c>
    </row>
    <row r="2302" spans="1:3">
      <c r="A2302" t="s">
        <v>2763</v>
      </c>
      <c r="B2302" s="64">
        <v>1674.5</v>
      </c>
      <c r="C2302" s="64">
        <v>424.89</v>
      </c>
    </row>
    <row r="2303" spans="1:3">
      <c r="A2303" t="s">
        <v>2764</v>
      </c>
      <c r="B2303" s="64">
        <v>1705.5</v>
      </c>
      <c r="C2303" s="64">
        <v>428.19</v>
      </c>
    </row>
    <row r="2304" spans="1:3">
      <c r="A2304" t="s">
        <v>2765</v>
      </c>
      <c r="B2304" s="64">
        <v>1753.5</v>
      </c>
      <c r="C2304" s="64">
        <v>441.35</v>
      </c>
    </row>
    <row r="2305" spans="1:3">
      <c r="A2305" t="s">
        <v>2766</v>
      </c>
      <c r="B2305" s="64">
        <v>1780</v>
      </c>
      <c r="C2305" s="64">
        <v>445.89</v>
      </c>
    </row>
    <row r="2306" spans="1:3">
      <c r="A2306" t="s">
        <v>2767</v>
      </c>
      <c r="B2306" s="64">
        <v>1785</v>
      </c>
      <c r="C2306" s="64">
        <v>442.05</v>
      </c>
    </row>
    <row r="2307" spans="1:3">
      <c r="A2307" t="s">
        <v>2768</v>
      </c>
      <c r="B2307" s="64">
        <v>1778.5</v>
      </c>
      <c r="C2307" s="64">
        <v>433.78</v>
      </c>
    </row>
    <row r="2308" spans="1:3">
      <c r="A2308" t="s">
        <v>2769</v>
      </c>
      <c r="B2308" s="64">
        <v>1756</v>
      </c>
      <c r="C2308" s="64">
        <v>428.08</v>
      </c>
    </row>
    <row r="2309" spans="1:3">
      <c r="A2309" t="s">
        <v>2770</v>
      </c>
      <c r="B2309" s="64">
        <v>1746.5</v>
      </c>
      <c r="C2309" s="64">
        <v>431.02</v>
      </c>
    </row>
    <row r="2310" spans="1:3">
      <c r="A2310" t="s">
        <v>2771</v>
      </c>
      <c r="B2310" s="64">
        <v>1725</v>
      </c>
      <c r="C2310" s="64">
        <v>426.77</v>
      </c>
    </row>
    <row r="2311" spans="1:3">
      <c r="A2311" t="s">
        <v>2772</v>
      </c>
      <c r="B2311" s="64">
        <v>1695</v>
      </c>
      <c r="C2311" s="64">
        <v>419.04</v>
      </c>
    </row>
    <row r="2312" spans="1:3">
      <c r="A2312" t="s">
        <v>2773</v>
      </c>
      <c r="B2312" s="64">
        <v>1687.5</v>
      </c>
      <c r="C2312" s="64">
        <v>420.4</v>
      </c>
    </row>
    <row r="2313" spans="1:3">
      <c r="A2313" t="s">
        <v>2774</v>
      </c>
      <c r="B2313" s="64">
        <v>1670</v>
      </c>
      <c r="C2313" s="64">
        <v>414.08</v>
      </c>
    </row>
    <row r="2314" spans="1:3">
      <c r="A2314" t="s">
        <v>2775</v>
      </c>
      <c r="B2314" s="64">
        <v>1668.5</v>
      </c>
      <c r="C2314" s="64">
        <v>415.36</v>
      </c>
    </row>
    <row r="2315" spans="1:3">
      <c r="A2315" t="s">
        <v>2776</v>
      </c>
      <c r="B2315" s="64">
        <v>1680.5</v>
      </c>
      <c r="C2315" s="64">
        <v>422.77</v>
      </c>
    </row>
    <row r="2316" spans="1:3">
      <c r="A2316" t="s">
        <v>2777</v>
      </c>
      <c r="B2316" s="64">
        <v>1717.5</v>
      </c>
      <c r="C2316" s="64">
        <v>431.97</v>
      </c>
    </row>
    <row r="2317" spans="1:3">
      <c r="A2317" t="s">
        <v>2778</v>
      </c>
      <c r="B2317" s="64">
        <v>1744</v>
      </c>
      <c r="C2317" s="64">
        <v>444.22</v>
      </c>
    </row>
    <row r="2318" spans="1:3">
      <c r="A2318" t="s">
        <v>2779</v>
      </c>
      <c r="B2318" s="64">
        <v>1752.5</v>
      </c>
      <c r="C2318" s="64">
        <v>449.82</v>
      </c>
    </row>
    <row r="2319" spans="1:3">
      <c r="A2319" t="s">
        <v>2780</v>
      </c>
      <c r="B2319" s="64">
        <v>1736.5</v>
      </c>
      <c r="C2319" s="64">
        <v>450.1</v>
      </c>
    </row>
    <row r="2320" spans="1:3">
      <c r="A2320" t="s">
        <v>2781</v>
      </c>
      <c r="B2320" s="64">
        <v>1726</v>
      </c>
      <c r="C2320" s="64">
        <v>442.56</v>
      </c>
    </row>
    <row r="2321" spans="1:3">
      <c r="A2321" t="s">
        <v>2782</v>
      </c>
      <c r="B2321" s="64">
        <v>1703.5</v>
      </c>
      <c r="C2321" s="64">
        <v>439.16</v>
      </c>
    </row>
    <row r="2322" spans="1:3">
      <c r="A2322" t="s">
        <v>2783</v>
      </c>
      <c r="B2322" s="64">
        <v>1680</v>
      </c>
      <c r="C2322" s="64">
        <v>433.88</v>
      </c>
    </row>
    <row r="2323" spans="1:3">
      <c r="A2323" t="s">
        <v>2784</v>
      </c>
      <c r="B2323" s="64">
        <v>1668.5</v>
      </c>
      <c r="C2323" s="64">
        <v>430.25</v>
      </c>
    </row>
    <row r="2324" spans="1:3">
      <c r="A2324" t="s">
        <v>2785</v>
      </c>
      <c r="B2324" s="64">
        <v>1662.5</v>
      </c>
      <c r="C2324" s="64">
        <v>432.15</v>
      </c>
    </row>
    <row r="2325" spans="1:3">
      <c r="A2325" t="s">
        <v>2786</v>
      </c>
      <c r="B2325" s="64">
        <v>1679.5</v>
      </c>
      <c r="C2325" s="64">
        <v>435.33</v>
      </c>
    </row>
    <row r="2326" spans="1:3">
      <c r="A2326" t="s">
        <v>2787</v>
      </c>
      <c r="B2326" s="64">
        <v>1687</v>
      </c>
      <c r="C2326" s="64">
        <v>437.5</v>
      </c>
    </row>
    <row r="2327" spans="1:3">
      <c r="A2327" t="s">
        <v>2788</v>
      </c>
      <c r="B2327" s="64">
        <v>1704.5</v>
      </c>
      <c r="C2327" s="64">
        <v>437.84</v>
      </c>
    </row>
    <row r="2328" spans="1:3">
      <c r="A2328" t="s">
        <v>2789</v>
      </c>
      <c r="B2328" s="64">
        <v>1695</v>
      </c>
      <c r="C2328" s="64">
        <v>434.5</v>
      </c>
    </row>
    <row r="2329" spans="1:3">
      <c r="A2329" t="s">
        <v>2790</v>
      </c>
      <c r="B2329" s="64">
        <v>1694.5</v>
      </c>
      <c r="C2329" s="64">
        <v>438.88</v>
      </c>
    </row>
    <row r="2330" spans="1:3">
      <c r="A2330" t="s">
        <v>2791</v>
      </c>
      <c r="B2330" s="64">
        <v>1678.5</v>
      </c>
      <c r="C2330" s="64">
        <v>435.63</v>
      </c>
    </row>
    <row r="2331" spans="1:3">
      <c r="A2331" t="s">
        <v>2792</v>
      </c>
      <c r="B2331" s="64">
        <v>1671</v>
      </c>
      <c r="C2331" s="64">
        <v>437.43</v>
      </c>
    </row>
    <row r="2332" spans="1:3">
      <c r="A2332" t="s">
        <v>2793</v>
      </c>
      <c r="B2332" s="64">
        <v>1665</v>
      </c>
      <c r="C2332" s="64">
        <v>435.41</v>
      </c>
    </row>
    <row r="2333" spans="1:3">
      <c r="A2333" t="s">
        <v>2794</v>
      </c>
      <c r="B2333" s="64">
        <v>1663</v>
      </c>
      <c r="C2333" s="64">
        <v>431.84</v>
      </c>
    </row>
    <row r="2334" spans="1:3">
      <c r="A2334" t="s">
        <v>2795</v>
      </c>
      <c r="B2334" s="64">
        <v>1663</v>
      </c>
      <c r="C2334" s="64">
        <v>432.17</v>
      </c>
    </row>
    <row r="2335" spans="1:3">
      <c r="A2335" t="s">
        <v>2796</v>
      </c>
      <c r="B2335" s="64">
        <v>1679</v>
      </c>
      <c r="C2335" s="64">
        <v>438.27</v>
      </c>
    </row>
    <row r="2336" spans="1:3">
      <c r="A2336" t="s">
        <v>2797</v>
      </c>
      <c r="B2336" s="64">
        <v>1680.5</v>
      </c>
      <c r="C2336" s="64">
        <v>438.09</v>
      </c>
    </row>
    <row r="2337" spans="1:3">
      <c r="A2337" t="s">
        <v>2798</v>
      </c>
      <c r="B2337" s="64">
        <v>1690.5</v>
      </c>
      <c r="C2337" s="64">
        <v>439.66</v>
      </c>
    </row>
    <row r="2338" spans="1:3">
      <c r="A2338" t="s">
        <v>2799</v>
      </c>
      <c r="B2338" s="64">
        <v>1704</v>
      </c>
      <c r="C2338" s="64">
        <v>442.25</v>
      </c>
    </row>
    <row r="2339" spans="1:3">
      <c r="A2339" t="s">
        <v>2800</v>
      </c>
      <c r="B2339" s="64">
        <v>1706</v>
      </c>
      <c r="C2339" s="64">
        <v>446.48</v>
      </c>
    </row>
    <row r="2340" spans="1:3">
      <c r="A2340" t="s">
        <v>2801</v>
      </c>
      <c r="B2340" s="64">
        <v>1720.5</v>
      </c>
      <c r="C2340" s="64">
        <v>453.48</v>
      </c>
    </row>
    <row r="2341" spans="1:3">
      <c r="A2341" t="s">
        <v>2802</v>
      </c>
      <c r="B2341" s="64">
        <v>1724.5</v>
      </c>
      <c r="C2341" s="64">
        <v>451.79</v>
      </c>
    </row>
    <row r="2342" spans="1:3">
      <c r="A2342" t="s">
        <v>2803</v>
      </c>
      <c r="B2342" s="64">
        <v>1728.5</v>
      </c>
      <c r="C2342" s="64">
        <v>454.15</v>
      </c>
    </row>
    <row r="2343" spans="1:3">
      <c r="A2343" t="s">
        <v>2804</v>
      </c>
      <c r="B2343" s="64">
        <v>1718</v>
      </c>
      <c r="C2343" s="64">
        <v>457.77</v>
      </c>
    </row>
    <row r="2344" spans="1:3">
      <c r="A2344" t="s">
        <v>2805</v>
      </c>
      <c r="B2344" s="64">
        <v>1702.5</v>
      </c>
      <c r="C2344" s="64">
        <v>454</v>
      </c>
    </row>
    <row r="2345" spans="1:3">
      <c r="A2345" t="s">
        <v>2806</v>
      </c>
      <c r="B2345" s="64">
        <v>1707</v>
      </c>
      <c r="C2345" s="64">
        <v>456.3</v>
      </c>
    </row>
    <row r="2346" spans="1:3">
      <c r="A2346" t="s">
        <v>2807</v>
      </c>
      <c r="B2346" s="64">
        <v>1713.5</v>
      </c>
      <c r="C2346" s="64">
        <v>456.08</v>
      </c>
    </row>
    <row r="2347" spans="1:3">
      <c r="A2347" t="s">
        <v>2808</v>
      </c>
      <c r="B2347" s="64">
        <v>1718.5</v>
      </c>
      <c r="C2347" s="64">
        <v>456.68</v>
      </c>
    </row>
    <row r="2348" spans="1:3">
      <c r="A2348" t="s">
        <v>2809</v>
      </c>
      <c r="B2348" s="64">
        <v>1736</v>
      </c>
      <c r="C2348" s="64">
        <v>461.82</v>
      </c>
    </row>
    <row r="2349" spans="1:3">
      <c r="A2349" t="s">
        <v>2810</v>
      </c>
      <c r="B2349" s="64">
        <v>1750.5</v>
      </c>
      <c r="C2349" s="64">
        <v>469.43</v>
      </c>
    </row>
    <row r="2350" spans="1:3">
      <c r="A2350" t="s">
        <v>2811</v>
      </c>
      <c r="B2350" s="64">
        <v>1761</v>
      </c>
      <c r="C2350" s="64">
        <v>469.98</v>
      </c>
    </row>
    <row r="2351" spans="1:3">
      <c r="A2351" t="s">
        <v>2812</v>
      </c>
      <c r="B2351" s="64">
        <v>1762.5</v>
      </c>
      <c r="C2351" s="64">
        <v>471.51</v>
      </c>
    </row>
    <row r="2352" spans="1:3">
      <c r="A2352" t="s">
        <v>2813</v>
      </c>
      <c r="B2352" s="64">
        <v>1771.5</v>
      </c>
      <c r="C2352" s="64">
        <v>469.52</v>
      </c>
    </row>
    <row r="2353" spans="1:3">
      <c r="A2353" t="s">
        <v>2814</v>
      </c>
      <c r="B2353" s="64">
        <v>1787.5</v>
      </c>
      <c r="C2353" s="64">
        <v>474.01</v>
      </c>
    </row>
    <row r="2354" spans="1:3">
      <c r="A2354" t="s">
        <v>2815</v>
      </c>
      <c r="B2354" s="64">
        <v>1804.5</v>
      </c>
      <c r="C2354" s="64">
        <v>477</v>
      </c>
    </row>
    <row r="2355" spans="1:3">
      <c r="A2355" t="s">
        <v>2816</v>
      </c>
      <c r="B2355" s="64">
        <v>1792</v>
      </c>
      <c r="C2355" s="64">
        <v>475.58</v>
      </c>
    </row>
    <row r="2356" spans="1:3">
      <c r="A2356" t="s">
        <v>2817</v>
      </c>
      <c r="B2356" s="64">
        <v>1789.5</v>
      </c>
      <c r="C2356" s="64">
        <v>473.54</v>
      </c>
    </row>
    <row r="2357" spans="1:3">
      <c r="A2357" t="s">
        <v>2818</v>
      </c>
      <c r="B2357" s="64">
        <v>1790</v>
      </c>
      <c r="C2357" s="64">
        <v>471.8</v>
      </c>
    </row>
    <row r="2358" spans="1:3">
      <c r="A2358" t="s">
        <v>2819</v>
      </c>
      <c r="B2358" s="64">
        <v>1777.5</v>
      </c>
      <c r="C2358" s="64">
        <v>468.01</v>
      </c>
    </row>
    <row r="2359" spans="1:3">
      <c r="A2359" t="s">
        <v>2820</v>
      </c>
      <c r="B2359" s="64">
        <v>1793.5</v>
      </c>
      <c r="C2359" s="64">
        <v>466.81</v>
      </c>
    </row>
    <row r="2360" spans="1:3">
      <c r="A2360" t="s">
        <v>2821</v>
      </c>
      <c r="B2360" s="64">
        <v>1790.5</v>
      </c>
      <c r="C2360" s="64">
        <v>460.99</v>
      </c>
    </row>
    <row r="2361" spans="1:3">
      <c r="A2361" t="s">
        <v>2822</v>
      </c>
      <c r="B2361" s="64">
        <v>1792.5</v>
      </c>
      <c r="C2361" s="64">
        <v>452.54</v>
      </c>
    </row>
    <row r="2362" spans="1:3">
      <c r="A2362" t="s">
        <v>2823</v>
      </c>
      <c r="B2362" s="64">
        <v>1796.5</v>
      </c>
      <c r="C2362" s="64">
        <v>454.12</v>
      </c>
    </row>
    <row r="2363" spans="1:3">
      <c r="A2363" t="s">
        <v>2824</v>
      </c>
      <c r="B2363" s="64">
        <v>1803</v>
      </c>
      <c r="C2363" s="64">
        <v>453.47</v>
      </c>
    </row>
    <row r="2364" spans="1:3">
      <c r="A2364" t="s">
        <v>2825</v>
      </c>
      <c r="B2364" s="64">
        <v>1811.5</v>
      </c>
      <c r="C2364" s="64">
        <v>461.53</v>
      </c>
    </row>
    <row r="2365" spans="1:3">
      <c r="A2365" t="s">
        <v>2826</v>
      </c>
      <c r="B2365" s="64">
        <v>1814.5</v>
      </c>
      <c r="C2365" s="64">
        <v>460.65</v>
      </c>
    </row>
    <row r="2366" spans="1:3">
      <c r="A2366" t="s">
        <v>2827</v>
      </c>
      <c r="B2366" s="64">
        <v>1820.5</v>
      </c>
      <c r="C2366" s="64">
        <v>457.64</v>
      </c>
    </row>
    <row r="2367" spans="1:3">
      <c r="A2367" t="s">
        <v>2828</v>
      </c>
      <c r="B2367" s="64">
        <v>1819.5</v>
      </c>
      <c r="C2367" s="64">
        <v>459.12</v>
      </c>
    </row>
    <row r="2368" spans="1:3">
      <c r="A2368" t="s">
        <v>2829</v>
      </c>
      <c r="B2368" s="64">
        <v>1814</v>
      </c>
      <c r="C2368" s="64">
        <v>449.34</v>
      </c>
    </row>
    <row r="2369" spans="1:3">
      <c r="A2369" t="s">
        <v>2830</v>
      </c>
      <c r="B2369" s="64">
        <v>1806</v>
      </c>
      <c r="C2369" s="64">
        <v>452.29</v>
      </c>
    </row>
    <row r="2370" spans="1:3">
      <c r="A2370" t="s">
        <v>2831</v>
      </c>
      <c r="B2370" s="64">
        <v>1810</v>
      </c>
      <c r="C2370" s="64">
        <v>452.5</v>
      </c>
    </row>
    <row r="2371" spans="1:3">
      <c r="A2371" t="s">
        <v>2832</v>
      </c>
      <c r="B2371" s="64">
        <v>1805.5</v>
      </c>
      <c r="C2371" s="64">
        <v>444.05</v>
      </c>
    </row>
    <row r="2372" spans="1:3">
      <c r="A2372" t="s">
        <v>2833</v>
      </c>
      <c r="B2372" s="64">
        <v>1791.5</v>
      </c>
      <c r="C2372" s="64">
        <v>443.44</v>
      </c>
    </row>
    <row r="2373" spans="1:3">
      <c r="A2373" t="s">
        <v>2834</v>
      </c>
      <c r="B2373" s="64">
        <v>1792</v>
      </c>
      <c r="C2373" s="64">
        <v>445.33</v>
      </c>
    </row>
    <row r="2374" spans="1:3">
      <c r="A2374" t="s">
        <v>2835</v>
      </c>
      <c r="B2374" s="64">
        <v>1788</v>
      </c>
      <c r="C2374" s="64">
        <v>439.1</v>
      </c>
    </row>
    <row r="2375" spans="1:3">
      <c r="A2375" t="s">
        <v>2836</v>
      </c>
      <c r="B2375" s="64">
        <v>1777</v>
      </c>
      <c r="C2375" s="64">
        <v>431.62</v>
      </c>
    </row>
    <row r="2376" spans="1:3">
      <c r="A2376" t="s">
        <v>2837</v>
      </c>
      <c r="B2376" s="64">
        <v>1772</v>
      </c>
      <c r="C2376" s="64">
        <v>426.89</v>
      </c>
    </row>
    <row r="2377" spans="1:3">
      <c r="A2377" t="s">
        <v>2838</v>
      </c>
      <c r="B2377" s="64">
        <v>1756</v>
      </c>
      <c r="C2377" s="64">
        <v>423.23</v>
      </c>
    </row>
    <row r="2378" spans="1:3">
      <c r="A2378" t="s">
        <v>2839</v>
      </c>
      <c r="B2378" s="64">
        <v>1750</v>
      </c>
      <c r="C2378" s="64">
        <v>421.08</v>
      </c>
    </row>
    <row r="2379" spans="1:3">
      <c r="A2379" t="s">
        <v>2840</v>
      </c>
      <c r="B2379" s="64">
        <v>1737</v>
      </c>
      <c r="C2379" s="64">
        <v>417.25</v>
      </c>
    </row>
    <row r="2380" spans="1:3">
      <c r="A2380" t="s">
        <v>2841</v>
      </c>
      <c r="B2380" s="64">
        <v>1741.5</v>
      </c>
      <c r="C2380" s="64">
        <v>421.57</v>
      </c>
    </row>
    <row r="2381" spans="1:3">
      <c r="A2381" t="s">
        <v>2842</v>
      </c>
      <c r="B2381" s="64">
        <v>1751.5</v>
      </c>
      <c r="C2381" s="64">
        <v>418.82</v>
      </c>
    </row>
    <row r="2382" spans="1:3">
      <c r="A2382" t="s">
        <v>2843</v>
      </c>
      <c r="B2382" s="64">
        <v>1765.5</v>
      </c>
      <c r="C2382" s="64">
        <v>422.47</v>
      </c>
    </row>
    <row r="2383" spans="1:3">
      <c r="A2383" t="s">
        <v>2844</v>
      </c>
      <c r="B2383" s="64">
        <v>1774.5</v>
      </c>
      <c r="C2383" s="64">
        <v>432.38</v>
      </c>
    </row>
    <row r="2384" spans="1:3">
      <c r="A2384" t="s">
        <v>2845</v>
      </c>
      <c r="B2384" s="64">
        <v>1779.5</v>
      </c>
      <c r="C2384" s="64">
        <v>433.92</v>
      </c>
    </row>
    <row r="2385" spans="1:3">
      <c r="A2385" t="s">
        <v>2846</v>
      </c>
      <c r="B2385" s="64">
        <v>1774</v>
      </c>
      <c r="C2385" s="64">
        <v>435.55</v>
      </c>
    </row>
    <row r="2386" spans="1:3">
      <c r="A2386" t="s">
        <v>2847</v>
      </c>
      <c r="B2386" s="64">
        <v>1779</v>
      </c>
      <c r="C2386" s="64">
        <v>434.22</v>
      </c>
    </row>
    <row r="2387" spans="1:3">
      <c r="A2387" t="s">
        <v>2848</v>
      </c>
      <c r="B2387" s="64">
        <v>1771.5</v>
      </c>
      <c r="C2387" s="64">
        <v>432.18</v>
      </c>
    </row>
    <row r="2388" spans="1:3">
      <c r="A2388" t="s">
        <v>2849</v>
      </c>
      <c r="B2388" s="64">
        <v>1752.5</v>
      </c>
      <c r="C2388" s="64">
        <v>431.33</v>
      </c>
    </row>
    <row r="2389" spans="1:3">
      <c r="A2389" t="s">
        <v>2850</v>
      </c>
      <c r="B2389" s="64">
        <v>1751.5</v>
      </c>
      <c r="C2389" s="64">
        <v>431.72</v>
      </c>
    </row>
    <row r="2390" spans="1:3">
      <c r="A2390" t="s">
        <v>2851</v>
      </c>
      <c r="B2390" s="64">
        <v>1751.5</v>
      </c>
      <c r="C2390" s="64">
        <v>428.13</v>
      </c>
    </row>
    <row r="2391" spans="1:3">
      <c r="A2391" t="s">
        <v>2852</v>
      </c>
      <c r="B2391" s="64">
        <v>1783.5</v>
      </c>
      <c r="C2391" s="64">
        <v>436.06</v>
      </c>
    </row>
    <row r="2392" spans="1:3">
      <c r="A2392" t="s">
        <v>2853</v>
      </c>
      <c r="B2392" s="64">
        <v>1808.5</v>
      </c>
      <c r="C2392" s="64">
        <v>443.26</v>
      </c>
    </row>
    <row r="2393" spans="1:3">
      <c r="A2393" t="s">
        <v>2854</v>
      </c>
      <c r="B2393" s="64">
        <v>1805</v>
      </c>
      <c r="C2393" s="64">
        <v>439.07</v>
      </c>
    </row>
    <row r="2394" spans="1:3">
      <c r="A2394" t="s">
        <v>2855</v>
      </c>
      <c r="B2394" s="64">
        <v>1801.5</v>
      </c>
      <c r="C2394" s="64">
        <v>433.37</v>
      </c>
    </row>
    <row r="2395" spans="1:3">
      <c r="A2395" t="s">
        <v>2856</v>
      </c>
      <c r="B2395" s="64">
        <v>1801</v>
      </c>
      <c r="C2395" s="64">
        <v>433.66</v>
      </c>
    </row>
    <row r="2396" spans="1:3">
      <c r="A2396" t="s">
        <v>2857</v>
      </c>
      <c r="B2396" s="64">
        <v>1806.5</v>
      </c>
      <c r="C2396" s="64">
        <v>433.11</v>
      </c>
    </row>
    <row r="2397" spans="1:3">
      <c r="A2397" t="s">
        <v>2858</v>
      </c>
      <c r="B2397" s="64">
        <v>1805</v>
      </c>
      <c r="C2397" s="64">
        <v>432.54</v>
      </c>
    </row>
    <row r="2398" spans="1:3">
      <c r="A2398" t="s">
        <v>2859</v>
      </c>
      <c r="B2398" s="64">
        <v>1812</v>
      </c>
      <c r="C2398" s="64">
        <v>436.1</v>
      </c>
    </row>
    <row r="2399" spans="1:3">
      <c r="A2399" t="s">
        <v>2860</v>
      </c>
      <c r="B2399" s="64">
        <v>1814</v>
      </c>
      <c r="C2399" s="64">
        <v>436.06</v>
      </c>
    </row>
    <row r="2400" spans="1:3">
      <c r="A2400" t="s">
        <v>2861</v>
      </c>
      <c r="B2400" s="64">
        <v>1811</v>
      </c>
      <c r="C2400" s="64">
        <v>435.86</v>
      </c>
    </row>
    <row r="2401" spans="1:3">
      <c r="A2401" t="s">
        <v>2862</v>
      </c>
      <c r="B2401" s="64">
        <v>1815.5</v>
      </c>
      <c r="C2401" s="64">
        <v>437.36</v>
      </c>
    </row>
    <row r="2402" spans="1:3">
      <c r="A2402" t="s">
        <v>2863</v>
      </c>
      <c r="B2402" s="64">
        <v>1818.5</v>
      </c>
      <c r="C2402" s="64">
        <v>436.82</v>
      </c>
    </row>
    <row r="2403" spans="1:3">
      <c r="A2403" t="s">
        <v>2864</v>
      </c>
      <c r="B2403" s="64">
        <v>1835.5</v>
      </c>
      <c r="C2403" s="64">
        <v>443.89</v>
      </c>
    </row>
    <row r="2404" spans="1:3">
      <c r="A2404" t="s">
        <v>2865</v>
      </c>
      <c r="B2404" s="64">
        <v>1839.5</v>
      </c>
      <c r="C2404" s="64">
        <v>450.42</v>
      </c>
    </row>
    <row r="2405" spans="1:3">
      <c r="A2405" t="s">
        <v>2866</v>
      </c>
      <c r="B2405" s="64">
        <v>1839.5</v>
      </c>
      <c r="C2405" s="64">
        <v>452.97</v>
      </c>
    </row>
    <row r="2406" spans="1:3">
      <c r="A2406" t="s">
        <v>2867</v>
      </c>
      <c r="B2406" s="64">
        <v>1854.5</v>
      </c>
      <c r="C2406" s="64">
        <v>452.1</v>
      </c>
    </row>
    <row r="2407" spans="1:3">
      <c r="A2407" t="s">
        <v>2868</v>
      </c>
      <c r="B2407" s="64">
        <v>1866.5</v>
      </c>
      <c r="C2407" s="64">
        <v>456.36</v>
      </c>
    </row>
    <row r="2408" spans="1:3">
      <c r="A2408" t="s">
        <v>2869</v>
      </c>
      <c r="B2408" s="64">
        <v>1867.5</v>
      </c>
      <c r="C2408" s="64">
        <v>456.16</v>
      </c>
    </row>
    <row r="2409" spans="1:3">
      <c r="A2409" t="s">
        <v>2870</v>
      </c>
      <c r="B2409" s="64">
        <v>1869</v>
      </c>
      <c r="C2409" s="64">
        <v>453.42</v>
      </c>
    </row>
    <row r="2410" spans="1:3">
      <c r="A2410" t="s">
        <v>2871</v>
      </c>
      <c r="B2410" s="64">
        <v>1868</v>
      </c>
      <c r="C2410" s="64">
        <v>457.28</v>
      </c>
    </row>
    <row r="2411" spans="1:3">
      <c r="A2411" t="s">
        <v>2872</v>
      </c>
      <c r="B2411" s="64">
        <v>1869</v>
      </c>
      <c r="C2411" s="64">
        <v>452.87</v>
      </c>
    </row>
    <row r="2412" spans="1:3">
      <c r="A2412" t="s">
        <v>2873</v>
      </c>
      <c r="B2412" s="64">
        <v>1872.5</v>
      </c>
      <c r="C2412" s="64">
        <v>450.34</v>
      </c>
    </row>
    <row r="2413" spans="1:3">
      <c r="A2413" t="s">
        <v>2874</v>
      </c>
      <c r="B2413" s="64">
        <v>1867</v>
      </c>
      <c r="C2413" s="64">
        <v>449.01</v>
      </c>
    </row>
    <row r="2414" spans="1:3">
      <c r="A2414" t="s">
        <v>2875</v>
      </c>
      <c r="B2414" s="64">
        <v>1861.5</v>
      </c>
      <c r="C2414" s="64">
        <v>447.48</v>
      </c>
    </row>
    <row r="2415" spans="1:3">
      <c r="A2415" t="s">
        <v>2876</v>
      </c>
      <c r="B2415" s="64">
        <v>1853.5</v>
      </c>
      <c r="C2415" s="64">
        <v>450.43</v>
      </c>
    </row>
    <row r="2416" spans="1:3">
      <c r="A2416" t="s">
        <v>2877</v>
      </c>
      <c r="B2416" s="64">
        <v>1862.5</v>
      </c>
      <c r="C2416" s="64">
        <v>450.42</v>
      </c>
    </row>
    <row r="2417" spans="1:3">
      <c r="A2417" t="s">
        <v>2878</v>
      </c>
      <c r="B2417" s="64">
        <v>1873</v>
      </c>
      <c r="C2417" s="64">
        <v>459.86</v>
      </c>
    </row>
    <row r="2418" spans="1:3">
      <c r="A2418" t="s">
        <v>2879</v>
      </c>
      <c r="B2418" s="64">
        <v>1883.5</v>
      </c>
      <c r="C2418" s="64">
        <v>467.14</v>
      </c>
    </row>
    <row r="2419" spans="1:3">
      <c r="A2419" t="s">
        <v>2880</v>
      </c>
      <c r="B2419" s="64">
        <v>1891</v>
      </c>
      <c r="C2419" s="64">
        <v>468.53</v>
      </c>
    </row>
    <row r="2420" spans="1:3">
      <c r="A2420" t="s">
        <v>2881</v>
      </c>
      <c r="B2420" s="64">
        <v>1894</v>
      </c>
      <c r="C2420" s="64">
        <v>472.55</v>
      </c>
    </row>
    <row r="2421" spans="1:3">
      <c r="A2421" t="s">
        <v>2882</v>
      </c>
      <c r="B2421" s="64">
        <v>1905.5</v>
      </c>
      <c r="C2421" s="64">
        <v>477.69</v>
      </c>
    </row>
    <row r="2422" spans="1:3">
      <c r="A2422" t="s">
        <v>2883</v>
      </c>
      <c r="B2422" s="64">
        <v>1932.5</v>
      </c>
      <c r="C2422" s="64">
        <v>483.49</v>
      </c>
    </row>
    <row r="2423" spans="1:3">
      <c r="A2423" t="s">
        <v>2884</v>
      </c>
      <c r="B2423" s="64">
        <v>1936.5</v>
      </c>
      <c r="C2423" s="64">
        <v>485.46</v>
      </c>
    </row>
    <row r="2424" spans="1:3">
      <c r="A2424" t="s">
        <v>2885</v>
      </c>
      <c r="B2424" s="64">
        <v>1938</v>
      </c>
      <c r="C2424" s="64">
        <v>483.05</v>
      </c>
    </row>
    <row r="2425" spans="1:3">
      <c r="A2425" t="s">
        <v>2886</v>
      </c>
      <c r="B2425" s="64">
        <v>1933</v>
      </c>
      <c r="C2425" s="64">
        <v>483.37</v>
      </c>
    </row>
    <row r="2426" spans="1:3">
      <c r="A2426" t="s">
        <v>2887</v>
      </c>
      <c r="B2426" s="64">
        <v>1941</v>
      </c>
      <c r="C2426" s="64">
        <v>484.28</v>
      </c>
    </row>
    <row r="2427" spans="1:3">
      <c r="A2427" t="s">
        <v>2888</v>
      </c>
      <c r="B2427" s="64">
        <v>1941.5</v>
      </c>
      <c r="C2427" s="64">
        <v>486.47</v>
      </c>
    </row>
    <row r="2428" spans="1:3">
      <c r="A2428" t="s">
        <v>2889</v>
      </c>
      <c r="B2428" s="64">
        <v>1944</v>
      </c>
      <c r="C2428" s="64">
        <v>475.89</v>
      </c>
    </row>
    <row r="2429" spans="1:3">
      <c r="A2429" t="s">
        <v>2890</v>
      </c>
      <c r="B2429" s="64">
        <v>1946.5</v>
      </c>
      <c r="C2429" s="64">
        <v>476.15</v>
      </c>
    </row>
    <row r="2430" spans="1:3">
      <c r="A2430" t="s">
        <v>2891</v>
      </c>
      <c r="B2430" s="64">
        <v>1943</v>
      </c>
      <c r="C2430" s="64">
        <v>467.52</v>
      </c>
    </row>
    <row r="2431" spans="1:3">
      <c r="A2431" t="s">
        <v>2892</v>
      </c>
      <c r="B2431" s="64">
        <v>1949.5</v>
      </c>
      <c r="C2431" s="64">
        <v>471.24</v>
      </c>
    </row>
    <row r="2432" spans="1:3">
      <c r="A2432" t="s">
        <v>2893</v>
      </c>
      <c r="B2432" s="64">
        <v>1950.5</v>
      </c>
      <c r="C2432" s="64">
        <v>467.75</v>
      </c>
    </row>
    <row r="2433" spans="1:3">
      <c r="A2433" t="s">
        <v>2894</v>
      </c>
      <c r="B2433" s="64">
        <v>1951.5</v>
      </c>
      <c r="C2433" s="64">
        <v>466.09</v>
      </c>
    </row>
    <row r="2434" spans="1:3">
      <c r="A2434" t="s">
        <v>2895</v>
      </c>
      <c r="B2434" s="64">
        <v>1960.5</v>
      </c>
      <c r="C2434" s="64">
        <v>467.9</v>
      </c>
    </row>
    <row r="2435" spans="1:3">
      <c r="A2435" t="s">
        <v>2896</v>
      </c>
      <c r="B2435" s="64">
        <v>1962</v>
      </c>
      <c r="C2435" s="64">
        <v>467.14</v>
      </c>
    </row>
    <row r="2436" spans="1:3">
      <c r="A2436" t="s">
        <v>2897</v>
      </c>
      <c r="B2436" s="64">
        <v>1960.5</v>
      </c>
      <c r="C2436" s="64">
        <v>467.12</v>
      </c>
    </row>
    <row r="2437" spans="1:3">
      <c r="A2437" t="s">
        <v>2898</v>
      </c>
      <c r="B2437" s="64">
        <v>1971.5</v>
      </c>
      <c r="C2437" s="64">
        <v>469.85</v>
      </c>
    </row>
    <row r="2438" spans="1:3">
      <c r="A2438" t="s">
        <v>2899</v>
      </c>
      <c r="B2438" s="64">
        <v>1974</v>
      </c>
      <c r="C2438" s="64">
        <v>471.01</v>
      </c>
    </row>
    <row r="2439" spans="1:3">
      <c r="A2439" t="s">
        <v>2900</v>
      </c>
      <c r="B2439" s="64">
        <v>1999.5</v>
      </c>
      <c r="C2439" s="64">
        <v>474.72</v>
      </c>
    </row>
    <row r="2440" spans="1:3">
      <c r="A2440" t="s">
        <v>2901</v>
      </c>
      <c r="B2440" s="64">
        <v>2013.5</v>
      </c>
      <c r="C2440" s="64">
        <v>474.43</v>
      </c>
    </row>
    <row r="2441" spans="1:3">
      <c r="A2441" t="s">
        <v>2902</v>
      </c>
      <c r="B2441" s="64">
        <v>2051</v>
      </c>
      <c r="C2441" s="64">
        <v>481.79</v>
      </c>
    </row>
    <row r="2442" spans="1:3">
      <c r="A2442" t="s">
        <v>2903</v>
      </c>
      <c r="B2442" s="64">
        <v>2072</v>
      </c>
      <c r="C2442" s="64">
        <v>491.69</v>
      </c>
    </row>
    <row r="2443" spans="1:3">
      <c r="A2443" t="s">
        <v>2904</v>
      </c>
      <c r="B2443" s="64">
        <v>2079</v>
      </c>
      <c r="C2443" s="64">
        <v>490.91</v>
      </c>
    </row>
    <row r="2444" spans="1:3">
      <c r="A2444" t="s">
        <v>2905</v>
      </c>
      <c r="B2444" s="64">
        <v>2078</v>
      </c>
      <c r="C2444" s="64">
        <v>492.65</v>
      </c>
    </row>
    <row r="2445" spans="1:3">
      <c r="A2445" t="s">
        <v>2906</v>
      </c>
      <c r="B2445" s="64">
        <v>2076.5</v>
      </c>
      <c r="C2445" s="64">
        <v>493.46</v>
      </c>
    </row>
    <row r="2446" spans="1:3">
      <c r="A2446" t="s">
        <v>2907</v>
      </c>
      <c r="B2446" s="64">
        <v>2077</v>
      </c>
      <c r="C2446" s="64">
        <v>493.94</v>
      </c>
    </row>
    <row r="2447" spans="1:3">
      <c r="A2447" t="s">
        <v>2908</v>
      </c>
      <c r="B2447" s="64">
        <v>2073.5</v>
      </c>
      <c r="C2447" s="64">
        <v>495.34</v>
      </c>
    </row>
    <row r="2448" spans="1:3">
      <c r="A2448" t="s">
        <v>2909</v>
      </c>
      <c r="B2448" s="64">
        <v>2073.5</v>
      </c>
      <c r="C2448" s="64">
        <v>500.48</v>
      </c>
    </row>
    <row r="2449" spans="1:3">
      <c r="A2449" t="s">
        <v>2910</v>
      </c>
      <c r="B2449" s="64">
        <v>2068.5</v>
      </c>
      <c r="C2449" s="64">
        <v>500.48</v>
      </c>
    </row>
    <row r="2450" spans="1:3">
      <c r="A2450" t="s">
        <v>2911</v>
      </c>
      <c r="B2450" s="64">
        <v>2064.5</v>
      </c>
      <c r="C2450" s="64">
        <v>498.07</v>
      </c>
    </row>
    <row r="2451" spans="1:3">
      <c r="A2451" t="s">
        <v>2912</v>
      </c>
      <c r="B2451" s="64">
        <v>2057</v>
      </c>
      <c r="C2451" s="64">
        <v>497.7</v>
      </c>
    </row>
    <row r="2452" spans="1:3">
      <c r="A2452" t="s">
        <v>2913</v>
      </c>
      <c r="B2452" s="64">
        <v>2055</v>
      </c>
      <c r="C2452" s="64">
        <v>503.06</v>
      </c>
    </row>
    <row r="2453" spans="1:3">
      <c r="A2453" t="s">
        <v>2914</v>
      </c>
      <c r="B2453" s="64">
        <v>2054</v>
      </c>
      <c r="C2453" s="64">
        <v>500.12</v>
      </c>
    </row>
    <row r="2454" spans="1:3">
      <c r="A2454" t="s">
        <v>2915</v>
      </c>
      <c r="B2454" s="64">
        <v>2050.5</v>
      </c>
      <c r="C2454" s="64">
        <v>504.92</v>
      </c>
    </row>
    <row r="2455" spans="1:3">
      <c r="A2455" t="s">
        <v>2916</v>
      </c>
      <c r="B2455" s="64">
        <v>2049.5</v>
      </c>
      <c r="C2455" s="64">
        <v>504.31</v>
      </c>
    </row>
    <row r="2456" spans="1:3">
      <c r="A2456" t="s">
        <v>2917</v>
      </c>
      <c r="B2456" s="64">
        <v>2046</v>
      </c>
      <c r="C2456" s="64">
        <v>503.07</v>
      </c>
    </row>
    <row r="2457" spans="1:3">
      <c r="A2457" t="s">
        <v>2918</v>
      </c>
      <c r="B2457" s="64">
        <v>2042</v>
      </c>
      <c r="C2457" s="64">
        <v>502.83</v>
      </c>
    </row>
    <row r="2458" spans="1:3">
      <c r="A2458" t="s">
        <v>2919</v>
      </c>
      <c r="B2458" s="64">
        <v>2056</v>
      </c>
      <c r="C2458" s="64">
        <v>501.83</v>
      </c>
    </row>
    <row r="2459" spans="1:3">
      <c r="A2459" t="s">
        <v>2920</v>
      </c>
      <c r="B2459" s="64">
        <v>2062</v>
      </c>
      <c r="C2459" s="64">
        <v>506.01</v>
      </c>
    </row>
    <row r="2460" spans="1:3">
      <c r="A2460" t="s">
        <v>2921</v>
      </c>
      <c r="B2460" s="64">
        <v>2090.5</v>
      </c>
      <c r="C2460" s="64">
        <v>514.52</v>
      </c>
    </row>
    <row r="2461" spans="1:3">
      <c r="A2461" t="s">
        <v>2922</v>
      </c>
      <c r="B2461" s="64">
        <v>2100</v>
      </c>
      <c r="C2461" s="64">
        <v>518.77</v>
      </c>
    </row>
    <row r="2462" spans="1:3">
      <c r="A2462" t="s">
        <v>2923</v>
      </c>
      <c r="B2462" s="64">
        <v>2105.5</v>
      </c>
      <c r="C2462" s="64">
        <v>524.28</v>
      </c>
    </row>
    <row r="2463" spans="1:3">
      <c r="A2463" t="s">
        <v>2924</v>
      </c>
      <c r="B2463" s="64">
        <v>2108</v>
      </c>
      <c r="C2463" s="64">
        <v>523.99</v>
      </c>
    </row>
    <row r="2464" spans="1:3">
      <c r="A2464" t="s">
        <v>2925</v>
      </c>
      <c r="B2464" s="64">
        <v>2117.5</v>
      </c>
      <c r="C2464" s="64">
        <v>522.45000000000005</v>
      </c>
    </row>
    <row r="2465" spans="1:3">
      <c r="A2465" t="s">
        <v>2926</v>
      </c>
      <c r="B2465" s="64">
        <v>2124.5</v>
      </c>
      <c r="C2465" s="64">
        <v>521.86</v>
      </c>
    </row>
    <row r="2466" spans="1:3">
      <c r="A2466" t="s">
        <v>2927</v>
      </c>
      <c r="B2466" s="64">
        <v>2128.5</v>
      </c>
      <c r="C2466" s="64">
        <v>524.26</v>
      </c>
    </row>
    <row r="2467" spans="1:3">
      <c r="A2467" t="s">
        <v>2928</v>
      </c>
      <c r="B2467" s="64">
        <v>2136.5</v>
      </c>
      <c r="C2467" s="64">
        <v>527.66</v>
      </c>
    </row>
    <row r="2468" spans="1:3">
      <c r="A2468" t="s">
        <v>2929</v>
      </c>
      <c r="B2468" s="64">
        <v>2129</v>
      </c>
      <c r="C2468" s="64">
        <v>520.91999999999996</v>
      </c>
    </row>
    <row r="2469" spans="1:3">
      <c r="A2469" t="s">
        <v>2930</v>
      </c>
      <c r="B2469" s="64">
        <v>2137</v>
      </c>
      <c r="C2469" s="64">
        <v>523.65</v>
      </c>
    </row>
    <row r="2470" spans="1:3">
      <c r="A2470" t="s">
        <v>2931</v>
      </c>
      <c r="B2470" s="64">
        <v>2133</v>
      </c>
      <c r="C2470" s="64">
        <v>515.59</v>
      </c>
    </row>
    <row r="2471" spans="1:3">
      <c r="A2471" t="s">
        <v>2932</v>
      </c>
      <c r="B2471" s="64">
        <v>2134</v>
      </c>
      <c r="C2471" s="64">
        <v>516.83000000000004</v>
      </c>
    </row>
    <row r="2472" spans="1:3">
      <c r="A2472" t="s">
        <v>2933</v>
      </c>
      <c r="B2472" s="64">
        <v>2124</v>
      </c>
      <c r="C2472" s="64">
        <v>508.5</v>
      </c>
    </row>
    <row r="2473" spans="1:3">
      <c r="A2473" t="s">
        <v>2934</v>
      </c>
      <c r="B2473" s="64">
        <v>2129.5</v>
      </c>
      <c r="C2473" s="64">
        <v>507.75</v>
      </c>
    </row>
    <row r="2474" spans="1:3">
      <c r="A2474" t="s">
        <v>2935</v>
      </c>
      <c r="B2474" s="64">
        <v>2128.5</v>
      </c>
      <c r="C2474" s="64">
        <v>511.54</v>
      </c>
    </row>
    <row r="2475" spans="1:3">
      <c r="A2475" t="s">
        <v>2936</v>
      </c>
      <c r="B2475" s="64">
        <v>2117.5</v>
      </c>
      <c r="C2475" s="64">
        <v>505.49</v>
      </c>
    </row>
    <row r="2476" spans="1:3">
      <c r="A2476" t="s">
        <v>2937</v>
      </c>
      <c r="B2476" s="64">
        <v>2117.5</v>
      </c>
      <c r="C2476" s="64">
        <v>504.17</v>
      </c>
    </row>
    <row r="2477" spans="1:3">
      <c r="A2477" t="s">
        <v>2938</v>
      </c>
      <c r="B2477" s="64">
        <v>2124</v>
      </c>
      <c r="C2477" s="64">
        <v>508.5</v>
      </c>
    </row>
    <row r="2478" spans="1:3">
      <c r="A2478" t="s">
        <v>2939</v>
      </c>
      <c r="B2478" s="64">
        <v>2136.5</v>
      </c>
      <c r="C2478" s="64">
        <v>512.97</v>
      </c>
    </row>
    <row r="2479" spans="1:3">
      <c r="A2479" t="s">
        <v>2940</v>
      </c>
      <c r="B2479" s="64">
        <v>2127.5</v>
      </c>
      <c r="C2479" s="64">
        <v>508.24</v>
      </c>
    </row>
    <row r="2480" spans="1:3">
      <c r="A2480" t="s">
        <v>2941</v>
      </c>
      <c r="B2480" s="64">
        <v>2125</v>
      </c>
      <c r="C2480" s="64">
        <v>505.35</v>
      </c>
    </row>
    <row r="2481" spans="1:3">
      <c r="A2481" t="s">
        <v>2942</v>
      </c>
      <c r="B2481" s="64">
        <v>2132.5</v>
      </c>
      <c r="C2481" s="64">
        <v>508.46</v>
      </c>
    </row>
    <row r="2482" spans="1:3">
      <c r="A2482" t="s">
        <v>2943</v>
      </c>
      <c r="B2482" s="64">
        <v>2145</v>
      </c>
      <c r="C2482" s="64">
        <v>508.05</v>
      </c>
    </row>
    <row r="2483" spans="1:3">
      <c r="A2483" t="s">
        <v>2944</v>
      </c>
      <c r="B2483" s="64">
        <v>2181.5</v>
      </c>
      <c r="C2483" s="64">
        <v>511.97</v>
      </c>
    </row>
    <row r="2484" spans="1:3">
      <c r="A2484" t="s">
        <v>2945</v>
      </c>
      <c r="B2484" s="64">
        <v>2185.5</v>
      </c>
      <c r="C2484" s="64">
        <v>510.27</v>
      </c>
    </row>
    <row r="2485" spans="1:3">
      <c r="A2485" t="s">
        <v>2946</v>
      </c>
      <c r="B2485" s="64">
        <v>2179</v>
      </c>
      <c r="C2485" s="64">
        <v>512.83000000000004</v>
      </c>
    </row>
    <row r="2486" spans="1:3">
      <c r="A2486" t="s">
        <v>2947</v>
      </c>
      <c r="B2486" s="64">
        <v>2180</v>
      </c>
      <c r="C2486" s="64">
        <v>512.1</v>
      </c>
    </row>
    <row r="2487" spans="1:3">
      <c r="A2487" t="s">
        <v>2948</v>
      </c>
      <c r="B2487" s="64">
        <v>2174.5</v>
      </c>
      <c r="C2487" s="64">
        <v>512.37</v>
      </c>
    </row>
    <row r="2488" spans="1:3">
      <c r="A2488" t="s">
        <v>2949</v>
      </c>
      <c r="B2488" s="64">
        <v>2168.5</v>
      </c>
      <c r="C2488" s="64">
        <v>507.01</v>
      </c>
    </row>
    <row r="2489" spans="1:3">
      <c r="A2489" t="s">
        <v>2950</v>
      </c>
      <c r="B2489" s="64">
        <v>2166.5</v>
      </c>
      <c r="C2489" s="64">
        <v>501.62</v>
      </c>
    </row>
    <row r="2490" spans="1:3">
      <c r="A2490" t="s">
        <v>2951</v>
      </c>
      <c r="B2490" s="64">
        <v>2168</v>
      </c>
      <c r="C2490" s="64">
        <v>501.04</v>
      </c>
    </row>
    <row r="2491" spans="1:3">
      <c r="A2491" t="s">
        <v>2952</v>
      </c>
      <c r="B2491" s="64">
        <v>2169.5</v>
      </c>
      <c r="C2491" s="64">
        <v>501.5</v>
      </c>
    </row>
    <row r="2492" spans="1:3">
      <c r="A2492" t="s">
        <v>2953</v>
      </c>
      <c r="B2492" s="64">
        <v>2172</v>
      </c>
      <c r="C2492" s="64">
        <v>499.65</v>
      </c>
    </row>
    <row r="2493" spans="1:3">
      <c r="A2493" t="s">
        <v>2954</v>
      </c>
      <c r="B2493" s="64">
        <v>2175.5</v>
      </c>
      <c r="C2493" s="64">
        <v>500.81</v>
      </c>
    </row>
    <row r="2494" spans="1:3">
      <c r="A2494" t="s">
        <v>2955</v>
      </c>
      <c r="B2494" s="64">
        <v>2190</v>
      </c>
      <c r="C2494" s="64">
        <v>509.3</v>
      </c>
    </row>
    <row r="2495" spans="1:3">
      <c r="A2495" t="s">
        <v>2956</v>
      </c>
      <c r="B2495" s="64">
        <v>2202</v>
      </c>
      <c r="C2495" s="64">
        <v>509.02</v>
      </c>
    </row>
    <row r="2496" spans="1:3">
      <c r="A2496" t="s">
        <v>2957</v>
      </c>
      <c r="B2496" s="64">
        <v>2201</v>
      </c>
      <c r="C2496" s="64">
        <v>505.05</v>
      </c>
    </row>
    <row r="2497" spans="1:3">
      <c r="A2497" t="s">
        <v>2958</v>
      </c>
      <c r="B2497" s="64">
        <v>2202</v>
      </c>
      <c r="C2497" s="64">
        <v>504.01</v>
      </c>
    </row>
    <row r="2498" spans="1:3">
      <c r="A2498" t="s">
        <v>2959</v>
      </c>
      <c r="B2498" s="64">
        <v>2204.5</v>
      </c>
      <c r="C2498" s="64">
        <v>502.62</v>
      </c>
    </row>
    <row r="2499" spans="1:3">
      <c r="A2499" t="s">
        <v>2960</v>
      </c>
      <c r="B2499" s="64">
        <v>2206.5</v>
      </c>
      <c r="C2499" s="64">
        <v>502.62</v>
      </c>
    </row>
    <row r="2500" spans="1:3">
      <c r="A2500" t="s">
        <v>2961</v>
      </c>
      <c r="B2500" s="64">
        <v>2211</v>
      </c>
      <c r="C2500" s="64">
        <v>498.09</v>
      </c>
    </row>
    <row r="2501" spans="1:3">
      <c r="A2501" t="s">
        <v>2962</v>
      </c>
      <c r="B2501" s="64">
        <v>2207.5</v>
      </c>
      <c r="C2501" s="64">
        <v>493.85</v>
      </c>
    </row>
    <row r="2502" spans="1:3">
      <c r="A2502" t="s">
        <v>2963</v>
      </c>
      <c r="B2502" s="64">
        <v>2207</v>
      </c>
      <c r="C2502" s="64">
        <v>491.32</v>
      </c>
    </row>
    <row r="2503" spans="1:3">
      <c r="A2503" t="s">
        <v>2964</v>
      </c>
      <c r="B2503" s="64">
        <v>2197</v>
      </c>
      <c r="C2503" s="64">
        <v>489.86</v>
      </c>
    </row>
    <row r="2504" spans="1:3">
      <c r="A2504" t="s">
        <v>2965</v>
      </c>
      <c r="B2504" s="64">
        <v>2181.5</v>
      </c>
      <c r="C2504" s="64">
        <v>483.7</v>
      </c>
    </row>
    <row r="2505" spans="1:3">
      <c r="A2505" t="s">
        <v>2966</v>
      </c>
      <c r="B2505" s="64">
        <v>2176.5</v>
      </c>
      <c r="C2505" s="64">
        <v>475.43</v>
      </c>
    </row>
    <row r="2506" spans="1:3">
      <c r="A2506" t="s">
        <v>2967</v>
      </c>
      <c r="B2506" s="64">
        <v>2130.5</v>
      </c>
      <c r="C2506" s="64">
        <v>458.37</v>
      </c>
    </row>
    <row r="2507" spans="1:3">
      <c r="A2507" t="s">
        <v>2968</v>
      </c>
      <c r="B2507" s="64">
        <v>2125.5</v>
      </c>
      <c r="C2507" s="64">
        <v>459.17</v>
      </c>
    </row>
    <row r="2508" spans="1:3">
      <c r="A2508" t="s">
        <v>2969</v>
      </c>
      <c r="B2508" s="64">
        <v>2073</v>
      </c>
      <c r="C2508" s="64">
        <v>436.88</v>
      </c>
    </row>
    <row r="2509" spans="1:3">
      <c r="A2509" t="s">
        <v>2970</v>
      </c>
      <c r="B2509" s="64">
        <v>2039</v>
      </c>
      <c r="C2509" s="64">
        <v>439.06</v>
      </c>
    </row>
    <row r="2510" spans="1:3">
      <c r="A2510" t="s">
        <v>2971</v>
      </c>
      <c r="B2510" s="64">
        <v>2024</v>
      </c>
      <c r="C2510" s="64">
        <v>427.55</v>
      </c>
    </row>
    <row r="2511" spans="1:3">
      <c r="A2511" t="s">
        <v>2972</v>
      </c>
      <c r="B2511" s="64">
        <v>1985</v>
      </c>
      <c r="C2511" s="64">
        <v>412</v>
      </c>
    </row>
    <row r="2512" spans="1:3">
      <c r="A2512" t="s">
        <v>2973</v>
      </c>
      <c r="B2512" s="64">
        <v>1924</v>
      </c>
      <c r="C2512" s="64">
        <v>396.54</v>
      </c>
    </row>
    <row r="2513" spans="1:3">
      <c r="A2513" t="s">
        <v>2974</v>
      </c>
      <c r="B2513" s="64">
        <v>1842.5</v>
      </c>
      <c r="C2513" s="64">
        <v>366.3</v>
      </c>
    </row>
    <row r="2514" spans="1:3">
      <c r="A2514" t="s">
        <v>2975</v>
      </c>
      <c r="B2514" s="64">
        <v>1799.5</v>
      </c>
      <c r="C2514" s="64">
        <v>359.83</v>
      </c>
    </row>
    <row r="2515" spans="1:3">
      <c r="A2515" t="s">
        <v>2976</v>
      </c>
      <c r="B2515" s="64">
        <v>1707.5</v>
      </c>
      <c r="C2515" s="64">
        <v>326.61</v>
      </c>
    </row>
    <row r="2516" spans="1:3">
      <c r="A2516" t="s">
        <v>2977</v>
      </c>
      <c r="B2516" s="64">
        <v>1648</v>
      </c>
      <c r="C2516" s="64">
        <v>323.2</v>
      </c>
    </row>
    <row r="2517" spans="1:3">
      <c r="A2517" t="s">
        <v>2978</v>
      </c>
      <c r="B2517" s="64">
        <v>1621</v>
      </c>
      <c r="C2517" s="64">
        <v>321.05</v>
      </c>
    </row>
    <row r="2518" spans="1:3">
      <c r="A2518" t="s">
        <v>2979</v>
      </c>
      <c r="B2518" s="64">
        <v>1611</v>
      </c>
      <c r="C2518" s="64">
        <v>313.49</v>
      </c>
    </row>
    <row r="2519" spans="1:3">
      <c r="A2519" t="s">
        <v>2980</v>
      </c>
      <c r="B2519" s="64">
        <v>1565.5</v>
      </c>
      <c r="C2519" s="64">
        <v>307.44</v>
      </c>
    </row>
    <row r="2520" spans="1:3">
      <c r="A2520" t="s">
        <v>2981</v>
      </c>
      <c r="B2520" s="64">
        <v>1520.5</v>
      </c>
      <c r="C2520" s="64">
        <v>303.37</v>
      </c>
    </row>
    <row r="2521" spans="1:3">
      <c r="A2521" t="s">
        <v>2982</v>
      </c>
      <c r="B2521" s="64">
        <v>1511.5</v>
      </c>
      <c r="C2521" s="64">
        <v>302.06</v>
      </c>
    </row>
    <row r="2522" spans="1:3">
      <c r="A2522" t="s">
        <v>2983</v>
      </c>
      <c r="B2522" s="64">
        <v>1474</v>
      </c>
      <c r="C2522" s="64">
        <v>291.42</v>
      </c>
    </row>
    <row r="2523" spans="1:3">
      <c r="A2523" t="s">
        <v>2984</v>
      </c>
      <c r="B2523" s="64">
        <v>1442.5</v>
      </c>
      <c r="C2523" s="64">
        <v>278.74</v>
      </c>
    </row>
    <row r="2524" spans="1:3">
      <c r="A2524" t="s">
        <v>2985</v>
      </c>
      <c r="B2524" s="64">
        <v>1422.5</v>
      </c>
      <c r="C2524" s="64">
        <v>273.77</v>
      </c>
    </row>
    <row r="2525" spans="1:3">
      <c r="A2525" t="s">
        <v>2986</v>
      </c>
      <c r="B2525" s="64">
        <v>1378.5</v>
      </c>
      <c r="C2525" s="64">
        <v>262.07</v>
      </c>
    </row>
    <row r="2526" spans="1:3">
      <c r="A2526" t="s">
        <v>2987</v>
      </c>
      <c r="B2526" s="64">
        <v>1338.5</v>
      </c>
      <c r="C2526" s="64">
        <v>254.23</v>
      </c>
    </row>
    <row r="2527" spans="1:3">
      <c r="A2527" t="s">
        <v>2988</v>
      </c>
      <c r="B2527" s="64">
        <v>1349</v>
      </c>
      <c r="C2527" s="64">
        <v>253.81</v>
      </c>
    </row>
    <row r="2528" spans="1:3">
      <c r="A2528" t="s">
        <v>2989</v>
      </c>
      <c r="B2528" s="64">
        <v>1402.5</v>
      </c>
      <c r="C2528" s="64">
        <v>264.52</v>
      </c>
    </row>
    <row r="2529" spans="1:3">
      <c r="A2529" t="s">
        <v>2990</v>
      </c>
      <c r="B2529" s="64">
        <v>1420.5</v>
      </c>
      <c r="C2529" s="64">
        <v>272.27999999999997</v>
      </c>
    </row>
    <row r="2530" spans="1:3">
      <c r="A2530" t="s">
        <v>2991</v>
      </c>
      <c r="B2530" s="64">
        <v>1477.5</v>
      </c>
      <c r="C2530" s="64">
        <v>286.83999999999997</v>
      </c>
    </row>
    <row r="2531" spans="1:3">
      <c r="A2531" t="s">
        <v>2992</v>
      </c>
      <c r="B2531" s="64">
        <v>1506</v>
      </c>
      <c r="C2531" s="64">
        <v>295.29000000000002</v>
      </c>
    </row>
    <row r="2532" spans="1:3">
      <c r="A2532" t="s">
        <v>2993</v>
      </c>
      <c r="B2532" s="64">
        <v>1525.5</v>
      </c>
      <c r="C2532" s="64">
        <v>294.67</v>
      </c>
    </row>
    <row r="2533" spans="1:3">
      <c r="A2533" t="s">
        <v>2994</v>
      </c>
      <c r="B2533" s="64">
        <v>1522.5</v>
      </c>
      <c r="C2533" s="64">
        <v>293.52</v>
      </c>
    </row>
    <row r="2534" spans="1:3">
      <c r="A2534" t="s">
        <v>2995</v>
      </c>
      <c r="B2534" s="64">
        <v>1505</v>
      </c>
      <c r="C2534" s="64">
        <v>287.43</v>
      </c>
    </row>
    <row r="2535" spans="1:3">
      <c r="A2535" t="s">
        <v>2996</v>
      </c>
      <c r="B2535" s="64">
        <v>1494</v>
      </c>
      <c r="C2535" s="64">
        <v>284.08</v>
      </c>
    </row>
    <row r="2536" spans="1:3">
      <c r="A2536" t="s">
        <v>2997</v>
      </c>
      <c r="B2536" s="64">
        <v>1446</v>
      </c>
      <c r="C2536" s="64">
        <v>275.8</v>
      </c>
    </row>
    <row r="2537" spans="1:3">
      <c r="A2537" t="s">
        <v>2998</v>
      </c>
      <c r="B2537" s="64">
        <v>1435.5</v>
      </c>
      <c r="C2537" s="64">
        <v>270.54000000000002</v>
      </c>
    </row>
    <row r="2538" spans="1:3">
      <c r="A2538" t="s">
        <v>2999</v>
      </c>
      <c r="B2538" s="64">
        <v>1388</v>
      </c>
      <c r="C2538" s="64">
        <v>256.7</v>
      </c>
    </row>
    <row r="2539" spans="1:3">
      <c r="A2539" t="s">
        <v>3000</v>
      </c>
      <c r="B2539" s="64">
        <v>1364</v>
      </c>
      <c r="C2539" s="64">
        <v>247.82</v>
      </c>
    </row>
    <row r="2540" spans="1:3">
      <c r="A2540" t="s">
        <v>3001</v>
      </c>
      <c r="B2540" s="64">
        <v>1352.5</v>
      </c>
      <c r="C2540" s="64">
        <v>238.49</v>
      </c>
    </row>
    <row r="2541" spans="1:3">
      <c r="A2541" t="s">
        <v>3002</v>
      </c>
      <c r="B2541" s="64">
        <v>1366</v>
      </c>
      <c r="C2541" s="64">
        <v>239.27</v>
      </c>
    </row>
    <row r="2542" spans="1:3">
      <c r="A2542" t="s">
        <v>3003</v>
      </c>
      <c r="B2542" s="64">
        <v>1380</v>
      </c>
      <c r="C2542" s="64">
        <v>251</v>
      </c>
    </row>
    <row r="2543" spans="1:3">
      <c r="A2543" t="s">
        <v>3004</v>
      </c>
      <c r="B2543" s="64">
        <v>1414</v>
      </c>
      <c r="C2543" s="64">
        <v>263.95</v>
      </c>
    </row>
    <row r="2544" spans="1:3">
      <c r="A2544" t="s">
        <v>3005</v>
      </c>
      <c r="B2544" s="64">
        <v>1420.5</v>
      </c>
      <c r="C2544" s="64">
        <v>260.79000000000002</v>
      </c>
    </row>
    <row r="2545" spans="1:3">
      <c r="A2545" t="s">
        <v>3006</v>
      </c>
      <c r="B2545" s="64">
        <v>1446.5</v>
      </c>
      <c r="C2545" s="64">
        <v>261.14999999999998</v>
      </c>
    </row>
    <row r="2546" spans="1:3">
      <c r="A2546" t="s">
        <v>3007</v>
      </c>
      <c r="B2546" s="64">
        <v>1445</v>
      </c>
      <c r="C2546" s="64">
        <v>258.17</v>
      </c>
    </row>
    <row r="2547" spans="1:3">
      <c r="A2547" t="s">
        <v>3008</v>
      </c>
      <c r="B2547" s="64">
        <v>1445</v>
      </c>
      <c r="C2547" s="64">
        <v>253.46</v>
      </c>
    </row>
    <row r="2548" spans="1:3">
      <c r="A2548" t="s">
        <v>3009</v>
      </c>
      <c r="B2548" s="64">
        <v>1467</v>
      </c>
      <c r="C2548" s="64">
        <v>250.43</v>
      </c>
    </row>
    <row r="2549" spans="1:3">
      <c r="A2549" t="s">
        <v>3010</v>
      </c>
      <c r="B2549" s="64">
        <v>1468.5</v>
      </c>
      <c r="C2549" s="64">
        <v>255.48</v>
      </c>
    </row>
    <row r="2550" spans="1:3">
      <c r="A2550" t="s">
        <v>3011</v>
      </c>
      <c r="B2550" s="64">
        <v>1463.5</v>
      </c>
      <c r="C2550" s="64">
        <v>250.81</v>
      </c>
    </row>
    <row r="2551" spans="1:3">
      <c r="A2551" t="s">
        <v>3012</v>
      </c>
      <c r="B2551" s="64">
        <v>1446.5</v>
      </c>
      <c r="C2551" s="64">
        <v>246.76</v>
      </c>
    </row>
    <row r="2552" spans="1:3">
      <c r="A2552" t="s">
        <v>3013</v>
      </c>
      <c r="B2552" s="64">
        <v>1450</v>
      </c>
      <c r="C2552" s="64">
        <v>245.14</v>
      </c>
    </row>
    <row r="2553" spans="1:3">
      <c r="A2553" t="s">
        <v>3014</v>
      </c>
      <c r="B2553" s="64">
        <v>1462</v>
      </c>
      <c r="C2553" s="64">
        <v>250.47</v>
      </c>
    </row>
    <row r="2554" spans="1:3">
      <c r="A2554" t="s">
        <v>3015</v>
      </c>
      <c r="B2554" s="64">
        <v>1456.5</v>
      </c>
      <c r="C2554" s="64">
        <v>249.74</v>
      </c>
    </row>
    <row r="2555" spans="1:3">
      <c r="A2555" t="s">
        <v>3016</v>
      </c>
      <c r="B2555" s="64">
        <v>1465.5</v>
      </c>
      <c r="C2555" s="64">
        <v>256.48</v>
      </c>
    </row>
    <row r="2556" spans="1:3">
      <c r="A2556" t="s">
        <v>3017</v>
      </c>
      <c r="B2556" s="64">
        <v>1476.5</v>
      </c>
      <c r="C2556" s="64">
        <v>257.5</v>
      </c>
    </row>
    <row r="2557" spans="1:3">
      <c r="A2557" t="s">
        <v>3018</v>
      </c>
      <c r="B2557" s="64">
        <v>1490</v>
      </c>
      <c r="C2557" s="64">
        <v>262.45999999999998</v>
      </c>
    </row>
    <row r="2558" spans="1:3">
      <c r="A2558" t="s">
        <v>3019</v>
      </c>
      <c r="B2558" s="64">
        <v>1510</v>
      </c>
      <c r="C2558" s="64">
        <v>270.89999999999998</v>
      </c>
    </row>
    <row r="2559" spans="1:3">
      <c r="A2559" t="s">
        <v>3020</v>
      </c>
      <c r="B2559" s="64">
        <v>1524.5</v>
      </c>
      <c r="C2559" s="64">
        <v>273.20999999999998</v>
      </c>
    </row>
    <row r="2560" spans="1:3">
      <c r="A2560" t="s">
        <v>3021</v>
      </c>
      <c r="B2560" s="64">
        <v>1534</v>
      </c>
      <c r="C2560" s="64">
        <v>281.26</v>
      </c>
    </row>
    <row r="2561" spans="1:3">
      <c r="A2561" t="s">
        <v>3022</v>
      </c>
      <c r="B2561" s="64">
        <v>1564.5</v>
      </c>
      <c r="C2561" s="64">
        <v>292.98</v>
      </c>
    </row>
    <row r="2562" spans="1:3">
      <c r="A2562" t="s">
        <v>3023</v>
      </c>
      <c r="B2562" s="64">
        <v>1607.5</v>
      </c>
      <c r="C2562" s="64">
        <v>303.76</v>
      </c>
    </row>
    <row r="2563" spans="1:3">
      <c r="A2563" t="s">
        <v>3024</v>
      </c>
      <c r="B2563" s="64">
        <v>1613.5</v>
      </c>
      <c r="C2563" s="64">
        <v>300.86</v>
      </c>
    </row>
    <row r="2564" spans="1:3">
      <c r="A2564" t="s">
        <v>3025</v>
      </c>
      <c r="B2564" s="64">
        <v>1612</v>
      </c>
      <c r="C2564" s="64">
        <v>301.87</v>
      </c>
    </row>
    <row r="2565" spans="1:3">
      <c r="A2565" t="s">
        <v>3026</v>
      </c>
      <c r="B2565" s="64">
        <v>1657</v>
      </c>
      <c r="C2565" s="64">
        <v>308.05</v>
      </c>
    </row>
    <row r="2566" spans="1:3">
      <c r="A2566" t="s">
        <v>3027</v>
      </c>
      <c r="B2566" s="64">
        <v>1667</v>
      </c>
      <c r="C2566" s="64">
        <v>319.35000000000002</v>
      </c>
    </row>
    <row r="2567" spans="1:3">
      <c r="A2567" t="s">
        <v>3028</v>
      </c>
      <c r="B2567" s="64">
        <v>1676.5</v>
      </c>
      <c r="C2567" s="64">
        <v>330.8</v>
      </c>
    </row>
    <row r="2568" spans="1:3">
      <c r="A2568" t="s">
        <v>3029</v>
      </c>
      <c r="B2568" s="64">
        <v>1677.5</v>
      </c>
      <c r="C2568" s="64">
        <v>327.89</v>
      </c>
    </row>
    <row r="2569" spans="1:3">
      <c r="A2569" t="s">
        <v>3030</v>
      </c>
      <c r="B2569" s="64">
        <v>1678</v>
      </c>
      <c r="C2569" s="64">
        <v>337.76</v>
      </c>
    </row>
    <row r="2570" spans="1:3">
      <c r="A2570" t="s">
        <v>3031</v>
      </c>
      <c r="B2570" s="64">
        <v>1705.5</v>
      </c>
      <c r="C2570" s="64">
        <v>350.13</v>
      </c>
    </row>
    <row r="2571" spans="1:3">
      <c r="A2571" t="s">
        <v>3032</v>
      </c>
      <c r="B2571" s="64">
        <v>1741.5</v>
      </c>
      <c r="C2571" s="64">
        <v>357.08</v>
      </c>
    </row>
    <row r="2572" spans="1:3">
      <c r="A2572" t="s">
        <v>3033</v>
      </c>
      <c r="B2572" s="64">
        <v>1734</v>
      </c>
      <c r="C2572" s="64">
        <v>352.65</v>
      </c>
    </row>
    <row r="2573" spans="1:3">
      <c r="A2573" t="s">
        <v>3034</v>
      </c>
      <c r="B2573" s="64">
        <v>1745.5</v>
      </c>
      <c r="C2573" s="64">
        <v>345.03</v>
      </c>
    </row>
    <row r="2574" spans="1:3">
      <c r="A2574" t="s">
        <v>3035</v>
      </c>
      <c r="B2574" s="64">
        <v>1746</v>
      </c>
      <c r="C2574" s="64">
        <v>339.03</v>
      </c>
    </row>
    <row r="2575" spans="1:3">
      <c r="A2575" t="s">
        <v>3036</v>
      </c>
      <c r="B2575" s="64">
        <v>1737</v>
      </c>
      <c r="C2575" s="64">
        <v>332.44</v>
      </c>
    </row>
    <row r="2576" spans="1:3">
      <c r="A2576" t="s">
        <v>3037</v>
      </c>
      <c r="B2576" s="64">
        <v>1707</v>
      </c>
      <c r="C2576" s="64">
        <v>324.22000000000003</v>
      </c>
    </row>
    <row r="2577" spans="1:3">
      <c r="A2577" t="s">
        <v>3038</v>
      </c>
      <c r="B2577" s="64">
        <v>1696.5</v>
      </c>
      <c r="C2577" s="64">
        <v>314.98</v>
      </c>
    </row>
    <row r="2578" spans="1:3">
      <c r="A2578" t="s">
        <v>3039</v>
      </c>
      <c r="B2578" s="64">
        <v>1709.5</v>
      </c>
      <c r="C2578" s="64">
        <v>322.24</v>
      </c>
    </row>
    <row r="2579" spans="1:3">
      <c r="A2579" t="s">
        <v>3040</v>
      </c>
      <c r="B2579" s="64">
        <v>1688.5</v>
      </c>
      <c r="C2579" s="64">
        <v>320.52</v>
      </c>
    </row>
    <row r="2580" spans="1:3">
      <c r="A2580" t="s">
        <v>3041</v>
      </c>
      <c r="B2580" s="64">
        <v>1687</v>
      </c>
      <c r="C2580" s="64">
        <v>327.89</v>
      </c>
    </row>
    <row r="2581" spans="1:3">
      <c r="A2581" t="s">
        <v>3042</v>
      </c>
      <c r="B2581" s="64">
        <v>1684</v>
      </c>
      <c r="C2581" s="64">
        <v>316.77999999999997</v>
      </c>
    </row>
    <row r="2582" spans="1:3">
      <c r="A2582" t="s">
        <v>3043</v>
      </c>
      <c r="B2582" s="64">
        <v>1674.5</v>
      </c>
      <c r="C2582" s="64">
        <v>314.52</v>
      </c>
    </row>
    <row r="2583" spans="1:3">
      <c r="A2583" t="s">
        <v>3044</v>
      </c>
      <c r="B2583" s="64">
        <v>1669.5</v>
      </c>
      <c r="C2583" s="64">
        <v>305.32</v>
      </c>
    </row>
    <row r="2584" spans="1:3">
      <c r="A2584" t="s">
        <v>3045</v>
      </c>
      <c r="B2584" s="64">
        <v>1670.5</v>
      </c>
      <c r="C2584" s="64">
        <v>307.3</v>
      </c>
    </row>
    <row r="2585" spans="1:3">
      <c r="A2585" t="s">
        <v>3046</v>
      </c>
      <c r="B2585" s="64">
        <v>1669.5</v>
      </c>
      <c r="C2585" s="64">
        <v>306.89</v>
      </c>
    </row>
    <row r="2586" spans="1:3">
      <c r="A2586" t="s">
        <v>3047</v>
      </c>
      <c r="B2586" s="64">
        <v>1659.5</v>
      </c>
      <c r="C2586" s="64">
        <v>312.45999999999998</v>
      </c>
    </row>
    <row r="2587" spans="1:3">
      <c r="A2587" t="s">
        <v>3048</v>
      </c>
      <c r="B2587" s="64">
        <v>1658.5</v>
      </c>
      <c r="C2587" s="64">
        <v>309.88</v>
      </c>
    </row>
    <row r="2588" spans="1:3">
      <c r="A2588" t="s">
        <v>3049</v>
      </c>
      <c r="B2588" s="64">
        <v>1661.5</v>
      </c>
      <c r="C2588" s="64">
        <v>312.61</v>
      </c>
    </row>
    <row r="2589" spans="1:3">
      <c r="A2589" t="s">
        <v>3050</v>
      </c>
      <c r="B2589" s="64">
        <v>1663</v>
      </c>
      <c r="C2589" s="64">
        <v>311.31</v>
      </c>
    </row>
    <row r="2590" spans="1:3">
      <c r="A2590" t="s">
        <v>3051</v>
      </c>
      <c r="B2590" s="64">
        <v>1666.5</v>
      </c>
      <c r="C2590" s="64">
        <v>309.76</v>
      </c>
    </row>
    <row r="2591" spans="1:3">
      <c r="A2591" t="s">
        <v>3052</v>
      </c>
      <c r="B2591" s="64">
        <v>1671.5</v>
      </c>
      <c r="C2591" s="64">
        <v>312.72000000000003</v>
      </c>
    </row>
    <row r="2592" spans="1:3">
      <c r="A2592" t="s">
        <v>3053</v>
      </c>
      <c r="B2592" s="64">
        <v>1674.5</v>
      </c>
      <c r="C2592" s="64">
        <v>313.81</v>
      </c>
    </row>
    <row r="2593" spans="1:3">
      <c r="A2593" t="s">
        <v>3054</v>
      </c>
      <c r="B2593" s="64">
        <v>1674</v>
      </c>
      <c r="C2593" s="64">
        <v>314.66000000000003</v>
      </c>
    </row>
    <row r="2594" spans="1:3">
      <c r="A2594" t="s">
        <v>3055</v>
      </c>
      <c r="B2594" s="64">
        <v>1666</v>
      </c>
      <c r="C2594" s="64">
        <v>310.13</v>
      </c>
    </row>
    <row r="2595" spans="1:3">
      <c r="A2595" t="s">
        <v>3056</v>
      </c>
      <c r="B2595" s="64">
        <v>1669.5</v>
      </c>
      <c r="C2595" s="64">
        <v>312.58</v>
      </c>
    </row>
    <row r="2596" spans="1:3">
      <c r="A2596" t="s">
        <v>3057</v>
      </c>
      <c r="B2596" s="64">
        <v>1673.5</v>
      </c>
      <c r="C2596" s="64">
        <v>310.94</v>
      </c>
    </row>
    <row r="2597" spans="1:3">
      <c r="A2597" t="s">
        <v>3058</v>
      </c>
      <c r="B2597" s="64">
        <v>1675.5</v>
      </c>
      <c r="C2597" s="64">
        <v>314.64999999999998</v>
      </c>
    </row>
    <row r="2598" spans="1:3">
      <c r="A2598" t="s">
        <v>3059</v>
      </c>
      <c r="B2598" s="64">
        <v>1685</v>
      </c>
      <c r="C2598" s="64">
        <v>312.85000000000002</v>
      </c>
    </row>
    <row r="2599" spans="1:3">
      <c r="A2599" t="s">
        <v>3060</v>
      </c>
      <c r="B2599" s="64">
        <v>1689.5</v>
      </c>
      <c r="C2599" s="64">
        <v>316.74</v>
      </c>
    </row>
    <row r="2600" spans="1:3">
      <c r="A2600" t="s">
        <v>3061</v>
      </c>
      <c r="B2600" s="64">
        <v>1699.5</v>
      </c>
      <c r="C2600" s="64">
        <v>327.02</v>
      </c>
    </row>
    <row r="2601" spans="1:3">
      <c r="A2601" t="s">
        <v>3062</v>
      </c>
      <c r="B2601" s="64">
        <v>1706.5</v>
      </c>
      <c r="C2601" s="64">
        <v>333.43</v>
      </c>
    </row>
    <row r="2602" spans="1:3">
      <c r="A2602" t="s">
        <v>3063</v>
      </c>
      <c r="B2602" s="64">
        <v>1716.5</v>
      </c>
      <c r="C2602" s="64">
        <v>329.72</v>
      </c>
    </row>
    <row r="2603" spans="1:3">
      <c r="A2603" t="s">
        <v>3064</v>
      </c>
      <c r="B2603" s="64">
        <v>1733</v>
      </c>
      <c r="C2603" s="64">
        <v>332.69</v>
      </c>
    </row>
    <row r="2604" spans="1:3">
      <c r="A2604" t="s">
        <v>3065</v>
      </c>
      <c r="B2604" s="64">
        <v>1742.5</v>
      </c>
      <c r="C2604" s="64">
        <v>337.11</v>
      </c>
    </row>
    <row r="2605" spans="1:3">
      <c r="A2605" t="s">
        <v>3066</v>
      </c>
      <c r="B2605" s="64">
        <v>1760</v>
      </c>
      <c r="C2605" s="64">
        <v>341.55</v>
      </c>
    </row>
    <row r="2606" spans="1:3">
      <c r="A2606" t="s">
        <v>3067</v>
      </c>
      <c r="B2606" s="64">
        <v>1775.5</v>
      </c>
      <c r="C2606" s="64">
        <v>343.42</v>
      </c>
    </row>
    <row r="2607" spans="1:3">
      <c r="A2607" t="s">
        <v>3068</v>
      </c>
      <c r="B2607" s="64">
        <v>1767.5</v>
      </c>
      <c r="C2607" s="64">
        <v>342.8</v>
      </c>
    </row>
    <row r="2608" spans="1:3">
      <c r="A2608" t="s">
        <v>3069</v>
      </c>
      <c r="B2608" s="64">
        <v>1766.5</v>
      </c>
      <c r="C2608" s="64">
        <v>338.86</v>
      </c>
    </row>
    <row r="2609" spans="1:3">
      <c r="A2609" t="s">
        <v>3070</v>
      </c>
      <c r="B2609" s="64">
        <v>1762.5</v>
      </c>
      <c r="C2609" s="64">
        <v>330.61</v>
      </c>
    </row>
    <row r="2610" spans="1:3">
      <c r="A2610" t="s">
        <v>3071</v>
      </c>
      <c r="B2610" s="64">
        <v>1740</v>
      </c>
      <c r="C2610" s="64">
        <v>328.43</v>
      </c>
    </row>
    <row r="2611" spans="1:3">
      <c r="A2611" t="s">
        <v>3072</v>
      </c>
      <c r="B2611" s="64">
        <v>1733</v>
      </c>
      <c r="C2611" s="64">
        <v>327.10000000000002</v>
      </c>
    </row>
    <row r="2612" spans="1:3">
      <c r="A2612" t="s">
        <v>3073</v>
      </c>
      <c r="B2612" s="64">
        <v>1732.5</v>
      </c>
      <c r="C2612" s="64">
        <v>323.58999999999997</v>
      </c>
    </row>
    <row r="2613" spans="1:3">
      <c r="A2613" t="s">
        <v>3074</v>
      </c>
      <c r="B2613" s="64">
        <v>1735.5</v>
      </c>
      <c r="C2613" s="64">
        <v>320.2</v>
      </c>
    </row>
    <row r="2614" spans="1:3">
      <c r="A2614" t="s">
        <v>3075</v>
      </c>
      <c r="B2614" s="64">
        <v>1727</v>
      </c>
      <c r="C2614" s="64">
        <v>316.42</v>
      </c>
    </row>
    <row r="2615" spans="1:3">
      <c r="A2615" t="s">
        <v>3076</v>
      </c>
      <c r="B2615" s="64">
        <v>1728</v>
      </c>
      <c r="C2615" s="64">
        <v>319.7</v>
      </c>
    </row>
    <row r="2616" spans="1:3">
      <c r="A2616" t="s">
        <v>3077</v>
      </c>
      <c r="B2616" s="64">
        <v>1729.5</v>
      </c>
      <c r="C2616" s="64">
        <v>317.05</v>
      </c>
    </row>
    <row r="2617" spans="1:3">
      <c r="A2617" t="s">
        <v>3078</v>
      </c>
      <c r="B2617" s="64">
        <v>1734.5</v>
      </c>
      <c r="C2617" s="64">
        <v>323</v>
      </c>
    </row>
    <row r="2618" spans="1:3">
      <c r="A2618" t="s">
        <v>3079</v>
      </c>
      <c r="B2618" s="64">
        <v>1763.5</v>
      </c>
      <c r="C2618" s="64">
        <v>324.77</v>
      </c>
    </row>
    <row r="2619" spans="1:3">
      <c r="A2619" t="s">
        <v>3080</v>
      </c>
      <c r="B2619" s="64">
        <v>1762.5</v>
      </c>
      <c r="C2619" s="64">
        <v>320.27999999999997</v>
      </c>
    </row>
    <row r="2620" spans="1:3">
      <c r="A2620" t="s">
        <v>3081</v>
      </c>
      <c r="B2620" s="64">
        <v>1771.5</v>
      </c>
      <c r="C2620" s="64">
        <v>323.98</v>
      </c>
    </row>
    <row r="2621" spans="1:3">
      <c r="A2621" t="s">
        <v>3082</v>
      </c>
      <c r="B2621" s="64">
        <v>1787</v>
      </c>
      <c r="C2621" s="64">
        <v>323.56</v>
      </c>
    </row>
    <row r="2622" spans="1:3">
      <c r="A2622" t="s">
        <v>3083</v>
      </c>
      <c r="B2622" s="64">
        <v>1804.5</v>
      </c>
      <c r="C2622" s="64">
        <v>324.73</v>
      </c>
    </row>
    <row r="2623" spans="1:3">
      <c r="A2623" t="s">
        <v>3084</v>
      </c>
      <c r="B2623" s="64">
        <v>1835.5</v>
      </c>
      <c r="C2623" s="64">
        <v>327.3</v>
      </c>
    </row>
    <row r="2624" spans="1:3">
      <c r="A2624" t="s">
        <v>3085</v>
      </c>
      <c r="B2624" s="64">
        <v>1845.5</v>
      </c>
      <c r="C2624" s="64">
        <v>329.61</v>
      </c>
    </row>
    <row r="2625" spans="1:3">
      <c r="A2625" t="s">
        <v>3086</v>
      </c>
      <c r="B2625" s="64">
        <v>1863</v>
      </c>
      <c r="C2625" s="64">
        <v>337.26</v>
      </c>
    </row>
    <row r="2626" spans="1:3">
      <c r="A2626" t="s">
        <v>3087</v>
      </c>
      <c r="B2626" s="64">
        <v>1894.5</v>
      </c>
      <c r="C2626" s="64">
        <v>338.24</v>
      </c>
    </row>
    <row r="2627" spans="1:3">
      <c r="A2627" t="s">
        <v>3088</v>
      </c>
      <c r="B2627" s="64">
        <v>1902.5</v>
      </c>
      <c r="C2627" s="64">
        <v>341.62</v>
      </c>
    </row>
    <row r="2628" spans="1:3">
      <c r="A2628" t="s">
        <v>3089</v>
      </c>
      <c r="B2628" s="64">
        <v>1889.5</v>
      </c>
      <c r="C2628" s="64">
        <v>349.39</v>
      </c>
    </row>
    <row r="2629" spans="1:3">
      <c r="A2629" t="s">
        <v>3090</v>
      </c>
      <c r="B2629" s="64">
        <v>1887</v>
      </c>
      <c r="C2629" s="64">
        <v>344.59</v>
      </c>
    </row>
    <row r="2630" spans="1:3">
      <c r="A2630" t="s">
        <v>3091</v>
      </c>
      <c r="B2630" s="64">
        <v>1887.5</v>
      </c>
      <c r="C2630" s="64">
        <v>350.32</v>
      </c>
    </row>
    <row r="2631" spans="1:3">
      <c r="A2631" t="s">
        <v>3092</v>
      </c>
      <c r="B2631" s="64">
        <v>1870</v>
      </c>
      <c r="C2631" s="64">
        <v>349.14</v>
      </c>
    </row>
    <row r="2632" spans="1:3">
      <c r="A2632" t="s">
        <v>3093</v>
      </c>
      <c r="B2632" s="64">
        <v>1873.5</v>
      </c>
      <c r="C2632" s="64">
        <v>354.16</v>
      </c>
    </row>
    <row r="2633" spans="1:3">
      <c r="A2633" t="s">
        <v>3094</v>
      </c>
      <c r="B2633" s="64">
        <v>1881</v>
      </c>
      <c r="C2633" s="64">
        <v>354.5</v>
      </c>
    </row>
    <row r="2634" spans="1:3">
      <c r="A2634" t="s">
        <v>3095</v>
      </c>
      <c r="B2634" s="64">
        <v>1858</v>
      </c>
      <c r="C2634" s="64">
        <v>346.71</v>
      </c>
    </row>
    <row r="2635" spans="1:3">
      <c r="A2635" t="s">
        <v>3096</v>
      </c>
      <c r="B2635" s="64">
        <v>1845</v>
      </c>
      <c r="C2635" s="64">
        <v>348.84</v>
      </c>
    </row>
    <row r="2636" spans="1:3">
      <c r="A2636" t="s">
        <v>3097</v>
      </c>
      <c r="B2636" s="64">
        <v>1834.5</v>
      </c>
      <c r="C2636" s="64">
        <v>345.09</v>
      </c>
    </row>
    <row r="2637" spans="1:3">
      <c r="A2637" t="s">
        <v>3098</v>
      </c>
      <c r="B2637" s="64">
        <v>1804.5</v>
      </c>
      <c r="C2637" s="64">
        <v>338.3</v>
      </c>
    </row>
    <row r="2638" spans="1:3">
      <c r="A2638" t="s">
        <v>3099</v>
      </c>
      <c r="B2638" s="64">
        <v>1802.5</v>
      </c>
      <c r="C2638" s="64">
        <v>341.58</v>
      </c>
    </row>
    <row r="2639" spans="1:3">
      <c r="A2639" t="s">
        <v>3100</v>
      </c>
      <c r="B2639" s="64">
        <v>1805</v>
      </c>
      <c r="C2639" s="64">
        <v>341.47</v>
      </c>
    </row>
    <row r="2640" spans="1:3">
      <c r="A2640" t="s">
        <v>3101</v>
      </c>
      <c r="B2640" s="64">
        <v>1819.5</v>
      </c>
      <c r="C2640" s="64">
        <v>347.23</v>
      </c>
    </row>
    <row r="2641" spans="1:3">
      <c r="A2641" t="s">
        <v>3102</v>
      </c>
      <c r="B2641" s="64">
        <v>1851.5</v>
      </c>
      <c r="C2641" s="64">
        <v>353.47</v>
      </c>
    </row>
    <row r="2642" spans="1:3">
      <c r="A2642" t="s">
        <v>3103</v>
      </c>
      <c r="B2642" s="64">
        <v>1854.5</v>
      </c>
      <c r="C2642" s="64">
        <v>345.54</v>
      </c>
    </row>
    <row r="2643" spans="1:3">
      <c r="A2643" t="s">
        <v>3104</v>
      </c>
      <c r="B2643" s="64">
        <v>1859</v>
      </c>
      <c r="C2643" s="64">
        <v>344.07</v>
      </c>
    </row>
    <row r="2644" spans="1:3">
      <c r="A2644" t="s">
        <v>3105</v>
      </c>
      <c r="B2644" s="64">
        <v>1883.5</v>
      </c>
      <c r="C2644" s="64">
        <v>344.65</v>
      </c>
    </row>
    <row r="2645" spans="1:3">
      <c r="A2645" t="s">
        <v>3106</v>
      </c>
      <c r="B2645" s="64">
        <v>1893.5</v>
      </c>
      <c r="C2645" s="64">
        <v>339.52</v>
      </c>
    </row>
    <row r="2646" spans="1:3">
      <c r="A2646" t="s">
        <v>3107</v>
      </c>
      <c r="B2646" s="64">
        <v>1898</v>
      </c>
      <c r="C2646" s="64">
        <v>344.09</v>
      </c>
    </row>
    <row r="2647" spans="1:3">
      <c r="A2647" t="s">
        <v>3108</v>
      </c>
      <c r="B2647" s="64">
        <v>1893</v>
      </c>
      <c r="C2647" s="64">
        <v>341.45</v>
      </c>
    </row>
    <row r="2648" spans="1:3">
      <c r="A2648" t="s">
        <v>3109</v>
      </c>
      <c r="B2648" s="64">
        <v>1905</v>
      </c>
      <c r="C2648" s="64">
        <v>338.07</v>
      </c>
    </row>
    <row r="2649" spans="1:3">
      <c r="A2649" t="s">
        <v>3110</v>
      </c>
      <c r="B2649" s="64">
        <v>1922</v>
      </c>
      <c r="C2649" s="64">
        <v>341.02</v>
      </c>
    </row>
    <row r="2650" spans="1:3">
      <c r="A2650" t="s">
        <v>3111</v>
      </c>
      <c r="B2650" s="64">
        <v>1919.5</v>
      </c>
      <c r="C2650" s="64">
        <v>341.67</v>
      </c>
    </row>
    <row r="2651" spans="1:3">
      <c r="A2651" t="s">
        <v>3112</v>
      </c>
      <c r="B2651" s="64">
        <v>1941.5</v>
      </c>
      <c r="C2651" s="64">
        <v>343.51</v>
      </c>
    </row>
    <row r="2652" spans="1:3">
      <c r="A2652" t="s">
        <v>3113</v>
      </c>
      <c r="B2652" s="64">
        <v>1934</v>
      </c>
      <c r="C2652" s="64">
        <v>341.88</v>
      </c>
    </row>
    <row r="2653" spans="1:3">
      <c r="A2653" t="s">
        <v>3114</v>
      </c>
      <c r="B2653" s="64">
        <v>1919.5</v>
      </c>
      <c r="C2653" s="64">
        <v>345.17</v>
      </c>
    </row>
    <row r="2654" spans="1:3">
      <c r="A2654" t="s">
        <v>3115</v>
      </c>
      <c r="B2654" s="64">
        <v>1938</v>
      </c>
      <c r="C2654" s="64">
        <v>346.07</v>
      </c>
    </row>
    <row r="2655" spans="1:3">
      <c r="A2655" t="s">
        <v>3116</v>
      </c>
      <c r="B2655" s="64">
        <v>1950.5</v>
      </c>
      <c r="C2655" s="64">
        <v>347.25</v>
      </c>
    </row>
    <row r="2656" spans="1:3">
      <c r="A2656" t="s">
        <v>3117</v>
      </c>
      <c r="B2656" s="64">
        <v>1955</v>
      </c>
      <c r="C2656" s="64">
        <v>349.86</v>
      </c>
    </row>
    <row r="2657" spans="1:3">
      <c r="A2657" t="s">
        <v>3118</v>
      </c>
      <c r="B2657" s="64">
        <v>2009</v>
      </c>
      <c r="C2657" s="64">
        <v>363.16</v>
      </c>
    </row>
    <row r="2658" spans="1:3">
      <c r="A2658" t="s">
        <v>3119</v>
      </c>
      <c r="B2658" s="64">
        <v>2027.5</v>
      </c>
      <c r="C2658" s="64">
        <v>363.74</v>
      </c>
    </row>
    <row r="2659" spans="1:3">
      <c r="A2659" t="s">
        <v>3120</v>
      </c>
      <c r="B2659" s="64">
        <v>2058.5</v>
      </c>
      <c r="C2659" s="64">
        <v>367.39</v>
      </c>
    </row>
    <row r="2660" spans="1:3">
      <c r="A2660" t="s">
        <v>3121</v>
      </c>
      <c r="B2660" s="64">
        <v>2093</v>
      </c>
      <c r="C2660" s="64">
        <v>372.95</v>
      </c>
    </row>
    <row r="2661" spans="1:3">
      <c r="A2661" t="s">
        <v>3122</v>
      </c>
      <c r="B2661" s="64">
        <v>2102.5</v>
      </c>
      <c r="C2661" s="64">
        <v>372.45</v>
      </c>
    </row>
    <row r="2662" spans="1:3">
      <c r="A2662" t="s">
        <v>3123</v>
      </c>
      <c r="B2662" s="64">
        <v>2103.5</v>
      </c>
      <c r="C2662" s="64">
        <v>375.36</v>
      </c>
    </row>
    <row r="2663" spans="1:3">
      <c r="A2663" t="s">
        <v>3124</v>
      </c>
      <c r="B2663" s="64">
        <v>2112</v>
      </c>
      <c r="C2663" s="64">
        <v>377.28</v>
      </c>
    </row>
    <row r="2664" spans="1:3">
      <c r="A2664" t="s">
        <v>3125</v>
      </c>
      <c r="B2664" s="64">
        <v>2111.5</v>
      </c>
      <c r="C2664" s="64">
        <v>376.58</v>
      </c>
    </row>
    <row r="2665" spans="1:3">
      <c r="A2665" t="s">
        <v>3126</v>
      </c>
      <c r="B2665" s="64">
        <v>2113</v>
      </c>
      <c r="C2665" s="64">
        <v>377.46</v>
      </c>
    </row>
    <row r="2666" spans="1:3">
      <c r="A2666" t="s">
        <v>3127</v>
      </c>
      <c r="B2666" s="64">
        <v>2108.5</v>
      </c>
      <c r="C2666" s="64">
        <v>374.64</v>
      </c>
    </row>
    <row r="2667" spans="1:3">
      <c r="A2667" t="s">
        <v>3128</v>
      </c>
      <c r="B2667" s="64">
        <v>2107</v>
      </c>
      <c r="C2667" s="64">
        <v>374.58</v>
      </c>
    </row>
    <row r="2668" spans="1:3">
      <c r="A2668" t="s">
        <v>3129</v>
      </c>
      <c r="B2668" s="64">
        <v>2115.5</v>
      </c>
      <c r="C2668" s="64">
        <v>372.84</v>
      </c>
    </row>
    <row r="2669" spans="1:3">
      <c r="A2669" t="s">
        <v>3130</v>
      </c>
      <c r="B2669" s="64">
        <v>2104.5</v>
      </c>
      <c r="C2669" s="64">
        <v>366.45</v>
      </c>
    </row>
    <row r="2670" spans="1:3">
      <c r="A2670" t="s">
        <v>3131</v>
      </c>
      <c r="B2670" s="64">
        <v>2100</v>
      </c>
      <c r="C2670" s="64">
        <v>365.15</v>
      </c>
    </row>
    <row r="2671" spans="1:3">
      <c r="A2671" t="s">
        <v>3132</v>
      </c>
      <c r="B2671" s="64">
        <v>2098.5</v>
      </c>
      <c r="C2671" s="64">
        <v>365.08</v>
      </c>
    </row>
    <row r="2672" spans="1:3">
      <c r="A2672" t="s">
        <v>3133</v>
      </c>
      <c r="B2672" s="64">
        <v>2112</v>
      </c>
      <c r="C2672" s="64">
        <v>367.24</v>
      </c>
    </row>
    <row r="2673" spans="1:3">
      <c r="A2673" t="s">
        <v>3134</v>
      </c>
      <c r="B2673" s="64">
        <v>2107.5</v>
      </c>
      <c r="C2673" s="64">
        <v>372.22</v>
      </c>
    </row>
    <row r="2674" spans="1:3">
      <c r="A2674" t="s">
        <v>3135</v>
      </c>
      <c r="B2674" s="64">
        <v>2107.5</v>
      </c>
      <c r="C2674" s="64">
        <v>379.94</v>
      </c>
    </row>
    <row r="2675" spans="1:3">
      <c r="A2675" t="s">
        <v>3136</v>
      </c>
      <c r="B2675" s="64">
        <v>2109.5</v>
      </c>
      <c r="C2675" s="64">
        <v>391.52</v>
      </c>
    </row>
    <row r="2676" spans="1:3">
      <c r="A2676" t="s">
        <v>3137</v>
      </c>
      <c r="B2676" s="64">
        <v>2118</v>
      </c>
      <c r="C2676" s="64">
        <v>391.21</v>
      </c>
    </row>
    <row r="2677" spans="1:3">
      <c r="A2677" t="s">
        <v>3138</v>
      </c>
      <c r="B2677" s="64">
        <v>2115.5</v>
      </c>
      <c r="C2677" s="64">
        <v>393.29</v>
      </c>
    </row>
    <row r="2678" spans="1:3">
      <c r="A2678" t="s">
        <v>3139</v>
      </c>
      <c r="B2678" s="64">
        <v>2128.5</v>
      </c>
      <c r="C2678" s="64">
        <v>393.15</v>
      </c>
    </row>
    <row r="2679" spans="1:3">
      <c r="A2679" t="s">
        <v>3140</v>
      </c>
      <c r="B2679" s="64">
        <v>2129.5</v>
      </c>
      <c r="C2679" s="64">
        <v>389.59</v>
      </c>
    </row>
    <row r="2680" spans="1:3">
      <c r="A2680" t="s">
        <v>3141</v>
      </c>
      <c r="B2680" s="64">
        <v>2125.5</v>
      </c>
      <c r="C2680" s="64">
        <v>388.08</v>
      </c>
    </row>
    <row r="2681" spans="1:3">
      <c r="A2681" t="s">
        <v>3142</v>
      </c>
      <c r="B2681" s="64">
        <v>2131.5</v>
      </c>
      <c r="C2681" s="64">
        <v>392.4</v>
      </c>
    </row>
    <row r="2682" spans="1:3">
      <c r="A2682" t="s">
        <v>3143</v>
      </c>
      <c r="B2682" s="64">
        <v>2136</v>
      </c>
      <c r="C2682" s="64">
        <v>400.15</v>
      </c>
    </row>
    <row r="2683" spans="1:3">
      <c r="A2683" t="s">
        <v>3144</v>
      </c>
      <c r="B2683" s="64">
        <v>2138</v>
      </c>
      <c r="C2683" s="64">
        <v>400</v>
      </c>
    </row>
    <row r="2684" spans="1:3">
      <c r="A2684" t="s">
        <v>3145</v>
      </c>
      <c r="B2684" s="64">
        <v>2124.5</v>
      </c>
      <c r="C2684" s="64">
        <v>399.94</v>
      </c>
    </row>
    <row r="2685" spans="1:3">
      <c r="A2685" t="s">
        <v>3146</v>
      </c>
      <c r="B2685" s="64">
        <v>2130.5</v>
      </c>
      <c r="C2685" s="64">
        <v>396.59</v>
      </c>
    </row>
    <row r="2686" spans="1:3">
      <c r="A2686" t="s">
        <v>3147</v>
      </c>
      <c r="B2686" s="64">
        <v>2137.5</v>
      </c>
      <c r="C2686" s="64">
        <v>393.14</v>
      </c>
    </row>
    <row r="2687" spans="1:3">
      <c r="A2687" t="s">
        <v>3148</v>
      </c>
      <c r="B2687" s="64">
        <v>2136</v>
      </c>
      <c r="C2687" s="64">
        <v>396.66</v>
      </c>
    </row>
    <row r="2688" spans="1:3">
      <c r="A2688" t="s">
        <v>3149</v>
      </c>
      <c r="B2688" s="64">
        <v>2135.5</v>
      </c>
      <c r="C2688" s="64">
        <v>401.56</v>
      </c>
    </row>
    <row r="2689" spans="1:3">
      <c r="A2689" t="s">
        <v>3150</v>
      </c>
      <c r="B2689" s="64">
        <v>2131</v>
      </c>
      <c r="C2689" s="64">
        <v>399.81</v>
      </c>
    </row>
    <row r="2690" spans="1:3">
      <c r="A2690" t="s">
        <v>3151</v>
      </c>
      <c r="B2690" s="64">
        <v>2127.5</v>
      </c>
      <c r="C2690" s="64">
        <v>399.23</v>
      </c>
    </row>
    <row r="2691" spans="1:3">
      <c r="A2691" t="s">
        <v>3152</v>
      </c>
      <c r="B2691" s="64">
        <v>2123.5</v>
      </c>
      <c r="C2691" s="64">
        <v>396.69</v>
      </c>
    </row>
    <row r="2692" spans="1:3">
      <c r="A2692" t="s">
        <v>3153</v>
      </c>
      <c r="B2692" s="64">
        <v>2125</v>
      </c>
      <c r="C2692" s="64">
        <v>406</v>
      </c>
    </row>
    <row r="2693" spans="1:3">
      <c r="A2693" t="s">
        <v>3154</v>
      </c>
      <c r="B2693" s="64">
        <v>2114</v>
      </c>
      <c r="C2693" s="64">
        <v>403.05</v>
      </c>
    </row>
    <row r="2694" spans="1:3">
      <c r="A2694" t="s">
        <v>3155</v>
      </c>
      <c r="B2694" s="64">
        <v>2111.5</v>
      </c>
      <c r="C2694" s="64">
        <v>411.04</v>
      </c>
    </row>
    <row r="2695" spans="1:3">
      <c r="A2695" t="s">
        <v>3156</v>
      </c>
      <c r="B2695" s="64">
        <v>2114.5</v>
      </c>
      <c r="C2695" s="64">
        <v>412.34</v>
      </c>
    </row>
    <row r="2696" spans="1:3">
      <c r="A2696" t="s">
        <v>3157</v>
      </c>
      <c r="B2696" s="64">
        <v>2122</v>
      </c>
      <c r="C2696" s="64">
        <v>417.55</v>
      </c>
    </row>
    <row r="2697" spans="1:3">
      <c r="A2697" t="s">
        <v>3158</v>
      </c>
      <c r="B2697" s="64">
        <v>2116</v>
      </c>
      <c r="C2697" s="64">
        <v>412.56</v>
      </c>
    </row>
    <row r="2698" spans="1:3">
      <c r="A2698" t="s">
        <v>3159</v>
      </c>
      <c r="B2698" s="64">
        <v>2112</v>
      </c>
      <c r="C2698" s="64">
        <v>407.49</v>
      </c>
    </row>
    <row r="2699" spans="1:3">
      <c r="A2699" t="s">
        <v>3160</v>
      </c>
      <c r="B2699" s="64">
        <v>2106</v>
      </c>
      <c r="C2699" s="64">
        <v>418.11</v>
      </c>
    </row>
    <row r="2700" spans="1:3">
      <c r="A2700" t="s">
        <v>3161</v>
      </c>
      <c r="B2700" s="64">
        <v>2109.5</v>
      </c>
      <c r="C2700" s="64">
        <v>417.47</v>
      </c>
    </row>
    <row r="2701" spans="1:3">
      <c r="A2701" t="s">
        <v>3162</v>
      </c>
      <c r="B2701" s="64">
        <v>2112</v>
      </c>
      <c r="C2701" s="64">
        <v>413.31</v>
      </c>
    </row>
    <row r="2702" spans="1:3">
      <c r="A2702" t="s">
        <v>3163</v>
      </c>
      <c r="B2702" s="64">
        <v>2104.5</v>
      </c>
      <c r="C2702" s="64">
        <v>413.54</v>
      </c>
    </row>
    <row r="2703" spans="1:3">
      <c r="A2703" t="s">
        <v>3164</v>
      </c>
      <c r="B2703" s="64">
        <v>2115</v>
      </c>
      <c r="C2703" s="64">
        <v>412.6</v>
      </c>
    </row>
    <row r="2704" spans="1:3">
      <c r="A2704" t="s">
        <v>3165</v>
      </c>
      <c r="B2704" s="64">
        <v>2102</v>
      </c>
      <c r="C2704" s="64">
        <v>414.19</v>
      </c>
    </row>
    <row r="2705" spans="1:3">
      <c r="A2705" t="s">
        <v>3166</v>
      </c>
      <c r="B2705" s="64">
        <v>2105</v>
      </c>
      <c r="C2705" s="64">
        <v>413.8</v>
      </c>
    </row>
    <row r="2706" spans="1:3">
      <c r="A2706" t="s">
        <v>3167</v>
      </c>
      <c r="B2706" s="64">
        <v>2112.5</v>
      </c>
      <c r="C2706" s="64">
        <v>412.28</v>
      </c>
    </row>
    <row r="2707" spans="1:3">
      <c r="A2707" t="s">
        <v>3168</v>
      </c>
      <c r="B2707" s="64">
        <v>2101.5</v>
      </c>
      <c r="C2707" s="64">
        <v>406.87</v>
      </c>
    </row>
    <row r="2708" spans="1:3">
      <c r="A2708" t="s">
        <v>3169</v>
      </c>
      <c r="B2708" s="64">
        <v>2103</v>
      </c>
      <c r="C2708" s="64">
        <v>404.5</v>
      </c>
    </row>
    <row r="2709" spans="1:3">
      <c r="A2709" t="s">
        <v>3170</v>
      </c>
      <c r="B2709" s="64">
        <v>2105</v>
      </c>
      <c r="C2709" s="64">
        <v>401.79</v>
      </c>
    </row>
    <row r="2710" spans="1:3">
      <c r="A2710" t="s">
        <v>3171</v>
      </c>
      <c r="B2710" s="64">
        <v>2110.5</v>
      </c>
      <c r="C2710" s="64">
        <v>407.12</v>
      </c>
    </row>
    <row r="2711" spans="1:3">
      <c r="A2711" t="s">
        <v>3172</v>
      </c>
      <c r="B2711" s="64">
        <v>2108.5</v>
      </c>
      <c r="C2711" s="64">
        <v>406.58</v>
      </c>
    </row>
    <row r="2712" spans="1:3">
      <c r="A2712" t="s">
        <v>3173</v>
      </c>
      <c r="B2712" s="64">
        <v>2116.5</v>
      </c>
      <c r="C2712" s="64">
        <v>402.3</v>
      </c>
    </row>
    <row r="2713" spans="1:3">
      <c r="A2713" t="s">
        <v>3174</v>
      </c>
      <c r="B2713" s="64">
        <v>2117</v>
      </c>
      <c r="C2713" s="64">
        <v>402.24</v>
      </c>
    </row>
    <row r="2714" spans="1:3">
      <c r="A2714" t="s">
        <v>3175</v>
      </c>
      <c r="B2714" s="64">
        <v>2124.5</v>
      </c>
      <c r="C2714" s="64">
        <v>402.14</v>
      </c>
    </row>
    <row r="2715" spans="1:3">
      <c r="A2715" t="s">
        <v>3176</v>
      </c>
      <c r="B2715" s="64">
        <v>2133</v>
      </c>
      <c r="C2715" s="64">
        <v>395.95</v>
      </c>
    </row>
    <row r="2716" spans="1:3">
      <c r="A2716" t="s">
        <v>3177</v>
      </c>
      <c r="B2716" s="64">
        <v>2143</v>
      </c>
      <c r="C2716" s="64">
        <v>395.68</v>
      </c>
    </row>
    <row r="2717" spans="1:3">
      <c r="A2717" t="s">
        <v>3178</v>
      </c>
      <c r="B2717" s="64">
        <v>2145</v>
      </c>
      <c r="C2717" s="64">
        <v>390.64</v>
      </c>
    </row>
    <row r="2718" spans="1:3">
      <c r="A2718" t="s">
        <v>3179</v>
      </c>
      <c r="B2718" s="64">
        <v>2148.5</v>
      </c>
      <c r="C2718" s="64">
        <v>402.87</v>
      </c>
    </row>
    <row r="2719" spans="1:3">
      <c r="A2719" t="s">
        <v>3180</v>
      </c>
      <c r="B2719" s="64">
        <v>2156</v>
      </c>
      <c r="C2719" s="64">
        <v>406.79</v>
      </c>
    </row>
    <row r="2720" spans="1:3">
      <c r="A2720" t="s">
        <v>3181</v>
      </c>
      <c r="B2720" s="64">
        <v>2160.5</v>
      </c>
      <c r="C2720" s="64">
        <v>415.24</v>
      </c>
    </row>
    <row r="2721" spans="1:3">
      <c r="A2721" t="s">
        <v>3182</v>
      </c>
      <c r="B2721" s="64">
        <v>2148</v>
      </c>
      <c r="C2721" s="64">
        <v>406.36</v>
      </c>
    </row>
    <row r="2722" spans="1:3">
      <c r="A2722" t="s">
        <v>3183</v>
      </c>
      <c r="B2722" s="64">
        <v>2159.5</v>
      </c>
      <c r="C2722" s="64">
        <v>408.07</v>
      </c>
    </row>
    <row r="2723" spans="1:3">
      <c r="A2723" t="s">
        <v>3184</v>
      </c>
      <c r="B2723" s="64">
        <v>2182</v>
      </c>
      <c r="C2723" s="64">
        <v>407.85</v>
      </c>
    </row>
    <row r="2724" spans="1:3">
      <c r="A2724" t="s">
        <v>3185</v>
      </c>
      <c r="B2724" s="64">
        <v>2191.5</v>
      </c>
      <c r="C2724" s="64">
        <v>412.01</v>
      </c>
    </row>
    <row r="2725" spans="1:3">
      <c r="A2725" t="s">
        <v>3186</v>
      </c>
      <c r="B2725" s="64">
        <v>2189</v>
      </c>
      <c r="C2725" s="64">
        <v>408.7</v>
      </c>
    </row>
    <row r="2726" spans="1:3">
      <c r="A2726" t="s">
        <v>3187</v>
      </c>
      <c r="B2726" s="64">
        <v>2199.5</v>
      </c>
      <c r="C2726" s="64">
        <v>401.96</v>
      </c>
    </row>
    <row r="2727" spans="1:3">
      <c r="A2727" t="s">
        <v>3188</v>
      </c>
      <c r="B2727" s="64">
        <v>2200</v>
      </c>
      <c r="C2727" s="64">
        <v>412.91</v>
      </c>
    </row>
    <row r="2728" spans="1:3">
      <c r="A2728" t="s">
        <v>3189</v>
      </c>
      <c r="B2728" s="64">
        <v>2194</v>
      </c>
      <c r="C2728" s="64">
        <v>406.52</v>
      </c>
    </row>
    <row r="2729" spans="1:3">
      <c r="A2729" t="s">
        <v>3190</v>
      </c>
      <c r="B2729" s="64">
        <v>2203</v>
      </c>
      <c r="C2729" s="64">
        <v>405.26</v>
      </c>
    </row>
    <row r="2730" spans="1:3">
      <c r="A2730" t="s">
        <v>3191</v>
      </c>
      <c r="B2730" s="64">
        <v>2203</v>
      </c>
      <c r="C2730" s="64">
        <v>401.79</v>
      </c>
    </row>
    <row r="2731" spans="1:3">
      <c r="A2731" t="s">
        <v>3192</v>
      </c>
      <c r="B2731" s="64">
        <v>2197.5</v>
      </c>
      <c r="C2731" s="64">
        <v>403.14</v>
      </c>
    </row>
    <row r="2732" spans="1:3">
      <c r="A2732" t="s">
        <v>3193</v>
      </c>
      <c r="B2732" s="64">
        <v>2203</v>
      </c>
      <c r="C2732" s="64">
        <v>411.16</v>
      </c>
    </row>
    <row r="2733" spans="1:3">
      <c r="A2733" t="s">
        <v>3194</v>
      </c>
      <c r="B2733" s="64">
        <v>2207</v>
      </c>
      <c r="C2733" s="64">
        <v>411.6</v>
      </c>
    </row>
    <row r="2734" spans="1:3">
      <c r="A2734" t="s">
        <v>3195</v>
      </c>
      <c r="B2734" s="64">
        <v>2205.5</v>
      </c>
      <c r="C2734" s="64">
        <v>404.38</v>
      </c>
    </row>
    <row r="2735" spans="1:3">
      <c r="A2735" t="s">
        <v>3196</v>
      </c>
      <c r="B2735" s="64">
        <v>2208.5</v>
      </c>
      <c r="C2735" s="64">
        <v>410.04</v>
      </c>
    </row>
    <row r="2736" spans="1:3">
      <c r="A2736" t="s">
        <v>3197</v>
      </c>
      <c r="B2736" s="64">
        <v>2242.5</v>
      </c>
      <c r="C2736" s="64">
        <v>417.44</v>
      </c>
    </row>
    <row r="2737" spans="1:3">
      <c r="A2737" t="s">
        <v>3198</v>
      </c>
      <c r="B2737" s="64">
        <v>2277.5</v>
      </c>
      <c r="C2737" s="64">
        <v>423.17</v>
      </c>
    </row>
    <row r="2738" spans="1:3">
      <c r="A2738" t="s">
        <v>3199</v>
      </c>
      <c r="B2738" s="64">
        <v>2316</v>
      </c>
      <c r="C2738" s="64">
        <v>430.56</v>
      </c>
    </row>
    <row r="2739" spans="1:3">
      <c r="A2739" t="s">
        <v>3200</v>
      </c>
      <c r="B2739" s="64">
        <v>2401</v>
      </c>
      <c r="C2739" s="64">
        <v>445.29</v>
      </c>
    </row>
    <row r="2740" spans="1:3">
      <c r="A2740" t="s">
        <v>3201</v>
      </c>
      <c r="B2740" s="64">
        <v>2428.5</v>
      </c>
      <c r="C2740" s="64">
        <v>451.56</v>
      </c>
    </row>
    <row r="2741" spans="1:3">
      <c r="A2741" t="s">
        <v>3202</v>
      </c>
      <c r="B2741" s="64">
        <v>2524</v>
      </c>
      <c r="C2741" s="64">
        <v>465.68</v>
      </c>
    </row>
    <row r="2742" spans="1:3">
      <c r="A2742" t="s">
        <v>3203</v>
      </c>
      <c r="B2742" s="64">
        <v>2624</v>
      </c>
      <c r="C2742" s="64">
        <v>482.35</v>
      </c>
    </row>
    <row r="2743" spans="1:3">
      <c r="A2743" t="s">
        <v>3204</v>
      </c>
      <c r="B2743" s="64">
        <v>2648.5</v>
      </c>
      <c r="C2743" s="64">
        <v>489.83</v>
      </c>
    </row>
    <row r="2744" spans="1:3">
      <c r="A2744" t="s">
        <v>3205</v>
      </c>
      <c r="B2744" s="64">
        <v>2675.5</v>
      </c>
      <c r="C2744" s="64">
        <v>491.64</v>
      </c>
    </row>
    <row r="2745" spans="1:3">
      <c r="A2745" t="s">
        <v>3206</v>
      </c>
      <c r="B2745" s="64">
        <v>2732</v>
      </c>
      <c r="C2745" s="64">
        <v>501.1</v>
      </c>
    </row>
    <row r="2746" spans="1:3">
      <c r="A2746" t="s">
        <v>3207</v>
      </c>
      <c r="B2746" s="64">
        <v>2777.5</v>
      </c>
      <c r="C2746" s="64">
        <v>511.23</v>
      </c>
    </row>
    <row r="2747" spans="1:3">
      <c r="A2747" t="s">
        <v>3208</v>
      </c>
      <c r="B2747" s="64">
        <v>2808</v>
      </c>
      <c r="C2747" s="64">
        <v>509.99</v>
      </c>
    </row>
    <row r="2748" spans="1:3">
      <c r="A2748" t="s">
        <v>3209</v>
      </c>
      <c r="B2748" s="64">
        <v>2884.5</v>
      </c>
      <c r="C2748" s="64">
        <v>516.84</v>
      </c>
    </row>
    <row r="2749" spans="1:3">
      <c r="A2749" t="s">
        <v>3210</v>
      </c>
      <c r="B2749" s="64">
        <v>2884.5</v>
      </c>
      <c r="C2749" s="64">
        <v>515.17999999999995</v>
      </c>
    </row>
    <row r="2750" spans="1:3">
      <c r="A2750" t="s">
        <v>3211</v>
      </c>
      <c r="B2750" s="64">
        <v>2973</v>
      </c>
      <c r="C2750" s="64">
        <v>524.79999999999995</v>
      </c>
    </row>
    <row r="2751" spans="1:3">
      <c r="A2751" t="s">
        <v>3212</v>
      </c>
      <c r="B2751" s="64">
        <v>2990</v>
      </c>
      <c r="C2751" s="64">
        <v>519.82000000000005</v>
      </c>
    </row>
    <row r="2752" spans="1:3">
      <c r="A2752" t="s">
        <v>3213</v>
      </c>
      <c r="B2752" s="64">
        <v>2988.5</v>
      </c>
      <c r="C2752" s="64">
        <v>527.72</v>
      </c>
    </row>
    <row r="2753" spans="1:3">
      <c r="A2753" t="s">
        <v>3214</v>
      </c>
      <c r="B2753" s="64">
        <v>2970.5</v>
      </c>
      <c r="C2753" s="64">
        <v>521.69000000000005</v>
      </c>
    </row>
    <row r="2754" spans="1:3">
      <c r="A2754" t="s">
        <v>3215</v>
      </c>
      <c r="B2754" s="64">
        <v>2978</v>
      </c>
      <c r="C2754" s="64">
        <v>516.21</v>
      </c>
    </row>
    <row r="2755" spans="1:3">
      <c r="A2755" t="s">
        <v>3216</v>
      </c>
      <c r="B2755" s="64">
        <v>2977.5</v>
      </c>
      <c r="C2755" s="64">
        <v>514.34</v>
      </c>
    </row>
    <row r="2756" spans="1:3">
      <c r="A2756" t="s">
        <v>3217</v>
      </c>
      <c r="B2756" s="64">
        <v>2986</v>
      </c>
      <c r="C2756" s="64">
        <v>527.92999999999995</v>
      </c>
    </row>
    <row r="2757" spans="1:3">
      <c r="A2757" t="s">
        <v>3218</v>
      </c>
      <c r="B2757" s="64">
        <v>2983</v>
      </c>
      <c r="C2757" s="64">
        <v>538.84</v>
      </c>
    </row>
    <row r="2758" spans="1:3">
      <c r="A2758" t="s">
        <v>3219</v>
      </c>
      <c r="B2758" s="64">
        <v>2982</v>
      </c>
      <c r="C2758" s="64">
        <v>535.95000000000005</v>
      </c>
    </row>
    <row r="2759" spans="1:3">
      <c r="A2759" t="s">
        <v>3220</v>
      </c>
      <c r="B2759" s="64">
        <v>2953</v>
      </c>
      <c r="C2759" s="64">
        <v>523.12</v>
      </c>
    </row>
    <row r="2760" spans="1:3">
      <c r="A2760" t="s">
        <v>3221</v>
      </c>
      <c r="B2760" s="64">
        <v>2857.5</v>
      </c>
      <c r="C2760" s="64">
        <v>509.27</v>
      </c>
    </row>
    <row r="2761" spans="1:3">
      <c r="A2761" t="s">
        <v>3222</v>
      </c>
      <c r="B2761" s="64">
        <v>2800</v>
      </c>
      <c r="C2761" s="64">
        <v>501.52</v>
      </c>
    </row>
    <row r="2762" spans="1:3">
      <c r="A2762" t="s">
        <v>3223</v>
      </c>
      <c r="B2762" s="64">
        <v>2733</v>
      </c>
      <c r="C2762" s="64">
        <v>491.64</v>
      </c>
    </row>
    <row r="2763" spans="1:3">
      <c r="A2763" t="s">
        <v>3224</v>
      </c>
      <c r="B2763" s="64">
        <v>2657.5</v>
      </c>
      <c r="C2763" s="64">
        <v>484.24</v>
      </c>
    </row>
    <row r="2764" spans="1:3">
      <c r="A2764" t="s">
        <v>3225</v>
      </c>
      <c r="B2764" s="64">
        <v>2487</v>
      </c>
      <c r="C2764" s="64">
        <v>451.12</v>
      </c>
    </row>
    <row r="2765" spans="1:3">
      <c r="A2765" t="s">
        <v>3226</v>
      </c>
      <c r="B2765" s="64">
        <v>2442.5</v>
      </c>
      <c r="C2765" s="64">
        <v>442.96</v>
      </c>
    </row>
    <row r="2766" spans="1:3">
      <c r="A2766" t="s">
        <v>3227</v>
      </c>
      <c r="B2766" s="64">
        <v>2339.5</v>
      </c>
      <c r="C2766" s="64">
        <v>416.8</v>
      </c>
    </row>
    <row r="2767" spans="1:3">
      <c r="A2767" t="s">
        <v>3228</v>
      </c>
      <c r="B2767" s="335">
        <v>2321.5</v>
      </c>
      <c r="C2767" s="64">
        <v>409.65</v>
      </c>
    </row>
    <row r="2768" spans="1:3">
      <c r="A2768" t="s">
        <v>3229</v>
      </c>
      <c r="B2768" s="335">
        <v>2302.5</v>
      </c>
      <c r="C2768" s="64">
        <v>400.71</v>
      </c>
    </row>
    <row r="2769" spans="1:5">
      <c r="A2769" t="s">
        <v>3230</v>
      </c>
      <c r="B2769" s="335">
        <v>2340.5</v>
      </c>
      <c r="C2769" s="64">
        <v>405.84</v>
      </c>
    </row>
    <row r="2770" spans="1:5">
      <c r="A2770" t="s">
        <v>3231</v>
      </c>
      <c r="B2770" s="335">
        <v>2387.5</v>
      </c>
      <c r="C2770" s="64">
        <v>415.43</v>
      </c>
    </row>
    <row r="2771" spans="1:5">
      <c r="A2771" t="s">
        <v>3232</v>
      </c>
      <c r="B2771" s="335">
        <v>2393</v>
      </c>
      <c r="C2771" s="64">
        <v>425.5</v>
      </c>
      <c r="E2771" s="60">
        <f>AVERAGE(B2767:B2771)</f>
        <v>2349</v>
      </c>
    </row>
    <row r="2772" spans="1:5">
      <c r="A2772" t="s">
        <v>3233</v>
      </c>
      <c r="B2772" s="64">
        <v>2407.5</v>
      </c>
      <c r="C2772" s="64">
        <v>421.92</v>
      </c>
    </row>
    <row r="2773" spans="1:5">
      <c r="A2773" t="s">
        <v>3234</v>
      </c>
      <c r="B2773" s="64">
        <v>2412</v>
      </c>
      <c r="C2773" s="64">
        <v>425.25</v>
      </c>
    </row>
    <row r="2774" spans="1:5">
      <c r="A2774" t="s">
        <v>3235</v>
      </c>
      <c r="B2774" s="64">
        <v>2429</v>
      </c>
      <c r="C2774" s="64">
        <v>433.9</v>
      </c>
    </row>
    <row r="2775" spans="1:5">
      <c r="A2775" t="s">
        <v>3236</v>
      </c>
      <c r="B2775" s="64">
        <v>2432.5</v>
      </c>
      <c r="C2775" s="64">
        <v>430.61</v>
      </c>
    </row>
    <row r="2776" spans="1:5">
      <c r="A2776" t="s">
        <v>3237</v>
      </c>
      <c r="B2776" s="64">
        <v>2483.5</v>
      </c>
      <c r="C2776" s="64">
        <v>445.63</v>
      </c>
    </row>
    <row r="2777" spans="1:5">
      <c r="A2777" t="s">
        <v>3238</v>
      </c>
      <c r="B2777" s="64">
        <v>2485</v>
      </c>
      <c r="C2777" s="64">
        <v>437.65</v>
      </c>
    </row>
    <row r="2778" spans="1:5">
      <c r="A2778" t="s">
        <v>3239</v>
      </c>
      <c r="B2778" s="64">
        <v>2517.5</v>
      </c>
      <c r="C2778" s="64">
        <v>439.74</v>
      </c>
    </row>
    <row r="2779" spans="1:5">
      <c r="A2779" t="s">
        <v>3240</v>
      </c>
      <c r="B2779" s="64">
        <v>2577</v>
      </c>
      <c r="C2779" s="64">
        <v>452.03</v>
      </c>
    </row>
    <row r="2780" spans="1:5">
      <c r="A2780" t="s">
        <v>3241</v>
      </c>
      <c r="B2780" s="64">
        <v>2655</v>
      </c>
      <c r="C2780" s="64">
        <v>467.92</v>
      </c>
    </row>
    <row r="2781" spans="1:5">
      <c r="A2781" t="s">
        <v>3242</v>
      </c>
      <c r="B2781" s="64">
        <v>2701</v>
      </c>
      <c r="C2781" s="64">
        <v>480.26</v>
      </c>
    </row>
    <row r="2782" spans="1:5">
      <c r="A2782" t="s">
        <v>3243</v>
      </c>
      <c r="B2782" s="64">
        <v>2710</v>
      </c>
      <c r="C2782" s="64">
        <v>485.14</v>
      </c>
    </row>
    <row r="2783" spans="1:5">
      <c r="A2783" t="s">
        <v>3244</v>
      </c>
      <c r="B2783" s="64">
        <v>2737</v>
      </c>
      <c r="C2783" s="64">
        <v>492.09</v>
      </c>
    </row>
    <row r="2784" spans="1:5">
      <c r="A2784" t="s">
        <v>3245</v>
      </c>
      <c r="B2784" s="64">
        <v>2753</v>
      </c>
      <c r="C2784" s="64">
        <v>495.41</v>
      </c>
    </row>
    <row r="2785" spans="1:7">
      <c r="A2785" t="s">
        <v>3246</v>
      </c>
      <c r="B2785" s="64">
        <v>2759.5</v>
      </c>
      <c r="C2785" s="64">
        <v>505.22</v>
      </c>
    </row>
    <row r="2786" spans="1:7">
      <c r="A2786" t="s">
        <v>3247</v>
      </c>
      <c r="B2786" s="64">
        <v>2747</v>
      </c>
      <c r="C2786" s="64">
        <v>499.91</v>
      </c>
    </row>
    <row r="2787" spans="1:7">
      <c r="A2787" t="s">
        <v>3248</v>
      </c>
      <c r="B2787" s="335">
        <v>2743</v>
      </c>
      <c r="C2787" s="64">
        <v>502.57</v>
      </c>
    </row>
    <row r="2788" spans="1:7">
      <c r="A2788" t="s">
        <v>3249</v>
      </c>
      <c r="B2788" s="335">
        <v>2719</v>
      </c>
      <c r="C2788" s="64">
        <v>497.53</v>
      </c>
    </row>
    <row r="2789" spans="1:7">
      <c r="A2789" t="s">
        <v>3250</v>
      </c>
      <c r="B2789" s="335">
        <v>2714</v>
      </c>
      <c r="C2789" s="64">
        <v>505.97</v>
      </c>
      <c r="E2789" s="60">
        <f>AVERAGE(B2772:B2791)</f>
        <v>2621.65</v>
      </c>
      <c r="F2789" s="60">
        <f>+E2791-E2789</f>
        <v>103.65000000000009</v>
      </c>
    </row>
    <row r="2790" spans="1:7">
      <c r="A2790" t="s">
        <v>3251</v>
      </c>
      <c r="B2790" s="335">
        <v>2718.5</v>
      </c>
      <c r="C2790" s="64">
        <v>507.75</v>
      </c>
    </row>
    <row r="2791" spans="1:7">
      <c r="A2791" t="s">
        <v>3252</v>
      </c>
      <c r="B2791" s="335">
        <v>2732</v>
      </c>
      <c r="C2791" s="64">
        <v>502.76</v>
      </c>
      <c r="E2791" s="60">
        <f>AVERAGE(B2787:B2791)</f>
        <v>2725.3</v>
      </c>
      <c r="F2791" s="60">
        <f>+E2791-E2771</f>
        <v>376.30000000000018</v>
      </c>
    </row>
    <row r="2792" spans="1:7">
      <c r="A2792" t="s">
        <v>3253</v>
      </c>
      <c r="B2792">
        <v>2803</v>
      </c>
      <c r="C2792">
        <v>516.97</v>
      </c>
    </row>
    <row r="2793" spans="1:7">
      <c r="A2793" t="s">
        <v>3254</v>
      </c>
      <c r="B2793">
        <v>2893.5</v>
      </c>
      <c r="C2793">
        <v>532.58000000000004</v>
      </c>
      <c r="E2793" s="60"/>
      <c r="F2793" s="60"/>
    </row>
    <row r="2794" spans="1:7">
      <c r="A2794" t="s">
        <v>3255</v>
      </c>
      <c r="B2794">
        <v>3005</v>
      </c>
      <c r="C2794">
        <v>560.01</v>
      </c>
      <c r="E2794" s="60"/>
      <c r="F2794" s="60"/>
      <c r="G2794" s="300"/>
    </row>
    <row r="2795" spans="1:7">
      <c r="A2795" t="s">
        <v>3256</v>
      </c>
      <c r="B2795">
        <v>3070</v>
      </c>
      <c r="C2795">
        <v>581.33000000000004</v>
      </c>
    </row>
    <row r="2796" spans="1:7">
      <c r="A2796" t="s">
        <v>3257</v>
      </c>
      <c r="B2796">
        <v>3102</v>
      </c>
      <c r="C2796">
        <v>594.03</v>
      </c>
    </row>
    <row r="2797" spans="1:7">
      <c r="A2797" t="s">
        <v>3258</v>
      </c>
      <c r="B2797">
        <v>3127.5</v>
      </c>
      <c r="C2797">
        <v>597.88</v>
      </c>
    </row>
    <row r="2798" spans="1:7">
      <c r="A2798" t="s">
        <v>3259</v>
      </c>
      <c r="B2798">
        <v>3127.5</v>
      </c>
      <c r="C2798">
        <v>598.67999999999995</v>
      </c>
    </row>
    <row r="2799" spans="1:7">
      <c r="A2799" t="s">
        <v>3260</v>
      </c>
      <c r="B2799">
        <v>3117.5</v>
      </c>
      <c r="C2799">
        <v>588.65</v>
      </c>
    </row>
    <row r="2800" spans="1:7">
      <c r="A2800" t="s">
        <v>3261</v>
      </c>
      <c r="B2800">
        <v>3091</v>
      </c>
      <c r="C2800">
        <v>583.32000000000005</v>
      </c>
    </row>
    <row r="2801" spans="1:7">
      <c r="A2801" t="s">
        <v>3262</v>
      </c>
      <c r="B2801">
        <v>3065</v>
      </c>
      <c r="C2801">
        <v>581.59</v>
      </c>
    </row>
    <row r="2802" spans="1:7">
      <c r="A2802" t="s">
        <v>3263</v>
      </c>
      <c r="B2802">
        <v>3041.5</v>
      </c>
      <c r="C2802">
        <v>577.57000000000005</v>
      </c>
    </row>
    <row r="2803" spans="1:7">
      <c r="A2803" t="s">
        <v>3264</v>
      </c>
      <c r="B2803">
        <v>2981.5</v>
      </c>
      <c r="C2803">
        <v>568.34</v>
      </c>
    </row>
    <row r="2804" spans="1:7">
      <c r="A2804" t="s">
        <v>3265</v>
      </c>
      <c r="B2804">
        <v>2995.5</v>
      </c>
      <c r="C2804">
        <v>563.59</v>
      </c>
    </row>
    <row r="2805" spans="1:7">
      <c r="A2805" t="s">
        <v>3266</v>
      </c>
      <c r="B2805">
        <v>2949.5</v>
      </c>
      <c r="C2805">
        <v>559.36</v>
      </c>
    </row>
    <row r="2806" spans="1:7">
      <c r="A2806" t="s">
        <v>3267</v>
      </c>
      <c r="B2806">
        <v>2930.5</v>
      </c>
      <c r="C2806">
        <v>547.96</v>
      </c>
    </row>
    <row r="2807" spans="1:7">
      <c r="A2807" t="s">
        <v>3268</v>
      </c>
      <c r="B2807">
        <v>2894</v>
      </c>
      <c r="C2807">
        <v>543.78</v>
      </c>
    </row>
    <row r="2808" spans="1:7">
      <c r="A2808" t="s">
        <v>3269</v>
      </c>
      <c r="B2808" s="335">
        <v>2903</v>
      </c>
      <c r="C2808">
        <v>543.94000000000005</v>
      </c>
    </row>
    <row r="2809" spans="1:7">
      <c r="A2809" t="s">
        <v>3270</v>
      </c>
      <c r="B2809" s="335">
        <v>2915.5</v>
      </c>
      <c r="C2809">
        <v>549.16</v>
      </c>
    </row>
    <row r="2810" spans="1:7">
      <c r="A2810" t="s">
        <v>3271</v>
      </c>
      <c r="B2810" s="335">
        <v>2953</v>
      </c>
      <c r="C2810">
        <v>562.15</v>
      </c>
      <c r="E2810">
        <f>AVERAGE(B2792:B2812)</f>
        <v>2999.5238095238096</v>
      </c>
      <c r="F2810" s="60">
        <f>+E2812-E2810</f>
        <v>-40.423809523809723</v>
      </c>
    </row>
    <row r="2811" spans="1:7">
      <c r="A2811" t="s">
        <v>3272</v>
      </c>
      <c r="B2811" s="335">
        <v>3010</v>
      </c>
      <c r="C2811">
        <v>576.85</v>
      </c>
    </row>
    <row r="2812" spans="1:7">
      <c r="A2812" t="s">
        <v>3273</v>
      </c>
      <c r="B2812" s="335">
        <v>3014</v>
      </c>
      <c r="C2812">
        <v>576.84</v>
      </c>
      <c r="E2812" s="60">
        <f>AVERAGE(B2808:B2812)</f>
        <v>2959.1</v>
      </c>
      <c r="F2812" s="60">
        <f>+E2812-E2791</f>
        <v>233.79999999999973</v>
      </c>
      <c r="G2812">
        <f>+E2812/E2791</f>
        <v>1.0857887205078338</v>
      </c>
    </row>
    <row r="2813" spans="1:7">
      <c r="A2813" s="377" t="s">
        <v>3274</v>
      </c>
      <c r="B2813" s="64">
        <v>3081.5</v>
      </c>
      <c r="C2813">
        <v>597.65</v>
      </c>
    </row>
    <row r="2814" spans="1:7">
      <c r="A2814" s="377" t="s">
        <v>3275</v>
      </c>
      <c r="B2814">
        <v>3078.5</v>
      </c>
      <c r="C2814">
        <v>604.58000000000004</v>
      </c>
    </row>
    <row r="2815" spans="1:7">
      <c r="A2815" s="377" t="s">
        <v>3276</v>
      </c>
      <c r="B2815">
        <v>3078.5</v>
      </c>
      <c r="C2815">
        <v>611.41999999999996</v>
      </c>
    </row>
    <row r="2816" spans="1:7">
      <c r="A2816" s="377" t="s">
        <v>3277</v>
      </c>
      <c r="B2816">
        <v>3085</v>
      </c>
      <c r="C2816">
        <v>612.47</v>
      </c>
    </row>
    <row r="2817" spans="1:6">
      <c r="A2817" s="377" t="s">
        <v>3278</v>
      </c>
      <c r="B2817">
        <v>3073</v>
      </c>
      <c r="C2817">
        <v>609.96</v>
      </c>
    </row>
    <row r="2818" spans="1:6">
      <c r="A2818" s="377" t="s">
        <v>3279</v>
      </c>
      <c r="B2818">
        <v>3069</v>
      </c>
      <c r="C2818">
        <v>605.33000000000004</v>
      </c>
    </row>
    <row r="2819" spans="1:6">
      <c r="A2819" s="377" t="s">
        <v>3280</v>
      </c>
      <c r="B2819">
        <v>3058.5</v>
      </c>
      <c r="C2819">
        <v>603.97</v>
      </c>
    </row>
    <row r="2820" spans="1:6">
      <c r="A2820" s="377" t="s">
        <v>3281</v>
      </c>
      <c r="B2820">
        <v>3045.5</v>
      </c>
      <c r="C2820">
        <v>594.82000000000005</v>
      </c>
    </row>
    <row r="2821" spans="1:6">
      <c r="A2821" s="377" t="s">
        <v>3282</v>
      </c>
      <c r="B2821">
        <v>3010</v>
      </c>
      <c r="C2821">
        <v>593.45000000000005</v>
      </c>
    </row>
    <row r="2822" spans="1:6">
      <c r="A2822" s="377" t="s">
        <v>3283</v>
      </c>
      <c r="B2822">
        <v>2966.5</v>
      </c>
      <c r="C2822">
        <v>588.24</v>
      </c>
    </row>
    <row r="2823" spans="1:6">
      <c r="A2823" s="377" t="s">
        <v>3284</v>
      </c>
      <c r="B2823">
        <v>2947.5</v>
      </c>
      <c r="C2823">
        <v>584.24</v>
      </c>
    </row>
    <row r="2824" spans="1:6">
      <c r="A2824" s="377" t="s">
        <v>3285</v>
      </c>
      <c r="B2824">
        <v>2868.5</v>
      </c>
      <c r="C2824">
        <v>570.96</v>
      </c>
    </row>
    <row r="2825" spans="1:6">
      <c r="A2825" s="377" t="s">
        <v>3286</v>
      </c>
      <c r="B2825">
        <v>2868</v>
      </c>
      <c r="C2825">
        <v>565.67999999999995</v>
      </c>
    </row>
    <row r="2826" spans="1:6">
      <c r="A2826" s="377" t="s">
        <v>3287</v>
      </c>
      <c r="B2826">
        <v>2866.5</v>
      </c>
      <c r="C2826">
        <v>570.79</v>
      </c>
    </row>
    <row r="2827" spans="1:6">
      <c r="A2827" s="377" t="s">
        <v>3288</v>
      </c>
      <c r="B2827">
        <v>2871</v>
      </c>
      <c r="C2827">
        <v>578.36</v>
      </c>
    </row>
    <row r="2828" spans="1:6">
      <c r="A2828" s="377" t="s">
        <v>3289</v>
      </c>
      <c r="B2828">
        <v>2866.5</v>
      </c>
      <c r="C2828">
        <v>577.34</v>
      </c>
    </row>
    <row r="2829" spans="1:6">
      <c r="A2829" s="377" t="s">
        <v>3290</v>
      </c>
      <c r="B2829" s="398">
        <v>2870.5</v>
      </c>
      <c r="C2829">
        <v>585.22</v>
      </c>
    </row>
    <row r="2830" spans="1:6">
      <c r="A2830" s="377" t="s">
        <v>3291</v>
      </c>
      <c r="B2830" s="398">
        <v>2872</v>
      </c>
      <c r="C2830">
        <v>579.97</v>
      </c>
    </row>
    <row r="2831" spans="1:6">
      <c r="A2831" s="377" t="s">
        <v>3292</v>
      </c>
      <c r="B2831" s="398">
        <v>2874.5</v>
      </c>
      <c r="C2831">
        <v>583.54</v>
      </c>
    </row>
    <row r="2832" spans="1:6">
      <c r="A2832" s="377" t="s">
        <v>3293</v>
      </c>
      <c r="B2832" s="398">
        <v>2877</v>
      </c>
      <c r="C2832">
        <v>582.62</v>
      </c>
      <c r="E2832">
        <f>AVERAGE(B2813:B2833)</f>
        <v>2962.0714285714284</v>
      </c>
      <c r="F2832" s="60">
        <f>+E2834-E2832</f>
        <v>-88.171428571428351</v>
      </c>
    </row>
    <row r="2833" spans="1:7">
      <c r="A2833" s="377" t="s">
        <v>3294</v>
      </c>
      <c r="B2833" s="398">
        <v>2875.5</v>
      </c>
      <c r="C2833">
        <v>578.22</v>
      </c>
    </row>
    <row r="2834" spans="1:7">
      <c r="A2834" s="377" t="s">
        <v>3295</v>
      </c>
      <c r="B2834">
        <v>2875</v>
      </c>
      <c r="C2834">
        <v>569.53</v>
      </c>
      <c r="E2834" s="60">
        <f>AVERAGE(B2829:B2833)</f>
        <v>2873.9</v>
      </c>
      <c r="F2834" s="60">
        <f>+E2834-E2812</f>
        <v>-85.199999999999818</v>
      </c>
      <c r="G2834">
        <f>+E2834/E2812</f>
        <v>0.97120746172822825</v>
      </c>
    </row>
    <row r="2835" spans="1:7">
      <c r="A2835" s="377" t="s">
        <v>3296</v>
      </c>
      <c r="B2835">
        <v>2880.5</v>
      </c>
      <c r="C2835">
        <v>570.62</v>
      </c>
    </row>
    <row r="2836" spans="1:7">
      <c r="A2836" t="s">
        <v>3297</v>
      </c>
      <c r="B2836" s="64">
        <v>2932.5</v>
      </c>
      <c r="C2836" s="64">
        <v>576.91999999999996</v>
      </c>
    </row>
    <row r="2837" spans="1:7">
      <c r="A2837" t="s">
        <v>3298</v>
      </c>
      <c r="B2837" s="64">
        <v>2960</v>
      </c>
      <c r="C2837" s="64">
        <v>569.23</v>
      </c>
    </row>
    <row r="2838" spans="1:7">
      <c r="A2838" t="s">
        <v>3299</v>
      </c>
      <c r="B2838" s="64">
        <v>2979.5</v>
      </c>
      <c r="C2838" s="64">
        <v>569.26</v>
      </c>
      <c r="G2838" t="s">
        <v>3300</v>
      </c>
    </row>
    <row r="2839" spans="1:7">
      <c r="A2839" t="s">
        <v>3301</v>
      </c>
      <c r="B2839" s="64">
        <v>2983</v>
      </c>
      <c r="C2839" s="64">
        <v>567.76</v>
      </c>
    </row>
    <row r="2840" spans="1:7">
      <c r="A2840" t="s">
        <v>3302</v>
      </c>
      <c r="B2840" s="64">
        <v>3005.5</v>
      </c>
      <c r="C2840" s="64">
        <v>581.33000000000004</v>
      </c>
    </row>
    <row r="2841" spans="1:7">
      <c r="A2841" t="s">
        <v>3303</v>
      </c>
      <c r="B2841" s="64">
        <v>3017</v>
      </c>
      <c r="C2841" s="64">
        <v>583.45000000000005</v>
      </c>
    </row>
    <row r="2842" spans="1:7">
      <c r="A2842" s="377" t="s">
        <v>3304</v>
      </c>
      <c r="B2842">
        <v>3019</v>
      </c>
      <c r="C2842">
        <v>595.23</v>
      </c>
    </row>
    <row r="2843" spans="1:7">
      <c r="A2843" s="377" t="s">
        <v>3305</v>
      </c>
      <c r="B2843">
        <v>3035</v>
      </c>
      <c r="C2843">
        <v>592.20000000000005</v>
      </c>
    </row>
    <row r="2844" spans="1:7">
      <c r="A2844" s="377" t="s">
        <v>3306</v>
      </c>
      <c r="B2844">
        <v>3034</v>
      </c>
      <c r="C2844">
        <v>592.58000000000004</v>
      </c>
    </row>
    <row r="2845" spans="1:7">
      <c r="A2845" s="377" t="s">
        <v>3307</v>
      </c>
      <c r="B2845">
        <v>3019.5</v>
      </c>
      <c r="C2845">
        <v>574.49</v>
      </c>
    </row>
    <row r="2846" spans="1:7">
      <c r="A2846" s="377" t="s">
        <v>3308</v>
      </c>
      <c r="B2846">
        <v>3002</v>
      </c>
      <c r="C2846">
        <v>575.21</v>
      </c>
    </row>
    <row r="2847" spans="1:7">
      <c r="A2847" s="377" t="s">
        <v>3309</v>
      </c>
      <c r="B2847">
        <v>2989</v>
      </c>
      <c r="C2847">
        <v>576.69000000000005</v>
      </c>
    </row>
    <row r="2848" spans="1:7">
      <c r="A2848" s="377" t="s">
        <v>3310</v>
      </c>
      <c r="B2848">
        <v>2959.5</v>
      </c>
      <c r="C2848">
        <v>568.15</v>
      </c>
    </row>
    <row r="2849" spans="1:3">
      <c r="A2849" t="s">
        <v>3311</v>
      </c>
      <c r="B2849" s="64">
        <v>2954</v>
      </c>
      <c r="C2849" s="64">
        <v>566.23</v>
      </c>
    </row>
    <row r="2850" spans="1:3">
      <c r="A2850" t="s">
        <v>3312</v>
      </c>
      <c r="B2850" s="64">
        <v>2975.5</v>
      </c>
      <c r="C2850" s="64">
        <v>574.98</v>
      </c>
    </row>
    <row r="2851" spans="1:3">
      <c r="A2851" t="s">
        <v>3313</v>
      </c>
      <c r="B2851" s="64">
        <v>3017</v>
      </c>
      <c r="C2851" s="64">
        <v>582.66</v>
      </c>
    </row>
    <row r="2852" spans="1:3">
      <c r="A2852" t="s">
        <v>3314</v>
      </c>
      <c r="B2852" s="64">
        <v>3024</v>
      </c>
      <c r="C2852" s="64">
        <v>591.32000000000005</v>
      </c>
    </row>
    <row r="2853" spans="1:3">
      <c r="A2853" t="s">
        <v>3315</v>
      </c>
      <c r="B2853" s="64">
        <v>3049.5</v>
      </c>
      <c r="C2853" s="64">
        <v>600.65</v>
      </c>
    </row>
    <row r="2854" spans="1:3">
      <c r="A2854" t="s">
        <v>3316</v>
      </c>
      <c r="B2854" s="64">
        <v>3049</v>
      </c>
      <c r="C2854" s="64">
        <v>586.67999999999995</v>
      </c>
    </row>
    <row r="2855" spans="1:3">
      <c r="A2855" t="s">
        <v>3317</v>
      </c>
      <c r="B2855" s="64">
        <v>3062</v>
      </c>
      <c r="C2855" s="64">
        <v>593.07000000000005</v>
      </c>
    </row>
    <row r="2856" spans="1:3">
      <c r="A2856" t="s">
        <v>3318</v>
      </c>
      <c r="B2856" s="64">
        <v>3073.5</v>
      </c>
      <c r="C2856" s="64">
        <v>593</v>
      </c>
    </row>
    <row r="2857" spans="1:3">
      <c r="A2857" t="s">
        <v>3319</v>
      </c>
      <c r="B2857" s="64">
        <v>3086</v>
      </c>
      <c r="C2857" s="64">
        <v>594.72</v>
      </c>
    </row>
    <row r="2858" spans="1:3">
      <c r="A2858" t="s">
        <v>3320</v>
      </c>
      <c r="B2858" s="64">
        <v>3117</v>
      </c>
      <c r="C2858" s="64">
        <v>599.08000000000004</v>
      </c>
    </row>
    <row r="2859" spans="1:3">
      <c r="A2859" t="s">
        <v>3321</v>
      </c>
      <c r="B2859" s="64">
        <v>3164</v>
      </c>
      <c r="C2859" s="64">
        <v>603.70000000000005</v>
      </c>
    </row>
    <row r="2860" spans="1:3">
      <c r="A2860" t="s">
        <v>3322</v>
      </c>
      <c r="B2860" s="64">
        <v>3189.5</v>
      </c>
      <c r="C2860" s="64">
        <v>608.91999999999996</v>
      </c>
    </row>
    <row r="2861" spans="1:3">
      <c r="A2861" t="s">
        <v>3323</v>
      </c>
      <c r="B2861" s="64">
        <v>3195.5</v>
      </c>
      <c r="C2861" s="64">
        <v>614.76</v>
      </c>
    </row>
    <row r="2862" spans="1:3">
      <c r="A2862" t="s">
        <v>3324</v>
      </c>
      <c r="B2862" s="64">
        <v>3214</v>
      </c>
      <c r="C2862" s="64">
        <v>614.77</v>
      </c>
    </row>
    <row r="2863" spans="1:3">
      <c r="A2863" t="s">
        <v>3325</v>
      </c>
      <c r="B2863" s="64">
        <v>3217.5</v>
      </c>
      <c r="C2863" s="64">
        <v>612.39</v>
      </c>
    </row>
    <row r="2864" spans="1:3">
      <c r="A2864" t="s">
        <v>3326</v>
      </c>
      <c r="B2864" s="64">
        <v>3216.5</v>
      </c>
      <c r="C2864" s="64">
        <v>613.48</v>
      </c>
    </row>
    <row r="2865" spans="1:3">
      <c r="A2865" t="s">
        <v>3327</v>
      </c>
      <c r="B2865" s="64">
        <v>3232.5</v>
      </c>
      <c r="C2865" s="64">
        <v>611.52</v>
      </c>
    </row>
    <row r="2866" spans="1:3">
      <c r="A2866" t="s">
        <v>3328</v>
      </c>
      <c r="B2866" s="64">
        <v>3228.5</v>
      </c>
      <c r="C2866" s="64">
        <v>612.85</v>
      </c>
    </row>
    <row r="2867" spans="1:3">
      <c r="A2867" t="s">
        <v>3329</v>
      </c>
      <c r="B2867" s="64">
        <v>3225.5</v>
      </c>
      <c r="C2867" s="64">
        <v>601.77</v>
      </c>
    </row>
    <row r="2868" spans="1:3">
      <c r="A2868" t="s">
        <v>3330</v>
      </c>
      <c r="B2868" s="64">
        <v>3222</v>
      </c>
      <c r="C2868" s="64">
        <v>594.9</v>
      </c>
    </row>
    <row r="2869" spans="1:3">
      <c r="A2869" t="s">
        <v>3331</v>
      </c>
      <c r="B2869" s="64">
        <v>3220</v>
      </c>
      <c r="C2869" s="64">
        <v>598.74</v>
      </c>
    </row>
    <row r="2870" spans="1:3">
      <c r="A2870" t="s">
        <v>3332</v>
      </c>
      <c r="B2870" s="64">
        <v>3215</v>
      </c>
      <c r="C2870" s="64">
        <v>598.47</v>
      </c>
    </row>
    <row r="2871" spans="1:3">
      <c r="A2871" t="s">
        <v>3333</v>
      </c>
      <c r="B2871" s="64">
        <v>3225.5</v>
      </c>
      <c r="C2871" s="64">
        <v>613.33000000000004</v>
      </c>
    </row>
    <row r="2872" spans="1:3">
      <c r="A2872" t="s">
        <v>3334</v>
      </c>
      <c r="B2872" s="64">
        <v>3253</v>
      </c>
      <c r="C2872" s="64">
        <v>624.38</v>
      </c>
    </row>
    <row r="2873" spans="1:3">
      <c r="A2873" t="s">
        <v>3335</v>
      </c>
      <c r="B2873" s="64">
        <v>3264</v>
      </c>
      <c r="C2873" s="64">
        <v>621.71</v>
      </c>
    </row>
    <row r="2874" spans="1:3">
      <c r="A2874" t="s">
        <v>3336</v>
      </c>
      <c r="B2874" s="64">
        <v>3275</v>
      </c>
      <c r="C2874" s="64">
        <v>630.29</v>
      </c>
    </row>
    <row r="2875" spans="1:3">
      <c r="A2875" t="s">
        <v>3337</v>
      </c>
      <c r="B2875" s="64">
        <v>3291.5</v>
      </c>
      <c r="C2875" s="64">
        <v>634.57000000000005</v>
      </c>
    </row>
    <row r="2876" spans="1:3">
      <c r="A2876" t="s">
        <v>3338</v>
      </c>
      <c r="B2876" s="64">
        <v>3282</v>
      </c>
      <c r="C2876" s="64">
        <v>634.20000000000005</v>
      </c>
    </row>
    <row r="2877" spans="1:3">
      <c r="A2877" t="s">
        <v>3339</v>
      </c>
      <c r="B2877" s="64">
        <v>3296.5</v>
      </c>
      <c r="C2877" s="64">
        <v>637.13</v>
      </c>
    </row>
    <row r="2878" spans="1:3">
      <c r="A2878" t="s">
        <v>3340</v>
      </c>
      <c r="B2878" s="64">
        <v>3292.5</v>
      </c>
      <c r="C2878" s="64">
        <v>635</v>
      </c>
    </row>
    <row r="2879" spans="1:3">
      <c r="A2879" t="s">
        <v>3341</v>
      </c>
      <c r="B2879" s="64">
        <v>3297</v>
      </c>
      <c r="C2879" s="64">
        <v>636</v>
      </c>
    </row>
    <row r="2880" spans="1:3">
      <c r="A2880" t="s">
        <v>3342</v>
      </c>
      <c r="B2880" s="64">
        <v>3305.5</v>
      </c>
      <c r="C2880" s="64">
        <v>638.74</v>
      </c>
    </row>
    <row r="2881" spans="1:5">
      <c r="A2881" t="s">
        <v>3343</v>
      </c>
      <c r="B2881" s="64">
        <v>3304.5</v>
      </c>
      <c r="C2881" s="64">
        <v>621.96</v>
      </c>
    </row>
    <row r="2882" spans="1:5">
      <c r="A2882" t="s">
        <v>3344</v>
      </c>
      <c r="B2882" s="64">
        <v>3303.5</v>
      </c>
      <c r="C2882" s="64">
        <v>622.48</v>
      </c>
    </row>
    <row r="2883" spans="1:5">
      <c r="A2883" t="s">
        <v>3345</v>
      </c>
      <c r="B2883" s="64">
        <v>3303</v>
      </c>
      <c r="C2883" s="64">
        <v>627.23</v>
      </c>
    </row>
    <row r="2884" spans="1:5">
      <c r="A2884" t="s">
        <v>3346</v>
      </c>
      <c r="B2884" s="64">
        <v>3317.5</v>
      </c>
      <c r="C2884" s="64">
        <v>634.20000000000005</v>
      </c>
    </row>
    <row r="2885" spans="1:5">
      <c r="A2885" t="s">
        <v>3347</v>
      </c>
      <c r="B2885" s="64">
        <v>3316.5</v>
      </c>
      <c r="C2885" s="64">
        <v>630.39</v>
      </c>
    </row>
    <row r="2886" spans="1:5">
      <c r="A2886" t="s">
        <v>3348</v>
      </c>
      <c r="B2886" s="64">
        <v>3339.5</v>
      </c>
      <c r="C2886" s="64">
        <v>637.07000000000005</v>
      </c>
    </row>
    <row r="2887" spans="1:5">
      <c r="A2887" t="s">
        <v>3349</v>
      </c>
      <c r="B2887" s="64">
        <v>3335</v>
      </c>
      <c r="C2887" s="64">
        <v>632.23</v>
      </c>
    </row>
    <row r="2888" spans="1:5">
      <c r="A2888" t="s">
        <v>3350</v>
      </c>
      <c r="B2888" s="64">
        <v>3350.5</v>
      </c>
      <c r="C2888" s="64">
        <v>634.20000000000005</v>
      </c>
    </row>
    <row r="2889" spans="1:5">
      <c r="A2889" t="s">
        <v>3351</v>
      </c>
      <c r="B2889" s="64">
        <v>3351</v>
      </c>
      <c r="C2889" s="64">
        <v>626.24</v>
      </c>
    </row>
    <row r="2890" spans="1:5">
      <c r="A2890" t="s">
        <v>3352</v>
      </c>
      <c r="B2890" s="64">
        <v>3350.5</v>
      </c>
      <c r="C2890" s="64">
        <v>634.32000000000005</v>
      </c>
    </row>
    <row r="2891" spans="1:5">
      <c r="A2891" t="s">
        <v>3353</v>
      </c>
      <c r="B2891" s="64">
        <v>3346</v>
      </c>
      <c r="C2891" s="64">
        <v>631.20000000000005</v>
      </c>
    </row>
    <row r="2892" spans="1:5">
      <c r="A2892" t="s">
        <v>3354</v>
      </c>
      <c r="B2892" s="64">
        <v>3362.5</v>
      </c>
      <c r="C2892" s="64">
        <v>633.48</v>
      </c>
    </row>
    <row r="2893" spans="1:5">
      <c r="A2893" t="s">
        <v>3355</v>
      </c>
      <c r="B2893" s="64">
        <v>3355</v>
      </c>
      <c r="C2893" s="64">
        <v>627.57000000000005</v>
      </c>
    </row>
    <row r="2894" spans="1:5">
      <c r="A2894" t="s">
        <v>3356</v>
      </c>
      <c r="B2894" s="64">
        <v>3352.5</v>
      </c>
      <c r="C2894" s="64">
        <v>623.14</v>
      </c>
    </row>
    <row r="2895" spans="1:5">
      <c r="A2895" t="s">
        <v>3357</v>
      </c>
      <c r="B2895" s="64">
        <v>3368.5</v>
      </c>
      <c r="C2895" s="64">
        <v>620.35</v>
      </c>
      <c r="D2895">
        <f>+C2895/C2892</f>
        <v>0.97927322093830904</v>
      </c>
      <c r="E2895">
        <f>1-D2895</f>
        <v>2.0726779061690959E-2</v>
      </c>
    </row>
    <row r="2896" spans="1:5">
      <c r="A2896" t="s">
        <v>3358</v>
      </c>
      <c r="B2896" s="64">
        <v>3386.5</v>
      </c>
      <c r="C2896" s="64">
        <v>624.12</v>
      </c>
    </row>
    <row r="2897" spans="1:9">
      <c r="A2897" t="s">
        <v>3359</v>
      </c>
      <c r="B2897" s="64">
        <v>3365.5</v>
      </c>
      <c r="C2897" s="64">
        <v>619</v>
      </c>
    </row>
    <row r="2898" spans="1:9">
      <c r="A2898" t="s">
        <v>3360</v>
      </c>
      <c r="B2898" s="64">
        <v>3367</v>
      </c>
      <c r="C2898" s="64">
        <v>627.82000000000005</v>
      </c>
      <c r="G2898" s="29">
        <f>AVERAGE(B2877:B2897)</f>
        <v>3333.3095238095239</v>
      </c>
      <c r="H2898" s="60">
        <f>+G2900-G2898</f>
        <v>32.290476190476056</v>
      </c>
    </row>
    <row r="2899" spans="1:9">
      <c r="A2899" t="s">
        <v>3361</v>
      </c>
      <c r="B2899" s="64">
        <v>3383</v>
      </c>
      <c r="C2899" s="64">
        <v>620.51</v>
      </c>
      <c r="G2899" s="29"/>
    </row>
    <row r="2900" spans="1:9">
      <c r="A2900" t="s">
        <v>3362</v>
      </c>
      <c r="B2900" s="64">
        <v>3395.5</v>
      </c>
      <c r="C2900" s="64">
        <v>620.86</v>
      </c>
      <c r="G2900" s="29">
        <f>AVERAGE(B2893:B2897)</f>
        <v>3365.6</v>
      </c>
      <c r="H2900" s="60">
        <f>+G2900-E2878</f>
        <v>3365.6</v>
      </c>
      <c r="I2900" t="e">
        <f>+G2900/E2878</f>
        <v>#DIV/0!</v>
      </c>
    </row>
    <row r="2901" spans="1:9">
      <c r="A2901" t="s">
        <v>3363</v>
      </c>
      <c r="B2901" s="64">
        <v>3417</v>
      </c>
      <c r="C2901" s="64">
        <v>622.63</v>
      </c>
    </row>
    <row r="2902" spans="1:9">
      <c r="A2902" t="s">
        <v>3364</v>
      </c>
      <c r="B2902" s="64">
        <v>3419</v>
      </c>
      <c r="C2902" s="64">
        <v>621.29999999999995</v>
      </c>
    </row>
    <row r="2903" spans="1:9">
      <c r="A2903" t="s">
        <v>3365</v>
      </c>
      <c r="B2903" s="64">
        <v>3430</v>
      </c>
      <c r="C2903" s="64">
        <v>622.5</v>
      </c>
    </row>
    <row r="2904" spans="1:9">
      <c r="A2904" t="s">
        <v>3366</v>
      </c>
      <c r="B2904" s="64">
        <v>3431.5</v>
      </c>
      <c r="C2904" s="64">
        <v>620.29999999999995</v>
      </c>
    </row>
    <row r="2905" spans="1:9">
      <c r="A2905" t="s">
        <v>3367</v>
      </c>
      <c r="B2905" s="64">
        <v>3463</v>
      </c>
      <c r="C2905" s="64">
        <v>628.38</v>
      </c>
    </row>
    <row r="2906" spans="1:9">
      <c r="A2906" t="s">
        <v>3368</v>
      </c>
      <c r="B2906" s="64">
        <v>3487</v>
      </c>
      <c r="C2906" s="64">
        <v>631.70000000000005</v>
      </c>
    </row>
    <row r="2907" spans="1:9">
      <c r="A2907" t="s">
        <v>3369</v>
      </c>
      <c r="B2907" s="64">
        <v>3516.5</v>
      </c>
      <c r="C2907" s="64">
        <v>644.04999999999995</v>
      </c>
    </row>
    <row r="2908" spans="1:9">
      <c r="A2908" t="s">
        <v>3370</v>
      </c>
      <c r="B2908" s="64">
        <v>3540</v>
      </c>
      <c r="C2908" s="64">
        <v>642</v>
      </c>
    </row>
    <row r="2909" spans="1:9">
      <c r="A2909" t="s">
        <v>3371</v>
      </c>
      <c r="B2909" s="64">
        <v>3574.5</v>
      </c>
      <c r="C2909" s="64">
        <v>639.79</v>
      </c>
    </row>
    <row r="2910" spans="1:9">
      <c r="A2910" t="s">
        <v>3372</v>
      </c>
      <c r="B2910" s="64">
        <v>3625.5</v>
      </c>
      <c r="C2910" s="64">
        <v>653.6</v>
      </c>
    </row>
    <row r="2911" spans="1:9">
      <c r="A2911" t="s">
        <v>3373</v>
      </c>
      <c r="B2911" s="64">
        <v>3661.5</v>
      </c>
      <c r="C2911" s="64">
        <v>647.59</v>
      </c>
    </row>
    <row r="2912" spans="1:9">
      <c r="A2912" t="s">
        <v>3374</v>
      </c>
      <c r="B2912" s="64">
        <v>3693.5</v>
      </c>
      <c r="C2912" s="64">
        <v>654.88</v>
      </c>
    </row>
    <row r="2913" spans="1:9">
      <c r="A2913" t="s">
        <v>3375</v>
      </c>
      <c r="B2913" s="64">
        <v>3814</v>
      </c>
      <c r="C2913" s="64">
        <v>687.7</v>
      </c>
    </row>
    <row r="2914" spans="1:9">
      <c r="A2914" t="s">
        <v>3376</v>
      </c>
      <c r="B2914" s="64">
        <v>3881</v>
      </c>
      <c r="C2914" s="64">
        <v>697.14</v>
      </c>
    </row>
    <row r="2915" spans="1:9">
      <c r="A2915" t="s">
        <v>3377</v>
      </c>
      <c r="B2915" s="64">
        <v>3924</v>
      </c>
      <c r="C2915" s="64">
        <v>704.49</v>
      </c>
    </row>
    <row r="2916" spans="1:9">
      <c r="A2916" t="s">
        <v>3378</v>
      </c>
      <c r="B2916" s="64">
        <v>3920.5</v>
      </c>
      <c r="C2916" s="64">
        <v>696.61</v>
      </c>
    </row>
    <row r="2917" spans="1:9">
      <c r="A2917" t="s">
        <v>3379</v>
      </c>
      <c r="B2917" s="64">
        <v>3947</v>
      </c>
      <c r="C2917" s="64">
        <v>698.83</v>
      </c>
    </row>
    <row r="2918" spans="1:9">
      <c r="A2918" t="s">
        <v>3380</v>
      </c>
      <c r="B2918" s="64">
        <v>3953.5</v>
      </c>
      <c r="C2918" s="64">
        <v>697.14</v>
      </c>
      <c r="D2918">
        <f t="shared" ref="D2918:D2930" si="0">+B2918/B2917</f>
        <v>1.0016468203699012</v>
      </c>
      <c r="E2918">
        <f t="shared" ref="E2918:E2930" si="1">(1-D2918)*100</f>
        <v>-0.16468203699011585</v>
      </c>
      <c r="G2918" s="29">
        <f>AVERAGE(B2898:B2917)</f>
        <v>3594.55</v>
      </c>
      <c r="H2918" s="60">
        <f>+G2920-G2918</f>
        <v>302.75</v>
      </c>
    </row>
    <row r="2919" spans="1:9">
      <c r="A2919" t="s">
        <v>3381</v>
      </c>
      <c r="B2919" s="64">
        <v>3959.5</v>
      </c>
      <c r="C2919" s="64">
        <v>707.69</v>
      </c>
      <c r="D2919">
        <f t="shared" si="0"/>
        <v>1.0015176425951688</v>
      </c>
      <c r="E2919">
        <f t="shared" si="1"/>
        <v>-0.15176425951688444</v>
      </c>
      <c r="G2919" s="29"/>
    </row>
    <row r="2920" spans="1:9">
      <c r="A2920" t="s">
        <v>3382</v>
      </c>
      <c r="B2920" s="64">
        <v>3937.5</v>
      </c>
      <c r="C2920" s="64">
        <v>701.25</v>
      </c>
      <c r="D2920">
        <f t="shared" si="0"/>
        <v>0.99444374289683046</v>
      </c>
      <c r="E2920">
        <f t="shared" si="1"/>
        <v>0.55562571031695374</v>
      </c>
      <c r="G2920" s="469">
        <f>AVERAGE(B2913:B2917)</f>
        <v>3897.3</v>
      </c>
      <c r="H2920" s="60">
        <f>+G2920-E2898</f>
        <v>3897.3</v>
      </c>
      <c r="I2920" s="465">
        <f>+G2920/G2900</f>
        <v>1.1579807463750893</v>
      </c>
    </row>
    <row r="2921" spans="1:9">
      <c r="A2921" t="s">
        <v>3383</v>
      </c>
      <c r="B2921" s="64">
        <v>3935.5</v>
      </c>
      <c r="C2921" s="64">
        <v>714.25</v>
      </c>
      <c r="D2921">
        <f t="shared" si="0"/>
        <v>0.99949206349206354</v>
      </c>
      <c r="E2921">
        <f t="shared" si="1"/>
        <v>5.0793650793645728E-2</v>
      </c>
    </row>
    <row r="2922" spans="1:9">
      <c r="A2922" t="s">
        <v>3384</v>
      </c>
      <c r="B2922" s="64">
        <v>3911.5</v>
      </c>
      <c r="C2922" s="64">
        <v>704.9</v>
      </c>
      <c r="D2922">
        <f t="shared" si="0"/>
        <v>0.9939016643374412</v>
      </c>
      <c r="E2922">
        <f t="shared" si="1"/>
        <v>0.60983356625587959</v>
      </c>
    </row>
    <row r="2923" spans="1:9">
      <c r="A2923" t="s">
        <v>3385</v>
      </c>
      <c r="B2923" s="64">
        <v>3901.5</v>
      </c>
      <c r="C2923" s="64">
        <v>711.56</v>
      </c>
      <c r="D2923">
        <f t="shared" si="0"/>
        <v>0.99744343602198648</v>
      </c>
      <c r="E2923">
        <f t="shared" si="1"/>
        <v>0.25565639780135152</v>
      </c>
    </row>
    <row r="2924" spans="1:9">
      <c r="A2924" t="s">
        <v>3386</v>
      </c>
      <c r="B2924" s="64">
        <v>3900</v>
      </c>
      <c r="C2924" s="64">
        <v>709.74</v>
      </c>
      <c r="D2924">
        <f t="shared" si="0"/>
        <v>0.99961553248750479</v>
      </c>
      <c r="E2924">
        <f t="shared" si="1"/>
        <v>3.8446751249521238E-2</v>
      </c>
    </row>
    <row r="2925" spans="1:9">
      <c r="A2925" t="s">
        <v>3387</v>
      </c>
      <c r="B2925" s="64">
        <v>3879</v>
      </c>
      <c r="C2925" s="64">
        <v>718.6</v>
      </c>
      <c r="D2925">
        <f t="shared" si="0"/>
        <v>0.99461538461538457</v>
      </c>
      <c r="E2925">
        <f t="shared" si="1"/>
        <v>0.53846153846154321</v>
      </c>
    </row>
    <row r="2926" spans="1:9">
      <c r="A2926" t="s">
        <v>3388</v>
      </c>
      <c r="B2926" s="64">
        <v>3861.5</v>
      </c>
      <c r="C2926" s="64">
        <v>707.88</v>
      </c>
      <c r="D2926">
        <f t="shared" si="0"/>
        <v>0.99548852797112652</v>
      </c>
      <c r="E2926">
        <f t="shared" si="1"/>
        <v>0.45114720288734755</v>
      </c>
    </row>
    <row r="2927" spans="1:9">
      <c r="A2927" t="s">
        <v>3389</v>
      </c>
      <c r="B2927" s="64">
        <v>3845.5</v>
      </c>
      <c r="C2927" s="64">
        <v>700.2</v>
      </c>
      <c r="D2927">
        <f t="shared" si="0"/>
        <v>0.99585653243558203</v>
      </c>
      <c r="E2927">
        <f t="shared" si="1"/>
        <v>0.41434675644179686</v>
      </c>
    </row>
    <row r="2928" spans="1:9">
      <c r="A2928" s="95">
        <v>44517</v>
      </c>
      <c r="B2928" s="64">
        <v>3809.5</v>
      </c>
      <c r="C2928" s="64">
        <v>689.38</v>
      </c>
      <c r="D2928">
        <f t="shared" si="0"/>
        <v>0.99063840852944995</v>
      </c>
      <c r="E2928">
        <f t="shared" si="1"/>
        <v>0.93615914705500458</v>
      </c>
    </row>
    <row r="2929" spans="1:10">
      <c r="A2929" s="95">
        <v>44518</v>
      </c>
      <c r="B2929" s="64">
        <v>3778</v>
      </c>
      <c r="C2929" s="64">
        <v>678.4</v>
      </c>
      <c r="D2929">
        <f t="shared" si="0"/>
        <v>0.99173119831998946</v>
      </c>
      <c r="E2929">
        <f t="shared" si="1"/>
        <v>0.82688016800105402</v>
      </c>
    </row>
    <row r="2930" spans="1:10">
      <c r="A2930" s="95">
        <v>44519</v>
      </c>
      <c r="B2930" s="64">
        <v>3715.5</v>
      </c>
      <c r="C2930" s="64">
        <v>663.01</v>
      </c>
      <c r="D2930">
        <f t="shared" si="0"/>
        <v>0.98345685547908945</v>
      </c>
      <c r="E2930">
        <f t="shared" si="1"/>
        <v>1.6543144520910547</v>
      </c>
    </row>
    <row r="2931" spans="1:10">
      <c r="A2931" s="95">
        <v>44522</v>
      </c>
      <c r="B2931" s="64">
        <v>3683</v>
      </c>
      <c r="C2931" s="64">
        <v>658.86</v>
      </c>
      <c r="D2931">
        <f>+B2931/B2930</f>
        <v>0.99125285964204013</v>
      </c>
      <c r="E2931">
        <f>(1-D2931)*100</f>
        <v>0.87471403579598705</v>
      </c>
      <c r="F2931" s="413">
        <v>8.6999999999999994E-3</v>
      </c>
    </row>
    <row r="2932" spans="1:10">
      <c r="A2932" s="95">
        <v>44523</v>
      </c>
      <c r="B2932" s="466">
        <v>3609.5</v>
      </c>
      <c r="C2932" s="176">
        <v>643.63</v>
      </c>
      <c r="D2932" s="176">
        <f t="shared" ref="D2932:D2933" si="2">+B2932/B2931</f>
        <v>0.98004344284550637</v>
      </c>
      <c r="E2932" s="176">
        <f t="shared" ref="E2932:E2933" si="3">(1-D2932)*100</f>
        <v>1.9956557154493626</v>
      </c>
    </row>
    <row r="2933" spans="1:10">
      <c r="A2933" s="95">
        <v>44524</v>
      </c>
      <c r="B2933" s="466">
        <v>3603.5</v>
      </c>
      <c r="C2933" s="176">
        <v>644.29</v>
      </c>
      <c r="D2933" s="176">
        <f t="shared" si="2"/>
        <v>0.99833771990580411</v>
      </c>
      <c r="E2933" s="176">
        <f t="shared" si="3"/>
        <v>0.16622800941958893</v>
      </c>
    </row>
    <row r="2934" spans="1:10">
      <c r="A2934" s="95">
        <v>44525</v>
      </c>
      <c r="B2934" s="466">
        <v>3588.5</v>
      </c>
      <c r="C2934" s="176">
        <v>645.07000000000005</v>
      </c>
      <c r="D2934" s="176">
        <f t="shared" ref="D2934:D2937" si="4">+B2934/B2933</f>
        <v>0.99583738032468438</v>
      </c>
      <c r="E2934" s="176">
        <f t="shared" ref="E2934:E2937" si="5">(1-D2934)*100</f>
        <v>0.41626196753156153</v>
      </c>
    </row>
    <row r="2935" spans="1:10">
      <c r="A2935" s="95">
        <v>44526</v>
      </c>
      <c r="B2935" s="466">
        <v>3586.5</v>
      </c>
      <c r="C2935" s="176">
        <v>640.45000000000005</v>
      </c>
      <c r="D2935" s="176">
        <f t="shared" si="4"/>
        <v>0.99944266406576565</v>
      </c>
      <c r="E2935" s="176">
        <f t="shared" si="5"/>
        <v>5.5733593423434868E-2</v>
      </c>
    </row>
    <row r="2936" spans="1:10">
      <c r="A2936" s="95">
        <v>44529</v>
      </c>
      <c r="B2936" s="466">
        <v>3589.5</v>
      </c>
      <c r="C2936" s="176">
        <v>639.27</v>
      </c>
      <c r="D2936" s="176">
        <f t="shared" si="4"/>
        <v>1.000836470096194</v>
      </c>
      <c r="E2936" s="176">
        <f t="shared" si="5"/>
        <v>-8.3647009619403079E-2</v>
      </c>
    </row>
    <row r="2937" spans="1:10">
      <c r="A2937" s="95">
        <v>44530</v>
      </c>
      <c r="B2937" s="466">
        <v>3568.5</v>
      </c>
      <c r="C2937" s="176">
        <v>631.92999999999995</v>
      </c>
      <c r="D2937" s="176">
        <f t="shared" si="4"/>
        <v>0.99414960300877564</v>
      </c>
      <c r="E2937" s="176">
        <f t="shared" si="5"/>
        <v>0.58503969912243603</v>
      </c>
    </row>
    <row r="2938" spans="1:10">
      <c r="A2938" s="95">
        <v>44531</v>
      </c>
      <c r="B2938" s="466">
        <v>3551.5</v>
      </c>
      <c r="C2938" s="176">
        <v>626.91999999999996</v>
      </c>
      <c r="D2938" s="176">
        <f t="shared" ref="D2938:D2942" si="6">+B2938/B2937</f>
        <v>0.99523609359674936</v>
      </c>
      <c r="E2938" s="176">
        <f t="shared" ref="E2938:E2942" si="7">(1-D2938)*100</f>
        <v>0.47639064032506395</v>
      </c>
      <c r="G2938" s="29">
        <f>AVERAGE(B2918:B2937)</f>
        <v>3780.85</v>
      </c>
      <c r="H2938" s="60">
        <f>+G2940-G2938</f>
        <v>-193.34999999999991</v>
      </c>
    </row>
    <row r="2939" spans="1:10">
      <c r="A2939" s="95">
        <v>44532</v>
      </c>
      <c r="B2939" s="466">
        <v>3527</v>
      </c>
      <c r="C2939" s="176">
        <v>624.03</v>
      </c>
      <c r="D2939" s="176">
        <f t="shared" si="6"/>
        <v>0.99310150640574402</v>
      </c>
      <c r="E2939" s="176">
        <f t="shared" si="7"/>
        <v>0.68984935942559833</v>
      </c>
      <c r="G2939" s="29"/>
    </row>
    <row r="2940" spans="1:10">
      <c r="A2940" s="95">
        <v>44533</v>
      </c>
      <c r="B2940" s="466">
        <v>3424.5</v>
      </c>
      <c r="C2940" s="176">
        <v>603.22</v>
      </c>
      <c r="D2940" s="176">
        <f t="shared" si="6"/>
        <v>0.97093847462432659</v>
      </c>
      <c r="E2940" s="176">
        <f t="shared" si="7"/>
        <v>2.9061525375673414</v>
      </c>
      <c r="G2940" s="468">
        <f>AVERAGE(B2933:B2937)+0.2</f>
        <v>3587.5</v>
      </c>
      <c r="H2940" s="60">
        <f>+G2940-G2920</f>
        <v>-309.80000000000018</v>
      </c>
      <c r="I2940" s="188">
        <f>+G2940/G2920</f>
        <v>0.92050907038205931</v>
      </c>
      <c r="J2940" s="465">
        <f>1-I2940</f>
        <v>7.9490929617940687E-2</v>
      </c>
    </row>
    <row r="2941" spans="1:10">
      <c r="A2941" s="95">
        <v>44536</v>
      </c>
      <c r="B2941" s="466">
        <v>3385.5</v>
      </c>
      <c r="C2941" s="176">
        <v>595.41</v>
      </c>
      <c r="D2941" s="176">
        <f t="shared" si="6"/>
        <v>0.9886114761279019</v>
      </c>
      <c r="E2941" s="176">
        <f t="shared" si="7"/>
        <v>1.13885238720981</v>
      </c>
    </row>
    <row r="2942" spans="1:10">
      <c r="A2942" s="95">
        <v>44537</v>
      </c>
      <c r="B2942" s="466">
        <v>3374</v>
      </c>
      <c r="C2942" s="176">
        <v>600.57000000000005</v>
      </c>
      <c r="D2942" s="176">
        <f t="shared" si="6"/>
        <v>0.9966031605375868</v>
      </c>
      <c r="E2942" s="176">
        <f t="shared" si="7"/>
        <v>0.33968394624132037</v>
      </c>
    </row>
    <row r="2943" spans="1:10">
      <c r="A2943" s="95">
        <v>44538</v>
      </c>
      <c r="B2943" s="466">
        <v>3358</v>
      </c>
      <c r="C2943" s="176">
        <v>606.36</v>
      </c>
      <c r="D2943" s="176">
        <f t="shared" ref="D2943:D2944" si="8">+B2943/B2942</f>
        <v>0.99525785417901602</v>
      </c>
      <c r="E2943" s="176">
        <f t="shared" ref="E2943:E2944" si="9">(1-D2943)*100</f>
        <v>0.47421458209839784</v>
      </c>
    </row>
    <row r="2944" spans="1:10">
      <c r="A2944" s="95">
        <v>44539</v>
      </c>
      <c r="B2944" s="466">
        <v>3385.5</v>
      </c>
      <c r="C2944" s="176">
        <v>606.72</v>
      </c>
      <c r="D2944" s="176">
        <f t="shared" si="8"/>
        <v>1.0081893984514592</v>
      </c>
      <c r="E2944" s="176">
        <f t="shared" si="9"/>
        <v>-0.81893984514591622</v>
      </c>
    </row>
    <row r="2945" spans="1:8">
      <c r="A2945" s="95">
        <v>44540</v>
      </c>
      <c r="B2945" s="466">
        <v>3470</v>
      </c>
      <c r="C2945" s="176">
        <v>618.21</v>
      </c>
      <c r="D2945" s="176">
        <f t="shared" ref="D2945" si="10">+B2945/B2944</f>
        <v>1.0249593856151233</v>
      </c>
      <c r="E2945" s="176">
        <f t="shared" ref="E2945" si="11">(1-D2945)*100</f>
        <v>-2.4959385615123342</v>
      </c>
    </row>
    <row r="2946" spans="1:8">
      <c r="A2946" s="95">
        <v>44543</v>
      </c>
      <c r="B2946" s="466">
        <v>3440.5</v>
      </c>
      <c r="C2946" s="176">
        <v>606.47</v>
      </c>
      <c r="D2946" s="176">
        <f t="shared" ref="D2946:D2954" si="12">+B2946/B2945</f>
        <v>0.99149855907780982</v>
      </c>
      <c r="E2946" s="176">
        <f t="shared" ref="E2946:E2954" si="13">(1-D2946)*100</f>
        <v>0.85014409221901843</v>
      </c>
    </row>
    <row r="2947" spans="1:8">
      <c r="A2947" s="95">
        <v>44544</v>
      </c>
      <c r="B2947" s="466">
        <v>3434.5</v>
      </c>
      <c r="C2947" s="176">
        <v>603.5</v>
      </c>
      <c r="D2947" s="176">
        <f t="shared" si="12"/>
        <v>0.9982560674320593</v>
      </c>
      <c r="E2947" s="176">
        <f t="shared" si="13"/>
        <v>0.17439325679406981</v>
      </c>
    </row>
    <row r="2948" spans="1:8">
      <c r="A2948" s="95">
        <v>44545</v>
      </c>
      <c r="B2948" s="466">
        <v>3432.5</v>
      </c>
      <c r="C2948" s="176">
        <v>599.77</v>
      </c>
      <c r="D2948" s="176">
        <f t="shared" si="12"/>
        <v>0.99941767360605616</v>
      </c>
      <c r="E2948" s="176">
        <f t="shared" si="13"/>
        <v>5.8232639394384389E-2</v>
      </c>
    </row>
    <row r="2949" spans="1:8">
      <c r="A2949" s="95">
        <v>44546</v>
      </c>
      <c r="B2949" s="466">
        <v>3425</v>
      </c>
      <c r="C2949" s="176">
        <v>603.52</v>
      </c>
      <c r="D2949" s="176">
        <f t="shared" si="12"/>
        <v>0.99781500364166065</v>
      </c>
      <c r="E2949" s="176">
        <f t="shared" si="13"/>
        <v>0.21849963583393528</v>
      </c>
    </row>
    <row r="2950" spans="1:8">
      <c r="A2950" s="95">
        <v>44547</v>
      </c>
      <c r="B2950" s="466">
        <v>3407</v>
      </c>
      <c r="C2950" s="176">
        <v>599.61</v>
      </c>
      <c r="D2950" s="176">
        <f t="shared" si="12"/>
        <v>0.9947445255474453</v>
      </c>
      <c r="E2950" s="176">
        <f t="shared" si="13"/>
        <v>0.52554744525546981</v>
      </c>
    </row>
    <row r="2951" spans="1:8">
      <c r="A2951" s="95">
        <v>44550</v>
      </c>
      <c r="B2951" s="466">
        <v>3403.5</v>
      </c>
      <c r="C2951" s="176">
        <v>593.15</v>
      </c>
      <c r="D2951" s="176">
        <f t="shared" si="12"/>
        <v>0.99897270325799825</v>
      </c>
      <c r="E2951" s="176">
        <f t="shared" si="13"/>
        <v>0.10272967420017487</v>
      </c>
    </row>
    <row r="2952" spans="1:8">
      <c r="A2952" s="95">
        <v>44551</v>
      </c>
      <c r="B2952" s="466">
        <v>3408</v>
      </c>
      <c r="C2952" s="176">
        <v>594.04</v>
      </c>
      <c r="D2952" s="176">
        <f t="shared" si="12"/>
        <v>1.001322168356104</v>
      </c>
      <c r="E2952" s="176">
        <f t="shared" si="13"/>
        <v>-0.13221683561039921</v>
      </c>
    </row>
    <row r="2953" spans="1:8">
      <c r="A2953" s="95">
        <v>44552</v>
      </c>
      <c r="B2953" s="466">
        <v>3408.5</v>
      </c>
      <c r="C2953" s="176">
        <v>601.15</v>
      </c>
      <c r="D2953" s="176">
        <f t="shared" si="12"/>
        <v>1.0001467136150235</v>
      </c>
      <c r="E2953" s="176">
        <f t="shared" si="13"/>
        <v>-1.4671361502349711E-2</v>
      </c>
    </row>
    <row r="2954" spans="1:8">
      <c r="A2954" s="95">
        <v>44553</v>
      </c>
      <c r="B2954" s="466">
        <v>3411</v>
      </c>
      <c r="C2954" s="176">
        <v>602.33000000000004</v>
      </c>
      <c r="D2954" s="176">
        <f t="shared" si="12"/>
        <v>1.0007334604664808</v>
      </c>
      <c r="E2954" s="176">
        <f t="shared" si="13"/>
        <v>-7.3346046648081753E-2</v>
      </c>
    </row>
    <row r="2955" spans="1:8">
      <c r="A2955" s="95">
        <v>44557</v>
      </c>
      <c r="B2955" s="466">
        <v>3407</v>
      </c>
      <c r="D2955" s="176">
        <f t="shared" ref="D2955" si="14">+B2955/B2954</f>
        <v>0.99882732336558189</v>
      </c>
      <c r="E2955" s="176">
        <f t="shared" ref="E2955" si="15">(1-D2955)*100</f>
        <v>0.11726766344181128</v>
      </c>
    </row>
    <row r="2956" spans="1:8">
      <c r="A2956" s="95">
        <v>44558</v>
      </c>
      <c r="B2956" s="466">
        <v>3408</v>
      </c>
      <c r="D2956" s="176">
        <f t="shared" ref="D2956" si="16">+B2956/B2955</f>
        <v>1.0002935133548576</v>
      </c>
      <c r="E2956" s="176">
        <f t="shared" ref="E2956" si="17">(1-D2956)*100</f>
        <v>-2.9351335485761076E-2</v>
      </c>
    </row>
    <row r="2957" spans="1:8">
      <c r="A2957" s="95">
        <v>44559</v>
      </c>
      <c r="B2957" s="466">
        <v>3394</v>
      </c>
      <c r="D2957" s="176">
        <f t="shared" ref="D2957" si="18">+B2957/B2956</f>
        <v>0.99589201877934275</v>
      </c>
      <c r="E2957" s="176">
        <f t="shared" ref="E2957" si="19">(1-D2957)*100</f>
        <v>0.4107981220657253</v>
      </c>
    </row>
    <row r="2958" spans="1:8">
      <c r="A2958" s="95">
        <v>44560</v>
      </c>
      <c r="B2958" s="466">
        <v>3396</v>
      </c>
      <c r="D2958" s="176">
        <f t="shared" ref="D2958" si="20">+B2958/B2957</f>
        <v>1.0005892751915144</v>
      </c>
      <c r="E2958" s="176">
        <f t="shared" ref="E2958" si="21">(1-D2958)*100</f>
        <v>-5.8927519151441565E-2</v>
      </c>
    </row>
    <row r="2959" spans="1:8">
      <c r="A2959" s="95">
        <v>44564</v>
      </c>
      <c r="B2959" s="466">
        <v>3413.5</v>
      </c>
      <c r="D2959" s="176">
        <f t="shared" ref="D2959:D2960" si="22">+B2959/B2958</f>
        <v>1.0051531213191991</v>
      </c>
      <c r="E2959" s="176">
        <f t="shared" ref="E2959:E2960" si="23">(1-D2959)*100</f>
        <v>-0.51531213191990943</v>
      </c>
      <c r="G2959" s="29">
        <f>AVERAGE(B2941:B2958)</f>
        <v>3408.25</v>
      </c>
      <c r="H2959" s="60">
        <f>+G2961-G2959</f>
        <v>-5.0500000000001819</v>
      </c>
    </row>
    <row r="2960" spans="1:8">
      <c r="A2960" s="95">
        <v>44565</v>
      </c>
      <c r="B2960" s="466">
        <v>3418.5</v>
      </c>
      <c r="D2960" s="176">
        <f t="shared" si="22"/>
        <v>1.0014647722279186</v>
      </c>
      <c r="E2960" s="176">
        <f t="shared" si="23"/>
        <v>-0.14647722279186315</v>
      </c>
      <c r="G2960" s="29"/>
    </row>
    <row r="2961" spans="1:12">
      <c r="A2961" s="95">
        <v>44566</v>
      </c>
      <c r="B2961">
        <v>3416.5</v>
      </c>
      <c r="D2961" s="176">
        <f t="shared" ref="D2961:D2965" si="24">+B2961/B2960</f>
        <v>0.99941494807664177</v>
      </c>
      <c r="E2961" s="176">
        <f t="shared" ref="E2961:E2965" si="25">(1-D2961)*100</f>
        <v>5.8505192335822631E-2</v>
      </c>
      <c r="G2961" s="468">
        <f>AVERAGE(B2954:B2958)</f>
        <v>3403.2</v>
      </c>
      <c r="H2961" s="60">
        <f>+G2961-G2940</f>
        <v>-184.30000000000018</v>
      </c>
      <c r="I2961" s="188">
        <f>+G2961/G2940</f>
        <v>0.94862717770034843</v>
      </c>
      <c r="J2961" s="465">
        <f>1-I2961</f>
        <v>5.1372822299651566E-2</v>
      </c>
    </row>
    <row r="2962" spans="1:12">
      <c r="A2962" s="95">
        <v>44567</v>
      </c>
      <c r="B2962">
        <v>3411</v>
      </c>
      <c r="D2962" s="176">
        <f t="shared" si="24"/>
        <v>0.99839016537392067</v>
      </c>
      <c r="E2962" s="176">
        <f t="shared" si="25"/>
        <v>0.16098346260793317</v>
      </c>
    </row>
    <row r="2963" spans="1:12">
      <c r="A2963" s="95">
        <v>44568</v>
      </c>
      <c r="B2963">
        <v>3412</v>
      </c>
      <c r="D2963" s="176">
        <f t="shared" si="24"/>
        <v>1.0002931691586046</v>
      </c>
      <c r="E2963" s="176">
        <f t="shared" si="25"/>
        <v>-2.9316915860455595E-2</v>
      </c>
    </row>
    <row r="2964" spans="1:12" ht="14.65" thickBot="1">
      <c r="A2964" s="95">
        <v>44571</v>
      </c>
      <c r="B2964">
        <v>3406.5</v>
      </c>
      <c r="D2964" s="176">
        <f t="shared" si="24"/>
        <v>0.99838804220398591</v>
      </c>
      <c r="E2964" s="176">
        <f t="shared" si="25"/>
        <v>0.16119577960140852</v>
      </c>
      <c r="I2964" s="473">
        <v>44575</v>
      </c>
      <c r="J2964" s="470" t="s">
        <v>3390</v>
      </c>
      <c r="K2964" s="470" t="s">
        <v>3391</v>
      </c>
      <c r="L2964" s="470" t="s">
        <v>3392</v>
      </c>
    </row>
    <row r="2965" spans="1:12" ht="14.65" thickBot="1">
      <c r="A2965" s="95">
        <v>44572</v>
      </c>
      <c r="B2965">
        <v>3412.5</v>
      </c>
      <c r="D2965" s="176">
        <f t="shared" si="24"/>
        <v>1.0017613386173492</v>
      </c>
      <c r="E2965" s="176">
        <f t="shared" si="25"/>
        <v>-0.1761338617349173</v>
      </c>
      <c r="I2965" s="473">
        <v>44574</v>
      </c>
      <c r="J2965" s="470" t="s">
        <v>3393</v>
      </c>
      <c r="K2965" s="470" t="s">
        <v>3394</v>
      </c>
      <c r="L2965" s="470" t="s">
        <v>3395</v>
      </c>
    </row>
    <row r="2966" spans="1:12" ht="14.65" thickBot="1">
      <c r="A2966" s="95">
        <v>44573</v>
      </c>
      <c r="B2966">
        <v>3410</v>
      </c>
      <c r="D2966" s="176">
        <f t="shared" ref="D2966" si="26">+B2966/B2965</f>
        <v>0.99926739926739927</v>
      </c>
      <c r="E2966" s="176">
        <f t="shared" ref="E2966" si="27">(1-D2966)*100</f>
        <v>7.3260073260073E-2</v>
      </c>
      <c r="I2966" s="473">
        <v>44573</v>
      </c>
      <c r="J2966" s="470" t="s">
        <v>3396</v>
      </c>
      <c r="K2966" s="470" t="s">
        <v>3397</v>
      </c>
      <c r="L2966" s="470" t="s">
        <v>3398</v>
      </c>
    </row>
    <row r="2967" spans="1:12" ht="14.65" thickBot="1">
      <c r="A2967" s="95">
        <v>44574</v>
      </c>
      <c r="B2967">
        <v>3404</v>
      </c>
      <c r="D2967" s="176">
        <f t="shared" ref="D2967" si="28">+B2967/B2966</f>
        <v>0.99824046920821119</v>
      </c>
      <c r="E2967" s="176">
        <f t="shared" ref="E2967" si="29">(1-D2967)*100</f>
        <v>0.17595307917888103</v>
      </c>
      <c r="I2967" s="473">
        <v>44572</v>
      </c>
      <c r="J2967" s="470" t="s">
        <v>3399</v>
      </c>
      <c r="K2967" s="470" t="s">
        <v>3400</v>
      </c>
      <c r="L2967" s="470" t="s">
        <v>3401</v>
      </c>
    </row>
    <row r="2968" spans="1:12" ht="14.65" thickBot="1">
      <c r="A2968" s="95">
        <v>44575</v>
      </c>
      <c r="B2968">
        <v>3394.5</v>
      </c>
      <c r="D2968" s="176">
        <f t="shared" ref="D2968:D2969" si="30">+B2968/B2967</f>
        <v>0.99720916568742657</v>
      </c>
      <c r="E2968" s="176">
        <f t="shared" ref="E2968:E2969" si="31">(1-D2968)*100</f>
        <v>0.27908343125734314</v>
      </c>
      <c r="I2968" s="473">
        <v>44571</v>
      </c>
      <c r="J2968" s="470" t="s">
        <v>3402</v>
      </c>
      <c r="K2968" s="470" t="s">
        <v>3403</v>
      </c>
      <c r="L2968" s="470" t="s">
        <v>3404</v>
      </c>
    </row>
    <row r="2969" spans="1:12">
      <c r="A2969" s="95">
        <v>44578</v>
      </c>
      <c r="B2969">
        <v>3391.5</v>
      </c>
      <c r="D2969" s="176">
        <f t="shared" si="30"/>
        <v>0.99911621741051704</v>
      </c>
      <c r="E2969" s="176">
        <f t="shared" si="31"/>
        <v>8.8378258948296207E-2</v>
      </c>
    </row>
    <row r="2970" spans="1:12">
      <c r="A2970" s="95">
        <v>44579</v>
      </c>
      <c r="B2970">
        <v>3371</v>
      </c>
      <c r="D2970" s="176">
        <f t="shared" ref="D2970" si="32">+B2970/B2969</f>
        <v>0.9939554769276131</v>
      </c>
      <c r="E2970" s="176">
        <f t="shared" ref="E2970" si="33">(1-D2970)*100</f>
        <v>0.60445230723868981</v>
      </c>
    </row>
    <row r="2971" spans="1:12">
      <c r="A2971" s="95">
        <v>44580</v>
      </c>
      <c r="B2971">
        <v>3365.5</v>
      </c>
      <c r="D2971" s="176">
        <f t="shared" ref="D2971" si="34">+B2971/B2970</f>
        <v>0.99836843666567787</v>
      </c>
      <c r="E2971" s="176">
        <f t="shared" ref="E2971" si="35">(1-D2971)*100</f>
        <v>0.16315633343221281</v>
      </c>
    </row>
    <row r="2972" spans="1:12">
      <c r="A2972" s="95">
        <v>44581</v>
      </c>
      <c r="B2972">
        <v>3311</v>
      </c>
      <c r="D2972" s="176">
        <f t="shared" ref="D2972:D2973" si="36">+B2972/B2971</f>
        <v>0.98380626949933148</v>
      </c>
      <c r="E2972" s="176">
        <f t="shared" ref="E2972:E2973" si="37">(1-D2972)*100</f>
        <v>1.6193730500668524</v>
      </c>
    </row>
    <row r="2973" spans="1:12">
      <c r="A2973" s="95">
        <v>44582</v>
      </c>
      <c r="B2973">
        <v>3295</v>
      </c>
      <c r="D2973" s="176">
        <f t="shared" si="36"/>
        <v>0.99516762307459983</v>
      </c>
      <c r="E2973" s="176">
        <f t="shared" si="37"/>
        <v>0.48323769254001725</v>
      </c>
    </row>
    <row r="2974" spans="1:12">
      <c r="A2974" s="95">
        <v>44585</v>
      </c>
      <c r="B2974">
        <v>3256.5</v>
      </c>
      <c r="D2974" s="176">
        <f t="shared" ref="D2974" si="38">+B2974/B2973</f>
        <v>0.98831562974203335</v>
      </c>
      <c r="E2974" s="176">
        <f t="shared" ref="E2974" si="39">(1-D2974)*100</f>
        <v>1.1684370257966648</v>
      </c>
    </row>
    <row r="2975" spans="1:12">
      <c r="A2975" s="95">
        <v>44586</v>
      </c>
      <c r="B2975">
        <v>3234</v>
      </c>
      <c r="D2975" s="176">
        <f t="shared" ref="D2975:D2991" si="40">+B2975/B2974</f>
        <v>0.99309074159373556</v>
      </c>
      <c r="E2975" s="176">
        <f t="shared" ref="E2975:E2991" si="41">(1-D2975)*100</f>
        <v>0.69092584062644402</v>
      </c>
    </row>
    <row r="2976" spans="1:12">
      <c r="A2976" s="95">
        <v>44587</v>
      </c>
      <c r="B2976">
        <v>3230</v>
      </c>
      <c r="D2976" s="176">
        <f t="shared" si="40"/>
        <v>0.99876314162028446</v>
      </c>
      <c r="E2976" s="176">
        <f t="shared" si="41"/>
        <v>0.12368583797155441</v>
      </c>
    </row>
    <row r="2977" spans="1:12">
      <c r="A2977" s="95">
        <v>44588</v>
      </c>
      <c r="B2977">
        <v>3184</v>
      </c>
      <c r="D2977" s="176">
        <f t="shared" si="40"/>
        <v>0.98575851393188851</v>
      </c>
      <c r="E2977" s="176">
        <f t="shared" si="41"/>
        <v>1.4241486068111486</v>
      </c>
    </row>
    <row r="2978" spans="1:12" ht="14.65" thickBot="1">
      <c r="A2978" s="95">
        <v>44589</v>
      </c>
      <c r="B2978">
        <v>3131</v>
      </c>
      <c r="D2978" s="176">
        <f t="shared" si="40"/>
        <v>0.98335427135678388</v>
      </c>
      <c r="E2978" s="176">
        <f t="shared" si="41"/>
        <v>1.6645728643216118</v>
      </c>
      <c r="F2978" s="176">
        <f>+D2978/D2973</f>
        <v>0.98812928451056492</v>
      </c>
      <c r="G2978" s="176">
        <f>(1-F2978)*100</f>
        <v>1.187071548943508</v>
      </c>
      <c r="I2978" s="473"/>
      <c r="J2978" s="470"/>
      <c r="K2978" s="470"/>
      <c r="L2978" s="470"/>
    </row>
    <row r="2979" spans="1:12" ht="14.65" thickBot="1">
      <c r="A2979" s="95">
        <v>44592</v>
      </c>
      <c r="B2979">
        <v>3117</v>
      </c>
      <c r="D2979" s="176">
        <f t="shared" si="40"/>
        <v>0.99552858511657616</v>
      </c>
      <c r="E2979" s="176">
        <f t="shared" si="41"/>
        <v>0.4471414883423841</v>
      </c>
      <c r="I2979" s="473"/>
      <c r="J2979" s="470"/>
      <c r="K2979" s="470"/>
      <c r="L2979" s="470"/>
    </row>
    <row r="2980" spans="1:12" ht="14.65" thickBot="1">
      <c r="A2980" s="95">
        <v>44593</v>
      </c>
      <c r="B2980">
        <v>3053.5</v>
      </c>
      <c r="D2980" s="176">
        <f t="shared" si="40"/>
        <v>0.97962784728905994</v>
      </c>
      <c r="E2980" s="176">
        <f t="shared" si="41"/>
        <v>2.0372152710940061</v>
      </c>
      <c r="I2980" s="473"/>
      <c r="J2980" s="470"/>
      <c r="K2980" s="470"/>
      <c r="L2980" s="470"/>
    </row>
    <row r="2981" spans="1:12" ht="14.65" thickBot="1">
      <c r="A2981" s="95">
        <v>44594</v>
      </c>
      <c r="B2981">
        <v>2958.5</v>
      </c>
      <c r="D2981" s="176">
        <f t="shared" si="40"/>
        <v>0.96888816112657605</v>
      </c>
      <c r="E2981" s="176">
        <f t="shared" si="41"/>
        <v>3.1111838873423947</v>
      </c>
      <c r="I2981" s="473"/>
      <c r="J2981" s="470"/>
      <c r="K2981" s="470"/>
      <c r="L2981" s="470"/>
    </row>
    <row r="2982" spans="1:12">
      <c r="A2982" s="95">
        <v>44595</v>
      </c>
      <c r="B2982">
        <v>2901.5</v>
      </c>
      <c r="D2982" s="176">
        <f t="shared" si="40"/>
        <v>0.98073347980395476</v>
      </c>
      <c r="E2982" s="176">
        <f t="shared" si="41"/>
        <v>1.9266520196045245</v>
      </c>
    </row>
    <row r="2983" spans="1:12">
      <c r="A2983" s="95">
        <v>44596</v>
      </c>
      <c r="B2983">
        <v>2859</v>
      </c>
      <c r="D2983" s="176">
        <f>+B2983/B2982</f>
        <v>0.98535240392900225</v>
      </c>
      <c r="E2983" s="176">
        <f t="shared" si="41"/>
        <v>1.4647596070997748</v>
      </c>
      <c r="F2983" s="176">
        <f>+B2983/B2978</f>
        <v>0.91312679655062279</v>
      </c>
      <c r="G2983" s="176">
        <f>(1-F2983)*100</f>
        <v>8.6873203449377208</v>
      </c>
    </row>
    <row r="2984" spans="1:12" ht="14.65" thickBot="1">
      <c r="A2984" s="95">
        <v>44599</v>
      </c>
      <c r="B2984">
        <v>2854.5</v>
      </c>
      <c r="D2984" s="176">
        <f t="shared" si="40"/>
        <v>0.99842602308499473</v>
      </c>
      <c r="E2984" s="176">
        <f t="shared" si="41"/>
        <v>0.15739769150052707</v>
      </c>
      <c r="I2984" s="473">
        <v>44606</v>
      </c>
      <c r="J2984" s="470" t="s">
        <v>3405</v>
      </c>
      <c r="K2984" s="470" t="s">
        <v>3406</v>
      </c>
      <c r="L2984" s="470" t="s">
        <v>3407</v>
      </c>
    </row>
    <row r="2985" spans="1:12" ht="14.65" thickBot="1">
      <c r="A2985" s="95">
        <v>44600</v>
      </c>
      <c r="B2985">
        <v>2885</v>
      </c>
      <c r="D2985" s="176">
        <f t="shared" si="40"/>
        <v>1.0106848835172535</v>
      </c>
      <c r="E2985" s="176">
        <f t="shared" si="41"/>
        <v>-1.0684883517253496</v>
      </c>
      <c r="I2985" s="473">
        <v>44603</v>
      </c>
      <c r="J2985" s="470" t="s">
        <v>3408</v>
      </c>
      <c r="K2985" s="470" t="s">
        <v>3409</v>
      </c>
      <c r="L2985" s="470" t="s">
        <v>3410</v>
      </c>
    </row>
    <row r="2986" spans="1:12">
      <c r="A2986" s="95">
        <v>44601</v>
      </c>
      <c r="B2986">
        <v>2926</v>
      </c>
      <c r="D2986" s="176">
        <f t="shared" si="40"/>
        <v>1.0142114384748699</v>
      </c>
      <c r="E2986" s="176">
        <f t="shared" si="41"/>
        <v>-1.4211438474869942</v>
      </c>
    </row>
    <row r="2987" spans="1:12">
      <c r="A2987" s="95">
        <v>44602</v>
      </c>
      <c r="B2987">
        <v>2938.5</v>
      </c>
      <c r="D2987" s="176">
        <f t="shared" si="40"/>
        <v>1.004272043745728</v>
      </c>
      <c r="E2987" s="176">
        <f t="shared" si="41"/>
        <v>-0.42720437457279825</v>
      </c>
    </row>
    <row r="2988" spans="1:12">
      <c r="A2988" s="95">
        <v>44603</v>
      </c>
      <c r="B2988">
        <v>2930.5</v>
      </c>
      <c r="D2988" s="176">
        <f t="shared" si="40"/>
        <v>0.99727752254551638</v>
      </c>
      <c r="E2988" s="176">
        <f t="shared" si="41"/>
        <v>0.27224774544836183</v>
      </c>
    </row>
    <row r="2989" spans="1:12" ht="14.65" thickBot="1">
      <c r="A2989" s="95">
        <v>44606</v>
      </c>
      <c r="B2989">
        <v>2958.5</v>
      </c>
      <c r="D2989" s="176">
        <f t="shared" si="40"/>
        <v>1.0095546835011091</v>
      </c>
      <c r="E2989" s="176">
        <f t="shared" si="41"/>
        <v>-0.95546835011091069</v>
      </c>
      <c r="I2989" s="473">
        <v>44610</v>
      </c>
      <c r="J2989" s="470" t="s">
        <v>3411</v>
      </c>
      <c r="K2989" s="470" t="s">
        <v>3412</v>
      </c>
      <c r="L2989" s="470" t="s">
        <v>3413</v>
      </c>
    </row>
    <row r="2990" spans="1:12" ht="14.65" thickBot="1">
      <c r="A2990" s="95">
        <v>44607</v>
      </c>
      <c r="B2990">
        <v>2971.5</v>
      </c>
      <c r="D2990" s="176">
        <f t="shared" si="40"/>
        <v>1.0043941186412033</v>
      </c>
      <c r="E2990" s="176">
        <f t="shared" si="41"/>
        <v>-0.43941186412033151</v>
      </c>
      <c r="I2990" s="473">
        <v>44609</v>
      </c>
      <c r="J2990" s="470" t="s">
        <v>3414</v>
      </c>
      <c r="K2990" s="470" t="s">
        <v>3415</v>
      </c>
      <c r="L2990" s="470" t="s">
        <v>3416</v>
      </c>
    </row>
    <row r="2991" spans="1:12" ht="14.65" thickBot="1">
      <c r="A2991" s="95">
        <v>44608</v>
      </c>
      <c r="B2991">
        <v>2971</v>
      </c>
      <c r="D2991" s="176">
        <f t="shared" si="40"/>
        <v>0.99983173481406695</v>
      </c>
      <c r="E2991" s="176">
        <f t="shared" si="41"/>
        <v>1.6826518593304751E-2</v>
      </c>
      <c r="I2991" s="473">
        <v>44608</v>
      </c>
      <c r="J2991" s="470" t="s">
        <v>3417</v>
      </c>
      <c r="K2991" s="470" t="s">
        <v>3418</v>
      </c>
      <c r="L2991" s="470" t="s">
        <v>3419</v>
      </c>
    </row>
    <row r="2992" spans="1:12" ht="14.65" thickBot="1">
      <c r="A2992" s="95">
        <v>44609</v>
      </c>
      <c r="B2992">
        <v>2972</v>
      </c>
      <c r="D2992" s="176">
        <f t="shared" ref="D2992:D2993" si="42">+B2992/B2991</f>
        <v>1.0003365870077414</v>
      </c>
      <c r="E2992" s="176">
        <f t="shared" ref="E2992:E2993" si="43">(1-D2992)*100</f>
        <v>-3.3658700774141792E-2</v>
      </c>
      <c r="I2992" s="473">
        <v>44607</v>
      </c>
      <c r="J2992" s="470" t="s">
        <v>3420</v>
      </c>
      <c r="K2992" s="470" t="s">
        <v>3421</v>
      </c>
      <c r="L2992" s="470" t="s">
        <v>3422</v>
      </c>
    </row>
    <row r="2993" spans="1:12" ht="14.65" thickBot="1">
      <c r="A2993" s="95">
        <v>44610</v>
      </c>
      <c r="B2993">
        <v>2944</v>
      </c>
      <c r="D2993" s="176">
        <f t="shared" si="42"/>
        <v>0.99057873485868098</v>
      </c>
      <c r="E2993" s="176">
        <f t="shared" si="43"/>
        <v>0.9421265141319024</v>
      </c>
      <c r="F2993" s="176">
        <f>+B2993/B2988</f>
        <v>1.0046067224023205</v>
      </c>
      <c r="G2993" s="176">
        <f>(1-F2993)*100</f>
        <v>-0.46067224023205178</v>
      </c>
      <c r="I2993" s="473">
        <v>44606</v>
      </c>
      <c r="J2993" s="470" t="s">
        <v>3405</v>
      </c>
      <c r="K2993" s="470" t="s">
        <v>3406</v>
      </c>
      <c r="L2993" s="470" t="s">
        <v>3407</v>
      </c>
    </row>
    <row r="2994" spans="1:12">
      <c r="A2994" s="95">
        <v>44613</v>
      </c>
      <c r="B2994">
        <v>2930</v>
      </c>
      <c r="D2994" s="176">
        <f t="shared" ref="D2994" si="44">+B2994/B2993</f>
        <v>0.99524456521739135</v>
      </c>
      <c r="E2994" s="176">
        <f t="shared" ref="E2994" si="45">(1-D2994)*100</f>
        <v>0.47554347826086474</v>
      </c>
    </row>
    <row r="2995" spans="1:12">
      <c r="A2995" s="95">
        <v>44614</v>
      </c>
      <c r="B2995">
        <v>2923.5</v>
      </c>
      <c r="D2995" s="176">
        <f t="shared" ref="D2995" si="46">+B2995/B2994</f>
        <v>0.99778156996587031</v>
      </c>
      <c r="E2995" s="176">
        <f t="shared" ref="E2995" si="47">(1-D2995)*100</f>
        <v>0.22184300341296925</v>
      </c>
    </row>
    <row r="2996" spans="1:12">
      <c r="A2996" s="95">
        <v>44615</v>
      </c>
      <c r="B2996">
        <v>2920</v>
      </c>
      <c r="D2996" s="176">
        <f t="shared" ref="D2996" si="48">+B2996/B2995</f>
        <v>0.99880280485719175</v>
      </c>
      <c r="E2996" s="176">
        <f t="shared" ref="E2996" si="49">(1-D2996)*100</f>
        <v>0.11971951428082495</v>
      </c>
    </row>
    <row r="2997" spans="1:12">
      <c r="A2997" s="95">
        <v>44616</v>
      </c>
      <c r="B2997">
        <v>2951.5</v>
      </c>
      <c r="D2997" s="176">
        <f t="shared" ref="D2997" si="50">+B2997/B2996</f>
        <v>1.0107876712328767</v>
      </c>
      <c r="E2997" s="176">
        <f t="shared" ref="E2997" si="51">(1-D2997)*100</f>
        <v>-1.0787671232876717</v>
      </c>
    </row>
    <row r="2998" spans="1:12">
      <c r="A2998" s="95">
        <v>44617</v>
      </c>
      <c r="B2998">
        <v>2954</v>
      </c>
      <c r="D2998" s="176">
        <f t="shared" ref="D2998" si="52">+B2998/B2997</f>
        <v>1.0008470269354566</v>
      </c>
      <c r="E2998" s="176">
        <f t="shared" ref="E2998" si="53">(1-D2998)*100</f>
        <v>-8.4702693545657404E-2</v>
      </c>
      <c r="F2998" s="176">
        <f>+B2998/B2993</f>
        <v>1.0033967391304348</v>
      </c>
      <c r="G2998" s="176">
        <f>(1-F2998)*100</f>
        <v>-0.33967391304348116</v>
      </c>
    </row>
    <row r="2999" spans="1:12">
      <c r="A2999" s="95">
        <v>44622</v>
      </c>
      <c r="B2999">
        <v>2954.5</v>
      </c>
      <c r="D2999" s="176">
        <f t="shared" ref="D2999" si="54">+B2999/B2998</f>
        <v>1.0001692620176033</v>
      </c>
      <c r="E2999" s="176">
        <f t="shared" ref="E2999" si="55">(1-D2999)*100</f>
        <v>-1.6926201760325554E-2</v>
      </c>
    </row>
    <row r="3000" spans="1:12">
      <c r="A3000" s="95">
        <v>44623</v>
      </c>
      <c r="B3000">
        <v>2971.5</v>
      </c>
      <c r="D3000" s="176">
        <f t="shared" ref="D3000" si="56">+B3000/B2999</f>
        <v>1.0057539346759181</v>
      </c>
      <c r="E3000" s="176">
        <f t="shared" ref="E3000" si="57">(1-D3000)*100</f>
        <v>-0.57539346759181154</v>
      </c>
    </row>
    <row r="3001" spans="1:12">
      <c r="A3001" s="95">
        <v>44624</v>
      </c>
      <c r="B3001">
        <v>3027</v>
      </c>
      <c r="D3001" s="176">
        <f t="shared" ref="D3001" si="58">+B3001/B3000</f>
        <v>1.0186774356385664</v>
      </c>
      <c r="E3001" s="176">
        <f t="shared" ref="E3001" si="59">(1-D3001)*100</f>
        <v>-1.8677435638566386</v>
      </c>
      <c r="F3001" s="176">
        <f>+B3001/B2998</f>
        <v>1.0247122545700744</v>
      </c>
      <c r="G3001" s="176">
        <f>(1-F3001)*100</f>
        <v>-2.4712254570074421</v>
      </c>
    </row>
    <row r="3002" spans="1:12">
      <c r="A3002" s="95">
        <v>44627</v>
      </c>
      <c r="B3002">
        <v>3083</v>
      </c>
      <c r="D3002" s="176">
        <f t="shared" ref="D3002" si="60">+B3002/B3001</f>
        <v>1.0185001651800463</v>
      </c>
      <c r="E3002" s="176">
        <f t="shared" ref="E3002" si="61">(1-D3002)*100</f>
        <v>-1.8500165180046269</v>
      </c>
    </row>
    <row r="3003" spans="1:12">
      <c r="A3003" s="95">
        <v>44628</v>
      </c>
      <c r="B3003">
        <v>3153.5</v>
      </c>
      <c r="D3003" s="176">
        <f t="shared" ref="D3003" si="62">+B3003/B3002</f>
        <v>1.0228673370094064</v>
      </c>
      <c r="E3003" s="176">
        <f t="shared" ref="E3003" si="63">(1-D3003)*100</f>
        <v>-2.2867337009406352</v>
      </c>
      <c r="F3003" s="176"/>
      <c r="G3003" s="176"/>
    </row>
    <row r="3004" spans="1:12">
      <c r="A3004" s="95">
        <v>44629</v>
      </c>
      <c r="B3004">
        <v>3232</v>
      </c>
      <c r="D3004" s="176">
        <f t="shared" ref="D3004" si="64">+B3004/B3003</f>
        <v>1.0248929760583478</v>
      </c>
      <c r="E3004" s="176">
        <f t="shared" ref="E3004" si="65">(1-D3004)*100</f>
        <v>-2.4892976058347838</v>
      </c>
    </row>
    <row r="3005" spans="1:12">
      <c r="A3005" s="95">
        <v>44630</v>
      </c>
      <c r="B3005">
        <v>3362</v>
      </c>
      <c r="D3005" s="176">
        <f t="shared" ref="D3005" si="66">+B3005/B3004</f>
        <v>1.0402227722772277</v>
      </c>
      <c r="E3005" s="176">
        <f t="shared" ref="E3005" si="67">(1-D3005)*100</f>
        <v>-4.0222772277227703</v>
      </c>
    </row>
    <row r="3006" spans="1:12">
      <c r="A3006" s="95">
        <v>44631</v>
      </c>
      <c r="B3006">
        <v>3396.5</v>
      </c>
      <c r="D3006" s="176">
        <f t="shared" ref="D3006" si="68">+B3006/B3005</f>
        <v>1.0102617489589529</v>
      </c>
      <c r="E3006" s="176">
        <f t="shared" ref="E3006" si="69">(1-D3006)*100</f>
        <v>-1.0261748958952932</v>
      </c>
      <c r="F3006" s="176">
        <f>+B3006/B3001</f>
        <v>1.1220680541790551</v>
      </c>
      <c r="G3006" s="176">
        <f>(1-F3006)*100</f>
        <v>-12.206805417905509</v>
      </c>
    </row>
    <row r="3007" spans="1:12">
      <c r="A3007" s="95">
        <v>44634</v>
      </c>
      <c r="B3007">
        <v>3432</v>
      </c>
      <c r="D3007" s="176">
        <f t="shared" ref="D3007" si="70">+B3007/B3006</f>
        <v>1.0104519358162816</v>
      </c>
      <c r="E3007" s="176">
        <f t="shared" ref="E3007" si="71">(1-D3007)*100</f>
        <v>-1.0451935816281566</v>
      </c>
    </row>
    <row r="3008" spans="1:12">
      <c r="A3008" s="95">
        <v>44635</v>
      </c>
      <c r="B3008">
        <v>3429.5</v>
      </c>
      <c r="D3008" s="176">
        <f t="shared" ref="D3008" si="72">+B3008/B3007</f>
        <v>0.99927156177156173</v>
      </c>
      <c r="E3008" s="176">
        <f t="shared" ref="E3008" si="73">(1-D3008)*100</f>
        <v>7.2843822843826622E-2</v>
      </c>
    </row>
    <row r="3009" spans="1:7">
      <c r="A3009" s="95">
        <v>44636</v>
      </c>
      <c r="B3009">
        <v>3355.5</v>
      </c>
      <c r="D3009" s="176">
        <f t="shared" ref="D3009" si="74">+B3009/B3008</f>
        <v>0.97842251057005392</v>
      </c>
      <c r="E3009" s="176">
        <f t="shared" ref="E3009" si="75">(1-D3009)*100</f>
        <v>2.1577489429946084</v>
      </c>
    </row>
    <row r="3010" spans="1:7">
      <c r="A3010" s="95">
        <v>44637</v>
      </c>
      <c r="B3010">
        <v>3354</v>
      </c>
      <c r="D3010" s="176">
        <f t="shared" ref="D3010" si="76">+B3010/B3009</f>
        <v>0.99955297273133659</v>
      </c>
      <c r="E3010" s="176">
        <f t="shared" ref="E3010" si="77">(1-D3010)*100</f>
        <v>4.4702726866341358E-2</v>
      </c>
    </row>
    <row r="3011" spans="1:7">
      <c r="A3011" s="95">
        <v>44638</v>
      </c>
      <c r="B3011">
        <v>3351</v>
      </c>
      <c r="D3011" s="176">
        <f t="shared" ref="D3011" si="78">+B3011/B3010</f>
        <v>0.99910554561717357</v>
      </c>
      <c r="E3011" s="176">
        <f t="shared" ref="E3011" si="79">(1-D3011)*100</f>
        <v>8.944543828264262E-2</v>
      </c>
      <c r="F3011" s="176">
        <f>+B3011/B3006</f>
        <v>0.98660385691152652</v>
      </c>
      <c r="G3011" s="176">
        <f>(1-F3011)*100</f>
        <v>1.3396143088473478</v>
      </c>
    </row>
    <row r="3012" spans="1:7">
      <c r="A3012" s="95">
        <v>44641</v>
      </c>
      <c r="B3012">
        <v>3337</v>
      </c>
      <c r="D3012" s="176">
        <f t="shared" ref="D3012" si="80">+B3012/B3011</f>
        <v>0.99582214264398683</v>
      </c>
      <c r="E3012" s="176">
        <f t="shared" ref="E3012" si="81">(1-D3012)*100</f>
        <v>0.41778573560131704</v>
      </c>
    </row>
    <row r="3013" spans="1:7">
      <c r="A3013" s="95">
        <v>44642</v>
      </c>
      <c r="B3013">
        <v>3337</v>
      </c>
      <c r="D3013" s="176">
        <f t="shared" ref="D3013" si="82">+B3013/B3012</f>
        <v>1</v>
      </c>
      <c r="E3013" s="176">
        <f t="shared" ref="E3013" si="83">(1-D3013)*100</f>
        <v>0</v>
      </c>
    </row>
    <row r="3014" spans="1:7">
      <c r="A3014" s="95">
        <v>44643</v>
      </c>
      <c r="B3014">
        <v>3342.5</v>
      </c>
      <c r="D3014" s="176">
        <f t="shared" ref="D3014" si="84">+B3014/B3013</f>
        <v>1.0016481869943064</v>
      </c>
      <c r="E3014" s="176">
        <f t="shared" ref="E3014" si="85">(1-D3014)*100</f>
        <v>-0.16481869943063554</v>
      </c>
    </row>
    <row r="3015" spans="1:7">
      <c r="A3015" s="95">
        <v>44644</v>
      </c>
      <c r="B3015">
        <v>3372.5</v>
      </c>
      <c r="D3015" s="176">
        <f t="shared" ref="D3015" si="86">+B3015/B3014</f>
        <v>1.0089753178758414</v>
      </c>
      <c r="E3015" s="176">
        <f t="shared" ref="E3015" si="87">(1-D3015)*100</f>
        <v>-0.89753178758413821</v>
      </c>
    </row>
    <row r="3016" spans="1:7">
      <c r="A3016" s="95">
        <v>44645</v>
      </c>
      <c r="B3016">
        <v>3435.5</v>
      </c>
      <c r="D3016" s="176">
        <f t="shared" ref="D3016:D3017" si="88">+B3016/B3015</f>
        <v>1.0186805040770941</v>
      </c>
      <c r="E3016" s="176">
        <f t="shared" ref="E3016:E3017" si="89">(1-D3016)*100</f>
        <v>-1.8680504077094096</v>
      </c>
      <c r="F3016" s="176">
        <f>+B3016/B3011</f>
        <v>1.025216353327365</v>
      </c>
      <c r="G3016" s="176">
        <f>(1-F3016)*100</f>
        <v>-2.5216353327365049</v>
      </c>
    </row>
    <row r="3017" spans="1:7">
      <c r="A3017" s="95">
        <v>44648</v>
      </c>
      <c r="B3017">
        <v>3483</v>
      </c>
      <c r="D3017" s="176">
        <f t="shared" si="88"/>
        <v>1.0138262261679523</v>
      </c>
      <c r="E3017" s="176">
        <f t="shared" si="89"/>
        <v>-1.382622616795226</v>
      </c>
    </row>
    <row r="3018" spans="1:7">
      <c r="A3018" s="95">
        <v>44649</v>
      </c>
      <c r="B3018">
        <v>3500</v>
      </c>
      <c r="D3018" s="176">
        <f t="shared" ref="D3018" si="90">+B3018/B3017</f>
        <v>1.0048808498420903</v>
      </c>
      <c r="E3018" s="176">
        <f t="shared" ref="E3018" si="91">(1-D3018)*100</f>
        <v>-0.48808498420902513</v>
      </c>
    </row>
    <row r="3019" spans="1:7">
      <c r="A3019" s="95">
        <v>44650</v>
      </c>
      <c r="B3019">
        <v>3495</v>
      </c>
      <c r="D3019" s="176">
        <f t="shared" ref="D3019" si="92">+B3019/B3018</f>
        <v>0.99857142857142855</v>
      </c>
      <c r="E3019" s="176">
        <f t="shared" ref="E3019" si="93">(1-D3019)*100</f>
        <v>0.14285714285714457</v>
      </c>
    </row>
    <row r="3020" spans="1:7">
      <c r="A3020" s="95">
        <v>44651</v>
      </c>
      <c r="B3020">
        <v>3480</v>
      </c>
      <c r="D3020" s="176">
        <f t="shared" ref="D3020" si="94">+B3020/B3019</f>
        <v>0.99570815450643779</v>
      </c>
      <c r="E3020" s="176">
        <f t="shared" ref="E3020" si="95">(1-D3020)*100</f>
        <v>0.42918454935622075</v>
      </c>
    </row>
    <row r="3021" spans="1:7">
      <c r="A3021" s="95">
        <v>44652</v>
      </c>
      <c r="B3021">
        <v>3473</v>
      </c>
      <c r="D3021" s="176">
        <f t="shared" ref="D3021" si="96">+B3021/B3020</f>
        <v>0.99798850574712639</v>
      </c>
      <c r="E3021" s="176">
        <f t="shared" ref="E3021" si="97">(1-D3021)*100</f>
        <v>0.20114942528736135</v>
      </c>
      <c r="F3021" s="176">
        <f>+B3021/B3016</f>
        <v>1.0109154417115414</v>
      </c>
      <c r="G3021" s="176">
        <f>(1-F3021)*100</f>
        <v>-1.0915441711541352</v>
      </c>
    </row>
    <row r="3022" spans="1:7">
      <c r="A3022" s="95">
        <v>44655</v>
      </c>
      <c r="B3022">
        <v>3487.5</v>
      </c>
      <c r="D3022" s="176">
        <f t="shared" ref="D3022" si="98">+B3022/B3021</f>
        <v>1.0041750647854881</v>
      </c>
      <c r="E3022" s="176">
        <f t="shared" ref="E3022" si="99">(1-D3022)*100</f>
        <v>-0.41750647854881251</v>
      </c>
    </row>
    <row r="3023" spans="1:7">
      <c r="A3023" s="95">
        <v>44656</v>
      </c>
      <c r="B3023">
        <v>3523.5</v>
      </c>
      <c r="D3023" s="176">
        <f t="shared" ref="D3023" si="100">+B3023/B3022</f>
        <v>1.0103225806451612</v>
      </c>
      <c r="E3023" s="176">
        <f t="shared" ref="E3023" si="101">(1-D3023)*100</f>
        <v>-1.0322580645161228</v>
      </c>
    </row>
    <row r="3024" spans="1:7">
      <c r="A3024" s="95">
        <v>44657</v>
      </c>
      <c r="B3024">
        <v>3611.5</v>
      </c>
      <c r="D3024" s="176">
        <f t="shared" ref="D3024" si="102">+B3024/B3023</f>
        <v>1.0249751667376188</v>
      </c>
      <c r="E3024" s="176">
        <f t="shared" ref="E3024" si="103">(1-D3024)*100</f>
        <v>-2.4975166737618792</v>
      </c>
    </row>
    <row r="3025" spans="1:7">
      <c r="A3025" s="95">
        <v>44658</v>
      </c>
      <c r="B3025">
        <v>3722</v>
      </c>
      <c r="D3025" s="176">
        <f t="shared" ref="D3025" si="104">+B3025/B3024</f>
        <v>1.030596704970234</v>
      </c>
      <c r="E3025" s="176">
        <f t="shared" ref="E3025" si="105">(1-D3025)*100</f>
        <v>-3.0596704970234034</v>
      </c>
    </row>
    <row r="3026" spans="1:7">
      <c r="A3026" s="95">
        <v>44659</v>
      </c>
      <c r="B3026">
        <v>3815</v>
      </c>
      <c r="D3026" s="176">
        <f t="shared" ref="D3026" si="106">+B3026/B3025</f>
        <v>1.0249865663621709</v>
      </c>
      <c r="E3026" s="176">
        <f t="shared" ref="E3026" si="107">(1-D3026)*100</f>
        <v>-2.4986566362170892</v>
      </c>
      <c r="F3026" s="176">
        <f>+B3026/B3021</f>
        <v>1.0984739418370284</v>
      </c>
      <c r="G3026" s="176">
        <f>(1-F3026)*100</f>
        <v>-9.8473941837028391</v>
      </c>
    </row>
    <row r="3027" spans="1:7">
      <c r="A3027" s="95">
        <v>44662</v>
      </c>
      <c r="B3027">
        <v>3906</v>
      </c>
      <c r="D3027" s="176">
        <f t="shared" ref="D3027" si="108">+B3027/B3026</f>
        <v>1.0238532110091743</v>
      </c>
      <c r="E3027" s="176">
        <f t="shared" ref="E3027" si="109">(1-D3027)*100</f>
        <v>-2.3853211009174258</v>
      </c>
    </row>
    <row r="3028" spans="1:7">
      <c r="A3028" s="95">
        <v>44663</v>
      </c>
      <c r="B3028">
        <v>3917</v>
      </c>
      <c r="D3028" s="176">
        <f t="shared" ref="D3028" si="110">+B3028/B3027</f>
        <v>1.0028161802355351</v>
      </c>
      <c r="E3028" s="176">
        <f t="shared" ref="E3028" si="111">(1-D3028)*100</f>
        <v>-0.28161802355350929</v>
      </c>
    </row>
    <row r="3029" spans="1:7">
      <c r="A3029" s="95">
        <v>44664</v>
      </c>
      <c r="B3029">
        <v>3994.5</v>
      </c>
      <c r="D3029" s="176">
        <f t="shared" ref="D3029" si="112">+B3029/B3028</f>
        <v>1.0197855501659434</v>
      </c>
      <c r="E3029" s="176">
        <f t="shared" ref="E3029" si="113">(1-D3029)*100</f>
        <v>-1.9785550165943411</v>
      </c>
    </row>
    <row r="3030" spans="1:7">
      <c r="A3030" s="95">
        <v>44665</v>
      </c>
      <c r="B3030">
        <v>3994</v>
      </c>
      <c r="D3030" s="176">
        <f t="shared" ref="D3030" si="114">+B3030/B3029</f>
        <v>0.99987482788834647</v>
      </c>
      <c r="E3030" s="176">
        <f t="shared" ref="E3030" si="115">(1-D3030)*100</f>
        <v>1.2517211165352649E-2</v>
      </c>
      <c r="F3030" s="176">
        <f>+B3030/B3026</f>
        <v>1.0469200524246396</v>
      </c>
      <c r="G3030" s="176">
        <f>(1-F3030)*100</f>
        <v>-4.6920052424639591</v>
      </c>
    </row>
    <row r="3031" spans="1:7">
      <c r="A3031" s="95">
        <v>44669</v>
      </c>
      <c r="B3031">
        <v>3977.5</v>
      </c>
      <c r="D3031" s="176">
        <f t="shared" ref="D3031" si="116">+B3031/B3030</f>
        <v>0.9958688032048072</v>
      </c>
      <c r="E3031" s="176">
        <f t="shared" ref="E3031" si="117">(1-D3031)*100</f>
        <v>0.41311967951928041</v>
      </c>
    </row>
    <row r="3032" spans="1:7">
      <c r="A3032" s="95">
        <v>44670</v>
      </c>
      <c r="B3032">
        <v>3939</v>
      </c>
      <c r="D3032" s="176">
        <f t="shared" ref="D3032" si="118">+B3032/B3031</f>
        <v>0.99032055311125078</v>
      </c>
      <c r="E3032" s="176">
        <f t="shared" ref="E3032" si="119">(1-D3032)*100</f>
        <v>0.96794468887492213</v>
      </c>
    </row>
    <row r="3033" spans="1:7">
      <c r="A3033" s="95">
        <v>44671</v>
      </c>
      <c r="B3033">
        <v>3910</v>
      </c>
      <c r="D3033" s="176">
        <f t="shared" ref="D3033:D3034" si="120">+B3033/B3032</f>
        <v>0.99263772531099259</v>
      </c>
      <c r="E3033" s="176">
        <f t="shared" ref="E3033:E3034" si="121">(1-D3033)*100</f>
        <v>0.73622746890074087</v>
      </c>
    </row>
    <row r="3034" spans="1:7">
      <c r="A3034" s="95">
        <v>44672</v>
      </c>
      <c r="B3034" s="189">
        <v>3910</v>
      </c>
      <c r="D3034" s="176">
        <f t="shared" si="120"/>
        <v>1</v>
      </c>
      <c r="E3034" s="176">
        <f t="shared" si="121"/>
        <v>0</v>
      </c>
    </row>
    <row r="3035" spans="1:7">
      <c r="A3035" s="95">
        <v>44673</v>
      </c>
      <c r="B3035">
        <v>3880.5</v>
      </c>
      <c r="D3035" s="176">
        <f t="shared" ref="D3035" si="122">+B3035/B3034</f>
        <v>0.99245524296675192</v>
      </c>
      <c r="E3035" s="176">
        <f t="shared" ref="E3035" si="123">(1-D3035)*100</f>
        <v>0.7544757033248084</v>
      </c>
      <c r="F3035" s="176">
        <f>+B3035/B3031</f>
        <v>0.97561282212445</v>
      </c>
      <c r="G3035" s="176">
        <f>(1-F3035)*100</f>
        <v>2.4387177875550003</v>
      </c>
    </row>
    <row r="3036" spans="1:7">
      <c r="A3036" s="95">
        <v>44676</v>
      </c>
      <c r="B3036">
        <v>3788.5</v>
      </c>
      <c r="D3036" s="176">
        <f t="shared" ref="D3036" si="124">+B3036/B3035</f>
        <v>0.9762917149851823</v>
      </c>
      <c r="E3036" s="176">
        <f t="shared" ref="E3036" si="125">(1-D3036)*100</f>
        <v>2.3708285014817698</v>
      </c>
    </row>
    <row r="3037" spans="1:7">
      <c r="A3037" s="95">
        <v>44677</v>
      </c>
      <c r="B3037">
        <v>3673</v>
      </c>
      <c r="D3037" s="176">
        <f t="shared" ref="D3037" si="126">+B3037/B3036</f>
        <v>0.96951299986802164</v>
      </c>
      <c r="E3037" s="176">
        <f t="shared" ref="E3037" si="127">(1-D3037)*100</f>
        <v>3.0487000131978359</v>
      </c>
    </row>
    <row r="3038" spans="1:7">
      <c r="A3038" s="95">
        <v>44678</v>
      </c>
      <c r="B3038">
        <v>3558.5</v>
      </c>
      <c r="D3038" s="176">
        <f t="shared" ref="D3038" si="128">+B3038/B3037</f>
        <v>0.9688265722842363</v>
      </c>
      <c r="E3038" s="176">
        <f t="shared" ref="E3038" si="129">(1-D3038)*100</f>
        <v>3.1173427715763702</v>
      </c>
    </row>
    <row r="3039" spans="1:7">
      <c r="A3039" s="95">
        <v>44679</v>
      </c>
      <c r="B3039">
        <v>3495</v>
      </c>
      <c r="D3039" s="176">
        <f t="shared" ref="D3039" si="130">+B3039/B3038</f>
        <v>0.98215540255725731</v>
      </c>
      <c r="E3039" s="176">
        <f t="shared" ref="E3039" si="131">(1-D3039)*100</f>
        <v>1.7844597442742693</v>
      </c>
    </row>
    <row r="3040" spans="1:7">
      <c r="A3040" s="95">
        <v>44680</v>
      </c>
      <c r="B3040">
        <v>3458</v>
      </c>
      <c r="D3040" s="176">
        <f t="shared" ref="D3040" si="132">+B3040/B3039</f>
        <v>0.98941344778254647</v>
      </c>
      <c r="E3040" s="176">
        <f t="shared" ref="E3040" si="133">(1-D3040)*100</f>
        <v>1.0586552217453526</v>
      </c>
      <c r="F3040" s="176">
        <f>+B3040/B3035</f>
        <v>0.89112227805695143</v>
      </c>
      <c r="G3040" s="176">
        <f>(1-F3040)*100</f>
        <v>10.887772194304857</v>
      </c>
    </row>
    <row r="3041" spans="1:7">
      <c r="A3041" s="95">
        <v>44683</v>
      </c>
      <c r="B3041">
        <v>3440</v>
      </c>
      <c r="D3041" s="176">
        <f t="shared" ref="D3041" si="134">+B3041/B3040</f>
        <v>0.99479467900520535</v>
      </c>
      <c r="E3041" s="176">
        <f t="shared" ref="E3041" si="135">(1-D3041)*100</f>
        <v>0.52053209947946488</v>
      </c>
    </row>
    <row r="3042" spans="1:7">
      <c r="A3042" s="95">
        <v>44684</v>
      </c>
      <c r="B3042">
        <v>3417</v>
      </c>
      <c r="D3042" s="176">
        <f t="shared" ref="D3042" si="136">+B3042/B3041</f>
        <v>0.99331395348837215</v>
      </c>
      <c r="E3042" s="176">
        <f t="shared" ref="E3042" si="137">(1-D3042)*100</f>
        <v>0.66860465116278522</v>
      </c>
    </row>
    <row r="3043" spans="1:7">
      <c r="A3043" s="95">
        <v>44685</v>
      </c>
      <c r="B3043">
        <v>3397</v>
      </c>
      <c r="D3043" s="176">
        <f t="shared" ref="D3043" si="138">+B3043/B3042</f>
        <v>0.99414691249634179</v>
      </c>
      <c r="E3043" s="176">
        <f t="shared" ref="E3043" si="139">(1-D3043)*100</f>
        <v>0.58530875036582053</v>
      </c>
    </row>
    <row r="3044" spans="1:7">
      <c r="A3044" s="95">
        <v>44686</v>
      </c>
      <c r="B3044">
        <v>3399.5</v>
      </c>
      <c r="D3044" s="176">
        <f t="shared" ref="D3044" si="140">+B3044/B3043</f>
        <v>1.0007359434795409</v>
      </c>
      <c r="E3044" s="176">
        <f t="shared" ref="E3044" si="141">(1-D3044)*100</f>
        <v>-7.3594347954086814E-2</v>
      </c>
    </row>
    <row r="3045" spans="1:7">
      <c r="A3045" s="95">
        <v>44687</v>
      </c>
      <c r="B3045">
        <v>3424</v>
      </c>
      <c r="D3045" s="176">
        <f t="shared" ref="D3045" si="142">+B3045/B3044</f>
        <v>1.0072069421973819</v>
      </c>
      <c r="E3045" s="176">
        <f t="shared" ref="E3045" si="143">(1-D3045)*100</f>
        <v>-0.72069421973819381</v>
      </c>
      <c r="F3045" s="176">
        <f>+B3045/B3040</f>
        <v>0.99016772700983224</v>
      </c>
      <c r="G3045" s="176">
        <f>(1-F3045)*100</f>
        <v>0.98322729901677564</v>
      </c>
    </row>
    <row r="3046" spans="1:7">
      <c r="A3046" s="95">
        <v>44690</v>
      </c>
      <c r="B3046">
        <v>3458</v>
      </c>
      <c r="D3046" s="176">
        <f t="shared" ref="D3046" si="144">+B3046/B3045</f>
        <v>1.0099299065420562</v>
      </c>
      <c r="E3046" s="176">
        <f t="shared" ref="E3046" si="145">(1-D3046)*100</f>
        <v>-0.99299065420561661</v>
      </c>
    </row>
    <row r="3047" spans="1:7">
      <c r="A3047" s="95">
        <v>44691</v>
      </c>
      <c r="B3047">
        <v>3462.5</v>
      </c>
      <c r="D3047" s="176">
        <f t="shared" ref="D3047" si="146">+B3047/B3046</f>
        <v>1.0013013302486986</v>
      </c>
      <c r="E3047" s="176">
        <f t="shared" ref="E3047" si="147">(1-D3047)*100</f>
        <v>-0.13013302486986067</v>
      </c>
    </row>
    <row r="3048" spans="1:7">
      <c r="A3048" s="95">
        <v>44692</v>
      </c>
      <c r="B3048">
        <v>3477.5</v>
      </c>
      <c r="D3048" s="176">
        <f t="shared" ref="D3048" si="148">+B3048/B3047</f>
        <v>1.004332129963899</v>
      </c>
      <c r="E3048" s="176">
        <f t="shared" ref="E3048" si="149">(1-D3048)*100</f>
        <v>-0.43321299638989785</v>
      </c>
    </row>
    <row r="3049" spans="1:7">
      <c r="A3049" s="95">
        <v>44693</v>
      </c>
      <c r="B3049">
        <v>3453</v>
      </c>
      <c r="D3049" s="176">
        <f>+B3049/B3048</f>
        <v>0.99295470884255932</v>
      </c>
      <c r="E3049" s="176">
        <f t="shared" ref="E3049" si="150">(1-D3049)*100</f>
        <v>0.70452911574406807</v>
      </c>
    </row>
    <row r="3050" spans="1:7">
      <c r="A3050" s="95">
        <v>44694</v>
      </c>
      <c r="B3050">
        <v>3447</v>
      </c>
      <c r="D3050" s="176">
        <f>+B3050/B3049</f>
        <v>0.99826238053866201</v>
      </c>
      <c r="E3050" s="176">
        <f t="shared" ref="E3050" si="151">(1-D3050)*100</f>
        <v>0.17376194613379914</v>
      </c>
      <c r="F3050" s="176">
        <f>+B3050/B3045</f>
        <v>1.0067172897196262</v>
      </c>
      <c r="G3050" s="176">
        <f>(1-F3050)*100</f>
        <v>-0.67172897196261516</v>
      </c>
    </row>
    <row r="3051" spans="1:7">
      <c r="A3051" s="95">
        <v>44697</v>
      </c>
      <c r="B3051">
        <v>3449</v>
      </c>
      <c r="D3051" s="176">
        <f t="shared" ref="D3051:D3052" si="152">+B3051/B3050</f>
        <v>1.0005802146794314</v>
      </c>
      <c r="E3051" s="176">
        <f t="shared" ref="E3051:E3052" si="153">(1-D3051)*100</f>
        <v>-5.8021467943136784E-2</v>
      </c>
    </row>
    <row r="3052" spans="1:7">
      <c r="A3052" s="95">
        <v>44698</v>
      </c>
      <c r="B3052">
        <v>3445.5</v>
      </c>
      <c r="D3052" s="176">
        <f t="shared" si="152"/>
        <v>0.9989852131052479</v>
      </c>
      <c r="E3052" s="176">
        <f t="shared" si="153"/>
        <v>0.10147868947520955</v>
      </c>
    </row>
    <row r="3053" spans="1:7">
      <c r="A3053" s="95">
        <v>44699</v>
      </c>
      <c r="B3053">
        <v>3443.5</v>
      </c>
      <c r="D3053" s="176">
        <f t="shared" ref="D3053" si="154">+B3053/B3052</f>
        <v>0.99941953272384265</v>
      </c>
      <c r="E3053" s="176">
        <f t="shared" ref="E3053" si="155">(1-D3053)*100</f>
        <v>5.8046727615734817E-2</v>
      </c>
    </row>
    <row r="3054" spans="1:7">
      <c r="A3054" s="95">
        <v>44700</v>
      </c>
      <c r="B3054">
        <v>3434</v>
      </c>
      <c r="D3054" s="176">
        <f t="shared" ref="D3054" si="156">+B3054/B3053</f>
        <v>0.99724117903296061</v>
      </c>
      <c r="E3054" s="176">
        <f t="shared" ref="E3054" si="157">(1-D3054)*100</f>
        <v>0.27588209670393882</v>
      </c>
    </row>
    <row r="3055" spans="1:7">
      <c r="A3055" s="95">
        <v>44701</v>
      </c>
      <c r="B3055">
        <v>3418.5</v>
      </c>
      <c r="D3055" s="176">
        <f t="shared" ref="D3055" si="158">+B3055/B3054</f>
        <v>0.99548631333721604</v>
      </c>
      <c r="E3055" s="176">
        <f t="shared" ref="E3055" si="159">(1-D3055)*100</f>
        <v>0.45136866627839556</v>
      </c>
    </row>
    <row r="3056" spans="1:7">
      <c r="A3056" s="95">
        <v>44704</v>
      </c>
      <c r="B3056">
        <v>3402</v>
      </c>
      <c r="D3056" s="176">
        <f t="shared" ref="D3056" si="160">+B3056/B3055</f>
        <v>0.99517332163229488</v>
      </c>
      <c r="E3056" s="176">
        <f t="shared" ref="E3056" si="161">(1-D3056)*100</f>
        <v>0.48266783677051173</v>
      </c>
    </row>
    <row r="3057" spans="1:7">
      <c r="A3057" s="95">
        <v>44705</v>
      </c>
      <c r="B3057">
        <v>3373</v>
      </c>
      <c r="D3057" s="176">
        <f t="shared" ref="D3057" si="162">+B3057/B3056</f>
        <v>0.99147560258671374</v>
      </c>
      <c r="E3057" s="176">
        <f t="shared" ref="E3057" si="163">(1-D3057)*100</f>
        <v>0.85243974132862554</v>
      </c>
    </row>
    <row r="3058" spans="1:7">
      <c r="A3058" s="95">
        <v>44706</v>
      </c>
      <c r="B3058">
        <v>3331.5</v>
      </c>
      <c r="D3058" s="176">
        <f t="shared" ref="D3058" si="164">+B3058/B3057</f>
        <v>0.98769641268900088</v>
      </c>
      <c r="E3058" s="176">
        <f t="shared" ref="E3058" si="165">(1-D3058)*100</f>
        <v>1.230358731099912</v>
      </c>
    </row>
    <row r="3059" spans="1:7">
      <c r="A3059" s="95">
        <v>44707</v>
      </c>
      <c r="B3059">
        <v>3270</v>
      </c>
      <c r="D3059" s="176">
        <f t="shared" ref="D3059" si="166">+B3059/B3058</f>
        <v>0.98153984691580365</v>
      </c>
      <c r="E3059" s="176">
        <f t="shared" ref="E3059" si="167">(1-D3059)*100</f>
        <v>1.8460153084196351</v>
      </c>
    </row>
    <row r="3060" spans="1:7">
      <c r="A3060" s="95">
        <v>44708</v>
      </c>
      <c r="B3060">
        <v>3239.5</v>
      </c>
      <c r="D3060" s="176">
        <f t="shared" ref="D3060" si="168">+B3060/B3059</f>
        <v>0.99067278287461769</v>
      </c>
      <c r="E3060" s="176">
        <f t="shared" ref="E3060" si="169">(1-D3060)*100</f>
        <v>0.93272171253823144</v>
      </c>
      <c r="F3060" s="176">
        <f>+B3060/B3055</f>
        <v>0.94763785285944124</v>
      </c>
      <c r="G3060" s="176">
        <f>(1-F3060)*100</f>
        <v>5.2362147140558761</v>
      </c>
    </row>
    <row r="3061" spans="1:7">
      <c r="A3061" s="95">
        <v>44711</v>
      </c>
      <c r="B3061">
        <v>3206.5</v>
      </c>
      <c r="D3061" s="176">
        <f t="shared" ref="D3061" si="170">+B3061/B3060</f>
        <v>0.98981324278438032</v>
      </c>
      <c r="E3061" s="176">
        <f t="shared" ref="E3061" si="171">(1-D3061)*100</f>
        <v>1.018675721561968</v>
      </c>
    </row>
    <row r="3062" spans="1:7">
      <c r="A3062" s="95">
        <v>44712</v>
      </c>
      <c r="B3062">
        <v>3172.5</v>
      </c>
      <c r="D3062" s="176">
        <f t="shared" ref="D3062" si="172">+B3062/B3061</f>
        <v>0.98939653828161545</v>
      </c>
      <c r="E3062" s="176">
        <f t="shared" ref="E3062" si="173">(1-D3062)*100</f>
        <v>1.0603461718384555</v>
      </c>
    </row>
    <row r="3063" spans="1:7">
      <c r="A3063" s="95">
        <v>44713</v>
      </c>
      <c r="B3063">
        <v>3166.5</v>
      </c>
      <c r="D3063" s="176">
        <f t="shared" ref="D3063" si="174">+B3063/B3062</f>
        <v>0.99810874704491725</v>
      </c>
      <c r="E3063" s="176">
        <f t="shared" ref="E3063" si="175">(1-D3063)*100</f>
        <v>0.1891252955082745</v>
      </c>
    </row>
    <row r="3064" spans="1:7">
      <c r="A3064" s="95">
        <v>44714</v>
      </c>
      <c r="B3064">
        <v>3165.5</v>
      </c>
      <c r="D3064" s="176">
        <f t="shared" ref="D3064" si="176">+B3064/B3063</f>
        <v>0.99968419390494234</v>
      </c>
      <c r="E3064" s="176">
        <f t="shared" ref="E3064" si="177">(1-D3064)*100</f>
        <v>3.15806095057658E-2</v>
      </c>
    </row>
    <row r="3065" spans="1:7">
      <c r="A3065" s="95">
        <v>44715</v>
      </c>
      <c r="B3065">
        <v>3176.5</v>
      </c>
      <c r="D3065" s="176">
        <f t="shared" ref="D3065" si="178">+B3065/B3064</f>
        <v>1.0034749644605907</v>
      </c>
      <c r="E3065" s="176">
        <f t="shared" ref="E3065" si="179">(1-D3065)*100</f>
        <v>-0.34749644605907015</v>
      </c>
      <c r="F3065" s="176">
        <f>+B3065/B3060</f>
        <v>0.98055255440654421</v>
      </c>
      <c r="G3065" s="176">
        <f>(1-F3065)*100</f>
        <v>1.9447445593455792</v>
      </c>
    </row>
    <row r="3066" spans="1:7">
      <c r="A3066" s="95">
        <v>44718</v>
      </c>
      <c r="B3066">
        <v>3205.5</v>
      </c>
      <c r="D3066" s="176">
        <f t="shared" ref="D3066" si="180">+B3066/B3065</f>
        <v>1.0091295450968047</v>
      </c>
      <c r="E3066" s="176">
        <f t="shared" ref="E3066" si="181">(1-D3066)*100</f>
        <v>-0.91295450968047476</v>
      </c>
    </row>
    <row r="3067" spans="1:7">
      <c r="A3067" s="95">
        <v>44719</v>
      </c>
      <c r="B3067">
        <v>3206</v>
      </c>
      <c r="D3067" s="176">
        <f t="shared" ref="D3067" si="182">+B3067/B3066</f>
        <v>1.000155981906099</v>
      </c>
      <c r="E3067" s="176">
        <f t="shared" ref="E3067" si="183">(1-D3067)*100</f>
        <v>-1.5598190609900087E-2</v>
      </c>
    </row>
    <row r="3068" spans="1:7">
      <c r="A3068" s="95">
        <v>44720</v>
      </c>
      <c r="B3068">
        <v>3185</v>
      </c>
      <c r="D3068" s="176">
        <f t="shared" ref="D3068" si="184">+B3068/B3067</f>
        <v>0.99344978165938869</v>
      </c>
      <c r="E3068" s="176">
        <f t="shared" ref="E3068" si="185">(1-D3068)*100</f>
        <v>0.65502183406113135</v>
      </c>
    </row>
    <row r="3069" spans="1:7">
      <c r="A3069" s="95">
        <v>44721</v>
      </c>
      <c r="B3069">
        <v>3184.5</v>
      </c>
      <c r="D3069" s="176">
        <f t="shared" ref="D3069" si="186">+B3069/B3068</f>
        <v>0.99984301412872845</v>
      </c>
      <c r="E3069" s="176">
        <f t="shared" ref="E3069" si="187">(1-D3069)*100</f>
        <v>1.5698587127155328E-2</v>
      </c>
    </row>
    <row r="3070" spans="1:7">
      <c r="A3070" s="95">
        <v>44722</v>
      </c>
      <c r="B3070">
        <v>3157</v>
      </c>
      <c r="D3070" s="176">
        <f t="shared" ref="D3070" si="188">+B3070/B3069</f>
        <v>0.99136442141623493</v>
      </c>
      <c r="E3070" s="176">
        <f t="shared" ref="E3070" si="189">(1-D3070)*100</f>
        <v>0.86355785837650689</v>
      </c>
      <c r="F3070" s="176">
        <f>+B3070/B3065</f>
        <v>0.99386116795214863</v>
      </c>
      <c r="G3070" s="176">
        <f>(1-F3070)*100</f>
        <v>0.61388320478513725</v>
      </c>
    </row>
    <row r="3071" spans="1:7">
      <c r="A3071" s="95">
        <v>44725</v>
      </c>
      <c r="B3071">
        <v>3112.5</v>
      </c>
      <c r="D3071" s="176">
        <f t="shared" ref="D3071" si="190">+B3071/B3070</f>
        <v>0.98590433956287615</v>
      </c>
      <c r="E3071" s="176">
        <f t="shared" ref="E3071" si="191">(1-D3071)*100</f>
        <v>1.4095660437123847</v>
      </c>
    </row>
    <row r="3072" spans="1:7">
      <c r="A3072" s="95">
        <v>44726</v>
      </c>
      <c r="B3072">
        <v>3095.5</v>
      </c>
      <c r="D3072" s="176">
        <f t="shared" ref="D3072" si="192">+B3072/B3071</f>
        <v>0.99453815261044176</v>
      </c>
      <c r="E3072" s="176">
        <f t="shared" ref="E3072" si="193">(1-D3072)*100</f>
        <v>0.54618473895582387</v>
      </c>
    </row>
    <row r="3073" spans="1:10">
      <c r="A3073" s="95">
        <v>44727</v>
      </c>
      <c r="B3073">
        <v>3080.5</v>
      </c>
      <c r="D3073" s="176">
        <f t="shared" ref="D3073" si="194">+B3073/B3072</f>
        <v>0.99515425617832343</v>
      </c>
      <c r="E3073" s="176">
        <f t="shared" ref="E3073" si="195">(1-D3073)*100</f>
        <v>0.48457438216765736</v>
      </c>
    </row>
    <row r="3074" spans="1:10">
      <c r="A3074" s="95">
        <v>44728</v>
      </c>
      <c r="B3074" s="189">
        <v>3080.5</v>
      </c>
      <c r="C3074" s="189"/>
      <c r="D3074" s="176">
        <f t="shared" ref="D3074" si="196">+B3074/B3073</f>
        <v>1</v>
      </c>
      <c r="E3074" s="176">
        <f t="shared" ref="E3074" si="197">(1-D3074)*100</f>
        <v>0</v>
      </c>
    </row>
    <row r="3075" spans="1:10">
      <c r="A3075" s="95">
        <v>44729</v>
      </c>
      <c r="B3075">
        <v>3119.5</v>
      </c>
      <c r="D3075" s="176">
        <f t="shared" ref="D3075" si="198">+B3075/B3074</f>
        <v>1.0126602824216848</v>
      </c>
      <c r="E3075" s="176">
        <f t="shared" ref="E3075" si="199">(1-D3075)*100</f>
        <v>-1.2660282421684821</v>
      </c>
      <c r="F3075" s="176">
        <f>+B3075/B3070</f>
        <v>0.98812163446309786</v>
      </c>
      <c r="G3075" s="176">
        <f>(1-F3075)*100</f>
        <v>1.1878365536902136</v>
      </c>
    </row>
    <row r="3076" spans="1:10">
      <c r="A3076" s="95">
        <v>44732</v>
      </c>
      <c r="B3076">
        <v>3170.5</v>
      </c>
      <c r="D3076" s="176">
        <f t="shared" ref="D3076" si="200">+B3076/B3075</f>
        <v>1.0163487738419619</v>
      </c>
      <c r="E3076" s="176">
        <f t="shared" ref="E3076" si="201">(1-D3076)*100</f>
        <v>-1.6348773841961872</v>
      </c>
    </row>
    <row r="3077" spans="1:10">
      <c r="A3077" s="95">
        <v>44733</v>
      </c>
      <c r="B3077">
        <v>3164</v>
      </c>
      <c r="D3077" s="176">
        <f t="shared" ref="D3077" si="202">+B3077/B3076</f>
        <v>0.9979498501813594</v>
      </c>
      <c r="E3077" s="176">
        <f t="shared" ref="E3077" si="203">(1-D3077)*100</f>
        <v>0.20501498186406009</v>
      </c>
    </row>
    <row r="3078" spans="1:10">
      <c r="A3078" s="95">
        <v>44734</v>
      </c>
      <c r="B3078">
        <v>3131.5</v>
      </c>
      <c r="D3078" s="176">
        <f t="shared" ref="D3078" si="204">+B3078/B3077</f>
        <v>0.98972819216182051</v>
      </c>
      <c r="E3078" s="176">
        <f t="shared" ref="E3078" si="205">(1-D3078)*100</f>
        <v>1.0271807838179492</v>
      </c>
    </row>
    <row r="3079" spans="1:10">
      <c r="A3079" s="95">
        <v>44735</v>
      </c>
      <c r="B3079">
        <v>3114.5</v>
      </c>
      <c r="D3079" s="176">
        <f t="shared" ref="D3079" si="206">+B3079/B3078</f>
        <v>0.99457129171323644</v>
      </c>
      <c r="E3079" s="176">
        <f t="shared" ref="E3079" si="207">(1-D3079)*100</f>
        <v>0.54287082867635617</v>
      </c>
    </row>
    <row r="3080" spans="1:10">
      <c r="A3080" s="95">
        <v>44736</v>
      </c>
      <c r="B3080">
        <v>3134.5</v>
      </c>
      <c r="D3080" s="176">
        <f t="shared" ref="D3080" si="208">+B3080/B3079</f>
        <v>1.0064215764970301</v>
      </c>
      <c r="E3080" s="176">
        <f t="shared" ref="E3080" si="209">(1-D3080)*100</f>
        <v>-0.64215764970301237</v>
      </c>
    </row>
    <row r="3081" spans="1:10">
      <c r="A3081" s="95">
        <v>44739</v>
      </c>
      <c r="B3081">
        <v>3125.5</v>
      </c>
      <c r="D3081" s="176">
        <f t="shared" ref="D3081:D3084" si="210">+B3081/B3080</f>
        <v>0.9971287286648588</v>
      </c>
      <c r="E3081" s="176">
        <f t="shared" ref="E3081:E3084" si="211">(1-D3081)*100</f>
        <v>0.28712713351412011</v>
      </c>
    </row>
    <row r="3082" spans="1:10" ht="14.65" thickBot="1">
      <c r="A3082" s="95">
        <v>44740</v>
      </c>
      <c r="B3082">
        <v>3096</v>
      </c>
      <c r="D3082" s="176">
        <f t="shared" si="210"/>
        <v>0.99056151015837468</v>
      </c>
      <c r="E3082" s="176">
        <f t="shared" si="211"/>
        <v>0.94384898416253193</v>
      </c>
      <c r="G3082" s="473"/>
      <c r="H3082" s="470"/>
      <c r="I3082" s="470"/>
      <c r="J3082" s="470"/>
    </row>
    <row r="3083" spans="1:10" ht="14.65" thickBot="1">
      <c r="A3083" s="95">
        <v>44741</v>
      </c>
      <c r="B3083">
        <v>3043.5</v>
      </c>
      <c r="D3083" s="176">
        <f t="shared" si="210"/>
        <v>0.9830426356589147</v>
      </c>
      <c r="E3083" s="176">
        <f t="shared" si="211"/>
        <v>1.6957364341085301</v>
      </c>
      <c r="G3083" s="473"/>
      <c r="H3083" s="470"/>
      <c r="I3083" s="470"/>
      <c r="J3083" s="470"/>
    </row>
    <row r="3084" spans="1:10" ht="14.65" thickBot="1">
      <c r="A3084" s="95">
        <v>44742</v>
      </c>
      <c r="B3084">
        <v>3001.5</v>
      </c>
      <c r="D3084" s="176">
        <f t="shared" si="210"/>
        <v>0.98620009857072455</v>
      </c>
      <c r="E3084" s="176">
        <f t="shared" si="211"/>
        <v>1.3799901429275452</v>
      </c>
      <c r="G3084" s="473"/>
      <c r="H3084" s="470"/>
      <c r="I3084" s="470"/>
      <c r="J3084" s="470"/>
    </row>
    <row r="3085" spans="1:10" ht="14.65" thickBot="1">
      <c r="A3085" s="95">
        <v>44743</v>
      </c>
      <c r="B3085">
        <v>2979</v>
      </c>
      <c r="D3085" s="176">
        <f t="shared" ref="D3085:D3087" si="212">+B3085/B3084</f>
        <v>0.992503748125937</v>
      </c>
      <c r="E3085" s="176">
        <f t="shared" ref="E3085:E3087" si="213">(1-D3085)*100</f>
        <v>0.7496251874062998</v>
      </c>
      <c r="G3085" s="473"/>
      <c r="H3085" s="470"/>
      <c r="I3085" s="470"/>
      <c r="J3085" s="470"/>
    </row>
    <row r="3086" spans="1:10">
      <c r="A3086" s="95">
        <v>44746</v>
      </c>
      <c r="B3086">
        <v>2952.5</v>
      </c>
      <c r="D3086" s="176">
        <f t="shared" si="212"/>
        <v>0.99110439744880829</v>
      </c>
      <c r="E3086" s="176">
        <f t="shared" si="213"/>
        <v>0.88956025511917058</v>
      </c>
    </row>
    <row r="3087" spans="1:10">
      <c r="A3087" s="95">
        <v>44747</v>
      </c>
      <c r="B3087">
        <v>2951.5</v>
      </c>
      <c r="D3087" s="176">
        <f t="shared" si="212"/>
        <v>0.99966130397967823</v>
      </c>
      <c r="E3087" s="176">
        <f t="shared" si="213"/>
        <v>3.3869602032177148E-2</v>
      </c>
    </row>
    <row r="3088" spans="1:10">
      <c r="A3088" s="95">
        <v>44748</v>
      </c>
      <c r="B3088">
        <v>2974.5</v>
      </c>
      <c r="D3088" s="176">
        <f t="shared" ref="D3088:D3093" si="214">+B3088/B3087</f>
        <v>1.0077926478062003</v>
      </c>
      <c r="E3088" s="176">
        <f t="shared" ref="E3088:E3094" si="215">(1-D3088)*100</f>
        <v>-0.77926478062002591</v>
      </c>
    </row>
    <row r="3089" spans="1:7">
      <c r="A3089" s="95">
        <v>44749</v>
      </c>
      <c r="B3089">
        <v>3031</v>
      </c>
      <c r="D3089" s="176">
        <f t="shared" si="214"/>
        <v>1.0189947890401747</v>
      </c>
      <c r="E3089" s="176">
        <f t="shared" si="215"/>
        <v>-1.8994789040174709</v>
      </c>
    </row>
    <row r="3090" spans="1:7">
      <c r="A3090" s="95">
        <v>44750</v>
      </c>
      <c r="B3090">
        <v>3055</v>
      </c>
      <c r="D3090" s="176">
        <f t="shared" si="214"/>
        <v>1.0079181788188716</v>
      </c>
      <c r="E3090" s="176">
        <f t="shared" si="215"/>
        <v>-0.79181788188715796</v>
      </c>
    </row>
    <row r="3091" spans="1:7">
      <c r="A3091" s="95">
        <v>44753</v>
      </c>
      <c r="B3091">
        <v>3055.5</v>
      </c>
      <c r="D3091" s="176">
        <f t="shared" si="214"/>
        <v>1.0001636661211128</v>
      </c>
      <c r="E3091" s="176">
        <f t="shared" si="215"/>
        <v>-1.6366612111284873E-2</v>
      </c>
    </row>
    <row r="3092" spans="1:7">
      <c r="A3092" s="95">
        <v>44754</v>
      </c>
      <c r="B3092">
        <v>3043.5</v>
      </c>
      <c r="D3092" s="176">
        <f t="shared" si="214"/>
        <v>0.99607265586647031</v>
      </c>
      <c r="E3092" s="176">
        <f t="shared" si="215"/>
        <v>0.39273441335296866</v>
      </c>
    </row>
    <row r="3093" spans="1:7">
      <c r="A3093" s="95">
        <v>44755</v>
      </c>
      <c r="B3093">
        <v>3037.5</v>
      </c>
      <c r="D3093" s="176">
        <f t="shared" si="214"/>
        <v>0.99802858551010354</v>
      </c>
      <c r="E3093" s="176">
        <f t="shared" si="215"/>
        <v>0.19714144898964614</v>
      </c>
    </row>
    <row r="3094" spans="1:7">
      <c r="A3094" s="95">
        <v>44756</v>
      </c>
      <c r="B3094">
        <v>3030.5</v>
      </c>
      <c r="D3094" s="176">
        <f t="shared" ref="D3094" si="216">+B3094/B3093</f>
        <v>0.99769547325102881</v>
      </c>
      <c r="E3094" s="176">
        <f t="shared" si="215"/>
        <v>0.23045267489711918</v>
      </c>
    </row>
    <row r="3095" spans="1:7">
      <c r="A3095" s="95">
        <v>44757</v>
      </c>
      <c r="B3095">
        <v>3005</v>
      </c>
      <c r="D3095" s="176">
        <f t="shared" ref="D3095" si="217">+B3095/B3094</f>
        <v>0.99158554693944889</v>
      </c>
      <c r="E3095" s="176">
        <f t="shared" ref="E3095" si="218">(1-D3095)*100</f>
        <v>0.84144530605511081</v>
      </c>
      <c r="F3095" s="176">
        <f>+B3095/B3090</f>
        <v>0.98363338788870702</v>
      </c>
      <c r="G3095" s="176">
        <f>(1-F3095)*100</f>
        <v>1.6366612111292977</v>
      </c>
    </row>
    <row r="3096" spans="1:7">
      <c r="A3096" s="95">
        <v>44760</v>
      </c>
      <c r="B3096">
        <v>3015</v>
      </c>
      <c r="D3096" s="176">
        <f t="shared" ref="D3096" si="219">+B3096/B3095</f>
        <v>1.0033277870216306</v>
      </c>
      <c r="E3096" s="176">
        <f t="shared" ref="E3096" si="220">(1-D3096)*100</f>
        <v>-0.33277870216306127</v>
      </c>
    </row>
    <row r="3097" spans="1:7">
      <c r="A3097" s="95">
        <v>44761</v>
      </c>
      <c r="B3097">
        <v>3034.5</v>
      </c>
      <c r="D3097" s="176">
        <f t="shared" ref="D3097" si="221">+B3097/B3096</f>
        <v>1.0064676616915422</v>
      </c>
      <c r="E3097" s="176">
        <f t="shared" ref="E3097" si="222">(1-D3097)*100</f>
        <v>-0.64676616915422258</v>
      </c>
    </row>
    <row r="3098" spans="1:7">
      <c r="A3098" s="95">
        <v>44762</v>
      </c>
      <c r="B3098">
        <v>3014.5</v>
      </c>
      <c r="D3098" s="176">
        <f t="shared" ref="D3098" si="223">+B3098/B3097</f>
        <v>0.99340912835722528</v>
      </c>
      <c r="E3098" s="176">
        <f t="shared" ref="E3098" si="224">(1-D3098)*100</f>
        <v>0.65908716427747205</v>
      </c>
    </row>
    <row r="3099" spans="1:7">
      <c r="A3099" s="95">
        <v>44763</v>
      </c>
      <c r="B3099">
        <v>3017.5</v>
      </c>
      <c r="D3099" s="176">
        <f t="shared" ref="D3099" si="225">+B3099/B3098</f>
        <v>1.0009951899154088</v>
      </c>
      <c r="E3099" s="176">
        <f t="shared" ref="E3099" si="226">(1-D3099)*100</f>
        <v>-9.9518991540881174E-2</v>
      </c>
    </row>
    <row r="3100" spans="1:7">
      <c r="A3100" s="95">
        <v>44764</v>
      </c>
      <c r="B3100">
        <v>3017</v>
      </c>
      <c r="D3100" s="176">
        <f t="shared" ref="D3100" si="227">+B3100/B3099</f>
        <v>0.99983429991715</v>
      </c>
      <c r="E3100" s="176">
        <f t="shared" ref="E3100" si="228">(1-D3100)*100</f>
        <v>1.6570008284999549E-2</v>
      </c>
      <c r="F3100" s="176">
        <f>+B3100/B3095</f>
        <v>1.0039933444259568</v>
      </c>
      <c r="G3100" s="176">
        <f>(1-F3100)*100</f>
        <v>-0.39933444259567796</v>
      </c>
    </row>
    <row r="3101" spans="1:7">
      <c r="A3101" s="95">
        <v>44767</v>
      </c>
      <c r="B3101">
        <v>3025</v>
      </c>
      <c r="D3101" s="176">
        <f t="shared" ref="D3101" si="229">+B3101/B3100</f>
        <v>1.0026516407026849</v>
      </c>
      <c r="E3101" s="176">
        <f t="shared" ref="E3101" si="230">(1-D3101)*100</f>
        <v>-0.26516407026848654</v>
      </c>
    </row>
    <row r="3102" spans="1:7">
      <c r="A3102" s="95">
        <v>44768</v>
      </c>
      <c r="B3102">
        <v>3040.5</v>
      </c>
      <c r="D3102" s="176">
        <f t="shared" ref="D3102" si="231">+B3102/B3101</f>
        <v>1.0051239669421488</v>
      </c>
      <c r="E3102" s="176">
        <f t="shared" ref="E3102" si="232">(1-D3102)*100</f>
        <v>-0.51239669421487832</v>
      </c>
    </row>
    <row r="3103" spans="1:7">
      <c r="A3103" s="95">
        <v>44769</v>
      </c>
      <c r="B3103">
        <v>3044.5</v>
      </c>
      <c r="D3103" s="176">
        <f t="shared" ref="D3103" si="233">+B3103/B3102</f>
        <v>1.0013155730965302</v>
      </c>
      <c r="E3103" s="176">
        <f t="shared" ref="E3103" si="234">(1-D3103)*100</f>
        <v>-0.13155730965301871</v>
      </c>
    </row>
    <row r="3104" spans="1:7">
      <c r="A3104" s="95">
        <v>44770</v>
      </c>
      <c r="B3104">
        <v>3048.5</v>
      </c>
      <c r="D3104" s="176">
        <f t="shared" ref="D3104" si="235">+B3104/B3103</f>
        <v>1.0013138446378715</v>
      </c>
      <c r="E3104" s="176">
        <f t="shared" ref="E3104" si="236">(1-D3104)*100</f>
        <v>-0.13138446378715418</v>
      </c>
    </row>
    <row r="3105" spans="1:10">
      <c r="A3105" s="95">
        <v>44771</v>
      </c>
      <c r="B3105">
        <v>3016.5</v>
      </c>
      <c r="D3105" s="176">
        <f t="shared" ref="D3105" si="237">+B3105/B3104</f>
        <v>0.98950303427915365</v>
      </c>
      <c r="E3105" s="176">
        <f t="shared" ref="E3105" si="238">(1-D3105)*100</f>
        <v>1.0496965720846352</v>
      </c>
      <c r="F3105" s="176">
        <f>+B3105/B3100</f>
        <v>0.99983427245608225</v>
      </c>
      <c r="G3105" s="176">
        <f>(1-F3105)*100</f>
        <v>1.6572754391774858E-2</v>
      </c>
    </row>
    <row r="3106" spans="1:10">
      <c r="A3106" s="95">
        <v>44774</v>
      </c>
      <c r="B3106">
        <v>3000.5</v>
      </c>
      <c r="D3106" s="176">
        <f t="shared" ref="D3106" si="239">+B3106/B3105</f>
        <v>0.99469583954914631</v>
      </c>
      <c r="E3106" s="176">
        <f t="shared" ref="E3106" si="240">(1-D3106)*100</f>
        <v>0.53041604508536899</v>
      </c>
    </row>
    <row r="3107" spans="1:10">
      <c r="A3107" s="95">
        <v>44775</v>
      </c>
      <c r="B3107">
        <v>2999</v>
      </c>
      <c r="D3107" s="176">
        <f t="shared" ref="D3107" si="241">+B3107/B3106</f>
        <v>0.99950008331944673</v>
      </c>
      <c r="E3107" s="176">
        <f t="shared" ref="E3107" si="242">(1-D3107)*100</f>
        <v>4.9991668055326954E-2</v>
      </c>
    </row>
    <row r="3108" spans="1:10">
      <c r="A3108" s="95">
        <v>44776</v>
      </c>
      <c r="B3108">
        <v>2984</v>
      </c>
      <c r="D3108" s="176">
        <f t="shared" ref="D3108" si="243">+B3108/B3107</f>
        <v>0.99499833277759253</v>
      </c>
      <c r="E3108" s="176">
        <f t="shared" ref="E3108" si="244">(1-D3108)*100</f>
        <v>0.50016672224074687</v>
      </c>
    </row>
    <row r="3109" spans="1:10">
      <c r="A3109" s="95">
        <v>44777</v>
      </c>
      <c r="B3109">
        <v>2968.5</v>
      </c>
      <c r="D3109" s="176">
        <f t="shared" ref="D3109" si="245">+B3109/B3108</f>
        <v>0.99480563002680966</v>
      </c>
      <c r="E3109" s="176">
        <f t="shared" ref="E3109" si="246">(1-D3109)*100</f>
        <v>0.51943699731903381</v>
      </c>
    </row>
    <row r="3110" spans="1:10">
      <c r="A3110" s="95">
        <v>44778</v>
      </c>
      <c r="B3110">
        <v>2942.5</v>
      </c>
      <c r="D3110" s="176">
        <f t="shared" ref="D3110" si="247">+B3110/B3109</f>
        <v>0.99124136769412163</v>
      </c>
      <c r="E3110" s="176">
        <f t="shared" ref="E3110" si="248">(1-D3110)*100</f>
        <v>0.87586323058783666</v>
      </c>
      <c r="F3110" s="176">
        <f>+B3110/B3105</f>
        <v>0.97546825791480196</v>
      </c>
      <c r="G3110" s="176">
        <f>(1-F3110)*100</f>
        <v>2.4531742085198038</v>
      </c>
    </row>
    <row r="3111" spans="1:10">
      <c r="A3111" s="95">
        <v>44781</v>
      </c>
      <c r="B3111">
        <v>2933</v>
      </c>
      <c r="D3111" s="176">
        <f t="shared" ref="D3111" si="249">+B3111/B3110</f>
        <v>0.99677145284621915</v>
      </c>
      <c r="E3111" s="176">
        <f t="shared" ref="E3111" si="250">(1-D3111)*100</f>
        <v>0.32285471537808474</v>
      </c>
      <c r="J3111" s="57"/>
    </row>
    <row r="3112" spans="1:10">
      <c r="A3112" s="95">
        <v>44782</v>
      </c>
      <c r="B3112">
        <v>2914</v>
      </c>
      <c r="D3112" s="176">
        <f t="shared" ref="D3112" si="251">+B3112/B3111</f>
        <v>0.99352199113535633</v>
      </c>
      <c r="E3112" s="176">
        <f t="shared" ref="E3112" si="252">(1-D3112)*100</f>
        <v>0.64780088646436695</v>
      </c>
      <c r="J3112" s="57"/>
    </row>
    <row r="3113" spans="1:10">
      <c r="A3113" s="95">
        <v>44783</v>
      </c>
      <c r="B3113">
        <v>2909.5</v>
      </c>
      <c r="D3113" s="176">
        <f t="shared" ref="D3113" si="253">+B3113/B3112</f>
        <v>0.99845573095401507</v>
      </c>
      <c r="E3113" s="176">
        <f t="shared" ref="E3113" si="254">(1-D3113)*100</f>
        <v>0.15442690459849251</v>
      </c>
    </row>
    <row r="3114" spans="1:10">
      <c r="A3114" s="95">
        <v>44784</v>
      </c>
      <c r="B3114">
        <v>2886</v>
      </c>
      <c r="D3114" s="176">
        <f t="shared" ref="D3114" si="255">+B3114/B3113</f>
        <v>0.9919230108266025</v>
      </c>
      <c r="E3114" s="176">
        <f t="shared" ref="E3114" si="256">(1-D3114)*100</f>
        <v>0.80769891733974974</v>
      </c>
    </row>
    <row r="3115" spans="1:10">
      <c r="A3115" s="95">
        <v>44785</v>
      </c>
      <c r="B3115">
        <v>2848</v>
      </c>
      <c r="D3115" s="176">
        <f t="shared" ref="D3115" si="257">+B3115/B3114</f>
        <v>0.98683298683298681</v>
      </c>
      <c r="E3115" s="176">
        <f t="shared" ref="E3115" si="258">(1-D3115)*100</f>
        <v>1.3167013167013186</v>
      </c>
      <c r="F3115" s="176">
        <f>+B3115/B3110</f>
        <v>0.96788445199660156</v>
      </c>
      <c r="G3115" s="176">
        <f>(1-F3115)*100</f>
        <v>3.2115548003398442</v>
      </c>
    </row>
    <row r="3116" spans="1:10">
      <c r="A3116" s="95">
        <v>44788</v>
      </c>
      <c r="B3116">
        <v>2788.5</v>
      </c>
      <c r="D3116" s="176">
        <f t="shared" ref="D3116" si="259">+B3116/B3115</f>
        <v>0.9791081460674157</v>
      </c>
      <c r="E3116" s="176">
        <f t="shared" ref="E3116" si="260">(1-D3116)*100</f>
        <v>2.0891853932584303</v>
      </c>
    </row>
    <row r="3117" spans="1:10">
      <c r="A3117" s="95">
        <v>44789</v>
      </c>
      <c r="B3117">
        <v>2728.5</v>
      </c>
      <c r="D3117" s="176">
        <f t="shared" ref="D3117" si="261">+B3117/B3116</f>
        <v>0.97848305540613234</v>
      </c>
      <c r="E3117" s="176">
        <f t="shared" ref="E3117" si="262">(1-D3117)*100</f>
        <v>2.151694459386766</v>
      </c>
    </row>
    <row r="3118" spans="1:10">
      <c r="A3118" s="95">
        <v>44790</v>
      </c>
      <c r="B3118">
        <v>2704</v>
      </c>
      <c r="D3118" s="176">
        <f t="shared" ref="D3118" si="263">+B3118/B3117</f>
        <v>0.9910207073483599</v>
      </c>
      <c r="E3118" s="176">
        <f t="shared" ref="E3118" si="264">(1-D3118)*100</f>
        <v>0.89792926516401028</v>
      </c>
    </row>
    <row r="3119" spans="1:10">
      <c r="A3119" s="95">
        <v>44791</v>
      </c>
      <c r="B3119">
        <v>2648</v>
      </c>
      <c r="D3119" s="176">
        <f t="shared" ref="D3119" si="265">+B3119/B3118</f>
        <v>0.97928994082840237</v>
      </c>
      <c r="E3119" s="176">
        <f t="shared" ref="E3119" si="266">(1-D3119)*100</f>
        <v>2.0710059171597628</v>
      </c>
    </row>
    <row r="3120" spans="1:10">
      <c r="A3120" s="95">
        <v>44792</v>
      </c>
      <c r="B3120">
        <v>2614.5</v>
      </c>
      <c r="D3120" s="176">
        <f t="shared" ref="D3120" si="267">+B3120/B3119</f>
        <v>0.98734894259818728</v>
      </c>
      <c r="E3120" s="176">
        <f t="shared" ref="E3120" si="268">(1-D3120)*100</f>
        <v>1.2651057401812715</v>
      </c>
      <c r="F3120" s="176">
        <f>+B3120/B3115</f>
        <v>0.9180126404494382</v>
      </c>
      <c r="G3120" s="176">
        <f>(1-F3120)*100</f>
        <v>8.1987359550561791</v>
      </c>
    </row>
    <row r="3121" spans="1:7">
      <c r="A3121" s="95">
        <v>44795</v>
      </c>
      <c r="B3121">
        <v>2561.5</v>
      </c>
      <c r="D3121" s="176">
        <f t="shared" ref="D3121" si="269">+B3121/B3120</f>
        <v>0.97972843755976291</v>
      </c>
      <c r="E3121" s="176">
        <f t="shared" ref="E3121" si="270">(1-D3121)*100</f>
        <v>2.027156244023709</v>
      </c>
    </row>
    <row r="3122" spans="1:7">
      <c r="A3122" s="95">
        <v>44796</v>
      </c>
      <c r="B3122">
        <v>2547.5</v>
      </c>
      <c r="D3122" s="176">
        <f t="shared" ref="D3122" si="271">+B3122/B3121</f>
        <v>0.99453445246925631</v>
      </c>
      <c r="E3122" s="176">
        <f t="shared" ref="E3122" si="272">(1-D3122)*100</f>
        <v>0.54655475307436863</v>
      </c>
    </row>
    <row r="3123" spans="1:7">
      <c r="A3123" s="95">
        <v>44797</v>
      </c>
      <c r="B3123">
        <v>2493</v>
      </c>
      <c r="D3123" s="176">
        <f t="shared" ref="D3123" si="273">+B3123/B3122</f>
        <v>0.97860647693817471</v>
      </c>
      <c r="E3123" s="176">
        <f t="shared" ref="E3123" si="274">(1-D3123)*100</f>
        <v>2.1393523061825293</v>
      </c>
    </row>
    <row r="3124" spans="1:7">
      <c r="A3124" s="95">
        <v>44798</v>
      </c>
      <c r="B3124">
        <v>2487.5</v>
      </c>
      <c r="D3124" s="176">
        <f t="shared" ref="D3124:D3125" si="275">+B3124/B3123</f>
        <v>0.99779382270356998</v>
      </c>
      <c r="E3124" s="176">
        <f t="shared" ref="E3124:E3125" si="276">(1-D3124)*100</f>
        <v>0.2206177296430023</v>
      </c>
    </row>
    <row r="3125" spans="1:7">
      <c r="A3125" s="95">
        <v>44799</v>
      </c>
      <c r="B3125">
        <v>2502</v>
      </c>
      <c r="D3125" s="176">
        <f t="shared" si="275"/>
        <v>1.0058291457286432</v>
      </c>
      <c r="E3125" s="176">
        <f t="shared" si="276"/>
        <v>-0.58291457286432369</v>
      </c>
      <c r="F3125" s="176">
        <f>+B3125/B3120</f>
        <v>0.95697074010327021</v>
      </c>
      <c r="G3125" s="176">
        <f>(1-F3125)*100</f>
        <v>4.3029259896729783</v>
      </c>
    </row>
    <row r="3126" spans="1:7">
      <c r="A3126" s="95">
        <v>44802</v>
      </c>
      <c r="B3126">
        <v>2489.5</v>
      </c>
      <c r="D3126" s="176">
        <f t="shared" ref="D3126" si="277">+B3126/B3125</f>
        <v>0.99500399680255791</v>
      </c>
      <c r="E3126" s="176">
        <f t="shared" ref="E3126" si="278">(1-D3126)*100</f>
        <v>0.49960031974420893</v>
      </c>
    </row>
    <row r="3127" spans="1:7">
      <c r="A3127" s="95">
        <v>44803</v>
      </c>
      <c r="B3127">
        <v>2473.5</v>
      </c>
      <c r="D3127" s="176">
        <f t="shared" ref="D3127" si="279">+B3127/B3126</f>
        <v>0.99357300662783687</v>
      </c>
      <c r="E3127" s="176">
        <f t="shared" ref="E3127" si="280">(1-D3127)*100</f>
        <v>0.64269933721631256</v>
      </c>
    </row>
    <row r="3128" spans="1:7">
      <c r="A3128" s="95">
        <v>44804</v>
      </c>
      <c r="B3128">
        <v>2437</v>
      </c>
      <c r="D3128" s="176">
        <f t="shared" ref="D3128:D3130" si="281">+B3128/B3127</f>
        <v>0.98524358196887007</v>
      </c>
      <c r="E3128" s="176">
        <f t="shared" ref="E3128:E3130" si="282">(1-D3128)*100</f>
        <v>1.4756418031129925</v>
      </c>
    </row>
    <row r="3129" spans="1:7">
      <c r="A3129" s="95">
        <v>44805</v>
      </c>
      <c r="B3129">
        <v>2372</v>
      </c>
      <c r="D3129" s="176">
        <f t="shared" si="281"/>
        <v>0.97332786212556421</v>
      </c>
      <c r="E3129" s="176">
        <f t="shared" si="282"/>
        <v>2.6672137874435786</v>
      </c>
    </row>
    <row r="3130" spans="1:7">
      <c r="A3130" s="95">
        <v>44806</v>
      </c>
      <c r="B3130">
        <v>2311</v>
      </c>
      <c r="D3130" s="176">
        <f t="shared" si="281"/>
        <v>0.97428330522765594</v>
      </c>
      <c r="E3130" s="176">
        <f t="shared" si="282"/>
        <v>2.5716694772344062</v>
      </c>
      <c r="F3130" s="176">
        <f>+B3130/B3125</f>
        <v>0.92366107114308549</v>
      </c>
      <c r="G3130" s="176">
        <f>(1-F3130)*100</f>
        <v>7.6338928856914512</v>
      </c>
    </row>
    <row r="3131" spans="1:7">
      <c r="A3131" s="95">
        <v>44809</v>
      </c>
      <c r="B3131">
        <v>2297</v>
      </c>
      <c r="D3131" s="176">
        <f t="shared" ref="D3131:D3132" si="283">+B3131/B3130</f>
        <v>0.99394201644309821</v>
      </c>
      <c r="E3131" s="176">
        <f t="shared" ref="E3131:E3132" si="284">(1-D3131)*100</f>
        <v>0.60579835569017915</v>
      </c>
    </row>
    <row r="3132" spans="1:7">
      <c r="A3132" s="95">
        <v>44810</v>
      </c>
      <c r="B3132">
        <v>2317</v>
      </c>
      <c r="D3132" s="176">
        <f t="shared" si="283"/>
        <v>1.0087070091423596</v>
      </c>
      <c r="E3132" s="176">
        <f t="shared" si="284"/>
        <v>-0.87070091423595564</v>
      </c>
    </row>
    <row r="3133" spans="1:7">
      <c r="A3133" s="103">
        <v>44811</v>
      </c>
      <c r="B3133">
        <v>2317</v>
      </c>
      <c r="D3133" s="176">
        <f t="shared" ref="D3133" si="285">+B3133/B3132</f>
        <v>1</v>
      </c>
      <c r="E3133" s="176">
        <f t="shared" ref="E3133" si="286">(1-D3133)*100</f>
        <v>0</v>
      </c>
    </row>
    <row r="3134" spans="1:7">
      <c r="A3134" s="95">
        <v>44812</v>
      </c>
      <c r="B3134">
        <v>2334</v>
      </c>
      <c r="D3134" s="176">
        <f t="shared" ref="D3134:D3135" si="287">+B3134/B3133</f>
        <v>1.0073370738023306</v>
      </c>
      <c r="E3134" s="176">
        <f t="shared" ref="E3134:E3135" si="288">(1-D3134)*100</f>
        <v>-0.73370738023306181</v>
      </c>
    </row>
    <row r="3135" spans="1:7">
      <c r="A3135" s="95">
        <v>44813</v>
      </c>
      <c r="B3135">
        <v>2345.5</v>
      </c>
      <c r="D3135" s="176">
        <f t="shared" si="287"/>
        <v>1.0049271636675237</v>
      </c>
      <c r="E3135" s="176">
        <f t="shared" si="288"/>
        <v>-0.49271636675236596</v>
      </c>
      <c r="F3135" s="176">
        <f>+B3135/B3130</f>
        <v>1.0149286023366508</v>
      </c>
      <c r="G3135" s="176">
        <f>(1-F3135)*100</f>
        <v>-1.4928602336650831</v>
      </c>
    </row>
    <row r="3136" spans="1:7">
      <c r="A3136" s="95">
        <v>44816</v>
      </c>
      <c r="B3136">
        <v>2358.5</v>
      </c>
      <c r="D3136" s="176">
        <f t="shared" ref="D3136" si="289">+B3136/B3135</f>
        <v>1.0055425282455766</v>
      </c>
      <c r="E3136" s="176">
        <f t="shared" ref="E3136" si="290">(1-D3136)*100</f>
        <v>-0.55425282455765501</v>
      </c>
    </row>
    <row r="3137" spans="1:7">
      <c r="A3137" s="95">
        <v>44817</v>
      </c>
      <c r="B3137">
        <v>2399</v>
      </c>
      <c r="D3137" s="176">
        <f t="shared" ref="D3137:D3152" si="291">+B3137/B3136</f>
        <v>1.0171719313122747</v>
      </c>
      <c r="E3137" s="176">
        <f t="shared" ref="E3137:E3152" si="292">(1-D3137)*100</f>
        <v>-1.717193131227468</v>
      </c>
    </row>
    <row r="3138" spans="1:7">
      <c r="A3138" s="95">
        <v>44818</v>
      </c>
      <c r="B3138">
        <v>2495.5</v>
      </c>
      <c r="D3138" s="176">
        <f t="shared" si="291"/>
        <v>1.0402250937890787</v>
      </c>
      <c r="E3138" s="176">
        <f t="shared" si="292"/>
        <v>-4.0225093789078681</v>
      </c>
    </row>
    <row r="3139" spans="1:7">
      <c r="A3139" s="95">
        <v>44819</v>
      </c>
      <c r="B3139">
        <v>2522.5</v>
      </c>
      <c r="D3139" s="176">
        <f t="shared" si="291"/>
        <v>1.0108194750550992</v>
      </c>
      <c r="E3139" s="176">
        <f t="shared" si="292"/>
        <v>-1.081947505509917</v>
      </c>
    </row>
    <row r="3140" spans="1:7">
      <c r="A3140" s="95">
        <v>44820</v>
      </c>
      <c r="B3140">
        <v>2524</v>
      </c>
      <c r="D3140" s="176">
        <f t="shared" si="291"/>
        <v>1.0005946481665016</v>
      </c>
      <c r="E3140" s="176">
        <f t="shared" si="292"/>
        <v>-5.9464816650156571E-2</v>
      </c>
      <c r="F3140" s="176">
        <f>+B3140/B3135</f>
        <v>1.076103176295033</v>
      </c>
      <c r="G3140" s="176">
        <f>(1-F3140)*100</f>
        <v>-7.6103176295033048</v>
      </c>
    </row>
    <row r="3141" spans="1:7">
      <c r="A3141" s="95">
        <v>44823</v>
      </c>
      <c r="B3141">
        <v>2518</v>
      </c>
      <c r="D3141" s="176">
        <f t="shared" si="291"/>
        <v>0.99762282091917587</v>
      </c>
      <c r="E3141" s="176">
        <f t="shared" si="292"/>
        <v>0.23771790808241322</v>
      </c>
    </row>
    <row r="3142" spans="1:7">
      <c r="A3142" s="95">
        <v>44824</v>
      </c>
      <c r="B3142">
        <v>2504.5</v>
      </c>
      <c r="D3142" s="176">
        <f t="shared" si="291"/>
        <v>0.99463860206513111</v>
      </c>
      <c r="E3142" s="176">
        <f t="shared" si="292"/>
        <v>0.53613979348688945</v>
      </c>
    </row>
    <row r="3143" spans="1:7">
      <c r="A3143" s="95">
        <v>44825</v>
      </c>
      <c r="B3143">
        <v>2473.5</v>
      </c>
      <c r="D3143" s="176">
        <f t="shared" si="291"/>
        <v>0.98762227989618689</v>
      </c>
      <c r="E3143" s="176">
        <f t="shared" si="292"/>
        <v>1.2377720103813106</v>
      </c>
    </row>
    <row r="3144" spans="1:7">
      <c r="A3144" s="95">
        <v>44826</v>
      </c>
      <c r="B3144">
        <v>2469.5</v>
      </c>
      <c r="D3144" s="176">
        <f t="shared" si="291"/>
        <v>0.99838285829795836</v>
      </c>
      <c r="E3144" s="176">
        <f t="shared" si="292"/>
        <v>0.16171417020416357</v>
      </c>
    </row>
    <row r="3145" spans="1:7">
      <c r="A3145" s="95">
        <v>44827</v>
      </c>
      <c r="B3145">
        <v>2483.5</v>
      </c>
      <c r="D3145" s="176">
        <f t="shared" si="291"/>
        <v>1.0056691637983397</v>
      </c>
      <c r="E3145" s="176">
        <f t="shared" si="292"/>
        <v>-0.56691637983397047</v>
      </c>
      <c r="F3145" s="176">
        <f>+B3145/B3140</f>
        <v>0.98395404120443741</v>
      </c>
      <c r="G3145" s="176">
        <f>(1-F3145)*100</f>
        <v>1.6045958795562587</v>
      </c>
    </row>
    <row r="3146" spans="1:7">
      <c r="A3146" s="95">
        <v>44830</v>
      </c>
      <c r="B3146">
        <v>2487</v>
      </c>
      <c r="D3146" s="176">
        <f t="shared" si="291"/>
        <v>1.0014093013891685</v>
      </c>
      <c r="E3146" s="176">
        <f t="shared" si="292"/>
        <v>-0.14093013891685047</v>
      </c>
    </row>
    <row r="3147" spans="1:7">
      <c r="A3147" s="95">
        <v>44831</v>
      </c>
      <c r="B3147">
        <v>2529</v>
      </c>
      <c r="D3147" s="176">
        <f t="shared" si="291"/>
        <v>1.016887816646562</v>
      </c>
      <c r="E3147" s="176">
        <f t="shared" si="292"/>
        <v>-1.6887816646562026</v>
      </c>
    </row>
    <row r="3148" spans="1:7">
      <c r="A3148" s="95">
        <v>44832</v>
      </c>
      <c r="B3148">
        <v>2603</v>
      </c>
      <c r="D3148" s="176">
        <f t="shared" si="291"/>
        <v>1.0292605773032819</v>
      </c>
      <c r="E3148" s="176">
        <f t="shared" si="292"/>
        <v>-2.9260577303281909</v>
      </c>
    </row>
    <row r="3149" spans="1:7">
      <c r="A3149" s="95">
        <v>44833</v>
      </c>
      <c r="B3149">
        <v>2648</v>
      </c>
      <c r="D3149" s="176">
        <f t="shared" si="291"/>
        <v>1.0172877449097195</v>
      </c>
      <c r="E3149" s="176">
        <f t="shared" si="292"/>
        <v>-1.7287744909719516</v>
      </c>
    </row>
    <row r="3150" spans="1:7">
      <c r="A3150" s="95">
        <v>44834</v>
      </c>
      <c r="B3150">
        <v>2636.5</v>
      </c>
      <c r="D3150" s="176">
        <f t="shared" si="291"/>
        <v>0.99565709969788518</v>
      </c>
      <c r="E3150" s="176">
        <f t="shared" si="292"/>
        <v>0.4342900302114816</v>
      </c>
      <c r="F3150" s="176">
        <f>+B3150/B3145</f>
        <v>1.061606603583652</v>
      </c>
      <c r="G3150" s="176">
        <f>(1-F3150)*100</f>
        <v>-6.1606603583651998</v>
      </c>
    </row>
    <row r="3151" spans="1:7">
      <c r="A3151" s="95">
        <v>44837</v>
      </c>
      <c r="B3151">
        <v>2662.5</v>
      </c>
      <c r="D3151" s="176">
        <f t="shared" si="291"/>
        <v>1.0098615588848852</v>
      </c>
      <c r="E3151" s="176">
        <f t="shared" si="292"/>
        <v>-0.98615588848851576</v>
      </c>
    </row>
    <row r="3152" spans="1:7">
      <c r="A3152" s="95">
        <v>44838</v>
      </c>
      <c r="B3152">
        <v>2648</v>
      </c>
      <c r="D3152" s="176">
        <f t="shared" si="291"/>
        <v>0.99455399061032868</v>
      </c>
      <c r="E3152" s="176">
        <f t="shared" si="292"/>
        <v>0.54460093896713246</v>
      </c>
    </row>
    <row r="3153" spans="1:7">
      <c r="A3153" s="95">
        <v>44839</v>
      </c>
      <c r="B3153">
        <v>2659.5</v>
      </c>
      <c r="D3153" s="176">
        <f t="shared" ref="D3153:D3155" si="293">+B3153/B3152</f>
        <v>1.0043429003021147</v>
      </c>
      <c r="E3153" s="176">
        <f t="shared" ref="E3153:E3155" si="294">(1-D3153)*100</f>
        <v>-0.4342900302114705</v>
      </c>
    </row>
    <row r="3154" spans="1:7">
      <c r="A3154" s="95">
        <v>44840</v>
      </c>
      <c r="B3154">
        <v>2676.5</v>
      </c>
      <c r="D3154" s="176">
        <f t="shared" si="293"/>
        <v>1.0063921789810115</v>
      </c>
      <c r="E3154" s="176">
        <f t="shared" si="294"/>
        <v>-0.63921789810115204</v>
      </c>
    </row>
    <row r="3155" spans="1:7">
      <c r="A3155" s="95">
        <v>44841</v>
      </c>
      <c r="B3155">
        <v>2702</v>
      </c>
      <c r="D3155" s="176">
        <f t="shared" si="293"/>
        <v>1.0095273678311227</v>
      </c>
      <c r="E3155" s="176">
        <f t="shared" si="294"/>
        <v>-0.9527367831122735</v>
      </c>
      <c r="F3155" s="176">
        <f>+B3155/B3150</f>
        <v>1.0248435425753841</v>
      </c>
      <c r="G3155" s="176">
        <f>(1-F3155)*100</f>
        <v>-2.4843542575384125</v>
      </c>
    </row>
    <row r="3156" spans="1:7">
      <c r="A3156" s="95">
        <v>44844</v>
      </c>
      <c r="B3156">
        <v>2790</v>
      </c>
      <c r="D3156" s="176">
        <f t="shared" ref="D3156" si="295">+B3156/B3155</f>
        <v>1.0325684678016285</v>
      </c>
      <c r="E3156" s="176">
        <f t="shared" ref="E3156" si="296">(1-D3156)*100</f>
        <v>-3.2568467801628476</v>
      </c>
    </row>
    <row r="3157" spans="1:7">
      <c r="A3157" s="95">
        <v>44845</v>
      </c>
      <c r="B3157">
        <v>2811.5</v>
      </c>
      <c r="D3157" s="176">
        <f t="shared" ref="D3157" si="297">+B3157/B3156</f>
        <v>1.0077060931899642</v>
      </c>
      <c r="E3157" s="176">
        <f t="shared" ref="E3157" si="298">(1-D3157)*100</f>
        <v>-0.77060931899641805</v>
      </c>
    </row>
    <row r="3158" spans="1:7">
      <c r="A3158" s="95">
        <v>44846</v>
      </c>
      <c r="B3158" s="189">
        <v>2811.5</v>
      </c>
      <c r="D3158" s="176">
        <f t="shared" ref="D3158" si="299">+B3158/B3157</f>
        <v>1</v>
      </c>
      <c r="E3158" s="176">
        <f t="shared" ref="E3158" si="300">(1-D3158)*100</f>
        <v>0</v>
      </c>
    </row>
    <row r="3159" spans="1:7">
      <c r="A3159" s="95">
        <v>44847</v>
      </c>
      <c r="B3159">
        <v>2826.5</v>
      </c>
      <c r="D3159" s="176">
        <f t="shared" ref="D3159:D3160" si="301">+B3159/B3158</f>
        <v>1.0053352303041081</v>
      </c>
      <c r="E3159" s="176">
        <f t="shared" ref="E3159:E3160" si="302">(1-D3159)*100</f>
        <v>-0.53352303041080962</v>
      </c>
    </row>
    <row r="3160" spans="1:7">
      <c r="A3160" s="95">
        <v>44848</v>
      </c>
      <c r="B3160">
        <v>2830.5</v>
      </c>
      <c r="D3160" s="176">
        <f t="shared" si="301"/>
        <v>1.0014151777817089</v>
      </c>
      <c r="E3160" s="176">
        <f t="shared" si="302"/>
        <v>-0.1415177781708854</v>
      </c>
      <c r="F3160" s="176">
        <f>+B3160/B3155</f>
        <v>1.0475573649148779</v>
      </c>
      <c r="G3160" s="176">
        <f>(1-F3160)*100</f>
        <v>-4.7557364914877942</v>
      </c>
    </row>
    <row r="3161" spans="1:7">
      <c r="A3161" s="95">
        <v>44851</v>
      </c>
      <c r="B3161">
        <v>2835</v>
      </c>
      <c r="D3161" s="176">
        <f t="shared" ref="D3161:D3162" si="303">+B3161/B3160</f>
        <v>1.0015898251192368</v>
      </c>
      <c r="E3161" s="176">
        <f t="shared" ref="E3161:E3162" si="304">(1-D3161)*100</f>
        <v>-0.15898251192367763</v>
      </c>
    </row>
    <row r="3162" spans="1:7">
      <c r="A3162" s="95">
        <v>44852</v>
      </c>
      <c r="B3162">
        <v>2801</v>
      </c>
      <c r="D3162" s="176">
        <f t="shared" si="303"/>
        <v>0.9880070546737213</v>
      </c>
      <c r="E3162" s="176">
        <f t="shared" si="304"/>
        <v>1.1992945326278703</v>
      </c>
    </row>
    <row r="3163" spans="1:7">
      <c r="A3163" s="95">
        <v>44853</v>
      </c>
      <c r="B3163">
        <v>2791</v>
      </c>
      <c r="D3163" s="176">
        <f t="shared" ref="D3163" si="305">+B3163/B3162</f>
        <v>0.99642984648339883</v>
      </c>
      <c r="E3163" s="176">
        <f t="shared" ref="E3163" si="306">(1-D3163)*100</f>
        <v>0.35701535166011711</v>
      </c>
    </row>
    <row r="3164" spans="1:7">
      <c r="A3164" s="95">
        <v>44854</v>
      </c>
      <c r="B3164">
        <v>2790</v>
      </c>
      <c r="D3164" s="176">
        <f t="shared" ref="D3164" si="307">+B3164/B3163</f>
        <v>0.99964170548190612</v>
      </c>
      <c r="E3164" s="176">
        <f t="shared" ref="E3164" si="308">(1-D3164)*100</f>
        <v>3.5829451809388235E-2</v>
      </c>
    </row>
    <row r="3165" spans="1:7">
      <c r="A3165" s="95">
        <v>44855</v>
      </c>
      <c r="B3165">
        <v>2785</v>
      </c>
      <c r="D3165" s="176">
        <f t="shared" ref="D3165" si="309">+B3165/B3164</f>
        <v>0.99820788530465954</v>
      </c>
      <c r="E3165" s="176">
        <f t="shared" ref="E3165" si="310">(1-D3165)*100</f>
        <v>0.17921146953404632</v>
      </c>
      <c r="F3165" s="176">
        <f>+B3165/B3160</f>
        <v>0.9839251015721604</v>
      </c>
      <c r="G3165" s="176">
        <f>(1-F3165)*100</f>
        <v>1.6074898427839601</v>
      </c>
    </row>
    <row r="3166" spans="1:7">
      <c r="A3166" s="95">
        <v>44858</v>
      </c>
      <c r="B3166">
        <v>2777.5</v>
      </c>
      <c r="D3166" s="176">
        <f t="shared" ref="D3166" si="311">+B3166/B3165</f>
        <v>0.99730700179533216</v>
      </c>
      <c r="E3166" s="176">
        <f t="shared" ref="E3166" si="312">(1-D3166)*100</f>
        <v>0.26929982046678402</v>
      </c>
    </row>
    <row r="3167" spans="1:7">
      <c r="A3167" s="95">
        <v>44859</v>
      </c>
      <c r="B3167">
        <v>2749.5</v>
      </c>
      <c r="D3167" s="176">
        <f t="shared" ref="D3167" si="313">+B3167/B3166</f>
        <v>0.98991899189918997</v>
      </c>
      <c r="E3167" s="176">
        <f t="shared" ref="E3167" si="314">(1-D3167)*100</f>
        <v>1.0081008100810029</v>
      </c>
    </row>
    <row r="3168" spans="1:7">
      <c r="A3168" s="95">
        <v>44860</v>
      </c>
      <c r="B3168">
        <v>2729</v>
      </c>
      <c r="D3168" s="176">
        <f t="shared" ref="D3168" si="315">+B3168/B3167</f>
        <v>0.99254409892707762</v>
      </c>
      <c r="E3168" s="176">
        <f t="shared" ref="E3168" si="316">(1-D3168)*100</f>
        <v>0.74559010729223774</v>
      </c>
    </row>
    <row r="3169" spans="1:7">
      <c r="A3169" s="95">
        <v>44861</v>
      </c>
      <c r="B3169">
        <v>2759.5</v>
      </c>
      <c r="D3169" s="176">
        <f t="shared" ref="D3169" si="317">+B3169/B3168</f>
        <v>1.0111762550384755</v>
      </c>
      <c r="E3169" s="176">
        <f t="shared" ref="E3169" si="318">(1-D3169)*100</f>
        <v>-1.1176255038475524</v>
      </c>
    </row>
    <row r="3170" spans="1:7">
      <c r="A3170" s="95">
        <v>44862</v>
      </c>
      <c r="B3170">
        <v>2828.5</v>
      </c>
      <c r="D3170" s="176">
        <f t="shared" ref="D3170" si="319">+B3170/B3169</f>
        <v>1.0250045298061243</v>
      </c>
      <c r="E3170" s="176">
        <f t="shared" ref="E3170" si="320">(1-D3170)*100</f>
        <v>-2.5004529806124332</v>
      </c>
      <c r="F3170" s="176">
        <f>+B3170/B3165</f>
        <v>1.0156193895870735</v>
      </c>
      <c r="G3170" s="176">
        <f>(1-F3170)*100</f>
        <v>-1.561938958707354</v>
      </c>
    </row>
    <row r="3171" spans="1:7">
      <c r="A3171" s="95">
        <v>44865</v>
      </c>
      <c r="B3171">
        <v>2907.5</v>
      </c>
      <c r="D3171" s="176">
        <f t="shared" ref="D3171" si="321">+B3171/B3170</f>
        <v>1.0279299982322785</v>
      </c>
      <c r="E3171" s="176">
        <f t="shared" ref="E3171" si="322">(1-D3171)*100</f>
        <v>-2.7929998232278486</v>
      </c>
    </row>
    <row r="3172" spans="1:7">
      <c r="A3172" s="95">
        <v>44866</v>
      </c>
      <c r="B3172">
        <v>2955</v>
      </c>
      <c r="D3172" s="176">
        <f t="shared" ref="D3172" si="323">+B3172/B3171</f>
        <v>1.0163370593293206</v>
      </c>
      <c r="E3172" s="176">
        <f t="shared" ref="E3172" si="324">(1-D3172)*100</f>
        <v>-1.6337059329320613</v>
      </c>
    </row>
    <row r="3173" spans="1:7">
      <c r="A3173" s="95">
        <v>44867</v>
      </c>
      <c r="B3173" s="189">
        <v>2955</v>
      </c>
      <c r="D3173" s="176">
        <f t="shared" ref="D3173:D3175" si="325">+B3173/B3172</f>
        <v>1</v>
      </c>
      <c r="E3173" s="176">
        <f t="shared" ref="E3173:E3175" si="326">(1-D3173)*100</f>
        <v>0</v>
      </c>
    </row>
    <row r="3174" spans="1:7">
      <c r="A3174" s="95">
        <v>44868</v>
      </c>
      <c r="B3174">
        <v>2971</v>
      </c>
      <c r="D3174" s="176">
        <f t="shared" si="325"/>
        <v>1.0054145516074451</v>
      </c>
      <c r="E3174" s="176">
        <f t="shared" si="326"/>
        <v>-0.54145516074450839</v>
      </c>
    </row>
    <row r="3175" spans="1:7">
      <c r="A3175" s="95">
        <v>44869</v>
      </c>
      <c r="B3175">
        <v>2982</v>
      </c>
      <c r="D3175" s="176">
        <f t="shared" si="325"/>
        <v>1.0037024570851565</v>
      </c>
      <c r="E3175" s="176">
        <f t="shared" si="326"/>
        <v>-0.37024570851564853</v>
      </c>
      <c r="F3175" s="176">
        <f>+B3175/B3170</f>
        <v>1.0542690471981615</v>
      </c>
      <c r="G3175" s="176">
        <f>(1-F3175)*100</f>
        <v>-5.4269047198161502</v>
      </c>
    </row>
    <row r="3176" spans="1:7">
      <c r="A3176" s="95">
        <v>44872</v>
      </c>
      <c r="B3176">
        <v>3006</v>
      </c>
      <c r="D3176" s="176">
        <f t="shared" ref="D3176:D3177" si="327">+B3176/B3175</f>
        <v>1.0080482897384306</v>
      </c>
      <c r="E3176" s="176">
        <f t="shared" ref="E3176:E3177" si="328">(1-D3176)*100</f>
        <v>-0.80482897384306362</v>
      </c>
    </row>
    <row r="3177" spans="1:7">
      <c r="A3177" s="95">
        <v>44873</v>
      </c>
      <c r="B3177">
        <v>2978.5</v>
      </c>
      <c r="D3177" s="176">
        <f t="shared" si="327"/>
        <v>0.990851630073187</v>
      </c>
      <c r="E3177" s="176">
        <f t="shared" si="328"/>
        <v>0.91483699268130048</v>
      </c>
    </row>
    <row r="3178" spans="1:7">
      <c r="A3178" s="95">
        <v>44874</v>
      </c>
      <c r="B3178">
        <v>2943.5</v>
      </c>
      <c r="D3178" s="176">
        <f t="shared" ref="D3178" si="329">+B3178/B3177</f>
        <v>0.98824911868390131</v>
      </c>
      <c r="E3178" s="176">
        <f t="shared" ref="E3178" si="330">(1-D3178)*100</f>
        <v>1.1750881316098694</v>
      </c>
    </row>
    <row r="3179" spans="1:7">
      <c r="A3179" s="95">
        <v>44875</v>
      </c>
      <c r="B3179">
        <v>2907.5</v>
      </c>
      <c r="D3179" s="176">
        <f t="shared" ref="D3179" si="331">+B3179/B3178</f>
        <v>0.98776966196704608</v>
      </c>
      <c r="E3179" s="176">
        <f t="shared" ref="E3179" si="332">(1-D3179)*100</f>
        <v>1.2230338032953925</v>
      </c>
    </row>
    <row r="3180" spans="1:7">
      <c r="A3180" s="95">
        <v>44876</v>
      </c>
      <c r="B3180">
        <v>2880</v>
      </c>
      <c r="D3180" s="176">
        <f t="shared" ref="D3180" si="333">+B3180/B3179</f>
        <v>0.99054170249355111</v>
      </c>
      <c r="E3180" s="176">
        <f t="shared" ref="E3180" si="334">(1-D3180)*100</f>
        <v>0.94582975064488872</v>
      </c>
      <c r="F3180" s="176">
        <f>+B3180/B3175</f>
        <v>0.96579476861167002</v>
      </c>
      <c r="G3180" s="176">
        <f>(1-F3180)*100</f>
        <v>3.4205231388329982</v>
      </c>
    </row>
    <row r="3181" spans="1:7">
      <c r="A3181" s="95">
        <v>44879</v>
      </c>
      <c r="B3181">
        <v>2894.5</v>
      </c>
      <c r="D3181" s="176">
        <f t="shared" ref="D3181:D3184" si="335">+B3181/B3180</f>
        <v>1.0050347222222222</v>
      </c>
      <c r="E3181" s="176">
        <f t="shared" ref="E3181:E3184" si="336">(1-D3181)*100</f>
        <v>-0.50347222222222321</v>
      </c>
    </row>
    <row r="3182" spans="1:7">
      <c r="A3182" s="95">
        <v>44880</v>
      </c>
      <c r="B3182" s="189">
        <v>2894.5</v>
      </c>
      <c r="D3182" s="176">
        <f t="shared" si="335"/>
        <v>1</v>
      </c>
      <c r="E3182" s="176">
        <f t="shared" si="336"/>
        <v>0</v>
      </c>
    </row>
    <row r="3183" spans="1:7">
      <c r="A3183" s="95">
        <v>44881</v>
      </c>
      <c r="B3183">
        <v>2901</v>
      </c>
      <c r="D3183" s="176">
        <f t="shared" si="335"/>
        <v>1.0022456382794955</v>
      </c>
      <c r="E3183" s="176">
        <f t="shared" si="336"/>
        <v>-0.22456382794955321</v>
      </c>
    </row>
    <row r="3184" spans="1:7">
      <c r="A3184" s="95">
        <v>44882</v>
      </c>
      <c r="B3184">
        <v>2886</v>
      </c>
      <c r="D3184" s="176">
        <f t="shared" si="335"/>
        <v>0.99482936918304032</v>
      </c>
      <c r="E3184" s="176">
        <f t="shared" si="336"/>
        <v>0.5170630816959676</v>
      </c>
    </row>
    <row r="3185" spans="1:7">
      <c r="A3185" s="95">
        <v>44883</v>
      </c>
      <c r="B3185">
        <v>2919.5</v>
      </c>
      <c r="D3185" s="176">
        <f t="shared" ref="D3185" si="337">+B3185/B3184</f>
        <v>1.0116077616077617</v>
      </c>
      <c r="E3185" s="176">
        <f t="shared" ref="E3185" si="338">(1-D3185)*100</f>
        <v>-1.1607761607761669</v>
      </c>
      <c r="F3185" s="176">
        <f>+B3185/B3180</f>
        <v>1.0137152777777778</v>
      </c>
      <c r="G3185" s="176">
        <f>(1-F3185)*100</f>
        <v>-1.3715277777777812</v>
      </c>
    </row>
    <row r="3186" spans="1:7">
      <c r="A3186" s="95">
        <v>44886</v>
      </c>
      <c r="B3186">
        <v>2923</v>
      </c>
      <c r="D3186" s="176">
        <f t="shared" ref="D3186:D3189" si="339">+B3186/B3185</f>
        <v>1.0011988354170234</v>
      </c>
      <c r="E3186" s="176">
        <f t="shared" ref="E3186:E3189" si="340">(1-D3186)*100</f>
        <v>-0.11988354170233695</v>
      </c>
    </row>
    <row r="3187" spans="1:7">
      <c r="A3187" s="95">
        <v>44887</v>
      </c>
      <c r="B3187">
        <v>2916</v>
      </c>
      <c r="D3187" s="176">
        <f t="shared" si="339"/>
        <v>0.99760520013684573</v>
      </c>
      <c r="E3187" s="176">
        <f t="shared" si="340"/>
        <v>0.23947998631542733</v>
      </c>
    </row>
    <row r="3188" spans="1:7">
      <c r="A3188" s="95">
        <v>44888</v>
      </c>
      <c r="B3188">
        <v>2901</v>
      </c>
      <c r="D3188" s="176">
        <f t="shared" si="339"/>
        <v>0.99485596707818935</v>
      </c>
      <c r="E3188" s="176">
        <f t="shared" si="340"/>
        <v>0.51440329218106484</v>
      </c>
    </row>
    <row r="3189" spans="1:7">
      <c r="A3189" s="95">
        <v>44889</v>
      </c>
      <c r="B3189">
        <v>2907.5</v>
      </c>
      <c r="D3189" s="176">
        <f t="shared" si="339"/>
        <v>1.0022406066873493</v>
      </c>
      <c r="E3189" s="176">
        <f t="shared" si="340"/>
        <v>-0.22406066873492669</v>
      </c>
    </row>
    <row r="3190" spans="1:7">
      <c r="A3190" s="95">
        <v>44890</v>
      </c>
      <c r="B3190">
        <v>2894.5</v>
      </c>
      <c r="D3190" s="176">
        <f t="shared" ref="D3190:D3192" si="341">+B3190/B3189</f>
        <v>0.99552880481513328</v>
      </c>
      <c r="E3190" s="176">
        <f t="shared" ref="E3190:E3192" si="342">(1-D3190)*100</f>
        <v>0.44711951848667164</v>
      </c>
      <c r="F3190" s="176">
        <f>+B3190/B3185</f>
        <v>0.99143688987840384</v>
      </c>
      <c r="G3190" s="176">
        <f>(1-F3190)*100</f>
        <v>0.85631101215961625</v>
      </c>
    </row>
    <row r="3191" spans="1:7">
      <c r="A3191" s="95">
        <v>44893</v>
      </c>
      <c r="B3191">
        <v>2897</v>
      </c>
      <c r="D3191" s="176">
        <f t="shared" si="341"/>
        <v>1.0008637070305753</v>
      </c>
      <c r="E3191" s="176">
        <f t="shared" si="342"/>
        <v>-8.6370703057525589E-2</v>
      </c>
    </row>
    <row r="3192" spans="1:7">
      <c r="A3192" s="95">
        <v>44894</v>
      </c>
      <c r="B3192">
        <v>2897.5</v>
      </c>
      <c r="D3192" s="176">
        <f t="shared" si="341"/>
        <v>1.0001725923369003</v>
      </c>
      <c r="E3192" s="176">
        <f t="shared" si="342"/>
        <v>-1.7259233690025688E-2</v>
      </c>
    </row>
    <row r="3193" spans="1:7">
      <c r="A3193" s="95">
        <v>44895</v>
      </c>
      <c r="B3193">
        <v>2877.5</v>
      </c>
      <c r="D3193" s="176">
        <f t="shared" ref="D3193:D3195" si="343">+B3193/B3192</f>
        <v>0.99309749784296808</v>
      </c>
      <c r="E3193" s="176">
        <f t="shared" ref="E3193:E3195" si="344">(1-D3193)*100</f>
        <v>0.690250215703192</v>
      </c>
    </row>
    <row r="3194" spans="1:7">
      <c r="A3194" s="95">
        <v>44896</v>
      </c>
      <c r="B3194">
        <v>2845</v>
      </c>
      <c r="D3194" s="176">
        <f t="shared" si="343"/>
        <v>0.98870547350130322</v>
      </c>
      <c r="E3194" s="176">
        <f t="shared" si="344"/>
        <v>1.1294526498696777</v>
      </c>
    </row>
    <row r="3195" spans="1:7">
      <c r="A3195" s="95">
        <v>44897</v>
      </c>
      <c r="B3195">
        <v>2858</v>
      </c>
      <c r="D3195" s="176">
        <f t="shared" si="343"/>
        <v>1.0045694200351494</v>
      </c>
      <c r="E3195" s="176">
        <f t="shared" si="344"/>
        <v>-0.45694200351493741</v>
      </c>
      <c r="F3195" s="176">
        <f>+B3195/B3190</f>
        <v>0.98738987735360162</v>
      </c>
      <c r="G3195" s="176">
        <f>(1-F3195)*100</f>
        <v>1.2610122646398381</v>
      </c>
    </row>
    <row r="3196" spans="1:7">
      <c r="A3196" s="95">
        <v>44900</v>
      </c>
      <c r="B3196">
        <v>2854.5</v>
      </c>
      <c r="D3196" s="176">
        <f t="shared" ref="D3196:D3200" si="345">+B3196/B3195</f>
        <v>0.99877536738978312</v>
      </c>
      <c r="E3196" s="176">
        <f t="shared" ref="E3196:E3200" si="346">(1-D3196)*100</f>
        <v>0.12246326102168803</v>
      </c>
    </row>
    <row r="3197" spans="1:7">
      <c r="A3197" s="95">
        <v>44901</v>
      </c>
      <c r="B3197">
        <v>2851.5</v>
      </c>
      <c r="D3197" s="176">
        <f t="shared" si="345"/>
        <v>0.99894902785076201</v>
      </c>
      <c r="E3197" s="176">
        <f t="shared" si="346"/>
        <v>0.10509721492379942</v>
      </c>
    </row>
    <row r="3198" spans="1:7">
      <c r="A3198" s="95">
        <v>44902</v>
      </c>
      <c r="B3198">
        <v>2830.5</v>
      </c>
      <c r="D3198" s="176">
        <f t="shared" si="345"/>
        <v>0.99263545502367179</v>
      </c>
      <c r="E3198" s="176">
        <f t="shared" si="346"/>
        <v>0.73645449763282134</v>
      </c>
    </row>
    <row r="3199" spans="1:7">
      <c r="A3199" s="95">
        <v>44903</v>
      </c>
      <c r="B3199">
        <v>2783.5</v>
      </c>
      <c r="D3199" s="176">
        <f t="shared" si="345"/>
        <v>0.9833951598657481</v>
      </c>
      <c r="E3199" s="176">
        <f t="shared" si="346"/>
        <v>1.6604840134251897</v>
      </c>
    </row>
    <row r="3200" spans="1:7">
      <c r="A3200" s="95">
        <v>44904</v>
      </c>
      <c r="B3200">
        <v>2788</v>
      </c>
      <c r="D3200" s="176">
        <f t="shared" si="345"/>
        <v>1.0016166696604993</v>
      </c>
      <c r="E3200" s="176">
        <f t="shared" si="346"/>
        <v>-0.16166696604993369</v>
      </c>
      <c r="F3200" s="176">
        <f>+B3200/B3195</f>
        <v>0.97550734779566128</v>
      </c>
      <c r="G3200" s="176">
        <f>(1-F3200)*100</f>
        <v>2.4492652204338716</v>
      </c>
    </row>
    <row r="3201" spans="1:7">
      <c r="A3201" s="95">
        <v>44907</v>
      </c>
      <c r="B3201">
        <v>2768</v>
      </c>
      <c r="D3201" s="176">
        <f t="shared" ref="D3201:D3203" si="347">+B3201/B3200</f>
        <v>0.99282639885222379</v>
      </c>
      <c r="E3201" s="176">
        <f t="shared" ref="E3201:E3203" si="348">(1-D3201)*100</f>
        <v>0.71736011477762096</v>
      </c>
    </row>
    <row r="3202" spans="1:7">
      <c r="A3202" s="95">
        <v>44908</v>
      </c>
      <c r="B3202">
        <v>2746</v>
      </c>
      <c r="D3202" s="176">
        <f t="shared" si="347"/>
        <v>0.99205202312138729</v>
      </c>
      <c r="E3202" s="176">
        <f t="shared" si="348"/>
        <v>0.79479768786127059</v>
      </c>
    </row>
    <row r="3203" spans="1:7">
      <c r="A3203" s="95">
        <v>44909</v>
      </c>
      <c r="B3203">
        <v>2749.5</v>
      </c>
      <c r="D3203" s="176">
        <f t="shared" si="347"/>
        <v>1.0012745812090313</v>
      </c>
      <c r="E3203" s="176">
        <f t="shared" si="348"/>
        <v>-0.12745812090313446</v>
      </c>
    </row>
    <row r="3204" spans="1:7">
      <c r="A3204" s="95">
        <v>44910</v>
      </c>
      <c r="B3204">
        <v>2785</v>
      </c>
      <c r="D3204" s="176">
        <f t="shared" ref="D3204" si="349">+B3204/B3203</f>
        <v>1.0129114384433533</v>
      </c>
      <c r="E3204" s="176">
        <f t="shared" ref="E3204" si="350">(1-D3204)*100</f>
        <v>-1.2911438443353296</v>
      </c>
    </row>
    <row r="3205" spans="1:7">
      <c r="A3205" s="95">
        <v>44911</v>
      </c>
      <c r="B3205">
        <v>2832.5</v>
      </c>
      <c r="D3205" s="176">
        <f t="shared" ref="D3205" si="351">+B3205/B3204</f>
        <v>1.0170556552962298</v>
      </c>
      <c r="E3205" s="176">
        <f t="shared" ref="E3205" si="352">(1-D3205)*100</f>
        <v>-1.7055655296229766</v>
      </c>
      <c r="F3205" s="176">
        <f>+B3205/B3200</f>
        <v>1.0159612625538019</v>
      </c>
      <c r="G3205" s="176">
        <f>(1-F3205)*100</f>
        <v>-1.5961262553801925</v>
      </c>
    </row>
    <row r="3206" spans="1:7">
      <c r="A3206" s="95">
        <v>44914</v>
      </c>
      <c r="B3206">
        <v>2891.5</v>
      </c>
      <c r="D3206" s="176">
        <f t="shared" ref="D3206" si="353">+B3206/B3205</f>
        <v>1.0208296557811121</v>
      </c>
      <c r="E3206" s="176">
        <f t="shared" ref="E3206" si="354">(1-D3206)*100</f>
        <v>-2.0829655781112066</v>
      </c>
    </row>
    <row r="3207" spans="1:7">
      <c r="A3207" s="95">
        <v>44915</v>
      </c>
      <c r="B3207">
        <v>2927.5</v>
      </c>
      <c r="D3207" s="176">
        <f t="shared" ref="D3207" si="355">+B3207/B3206</f>
        <v>1.0124502853190385</v>
      </c>
      <c r="E3207" s="176">
        <f t="shared" ref="E3207" si="356">(1-D3207)*100</f>
        <v>-1.2450285319038468</v>
      </c>
    </row>
    <row r="3208" spans="1:7">
      <c r="A3208" s="95">
        <v>44916</v>
      </c>
      <c r="B3208">
        <v>2968</v>
      </c>
      <c r="D3208" s="176">
        <f t="shared" ref="D3208" si="357">+B3208/B3207</f>
        <v>1.0138343296327925</v>
      </c>
      <c r="E3208" s="176">
        <f t="shared" ref="E3208" si="358">(1-D3208)*100</f>
        <v>-1.3834329632792519</v>
      </c>
    </row>
    <row r="3209" spans="1:7">
      <c r="A3209" s="95">
        <v>44917</v>
      </c>
      <c r="B3209">
        <v>2969.5</v>
      </c>
      <c r="D3209" s="176">
        <f t="shared" ref="D3209" si="359">+B3209/B3208</f>
        <v>1.0005053908355794</v>
      </c>
      <c r="E3209" s="176">
        <f t="shared" ref="E3209" si="360">(1-D3209)*100</f>
        <v>-5.0539083557943343E-2</v>
      </c>
    </row>
    <row r="3210" spans="1:7">
      <c r="A3210" s="95">
        <v>44918</v>
      </c>
      <c r="B3210">
        <v>2971.5</v>
      </c>
      <c r="D3210" s="176">
        <f t="shared" ref="D3210" si="361">+B3210/B3209</f>
        <v>1.0006735140596059</v>
      </c>
      <c r="E3210" s="176">
        <f t="shared" ref="E3210" si="362">(1-D3210)*100</f>
        <v>-6.7351405960591748E-2</v>
      </c>
    </row>
    <row r="3211" spans="1:7">
      <c r="A3211" s="95">
        <v>44921</v>
      </c>
      <c r="B3211">
        <v>2975</v>
      </c>
      <c r="D3211" s="176">
        <f t="shared" ref="D3211:D3213" si="363">+B3211/B3210</f>
        <v>1.0011778563015312</v>
      </c>
      <c r="E3211" s="176">
        <f t="shared" ref="E3211:E3213" si="364">(1-D3211)*100</f>
        <v>-0.11778563015312216</v>
      </c>
      <c r="F3211" s="176">
        <f>+B3211/B3206</f>
        <v>1.0288777451149922</v>
      </c>
      <c r="G3211" s="176">
        <f>(1-F3211)*100</f>
        <v>-2.8877745114992193</v>
      </c>
    </row>
    <row r="3212" spans="1:7">
      <c r="A3212" s="95">
        <v>44922</v>
      </c>
      <c r="B3212">
        <v>2973</v>
      </c>
      <c r="D3212" s="176">
        <f t="shared" si="363"/>
        <v>0.999327731092437</v>
      </c>
      <c r="E3212" s="176">
        <f t="shared" si="364"/>
        <v>6.7226890756300062E-2</v>
      </c>
    </row>
    <row r="3213" spans="1:7">
      <c r="A3213" s="95">
        <v>44923</v>
      </c>
      <c r="B3213">
        <v>2968</v>
      </c>
      <c r="D3213" s="176">
        <f t="shared" si="363"/>
        <v>0.99831819710729908</v>
      </c>
      <c r="E3213" s="176">
        <f t="shared" si="364"/>
        <v>0.16818028927009232</v>
      </c>
    </row>
    <row r="3214" spans="1:7">
      <c r="A3214" s="95">
        <v>44924</v>
      </c>
      <c r="B3214">
        <v>2969</v>
      </c>
      <c r="D3214" s="176">
        <f t="shared" ref="D3214:D3215" si="365">+B3214/B3213</f>
        <v>1.0003369272237197</v>
      </c>
      <c r="E3214" s="176">
        <f t="shared" ref="E3214:E3215" si="366">(1-D3214)*100</f>
        <v>-3.369272237196963E-2</v>
      </c>
    </row>
    <row r="3215" spans="1:7">
      <c r="A3215" s="95">
        <v>44925</v>
      </c>
      <c r="B3215" s="189">
        <v>2969</v>
      </c>
      <c r="D3215" s="176">
        <f t="shared" si="365"/>
        <v>1</v>
      </c>
      <c r="E3215" s="176">
        <f t="shared" si="366"/>
        <v>0</v>
      </c>
      <c r="F3215" s="176">
        <f>+B3215/B3210</f>
        <v>0.99915867407033487</v>
      </c>
      <c r="G3215" s="176">
        <f>(1-F3215)*100</f>
        <v>8.4132592966512654E-2</v>
      </c>
    </row>
    <row r="3216" spans="1:7">
      <c r="A3216" s="95">
        <v>44928</v>
      </c>
      <c r="B3216">
        <v>2961.5</v>
      </c>
      <c r="D3216" s="176">
        <f t="shared" ref="D3216:D3217" si="367">+B3216/B3215</f>
        <v>0.997473896934995</v>
      </c>
      <c r="E3216" s="176">
        <f t="shared" ref="E3216:E3217" si="368">(1-D3216)*100</f>
        <v>0.25261030650050031</v>
      </c>
    </row>
    <row r="3217" spans="1:7">
      <c r="A3217" s="95">
        <v>44929</v>
      </c>
      <c r="B3217">
        <v>2945.5</v>
      </c>
      <c r="D3217" s="176">
        <f t="shared" si="367"/>
        <v>0.99459733243288873</v>
      </c>
      <c r="E3217" s="176">
        <f t="shared" si="368"/>
        <v>0.54026675671112745</v>
      </c>
    </row>
    <row r="3218" spans="1:7">
      <c r="A3218" s="95">
        <v>44930</v>
      </c>
      <c r="B3218">
        <v>2906</v>
      </c>
      <c r="D3218" s="176">
        <f t="shared" ref="D3218:D3221" si="369">+B3218/B3217</f>
        <v>0.98658971312171106</v>
      </c>
      <c r="E3218" s="176">
        <f t="shared" ref="E3218:E3221" si="370">(1-D3218)*100</f>
        <v>1.3410286878288935</v>
      </c>
    </row>
    <row r="3219" spans="1:7">
      <c r="A3219" s="95">
        <v>44931</v>
      </c>
      <c r="B3219">
        <v>2831.5</v>
      </c>
      <c r="D3219" s="176">
        <f t="shared" si="369"/>
        <v>0.97436338609772888</v>
      </c>
      <c r="E3219" s="176">
        <f t="shared" si="370"/>
        <v>2.5636613902271121</v>
      </c>
    </row>
    <row r="3220" spans="1:7">
      <c r="A3220" s="95">
        <v>44932</v>
      </c>
      <c r="B3220">
        <v>2783.5</v>
      </c>
      <c r="D3220" s="176">
        <f t="shared" si="369"/>
        <v>0.98304785449408438</v>
      </c>
      <c r="E3220" s="176">
        <f t="shared" si="370"/>
        <v>1.6952145505915617</v>
      </c>
      <c r="F3220" s="176">
        <f>+B3220/B3215</f>
        <v>0.93752105085887505</v>
      </c>
      <c r="G3220" s="176">
        <f>(1-F3220)*100</f>
        <v>6.2478949141124946</v>
      </c>
    </row>
    <row r="3221" spans="1:7">
      <c r="A3221" s="95">
        <v>44935</v>
      </c>
      <c r="B3221">
        <v>2768</v>
      </c>
      <c r="D3221" s="176">
        <f t="shared" si="369"/>
        <v>0.99443147116939101</v>
      </c>
      <c r="E3221" s="176">
        <f t="shared" si="370"/>
        <v>0.55685288306089875</v>
      </c>
    </row>
    <row r="3222" spans="1:7">
      <c r="A3222" s="95">
        <v>44936</v>
      </c>
      <c r="B3222">
        <v>2732</v>
      </c>
      <c r="D3222" s="176">
        <f t="shared" ref="D3222:D3223" si="371">+B3222/B3221</f>
        <v>0.98699421965317924</v>
      </c>
      <c r="E3222" s="176">
        <f t="shared" ref="E3222:E3223" si="372">(1-D3222)*100</f>
        <v>1.3005780346820761</v>
      </c>
    </row>
    <row r="3223" spans="1:7">
      <c r="A3223" s="95">
        <v>44937</v>
      </c>
      <c r="B3223">
        <v>2705</v>
      </c>
      <c r="D3223" s="176">
        <f t="shared" si="371"/>
        <v>0.99011713030746706</v>
      </c>
      <c r="E3223" s="176">
        <f t="shared" si="372"/>
        <v>0.98828696925329362</v>
      </c>
    </row>
    <row r="3224" spans="1:7">
      <c r="A3224" s="95">
        <v>44938</v>
      </c>
      <c r="B3224">
        <v>2673</v>
      </c>
      <c r="D3224" s="176">
        <f t="shared" ref="D3224:D3226" si="373">+B3224/B3223</f>
        <v>0.98817005545286507</v>
      </c>
      <c r="E3224" s="176">
        <f t="shared" ref="E3224:E3226" si="374">(1-D3224)*100</f>
        <v>1.182994454713493</v>
      </c>
    </row>
    <row r="3225" spans="1:7">
      <c r="A3225" s="95">
        <v>44939</v>
      </c>
      <c r="B3225">
        <v>2662.5</v>
      </c>
      <c r="D3225" s="176">
        <f t="shared" si="373"/>
        <v>0.9960718294051627</v>
      </c>
      <c r="E3225" s="176">
        <f t="shared" si="374"/>
        <v>0.39281705948372991</v>
      </c>
      <c r="F3225" s="176">
        <f>+B3225/B3220</f>
        <v>0.95652954912879473</v>
      </c>
      <c r="G3225" s="176">
        <f>(1-F3225)*100</f>
        <v>4.3470450871205273</v>
      </c>
    </row>
    <row r="3226" spans="1:7">
      <c r="A3226" s="95">
        <v>44942</v>
      </c>
      <c r="B3226">
        <v>2662</v>
      </c>
      <c r="D3226" s="176">
        <f t="shared" si="373"/>
        <v>0.99981220657276992</v>
      </c>
      <c r="E3226" s="176">
        <f t="shared" si="374"/>
        <v>1.877934272300763E-2</v>
      </c>
    </row>
    <row r="3227" spans="1:7">
      <c r="A3227" s="95">
        <v>44943</v>
      </c>
      <c r="B3227">
        <v>2638</v>
      </c>
      <c r="D3227" s="176">
        <f t="shared" ref="D3227:D3229" si="375">+B3227/B3226</f>
        <v>0.99098422238918105</v>
      </c>
      <c r="E3227" s="176">
        <f t="shared" ref="E3227:E3229" si="376">(1-D3227)*100</f>
        <v>0.90157776108189536</v>
      </c>
    </row>
    <row r="3228" spans="1:7">
      <c r="A3228" s="95">
        <v>44944</v>
      </c>
      <c r="B3228">
        <v>2651</v>
      </c>
      <c r="D3228" s="176">
        <f t="shared" si="375"/>
        <v>1.0049279757391965</v>
      </c>
      <c r="E3228" s="176">
        <f t="shared" si="376"/>
        <v>-0.49279757391964552</v>
      </c>
    </row>
    <row r="3229" spans="1:7">
      <c r="A3229" s="95">
        <v>44945</v>
      </c>
      <c r="B3229">
        <v>2642</v>
      </c>
      <c r="D3229" s="176">
        <f t="shared" si="375"/>
        <v>0.99660505469634098</v>
      </c>
      <c r="E3229" s="176">
        <f t="shared" si="376"/>
        <v>0.33949453036590249</v>
      </c>
    </row>
    <row r="3230" spans="1:7">
      <c r="A3230" s="95">
        <v>44946</v>
      </c>
      <c r="B3230">
        <v>2655</v>
      </c>
      <c r="D3230" s="176">
        <f t="shared" ref="D3230:D3231" si="377">+B3230/B3229</f>
        <v>1.0049205147615443</v>
      </c>
      <c r="E3230" s="176">
        <f t="shared" ref="E3230:E3231" si="378">(1-D3230)*100</f>
        <v>-0.49205147615443146</v>
      </c>
      <c r="F3230" s="176">
        <f>+B3230/B3225</f>
        <v>0.9971830985915493</v>
      </c>
      <c r="G3230" s="176">
        <f>(1-F3230)*100</f>
        <v>0.28169014084507005</v>
      </c>
    </row>
    <row r="3231" spans="1:7">
      <c r="A3231" s="95">
        <v>44949</v>
      </c>
      <c r="B3231">
        <v>2663</v>
      </c>
      <c r="D3231" s="176">
        <f t="shared" si="377"/>
        <v>1.0030131826741997</v>
      </c>
      <c r="E3231" s="176">
        <f t="shared" si="378"/>
        <v>-0.30131826741996992</v>
      </c>
    </row>
    <row r="3232" spans="1:7">
      <c r="A3232" s="95">
        <v>44950</v>
      </c>
      <c r="B3232">
        <v>2739.5</v>
      </c>
      <c r="D3232" s="176">
        <f t="shared" ref="D3232:D3282" si="379">+B3232/B3231</f>
        <v>1.0287269996244837</v>
      </c>
      <c r="E3232" s="176">
        <f t="shared" ref="E3232:E3282" si="380">(1-D3232)*100</f>
        <v>-2.8726999624483662</v>
      </c>
    </row>
    <row r="3233" spans="1:7">
      <c r="A3233" s="95">
        <v>44951</v>
      </c>
      <c r="B3233">
        <v>2831.5</v>
      </c>
      <c r="D3233" s="176">
        <f t="shared" si="379"/>
        <v>1.0335827705785727</v>
      </c>
      <c r="E3233" s="176">
        <f t="shared" si="380"/>
        <v>-3.3582770578572729</v>
      </c>
    </row>
    <row r="3234" spans="1:7">
      <c r="A3234" s="95">
        <v>44952</v>
      </c>
      <c r="B3234">
        <v>2855.5</v>
      </c>
      <c r="D3234" s="176">
        <f t="shared" si="379"/>
        <v>1.0084760727529578</v>
      </c>
      <c r="E3234" s="176">
        <f t="shared" si="380"/>
        <v>-0.84760727529578084</v>
      </c>
    </row>
    <row r="3235" spans="1:7">
      <c r="A3235" s="95">
        <v>44953</v>
      </c>
      <c r="B3235">
        <v>2868</v>
      </c>
      <c r="D3235" s="176">
        <f t="shared" si="379"/>
        <v>1.0043775170723166</v>
      </c>
      <c r="E3235" s="176">
        <f t="shared" si="380"/>
        <v>-0.43775170723165946</v>
      </c>
      <c r="F3235" s="176">
        <f>+B3235/B3230</f>
        <v>1.080225988700565</v>
      </c>
      <c r="G3235" s="176">
        <f>(1-F3235)*100</f>
        <v>-8.0225988700564965</v>
      </c>
    </row>
    <row r="3236" spans="1:7">
      <c r="A3236" s="95">
        <v>44956</v>
      </c>
      <c r="B3236">
        <v>2854</v>
      </c>
      <c r="D3236" s="176">
        <f t="shared" si="379"/>
        <v>0.99511854951185497</v>
      </c>
      <c r="E3236" s="176">
        <f t="shared" si="380"/>
        <v>0.48814504881450338</v>
      </c>
    </row>
    <row r="3237" spans="1:7">
      <c r="A3237" s="95">
        <v>44957</v>
      </c>
      <c r="B3237">
        <v>2850.5</v>
      </c>
      <c r="D3237" s="176">
        <f t="shared" si="379"/>
        <v>0.9987736510161177</v>
      </c>
      <c r="E3237" s="176">
        <f t="shared" si="380"/>
        <v>0.12263489838822972</v>
      </c>
    </row>
    <row r="3238" spans="1:7">
      <c r="A3238" s="95">
        <v>44958</v>
      </c>
      <c r="B3238">
        <v>2836.5</v>
      </c>
      <c r="D3238" s="176">
        <f t="shared" si="379"/>
        <v>0.9950885809507104</v>
      </c>
      <c r="E3238" s="176">
        <f t="shared" si="380"/>
        <v>0.49114190492896004</v>
      </c>
    </row>
    <row r="3239" spans="1:7">
      <c r="A3239" s="95">
        <v>44959</v>
      </c>
      <c r="B3239">
        <v>2815</v>
      </c>
      <c r="D3239" s="176">
        <f t="shared" si="379"/>
        <v>0.99242023620659259</v>
      </c>
      <c r="E3239" s="176">
        <f t="shared" si="380"/>
        <v>0.75797637934074125</v>
      </c>
    </row>
    <row r="3240" spans="1:7">
      <c r="A3240" s="95">
        <v>44960</v>
      </c>
      <c r="B3240">
        <v>2764.5</v>
      </c>
      <c r="D3240" s="176">
        <f t="shared" si="379"/>
        <v>0.9820603907637655</v>
      </c>
      <c r="E3240" s="176">
        <f t="shared" si="380"/>
        <v>1.7939609236234499</v>
      </c>
      <c r="F3240" s="176">
        <f>+B3240/B3235</f>
        <v>0.96391213389121344</v>
      </c>
      <c r="G3240" s="176">
        <f>(1-F3240)*100</f>
        <v>3.6087866108786559</v>
      </c>
    </row>
    <row r="3241" spans="1:7">
      <c r="A3241" s="95">
        <v>44963</v>
      </c>
      <c r="B3241">
        <v>2744</v>
      </c>
      <c r="D3241" s="176">
        <f t="shared" si="379"/>
        <v>0.99258455416892744</v>
      </c>
      <c r="E3241" s="176">
        <f t="shared" si="380"/>
        <v>0.74154458310725646</v>
      </c>
    </row>
    <row r="3242" spans="1:7">
      <c r="A3242" s="95">
        <v>44964</v>
      </c>
      <c r="B3242">
        <v>2715</v>
      </c>
      <c r="D3242" s="176">
        <f t="shared" si="379"/>
        <v>0.98943148688046645</v>
      </c>
      <c r="E3242" s="176">
        <f t="shared" si="380"/>
        <v>1.0568513119533551</v>
      </c>
    </row>
    <row r="3243" spans="1:7">
      <c r="A3243" s="95">
        <v>44965</v>
      </c>
      <c r="B3243">
        <v>2763</v>
      </c>
      <c r="D3243" s="176">
        <f t="shared" si="379"/>
        <v>1.0176795580110498</v>
      </c>
      <c r="E3243" s="176">
        <f t="shared" si="380"/>
        <v>-1.7679558011049812</v>
      </c>
    </row>
    <row r="3244" spans="1:7">
      <c r="A3244" s="95">
        <v>44966</v>
      </c>
      <c r="B3244">
        <v>2806</v>
      </c>
      <c r="D3244" s="176">
        <f t="shared" si="379"/>
        <v>1.0155627940644227</v>
      </c>
      <c r="E3244" s="176">
        <f t="shared" si="380"/>
        <v>-1.5562794064422736</v>
      </c>
    </row>
    <row r="3245" spans="1:7">
      <c r="A3245" s="95">
        <v>44967</v>
      </c>
      <c r="B3245">
        <v>2804.5</v>
      </c>
      <c r="D3245" s="176">
        <f t="shared" si="379"/>
        <v>0.99946543121881681</v>
      </c>
      <c r="E3245" s="176">
        <f t="shared" si="380"/>
        <v>5.3456878118318674E-2</v>
      </c>
      <c r="F3245" s="176">
        <f>+B3245/B3240</f>
        <v>1.0144691625972146</v>
      </c>
      <c r="G3245" s="176">
        <f>(1-F3245)*100</f>
        <v>-1.4469162597214646</v>
      </c>
    </row>
    <row r="3246" spans="1:7">
      <c r="A3246" s="95">
        <v>44970</v>
      </c>
      <c r="B3246">
        <v>2851.5</v>
      </c>
      <c r="D3246" s="176">
        <f t="shared" si="379"/>
        <v>1.016758780531289</v>
      </c>
      <c r="E3246" s="176">
        <f t="shared" si="380"/>
        <v>-1.6758780531288986</v>
      </c>
    </row>
    <row r="3247" spans="1:7">
      <c r="A3247" s="95">
        <v>44971</v>
      </c>
      <c r="B3247">
        <v>2837.5</v>
      </c>
      <c r="D3247" s="176">
        <f t="shared" si="379"/>
        <v>0.99509030334911452</v>
      </c>
      <c r="E3247" s="176">
        <f t="shared" si="380"/>
        <v>0.49096966508854756</v>
      </c>
    </row>
    <row r="3248" spans="1:7">
      <c r="A3248" s="95">
        <v>44972</v>
      </c>
      <c r="B3248">
        <v>2823</v>
      </c>
      <c r="D3248" s="176">
        <f t="shared" si="379"/>
        <v>0.99488986784140965</v>
      </c>
      <c r="E3248" s="176">
        <f t="shared" si="380"/>
        <v>0.51101321585903525</v>
      </c>
    </row>
    <row r="3249" spans="1:7">
      <c r="A3249" s="95">
        <v>44973</v>
      </c>
      <c r="B3249">
        <v>2803</v>
      </c>
      <c r="D3249" s="176">
        <f t="shared" si="379"/>
        <v>0.99291533829259648</v>
      </c>
      <c r="E3249" s="176">
        <f t="shared" si="380"/>
        <v>0.70846617074035168</v>
      </c>
    </row>
    <row r="3250" spans="1:7">
      <c r="A3250" s="95">
        <v>44974</v>
      </c>
      <c r="B3250">
        <v>2802</v>
      </c>
      <c r="D3250" s="176">
        <f t="shared" si="379"/>
        <v>0.99964323938637178</v>
      </c>
      <c r="E3250" s="176">
        <f t="shared" si="380"/>
        <v>3.5676061362821532E-2</v>
      </c>
      <c r="F3250" s="176">
        <f>+B3250/B3245</f>
        <v>0.99910857550365484</v>
      </c>
      <c r="G3250" s="176">
        <f>(1-F3250)*100</f>
        <v>8.9142449634516119E-2</v>
      </c>
    </row>
    <row r="3251" spans="1:7">
      <c r="A3251" s="103">
        <v>44977</v>
      </c>
      <c r="B3251" s="189">
        <v>2802</v>
      </c>
      <c r="D3251" s="176">
        <f t="shared" si="379"/>
        <v>1</v>
      </c>
      <c r="E3251" s="176">
        <f t="shared" si="380"/>
        <v>0</v>
      </c>
    </row>
    <row r="3252" spans="1:7">
      <c r="A3252" s="103">
        <v>44978</v>
      </c>
      <c r="B3252" s="189">
        <v>2802</v>
      </c>
      <c r="D3252" s="176">
        <f t="shared" si="379"/>
        <v>1</v>
      </c>
      <c r="E3252" s="176">
        <f t="shared" si="380"/>
        <v>0</v>
      </c>
    </row>
    <row r="3253" spans="1:7">
      <c r="A3253" s="95">
        <v>44979</v>
      </c>
      <c r="B3253">
        <v>2806</v>
      </c>
      <c r="D3253" s="176">
        <f t="shared" si="379"/>
        <v>1.001427551748751</v>
      </c>
      <c r="E3253" s="176">
        <f t="shared" si="380"/>
        <v>-0.1427551748750977</v>
      </c>
    </row>
    <row r="3254" spans="1:7">
      <c r="A3254" s="95">
        <v>44980</v>
      </c>
      <c r="B3254">
        <v>2821</v>
      </c>
      <c r="D3254" s="176">
        <f t="shared" si="379"/>
        <v>1.0053456878118319</v>
      </c>
      <c r="E3254" s="176">
        <f t="shared" si="380"/>
        <v>-0.53456878118318674</v>
      </c>
    </row>
    <row r="3255" spans="1:7">
      <c r="A3255" s="95">
        <v>44981</v>
      </c>
      <c r="B3255">
        <v>2835</v>
      </c>
      <c r="D3255" s="176">
        <f t="shared" si="379"/>
        <v>1.0049627791563276</v>
      </c>
      <c r="E3255" s="176">
        <f t="shared" si="380"/>
        <v>-0.49627791563275903</v>
      </c>
      <c r="F3255" s="176">
        <f>+B3255/B3250</f>
        <v>1.0117773019271949</v>
      </c>
      <c r="G3255" s="176">
        <f>(1-F3255)*100</f>
        <v>-1.177730192719495</v>
      </c>
    </row>
    <row r="3256" spans="1:7">
      <c r="A3256" s="95">
        <v>44984</v>
      </c>
      <c r="B3256">
        <v>2817</v>
      </c>
      <c r="D3256" s="176">
        <f t="shared" si="379"/>
        <v>0.99365079365079367</v>
      </c>
      <c r="E3256" s="176">
        <f t="shared" si="380"/>
        <v>0.63492063492063266</v>
      </c>
    </row>
    <row r="3257" spans="1:7">
      <c r="A3257" s="95">
        <v>44985</v>
      </c>
      <c r="B3257">
        <v>2817.5</v>
      </c>
      <c r="D3257" s="176">
        <f t="shared" si="379"/>
        <v>1.0001774937877175</v>
      </c>
      <c r="E3257" s="176">
        <f t="shared" si="380"/>
        <v>-1.7749378771747537E-2</v>
      </c>
    </row>
    <row r="3258" spans="1:7">
      <c r="A3258" s="95">
        <v>44986</v>
      </c>
      <c r="B3258">
        <v>2893.5</v>
      </c>
      <c r="D3258" s="176">
        <f t="shared" si="379"/>
        <v>1.0269742679680567</v>
      </c>
      <c r="E3258" s="176">
        <f t="shared" si="380"/>
        <v>-2.6974267968056687</v>
      </c>
    </row>
    <row r="3259" spans="1:7">
      <c r="A3259" s="95">
        <v>44987</v>
      </c>
      <c r="B3259">
        <v>2902</v>
      </c>
      <c r="D3259" s="176">
        <f t="shared" si="379"/>
        <v>1.0029376188007604</v>
      </c>
      <c r="E3259" s="176">
        <f t="shared" si="380"/>
        <v>-0.29376188007603776</v>
      </c>
    </row>
    <row r="3260" spans="1:7">
      <c r="A3260" s="95">
        <v>44988</v>
      </c>
      <c r="B3260">
        <v>2886.5</v>
      </c>
      <c r="D3260" s="176">
        <f t="shared" si="379"/>
        <v>0.99465885596140591</v>
      </c>
      <c r="E3260" s="176">
        <f t="shared" si="380"/>
        <v>0.53411440385940923</v>
      </c>
      <c r="F3260" s="176">
        <f>+B3260/B3255</f>
        <v>1.0181657848324515</v>
      </c>
      <c r="G3260" s="176">
        <f>(1-F3260)*100</f>
        <v>-1.8165784832451459</v>
      </c>
    </row>
    <row r="3261" spans="1:7">
      <c r="A3261" s="95">
        <v>44991</v>
      </c>
      <c r="B3261">
        <v>2865.5</v>
      </c>
      <c r="D3261" s="176">
        <f t="shared" si="379"/>
        <v>0.99272475316126796</v>
      </c>
      <c r="E3261" s="176">
        <f t="shared" si="380"/>
        <v>0.72752468387320413</v>
      </c>
      <c r="F3261" s="176"/>
      <c r="G3261" s="176"/>
    </row>
    <row r="3262" spans="1:7">
      <c r="A3262" s="95">
        <v>44992</v>
      </c>
      <c r="B3262">
        <v>2831.5</v>
      </c>
      <c r="D3262" s="176">
        <f t="shared" si="379"/>
        <v>0.98813470598499387</v>
      </c>
      <c r="E3262" s="176">
        <f t="shared" si="380"/>
        <v>1.1865294015006134</v>
      </c>
    </row>
    <row r="3263" spans="1:7">
      <c r="A3263" s="95">
        <v>44993</v>
      </c>
      <c r="B3263">
        <v>2817.5</v>
      </c>
      <c r="D3263" s="176">
        <f t="shared" si="379"/>
        <v>0.99505562422744132</v>
      </c>
      <c r="E3263" s="176">
        <f t="shared" si="380"/>
        <v>0.49443757725586845</v>
      </c>
    </row>
    <row r="3264" spans="1:7">
      <c r="A3264" s="95">
        <v>44994</v>
      </c>
      <c r="B3264">
        <v>2753.5</v>
      </c>
      <c r="D3264" s="176">
        <f t="shared" si="379"/>
        <v>0.97728482697426799</v>
      </c>
      <c r="E3264" s="176">
        <f t="shared" si="380"/>
        <v>2.2715173025732005</v>
      </c>
    </row>
    <row r="3265" spans="1:7">
      <c r="A3265" s="95">
        <v>44995</v>
      </c>
      <c r="B3265">
        <v>2734.5</v>
      </c>
      <c r="D3265" s="176">
        <f t="shared" si="379"/>
        <v>0.99309969130197928</v>
      </c>
      <c r="E3265" s="176">
        <f t="shared" si="380"/>
        <v>0.69003086980207184</v>
      </c>
      <c r="F3265" s="176">
        <f>+B3265/B3260</f>
        <v>0.94734107050060623</v>
      </c>
      <c r="G3265" s="176">
        <f>(1-F3265)*100</f>
        <v>5.265892949939377</v>
      </c>
    </row>
    <row r="3266" spans="1:7">
      <c r="A3266" s="95">
        <v>44998</v>
      </c>
      <c r="B3266">
        <v>2717.5</v>
      </c>
      <c r="D3266" s="176">
        <f t="shared" si="379"/>
        <v>0.9937831413421101</v>
      </c>
      <c r="E3266" s="176">
        <f t="shared" si="380"/>
        <v>0.6216858657889901</v>
      </c>
    </row>
    <row r="3267" spans="1:7">
      <c r="A3267" s="95">
        <v>44999</v>
      </c>
      <c r="B3267">
        <v>2790.5</v>
      </c>
      <c r="D3267" s="176">
        <f t="shared" si="379"/>
        <v>1.0268629254829806</v>
      </c>
      <c r="E3267" s="176">
        <f t="shared" si="380"/>
        <v>-2.6862925482980637</v>
      </c>
    </row>
    <row r="3268" spans="1:7">
      <c r="A3268" s="95">
        <v>45000</v>
      </c>
      <c r="B3268">
        <v>2818</v>
      </c>
      <c r="D3268" s="176">
        <f t="shared" si="379"/>
        <v>1.0098548647195844</v>
      </c>
      <c r="E3268" s="176">
        <f t="shared" si="380"/>
        <v>-0.98548647195844108</v>
      </c>
    </row>
    <row r="3269" spans="1:7">
      <c r="A3269" s="95">
        <v>45001</v>
      </c>
      <c r="B3269">
        <v>2816.5</v>
      </c>
      <c r="D3269" s="176">
        <f t="shared" si="379"/>
        <v>0.99946770759403836</v>
      </c>
      <c r="E3269" s="176">
        <f t="shared" si="380"/>
        <v>5.3229240596164296E-2</v>
      </c>
    </row>
    <row r="3270" spans="1:7">
      <c r="A3270" s="95">
        <v>45002</v>
      </c>
      <c r="B3270">
        <v>2830.5</v>
      </c>
      <c r="D3270" s="176">
        <f t="shared" si="379"/>
        <v>1.0049707083259365</v>
      </c>
      <c r="E3270" s="176">
        <f t="shared" si="380"/>
        <v>-0.49707083259364904</v>
      </c>
      <c r="F3270" s="176">
        <f>+B3270/B3265</f>
        <v>1.0351069665386725</v>
      </c>
      <c r="G3270" s="176">
        <f>(1-F3270)*100</f>
        <v>-3.5106966538672513</v>
      </c>
    </row>
    <row r="3271" spans="1:7">
      <c r="A3271" s="95">
        <v>45005</v>
      </c>
      <c r="B3271">
        <v>2820.5</v>
      </c>
      <c r="D3271" s="176">
        <f t="shared" si="379"/>
        <v>0.99646705529058466</v>
      </c>
      <c r="E3271" s="176">
        <f t="shared" si="380"/>
        <v>0.35329447094153421</v>
      </c>
    </row>
    <row r="3272" spans="1:7">
      <c r="A3272" s="95">
        <v>45006</v>
      </c>
      <c r="B3272">
        <v>2798</v>
      </c>
      <c r="D3272" s="176">
        <f t="shared" si="379"/>
        <v>0.99202269101223184</v>
      </c>
      <c r="E3272" s="176">
        <f t="shared" si="380"/>
        <v>0.79773089877681613</v>
      </c>
    </row>
    <row r="3273" spans="1:7">
      <c r="A3273" s="95">
        <v>45007</v>
      </c>
      <c r="B3273">
        <v>2763.5</v>
      </c>
      <c r="D3273" s="176">
        <f t="shared" si="379"/>
        <v>0.98766976411722662</v>
      </c>
      <c r="E3273" s="176">
        <f t="shared" si="380"/>
        <v>1.2330235882773377</v>
      </c>
    </row>
    <row r="3274" spans="1:7">
      <c r="A3274" s="95">
        <v>45008</v>
      </c>
      <c r="B3274">
        <v>2783.5</v>
      </c>
      <c r="D3274" s="176">
        <f t="shared" si="379"/>
        <v>1.0072371992039082</v>
      </c>
      <c r="E3274" s="176">
        <f t="shared" si="380"/>
        <v>-0.72371992039081956</v>
      </c>
    </row>
    <row r="3275" spans="1:7">
      <c r="A3275" s="95">
        <v>45009</v>
      </c>
      <c r="B3275">
        <v>2775</v>
      </c>
      <c r="D3275" s="176">
        <f t="shared" si="379"/>
        <v>0.99694629064127893</v>
      </c>
      <c r="E3275" s="176">
        <f t="shared" si="380"/>
        <v>0.30537093587210684</v>
      </c>
      <c r="F3275" s="176">
        <f>+B3275/B3270</f>
        <v>0.98039215686274506</v>
      </c>
      <c r="G3275" s="176">
        <f>(1-F3275)*100</f>
        <v>1.9607843137254943</v>
      </c>
    </row>
    <row r="3276" spans="1:7">
      <c r="A3276" s="95">
        <v>45012</v>
      </c>
      <c r="B3276">
        <v>2771</v>
      </c>
      <c r="D3276" s="176">
        <f t="shared" si="379"/>
        <v>0.99855855855855857</v>
      </c>
      <c r="E3276" s="176">
        <f t="shared" si="380"/>
        <v>0.14414414414414267</v>
      </c>
    </row>
    <row r="3277" spans="1:7">
      <c r="A3277" s="95">
        <v>45013</v>
      </c>
      <c r="B3277">
        <v>2799.5</v>
      </c>
      <c r="D3277" s="176">
        <f t="shared" si="379"/>
        <v>1.0102850956333453</v>
      </c>
      <c r="E3277" s="176">
        <f t="shared" si="380"/>
        <v>-1.0285095633345342</v>
      </c>
    </row>
    <row r="3278" spans="1:7">
      <c r="A3278" s="95">
        <v>45014</v>
      </c>
      <c r="B3278">
        <v>2825</v>
      </c>
      <c r="D3278" s="176">
        <f t="shared" si="379"/>
        <v>1.0091087694231113</v>
      </c>
      <c r="E3278" s="176">
        <f t="shared" si="380"/>
        <v>-0.91087694231113403</v>
      </c>
    </row>
    <row r="3279" spans="1:7">
      <c r="A3279" s="95">
        <v>45015</v>
      </c>
      <c r="B3279">
        <v>2861.5</v>
      </c>
      <c r="D3279" s="176">
        <f t="shared" si="379"/>
        <v>1.0129203539823008</v>
      </c>
      <c r="E3279" s="176">
        <f t="shared" si="380"/>
        <v>-1.2920353982300847</v>
      </c>
    </row>
    <row r="3280" spans="1:7">
      <c r="A3280" s="95">
        <v>45016</v>
      </c>
      <c r="B3280">
        <v>2873</v>
      </c>
      <c r="D3280" s="176">
        <f t="shared" si="379"/>
        <v>1.0040188712213873</v>
      </c>
      <c r="E3280" s="176">
        <f t="shared" si="380"/>
        <v>-0.40188712213873323</v>
      </c>
      <c r="F3280" s="176">
        <f>+B3280/B3275</f>
        <v>1.0353153153153154</v>
      </c>
      <c r="G3280" s="176">
        <f>(1-F3280)*100</f>
        <v>-3.5315315315315399</v>
      </c>
    </row>
    <row r="3281" spans="1:7">
      <c r="A3281" s="95">
        <v>45019</v>
      </c>
      <c r="B3281">
        <v>2876</v>
      </c>
      <c r="D3281" s="176">
        <f t="shared" si="379"/>
        <v>1.0010442046641141</v>
      </c>
      <c r="E3281" s="176">
        <f t="shared" si="380"/>
        <v>-0.10442046641141456</v>
      </c>
    </row>
    <row r="3282" spans="1:7">
      <c r="A3282" s="95">
        <v>45020</v>
      </c>
      <c r="B3282">
        <v>2886</v>
      </c>
      <c r="D3282" s="176">
        <f t="shared" si="379"/>
        <v>1.0034770514603617</v>
      </c>
      <c r="E3282" s="176">
        <f t="shared" si="380"/>
        <v>-0.3477051460361702</v>
      </c>
    </row>
    <row r="3283" spans="1:7">
      <c r="A3283" s="95">
        <v>45021</v>
      </c>
      <c r="B3283">
        <v>2904</v>
      </c>
      <c r="D3283" s="176">
        <f t="shared" ref="D3283:D3284" si="381">+B3283/B3282</f>
        <v>1.0062370062370063</v>
      </c>
      <c r="E3283" s="176">
        <f t="shared" ref="E3283:E3284" si="382">(1-D3283)*100</f>
        <v>-0.62370062370062929</v>
      </c>
    </row>
    <row r="3284" spans="1:7">
      <c r="A3284" s="95">
        <v>45022</v>
      </c>
      <c r="B3284">
        <v>2916</v>
      </c>
      <c r="D3284" s="176">
        <f t="shared" si="381"/>
        <v>1.0041322314049588</v>
      </c>
      <c r="E3284" s="176">
        <f t="shared" si="382"/>
        <v>-0.41322314049587749</v>
      </c>
      <c r="F3284" s="176">
        <f>+B3284/B3279</f>
        <v>1.0190459549187489</v>
      </c>
      <c r="G3284" s="176">
        <f>(1-F3284)*100</f>
        <v>-1.9045954918748942</v>
      </c>
    </row>
    <row r="3285" spans="1:7">
      <c r="A3285" s="95">
        <v>45026</v>
      </c>
      <c r="B3285">
        <v>2935.5</v>
      </c>
      <c r="D3285" s="176">
        <f t="shared" ref="D3285:D3286" si="383">+B3285/B3284</f>
        <v>1.006687242798354</v>
      </c>
      <c r="E3285" s="176">
        <f t="shared" ref="E3285:E3286" si="384">(1-D3285)*100</f>
        <v>-0.66872427983539762</v>
      </c>
    </row>
    <row r="3286" spans="1:7">
      <c r="A3286" s="95">
        <v>45027</v>
      </c>
      <c r="B3286">
        <v>2951.5</v>
      </c>
      <c r="D3286" s="176">
        <f t="shared" si="383"/>
        <v>1.0054505195026402</v>
      </c>
      <c r="E3286" s="176">
        <f t="shared" si="384"/>
        <v>-0.54505195026401942</v>
      </c>
    </row>
    <row r="3287" spans="1:7">
      <c r="A3287" s="95">
        <v>45028</v>
      </c>
      <c r="B3287">
        <v>3017</v>
      </c>
      <c r="D3287" s="176">
        <f t="shared" ref="D3287:D3289" si="385">+B3287/B3286</f>
        <v>1.0221921057089616</v>
      </c>
      <c r="E3287" s="176">
        <f t="shared" ref="E3287:E3289" si="386">(1-D3287)*100</f>
        <v>-2.2192105708961574</v>
      </c>
    </row>
    <row r="3288" spans="1:7">
      <c r="A3288" s="95">
        <v>45029</v>
      </c>
      <c r="B3288">
        <v>3041</v>
      </c>
      <c r="D3288" s="176">
        <f t="shared" si="385"/>
        <v>1.0079549221080544</v>
      </c>
      <c r="E3288" s="176">
        <f t="shared" si="386"/>
        <v>-0.79549221080543742</v>
      </c>
    </row>
    <row r="3289" spans="1:7">
      <c r="A3289" s="95">
        <v>45030</v>
      </c>
      <c r="B3289">
        <v>3069.5</v>
      </c>
      <c r="D3289" s="176">
        <f t="shared" si="385"/>
        <v>1.0093719171325222</v>
      </c>
      <c r="E3289" s="176">
        <f t="shared" si="386"/>
        <v>-0.93719171325221673</v>
      </c>
      <c r="F3289" s="176">
        <f>+B3289/B3284</f>
        <v>1.0526406035665294</v>
      </c>
      <c r="G3289" s="176">
        <f>(1-F3289)*100</f>
        <v>-5.2640603566529443</v>
      </c>
    </row>
    <row r="3290" spans="1:7">
      <c r="A3290" s="95">
        <v>45033</v>
      </c>
      <c r="B3290">
        <v>3147.5</v>
      </c>
      <c r="D3290" s="176">
        <f t="shared" ref="D3290" si="387">+B3290/B3289</f>
        <v>1.0254113047727642</v>
      </c>
      <c r="E3290" s="176">
        <f t="shared" ref="E3290" si="388">(1-D3290)*100</f>
        <v>-2.5411304772764209</v>
      </c>
    </row>
    <row r="3291" spans="1:7">
      <c r="A3291" s="95">
        <v>45034</v>
      </c>
      <c r="B3291">
        <v>3206.5</v>
      </c>
      <c r="D3291" s="176">
        <f t="shared" ref="D3291:D3294" si="389">+B3291/B3290</f>
        <v>1.0187450357426528</v>
      </c>
      <c r="E3291" s="176">
        <f t="shared" ref="E3291:E3294" si="390">(1-D3291)*100</f>
        <v>-1.8745035742652849</v>
      </c>
    </row>
    <row r="3292" spans="1:7">
      <c r="A3292" s="95">
        <v>45035</v>
      </c>
      <c r="B3292">
        <v>3217.5</v>
      </c>
      <c r="D3292" s="176">
        <f t="shared" si="389"/>
        <v>1.0034305317324186</v>
      </c>
      <c r="E3292" s="176">
        <f t="shared" si="390"/>
        <v>-0.34305317324185847</v>
      </c>
    </row>
    <row r="3293" spans="1:7">
      <c r="A3293" s="95">
        <v>45036</v>
      </c>
      <c r="B3293">
        <v>3214.5</v>
      </c>
      <c r="D3293" s="176">
        <f t="shared" si="389"/>
        <v>0.99906759906759912</v>
      </c>
      <c r="E3293" s="176">
        <f t="shared" si="390"/>
        <v>9.3240093240087862E-2</v>
      </c>
      <c r="F3293" s="176">
        <f>+B3293/B3288</f>
        <v>1.0570536007892142</v>
      </c>
      <c r="G3293" s="176">
        <f>(1-F3293)*100</f>
        <v>-5.7053600789214176</v>
      </c>
    </row>
    <row r="3294" spans="1:7">
      <c r="A3294" s="103">
        <v>45037</v>
      </c>
      <c r="B3294" s="189">
        <v>3214.5</v>
      </c>
      <c r="D3294" s="176">
        <f t="shared" si="389"/>
        <v>1</v>
      </c>
      <c r="E3294" s="176">
        <f t="shared" si="390"/>
        <v>0</v>
      </c>
    </row>
    <row r="3295" spans="1:7">
      <c r="A3295" s="95">
        <v>45040</v>
      </c>
      <c r="B3295">
        <v>3195.5</v>
      </c>
      <c r="D3295" s="176">
        <f t="shared" ref="D3295:D3297" si="391">+B3295/B3294</f>
        <v>0.99408928293669307</v>
      </c>
      <c r="E3295" s="176">
        <f t="shared" ref="E3295:E3297" si="392">(1-D3295)*100</f>
        <v>0.5910717063306925</v>
      </c>
    </row>
    <row r="3296" spans="1:7">
      <c r="A3296" s="95">
        <v>45041</v>
      </c>
      <c r="B3296">
        <v>3104.5</v>
      </c>
      <c r="D3296" s="176">
        <f t="shared" si="391"/>
        <v>0.9715224534501643</v>
      </c>
      <c r="E3296" s="176">
        <f t="shared" si="392"/>
        <v>2.8477546549835697</v>
      </c>
      <c r="F3296" s="176">
        <f>+B3296/B3291</f>
        <v>0.96818961484484645</v>
      </c>
      <c r="G3296" s="176">
        <f>(1-F3296)*100</f>
        <v>3.1810385155153553</v>
      </c>
    </row>
    <row r="3297" spans="1:7">
      <c r="A3297" s="95">
        <v>45042</v>
      </c>
      <c r="B3297">
        <v>3057.5</v>
      </c>
      <c r="D3297" s="176">
        <f t="shared" si="391"/>
        <v>0.98486068610082134</v>
      </c>
      <c r="E3297" s="176">
        <f t="shared" si="392"/>
        <v>1.5139313899178664</v>
      </c>
    </row>
    <row r="3298" spans="1:7">
      <c r="A3298" s="95">
        <v>45043</v>
      </c>
      <c r="B3298">
        <v>3034</v>
      </c>
      <c r="D3298" s="176">
        <f t="shared" ref="D3298" si="393">+B3298/B3297</f>
        <v>0.99231398201144727</v>
      </c>
      <c r="E3298" s="176">
        <f t="shared" ref="E3298" si="394">(1-D3298)*100</f>
        <v>0.76860179885527291</v>
      </c>
    </row>
    <row r="3299" spans="1:7">
      <c r="A3299" s="95">
        <v>45044</v>
      </c>
      <c r="B3299">
        <v>3013.5</v>
      </c>
      <c r="D3299" s="176">
        <f t="shared" ref="D3299:D3301" si="395">+B3299/B3298</f>
        <v>0.9932432432432432</v>
      </c>
      <c r="E3299" s="176">
        <f t="shared" ref="E3299:E3301" si="396">(1-D3299)*100</f>
        <v>0.67567567567567988</v>
      </c>
      <c r="F3299" s="176">
        <f>+B3299/B3294</f>
        <v>0.93747083527764818</v>
      </c>
      <c r="G3299" s="176">
        <f>(1-F3299)*100</f>
        <v>6.2529164722351815</v>
      </c>
    </row>
    <row r="3300" spans="1:7">
      <c r="A3300" s="103">
        <v>45047</v>
      </c>
      <c r="B3300">
        <v>3013.5</v>
      </c>
      <c r="D3300" s="176">
        <f t="shared" si="395"/>
        <v>1</v>
      </c>
      <c r="E3300" s="176">
        <f t="shared" si="396"/>
        <v>0</v>
      </c>
    </row>
    <row r="3301" spans="1:7">
      <c r="A3301" s="95">
        <v>45048</v>
      </c>
      <c r="B3301">
        <v>2968</v>
      </c>
      <c r="D3301" s="176">
        <f t="shared" si="395"/>
        <v>0.98490127758420443</v>
      </c>
      <c r="E3301" s="176">
        <f t="shared" si="396"/>
        <v>1.5098722415795574</v>
      </c>
    </row>
    <row r="3302" spans="1:7">
      <c r="A3302" s="95">
        <v>45049</v>
      </c>
      <c r="B3302">
        <v>2890.5</v>
      </c>
      <c r="D3302" s="176">
        <f t="shared" ref="D3302:D3306" si="397">+B3302/B3301</f>
        <v>0.97388814016172509</v>
      </c>
      <c r="E3302" s="176">
        <f t="shared" ref="E3302:E3306" si="398">(1-D3302)*100</f>
        <v>2.6111859838274909</v>
      </c>
    </row>
    <row r="3303" spans="1:7">
      <c r="A3303" s="95">
        <v>45050</v>
      </c>
      <c r="B3303">
        <v>2806</v>
      </c>
      <c r="D3303" s="176">
        <f t="shared" si="397"/>
        <v>0.97076630340771497</v>
      </c>
      <c r="E3303" s="176">
        <f t="shared" si="398"/>
        <v>2.923369659228503</v>
      </c>
    </row>
    <row r="3304" spans="1:7">
      <c r="A3304" s="95">
        <v>45051</v>
      </c>
      <c r="B3304">
        <v>2802</v>
      </c>
      <c r="D3304" s="176">
        <f t="shared" si="397"/>
        <v>0.99857448325017817</v>
      </c>
      <c r="E3304" s="176">
        <f t="shared" si="398"/>
        <v>0.14255167498218313</v>
      </c>
      <c r="F3304" s="176">
        <f>+B3304/B3299</f>
        <v>0.92981582877053259</v>
      </c>
      <c r="G3304" s="176">
        <f>(1-F3304)*100</f>
        <v>7.0184171229467402</v>
      </c>
    </row>
    <row r="3305" spans="1:7">
      <c r="A3305" s="95">
        <v>45054</v>
      </c>
      <c r="B3305">
        <v>2791</v>
      </c>
      <c r="D3305" s="176">
        <f t="shared" si="397"/>
        <v>0.99607423269093509</v>
      </c>
      <c r="E3305" s="176">
        <f t="shared" si="398"/>
        <v>0.39257673090649092</v>
      </c>
    </row>
    <row r="3306" spans="1:7">
      <c r="A3306" s="95">
        <v>45055</v>
      </c>
      <c r="B3306">
        <v>2789</v>
      </c>
      <c r="D3306" s="176">
        <f t="shared" si="397"/>
        <v>0.99928341096381224</v>
      </c>
      <c r="E3306" s="176">
        <f t="shared" si="398"/>
        <v>7.1658903618776471E-2</v>
      </c>
    </row>
    <row r="3307" spans="1:7">
      <c r="A3307" s="95">
        <v>45056</v>
      </c>
      <c r="B3307">
        <v>2775.5</v>
      </c>
      <c r="D3307" s="176">
        <f t="shared" ref="D3307:D3308" si="399">+B3307/B3306</f>
        <v>0.99515955539619938</v>
      </c>
      <c r="E3307" s="176">
        <f t="shared" ref="E3307:E3308" si="400">(1-D3307)*100</f>
        <v>0.48404446038006199</v>
      </c>
    </row>
    <row r="3308" spans="1:7">
      <c r="A3308" s="95">
        <v>45057</v>
      </c>
      <c r="B3308">
        <v>2723.5</v>
      </c>
      <c r="D3308" s="176">
        <f t="shared" si="399"/>
        <v>0.9812646370023419</v>
      </c>
      <c r="E3308" s="176">
        <f t="shared" si="400"/>
        <v>1.87353629976581</v>
      </c>
    </row>
    <row r="3309" spans="1:7">
      <c r="A3309" s="95">
        <v>45058</v>
      </c>
      <c r="B3309">
        <v>2672.5</v>
      </c>
      <c r="D3309" s="176">
        <f t="shared" ref="D3309:D3312" si="401">+B3309/B3308</f>
        <v>0.98127409583256842</v>
      </c>
      <c r="E3309" s="176">
        <f t="shared" ref="E3309:E3312" si="402">(1-D3309)*100</f>
        <v>1.8725904167431584</v>
      </c>
      <c r="F3309" s="176">
        <f>+B3309/B3304</f>
        <v>0.95378301213418981</v>
      </c>
      <c r="G3309" s="176">
        <f>(1-F3309)*100</f>
        <v>4.6216987865810193</v>
      </c>
    </row>
    <row r="3310" spans="1:7">
      <c r="A3310" s="95">
        <v>45061</v>
      </c>
      <c r="B3310">
        <v>2637</v>
      </c>
      <c r="D3310" s="176">
        <f t="shared" si="401"/>
        <v>0.98671655753040222</v>
      </c>
      <c r="E3310" s="176">
        <f t="shared" si="402"/>
        <v>1.3283442469597784</v>
      </c>
    </row>
    <row r="3311" spans="1:7">
      <c r="A3311" s="95">
        <v>45062</v>
      </c>
      <c r="B3311">
        <v>2554</v>
      </c>
      <c r="D3311" s="176">
        <f t="shared" si="401"/>
        <v>0.96852483883200602</v>
      </c>
      <c r="E3311" s="176">
        <f t="shared" si="402"/>
        <v>3.1475161167993981</v>
      </c>
    </row>
    <row r="3312" spans="1:7">
      <c r="A3312" s="95">
        <v>45063</v>
      </c>
      <c r="B3312">
        <v>2518.5</v>
      </c>
      <c r="D3312" s="176">
        <f t="shared" si="401"/>
        <v>0.98610023492560694</v>
      </c>
      <c r="E3312" s="176">
        <f t="shared" si="402"/>
        <v>1.3899765074393056</v>
      </c>
    </row>
    <row r="3313" spans="1:7">
      <c r="A3313" s="95">
        <v>45064</v>
      </c>
      <c r="B3313">
        <v>2536.5</v>
      </c>
      <c r="D3313" s="176">
        <f t="shared" ref="D3313:D3315" si="403">+B3313/B3312</f>
        <v>1.007147111375819</v>
      </c>
      <c r="E3313" s="176">
        <f t="shared" ref="E3313:E3315" si="404">(1-D3313)*100</f>
        <v>-0.71471113758190263</v>
      </c>
    </row>
    <row r="3314" spans="1:7">
      <c r="A3314" s="95">
        <v>45065</v>
      </c>
      <c r="B3314">
        <v>2640.5</v>
      </c>
      <c r="D3314" s="176">
        <f t="shared" si="403"/>
        <v>1.0410013798541298</v>
      </c>
      <c r="E3314" s="176">
        <f t="shared" si="404"/>
        <v>-4.1001379854129771</v>
      </c>
      <c r="F3314" s="176">
        <f>+B3314/B3309</f>
        <v>0.98802619270346115</v>
      </c>
      <c r="G3314" s="176">
        <f>(1-F3314)*100</f>
        <v>1.1973807296538852</v>
      </c>
    </row>
    <row r="3315" spans="1:7">
      <c r="A3315" s="95">
        <v>45068</v>
      </c>
      <c r="B3315">
        <v>2648.5</v>
      </c>
      <c r="D3315" s="176">
        <f t="shared" si="403"/>
        <v>1.0030297292179511</v>
      </c>
      <c r="E3315" s="176">
        <f t="shared" si="404"/>
        <v>-0.30297292179510826</v>
      </c>
    </row>
    <row r="3316" spans="1:7">
      <c r="A3316" s="95">
        <v>45069</v>
      </c>
      <c r="B3316">
        <v>2641</v>
      </c>
      <c r="D3316" s="176">
        <f t="shared" ref="D3316:D3322" si="405">+B3316/B3315</f>
        <v>0.99716820841986031</v>
      </c>
      <c r="E3316" s="176">
        <f t="shared" ref="E3316:E3322" si="406">(1-D3316)*100</f>
        <v>0.28317915801396865</v>
      </c>
    </row>
    <row r="3317" spans="1:7">
      <c r="A3317" s="95">
        <v>45070</v>
      </c>
      <c r="B3317">
        <v>2629.5</v>
      </c>
      <c r="D3317" s="176">
        <f t="shared" si="405"/>
        <v>0.99564558879212417</v>
      </c>
      <c r="E3317" s="176">
        <f t="shared" si="406"/>
        <v>0.43544112078758301</v>
      </c>
    </row>
    <row r="3318" spans="1:7">
      <c r="A3318" s="95">
        <v>45071</v>
      </c>
      <c r="B3318">
        <v>2622</v>
      </c>
      <c r="D3318" s="176">
        <f t="shared" si="405"/>
        <v>0.99714774671990869</v>
      </c>
      <c r="E3318" s="176">
        <f t="shared" si="406"/>
        <v>0.28522532800913103</v>
      </c>
    </row>
    <row r="3319" spans="1:7">
      <c r="A3319" s="95">
        <v>45072</v>
      </c>
      <c r="B3319">
        <v>2619</v>
      </c>
      <c r="D3319" s="176">
        <f t="shared" si="405"/>
        <v>0.99885583524027455</v>
      </c>
      <c r="E3319" s="176">
        <f t="shared" si="406"/>
        <v>0.11441647597254523</v>
      </c>
      <c r="F3319" s="176">
        <f>+B3319/B3314</f>
        <v>0.99185760272675627</v>
      </c>
      <c r="G3319" s="176">
        <f>(1-F3319)*100</f>
        <v>0.81423972732437289</v>
      </c>
    </row>
    <row r="3320" spans="1:7">
      <c r="A3320" s="95">
        <v>45075</v>
      </c>
      <c r="B3320">
        <v>2643</v>
      </c>
      <c r="D3320" s="176">
        <f t="shared" si="405"/>
        <v>1.0091638029782359</v>
      </c>
      <c r="E3320" s="176">
        <f t="shared" si="406"/>
        <v>-0.91638029782359354</v>
      </c>
    </row>
    <row r="3321" spans="1:7">
      <c r="A3321" s="95">
        <v>45076</v>
      </c>
      <c r="B3321">
        <v>2673</v>
      </c>
      <c r="D3321" s="176">
        <f t="shared" si="405"/>
        <v>1.0113507377979569</v>
      </c>
      <c r="E3321" s="176">
        <f t="shared" si="406"/>
        <v>-1.1350737797956922</v>
      </c>
    </row>
    <row r="3322" spans="1:7">
      <c r="A3322" s="95">
        <v>45077</v>
      </c>
      <c r="B3322">
        <v>2699.5</v>
      </c>
      <c r="D3322" s="176">
        <f t="shared" si="405"/>
        <v>1.0099139543583988</v>
      </c>
      <c r="E3322" s="176">
        <f t="shared" si="406"/>
        <v>-0.99139543583988132</v>
      </c>
    </row>
    <row r="3323" spans="1:7">
      <c r="A3323" s="95">
        <v>45078</v>
      </c>
      <c r="B3323">
        <v>2709</v>
      </c>
      <c r="D3323" s="176">
        <f t="shared" ref="D3323:D3325" si="407">+B3323/B3322</f>
        <v>1.0035191702167068</v>
      </c>
      <c r="E3323" s="176">
        <f t="shared" ref="E3323:E3325" si="408">(1-D3323)*100</f>
        <v>-0.35191702167067795</v>
      </c>
    </row>
    <row r="3324" spans="1:7">
      <c r="A3324" s="95">
        <v>45079</v>
      </c>
      <c r="B3324">
        <v>2696</v>
      </c>
      <c r="D3324" s="176">
        <f t="shared" si="407"/>
        <v>0.99520118124769286</v>
      </c>
      <c r="E3324" s="176">
        <f t="shared" si="408"/>
        <v>0.47988187523071435</v>
      </c>
      <c r="F3324" s="176">
        <f>+B3324/B3319</f>
        <v>1.0294005345551738</v>
      </c>
      <c r="G3324" s="176">
        <f>(1-F3324)*100</f>
        <v>-2.9400534555173774</v>
      </c>
    </row>
    <row r="3325" spans="1:7">
      <c r="A3325" s="95">
        <v>45082</v>
      </c>
      <c r="B3325">
        <v>2666.5</v>
      </c>
      <c r="D3325" s="176">
        <f t="shared" si="407"/>
        <v>0.98905786350148372</v>
      </c>
      <c r="E3325" s="176">
        <f t="shared" si="408"/>
        <v>1.0942136498516275</v>
      </c>
    </row>
    <row r="3326" spans="1:7">
      <c r="A3326" s="95">
        <v>45083</v>
      </c>
      <c r="B3326">
        <v>2642</v>
      </c>
      <c r="D3326" s="176">
        <f t="shared" ref="D3326:D3328" si="409">+B3326/B3325</f>
        <v>0.99081192574535903</v>
      </c>
      <c r="E3326" s="176">
        <f t="shared" ref="E3326:E3328" si="410">(1-D3326)*100</f>
        <v>0.91880742546409655</v>
      </c>
    </row>
    <row r="3327" spans="1:7">
      <c r="A3327" s="95">
        <v>45084</v>
      </c>
      <c r="B3327">
        <v>2631.5</v>
      </c>
      <c r="D3327" s="176">
        <f t="shared" si="409"/>
        <v>0.99602573807721428</v>
      </c>
      <c r="E3327" s="176">
        <f t="shared" si="410"/>
        <v>0.39742619227857157</v>
      </c>
    </row>
    <row r="3328" spans="1:7">
      <c r="A3328" s="103">
        <v>45085</v>
      </c>
      <c r="B3328">
        <v>2631.5</v>
      </c>
      <c r="D3328" s="176">
        <f t="shared" si="409"/>
        <v>1</v>
      </c>
      <c r="E3328" s="176">
        <f t="shared" si="410"/>
        <v>0</v>
      </c>
    </row>
    <row r="3329" spans="1:7">
      <c r="A3329" s="95">
        <v>45086</v>
      </c>
      <c r="B3329">
        <v>2639.5</v>
      </c>
      <c r="D3329" s="176">
        <f t="shared" ref="D3329:D3332" si="411">+B3329/B3328</f>
        <v>1.0030400912027362</v>
      </c>
      <c r="E3329" s="176">
        <f t="shared" ref="E3329:E3332" si="412">(1-D3329)*100</f>
        <v>-0.30400912027361837</v>
      </c>
      <c r="F3329" s="176">
        <f>+B3329/B3324</f>
        <v>0.97904302670623145</v>
      </c>
      <c r="G3329" s="176">
        <f>(1-F3329)*100</f>
        <v>2.0956973293768555</v>
      </c>
    </row>
    <row r="3330" spans="1:7">
      <c r="A3330" s="95">
        <v>45089</v>
      </c>
      <c r="B3330">
        <v>2633.5</v>
      </c>
      <c r="D3330" s="176">
        <f t="shared" si="411"/>
        <v>0.9977268422049631</v>
      </c>
      <c r="E3330" s="176">
        <f t="shared" si="412"/>
        <v>0.22731577950368953</v>
      </c>
    </row>
    <row r="3331" spans="1:7">
      <c r="A3331" s="95">
        <v>45090</v>
      </c>
      <c r="B3331">
        <v>2638.5</v>
      </c>
      <c r="D3331" s="176">
        <f t="shared" si="411"/>
        <v>1.0018986140117714</v>
      </c>
      <c r="E3331" s="176">
        <f t="shared" si="412"/>
        <v>-0.18986140117713823</v>
      </c>
    </row>
    <row r="3332" spans="1:7">
      <c r="A3332" s="95">
        <v>45091</v>
      </c>
      <c r="B3332">
        <v>2666.5</v>
      </c>
      <c r="D3332" s="176">
        <f t="shared" si="411"/>
        <v>1.0106120902027667</v>
      </c>
      <c r="E3332" s="176">
        <f t="shared" si="412"/>
        <v>-1.0612090202766655</v>
      </c>
    </row>
    <row r="3333" spans="1:7">
      <c r="A3333" s="95">
        <v>45092</v>
      </c>
      <c r="B3333">
        <v>2649.5</v>
      </c>
      <c r="D3333" s="176">
        <f t="shared" ref="D3333:D3336" si="413">+B3333/B3332</f>
        <v>0.99362460153759613</v>
      </c>
      <c r="E3333" s="176">
        <f t="shared" ref="E3333:E3336" si="414">(1-D3333)*100</f>
        <v>0.63753984624038695</v>
      </c>
    </row>
    <row r="3334" spans="1:7">
      <c r="A3334" s="95">
        <v>45093</v>
      </c>
      <c r="B3334">
        <v>2654</v>
      </c>
      <c r="D3334" s="176">
        <f t="shared" si="413"/>
        <v>1.0016984336667296</v>
      </c>
      <c r="E3334" s="176">
        <f t="shared" si="414"/>
        <v>-0.16984336667296152</v>
      </c>
      <c r="F3334" s="176">
        <f>+B3334/B3329</f>
        <v>1.0054934646713394</v>
      </c>
      <c r="G3334" s="176">
        <f>(1-F3334)*100</f>
        <v>-0.54934646713393764</v>
      </c>
    </row>
    <row r="3335" spans="1:7">
      <c r="A3335" s="95">
        <v>45096</v>
      </c>
      <c r="B3335">
        <v>2647.5</v>
      </c>
      <c r="D3335" s="176">
        <f t="shared" si="413"/>
        <v>0.997550866616428</v>
      </c>
      <c r="E3335" s="176">
        <f t="shared" si="414"/>
        <v>0.24491333835719997</v>
      </c>
    </row>
    <row r="3336" spans="1:7">
      <c r="A3336" s="95">
        <v>45097</v>
      </c>
      <c r="B3336">
        <v>2593.5</v>
      </c>
      <c r="D3336" s="176">
        <f t="shared" si="413"/>
        <v>0.97960339943342778</v>
      </c>
      <c r="E3336" s="176">
        <f t="shared" si="414"/>
        <v>2.0396600566572221</v>
      </c>
    </row>
    <row r="3337" spans="1:7">
      <c r="A3337" s="95">
        <v>45098</v>
      </c>
      <c r="B3337">
        <v>2598</v>
      </c>
      <c r="D3337" s="176">
        <f t="shared" ref="D3337:D3339" si="415">+B3337/B3336</f>
        <v>1.001735106998265</v>
      </c>
      <c r="E3337" s="176">
        <f t="shared" ref="E3337:E3339" si="416">(1-D3337)*100</f>
        <v>-0.1735106998264957</v>
      </c>
    </row>
    <row r="3338" spans="1:7">
      <c r="A3338" s="95">
        <v>45099</v>
      </c>
      <c r="B3338">
        <v>2618.5</v>
      </c>
      <c r="D3338" s="176">
        <f t="shared" si="415"/>
        <v>1.0078906851424172</v>
      </c>
      <c r="E3338" s="176">
        <f t="shared" si="416"/>
        <v>-0.78906851424171975</v>
      </c>
    </row>
    <row r="3339" spans="1:7">
      <c r="A3339" s="95">
        <v>45100</v>
      </c>
      <c r="B3339">
        <v>2606</v>
      </c>
      <c r="D3339" s="176">
        <f t="shared" si="415"/>
        <v>0.99522627458468593</v>
      </c>
      <c r="E3339" s="176">
        <f t="shared" si="416"/>
        <v>0.47737254153140674</v>
      </c>
      <c r="F3339" s="176">
        <f>+B3339/B3334</f>
        <v>0.98191409193669932</v>
      </c>
      <c r="G3339" s="176">
        <f>(1-F3339)*100</f>
        <v>1.8085908063300682</v>
      </c>
    </row>
    <row r="3340" spans="1:7">
      <c r="A3340" s="95">
        <v>45103</v>
      </c>
      <c r="B3340">
        <v>2617</v>
      </c>
      <c r="D3340" s="176">
        <f t="shared" ref="D3340" si="417">+B3340/B3339</f>
        <v>1.0042210283960091</v>
      </c>
      <c r="E3340" s="176">
        <f t="shared" ref="E3340" si="418">(1-D3340)*100</f>
        <v>-0.42210283960091299</v>
      </c>
    </row>
    <row r="3341" spans="1:7">
      <c r="A3341" s="95">
        <v>45104</v>
      </c>
      <c r="B3341">
        <v>2615.5</v>
      </c>
      <c r="D3341" s="176">
        <f t="shared" ref="D3341" si="419">+B3341/B3340</f>
        <v>0.9994268246083301</v>
      </c>
      <c r="E3341" s="176">
        <f t="shared" ref="E3341" si="420">(1-D3341)*100</f>
        <v>5.7317539166990006E-2</v>
      </c>
    </row>
    <row r="3342" spans="1:7">
      <c r="A3342" s="95">
        <v>45105</v>
      </c>
      <c r="B3342">
        <v>2620.5</v>
      </c>
      <c r="D3342" s="176">
        <f t="shared" ref="D3342" si="421">+B3342/B3341</f>
        <v>1.0019116803670427</v>
      </c>
      <c r="E3342" s="176">
        <f t="shared" ref="E3342" si="422">(1-D3342)*100</f>
        <v>-0.19116803670427007</v>
      </c>
    </row>
    <row r="3343" spans="1:7">
      <c r="A3343" s="95">
        <v>45106</v>
      </c>
      <c r="B3343">
        <v>2620.5</v>
      </c>
      <c r="D3343" s="176">
        <f t="shared" ref="D3343:D3344" si="423">+B3343/B3342</f>
        <v>1</v>
      </c>
      <c r="E3343" s="176">
        <f t="shared" ref="E3343:E3344" si="424">(1-D3343)*100</f>
        <v>0</v>
      </c>
    </row>
    <row r="3344" spans="1:7">
      <c r="A3344" s="95">
        <v>45107</v>
      </c>
      <c r="B3344">
        <v>2592.5</v>
      </c>
      <c r="D3344" s="176">
        <f t="shared" si="423"/>
        <v>0.989315016218279</v>
      </c>
      <c r="E3344" s="176">
        <f t="shared" si="424"/>
        <v>1.0684983781721002</v>
      </c>
      <c r="F3344" s="176">
        <f>+B3344/B3339</f>
        <v>0.9948196469685342</v>
      </c>
      <c r="G3344" s="176">
        <f>(1-F3344)*100</f>
        <v>0.51803530314658008</v>
      </c>
    </row>
    <row r="3345" spans="1:11">
      <c r="A3345" s="95">
        <v>45110</v>
      </c>
      <c r="B3345">
        <v>2507</v>
      </c>
      <c r="D3345" s="176">
        <f t="shared" ref="D3345:D3347" si="425">+B3345/B3344</f>
        <v>0.96702025072324016</v>
      </c>
      <c r="E3345" s="176">
        <f t="shared" ref="E3345:E3347" si="426">(1-D3345)*100</f>
        <v>3.297974927675984</v>
      </c>
    </row>
    <row r="3346" spans="1:11">
      <c r="A3346" s="95">
        <v>45111</v>
      </c>
      <c r="B3346">
        <v>2419</v>
      </c>
      <c r="D3346" s="176">
        <f t="shared" si="425"/>
        <v>0.9648982848025528</v>
      </c>
      <c r="E3346" s="176">
        <f t="shared" si="426"/>
        <v>3.5101715197447203</v>
      </c>
    </row>
    <row r="3347" spans="1:11">
      <c r="A3347" s="95">
        <v>45112</v>
      </c>
      <c r="B3347">
        <v>2374</v>
      </c>
      <c r="D3347" s="176">
        <f t="shared" si="425"/>
        <v>0.9813972715998347</v>
      </c>
      <c r="E3347" s="176">
        <f t="shared" si="426"/>
        <v>1.8602728400165303</v>
      </c>
      <c r="F3347" s="176">
        <f>+B3347/B3342</f>
        <v>0.90593398206449149</v>
      </c>
      <c r="G3347" s="176">
        <f>(1-F3347)*100</f>
        <v>9.4066017935508501</v>
      </c>
    </row>
    <row r="3348" spans="1:11">
      <c r="A3348" s="95">
        <v>45113</v>
      </c>
      <c r="B3348">
        <v>2343</v>
      </c>
      <c r="D3348" s="176">
        <f t="shared" ref="D3348:D3354" si="427">+B3348/B3347</f>
        <v>0.98694187026116265</v>
      </c>
      <c r="E3348" s="176">
        <f t="shared" ref="E3348:E3354" si="428">(1-D3348)*100</f>
        <v>1.3058129738837354</v>
      </c>
      <c r="K3348" s="29"/>
    </row>
    <row r="3349" spans="1:11">
      <c r="A3349" s="95">
        <v>45114</v>
      </c>
      <c r="B3349">
        <v>2293.5</v>
      </c>
      <c r="D3349" s="176">
        <f t="shared" si="427"/>
        <v>0.97887323943661975</v>
      </c>
      <c r="E3349" s="176">
        <f t="shared" si="428"/>
        <v>2.1126760563380254</v>
      </c>
      <c r="F3349" s="176">
        <f>+B3349/B3344</f>
        <v>0.88466730954676953</v>
      </c>
      <c r="G3349" s="176">
        <f>(1-F3349)*100</f>
        <v>11.533269045323047</v>
      </c>
    </row>
    <row r="3350" spans="1:11">
      <c r="A3350" s="95">
        <v>45117</v>
      </c>
      <c r="B3350">
        <v>2294</v>
      </c>
      <c r="D3350" s="176">
        <f t="shared" si="427"/>
        <v>1.000218007412252</v>
      </c>
      <c r="E3350" s="176">
        <f t="shared" si="428"/>
        <v>-2.1800741225197484E-2</v>
      </c>
    </row>
    <row r="3351" spans="1:11">
      <c r="A3351" s="95">
        <v>45118</v>
      </c>
      <c r="B3351">
        <v>2305.5</v>
      </c>
      <c r="D3351" s="176">
        <f t="shared" si="427"/>
        <v>1.0050130775937227</v>
      </c>
      <c r="E3351" s="176">
        <f t="shared" si="428"/>
        <v>-0.50130775937227146</v>
      </c>
    </row>
    <row r="3352" spans="1:11">
      <c r="A3352" s="95">
        <v>45119</v>
      </c>
      <c r="B3352">
        <v>2285</v>
      </c>
      <c r="D3352" s="176">
        <f t="shared" si="427"/>
        <v>0.99110821947516803</v>
      </c>
      <c r="E3352" s="176">
        <f t="shared" si="428"/>
        <v>0.88917805248319715</v>
      </c>
    </row>
    <row r="3353" spans="1:11">
      <c r="A3353" s="95">
        <v>45120</v>
      </c>
      <c r="B3353">
        <v>2257</v>
      </c>
      <c r="D3353" s="176">
        <f t="shared" si="427"/>
        <v>0.98774617067833703</v>
      </c>
      <c r="E3353" s="176">
        <f t="shared" si="428"/>
        <v>1.2253829321662968</v>
      </c>
    </row>
    <row r="3354" spans="1:11">
      <c r="A3354" s="95">
        <v>45121</v>
      </c>
      <c r="B3354">
        <v>2232</v>
      </c>
      <c r="D3354" s="176">
        <f t="shared" si="427"/>
        <v>0.98892334957908723</v>
      </c>
      <c r="E3354" s="176">
        <f t="shared" si="428"/>
        <v>1.107665042091277</v>
      </c>
      <c r="F3354" s="176">
        <f>+B3354/B3349</f>
        <v>0.97318508829300199</v>
      </c>
      <c r="G3354" s="176">
        <f>(1-F3354)*100</f>
        <v>2.6814911706998013</v>
      </c>
    </row>
    <row r="3355" spans="1:11">
      <c r="A3355" s="95">
        <v>45124</v>
      </c>
      <c r="B3355">
        <v>2219.5</v>
      </c>
      <c r="D3355" s="176">
        <f t="shared" ref="D3355:D3359" si="429">+B3355/B3354</f>
        <v>0.99439964157706096</v>
      </c>
      <c r="E3355" s="176">
        <f t="shared" ref="E3355:E3359" si="430">(1-D3355)*100</f>
        <v>0.56003584229390446</v>
      </c>
    </row>
    <row r="3356" spans="1:11">
      <c r="A3356" s="95">
        <v>45125</v>
      </c>
      <c r="B3356">
        <v>2217</v>
      </c>
      <c r="D3356" s="176">
        <f t="shared" si="429"/>
        <v>0.99887362018472625</v>
      </c>
      <c r="E3356" s="176">
        <f t="shared" si="430"/>
        <v>0.11263798152737481</v>
      </c>
    </row>
    <row r="3357" spans="1:11">
      <c r="A3357" s="95">
        <v>45126</v>
      </c>
      <c r="B3357">
        <v>2200.5</v>
      </c>
      <c r="D3357" s="176">
        <f t="shared" si="429"/>
        <v>0.99255751014884974</v>
      </c>
      <c r="E3357" s="176">
        <f t="shared" si="430"/>
        <v>0.7442489851150258</v>
      </c>
    </row>
    <row r="3358" spans="1:11">
      <c r="A3358" s="95">
        <v>45127</v>
      </c>
      <c r="B3358">
        <v>2170.5</v>
      </c>
      <c r="D3358" s="176">
        <f t="shared" si="429"/>
        <v>0.98636673483299253</v>
      </c>
      <c r="E3358" s="176">
        <f t="shared" si="430"/>
        <v>1.3633265167007469</v>
      </c>
    </row>
    <row r="3359" spans="1:11">
      <c r="A3359" s="95">
        <v>45128</v>
      </c>
      <c r="B3359">
        <v>2188</v>
      </c>
      <c r="D3359" s="176">
        <f t="shared" si="429"/>
        <v>1.0080626583736467</v>
      </c>
      <c r="E3359" s="176">
        <f t="shared" si="430"/>
        <v>-0.8062658373646725</v>
      </c>
      <c r="F3359" s="176">
        <f>+B3359/B3354</f>
        <v>0.98028673835125446</v>
      </c>
      <c r="G3359" s="176">
        <f>(1-F3359)*100</f>
        <v>1.9713261648745539</v>
      </c>
    </row>
    <row r="3360" spans="1:11">
      <c r="A3360" s="95">
        <v>45131</v>
      </c>
      <c r="B3360">
        <v>2198</v>
      </c>
      <c r="D3360" s="176">
        <f t="shared" ref="D3360:D3362" si="431">+B3360/B3359</f>
        <v>1.0045703839122486</v>
      </c>
      <c r="E3360" s="176">
        <f t="shared" ref="E3360:E3362" si="432">(1-D3360)*100</f>
        <v>-0.45703839122486212</v>
      </c>
    </row>
    <row r="3361" spans="1:7">
      <c r="A3361" s="95">
        <v>45132</v>
      </c>
      <c r="B3361">
        <v>2208.5</v>
      </c>
      <c r="D3361" s="176">
        <f t="shared" si="431"/>
        <v>1.0047770700636942</v>
      </c>
      <c r="E3361" s="176">
        <f t="shared" si="432"/>
        <v>-0.47770700636942109</v>
      </c>
    </row>
    <row r="3362" spans="1:7">
      <c r="A3362" s="95">
        <v>45133</v>
      </c>
      <c r="B3362">
        <v>2238</v>
      </c>
      <c r="D3362" s="176">
        <f t="shared" si="431"/>
        <v>1.0133574824541545</v>
      </c>
      <c r="E3362" s="176">
        <f t="shared" si="432"/>
        <v>-1.3357482454154468</v>
      </c>
    </row>
    <row r="3363" spans="1:7">
      <c r="A3363" s="95">
        <v>45134</v>
      </c>
      <c r="B3363">
        <v>2250</v>
      </c>
      <c r="D3363" s="176">
        <f t="shared" ref="D3363:D3365" si="433">+B3363/B3362</f>
        <v>1.0053619302949062</v>
      </c>
      <c r="E3363" s="176">
        <f t="shared" ref="E3363:E3365" si="434">(1-D3363)*100</f>
        <v>-0.53619302949061698</v>
      </c>
    </row>
    <row r="3364" spans="1:7">
      <c r="A3364" s="95">
        <v>45135</v>
      </c>
      <c r="B3364">
        <v>2244.5</v>
      </c>
      <c r="D3364" s="176">
        <f t="shared" si="433"/>
        <v>0.99755555555555553</v>
      </c>
      <c r="E3364" s="176">
        <f t="shared" si="434"/>
        <v>0.24444444444444713</v>
      </c>
      <c r="F3364" s="176">
        <f>+B3364/B3359</f>
        <v>1.0258226691042047</v>
      </c>
      <c r="G3364" s="176">
        <f>(1-F3364)*100</f>
        <v>-2.5822669104204721</v>
      </c>
    </row>
    <row r="3365" spans="1:7">
      <c r="A3365" s="95">
        <v>45138</v>
      </c>
      <c r="B3365">
        <v>2237</v>
      </c>
      <c r="D3365" s="176">
        <f t="shared" si="433"/>
        <v>0.99665849855201605</v>
      </c>
      <c r="E3365" s="176">
        <f t="shared" si="434"/>
        <v>0.33415014479839522</v>
      </c>
    </row>
    <row r="3366" spans="1:7">
      <c r="A3366" s="95">
        <v>45139</v>
      </c>
      <c r="B3366">
        <v>2237.5</v>
      </c>
      <c r="D3366" s="176">
        <f t="shared" ref="D3366:D3373" si="435">+B3366/B3365</f>
        <v>1.0002235136343316</v>
      </c>
      <c r="E3366" s="176">
        <f t="shared" ref="E3366:E3373" si="436">(1-D3366)*100</f>
        <v>-2.2351363433159577E-2</v>
      </c>
    </row>
    <row r="3367" spans="1:7">
      <c r="A3367" s="95">
        <v>45140</v>
      </c>
      <c r="B3367">
        <v>2227</v>
      </c>
      <c r="D3367" s="176">
        <f t="shared" si="435"/>
        <v>0.99530726256983237</v>
      </c>
      <c r="E3367" s="176">
        <f t="shared" si="436"/>
        <v>0.46927374301676261</v>
      </c>
    </row>
    <row r="3368" spans="1:7">
      <c r="A3368" s="95">
        <v>45141</v>
      </c>
      <c r="B3368">
        <v>2209</v>
      </c>
      <c r="D3368" s="176">
        <f t="shared" si="435"/>
        <v>0.99191737763807808</v>
      </c>
      <c r="E3368" s="176">
        <f t="shared" si="436"/>
        <v>0.80826223619219206</v>
      </c>
    </row>
    <row r="3369" spans="1:7">
      <c r="A3369" s="95">
        <v>45142</v>
      </c>
      <c r="B3369">
        <v>2203.5</v>
      </c>
      <c r="D3369" s="176">
        <f t="shared" si="435"/>
        <v>0.9975101856043459</v>
      </c>
      <c r="E3369" s="176">
        <f t="shared" si="436"/>
        <v>0.24898143956540997</v>
      </c>
      <c r="F3369" s="176">
        <f>+B3369/B3364</f>
        <v>0.98173312541768765</v>
      </c>
      <c r="G3369" s="176">
        <f>(1-F3369)*100</f>
        <v>1.8266874582312354</v>
      </c>
    </row>
    <row r="3370" spans="1:7">
      <c r="A3370" s="95">
        <v>45145</v>
      </c>
      <c r="B3370">
        <v>2213.5</v>
      </c>
      <c r="D3370" s="176">
        <f t="shared" si="435"/>
        <v>1.0045382346267302</v>
      </c>
      <c r="E3370" s="176">
        <f t="shared" si="436"/>
        <v>-0.45382346267301976</v>
      </c>
    </row>
    <row r="3371" spans="1:7">
      <c r="A3371" s="95">
        <v>45146</v>
      </c>
      <c r="B3371">
        <v>2200</v>
      </c>
      <c r="D3371" s="176">
        <f t="shared" si="435"/>
        <v>0.99390106166704317</v>
      </c>
      <c r="E3371" s="176">
        <f t="shared" si="436"/>
        <v>0.6098938332956827</v>
      </c>
    </row>
    <row r="3372" spans="1:7">
      <c r="A3372" s="95">
        <v>45147</v>
      </c>
      <c r="B3372">
        <v>2189</v>
      </c>
      <c r="D3372" s="176">
        <f t="shared" si="435"/>
        <v>0.995</v>
      </c>
      <c r="E3372" s="176">
        <f t="shared" si="436"/>
        <v>0.50000000000000044</v>
      </c>
    </row>
    <row r="3373" spans="1:7">
      <c r="A3373" s="95">
        <v>45148</v>
      </c>
      <c r="B3373">
        <v>2159.5</v>
      </c>
      <c r="D3373" s="176">
        <f t="shared" si="435"/>
        <v>0.9865235267245317</v>
      </c>
      <c r="E3373" s="176">
        <f t="shared" si="436"/>
        <v>1.3476473275468304</v>
      </c>
    </row>
    <row r="3374" spans="1:7">
      <c r="A3374" s="95">
        <v>45149</v>
      </c>
      <c r="B3374">
        <v>2149</v>
      </c>
      <c r="D3374" s="176">
        <f t="shared" ref="D3374:D3376" si="437">+B3374/B3373</f>
        <v>0.99513776337115067</v>
      </c>
      <c r="E3374" s="176">
        <f t="shared" ref="E3374:E3376" si="438">(1-D3374)*100</f>
        <v>0.48622366288493257</v>
      </c>
      <c r="F3374" s="176">
        <f>+B3374/B3369</f>
        <v>0.9752666212843204</v>
      </c>
      <c r="G3374" s="176">
        <f>(1-F3374)*100</f>
        <v>2.4733378715679599</v>
      </c>
    </row>
    <row r="3375" spans="1:7">
      <c r="A3375" s="95">
        <v>45152</v>
      </c>
      <c r="B3375">
        <v>2161</v>
      </c>
      <c r="D3375" s="176">
        <f t="shared" si="437"/>
        <v>1.0055839925546766</v>
      </c>
      <c r="E3375" s="176">
        <f t="shared" si="438"/>
        <v>-0.55839925546765645</v>
      </c>
    </row>
    <row r="3376" spans="1:7">
      <c r="A3376" s="95">
        <v>45153</v>
      </c>
      <c r="B3376">
        <v>2236</v>
      </c>
      <c r="D3376" s="176">
        <f t="shared" si="437"/>
        <v>1.0347061545580749</v>
      </c>
      <c r="E3376" s="176">
        <f t="shared" si="438"/>
        <v>-3.4706154558074909</v>
      </c>
    </row>
    <row r="3377" spans="1:7">
      <c r="A3377" s="95">
        <v>45154</v>
      </c>
      <c r="B3377">
        <v>2327</v>
      </c>
      <c r="D3377" s="176">
        <f t="shared" ref="D3377:D3380" si="439">+B3377/B3376</f>
        <v>1.0406976744186047</v>
      </c>
      <c r="E3377" s="176">
        <f t="shared" ref="E3377:E3380" si="440">(1-D3377)*100</f>
        <v>-4.0697674418604723</v>
      </c>
    </row>
    <row r="3378" spans="1:7">
      <c r="A3378" s="95">
        <v>45155</v>
      </c>
      <c r="B3378">
        <v>2328.5</v>
      </c>
      <c r="D3378" s="176">
        <f t="shared" si="439"/>
        <v>1.0006446067898582</v>
      </c>
      <c r="E3378" s="176">
        <f t="shared" si="440"/>
        <v>-6.4460678985822639E-2</v>
      </c>
    </row>
    <row r="3379" spans="1:7">
      <c r="A3379" s="95">
        <v>45156</v>
      </c>
      <c r="B3379">
        <v>2305.5</v>
      </c>
      <c r="D3379" s="176">
        <f t="shared" si="439"/>
        <v>0.99012239639252742</v>
      </c>
      <c r="E3379" s="176">
        <f t="shared" si="440"/>
        <v>0.98776036074725848</v>
      </c>
      <c r="F3379" s="176">
        <f>+B3379/B3374</f>
        <v>1.0728245695672405</v>
      </c>
      <c r="G3379" s="176">
        <f>(1-F3379)*100</f>
        <v>-7.2824569567240482</v>
      </c>
    </row>
    <row r="3380" spans="1:7">
      <c r="A3380" s="95">
        <v>45159</v>
      </c>
      <c r="B3380">
        <v>2298.5</v>
      </c>
      <c r="D3380" s="176">
        <f t="shared" si="439"/>
        <v>0.99696378225981352</v>
      </c>
      <c r="E3380" s="176">
        <f t="shared" si="440"/>
        <v>0.30362177401864754</v>
      </c>
    </row>
    <row r="3381" spans="1:7">
      <c r="A3381" s="95">
        <v>45160</v>
      </c>
      <c r="B3381">
        <v>2279</v>
      </c>
      <c r="D3381" s="176">
        <f t="shared" ref="D3381:D3384" si="441">+B3381/B3380</f>
        <v>0.99151620622144876</v>
      </c>
      <c r="E3381" s="176">
        <f t="shared" ref="E3381:E3384" si="442">(1-D3381)*100</f>
        <v>0.84837937785512407</v>
      </c>
    </row>
    <row r="3382" spans="1:7">
      <c r="A3382" s="95">
        <v>45161</v>
      </c>
      <c r="B3382">
        <v>2271.5</v>
      </c>
      <c r="D3382" s="176">
        <f t="shared" si="441"/>
        <v>0.99670908293111016</v>
      </c>
      <c r="E3382" s="176">
        <f t="shared" si="442"/>
        <v>0.32909170688898426</v>
      </c>
    </row>
    <row r="3383" spans="1:7">
      <c r="A3383" s="95">
        <v>45162</v>
      </c>
      <c r="B3383">
        <v>2275</v>
      </c>
      <c r="D3383" s="176">
        <f t="shared" si="441"/>
        <v>1.0015408320493067</v>
      </c>
      <c r="E3383" s="176">
        <f t="shared" si="442"/>
        <v>-0.15408320493066618</v>
      </c>
    </row>
    <row r="3384" spans="1:7">
      <c r="A3384" s="95">
        <v>45163</v>
      </c>
      <c r="B3384">
        <v>2287.5</v>
      </c>
      <c r="D3384" s="176">
        <f t="shared" si="441"/>
        <v>1.0054945054945055</v>
      </c>
      <c r="E3384" s="176">
        <f t="shared" si="442"/>
        <v>-0.5494505494505475</v>
      </c>
      <c r="F3384" s="176">
        <f>+B3384/B3379</f>
        <v>0.99219258295380608</v>
      </c>
      <c r="G3384" s="176">
        <f>(1-F3384)*100</f>
        <v>0.78074170461939207</v>
      </c>
    </row>
    <row r="3385" spans="1:7">
      <c r="A3385" s="103">
        <v>45166</v>
      </c>
      <c r="B3385">
        <v>2306.5</v>
      </c>
      <c r="D3385" s="176">
        <f t="shared" ref="D3385:D3389" si="443">+B3385/B3384</f>
        <v>1.0083060109289617</v>
      </c>
      <c r="E3385" s="176">
        <f t="shared" ref="E3385:E3389" si="444">(1-D3385)*100</f>
        <v>-0.83060109289616602</v>
      </c>
    </row>
    <row r="3386" spans="1:7">
      <c r="A3386" s="95">
        <v>45167</v>
      </c>
      <c r="B3386">
        <v>2308.5</v>
      </c>
      <c r="D3386" s="176">
        <f t="shared" si="443"/>
        <v>1.0008671146759158</v>
      </c>
      <c r="E3386" s="176">
        <f t="shared" si="444"/>
        <v>-8.6711467591582547E-2</v>
      </c>
    </row>
    <row r="3387" spans="1:7">
      <c r="A3387" s="95">
        <v>45168</v>
      </c>
      <c r="B3387">
        <v>2310.5</v>
      </c>
      <c r="D3387" s="176">
        <f t="shared" si="443"/>
        <v>1.0008663634394628</v>
      </c>
      <c r="E3387" s="176">
        <f t="shared" si="444"/>
        <v>-8.663634394627806E-2</v>
      </c>
    </row>
    <row r="3388" spans="1:7">
      <c r="A3388" s="95">
        <v>45169</v>
      </c>
      <c r="B3388">
        <v>2301</v>
      </c>
      <c r="D3388" s="176">
        <f t="shared" si="443"/>
        <v>0.99588833585803938</v>
      </c>
      <c r="E3388" s="176">
        <f t="shared" si="444"/>
        <v>0.41116641419606248</v>
      </c>
    </row>
    <row r="3389" spans="1:7">
      <c r="A3389" s="95">
        <v>45170</v>
      </c>
      <c r="B3389">
        <v>2307.5</v>
      </c>
      <c r="D3389" s="176">
        <f t="shared" si="443"/>
        <v>1.0028248587570621</v>
      </c>
      <c r="E3389" s="176">
        <f t="shared" si="444"/>
        <v>-0.28248587570620654</v>
      </c>
      <c r="F3389" s="176">
        <f>+B3389/B3384</f>
        <v>1.0087431693989071</v>
      </c>
      <c r="G3389" s="176">
        <f>(1-F3389)*100</f>
        <v>-0.87431693989070691</v>
      </c>
    </row>
    <row r="3390" spans="1:7">
      <c r="A3390" s="95">
        <v>45173</v>
      </c>
      <c r="B3390">
        <v>2313.5</v>
      </c>
      <c r="D3390" s="176">
        <f t="shared" ref="D3390:D3393" si="445">+B3390/B3389</f>
        <v>1.0026002166847237</v>
      </c>
      <c r="E3390" s="176">
        <f t="shared" ref="E3390:E3393" si="446">(1-D3390)*100</f>
        <v>-0.26002166847236552</v>
      </c>
    </row>
    <row r="3391" spans="1:7">
      <c r="A3391" s="95">
        <v>45174</v>
      </c>
      <c r="B3391">
        <v>2310</v>
      </c>
      <c r="D3391" s="176">
        <f t="shared" si="445"/>
        <v>0.99848714069591527</v>
      </c>
      <c r="E3391" s="176">
        <f t="shared" si="446"/>
        <v>0.15128593040847349</v>
      </c>
    </row>
    <row r="3392" spans="1:7">
      <c r="A3392" s="95">
        <v>45175</v>
      </c>
      <c r="B3392">
        <v>2299</v>
      </c>
      <c r="D3392" s="176">
        <f t="shared" si="445"/>
        <v>0.99523809523809526</v>
      </c>
      <c r="E3392" s="176">
        <f t="shared" si="446"/>
        <v>0.4761904761904745</v>
      </c>
    </row>
    <row r="3393" spans="1:7">
      <c r="A3393" s="103">
        <v>45176</v>
      </c>
      <c r="B3393">
        <v>2299</v>
      </c>
      <c r="D3393" s="176">
        <f t="shared" si="445"/>
        <v>1</v>
      </c>
      <c r="E3393" s="176">
        <f t="shared" si="446"/>
        <v>0</v>
      </c>
    </row>
    <row r="3394" spans="1:7">
      <c r="A3394" s="95">
        <v>45177</v>
      </c>
      <c r="B3394">
        <v>2293.5</v>
      </c>
      <c r="D3394" s="176">
        <f t="shared" ref="D3394:D3401" si="447">+B3394/B3393</f>
        <v>0.99760765550239239</v>
      </c>
      <c r="E3394" s="176">
        <f t="shared" ref="E3394:E3401" si="448">(1-D3394)*100</f>
        <v>0.23923444976076125</v>
      </c>
      <c r="F3394" s="176">
        <f>+B3394/B3389</f>
        <v>0.99393282773564462</v>
      </c>
      <c r="G3394" s="176">
        <f>(1-F3394)*100</f>
        <v>0.60671722643553805</v>
      </c>
    </row>
    <row r="3395" spans="1:7">
      <c r="A3395" s="95">
        <v>45180</v>
      </c>
      <c r="B3395">
        <v>2295</v>
      </c>
      <c r="D3395" s="176">
        <f t="shared" si="447"/>
        <v>1.0006540222367561</v>
      </c>
      <c r="E3395" s="176">
        <f t="shared" si="448"/>
        <v>-6.5402223675614657E-2</v>
      </c>
    </row>
    <row r="3396" spans="1:7">
      <c r="A3396" s="95">
        <v>45181</v>
      </c>
      <c r="B3396">
        <v>2303</v>
      </c>
      <c r="D3396" s="176">
        <f t="shared" si="447"/>
        <v>1.0034858387799563</v>
      </c>
      <c r="E3396" s="176">
        <f t="shared" si="448"/>
        <v>-0.34858387799563406</v>
      </c>
    </row>
    <row r="3397" spans="1:7">
      <c r="A3397" s="95">
        <v>45182</v>
      </c>
      <c r="B3397">
        <v>2306.5</v>
      </c>
      <c r="D3397" s="176">
        <f t="shared" si="447"/>
        <v>1.0015197568389058</v>
      </c>
      <c r="E3397" s="176">
        <f t="shared" si="448"/>
        <v>-0.15197568389058169</v>
      </c>
    </row>
    <row r="3398" spans="1:7">
      <c r="A3398" s="95">
        <v>45183</v>
      </c>
      <c r="B3398">
        <v>2300.5</v>
      </c>
      <c r="D3398" s="176">
        <f t="shared" si="447"/>
        <v>0.9973986559722523</v>
      </c>
      <c r="E3398" s="176">
        <f t="shared" si="448"/>
        <v>0.26013440277476985</v>
      </c>
    </row>
    <row r="3399" spans="1:7">
      <c r="A3399" s="95">
        <v>45184</v>
      </c>
      <c r="B3399">
        <v>2305</v>
      </c>
      <c r="D3399" s="176">
        <f t="shared" si="447"/>
        <v>1.0019560965007608</v>
      </c>
      <c r="E3399" s="176">
        <f t="shared" si="448"/>
        <v>-0.19560965007607845</v>
      </c>
      <c r="F3399" s="176">
        <f>+B3399/B3394</f>
        <v>1.0050141704817963</v>
      </c>
      <c r="G3399" s="176">
        <f>(1-F3399)*100</f>
        <v>-0.50141704817963095</v>
      </c>
    </row>
    <row r="3400" spans="1:7">
      <c r="A3400" s="95">
        <v>45187</v>
      </c>
      <c r="B3400">
        <v>2300</v>
      </c>
      <c r="D3400" s="176">
        <f t="shared" si="447"/>
        <v>0.99783080260303691</v>
      </c>
      <c r="E3400" s="176">
        <f t="shared" si="448"/>
        <v>0.21691973969630851</v>
      </c>
    </row>
    <row r="3401" spans="1:7">
      <c r="A3401" s="95">
        <v>45188</v>
      </c>
      <c r="B3401">
        <v>2288.5</v>
      </c>
      <c r="D3401" s="176">
        <f t="shared" si="447"/>
        <v>0.995</v>
      </c>
      <c r="E3401" s="176">
        <f t="shared" si="448"/>
        <v>0.50000000000000044</v>
      </c>
    </row>
    <row r="3402" spans="1:7">
      <c r="A3402" s="95">
        <v>45189</v>
      </c>
      <c r="B3402">
        <v>2300.5</v>
      </c>
      <c r="D3402" s="176">
        <f t="shared" ref="D3402:D3407" si="449">+B3402/B3401</f>
        <v>1.0052436093511032</v>
      </c>
      <c r="E3402" s="176">
        <f t="shared" ref="E3402:E3407" si="450">(1-D3402)*100</f>
        <v>-0.524360935110324</v>
      </c>
    </row>
    <row r="3403" spans="1:7">
      <c r="A3403" s="95">
        <v>45190</v>
      </c>
      <c r="B3403">
        <v>2273</v>
      </c>
      <c r="D3403" s="176">
        <f t="shared" si="449"/>
        <v>0.98804607693979574</v>
      </c>
      <c r="E3403" s="176">
        <f t="shared" si="450"/>
        <v>1.1953923060204263</v>
      </c>
    </row>
    <row r="3404" spans="1:7">
      <c r="A3404" s="95">
        <v>45191</v>
      </c>
      <c r="B3404">
        <v>2289.5</v>
      </c>
      <c r="D3404" s="176">
        <f t="shared" si="449"/>
        <v>1.0072591289045314</v>
      </c>
      <c r="E3404" s="176">
        <f t="shared" si="450"/>
        <v>-0.72591289045313978</v>
      </c>
      <c r="F3404" s="176">
        <f>+B3404/B3399</f>
        <v>0.99327548806941435</v>
      </c>
      <c r="G3404" s="176">
        <f>(1-F3404)*100</f>
        <v>0.67245119305856527</v>
      </c>
    </row>
    <row r="3405" spans="1:7">
      <c r="A3405" s="95">
        <v>45194</v>
      </c>
      <c r="B3405">
        <v>2278</v>
      </c>
      <c r="D3405" s="176">
        <f t="shared" si="449"/>
        <v>0.99497706922908935</v>
      </c>
      <c r="E3405" s="176">
        <f t="shared" si="450"/>
        <v>0.50229307709106497</v>
      </c>
    </row>
    <row r="3406" spans="1:7">
      <c r="A3406" s="95">
        <v>45195</v>
      </c>
      <c r="B3406">
        <v>2285.5</v>
      </c>
      <c r="D3406" s="176">
        <f t="shared" si="449"/>
        <v>1.0032923617208078</v>
      </c>
      <c r="E3406" s="176">
        <f t="shared" si="450"/>
        <v>-0.32923617208078237</v>
      </c>
    </row>
    <row r="3407" spans="1:7">
      <c r="A3407" s="95">
        <v>45196</v>
      </c>
      <c r="B3407">
        <v>2283</v>
      </c>
      <c r="D3407" s="176">
        <f t="shared" si="449"/>
        <v>0.99890614745132356</v>
      </c>
      <c r="E3407" s="176">
        <f t="shared" si="450"/>
        <v>0.10938525486764439</v>
      </c>
    </row>
    <row r="3408" spans="1:7">
      <c r="A3408" s="95">
        <v>45197</v>
      </c>
      <c r="B3408">
        <v>2270</v>
      </c>
      <c r="D3408" s="176">
        <f t="shared" ref="D3408:D3411" si="451">+B3408/B3407</f>
        <v>0.99430573806395095</v>
      </c>
      <c r="E3408" s="176">
        <f t="shared" ref="E3408:E3411" si="452">(1-D3408)*100</f>
        <v>0.56942619360490498</v>
      </c>
    </row>
    <row r="3409" spans="1:7">
      <c r="A3409" s="95">
        <v>45198</v>
      </c>
      <c r="B3409">
        <v>2264.5</v>
      </c>
      <c r="D3409" s="176">
        <f t="shared" si="451"/>
        <v>0.99757709251101323</v>
      </c>
      <c r="E3409" s="176">
        <f t="shared" si="452"/>
        <v>0.24229074889867697</v>
      </c>
      <c r="F3409" s="176">
        <f>+B3409/B3404</f>
        <v>0.98908058528062892</v>
      </c>
      <c r="G3409" s="176">
        <f>(1-F3409)*100</f>
        <v>1.0919414719371079</v>
      </c>
    </row>
    <row r="3410" spans="1:7">
      <c r="A3410" s="95">
        <v>45201</v>
      </c>
      <c r="B3410">
        <v>2274.5</v>
      </c>
      <c r="D3410" s="176">
        <f t="shared" si="451"/>
        <v>1.0044159858688453</v>
      </c>
      <c r="E3410" s="176">
        <f t="shared" si="452"/>
        <v>-0.44159858688452847</v>
      </c>
    </row>
    <row r="3411" spans="1:7">
      <c r="A3411" s="95">
        <v>45202</v>
      </c>
      <c r="B3411">
        <v>2280.5</v>
      </c>
      <c r="D3411" s="176">
        <f t="shared" si="451"/>
        <v>1.0026379424049241</v>
      </c>
      <c r="E3411" s="176">
        <f t="shared" si="452"/>
        <v>-0.26379424049240985</v>
      </c>
    </row>
    <row r="3412" spans="1:7">
      <c r="A3412" s="95">
        <v>45203</v>
      </c>
      <c r="B3412">
        <v>2290</v>
      </c>
      <c r="D3412" s="176">
        <f t="shared" ref="D3412:D3414" si="453">+B3412/B3411</f>
        <v>1.0041657531243149</v>
      </c>
      <c r="E3412" s="176">
        <f t="shared" ref="E3412:E3414" si="454">(1-D3412)*100</f>
        <v>-0.4165753124314886</v>
      </c>
    </row>
    <row r="3413" spans="1:7">
      <c r="A3413" s="95">
        <v>45204</v>
      </c>
      <c r="B3413">
        <v>2288.5</v>
      </c>
      <c r="D3413" s="176">
        <f t="shared" si="453"/>
        <v>0.99934497816593881</v>
      </c>
      <c r="E3413" s="176">
        <f t="shared" si="454"/>
        <v>6.5502183406118686E-2</v>
      </c>
    </row>
    <row r="3414" spans="1:7">
      <c r="A3414" s="95">
        <v>45205</v>
      </c>
      <c r="B3414">
        <v>2287</v>
      </c>
      <c r="D3414" s="176">
        <f t="shared" si="453"/>
        <v>0.99934454883111212</v>
      </c>
      <c r="E3414" s="176">
        <f t="shared" si="454"/>
        <v>6.5545116888787724E-2</v>
      </c>
      <c r="F3414" s="176">
        <f>+B3414/B3409</f>
        <v>1.0099359682049018</v>
      </c>
      <c r="G3414" s="176">
        <f>(1-F3414)*100</f>
        <v>-0.9935968204901835</v>
      </c>
    </row>
    <row r="3415" spans="1:7">
      <c r="A3415" s="95">
        <v>45208</v>
      </c>
      <c r="B3415">
        <v>2290</v>
      </c>
      <c r="D3415" s="176">
        <f>+B3415/B3414</f>
        <v>1.0013117621337997</v>
      </c>
      <c r="E3415" s="176">
        <f>(1-D3415)*100</f>
        <v>-0.13117621337996876</v>
      </c>
    </row>
    <row r="3416" spans="1:7">
      <c r="A3416" s="95">
        <v>45209</v>
      </c>
      <c r="B3416">
        <v>2294.5</v>
      </c>
      <c r="D3416" s="176">
        <f t="shared" ref="D3416:D3418" si="455">+B3416/B3415</f>
        <v>1.0019650655021834</v>
      </c>
      <c r="E3416" s="176">
        <f t="shared" ref="E3416:E3418" si="456">(1-D3416)*100</f>
        <v>-0.19650655021834496</v>
      </c>
    </row>
    <row r="3417" spans="1:7">
      <c r="A3417" s="95">
        <v>45210</v>
      </c>
      <c r="B3417">
        <v>2300.5</v>
      </c>
      <c r="D3417" s="176">
        <f t="shared" si="455"/>
        <v>1.0026149487905862</v>
      </c>
      <c r="E3417" s="176">
        <f t="shared" si="456"/>
        <v>-0.26149487905862134</v>
      </c>
    </row>
    <row r="3418" spans="1:7">
      <c r="A3418" s="103">
        <v>45211</v>
      </c>
      <c r="B3418" s="189">
        <v>2300.5</v>
      </c>
      <c r="D3418" s="176">
        <f t="shared" si="455"/>
        <v>1</v>
      </c>
      <c r="E3418" s="176">
        <f t="shared" si="456"/>
        <v>0</v>
      </c>
    </row>
    <row r="3419" spans="1:7">
      <c r="A3419" s="95">
        <v>45212</v>
      </c>
      <c r="B3419">
        <v>2301.5</v>
      </c>
      <c r="D3419" s="176">
        <f t="shared" ref="D3419:D3423" si="457">+B3419/B3418</f>
        <v>1.0004346881112802</v>
      </c>
      <c r="E3419" s="176">
        <f t="shared" ref="E3419:E3423" si="458">(1-D3419)*100</f>
        <v>-4.3468811128022367E-2</v>
      </c>
      <c r="F3419" s="176">
        <f>+B3419/B3414</f>
        <v>1.0063401836466987</v>
      </c>
      <c r="G3419" s="176">
        <f>(1-F3419)*100</f>
        <v>-0.63401836466987493</v>
      </c>
    </row>
    <row r="3420" spans="1:7">
      <c r="A3420" s="95">
        <v>45215</v>
      </c>
      <c r="B3420">
        <v>2308.5</v>
      </c>
      <c r="D3420" s="176">
        <f t="shared" si="457"/>
        <v>1.0030414946773842</v>
      </c>
      <c r="E3420" s="176">
        <f t="shared" si="458"/>
        <v>-0.30414946773842377</v>
      </c>
    </row>
    <row r="3421" spans="1:7">
      <c r="A3421" s="95">
        <v>45216</v>
      </c>
      <c r="B3421">
        <v>2322</v>
      </c>
      <c r="D3421" s="176">
        <f t="shared" si="457"/>
        <v>1.0058479532163742</v>
      </c>
      <c r="E3421" s="176">
        <f t="shared" si="458"/>
        <v>-0.58479532163742132</v>
      </c>
    </row>
    <row r="3422" spans="1:7">
      <c r="A3422" s="95">
        <v>45217</v>
      </c>
      <c r="B3422">
        <v>2331.5</v>
      </c>
      <c r="D3422" s="176">
        <f t="shared" si="457"/>
        <v>1.0040913006029286</v>
      </c>
      <c r="E3422" s="176">
        <f t="shared" si="458"/>
        <v>-0.40913006029286159</v>
      </c>
    </row>
    <row r="3423" spans="1:7">
      <c r="A3423" s="95">
        <v>45218</v>
      </c>
      <c r="B3423">
        <v>2333.5</v>
      </c>
      <c r="D3423" s="176">
        <f t="shared" si="457"/>
        <v>1.0008578168561013</v>
      </c>
      <c r="E3423" s="176">
        <f t="shared" si="458"/>
        <v>-8.578168561013122E-2</v>
      </c>
    </row>
    <row r="3424" spans="1:7">
      <c r="A3424" s="95">
        <v>45219</v>
      </c>
      <c r="B3424">
        <v>2332</v>
      </c>
      <c r="D3424" s="176">
        <f t="shared" ref="D3424:D3426" si="459">+B3424/B3423</f>
        <v>0.99935718877223056</v>
      </c>
      <c r="E3424" s="176">
        <f t="shared" ref="E3424:E3426" si="460">(1-D3424)*100</f>
        <v>6.4281122776943533E-2</v>
      </c>
      <c r="F3424" s="176">
        <f>+B3424/B3419</f>
        <v>1.0132522268086031</v>
      </c>
      <c r="G3424" s="176">
        <f>(1-F3424)*100</f>
        <v>-1.3252226808603051</v>
      </c>
    </row>
    <row r="3425" spans="1:7">
      <c r="A3425" s="95">
        <v>45222</v>
      </c>
      <c r="B3425">
        <v>2333</v>
      </c>
      <c r="D3425" s="176">
        <f t="shared" si="459"/>
        <v>1.0004288164665522</v>
      </c>
      <c r="E3425" s="176">
        <f t="shared" si="460"/>
        <v>-4.2881646655223982E-2</v>
      </c>
    </row>
    <row r="3426" spans="1:7">
      <c r="A3426" s="95">
        <v>45223</v>
      </c>
      <c r="B3426">
        <v>2328</v>
      </c>
      <c r="D3426" s="176">
        <f t="shared" si="459"/>
        <v>0.99785683669095582</v>
      </c>
      <c r="E3426" s="176">
        <f t="shared" si="460"/>
        <v>0.21431633090441826</v>
      </c>
    </row>
    <row r="3427" spans="1:7">
      <c r="A3427" s="95">
        <v>45224</v>
      </c>
      <c r="B3427">
        <v>2322</v>
      </c>
      <c r="D3427" s="176">
        <f t="shared" ref="D3427:D3430" si="461">+B3427/B3426</f>
        <v>0.99742268041237114</v>
      </c>
      <c r="E3427" s="176">
        <f t="shared" ref="E3427:E3430" si="462">(1-D3427)*100</f>
        <v>0.25773195876288568</v>
      </c>
    </row>
    <row r="3428" spans="1:7">
      <c r="A3428" s="95">
        <v>45225</v>
      </c>
      <c r="B3428">
        <v>2322.5</v>
      </c>
      <c r="D3428" s="176">
        <f t="shared" si="461"/>
        <v>1.0002153316106805</v>
      </c>
      <c r="E3428" s="176">
        <f t="shared" si="462"/>
        <v>-2.1533161068054696E-2</v>
      </c>
    </row>
    <row r="3429" spans="1:7">
      <c r="A3429" s="95">
        <v>45226</v>
      </c>
      <c r="B3429">
        <v>2308.5</v>
      </c>
      <c r="D3429" s="176">
        <f t="shared" si="461"/>
        <v>0.99397201291711523</v>
      </c>
      <c r="E3429" s="176">
        <f t="shared" si="462"/>
        <v>0.6027987082884767</v>
      </c>
      <c r="F3429" s="176">
        <f>+B3429/B3424</f>
        <v>0.98992281303602059</v>
      </c>
      <c r="G3429" s="176">
        <f>(1-F3429)*100</f>
        <v>1.0077186963979412</v>
      </c>
    </row>
    <row r="3430" spans="1:7">
      <c r="A3430" s="95">
        <v>45229</v>
      </c>
      <c r="B3430">
        <v>2304.5</v>
      </c>
      <c r="D3430" s="176">
        <f t="shared" si="461"/>
        <v>0.99826727312107433</v>
      </c>
      <c r="E3430" s="176">
        <f t="shared" si="462"/>
        <v>0.17327268789256722</v>
      </c>
    </row>
    <row r="3431" spans="1:7">
      <c r="A3431" s="95">
        <v>45230</v>
      </c>
      <c r="B3431">
        <v>2329</v>
      </c>
      <c r="D3431" s="176">
        <f t="shared" ref="D3431:D3437" si="463">+B3431/B3430</f>
        <v>1.0106313733998697</v>
      </c>
      <c r="E3431" s="176">
        <f t="shared" ref="E3431:E3437" si="464">(1-D3431)*100</f>
        <v>-1.0631373399869748</v>
      </c>
    </row>
    <row r="3432" spans="1:7">
      <c r="A3432" s="239">
        <v>45231</v>
      </c>
      <c r="B3432">
        <v>2311.5</v>
      </c>
      <c r="D3432" s="176">
        <f t="shared" si="463"/>
        <v>0.99248604551309572</v>
      </c>
      <c r="E3432" s="176">
        <f t="shared" si="464"/>
        <v>0.7513954486904284</v>
      </c>
    </row>
    <row r="3433" spans="1:7">
      <c r="A3433" s="103">
        <v>45232</v>
      </c>
      <c r="B3433" s="189">
        <v>2311.5</v>
      </c>
      <c r="D3433" s="176">
        <f t="shared" si="463"/>
        <v>1</v>
      </c>
      <c r="E3433" s="176">
        <f t="shared" si="464"/>
        <v>0</v>
      </c>
    </row>
    <row r="3434" spans="1:7">
      <c r="A3434" s="95">
        <v>45233</v>
      </c>
      <c r="B3434">
        <v>2310.5</v>
      </c>
      <c r="D3434" s="176">
        <f t="shared" si="463"/>
        <v>0.99956738048886007</v>
      </c>
      <c r="E3434" s="176">
        <f t="shared" si="464"/>
        <v>4.3261951113993113E-2</v>
      </c>
      <c r="F3434" s="176">
        <f>+B3434/B3429</f>
        <v>1.0008663634394628</v>
      </c>
      <c r="G3434" s="176">
        <f>(1-F3434)*100</f>
        <v>-8.663634394627806E-2</v>
      </c>
    </row>
    <row r="3435" spans="1:7">
      <c r="A3435" s="95">
        <v>45236</v>
      </c>
      <c r="B3435">
        <v>2315.5</v>
      </c>
      <c r="D3435" s="176">
        <f t="shared" si="463"/>
        <v>1.0021640337589266</v>
      </c>
      <c r="E3435" s="176">
        <f t="shared" si="464"/>
        <v>-0.21640337589265979</v>
      </c>
    </row>
    <row r="3436" spans="1:7">
      <c r="A3436" s="95">
        <v>45237</v>
      </c>
      <c r="B3436">
        <v>2300.5</v>
      </c>
      <c r="D3436" s="176">
        <f t="shared" si="463"/>
        <v>0.99352191751241636</v>
      </c>
      <c r="E3436" s="176">
        <f t="shared" si="464"/>
        <v>0.64780824875836363</v>
      </c>
    </row>
    <row r="3437" spans="1:7">
      <c r="A3437" s="95">
        <v>45238</v>
      </c>
      <c r="B3437">
        <v>2274</v>
      </c>
      <c r="D3437" s="176">
        <f t="shared" si="463"/>
        <v>0.98848076505107585</v>
      </c>
      <c r="E3437" s="176">
        <f t="shared" si="464"/>
        <v>1.1519234948924151</v>
      </c>
    </row>
    <row r="3438" spans="1:7">
      <c r="A3438" s="95">
        <v>45239</v>
      </c>
      <c r="B3438">
        <v>2281.5</v>
      </c>
      <c r="D3438" s="176">
        <f t="shared" ref="D3438:D3442" si="465">+B3438/B3437</f>
        <v>1.0032981530343008</v>
      </c>
      <c r="E3438" s="176">
        <f t="shared" ref="E3438:E3442" si="466">(1-D3438)*100</f>
        <v>-0.32981530343008103</v>
      </c>
    </row>
    <row r="3439" spans="1:7">
      <c r="A3439" s="95">
        <v>45240</v>
      </c>
      <c r="B3439">
        <v>2262.5</v>
      </c>
      <c r="D3439" s="176">
        <f t="shared" si="465"/>
        <v>0.99167214551829941</v>
      </c>
      <c r="E3439" s="176">
        <f t="shared" si="466"/>
        <v>0.83278544817005917</v>
      </c>
      <c r="F3439" s="176">
        <f>+B3439/B3434</f>
        <v>0.97922527591430431</v>
      </c>
      <c r="G3439" s="176">
        <f>(1-F3439)*100</f>
        <v>2.0774724085695695</v>
      </c>
    </row>
    <row r="3440" spans="1:7">
      <c r="A3440" s="95">
        <v>45243</v>
      </c>
      <c r="B3440">
        <v>2260.5</v>
      </c>
      <c r="D3440" s="176">
        <f t="shared" si="465"/>
        <v>0.9991160220994475</v>
      </c>
      <c r="E3440" s="176">
        <f t="shared" si="466"/>
        <v>8.8397790055250169E-2</v>
      </c>
    </row>
    <row r="3441" spans="1:7">
      <c r="A3441" s="95">
        <v>45244</v>
      </c>
      <c r="B3441">
        <v>2244.5</v>
      </c>
      <c r="D3441" s="176">
        <f t="shared" si="465"/>
        <v>0.99292191992921919</v>
      </c>
      <c r="E3441" s="176">
        <f t="shared" si="466"/>
        <v>0.70780800707808122</v>
      </c>
    </row>
    <row r="3442" spans="1:7">
      <c r="A3442" s="103">
        <v>45245</v>
      </c>
      <c r="B3442" s="189">
        <v>2244.5</v>
      </c>
      <c r="D3442" s="176">
        <f t="shared" si="465"/>
        <v>1</v>
      </c>
      <c r="E3442" s="176">
        <f t="shared" si="466"/>
        <v>0</v>
      </c>
    </row>
    <row r="3443" spans="1:7">
      <c r="A3443" s="95">
        <v>45246</v>
      </c>
      <c r="B3443">
        <v>2240.5</v>
      </c>
      <c r="D3443" s="176">
        <f t="shared" ref="D3443:D3447" si="467">+B3443/B3442</f>
        <v>0.99821786589440853</v>
      </c>
      <c r="E3443" s="176">
        <f t="shared" ref="E3443:E3447" si="468">(1-D3443)*100</f>
        <v>0.17821341055914708</v>
      </c>
    </row>
    <row r="3444" spans="1:7">
      <c r="A3444" s="95">
        <v>45247</v>
      </c>
      <c r="B3444">
        <v>2225.5</v>
      </c>
      <c r="D3444" s="176">
        <f t="shared" si="467"/>
        <v>0.9933050658335193</v>
      </c>
      <c r="E3444" s="176">
        <f t="shared" si="468"/>
        <v>0.66949341664807038</v>
      </c>
      <c r="F3444" s="176">
        <f>+B3444/B3439</f>
        <v>0.98364640883977905</v>
      </c>
      <c r="G3444" s="176">
        <f>(1-F3444)*100</f>
        <v>1.6353591160220948</v>
      </c>
    </row>
    <row r="3445" spans="1:7">
      <c r="A3445" s="95">
        <v>45250</v>
      </c>
      <c r="B3445">
        <v>2213.5</v>
      </c>
      <c r="D3445" s="176">
        <f t="shared" si="467"/>
        <v>0.99460795326892837</v>
      </c>
      <c r="E3445" s="176">
        <f t="shared" si="468"/>
        <v>0.53920467310716313</v>
      </c>
    </row>
    <row r="3446" spans="1:7">
      <c r="A3446" s="95">
        <v>45251</v>
      </c>
      <c r="B3446">
        <v>2217.5</v>
      </c>
      <c r="D3446" s="176">
        <f t="shared" si="467"/>
        <v>1.0018070928393947</v>
      </c>
      <c r="E3446" s="176">
        <f t="shared" si="468"/>
        <v>-0.18070928393947305</v>
      </c>
    </row>
    <row r="3447" spans="1:7">
      <c r="A3447" s="95">
        <v>45252</v>
      </c>
      <c r="B3447">
        <v>2222.5</v>
      </c>
      <c r="D3447" s="176">
        <f t="shared" si="467"/>
        <v>1.0022547914317925</v>
      </c>
      <c r="E3447" s="176">
        <f t="shared" si="468"/>
        <v>-0.22547914317925244</v>
      </c>
    </row>
    <row r="3448" spans="1:7">
      <c r="A3448" s="95">
        <v>45253</v>
      </c>
      <c r="B3448">
        <v>2218</v>
      </c>
      <c r="D3448" s="176">
        <f t="shared" ref="D3448:D3452" si="469">+B3448/B3447</f>
        <v>0.99797525309336332</v>
      </c>
      <c r="E3448" s="176">
        <f t="shared" ref="E3448:E3452" si="470">(1-D3448)*100</f>
        <v>0.20247469066366763</v>
      </c>
    </row>
    <row r="3449" spans="1:7">
      <c r="A3449" s="95">
        <v>45254</v>
      </c>
      <c r="B3449">
        <v>2202</v>
      </c>
      <c r="D3449" s="176">
        <f t="shared" si="469"/>
        <v>0.99278629395852114</v>
      </c>
      <c r="E3449" s="176">
        <f t="shared" si="470"/>
        <v>0.72137060414788623</v>
      </c>
      <c r="F3449" s="176">
        <f>+B3449/B3444</f>
        <v>0.98944057515165129</v>
      </c>
      <c r="G3449" s="176">
        <f>(1-F3449)*100</f>
        <v>1.0559424848348709</v>
      </c>
    </row>
    <row r="3450" spans="1:7">
      <c r="A3450" s="95">
        <v>45257</v>
      </c>
      <c r="B3450">
        <v>2205</v>
      </c>
      <c r="D3450" s="176">
        <f t="shared" si="469"/>
        <v>1.0013623978201636</v>
      </c>
      <c r="E3450" s="176">
        <f t="shared" si="470"/>
        <v>-0.13623978201635634</v>
      </c>
    </row>
    <row r="3451" spans="1:7">
      <c r="A3451" s="95">
        <v>45258</v>
      </c>
      <c r="B3451">
        <v>2184.5</v>
      </c>
      <c r="D3451" s="176">
        <f t="shared" si="469"/>
        <v>0.99070294784580504</v>
      </c>
      <c r="E3451" s="176">
        <f t="shared" si="470"/>
        <v>0.92970521541949624</v>
      </c>
    </row>
    <row r="3452" spans="1:7">
      <c r="A3452" s="95">
        <v>45259</v>
      </c>
      <c r="B3452">
        <v>2157.5</v>
      </c>
      <c r="D3452" s="176">
        <f t="shared" si="469"/>
        <v>0.98764019226367594</v>
      </c>
      <c r="E3452" s="176">
        <f t="shared" si="470"/>
        <v>1.2359807736324058</v>
      </c>
    </row>
    <row r="3453" spans="1:7">
      <c r="A3453" s="95">
        <v>45260</v>
      </c>
      <c r="B3453">
        <v>2135.5</v>
      </c>
      <c r="D3453" s="176">
        <f t="shared" ref="D3453:D3457" si="471">+B3453/B3452</f>
        <v>0.98980301274623406</v>
      </c>
      <c r="E3453" s="176">
        <f t="shared" ref="E3453:E3457" si="472">(1-D3453)*100</f>
        <v>1.0196987253765943</v>
      </c>
    </row>
    <row r="3454" spans="1:7">
      <c r="A3454" s="95">
        <v>45261</v>
      </c>
      <c r="B3454">
        <v>2119</v>
      </c>
      <c r="D3454" s="176">
        <f t="shared" si="471"/>
        <v>0.99227347225474127</v>
      </c>
      <c r="E3454" s="176">
        <f t="shared" si="472"/>
        <v>0.77265277452587267</v>
      </c>
      <c r="F3454" s="176">
        <f>+B3454/B3449</f>
        <v>0.96230699364214356</v>
      </c>
      <c r="G3454" s="176">
        <f>(1-F3454)*100</f>
        <v>3.769300635785644</v>
      </c>
    </row>
    <row r="3455" spans="1:7">
      <c r="A3455" s="95">
        <v>45264</v>
      </c>
      <c r="B3455">
        <v>2112.5</v>
      </c>
      <c r="D3455" s="176">
        <f t="shared" si="471"/>
        <v>0.99693251533742333</v>
      </c>
      <c r="E3455" s="176">
        <f t="shared" si="472"/>
        <v>0.30674846625766694</v>
      </c>
    </row>
    <row r="3456" spans="1:7">
      <c r="A3456" s="95">
        <v>45265</v>
      </c>
      <c r="B3456">
        <v>2100.5</v>
      </c>
      <c r="D3456" s="176">
        <f t="shared" si="471"/>
        <v>0.9943195266272189</v>
      </c>
      <c r="E3456" s="176">
        <f t="shared" si="472"/>
        <v>0.5680473372781103</v>
      </c>
    </row>
    <row r="3457" spans="1:7">
      <c r="A3457" s="95">
        <v>45266</v>
      </c>
      <c r="B3457">
        <v>2071.5</v>
      </c>
      <c r="D3457" s="176">
        <f t="shared" si="471"/>
        <v>0.98619376338966913</v>
      </c>
      <c r="E3457" s="176">
        <f t="shared" si="472"/>
        <v>1.3806236610330869</v>
      </c>
    </row>
    <row r="3458" spans="1:7">
      <c r="A3458" s="95">
        <v>45267</v>
      </c>
      <c r="B3458">
        <v>2068.5</v>
      </c>
      <c r="D3458" s="176">
        <f t="shared" ref="D3458:D3461" si="473">+B3458/B3457</f>
        <v>0.99855177407675599</v>
      </c>
      <c r="E3458" s="176">
        <f t="shared" ref="E3458:E3461" si="474">(1-D3458)*100</f>
        <v>0.14482259232440065</v>
      </c>
    </row>
    <row r="3459" spans="1:7">
      <c r="A3459" s="95">
        <v>45268</v>
      </c>
      <c r="B3459">
        <v>2049.5</v>
      </c>
      <c r="D3459" s="176">
        <f t="shared" si="473"/>
        <v>0.99081459995165577</v>
      </c>
      <c r="E3459" s="176">
        <f t="shared" si="474"/>
        <v>0.91854000483442277</v>
      </c>
      <c r="F3459" s="176">
        <f>+B3459/B3454</f>
        <v>0.96720151014629541</v>
      </c>
      <c r="G3459" s="176">
        <f>(1-F3459)*100</f>
        <v>3.2798489853704593</v>
      </c>
    </row>
    <row r="3460" spans="1:7">
      <c r="A3460" s="95">
        <v>45271</v>
      </c>
      <c r="B3460">
        <v>2043.5</v>
      </c>
      <c r="D3460" s="176">
        <f t="shared" si="473"/>
        <v>0.99707245669675526</v>
      </c>
      <c r="E3460" s="176">
        <f t="shared" si="474"/>
        <v>0.29275433032447395</v>
      </c>
    </row>
    <row r="3461" spans="1:7">
      <c r="A3461" s="95">
        <v>45272</v>
      </c>
      <c r="B3461">
        <v>2023.5</v>
      </c>
      <c r="D3461" s="176">
        <f t="shared" si="473"/>
        <v>0.99021287007585024</v>
      </c>
      <c r="E3461" s="176">
        <f t="shared" si="474"/>
        <v>0.97871299241497622</v>
      </c>
    </row>
    <row r="3462" spans="1:7">
      <c r="A3462" s="95">
        <v>45273</v>
      </c>
      <c r="B3462">
        <v>1952.5</v>
      </c>
      <c r="D3462" s="176">
        <f t="shared" ref="D3462:D3464" si="475">+B3462/B3461</f>
        <v>0.96491228070175439</v>
      </c>
      <c r="E3462" s="176">
        <f t="shared" ref="E3462:E3464" si="476">(1-D3462)*100</f>
        <v>3.5087719298245612</v>
      </c>
    </row>
    <row r="3463" spans="1:7">
      <c r="A3463" s="95">
        <v>45274</v>
      </c>
      <c r="B3463">
        <v>1935.5</v>
      </c>
      <c r="D3463" s="176">
        <f t="shared" si="475"/>
        <v>0.99129321382842506</v>
      </c>
      <c r="E3463" s="176">
        <f t="shared" si="476"/>
        <v>0.87067861715749428</v>
      </c>
    </row>
    <row r="3464" spans="1:7">
      <c r="A3464" s="95">
        <v>45275</v>
      </c>
      <c r="B3464">
        <v>1939</v>
      </c>
      <c r="D3464" s="176">
        <f t="shared" si="475"/>
        <v>1.0018083182640145</v>
      </c>
      <c r="E3464" s="176">
        <f t="shared" si="476"/>
        <v>-0.18083182640145079</v>
      </c>
      <c r="F3464" s="176">
        <f>+B3464/B3459</f>
        <v>0.94608441083191019</v>
      </c>
      <c r="G3464" s="176">
        <f>(1-F3464)*100</f>
        <v>5.3915589168089806</v>
      </c>
    </row>
    <row r="3465" spans="1:7">
      <c r="A3465" s="95">
        <v>45278</v>
      </c>
      <c r="B3465">
        <v>1948.5</v>
      </c>
      <c r="D3465" s="176">
        <f t="shared" ref="D3465:D3467" si="477">+B3465/B3464</f>
        <v>1.0048994326972667</v>
      </c>
      <c r="E3465" s="176">
        <f t="shared" ref="E3465:E3467" si="478">(1-D3465)*100</f>
        <v>-0.48994326972666702</v>
      </c>
    </row>
    <row r="3466" spans="1:7">
      <c r="A3466" s="95">
        <v>45279</v>
      </c>
      <c r="B3466">
        <v>1983.5</v>
      </c>
      <c r="D3466" s="176">
        <f t="shared" si="477"/>
        <v>1.0179625352835515</v>
      </c>
      <c r="E3466" s="176">
        <f t="shared" si="478"/>
        <v>-1.7962535283551517</v>
      </c>
    </row>
    <row r="3467" spans="1:7">
      <c r="A3467" s="95">
        <v>45280</v>
      </c>
      <c r="B3467">
        <v>2004.5</v>
      </c>
      <c r="D3467" s="176">
        <f t="shared" si="477"/>
        <v>1.01058734560121</v>
      </c>
      <c r="E3467" s="176">
        <f t="shared" si="478"/>
        <v>-1.0587345601209996</v>
      </c>
    </row>
    <row r="3468" spans="1:7">
      <c r="A3468" s="95">
        <v>45281</v>
      </c>
      <c r="B3468">
        <v>2016.5</v>
      </c>
      <c r="D3468" s="176">
        <f t="shared" ref="D3468:D3469" si="479">+B3468/B3467</f>
        <v>1.0059865303068096</v>
      </c>
      <c r="E3468" s="176">
        <f t="shared" ref="E3468:E3469" si="480">(1-D3468)*100</f>
        <v>-0.59865303068096232</v>
      </c>
    </row>
    <row r="3469" spans="1:7">
      <c r="A3469" s="95">
        <v>45282</v>
      </c>
      <c r="B3469">
        <v>2003</v>
      </c>
      <c r="D3469" s="176">
        <f t="shared" si="479"/>
        <v>0.99330523183734198</v>
      </c>
      <c r="E3469" s="176">
        <f t="shared" si="480"/>
        <v>0.66947681626580158</v>
      </c>
      <c r="F3469" s="176">
        <f>+B3469/B3464</f>
        <v>1.0330067044868489</v>
      </c>
      <c r="G3469" s="176">
        <f>(1-F3469)*100</f>
        <v>-3.3006704486848948</v>
      </c>
    </row>
    <row r="3470" spans="1:7">
      <c r="A3470" s="95">
        <v>45286</v>
      </c>
      <c r="B3470">
        <v>2000</v>
      </c>
      <c r="D3470" s="176">
        <f t="shared" ref="D3470:D3477" si="481">+B3470/B3469</f>
        <v>0.99850224663005493</v>
      </c>
      <c r="E3470" s="176">
        <f t="shared" ref="E3470:E3477" si="482">(1-D3470)*100</f>
        <v>0.14977533699450651</v>
      </c>
    </row>
    <row r="3471" spans="1:7">
      <c r="A3471" s="95">
        <v>45287</v>
      </c>
      <c r="B3471">
        <v>2000.5</v>
      </c>
      <c r="D3471" s="176">
        <f t="shared" si="481"/>
        <v>1.0002500000000001</v>
      </c>
      <c r="E3471" s="176">
        <f t="shared" si="482"/>
        <v>-2.5000000000008349E-2</v>
      </c>
    </row>
    <row r="3472" spans="1:7">
      <c r="A3472" s="95">
        <v>45288</v>
      </c>
      <c r="B3472">
        <v>1999.5</v>
      </c>
      <c r="D3472" s="176">
        <f t="shared" si="481"/>
        <v>0.99950012496875784</v>
      </c>
      <c r="E3472" s="176">
        <f t="shared" si="482"/>
        <v>4.9987503124215849E-2</v>
      </c>
    </row>
    <row r="3473" spans="1:7">
      <c r="A3473" s="95">
        <v>45289</v>
      </c>
      <c r="B3473" s="189">
        <v>1999.5</v>
      </c>
      <c r="D3473" s="176">
        <f t="shared" si="481"/>
        <v>1</v>
      </c>
      <c r="E3473" s="176">
        <f t="shared" si="482"/>
        <v>0</v>
      </c>
      <c r="F3473" s="176">
        <f>+B3473/B3468</f>
        <v>0.99156955120257873</v>
      </c>
      <c r="G3473" s="176">
        <f>(1-F3473)*100</f>
        <v>0.8430448797421275</v>
      </c>
    </row>
    <row r="3474" spans="1:7">
      <c r="A3474" s="95">
        <v>45293</v>
      </c>
      <c r="B3474">
        <v>1990.5</v>
      </c>
      <c r="D3474" s="176">
        <f t="shared" si="481"/>
        <v>0.9954988747186797</v>
      </c>
      <c r="E3474" s="176">
        <f t="shared" si="482"/>
        <v>0.45011252813202951</v>
      </c>
    </row>
    <row r="3475" spans="1:7">
      <c r="A3475" s="95">
        <v>45294</v>
      </c>
      <c r="B3475">
        <v>1971.5</v>
      </c>
      <c r="D3475" s="176">
        <f t="shared" si="481"/>
        <v>0.99045465963325796</v>
      </c>
      <c r="E3475" s="176">
        <f t="shared" si="482"/>
        <v>0.95453403667420389</v>
      </c>
    </row>
    <row r="3476" spans="1:7">
      <c r="A3476" s="95">
        <v>45295</v>
      </c>
      <c r="B3476">
        <v>1972.5</v>
      </c>
      <c r="D3476" s="176">
        <f t="shared" si="481"/>
        <v>1.0005072279989855</v>
      </c>
      <c r="E3476" s="176">
        <f t="shared" si="482"/>
        <v>-5.0722799898550441E-2</v>
      </c>
    </row>
    <row r="3477" spans="1:7">
      <c r="A3477" s="95">
        <v>45296</v>
      </c>
      <c r="B3477">
        <v>1971</v>
      </c>
      <c r="D3477" s="176">
        <f t="shared" si="481"/>
        <v>0.99923954372623569</v>
      </c>
      <c r="E3477" s="176">
        <f t="shared" si="482"/>
        <v>7.6045627376430946E-2</v>
      </c>
      <c r="F3477" s="176">
        <f>+B3477/B3472</f>
        <v>0.98574643660915229</v>
      </c>
      <c r="G3477" s="176">
        <f>(1-F3477)*100</f>
        <v>1.4253563390847712</v>
      </c>
    </row>
    <row r="3478" spans="1:7">
      <c r="A3478" s="95">
        <v>45299</v>
      </c>
      <c r="B3478">
        <v>1962</v>
      </c>
      <c r="D3478" s="176">
        <f t="shared" ref="D3478:D3481" si="483">+B3478/B3477</f>
        <v>0.99543378995433784</v>
      </c>
      <c r="E3478" s="176">
        <f t="shared" ref="E3478:E3481" si="484">(1-D3478)*100</f>
        <v>0.45662100456621557</v>
      </c>
    </row>
    <row r="3479" spans="1:7">
      <c r="A3479" s="95">
        <v>45300</v>
      </c>
      <c r="B3479">
        <v>1951.5</v>
      </c>
      <c r="D3479" s="176">
        <f t="shared" si="483"/>
        <v>0.99464831804281351</v>
      </c>
      <c r="E3479" s="176">
        <f t="shared" si="484"/>
        <v>0.53516819571864938</v>
      </c>
    </row>
    <row r="3480" spans="1:7">
      <c r="A3480" s="95">
        <v>45301</v>
      </c>
      <c r="B3480">
        <v>1945</v>
      </c>
      <c r="D3480" s="176">
        <f t="shared" si="483"/>
        <v>0.99666922879836028</v>
      </c>
      <c r="E3480" s="176">
        <f t="shared" si="484"/>
        <v>0.33307712016397151</v>
      </c>
    </row>
    <row r="3481" spans="1:7">
      <c r="A3481" s="95">
        <v>45302</v>
      </c>
      <c r="B3481">
        <v>1942</v>
      </c>
      <c r="D3481" s="176">
        <f t="shared" si="483"/>
        <v>0.99845758354755787</v>
      </c>
      <c r="E3481" s="176">
        <f t="shared" si="484"/>
        <v>0.15424164524421302</v>
      </c>
    </row>
    <row r="3482" spans="1:7">
      <c r="A3482" s="95">
        <v>45303</v>
      </c>
      <c r="B3482">
        <v>1952</v>
      </c>
      <c r="D3482" s="176">
        <f t="shared" ref="D3482:D3491" si="485">+B3482/B3481</f>
        <v>1.0051493305870236</v>
      </c>
      <c r="E3482" s="176">
        <f t="shared" ref="E3482:E3491" si="486">(1-D3482)*100</f>
        <v>-0.51493305870236039</v>
      </c>
      <c r="F3482" s="176">
        <f>+B3482/B3477</f>
        <v>0.99036022323693551</v>
      </c>
      <c r="G3482" s="176">
        <f>(1-F3482)*100</f>
        <v>0.96397767630644893</v>
      </c>
    </row>
    <row r="3483" spans="1:7">
      <c r="A3483" s="95">
        <v>45306</v>
      </c>
      <c r="B3483">
        <v>1966</v>
      </c>
      <c r="D3483" s="176">
        <f t="shared" si="485"/>
        <v>1.007172131147541</v>
      </c>
      <c r="E3483" s="176">
        <f t="shared" si="486"/>
        <v>-0.71721311475410054</v>
      </c>
    </row>
    <row r="3484" spans="1:7">
      <c r="A3484" s="95">
        <v>45307</v>
      </c>
      <c r="B3484">
        <v>1998.5</v>
      </c>
      <c r="D3484" s="176">
        <f t="shared" si="485"/>
        <v>1.0165310274669379</v>
      </c>
      <c r="E3484" s="176">
        <f t="shared" si="486"/>
        <v>-1.6531027466937909</v>
      </c>
    </row>
    <row r="3485" spans="1:7">
      <c r="A3485" s="95">
        <v>45308</v>
      </c>
      <c r="B3485">
        <v>2031.5</v>
      </c>
      <c r="D3485" s="176">
        <f t="shared" si="485"/>
        <v>1.0165123842882162</v>
      </c>
      <c r="E3485" s="176">
        <f t="shared" si="486"/>
        <v>-1.651238428821622</v>
      </c>
    </row>
    <row r="3486" spans="1:7">
      <c r="A3486" s="95">
        <v>45309</v>
      </c>
      <c r="B3486">
        <v>2053.5</v>
      </c>
      <c r="D3486" s="176">
        <f t="shared" si="485"/>
        <v>1.0108294363770614</v>
      </c>
      <c r="E3486" s="176">
        <f t="shared" si="486"/>
        <v>-1.0829436377061352</v>
      </c>
    </row>
    <row r="3487" spans="1:7">
      <c r="A3487" s="95">
        <v>45310</v>
      </c>
      <c r="B3487">
        <v>2061.5</v>
      </c>
      <c r="D3487" s="176">
        <f t="shared" si="485"/>
        <v>1.0038957876795715</v>
      </c>
      <c r="E3487" s="176">
        <f t="shared" si="486"/>
        <v>-0.38957876795715496</v>
      </c>
      <c r="F3487" s="176">
        <f>+B3487/B3482</f>
        <v>1.0560963114754098</v>
      </c>
      <c r="G3487" s="176">
        <f>(1-F3487)*100</f>
        <v>-5.6096311475409832</v>
      </c>
    </row>
    <row r="3488" spans="1:7">
      <c r="A3488" s="95">
        <v>45313</v>
      </c>
      <c r="B3488">
        <v>2077</v>
      </c>
      <c r="D3488" s="176">
        <f t="shared" si="485"/>
        <v>1.0075187969924813</v>
      </c>
      <c r="E3488" s="176">
        <f t="shared" si="486"/>
        <v>-0.75187969924812581</v>
      </c>
    </row>
    <row r="3489" spans="1:7">
      <c r="A3489" s="95">
        <v>45314</v>
      </c>
      <c r="B3489">
        <v>2112.5</v>
      </c>
      <c r="D3489" s="176">
        <f t="shared" si="485"/>
        <v>1.0170919595570533</v>
      </c>
      <c r="E3489" s="176">
        <f t="shared" si="486"/>
        <v>-1.7091959557053338</v>
      </c>
    </row>
    <row r="3490" spans="1:7">
      <c r="A3490" s="95">
        <v>45315</v>
      </c>
      <c r="B3490">
        <v>2178</v>
      </c>
      <c r="D3490" s="176">
        <f t="shared" si="485"/>
        <v>1.0310059171597634</v>
      </c>
      <c r="E3490" s="176">
        <f t="shared" si="486"/>
        <v>-3.1005917159763419</v>
      </c>
    </row>
    <row r="3491" spans="1:7">
      <c r="A3491" s="95">
        <v>45316</v>
      </c>
      <c r="B3491">
        <v>2186.5</v>
      </c>
      <c r="D3491" s="176">
        <f t="shared" si="485"/>
        <v>1.0039026629935721</v>
      </c>
      <c r="E3491" s="176">
        <f t="shared" si="486"/>
        <v>-0.39026629935721147</v>
      </c>
    </row>
    <row r="3492" spans="1:7">
      <c r="A3492" s="95">
        <v>45317</v>
      </c>
      <c r="B3492">
        <v>2234</v>
      </c>
      <c r="D3492" s="176">
        <f t="shared" ref="D3492:D3496" si="487">+B3492/B3491</f>
        <v>1.021724216784816</v>
      </c>
      <c r="E3492" s="176">
        <f t="shared" ref="E3492:E3496" si="488">(1-D3492)*100</f>
        <v>-2.1724216784815953</v>
      </c>
      <c r="F3492" s="176">
        <f>+B3492/B3487</f>
        <v>1.0836769342711619</v>
      </c>
      <c r="G3492" s="176">
        <f>(1-F3492)*100</f>
        <v>-8.3676934271161851</v>
      </c>
    </row>
    <row r="3493" spans="1:7">
      <c r="A3493" s="95">
        <v>45320</v>
      </c>
      <c r="B3493">
        <v>2250.5</v>
      </c>
      <c r="D3493" s="176">
        <f t="shared" si="487"/>
        <v>1.0073858549686661</v>
      </c>
      <c r="E3493" s="176">
        <f t="shared" si="488"/>
        <v>-0.73858549686660613</v>
      </c>
    </row>
    <row r="3494" spans="1:7">
      <c r="A3494" s="95">
        <v>45321</v>
      </c>
      <c r="B3494">
        <v>2280.5</v>
      </c>
      <c r="D3494" s="176">
        <f t="shared" si="487"/>
        <v>1.0133303710286603</v>
      </c>
      <c r="E3494" s="176">
        <f t="shared" si="488"/>
        <v>-1.3330371028660304</v>
      </c>
    </row>
    <row r="3495" spans="1:7">
      <c r="A3495" s="95">
        <v>45322</v>
      </c>
      <c r="B3495">
        <v>2287</v>
      </c>
      <c r="D3495" s="176">
        <f t="shared" si="487"/>
        <v>1.0028502521376892</v>
      </c>
      <c r="E3495" s="176">
        <f t="shared" si="488"/>
        <v>-0.28502521376891909</v>
      </c>
    </row>
    <row r="3496" spans="1:7">
      <c r="A3496" s="95">
        <v>45323</v>
      </c>
      <c r="B3496">
        <v>2297</v>
      </c>
      <c r="D3496" s="176">
        <f t="shared" si="487"/>
        <v>1.0043725404459991</v>
      </c>
      <c r="E3496" s="176">
        <f t="shared" si="488"/>
        <v>-0.43725404459991069</v>
      </c>
    </row>
    <row r="3497" spans="1:7">
      <c r="A3497" s="95">
        <v>45324</v>
      </c>
      <c r="B3497">
        <v>2292</v>
      </c>
      <c r="D3497" s="176">
        <f t="shared" ref="D3497:D3503" si="489">+B3497/B3496</f>
        <v>0.99782324771441011</v>
      </c>
      <c r="E3497" s="176">
        <f t="shared" ref="E3497:E3503" si="490">(1-D3497)*100</f>
        <v>0.21767522855898891</v>
      </c>
      <c r="F3497" s="176">
        <f>+B3497/B3492</f>
        <v>1.0259623992837958</v>
      </c>
      <c r="G3497" s="176">
        <f>(1-F3497)*100</f>
        <v>-2.5962399283795845</v>
      </c>
    </row>
    <row r="3498" spans="1:7">
      <c r="A3498" s="95">
        <v>45327</v>
      </c>
      <c r="B3498">
        <v>2284.5</v>
      </c>
      <c r="D3498" s="176">
        <f t="shared" si="489"/>
        <v>0.99672774869109948</v>
      </c>
      <c r="E3498" s="176">
        <f t="shared" si="490"/>
        <v>0.32722513089005201</v>
      </c>
    </row>
    <row r="3499" spans="1:7">
      <c r="A3499" s="95">
        <v>45328</v>
      </c>
      <c r="B3499">
        <v>2278</v>
      </c>
      <c r="D3499" s="176">
        <f t="shared" si="489"/>
        <v>0.99715473845480407</v>
      </c>
      <c r="E3499" s="176">
        <f t="shared" si="490"/>
        <v>0.28452615451959318</v>
      </c>
    </row>
    <row r="3500" spans="1:7">
      <c r="A3500" s="95">
        <v>45329</v>
      </c>
      <c r="B3500">
        <v>2254.5</v>
      </c>
      <c r="D3500" s="176">
        <f t="shared" si="489"/>
        <v>0.98968393327480242</v>
      </c>
      <c r="E3500" s="176">
        <f t="shared" si="490"/>
        <v>1.0316066725197581</v>
      </c>
    </row>
    <row r="3501" spans="1:7">
      <c r="A3501" s="95">
        <v>45330</v>
      </c>
      <c r="B3501">
        <v>2247</v>
      </c>
      <c r="D3501" s="176">
        <f t="shared" si="489"/>
        <v>0.99667332002661346</v>
      </c>
      <c r="E3501" s="176">
        <f t="shared" si="490"/>
        <v>0.33266799733865371</v>
      </c>
    </row>
    <row r="3502" spans="1:7">
      <c r="A3502" s="95">
        <v>45331</v>
      </c>
      <c r="B3502">
        <v>2223.5</v>
      </c>
      <c r="D3502" s="176">
        <f t="shared" si="489"/>
        <v>0.98954161103693816</v>
      </c>
      <c r="E3502" s="176">
        <f t="shared" si="490"/>
        <v>1.0458388963061838</v>
      </c>
      <c r="F3502" s="176">
        <f>+B3502/B3497</f>
        <v>0.9701134380453752</v>
      </c>
      <c r="G3502" s="176">
        <f>(1-F3502)*100</f>
        <v>2.9886561954624802</v>
      </c>
    </row>
    <row r="3503" spans="1:7">
      <c r="A3503" s="103">
        <v>45334</v>
      </c>
      <c r="B3503" s="189">
        <v>2223.5</v>
      </c>
      <c r="D3503" s="176">
        <f t="shared" si="489"/>
        <v>1</v>
      </c>
      <c r="E3503" s="176">
        <f t="shared" si="490"/>
        <v>0</v>
      </c>
    </row>
    <row r="3504" spans="1:7">
      <c r="A3504" s="103">
        <v>45335</v>
      </c>
      <c r="B3504" s="189">
        <v>2223.5</v>
      </c>
      <c r="D3504" s="176">
        <f t="shared" ref="D3504:D3510" si="491">+B3504/B3503</f>
        <v>1</v>
      </c>
      <c r="E3504" s="176">
        <f t="shared" ref="E3504:E3510" si="492">(1-D3504)*100</f>
        <v>0</v>
      </c>
    </row>
    <row r="3505" spans="1:7">
      <c r="A3505" s="95">
        <v>45336</v>
      </c>
      <c r="B3505">
        <v>2229.5</v>
      </c>
      <c r="D3505" s="176">
        <f t="shared" si="491"/>
        <v>1.0026984483921746</v>
      </c>
      <c r="E3505" s="176">
        <f t="shared" si="492"/>
        <v>-0.26984483921745905</v>
      </c>
    </row>
    <row r="3506" spans="1:7">
      <c r="A3506" s="95">
        <v>45337</v>
      </c>
      <c r="B3506">
        <v>2222</v>
      </c>
      <c r="D3506" s="176">
        <f t="shared" si="491"/>
        <v>0.99663601704418026</v>
      </c>
      <c r="E3506" s="176">
        <f t="shared" si="492"/>
        <v>0.33639829558197443</v>
      </c>
    </row>
    <row r="3507" spans="1:7">
      <c r="A3507" s="95">
        <v>45338</v>
      </c>
      <c r="B3507">
        <v>2227</v>
      </c>
      <c r="D3507" s="176">
        <f t="shared" si="491"/>
        <v>1.0022502250225023</v>
      </c>
      <c r="E3507" s="176">
        <f t="shared" si="492"/>
        <v>-0.22502250225022724</v>
      </c>
      <c r="F3507" s="176">
        <f>+B3507/B3502</f>
        <v>1.001574094895435</v>
      </c>
      <c r="G3507" s="176">
        <f>(1-F3507)*100</f>
        <v>-0.15740948954350298</v>
      </c>
    </row>
    <row r="3508" spans="1:7">
      <c r="A3508" s="95">
        <v>45341</v>
      </c>
      <c r="B3508">
        <v>2242.5</v>
      </c>
      <c r="D3508" s="176">
        <f t="shared" si="491"/>
        <v>1.006960035922766</v>
      </c>
      <c r="E3508" s="176">
        <f t="shared" si="492"/>
        <v>-0.69600359227659503</v>
      </c>
    </row>
    <row r="3509" spans="1:7">
      <c r="A3509" s="95">
        <v>45342</v>
      </c>
      <c r="B3509">
        <v>2253.5</v>
      </c>
      <c r="D3509" s="176">
        <f t="shared" si="491"/>
        <v>1.0049052396878484</v>
      </c>
      <c r="E3509" s="176">
        <f t="shared" si="492"/>
        <v>-0.4905239687848395</v>
      </c>
    </row>
    <row r="3510" spans="1:7">
      <c r="A3510" s="95">
        <v>45343</v>
      </c>
      <c r="B3510">
        <v>2263.5</v>
      </c>
      <c r="D3510" s="176">
        <f t="shared" si="491"/>
        <v>1.0044375416019524</v>
      </c>
      <c r="E3510" s="176">
        <f t="shared" si="492"/>
        <v>-0.44375416019524216</v>
      </c>
    </row>
    <row r="3511" spans="1:7">
      <c r="A3511" s="95">
        <v>45344</v>
      </c>
      <c r="B3511">
        <v>2258.5</v>
      </c>
      <c r="D3511" s="176">
        <f t="shared" ref="D3511:D3512" si="493">+B3511/B3510</f>
        <v>0.99779103158824833</v>
      </c>
      <c r="E3511" s="176">
        <f t="shared" ref="E3511:E3512" si="494">(1-D3511)*100</f>
        <v>0.22089684117516661</v>
      </c>
    </row>
    <row r="3512" spans="1:7">
      <c r="A3512" s="95">
        <v>45345</v>
      </c>
      <c r="B3512">
        <v>2243</v>
      </c>
      <c r="D3512" s="176">
        <f t="shared" si="493"/>
        <v>0.99313703785698471</v>
      </c>
      <c r="E3512" s="176">
        <f t="shared" si="494"/>
        <v>0.68629621430152943</v>
      </c>
      <c r="F3512" s="176">
        <f>+B3512/B3507</f>
        <v>1.0071845532105972</v>
      </c>
      <c r="G3512" s="176">
        <f>(1-F3512)*100</f>
        <v>-0.71845532105971888</v>
      </c>
    </row>
    <row r="3513" spans="1:7">
      <c r="A3513" s="95">
        <v>45348</v>
      </c>
      <c r="B3513">
        <v>2239.5</v>
      </c>
      <c r="D3513" s="176">
        <f t="shared" ref="D3513:D3514" si="495">+B3513/B3512</f>
        <v>0.99843958983504233</v>
      </c>
      <c r="E3513" s="176">
        <f t="shared" ref="E3513:E3514" si="496">(1-D3513)*100</f>
        <v>0.15604101649576707</v>
      </c>
    </row>
    <row r="3514" spans="1:7">
      <c r="A3514" s="95">
        <v>45349</v>
      </c>
      <c r="B3514">
        <v>2238.5</v>
      </c>
      <c r="D3514" s="176">
        <f t="shared" si="495"/>
        <v>0.99955347175708864</v>
      </c>
      <c r="E3514" s="176">
        <f t="shared" si="496"/>
        <v>4.4652824291135929E-2</v>
      </c>
    </row>
    <row r="3515" spans="1:7">
      <c r="A3515" s="95">
        <v>45350</v>
      </c>
      <c r="B3515">
        <v>2232</v>
      </c>
      <c r="D3515" s="176">
        <f t="shared" ref="D3515:D3517" si="497">+B3515/B3514</f>
        <v>0.9970962698235426</v>
      </c>
      <c r="E3515" s="176">
        <f t="shared" ref="E3515:E3517" si="498">(1-D3515)*100</f>
        <v>0.29037301764573975</v>
      </c>
    </row>
    <row r="3516" spans="1:7">
      <c r="A3516" s="95">
        <v>45351</v>
      </c>
      <c r="B3516">
        <v>2222</v>
      </c>
      <c r="D3516" s="176">
        <f t="shared" si="497"/>
        <v>0.99551971326164879</v>
      </c>
      <c r="E3516" s="176">
        <f t="shared" si="498"/>
        <v>0.44802867383512135</v>
      </c>
    </row>
    <row r="3517" spans="1:7">
      <c r="A3517" s="95">
        <v>45352</v>
      </c>
      <c r="B3517">
        <v>2185.5</v>
      </c>
      <c r="D3517" s="176">
        <f t="shared" si="497"/>
        <v>0.98357335733573359</v>
      </c>
      <c r="E3517" s="176">
        <f t="shared" si="498"/>
        <v>1.6426642664266411</v>
      </c>
      <c r="F3517" s="176">
        <f>+B3517/B3512</f>
        <v>0.97436469014712435</v>
      </c>
      <c r="G3517" s="176">
        <f>(1-F3517)*100</f>
        <v>2.5635309852875654</v>
      </c>
    </row>
    <row r="3518" spans="1:7">
      <c r="A3518" s="95">
        <v>45355</v>
      </c>
      <c r="B3518">
        <v>2192.5</v>
      </c>
      <c r="D3518" s="176">
        <f t="shared" ref="D3518:D3525" si="499">+B3518/B3517</f>
        <v>1.0032029283916724</v>
      </c>
      <c r="E3518" s="176">
        <f t="shared" ref="E3518:E3525" si="500">(1-D3518)*100</f>
        <v>-0.3202928391672355</v>
      </c>
    </row>
    <row r="3519" spans="1:7">
      <c r="A3519" s="95">
        <v>45356</v>
      </c>
      <c r="B3519">
        <v>2183.5</v>
      </c>
      <c r="D3519" s="176">
        <f t="shared" si="499"/>
        <v>0.99589509692132272</v>
      </c>
      <c r="E3519" s="176">
        <f t="shared" si="500"/>
        <v>0.410490307867728</v>
      </c>
    </row>
    <row r="3520" spans="1:7">
      <c r="A3520" s="95">
        <v>45357</v>
      </c>
      <c r="B3520">
        <v>2182</v>
      </c>
      <c r="D3520" s="176">
        <f t="shared" si="499"/>
        <v>0.99931302953972978</v>
      </c>
      <c r="E3520" s="176">
        <f t="shared" si="500"/>
        <v>6.869704602702198E-2</v>
      </c>
    </row>
    <row r="3521" spans="1:7">
      <c r="A3521" s="95">
        <v>45358</v>
      </c>
      <c r="B3521">
        <v>2174.5</v>
      </c>
      <c r="D3521" s="176">
        <f t="shared" si="499"/>
        <v>0.99656278643446383</v>
      </c>
      <c r="E3521" s="176">
        <f t="shared" si="500"/>
        <v>0.3437213565536168</v>
      </c>
    </row>
    <row r="3522" spans="1:7">
      <c r="A3522" s="95">
        <v>45359</v>
      </c>
      <c r="B3522">
        <v>2138.5</v>
      </c>
      <c r="D3522" s="176">
        <f t="shared" si="499"/>
        <v>0.98344446999310187</v>
      </c>
      <c r="E3522" s="176">
        <f t="shared" si="500"/>
        <v>1.6555530006898134</v>
      </c>
      <c r="F3522" s="176">
        <f>+B3522/B3517</f>
        <v>0.978494623655914</v>
      </c>
      <c r="G3522" s="176">
        <f>(1-F3522)*100</f>
        <v>2.1505376344086002</v>
      </c>
    </row>
    <row r="3523" spans="1:7">
      <c r="A3523" s="95">
        <v>45362</v>
      </c>
      <c r="B3523">
        <v>2149</v>
      </c>
      <c r="D3523" s="176">
        <f t="shared" si="499"/>
        <v>1.0049099836333879</v>
      </c>
      <c r="E3523" s="176">
        <f t="shared" si="500"/>
        <v>-0.49099836333879043</v>
      </c>
    </row>
    <row r="3524" spans="1:7">
      <c r="A3524" s="95">
        <v>45363</v>
      </c>
      <c r="B3524">
        <v>2157</v>
      </c>
      <c r="D3524" s="176">
        <f t="shared" si="499"/>
        <v>1.0037226617031176</v>
      </c>
      <c r="E3524" s="176">
        <f t="shared" si="500"/>
        <v>-0.37226617031176357</v>
      </c>
    </row>
    <row r="3525" spans="1:7">
      <c r="A3525" s="95">
        <v>45364</v>
      </c>
      <c r="B3525">
        <v>2168</v>
      </c>
      <c r="D3525" s="176">
        <f t="shared" si="499"/>
        <v>1.0050996754751971</v>
      </c>
      <c r="E3525" s="176">
        <f t="shared" si="500"/>
        <v>-0.50996754751970741</v>
      </c>
    </row>
    <row r="3526" spans="1:7">
      <c r="A3526" s="95">
        <v>45365</v>
      </c>
      <c r="B3526">
        <v>2193</v>
      </c>
      <c r="D3526" s="176">
        <f t="shared" ref="D3526:D3532" si="501">+B3526/B3525</f>
        <v>1.0115313653136531</v>
      </c>
      <c r="E3526" s="176">
        <f t="shared" ref="E3526:E3532" si="502">(1-D3526)*100</f>
        <v>-1.1531365313653064</v>
      </c>
    </row>
    <row r="3527" spans="1:7">
      <c r="A3527" s="95">
        <v>45366</v>
      </c>
      <c r="B3527">
        <v>2208.5</v>
      </c>
      <c r="D3527" s="176">
        <f t="shared" si="501"/>
        <v>1.0070679434564525</v>
      </c>
      <c r="E3527" s="176">
        <f t="shared" si="502"/>
        <v>-0.70679434564524524</v>
      </c>
      <c r="F3527" s="176">
        <f>+B3527/B3522</f>
        <v>1.032733224222586</v>
      </c>
      <c r="G3527" s="176">
        <f>(1-F3527)*100</f>
        <v>-3.2733224222585955</v>
      </c>
    </row>
    <row r="3528" spans="1:7">
      <c r="A3528" s="95">
        <v>45369</v>
      </c>
      <c r="B3528">
        <v>2240.5</v>
      </c>
      <c r="D3528" s="176">
        <f t="shared" si="501"/>
        <v>1.0144894724926421</v>
      </c>
      <c r="E3528" s="176">
        <f t="shared" si="502"/>
        <v>-1.4489472492642097</v>
      </c>
    </row>
    <row r="3529" spans="1:7">
      <c r="A3529" s="95">
        <v>45370</v>
      </c>
      <c r="B3529">
        <v>2246.5</v>
      </c>
      <c r="D3529" s="176">
        <f t="shared" si="501"/>
        <v>1.0026779736665923</v>
      </c>
      <c r="E3529" s="176">
        <f t="shared" si="502"/>
        <v>-0.26779736665922815</v>
      </c>
    </row>
    <row r="3530" spans="1:7">
      <c r="A3530" s="95">
        <v>45371</v>
      </c>
      <c r="B3530">
        <v>2275.5</v>
      </c>
      <c r="D3530" s="176">
        <f t="shared" si="501"/>
        <v>1.0129089695081237</v>
      </c>
      <c r="E3530" s="176">
        <f t="shared" si="502"/>
        <v>-1.2908969508123702</v>
      </c>
    </row>
    <row r="3531" spans="1:7">
      <c r="A3531" s="95">
        <v>45372</v>
      </c>
      <c r="B3531">
        <v>2299</v>
      </c>
      <c r="D3531" s="176">
        <f t="shared" si="501"/>
        <v>1.010327400571303</v>
      </c>
      <c r="E3531" s="176">
        <f t="shared" si="502"/>
        <v>-1.0327400571302991</v>
      </c>
    </row>
    <row r="3532" spans="1:7">
      <c r="A3532" s="95">
        <v>45373</v>
      </c>
      <c r="B3532">
        <v>2334.5</v>
      </c>
      <c r="D3532" s="176">
        <f t="shared" si="501"/>
        <v>1.0154414963027403</v>
      </c>
      <c r="E3532" s="176">
        <f t="shared" si="502"/>
        <v>-1.5441496302740276</v>
      </c>
      <c r="F3532" s="176">
        <f>+B3532/B3527</f>
        <v>1.0570522979397781</v>
      </c>
      <c r="G3532" s="176">
        <f>(1-F3532)*100</f>
        <v>-5.7052297939778063</v>
      </c>
    </row>
    <row r="3533" spans="1:7">
      <c r="A3533" s="95">
        <v>45376</v>
      </c>
      <c r="B3533">
        <v>2367.5</v>
      </c>
      <c r="D3533" s="176">
        <f t="shared" ref="D3533:D3534" si="503">+B3533/B3532</f>
        <v>1.014135789248233</v>
      </c>
      <c r="E3533" s="176">
        <f t="shared" ref="E3533:E3534" si="504">(1-D3533)*100</f>
        <v>-1.4135789248232999</v>
      </c>
    </row>
    <row r="3534" spans="1:7">
      <c r="A3534" s="95">
        <v>45377</v>
      </c>
      <c r="B3534">
        <v>2381</v>
      </c>
      <c r="D3534" s="176">
        <f t="shared" si="503"/>
        <v>1.0057022175290391</v>
      </c>
      <c r="E3534" s="176">
        <f t="shared" si="504"/>
        <v>-0.57022175290390997</v>
      </c>
    </row>
    <row r="3535" spans="1:7">
      <c r="A3535" s="95">
        <v>45378</v>
      </c>
      <c r="B3535">
        <v>2406.5</v>
      </c>
      <c r="D3535" s="176">
        <f t="shared" ref="D3535:D3536" si="505">+B3535/B3534</f>
        <v>1.0107097858042839</v>
      </c>
      <c r="E3535" s="176">
        <f t="shared" ref="E3535:E3536" si="506">(1-D3535)*100</f>
        <v>-1.0709785804283944</v>
      </c>
    </row>
    <row r="3536" spans="1:7">
      <c r="A3536" s="95">
        <v>45379</v>
      </c>
      <c r="B3536">
        <v>2411.5</v>
      </c>
      <c r="D3536" s="176">
        <f t="shared" si="505"/>
        <v>1.0020777062123416</v>
      </c>
      <c r="E3536" s="176">
        <f t="shared" si="506"/>
        <v>-0.20777062123416012</v>
      </c>
      <c r="F3536" s="176">
        <f>+B3536/B3531</f>
        <v>1.0489343192692475</v>
      </c>
      <c r="G3536" s="176">
        <f>(1-F3536)*100</f>
        <v>-4.8934319269247517</v>
      </c>
    </row>
    <row r="3537" spans="1:7">
      <c r="A3537" s="95">
        <v>45383</v>
      </c>
      <c r="B3537">
        <v>2435.5</v>
      </c>
      <c r="D3537" s="176">
        <f t="shared" ref="D3537:D3546" si="507">+B3537/B3536</f>
        <v>1.0099523118391043</v>
      </c>
      <c r="E3537" s="176">
        <f t="shared" ref="E3537:E3546" si="508">(1-D3537)*100</f>
        <v>-0.99523118391042775</v>
      </c>
    </row>
    <row r="3538" spans="1:7">
      <c r="A3538" s="95">
        <v>45384</v>
      </c>
      <c r="B3538">
        <v>2454</v>
      </c>
      <c r="D3538" s="176">
        <f t="shared" si="507"/>
        <v>1.0075959761855882</v>
      </c>
      <c r="E3538" s="176">
        <f t="shared" si="508"/>
        <v>-0.75959761855881602</v>
      </c>
    </row>
    <row r="3539" spans="1:7">
      <c r="A3539" s="95">
        <v>45385</v>
      </c>
      <c r="B3539">
        <v>2468.5</v>
      </c>
      <c r="D3539" s="176">
        <f t="shared" si="507"/>
        <v>1.0059087204563977</v>
      </c>
      <c r="E3539" s="176">
        <f t="shared" si="508"/>
        <v>-0.59087204563976758</v>
      </c>
    </row>
    <row r="3540" spans="1:7">
      <c r="A3540" s="95">
        <v>45386</v>
      </c>
      <c r="B3540">
        <v>2436</v>
      </c>
      <c r="D3540" s="176">
        <f t="shared" si="507"/>
        <v>0.98683410978326924</v>
      </c>
      <c r="E3540" s="176">
        <f t="shared" si="508"/>
        <v>1.3165890216730758</v>
      </c>
    </row>
    <row r="3541" spans="1:7">
      <c r="A3541" s="95">
        <v>45387</v>
      </c>
      <c r="B3541">
        <v>2420.5</v>
      </c>
      <c r="D3541" s="176">
        <f t="shared" si="507"/>
        <v>0.99363711001642041</v>
      </c>
      <c r="E3541" s="176">
        <f t="shared" si="508"/>
        <v>0.63628899835795893</v>
      </c>
      <c r="F3541" s="176">
        <f>+B3541/B3536</f>
        <v>1.003732116939664</v>
      </c>
      <c r="G3541" s="176">
        <f>(1-F3541)*100</f>
        <v>-0.37321169396640208</v>
      </c>
    </row>
    <row r="3542" spans="1:7">
      <c r="A3542" s="95">
        <v>45390</v>
      </c>
      <c r="B3542">
        <v>2402.5</v>
      </c>
      <c r="D3542" s="176">
        <f t="shared" si="507"/>
        <v>0.99256351993389791</v>
      </c>
      <c r="E3542" s="176">
        <f t="shared" si="508"/>
        <v>0.74364800661020913</v>
      </c>
    </row>
    <row r="3543" spans="1:7">
      <c r="A3543" s="95">
        <v>45391</v>
      </c>
      <c r="B3543">
        <v>2444.5</v>
      </c>
      <c r="D3543" s="176">
        <f t="shared" si="507"/>
        <v>1.0174817898022892</v>
      </c>
      <c r="E3543" s="176">
        <f t="shared" si="508"/>
        <v>-1.7481789802289205</v>
      </c>
    </row>
    <row r="3544" spans="1:7">
      <c r="A3544" s="95">
        <v>45392</v>
      </c>
      <c r="B3544">
        <v>2482</v>
      </c>
      <c r="D3544" s="176">
        <f t="shared" si="507"/>
        <v>1.0153405604418082</v>
      </c>
      <c r="E3544" s="176">
        <f t="shared" si="508"/>
        <v>-1.5340560441808204</v>
      </c>
    </row>
    <row r="3545" spans="1:7">
      <c r="A3545" s="95">
        <v>45393</v>
      </c>
      <c r="B3545">
        <v>2571.5</v>
      </c>
      <c r="D3545" s="176">
        <f t="shared" si="507"/>
        <v>1.0360596293311846</v>
      </c>
      <c r="E3545" s="176">
        <f t="shared" si="508"/>
        <v>-3.6059629331184562</v>
      </c>
    </row>
    <row r="3546" spans="1:7">
      <c r="A3546" s="95">
        <v>45394</v>
      </c>
      <c r="B3546">
        <v>2620</v>
      </c>
      <c r="D3546" s="176">
        <f t="shared" si="507"/>
        <v>1.0188605872059109</v>
      </c>
      <c r="E3546" s="176">
        <f t="shared" si="508"/>
        <v>-1.8860587205910884</v>
      </c>
      <c r="F3546" s="176">
        <f>+B3546/B3541</f>
        <v>1.0824209873992976</v>
      </c>
      <c r="G3546" s="176">
        <f>(1-F3546)*100</f>
        <v>-8.2420987399297587</v>
      </c>
    </row>
    <row r="3547" spans="1:7">
      <c r="A3547" s="95">
        <v>45397</v>
      </c>
      <c r="B3547">
        <v>2628</v>
      </c>
      <c r="D3547" s="176">
        <f t="shared" ref="D3547:D3553" si="509">+B3547/B3546</f>
        <v>1.0030534351145037</v>
      </c>
      <c r="E3547" s="176">
        <f t="shared" ref="E3547:E3553" si="510">(1-D3547)*100</f>
        <v>-0.30534351145037331</v>
      </c>
    </row>
    <row r="3548" spans="1:7">
      <c r="A3548" s="95">
        <v>45398</v>
      </c>
      <c r="B3548">
        <v>2625</v>
      </c>
      <c r="D3548" s="176">
        <f t="shared" si="509"/>
        <v>0.99885844748858443</v>
      </c>
      <c r="E3548" s="176">
        <f t="shared" si="510"/>
        <v>0.11415525114155667</v>
      </c>
    </row>
    <row r="3549" spans="1:7">
      <c r="A3549" s="95">
        <v>45399</v>
      </c>
      <c r="B3549">
        <v>2576</v>
      </c>
      <c r="D3549" s="176">
        <f t="shared" si="509"/>
        <v>0.98133333333333328</v>
      </c>
      <c r="E3549" s="176">
        <f t="shared" si="510"/>
        <v>1.866666666666672</v>
      </c>
    </row>
    <row r="3550" spans="1:7">
      <c r="A3550" s="95">
        <v>45400</v>
      </c>
      <c r="B3550">
        <v>2546</v>
      </c>
      <c r="D3550" s="176">
        <f t="shared" si="509"/>
        <v>0.98835403726708071</v>
      </c>
      <c r="E3550" s="176">
        <f t="shared" si="510"/>
        <v>1.1645962732919291</v>
      </c>
    </row>
    <row r="3551" spans="1:7">
      <c r="A3551" s="95">
        <v>45401</v>
      </c>
      <c r="B3551">
        <v>2490</v>
      </c>
      <c r="D3551" s="176">
        <f t="shared" si="509"/>
        <v>0.97800471327572658</v>
      </c>
      <c r="E3551" s="176">
        <f t="shared" si="510"/>
        <v>2.1995286724273422</v>
      </c>
      <c r="F3551" s="176">
        <f>+B3551/B3546</f>
        <v>0.95038167938931295</v>
      </c>
      <c r="G3551" s="176">
        <f>(1-F3551)*100</f>
        <v>4.961832061068705</v>
      </c>
    </row>
    <row r="3552" spans="1:7">
      <c r="A3552" s="95">
        <v>45404</v>
      </c>
      <c r="B3552">
        <v>2429</v>
      </c>
      <c r="D3552" s="176">
        <f t="shared" si="509"/>
        <v>0.9755020080321285</v>
      </c>
      <c r="E3552" s="176">
        <f t="shared" si="510"/>
        <v>2.4497991967871502</v>
      </c>
    </row>
    <row r="3553" spans="1:7">
      <c r="A3553" s="95">
        <v>45405</v>
      </c>
      <c r="B3553">
        <v>2405</v>
      </c>
      <c r="D3553" s="176">
        <f t="shared" si="509"/>
        <v>0.9901193906957596</v>
      </c>
      <c r="E3553" s="176">
        <f t="shared" si="510"/>
        <v>0.98806093042403953</v>
      </c>
    </row>
    <row r="3554" spans="1:7">
      <c r="A3554" s="95">
        <v>45406</v>
      </c>
      <c r="B3554">
        <v>2401.5</v>
      </c>
      <c r="D3554" s="176">
        <f t="shared" ref="D3554:D3556" si="511">+B3554/B3553</f>
        <v>0.99854469854469852</v>
      </c>
      <c r="E3554" s="176">
        <f t="shared" ref="E3554:E3556" si="512">(1-D3554)*100</f>
        <v>0.14553014553014831</v>
      </c>
    </row>
    <row r="3555" spans="1:7">
      <c r="A3555" s="95">
        <v>45407</v>
      </c>
      <c r="B3555">
        <v>2420</v>
      </c>
      <c r="D3555" s="176">
        <f t="shared" si="511"/>
        <v>1.0077035186341869</v>
      </c>
      <c r="E3555" s="176">
        <f t="shared" si="512"/>
        <v>-0.77035186341869455</v>
      </c>
    </row>
    <row r="3556" spans="1:7">
      <c r="A3556" s="95">
        <v>45408</v>
      </c>
      <c r="B3556">
        <v>2429.5</v>
      </c>
      <c r="D3556" s="176">
        <f t="shared" si="511"/>
        <v>1.0039256198347108</v>
      </c>
      <c r="E3556" s="176">
        <f t="shared" si="512"/>
        <v>-0.39256198347108473</v>
      </c>
      <c r="F3556" s="176">
        <f>+B3556/B3551</f>
        <v>0.97570281124497993</v>
      </c>
      <c r="G3556" s="176">
        <f>(1-F3556)*100</f>
        <v>2.4297188755020072</v>
      </c>
    </row>
    <row r="3557" spans="1:7">
      <c r="A3557" s="95">
        <v>45411</v>
      </c>
      <c r="B3557">
        <v>2435.5</v>
      </c>
      <c r="D3557" s="176">
        <f t="shared" ref="D3557:D3568" si="513">+B3557/B3556</f>
        <v>1.0024696439596625</v>
      </c>
      <c r="E3557" s="176">
        <f t="shared" ref="E3557:E3568" si="514">(1-D3557)*100</f>
        <v>-0.24696439596625375</v>
      </c>
    </row>
    <row r="3558" spans="1:7">
      <c r="A3558" s="95">
        <v>45412</v>
      </c>
      <c r="B3558">
        <v>2451.5</v>
      </c>
      <c r="D3558" s="176">
        <f t="shared" si="513"/>
        <v>1.0065694929172655</v>
      </c>
      <c r="E3558" s="176">
        <f t="shared" si="514"/>
        <v>-0.65694929172654959</v>
      </c>
    </row>
    <row r="3559" spans="1:7">
      <c r="A3559" s="103">
        <v>45413</v>
      </c>
      <c r="B3559" s="189">
        <v>2451.5</v>
      </c>
      <c r="D3559" s="176">
        <f t="shared" si="513"/>
        <v>1</v>
      </c>
      <c r="E3559" s="176">
        <f t="shared" si="514"/>
        <v>0</v>
      </c>
    </row>
    <row r="3560" spans="1:7">
      <c r="A3560" s="95">
        <v>45414</v>
      </c>
      <c r="B3560">
        <v>2457</v>
      </c>
      <c r="D3560" s="176">
        <f t="shared" si="513"/>
        <v>1.0022435243728329</v>
      </c>
      <c r="E3560" s="176">
        <f t="shared" si="514"/>
        <v>-0.22435243728329279</v>
      </c>
    </row>
    <row r="3561" spans="1:7">
      <c r="A3561" s="95">
        <v>45415</v>
      </c>
      <c r="B3561">
        <v>2462</v>
      </c>
      <c r="D3561" s="176">
        <f t="shared" si="513"/>
        <v>1.002035002035002</v>
      </c>
      <c r="E3561" s="176">
        <f t="shared" si="514"/>
        <v>-0.20350020350019538</v>
      </c>
      <c r="F3561" s="176">
        <f>+B3561/B3556</f>
        <v>1.0133772381148385</v>
      </c>
      <c r="G3561" s="176">
        <f>(1-F3561)*100</f>
        <v>-1.3377238114838486</v>
      </c>
    </row>
    <row r="3562" spans="1:7">
      <c r="A3562" s="103">
        <v>45418</v>
      </c>
      <c r="B3562">
        <v>2465</v>
      </c>
      <c r="D3562" s="176">
        <f t="shared" si="513"/>
        <v>1.0012185215272136</v>
      </c>
      <c r="E3562" s="176">
        <f t="shared" si="514"/>
        <v>-0.12185215272135785</v>
      </c>
    </row>
    <row r="3563" spans="1:7">
      <c r="A3563" s="95">
        <v>45419</v>
      </c>
      <c r="B3563">
        <v>2458.5</v>
      </c>
      <c r="D3563" s="176">
        <f t="shared" si="513"/>
        <v>0.99736308316430022</v>
      </c>
      <c r="E3563" s="176">
        <f t="shared" si="514"/>
        <v>0.26369168356997763</v>
      </c>
    </row>
    <row r="3564" spans="1:7">
      <c r="A3564" s="95">
        <v>45420</v>
      </c>
      <c r="B3564">
        <v>2461.5</v>
      </c>
      <c r="D3564" s="176">
        <f t="shared" si="513"/>
        <v>1.0012202562538133</v>
      </c>
      <c r="E3564" s="176">
        <f t="shared" si="514"/>
        <v>-0.12202562538132788</v>
      </c>
    </row>
    <row r="3565" spans="1:7">
      <c r="A3565" s="95">
        <v>45421</v>
      </c>
      <c r="B3565">
        <v>2448.5</v>
      </c>
      <c r="D3565" s="176">
        <f t="shared" si="513"/>
        <v>0.99471866747917936</v>
      </c>
      <c r="E3565" s="176">
        <f t="shared" si="514"/>
        <v>0.52813325208206363</v>
      </c>
    </row>
    <row r="3566" spans="1:7">
      <c r="A3566" s="95">
        <v>45422</v>
      </c>
      <c r="B3566">
        <v>2441</v>
      </c>
      <c r="D3566" s="176">
        <f t="shared" si="513"/>
        <v>0.99693690014294467</v>
      </c>
      <c r="E3566" s="176">
        <f t="shared" si="514"/>
        <v>0.30630998570553292</v>
      </c>
      <c r="F3566" s="176">
        <f>+B3566/B3561</f>
        <v>0.99147034930950451</v>
      </c>
      <c r="G3566" s="176">
        <f>(1-F3566)*100</f>
        <v>0.85296506904954938</v>
      </c>
    </row>
    <row r="3567" spans="1:7">
      <c r="A3567" s="95">
        <v>45425</v>
      </c>
      <c r="B3567">
        <v>2426.5</v>
      </c>
      <c r="D3567" s="176">
        <f t="shared" si="513"/>
        <v>0.99405981155264234</v>
      </c>
      <c r="E3567" s="176">
        <f t="shared" si="514"/>
        <v>0.59401884473576638</v>
      </c>
    </row>
    <row r="3568" spans="1:7">
      <c r="A3568" s="95">
        <v>45426</v>
      </c>
      <c r="B3568">
        <v>2414.5</v>
      </c>
      <c r="D3568" s="176">
        <f t="shared" si="513"/>
        <v>0.99505460539872248</v>
      </c>
      <c r="E3568" s="176">
        <f t="shared" si="514"/>
        <v>0.49453946012775196</v>
      </c>
    </row>
    <row r="3569" spans="1:7">
      <c r="A3569" s="95">
        <v>45427</v>
      </c>
      <c r="B3569">
        <v>2411</v>
      </c>
      <c r="D3569" s="176">
        <f t="shared" ref="D3569:D3573" si="515">+B3569/B3568</f>
        <v>0.99855042451853382</v>
      </c>
      <c r="E3569" s="176">
        <f t="shared" ref="E3569:E3573" si="516">(1-D3569)*100</f>
        <v>0.1449575481466181</v>
      </c>
    </row>
    <row r="3570" spans="1:7">
      <c r="A3570" s="95">
        <v>45428</v>
      </c>
      <c r="B3570">
        <v>2400.5</v>
      </c>
      <c r="D3570" s="176">
        <f t="shared" si="515"/>
        <v>0.9956449605972626</v>
      </c>
      <c r="E3570" s="176">
        <f t="shared" si="516"/>
        <v>0.4355039402737404</v>
      </c>
    </row>
    <row r="3571" spans="1:7">
      <c r="A3571" s="95">
        <v>45429</v>
      </c>
      <c r="B3571">
        <v>2387</v>
      </c>
      <c r="D3571" s="176">
        <f t="shared" si="515"/>
        <v>0.99437617163091019</v>
      </c>
      <c r="E3571" s="176">
        <f t="shared" si="516"/>
        <v>0.56238283690898117</v>
      </c>
      <c r="F3571" s="176">
        <f>+B3571/B3566</f>
        <v>0.97787791888570263</v>
      </c>
      <c r="G3571" s="176">
        <f>(1-F3571)*100</f>
        <v>2.2122081114297365</v>
      </c>
    </row>
    <row r="3572" spans="1:7">
      <c r="A3572" s="95">
        <v>45432</v>
      </c>
      <c r="B3572">
        <v>2381.5</v>
      </c>
      <c r="D3572" s="176">
        <f t="shared" si="515"/>
        <v>0.99769585253456217</v>
      </c>
      <c r="E3572" s="176">
        <f t="shared" si="516"/>
        <v>0.23041474654378336</v>
      </c>
    </row>
    <row r="3573" spans="1:7">
      <c r="A3573" s="95">
        <v>45433</v>
      </c>
      <c r="B3573">
        <v>2371.5</v>
      </c>
      <c r="D3573" s="176">
        <f t="shared" si="515"/>
        <v>0.99580096577787114</v>
      </c>
      <c r="E3573" s="176">
        <f t="shared" si="516"/>
        <v>0.41990342221288612</v>
      </c>
    </row>
    <row r="3574" spans="1:7">
      <c r="A3574" s="95">
        <v>45434</v>
      </c>
      <c r="B3574">
        <v>2361.5</v>
      </c>
      <c r="D3574" s="176">
        <f t="shared" ref="D3574:D3583" si="517">+B3574/B3573</f>
        <v>0.99578325954037528</v>
      </c>
      <c r="E3574" s="176">
        <f t="shared" ref="E3574:E3583" si="518">(1-D3574)*100</f>
        <v>0.42167404596247238</v>
      </c>
    </row>
    <row r="3575" spans="1:7">
      <c r="A3575" s="95">
        <v>45435</v>
      </c>
      <c r="B3575">
        <v>2345.5</v>
      </c>
      <c r="D3575" s="176">
        <f t="shared" si="517"/>
        <v>0.99322464535253019</v>
      </c>
      <c r="E3575" s="176">
        <f t="shared" si="518"/>
        <v>0.67753546474698112</v>
      </c>
    </row>
    <row r="3576" spans="1:7">
      <c r="A3576" s="95">
        <v>45436</v>
      </c>
      <c r="B3576">
        <v>2346.5</v>
      </c>
      <c r="D3576" s="176">
        <f t="shared" si="517"/>
        <v>1.0004263483265827</v>
      </c>
      <c r="E3576" s="176">
        <f t="shared" si="518"/>
        <v>-4.2634832658272614E-2</v>
      </c>
      <c r="F3576" s="176">
        <f>+B3576/B3571</f>
        <v>0.98303309593632171</v>
      </c>
      <c r="G3576" s="176">
        <f>(1-F3576)*100</f>
        <v>1.696690406367829</v>
      </c>
    </row>
    <row r="3577" spans="1:7">
      <c r="A3577" s="95">
        <v>45439</v>
      </c>
      <c r="B3577">
        <v>2381</v>
      </c>
      <c r="D3577" s="176">
        <f t="shared" si="517"/>
        <v>1.0147027487747708</v>
      </c>
      <c r="E3577" s="176">
        <f t="shared" si="518"/>
        <v>-1.4702748774770846</v>
      </c>
    </row>
    <row r="3578" spans="1:7">
      <c r="A3578" s="95">
        <v>45440</v>
      </c>
      <c r="B3578">
        <v>2430</v>
      </c>
      <c r="D3578" s="176">
        <f t="shared" si="517"/>
        <v>1.0205795884082318</v>
      </c>
      <c r="E3578" s="176">
        <f t="shared" si="518"/>
        <v>-2.0579588408231819</v>
      </c>
    </row>
    <row r="3579" spans="1:7">
      <c r="A3579" s="95">
        <v>45441</v>
      </c>
      <c r="B3579">
        <v>2451</v>
      </c>
      <c r="D3579" s="176">
        <f t="shared" si="517"/>
        <v>1.008641975308642</v>
      </c>
      <c r="E3579" s="176">
        <f t="shared" si="518"/>
        <v>-0.86419753086419693</v>
      </c>
    </row>
    <row r="3580" spans="1:7">
      <c r="A3580" s="95">
        <v>45442</v>
      </c>
      <c r="B3580" s="189">
        <v>2451</v>
      </c>
      <c r="D3580" s="176">
        <f t="shared" si="517"/>
        <v>1</v>
      </c>
      <c r="E3580" s="176">
        <f t="shared" si="518"/>
        <v>0</v>
      </c>
    </row>
    <row r="3581" spans="1:7">
      <c r="A3581" s="95">
        <v>45443</v>
      </c>
      <c r="B3581">
        <v>2424.5</v>
      </c>
      <c r="D3581" s="176">
        <f t="shared" si="517"/>
        <v>0.98918808649530798</v>
      </c>
      <c r="E3581" s="176">
        <f t="shared" si="518"/>
        <v>1.0811913504692017</v>
      </c>
      <c r="F3581" s="176">
        <f>+B3581/B3576</f>
        <v>1.0332409972299168</v>
      </c>
      <c r="G3581" s="176">
        <f>(1-F3581)*100</f>
        <v>-3.3240997229916802</v>
      </c>
    </row>
    <row r="3582" spans="1:7">
      <c r="A3582" s="95">
        <v>45446</v>
      </c>
      <c r="B3582">
        <v>2428</v>
      </c>
      <c r="D3582" s="176">
        <f t="shared" si="517"/>
        <v>1.0014435966178594</v>
      </c>
      <c r="E3582" s="176">
        <f t="shared" si="518"/>
        <v>-0.14435966178594217</v>
      </c>
    </row>
    <row r="3583" spans="1:7">
      <c r="A3583" s="95">
        <v>45447</v>
      </c>
      <c r="B3583">
        <v>2420</v>
      </c>
      <c r="D3583" s="176">
        <f t="shared" si="517"/>
        <v>0.99670510708401971</v>
      </c>
      <c r="E3583" s="176">
        <f t="shared" si="518"/>
        <v>0.32948929159802853</v>
      </c>
    </row>
    <row r="3584" spans="1:7">
      <c r="A3584" s="95">
        <v>45448</v>
      </c>
      <c r="B3584">
        <v>2419.5</v>
      </c>
      <c r="D3584" s="176">
        <f t="shared" ref="D3584:D3587" si="519">+B3584/B3583</f>
        <v>0.99979338842975207</v>
      </c>
      <c r="E3584" s="176">
        <f t="shared" ref="E3584:E3587" si="520">(1-D3584)*100</f>
        <v>2.0661157024792765E-2</v>
      </c>
    </row>
    <row r="3585" spans="1:7">
      <c r="A3585" s="95">
        <v>45449</v>
      </c>
      <c r="B3585">
        <v>2411</v>
      </c>
      <c r="D3585" s="176">
        <f t="shared" si="519"/>
        <v>0.99648687745401943</v>
      </c>
      <c r="E3585" s="176">
        <f t="shared" si="520"/>
        <v>0.35131225459805737</v>
      </c>
    </row>
    <row r="3586" spans="1:7">
      <c r="A3586" s="95">
        <v>45450</v>
      </c>
      <c r="B3586">
        <v>2406</v>
      </c>
      <c r="D3586" s="176">
        <f t="shared" si="519"/>
        <v>0.99792617171298215</v>
      </c>
      <c r="E3586" s="176">
        <f t="shared" si="520"/>
        <v>0.20738282870178537</v>
      </c>
      <c r="F3586" s="176">
        <f>+B3586/B3581</f>
        <v>0.99236956073417204</v>
      </c>
      <c r="G3586" s="176">
        <f>(1-F3586)*100</f>
        <v>0.76304392658279596</v>
      </c>
    </row>
    <row r="3587" spans="1:7">
      <c r="A3587" s="95">
        <v>45453</v>
      </c>
      <c r="B3587">
        <v>2427</v>
      </c>
      <c r="D3587" s="176">
        <f t="shared" si="519"/>
        <v>1.0087281795511223</v>
      </c>
      <c r="E3587" s="176">
        <f t="shared" si="520"/>
        <v>-0.87281795511222615</v>
      </c>
    </row>
    <row r="3588" spans="1:7">
      <c r="A3588" s="95">
        <v>45454</v>
      </c>
      <c r="B3588">
        <v>2467.5</v>
      </c>
      <c r="D3588" s="176">
        <f t="shared" ref="D3588:D3592" si="521">+B3588/B3587</f>
        <v>1.0166872682323858</v>
      </c>
      <c r="E3588" s="176">
        <f t="shared" ref="E3588:E3592" si="522">(1-D3588)*100</f>
        <v>-1.6687268232385755</v>
      </c>
    </row>
    <row r="3589" spans="1:7">
      <c r="A3589" s="95">
        <v>45455</v>
      </c>
      <c r="B3589">
        <v>2468</v>
      </c>
      <c r="D3589" s="176">
        <f t="shared" si="521"/>
        <v>1.0002026342451875</v>
      </c>
      <c r="E3589" s="176">
        <f t="shared" si="522"/>
        <v>-2.0263424518751627E-2</v>
      </c>
    </row>
    <row r="3590" spans="1:7">
      <c r="A3590" s="95">
        <v>45456</v>
      </c>
      <c r="B3590">
        <v>2454</v>
      </c>
      <c r="D3590" s="176">
        <f t="shared" si="521"/>
        <v>0.9943273905996759</v>
      </c>
      <c r="E3590" s="176">
        <f t="shared" si="522"/>
        <v>0.56726094003241023</v>
      </c>
    </row>
    <row r="3591" spans="1:7">
      <c r="A3591" s="95">
        <v>45457</v>
      </c>
      <c r="B3591">
        <v>2467.5</v>
      </c>
      <c r="D3591" s="176">
        <f t="shared" si="521"/>
        <v>1.0055012224938875</v>
      </c>
      <c r="E3591" s="176">
        <f t="shared" si="522"/>
        <v>-0.55012224938875143</v>
      </c>
      <c r="F3591" s="176">
        <f>+B3591/B3586</f>
        <v>1.0255610972568578</v>
      </c>
      <c r="G3591" s="176">
        <f>(1-F3591)*100</f>
        <v>-2.5561097256857845</v>
      </c>
    </row>
    <row r="3592" spans="1:7">
      <c r="A3592" s="95">
        <v>45460</v>
      </c>
      <c r="B3592">
        <v>2469</v>
      </c>
      <c r="D3592" s="176">
        <f t="shared" si="521"/>
        <v>1.0006079027355623</v>
      </c>
      <c r="E3592" s="176">
        <f t="shared" si="522"/>
        <v>-6.0790273556232677E-2</v>
      </c>
    </row>
    <row r="3593" spans="1:7">
      <c r="A3593" s="95">
        <v>45461</v>
      </c>
      <c r="B3593">
        <v>2495</v>
      </c>
      <c r="D3593" s="176">
        <f t="shared" ref="D3593:D3599" si="523">+B3593/B3592</f>
        <v>1.0105305791818551</v>
      </c>
      <c r="E3593" s="176">
        <f t="shared" ref="E3593:E3599" si="524">(1-D3593)*100</f>
        <v>-1.0530579181855071</v>
      </c>
    </row>
    <row r="3594" spans="1:7">
      <c r="A3594" s="95">
        <v>45462</v>
      </c>
      <c r="B3594">
        <v>2521</v>
      </c>
      <c r="D3594" s="176">
        <f t="shared" si="523"/>
        <v>1.0104208416833667</v>
      </c>
      <c r="E3594" s="176">
        <f t="shared" si="524"/>
        <v>-1.0420841683366655</v>
      </c>
    </row>
    <row r="3595" spans="1:7">
      <c r="A3595" s="95">
        <v>45463</v>
      </c>
      <c r="B3595">
        <v>2546.5</v>
      </c>
      <c r="D3595" s="176">
        <f t="shared" si="523"/>
        <v>1.010115033716779</v>
      </c>
      <c r="E3595" s="176">
        <f t="shared" si="524"/>
        <v>-1.0115033716779021</v>
      </c>
    </row>
    <row r="3596" spans="1:7">
      <c r="A3596" s="95">
        <v>45464</v>
      </c>
      <c r="B3596">
        <v>2556.5</v>
      </c>
      <c r="D3596" s="176">
        <f t="shared" si="523"/>
        <v>1.003926958570587</v>
      </c>
      <c r="E3596" s="176">
        <f t="shared" si="524"/>
        <v>-0.39269585705870025</v>
      </c>
      <c r="F3596" s="176">
        <f>+B3596/B3591</f>
        <v>1.0360688956433637</v>
      </c>
      <c r="G3596" s="176">
        <f>(1-F3596)*100</f>
        <v>-3.6068895643363685</v>
      </c>
    </row>
    <row r="3597" spans="1:7">
      <c r="A3597" s="95">
        <v>45467</v>
      </c>
      <c r="B3597">
        <v>2555</v>
      </c>
      <c r="D3597" s="176">
        <f t="shared" si="523"/>
        <v>0.99941326031683941</v>
      </c>
      <c r="E3597" s="176">
        <f t="shared" si="524"/>
        <v>5.8673968316058644E-2</v>
      </c>
    </row>
    <row r="3598" spans="1:7">
      <c r="A3598" s="95">
        <v>45468</v>
      </c>
      <c r="B3598">
        <v>2556.5</v>
      </c>
      <c r="D3598" s="176">
        <f t="shared" si="523"/>
        <v>1.0005870841487279</v>
      </c>
      <c r="E3598" s="176">
        <f t="shared" si="524"/>
        <v>-5.8708414872787884E-2</v>
      </c>
    </row>
    <row r="3599" spans="1:7">
      <c r="A3599" s="95">
        <v>45469</v>
      </c>
      <c r="B3599">
        <v>2551</v>
      </c>
      <c r="D3599" s="176">
        <f t="shared" si="523"/>
        <v>0.99784862116174455</v>
      </c>
      <c r="E3599" s="176">
        <f t="shared" si="524"/>
        <v>0.21513788382554466</v>
      </c>
    </row>
    <row r="3600" spans="1:7">
      <c r="A3600" s="95">
        <v>45470</v>
      </c>
      <c r="B3600">
        <v>2570</v>
      </c>
      <c r="D3600" s="176">
        <f t="shared" ref="D3600:D3607" si="525">+B3600/B3599</f>
        <v>1.0074480595844766</v>
      </c>
      <c r="E3600" s="176">
        <f t="shared" ref="E3600:E3607" si="526">(1-D3600)*100</f>
        <v>-0.74480595844765851</v>
      </c>
    </row>
    <row r="3601" spans="1:7">
      <c r="A3601" s="95">
        <v>45471</v>
      </c>
      <c r="B3601">
        <v>2587.5</v>
      </c>
      <c r="D3601" s="176">
        <f t="shared" si="525"/>
        <v>1.0068093385214008</v>
      </c>
      <c r="E3601" s="176">
        <f t="shared" si="526"/>
        <v>-0.6809338521400754</v>
      </c>
      <c r="F3601" s="176">
        <f>+B3601/B3596</f>
        <v>1.0121259534519851</v>
      </c>
      <c r="G3601" s="176">
        <f>(1-F3601)*100</f>
        <v>-1.2125953451985083</v>
      </c>
    </row>
    <row r="3602" spans="1:7">
      <c r="A3602" s="95">
        <v>45474</v>
      </c>
      <c r="B3602">
        <v>2596.5</v>
      </c>
      <c r="D3602" s="176">
        <f t="shared" si="525"/>
        <v>1.0034782608695652</v>
      </c>
      <c r="E3602" s="176">
        <f t="shared" si="526"/>
        <v>-0.34782608695651529</v>
      </c>
    </row>
    <row r="3603" spans="1:7">
      <c r="A3603" s="95">
        <v>45475</v>
      </c>
      <c r="B3603">
        <v>2620</v>
      </c>
      <c r="D3603" s="176">
        <f t="shared" si="525"/>
        <v>1.0090506450991719</v>
      </c>
      <c r="E3603" s="176">
        <f t="shared" si="526"/>
        <v>-0.90506450991718612</v>
      </c>
    </row>
    <row r="3604" spans="1:7">
      <c r="A3604" s="95">
        <v>45476</v>
      </c>
      <c r="B3604">
        <v>2645.5</v>
      </c>
      <c r="D3604" s="176">
        <f t="shared" si="525"/>
        <v>1.009732824427481</v>
      </c>
      <c r="E3604" s="176">
        <f t="shared" si="526"/>
        <v>-0.97328244274810238</v>
      </c>
    </row>
    <row r="3605" spans="1:7">
      <c r="A3605" s="95">
        <v>45477</v>
      </c>
      <c r="B3605">
        <v>2652</v>
      </c>
      <c r="D3605" s="176">
        <f t="shared" si="525"/>
        <v>1.0024570024570025</v>
      </c>
      <c r="E3605" s="176">
        <f t="shared" si="526"/>
        <v>-0.24570024570025328</v>
      </c>
    </row>
    <row r="3606" spans="1:7">
      <c r="A3606" s="95">
        <v>45478</v>
      </c>
      <c r="B3606">
        <v>2668</v>
      </c>
      <c r="D3606" s="176">
        <f t="shared" si="525"/>
        <v>1.0060331825037707</v>
      </c>
      <c r="E3606" s="176">
        <f t="shared" si="526"/>
        <v>-0.60331825037707176</v>
      </c>
      <c r="F3606" s="176">
        <f>+B3606/B3601</f>
        <v>1.0311111111111111</v>
      </c>
      <c r="G3606" s="176">
        <f>(1-F3606)*100</f>
        <v>-3.1111111111111089</v>
      </c>
    </row>
    <row r="3607" spans="1:7">
      <c r="A3607" s="95">
        <v>45481</v>
      </c>
      <c r="B3607">
        <v>2716</v>
      </c>
      <c r="D3607" s="176">
        <f t="shared" si="525"/>
        <v>1.0179910044977512</v>
      </c>
      <c r="E3607" s="176">
        <f t="shared" si="526"/>
        <v>-1.7991004497751151</v>
      </c>
    </row>
    <row r="3608" spans="1:7">
      <c r="A3608" s="95">
        <v>45482</v>
      </c>
      <c r="B3608">
        <v>2716</v>
      </c>
      <c r="D3608" s="176">
        <f t="shared" ref="D3608:D3614" si="527">+B3608/B3607</f>
        <v>1</v>
      </c>
      <c r="E3608" s="176">
        <f t="shared" ref="E3608:E3614" si="528">(1-D3608)*100</f>
        <v>0</v>
      </c>
    </row>
    <row r="3609" spans="1:7">
      <c r="A3609" s="95">
        <v>45483</v>
      </c>
      <c r="B3609">
        <v>2783</v>
      </c>
      <c r="D3609" s="176">
        <f t="shared" si="527"/>
        <v>1.0246686303387333</v>
      </c>
      <c r="E3609" s="176">
        <f t="shared" si="528"/>
        <v>-2.4668630338733344</v>
      </c>
    </row>
    <row r="3610" spans="1:7">
      <c r="A3610" s="95">
        <v>45484</v>
      </c>
      <c r="B3610">
        <v>2798.5</v>
      </c>
      <c r="D3610" s="176">
        <f t="shared" si="527"/>
        <v>1.0055695292849443</v>
      </c>
      <c r="E3610" s="176">
        <f t="shared" si="528"/>
        <v>-0.55695292849442524</v>
      </c>
    </row>
    <row r="3611" spans="1:7">
      <c r="A3611" s="95">
        <v>45485</v>
      </c>
      <c r="B3611">
        <v>2795</v>
      </c>
      <c r="D3611" s="176">
        <f t="shared" si="527"/>
        <v>0.99874932999821331</v>
      </c>
      <c r="E3611" s="176">
        <f t="shared" si="528"/>
        <v>0.12506700017866912</v>
      </c>
      <c r="F3611" s="176">
        <f>+B3611/B3606</f>
        <v>1.0476011994002998</v>
      </c>
      <c r="G3611" s="176">
        <f>(1-F3611)*100</f>
        <v>-4.7601199400299832</v>
      </c>
    </row>
    <row r="3612" spans="1:7">
      <c r="A3612" s="95">
        <v>45488</v>
      </c>
      <c r="B3612">
        <v>2811</v>
      </c>
      <c r="D3612" s="176">
        <f t="shared" si="527"/>
        <v>1.0057245080500894</v>
      </c>
      <c r="E3612" s="176">
        <f t="shared" si="528"/>
        <v>-0.57245080500893941</v>
      </c>
    </row>
    <row r="3613" spans="1:7">
      <c r="A3613" s="95">
        <v>45489</v>
      </c>
      <c r="B3613">
        <v>2789.5</v>
      </c>
      <c r="D3613" s="176">
        <f t="shared" si="527"/>
        <v>0.99235147634293841</v>
      </c>
      <c r="E3613" s="176">
        <f t="shared" si="528"/>
        <v>0.764852365706159</v>
      </c>
    </row>
    <row r="3614" spans="1:7">
      <c r="A3614" s="95">
        <v>45490</v>
      </c>
      <c r="B3614">
        <v>2746.5</v>
      </c>
      <c r="D3614" s="176">
        <f t="shared" si="527"/>
        <v>0.98458505108442373</v>
      </c>
      <c r="E3614" s="176">
        <f t="shared" si="528"/>
        <v>1.5414948915576265</v>
      </c>
    </row>
    <row r="3615" spans="1:7">
      <c r="A3615" s="95">
        <v>45491</v>
      </c>
      <c r="B3615">
        <v>2725.5</v>
      </c>
      <c r="D3615" s="176">
        <f t="shared" ref="D3615:D3624" si="529">+B3615/B3614</f>
        <v>0.99235390496996179</v>
      </c>
      <c r="E3615" s="176">
        <f t="shared" ref="E3615:E3624" si="530">(1-D3615)*100</f>
        <v>0.76460950300382136</v>
      </c>
    </row>
    <row r="3616" spans="1:7">
      <c r="A3616" s="95">
        <v>45492</v>
      </c>
      <c r="B3616">
        <v>2719</v>
      </c>
      <c r="D3616" s="176">
        <f t="shared" si="529"/>
        <v>0.99761511649238677</v>
      </c>
      <c r="E3616" s="176">
        <f t="shared" si="530"/>
        <v>0.23848835076132335</v>
      </c>
      <c r="F3616" s="176">
        <f>+B3616/B3611</f>
        <v>0.97280858676207516</v>
      </c>
      <c r="G3616" s="176">
        <f>(1-F3616)*100</f>
        <v>2.7191413237924844</v>
      </c>
    </row>
    <row r="3617" spans="1:7">
      <c r="A3617" s="95">
        <v>45495</v>
      </c>
      <c r="B3617">
        <v>2690</v>
      </c>
      <c r="D3617" s="176">
        <f t="shared" si="529"/>
        <v>0.9893343140860611</v>
      </c>
      <c r="E3617" s="176">
        <f t="shared" si="530"/>
        <v>1.0665685913938905</v>
      </c>
    </row>
    <row r="3618" spans="1:7">
      <c r="A3618" s="95">
        <v>45496</v>
      </c>
      <c r="B3618">
        <v>2663.5</v>
      </c>
      <c r="D3618" s="176">
        <f t="shared" si="529"/>
        <v>0.99014869888475832</v>
      </c>
      <c r="E3618" s="176">
        <f t="shared" si="530"/>
        <v>0.98513011152416841</v>
      </c>
    </row>
    <row r="3619" spans="1:7">
      <c r="A3619" s="95">
        <v>45497</v>
      </c>
      <c r="B3619">
        <v>2660.5</v>
      </c>
      <c r="D3619" s="176">
        <f t="shared" si="529"/>
        <v>0.99887366247418807</v>
      </c>
      <c r="E3619" s="176">
        <f t="shared" si="530"/>
        <v>0.11263375258119268</v>
      </c>
    </row>
    <row r="3620" spans="1:7">
      <c r="A3620" s="95">
        <v>45498</v>
      </c>
      <c r="B3620">
        <v>2662.5</v>
      </c>
      <c r="D3620" s="176">
        <f t="shared" si="529"/>
        <v>1.0007517383950386</v>
      </c>
      <c r="E3620" s="176">
        <f t="shared" si="530"/>
        <v>-7.5173839503861473E-2</v>
      </c>
    </row>
    <row r="3621" spans="1:7">
      <c r="A3621" s="95">
        <v>45499</v>
      </c>
      <c r="B3621">
        <v>2679</v>
      </c>
      <c r="D3621" s="176">
        <f t="shared" si="529"/>
        <v>1.0061971830985916</v>
      </c>
      <c r="E3621" s="176">
        <f t="shared" si="530"/>
        <v>-0.61971830985916299</v>
      </c>
      <c r="F3621" s="176">
        <f>+B3621/B3616</f>
        <v>0.98528870908422217</v>
      </c>
      <c r="G3621" s="176">
        <f>(1-F3621)*100</f>
        <v>1.471129091577783</v>
      </c>
    </row>
    <row r="3622" spans="1:7">
      <c r="A3622" s="95">
        <v>45502</v>
      </c>
      <c r="B3622">
        <v>2689</v>
      </c>
      <c r="D3622" s="176">
        <f t="shared" si="529"/>
        <v>1.0037327360955581</v>
      </c>
      <c r="E3622" s="176">
        <f t="shared" si="530"/>
        <v>-0.37327360955581312</v>
      </c>
    </row>
    <row r="3623" spans="1:7">
      <c r="A3623" s="95">
        <v>45503</v>
      </c>
      <c r="B3623">
        <v>2705</v>
      </c>
      <c r="D3623" s="176">
        <f t="shared" si="529"/>
        <v>1.0059501673484568</v>
      </c>
      <c r="E3623" s="176">
        <f t="shared" si="530"/>
        <v>-0.59501673484567696</v>
      </c>
    </row>
    <row r="3624" spans="1:7">
      <c r="A3624" s="95">
        <v>45504</v>
      </c>
      <c r="B3624">
        <v>2728</v>
      </c>
      <c r="D3624" s="176">
        <f t="shared" si="529"/>
        <v>1.0085027726432532</v>
      </c>
      <c r="E3624" s="176">
        <f t="shared" si="530"/>
        <v>-0.85027726432531647</v>
      </c>
    </row>
    <row r="3625" spans="1:7">
      <c r="A3625" s="95">
        <v>45505</v>
      </c>
      <c r="B3625">
        <v>2747</v>
      </c>
      <c r="D3625" s="176">
        <f t="shared" ref="D3625:D3636" si="531">+B3625/B3624</f>
        <v>1.0069648093841643</v>
      </c>
      <c r="E3625" s="176">
        <f t="shared" ref="E3625:E3636" si="532">(1-D3625)*100</f>
        <v>-0.69648093841643277</v>
      </c>
    </row>
    <row r="3626" spans="1:7">
      <c r="A3626" s="95">
        <v>45506</v>
      </c>
      <c r="B3626">
        <v>2751</v>
      </c>
      <c r="D3626" s="176">
        <f t="shared" si="531"/>
        <v>1.0014561339643246</v>
      </c>
      <c r="E3626" s="176">
        <f t="shared" si="532"/>
        <v>-0.14561339643246463</v>
      </c>
      <c r="F3626" s="176">
        <f>+B3626/B3621</f>
        <v>1.026875699888018</v>
      </c>
      <c r="G3626" s="176">
        <f>(1-F3626)*100</f>
        <v>-2.6875699888017968</v>
      </c>
    </row>
    <row r="3627" spans="1:7">
      <c r="A3627" s="95">
        <v>45509</v>
      </c>
      <c r="B3627">
        <v>2751</v>
      </c>
      <c r="D3627" s="176">
        <f t="shared" si="531"/>
        <v>1</v>
      </c>
      <c r="E3627" s="176">
        <f t="shared" si="532"/>
        <v>0</v>
      </c>
    </row>
    <row r="3628" spans="1:7">
      <c r="A3628" s="95">
        <v>45510</v>
      </c>
      <c r="B3628">
        <v>2742.5</v>
      </c>
      <c r="D3628" s="176">
        <f t="shared" si="531"/>
        <v>0.99691021446746642</v>
      </c>
      <c r="E3628" s="176">
        <f t="shared" si="532"/>
        <v>0.30897855325335843</v>
      </c>
    </row>
    <row r="3629" spans="1:7">
      <c r="A3629" s="95">
        <v>45511</v>
      </c>
      <c r="B3629">
        <v>2733</v>
      </c>
      <c r="D3629" s="176">
        <f t="shared" si="531"/>
        <v>0.99653600729261627</v>
      </c>
      <c r="E3629" s="176">
        <f t="shared" si="532"/>
        <v>0.3463992707383734</v>
      </c>
    </row>
    <row r="3630" spans="1:7">
      <c r="A3630" s="95">
        <v>45512</v>
      </c>
      <c r="B3630">
        <v>2729</v>
      </c>
      <c r="D3630" s="176">
        <f t="shared" si="531"/>
        <v>0.99853640687888767</v>
      </c>
      <c r="E3630" s="176">
        <f t="shared" si="532"/>
        <v>0.14635931211123276</v>
      </c>
    </row>
    <row r="3631" spans="1:7">
      <c r="A3631" s="95">
        <v>45513</v>
      </c>
      <c r="B3631">
        <v>2714</v>
      </c>
      <c r="D3631" s="176">
        <f t="shared" si="531"/>
        <v>0.99450348112861853</v>
      </c>
      <c r="E3631" s="176">
        <f t="shared" si="532"/>
        <v>0.54965188713814728</v>
      </c>
      <c r="F3631" s="176">
        <f>+B3631/B3626</f>
        <v>0.98655034532897123</v>
      </c>
      <c r="G3631" s="176">
        <f>(1-F3631)*100</f>
        <v>1.3449654671028766</v>
      </c>
    </row>
    <row r="3632" spans="1:7">
      <c r="A3632" s="95">
        <v>45516</v>
      </c>
      <c r="B3632">
        <v>2725</v>
      </c>
      <c r="D3632" s="176">
        <f t="shared" si="531"/>
        <v>1.0040530582166545</v>
      </c>
      <c r="E3632" s="176">
        <f t="shared" si="532"/>
        <v>-0.40530582166544704</v>
      </c>
    </row>
    <row r="3633" spans="1:11">
      <c r="A3633" s="95">
        <v>45517</v>
      </c>
      <c r="B3633">
        <v>2707</v>
      </c>
      <c r="D3633" s="176">
        <f t="shared" si="531"/>
        <v>0.99339449541284408</v>
      </c>
      <c r="E3633" s="176">
        <f t="shared" si="532"/>
        <v>0.66055045871559193</v>
      </c>
    </row>
    <row r="3634" spans="1:11">
      <c r="A3634" s="95">
        <v>45518</v>
      </c>
      <c r="B3634">
        <v>2707</v>
      </c>
      <c r="D3634" s="176">
        <f t="shared" si="531"/>
        <v>1</v>
      </c>
      <c r="E3634" s="176">
        <f t="shared" si="532"/>
        <v>0</v>
      </c>
    </row>
    <row r="3635" spans="1:11">
      <c r="A3635" s="95">
        <v>45519</v>
      </c>
      <c r="B3635">
        <v>2690</v>
      </c>
      <c r="D3635" s="176">
        <f t="shared" si="531"/>
        <v>0.9937199852234947</v>
      </c>
      <c r="E3635" s="176">
        <f t="shared" si="532"/>
        <v>0.62800147765053049</v>
      </c>
    </row>
    <row r="3636" spans="1:11">
      <c r="A3636" s="95">
        <v>45520</v>
      </c>
      <c r="B3636">
        <v>2688</v>
      </c>
      <c r="D3636" s="176">
        <f t="shared" si="531"/>
        <v>0.99925650557620815</v>
      </c>
      <c r="E3636" s="176">
        <f t="shared" si="532"/>
        <v>7.4349442379184616E-2</v>
      </c>
      <c r="F3636" s="176">
        <f>+B3636/B3631</f>
        <v>0.99042004421518059</v>
      </c>
      <c r="G3636" s="176">
        <f>(1-F3636)*100</f>
        <v>0.9579955784819405</v>
      </c>
    </row>
    <row r="3637" spans="1:11">
      <c r="A3637" s="95">
        <v>45523</v>
      </c>
      <c r="B3637">
        <v>2678</v>
      </c>
      <c r="D3637" s="176">
        <f t="shared" ref="D3637:D3644" si="533">+B3637/B3636</f>
        <v>0.99627976190476186</v>
      </c>
      <c r="E3637" s="176">
        <f t="shared" ref="E3637:E3644" si="534">(1-D3637)*100</f>
        <v>0.37202380952381375</v>
      </c>
    </row>
    <row r="3638" spans="1:11">
      <c r="A3638" s="95">
        <v>45524</v>
      </c>
      <c r="B3638">
        <v>2656</v>
      </c>
      <c r="D3638" s="176">
        <f t="shared" si="533"/>
        <v>0.99178491411501124</v>
      </c>
      <c r="E3638" s="176">
        <f t="shared" si="534"/>
        <v>0.82150858849887598</v>
      </c>
      <c r="J3638">
        <v>20000</v>
      </c>
      <c r="K3638" t="s">
        <v>4232</v>
      </c>
    </row>
    <row r="3639" spans="1:11">
      <c r="A3639" s="95">
        <v>45525</v>
      </c>
      <c r="B3639">
        <v>2633.5</v>
      </c>
      <c r="D3639" s="176">
        <f t="shared" si="533"/>
        <v>0.99152861445783136</v>
      </c>
      <c r="E3639" s="176">
        <f t="shared" si="534"/>
        <v>0.84713855421686413</v>
      </c>
      <c r="J3639">
        <v>81.5</v>
      </c>
      <c r="K3639" t="s">
        <v>4233</v>
      </c>
    </row>
    <row r="3640" spans="1:11">
      <c r="A3640" s="95">
        <v>45526</v>
      </c>
      <c r="B3640">
        <v>2615.5</v>
      </c>
      <c r="D3640" s="176">
        <f t="shared" si="533"/>
        <v>0.99316498955762289</v>
      </c>
      <c r="E3640" s="176">
        <f t="shared" si="534"/>
        <v>0.68350104423771096</v>
      </c>
    </row>
    <row r="3641" spans="1:11">
      <c r="A3641" s="95">
        <v>45527</v>
      </c>
      <c r="B3641">
        <v>2622</v>
      </c>
      <c r="D3641" s="176">
        <f t="shared" si="533"/>
        <v>1.0024851844771554</v>
      </c>
      <c r="E3641" s="176">
        <f t="shared" si="534"/>
        <v>-0.24851844771553999</v>
      </c>
      <c r="F3641" s="176">
        <f>+B3641/B3636</f>
        <v>0.9754464285714286</v>
      </c>
      <c r="G3641" s="176">
        <f>(1-F3641)*100</f>
        <v>2.4553571428571397</v>
      </c>
      <c r="J3641" s="29">
        <f>J3638*J3639</f>
        <v>1630000</v>
      </c>
      <c r="K3641" t="s">
        <v>4234</v>
      </c>
    </row>
    <row r="3642" spans="1:11">
      <c r="A3642" s="95">
        <v>45530</v>
      </c>
      <c r="B3642">
        <v>2640.5</v>
      </c>
      <c r="D3642" s="176">
        <f t="shared" si="533"/>
        <v>1.0070556826849733</v>
      </c>
      <c r="E3642" s="176">
        <f>(1-D3642)*100</f>
        <v>-0.70556826849732523</v>
      </c>
      <c r="F3642" s="176"/>
      <c r="G3642" s="176"/>
      <c r="J3642" s="188">
        <f>J3641/1000</f>
        <v>1630</v>
      </c>
    </row>
    <row r="3643" spans="1:11">
      <c r="A3643" s="95">
        <v>45531</v>
      </c>
      <c r="B3643">
        <v>2663.5</v>
      </c>
      <c r="D3643" s="176">
        <f t="shared" si="533"/>
        <v>1.0087104715016095</v>
      </c>
      <c r="E3643" s="176">
        <f t="shared" si="534"/>
        <v>-0.87104715016095291</v>
      </c>
      <c r="F3643" s="176">
        <f>+B3643/B3641</f>
        <v>1.0158276125095347</v>
      </c>
      <c r="G3643" s="176">
        <f>(1-F3643)*100</f>
        <v>-1.5827612509534683</v>
      </c>
    </row>
    <row r="3644" spans="1:11">
      <c r="A3644" s="95">
        <v>45532</v>
      </c>
      <c r="B3644">
        <v>2695.5</v>
      </c>
      <c r="D3644" s="176">
        <f t="shared" si="533"/>
        <v>1.0120142669419936</v>
      </c>
      <c r="E3644" s="176">
        <f t="shared" si="534"/>
        <v>-1.201426694199359</v>
      </c>
    </row>
    <row r="3645" spans="1:11">
      <c r="A3645" s="95">
        <v>45533</v>
      </c>
      <c r="B3645">
        <v>2692</v>
      </c>
      <c r="D3645" s="176">
        <f t="shared" ref="D3645:D3653" si="535">+B3645/B3644</f>
        <v>0.99870153960304209</v>
      </c>
      <c r="E3645" s="176">
        <f t="shared" ref="E3645:E3653" si="536">(1-D3645)*100</f>
        <v>0.12984603969579123</v>
      </c>
    </row>
    <row r="3646" spans="1:11">
      <c r="A3646" s="95">
        <v>45534</v>
      </c>
      <c r="B3646">
        <v>2694</v>
      </c>
      <c r="D3646" s="176">
        <f t="shared" si="535"/>
        <v>1.0007429420505201</v>
      </c>
      <c r="E3646" s="176">
        <f t="shared" si="536"/>
        <v>-7.429420505200568E-2</v>
      </c>
      <c r="F3646" s="176">
        <f>+B3646/B3641</f>
        <v>1.0274599542334095</v>
      </c>
      <c r="G3646" s="176">
        <f>(1-F3646)*100</f>
        <v>-2.7459954233409523</v>
      </c>
    </row>
    <row r="3647" spans="1:11">
      <c r="A3647" s="95">
        <v>45537</v>
      </c>
      <c r="B3647">
        <v>2687</v>
      </c>
      <c r="D3647" s="176">
        <f t="shared" si="535"/>
        <v>0.99740163325909426</v>
      </c>
      <c r="E3647" s="176">
        <f t="shared" si="536"/>
        <v>0.25983667409057443</v>
      </c>
    </row>
    <row r="3648" spans="1:11">
      <c r="A3648" s="95">
        <v>45538</v>
      </c>
      <c r="B3648">
        <v>2631</v>
      </c>
      <c r="D3648" s="176">
        <f t="shared" si="535"/>
        <v>0.97915891328619276</v>
      </c>
      <c r="E3648" s="176">
        <f t="shared" si="536"/>
        <v>2.0841086713807244</v>
      </c>
    </row>
    <row r="3649" spans="1:7">
      <c r="A3649" s="95">
        <v>45539</v>
      </c>
      <c r="B3649">
        <v>2607</v>
      </c>
      <c r="D3649" s="176">
        <f t="shared" si="535"/>
        <v>0.9908779931584949</v>
      </c>
      <c r="E3649" s="176">
        <f t="shared" si="536"/>
        <v>0.91220068415051037</v>
      </c>
    </row>
    <row r="3650" spans="1:7">
      <c r="A3650" s="95">
        <v>45540</v>
      </c>
      <c r="B3650">
        <v>2594.5</v>
      </c>
      <c r="D3650" s="176">
        <f t="shared" si="535"/>
        <v>0.99520521672420403</v>
      </c>
      <c r="E3650" s="176">
        <f t="shared" si="536"/>
        <v>0.47947832757959663</v>
      </c>
    </row>
    <row r="3651" spans="1:7">
      <c r="A3651" s="95">
        <v>45541</v>
      </c>
      <c r="B3651">
        <v>2592</v>
      </c>
      <c r="D3651" s="176">
        <f t="shared" si="535"/>
        <v>0.99903642320292929</v>
      </c>
      <c r="E3651" s="176">
        <f t="shared" si="536"/>
        <v>9.6357679707070876E-2</v>
      </c>
      <c r="F3651" s="176">
        <f>+B3651/B3646</f>
        <v>0.96213808463251671</v>
      </c>
      <c r="G3651" s="176">
        <f>(1-F3651)*100</f>
        <v>3.786191536748329</v>
      </c>
    </row>
    <row r="3652" spans="1:7">
      <c r="A3652" s="95">
        <v>45544</v>
      </c>
      <c r="B3652">
        <v>2579</v>
      </c>
      <c r="D3652" s="176">
        <f t="shared" si="535"/>
        <v>0.99498456790123457</v>
      </c>
      <c r="E3652" s="176">
        <f t="shared" si="536"/>
        <v>0.50154320987654266</v>
      </c>
    </row>
    <row r="3653" spans="1:7">
      <c r="A3653" s="95">
        <v>45545</v>
      </c>
      <c r="B3653">
        <v>2572</v>
      </c>
      <c r="D3653" s="176">
        <f t="shared" si="535"/>
        <v>0.99728576967816984</v>
      </c>
      <c r="E3653" s="176">
        <f t="shared" si="536"/>
        <v>0.27142303218301578</v>
      </c>
    </row>
    <row r="3654" spans="1:7">
      <c r="A3654" s="95">
        <v>45546</v>
      </c>
      <c r="B3654">
        <v>2521</v>
      </c>
      <c r="D3654" s="176">
        <f t="shared" ref="D3654:D3658" si="537">+B3654/B3653</f>
        <v>0.98017107309486784</v>
      </c>
      <c r="E3654" s="176">
        <f t="shared" ref="E3654:E3658" si="538">(1-D3654)*100</f>
        <v>1.982892690513216</v>
      </c>
    </row>
    <row r="3655" spans="1:7">
      <c r="A3655" s="95">
        <v>45547</v>
      </c>
      <c r="B3655">
        <v>2488</v>
      </c>
      <c r="D3655" s="176">
        <f t="shared" si="537"/>
        <v>0.98690995636652123</v>
      </c>
      <c r="E3655" s="176">
        <f t="shared" si="538"/>
        <v>1.3090043633478765</v>
      </c>
    </row>
    <row r="3656" spans="1:7">
      <c r="A3656" s="95">
        <v>45548</v>
      </c>
      <c r="B3656">
        <v>2484.5</v>
      </c>
      <c r="D3656" s="176">
        <f t="shared" si="537"/>
        <v>0.99859324758842438</v>
      </c>
      <c r="E3656" s="176">
        <f t="shared" si="538"/>
        <v>0.1406752411575618</v>
      </c>
      <c r="F3656" s="176">
        <f>+B3656/B3651</f>
        <v>0.9585262345679012</v>
      </c>
      <c r="G3656" s="176">
        <f>(1-F3656)*100</f>
        <v>4.1473765432098801</v>
      </c>
    </row>
    <row r="3657" spans="1:7">
      <c r="A3657" s="95">
        <v>45551</v>
      </c>
      <c r="B3657">
        <v>2488</v>
      </c>
      <c r="D3657" s="176">
        <f t="shared" si="537"/>
        <v>1.0014087341517408</v>
      </c>
      <c r="E3657" s="176">
        <f t="shared" si="538"/>
        <v>-0.14087341517408092</v>
      </c>
    </row>
    <row r="3658" spans="1:7">
      <c r="A3658" s="95">
        <v>45552</v>
      </c>
      <c r="B3658">
        <v>2507.5</v>
      </c>
      <c r="D3658" s="176">
        <f t="shared" si="537"/>
        <v>1.0078376205787782</v>
      </c>
      <c r="E3658" s="176">
        <f t="shared" si="538"/>
        <v>-0.78376205787782371</v>
      </c>
    </row>
    <row r="3659" spans="1:7">
      <c r="A3659" s="95">
        <v>45553</v>
      </c>
      <c r="B3659">
        <v>2561</v>
      </c>
      <c r="D3659" s="176">
        <f t="shared" ref="D3659:D3668" si="539">+B3659/B3658</f>
        <v>1.0213359920239282</v>
      </c>
      <c r="E3659" s="176">
        <f t="shared" ref="E3659:E3668" si="540">(1-D3659)*100</f>
        <v>-2.1335992023928219</v>
      </c>
    </row>
    <row r="3660" spans="1:7">
      <c r="A3660" s="95">
        <v>45554</v>
      </c>
      <c r="B3660">
        <v>2588</v>
      </c>
      <c r="D3660" s="176">
        <f t="shared" si="539"/>
        <v>1.0105427567356502</v>
      </c>
      <c r="E3660" s="176">
        <f t="shared" si="540"/>
        <v>-1.0542756735650194</v>
      </c>
    </row>
    <row r="3661" spans="1:7">
      <c r="A3661" s="95">
        <v>45555</v>
      </c>
      <c r="B3661">
        <v>2602.5</v>
      </c>
      <c r="D3661" s="176">
        <f t="shared" si="539"/>
        <v>1.0056027820710973</v>
      </c>
      <c r="E3661" s="176">
        <f t="shared" si="540"/>
        <v>-0.56027820710973231</v>
      </c>
      <c r="F3661" s="176">
        <f>+B3661/B3656</f>
        <v>1.0474944656872611</v>
      </c>
      <c r="G3661" s="176">
        <f>(1-F3661)*100</f>
        <v>-4.7494465687261123</v>
      </c>
    </row>
    <row r="3662" spans="1:7">
      <c r="A3662" s="95">
        <v>45558</v>
      </c>
      <c r="B3662">
        <v>2611.5</v>
      </c>
      <c r="D3662" s="176">
        <f t="shared" si="539"/>
        <v>1.0034582132564842</v>
      </c>
      <c r="E3662" s="176">
        <f t="shared" si="540"/>
        <v>-0.34582132564842105</v>
      </c>
    </row>
    <row r="3663" spans="1:7">
      <c r="A3663" s="95">
        <v>45559</v>
      </c>
      <c r="B3663">
        <v>2624.5</v>
      </c>
      <c r="D3663" s="176">
        <f t="shared" si="539"/>
        <v>1.0049779820026805</v>
      </c>
      <c r="E3663" s="176">
        <f t="shared" si="540"/>
        <v>-0.49779820026805144</v>
      </c>
    </row>
    <row r="3664" spans="1:7">
      <c r="A3664" s="95">
        <v>45560</v>
      </c>
      <c r="B3664">
        <v>2616.5</v>
      </c>
      <c r="D3664" s="176">
        <f t="shared" si="539"/>
        <v>0.99695180034292241</v>
      </c>
      <c r="E3664" s="176">
        <f t="shared" si="540"/>
        <v>0.30481996570775882</v>
      </c>
    </row>
    <row r="3665" spans="1:7">
      <c r="A3665" s="95">
        <v>45561</v>
      </c>
      <c r="B3665">
        <v>2595.5</v>
      </c>
      <c r="D3665" s="176">
        <f t="shared" si="539"/>
        <v>0.99197401108350847</v>
      </c>
      <c r="E3665" s="176">
        <f t="shared" si="540"/>
        <v>0.80259889164915332</v>
      </c>
    </row>
    <row r="3666" spans="1:7">
      <c r="A3666" s="95">
        <v>45562</v>
      </c>
      <c r="B3666">
        <v>2589.5</v>
      </c>
      <c r="D3666" s="176">
        <f t="shared" si="539"/>
        <v>0.99768830668464648</v>
      </c>
      <c r="E3666" s="176">
        <f t="shared" si="540"/>
        <v>0.23116933153535246</v>
      </c>
      <c r="F3666" s="176">
        <f>+B3666/B3661</f>
        <v>0.99500480307396733</v>
      </c>
      <c r="G3666" s="176">
        <f>(1-F3666)*100</f>
        <v>0.49951969260326745</v>
      </c>
    </row>
    <row r="3667" spans="1:7">
      <c r="A3667" s="95">
        <v>45565</v>
      </c>
      <c r="B3667">
        <v>2575.5</v>
      </c>
      <c r="D3667" s="176">
        <f t="shared" si="539"/>
        <v>0.99459355087854795</v>
      </c>
      <c r="E3667" s="176">
        <f t="shared" si="540"/>
        <v>0.54064491214520505</v>
      </c>
    </row>
    <row r="3668" spans="1:7">
      <c r="A3668" s="95">
        <v>45566</v>
      </c>
      <c r="B3668">
        <v>2562</v>
      </c>
      <c r="D3668" s="176">
        <f t="shared" si="539"/>
        <v>0.99475829935934768</v>
      </c>
      <c r="E3668" s="176">
        <f t="shared" si="540"/>
        <v>0.52417006406523248</v>
      </c>
    </row>
    <row r="3669" spans="1:7">
      <c r="A3669" s="95">
        <v>45567</v>
      </c>
      <c r="B3669">
        <v>2560.5</v>
      </c>
      <c r="D3669" s="176">
        <f t="shared" ref="D3669:D3681" si="541">+B3669/B3668</f>
        <v>0.99941451990632324</v>
      </c>
      <c r="E3669" s="176">
        <f t="shared" ref="E3669:E3681" si="542">(1-D3669)*100</f>
        <v>5.8548009367676013E-2</v>
      </c>
    </row>
    <row r="3670" spans="1:7">
      <c r="A3670" s="95">
        <v>45568</v>
      </c>
      <c r="B3670">
        <v>2574.5</v>
      </c>
      <c r="D3670" s="176">
        <f t="shared" si="541"/>
        <v>1.0054676820933413</v>
      </c>
      <c r="E3670" s="176">
        <f t="shared" si="542"/>
        <v>-0.54676820933412529</v>
      </c>
    </row>
    <row r="3671" spans="1:7">
      <c r="A3671" s="95">
        <v>45569</v>
      </c>
      <c r="B3671">
        <v>2601.5</v>
      </c>
      <c r="D3671" s="176">
        <f t="shared" si="541"/>
        <v>1.0104874732957856</v>
      </c>
      <c r="E3671" s="176">
        <f t="shared" si="542"/>
        <v>-1.0487473295785588</v>
      </c>
      <c r="F3671" s="176">
        <f>+B3671/B3666</f>
        <v>1.0046340992469589</v>
      </c>
      <c r="G3671" s="176">
        <f>(1-F3671)*100</f>
        <v>-0.46340992469589004</v>
      </c>
    </row>
    <row r="3672" spans="1:7">
      <c r="A3672" s="95">
        <v>45572</v>
      </c>
      <c r="B3672">
        <v>2606.5</v>
      </c>
      <c r="D3672" s="176">
        <f t="shared" si="541"/>
        <v>1.0019219680953295</v>
      </c>
      <c r="E3672" s="176">
        <f t="shared" si="542"/>
        <v>-0.19219680953295182</v>
      </c>
    </row>
    <row r="3673" spans="1:7">
      <c r="A3673" s="95">
        <v>45573</v>
      </c>
      <c r="B3673">
        <v>2608</v>
      </c>
      <c r="D3673" s="176">
        <f t="shared" si="541"/>
        <v>1.000575484366008</v>
      </c>
      <c r="E3673" s="176">
        <f t="shared" si="542"/>
        <v>-5.7548436600796116E-2</v>
      </c>
    </row>
    <row r="3674" spans="1:7">
      <c r="A3674" s="95">
        <v>45574</v>
      </c>
      <c r="B3674">
        <v>2635</v>
      </c>
      <c r="D3674" s="176">
        <f t="shared" si="541"/>
        <v>1.0103527607361964</v>
      </c>
      <c r="E3674" s="176">
        <f t="shared" si="542"/>
        <v>-1.0352760736196398</v>
      </c>
    </row>
    <row r="3675" spans="1:7">
      <c r="A3675" s="95">
        <v>45575</v>
      </c>
      <c r="B3675">
        <v>2644</v>
      </c>
      <c r="D3675" s="176">
        <f t="shared" si="541"/>
        <v>1.003415559772296</v>
      </c>
      <c r="E3675" s="176">
        <f t="shared" si="542"/>
        <v>-0.34155597722960174</v>
      </c>
    </row>
    <row r="3676" spans="1:7">
      <c r="A3676" s="95">
        <v>45576</v>
      </c>
      <c r="B3676">
        <v>2662</v>
      </c>
      <c r="D3676" s="176">
        <f t="shared" si="541"/>
        <v>1.0068078668683813</v>
      </c>
      <c r="E3676" s="176">
        <f t="shared" si="542"/>
        <v>-0.68078668683813071</v>
      </c>
      <c r="F3676" s="176">
        <f>+B3676/B3671</f>
        <v>1.0232558139534884</v>
      </c>
      <c r="G3676" s="176">
        <f>(1-F3676)*100</f>
        <v>-2.3255813953488413</v>
      </c>
    </row>
    <row r="3677" spans="1:7">
      <c r="A3677" s="95">
        <v>45579</v>
      </c>
      <c r="B3677">
        <v>2684.5</v>
      </c>
      <c r="D3677" s="176">
        <f t="shared" si="541"/>
        <v>1.0084522915101428</v>
      </c>
      <c r="E3677" s="176">
        <f t="shared" si="542"/>
        <v>-0.84522915101428175</v>
      </c>
    </row>
    <row r="3678" spans="1:7">
      <c r="A3678" s="95">
        <v>45580</v>
      </c>
      <c r="B3678">
        <v>2686.5</v>
      </c>
      <c r="D3678" s="176">
        <f t="shared" si="541"/>
        <v>1.0007450176941703</v>
      </c>
      <c r="E3678" s="176">
        <f t="shared" si="542"/>
        <v>-7.450176941703468E-2</v>
      </c>
    </row>
    <row r="3679" spans="1:7">
      <c r="A3679" s="95">
        <v>45581</v>
      </c>
      <c r="B3679">
        <v>2688.5</v>
      </c>
      <c r="D3679" s="176">
        <f t="shared" si="541"/>
        <v>1.0007444630560209</v>
      </c>
      <c r="E3679" s="176">
        <f t="shared" si="542"/>
        <v>-7.4446305602093865E-2</v>
      </c>
    </row>
    <row r="3680" spans="1:7">
      <c r="A3680" s="95">
        <v>45582</v>
      </c>
      <c r="B3680">
        <v>2662.5</v>
      </c>
      <c r="D3680" s="176">
        <f t="shared" si="541"/>
        <v>0.99032917984005953</v>
      </c>
      <c r="E3680" s="176">
        <f t="shared" si="542"/>
        <v>0.96708201599404742</v>
      </c>
    </row>
    <row r="3681" spans="1:7">
      <c r="A3681" s="95">
        <v>45583</v>
      </c>
      <c r="B3681">
        <v>2669</v>
      </c>
      <c r="D3681" s="176">
        <f t="shared" si="541"/>
        <v>1.0024413145539905</v>
      </c>
      <c r="E3681" s="176">
        <f t="shared" si="542"/>
        <v>-0.24413145539905479</v>
      </c>
      <c r="F3681" s="176">
        <f>+B3681/B3676</f>
        <v>1.0026296018031555</v>
      </c>
      <c r="G3681" s="176">
        <f>(1-F3681)*100</f>
        <v>-0.26296018031555235</v>
      </c>
    </row>
    <row r="3682" spans="1:7">
      <c r="A3682" s="95">
        <v>45586</v>
      </c>
      <c r="B3682">
        <v>2665</v>
      </c>
      <c r="D3682" s="176">
        <f t="shared" ref="D3682:D3689" si="543">+B3682/B3681</f>
        <v>0.99850131135256648</v>
      </c>
      <c r="E3682" s="176">
        <f t="shared" ref="E3682:E3689" si="544">(1-D3682)*100</f>
        <v>0.14986886474335215</v>
      </c>
    </row>
    <row r="3683" spans="1:7">
      <c r="A3683" s="95">
        <v>45587</v>
      </c>
      <c r="B3683">
        <v>2672</v>
      </c>
      <c r="D3683" s="176">
        <f t="shared" si="543"/>
        <v>1.0026266416510319</v>
      </c>
      <c r="E3683" s="176">
        <f t="shared" si="544"/>
        <v>-0.26266416510318802</v>
      </c>
    </row>
    <row r="3684" spans="1:7">
      <c r="A3684" s="95">
        <v>45588</v>
      </c>
      <c r="B3684">
        <v>2682.5</v>
      </c>
      <c r="D3684" s="176">
        <f t="shared" si="543"/>
        <v>1.0039296407185629</v>
      </c>
      <c r="E3684" s="176">
        <f t="shared" si="544"/>
        <v>-0.39296407185629434</v>
      </c>
    </row>
    <row r="3685" spans="1:7">
      <c r="A3685" s="95">
        <v>45589</v>
      </c>
      <c r="B3685">
        <v>2690</v>
      </c>
      <c r="D3685" s="176">
        <f t="shared" si="543"/>
        <v>1.0027958993476236</v>
      </c>
      <c r="E3685" s="176">
        <f t="shared" si="544"/>
        <v>-0.27958993476235872</v>
      </c>
    </row>
    <row r="3686" spans="1:7">
      <c r="A3686" s="95">
        <v>45590</v>
      </c>
      <c r="B3686">
        <v>2703.5</v>
      </c>
      <c r="D3686" s="176">
        <f t="shared" si="543"/>
        <v>1.0050185873605948</v>
      </c>
      <c r="E3686" s="176">
        <f t="shared" si="544"/>
        <v>-0.5018587360594795</v>
      </c>
      <c r="F3686" s="176">
        <f>+B3686/B3681</f>
        <v>1.012926189584114</v>
      </c>
      <c r="G3686" s="176">
        <f>(1-F3686)*100</f>
        <v>-1.2926189584113956</v>
      </c>
    </row>
    <row r="3687" spans="1:7">
      <c r="A3687" s="95">
        <v>45593</v>
      </c>
      <c r="B3687">
        <v>2708</v>
      </c>
      <c r="D3687" s="176">
        <f t="shared" si="543"/>
        <v>1.0016645089698539</v>
      </c>
      <c r="E3687" s="176">
        <f t="shared" si="544"/>
        <v>-0.16645089698539284</v>
      </c>
    </row>
    <row r="3688" spans="1:7">
      <c r="A3688" s="95">
        <v>45594</v>
      </c>
      <c r="B3688">
        <v>2704</v>
      </c>
      <c r="D3688" s="176">
        <f t="shared" si="543"/>
        <v>0.99852289512555392</v>
      </c>
      <c r="E3688" s="176">
        <f t="shared" si="544"/>
        <v>0.1477104874446078</v>
      </c>
    </row>
    <row r="3689" spans="1:7">
      <c r="A3689" s="95">
        <v>45595</v>
      </c>
      <c r="B3689">
        <v>2706.5</v>
      </c>
      <c r="D3689" s="176">
        <f t="shared" si="543"/>
        <v>1.0009245562130178</v>
      </c>
      <c r="E3689" s="176">
        <f t="shared" si="544"/>
        <v>-9.245562130177909E-2</v>
      </c>
    </row>
    <row r="3690" spans="1:7">
      <c r="A3690" s="95">
        <v>45596</v>
      </c>
      <c r="B3690">
        <v>2706</v>
      </c>
      <c r="D3690" s="176">
        <f t="shared" ref="D3690:D3699" si="545">+B3690/B3689</f>
        <v>0.9998152595603178</v>
      </c>
      <c r="E3690" s="176">
        <f t="shared" ref="E3690:E3699" si="546">(1-D3690)*100</f>
        <v>1.8474043968219611E-2</v>
      </c>
    </row>
    <row r="3691" spans="1:7">
      <c r="A3691" s="95">
        <v>45597</v>
      </c>
      <c r="B3691">
        <v>2715.5</v>
      </c>
      <c r="D3691" s="176">
        <f t="shared" si="545"/>
        <v>1.003510716925351</v>
      </c>
      <c r="E3691" s="176">
        <f t="shared" si="546"/>
        <v>-0.35107169253509873</v>
      </c>
      <c r="F3691" s="176">
        <f>+B3691/B3686</f>
        <v>1.004438690586277</v>
      </c>
      <c r="G3691" s="176">
        <f>(1-F3691)*100</f>
        <v>-0.44386905862769943</v>
      </c>
    </row>
    <row r="3692" spans="1:7">
      <c r="A3692" s="95">
        <v>45600</v>
      </c>
      <c r="B3692">
        <v>2702.5</v>
      </c>
      <c r="D3692" s="176">
        <f t="shared" si="545"/>
        <v>0.99521266801693975</v>
      </c>
      <c r="E3692" s="176">
        <f t="shared" si="546"/>
        <v>0.47873319830602501</v>
      </c>
    </row>
    <row r="3693" spans="1:7">
      <c r="A3693" s="95">
        <v>45601</v>
      </c>
      <c r="B3693">
        <v>2698</v>
      </c>
      <c r="D3693" s="176">
        <f t="shared" si="545"/>
        <v>0.99833487511563368</v>
      </c>
      <c r="E3693" s="176">
        <f t="shared" si="546"/>
        <v>0.16651248843663202</v>
      </c>
    </row>
    <row r="3694" spans="1:7">
      <c r="A3694" s="95">
        <v>45602</v>
      </c>
      <c r="B3694">
        <v>2703.5</v>
      </c>
      <c r="D3694" s="176">
        <f t="shared" si="545"/>
        <v>1.0020385470719051</v>
      </c>
      <c r="E3694" s="176">
        <f t="shared" si="546"/>
        <v>-0.20385470719050947</v>
      </c>
    </row>
    <row r="3695" spans="1:7">
      <c r="A3695" s="95">
        <v>45603</v>
      </c>
      <c r="B3695">
        <v>2714.5</v>
      </c>
      <c r="D3695" s="176">
        <f t="shared" si="545"/>
        <v>1.0040687997040874</v>
      </c>
      <c r="E3695" s="176">
        <f t="shared" si="546"/>
        <v>-0.40687997040873558</v>
      </c>
    </row>
    <row r="3696" spans="1:7">
      <c r="A3696" s="95">
        <v>45604</v>
      </c>
      <c r="B3696">
        <v>2720.5</v>
      </c>
      <c r="D3696" s="176">
        <f t="shared" si="545"/>
        <v>1.0022103518143304</v>
      </c>
      <c r="E3696" s="176">
        <f t="shared" si="546"/>
        <v>-0.22103518143303802</v>
      </c>
      <c r="F3696" s="176">
        <f>+B3696/B3691</f>
        <v>1.0018412815319462</v>
      </c>
      <c r="G3696" s="176">
        <f>(1-F3696)*100</f>
        <v>-0.18412815319461817</v>
      </c>
    </row>
    <row r="3697" spans="1:7">
      <c r="A3697" s="95">
        <v>45607</v>
      </c>
      <c r="B3697">
        <v>2730.5</v>
      </c>
      <c r="D3697" s="176">
        <f t="shared" si="545"/>
        <v>1.0036757948906452</v>
      </c>
      <c r="E3697" s="176">
        <f t="shared" si="546"/>
        <v>-0.36757948906451787</v>
      </c>
    </row>
    <row r="3698" spans="1:7">
      <c r="A3698" s="95">
        <v>45608</v>
      </c>
      <c r="B3698">
        <v>2737.5</v>
      </c>
      <c r="D3698" s="176">
        <f t="shared" si="545"/>
        <v>1.0025636330342429</v>
      </c>
      <c r="E3698" s="176">
        <f t="shared" si="546"/>
        <v>-0.25636330342428959</v>
      </c>
    </row>
    <row r="3699" spans="1:7">
      <c r="A3699" s="95">
        <v>45609</v>
      </c>
      <c r="B3699">
        <v>2758</v>
      </c>
      <c r="D3699" s="176">
        <f t="shared" si="545"/>
        <v>1.0074885844748858</v>
      </c>
      <c r="E3699" s="176">
        <f t="shared" si="546"/>
        <v>-0.74885844748857622</v>
      </c>
    </row>
    <row r="3700" spans="1:7">
      <c r="A3700" s="95">
        <v>45610</v>
      </c>
      <c r="B3700">
        <v>2751</v>
      </c>
      <c r="D3700" s="176">
        <f t="shared" ref="D3700:D3707" si="547">+B3700/B3699</f>
        <v>0.9974619289340102</v>
      </c>
      <c r="E3700" s="176">
        <f t="shared" ref="E3700:E3707" si="548">(1-D3700)*100</f>
        <v>0.25380710659897998</v>
      </c>
    </row>
    <row r="3701" spans="1:7">
      <c r="A3701" s="103">
        <v>45611</v>
      </c>
      <c r="B3701" s="189">
        <v>2751</v>
      </c>
      <c r="D3701" s="176">
        <f t="shared" si="547"/>
        <v>1</v>
      </c>
      <c r="E3701" s="176">
        <f t="shared" si="548"/>
        <v>0</v>
      </c>
      <c r="F3701" s="176">
        <f>+B3701/B3696</f>
        <v>1.0112111744164676</v>
      </c>
      <c r="G3701" s="176">
        <f>(1-F3701)*100</f>
        <v>-1.1211174416467573</v>
      </c>
    </row>
    <row r="3702" spans="1:7">
      <c r="A3702" s="95">
        <v>45614</v>
      </c>
      <c r="B3702">
        <v>2746.5</v>
      </c>
      <c r="D3702" s="176">
        <f t="shared" si="547"/>
        <v>0.99836423118865869</v>
      </c>
      <c r="E3702" s="176">
        <f t="shared" si="548"/>
        <v>0.16357688113413094</v>
      </c>
    </row>
    <row r="3703" spans="1:7">
      <c r="A3703" s="95">
        <v>45615</v>
      </c>
      <c r="B3703">
        <v>2742.5</v>
      </c>
      <c r="D3703" s="176">
        <f t="shared" si="547"/>
        <v>0.99854360094665939</v>
      </c>
      <c r="E3703" s="176">
        <f t="shared" si="548"/>
        <v>0.14563990533406068</v>
      </c>
    </row>
    <row r="3704" spans="1:7">
      <c r="A3704" s="103">
        <v>45616</v>
      </c>
      <c r="B3704" s="189">
        <v>2742.5</v>
      </c>
      <c r="D3704" s="176">
        <f t="shared" si="547"/>
        <v>1</v>
      </c>
      <c r="E3704" s="176">
        <f t="shared" si="548"/>
        <v>0</v>
      </c>
    </row>
    <row r="3705" spans="1:7">
      <c r="A3705" s="95">
        <v>45617</v>
      </c>
      <c r="B3705">
        <v>2734</v>
      </c>
      <c r="D3705" s="176">
        <f t="shared" si="547"/>
        <v>0.99690063810391982</v>
      </c>
      <c r="E3705" s="176">
        <f t="shared" si="548"/>
        <v>0.30993618960801772</v>
      </c>
    </row>
    <row r="3706" spans="1:7">
      <c r="A3706" s="95">
        <v>45618</v>
      </c>
      <c r="B3706">
        <v>2738</v>
      </c>
      <c r="D3706" s="176">
        <f t="shared" si="547"/>
        <v>1.0014630577907828</v>
      </c>
      <c r="E3706" s="176">
        <f t="shared" si="548"/>
        <v>-0.14630577907828179</v>
      </c>
      <c r="F3706" s="176">
        <f>+B3706/B3701</f>
        <v>0.995274445656125</v>
      </c>
      <c r="G3706" s="176">
        <f>(1-F3706)*100</f>
        <v>0.47255543438750047</v>
      </c>
    </row>
    <row r="3707" spans="1:7">
      <c r="A3707" s="95">
        <v>45621</v>
      </c>
      <c r="B3707">
        <v>2736.5</v>
      </c>
      <c r="D3707" s="176">
        <f t="shared" si="547"/>
        <v>0.99945215485756023</v>
      </c>
      <c r="E3707" s="176">
        <f t="shared" si="548"/>
        <v>5.4784514243977345E-2</v>
      </c>
    </row>
    <row r="3708" spans="1:7">
      <c r="A3708" s="95">
        <v>45622</v>
      </c>
      <c r="B3708">
        <v>2718.5</v>
      </c>
      <c r="D3708" s="176">
        <f t="shared" ref="D3708:D3720" si="549">+B3708/B3707</f>
        <v>0.99342225470491508</v>
      </c>
      <c r="E3708" s="176">
        <f t="shared" ref="E3708:E3720" si="550">(1-D3708)*100</f>
        <v>0.65777452950849247</v>
      </c>
    </row>
    <row r="3709" spans="1:7">
      <c r="A3709" s="95">
        <v>45623</v>
      </c>
      <c r="B3709">
        <v>2721.5</v>
      </c>
      <c r="D3709" s="176">
        <f t="shared" si="549"/>
        <v>1.0011035497517013</v>
      </c>
      <c r="E3709" s="176">
        <f t="shared" si="550"/>
        <v>-0.11035497517013493</v>
      </c>
    </row>
    <row r="3710" spans="1:7">
      <c r="A3710" s="95">
        <v>45624</v>
      </c>
      <c r="B3710">
        <v>2727</v>
      </c>
      <c r="D3710" s="176">
        <f t="shared" si="549"/>
        <v>1.0020209443321697</v>
      </c>
      <c r="E3710" s="176">
        <f t="shared" si="550"/>
        <v>-0.20209443321697051</v>
      </c>
    </row>
    <row r="3711" spans="1:7">
      <c r="A3711" s="95">
        <v>45625</v>
      </c>
      <c r="B3711">
        <v>2728.5</v>
      </c>
      <c r="D3711" s="176">
        <f t="shared" si="549"/>
        <v>1.0005500550055006</v>
      </c>
      <c r="E3711" s="176">
        <f t="shared" si="550"/>
        <v>-5.5005500550064923E-2</v>
      </c>
      <c r="F3711" s="176">
        <f>+B3711/B3706</f>
        <v>0.99653031409788162</v>
      </c>
      <c r="G3711" s="176">
        <f>(1-F3711)*100</f>
        <v>0.34696859021183801</v>
      </c>
    </row>
    <row r="3712" spans="1:7">
      <c r="A3712" s="95">
        <v>45628</v>
      </c>
      <c r="B3712">
        <v>2730.5</v>
      </c>
      <c r="D3712" s="176">
        <f t="shared" si="549"/>
        <v>1.0007330034817665</v>
      </c>
      <c r="E3712" s="176">
        <f t="shared" si="550"/>
        <v>-7.3300348176652541E-2</v>
      </c>
    </row>
    <row r="3713" spans="1:7">
      <c r="A3713" s="95">
        <v>45629</v>
      </c>
      <c r="B3713">
        <v>2734</v>
      </c>
      <c r="D3713" s="176">
        <f t="shared" si="549"/>
        <v>1.0012818165171213</v>
      </c>
      <c r="E3713" s="176">
        <f t="shared" si="550"/>
        <v>-0.12818165171213369</v>
      </c>
    </row>
    <row r="3714" spans="1:7">
      <c r="A3714" s="95">
        <v>45630</v>
      </c>
      <c r="B3714">
        <v>2729</v>
      </c>
      <c r="D3714" s="176">
        <f t="shared" si="549"/>
        <v>0.99817117776152153</v>
      </c>
      <c r="E3714" s="176">
        <f t="shared" si="550"/>
        <v>0.18288222384784669</v>
      </c>
    </row>
    <row r="3715" spans="1:7">
      <c r="A3715" s="95">
        <v>45631</v>
      </c>
      <c r="B3715">
        <v>2733</v>
      </c>
      <c r="D3715" s="176">
        <f t="shared" si="549"/>
        <v>1.0014657383657017</v>
      </c>
      <c r="E3715" s="176">
        <f t="shared" si="550"/>
        <v>-0.14657383657017409</v>
      </c>
    </row>
    <row r="3716" spans="1:7">
      <c r="A3716" s="95">
        <v>45632</v>
      </c>
      <c r="B3716">
        <v>2741</v>
      </c>
      <c r="D3716" s="176">
        <f t="shared" si="549"/>
        <v>1.0029271862422247</v>
      </c>
      <c r="E3716" s="176">
        <f t="shared" si="550"/>
        <v>-0.29271862422246553</v>
      </c>
      <c r="F3716" s="176">
        <f>+B3716/B3711</f>
        <v>1.004581271761041</v>
      </c>
      <c r="G3716" s="176">
        <f>(1-F3716)*100</f>
        <v>-0.45812717610409504</v>
      </c>
    </row>
    <row r="3717" spans="1:7">
      <c r="A3717" s="95">
        <v>45635</v>
      </c>
      <c r="B3717">
        <v>2734</v>
      </c>
      <c r="D3717" s="176">
        <f t="shared" si="549"/>
        <v>0.9974461875228019</v>
      </c>
      <c r="E3717" s="176">
        <f t="shared" si="550"/>
        <v>0.2553812477198103</v>
      </c>
    </row>
    <row r="3718" spans="1:7">
      <c r="A3718" s="95">
        <v>45636</v>
      </c>
      <c r="B3718">
        <v>2737.5</v>
      </c>
      <c r="D3718" s="176">
        <f t="shared" si="549"/>
        <v>1.0012801755669349</v>
      </c>
      <c r="E3718" s="176">
        <f t="shared" si="550"/>
        <v>-0.12801755669349379</v>
      </c>
    </row>
    <row r="3719" spans="1:7">
      <c r="A3719" s="95">
        <v>45637</v>
      </c>
      <c r="B3719">
        <v>2731.5</v>
      </c>
      <c r="D3719" s="176">
        <f t="shared" si="549"/>
        <v>0.99780821917808216</v>
      </c>
      <c r="E3719" s="176">
        <f t="shared" si="550"/>
        <v>0.21917808219178436</v>
      </c>
    </row>
    <row r="3720" spans="1:7">
      <c r="A3720" s="95">
        <v>45638</v>
      </c>
      <c r="B3720">
        <v>2735</v>
      </c>
      <c r="D3720" s="176">
        <f t="shared" si="549"/>
        <v>1.0012813472451034</v>
      </c>
      <c r="E3720" s="176">
        <f t="shared" si="550"/>
        <v>-0.12813472451034258</v>
      </c>
    </row>
    <row r="3721" spans="1:7">
      <c r="A3721" s="95">
        <v>45639</v>
      </c>
      <c r="B3721">
        <v>2741</v>
      </c>
      <c r="D3721" s="176">
        <f t="shared" ref="D3721:D3727" si="551">+B3721/B3720</f>
        <v>1.0021937842778794</v>
      </c>
      <c r="E3721" s="176">
        <f t="shared" ref="E3721:E3727" si="552">(1-D3721)*100</f>
        <v>-0.21937842778794181</v>
      </c>
      <c r="F3721" s="176">
        <f>+B3721/B3716</f>
        <v>1</v>
      </c>
      <c r="G3721" s="176">
        <f>(1-F3721)*100</f>
        <v>0</v>
      </c>
    </row>
    <row r="3722" spans="1:7">
      <c r="A3722" s="95">
        <v>45642</v>
      </c>
      <c r="B3722">
        <v>2752.5</v>
      </c>
      <c r="D3722" s="176">
        <f t="shared" si="551"/>
        <v>1.0041955490696826</v>
      </c>
      <c r="E3722" s="176">
        <f t="shared" si="552"/>
        <v>-0.41955490696825581</v>
      </c>
    </row>
    <row r="3723" spans="1:7">
      <c r="A3723" s="95">
        <v>45643</v>
      </c>
      <c r="B3723">
        <v>2750</v>
      </c>
      <c r="D3723" s="176">
        <f t="shared" si="551"/>
        <v>0.99909173478655766</v>
      </c>
      <c r="E3723" s="176">
        <f t="shared" si="552"/>
        <v>9.0826521344233857E-2</v>
      </c>
    </row>
    <row r="3724" spans="1:7">
      <c r="A3724" s="95">
        <v>45644</v>
      </c>
      <c r="B3724">
        <v>2740</v>
      </c>
      <c r="D3724" s="176">
        <f t="shared" si="551"/>
        <v>0.99636363636363634</v>
      </c>
      <c r="E3724" s="176">
        <f t="shared" si="552"/>
        <v>0.36363636363636598</v>
      </c>
    </row>
    <row r="3725" spans="1:7">
      <c r="A3725" s="95">
        <v>45645</v>
      </c>
      <c r="B3725">
        <v>2749</v>
      </c>
      <c r="D3725" s="176">
        <f t="shared" si="551"/>
        <v>1.0032846715328467</v>
      </c>
      <c r="E3725" s="176">
        <f t="shared" si="552"/>
        <v>-0.3284671532846728</v>
      </c>
    </row>
    <row r="3726" spans="1:7">
      <c r="A3726" s="95">
        <v>45646</v>
      </c>
      <c r="B3726">
        <v>2733</v>
      </c>
      <c r="D3726" s="176">
        <f t="shared" si="551"/>
        <v>0.99417970170971259</v>
      </c>
      <c r="E3726" s="176">
        <f t="shared" si="552"/>
        <v>0.58202982902874068</v>
      </c>
      <c r="F3726" s="176">
        <f>+B3726/B3721</f>
        <v>0.99708135716891644</v>
      </c>
      <c r="G3726" s="176">
        <f>(1-F3726)*100</f>
        <v>0.29186428310835622</v>
      </c>
    </row>
    <row r="3727" spans="1:7">
      <c r="A3727" s="95">
        <v>45649</v>
      </c>
      <c r="B3727">
        <v>2736.5</v>
      </c>
      <c r="D3727" s="176">
        <f t="shared" si="551"/>
        <v>1.0012806439809734</v>
      </c>
      <c r="E3727" s="176">
        <f t="shared" si="552"/>
        <v>-0.12806439809733838</v>
      </c>
    </row>
    <row r="3728" spans="1:7">
      <c r="A3728" s="103">
        <v>45650</v>
      </c>
      <c r="B3728" s="189">
        <v>2736.5</v>
      </c>
      <c r="D3728" s="176">
        <f t="shared" ref="D3728:D3732" si="553">+B3728/B3727</f>
        <v>1</v>
      </c>
      <c r="E3728" s="176">
        <f t="shared" ref="E3728:E3732" si="554">(1-D3728)*100</f>
        <v>0</v>
      </c>
    </row>
    <row r="3729" spans="1:7">
      <c r="A3729" s="95">
        <v>45652</v>
      </c>
      <c r="B3729">
        <v>2740.5</v>
      </c>
      <c r="D3729" s="176">
        <f t="shared" si="553"/>
        <v>1.0014617211766856</v>
      </c>
      <c r="E3729" s="176">
        <f t="shared" si="554"/>
        <v>-0.14617211766856375</v>
      </c>
    </row>
    <row r="3730" spans="1:7">
      <c r="A3730" s="95">
        <v>45653</v>
      </c>
      <c r="B3730">
        <v>2755.5</v>
      </c>
      <c r="D3730" s="176">
        <f t="shared" si="553"/>
        <v>1.0054734537493157</v>
      </c>
      <c r="E3730" s="176">
        <f t="shared" si="554"/>
        <v>-0.54734537493157376</v>
      </c>
      <c r="F3730" s="176">
        <f>+B3730/B3725</f>
        <v>1.0023644961804292</v>
      </c>
      <c r="G3730" s="176">
        <f>(1-F3730)*100</f>
        <v>-0.23644961804292208</v>
      </c>
    </row>
    <row r="3731" spans="1:7">
      <c r="A3731" s="95">
        <v>45656</v>
      </c>
      <c r="B3731">
        <v>2761</v>
      </c>
      <c r="D3731" s="176">
        <f t="shared" si="553"/>
        <v>1.001996007984032</v>
      </c>
      <c r="E3731" s="176">
        <f t="shared" si="554"/>
        <v>-0.19960079840319889</v>
      </c>
    </row>
    <row r="3732" spans="1:7">
      <c r="A3732" s="103">
        <v>45657</v>
      </c>
      <c r="B3732" s="189">
        <v>2761</v>
      </c>
      <c r="D3732" s="176">
        <f t="shared" si="553"/>
        <v>1</v>
      </c>
      <c r="E3732" s="176">
        <f t="shared" si="554"/>
        <v>0</v>
      </c>
    </row>
    <row r="3733" spans="1:7">
      <c r="A3733" s="95">
        <v>45659</v>
      </c>
      <c r="B3733">
        <v>2767.5</v>
      </c>
      <c r="D3733" s="176">
        <f t="shared" ref="D3733:D3738" si="555">+B3733/B3732</f>
        <v>1.0023542194856936</v>
      </c>
      <c r="E3733" s="176">
        <f t="shared" ref="E3733:E3738" si="556">(1-D3733)*100</f>
        <v>-0.23542194856935872</v>
      </c>
    </row>
    <row r="3734" spans="1:7">
      <c r="A3734" s="95">
        <v>45660</v>
      </c>
      <c r="B3734">
        <v>2800.5</v>
      </c>
      <c r="D3734" s="176">
        <f t="shared" si="555"/>
        <v>1.0119241192411925</v>
      </c>
      <c r="E3734" s="176">
        <f t="shared" si="556"/>
        <v>-1.1924119241192521</v>
      </c>
      <c r="F3734" s="176">
        <f>+B3734/B3729</f>
        <v>1.0218938149972632</v>
      </c>
      <c r="G3734" s="176">
        <f>(1-F3734)*100</f>
        <v>-2.1893814997263172</v>
      </c>
    </row>
    <row r="3735" spans="1:7">
      <c r="A3735" s="95">
        <v>45663</v>
      </c>
      <c r="B3735">
        <v>2817</v>
      </c>
      <c r="D3735" s="176">
        <f t="shared" si="555"/>
        <v>1.0058918050348151</v>
      </c>
      <c r="E3735" s="176">
        <f t="shared" si="556"/>
        <v>-0.5891805034815123</v>
      </c>
    </row>
    <row r="3736" spans="1:7">
      <c r="A3736" s="95">
        <v>45664</v>
      </c>
      <c r="B3736">
        <v>2837.5</v>
      </c>
      <c r="D3736" s="176">
        <f t="shared" si="555"/>
        <v>1.0072772452964147</v>
      </c>
      <c r="E3736" s="176">
        <f t="shared" si="556"/>
        <v>-0.72772452964147138</v>
      </c>
    </row>
    <row r="3737" spans="1:7">
      <c r="A3737" s="95">
        <v>45665</v>
      </c>
      <c r="B3737">
        <v>2844</v>
      </c>
      <c r="D3737" s="176">
        <f t="shared" si="555"/>
        <v>1.0022907488986783</v>
      </c>
      <c r="E3737" s="176">
        <f t="shared" si="556"/>
        <v>-0.22907488986783076</v>
      </c>
    </row>
    <row r="3738" spans="1:7">
      <c r="A3738" s="95">
        <v>45666</v>
      </c>
      <c r="B3738">
        <v>2860.5</v>
      </c>
      <c r="D3738" s="176">
        <f t="shared" si="555"/>
        <v>1.005801687763713</v>
      </c>
      <c r="E3738" s="176">
        <f t="shared" si="556"/>
        <v>-0.58016877637130371</v>
      </c>
    </row>
    <row r="3739" spans="1:7">
      <c r="A3739" s="95">
        <v>45667</v>
      </c>
      <c r="B3739">
        <v>2862.5</v>
      </c>
      <c r="D3739" s="176">
        <f t="shared" ref="D3739:D3745" si="557">+B3739/B3738</f>
        <v>1.0006991784653032</v>
      </c>
      <c r="E3739" s="176">
        <f t="shared" ref="E3739:E3745" si="558">(1-D3739)*100</f>
        <v>-6.9917846530320737E-2</v>
      </c>
      <c r="F3739" s="176">
        <f>+B3739/B3734</f>
        <v>1.0221389037671844</v>
      </c>
      <c r="G3739" s="176">
        <f>(1-F3739)*100</f>
        <v>-2.2138903767184415</v>
      </c>
    </row>
    <row r="3740" spans="1:7">
      <c r="A3740" s="95">
        <v>45670</v>
      </c>
      <c r="B3740">
        <v>2886</v>
      </c>
      <c r="D3740" s="176">
        <f t="shared" si="557"/>
        <v>1.0082096069868995</v>
      </c>
      <c r="E3740" s="176">
        <f t="shared" si="558"/>
        <v>-0.82096069868995425</v>
      </c>
    </row>
    <row r="3741" spans="1:7">
      <c r="A3741" s="95">
        <v>45671</v>
      </c>
      <c r="B3741">
        <v>2895</v>
      </c>
      <c r="D3741" s="176">
        <f t="shared" si="557"/>
        <v>1.003118503118503</v>
      </c>
      <c r="E3741" s="176">
        <f t="shared" si="558"/>
        <v>-0.31185031185030354</v>
      </c>
    </row>
    <row r="3742" spans="1:7">
      <c r="A3742" s="95">
        <v>45672</v>
      </c>
      <c r="B3742">
        <v>2914.5</v>
      </c>
      <c r="D3742" s="176">
        <f t="shared" si="557"/>
        <v>1.0067357512953368</v>
      </c>
      <c r="E3742" s="176">
        <f t="shared" si="558"/>
        <v>-0.67357512953367671</v>
      </c>
    </row>
    <row r="3743" spans="1:7">
      <c r="A3743" s="95">
        <v>45673</v>
      </c>
      <c r="B3743">
        <v>2933.5</v>
      </c>
      <c r="D3743" s="176">
        <f t="shared" si="557"/>
        <v>1.0065191284954538</v>
      </c>
      <c r="E3743" s="176">
        <f t="shared" si="558"/>
        <v>-0.65191284954537743</v>
      </c>
    </row>
    <row r="3744" spans="1:7">
      <c r="A3744" s="95">
        <v>45674</v>
      </c>
      <c r="B3744">
        <v>2920.5</v>
      </c>
      <c r="D3744" s="176">
        <f t="shared" si="557"/>
        <v>0.99556843361172664</v>
      </c>
      <c r="E3744" s="176">
        <f t="shared" si="558"/>
        <v>0.44315663882733558</v>
      </c>
      <c r="F3744" s="176">
        <f>+B3744/B3739</f>
        <v>1.0202620087336245</v>
      </c>
      <c r="G3744" s="176">
        <f>(1-F3744)*100</f>
        <v>-2.0262008733624493</v>
      </c>
    </row>
    <row r="3745" spans="1:7">
      <c r="A3745" s="95">
        <v>45677</v>
      </c>
      <c r="B3745">
        <v>2923</v>
      </c>
      <c r="D3745" s="176">
        <f t="shared" si="557"/>
        <v>1.0008560178051704</v>
      </c>
      <c r="E3745" s="176">
        <f t="shared" si="558"/>
        <v>-8.5601780517041703E-2</v>
      </c>
    </row>
    <row r="3746" spans="1:7">
      <c r="A3746" s="95">
        <v>45678</v>
      </c>
      <c r="B3746">
        <v>2927</v>
      </c>
      <c r="D3746" s="176">
        <f t="shared" ref="D3746:D3749" si="559">+B3746/B3745</f>
        <v>1.0013684570646595</v>
      </c>
      <c r="E3746" s="176">
        <f t="shared" ref="E3746:E3749" si="560">(1-D3746)*100</f>
        <v>-0.13684570646594896</v>
      </c>
    </row>
    <row r="3747" spans="1:7">
      <c r="A3747" s="95">
        <v>45679</v>
      </c>
      <c r="B3747">
        <v>2919</v>
      </c>
      <c r="D3747" s="176">
        <f t="shared" si="559"/>
        <v>0.99726682610181072</v>
      </c>
      <c r="E3747" s="176">
        <f t="shared" si="560"/>
        <v>0.27331738981892784</v>
      </c>
    </row>
    <row r="3748" spans="1:7">
      <c r="A3748" s="95">
        <v>45680</v>
      </c>
      <c r="B3748">
        <v>2922.5</v>
      </c>
      <c r="D3748" s="176">
        <f t="shared" si="559"/>
        <v>1.0011990407673861</v>
      </c>
      <c r="E3748" s="176">
        <f t="shared" si="560"/>
        <v>-0.11990407673860837</v>
      </c>
    </row>
    <row r="3749" spans="1:7">
      <c r="A3749" s="95">
        <v>45681</v>
      </c>
      <c r="B3749">
        <v>2927.5</v>
      </c>
      <c r="D3749" s="176">
        <f t="shared" si="559"/>
        <v>1.001710863986313</v>
      </c>
      <c r="E3749" s="176">
        <f t="shared" si="560"/>
        <v>-0.17108639863130382</v>
      </c>
      <c r="F3749" s="176">
        <f>+B3749/B3744</f>
        <v>1.0023968498544771</v>
      </c>
      <c r="G3749" s="176">
        <f>(1-F3749)*100</f>
        <v>-0.23968498544770789</v>
      </c>
    </row>
    <row r="3750" spans="1:7">
      <c r="A3750" s="95">
        <v>45684</v>
      </c>
      <c r="B3750">
        <v>2907</v>
      </c>
      <c r="D3750" s="176">
        <f t="shared" ref="D3750:D3756" si="561">+B3750/B3749</f>
        <v>0.99299743808710506</v>
      </c>
      <c r="E3750" s="176">
        <f t="shared" ref="E3750:E3756" si="562">(1-D3750)*100</f>
        <v>0.70025619128949446</v>
      </c>
    </row>
    <row r="3751" spans="1:7">
      <c r="A3751" s="95">
        <v>45685</v>
      </c>
      <c r="B3751">
        <v>2930</v>
      </c>
      <c r="D3751" s="176">
        <f t="shared" si="561"/>
        <v>1.0079119367045064</v>
      </c>
      <c r="E3751" s="176">
        <f t="shared" si="562"/>
        <v>-0.7911936704506406</v>
      </c>
    </row>
    <row r="3752" spans="1:7">
      <c r="A3752" s="95">
        <v>45686</v>
      </c>
      <c r="B3752">
        <v>2928</v>
      </c>
      <c r="D3752" s="176">
        <f t="shared" si="561"/>
        <v>0.99931740614334474</v>
      </c>
      <c r="E3752" s="176">
        <f t="shared" si="562"/>
        <v>6.8259385665525585E-2</v>
      </c>
    </row>
    <row r="3753" spans="1:7">
      <c r="A3753" s="95">
        <v>45687</v>
      </c>
      <c r="B3753">
        <v>2945</v>
      </c>
      <c r="D3753" s="176">
        <f t="shared" si="561"/>
        <v>1.0058060109289617</v>
      </c>
      <c r="E3753" s="176">
        <f t="shared" si="562"/>
        <v>-0.58060109289617134</v>
      </c>
    </row>
    <row r="3754" spans="1:7">
      <c r="A3754" s="95">
        <v>45688</v>
      </c>
      <c r="B3754">
        <v>2937.5</v>
      </c>
      <c r="D3754" s="176">
        <f t="shared" si="561"/>
        <v>0.99745331069609511</v>
      </c>
      <c r="E3754" s="176">
        <f t="shared" si="562"/>
        <v>0.25466893039048921</v>
      </c>
      <c r="F3754" s="176">
        <f>+B3754/B3749</f>
        <v>1.0034158838599487</v>
      </c>
      <c r="G3754" s="176">
        <f>(1-F3754)*100</f>
        <v>-0.34158838599487318</v>
      </c>
    </row>
    <row r="3755" spans="1:7">
      <c r="A3755" s="95">
        <v>45691</v>
      </c>
      <c r="B3755">
        <v>2953</v>
      </c>
      <c r="D3755" s="176">
        <f t="shared" si="561"/>
        <v>1.0052765957446808</v>
      </c>
      <c r="E3755" s="176">
        <f t="shared" si="562"/>
        <v>-0.52765957446807565</v>
      </c>
    </row>
    <row r="3756" spans="1:7">
      <c r="A3756" s="95">
        <v>45692</v>
      </c>
      <c r="B3756">
        <v>2954.5</v>
      </c>
      <c r="D3756" s="176">
        <f t="shared" si="561"/>
        <v>1.0005079580088045</v>
      </c>
      <c r="E3756" s="176">
        <f t="shared" si="562"/>
        <v>-5.0795800880454323E-2</v>
      </c>
    </row>
    <row r="3757" spans="1:7">
      <c r="A3757" s="95">
        <v>45693</v>
      </c>
      <c r="B3757">
        <v>2959</v>
      </c>
      <c r="D3757" s="176">
        <f t="shared" ref="D3757:D3766" si="563">+B3757/B3756</f>
        <v>1.0015231003553902</v>
      </c>
      <c r="E3757" s="176">
        <f t="shared" ref="E3757:E3766" si="564">(1-D3757)*100</f>
        <v>-0.15231003553901612</v>
      </c>
    </row>
    <row r="3758" spans="1:7">
      <c r="A3758" s="95">
        <v>45694</v>
      </c>
      <c r="B3758">
        <v>2952.5</v>
      </c>
      <c r="D3758" s="176">
        <f t="shared" si="563"/>
        <v>0.99780331192970595</v>
      </c>
      <c r="E3758" s="176">
        <f t="shared" si="564"/>
        <v>0.21966880702940506</v>
      </c>
    </row>
    <row r="3759" spans="1:7">
      <c r="A3759" s="95">
        <v>45695</v>
      </c>
      <c r="B3759">
        <v>2937.5</v>
      </c>
      <c r="D3759" s="176">
        <f t="shared" si="563"/>
        <v>0.99491955969517354</v>
      </c>
      <c r="E3759" s="176">
        <f t="shared" si="564"/>
        <v>0.50804403048264613</v>
      </c>
      <c r="F3759" s="176">
        <f>+B3759/B3754</f>
        <v>1</v>
      </c>
      <c r="G3759" s="176">
        <f>(1-F3759)*100</f>
        <v>0</v>
      </c>
    </row>
    <row r="3760" spans="1:7">
      <c r="A3760" s="95">
        <v>45698</v>
      </c>
      <c r="B3760">
        <v>2944.5</v>
      </c>
      <c r="D3760" s="176">
        <f t="shared" si="563"/>
        <v>1.0023829787234042</v>
      </c>
      <c r="E3760" s="176">
        <f t="shared" si="564"/>
        <v>-0.23829787234042055</v>
      </c>
    </row>
    <row r="3761" spans="1:7">
      <c r="A3761" s="95">
        <v>45699</v>
      </c>
      <c r="B3761">
        <v>2952.5</v>
      </c>
      <c r="D3761" s="176">
        <f t="shared" si="563"/>
        <v>1.0027169298692478</v>
      </c>
      <c r="E3761" s="176">
        <f t="shared" si="564"/>
        <v>-0.27169298692477639</v>
      </c>
    </row>
    <row r="3762" spans="1:7">
      <c r="A3762" s="95">
        <v>45700</v>
      </c>
      <c r="B3762">
        <v>2942.5</v>
      </c>
      <c r="D3762" s="176">
        <f t="shared" si="563"/>
        <v>0.9966130397967824</v>
      </c>
      <c r="E3762" s="176">
        <f t="shared" si="564"/>
        <v>0.33869602032176038</v>
      </c>
    </row>
    <row r="3763" spans="1:7">
      <c r="A3763" s="95">
        <v>45701</v>
      </c>
      <c r="B3763">
        <v>2955.5</v>
      </c>
      <c r="D3763" s="176">
        <f t="shared" si="563"/>
        <v>1.0044180118946473</v>
      </c>
      <c r="E3763" s="176">
        <f t="shared" si="564"/>
        <v>-0.44180118946473002</v>
      </c>
    </row>
    <row r="3764" spans="1:7">
      <c r="A3764" s="95">
        <v>45702</v>
      </c>
      <c r="B3764">
        <v>2946</v>
      </c>
      <c r="D3764" s="176">
        <f t="shared" si="563"/>
        <v>0.99678565386567419</v>
      </c>
      <c r="E3764" s="176">
        <f t="shared" si="564"/>
        <v>0.32143461343258073</v>
      </c>
      <c r="F3764" s="176">
        <f>+B3764/B3759</f>
        <v>1.0028936170212766</v>
      </c>
      <c r="G3764" s="176">
        <f>(1-F3764)*100</f>
        <v>-0.28936170212765511</v>
      </c>
    </row>
    <row r="3765" spans="1:7">
      <c r="A3765" s="95">
        <v>45705</v>
      </c>
      <c r="B3765">
        <v>2948</v>
      </c>
      <c r="D3765" s="176">
        <f t="shared" si="563"/>
        <v>1.0006788866259335</v>
      </c>
      <c r="E3765" s="176">
        <f t="shared" si="564"/>
        <v>-6.788866259335169E-2</v>
      </c>
    </row>
    <row r="3766" spans="1:7">
      <c r="A3766" s="95">
        <v>45706</v>
      </c>
      <c r="B3766">
        <v>2952</v>
      </c>
      <c r="D3766" s="176">
        <f t="shared" si="563"/>
        <v>1.0013568521031209</v>
      </c>
      <c r="E3766" s="176">
        <f t="shared" si="564"/>
        <v>-0.13568521031208647</v>
      </c>
    </row>
    <row r="3767" spans="1:7">
      <c r="A3767" s="95">
        <v>45707</v>
      </c>
      <c r="B3767">
        <v>2942</v>
      </c>
      <c r="D3767" s="176">
        <f t="shared" ref="D3767:D3773" si="565">+B3767/B3766</f>
        <v>0.99661246612466126</v>
      </c>
      <c r="E3767" s="176">
        <f t="shared" ref="E3767:E3773" si="566">(1-D3767)*100</f>
        <v>0.33875338753387441</v>
      </c>
    </row>
    <row r="3768" spans="1:7">
      <c r="A3768" s="95">
        <v>45708</v>
      </c>
      <c r="B3768">
        <v>2950</v>
      </c>
      <c r="D3768" s="176">
        <f t="shared" si="565"/>
        <v>1.0027192386131882</v>
      </c>
      <c r="E3768" s="176">
        <f t="shared" si="566"/>
        <v>-0.27192386131882351</v>
      </c>
    </row>
    <row r="3769" spans="1:7">
      <c r="A3769" s="95">
        <v>45709</v>
      </c>
      <c r="B3769">
        <v>2951</v>
      </c>
      <c r="D3769" s="176">
        <f t="shared" si="565"/>
        <v>1.0003389830508476</v>
      </c>
      <c r="E3769" s="176">
        <f t="shared" si="566"/>
        <v>-3.3898305084756331E-2</v>
      </c>
      <c r="F3769" s="176">
        <f>+B3769/B3764</f>
        <v>1.0016972165648337</v>
      </c>
      <c r="G3769" s="176">
        <f>(1-F3769)*100</f>
        <v>-0.16972165648336812</v>
      </c>
    </row>
    <row r="3770" spans="1:7">
      <c r="A3770" s="95">
        <v>45712</v>
      </c>
      <c r="B3770">
        <v>2948</v>
      </c>
      <c r="D3770" s="176">
        <f t="shared" si="565"/>
        <v>0.99898339545916637</v>
      </c>
      <c r="E3770" s="176">
        <f t="shared" si="566"/>
        <v>0.10166045408336322</v>
      </c>
    </row>
    <row r="3771" spans="1:7">
      <c r="A3771" s="95">
        <v>45713</v>
      </c>
      <c r="B3771">
        <v>2944</v>
      </c>
      <c r="D3771" s="176">
        <f t="shared" si="565"/>
        <v>0.99864314789687925</v>
      </c>
      <c r="E3771" s="176">
        <f t="shared" si="566"/>
        <v>0.13568521031207537</v>
      </c>
    </row>
    <row r="3772" spans="1:7">
      <c r="A3772" s="95">
        <v>45714</v>
      </c>
      <c r="B3772">
        <v>2949</v>
      </c>
      <c r="D3772" s="176">
        <f t="shared" si="565"/>
        <v>1.0016983695652173</v>
      </c>
      <c r="E3772" s="176">
        <f t="shared" si="566"/>
        <v>-0.16983695652172948</v>
      </c>
    </row>
    <row r="3773" spans="1:7">
      <c r="A3773" s="95">
        <v>45715</v>
      </c>
      <c r="B3773">
        <v>2938.5</v>
      </c>
      <c r="D3773" s="176">
        <f t="shared" si="565"/>
        <v>0.99643947100712105</v>
      </c>
      <c r="E3773" s="176">
        <f t="shared" si="566"/>
        <v>0.3560528992878953</v>
      </c>
    </row>
    <row r="3774" spans="1:7">
      <c r="A3774" s="95">
        <v>45716</v>
      </c>
      <c r="B3774">
        <v>2945.5</v>
      </c>
      <c r="D3774" s="176">
        <f t="shared" ref="D3774:D3778" si="567">+B3774/B3773</f>
        <v>1.0023821677726732</v>
      </c>
      <c r="E3774" s="176">
        <f t="shared" ref="E3774:E3778" si="568">(1-D3774)*100</f>
        <v>-0.23821677726731938</v>
      </c>
      <c r="F3774" s="176">
        <f>+B3774/B3769</f>
        <v>0.99813622500847166</v>
      </c>
      <c r="G3774" s="176">
        <f>(1-F3774)*100</f>
        <v>0.18637749915283441</v>
      </c>
    </row>
    <row r="3775" spans="1:7">
      <c r="A3775" s="103">
        <v>45719</v>
      </c>
      <c r="B3775" s="189">
        <v>2945.5</v>
      </c>
      <c r="D3775" s="176">
        <f t="shared" si="567"/>
        <v>1</v>
      </c>
      <c r="E3775" s="176">
        <f t="shared" si="568"/>
        <v>0</v>
      </c>
    </row>
    <row r="3776" spans="1:7">
      <c r="A3776" s="103">
        <v>45720</v>
      </c>
      <c r="B3776" s="189">
        <v>2945.5</v>
      </c>
      <c r="D3776" s="176">
        <f t="shared" si="567"/>
        <v>1</v>
      </c>
      <c r="E3776" s="176">
        <f t="shared" si="568"/>
        <v>0</v>
      </c>
    </row>
    <row r="3777" spans="1:7">
      <c r="A3777" s="95">
        <v>45721</v>
      </c>
      <c r="B3777">
        <v>2926</v>
      </c>
      <c r="D3777" s="176">
        <f t="shared" si="567"/>
        <v>0.99337973179426242</v>
      </c>
      <c r="E3777" s="176">
        <f t="shared" si="568"/>
        <v>0.66202682057375783</v>
      </c>
    </row>
    <row r="3778" spans="1:7">
      <c r="A3778" s="95">
        <v>45722</v>
      </c>
      <c r="B3778">
        <v>2939</v>
      </c>
      <c r="D3778" s="176">
        <f t="shared" si="567"/>
        <v>1.0044429254955571</v>
      </c>
      <c r="E3778" s="176">
        <f t="shared" si="568"/>
        <v>-0.44429254955571373</v>
      </c>
    </row>
    <row r="3779" spans="1:7">
      <c r="A3779" s="95">
        <v>45723</v>
      </c>
      <c r="B3779">
        <v>2935</v>
      </c>
      <c r="D3779" s="176">
        <f t="shared" ref="D3779:D3787" si="569">+B3779/B3778</f>
        <v>0.99863899285471247</v>
      </c>
      <c r="E3779" s="176">
        <f t="shared" ref="E3779:E3787" si="570">(1-D3779)*100</f>
        <v>0.13610071452875294</v>
      </c>
      <c r="F3779" s="176">
        <f>+B3779/B3774</f>
        <v>0.99643524019691054</v>
      </c>
      <c r="G3779" s="176">
        <f>(1-F3779)*100</f>
        <v>0.35647598030894567</v>
      </c>
    </row>
    <row r="3780" spans="1:7">
      <c r="A3780" s="95">
        <v>45726</v>
      </c>
      <c r="B3780">
        <v>2913</v>
      </c>
      <c r="D3780" s="176">
        <f t="shared" si="569"/>
        <v>0.99250425894378191</v>
      </c>
      <c r="E3780" s="176">
        <f t="shared" si="570"/>
        <v>0.7495741056218086</v>
      </c>
    </row>
    <row r="3781" spans="1:7">
      <c r="A3781" s="95">
        <v>45727</v>
      </c>
      <c r="B3781">
        <v>2922.5</v>
      </c>
      <c r="D3781" s="176">
        <f t="shared" si="569"/>
        <v>1.0032612427051151</v>
      </c>
      <c r="E3781" s="176">
        <f t="shared" si="570"/>
        <v>-0.3261242705115075</v>
      </c>
    </row>
    <row r="3782" spans="1:7">
      <c r="A3782" s="95">
        <v>45728</v>
      </c>
      <c r="B3782">
        <v>2921.5</v>
      </c>
      <c r="D3782" s="176">
        <f t="shared" si="569"/>
        <v>0.99965782720273744</v>
      </c>
      <c r="E3782" s="176">
        <f t="shared" si="570"/>
        <v>3.4217279726256322E-2</v>
      </c>
    </row>
    <row r="3783" spans="1:7">
      <c r="A3783" s="95">
        <v>45729</v>
      </c>
      <c r="B3783">
        <v>2899</v>
      </c>
      <c r="D3783" s="176">
        <f t="shared" si="569"/>
        <v>0.99229847680985794</v>
      </c>
      <c r="E3783" s="176">
        <f t="shared" si="570"/>
        <v>0.77015231901420567</v>
      </c>
    </row>
    <row r="3784" spans="1:7">
      <c r="A3784" s="95">
        <v>45730</v>
      </c>
      <c r="B3784">
        <v>2892.5</v>
      </c>
      <c r="D3784" s="176">
        <f t="shared" si="569"/>
        <v>0.99775784753363228</v>
      </c>
      <c r="E3784" s="176">
        <f t="shared" si="570"/>
        <v>0.22421524663677195</v>
      </c>
      <c r="F3784" s="176">
        <f>+B3784/B3779</f>
        <v>0.98551959114139698</v>
      </c>
      <c r="G3784" s="176">
        <f>(1-F3784)*100</f>
        <v>1.4480408858603022</v>
      </c>
    </row>
    <row r="3785" spans="1:7">
      <c r="A3785" s="95">
        <v>45733</v>
      </c>
      <c r="B3785">
        <v>2876.5</v>
      </c>
      <c r="D3785" s="176">
        <f t="shared" si="569"/>
        <v>0.99446845289541919</v>
      </c>
      <c r="E3785" s="176">
        <f t="shared" si="570"/>
        <v>0.5531547104580814</v>
      </c>
    </row>
    <row r="3786" spans="1:7">
      <c r="A3786" s="95">
        <v>45734</v>
      </c>
      <c r="B3786">
        <v>2871</v>
      </c>
      <c r="D3786" s="176">
        <f t="shared" si="569"/>
        <v>0.99808795411089868</v>
      </c>
      <c r="E3786" s="176">
        <f t="shared" si="570"/>
        <v>0.19120458891013214</v>
      </c>
    </row>
    <row r="3787" spans="1:7">
      <c r="A3787" s="95">
        <v>45735</v>
      </c>
      <c r="B3787">
        <v>2872.5</v>
      </c>
      <c r="D3787" s="176">
        <f t="shared" si="569"/>
        <v>1.0005224660397074</v>
      </c>
      <c r="E3787" s="176">
        <f t="shared" si="570"/>
        <v>-5.2246603970740324E-2</v>
      </c>
    </row>
    <row r="3788" spans="1:7">
      <c r="A3788" s="95">
        <v>45736</v>
      </c>
      <c r="B3788">
        <v>2884</v>
      </c>
      <c r="D3788" s="176">
        <f t="shared" ref="D3788:D3792" si="571">+B3788/B3787</f>
        <v>1.0040034812880765</v>
      </c>
      <c r="E3788" s="176">
        <f t="shared" ref="E3788:E3792" si="572">(1-D3788)*100</f>
        <v>-0.40034812880764825</v>
      </c>
    </row>
    <row r="3789" spans="1:7">
      <c r="A3789" s="95">
        <v>45737</v>
      </c>
      <c r="B3789">
        <v>2855.5</v>
      </c>
      <c r="D3789" s="176">
        <f t="shared" si="571"/>
        <v>0.99011789181692089</v>
      </c>
      <c r="E3789" s="176">
        <f t="shared" si="572"/>
        <v>0.9882108183079108</v>
      </c>
      <c r="F3789" s="176">
        <f>+B3789/B3784</f>
        <v>0.98720829732065685</v>
      </c>
      <c r="G3789" s="176">
        <f>(1-F3789)*100</f>
        <v>1.2791702679343153</v>
      </c>
    </row>
    <row r="3790" spans="1:7">
      <c r="A3790" s="95">
        <v>45740</v>
      </c>
      <c r="B3790">
        <v>2844.5</v>
      </c>
      <c r="D3790" s="176">
        <f t="shared" si="571"/>
        <v>0.99614778497636136</v>
      </c>
      <c r="E3790" s="176">
        <f t="shared" si="572"/>
        <v>0.38522150236386388</v>
      </c>
    </row>
    <row r="3791" spans="1:7">
      <c r="A3791" s="95">
        <v>45741</v>
      </c>
      <c r="B3791">
        <v>2843.5</v>
      </c>
      <c r="D3791" s="176">
        <f t="shared" si="571"/>
        <v>0.99964844436632094</v>
      </c>
      <c r="E3791" s="176">
        <f t="shared" si="572"/>
        <v>3.5155563367905707E-2</v>
      </c>
    </row>
    <row r="3792" spans="1:7">
      <c r="A3792" s="95">
        <v>45742</v>
      </c>
      <c r="B3792">
        <v>2828</v>
      </c>
      <c r="D3792" s="176">
        <f t="shared" si="571"/>
        <v>0.99454897133813958</v>
      </c>
      <c r="E3792" s="176">
        <f t="shared" si="572"/>
        <v>0.54510286618604242</v>
      </c>
    </row>
    <row r="3793" spans="1:7">
      <c r="A3793" s="95">
        <v>45743</v>
      </c>
      <c r="B3793">
        <v>2824.5</v>
      </c>
      <c r="D3793" s="176">
        <f t="shared" ref="D3793:D3805" si="573">+B3793/B3792</f>
        <v>0.99876237623762376</v>
      </c>
      <c r="E3793" s="176">
        <f t="shared" ref="E3793:E3805" si="574">(1-D3793)*100</f>
        <v>0.12376237623762387</v>
      </c>
    </row>
    <row r="3794" spans="1:7">
      <c r="A3794" s="95">
        <v>45744</v>
      </c>
      <c r="B3794">
        <v>2829</v>
      </c>
      <c r="D3794" s="176">
        <f t="shared" si="573"/>
        <v>1.0015932023366967</v>
      </c>
      <c r="E3794" s="176">
        <f t="shared" si="574"/>
        <v>-0.15932023366966863</v>
      </c>
      <c r="F3794" s="176">
        <f>+B3794/B3789</f>
        <v>0.99071966380668885</v>
      </c>
      <c r="G3794" s="176">
        <f>(1-F3794)*100</f>
        <v>0.9280336193311145</v>
      </c>
    </row>
    <row r="3795" spans="1:7">
      <c r="A3795" s="95">
        <v>45747</v>
      </c>
      <c r="B3795">
        <v>2846</v>
      </c>
      <c r="D3795" s="176">
        <f t="shared" si="573"/>
        <v>1.0060091905266879</v>
      </c>
      <c r="E3795" s="176">
        <f t="shared" si="574"/>
        <v>-0.60091905266879131</v>
      </c>
    </row>
    <row r="3796" spans="1:7">
      <c r="A3796" s="95">
        <v>45748</v>
      </c>
      <c r="B3796">
        <v>2858</v>
      </c>
      <c r="D3796" s="176">
        <f t="shared" si="573"/>
        <v>1.0042164441321153</v>
      </c>
      <c r="E3796" s="176">
        <f t="shared" si="574"/>
        <v>-0.42164441321153046</v>
      </c>
    </row>
    <row r="3797" spans="1:7">
      <c r="A3797" s="95">
        <v>45749</v>
      </c>
      <c r="B3797">
        <v>2858.5</v>
      </c>
      <c r="D3797" s="176">
        <f t="shared" si="573"/>
        <v>1.0001749475157453</v>
      </c>
      <c r="E3797" s="176">
        <f t="shared" si="574"/>
        <v>-1.749475157453162E-2</v>
      </c>
    </row>
    <row r="3798" spans="1:7">
      <c r="A3798" s="95">
        <v>45750</v>
      </c>
      <c r="B3798">
        <v>2857</v>
      </c>
      <c r="D3798" s="176">
        <f t="shared" si="573"/>
        <v>0.99947524925660314</v>
      </c>
      <c r="E3798" s="176">
        <f t="shared" si="574"/>
        <v>5.2475074339686234E-2</v>
      </c>
    </row>
    <row r="3799" spans="1:7">
      <c r="A3799" s="95">
        <v>45751</v>
      </c>
      <c r="B3799">
        <v>2871</v>
      </c>
      <c r="D3799" s="176">
        <f t="shared" si="573"/>
        <v>1.0049002450122506</v>
      </c>
      <c r="E3799" s="176">
        <f t="shared" si="574"/>
        <v>-0.49002450122506147</v>
      </c>
      <c r="F3799" s="176">
        <f>+B3799/B3794</f>
        <v>1.0148462354188759</v>
      </c>
      <c r="G3799" s="176">
        <f>(1-F3799)*100</f>
        <v>-1.4846235418875864</v>
      </c>
    </row>
    <row r="3800" spans="1:7">
      <c r="A3800" s="95">
        <v>45754</v>
      </c>
      <c r="B3800">
        <v>2852.5</v>
      </c>
      <c r="D3800" s="176">
        <f t="shared" si="573"/>
        <v>0.99355625217694188</v>
      </c>
      <c r="E3800" s="176">
        <f t="shared" si="574"/>
        <v>0.64437478230581213</v>
      </c>
    </row>
    <row r="3801" spans="1:7">
      <c r="A3801" s="95">
        <v>45755</v>
      </c>
      <c r="B3801">
        <v>2865.5</v>
      </c>
      <c r="D3801" s="176">
        <f t="shared" si="573"/>
        <v>1.0045574057843996</v>
      </c>
      <c r="E3801" s="176">
        <f t="shared" si="574"/>
        <v>-0.45574057843995597</v>
      </c>
    </row>
    <row r="3802" spans="1:7">
      <c r="A3802" s="95">
        <v>45756</v>
      </c>
      <c r="B3802">
        <v>2850.5</v>
      </c>
      <c r="D3802" s="176">
        <f t="shared" si="573"/>
        <v>0.99476531146396785</v>
      </c>
      <c r="E3802" s="176">
        <f t="shared" si="574"/>
        <v>0.52346885360321505</v>
      </c>
    </row>
    <row r="3803" spans="1:7">
      <c r="A3803" s="95">
        <v>45757</v>
      </c>
      <c r="B3803">
        <v>2808.5</v>
      </c>
      <c r="D3803" s="176">
        <f t="shared" si="573"/>
        <v>0.9852657428521312</v>
      </c>
      <c r="E3803" s="176">
        <f t="shared" si="574"/>
        <v>1.4734257147868801</v>
      </c>
    </row>
    <row r="3804" spans="1:7">
      <c r="A3804" s="95">
        <v>45758</v>
      </c>
      <c r="B3804">
        <v>2804.5</v>
      </c>
      <c r="D3804" s="176">
        <f t="shared" si="573"/>
        <v>0.99857575218087946</v>
      </c>
      <c r="E3804" s="176">
        <f t="shared" si="574"/>
        <v>0.14242478191205388</v>
      </c>
      <c r="F3804" s="176">
        <f>+B3804/B3799</f>
        <v>0.97683733890630442</v>
      </c>
      <c r="G3804" s="176">
        <f>(1-F3804)*100</f>
        <v>2.316266109369558</v>
      </c>
    </row>
    <row r="3805" spans="1:7">
      <c r="A3805" s="95">
        <v>45761</v>
      </c>
      <c r="B3805">
        <v>2807.5</v>
      </c>
      <c r="D3805" s="176">
        <f t="shared" si="573"/>
        <v>1.0010697093956142</v>
      </c>
      <c r="E3805" s="176">
        <f t="shared" si="574"/>
        <v>-0.10697093956142378</v>
      </c>
    </row>
    <row r="3806" spans="1:7">
      <c r="A3806" s="95">
        <v>45762</v>
      </c>
      <c r="B3806">
        <v>2801</v>
      </c>
      <c r="D3806" s="176">
        <f t="shared" ref="D3806:D3810" si="575">+B3806/B3805</f>
        <v>0.99768477292965274</v>
      </c>
      <c r="E3806" s="176">
        <f t="shared" ref="E3806:E3810" si="576">(1-D3806)*100</f>
        <v>0.23152270703472588</v>
      </c>
    </row>
    <row r="3807" spans="1:7">
      <c r="A3807" s="95">
        <v>45763</v>
      </c>
      <c r="B3807">
        <v>2811</v>
      </c>
      <c r="D3807" s="176">
        <f t="shared" si="575"/>
        <v>1.0035701535166013</v>
      </c>
      <c r="E3807" s="176">
        <f t="shared" si="576"/>
        <v>-0.35701535166012821</v>
      </c>
    </row>
    <row r="3808" spans="1:7">
      <c r="A3808" s="95">
        <v>45764</v>
      </c>
      <c r="B3808">
        <v>2828.5</v>
      </c>
      <c r="D3808" s="176">
        <f t="shared" si="575"/>
        <v>1.0062255425115618</v>
      </c>
      <c r="E3808" s="176">
        <f t="shared" si="576"/>
        <v>-0.62255425115618213</v>
      </c>
      <c r="F3808" s="176">
        <f>+B3808/B3804</f>
        <v>1.0085576751649135</v>
      </c>
      <c r="G3808" s="176">
        <f>(1-F3808)*100</f>
        <v>-0.85576751649134586</v>
      </c>
    </row>
    <row r="3809" spans="1:7">
      <c r="A3809" s="103">
        <v>45768</v>
      </c>
      <c r="B3809" s="189">
        <v>2828.5</v>
      </c>
      <c r="D3809" s="176">
        <f t="shared" si="575"/>
        <v>1</v>
      </c>
      <c r="E3809" s="176">
        <f t="shared" si="576"/>
        <v>0</v>
      </c>
    </row>
    <row r="3810" spans="1:7">
      <c r="A3810" s="95">
        <v>45769</v>
      </c>
      <c r="B3810">
        <v>2813</v>
      </c>
      <c r="D3810" s="176">
        <f t="shared" si="575"/>
        <v>0.99452006363797063</v>
      </c>
      <c r="E3810" s="176">
        <f t="shared" si="576"/>
        <v>0.54799363620293695</v>
      </c>
    </row>
    <row r="3811" spans="1:7">
      <c r="A3811" s="95">
        <v>45770</v>
      </c>
      <c r="B3811">
        <v>2789</v>
      </c>
      <c r="D3811" s="176">
        <f t="shared" ref="D3811:D3820" si="577">+B3811/B3810</f>
        <v>0.99146818343405618</v>
      </c>
      <c r="E3811" s="176">
        <f t="shared" ref="E3811:E3820" si="578">(1-D3811)*100</f>
        <v>0.85318165659438172</v>
      </c>
    </row>
    <row r="3812" spans="1:7">
      <c r="A3812" s="95">
        <v>45771</v>
      </c>
      <c r="B3812">
        <v>2787</v>
      </c>
      <c r="D3812" s="176">
        <f t="shared" si="577"/>
        <v>0.99928289709573326</v>
      </c>
      <c r="E3812" s="176">
        <f t="shared" si="578"/>
        <v>7.1710290426674206E-2</v>
      </c>
    </row>
    <row r="3813" spans="1:7">
      <c r="A3813" s="95">
        <v>45772</v>
      </c>
      <c r="B3813">
        <v>2806</v>
      </c>
      <c r="D3813" s="176">
        <f t="shared" si="577"/>
        <v>1.0068173663437388</v>
      </c>
      <c r="E3813" s="176">
        <f t="shared" si="578"/>
        <v>-0.68173663437387511</v>
      </c>
      <c r="F3813" s="176">
        <f>+B3813/B3809</f>
        <v>0.99204525366802188</v>
      </c>
      <c r="G3813" s="176">
        <f>(1-F3813)*100</f>
        <v>0.79547463319781242</v>
      </c>
    </row>
    <row r="3814" spans="1:7">
      <c r="A3814" s="95">
        <v>45775</v>
      </c>
      <c r="B3814">
        <v>2808</v>
      </c>
      <c r="D3814" s="176">
        <f t="shared" si="577"/>
        <v>1.0007127583749109</v>
      </c>
      <c r="E3814" s="176">
        <f t="shared" si="578"/>
        <v>-7.1275837491091565E-2</v>
      </c>
    </row>
    <row r="3815" spans="1:7">
      <c r="A3815" s="95">
        <v>45776</v>
      </c>
      <c r="B3815">
        <v>2824.5</v>
      </c>
      <c r="D3815" s="176">
        <f t="shared" si="577"/>
        <v>1.0058760683760684</v>
      </c>
      <c r="E3815" s="176">
        <f t="shared" si="578"/>
        <v>-0.58760683760683552</v>
      </c>
    </row>
    <row r="3816" spans="1:7">
      <c r="A3816" s="95">
        <v>45777</v>
      </c>
      <c r="B3816">
        <v>2808.5</v>
      </c>
      <c r="D3816" s="176">
        <f t="shared" si="577"/>
        <v>0.9943352805806337</v>
      </c>
      <c r="E3816" s="176">
        <f t="shared" si="578"/>
        <v>0.56647194193663042</v>
      </c>
    </row>
    <row r="3817" spans="1:7">
      <c r="A3817" s="103">
        <v>45778</v>
      </c>
      <c r="B3817">
        <v>2808.5</v>
      </c>
      <c r="D3817" s="176">
        <f t="shared" si="577"/>
        <v>1</v>
      </c>
      <c r="E3817" s="176">
        <f t="shared" si="578"/>
        <v>0</v>
      </c>
    </row>
    <row r="3818" spans="1:7">
      <c r="A3818" s="95">
        <v>45779</v>
      </c>
      <c r="B3818">
        <v>2845.5</v>
      </c>
      <c r="D3818" s="176">
        <f t="shared" si="577"/>
        <v>1.013174292326865</v>
      </c>
      <c r="E3818" s="176">
        <f t="shared" si="578"/>
        <v>-1.3174292326864956</v>
      </c>
      <c r="F3818" s="176">
        <f>+B3818/B3814</f>
        <v>1.0133547008547008</v>
      </c>
      <c r="G3818" s="176">
        <f>(1-F3818)*100</f>
        <v>-1.3354700854700807</v>
      </c>
    </row>
    <row r="3819" spans="1:7">
      <c r="A3819" s="103">
        <v>45782</v>
      </c>
      <c r="B3819">
        <v>2834.5</v>
      </c>
      <c r="D3819" s="176">
        <f t="shared" si="577"/>
        <v>0.99613424705675624</v>
      </c>
      <c r="E3819" s="176">
        <f t="shared" si="578"/>
        <v>0.3865752943243761</v>
      </c>
    </row>
    <row r="3820" spans="1:7">
      <c r="A3820" s="95">
        <v>45783</v>
      </c>
      <c r="B3820">
        <v>2822.5</v>
      </c>
      <c r="D3820" s="176">
        <f t="shared" si="577"/>
        <v>0.99576644910919032</v>
      </c>
      <c r="E3820" s="176">
        <f t="shared" si="578"/>
        <v>0.42335508908096786</v>
      </c>
    </row>
    <row r="3821" spans="1:7">
      <c r="A3821" s="95">
        <v>45784</v>
      </c>
      <c r="B3821">
        <v>2808.5</v>
      </c>
      <c r="D3821" s="176">
        <f t="shared" ref="D3821:D3827" si="579">+B3821/B3820</f>
        <v>0.99503985828166519</v>
      </c>
      <c r="E3821" s="176">
        <f t="shared" ref="E3821:E3827" si="580">(1-D3821)*100</f>
        <v>0.49601417183348095</v>
      </c>
    </row>
    <row r="3822" spans="1:7">
      <c r="A3822" s="95">
        <v>45785</v>
      </c>
      <c r="B3822">
        <v>2791.5</v>
      </c>
      <c r="D3822" s="176">
        <f t="shared" si="579"/>
        <v>0.99394694676873774</v>
      </c>
      <c r="E3822" s="176">
        <f t="shared" si="580"/>
        <v>0.6053053231262262</v>
      </c>
    </row>
    <row r="3823" spans="1:7">
      <c r="A3823" s="95">
        <v>45786</v>
      </c>
      <c r="B3823">
        <v>2797.5</v>
      </c>
      <c r="D3823" s="176">
        <f t="shared" si="579"/>
        <v>1.0021493820526599</v>
      </c>
      <c r="E3823" s="176">
        <f t="shared" si="580"/>
        <v>-0.21493820526599094</v>
      </c>
      <c r="F3823" s="176">
        <f>+B3823/B3819</f>
        <v>0.98694655142000354</v>
      </c>
      <c r="G3823" s="176">
        <f>(1-F3823)*100</f>
        <v>1.3053448579996463</v>
      </c>
    </row>
    <row r="3824" spans="1:7">
      <c r="A3824" s="95">
        <v>45789</v>
      </c>
      <c r="B3824">
        <v>2784.5</v>
      </c>
      <c r="D3824" s="176">
        <f t="shared" si="579"/>
        <v>0.99535299374441466</v>
      </c>
      <c r="E3824" s="176">
        <f t="shared" si="580"/>
        <v>0.46470062555853398</v>
      </c>
    </row>
    <row r="3825" spans="1:7">
      <c r="A3825" s="95">
        <v>45790</v>
      </c>
      <c r="B3825">
        <v>2801</v>
      </c>
      <c r="D3825" s="176">
        <f t="shared" si="579"/>
        <v>1.0059256599030346</v>
      </c>
      <c r="E3825" s="176">
        <f t="shared" si="580"/>
        <v>-0.59256599030346191</v>
      </c>
    </row>
    <row r="3826" spans="1:7">
      <c r="A3826" s="95">
        <v>45791</v>
      </c>
      <c r="B3826">
        <v>2805</v>
      </c>
      <c r="D3826" s="176">
        <f t="shared" si="579"/>
        <v>1.0014280614066404</v>
      </c>
      <c r="E3826" s="176">
        <f t="shared" si="580"/>
        <v>-0.1428061406640424</v>
      </c>
    </row>
    <row r="3827" spans="1:7">
      <c r="A3827" s="95">
        <v>45792</v>
      </c>
      <c r="B3827">
        <v>2804</v>
      </c>
      <c r="D3827" s="176">
        <f t="shared" si="579"/>
        <v>0.99964349376114081</v>
      </c>
      <c r="E3827" s="176">
        <f t="shared" si="580"/>
        <v>3.5650623885918886E-2</v>
      </c>
    </row>
    <row r="3828" spans="1:7">
      <c r="A3828" s="95">
        <v>45793</v>
      </c>
      <c r="B3828">
        <v>2807.5</v>
      </c>
      <c r="D3828" s="176">
        <f t="shared" ref="D3828:D3836" si="581">+B3828/B3827</f>
        <v>1.0012482168330956</v>
      </c>
      <c r="E3828" s="176">
        <f t="shared" ref="E3828:E3836" si="582">(1-D3828)*100</f>
        <v>-0.12482168330956167</v>
      </c>
      <c r="F3828" s="176">
        <f>+B3828/B3824</f>
        <v>1.008260010773927</v>
      </c>
      <c r="G3828" s="176">
        <f>(1-F3828)*100</f>
        <v>-0.82600107739270179</v>
      </c>
    </row>
    <row r="3829" spans="1:7">
      <c r="A3829" s="95">
        <v>45796</v>
      </c>
      <c r="B3829">
        <v>2810.5</v>
      </c>
      <c r="D3829" s="176">
        <f t="shared" si="581"/>
        <v>1.0010685663401604</v>
      </c>
      <c r="E3829" s="176">
        <f t="shared" si="582"/>
        <v>-0.10685663401603929</v>
      </c>
    </row>
    <row r="3830" spans="1:7">
      <c r="A3830" s="95">
        <v>45797</v>
      </c>
      <c r="B3830">
        <v>2802</v>
      </c>
      <c r="D3830" s="176">
        <f t="shared" si="581"/>
        <v>0.99697562711261345</v>
      </c>
      <c r="E3830" s="176">
        <f t="shared" si="582"/>
        <v>0.30243728873865505</v>
      </c>
    </row>
    <row r="3831" spans="1:7">
      <c r="A3831" s="95">
        <v>45798</v>
      </c>
      <c r="B3831">
        <v>2798</v>
      </c>
      <c r="D3831" s="176">
        <f t="shared" si="581"/>
        <v>0.99857244825124913</v>
      </c>
      <c r="E3831" s="176">
        <f t="shared" si="582"/>
        <v>0.1427551748750866</v>
      </c>
    </row>
    <row r="3832" spans="1:7">
      <c r="A3832" s="95">
        <v>45799</v>
      </c>
      <c r="B3832">
        <v>2773</v>
      </c>
      <c r="D3832" s="176">
        <f t="shared" si="581"/>
        <v>0.99106504646175841</v>
      </c>
      <c r="E3832" s="176">
        <f t="shared" si="582"/>
        <v>0.89349535382415857</v>
      </c>
    </row>
    <row r="3833" spans="1:7">
      <c r="A3833" s="95">
        <v>45800</v>
      </c>
      <c r="B3833">
        <v>2770</v>
      </c>
      <c r="D3833" s="176">
        <f t="shared" si="581"/>
        <v>0.99891813919942296</v>
      </c>
      <c r="E3833" s="176">
        <f t="shared" si="582"/>
        <v>0.10818608005770392</v>
      </c>
      <c r="F3833" s="176">
        <f>+B3833/B3829</f>
        <v>0.98558975271304039</v>
      </c>
      <c r="G3833" s="176">
        <f>(1-F3833)*100</f>
        <v>1.441024728695961</v>
      </c>
    </row>
    <row r="3834" spans="1:7">
      <c r="A3834" s="103">
        <v>45803</v>
      </c>
      <c r="B3834">
        <v>2733</v>
      </c>
      <c r="D3834" s="176">
        <f t="shared" si="581"/>
        <v>0.98664259927797837</v>
      </c>
      <c r="E3834" s="176">
        <f t="shared" si="582"/>
        <v>1.3357400722021628</v>
      </c>
    </row>
    <row r="3835" spans="1:7">
      <c r="A3835" s="95">
        <v>45804</v>
      </c>
      <c r="B3835">
        <v>2707</v>
      </c>
      <c r="D3835" s="176">
        <f t="shared" si="581"/>
        <v>0.99048664471276981</v>
      </c>
      <c r="E3835" s="176">
        <f t="shared" si="582"/>
        <v>0.95133552872301852</v>
      </c>
    </row>
    <row r="3836" spans="1:7">
      <c r="A3836" s="95">
        <v>45805</v>
      </c>
      <c r="B3836">
        <v>2702</v>
      </c>
      <c r="D3836" s="176">
        <f t="shared" si="581"/>
        <v>0.9981529368304396</v>
      </c>
      <c r="E3836" s="176">
        <f t="shared" si="582"/>
        <v>0.18470631695604034</v>
      </c>
    </row>
    <row r="3837" spans="1:7">
      <c r="A3837" s="95">
        <v>45806</v>
      </c>
      <c r="B3837">
        <v>2695.5</v>
      </c>
      <c r="D3837" s="176">
        <f t="shared" ref="D3837:D3849" si="583">+B3837/B3836</f>
        <v>0.99759437453737976</v>
      </c>
      <c r="E3837" s="176">
        <f t="shared" ref="E3837:E3849" si="584">(1-D3837)*100</f>
        <v>0.24056254626202422</v>
      </c>
    </row>
    <row r="3838" spans="1:7">
      <c r="A3838" s="95">
        <v>45807</v>
      </c>
      <c r="B3838">
        <v>2688</v>
      </c>
      <c r="D3838" s="176">
        <f t="shared" si="583"/>
        <v>0.99721758486366163</v>
      </c>
      <c r="E3838" s="176">
        <f t="shared" si="584"/>
        <v>0.27824151363383676</v>
      </c>
      <c r="F3838" s="176">
        <f>+B3838/B3834</f>
        <v>0.98353457738748629</v>
      </c>
      <c r="G3838" s="176">
        <f>(1-F3838)*100</f>
        <v>1.6465422612513714</v>
      </c>
    </row>
    <row r="3839" spans="1:7">
      <c r="A3839" s="95">
        <v>45810</v>
      </c>
      <c r="B3839">
        <v>2680</v>
      </c>
      <c r="D3839" s="176">
        <f t="shared" si="583"/>
        <v>0.99702380952380953</v>
      </c>
      <c r="E3839" s="176">
        <f t="shared" si="584"/>
        <v>0.29761904761904656</v>
      </c>
    </row>
    <row r="3840" spans="1:7">
      <c r="A3840" s="95">
        <v>45811</v>
      </c>
      <c r="B3840">
        <v>2646</v>
      </c>
      <c r="D3840" s="176">
        <f t="shared" si="583"/>
        <v>0.98731343283582085</v>
      </c>
      <c r="E3840" s="176">
        <f t="shared" si="584"/>
        <v>1.2686567164179152</v>
      </c>
    </row>
    <row r="3841" spans="1:7">
      <c r="A3841" s="95">
        <v>45812</v>
      </c>
      <c r="B3841">
        <v>2631.5</v>
      </c>
      <c r="D3841" s="176">
        <f t="shared" si="583"/>
        <v>0.9945200302343159</v>
      </c>
      <c r="E3841" s="176">
        <f t="shared" si="584"/>
        <v>0.54799697656841007</v>
      </c>
    </row>
    <row r="3842" spans="1:7">
      <c r="A3842" s="95">
        <v>45813</v>
      </c>
      <c r="B3842">
        <v>2628</v>
      </c>
      <c r="D3842" s="176">
        <f t="shared" si="583"/>
        <v>0.99866996009880293</v>
      </c>
      <c r="E3842" s="176">
        <f t="shared" si="584"/>
        <v>0.13300399011970665</v>
      </c>
    </row>
    <row r="3843" spans="1:7">
      <c r="A3843" s="95">
        <v>45814</v>
      </c>
      <c r="B3843">
        <v>2634</v>
      </c>
      <c r="D3843" s="176">
        <f t="shared" si="583"/>
        <v>1.0022831050228311</v>
      </c>
      <c r="E3843" s="176">
        <f t="shared" si="584"/>
        <v>-0.22831050228311334</v>
      </c>
      <c r="F3843" s="176">
        <f>+B3843/B3839</f>
        <v>0.98283582089552235</v>
      </c>
      <c r="G3843" s="176">
        <f>(1-F3843)*100</f>
        <v>1.716417910447765</v>
      </c>
    </row>
    <row r="3844" spans="1:7">
      <c r="A3844" s="95">
        <v>45817</v>
      </c>
      <c r="B3844">
        <v>2622.5</v>
      </c>
      <c r="D3844" s="176">
        <f t="shared" si="583"/>
        <v>0.9956340167046317</v>
      </c>
      <c r="E3844" s="176">
        <f t="shared" si="584"/>
        <v>0.43659832953683031</v>
      </c>
    </row>
    <row r="3845" spans="1:7">
      <c r="A3845" s="95">
        <v>45818</v>
      </c>
      <c r="B3845">
        <v>2643</v>
      </c>
      <c r="D3845" s="176">
        <f t="shared" si="583"/>
        <v>1.007816968541468</v>
      </c>
      <c r="E3845" s="176">
        <f t="shared" si="584"/>
        <v>-0.78169685414679613</v>
      </c>
    </row>
    <row r="3846" spans="1:7">
      <c r="A3846" s="95">
        <v>45819</v>
      </c>
      <c r="B3846">
        <v>2621.5</v>
      </c>
      <c r="D3846" s="176">
        <f t="shared" si="583"/>
        <v>0.99186530457813094</v>
      </c>
      <c r="E3846" s="176">
        <f t="shared" si="584"/>
        <v>0.81346954218690648</v>
      </c>
    </row>
    <row r="3847" spans="1:7">
      <c r="A3847" s="95">
        <v>45820</v>
      </c>
      <c r="B3847">
        <v>2637</v>
      </c>
      <c r="D3847" s="176">
        <f t="shared" si="583"/>
        <v>1.0059126454320046</v>
      </c>
      <c r="E3847" s="176">
        <f t="shared" si="584"/>
        <v>-0.59126454320046484</v>
      </c>
    </row>
    <row r="3848" spans="1:7">
      <c r="A3848" s="95">
        <v>45821</v>
      </c>
      <c r="B3848">
        <v>2649</v>
      </c>
      <c r="D3848" s="176">
        <f t="shared" si="583"/>
        <v>1.0045506257110353</v>
      </c>
      <c r="E3848" s="176">
        <f t="shared" si="584"/>
        <v>-0.4550625711035261</v>
      </c>
      <c r="F3848" s="176">
        <f>+B3848/B3844</f>
        <v>1.0101048617731172</v>
      </c>
      <c r="G3848" s="176">
        <f>(1-F3848)*100</f>
        <v>-1.0104861773117202</v>
      </c>
    </row>
    <row r="3849" spans="1:7">
      <c r="A3849" s="95">
        <v>45824</v>
      </c>
      <c r="B3849">
        <v>2672</v>
      </c>
      <c r="D3849" s="176">
        <f t="shared" si="583"/>
        <v>1.0086825217063042</v>
      </c>
      <c r="E3849" s="176">
        <f t="shared" si="584"/>
        <v>-0.86825217063042359</v>
      </c>
    </row>
    <row r="3850" spans="1:7">
      <c r="A3850" s="95">
        <v>45825</v>
      </c>
      <c r="B3850">
        <v>2665.5</v>
      </c>
      <c r="D3850" s="176">
        <f t="shared" ref="D3850:D3860" si="585">+B3850/B3849</f>
        <v>0.9975673652694611</v>
      </c>
      <c r="E3850" s="176">
        <f t="shared" ref="E3850:E3860" si="586">(1-D3850)*100</f>
        <v>0.24326347305388962</v>
      </c>
    </row>
    <row r="3851" spans="1:7">
      <c r="A3851" s="95">
        <v>45826</v>
      </c>
      <c r="B3851">
        <v>2672.5</v>
      </c>
      <c r="D3851" s="176">
        <f t="shared" si="585"/>
        <v>1.0026261489401613</v>
      </c>
      <c r="E3851" s="176">
        <f t="shared" si="586"/>
        <v>-0.26261489401613325</v>
      </c>
    </row>
    <row r="3852" spans="1:7">
      <c r="A3852" s="103">
        <v>45827</v>
      </c>
      <c r="B3852" s="189">
        <v>2672.5</v>
      </c>
      <c r="D3852" s="176">
        <f t="shared" si="585"/>
        <v>1</v>
      </c>
      <c r="E3852" s="176">
        <f t="shared" si="586"/>
        <v>0</v>
      </c>
    </row>
    <row r="3853" spans="1:7">
      <c r="A3853" s="95">
        <v>45828</v>
      </c>
      <c r="B3853">
        <v>2668</v>
      </c>
      <c r="D3853" s="176">
        <f t="shared" si="585"/>
        <v>0.99831618334892425</v>
      </c>
      <c r="E3853" s="176">
        <f t="shared" si="586"/>
        <v>0.16838166510757535</v>
      </c>
      <c r="F3853" s="176">
        <f>+B3853/B3849</f>
        <v>0.99850299401197606</v>
      </c>
      <c r="G3853" s="176">
        <f>(1-F3853)*100</f>
        <v>0.14970059880239361</v>
      </c>
    </row>
    <row r="3854" spans="1:7">
      <c r="A3854" s="95">
        <v>45831</v>
      </c>
      <c r="B3854">
        <v>2702.5</v>
      </c>
      <c r="D3854" s="176">
        <f t="shared" si="585"/>
        <v>1.0129310344827587</v>
      </c>
      <c r="E3854" s="176">
        <f t="shared" si="586"/>
        <v>-1.2931034482758674</v>
      </c>
    </row>
    <row r="3855" spans="1:7">
      <c r="A3855" s="95">
        <v>45832</v>
      </c>
      <c r="B3855">
        <v>2704.5</v>
      </c>
      <c r="D3855" s="176">
        <f t="shared" si="585"/>
        <v>1.0007400555041628</v>
      </c>
      <c r="E3855" s="176">
        <f t="shared" si="586"/>
        <v>-7.4005550416278432E-2</v>
      </c>
    </row>
    <row r="3856" spans="1:7">
      <c r="A3856" s="95">
        <v>45833</v>
      </c>
      <c r="B3856">
        <v>2710</v>
      </c>
      <c r="D3856" s="176">
        <f t="shared" si="585"/>
        <v>1.0020336476243299</v>
      </c>
      <c r="E3856" s="176">
        <f t="shared" si="586"/>
        <v>-0.20336476243298929</v>
      </c>
    </row>
    <row r="3857" spans="1:7">
      <c r="A3857" s="95">
        <v>45834</v>
      </c>
      <c r="B3857">
        <v>2736</v>
      </c>
      <c r="D3857" s="176">
        <f t="shared" si="585"/>
        <v>1.0095940959409595</v>
      </c>
      <c r="E3857" s="176">
        <f t="shared" si="586"/>
        <v>-0.95940959409595017</v>
      </c>
    </row>
    <row r="3858" spans="1:7">
      <c r="A3858" s="95">
        <v>45835</v>
      </c>
      <c r="B3858">
        <v>2734</v>
      </c>
      <c r="D3858" s="176">
        <f t="shared" si="585"/>
        <v>0.9992690058479532</v>
      </c>
      <c r="E3858" s="176">
        <f t="shared" si="586"/>
        <v>7.309941520468044E-2</v>
      </c>
      <c r="F3858" s="176">
        <f>+B3858/B3854</f>
        <v>1.0116558741905644</v>
      </c>
      <c r="G3858" s="176">
        <f>(1-F3858)*100</f>
        <v>-1.1655874190564353</v>
      </c>
    </row>
    <row r="3859" spans="1:7">
      <c r="A3859" s="95">
        <v>45838</v>
      </c>
      <c r="B3859">
        <v>2705</v>
      </c>
      <c r="D3859" s="176">
        <f t="shared" si="585"/>
        <v>0.98939283101682518</v>
      </c>
      <c r="E3859" s="176">
        <f t="shared" si="586"/>
        <v>1.0607168983174819</v>
      </c>
    </row>
    <row r="3860" spans="1:7">
      <c r="A3860" s="95">
        <v>45839</v>
      </c>
      <c r="B3860">
        <v>2712</v>
      </c>
      <c r="D3860" s="176">
        <f t="shared" si="585"/>
        <v>1.0025878003696858</v>
      </c>
      <c r="E3860" s="176">
        <f t="shared" si="586"/>
        <v>-0.25878003696857554</v>
      </c>
    </row>
    <row r="3861" spans="1:7">
      <c r="A3861" s="95">
        <v>45840</v>
      </c>
      <c r="B3861">
        <v>2697</v>
      </c>
      <c r="D3861" s="176">
        <f t="shared" ref="D3861:D3867" si="587">+B3861/B3860</f>
        <v>0.99446902654867253</v>
      </c>
      <c r="E3861" s="176">
        <f t="shared" ref="E3861:E3867" si="588">(1-D3861)*100</f>
        <v>0.553097345132747</v>
      </c>
    </row>
    <row r="3862" spans="1:7">
      <c r="A3862" s="95">
        <v>45841</v>
      </c>
      <c r="B3862">
        <v>2691</v>
      </c>
      <c r="D3862" s="176">
        <f t="shared" si="587"/>
        <v>0.99777530589543939</v>
      </c>
      <c r="E3862" s="176">
        <f t="shared" si="588"/>
        <v>0.22246941045606095</v>
      </c>
    </row>
    <row r="3863" spans="1:7">
      <c r="A3863" s="103">
        <v>45842</v>
      </c>
      <c r="B3863">
        <v>2666.5</v>
      </c>
      <c r="D3863" s="176">
        <f t="shared" si="587"/>
        <v>0.99089557785209958</v>
      </c>
      <c r="E3863" s="176">
        <f t="shared" si="588"/>
        <v>0.9104422147900415</v>
      </c>
      <c r="F3863" s="176">
        <f>+B3863/B3859</f>
        <v>0.98576709796672823</v>
      </c>
      <c r="G3863" s="176">
        <f>(1-F3863)*100</f>
        <v>1.4232902033271766</v>
      </c>
    </row>
    <row r="3864" spans="1:7">
      <c r="A3864" s="95">
        <v>45845</v>
      </c>
      <c r="B3864">
        <v>2649.5</v>
      </c>
      <c r="D3864" s="176">
        <f t="shared" si="587"/>
        <v>0.99362460153759613</v>
      </c>
      <c r="E3864" s="176">
        <f t="shared" si="588"/>
        <v>0.63753984624038695</v>
      </c>
    </row>
    <row r="3865" spans="1:7">
      <c r="A3865" s="95">
        <v>45846</v>
      </c>
      <c r="B3865">
        <v>2638</v>
      </c>
      <c r="D3865" s="176">
        <f t="shared" si="587"/>
        <v>0.99565955840724663</v>
      </c>
      <c r="E3865" s="176">
        <f t="shared" si="588"/>
        <v>0.43404415927533746</v>
      </c>
    </row>
    <row r="3866" spans="1:7">
      <c r="A3866" s="103">
        <v>45847</v>
      </c>
      <c r="B3866" s="1096">
        <v>2638</v>
      </c>
      <c r="D3866" s="176">
        <f t="shared" si="587"/>
        <v>1</v>
      </c>
      <c r="E3866" s="176">
        <f t="shared" si="588"/>
        <v>0</v>
      </c>
    </row>
    <row r="3867" spans="1:7">
      <c r="A3867" s="95">
        <v>45848</v>
      </c>
      <c r="B3867">
        <v>2633.5</v>
      </c>
      <c r="D3867" s="176">
        <f t="shared" si="587"/>
        <v>0.99829416224412437</v>
      </c>
      <c r="E3867" s="176">
        <f t="shared" si="588"/>
        <v>0.17058377558756277</v>
      </c>
    </row>
    <row r="3868" spans="1:7">
      <c r="A3868" s="95">
        <v>45849</v>
      </c>
      <c r="B3868">
        <v>2639</v>
      </c>
      <c r="D3868" s="176">
        <f t="shared" ref="D3868:D3879" si="589">+B3868/B3867</f>
        <v>1.0020884754129487</v>
      </c>
      <c r="E3868" s="176">
        <f t="shared" ref="E3868:E3879" si="590">(1-D3868)*100</f>
        <v>-0.20884754129486538</v>
      </c>
      <c r="F3868" s="176">
        <f>+B3868/B3864</f>
        <v>0.99603698811096431</v>
      </c>
      <c r="G3868" s="176">
        <f>(1-F3868)*100</f>
        <v>0.39630118890356947</v>
      </c>
    </row>
    <row r="3869" spans="1:7">
      <c r="A3869" s="95">
        <v>45852</v>
      </c>
      <c r="B3869">
        <v>2635</v>
      </c>
      <c r="D3869" s="176">
        <f t="shared" si="589"/>
        <v>0.99848427434634335</v>
      </c>
      <c r="E3869" s="176">
        <f t="shared" si="590"/>
        <v>0.15157256536566521</v>
      </c>
    </row>
    <row r="3870" spans="1:7">
      <c r="A3870" s="95">
        <v>45853</v>
      </c>
      <c r="B3870">
        <v>2628</v>
      </c>
      <c r="D3870" s="176">
        <f t="shared" si="589"/>
        <v>0.99734345351043641</v>
      </c>
      <c r="E3870" s="176">
        <f t="shared" si="590"/>
        <v>0.26565464895635937</v>
      </c>
    </row>
    <row r="3871" spans="1:7">
      <c r="A3871" s="95">
        <v>45854</v>
      </c>
      <c r="B3871">
        <v>2617.5</v>
      </c>
      <c r="D3871" s="176">
        <f t="shared" si="589"/>
        <v>0.99600456621004563</v>
      </c>
      <c r="E3871" s="176">
        <f t="shared" si="590"/>
        <v>0.39954337899543724</v>
      </c>
    </row>
    <row r="3872" spans="1:7">
      <c r="A3872" s="95">
        <v>45855</v>
      </c>
      <c r="B3872">
        <v>2627</v>
      </c>
      <c r="D3872" s="176">
        <f t="shared" si="589"/>
        <v>1.0036294173829989</v>
      </c>
      <c r="E3872" s="176">
        <f t="shared" si="590"/>
        <v>-0.3629417382998934</v>
      </c>
    </row>
    <row r="3873" spans="1:7">
      <c r="A3873" s="95">
        <v>45856</v>
      </c>
      <c r="B3873">
        <v>2626.5</v>
      </c>
      <c r="D3873" s="176">
        <f t="shared" si="589"/>
        <v>0.99980966882375333</v>
      </c>
      <c r="E3873" s="176">
        <f t="shared" si="590"/>
        <v>1.9033117624667195E-2</v>
      </c>
      <c r="F3873" s="176">
        <f>+B3873/B3869</f>
        <v>0.99677419354838714</v>
      </c>
      <c r="G3873" s="176">
        <f>(1-F3873)*100</f>
        <v>0.3225806451612856</v>
      </c>
    </row>
    <row r="3874" spans="1:7">
      <c r="A3874" s="95">
        <v>45859</v>
      </c>
      <c r="B3874">
        <v>2619</v>
      </c>
      <c r="D3874" s="176">
        <f t="shared" si="589"/>
        <v>0.9971444888635066</v>
      </c>
      <c r="E3874" s="176">
        <f t="shared" si="590"/>
        <v>0.28555111364934049</v>
      </c>
    </row>
    <row r="3875" spans="1:7">
      <c r="A3875" s="95">
        <v>45860</v>
      </c>
      <c r="B3875">
        <v>2616</v>
      </c>
      <c r="D3875" s="176">
        <f t="shared" si="589"/>
        <v>0.99885452462772051</v>
      </c>
      <c r="E3875" s="176">
        <f t="shared" si="590"/>
        <v>0.11454753722794919</v>
      </c>
    </row>
    <row r="3876" spans="1:7">
      <c r="A3876" s="95">
        <v>45861</v>
      </c>
      <c r="B3876">
        <v>2645</v>
      </c>
      <c r="D3876" s="176">
        <f t="shared" si="589"/>
        <v>1.0110856269113151</v>
      </c>
      <c r="E3876" s="176">
        <f t="shared" si="590"/>
        <v>-1.1085626911315094</v>
      </c>
    </row>
    <row r="3877" spans="1:7">
      <c r="A3877" s="95">
        <v>45862</v>
      </c>
      <c r="B3877">
        <v>2653</v>
      </c>
      <c r="D3877" s="176">
        <f t="shared" si="589"/>
        <v>1.003024574669187</v>
      </c>
      <c r="E3877" s="176">
        <f t="shared" si="590"/>
        <v>-0.30245746691870412</v>
      </c>
    </row>
    <row r="3878" spans="1:7">
      <c r="A3878" s="95">
        <v>45863</v>
      </c>
      <c r="B3878">
        <v>2668</v>
      </c>
      <c r="D3878" s="176">
        <f t="shared" si="589"/>
        <v>1.0056539766302299</v>
      </c>
      <c r="E3878" s="176">
        <f t="shared" si="590"/>
        <v>-0.56539766302299288</v>
      </c>
      <c r="F3878" s="176">
        <f>+B3878/B3874</f>
        <v>1.0187094310805651</v>
      </c>
      <c r="G3878" s="176">
        <f>(1-F3878)*100</f>
        <v>-1.8709431080565109</v>
      </c>
    </row>
    <row r="3879" spans="1:7">
      <c r="A3879" s="95">
        <v>45866</v>
      </c>
      <c r="B3879">
        <v>2699.5</v>
      </c>
      <c r="D3879" s="176">
        <f t="shared" si="589"/>
        <v>1.0118065967016492</v>
      </c>
      <c r="E3879" s="176">
        <f t="shared" si="590"/>
        <v>-1.1806596701649186</v>
      </c>
    </row>
    <row r="3880" spans="1:7">
      <c r="A3880" s="95">
        <v>45867</v>
      </c>
      <c r="B3880">
        <v>2717</v>
      </c>
      <c r="D3880" s="176">
        <f t="shared" ref="D3880:D3889" si="591">+B3880/B3879</f>
        <v>1.0064826819781441</v>
      </c>
      <c r="E3880" s="176">
        <f t="shared" ref="E3880:E3889" si="592">(1-D3880)*100</f>
        <v>-0.64826819781440559</v>
      </c>
    </row>
    <row r="3881" spans="1:7">
      <c r="A3881" s="95">
        <v>45868</v>
      </c>
      <c r="B3881">
        <v>2734.5</v>
      </c>
      <c r="D3881" s="176">
        <f t="shared" si="591"/>
        <v>1.0064409274935591</v>
      </c>
      <c r="E3881" s="176">
        <f t="shared" si="592"/>
        <v>-0.64409274935590677</v>
      </c>
    </row>
    <row r="3882" spans="1:7">
      <c r="A3882" s="95">
        <v>45869</v>
      </c>
      <c r="B3882">
        <v>2755.5</v>
      </c>
      <c r="D3882" s="176">
        <f t="shared" si="591"/>
        <v>1.0076796489303346</v>
      </c>
      <c r="E3882" s="176">
        <f t="shared" si="592"/>
        <v>-0.76796489303345705</v>
      </c>
    </row>
    <row r="3883" spans="1:7">
      <c r="A3883" s="95">
        <v>45870</v>
      </c>
      <c r="B3883">
        <v>2754.5</v>
      </c>
      <c r="D3883" s="176">
        <f t="shared" si="591"/>
        <v>0.99963708945744878</v>
      </c>
      <c r="E3883" s="176">
        <f t="shared" si="592"/>
        <v>3.6291054255122024E-2</v>
      </c>
      <c r="F3883" s="176">
        <f>+B3883/B3879</f>
        <v>1.0203741433598814</v>
      </c>
      <c r="G3883" s="176">
        <f>(1-F3883)*100</f>
        <v>-2.0374143359881414</v>
      </c>
    </row>
    <row r="3884" spans="1:7">
      <c r="A3884" s="95">
        <v>45873</v>
      </c>
      <c r="B3884">
        <v>2759.5</v>
      </c>
      <c r="D3884" s="176">
        <f t="shared" si="591"/>
        <v>1.0018152114721366</v>
      </c>
      <c r="E3884" s="176">
        <f t="shared" si="592"/>
        <v>-0.18152114721365908</v>
      </c>
    </row>
    <row r="3885" spans="1:7">
      <c r="A3885" s="95">
        <v>45874</v>
      </c>
      <c r="B3885">
        <v>2726</v>
      </c>
      <c r="D3885" s="176">
        <f t="shared" si="591"/>
        <v>0.98786011958688169</v>
      </c>
      <c r="E3885" s="176">
        <f t="shared" si="592"/>
        <v>1.2139880413118309</v>
      </c>
    </row>
    <row r="3886" spans="1:7">
      <c r="A3886" s="95">
        <v>45875</v>
      </c>
      <c r="B3886">
        <v>2726.5</v>
      </c>
      <c r="D3886" s="176">
        <f t="shared" si="591"/>
        <v>1.0001834189288334</v>
      </c>
      <c r="E3886" s="176">
        <f t="shared" si="592"/>
        <v>-1.8341892883344535E-2</v>
      </c>
    </row>
    <row r="3887" spans="1:7">
      <c r="A3887" s="95">
        <v>45876</v>
      </c>
      <c r="B3887">
        <v>2725.5</v>
      </c>
      <c r="D3887" s="176">
        <f t="shared" si="591"/>
        <v>0.99963322941500088</v>
      </c>
      <c r="E3887" s="176">
        <f t="shared" si="592"/>
        <v>3.6677058499912096E-2</v>
      </c>
    </row>
    <row r="3888" spans="1:7">
      <c r="A3888" s="95">
        <v>45877</v>
      </c>
      <c r="B3888">
        <v>2712</v>
      </c>
      <c r="D3888" s="176">
        <f t="shared" si="591"/>
        <v>0.99504678040726469</v>
      </c>
      <c r="E3888" s="176">
        <f t="shared" si="592"/>
        <v>0.4953219592735314</v>
      </c>
      <c r="F3888" s="176">
        <f>+B3888/B3884</f>
        <v>0.98278673672766803</v>
      </c>
      <c r="G3888" s="176">
        <f>(1-F3888)*100</f>
        <v>1.7213263272331969</v>
      </c>
    </row>
    <row r="3889" spans="1:7">
      <c r="A3889" s="95">
        <v>45880</v>
      </c>
      <c r="B3889">
        <v>2734.5</v>
      </c>
      <c r="D3889" s="176">
        <f t="shared" si="591"/>
        <v>1.0082964601769913</v>
      </c>
      <c r="E3889" s="176">
        <f t="shared" si="592"/>
        <v>-0.82964601769912605</v>
      </c>
    </row>
    <row r="3890" spans="1:7">
      <c r="A3890" s="95">
        <v>45881</v>
      </c>
      <c r="B3890">
        <v>2750.5</v>
      </c>
      <c r="D3890" s="176">
        <f t="shared" ref="D3890:D3898" si="593">+B3890/B3889</f>
        <v>1.0058511610897787</v>
      </c>
      <c r="E3890" s="176">
        <f t="shared" ref="E3890:E3898" si="594">(1-D3890)*100</f>
        <v>-0.58511610897786781</v>
      </c>
    </row>
    <row r="3891" spans="1:7">
      <c r="A3891" s="95">
        <v>45882</v>
      </c>
      <c r="B3891">
        <v>2752.5</v>
      </c>
      <c r="D3891" s="176">
        <f t="shared" si="593"/>
        <v>1.0007271405199054</v>
      </c>
      <c r="E3891" s="176">
        <f t="shared" si="594"/>
        <v>-7.2714051990541151E-2</v>
      </c>
    </row>
    <row r="3892" spans="1:7">
      <c r="A3892" s="95">
        <v>45883</v>
      </c>
      <c r="B3892">
        <v>2761.5</v>
      </c>
      <c r="D3892" s="176">
        <f t="shared" si="593"/>
        <v>1.0032697547683924</v>
      </c>
      <c r="E3892" s="176">
        <f t="shared" si="594"/>
        <v>-0.32697547683924189</v>
      </c>
    </row>
    <row r="3893" spans="1:7">
      <c r="A3893" s="95">
        <v>45884</v>
      </c>
      <c r="B3893">
        <v>2781.5</v>
      </c>
      <c r="D3893" s="176">
        <f t="shared" si="593"/>
        <v>1.0072424407025167</v>
      </c>
      <c r="E3893" s="176">
        <f t="shared" si="594"/>
        <v>-0.72424407025166726</v>
      </c>
      <c r="F3893" s="176">
        <f>+B3893/B3889</f>
        <v>1.017187785701225</v>
      </c>
      <c r="G3893" s="176">
        <f>(1-F3893)*100</f>
        <v>-1.7187785701225033</v>
      </c>
    </row>
    <row r="3894" spans="1:7">
      <c r="A3894" s="95">
        <v>45887</v>
      </c>
      <c r="B3894">
        <v>2783</v>
      </c>
      <c r="D3894" s="176">
        <f t="shared" si="593"/>
        <v>1.0005392773683264</v>
      </c>
      <c r="E3894" s="176">
        <f t="shared" si="594"/>
        <v>-5.3927736832637407E-2</v>
      </c>
    </row>
    <row r="3895" spans="1:7">
      <c r="A3895" s="95">
        <v>45888</v>
      </c>
      <c r="B3895">
        <v>2793.5</v>
      </c>
      <c r="D3895" s="176">
        <f t="shared" si="593"/>
        <v>1.0037729069349624</v>
      </c>
      <c r="E3895" s="176">
        <f t="shared" si="594"/>
        <v>-0.37729069349623501</v>
      </c>
    </row>
    <row r="3896" spans="1:7">
      <c r="A3896" s="95">
        <v>45889</v>
      </c>
      <c r="B3896">
        <v>2784.5</v>
      </c>
      <c r="D3896" s="176">
        <f t="shared" si="593"/>
        <v>0.99677823518883124</v>
      </c>
      <c r="E3896" s="176">
        <f t="shared" si="594"/>
        <v>0.32217648111687591</v>
      </c>
    </row>
    <row r="3897" spans="1:7">
      <c r="A3897" s="95">
        <v>45890</v>
      </c>
      <c r="B3897">
        <v>2785</v>
      </c>
      <c r="D3897" s="176">
        <f t="shared" si="593"/>
        <v>1.000179565451607</v>
      </c>
      <c r="E3897" s="176">
        <f t="shared" si="594"/>
        <v>-1.795654516070222E-2</v>
      </c>
    </row>
    <row r="3898" spans="1:7">
      <c r="A3898" s="95">
        <v>45891</v>
      </c>
      <c r="B3898">
        <v>2791.5</v>
      </c>
      <c r="D3898" s="176">
        <f t="shared" si="593"/>
        <v>1.0023339317773787</v>
      </c>
      <c r="E3898" s="176">
        <f t="shared" si="594"/>
        <v>-0.23339317773787283</v>
      </c>
      <c r="F3898" s="176">
        <f>+B3898/B3894</f>
        <v>1.0030542579949695</v>
      </c>
      <c r="G3898" s="176">
        <f>(1-F3898)*100</f>
        <v>-0.30542579949695003</v>
      </c>
    </row>
    <row r="3899" spans="1:7">
      <c r="A3899" s="103">
        <v>45894</v>
      </c>
      <c r="B3899">
        <v>2791.5</v>
      </c>
      <c r="D3899" s="176">
        <f t="shared" ref="D3899:D3905" si="595">+B3899/B3898</f>
        <v>1</v>
      </c>
      <c r="E3899" s="176">
        <f t="shared" ref="E3899:E3905" si="596">(1-D3899)*100</f>
        <v>0</v>
      </c>
    </row>
    <row r="3900" spans="1:7">
      <c r="A3900" s="95">
        <v>45895</v>
      </c>
      <c r="B3900">
        <v>2787.5</v>
      </c>
      <c r="D3900" s="176">
        <f t="shared" si="595"/>
        <v>0.99856707863156013</v>
      </c>
      <c r="E3900" s="176">
        <f t="shared" si="596"/>
        <v>0.14329213684398656</v>
      </c>
    </row>
    <row r="3901" spans="1:7">
      <c r="A3901" s="95">
        <v>45896</v>
      </c>
      <c r="B3901">
        <v>2800.5</v>
      </c>
      <c r="D3901" s="176">
        <f t="shared" si="595"/>
        <v>1.0046636771300448</v>
      </c>
      <c r="E3901" s="176">
        <f t="shared" si="596"/>
        <v>-0.46636771300447855</v>
      </c>
    </row>
    <row r="3902" spans="1:7">
      <c r="A3902" s="95">
        <v>45897</v>
      </c>
      <c r="B3902">
        <v>2834.5</v>
      </c>
      <c r="D3902" s="176">
        <f t="shared" si="595"/>
        <v>1.0121406891626494</v>
      </c>
      <c r="E3902" s="176">
        <f t="shared" si="596"/>
        <v>-1.2140689162649432</v>
      </c>
    </row>
    <row r="3903" spans="1:7">
      <c r="A3903" s="95">
        <v>45898</v>
      </c>
      <c r="B3903">
        <v>2861.5</v>
      </c>
      <c r="D3903" s="176">
        <f t="shared" si="595"/>
        <v>1.0095254895043217</v>
      </c>
      <c r="E3903" s="176">
        <f t="shared" si="596"/>
        <v>-0.95254895043217491</v>
      </c>
      <c r="F3903" s="176">
        <f>+B3903/B3898</f>
        <v>1.0250761239476984</v>
      </c>
      <c r="G3903" s="176">
        <f>(1-F3903)*100</f>
        <v>-2.5076123947698425</v>
      </c>
    </row>
    <row r="3904" spans="1:7">
      <c r="A3904" s="95">
        <v>45901</v>
      </c>
      <c r="B3904">
        <v>2884</v>
      </c>
      <c r="D3904" s="176">
        <f t="shared" si="595"/>
        <v>1.00786300891141</v>
      </c>
      <c r="E3904" s="176">
        <f t="shared" si="596"/>
        <v>-0.78630089114100077</v>
      </c>
    </row>
    <row r="3905" spans="1:7">
      <c r="A3905" s="95">
        <v>45902</v>
      </c>
      <c r="B3905">
        <v>2883.5</v>
      </c>
      <c r="D3905" s="176">
        <f t="shared" si="595"/>
        <v>0.99982662968099856</v>
      </c>
      <c r="E3905" s="176">
        <f t="shared" si="596"/>
        <v>1.733703190014424E-2</v>
      </c>
    </row>
    <row r="3906" spans="1:7">
      <c r="A3906" s="95">
        <v>45903</v>
      </c>
      <c r="B3906">
        <v>2887</v>
      </c>
      <c r="D3906" s="176">
        <f t="shared" ref="D3906:D3914" si="597">+B3906/B3905</f>
        <v>1.0012138026703659</v>
      </c>
      <c r="E3906" s="176">
        <f t="shared" ref="E3906:E3914" si="598">(1-D3906)*100</f>
        <v>-0.121380267036586</v>
      </c>
    </row>
    <row r="3907" spans="1:7">
      <c r="A3907" s="95">
        <v>45904</v>
      </c>
      <c r="B3907">
        <v>2877.5</v>
      </c>
      <c r="D3907" s="176">
        <f t="shared" si="597"/>
        <v>0.99670938690682365</v>
      </c>
      <c r="E3907" s="176">
        <f t="shared" si="598"/>
        <v>0.32906130931763533</v>
      </c>
    </row>
    <row r="3908" spans="1:7">
      <c r="A3908" s="95">
        <v>45905</v>
      </c>
      <c r="B3908">
        <v>2873.5</v>
      </c>
      <c r="D3908" s="176">
        <f t="shared" si="597"/>
        <v>0.99860990443092967</v>
      </c>
      <c r="E3908" s="176">
        <f t="shared" si="598"/>
        <v>0.13900955690703265</v>
      </c>
      <c r="F3908" s="176">
        <f>+B3908/B3903</f>
        <v>1.004193604752752</v>
      </c>
      <c r="G3908" s="176">
        <f>(1-F3908)*100</f>
        <v>-0.41936047527519893</v>
      </c>
    </row>
    <row r="3909" spans="1:7">
      <c r="A3909" s="95">
        <v>45908</v>
      </c>
      <c r="B3909">
        <v>2885.5</v>
      </c>
      <c r="D3909" s="176">
        <f t="shared" si="597"/>
        <v>1.0041760918740212</v>
      </c>
      <c r="E3909" s="176">
        <f t="shared" si="598"/>
        <v>-0.41760918740212372</v>
      </c>
    </row>
    <row r="3910" spans="1:7">
      <c r="A3910" s="95">
        <v>45909</v>
      </c>
      <c r="B3910">
        <v>2863</v>
      </c>
      <c r="D3910" s="176">
        <f t="shared" si="597"/>
        <v>0.9922023912666782</v>
      </c>
      <c r="E3910" s="176">
        <f t="shared" si="598"/>
        <v>0.77976087333218036</v>
      </c>
    </row>
    <row r="3911" spans="1:7">
      <c r="A3911" s="95">
        <v>45910</v>
      </c>
      <c r="B3911">
        <v>2868.5</v>
      </c>
      <c r="D3911" s="176">
        <f t="shared" si="597"/>
        <v>1.0019210618232623</v>
      </c>
      <c r="E3911" s="176">
        <f t="shared" si="598"/>
        <v>-0.19210618232623489</v>
      </c>
    </row>
    <row r="3912" spans="1:7">
      <c r="A3912" s="95">
        <v>45911</v>
      </c>
      <c r="B3912">
        <v>2857</v>
      </c>
      <c r="D3912" s="176">
        <f t="shared" si="597"/>
        <v>0.99599093602928357</v>
      </c>
      <c r="E3912" s="176">
        <f t="shared" si="598"/>
        <v>0.40090639707164311</v>
      </c>
    </row>
    <row r="3913" spans="1:7">
      <c r="A3913" s="95">
        <v>45912</v>
      </c>
      <c r="B3913">
        <v>2845.5</v>
      </c>
      <c r="D3913" s="176">
        <f t="shared" si="597"/>
        <v>0.995974798739937</v>
      </c>
      <c r="E3913" s="176">
        <f t="shared" si="598"/>
        <v>0.40252012600630049</v>
      </c>
      <c r="F3913" s="176">
        <f>+B3913/B3908</f>
        <v>0.99025578562728378</v>
      </c>
      <c r="G3913" s="176">
        <f>(1-F3913)*100</f>
        <v>0.974421437271622</v>
      </c>
    </row>
    <row r="3914" spans="1:7">
      <c r="A3914" s="95">
        <v>45915</v>
      </c>
      <c r="B3914">
        <v>2858</v>
      </c>
      <c r="D3914" s="176">
        <f t="shared" si="597"/>
        <v>1.004392901071868</v>
      </c>
      <c r="E3914" s="176">
        <f t="shared" si="598"/>
        <v>-0.43929010718679606</v>
      </c>
    </row>
    <row r="3915" spans="1:7">
      <c r="A3915" s="95">
        <v>45916</v>
      </c>
      <c r="B3915">
        <v>2843.5</v>
      </c>
      <c r="D3915" s="176">
        <f t="shared" ref="D3915:D3922" si="599">+B3915/B3914</f>
        <v>0.99492652204338694</v>
      </c>
      <c r="E3915" s="176">
        <f t="shared" ref="E3915:E3922" si="600">(1-D3915)*100</f>
        <v>0.50734779566130594</v>
      </c>
    </row>
    <row r="3916" spans="1:7">
      <c r="A3916" s="95">
        <v>45917</v>
      </c>
      <c r="B3916">
        <v>2840.5</v>
      </c>
      <c r="D3916" s="176">
        <f t="shared" si="599"/>
        <v>0.99894496219447859</v>
      </c>
      <c r="E3916" s="176">
        <f t="shared" si="600"/>
        <v>0.10550378055214082</v>
      </c>
    </row>
    <row r="3917" spans="1:7">
      <c r="A3917" s="95">
        <v>45918</v>
      </c>
      <c r="B3917">
        <v>2848</v>
      </c>
      <c r="D3917" s="176">
        <f t="shared" si="599"/>
        <v>1.002640380214751</v>
      </c>
      <c r="E3917" s="176">
        <f t="shared" si="600"/>
        <v>-0.26403802147509925</v>
      </c>
    </row>
    <row r="3918" spans="1:7">
      <c r="A3918" s="95">
        <v>45919</v>
      </c>
      <c r="B3918">
        <v>2833</v>
      </c>
      <c r="D3918" s="176">
        <f t="shared" si="599"/>
        <v>0.9947331460674157</v>
      </c>
      <c r="E3918" s="176">
        <f t="shared" si="600"/>
        <v>0.52668539325843033</v>
      </c>
      <c r="F3918" s="176">
        <f>+B3918/B3913</f>
        <v>0.99560709892813215</v>
      </c>
      <c r="G3918" s="176">
        <f>(1-F3918)*100</f>
        <v>0.43929010718678496</v>
      </c>
    </row>
    <row r="3919" spans="1:7">
      <c r="A3919" s="95">
        <v>45922</v>
      </c>
      <c r="B3919">
        <v>2838</v>
      </c>
      <c r="D3919" s="176">
        <f t="shared" si="599"/>
        <v>1.0017649135192375</v>
      </c>
      <c r="E3919" s="176">
        <f t="shared" si="600"/>
        <v>-0.17649135192374654</v>
      </c>
    </row>
    <row r="3920" spans="1:7">
      <c r="A3920" s="95">
        <v>45923</v>
      </c>
      <c r="B3920">
        <v>2831</v>
      </c>
      <c r="D3920" s="176">
        <f t="shared" si="599"/>
        <v>0.99753347427766037</v>
      </c>
      <c r="E3920" s="176">
        <f t="shared" si="600"/>
        <v>0.24665257223396297</v>
      </c>
    </row>
    <row r="3921" spans="1:7">
      <c r="A3921" s="95">
        <v>45924</v>
      </c>
      <c r="B3921">
        <v>2840</v>
      </c>
      <c r="D3921" s="176">
        <f t="shared" si="599"/>
        <v>1.0031790886612504</v>
      </c>
      <c r="E3921" s="176">
        <f t="shared" si="600"/>
        <v>-0.31790886612503844</v>
      </c>
    </row>
    <row r="3922" spans="1:7">
      <c r="A3922" s="95">
        <v>45925</v>
      </c>
      <c r="B3922">
        <v>2830</v>
      </c>
      <c r="D3922" s="176">
        <f t="shared" si="599"/>
        <v>0.99647887323943662</v>
      </c>
      <c r="E3922" s="176">
        <f t="shared" si="600"/>
        <v>0.35211267605633756</v>
      </c>
    </row>
    <row r="3923" spans="1:7">
      <c r="A3923" s="95">
        <v>45926</v>
      </c>
      <c r="B3923">
        <v>2827.5</v>
      </c>
      <c r="D3923" s="176">
        <f t="shared" ref="D3923:D3928" si="601">+B3923/B3922</f>
        <v>0.99911660777385158</v>
      </c>
      <c r="E3923" s="176">
        <f t="shared" ref="E3923:E3928" si="602">(1-D3923)*100</f>
        <v>8.8339222614841617E-2</v>
      </c>
      <c r="F3923" s="176">
        <f>+B3923/B3918</f>
        <v>0.99805859512883865</v>
      </c>
      <c r="G3923" s="176">
        <f>(1-F3923)*100</f>
        <v>0.19414048711613452</v>
      </c>
    </row>
    <row r="3924" spans="1:7">
      <c r="A3924" s="95">
        <v>45929</v>
      </c>
      <c r="B3924">
        <v>2835.5</v>
      </c>
      <c r="D3924" s="176">
        <f t="shared" si="601"/>
        <v>1.0028293545534925</v>
      </c>
      <c r="E3924" s="176">
        <f t="shared" si="602"/>
        <v>-0.28293545534925357</v>
      </c>
    </row>
    <row r="3925" spans="1:7">
      <c r="A3925" s="95">
        <v>45930</v>
      </c>
      <c r="B3925">
        <v>2820</v>
      </c>
      <c r="D3925" s="176">
        <f t="shared" si="601"/>
        <v>0.99453359195909008</v>
      </c>
      <c r="E3925" s="176">
        <f t="shared" si="602"/>
        <v>0.54664080409099203</v>
      </c>
    </row>
    <row r="3926" spans="1:7">
      <c r="A3926" s="95">
        <v>45931</v>
      </c>
      <c r="B3926">
        <v>2831.5</v>
      </c>
      <c r="D3926" s="176">
        <f t="shared" si="601"/>
        <v>1.0040780141843972</v>
      </c>
      <c r="E3926" s="176">
        <f t="shared" si="602"/>
        <v>-0.40780141843972384</v>
      </c>
    </row>
    <row r="3927" spans="1:7">
      <c r="A3927" s="95">
        <v>45932</v>
      </c>
      <c r="B3927">
        <v>2828</v>
      </c>
      <c r="D3927" s="176">
        <f t="shared" si="601"/>
        <v>0.99876390605686027</v>
      </c>
      <c r="E3927" s="176">
        <f t="shared" si="602"/>
        <v>0.12360939431397266</v>
      </c>
    </row>
    <row r="3928" spans="1:7">
      <c r="A3928" s="95">
        <v>45933</v>
      </c>
      <c r="B3928">
        <v>2817.5</v>
      </c>
      <c r="D3928" s="176">
        <f t="shared" si="601"/>
        <v>0.99628712871287128</v>
      </c>
      <c r="E3928" s="176">
        <f t="shared" si="602"/>
        <v>0.37128712871287162</v>
      </c>
      <c r="F3928" s="176">
        <f>+B3928/B3923</f>
        <v>0.99646330680813444</v>
      </c>
      <c r="G3928" s="176">
        <f>(1-F3928)*100</f>
        <v>0.35366931918655586</v>
      </c>
    </row>
    <row r="3929" spans="1:7">
      <c r="A3929" s="95">
        <v>45936</v>
      </c>
      <c r="B3929">
        <v>2818</v>
      </c>
      <c r="D3929" s="176">
        <f t="shared" ref="D3929:D3939" si="603">+B3929/B3928</f>
        <v>1.0001774622892636</v>
      </c>
      <c r="E3929" s="176">
        <f t="shared" ref="E3929:E3939" si="604">(1-D3929)*100</f>
        <v>-1.7746228926363017E-2</v>
      </c>
    </row>
    <row r="3930" spans="1:7">
      <c r="A3930" s="95">
        <v>45937</v>
      </c>
      <c r="B3930">
        <v>2806.5</v>
      </c>
      <c r="D3930" s="176">
        <f t="shared" si="603"/>
        <v>0.99591909155429381</v>
      </c>
      <c r="E3930" s="176">
        <f t="shared" si="604"/>
        <v>0.40809084457061884</v>
      </c>
    </row>
    <row r="3931" spans="1:7">
      <c r="A3931" s="95">
        <v>45938</v>
      </c>
      <c r="B3931">
        <v>2804.5</v>
      </c>
      <c r="D3931" s="176">
        <f t="shared" si="603"/>
        <v>0.99928736860858725</v>
      </c>
      <c r="E3931" s="176">
        <f t="shared" si="604"/>
        <v>7.1263139141275467E-2</v>
      </c>
    </row>
    <row r="3932" spans="1:7">
      <c r="A3932" s="95">
        <v>45939</v>
      </c>
      <c r="B3932">
        <v>2805.5</v>
      </c>
      <c r="D3932" s="176">
        <f t="shared" si="603"/>
        <v>1.0003565697985382</v>
      </c>
      <c r="E3932" s="176">
        <f t="shared" si="604"/>
        <v>-3.5656979853815329E-2</v>
      </c>
    </row>
    <row r="3933" spans="1:7">
      <c r="A3933" s="95">
        <v>45940</v>
      </c>
      <c r="B3933">
        <v>2812.5</v>
      </c>
      <c r="D3933" s="176">
        <f t="shared" si="603"/>
        <v>1.0024950989128498</v>
      </c>
      <c r="E3933" s="176">
        <f t="shared" si="604"/>
        <v>-0.24950989128498247</v>
      </c>
      <c r="F3933" s="176">
        <f>+B3933/B3928</f>
        <v>0.9982253771073647</v>
      </c>
      <c r="G3933" s="176">
        <f>(1-F3933)*100</f>
        <v>0.17746228926353025</v>
      </c>
    </row>
    <row r="3934" spans="1:7">
      <c r="A3934" s="95">
        <v>45943</v>
      </c>
      <c r="B3934">
        <v>2817.5</v>
      </c>
      <c r="D3934" s="176">
        <f t="shared" si="603"/>
        <v>1.0017777777777779</v>
      </c>
      <c r="E3934" s="176">
        <f t="shared" si="604"/>
        <v>-0.1777777777777878</v>
      </c>
    </row>
    <row r="3935" spans="1:7">
      <c r="A3935" s="95">
        <v>45944</v>
      </c>
      <c r="B3935">
        <v>2820.5</v>
      </c>
      <c r="D3935" s="176">
        <f t="shared" si="603"/>
        <v>1.0010647737355811</v>
      </c>
      <c r="E3935" s="176">
        <f t="shared" si="604"/>
        <v>-0.10647737355811149</v>
      </c>
    </row>
    <row r="3936" spans="1:7">
      <c r="A3936" s="95">
        <v>45945</v>
      </c>
      <c r="B3936">
        <v>2842.5</v>
      </c>
      <c r="D3936" s="176">
        <f t="shared" si="603"/>
        <v>1.0078000354547065</v>
      </c>
      <c r="E3936" s="176">
        <f t="shared" si="604"/>
        <v>-0.78000354547065331</v>
      </c>
    </row>
    <row r="3937" spans="1:7">
      <c r="A3937" s="95">
        <v>45946</v>
      </c>
      <c r="B3937">
        <v>2856.5</v>
      </c>
      <c r="D3937" s="176">
        <f t="shared" si="603"/>
        <v>1.0049252418645558</v>
      </c>
      <c r="E3937" s="176">
        <f t="shared" si="604"/>
        <v>-0.49252418645557849</v>
      </c>
    </row>
    <row r="3938" spans="1:7">
      <c r="A3938" s="95">
        <v>45947</v>
      </c>
      <c r="D3938" s="176">
        <f t="shared" si="603"/>
        <v>0</v>
      </c>
      <c r="E3938" s="176">
        <f t="shared" si="604"/>
        <v>100</v>
      </c>
      <c r="F3938" s="176">
        <f>+B3938/B3933</f>
        <v>0</v>
      </c>
      <c r="G3938" s="176">
        <f>(1-F3938)*100</f>
        <v>100</v>
      </c>
    </row>
    <row r="3939" spans="1:7">
      <c r="A3939" s="95">
        <v>45950</v>
      </c>
      <c r="D3939" s="176" t="e">
        <f t="shared" si="603"/>
        <v>#DIV/0!</v>
      </c>
      <c r="E3939" s="176" t="e">
        <f t="shared" si="604"/>
        <v>#DIV/0!</v>
      </c>
    </row>
    <row r="3940" spans="1:7">
      <c r="A3940" s="95">
        <v>45951</v>
      </c>
    </row>
    <row r="3941" spans="1:7">
      <c r="A3941" s="95">
        <v>45952</v>
      </c>
    </row>
    <row r="3942" spans="1:7">
      <c r="A3942" s="95">
        <v>45953</v>
      </c>
    </row>
    <row r="3943" spans="1:7">
      <c r="A3943" s="95">
        <v>45954</v>
      </c>
    </row>
    <row r="3944" spans="1:7">
      <c r="A3944" s="95">
        <v>45957</v>
      </c>
    </row>
    <row r="3945" spans="1:7">
      <c r="A3945" s="95">
        <v>45958</v>
      </c>
    </row>
    <row r="3946" spans="1:7">
      <c r="A3946" s="95">
        <v>45959</v>
      </c>
    </row>
    <row r="3947" spans="1:7">
      <c r="A3947" s="95">
        <v>45960</v>
      </c>
    </row>
    <row r="3948" spans="1:7">
      <c r="A3948" s="95">
        <v>45961</v>
      </c>
    </row>
    <row r="3949" spans="1:7">
      <c r="A3949" s="95">
        <v>45964</v>
      </c>
    </row>
    <row r="3950" spans="1:7">
      <c r="A3950" s="95">
        <v>45965</v>
      </c>
    </row>
    <row r="3951" spans="1:7">
      <c r="A3951" s="95">
        <v>45966</v>
      </c>
    </row>
    <row r="3952" spans="1:7">
      <c r="A3952" s="95">
        <v>45967</v>
      </c>
    </row>
    <row r="3953" spans="1:1">
      <c r="A3953" s="95">
        <v>45968</v>
      </c>
    </row>
    <row r="3954" spans="1:1">
      <c r="A3954" s="95">
        <v>45971</v>
      </c>
    </row>
    <row r="3955" spans="1:1">
      <c r="A3955" s="95">
        <v>45972</v>
      </c>
    </row>
    <row r="3956" spans="1:1">
      <c r="A3956" s="95">
        <v>45973</v>
      </c>
    </row>
    <row r="3957" spans="1:1">
      <c r="A3957" s="95">
        <v>45974</v>
      </c>
    </row>
    <row r="3958" spans="1:1">
      <c r="A3958" s="95">
        <v>45975</v>
      </c>
    </row>
    <row r="3959" spans="1:1">
      <c r="A3959" s="95">
        <v>45978</v>
      </c>
    </row>
    <row r="3960" spans="1:1">
      <c r="A3960" s="95">
        <v>45979</v>
      </c>
    </row>
    <row r="3961" spans="1:1">
      <c r="A3961" s="95">
        <v>45980</v>
      </c>
    </row>
    <row r="3962" spans="1:1">
      <c r="A3962" s="95">
        <v>45981</v>
      </c>
    </row>
    <row r="3963" spans="1:1">
      <c r="A3963" s="95">
        <v>45982</v>
      </c>
    </row>
    <row r="3964" spans="1:1">
      <c r="A3964" s="95">
        <v>45985</v>
      </c>
    </row>
    <row r="3965" spans="1:1">
      <c r="A3965" s="95">
        <v>45986</v>
      </c>
    </row>
    <row r="3966" spans="1:1">
      <c r="A3966" s="95">
        <v>45987</v>
      </c>
    </row>
    <row r="3967" spans="1:1">
      <c r="A3967" s="95">
        <v>45988</v>
      </c>
    </row>
    <row r="3968" spans="1:1">
      <c r="A3968" s="95">
        <v>45989</v>
      </c>
    </row>
    <row r="3969" spans="1:1">
      <c r="A3969" s="95">
        <v>45992</v>
      </c>
    </row>
    <row r="3970" spans="1:1">
      <c r="A3970" s="95">
        <v>45993</v>
      </c>
    </row>
    <row r="3971" spans="1:1">
      <c r="A3971" s="95">
        <v>45994</v>
      </c>
    </row>
    <row r="3972" spans="1:1">
      <c r="A3972" s="95">
        <v>45995</v>
      </c>
    </row>
    <row r="3973" spans="1:1">
      <c r="A3973" s="95">
        <v>45996</v>
      </c>
    </row>
    <row r="3974" spans="1:1">
      <c r="A3974" s="95">
        <v>45999</v>
      </c>
    </row>
  </sheetData>
  <mergeCells count="3">
    <mergeCell ref="A1:J1"/>
    <mergeCell ref="A2:J2"/>
    <mergeCell ref="A3:J3"/>
  </mergeCells>
  <hyperlinks>
    <hyperlink ref="A1:J1" r:id="rId1" display="Indicador Diário do Etanol Hidratado ESALQ/BM&amp;FBovespa Posto Paulínia (SP)" xr:uid="{5D3E5783-E589-48D3-9A67-64123ED1939E}"/>
  </hyperlinks>
  <pageMargins left="0.7" right="0.7" top="0.75" bottom="0.75" header="0.3" footer="0.3"/>
  <pageSetup orientation="portrait" horizontalDpi="1200" verticalDpi="1200" r:id="rId2"/>
  <legacyDrawing r:id="rId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0B229-25D1-43F2-8B13-1574806DCA16}">
  <dimension ref="A1:L1199"/>
  <sheetViews>
    <sheetView workbookViewId="0">
      <pane xSplit="1" ySplit="5" topLeftCell="B1193" activePane="bottomRight" state="frozen"/>
      <selection pane="topRight" activeCell="B1" sqref="B1"/>
      <selection pane="bottomLeft" activeCell="A5" sqref="A5"/>
      <selection pane="bottomRight" activeCell="G1199" sqref="G1199:J1199"/>
    </sheetView>
  </sheetViews>
  <sheetFormatPr baseColWidth="10" defaultColWidth="9.06640625" defaultRowHeight="14.25"/>
  <cols>
    <col min="1" max="1" width="12.46484375" style="378" customWidth="1"/>
    <col min="2" max="2" width="10.53125" bestFit="1" customWidth="1"/>
    <col min="3" max="3" width="12.46484375" bestFit="1" customWidth="1"/>
    <col min="4" max="4" width="8.9296875" style="102"/>
  </cols>
  <sheetData>
    <row r="1" spans="1:12">
      <c r="A1" s="1223" t="s">
        <v>3423</v>
      </c>
      <c r="B1" s="1223"/>
      <c r="C1" s="1223"/>
      <c r="D1" s="1223"/>
      <c r="E1" s="1223"/>
      <c r="F1" s="1223"/>
      <c r="G1" s="1223"/>
      <c r="H1" s="1223"/>
      <c r="I1" s="1223"/>
      <c r="J1" s="1223"/>
      <c r="L1" t="s">
        <v>3424</v>
      </c>
    </row>
    <row r="2" spans="1:12" ht="16.899999999999999">
      <c r="A2" s="373"/>
      <c r="B2" s="330"/>
      <c r="C2" s="330"/>
      <c r="D2" s="596"/>
      <c r="E2" s="330"/>
      <c r="F2" s="330"/>
      <c r="G2" s="330"/>
      <c r="H2" s="330"/>
      <c r="I2" s="330"/>
      <c r="J2" s="330"/>
      <c r="L2" t="s">
        <v>3425</v>
      </c>
    </row>
    <row r="3" spans="1:12">
      <c r="A3" s="1224" t="s">
        <v>3426</v>
      </c>
      <c r="B3" s="1224"/>
      <c r="C3" s="1224"/>
      <c r="D3" s="1224"/>
      <c r="E3" s="1224"/>
      <c r="F3" s="1224"/>
      <c r="G3" s="1224"/>
      <c r="H3" s="1224"/>
      <c r="I3" s="1224"/>
      <c r="J3" s="1224"/>
    </row>
    <row r="4" spans="1:12">
      <c r="A4" s="1224" t="s">
        <v>461</v>
      </c>
      <c r="B4" s="1224"/>
      <c r="C4" s="1224"/>
      <c r="D4" s="1224"/>
      <c r="E4" s="1224"/>
      <c r="F4" s="1224"/>
      <c r="G4" s="1224"/>
      <c r="H4" s="1224"/>
      <c r="I4" s="1224"/>
      <c r="J4" s="1224"/>
      <c r="L4" t="s">
        <v>3427</v>
      </c>
    </row>
    <row r="5" spans="1:12" ht="16.899999999999999">
      <c r="A5" s="374" t="s">
        <v>463</v>
      </c>
      <c r="B5" s="331" t="s">
        <v>464</v>
      </c>
      <c r="C5" s="331" t="s">
        <v>465</v>
      </c>
      <c r="D5" s="596"/>
      <c r="E5" s="330"/>
      <c r="F5" s="330"/>
      <c r="G5" s="330"/>
      <c r="H5" s="330"/>
      <c r="I5" s="330"/>
      <c r="J5" s="330"/>
      <c r="L5" t="s">
        <v>3428</v>
      </c>
    </row>
    <row r="6" spans="1:12" hidden="1">
      <c r="A6" s="375" t="s">
        <v>3429</v>
      </c>
      <c r="B6" s="332">
        <v>0.68420000000000003</v>
      </c>
      <c r="C6" s="332">
        <v>0.18990000000000001</v>
      </c>
      <c r="D6" s="596"/>
      <c r="E6" s="330"/>
      <c r="F6" s="330"/>
      <c r="G6" s="330"/>
      <c r="H6" s="330"/>
      <c r="I6" s="330"/>
      <c r="J6" s="330"/>
    </row>
    <row r="7" spans="1:12" hidden="1">
      <c r="A7" s="375" t="s">
        <v>3430</v>
      </c>
      <c r="B7" s="332">
        <v>0.68969999999999998</v>
      </c>
      <c r="C7" s="332">
        <v>0.18579999999999999</v>
      </c>
      <c r="D7" s="596"/>
      <c r="E7" s="330"/>
      <c r="F7" s="330"/>
      <c r="G7" s="330"/>
      <c r="H7" s="330"/>
      <c r="I7" s="330"/>
      <c r="J7" s="330"/>
    </row>
    <row r="8" spans="1:12" hidden="1">
      <c r="A8" s="375" t="s">
        <v>3431</v>
      </c>
      <c r="B8" s="332">
        <v>0.69259999999999999</v>
      </c>
      <c r="C8" s="332">
        <v>0.18340000000000001</v>
      </c>
      <c r="D8" s="596"/>
      <c r="E8" s="330"/>
      <c r="F8" s="330"/>
      <c r="G8" s="330"/>
      <c r="H8" s="330"/>
      <c r="I8" s="330"/>
      <c r="J8" s="330"/>
    </row>
    <row r="9" spans="1:12" hidden="1">
      <c r="A9" s="375" t="s">
        <v>3432</v>
      </c>
      <c r="B9" s="332">
        <v>0.70650000000000002</v>
      </c>
      <c r="C9" s="332">
        <v>0.19989999999999999</v>
      </c>
      <c r="D9" s="596"/>
      <c r="E9" s="330"/>
      <c r="F9" s="330"/>
      <c r="G9" s="330"/>
      <c r="H9" s="330"/>
      <c r="I9" s="330"/>
      <c r="J9" s="330"/>
    </row>
    <row r="10" spans="1:12" hidden="1">
      <c r="A10" s="375" t="s">
        <v>3433</v>
      </c>
      <c r="B10" s="332">
        <v>0.69410000000000005</v>
      </c>
      <c r="C10" s="332">
        <v>0.1961</v>
      </c>
      <c r="D10" s="596"/>
      <c r="E10" s="330"/>
      <c r="F10" s="330"/>
      <c r="G10" s="330"/>
      <c r="H10" s="330"/>
      <c r="I10" s="330"/>
      <c r="J10" s="330"/>
    </row>
    <row r="11" spans="1:12" hidden="1">
      <c r="A11" s="375" t="s">
        <v>3434</v>
      </c>
      <c r="B11" s="332">
        <v>0.72809999999999997</v>
      </c>
      <c r="C11" s="332">
        <v>0.20749999999999999</v>
      </c>
      <c r="D11" s="596"/>
      <c r="E11" s="330"/>
      <c r="F11" s="330"/>
      <c r="G11" s="330"/>
      <c r="H11" s="330"/>
      <c r="I11" s="330"/>
      <c r="J11" s="330"/>
    </row>
    <row r="12" spans="1:12" hidden="1">
      <c r="A12" s="375" t="s">
        <v>3435</v>
      </c>
      <c r="B12" s="332">
        <v>0.79269999999999996</v>
      </c>
      <c r="C12" s="332">
        <v>0.23899999999999999</v>
      </c>
      <c r="D12" s="596"/>
      <c r="E12" s="330"/>
      <c r="F12" s="330"/>
      <c r="G12" s="330"/>
      <c r="H12" s="330"/>
      <c r="I12" s="330"/>
      <c r="J12" s="330"/>
    </row>
    <row r="13" spans="1:12" hidden="1">
      <c r="A13" s="375" t="s">
        <v>3436</v>
      </c>
      <c r="B13" s="332">
        <v>0.81950000000000001</v>
      </c>
      <c r="C13" s="332">
        <v>0.24709999999999999</v>
      </c>
      <c r="D13" s="596"/>
      <c r="E13" s="330"/>
      <c r="F13" s="330"/>
      <c r="G13" s="330"/>
      <c r="H13" s="330"/>
      <c r="I13" s="330"/>
      <c r="J13" s="330"/>
    </row>
    <row r="14" spans="1:12" hidden="1">
      <c r="A14" s="375" t="s">
        <v>3437</v>
      </c>
      <c r="B14" s="332">
        <v>0.86099999999999999</v>
      </c>
      <c r="C14" s="332">
        <v>0.2452</v>
      </c>
      <c r="D14" s="596"/>
      <c r="E14" s="330"/>
      <c r="F14" s="330"/>
      <c r="G14" s="330"/>
      <c r="H14" s="330"/>
      <c r="I14" s="330"/>
      <c r="J14" s="330"/>
    </row>
    <row r="15" spans="1:12" hidden="1">
      <c r="A15" s="375" t="s">
        <v>3438</v>
      </c>
      <c r="B15" s="332">
        <v>0.85770000000000002</v>
      </c>
      <c r="C15" s="332">
        <v>0.23899999999999999</v>
      </c>
      <c r="D15" s="596"/>
      <c r="E15" s="330"/>
      <c r="F15" s="330"/>
      <c r="G15" s="330"/>
      <c r="H15" s="330"/>
      <c r="I15" s="330"/>
      <c r="J15" s="330"/>
    </row>
    <row r="16" spans="1:12" hidden="1">
      <c r="A16" s="375" t="s">
        <v>3439</v>
      </c>
      <c r="B16" s="332">
        <v>0.88400000000000001</v>
      </c>
      <c r="C16" s="332">
        <v>0.24790000000000001</v>
      </c>
      <c r="D16" s="596"/>
      <c r="E16" s="330"/>
      <c r="F16" s="330"/>
      <c r="G16" s="330"/>
      <c r="H16" s="330"/>
      <c r="I16" s="330"/>
      <c r="J16" s="330"/>
    </row>
    <row r="17" spans="1:10" hidden="1">
      <c r="A17" s="375" t="s">
        <v>3440</v>
      </c>
      <c r="B17" s="332">
        <v>0.86209999999999998</v>
      </c>
      <c r="C17" s="332">
        <v>0.2382</v>
      </c>
      <c r="D17" s="596"/>
      <c r="E17" s="330"/>
      <c r="F17" s="330"/>
      <c r="G17" s="330"/>
      <c r="H17" s="330"/>
      <c r="I17" s="330"/>
      <c r="J17" s="330"/>
    </row>
    <row r="18" spans="1:10" hidden="1">
      <c r="A18" s="375" t="s">
        <v>3441</v>
      </c>
      <c r="B18" s="332">
        <v>0.86960000000000004</v>
      </c>
      <c r="C18" s="332">
        <v>0.2407</v>
      </c>
    </row>
    <row r="19" spans="1:10" hidden="1">
      <c r="A19" s="375" t="s">
        <v>3442</v>
      </c>
      <c r="B19" s="332">
        <v>0.872</v>
      </c>
      <c r="C19" s="332">
        <v>0.24349999999999999</v>
      </c>
    </row>
    <row r="20" spans="1:10" hidden="1">
      <c r="A20" s="375" t="s">
        <v>3443</v>
      </c>
      <c r="B20" s="332">
        <v>0.89590000000000003</v>
      </c>
      <c r="C20" s="332">
        <v>0.25469999999999998</v>
      </c>
    </row>
    <row r="21" spans="1:10" hidden="1">
      <c r="A21" s="375" t="s">
        <v>3444</v>
      </c>
      <c r="B21" s="332">
        <v>0.89659999999999995</v>
      </c>
      <c r="C21" s="332">
        <v>0.25879999999999997</v>
      </c>
    </row>
    <row r="22" spans="1:10" hidden="1">
      <c r="A22" s="375" t="s">
        <v>3445</v>
      </c>
      <c r="B22" s="332">
        <v>0.86229999999999996</v>
      </c>
      <c r="C22" s="332">
        <v>0.25</v>
      </c>
    </row>
    <row r="23" spans="1:10" hidden="1">
      <c r="A23" s="375" t="s">
        <v>3446</v>
      </c>
      <c r="B23" s="332">
        <v>0.84189999999999998</v>
      </c>
      <c r="C23" s="332">
        <v>0.249</v>
      </c>
    </row>
    <row r="24" spans="1:10" hidden="1">
      <c r="A24" s="375" t="s">
        <v>3447</v>
      </c>
      <c r="B24" s="332">
        <v>0.8377</v>
      </c>
      <c r="C24" s="332">
        <v>0.25530000000000003</v>
      </c>
    </row>
    <row r="25" spans="1:10" hidden="1">
      <c r="A25" s="375" t="s">
        <v>3448</v>
      </c>
      <c r="B25" s="332">
        <v>0.83740000000000003</v>
      </c>
      <c r="C25" s="332">
        <v>0.26200000000000001</v>
      </c>
    </row>
    <row r="26" spans="1:10" hidden="1">
      <c r="A26" s="375" t="s">
        <v>3449</v>
      </c>
      <c r="B26" s="332">
        <v>0.84099999999999997</v>
      </c>
      <c r="C26" s="332">
        <v>0.27200000000000002</v>
      </c>
    </row>
    <row r="27" spans="1:10" hidden="1">
      <c r="A27" s="375" t="s">
        <v>3450</v>
      </c>
      <c r="B27" s="332">
        <v>0.84950000000000003</v>
      </c>
      <c r="C27" s="332">
        <v>0.28170000000000001</v>
      </c>
    </row>
    <row r="28" spans="1:10" hidden="1">
      <c r="A28" s="375" t="s">
        <v>3451</v>
      </c>
      <c r="B28" s="332">
        <v>0.82410000000000005</v>
      </c>
      <c r="C28" s="332">
        <v>0.28050000000000003</v>
      </c>
    </row>
    <row r="29" spans="1:10" hidden="1">
      <c r="A29" s="375" t="s">
        <v>3452</v>
      </c>
      <c r="B29" s="332">
        <v>0.79579999999999995</v>
      </c>
      <c r="C29" s="332">
        <v>0.26879999999999998</v>
      </c>
    </row>
    <row r="30" spans="1:10" hidden="1">
      <c r="A30" s="375" t="s">
        <v>3453</v>
      </c>
      <c r="B30" s="332">
        <v>0.78010000000000002</v>
      </c>
      <c r="C30" s="332">
        <v>0.26790000000000003</v>
      </c>
    </row>
    <row r="31" spans="1:10" hidden="1">
      <c r="A31" s="375" t="s">
        <v>3454</v>
      </c>
      <c r="B31" s="332">
        <v>0.69179999999999997</v>
      </c>
      <c r="C31" s="332">
        <v>0.23150000000000001</v>
      </c>
    </row>
    <row r="32" spans="1:10" hidden="1">
      <c r="A32" s="375" t="s">
        <v>3455</v>
      </c>
      <c r="B32" s="332">
        <v>0.63100000000000001</v>
      </c>
      <c r="C32" s="332">
        <v>0.2107</v>
      </c>
    </row>
    <row r="33" spans="1:3" hidden="1">
      <c r="A33" s="375" t="s">
        <v>3456</v>
      </c>
      <c r="B33" s="332">
        <v>0.60780000000000001</v>
      </c>
      <c r="C33" s="332">
        <v>0.2084</v>
      </c>
    </row>
    <row r="34" spans="1:3" hidden="1">
      <c r="A34" s="375" t="s">
        <v>3457</v>
      </c>
      <c r="B34" s="332">
        <v>0.58389999999999997</v>
      </c>
      <c r="C34" s="332">
        <v>0.20430000000000001</v>
      </c>
    </row>
    <row r="35" spans="1:3" hidden="1">
      <c r="A35" s="375" t="s">
        <v>3458</v>
      </c>
      <c r="B35" s="332">
        <v>0.55320000000000003</v>
      </c>
      <c r="C35" s="332">
        <v>0.19209999999999999</v>
      </c>
    </row>
    <row r="36" spans="1:3" hidden="1">
      <c r="A36" s="375" t="s">
        <v>3459</v>
      </c>
      <c r="B36" s="332">
        <v>0.51829999999999998</v>
      </c>
      <c r="C36" s="332">
        <v>0.18029999999999999</v>
      </c>
    </row>
    <row r="37" spans="1:3" hidden="1">
      <c r="A37" s="375" t="s">
        <v>3460</v>
      </c>
      <c r="B37" s="332">
        <v>0.46389999999999998</v>
      </c>
      <c r="C37" s="332">
        <v>0.1638</v>
      </c>
    </row>
    <row r="38" spans="1:3" hidden="1">
      <c r="A38" s="375" t="s">
        <v>3461</v>
      </c>
      <c r="B38" s="332">
        <v>0.46360000000000001</v>
      </c>
      <c r="C38" s="332">
        <v>0.16070000000000001</v>
      </c>
    </row>
    <row r="39" spans="1:3" hidden="1">
      <c r="A39" s="375" t="s">
        <v>3462</v>
      </c>
      <c r="B39" s="332">
        <v>0.46729999999999999</v>
      </c>
      <c r="C39" s="332">
        <v>0.16309999999999999</v>
      </c>
    </row>
    <row r="40" spans="1:3" hidden="1">
      <c r="A40" s="375" t="s">
        <v>3463</v>
      </c>
      <c r="B40" s="332">
        <v>0.53220000000000001</v>
      </c>
      <c r="C40" s="332">
        <v>0.18429999999999999</v>
      </c>
    </row>
    <row r="41" spans="1:3" hidden="1">
      <c r="A41" s="375" t="s">
        <v>3464</v>
      </c>
      <c r="B41" s="332">
        <v>0.58489999999999998</v>
      </c>
      <c r="C41" s="332">
        <v>0.1976</v>
      </c>
    </row>
    <row r="42" spans="1:3" hidden="1">
      <c r="A42" s="375" t="s">
        <v>3465</v>
      </c>
      <c r="B42" s="332">
        <v>0.59350000000000003</v>
      </c>
      <c r="C42" s="332">
        <v>0.1963</v>
      </c>
    </row>
    <row r="43" spans="1:3" hidden="1">
      <c r="A43" s="375" t="s">
        <v>3466</v>
      </c>
      <c r="B43" s="332">
        <v>0.61050000000000004</v>
      </c>
      <c r="C43" s="332">
        <v>0.2026</v>
      </c>
    </row>
    <row r="44" spans="1:3" hidden="1">
      <c r="A44" s="375" t="s">
        <v>3467</v>
      </c>
      <c r="B44" s="332">
        <v>0.61129999999999995</v>
      </c>
      <c r="C44" s="332">
        <v>0.2041</v>
      </c>
    </row>
    <row r="45" spans="1:3" hidden="1">
      <c r="A45" s="375" t="s">
        <v>3468</v>
      </c>
      <c r="B45" s="332">
        <v>0.61580000000000001</v>
      </c>
      <c r="C45" s="332">
        <v>0.2069</v>
      </c>
    </row>
    <row r="46" spans="1:3" hidden="1">
      <c r="A46" s="375" t="s">
        <v>3469</v>
      </c>
      <c r="B46" s="332">
        <v>0.61270000000000002</v>
      </c>
      <c r="C46" s="332">
        <v>0.20730000000000001</v>
      </c>
    </row>
    <row r="47" spans="1:3" hidden="1">
      <c r="A47" s="375" t="s">
        <v>3470</v>
      </c>
      <c r="B47" s="332">
        <v>0.60029999999999994</v>
      </c>
      <c r="C47" s="332">
        <v>0.2059</v>
      </c>
    </row>
    <row r="48" spans="1:3" hidden="1">
      <c r="A48" s="375" t="s">
        <v>3471</v>
      </c>
      <c r="B48" s="332">
        <v>0.55430000000000001</v>
      </c>
      <c r="C48" s="332">
        <v>0.191</v>
      </c>
    </row>
    <row r="49" spans="1:3" hidden="1">
      <c r="A49" s="375" t="s">
        <v>3472</v>
      </c>
      <c r="B49" s="332">
        <v>0.53290000000000004</v>
      </c>
      <c r="C49" s="332">
        <v>0.1822</v>
      </c>
    </row>
    <row r="50" spans="1:3" hidden="1">
      <c r="A50" s="375" t="s">
        <v>3473</v>
      </c>
      <c r="B50" s="332">
        <v>0.48570000000000002</v>
      </c>
      <c r="C50" s="332">
        <v>0.16739999999999999</v>
      </c>
    </row>
    <row r="51" spans="1:3" hidden="1">
      <c r="A51" s="375" t="s">
        <v>3474</v>
      </c>
      <c r="B51" s="332">
        <v>0.52280000000000004</v>
      </c>
      <c r="C51" s="332">
        <v>0.18360000000000001</v>
      </c>
    </row>
    <row r="52" spans="1:3" hidden="1">
      <c r="A52" s="375" t="s">
        <v>3475</v>
      </c>
      <c r="B52" s="332">
        <v>0.55669999999999997</v>
      </c>
      <c r="C52" s="332">
        <v>0.19570000000000001</v>
      </c>
    </row>
    <row r="53" spans="1:3" hidden="1">
      <c r="A53" s="375" t="s">
        <v>3476</v>
      </c>
      <c r="B53" s="332">
        <v>0.55920000000000003</v>
      </c>
      <c r="C53" s="332">
        <v>0.1951</v>
      </c>
    </row>
    <row r="54" spans="1:3" hidden="1">
      <c r="A54" s="375" t="s">
        <v>3477</v>
      </c>
      <c r="B54" s="332">
        <v>0.51490000000000002</v>
      </c>
      <c r="C54" s="332">
        <v>0.18010000000000001</v>
      </c>
    </row>
    <row r="55" spans="1:3" hidden="1">
      <c r="A55" s="375" t="s">
        <v>3478</v>
      </c>
      <c r="B55" s="332">
        <v>0.52990000000000004</v>
      </c>
      <c r="C55" s="332">
        <v>0.185</v>
      </c>
    </row>
    <row r="56" spans="1:3" hidden="1">
      <c r="A56" s="375" t="s">
        <v>3479</v>
      </c>
      <c r="B56" s="332">
        <v>0.56330000000000002</v>
      </c>
      <c r="C56" s="332">
        <v>0.19309999999999999</v>
      </c>
    </row>
    <row r="57" spans="1:3" hidden="1">
      <c r="A57" s="375" t="s">
        <v>3480</v>
      </c>
      <c r="B57" s="332">
        <v>0.56340000000000001</v>
      </c>
      <c r="C57" s="332">
        <v>0.1918</v>
      </c>
    </row>
    <row r="58" spans="1:3" hidden="1">
      <c r="A58" s="375" t="s">
        <v>3481</v>
      </c>
      <c r="B58" s="332">
        <v>0.57640000000000002</v>
      </c>
      <c r="C58" s="332">
        <v>0.1961</v>
      </c>
    </row>
    <row r="59" spans="1:3" hidden="1">
      <c r="A59" s="375" t="s">
        <v>3482</v>
      </c>
      <c r="B59" s="332">
        <v>0.60370000000000001</v>
      </c>
      <c r="C59" s="332">
        <v>0.20580000000000001</v>
      </c>
    </row>
    <row r="60" spans="1:3" hidden="1">
      <c r="A60" s="375" t="s">
        <v>3483</v>
      </c>
      <c r="B60" s="332">
        <v>0.61419999999999997</v>
      </c>
      <c r="C60" s="332">
        <v>0.20899999999999999</v>
      </c>
    </row>
    <row r="61" spans="1:3" hidden="1">
      <c r="A61" s="375" t="s">
        <v>3484</v>
      </c>
      <c r="B61" s="332">
        <v>0.61699999999999999</v>
      </c>
      <c r="C61" s="332">
        <v>0.21060000000000001</v>
      </c>
    </row>
    <row r="62" spans="1:3" hidden="1">
      <c r="A62" s="375" t="s">
        <v>3485</v>
      </c>
      <c r="B62" s="332">
        <v>0.60680000000000001</v>
      </c>
      <c r="C62" s="332">
        <v>0.20849999999999999</v>
      </c>
    </row>
    <row r="63" spans="1:3" hidden="1">
      <c r="A63" s="375" t="s">
        <v>3486</v>
      </c>
      <c r="B63" s="332">
        <v>0.60709999999999997</v>
      </c>
      <c r="C63" s="332">
        <v>0.2107</v>
      </c>
    </row>
    <row r="64" spans="1:3" hidden="1">
      <c r="A64" s="375" t="s">
        <v>3487</v>
      </c>
      <c r="B64" s="332">
        <v>0.59030000000000005</v>
      </c>
      <c r="C64" s="332">
        <v>0.2069</v>
      </c>
    </row>
    <row r="65" spans="1:3" hidden="1">
      <c r="A65" s="375" t="s">
        <v>3488</v>
      </c>
      <c r="B65" s="332">
        <v>0.55879999999999996</v>
      </c>
      <c r="C65" s="332">
        <v>0.1988</v>
      </c>
    </row>
    <row r="66" spans="1:3" hidden="1">
      <c r="A66" s="375" t="s">
        <v>3489</v>
      </c>
      <c r="B66" s="332">
        <v>0.50919999999999999</v>
      </c>
      <c r="C66" s="332">
        <v>0.17929999999999999</v>
      </c>
    </row>
    <row r="67" spans="1:3" hidden="1">
      <c r="A67" s="375" t="s">
        <v>3490</v>
      </c>
      <c r="B67" s="332">
        <v>0.52500000000000002</v>
      </c>
      <c r="C67" s="332">
        <v>0.18140000000000001</v>
      </c>
    </row>
    <row r="68" spans="1:3" hidden="1">
      <c r="A68" s="375" t="s">
        <v>3491</v>
      </c>
      <c r="B68" s="332">
        <v>0.48380000000000001</v>
      </c>
      <c r="C68" s="332">
        <v>0.16520000000000001</v>
      </c>
    </row>
    <row r="69" spans="1:3" hidden="1">
      <c r="A69" s="375" t="s">
        <v>3492</v>
      </c>
      <c r="B69" s="332">
        <v>0.3715</v>
      </c>
      <c r="C69" s="332">
        <v>0.12759999999999999</v>
      </c>
    </row>
    <row r="70" spans="1:3" hidden="1">
      <c r="A70" s="375" t="s">
        <v>3493</v>
      </c>
      <c r="B70" s="332">
        <v>0.31859999999999999</v>
      </c>
      <c r="C70" s="332">
        <v>0.1085</v>
      </c>
    </row>
    <row r="71" spans="1:3" hidden="1">
      <c r="A71" s="375" t="s">
        <v>3494</v>
      </c>
      <c r="B71" s="332">
        <v>0.36059999999999998</v>
      </c>
      <c r="C71" s="332">
        <v>0.1232</v>
      </c>
    </row>
    <row r="72" spans="1:3" hidden="1">
      <c r="A72" s="375" t="s">
        <v>3495</v>
      </c>
      <c r="B72" s="332">
        <v>0.35420000000000001</v>
      </c>
      <c r="C72" s="332">
        <v>0.1227</v>
      </c>
    </row>
    <row r="73" spans="1:3" hidden="1">
      <c r="A73" s="375" t="s">
        <v>3496</v>
      </c>
      <c r="B73" s="332">
        <v>0.32429999999999998</v>
      </c>
      <c r="C73" s="332">
        <v>0.11210000000000001</v>
      </c>
    </row>
    <row r="74" spans="1:3" hidden="1">
      <c r="A74" s="375" t="s">
        <v>3497</v>
      </c>
      <c r="B74" s="332">
        <v>0.32969999999999999</v>
      </c>
      <c r="C74" s="332">
        <v>0.1135</v>
      </c>
    </row>
    <row r="75" spans="1:3" hidden="1">
      <c r="A75" s="375" t="s">
        <v>3498</v>
      </c>
      <c r="B75" s="332">
        <v>0.34429999999999999</v>
      </c>
      <c r="C75" s="332">
        <v>0.1176</v>
      </c>
    </row>
    <row r="76" spans="1:3" hidden="1">
      <c r="A76" s="375" t="s">
        <v>3499</v>
      </c>
      <c r="B76" s="332">
        <v>0.42499999999999999</v>
      </c>
      <c r="C76" s="332">
        <v>0.14630000000000001</v>
      </c>
    </row>
    <row r="77" spans="1:3" hidden="1">
      <c r="A77" s="375" t="s">
        <v>3500</v>
      </c>
      <c r="B77" s="332">
        <v>0.44800000000000001</v>
      </c>
      <c r="C77" s="332">
        <v>0.15570000000000001</v>
      </c>
    </row>
    <row r="78" spans="1:3" hidden="1">
      <c r="A78" s="375" t="s">
        <v>3501</v>
      </c>
      <c r="B78" s="332">
        <v>0.4239</v>
      </c>
      <c r="C78" s="332">
        <v>0.14630000000000001</v>
      </c>
    </row>
    <row r="79" spans="1:3" hidden="1">
      <c r="A79" s="375" t="s">
        <v>3502</v>
      </c>
      <c r="B79" s="332">
        <v>0.38779999999999998</v>
      </c>
      <c r="C79" s="332">
        <v>0.13289999999999999</v>
      </c>
    </row>
    <row r="80" spans="1:3" hidden="1">
      <c r="A80" s="375" t="s">
        <v>3503</v>
      </c>
      <c r="B80" s="332">
        <v>0.40260000000000001</v>
      </c>
      <c r="C80" s="332">
        <v>0.1371</v>
      </c>
    </row>
    <row r="81" spans="1:3" hidden="1">
      <c r="A81" s="375" t="s">
        <v>3504</v>
      </c>
      <c r="B81" s="332">
        <v>0.40939999999999999</v>
      </c>
      <c r="C81" s="332">
        <v>0.1368</v>
      </c>
    </row>
    <row r="82" spans="1:3" hidden="1">
      <c r="A82" s="375" t="s">
        <v>3505</v>
      </c>
      <c r="B82" s="332">
        <v>0.43590000000000001</v>
      </c>
      <c r="C82" s="332">
        <v>0.13980000000000001</v>
      </c>
    </row>
    <row r="83" spans="1:3" hidden="1">
      <c r="A83" s="375" t="s">
        <v>3506</v>
      </c>
      <c r="B83" s="332">
        <v>0.50349999999999995</v>
      </c>
      <c r="C83" s="332">
        <v>0.15939999999999999</v>
      </c>
    </row>
    <row r="84" spans="1:3" hidden="1">
      <c r="A84" s="375" t="s">
        <v>3507</v>
      </c>
      <c r="B84" s="332">
        <v>0.55630000000000002</v>
      </c>
      <c r="C84" s="332">
        <v>0.17730000000000001</v>
      </c>
    </row>
    <row r="85" spans="1:3" hidden="1">
      <c r="A85" s="375" t="s">
        <v>3508</v>
      </c>
      <c r="B85" s="332">
        <v>0.54110000000000003</v>
      </c>
      <c r="C85" s="332">
        <v>0.17169999999999999</v>
      </c>
    </row>
    <row r="86" spans="1:3" hidden="1">
      <c r="A86" s="375" t="s">
        <v>3509</v>
      </c>
      <c r="B86" s="332">
        <v>0.5353</v>
      </c>
      <c r="C86" s="332">
        <v>0.1714</v>
      </c>
    </row>
    <row r="87" spans="1:3" hidden="1">
      <c r="A87" s="375" t="s">
        <v>3510</v>
      </c>
      <c r="B87" s="332">
        <v>0.53239999999999998</v>
      </c>
      <c r="C87" s="332">
        <v>0.16950000000000001</v>
      </c>
    </row>
    <row r="88" spans="1:3" hidden="1">
      <c r="A88" s="375" t="s">
        <v>3511</v>
      </c>
      <c r="B88" s="332">
        <v>0.53800000000000003</v>
      </c>
      <c r="C88" s="332">
        <v>0.17249999999999999</v>
      </c>
    </row>
    <row r="89" spans="1:3" hidden="1">
      <c r="A89" s="375" t="s">
        <v>3512</v>
      </c>
      <c r="B89" s="332">
        <v>0.5413</v>
      </c>
      <c r="C89" s="332">
        <v>0.17530000000000001</v>
      </c>
    </row>
    <row r="90" spans="1:3" hidden="1">
      <c r="A90" s="375" t="s">
        <v>3513</v>
      </c>
      <c r="B90" s="332">
        <v>0.54239999999999999</v>
      </c>
      <c r="C90" s="332">
        <v>0.17829999999999999</v>
      </c>
    </row>
    <row r="91" spans="1:3" hidden="1">
      <c r="A91" s="375" t="s">
        <v>3514</v>
      </c>
      <c r="B91" s="332">
        <v>0.56989999999999996</v>
      </c>
      <c r="C91" s="332">
        <v>0.1885</v>
      </c>
    </row>
    <row r="92" spans="1:3" hidden="1">
      <c r="A92" s="375" t="s">
        <v>3515</v>
      </c>
      <c r="B92" s="332">
        <v>0.64890000000000003</v>
      </c>
      <c r="C92" s="332">
        <v>0.2145</v>
      </c>
    </row>
    <row r="93" spans="1:3" hidden="1">
      <c r="A93" s="375" t="s">
        <v>3516</v>
      </c>
      <c r="B93" s="332">
        <v>0.6593</v>
      </c>
      <c r="C93" s="332">
        <v>0.21590000000000001</v>
      </c>
    </row>
    <row r="94" spans="1:3" hidden="1">
      <c r="A94" s="375" t="s">
        <v>3517</v>
      </c>
      <c r="B94" s="332">
        <v>0.66</v>
      </c>
      <c r="C94" s="332">
        <v>0.21629999999999999</v>
      </c>
    </row>
    <row r="95" spans="1:3" hidden="1">
      <c r="A95" s="375" t="s">
        <v>3518</v>
      </c>
      <c r="B95" s="332">
        <v>0.6583</v>
      </c>
      <c r="C95" s="332">
        <v>0.21709999999999999</v>
      </c>
    </row>
    <row r="96" spans="1:3" hidden="1">
      <c r="A96" s="375" t="s">
        <v>3519</v>
      </c>
      <c r="B96" s="332">
        <v>0.65010000000000001</v>
      </c>
      <c r="C96" s="332">
        <v>0.2175</v>
      </c>
    </row>
    <row r="97" spans="1:3" hidden="1">
      <c r="A97" s="375" t="s">
        <v>3520</v>
      </c>
      <c r="B97" s="332">
        <v>0.64270000000000005</v>
      </c>
      <c r="C97" s="332">
        <v>0.21740000000000001</v>
      </c>
    </row>
    <row r="98" spans="1:3" hidden="1">
      <c r="A98" s="375" t="s">
        <v>3521</v>
      </c>
      <c r="B98" s="332">
        <v>0.63890000000000002</v>
      </c>
      <c r="C98" s="332">
        <v>0.2177</v>
      </c>
    </row>
    <row r="99" spans="1:3" hidden="1">
      <c r="A99" s="375" t="s">
        <v>3522</v>
      </c>
      <c r="B99" s="332">
        <v>0.64329999999999998</v>
      </c>
      <c r="C99" s="332">
        <v>0.2215</v>
      </c>
    </row>
    <row r="100" spans="1:3" hidden="1">
      <c r="A100" s="375" t="s">
        <v>3523</v>
      </c>
      <c r="B100" s="332">
        <v>0.6472</v>
      </c>
      <c r="C100" s="332">
        <v>0.22359999999999999</v>
      </c>
    </row>
    <row r="101" spans="1:3" hidden="1">
      <c r="A101" s="375" t="s">
        <v>3524</v>
      </c>
      <c r="B101" s="332">
        <v>0.68189999999999995</v>
      </c>
      <c r="C101" s="332">
        <v>0.23710000000000001</v>
      </c>
    </row>
    <row r="102" spans="1:3" hidden="1">
      <c r="A102" s="375" t="s">
        <v>3525</v>
      </c>
      <c r="B102" s="332">
        <v>0.7208</v>
      </c>
      <c r="C102" s="332">
        <v>0.25219999999999998</v>
      </c>
    </row>
    <row r="103" spans="1:3" hidden="1">
      <c r="A103" s="375" t="s">
        <v>3526</v>
      </c>
      <c r="B103" s="332">
        <v>0.75519999999999998</v>
      </c>
      <c r="C103" s="332">
        <v>0.26629999999999998</v>
      </c>
    </row>
    <row r="104" spans="1:3" hidden="1">
      <c r="A104" s="375" t="s">
        <v>3527</v>
      </c>
      <c r="B104" s="332">
        <v>0.77059999999999995</v>
      </c>
      <c r="C104" s="332">
        <v>0.2707</v>
      </c>
    </row>
    <row r="105" spans="1:3" hidden="1">
      <c r="A105" s="375" t="s">
        <v>3528</v>
      </c>
      <c r="B105" s="332">
        <v>0.81130000000000002</v>
      </c>
      <c r="C105" s="332">
        <v>0.28289999999999998</v>
      </c>
    </row>
    <row r="106" spans="1:3" hidden="1">
      <c r="A106" s="375" t="s">
        <v>3529</v>
      </c>
      <c r="B106" s="332">
        <v>0.82609999999999995</v>
      </c>
      <c r="C106" s="332">
        <v>0.28810000000000002</v>
      </c>
    </row>
    <row r="107" spans="1:3" hidden="1">
      <c r="A107" s="375" t="s">
        <v>3530</v>
      </c>
      <c r="B107" s="332">
        <v>0.8387</v>
      </c>
      <c r="C107" s="332">
        <v>0.29630000000000001</v>
      </c>
    </row>
    <row r="108" spans="1:3" hidden="1">
      <c r="A108" s="375" t="s">
        <v>3531</v>
      </c>
      <c r="B108" s="332">
        <v>0.84450000000000003</v>
      </c>
      <c r="C108" s="332">
        <v>0.29949999999999999</v>
      </c>
    </row>
    <row r="109" spans="1:3" hidden="1">
      <c r="A109" s="375" t="s">
        <v>3532</v>
      </c>
      <c r="B109" s="332">
        <v>0.84150000000000003</v>
      </c>
      <c r="C109" s="332">
        <v>0.30299999999999999</v>
      </c>
    </row>
    <row r="110" spans="1:3" hidden="1">
      <c r="A110" s="375" t="s">
        <v>3533</v>
      </c>
      <c r="B110" s="332">
        <v>0.82930000000000004</v>
      </c>
      <c r="C110" s="332">
        <v>0.3019</v>
      </c>
    </row>
    <row r="111" spans="1:3" hidden="1">
      <c r="A111" s="375" t="s">
        <v>3534</v>
      </c>
      <c r="B111" s="332">
        <v>0.78749999999999998</v>
      </c>
      <c r="C111" s="332">
        <v>0.28910000000000002</v>
      </c>
    </row>
    <row r="112" spans="1:3" hidden="1">
      <c r="A112" s="375" t="s">
        <v>3535</v>
      </c>
      <c r="B112" s="332">
        <v>0.77480000000000004</v>
      </c>
      <c r="C112" s="332">
        <v>0.28110000000000002</v>
      </c>
    </row>
    <row r="113" spans="1:3" hidden="1">
      <c r="A113" s="375" t="s">
        <v>3536</v>
      </c>
      <c r="B113" s="332">
        <v>0.76429999999999998</v>
      </c>
      <c r="C113" s="332">
        <v>0.27889999999999998</v>
      </c>
    </row>
    <row r="114" spans="1:3" hidden="1">
      <c r="A114" s="375" t="s">
        <v>3537</v>
      </c>
      <c r="B114" s="332">
        <v>0.75170000000000003</v>
      </c>
      <c r="C114" s="332">
        <v>0.27879999999999999</v>
      </c>
    </row>
    <row r="115" spans="1:3" hidden="1">
      <c r="A115" s="375" t="s">
        <v>3538</v>
      </c>
      <c r="B115" s="332">
        <v>0.75549999999999995</v>
      </c>
      <c r="C115" s="332">
        <v>0.28239999999999998</v>
      </c>
    </row>
    <row r="116" spans="1:3" hidden="1">
      <c r="A116" s="375" t="s">
        <v>3539</v>
      </c>
      <c r="B116" s="332">
        <v>0.76359999999999995</v>
      </c>
      <c r="C116" s="332">
        <v>0.28249999999999997</v>
      </c>
    </row>
    <row r="117" spans="1:3" hidden="1">
      <c r="A117" s="375" t="s">
        <v>3540</v>
      </c>
      <c r="B117" s="332">
        <v>0.76359999999999995</v>
      </c>
      <c r="C117" s="332">
        <v>0.2823</v>
      </c>
    </row>
    <row r="118" spans="1:3" hidden="1">
      <c r="A118" s="375" t="s">
        <v>3541</v>
      </c>
      <c r="B118" s="332">
        <v>0.77029999999999998</v>
      </c>
      <c r="C118" s="332">
        <v>0.28460000000000002</v>
      </c>
    </row>
    <row r="119" spans="1:3" hidden="1">
      <c r="A119" s="375" t="s">
        <v>3542</v>
      </c>
      <c r="B119" s="332">
        <v>0.76049999999999995</v>
      </c>
      <c r="C119" s="332">
        <v>0.28489999999999999</v>
      </c>
    </row>
    <row r="120" spans="1:3" hidden="1">
      <c r="A120" s="375" t="s">
        <v>3543</v>
      </c>
      <c r="B120" s="332">
        <v>0.76570000000000005</v>
      </c>
      <c r="C120" s="332">
        <v>0.29330000000000001</v>
      </c>
    </row>
    <row r="121" spans="1:3" hidden="1">
      <c r="A121" s="375" t="s">
        <v>3544</v>
      </c>
      <c r="B121" s="332">
        <v>0.76429999999999998</v>
      </c>
      <c r="C121" s="332">
        <v>0.29289999999999999</v>
      </c>
    </row>
    <row r="122" spans="1:3" hidden="1">
      <c r="A122" s="375" t="s">
        <v>3545</v>
      </c>
      <c r="B122" s="332">
        <v>0.76700000000000002</v>
      </c>
      <c r="C122" s="332">
        <v>0.29770000000000002</v>
      </c>
    </row>
    <row r="123" spans="1:3" hidden="1">
      <c r="A123" s="375" t="s">
        <v>3546</v>
      </c>
      <c r="B123" s="332">
        <v>0.76470000000000005</v>
      </c>
      <c r="C123" s="332">
        <v>0.29360000000000003</v>
      </c>
    </row>
    <row r="124" spans="1:3" hidden="1">
      <c r="A124" s="375" t="s">
        <v>3547</v>
      </c>
      <c r="B124" s="332">
        <v>0.7671</v>
      </c>
      <c r="C124" s="332">
        <v>0.2908</v>
      </c>
    </row>
    <row r="125" spans="1:3" hidden="1">
      <c r="A125" s="375" t="s">
        <v>3548</v>
      </c>
      <c r="B125" s="332">
        <v>0.77290000000000003</v>
      </c>
      <c r="C125" s="332">
        <v>0.28599999999999998</v>
      </c>
    </row>
    <row r="126" spans="1:3" hidden="1">
      <c r="A126" s="375" t="s">
        <v>3549</v>
      </c>
      <c r="B126" s="332">
        <v>0.77790000000000004</v>
      </c>
      <c r="C126" s="332">
        <v>0.28349999999999997</v>
      </c>
    </row>
    <row r="127" spans="1:3" hidden="1">
      <c r="A127" s="375" t="s">
        <v>3550</v>
      </c>
      <c r="B127" s="332">
        <v>0.77410000000000001</v>
      </c>
      <c r="C127" s="332">
        <v>0.28370000000000001</v>
      </c>
    </row>
    <row r="128" spans="1:3" hidden="1">
      <c r="A128" s="375" t="s">
        <v>3551</v>
      </c>
      <c r="B128" s="332">
        <v>0.77459999999999996</v>
      </c>
      <c r="C128" s="332">
        <v>0.28849999999999998</v>
      </c>
    </row>
    <row r="129" spans="1:3" hidden="1">
      <c r="A129" s="375" t="s">
        <v>3552</v>
      </c>
      <c r="B129" s="332">
        <v>0.77459999999999996</v>
      </c>
      <c r="C129" s="332">
        <v>0.29680000000000001</v>
      </c>
    </row>
    <row r="130" spans="1:3" hidden="1">
      <c r="A130" s="375" t="s">
        <v>3553</v>
      </c>
      <c r="B130" s="332">
        <v>0.7601</v>
      </c>
      <c r="C130" s="332">
        <v>0.29420000000000002</v>
      </c>
    </row>
    <row r="131" spans="1:3" hidden="1">
      <c r="A131" s="375" t="s">
        <v>3554</v>
      </c>
      <c r="B131" s="332">
        <v>0.71740000000000004</v>
      </c>
      <c r="C131" s="332">
        <v>0.27910000000000001</v>
      </c>
    </row>
    <row r="132" spans="1:3" hidden="1">
      <c r="A132" s="375" t="s">
        <v>3555</v>
      </c>
      <c r="B132" s="332">
        <v>0.68410000000000004</v>
      </c>
      <c r="C132" s="332">
        <v>0.27029999999999998</v>
      </c>
    </row>
    <row r="133" spans="1:3" hidden="1">
      <c r="A133" s="375" t="s">
        <v>3556</v>
      </c>
      <c r="B133" s="332">
        <v>0.60360000000000003</v>
      </c>
      <c r="C133" s="332">
        <v>0.24340000000000001</v>
      </c>
    </row>
    <row r="134" spans="1:3" hidden="1">
      <c r="A134" s="375" t="s">
        <v>3557</v>
      </c>
      <c r="B134" s="332">
        <v>0.57299999999999995</v>
      </c>
      <c r="C134" s="332">
        <v>0.23250000000000001</v>
      </c>
    </row>
    <row r="135" spans="1:3" hidden="1">
      <c r="A135" s="375" t="s">
        <v>3558</v>
      </c>
      <c r="B135" s="332">
        <v>0.57420000000000004</v>
      </c>
      <c r="C135" s="332">
        <v>0.23319999999999999</v>
      </c>
    </row>
    <row r="136" spans="1:3" hidden="1">
      <c r="A136" s="375" t="s">
        <v>3559</v>
      </c>
      <c r="B136" s="332">
        <v>0.5786</v>
      </c>
      <c r="C136" s="332">
        <v>0.23980000000000001</v>
      </c>
    </row>
    <row r="137" spans="1:3" hidden="1">
      <c r="A137" s="375" t="s">
        <v>3560</v>
      </c>
      <c r="B137" s="332">
        <v>0.57489999999999997</v>
      </c>
      <c r="C137" s="332">
        <v>0.23830000000000001</v>
      </c>
    </row>
    <row r="138" spans="1:3" hidden="1">
      <c r="A138" s="375" t="s">
        <v>3561</v>
      </c>
      <c r="B138" s="332">
        <v>0.57520000000000004</v>
      </c>
      <c r="C138" s="332">
        <v>0.23300000000000001</v>
      </c>
    </row>
    <row r="139" spans="1:3" hidden="1">
      <c r="A139" s="375" t="s">
        <v>3562</v>
      </c>
      <c r="B139" s="332">
        <v>0.58689999999999998</v>
      </c>
      <c r="C139" s="332">
        <v>0.24229999999999999</v>
      </c>
    </row>
    <row r="140" spans="1:3" hidden="1">
      <c r="A140" s="375" t="s">
        <v>3563</v>
      </c>
      <c r="B140" s="332">
        <v>0.59830000000000005</v>
      </c>
      <c r="C140" s="332">
        <v>0.25080000000000002</v>
      </c>
    </row>
    <row r="141" spans="1:3" hidden="1">
      <c r="A141" s="375" t="s">
        <v>3564</v>
      </c>
      <c r="B141" s="332">
        <v>0.65459999999999996</v>
      </c>
      <c r="C141" s="332">
        <v>0.2777</v>
      </c>
    </row>
    <row r="142" spans="1:3" hidden="1">
      <c r="A142" s="375" t="s">
        <v>3565</v>
      </c>
      <c r="B142" s="332">
        <v>0.67190000000000005</v>
      </c>
      <c r="C142" s="332">
        <v>0.28249999999999997</v>
      </c>
    </row>
    <row r="143" spans="1:3" hidden="1">
      <c r="A143" s="375" t="s">
        <v>3566</v>
      </c>
      <c r="B143" s="332">
        <v>0.68149999999999999</v>
      </c>
      <c r="C143" s="332">
        <v>0.29089999999999999</v>
      </c>
    </row>
    <row r="144" spans="1:3" hidden="1">
      <c r="A144" s="375" t="s">
        <v>3567</v>
      </c>
      <c r="B144" s="332">
        <v>0.68</v>
      </c>
      <c r="C144" s="332">
        <v>0.28860000000000002</v>
      </c>
    </row>
    <row r="145" spans="1:3" hidden="1">
      <c r="A145" s="375" t="s">
        <v>3568</v>
      </c>
      <c r="B145" s="332">
        <v>0.66379999999999995</v>
      </c>
      <c r="C145" s="332">
        <v>0.27339999999999998</v>
      </c>
    </row>
    <row r="146" spans="1:3" hidden="1">
      <c r="A146" s="375" t="s">
        <v>3569</v>
      </c>
      <c r="B146" s="332">
        <v>0.65990000000000004</v>
      </c>
      <c r="C146" s="332">
        <v>0.28360000000000002</v>
      </c>
    </row>
    <row r="147" spans="1:3" hidden="1">
      <c r="A147" s="375" t="s">
        <v>3570</v>
      </c>
      <c r="B147" s="332">
        <v>0.65529999999999999</v>
      </c>
      <c r="C147" s="332">
        <v>0.28189999999999998</v>
      </c>
    </row>
    <row r="148" spans="1:3" hidden="1">
      <c r="A148" s="375" t="s">
        <v>3571</v>
      </c>
      <c r="B148" s="332">
        <v>0.65749999999999997</v>
      </c>
      <c r="C148" s="332">
        <v>0.27689999999999998</v>
      </c>
    </row>
    <row r="149" spans="1:3" hidden="1">
      <c r="A149" s="375" t="s">
        <v>3572</v>
      </c>
      <c r="B149" s="332">
        <v>0.65769999999999995</v>
      </c>
      <c r="C149" s="332">
        <v>0.2732</v>
      </c>
    </row>
    <row r="150" spans="1:3" hidden="1">
      <c r="A150" s="375" t="s">
        <v>3573</v>
      </c>
      <c r="B150" s="332">
        <v>0.65849999999999997</v>
      </c>
      <c r="C150" s="332">
        <v>0.27850000000000003</v>
      </c>
    </row>
    <row r="151" spans="1:3" hidden="1">
      <c r="A151" s="375" t="s">
        <v>3574</v>
      </c>
      <c r="B151" s="332">
        <v>0.66690000000000005</v>
      </c>
      <c r="C151" s="332">
        <v>0.28699999999999998</v>
      </c>
    </row>
    <row r="152" spans="1:3" hidden="1">
      <c r="A152" s="375" t="s">
        <v>3575</v>
      </c>
      <c r="B152" s="332">
        <v>0.7157</v>
      </c>
      <c r="C152" s="332">
        <v>0.30919999999999997</v>
      </c>
    </row>
    <row r="153" spans="1:3" hidden="1">
      <c r="A153" s="375" t="s">
        <v>3576</v>
      </c>
      <c r="B153" s="332">
        <v>0.7903</v>
      </c>
      <c r="C153" s="332">
        <v>0.34620000000000001</v>
      </c>
    </row>
    <row r="154" spans="1:3" hidden="1">
      <c r="A154" s="375" t="s">
        <v>3577</v>
      </c>
      <c r="B154" s="332">
        <v>0.80459999999999998</v>
      </c>
      <c r="C154" s="332">
        <v>0.35959999999999998</v>
      </c>
    </row>
    <row r="155" spans="1:3" hidden="1">
      <c r="A155" s="375" t="s">
        <v>3578</v>
      </c>
      <c r="B155" s="332">
        <v>0.82089999999999996</v>
      </c>
      <c r="C155" s="332">
        <v>0.36320000000000002</v>
      </c>
    </row>
    <row r="156" spans="1:3" hidden="1">
      <c r="A156" s="375" t="s">
        <v>3579</v>
      </c>
      <c r="B156" s="332">
        <v>0.83489999999999998</v>
      </c>
      <c r="C156" s="332">
        <v>0.37209999999999999</v>
      </c>
    </row>
    <row r="157" spans="1:3" hidden="1">
      <c r="A157" s="375" t="s">
        <v>3580</v>
      </c>
      <c r="B157" s="332">
        <v>0.82909999999999995</v>
      </c>
      <c r="C157" s="332">
        <v>0.36870000000000003</v>
      </c>
    </row>
    <row r="158" spans="1:3" hidden="1">
      <c r="A158" s="375" t="s">
        <v>3581</v>
      </c>
      <c r="B158" s="332">
        <v>0.81079999999999997</v>
      </c>
      <c r="C158" s="332">
        <v>0.3569</v>
      </c>
    </row>
    <row r="159" spans="1:3" hidden="1">
      <c r="A159" s="375" t="s">
        <v>3582</v>
      </c>
      <c r="B159" s="332">
        <v>0.81069999999999998</v>
      </c>
      <c r="C159" s="332">
        <v>0.36309999999999998</v>
      </c>
    </row>
    <row r="160" spans="1:3" hidden="1">
      <c r="A160" s="375" t="s">
        <v>3583</v>
      </c>
      <c r="B160" s="332">
        <v>0.80979999999999996</v>
      </c>
      <c r="C160" s="332">
        <v>0.37119999999999997</v>
      </c>
    </row>
    <row r="161" spans="1:3" hidden="1">
      <c r="A161" s="375" t="s">
        <v>3584</v>
      </c>
      <c r="B161" s="332">
        <v>0.80879999999999996</v>
      </c>
      <c r="C161" s="332">
        <v>0.36630000000000001</v>
      </c>
    </row>
    <row r="162" spans="1:3" hidden="1">
      <c r="A162" s="375" t="s">
        <v>3585</v>
      </c>
      <c r="B162" s="332">
        <v>0.81950000000000001</v>
      </c>
      <c r="C162" s="332">
        <v>0.36620000000000003</v>
      </c>
    </row>
    <row r="163" spans="1:3" hidden="1">
      <c r="A163" s="375" t="s">
        <v>3586</v>
      </c>
      <c r="B163" s="332">
        <v>0.86209999999999998</v>
      </c>
      <c r="C163" s="332">
        <v>0.39090000000000003</v>
      </c>
    </row>
    <row r="164" spans="1:3" hidden="1">
      <c r="A164" s="375" t="s">
        <v>3587</v>
      </c>
      <c r="B164" s="332">
        <v>0.92689999999999995</v>
      </c>
      <c r="C164" s="332">
        <v>0.41959999999999997</v>
      </c>
    </row>
    <row r="165" spans="1:3" hidden="1">
      <c r="A165" s="375" t="s">
        <v>3588</v>
      </c>
      <c r="B165" s="332">
        <v>0.96589999999999998</v>
      </c>
      <c r="C165" s="332">
        <v>0.42209999999999998</v>
      </c>
    </row>
    <row r="166" spans="1:3" hidden="1">
      <c r="A166" s="375" t="s">
        <v>3589</v>
      </c>
      <c r="B166" s="332">
        <v>0.99209999999999998</v>
      </c>
      <c r="C166" s="332">
        <v>0.42459999999999998</v>
      </c>
    </row>
    <row r="167" spans="1:3" hidden="1">
      <c r="A167" s="375" t="s">
        <v>3590</v>
      </c>
      <c r="B167" s="332">
        <v>1.0073000000000001</v>
      </c>
      <c r="C167" s="332">
        <v>0.43120000000000003</v>
      </c>
    </row>
    <row r="168" spans="1:3" hidden="1">
      <c r="A168" s="375" t="s">
        <v>3591</v>
      </c>
      <c r="B168" s="332">
        <v>1.0347999999999999</v>
      </c>
      <c r="C168" s="332">
        <v>0.44869999999999999</v>
      </c>
    </row>
    <row r="169" spans="1:3" hidden="1">
      <c r="A169" s="375" t="s">
        <v>3592</v>
      </c>
      <c r="B169" s="332">
        <v>1.0206</v>
      </c>
      <c r="C169" s="332">
        <v>0.4501</v>
      </c>
    </row>
    <row r="170" spans="1:3" hidden="1">
      <c r="A170" s="375" t="s">
        <v>3593</v>
      </c>
      <c r="B170" s="332">
        <v>1.0117</v>
      </c>
      <c r="C170" s="332">
        <v>0.43930000000000002</v>
      </c>
    </row>
    <row r="171" spans="1:3" hidden="1">
      <c r="A171" s="375" t="s">
        <v>3594</v>
      </c>
      <c r="B171" s="332">
        <v>1.0139</v>
      </c>
      <c r="C171" s="332">
        <v>0.45279999999999998</v>
      </c>
    </row>
    <row r="172" spans="1:3" hidden="1">
      <c r="A172" s="375" t="s">
        <v>3595</v>
      </c>
      <c r="B172" s="332">
        <v>1.0155000000000001</v>
      </c>
      <c r="C172" s="332">
        <v>0.45789999999999997</v>
      </c>
    </row>
    <row r="173" spans="1:3" hidden="1">
      <c r="A173" s="375" t="s">
        <v>3596</v>
      </c>
      <c r="B173" s="332">
        <v>1.0379</v>
      </c>
      <c r="C173" s="332">
        <v>0.47639999999999999</v>
      </c>
    </row>
    <row r="174" spans="1:3" hidden="1">
      <c r="A174" s="375" t="s">
        <v>3597</v>
      </c>
      <c r="B174" s="332">
        <v>1.0721000000000001</v>
      </c>
      <c r="C174" s="332">
        <v>0.50249999999999995</v>
      </c>
    </row>
    <row r="175" spans="1:3" hidden="1">
      <c r="A175" s="375" t="s">
        <v>3598</v>
      </c>
      <c r="B175" s="332">
        <v>1.153</v>
      </c>
      <c r="C175" s="332">
        <v>0.53900000000000003</v>
      </c>
    </row>
    <row r="176" spans="1:3" hidden="1">
      <c r="A176" s="375" t="s">
        <v>3599</v>
      </c>
      <c r="B176" s="332">
        <v>1.2003999999999999</v>
      </c>
      <c r="C176" s="332">
        <v>0.56799999999999995</v>
      </c>
    </row>
    <row r="177" spans="1:3" hidden="1">
      <c r="A177" s="375" t="s">
        <v>3600</v>
      </c>
      <c r="B177" s="332">
        <v>1.2412000000000001</v>
      </c>
      <c r="C177" s="332">
        <v>0.57479999999999998</v>
      </c>
    </row>
    <row r="178" spans="1:3" hidden="1">
      <c r="A178" s="375" t="s">
        <v>3601</v>
      </c>
      <c r="B178" s="332">
        <v>1.2285999999999999</v>
      </c>
      <c r="C178" s="332">
        <v>0.5786</v>
      </c>
    </row>
    <row r="179" spans="1:3" hidden="1">
      <c r="A179" s="375" t="s">
        <v>3602</v>
      </c>
      <c r="B179" s="332">
        <v>1.2135</v>
      </c>
      <c r="C179" s="332">
        <v>0.56230000000000002</v>
      </c>
    </row>
    <row r="180" spans="1:3" hidden="1">
      <c r="A180" s="375" t="s">
        <v>3603</v>
      </c>
      <c r="B180" s="332">
        <v>1.1958</v>
      </c>
      <c r="C180" s="332">
        <v>0.54610000000000003</v>
      </c>
    </row>
    <row r="181" spans="1:3" hidden="1">
      <c r="A181" s="375" t="s">
        <v>3604</v>
      </c>
      <c r="B181" s="332">
        <v>1.1587000000000001</v>
      </c>
      <c r="C181" s="332">
        <v>0.54200000000000004</v>
      </c>
    </row>
    <row r="182" spans="1:3" hidden="1">
      <c r="A182" s="375" t="s">
        <v>3605</v>
      </c>
      <c r="B182" s="332">
        <v>1.1215999999999999</v>
      </c>
      <c r="C182" s="332">
        <v>0.52359999999999995</v>
      </c>
    </row>
    <row r="183" spans="1:3" hidden="1">
      <c r="A183" s="375" t="s">
        <v>3606</v>
      </c>
      <c r="B183" s="332">
        <v>1.0427999999999999</v>
      </c>
      <c r="C183" s="332">
        <v>0.4914</v>
      </c>
    </row>
    <row r="184" spans="1:3" hidden="1">
      <c r="A184" s="375" t="s">
        <v>3607</v>
      </c>
      <c r="B184" s="332">
        <v>0.90590000000000004</v>
      </c>
      <c r="C184" s="332">
        <v>0.42930000000000001</v>
      </c>
    </row>
    <row r="185" spans="1:3" hidden="1">
      <c r="A185" s="375" t="s">
        <v>3608</v>
      </c>
      <c r="B185" s="332">
        <v>0.85609999999999997</v>
      </c>
      <c r="C185" s="332">
        <v>0.41449999999999998</v>
      </c>
    </row>
    <row r="186" spans="1:3" hidden="1">
      <c r="A186" s="375" t="s">
        <v>3609</v>
      </c>
      <c r="B186" s="332">
        <v>0.85570000000000002</v>
      </c>
      <c r="C186" s="332">
        <v>0.41</v>
      </c>
    </row>
    <row r="187" spans="1:3" hidden="1">
      <c r="A187" s="375" t="s">
        <v>3610</v>
      </c>
      <c r="B187" s="332">
        <v>0.83799999999999997</v>
      </c>
      <c r="C187" s="332">
        <v>0.3841</v>
      </c>
    </row>
    <row r="188" spans="1:3" hidden="1">
      <c r="A188" s="375" t="s">
        <v>3611</v>
      </c>
      <c r="B188" s="332">
        <v>0.84050000000000002</v>
      </c>
      <c r="C188" s="332">
        <v>0.3649</v>
      </c>
    </row>
    <row r="189" spans="1:3" hidden="1">
      <c r="A189" s="375" t="s">
        <v>3612</v>
      </c>
      <c r="B189" s="332">
        <v>0.84209999999999996</v>
      </c>
      <c r="C189" s="332">
        <v>0.36809999999999998</v>
      </c>
    </row>
    <row r="190" spans="1:3" hidden="1">
      <c r="A190" s="375" t="s">
        <v>3613</v>
      </c>
      <c r="B190" s="332">
        <v>0.85050000000000003</v>
      </c>
      <c r="C190" s="332">
        <v>0.37690000000000001</v>
      </c>
    </row>
    <row r="191" spans="1:3" hidden="1">
      <c r="A191" s="375" t="s">
        <v>3614</v>
      </c>
      <c r="B191" s="332">
        <v>0.85160000000000002</v>
      </c>
      <c r="C191" s="332">
        <v>0.3735</v>
      </c>
    </row>
    <row r="192" spans="1:3" hidden="1">
      <c r="A192" s="375" t="s">
        <v>3615</v>
      </c>
      <c r="B192" s="332">
        <v>0.85719999999999996</v>
      </c>
      <c r="C192" s="332">
        <v>0.38250000000000001</v>
      </c>
    </row>
    <row r="193" spans="1:3" hidden="1">
      <c r="A193" s="375" t="s">
        <v>3616</v>
      </c>
      <c r="B193" s="332">
        <v>0.87690000000000001</v>
      </c>
      <c r="C193" s="332">
        <v>0.39760000000000001</v>
      </c>
    </row>
    <row r="194" spans="1:3" hidden="1">
      <c r="A194" s="375" t="s">
        <v>3617</v>
      </c>
      <c r="B194" s="332">
        <v>0.89629999999999999</v>
      </c>
      <c r="C194" s="332">
        <v>0.41089999999999999</v>
      </c>
    </row>
    <row r="195" spans="1:3" hidden="1">
      <c r="A195" s="375" t="s">
        <v>3618</v>
      </c>
      <c r="B195" s="332">
        <v>0.90949999999999998</v>
      </c>
      <c r="C195" s="332">
        <v>0.41349999999999998</v>
      </c>
    </row>
    <row r="196" spans="1:3" hidden="1">
      <c r="A196" s="375" t="s">
        <v>3619</v>
      </c>
      <c r="B196" s="332">
        <v>0.90959999999999996</v>
      </c>
      <c r="C196" s="332">
        <v>0.41470000000000001</v>
      </c>
    </row>
    <row r="197" spans="1:3" hidden="1">
      <c r="A197" s="375" t="s">
        <v>3620</v>
      </c>
      <c r="B197" s="332">
        <v>0.89590000000000003</v>
      </c>
      <c r="C197" s="332">
        <v>0.40910000000000002</v>
      </c>
    </row>
    <row r="198" spans="1:3" hidden="1">
      <c r="A198" s="375" t="s">
        <v>3621</v>
      </c>
      <c r="B198" s="332">
        <v>0.88270000000000004</v>
      </c>
      <c r="C198" s="332">
        <v>0.40460000000000002</v>
      </c>
    </row>
    <row r="199" spans="1:3" hidden="1">
      <c r="A199" s="375" t="s">
        <v>3622</v>
      </c>
      <c r="B199" s="332">
        <v>0.85129999999999995</v>
      </c>
      <c r="C199" s="332">
        <v>0.3921</v>
      </c>
    </row>
    <row r="200" spans="1:3" hidden="1">
      <c r="A200" s="375" t="s">
        <v>3623</v>
      </c>
      <c r="B200" s="332">
        <v>0.78900000000000003</v>
      </c>
      <c r="C200" s="332">
        <v>0.36770000000000003</v>
      </c>
    </row>
    <row r="201" spans="1:3" hidden="1">
      <c r="A201" s="375" t="s">
        <v>3624</v>
      </c>
      <c r="B201" s="332">
        <v>0.78669999999999995</v>
      </c>
      <c r="C201" s="332">
        <v>0.36649999999999999</v>
      </c>
    </row>
    <row r="202" spans="1:3" hidden="1">
      <c r="A202" s="375" t="s">
        <v>3625</v>
      </c>
      <c r="B202" s="332">
        <v>0.77280000000000004</v>
      </c>
      <c r="C202" s="332">
        <v>0.36109999999999998</v>
      </c>
    </row>
    <row r="203" spans="1:3" hidden="1">
      <c r="A203" s="375" t="s">
        <v>3626</v>
      </c>
      <c r="B203" s="332">
        <v>0.76819999999999999</v>
      </c>
      <c r="C203" s="332">
        <v>0.35870000000000002</v>
      </c>
    </row>
    <row r="204" spans="1:3" hidden="1">
      <c r="A204" s="375" t="s">
        <v>3627</v>
      </c>
      <c r="B204" s="332">
        <v>0.75460000000000005</v>
      </c>
      <c r="C204" s="332">
        <v>0.3488</v>
      </c>
    </row>
    <row r="205" spans="1:3" hidden="1">
      <c r="A205" s="375" t="s">
        <v>3628</v>
      </c>
      <c r="B205" s="332">
        <v>0.74760000000000004</v>
      </c>
      <c r="C205" s="332">
        <v>0.34289999999999998</v>
      </c>
    </row>
    <row r="206" spans="1:3" hidden="1">
      <c r="A206" s="375" t="s">
        <v>3629</v>
      </c>
      <c r="B206" s="332">
        <v>0.75260000000000005</v>
      </c>
      <c r="C206" s="332">
        <v>0.34389999999999998</v>
      </c>
    </row>
    <row r="207" spans="1:3" hidden="1">
      <c r="A207" s="375" t="s">
        <v>3630</v>
      </c>
      <c r="B207" s="332">
        <v>0.76259999999999994</v>
      </c>
      <c r="C207" s="332">
        <v>0.35249999999999998</v>
      </c>
    </row>
    <row r="208" spans="1:3" hidden="1">
      <c r="A208" s="375" t="s">
        <v>3631</v>
      </c>
      <c r="B208" s="332">
        <v>0.75880000000000003</v>
      </c>
      <c r="C208" s="332">
        <v>0.3528</v>
      </c>
    </row>
    <row r="209" spans="1:3" hidden="1">
      <c r="A209" s="375" t="s">
        <v>3632</v>
      </c>
      <c r="B209" s="332">
        <v>0.75839999999999996</v>
      </c>
      <c r="C209" s="332">
        <v>0.35499999999999998</v>
      </c>
    </row>
    <row r="210" spans="1:3" hidden="1">
      <c r="A210" s="375" t="s">
        <v>3633</v>
      </c>
      <c r="B210" s="332">
        <v>0.75800000000000001</v>
      </c>
      <c r="C210" s="332">
        <v>0.35399999999999998</v>
      </c>
    </row>
    <row r="211" spans="1:3" hidden="1">
      <c r="A211" s="375" t="s">
        <v>3634</v>
      </c>
      <c r="B211" s="332">
        <v>0.75919999999999999</v>
      </c>
      <c r="C211" s="332">
        <v>0.35410000000000003</v>
      </c>
    </row>
    <row r="212" spans="1:3" hidden="1">
      <c r="A212" s="375" t="s">
        <v>3635</v>
      </c>
      <c r="B212" s="332">
        <v>0.75849999999999995</v>
      </c>
      <c r="C212" s="332">
        <v>0.35399999999999998</v>
      </c>
    </row>
    <row r="213" spans="1:3" hidden="1">
      <c r="A213" s="375" t="s">
        <v>3636</v>
      </c>
      <c r="B213" s="332">
        <v>0.749</v>
      </c>
      <c r="C213" s="332">
        <v>0.34710000000000002</v>
      </c>
    </row>
    <row r="214" spans="1:3" hidden="1">
      <c r="A214" s="375" t="s">
        <v>3637</v>
      </c>
      <c r="B214" s="332">
        <v>0.74660000000000004</v>
      </c>
      <c r="C214" s="332">
        <v>0.3448</v>
      </c>
    </row>
    <row r="215" spans="1:3" hidden="1">
      <c r="A215" s="375" t="s">
        <v>3638</v>
      </c>
      <c r="B215" s="332">
        <v>0.74660000000000004</v>
      </c>
      <c r="C215" s="332">
        <v>0.34310000000000002</v>
      </c>
    </row>
    <row r="216" spans="1:3" hidden="1">
      <c r="A216" s="375" t="s">
        <v>3639</v>
      </c>
      <c r="B216" s="332">
        <v>0.75380000000000003</v>
      </c>
      <c r="C216" s="332">
        <v>0.3508</v>
      </c>
    </row>
    <row r="217" spans="1:3" hidden="1">
      <c r="A217" s="375" t="s">
        <v>3640</v>
      </c>
      <c r="B217" s="332">
        <v>0.76780000000000004</v>
      </c>
      <c r="C217" s="332">
        <v>0.35780000000000001</v>
      </c>
    </row>
    <row r="218" spans="1:3" hidden="1">
      <c r="A218" s="375" t="s">
        <v>3641</v>
      </c>
      <c r="B218" s="332">
        <v>0.80600000000000005</v>
      </c>
      <c r="C218" s="332">
        <v>0.37409999999999999</v>
      </c>
    </row>
    <row r="219" spans="1:3" hidden="1">
      <c r="A219" s="375" t="s">
        <v>3642</v>
      </c>
      <c r="B219" s="332">
        <v>0.84299999999999997</v>
      </c>
      <c r="C219" s="332">
        <v>0.39360000000000001</v>
      </c>
    </row>
    <row r="220" spans="1:3" hidden="1">
      <c r="A220" s="375" t="s">
        <v>3643</v>
      </c>
      <c r="B220" s="332">
        <v>0.86799999999999999</v>
      </c>
      <c r="C220" s="332">
        <v>0.40529999999999999</v>
      </c>
    </row>
    <row r="221" spans="1:3" hidden="1">
      <c r="A221" s="375" t="s">
        <v>3644</v>
      </c>
      <c r="B221" s="332">
        <v>0.85519999999999996</v>
      </c>
      <c r="C221" s="332">
        <v>0.39829999999999999</v>
      </c>
    </row>
    <row r="222" spans="1:3" hidden="1">
      <c r="A222" s="375" t="s">
        <v>3645</v>
      </c>
      <c r="B222" s="332">
        <v>0.84389999999999998</v>
      </c>
      <c r="C222" s="332">
        <v>0.39500000000000002</v>
      </c>
    </row>
    <row r="223" spans="1:3" hidden="1">
      <c r="A223" s="375" t="s">
        <v>3646</v>
      </c>
      <c r="B223" s="332">
        <v>0.83320000000000005</v>
      </c>
      <c r="C223" s="332">
        <v>0.39040000000000002</v>
      </c>
    </row>
    <row r="224" spans="1:3" hidden="1">
      <c r="A224" s="375" t="s">
        <v>3647</v>
      </c>
      <c r="B224" s="332">
        <v>0.81259999999999999</v>
      </c>
      <c r="C224" s="332">
        <v>0.38340000000000002</v>
      </c>
    </row>
    <row r="225" spans="1:3" hidden="1">
      <c r="A225" s="375" t="s">
        <v>3648</v>
      </c>
      <c r="B225" s="332">
        <v>0.78280000000000005</v>
      </c>
      <c r="C225" s="332">
        <v>0.37369999999999998</v>
      </c>
    </row>
    <row r="226" spans="1:3" hidden="1">
      <c r="A226" s="375" t="s">
        <v>3649</v>
      </c>
      <c r="B226" s="332">
        <v>0.81189999999999996</v>
      </c>
      <c r="C226" s="332">
        <v>0.3866</v>
      </c>
    </row>
    <row r="227" spans="1:3" hidden="1">
      <c r="A227" s="375" t="s">
        <v>3650</v>
      </c>
      <c r="B227" s="332">
        <v>0.81599999999999995</v>
      </c>
      <c r="C227" s="332">
        <v>0.39179999999999998</v>
      </c>
    </row>
    <row r="228" spans="1:3" hidden="1">
      <c r="A228" s="375" t="s">
        <v>3651</v>
      </c>
      <c r="B228" s="332">
        <v>0.81110000000000004</v>
      </c>
      <c r="C228" s="332">
        <v>0.38340000000000002</v>
      </c>
    </row>
    <row r="229" spans="1:3" hidden="1">
      <c r="A229" s="375" t="s">
        <v>3652</v>
      </c>
      <c r="B229" s="332">
        <v>0.81789999999999996</v>
      </c>
      <c r="C229" s="332">
        <v>0.38690000000000002</v>
      </c>
    </row>
    <row r="230" spans="1:3" hidden="1">
      <c r="A230" s="375" t="s">
        <v>3653</v>
      </c>
      <c r="B230" s="332">
        <v>0.83889999999999998</v>
      </c>
      <c r="C230" s="332">
        <v>0.40050000000000002</v>
      </c>
    </row>
    <row r="231" spans="1:3" hidden="1">
      <c r="A231" s="375" t="s">
        <v>3654</v>
      </c>
      <c r="B231" s="332">
        <v>0.89959999999999996</v>
      </c>
      <c r="C231" s="332">
        <v>0.43509999999999999</v>
      </c>
    </row>
    <row r="232" spans="1:3" hidden="1">
      <c r="A232" s="375" t="s">
        <v>3655</v>
      </c>
      <c r="B232" s="332">
        <v>0.96450000000000002</v>
      </c>
      <c r="C232" s="332">
        <v>0.46829999999999999</v>
      </c>
    </row>
    <row r="233" spans="1:3" hidden="1">
      <c r="A233" s="375" t="s">
        <v>3656</v>
      </c>
      <c r="B233" s="332">
        <v>0.94969999999999999</v>
      </c>
      <c r="C233" s="332">
        <v>0.46610000000000001</v>
      </c>
    </row>
    <row r="234" spans="1:3" hidden="1">
      <c r="A234" s="375" t="s">
        <v>3657</v>
      </c>
      <c r="B234" s="332">
        <v>0.94299999999999995</v>
      </c>
      <c r="C234" s="332">
        <v>0.4647</v>
      </c>
    </row>
    <row r="235" spans="1:3" hidden="1">
      <c r="A235" s="375" t="s">
        <v>3658</v>
      </c>
      <c r="B235" s="332">
        <v>0.96279999999999999</v>
      </c>
      <c r="C235" s="332">
        <v>0.47370000000000001</v>
      </c>
    </row>
    <row r="236" spans="1:3" hidden="1">
      <c r="A236" s="375" t="s">
        <v>3659</v>
      </c>
      <c r="B236" s="332">
        <v>0.91759999999999997</v>
      </c>
      <c r="C236" s="332">
        <v>0.45200000000000001</v>
      </c>
    </row>
    <row r="237" spans="1:3" hidden="1">
      <c r="A237" s="375" t="s">
        <v>3660</v>
      </c>
      <c r="B237" s="332">
        <v>0.86950000000000005</v>
      </c>
      <c r="C237" s="332">
        <v>0.42820000000000003</v>
      </c>
    </row>
    <row r="238" spans="1:3" hidden="1">
      <c r="A238" s="375" t="s">
        <v>3661</v>
      </c>
      <c r="B238" s="332">
        <v>0.74950000000000006</v>
      </c>
      <c r="C238" s="332">
        <v>0.37090000000000001</v>
      </c>
    </row>
    <row r="239" spans="1:3" hidden="1">
      <c r="A239" s="375" t="s">
        <v>3662</v>
      </c>
      <c r="B239" s="332">
        <v>0.67879999999999996</v>
      </c>
      <c r="C239" s="332">
        <v>0.34429999999999999</v>
      </c>
    </row>
    <row r="240" spans="1:3" hidden="1">
      <c r="A240" s="375" t="s">
        <v>3663</v>
      </c>
      <c r="B240" s="332">
        <v>0.6079</v>
      </c>
      <c r="C240" s="332">
        <v>0.3115</v>
      </c>
    </row>
    <row r="241" spans="1:3" hidden="1">
      <c r="A241" s="375" t="s">
        <v>3664</v>
      </c>
      <c r="B241" s="332">
        <v>0.59850000000000003</v>
      </c>
      <c r="C241" s="332">
        <v>0.30959999999999999</v>
      </c>
    </row>
    <row r="242" spans="1:3" hidden="1">
      <c r="A242" s="375" t="s">
        <v>3665</v>
      </c>
      <c r="B242" s="332">
        <v>0.59489999999999998</v>
      </c>
      <c r="C242" s="332">
        <v>0.30570000000000003</v>
      </c>
    </row>
    <row r="243" spans="1:3" hidden="1">
      <c r="A243" s="375" t="s">
        <v>3666</v>
      </c>
      <c r="B243" s="332">
        <v>0.58960000000000001</v>
      </c>
      <c r="C243" s="332">
        <v>0.30480000000000002</v>
      </c>
    </row>
    <row r="244" spans="1:3" hidden="1">
      <c r="A244" s="375" t="s">
        <v>3667</v>
      </c>
      <c r="B244" s="332">
        <v>0.57979999999999998</v>
      </c>
      <c r="C244" s="332">
        <v>0.30199999999999999</v>
      </c>
    </row>
    <row r="245" spans="1:3" hidden="1">
      <c r="A245" s="375" t="s">
        <v>3668</v>
      </c>
      <c r="B245" s="332">
        <v>0.57650000000000001</v>
      </c>
      <c r="C245" s="332">
        <v>0.29720000000000002</v>
      </c>
    </row>
    <row r="246" spans="1:3" hidden="1">
      <c r="A246" s="375" t="s">
        <v>3669</v>
      </c>
      <c r="B246" s="332">
        <v>0.57799999999999996</v>
      </c>
      <c r="C246" s="332">
        <v>0.30249999999999999</v>
      </c>
    </row>
    <row r="247" spans="1:3" hidden="1">
      <c r="A247" s="375" t="s">
        <v>3670</v>
      </c>
      <c r="B247" s="332">
        <v>0.58240000000000003</v>
      </c>
      <c r="C247" s="332">
        <v>0.30919999999999997</v>
      </c>
    </row>
    <row r="248" spans="1:3" hidden="1">
      <c r="A248" s="375" t="s">
        <v>3671</v>
      </c>
      <c r="B248" s="332">
        <v>0.58509999999999995</v>
      </c>
      <c r="C248" s="332">
        <v>0.31459999999999999</v>
      </c>
    </row>
    <row r="249" spans="1:3" hidden="1">
      <c r="A249" s="375" t="s">
        <v>3672</v>
      </c>
      <c r="B249" s="332">
        <v>0.59230000000000005</v>
      </c>
      <c r="C249" s="332">
        <v>0.31530000000000002</v>
      </c>
    </row>
    <row r="250" spans="1:3" hidden="1">
      <c r="A250" s="375" t="s">
        <v>3673</v>
      </c>
      <c r="B250" s="332">
        <v>0.59040000000000004</v>
      </c>
      <c r="C250" s="332">
        <v>0.31319999999999998</v>
      </c>
    </row>
    <row r="251" spans="1:3" hidden="1">
      <c r="A251" s="375" t="s">
        <v>3674</v>
      </c>
      <c r="B251" s="332">
        <v>0.58199999999999996</v>
      </c>
      <c r="C251" s="332">
        <v>0.3039</v>
      </c>
    </row>
    <row r="252" spans="1:3" hidden="1">
      <c r="A252" s="375" t="s">
        <v>3675</v>
      </c>
      <c r="B252" s="332">
        <v>0.57679999999999998</v>
      </c>
      <c r="C252" s="332">
        <v>0.28620000000000001</v>
      </c>
    </row>
    <row r="253" spans="1:3" hidden="1">
      <c r="A253" s="375" t="s">
        <v>3676</v>
      </c>
      <c r="B253" s="332">
        <v>0.57789999999999997</v>
      </c>
      <c r="C253" s="332">
        <v>0.2888</v>
      </c>
    </row>
    <row r="254" spans="1:3" hidden="1">
      <c r="A254" s="375" t="s">
        <v>3677</v>
      </c>
      <c r="B254" s="332">
        <v>0.58120000000000005</v>
      </c>
      <c r="C254" s="332">
        <v>0.29480000000000001</v>
      </c>
    </row>
    <row r="255" spans="1:3" hidden="1">
      <c r="A255" s="375" t="s">
        <v>3678</v>
      </c>
      <c r="B255" s="332">
        <v>0.58140000000000003</v>
      </c>
      <c r="C255" s="332">
        <v>0.29749999999999999</v>
      </c>
    </row>
    <row r="256" spans="1:3" hidden="1">
      <c r="A256" s="375" t="s">
        <v>3679</v>
      </c>
      <c r="B256" s="332">
        <v>0.58020000000000005</v>
      </c>
      <c r="C256" s="332">
        <v>0.30270000000000002</v>
      </c>
    </row>
    <row r="257" spans="1:3" hidden="1">
      <c r="A257" s="375" t="s">
        <v>3680</v>
      </c>
      <c r="B257" s="332">
        <v>0.57969999999999999</v>
      </c>
      <c r="C257" s="332">
        <v>0.30780000000000002</v>
      </c>
    </row>
    <row r="258" spans="1:3" hidden="1">
      <c r="A258" s="375" t="s">
        <v>3681</v>
      </c>
      <c r="B258" s="332">
        <v>0.58160000000000001</v>
      </c>
      <c r="C258" s="332">
        <v>0.31419999999999998</v>
      </c>
    </row>
    <row r="259" spans="1:3" hidden="1">
      <c r="A259" s="375" t="s">
        <v>3682</v>
      </c>
      <c r="B259" s="332">
        <v>0.58030000000000004</v>
      </c>
      <c r="C259" s="332">
        <v>0.31869999999999998</v>
      </c>
    </row>
    <row r="260" spans="1:3" hidden="1">
      <c r="A260" s="375" t="s">
        <v>3683</v>
      </c>
      <c r="B260" s="332">
        <v>0.57920000000000005</v>
      </c>
      <c r="C260" s="332">
        <v>0.32029999999999997</v>
      </c>
    </row>
    <row r="261" spans="1:3" hidden="1">
      <c r="A261" s="375" t="s">
        <v>3684</v>
      </c>
      <c r="B261" s="332">
        <v>0.57620000000000005</v>
      </c>
      <c r="C261" s="332">
        <v>0.31859999999999999</v>
      </c>
    </row>
    <row r="262" spans="1:3" hidden="1">
      <c r="A262" s="375" t="s">
        <v>3685</v>
      </c>
      <c r="B262" s="332">
        <v>0.58599999999999997</v>
      </c>
      <c r="C262" s="332">
        <v>0.3261</v>
      </c>
    </row>
    <row r="263" spans="1:3" hidden="1">
      <c r="A263" s="375" t="s">
        <v>3686</v>
      </c>
      <c r="B263" s="332">
        <v>0.63370000000000004</v>
      </c>
      <c r="C263" s="332">
        <v>0.36249999999999999</v>
      </c>
    </row>
    <row r="264" spans="1:3" hidden="1">
      <c r="A264" s="375" t="s">
        <v>3687</v>
      </c>
      <c r="B264" s="332">
        <v>0.71699999999999997</v>
      </c>
      <c r="C264" s="332">
        <v>0.4113</v>
      </c>
    </row>
    <row r="265" spans="1:3" hidden="1">
      <c r="A265" s="375" t="s">
        <v>3688</v>
      </c>
      <c r="B265" s="332">
        <v>0.74780000000000002</v>
      </c>
      <c r="C265" s="332">
        <v>0.42580000000000001</v>
      </c>
    </row>
    <row r="266" spans="1:3" hidden="1">
      <c r="A266" s="375" t="s">
        <v>3689</v>
      </c>
      <c r="B266" s="332">
        <v>0.74990000000000001</v>
      </c>
      <c r="C266" s="332">
        <v>0.42180000000000001</v>
      </c>
    </row>
    <row r="267" spans="1:3" hidden="1">
      <c r="A267" s="375" t="s">
        <v>3690</v>
      </c>
      <c r="B267" s="332">
        <v>0.75419999999999998</v>
      </c>
      <c r="C267" s="332">
        <v>0.41710000000000003</v>
      </c>
    </row>
    <row r="268" spans="1:3" hidden="1">
      <c r="A268" s="375" t="s">
        <v>3691</v>
      </c>
      <c r="B268" s="332">
        <v>0.75649999999999995</v>
      </c>
      <c r="C268" s="332">
        <v>0.42330000000000001</v>
      </c>
    </row>
    <row r="269" spans="1:3" hidden="1">
      <c r="A269" s="375" t="s">
        <v>3692</v>
      </c>
      <c r="B269" s="332">
        <v>0.75360000000000005</v>
      </c>
      <c r="C269" s="332">
        <v>0.4244</v>
      </c>
    </row>
    <row r="270" spans="1:3" hidden="1">
      <c r="A270" s="375" t="s">
        <v>3693</v>
      </c>
      <c r="B270" s="332">
        <v>0.74519999999999997</v>
      </c>
      <c r="C270" s="332">
        <v>0.4128</v>
      </c>
    </row>
    <row r="271" spans="1:3" hidden="1">
      <c r="A271" s="375" t="s">
        <v>3694</v>
      </c>
      <c r="B271" s="332">
        <v>0.73699999999999999</v>
      </c>
      <c r="C271" s="332">
        <v>0.41649999999999998</v>
      </c>
    </row>
    <row r="272" spans="1:3" hidden="1">
      <c r="A272" s="375" t="s">
        <v>3695</v>
      </c>
      <c r="B272" s="332">
        <v>0.73309999999999997</v>
      </c>
      <c r="C272" s="332">
        <v>0.41660000000000003</v>
      </c>
    </row>
    <row r="273" spans="1:3" hidden="1">
      <c r="A273" s="375" t="s">
        <v>3696</v>
      </c>
      <c r="B273" s="332">
        <v>0.71189999999999998</v>
      </c>
      <c r="C273" s="332">
        <v>0.40460000000000002</v>
      </c>
    </row>
    <row r="274" spans="1:3" hidden="1">
      <c r="A274" s="375" t="s">
        <v>3697</v>
      </c>
      <c r="B274" s="332">
        <v>0.69489999999999996</v>
      </c>
      <c r="C274" s="332">
        <v>0.39340000000000003</v>
      </c>
    </row>
    <row r="275" spans="1:3" hidden="1">
      <c r="A275" s="375" t="s">
        <v>3698</v>
      </c>
      <c r="B275" s="332">
        <v>0.68020000000000003</v>
      </c>
      <c r="C275" s="332">
        <v>0.37719999999999998</v>
      </c>
    </row>
    <row r="276" spans="1:3" hidden="1">
      <c r="A276" s="375" t="s">
        <v>3699</v>
      </c>
      <c r="B276" s="332">
        <v>0.6734</v>
      </c>
      <c r="C276" s="332">
        <v>0.38040000000000002</v>
      </c>
    </row>
    <row r="277" spans="1:3" hidden="1">
      <c r="A277" s="375" t="s">
        <v>3700</v>
      </c>
      <c r="B277" s="332">
        <v>0.6734</v>
      </c>
      <c r="C277" s="332">
        <v>0.3826</v>
      </c>
    </row>
    <row r="278" spans="1:3" hidden="1">
      <c r="A278" s="375" t="s">
        <v>3701</v>
      </c>
      <c r="B278" s="332">
        <v>0.70779999999999998</v>
      </c>
      <c r="C278" s="332">
        <v>0.40429999999999999</v>
      </c>
    </row>
    <row r="279" spans="1:3" hidden="1">
      <c r="A279" s="375" t="s">
        <v>3702</v>
      </c>
      <c r="B279" s="332">
        <v>0.7339</v>
      </c>
      <c r="C279" s="332">
        <v>0.42609999999999998</v>
      </c>
    </row>
    <row r="280" spans="1:3" hidden="1">
      <c r="A280" s="375" t="s">
        <v>3703</v>
      </c>
      <c r="B280" s="332">
        <v>0.74950000000000006</v>
      </c>
      <c r="C280" s="332">
        <v>0.44500000000000001</v>
      </c>
    </row>
    <row r="281" spans="1:3" hidden="1">
      <c r="A281" s="375" t="s">
        <v>3704</v>
      </c>
      <c r="B281" s="332">
        <v>0.75549999999999995</v>
      </c>
      <c r="C281" s="332">
        <v>0.4501</v>
      </c>
    </row>
    <row r="282" spans="1:3" hidden="1">
      <c r="A282" s="375" t="s">
        <v>3705</v>
      </c>
      <c r="B282" s="332">
        <v>0.75870000000000004</v>
      </c>
      <c r="C282" s="332">
        <v>0.44779999999999998</v>
      </c>
    </row>
    <row r="283" spans="1:3" hidden="1">
      <c r="A283" s="375" t="s">
        <v>3706</v>
      </c>
      <c r="B283" s="332">
        <v>0.76219999999999999</v>
      </c>
      <c r="C283" s="332">
        <v>0.44419999999999998</v>
      </c>
    </row>
    <row r="284" spans="1:3" hidden="1">
      <c r="A284" s="375" t="s">
        <v>3707</v>
      </c>
      <c r="B284" s="332">
        <v>0.74480000000000002</v>
      </c>
      <c r="C284" s="332">
        <v>0.42880000000000001</v>
      </c>
    </row>
    <row r="285" spans="1:3" hidden="1">
      <c r="A285" s="375" t="s">
        <v>3708</v>
      </c>
      <c r="B285" s="332">
        <v>0.72140000000000004</v>
      </c>
      <c r="C285" s="332">
        <v>0.41689999999999999</v>
      </c>
    </row>
    <row r="286" spans="1:3" hidden="1">
      <c r="A286" s="375" t="s">
        <v>3709</v>
      </c>
      <c r="B286" s="332">
        <v>0.69920000000000004</v>
      </c>
      <c r="C286" s="332">
        <v>0.41310000000000002</v>
      </c>
    </row>
    <row r="287" spans="1:3" hidden="1">
      <c r="A287" s="375" t="s">
        <v>3710</v>
      </c>
      <c r="B287" s="332">
        <v>0.69720000000000004</v>
      </c>
      <c r="C287" s="332">
        <v>0.41689999999999999</v>
      </c>
    </row>
    <row r="288" spans="1:3" hidden="1">
      <c r="A288" s="375" t="s">
        <v>3711</v>
      </c>
      <c r="B288" s="332">
        <v>0.72509999999999997</v>
      </c>
      <c r="C288" s="332">
        <v>0.43580000000000002</v>
      </c>
    </row>
    <row r="289" spans="1:3" hidden="1">
      <c r="A289" s="375" t="s">
        <v>3712</v>
      </c>
      <c r="B289" s="332">
        <v>0.76590000000000003</v>
      </c>
      <c r="C289" s="332">
        <v>0.45679999999999998</v>
      </c>
    </row>
    <row r="290" spans="1:3" hidden="1">
      <c r="A290" s="375" t="s">
        <v>3713</v>
      </c>
      <c r="B290" s="332">
        <v>0.74980000000000002</v>
      </c>
      <c r="C290" s="332">
        <v>0.44700000000000001</v>
      </c>
    </row>
    <row r="291" spans="1:3" hidden="1">
      <c r="A291" s="375" t="s">
        <v>3714</v>
      </c>
      <c r="B291" s="332">
        <v>0.69550000000000001</v>
      </c>
      <c r="C291" s="332">
        <v>0.4199</v>
      </c>
    </row>
    <row r="292" spans="1:3" hidden="1">
      <c r="A292" s="375" t="s">
        <v>3715</v>
      </c>
      <c r="B292" s="332">
        <v>0.66</v>
      </c>
      <c r="C292" s="332">
        <v>0.39889999999999998</v>
      </c>
    </row>
    <row r="293" spans="1:3" hidden="1">
      <c r="A293" s="375" t="s">
        <v>3716</v>
      </c>
      <c r="B293" s="332">
        <v>0.63919999999999999</v>
      </c>
      <c r="C293" s="332">
        <v>0.38740000000000002</v>
      </c>
    </row>
    <row r="294" spans="1:3" hidden="1">
      <c r="A294" s="375" t="s">
        <v>3717</v>
      </c>
      <c r="B294" s="332">
        <v>0.63270000000000004</v>
      </c>
      <c r="C294" s="332">
        <v>0.3881</v>
      </c>
    </row>
    <row r="295" spans="1:3" hidden="1">
      <c r="A295" s="375" t="s">
        <v>3718</v>
      </c>
      <c r="B295" s="332">
        <v>0.63900000000000001</v>
      </c>
      <c r="C295" s="332">
        <v>0.39029999999999998</v>
      </c>
    </row>
    <row r="296" spans="1:3" hidden="1">
      <c r="A296" s="375" t="s">
        <v>3719</v>
      </c>
      <c r="B296" s="332">
        <v>0.67730000000000001</v>
      </c>
      <c r="C296" s="332">
        <v>0.42070000000000002</v>
      </c>
    </row>
    <row r="297" spans="1:3" hidden="1">
      <c r="A297" s="375" t="s">
        <v>3720</v>
      </c>
      <c r="B297" s="332">
        <v>0.72309999999999997</v>
      </c>
      <c r="C297" s="332">
        <v>0.45169999999999999</v>
      </c>
    </row>
    <row r="298" spans="1:3" hidden="1">
      <c r="A298" s="375" t="s">
        <v>3721</v>
      </c>
      <c r="B298" s="332">
        <v>0.71379999999999999</v>
      </c>
      <c r="C298" s="332">
        <v>0.44479999999999997</v>
      </c>
    </row>
    <row r="299" spans="1:3" hidden="1">
      <c r="A299" s="375" t="s">
        <v>3722</v>
      </c>
      <c r="B299" s="332">
        <v>0.72350000000000003</v>
      </c>
      <c r="C299" s="332">
        <v>0.45029999999999998</v>
      </c>
    </row>
    <row r="300" spans="1:3" hidden="1">
      <c r="A300" s="375" t="s">
        <v>3723</v>
      </c>
      <c r="B300" s="332">
        <v>0.72509999999999997</v>
      </c>
      <c r="C300" s="332">
        <v>0.4551</v>
      </c>
    </row>
    <row r="301" spans="1:3" hidden="1">
      <c r="A301" s="375" t="s">
        <v>3724</v>
      </c>
      <c r="B301" s="332">
        <v>0.71699999999999997</v>
      </c>
      <c r="C301" s="332">
        <v>0.4541</v>
      </c>
    </row>
    <row r="302" spans="1:3" hidden="1">
      <c r="A302" s="375" t="s">
        <v>3725</v>
      </c>
      <c r="B302" s="332">
        <v>0.69740000000000002</v>
      </c>
      <c r="C302" s="332">
        <v>0.44540000000000002</v>
      </c>
    </row>
    <row r="303" spans="1:3" hidden="1">
      <c r="A303" s="375" t="s">
        <v>3726</v>
      </c>
      <c r="B303" s="332">
        <v>0.69410000000000005</v>
      </c>
      <c r="C303" s="332">
        <v>0.4385</v>
      </c>
    </row>
    <row r="304" spans="1:3" hidden="1">
      <c r="A304" s="375" t="s">
        <v>3727</v>
      </c>
      <c r="B304" s="332">
        <v>0.71109999999999995</v>
      </c>
      <c r="C304" s="332">
        <v>0.43790000000000001</v>
      </c>
    </row>
    <row r="305" spans="1:3" hidden="1">
      <c r="A305" s="375" t="s">
        <v>3728</v>
      </c>
      <c r="B305" s="332">
        <v>0.74129999999999996</v>
      </c>
      <c r="C305" s="332">
        <v>0.45629999999999998</v>
      </c>
    </row>
    <row r="306" spans="1:3" hidden="1">
      <c r="A306" s="375" t="s">
        <v>3729</v>
      </c>
      <c r="B306" s="332">
        <v>0.73860000000000003</v>
      </c>
      <c r="C306" s="332">
        <v>0.4531</v>
      </c>
    </row>
    <row r="307" spans="1:3" hidden="1">
      <c r="A307" s="375" t="s">
        <v>3730</v>
      </c>
      <c r="B307" s="332">
        <v>0.73939999999999995</v>
      </c>
      <c r="C307" s="332">
        <v>0.43890000000000001</v>
      </c>
    </row>
    <row r="308" spans="1:3" hidden="1">
      <c r="A308" s="375" t="s">
        <v>3731</v>
      </c>
      <c r="B308" s="332">
        <v>0.74280000000000002</v>
      </c>
      <c r="C308" s="332">
        <v>0.4178</v>
      </c>
    </row>
    <row r="309" spans="1:3" hidden="1">
      <c r="A309" s="375" t="s">
        <v>3732</v>
      </c>
      <c r="B309" s="332">
        <v>0.75880000000000003</v>
      </c>
      <c r="C309" s="332">
        <v>0.40970000000000001</v>
      </c>
    </row>
    <row r="310" spans="1:3" hidden="1">
      <c r="A310" s="375" t="s">
        <v>3733</v>
      </c>
      <c r="B310" s="332">
        <v>0.76549999999999996</v>
      </c>
      <c r="C310" s="332">
        <v>0.41849999999999998</v>
      </c>
    </row>
    <row r="311" spans="1:3" hidden="1">
      <c r="A311" s="375" t="s">
        <v>3734</v>
      </c>
      <c r="B311" s="332">
        <v>0.76539999999999997</v>
      </c>
      <c r="C311" s="332">
        <v>0.38840000000000002</v>
      </c>
    </row>
    <row r="312" spans="1:3" hidden="1">
      <c r="A312" s="375" t="s">
        <v>3735</v>
      </c>
      <c r="B312" s="332">
        <v>0.76329999999999998</v>
      </c>
      <c r="C312" s="332">
        <v>0.33789999999999998</v>
      </c>
    </row>
    <row r="313" spans="1:3" hidden="1">
      <c r="A313" s="375" t="s">
        <v>3736</v>
      </c>
      <c r="B313" s="332">
        <v>0.73760000000000003</v>
      </c>
      <c r="C313" s="332">
        <v>0.34510000000000002</v>
      </c>
    </row>
    <row r="314" spans="1:3" hidden="1">
      <c r="A314" s="375" t="s">
        <v>3737</v>
      </c>
      <c r="B314" s="332">
        <v>0.71120000000000005</v>
      </c>
      <c r="C314" s="332">
        <v>0.31280000000000002</v>
      </c>
    </row>
    <row r="315" spans="1:3" hidden="1">
      <c r="A315" s="375" t="s">
        <v>3738</v>
      </c>
      <c r="B315" s="332">
        <v>0.68379999999999996</v>
      </c>
      <c r="C315" s="332">
        <v>0.31569999999999998</v>
      </c>
    </row>
    <row r="316" spans="1:3" hidden="1">
      <c r="A316" s="375" t="s">
        <v>3739</v>
      </c>
      <c r="B316" s="332">
        <v>0.68230000000000002</v>
      </c>
      <c r="C316" s="332">
        <v>0.31709999999999999</v>
      </c>
    </row>
    <row r="317" spans="1:3" hidden="1">
      <c r="A317" s="375" t="s">
        <v>3740</v>
      </c>
      <c r="B317" s="332">
        <v>0.73250000000000004</v>
      </c>
      <c r="C317" s="332">
        <v>0.32250000000000001</v>
      </c>
    </row>
    <row r="318" spans="1:3" hidden="1">
      <c r="A318" s="375" t="s">
        <v>3741</v>
      </c>
      <c r="B318" s="332">
        <v>0.76539999999999997</v>
      </c>
      <c r="C318" s="332">
        <v>0.32290000000000002</v>
      </c>
    </row>
    <row r="319" spans="1:3" hidden="1">
      <c r="A319" s="375" t="s">
        <v>3742</v>
      </c>
      <c r="B319" s="332">
        <v>0.73870000000000002</v>
      </c>
      <c r="C319" s="332">
        <v>0.32079999999999997</v>
      </c>
    </row>
    <row r="320" spans="1:3" hidden="1">
      <c r="A320" s="375" t="s">
        <v>3743</v>
      </c>
      <c r="B320" s="332">
        <v>0.73619999999999997</v>
      </c>
      <c r="C320" s="332">
        <v>0.30170000000000002</v>
      </c>
    </row>
    <row r="321" spans="1:3" hidden="1">
      <c r="A321" s="375" t="s">
        <v>3744</v>
      </c>
      <c r="B321" s="332">
        <v>0.7359</v>
      </c>
      <c r="C321" s="332">
        <v>0.30380000000000001</v>
      </c>
    </row>
    <row r="322" spans="1:3" hidden="1">
      <c r="A322" s="375" t="s">
        <v>3745</v>
      </c>
      <c r="B322" s="332">
        <v>0.73860000000000003</v>
      </c>
      <c r="C322" s="332">
        <v>0.31240000000000001</v>
      </c>
    </row>
    <row r="323" spans="1:3" hidden="1">
      <c r="A323" s="375" t="s">
        <v>3746</v>
      </c>
      <c r="B323" s="332">
        <v>0.73919999999999997</v>
      </c>
      <c r="C323" s="332">
        <v>0.31030000000000002</v>
      </c>
    </row>
    <row r="324" spans="1:3" hidden="1">
      <c r="A324" s="375" t="s">
        <v>3747</v>
      </c>
      <c r="B324" s="332">
        <v>0.75329999999999997</v>
      </c>
      <c r="C324" s="332">
        <v>0.31900000000000001</v>
      </c>
    </row>
    <row r="325" spans="1:3" hidden="1">
      <c r="A325" s="375" t="s">
        <v>3748</v>
      </c>
      <c r="B325" s="332">
        <v>0.76900000000000002</v>
      </c>
      <c r="C325" s="332">
        <v>0.34160000000000001</v>
      </c>
    </row>
    <row r="326" spans="1:3" hidden="1">
      <c r="A326" s="375" t="s">
        <v>3749</v>
      </c>
      <c r="B326" s="332">
        <v>0.77780000000000005</v>
      </c>
      <c r="C326" s="332">
        <v>0.33279999999999998</v>
      </c>
    </row>
    <row r="327" spans="1:3" hidden="1">
      <c r="A327" s="375" t="s">
        <v>3750</v>
      </c>
      <c r="B327" s="332">
        <v>0.80559999999999998</v>
      </c>
      <c r="C327" s="332">
        <v>0.34350000000000003</v>
      </c>
    </row>
    <row r="328" spans="1:3" hidden="1">
      <c r="A328" s="375" t="s">
        <v>3751</v>
      </c>
      <c r="B328" s="332">
        <v>0.80559999999999998</v>
      </c>
      <c r="C328" s="332">
        <v>0.34949999999999998</v>
      </c>
    </row>
    <row r="329" spans="1:3" hidden="1">
      <c r="A329" s="375" t="s">
        <v>3752</v>
      </c>
      <c r="B329" s="332">
        <v>0.82079999999999997</v>
      </c>
      <c r="C329" s="332">
        <v>0.35720000000000002</v>
      </c>
    </row>
    <row r="330" spans="1:3" hidden="1">
      <c r="A330" s="375" t="s">
        <v>3753</v>
      </c>
      <c r="B330" s="332">
        <v>0.78500000000000003</v>
      </c>
      <c r="C330" s="332">
        <v>0.34539999999999998</v>
      </c>
    </row>
    <row r="331" spans="1:3" hidden="1">
      <c r="A331" s="375" t="s">
        <v>3754</v>
      </c>
      <c r="B331" s="332">
        <v>0.72789999999999999</v>
      </c>
      <c r="C331" s="332">
        <v>0.31119999999999998</v>
      </c>
    </row>
    <row r="332" spans="1:3" hidden="1">
      <c r="A332" s="375" t="s">
        <v>3755</v>
      </c>
      <c r="B332" s="332">
        <v>0.7107</v>
      </c>
      <c r="C332" s="332">
        <v>0.30070000000000002</v>
      </c>
    </row>
    <row r="333" spans="1:3" hidden="1">
      <c r="A333" s="375" t="s">
        <v>3756</v>
      </c>
      <c r="B333" s="332">
        <v>0.69269999999999998</v>
      </c>
      <c r="C333" s="332">
        <v>0.28910000000000002</v>
      </c>
    </row>
    <row r="334" spans="1:3" hidden="1">
      <c r="A334" s="375" t="s">
        <v>3757</v>
      </c>
      <c r="B334" s="332">
        <v>0.68089999999999995</v>
      </c>
      <c r="C334" s="332">
        <v>0.29160000000000003</v>
      </c>
    </row>
    <row r="335" spans="1:3" hidden="1">
      <c r="A335" s="375" t="s">
        <v>3758</v>
      </c>
      <c r="B335" s="332">
        <v>0.63959999999999995</v>
      </c>
      <c r="C335" s="332">
        <v>0.28239999999999998</v>
      </c>
    </row>
    <row r="336" spans="1:3" hidden="1">
      <c r="A336" s="375" t="s">
        <v>3759</v>
      </c>
      <c r="B336" s="332">
        <v>0.59260000000000002</v>
      </c>
      <c r="C336" s="332">
        <v>0.26300000000000001</v>
      </c>
    </row>
    <row r="337" spans="1:3" hidden="1">
      <c r="A337" s="375" t="s">
        <v>3760</v>
      </c>
      <c r="B337" s="332">
        <v>0.56540000000000001</v>
      </c>
      <c r="C337" s="332">
        <v>0.24859999999999999</v>
      </c>
    </row>
    <row r="338" spans="1:3" hidden="1">
      <c r="A338" s="375" t="s">
        <v>3761</v>
      </c>
      <c r="B338" s="332">
        <v>0.58199999999999996</v>
      </c>
      <c r="C338" s="332">
        <v>0.26419999999999999</v>
      </c>
    </row>
    <row r="339" spans="1:3" hidden="1">
      <c r="A339" s="375" t="s">
        <v>3762</v>
      </c>
      <c r="B339" s="332">
        <v>0.67030000000000001</v>
      </c>
      <c r="C339" s="332">
        <v>0.30659999999999998</v>
      </c>
    </row>
    <row r="340" spans="1:3" hidden="1">
      <c r="A340" s="375" t="s">
        <v>3763</v>
      </c>
      <c r="B340" s="332">
        <v>0.68459999999999999</v>
      </c>
      <c r="C340" s="332">
        <v>0.30919999999999997</v>
      </c>
    </row>
    <row r="341" spans="1:3" hidden="1">
      <c r="A341" s="375" t="s">
        <v>3764</v>
      </c>
      <c r="B341" s="332">
        <v>0.58830000000000005</v>
      </c>
      <c r="C341" s="332">
        <v>0.26800000000000002</v>
      </c>
    </row>
    <row r="342" spans="1:3" hidden="1">
      <c r="A342" s="375" t="s">
        <v>3765</v>
      </c>
      <c r="B342" s="332">
        <v>0.57850000000000001</v>
      </c>
      <c r="C342" s="332">
        <v>0.27379999999999999</v>
      </c>
    </row>
    <row r="343" spans="1:3" hidden="1">
      <c r="A343" s="375" t="s">
        <v>3766</v>
      </c>
      <c r="B343" s="332">
        <v>0.58350000000000002</v>
      </c>
      <c r="C343" s="332">
        <v>0.27979999999999999</v>
      </c>
    </row>
    <row r="344" spans="1:3" hidden="1">
      <c r="A344" s="375" t="s">
        <v>3767</v>
      </c>
      <c r="B344" s="332">
        <v>0.59109999999999996</v>
      </c>
      <c r="C344" s="332">
        <v>0.28970000000000001</v>
      </c>
    </row>
    <row r="345" spans="1:3" hidden="1">
      <c r="A345" s="375" t="s">
        <v>3768</v>
      </c>
      <c r="B345" s="332">
        <v>0.58779999999999999</v>
      </c>
      <c r="C345" s="332">
        <v>0.2928</v>
      </c>
    </row>
    <row r="346" spans="1:3" hidden="1">
      <c r="A346" s="375" t="s">
        <v>3769</v>
      </c>
      <c r="B346" s="332">
        <v>0.58099999999999996</v>
      </c>
      <c r="C346" s="332">
        <v>0.29830000000000001</v>
      </c>
    </row>
    <row r="347" spans="1:3" hidden="1">
      <c r="A347" s="375" t="s">
        <v>3770</v>
      </c>
      <c r="B347" s="332">
        <v>0.59089999999999998</v>
      </c>
      <c r="C347" s="332">
        <v>0.3039</v>
      </c>
    </row>
    <row r="348" spans="1:3" hidden="1">
      <c r="A348" s="375" t="s">
        <v>3771</v>
      </c>
      <c r="B348" s="332">
        <v>0.6089</v>
      </c>
      <c r="C348" s="332">
        <v>0.30969999999999998</v>
      </c>
    </row>
    <row r="349" spans="1:3" hidden="1">
      <c r="A349" s="375" t="s">
        <v>3772</v>
      </c>
      <c r="B349" s="332">
        <v>0.64559999999999995</v>
      </c>
      <c r="C349" s="332">
        <v>0.32690000000000002</v>
      </c>
    </row>
    <row r="350" spans="1:3" hidden="1">
      <c r="A350" s="375" t="s">
        <v>3773</v>
      </c>
      <c r="B350" s="332">
        <v>0.69410000000000005</v>
      </c>
      <c r="C350" s="332">
        <v>0.35560000000000003</v>
      </c>
    </row>
    <row r="351" spans="1:3" hidden="1">
      <c r="A351" s="375" t="s">
        <v>3774</v>
      </c>
      <c r="B351" s="332">
        <v>0.72829999999999995</v>
      </c>
      <c r="C351" s="332">
        <v>0.36580000000000001</v>
      </c>
    </row>
    <row r="352" spans="1:3" hidden="1">
      <c r="A352" s="375" t="s">
        <v>3775</v>
      </c>
      <c r="B352" s="332">
        <v>0.71660000000000001</v>
      </c>
      <c r="C352" s="332">
        <v>0.36780000000000002</v>
      </c>
    </row>
    <row r="353" spans="1:3" hidden="1">
      <c r="A353" s="375" t="s">
        <v>3776</v>
      </c>
      <c r="B353" s="332">
        <v>0.68820000000000003</v>
      </c>
      <c r="C353" s="332">
        <v>0.36220000000000002</v>
      </c>
    </row>
    <row r="354" spans="1:3" hidden="1">
      <c r="A354" s="375" t="s">
        <v>3777</v>
      </c>
      <c r="B354" s="332">
        <v>0.7238</v>
      </c>
      <c r="C354" s="332">
        <v>0.38500000000000001</v>
      </c>
    </row>
    <row r="355" spans="1:3" hidden="1">
      <c r="A355" s="375" t="s">
        <v>3778</v>
      </c>
      <c r="B355" s="332">
        <v>0.71040000000000003</v>
      </c>
      <c r="C355" s="332">
        <v>0.3891</v>
      </c>
    </row>
    <row r="356" spans="1:3" hidden="1">
      <c r="A356" s="375" t="s">
        <v>3779</v>
      </c>
      <c r="B356" s="332">
        <v>0.70530000000000004</v>
      </c>
      <c r="C356" s="332">
        <v>0.38290000000000002</v>
      </c>
    </row>
    <row r="357" spans="1:3" hidden="1">
      <c r="A357" s="375" t="s">
        <v>3780</v>
      </c>
      <c r="B357" s="332">
        <v>0.73499999999999999</v>
      </c>
      <c r="C357" s="332">
        <v>0.39810000000000001</v>
      </c>
    </row>
    <row r="358" spans="1:3" hidden="1">
      <c r="A358" s="375" t="s">
        <v>3781</v>
      </c>
      <c r="B358" s="332">
        <v>0.75639999999999996</v>
      </c>
      <c r="C358" s="332">
        <v>0.40620000000000001</v>
      </c>
    </row>
    <row r="359" spans="1:3" hidden="1">
      <c r="A359" s="375" t="s">
        <v>3782</v>
      </c>
      <c r="B359" s="332">
        <v>0.74509999999999998</v>
      </c>
      <c r="C359" s="332">
        <v>0.39689999999999998</v>
      </c>
    </row>
    <row r="360" spans="1:3" hidden="1">
      <c r="A360" s="375" t="s">
        <v>3783</v>
      </c>
      <c r="B360" s="332">
        <v>0.78790000000000004</v>
      </c>
      <c r="C360" s="332">
        <v>0.43109999999999998</v>
      </c>
    </row>
    <row r="361" spans="1:3" hidden="1">
      <c r="A361" s="375" t="s">
        <v>3784</v>
      </c>
      <c r="B361" s="332">
        <v>0.78820000000000001</v>
      </c>
      <c r="C361" s="332">
        <v>0.43619999999999998</v>
      </c>
    </row>
    <row r="362" spans="1:3" hidden="1">
      <c r="A362" s="375" t="s">
        <v>3785</v>
      </c>
      <c r="B362" s="332">
        <v>0.85089999999999999</v>
      </c>
      <c r="C362" s="332">
        <v>0.47260000000000002</v>
      </c>
    </row>
    <row r="363" spans="1:3" hidden="1">
      <c r="A363" s="375" t="s">
        <v>3786</v>
      </c>
      <c r="B363" s="332">
        <v>0.89629999999999999</v>
      </c>
      <c r="C363" s="332">
        <v>0.50219999999999998</v>
      </c>
    </row>
    <row r="364" spans="1:3" hidden="1">
      <c r="A364" s="375" t="s">
        <v>3787</v>
      </c>
      <c r="B364" s="332">
        <v>0.90069999999999995</v>
      </c>
      <c r="C364" s="332">
        <v>0.51500000000000001</v>
      </c>
    </row>
    <row r="365" spans="1:3" hidden="1">
      <c r="A365" s="375" t="s">
        <v>3788</v>
      </c>
      <c r="B365" s="332">
        <v>0.93400000000000005</v>
      </c>
      <c r="C365" s="332">
        <v>0.54630000000000001</v>
      </c>
    </row>
    <row r="366" spans="1:3" hidden="1">
      <c r="A366" s="375" t="s">
        <v>3789</v>
      </c>
      <c r="B366" s="332">
        <v>0.95789999999999997</v>
      </c>
      <c r="C366" s="332">
        <v>0.55579999999999996</v>
      </c>
    </row>
    <row r="367" spans="1:3" hidden="1">
      <c r="A367" s="375" t="s">
        <v>3790</v>
      </c>
      <c r="B367" s="332">
        <v>0.96689999999999998</v>
      </c>
      <c r="C367" s="332">
        <v>0.5544</v>
      </c>
    </row>
    <row r="368" spans="1:3" hidden="1">
      <c r="A368" s="375" t="s">
        <v>3791</v>
      </c>
      <c r="B368" s="332">
        <v>0.94689999999999996</v>
      </c>
      <c r="C368" s="332">
        <v>0.54779999999999995</v>
      </c>
    </row>
    <row r="369" spans="1:3" hidden="1">
      <c r="A369" s="375" t="s">
        <v>3792</v>
      </c>
      <c r="B369" s="332">
        <v>0.95230000000000004</v>
      </c>
      <c r="C369" s="332">
        <v>0.55369999999999997</v>
      </c>
    </row>
    <row r="370" spans="1:3" hidden="1">
      <c r="A370" s="375" t="s">
        <v>3793</v>
      </c>
      <c r="B370" s="332">
        <v>0.93379999999999996</v>
      </c>
      <c r="C370" s="332">
        <v>0.54210000000000003</v>
      </c>
    </row>
    <row r="371" spans="1:3" hidden="1">
      <c r="A371" s="375" t="s">
        <v>3794</v>
      </c>
      <c r="B371" s="332">
        <v>0.92800000000000005</v>
      </c>
      <c r="C371" s="332">
        <v>0.53439999999999999</v>
      </c>
    </row>
    <row r="372" spans="1:3" hidden="1">
      <c r="A372" s="375" t="s">
        <v>3795</v>
      </c>
      <c r="B372" s="332">
        <v>0.93500000000000005</v>
      </c>
      <c r="C372" s="332">
        <v>0.54159999999999997</v>
      </c>
    </row>
    <row r="373" spans="1:3" hidden="1">
      <c r="A373" s="375" t="s">
        <v>3796</v>
      </c>
      <c r="B373" s="332">
        <v>0.9647</v>
      </c>
      <c r="C373" s="332">
        <v>0.54990000000000006</v>
      </c>
    </row>
    <row r="374" spans="1:3" hidden="1">
      <c r="A374" s="375" t="s">
        <v>3797</v>
      </c>
      <c r="B374" s="332">
        <v>1.0243</v>
      </c>
      <c r="C374" s="332">
        <v>0.58079999999999998</v>
      </c>
    </row>
    <row r="375" spans="1:3" hidden="1">
      <c r="A375" s="375" t="s">
        <v>3798</v>
      </c>
      <c r="B375" s="332">
        <v>1.0906</v>
      </c>
      <c r="C375" s="332">
        <v>0.6139</v>
      </c>
    </row>
    <row r="376" spans="1:3" hidden="1">
      <c r="A376" s="375" t="s">
        <v>3799</v>
      </c>
      <c r="B376" s="332">
        <v>1.1019000000000001</v>
      </c>
      <c r="C376" s="332">
        <v>0.63239999999999996</v>
      </c>
    </row>
    <row r="377" spans="1:3" hidden="1">
      <c r="A377" s="375" t="s">
        <v>3800</v>
      </c>
      <c r="B377" s="332">
        <v>1.1673</v>
      </c>
      <c r="C377" s="332">
        <v>0.67359999999999998</v>
      </c>
    </row>
    <row r="378" spans="1:3" hidden="1">
      <c r="A378" s="375" t="s">
        <v>3801</v>
      </c>
      <c r="B378" s="332">
        <v>1.1892</v>
      </c>
      <c r="C378" s="332">
        <v>0.67710000000000004</v>
      </c>
    </row>
    <row r="379" spans="1:3" hidden="1">
      <c r="A379" s="375" t="s">
        <v>3802</v>
      </c>
      <c r="B379" s="332">
        <v>1.2055</v>
      </c>
      <c r="C379" s="332">
        <v>0.67379999999999995</v>
      </c>
    </row>
    <row r="380" spans="1:3" hidden="1">
      <c r="A380" s="375" t="s">
        <v>470</v>
      </c>
      <c r="B380" s="332">
        <v>1.1934</v>
      </c>
      <c r="C380" s="332">
        <v>0.64390000000000003</v>
      </c>
    </row>
    <row r="381" spans="1:3" hidden="1">
      <c r="A381" s="375" t="s">
        <v>475</v>
      </c>
      <c r="B381" s="332">
        <v>1.1612</v>
      </c>
      <c r="C381" s="332">
        <v>0.624</v>
      </c>
    </row>
    <row r="382" spans="1:3" hidden="1">
      <c r="A382" s="375" t="s">
        <v>480</v>
      </c>
      <c r="B382" s="332">
        <v>1.1234</v>
      </c>
      <c r="C382" s="332">
        <v>0.60509999999999997</v>
      </c>
    </row>
    <row r="383" spans="1:3" hidden="1">
      <c r="A383" s="375" t="s">
        <v>483</v>
      </c>
      <c r="B383" s="332">
        <v>1.0907</v>
      </c>
      <c r="C383" s="332">
        <v>0.6</v>
      </c>
    </row>
    <row r="384" spans="1:3" hidden="1">
      <c r="A384" s="375" t="s">
        <v>488</v>
      </c>
      <c r="B384" s="332">
        <v>0.99629999999999996</v>
      </c>
      <c r="C384" s="332">
        <v>0.54749999999999999</v>
      </c>
    </row>
    <row r="385" spans="1:3" hidden="1">
      <c r="A385" s="375" t="s">
        <v>493</v>
      </c>
      <c r="B385" s="332">
        <v>0.93500000000000005</v>
      </c>
      <c r="C385" s="332">
        <v>0.52249999999999996</v>
      </c>
    </row>
    <row r="386" spans="1:3" hidden="1">
      <c r="A386" s="375" t="s">
        <v>498</v>
      </c>
      <c r="B386" s="332">
        <v>0.82709999999999995</v>
      </c>
      <c r="C386" s="332">
        <v>0.4662</v>
      </c>
    </row>
    <row r="387" spans="1:3" hidden="1">
      <c r="A387" s="375" t="s">
        <v>503</v>
      </c>
      <c r="B387" s="332">
        <v>0.81389999999999996</v>
      </c>
      <c r="C387" s="332">
        <v>0.45829999999999999</v>
      </c>
    </row>
    <row r="388" spans="1:3" hidden="1">
      <c r="A388" s="375" t="s">
        <v>508</v>
      </c>
      <c r="B388" s="332">
        <v>0.75719999999999998</v>
      </c>
      <c r="C388" s="332">
        <v>0.42009999999999997</v>
      </c>
    </row>
    <row r="389" spans="1:3" hidden="1">
      <c r="A389" s="375" t="s">
        <v>512</v>
      </c>
      <c r="B389" s="332">
        <v>0.76980000000000004</v>
      </c>
      <c r="C389" s="332">
        <v>0.43109999999999998</v>
      </c>
    </row>
    <row r="390" spans="1:3" hidden="1">
      <c r="A390" s="375" t="s">
        <v>517</v>
      </c>
      <c r="B390" s="332">
        <v>0.91390000000000005</v>
      </c>
      <c r="C390" s="332">
        <v>0.51670000000000005</v>
      </c>
    </row>
    <row r="391" spans="1:3" hidden="1">
      <c r="A391" s="375" t="s">
        <v>522</v>
      </c>
      <c r="B391" s="332">
        <v>0.83230000000000004</v>
      </c>
      <c r="C391" s="332">
        <v>0.4743</v>
      </c>
    </row>
    <row r="392" spans="1:3" hidden="1">
      <c r="A392" s="375" t="s">
        <v>526</v>
      </c>
      <c r="B392" s="332">
        <v>0.76239999999999997</v>
      </c>
      <c r="C392" s="332">
        <v>0.43369999999999997</v>
      </c>
    </row>
    <row r="393" spans="1:3" hidden="1">
      <c r="A393" s="375" t="s">
        <v>531</v>
      </c>
      <c r="B393" s="332">
        <v>0.74060000000000004</v>
      </c>
      <c r="C393" s="332">
        <v>0.42420000000000002</v>
      </c>
    </row>
    <row r="394" spans="1:3" hidden="1">
      <c r="A394" s="375" t="s">
        <v>536</v>
      </c>
      <c r="B394" s="332">
        <v>0.73029999999999995</v>
      </c>
      <c r="C394" s="332">
        <v>0.40610000000000002</v>
      </c>
    </row>
    <row r="395" spans="1:3" hidden="1">
      <c r="A395" s="375" t="s">
        <v>541</v>
      </c>
      <c r="B395" s="332">
        <v>0.72629999999999995</v>
      </c>
      <c r="C395" s="332">
        <v>0.40739999999999998</v>
      </c>
    </row>
    <row r="396" spans="1:3" hidden="1">
      <c r="A396" s="375" t="s">
        <v>546</v>
      </c>
      <c r="B396" s="332">
        <v>0.72099999999999997</v>
      </c>
      <c r="C396" s="332">
        <v>0.39219999999999999</v>
      </c>
    </row>
    <row r="397" spans="1:3" hidden="1">
      <c r="A397" s="375" t="s">
        <v>551</v>
      </c>
      <c r="B397" s="332">
        <v>0.70930000000000004</v>
      </c>
      <c r="C397" s="332">
        <v>0.38450000000000001</v>
      </c>
    </row>
    <row r="398" spans="1:3" hidden="1">
      <c r="A398" s="375" t="s">
        <v>555</v>
      </c>
      <c r="B398" s="332">
        <v>0.70540000000000003</v>
      </c>
      <c r="C398" s="332">
        <v>0.38429999999999997</v>
      </c>
    </row>
    <row r="399" spans="1:3" hidden="1">
      <c r="A399" s="375" t="s">
        <v>560</v>
      </c>
      <c r="B399" s="332">
        <v>0.70199999999999996</v>
      </c>
      <c r="C399" s="332">
        <v>0.38109999999999999</v>
      </c>
    </row>
    <row r="400" spans="1:3" hidden="1">
      <c r="A400" s="375" t="s">
        <v>565</v>
      </c>
      <c r="B400" s="332">
        <v>0.73819999999999997</v>
      </c>
      <c r="C400" s="332">
        <v>0.4123</v>
      </c>
    </row>
    <row r="401" spans="1:3" hidden="1">
      <c r="A401" s="375" t="s">
        <v>570</v>
      </c>
      <c r="B401" s="332">
        <v>0.74260000000000004</v>
      </c>
      <c r="C401" s="332">
        <v>0.41649999999999998</v>
      </c>
    </row>
    <row r="402" spans="1:3" hidden="1">
      <c r="A402" s="375" t="s">
        <v>575</v>
      </c>
      <c r="B402" s="332">
        <v>0.73829999999999996</v>
      </c>
      <c r="C402" s="332">
        <v>0.41170000000000001</v>
      </c>
    </row>
    <row r="403" spans="1:3" hidden="1">
      <c r="A403" s="375" t="s">
        <v>579</v>
      </c>
      <c r="B403" s="332">
        <v>0.77239999999999998</v>
      </c>
      <c r="C403" s="332">
        <v>0.43580000000000002</v>
      </c>
    </row>
    <row r="404" spans="1:3" hidden="1">
      <c r="A404" s="375" t="s">
        <v>584</v>
      </c>
      <c r="B404" s="332">
        <v>0.82450000000000001</v>
      </c>
      <c r="C404" s="332">
        <v>0.46650000000000003</v>
      </c>
    </row>
    <row r="405" spans="1:3" hidden="1">
      <c r="A405" s="375" t="s">
        <v>589</v>
      </c>
      <c r="B405" s="332">
        <v>0.82010000000000005</v>
      </c>
      <c r="C405" s="332">
        <v>0.46260000000000001</v>
      </c>
    </row>
    <row r="406" spans="1:3" hidden="1">
      <c r="A406" s="375" t="s">
        <v>594</v>
      </c>
      <c r="B406" s="332">
        <v>0.81810000000000005</v>
      </c>
      <c r="C406" s="332">
        <v>0.4637</v>
      </c>
    </row>
    <row r="407" spans="1:3" hidden="1">
      <c r="A407" s="375" t="s">
        <v>599</v>
      </c>
      <c r="B407" s="332">
        <v>0.84109999999999996</v>
      </c>
      <c r="C407" s="332">
        <v>0.4788</v>
      </c>
    </row>
    <row r="408" spans="1:3" hidden="1">
      <c r="A408" s="375" t="s">
        <v>604</v>
      </c>
      <c r="B408" s="332">
        <v>0.83840000000000003</v>
      </c>
      <c r="C408" s="332">
        <v>0.47510000000000002</v>
      </c>
    </row>
    <row r="409" spans="1:3" hidden="1">
      <c r="A409" s="375" t="s">
        <v>609</v>
      </c>
      <c r="B409" s="332">
        <v>0.83589999999999998</v>
      </c>
      <c r="C409" s="332">
        <v>0.47610000000000002</v>
      </c>
    </row>
    <row r="410" spans="1:3" hidden="1">
      <c r="A410" s="375" t="s">
        <v>614</v>
      </c>
      <c r="B410" s="332">
        <v>0.83160000000000001</v>
      </c>
      <c r="C410" s="332">
        <v>0.4718</v>
      </c>
    </row>
    <row r="411" spans="1:3" hidden="1">
      <c r="A411" s="375" t="s">
        <v>619</v>
      </c>
      <c r="B411" s="332">
        <v>0.83579999999999999</v>
      </c>
      <c r="C411" s="332">
        <v>0.4788</v>
      </c>
    </row>
    <row r="412" spans="1:3" hidden="1">
      <c r="A412" s="375" t="s">
        <v>623</v>
      </c>
      <c r="B412" s="332">
        <v>0.85140000000000005</v>
      </c>
      <c r="C412" s="332">
        <v>0.49399999999999999</v>
      </c>
    </row>
    <row r="413" spans="1:3" hidden="1">
      <c r="A413" s="375" t="s">
        <v>628</v>
      </c>
      <c r="B413" s="332">
        <v>0.87090000000000001</v>
      </c>
      <c r="C413" s="332">
        <v>0.50749999999999995</v>
      </c>
    </row>
    <row r="414" spans="1:3" hidden="1">
      <c r="A414" s="375" t="s">
        <v>633</v>
      </c>
      <c r="B414" s="332">
        <v>0.91200000000000003</v>
      </c>
      <c r="C414" s="332">
        <v>0.53059999999999996</v>
      </c>
    </row>
    <row r="415" spans="1:3" hidden="1">
      <c r="A415" s="375" t="s">
        <v>638</v>
      </c>
      <c r="B415" s="332">
        <v>0.97330000000000005</v>
      </c>
      <c r="C415" s="332">
        <v>0.57289999999999996</v>
      </c>
    </row>
    <row r="416" spans="1:3" hidden="1">
      <c r="A416" s="375" t="s">
        <v>643</v>
      </c>
      <c r="B416" s="332">
        <v>0.97799999999999998</v>
      </c>
      <c r="C416" s="332">
        <v>0.58250000000000002</v>
      </c>
    </row>
    <row r="417" spans="1:3" hidden="1">
      <c r="A417" s="375" t="s">
        <v>647</v>
      </c>
      <c r="B417" s="332">
        <v>0.97840000000000005</v>
      </c>
      <c r="C417" s="332">
        <v>0.58889999999999998</v>
      </c>
    </row>
    <row r="418" spans="1:3" hidden="1">
      <c r="A418" s="375" t="s">
        <v>652</v>
      </c>
      <c r="B418" s="332">
        <v>0.97619999999999996</v>
      </c>
      <c r="C418" s="332">
        <v>0.57930000000000004</v>
      </c>
    </row>
    <row r="419" spans="1:3" hidden="1">
      <c r="A419" s="375" t="s">
        <v>657</v>
      </c>
      <c r="B419" s="332">
        <v>0.98040000000000005</v>
      </c>
      <c r="C419" s="332">
        <v>0.57399999999999995</v>
      </c>
    </row>
    <row r="420" spans="1:3" hidden="1">
      <c r="A420" s="375" t="s">
        <v>661</v>
      </c>
      <c r="B420" s="332">
        <v>0.98299999999999998</v>
      </c>
      <c r="C420" s="332">
        <v>0.58160000000000001</v>
      </c>
    </row>
    <row r="421" spans="1:3" hidden="1">
      <c r="A421" s="375" t="s">
        <v>666</v>
      </c>
      <c r="B421" s="332">
        <v>0.99360000000000004</v>
      </c>
      <c r="C421" s="332">
        <v>0.58150000000000002</v>
      </c>
    </row>
    <row r="422" spans="1:3" hidden="1">
      <c r="A422" s="375" t="s">
        <v>670</v>
      </c>
      <c r="B422" s="332">
        <v>1.0004999999999999</v>
      </c>
      <c r="C422" s="332">
        <v>0.58030000000000004</v>
      </c>
    </row>
    <row r="423" spans="1:3" hidden="1">
      <c r="A423" s="375" t="s">
        <v>675</v>
      </c>
      <c r="B423" s="332">
        <v>1.0404</v>
      </c>
      <c r="C423" s="332">
        <v>0.60240000000000005</v>
      </c>
    </row>
    <row r="424" spans="1:3" hidden="1">
      <c r="A424" s="375" t="s">
        <v>680</v>
      </c>
      <c r="B424" s="332">
        <v>1.0541</v>
      </c>
      <c r="C424" s="332">
        <v>0.61770000000000003</v>
      </c>
    </row>
    <row r="425" spans="1:3" hidden="1">
      <c r="A425" s="375" t="s">
        <v>685</v>
      </c>
      <c r="B425" s="332">
        <v>1.0671999999999999</v>
      </c>
      <c r="C425" s="332">
        <v>0.62960000000000005</v>
      </c>
    </row>
    <row r="426" spans="1:3" hidden="1">
      <c r="A426" s="375" t="s">
        <v>690</v>
      </c>
      <c r="B426" s="332">
        <v>1.0798000000000001</v>
      </c>
      <c r="C426" s="332">
        <v>0.63470000000000004</v>
      </c>
    </row>
    <row r="427" spans="1:3" hidden="1">
      <c r="A427" s="375" t="s">
        <v>694</v>
      </c>
      <c r="B427" s="332">
        <v>1.0908</v>
      </c>
      <c r="C427" s="332">
        <v>0.64219999999999999</v>
      </c>
    </row>
    <row r="428" spans="1:3" hidden="1">
      <c r="A428" s="375" t="s">
        <v>698</v>
      </c>
      <c r="B428" s="332">
        <v>1.1082000000000001</v>
      </c>
      <c r="C428" s="332">
        <v>0.65939999999999999</v>
      </c>
    </row>
    <row r="429" spans="1:3" hidden="1">
      <c r="A429" s="375" t="s">
        <v>703</v>
      </c>
      <c r="B429" s="332">
        <v>1.1151</v>
      </c>
      <c r="C429" s="332">
        <v>0.66220000000000001</v>
      </c>
    </row>
    <row r="430" spans="1:3" hidden="1">
      <c r="A430" s="375" t="s">
        <v>708</v>
      </c>
      <c r="B430" s="332">
        <v>1.1044</v>
      </c>
      <c r="C430" s="332">
        <v>0.65510000000000002</v>
      </c>
    </row>
    <row r="431" spans="1:3" hidden="1">
      <c r="A431" s="375" t="s">
        <v>713</v>
      </c>
      <c r="B431" s="332">
        <v>1.1074999999999999</v>
      </c>
      <c r="C431" s="332">
        <v>0.66239999999999999</v>
      </c>
    </row>
    <row r="432" spans="1:3" hidden="1">
      <c r="A432" s="375" t="s">
        <v>717</v>
      </c>
      <c r="B432" s="332">
        <v>1.1117999999999999</v>
      </c>
      <c r="C432" s="332">
        <v>0.65980000000000005</v>
      </c>
    </row>
    <row r="433" spans="1:3" hidden="1">
      <c r="A433" s="375" t="s">
        <v>722</v>
      </c>
      <c r="B433" s="332">
        <v>1.1127</v>
      </c>
      <c r="C433" s="332">
        <v>0.66610000000000003</v>
      </c>
    </row>
    <row r="434" spans="1:3" hidden="1">
      <c r="A434" s="375" t="s">
        <v>727</v>
      </c>
      <c r="B434" s="332">
        <v>1.1454</v>
      </c>
      <c r="C434" s="332">
        <v>0.68620000000000003</v>
      </c>
    </row>
    <row r="435" spans="1:3" hidden="1">
      <c r="A435" s="375" t="s">
        <v>732</v>
      </c>
      <c r="B435" s="332">
        <v>1.1899</v>
      </c>
      <c r="C435" s="332">
        <v>0.71350000000000002</v>
      </c>
    </row>
    <row r="436" spans="1:3" hidden="1">
      <c r="A436" s="375" t="s">
        <v>737</v>
      </c>
      <c r="B436" s="332">
        <v>1.2441</v>
      </c>
      <c r="C436" s="332">
        <v>0.74550000000000005</v>
      </c>
    </row>
    <row r="437" spans="1:3" hidden="1">
      <c r="A437" s="375" t="s">
        <v>742</v>
      </c>
      <c r="B437" s="332">
        <v>1.3405</v>
      </c>
      <c r="C437" s="332">
        <v>0.80910000000000004</v>
      </c>
    </row>
    <row r="438" spans="1:3" hidden="1">
      <c r="A438" s="375" t="s">
        <v>745</v>
      </c>
      <c r="B438" s="332">
        <v>1.3754</v>
      </c>
      <c r="C438" s="332">
        <v>0.82789999999999997</v>
      </c>
    </row>
    <row r="439" spans="1:3" hidden="1">
      <c r="A439" s="375" t="s">
        <v>750</v>
      </c>
      <c r="B439" s="332">
        <v>1.4943</v>
      </c>
      <c r="C439" s="332">
        <v>0.89380000000000004</v>
      </c>
    </row>
    <row r="440" spans="1:3" hidden="1">
      <c r="A440" s="375" t="s">
        <v>755</v>
      </c>
      <c r="B440" s="332">
        <v>1.6323000000000001</v>
      </c>
      <c r="C440" s="332">
        <v>0.98219999999999996</v>
      </c>
    </row>
    <row r="441" spans="1:3" hidden="1">
      <c r="A441" s="375" t="s">
        <v>760</v>
      </c>
      <c r="B441" s="332">
        <v>1.4579</v>
      </c>
      <c r="C441" s="332">
        <v>0.89029999999999998</v>
      </c>
    </row>
    <row r="442" spans="1:3" hidden="1">
      <c r="A442" s="375" t="s">
        <v>765</v>
      </c>
      <c r="B442" s="332">
        <v>1.3854</v>
      </c>
      <c r="C442" s="332">
        <v>0.86699999999999999</v>
      </c>
    </row>
    <row r="443" spans="1:3" hidden="1">
      <c r="A443" s="375" t="s">
        <v>770</v>
      </c>
      <c r="B443" s="332">
        <v>1.3843000000000001</v>
      </c>
      <c r="C443" s="332">
        <v>0.87360000000000004</v>
      </c>
    </row>
    <row r="444" spans="1:3" hidden="1">
      <c r="A444" s="375" t="s">
        <v>773</v>
      </c>
      <c r="B444" s="332">
        <v>1.4569000000000001</v>
      </c>
      <c r="C444" s="332">
        <v>0.92279999999999995</v>
      </c>
    </row>
    <row r="445" spans="1:3" hidden="1">
      <c r="A445" s="375" t="s">
        <v>778</v>
      </c>
      <c r="B445" s="332">
        <v>1.3373999999999999</v>
      </c>
      <c r="C445" s="332">
        <v>0.85029999999999994</v>
      </c>
    </row>
    <row r="446" spans="1:3" hidden="1">
      <c r="A446" s="375" t="s">
        <v>783</v>
      </c>
      <c r="B446" s="332">
        <v>1.0650999999999999</v>
      </c>
      <c r="C446" s="332">
        <v>0.66469999999999996</v>
      </c>
    </row>
    <row r="447" spans="1:3" hidden="1">
      <c r="A447" s="375" t="s">
        <v>788</v>
      </c>
      <c r="B447" s="332">
        <v>0.96799999999999997</v>
      </c>
      <c r="C447" s="332">
        <v>0.59750000000000003</v>
      </c>
    </row>
    <row r="448" spans="1:3" hidden="1">
      <c r="A448" s="375" t="s">
        <v>793</v>
      </c>
      <c r="B448" s="332">
        <v>0.98550000000000004</v>
      </c>
      <c r="C448" s="332">
        <v>0.60850000000000004</v>
      </c>
    </row>
    <row r="449" spans="1:3" hidden="1">
      <c r="A449" s="375" t="s">
        <v>798</v>
      </c>
      <c r="B449" s="332">
        <v>1.0173000000000001</v>
      </c>
      <c r="C449" s="332">
        <v>0.62770000000000004</v>
      </c>
    </row>
    <row r="450" spans="1:3" hidden="1">
      <c r="A450" s="375" t="s">
        <v>803</v>
      </c>
      <c r="B450" s="332">
        <v>1.012</v>
      </c>
      <c r="C450" s="332">
        <v>0.63859999999999995</v>
      </c>
    </row>
    <row r="451" spans="1:3" hidden="1">
      <c r="A451" s="375" t="s">
        <v>808</v>
      </c>
      <c r="B451" s="332">
        <v>1.0844</v>
      </c>
      <c r="C451" s="332">
        <v>0.68369999999999997</v>
      </c>
    </row>
    <row r="452" spans="1:3" hidden="1">
      <c r="A452" s="375" t="s">
        <v>813</v>
      </c>
      <c r="B452" s="332">
        <v>1.1496</v>
      </c>
      <c r="C452" s="332">
        <v>0.72060000000000002</v>
      </c>
    </row>
    <row r="453" spans="1:3" hidden="1">
      <c r="A453" s="375" t="s">
        <v>817</v>
      </c>
      <c r="B453" s="332">
        <v>1.1488</v>
      </c>
      <c r="C453" s="332">
        <v>0.72060000000000002</v>
      </c>
    </row>
    <row r="454" spans="1:3" hidden="1">
      <c r="A454" s="375" t="s">
        <v>822</v>
      </c>
      <c r="B454" s="332">
        <v>1.147</v>
      </c>
      <c r="C454" s="332">
        <v>0.72909999999999997</v>
      </c>
    </row>
    <row r="455" spans="1:3" hidden="1">
      <c r="A455" s="375" t="s">
        <v>827</v>
      </c>
      <c r="B455" s="332">
        <v>1.1346000000000001</v>
      </c>
      <c r="C455" s="332">
        <v>0.72670000000000001</v>
      </c>
    </row>
    <row r="456" spans="1:3" hidden="1">
      <c r="A456" s="375" t="s">
        <v>832</v>
      </c>
      <c r="B456" s="332">
        <v>1.1331</v>
      </c>
      <c r="C456" s="332">
        <v>0.71809999999999996</v>
      </c>
    </row>
    <row r="457" spans="1:3" hidden="1">
      <c r="A457" s="375" t="s">
        <v>837</v>
      </c>
      <c r="B457" s="332">
        <v>1.1372</v>
      </c>
      <c r="C457" s="332">
        <v>0.72750000000000004</v>
      </c>
    </row>
    <row r="458" spans="1:3" hidden="1">
      <c r="A458" s="375" t="s">
        <v>842</v>
      </c>
      <c r="B458" s="332">
        <v>1.1375</v>
      </c>
      <c r="C458" s="332">
        <v>0.7329</v>
      </c>
    </row>
    <row r="459" spans="1:3" hidden="1">
      <c r="A459" s="375" t="s">
        <v>847</v>
      </c>
      <c r="B459" s="332">
        <v>1.1366000000000001</v>
      </c>
      <c r="C459" s="332">
        <v>0.72299999999999998</v>
      </c>
    </row>
    <row r="460" spans="1:3" hidden="1">
      <c r="A460" s="375" t="s">
        <v>852</v>
      </c>
      <c r="B460" s="332">
        <v>1.153</v>
      </c>
      <c r="C460" s="332">
        <v>0.71450000000000002</v>
      </c>
    </row>
    <row r="461" spans="1:3" hidden="1">
      <c r="A461" s="375" t="s">
        <v>857</v>
      </c>
      <c r="B461" s="332">
        <v>1.2101999999999999</v>
      </c>
      <c r="C461" s="332">
        <v>0.75980000000000003</v>
      </c>
    </row>
    <row r="462" spans="1:3" hidden="1">
      <c r="A462" s="375" t="s">
        <v>862</v>
      </c>
      <c r="B462" s="332">
        <v>1.2467999999999999</v>
      </c>
      <c r="C462" s="332">
        <v>0.77659999999999996</v>
      </c>
    </row>
    <row r="463" spans="1:3" hidden="1">
      <c r="A463" s="375" t="s">
        <v>867</v>
      </c>
      <c r="B463" s="332">
        <v>1.2236</v>
      </c>
      <c r="C463" s="332">
        <v>0.76280000000000003</v>
      </c>
    </row>
    <row r="464" spans="1:3" hidden="1">
      <c r="A464" s="375" t="s">
        <v>871</v>
      </c>
      <c r="B464" s="332">
        <v>1.2204999999999999</v>
      </c>
      <c r="C464" s="332">
        <v>0.73399999999999999</v>
      </c>
    </row>
    <row r="465" spans="1:3" hidden="1">
      <c r="A465" s="375" t="s">
        <v>876</v>
      </c>
      <c r="B465" s="332">
        <v>1.2121</v>
      </c>
      <c r="C465" s="332">
        <v>0.70579999999999998</v>
      </c>
    </row>
    <row r="466" spans="1:3" hidden="1">
      <c r="A466" s="375" t="s">
        <v>881</v>
      </c>
      <c r="B466" s="332">
        <v>1.1875</v>
      </c>
      <c r="C466" s="332">
        <v>0.64810000000000001</v>
      </c>
    </row>
    <row r="467" spans="1:3" hidden="1">
      <c r="A467" s="375" t="s">
        <v>886</v>
      </c>
      <c r="B467" s="332">
        <v>1.1848000000000001</v>
      </c>
      <c r="C467" s="332">
        <v>0.64390000000000003</v>
      </c>
    </row>
    <row r="468" spans="1:3" hidden="1">
      <c r="A468" s="375" t="s">
        <v>891</v>
      </c>
      <c r="B468" s="332">
        <v>1.2168000000000001</v>
      </c>
      <c r="C468" s="332">
        <v>0.66359999999999997</v>
      </c>
    </row>
    <row r="469" spans="1:3" hidden="1">
      <c r="A469" s="375" t="s">
        <v>895</v>
      </c>
      <c r="B469" s="332">
        <v>1.2174</v>
      </c>
      <c r="C469" s="332">
        <v>0.69450000000000001</v>
      </c>
    </row>
    <row r="470" spans="1:3" hidden="1">
      <c r="A470" s="375" t="s">
        <v>900</v>
      </c>
      <c r="B470" s="332">
        <v>1.2322</v>
      </c>
      <c r="C470" s="332">
        <v>0.69440000000000002</v>
      </c>
    </row>
    <row r="471" spans="1:3" hidden="1">
      <c r="A471" s="375" t="s">
        <v>905</v>
      </c>
      <c r="B471" s="332">
        <v>1.2574000000000001</v>
      </c>
      <c r="C471" s="332">
        <v>0.7258</v>
      </c>
    </row>
    <row r="472" spans="1:3" hidden="1">
      <c r="A472" s="375" t="s">
        <v>909</v>
      </c>
      <c r="B472" s="332">
        <v>1.2626999999999999</v>
      </c>
      <c r="C472" s="332">
        <v>0.73160000000000003</v>
      </c>
    </row>
    <row r="473" spans="1:3" hidden="1">
      <c r="A473" s="375" t="s">
        <v>914</v>
      </c>
      <c r="B473" s="332">
        <v>1.2725</v>
      </c>
      <c r="C473" s="332">
        <v>0.72609999999999997</v>
      </c>
    </row>
    <row r="474" spans="1:3" hidden="1">
      <c r="A474" s="375" t="s">
        <v>918</v>
      </c>
      <c r="B474" s="332">
        <v>1.2824</v>
      </c>
      <c r="C474" s="332">
        <v>0.72250000000000003</v>
      </c>
    </row>
    <row r="475" spans="1:3" hidden="1">
      <c r="A475" s="375" t="s">
        <v>923</v>
      </c>
      <c r="B475" s="332">
        <v>1.2878000000000001</v>
      </c>
      <c r="C475" s="332">
        <v>0.6956</v>
      </c>
    </row>
    <row r="476" spans="1:3" hidden="1">
      <c r="A476" s="375" t="s">
        <v>928</v>
      </c>
      <c r="B476" s="332">
        <v>1.2737000000000001</v>
      </c>
      <c r="C476" s="332">
        <v>0.69930000000000003</v>
      </c>
    </row>
    <row r="477" spans="1:3" hidden="1">
      <c r="A477" s="375" t="s">
        <v>933</v>
      </c>
      <c r="B477" s="332">
        <v>1.2727999999999999</v>
      </c>
      <c r="C477" s="332">
        <v>0.70740000000000003</v>
      </c>
    </row>
    <row r="478" spans="1:3" hidden="1">
      <c r="A478" s="375" t="s">
        <v>938</v>
      </c>
      <c r="B478" s="332">
        <v>1.2635000000000001</v>
      </c>
      <c r="C478" s="332">
        <v>0.68010000000000004</v>
      </c>
    </row>
    <row r="479" spans="1:3" hidden="1">
      <c r="A479" s="375" t="s">
        <v>943</v>
      </c>
      <c r="B479" s="332">
        <v>1.2366999999999999</v>
      </c>
      <c r="C479" s="332">
        <v>0.66649999999999998</v>
      </c>
    </row>
    <row r="480" spans="1:3" hidden="1">
      <c r="A480" s="375" t="s">
        <v>947</v>
      </c>
      <c r="B480" s="332">
        <v>1.1952</v>
      </c>
      <c r="C480" s="332">
        <v>0.64059999999999995</v>
      </c>
    </row>
    <row r="481" spans="1:3" hidden="1">
      <c r="A481" s="375" t="s">
        <v>952</v>
      </c>
      <c r="B481" s="332">
        <v>1.2</v>
      </c>
      <c r="C481" s="332">
        <v>0.65069999999999995</v>
      </c>
    </row>
    <row r="482" spans="1:3" hidden="1">
      <c r="A482" s="375" t="s">
        <v>957</v>
      </c>
      <c r="B482" s="332">
        <v>1.224</v>
      </c>
      <c r="C482" s="332">
        <v>0.67849999999999999</v>
      </c>
    </row>
    <row r="483" spans="1:3" hidden="1">
      <c r="A483" s="375" t="s">
        <v>962</v>
      </c>
      <c r="B483" s="332">
        <v>1.1600999999999999</v>
      </c>
      <c r="C483" s="332">
        <v>0.6552</v>
      </c>
    </row>
    <row r="484" spans="1:3" hidden="1">
      <c r="A484" s="375" t="s">
        <v>966</v>
      </c>
      <c r="B484" s="332">
        <v>1.0955999999999999</v>
      </c>
      <c r="C484" s="332">
        <v>0.62619999999999998</v>
      </c>
    </row>
    <row r="485" spans="1:3" hidden="1">
      <c r="A485" s="375" t="s">
        <v>971</v>
      </c>
      <c r="B485" s="332">
        <v>1.0775999999999999</v>
      </c>
      <c r="C485" s="332">
        <v>0.62170000000000003</v>
      </c>
    </row>
    <row r="486" spans="1:3" hidden="1">
      <c r="A486" s="375" t="s">
        <v>976</v>
      </c>
      <c r="B486" s="332">
        <v>1.0829</v>
      </c>
      <c r="C486" s="332">
        <v>0.62860000000000005</v>
      </c>
    </row>
    <row r="487" spans="1:3" hidden="1">
      <c r="A487" s="375" t="s">
        <v>981</v>
      </c>
      <c r="B487" s="332">
        <v>1.1580999999999999</v>
      </c>
      <c r="C487" s="332">
        <v>0.67379999999999995</v>
      </c>
    </row>
    <row r="488" spans="1:3" hidden="1">
      <c r="A488" s="375" t="s">
        <v>984</v>
      </c>
      <c r="B488" s="332">
        <v>1.1660999999999999</v>
      </c>
      <c r="C488" s="332">
        <v>0.68279999999999996</v>
      </c>
    </row>
    <row r="489" spans="1:3" hidden="1">
      <c r="A489" s="375" t="s">
        <v>989</v>
      </c>
      <c r="B489" s="332">
        <v>1.1813</v>
      </c>
      <c r="C489" s="332">
        <v>0.68910000000000005</v>
      </c>
    </row>
    <row r="490" spans="1:3" hidden="1">
      <c r="A490" s="375" t="s">
        <v>994</v>
      </c>
      <c r="B490" s="332">
        <v>1.2008000000000001</v>
      </c>
      <c r="C490" s="332">
        <v>0.68089999999999995</v>
      </c>
    </row>
    <row r="491" spans="1:3" hidden="1">
      <c r="A491" s="375" t="s">
        <v>999</v>
      </c>
      <c r="B491" s="332">
        <v>1.2077</v>
      </c>
      <c r="C491" s="332">
        <v>0.6694</v>
      </c>
    </row>
    <row r="492" spans="1:3" hidden="1">
      <c r="A492" s="375" t="s">
        <v>1004</v>
      </c>
      <c r="B492" s="332">
        <v>1.2099</v>
      </c>
      <c r="C492" s="332">
        <v>0.66639999999999999</v>
      </c>
    </row>
    <row r="493" spans="1:3" hidden="1">
      <c r="A493" s="375" t="s">
        <v>1009</v>
      </c>
      <c r="B493" s="332">
        <v>1.2158</v>
      </c>
      <c r="C493" s="332">
        <v>0.66739999999999999</v>
      </c>
    </row>
    <row r="494" spans="1:3" hidden="1">
      <c r="A494" s="375" t="s">
        <v>1013</v>
      </c>
      <c r="B494" s="332">
        <v>1.2131000000000001</v>
      </c>
      <c r="C494" s="332">
        <v>0.66310000000000002</v>
      </c>
    </row>
    <row r="495" spans="1:3" hidden="1">
      <c r="A495" s="375" t="s">
        <v>1018</v>
      </c>
      <c r="B495" s="332">
        <v>1.2037</v>
      </c>
      <c r="C495" s="332">
        <v>0.65780000000000005</v>
      </c>
    </row>
    <row r="496" spans="1:3" hidden="1">
      <c r="A496" s="375" t="s">
        <v>1023</v>
      </c>
      <c r="B496" s="332">
        <v>1.161</v>
      </c>
      <c r="C496" s="332">
        <v>0.62209999999999999</v>
      </c>
    </row>
    <row r="497" spans="1:3" hidden="1">
      <c r="A497" s="375" t="s">
        <v>1028</v>
      </c>
      <c r="B497" s="332">
        <v>1.1415999999999999</v>
      </c>
      <c r="C497" s="332">
        <v>0.60609999999999997</v>
      </c>
    </row>
    <row r="498" spans="1:3" hidden="1">
      <c r="A498" s="375" t="s">
        <v>1032</v>
      </c>
      <c r="B498" s="332">
        <v>1.1647000000000001</v>
      </c>
      <c r="C498" s="332">
        <v>0.60799999999999998</v>
      </c>
    </row>
    <row r="499" spans="1:3" hidden="1">
      <c r="A499" s="375" t="s">
        <v>1037</v>
      </c>
      <c r="B499" s="332">
        <v>1.1558999999999999</v>
      </c>
      <c r="C499" s="332">
        <v>0.59460000000000002</v>
      </c>
    </row>
    <row r="500" spans="1:3" hidden="1">
      <c r="A500" s="375" t="s">
        <v>1042</v>
      </c>
      <c r="B500" s="332">
        <v>1.1435999999999999</v>
      </c>
      <c r="C500" s="332">
        <v>0.57140000000000002</v>
      </c>
    </row>
    <row r="501" spans="1:3" hidden="1">
      <c r="A501" s="375" t="s">
        <v>1047</v>
      </c>
      <c r="B501" s="332">
        <v>1.1089</v>
      </c>
      <c r="C501" s="332">
        <v>0.54359999999999997</v>
      </c>
    </row>
    <row r="502" spans="1:3" hidden="1">
      <c r="A502" s="375" t="s">
        <v>1052</v>
      </c>
      <c r="B502" s="332">
        <v>1.0962000000000001</v>
      </c>
      <c r="C502" s="332">
        <v>0.5454</v>
      </c>
    </row>
    <row r="503" spans="1:3" hidden="1">
      <c r="A503" s="375" t="s">
        <v>1056</v>
      </c>
      <c r="B503" s="332">
        <v>1.0838000000000001</v>
      </c>
      <c r="C503" s="332">
        <v>0.53349999999999997</v>
      </c>
    </row>
    <row r="504" spans="1:3" hidden="1">
      <c r="A504" s="375" t="s">
        <v>1061</v>
      </c>
      <c r="B504" s="332">
        <v>1.0818000000000001</v>
      </c>
      <c r="C504" s="332">
        <v>0.52600000000000002</v>
      </c>
    </row>
    <row r="505" spans="1:3" hidden="1">
      <c r="A505" s="375" t="s">
        <v>1066</v>
      </c>
      <c r="B505" s="332">
        <v>1.0838000000000001</v>
      </c>
      <c r="C505" s="332">
        <v>0.52910000000000001</v>
      </c>
    </row>
    <row r="506" spans="1:3" hidden="1">
      <c r="A506" s="375" t="s">
        <v>1071</v>
      </c>
      <c r="B506" s="332">
        <v>1.0774999999999999</v>
      </c>
      <c r="C506" s="332">
        <v>0.52229999999999999</v>
      </c>
    </row>
    <row r="507" spans="1:3" hidden="1">
      <c r="A507" s="375" t="s">
        <v>1076</v>
      </c>
      <c r="B507" s="332">
        <v>1.0623</v>
      </c>
      <c r="C507" s="332">
        <v>0.52629999999999999</v>
      </c>
    </row>
    <row r="508" spans="1:3" hidden="1">
      <c r="A508" s="375" t="s">
        <v>1080</v>
      </c>
      <c r="B508" s="332">
        <v>1.0561</v>
      </c>
      <c r="C508" s="332">
        <v>0.51859999999999995</v>
      </c>
    </row>
    <row r="509" spans="1:3" hidden="1">
      <c r="A509" s="375" t="s">
        <v>1085</v>
      </c>
      <c r="B509" s="332">
        <v>1.056</v>
      </c>
      <c r="C509" s="332">
        <v>0.52129999999999999</v>
      </c>
    </row>
    <row r="510" spans="1:3" hidden="1">
      <c r="A510" s="375" t="s">
        <v>1090</v>
      </c>
      <c r="B510" s="332">
        <v>1.0591999999999999</v>
      </c>
      <c r="C510" s="332">
        <v>0.52080000000000004</v>
      </c>
    </row>
    <row r="511" spans="1:3" hidden="1">
      <c r="A511" s="375" t="s">
        <v>1095</v>
      </c>
      <c r="B511" s="332">
        <v>1.0521</v>
      </c>
      <c r="C511" s="332">
        <v>0.51529999999999998</v>
      </c>
    </row>
    <row r="512" spans="1:3" hidden="1">
      <c r="A512" s="375" t="s">
        <v>1100</v>
      </c>
      <c r="B512" s="332">
        <v>1.0331999999999999</v>
      </c>
      <c r="C512" s="332">
        <v>0.51090000000000002</v>
      </c>
    </row>
    <row r="513" spans="1:3" hidden="1">
      <c r="A513" s="375" t="s">
        <v>1105</v>
      </c>
      <c r="B513" s="332">
        <v>1.0330999999999999</v>
      </c>
      <c r="C513" s="332">
        <v>0.51119999999999999</v>
      </c>
    </row>
    <row r="514" spans="1:3" hidden="1">
      <c r="A514" s="375" t="s">
        <v>1110</v>
      </c>
      <c r="B514" s="332">
        <v>1.0381</v>
      </c>
      <c r="C514" s="332">
        <v>0.51370000000000005</v>
      </c>
    </row>
    <row r="515" spans="1:3" hidden="1">
      <c r="A515" s="375" t="s">
        <v>1115</v>
      </c>
      <c r="B515" s="332">
        <v>1.0794999999999999</v>
      </c>
      <c r="C515" s="332">
        <v>0.5292</v>
      </c>
    </row>
    <row r="516" spans="1:3" hidden="1">
      <c r="A516" s="375" t="s">
        <v>1119</v>
      </c>
      <c r="B516" s="332">
        <v>1.0849</v>
      </c>
      <c r="C516" s="332">
        <v>0.53300000000000003</v>
      </c>
    </row>
    <row r="517" spans="1:3" hidden="1">
      <c r="A517" s="375" t="s">
        <v>1124</v>
      </c>
      <c r="B517" s="332">
        <v>1.0767</v>
      </c>
      <c r="C517" s="332">
        <v>0.53269999999999995</v>
      </c>
    </row>
    <row r="518" spans="1:3" hidden="1">
      <c r="A518" s="375" t="s">
        <v>1129</v>
      </c>
      <c r="B518" s="332">
        <v>1.0478000000000001</v>
      </c>
      <c r="C518" s="332">
        <v>0.51759999999999995</v>
      </c>
    </row>
    <row r="519" spans="1:3" hidden="1">
      <c r="A519" s="375" t="s">
        <v>1134</v>
      </c>
      <c r="B519" s="332">
        <v>1.0390999999999999</v>
      </c>
      <c r="C519" s="332">
        <v>0.51190000000000002</v>
      </c>
    </row>
    <row r="520" spans="1:3" hidden="1">
      <c r="A520" s="375" t="s">
        <v>1139</v>
      </c>
      <c r="B520" s="332">
        <v>1.0244</v>
      </c>
      <c r="C520" s="332">
        <v>0.50590000000000002</v>
      </c>
    </row>
    <row r="521" spans="1:3" hidden="1">
      <c r="A521" s="375" t="s">
        <v>1143</v>
      </c>
      <c r="B521" s="332">
        <v>1.0139</v>
      </c>
      <c r="C521" s="332">
        <v>0.498</v>
      </c>
    </row>
    <row r="522" spans="1:3" hidden="1">
      <c r="A522" s="375" t="s">
        <v>1148</v>
      </c>
      <c r="B522" s="332">
        <v>1.0064</v>
      </c>
      <c r="C522" s="332">
        <v>0.49540000000000001</v>
      </c>
    </row>
    <row r="523" spans="1:3" hidden="1">
      <c r="A523" s="375" t="s">
        <v>1153</v>
      </c>
      <c r="B523" s="332">
        <v>1.0027999999999999</v>
      </c>
      <c r="C523" s="332">
        <v>0.49490000000000001</v>
      </c>
    </row>
    <row r="524" spans="1:3" hidden="1">
      <c r="A524" s="375" t="s">
        <v>1157</v>
      </c>
      <c r="B524" s="332">
        <v>1.0178</v>
      </c>
      <c r="C524" s="332">
        <v>0.501</v>
      </c>
    </row>
    <row r="525" spans="1:3" hidden="1">
      <c r="A525" s="375" t="s">
        <v>1162</v>
      </c>
      <c r="B525" s="332">
        <v>1.0643</v>
      </c>
      <c r="C525" s="332">
        <v>0.52200000000000002</v>
      </c>
    </row>
    <row r="526" spans="1:3" hidden="1">
      <c r="A526" s="375" t="s">
        <v>1166</v>
      </c>
      <c r="B526" s="332">
        <v>1.1125</v>
      </c>
      <c r="C526" s="332">
        <v>0.53790000000000004</v>
      </c>
    </row>
    <row r="527" spans="1:3" hidden="1">
      <c r="A527" s="375" t="s">
        <v>1170</v>
      </c>
      <c r="B527" s="332">
        <v>1.1166</v>
      </c>
      <c r="C527" s="332">
        <v>0.53490000000000004</v>
      </c>
    </row>
    <row r="528" spans="1:3" hidden="1">
      <c r="A528" s="375" t="s">
        <v>1175</v>
      </c>
      <c r="B528" s="332">
        <v>1.1304000000000001</v>
      </c>
      <c r="C528" s="332">
        <v>0.53949999999999998</v>
      </c>
    </row>
    <row r="529" spans="1:3" hidden="1">
      <c r="A529" s="375" t="s">
        <v>1180</v>
      </c>
      <c r="B529" s="332">
        <v>1.141</v>
      </c>
      <c r="C529" s="332">
        <v>0.54330000000000001</v>
      </c>
    </row>
    <row r="530" spans="1:3" hidden="1">
      <c r="A530" s="375" t="s">
        <v>1185</v>
      </c>
      <c r="B530" s="332">
        <v>1.1306</v>
      </c>
      <c r="C530" s="332">
        <v>0.54349999999999998</v>
      </c>
    </row>
    <row r="531" spans="1:3" hidden="1">
      <c r="A531" s="375" t="s">
        <v>1190</v>
      </c>
      <c r="B531" s="332">
        <v>1.1288</v>
      </c>
      <c r="C531" s="332">
        <v>0.54310000000000003</v>
      </c>
    </row>
    <row r="532" spans="1:3" hidden="1">
      <c r="A532" s="375" t="s">
        <v>1193</v>
      </c>
      <c r="B532" s="332">
        <v>1.1342000000000001</v>
      </c>
      <c r="C532" s="332">
        <v>0.55379999999999996</v>
      </c>
    </row>
    <row r="533" spans="1:3" hidden="1">
      <c r="A533" s="375" t="s">
        <v>1196</v>
      </c>
      <c r="B533" s="332">
        <v>1.1475</v>
      </c>
      <c r="C533" s="332">
        <v>0.56259999999999999</v>
      </c>
    </row>
    <row r="534" spans="1:3" hidden="1">
      <c r="A534" s="375" t="s">
        <v>1201</v>
      </c>
      <c r="B534" s="332">
        <v>1.1443000000000001</v>
      </c>
      <c r="C534" s="332">
        <v>0.56230000000000002</v>
      </c>
    </row>
    <row r="535" spans="1:3" hidden="1">
      <c r="A535" s="375" t="s">
        <v>1206</v>
      </c>
      <c r="B535" s="332">
        <v>1.1402000000000001</v>
      </c>
      <c r="C535" s="332">
        <v>0.55889999999999995</v>
      </c>
    </row>
    <row r="536" spans="1:3" hidden="1">
      <c r="A536" s="375" t="s">
        <v>1211</v>
      </c>
      <c r="B536" s="332">
        <v>1.1468</v>
      </c>
      <c r="C536" s="332">
        <v>0.56299999999999994</v>
      </c>
    </row>
    <row r="537" spans="1:3" hidden="1">
      <c r="A537" s="375" t="s">
        <v>1216</v>
      </c>
      <c r="B537" s="332">
        <v>1.1619999999999999</v>
      </c>
      <c r="C537" s="332">
        <v>0.58379999999999999</v>
      </c>
    </row>
    <row r="538" spans="1:3" hidden="1">
      <c r="A538" s="375" t="s">
        <v>1221</v>
      </c>
      <c r="B538" s="332">
        <v>1.1990000000000001</v>
      </c>
      <c r="C538" s="332">
        <v>0.6048</v>
      </c>
    </row>
    <row r="539" spans="1:3" hidden="1">
      <c r="A539" s="375" t="s">
        <v>1224</v>
      </c>
      <c r="B539" s="332">
        <v>1.2338</v>
      </c>
      <c r="C539" s="332">
        <v>0.62819999999999998</v>
      </c>
    </row>
    <row r="540" spans="1:3" hidden="1">
      <c r="A540" s="375" t="s">
        <v>1229</v>
      </c>
      <c r="B540" s="332">
        <v>1.2616000000000001</v>
      </c>
      <c r="C540" s="332">
        <v>0.64180000000000004</v>
      </c>
    </row>
    <row r="541" spans="1:3" hidden="1">
      <c r="A541" s="375" t="s">
        <v>1234</v>
      </c>
      <c r="B541" s="332">
        <v>1.2619</v>
      </c>
      <c r="C541" s="332">
        <v>0.63780000000000003</v>
      </c>
    </row>
    <row r="542" spans="1:3" hidden="1">
      <c r="A542" s="375" t="s">
        <v>1239</v>
      </c>
      <c r="B542" s="332">
        <v>1.2569999999999999</v>
      </c>
      <c r="C542" s="332">
        <v>0.63980000000000004</v>
      </c>
    </row>
    <row r="543" spans="1:3" hidden="1">
      <c r="A543" s="375" t="s">
        <v>1244</v>
      </c>
      <c r="B543" s="332">
        <v>1.2339</v>
      </c>
      <c r="C543" s="332">
        <v>0.62619999999999998</v>
      </c>
    </row>
    <row r="544" spans="1:3" hidden="1">
      <c r="A544" s="375" t="s">
        <v>1249</v>
      </c>
      <c r="B544" s="332">
        <v>1.2037</v>
      </c>
      <c r="C544" s="332">
        <v>0.60250000000000004</v>
      </c>
    </row>
    <row r="545" spans="1:3" hidden="1">
      <c r="A545" s="375" t="s">
        <v>1253</v>
      </c>
      <c r="B545" s="332">
        <v>1.2030000000000001</v>
      </c>
      <c r="C545" s="332">
        <v>0.59699999999999998</v>
      </c>
    </row>
    <row r="546" spans="1:3" hidden="1">
      <c r="A546" s="375" t="s">
        <v>1258</v>
      </c>
      <c r="B546" s="332">
        <v>1.2141999999999999</v>
      </c>
      <c r="C546" s="332">
        <v>0.60299999999999998</v>
      </c>
    </row>
    <row r="547" spans="1:3" hidden="1">
      <c r="A547" s="375" t="s">
        <v>1263</v>
      </c>
      <c r="B547" s="332">
        <v>1.2858000000000001</v>
      </c>
      <c r="C547" s="332">
        <v>0.64939999999999998</v>
      </c>
    </row>
    <row r="548" spans="1:3" hidden="1">
      <c r="A548" s="375" t="s">
        <v>1268</v>
      </c>
      <c r="B548" s="332">
        <v>1.3018000000000001</v>
      </c>
      <c r="C548" s="332">
        <v>0.64980000000000004</v>
      </c>
    </row>
    <row r="549" spans="1:3" hidden="1">
      <c r="A549" s="375" t="s">
        <v>1273</v>
      </c>
      <c r="B549" s="332">
        <v>1.1786000000000001</v>
      </c>
      <c r="C549" s="332">
        <v>0.58540000000000003</v>
      </c>
    </row>
    <row r="550" spans="1:3" hidden="1">
      <c r="A550" s="375" t="s">
        <v>1277</v>
      </c>
      <c r="B550" s="332">
        <v>1.1254999999999999</v>
      </c>
      <c r="C550" s="332">
        <v>0.56059999999999999</v>
      </c>
    </row>
    <row r="551" spans="1:3" hidden="1">
      <c r="A551" s="375" t="s">
        <v>1282</v>
      </c>
      <c r="B551" s="332">
        <v>1.1460999999999999</v>
      </c>
      <c r="C551" s="332">
        <v>0.56930000000000003</v>
      </c>
    </row>
    <row r="552" spans="1:3" hidden="1">
      <c r="A552" s="375" t="s">
        <v>1287</v>
      </c>
      <c r="B552" s="332">
        <v>1.1356999999999999</v>
      </c>
      <c r="C552" s="332">
        <v>0.56110000000000004</v>
      </c>
    </row>
    <row r="553" spans="1:3" hidden="1">
      <c r="A553" s="375" t="s">
        <v>1291</v>
      </c>
      <c r="B553" s="332">
        <v>1.0875999999999999</v>
      </c>
      <c r="C553" s="332">
        <v>0.53190000000000004</v>
      </c>
    </row>
    <row r="554" spans="1:3" hidden="1">
      <c r="A554" s="375" t="s">
        <v>1295</v>
      </c>
      <c r="B554" s="332">
        <v>1.0922000000000001</v>
      </c>
      <c r="C554" s="332">
        <v>0.52100000000000002</v>
      </c>
    </row>
    <row r="555" spans="1:3" hidden="1">
      <c r="A555" s="375" t="s">
        <v>1300</v>
      </c>
      <c r="B555" s="332">
        <v>1.1141000000000001</v>
      </c>
      <c r="C555" s="332">
        <v>0.52280000000000004</v>
      </c>
    </row>
    <row r="556" spans="1:3" hidden="1">
      <c r="A556" s="375" t="s">
        <v>1305</v>
      </c>
      <c r="B556" s="332">
        <v>1.1392</v>
      </c>
      <c r="C556" s="332">
        <v>0.53120000000000001</v>
      </c>
    </row>
    <row r="557" spans="1:3" hidden="1">
      <c r="A557" s="375" t="s">
        <v>1310</v>
      </c>
      <c r="B557" s="332">
        <v>1.1476</v>
      </c>
      <c r="C557" s="332">
        <v>0.51900000000000002</v>
      </c>
    </row>
    <row r="558" spans="1:3" hidden="1">
      <c r="A558" s="375" t="s">
        <v>1315</v>
      </c>
      <c r="B558" s="332">
        <v>1.1631</v>
      </c>
      <c r="C558" s="332">
        <v>0.5262</v>
      </c>
    </row>
    <row r="559" spans="1:3" hidden="1">
      <c r="A559" s="375" t="s">
        <v>1320</v>
      </c>
      <c r="B559" s="332">
        <v>1.1532</v>
      </c>
      <c r="C559" s="332">
        <v>0.51160000000000005</v>
      </c>
    </row>
    <row r="560" spans="1:3" hidden="1">
      <c r="A560" s="375" t="s">
        <v>1324</v>
      </c>
      <c r="B560" s="332">
        <v>1.1349</v>
      </c>
      <c r="C560" s="332">
        <v>0.50139999999999996</v>
      </c>
    </row>
    <row r="561" spans="1:3" hidden="1">
      <c r="A561" s="375" t="s">
        <v>1329</v>
      </c>
      <c r="B561" s="332">
        <v>1.0978000000000001</v>
      </c>
      <c r="C561" s="332">
        <v>0.4909</v>
      </c>
    </row>
    <row r="562" spans="1:3" hidden="1">
      <c r="A562" s="375" t="s">
        <v>1334</v>
      </c>
      <c r="B562" s="332">
        <v>1.0832999999999999</v>
      </c>
      <c r="C562" s="332">
        <v>0.48320000000000002</v>
      </c>
    </row>
    <row r="563" spans="1:3" hidden="1">
      <c r="A563" s="375" t="s">
        <v>1339</v>
      </c>
      <c r="B563" s="332">
        <v>1.0892999999999999</v>
      </c>
      <c r="C563" s="332">
        <v>0.4773</v>
      </c>
    </row>
    <row r="564" spans="1:3" hidden="1">
      <c r="A564" s="375" t="s">
        <v>1344</v>
      </c>
      <c r="B564" s="332">
        <v>1.0844</v>
      </c>
      <c r="C564" s="332">
        <v>0.47289999999999999</v>
      </c>
    </row>
    <row r="565" spans="1:3" hidden="1">
      <c r="A565" s="375" t="s">
        <v>1349</v>
      </c>
      <c r="B565" s="332">
        <v>1.0803</v>
      </c>
      <c r="C565" s="332">
        <v>0.46350000000000002</v>
      </c>
    </row>
    <row r="566" spans="1:3" hidden="1">
      <c r="A566" s="375" t="s">
        <v>1354</v>
      </c>
      <c r="B566" s="332">
        <v>1.0893999999999999</v>
      </c>
      <c r="C566" s="332">
        <v>0.45250000000000001</v>
      </c>
    </row>
    <row r="567" spans="1:3" hidden="1">
      <c r="A567" s="375" t="s">
        <v>1359</v>
      </c>
      <c r="B567" s="332">
        <v>1.1194999999999999</v>
      </c>
      <c r="C567" s="332">
        <v>0.4718</v>
      </c>
    </row>
    <row r="568" spans="1:3" hidden="1">
      <c r="A568" s="375" t="s">
        <v>1364</v>
      </c>
      <c r="B568" s="332">
        <v>1.1306</v>
      </c>
      <c r="C568" s="332">
        <v>0.48230000000000001</v>
      </c>
    </row>
    <row r="569" spans="1:3" hidden="1">
      <c r="A569" s="375" t="s">
        <v>1369</v>
      </c>
      <c r="B569" s="332">
        <v>1.1393</v>
      </c>
      <c r="C569" s="332">
        <v>0.50009999999999999</v>
      </c>
    </row>
    <row r="570" spans="1:3" hidden="1">
      <c r="A570" s="375" t="s">
        <v>1374</v>
      </c>
      <c r="B570" s="332">
        <v>1.1435999999999999</v>
      </c>
      <c r="C570" s="332">
        <v>0.51290000000000002</v>
      </c>
    </row>
    <row r="571" spans="1:3" hidden="1">
      <c r="A571" s="375" t="s">
        <v>1379</v>
      </c>
      <c r="B571" s="332">
        <v>1.1742999999999999</v>
      </c>
      <c r="C571" s="332">
        <v>0.52759999999999996</v>
      </c>
    </row>
    <row r="572" spans="1:3" hidden="1">
      <c r="A572" s="375" t="s">
        <v>1384</v>
      </c>
      <c r="B572" s="332">
        <v>1.1729000000000001</v>
      </c>
      <c r="C572" s="332">
        <v>0.53080000000000005</v>
      </c>
    </row>
    <row r="573" spans="1:3" hidden="1">
      <c r="A573" s="375" t="s">
        <v>1389</v>
      </c>
      <c r="B573" s="332">
        <v>1.1735</v>
      </c>
      <c r="C573" s="332">
        <v>0.53459999999999996</v>
      </c>
    </row>
    <row r="574" spans="1:3" hidden="1">
      <c r="A574" s="375" t="s">
        <v>1394</v>
      </c>
      <c r="B574" s="332">
        <v>1.1711</v>
      </c>
      <c r="C574" s="332">
        <v>0.53859999999999997</v>
      </c>
    </row>
    <row r="575" spans="1:3" hidden="1">
      <c r="A575" s="375" t="s">
        <v>1399</v>
      </c>
      <c r="B575" s="332">
        <v>1.1661999999999999</v>
      </c>
      <c r="C575" s="332">
        <v>0.5333</v>
      </c>
    </row>
    <row r="576" spans="1:3" hidden="1">
      <c r="A576" s="375" t="s">
        <v>1404</v>
      </c>
      <c r="B576" s="332">
        <v>1.1627000000000001</v>
      </c>
      <c r="C576" s="332">
        <v>0.52629999999999999</v>
      </c>
    </row>
    <row r="577" spans="1:3" hidden="1">
      <c r="A577" s="375" t="s">
        <v>1409</v>
      </c>
      <c r="B577" s="332">
        <v>1.1676</v>
      </c>
      <c r="C577" s="332">
        <v>0.51029999999999998</v>
      </c>
    </row>
    <row r="578" spans="1:3" hidden="1">
      <c r="A578" s="375" t="s">
        <v>1413</v>
      </c>
      <c r="B578" s="332">
        <v>1.2067000000000001</v>
      </c>
      <c r="C578" s="332">
        <v>0.51770000000000005</v>
      </c>
    </row>
    <row r="579" spans="1:3" hidden="1">
      <c r="A579" s="375" t="s">
        <v>1417</v>
      </c>
      <c r="B579" s="332">
        <v>1.2199</v>
      </c>
      <c r="C579" s="332">
        <v>0.53439999999999999</v>
      </c>
    </row>
    <row r="580" spans="1:3" hidden="1">
      <c r="A580" s="375" t="s">
        <v>1422</v>
      </c>
      <c r="B580" s="332">
        <v>1.2436</v>
      </c>
      <c r="C580" s="332">
        <v>0.53820000000000001</v>
      </c>
    </row>
    <row r="581" spans="1:3" hidden="1">
      <c r="A581" s="375" t="s">
        <v>1427</v>
      </c>
      <c r="B581" s="332">
        <v>1.2857000000000001</v>
      </c>
      <c r="C581" s="332">
        <v>0.54390000000000005</v>
      </c>
    </row>
    <row r="582" spans="1:3" hidden="1">
      <c r="A582" s="375" t="s">
        <v>1432</v>
      </c>
      <c r="B582" s="332">
        <v>1.2944</v>
      </c>
      <c r="C582" s="332">
        <v>0.55559999999999998</v>
      </c>
    </row>
    <row r="583" spans="1:3" hidden="1">
      <c r="A583" s="375" t="s">
        <v>1437</v>
      </c>
      <c r="B583" s="332">
        <v>1.2824</v>
      </c>
      <c r="C583" s="332">
        <v>0.54690000000000005</v>
      </c>
    </row>
    <row r="584" spans="1:3" hidden="1">
      <c r="A584" s="375" t="s">
        <v>1440</v>
      </c>
      <c r="B584" s="332">
        <v>1.2758</v>
      </c>
      <c r="C584" s="332">
        <v>0.54190000000000005</v>
      </c>
    </row>
    <row r="585" spans="1:3" hidden="1">
      <c r="A585" s="375" t="s">
        <v>1443</v>
      </c>
      <c r="B585" s="332">
        <v>1.2835000000000001</v>
      </c>
      <c r="C585" s="332">
        <v>0.54059999999999997</v>
      </c>
    </row>
    <row r="586" spans="1:3" hidden="1">
      <c r="A586" s="375" t="s">
        <v>1448</v>
      </c>
      <c r="B586" s="332">
        <v>1.2844</v>
      </c>
      <c r="C586" s="332">
        <v>0.53949999999999998</v>
      </c>
    </row>
    <row r="587" spans="1:3" hidden="1">
      <c r="A587" s="375" t="s">
        <v>1453</v>
      </c>
      <c r="B587" s="332">
        <v>1.2888999999999999</v>
      </c>
      <c r="C587" s="332">
        <v>0.54710000000000003</v>
      </c>
    </row>
    <row r="588" spans="1:3" hidden="1">
      <c r="A588" s="375" t="s">
        <v>1458</v>
      </c>
      <c r="B588" s="332">
        <v>1.2837000000000001</v>
      </c>
      <c r="C588" s="332">
        <v>0.54090000000000005</v>
      </c>
    </row>
    <row r="589" spans="1:3" hidden="1">
      <c r="A589" s="375" t="s">
        <v>1463</v>
      </c>
      <c r="B589" s="332">
        <v>1.2861</v>
      </c>
      <c r="C589" s="332">
        <v>0.53059999999999996</v>
      </c>
    </row>
    <row r="590" spans="1:3" hidden="1">
      <c r="A590" s="375" t="s">
        <v>1468</v>
      </c>
      <c r="B590" s="332">
        <v>1.3225</v>
      </c>
      <c r="C590" s="332">
        <v>0.55059999999999998</v>
      </c>
    </row>
    <row r="591" spans="1:3" hidden="1">
      <c r="A591" s="375" t="s">
        <v>1473</v>
      </c>
      <c r="B591" s="332">
        <v>1.3805000000000001</v>
      </c>
      <c r="C591" s="332">
        <v>0.57410000000000005</v>
      </c>
    </row>
    <row r="592" spans="1:3" hidden="1">
      <c r="A592" s="375" t="s">
        <v>1478</v>
      </c>
      <c r="B592" s="332">
        <v>1.4148000000000001</v>
      </c>
      <c r="C592" s="332">
        <v>0.59440000000000004</v>
      </c>
    </row>
    <row r="593" spans="1:3" hidden="1">
      <c r="A593" s="375" t="s">
        <v>1483</v>
      </c>
      <c r="B593" s="332">
        <v>1.4381999999999999</v>
      </c>
      <c r="C593" s="332">
        <v>0.61460000000000004</v>
      </c>
    </row>
    <row r="594" spans="1:3" hidden="1">
      <c r="A594" s="375" t="s">
        <v>1486</v>
      </c>
      <c r="B594" s="332">
        <v>1.4368000000000001</v>
      </c>
      <c r="C594" s="332">
        <v>0.61709999999999998</v>
      </c>
    </row>
    <row r="595" spans="1:3" hidden="1">
      <c r="A595" s="375" t="s">
        <v>1491</v>
      </c>
      <c r="B595" s="332">
        <v>1.4305000000000001</v>
      </c>
      <c r="C595" s="332">
        <v>0.60660000000000003</v>
      </c>
    </row>
    <row r="596" spans="1:3" hidden="1">
      <c r="A596" s="375" t="s">
        <v>1496</v>
      </c>
      <c r="B596" s="332">
        <v>1.4240999999999999</v>
      </c>
      <c r="C596" s="332">
        <v>0.60880000000000001</v>
      </c>
    </row>
    <row r="597" spans="1:3" hidden="1">
      <c r="A597" s="375" t="s">
        <v>1501</v>
      </c>
      <c r="B597" s="332">
        <v>1.3880999999999999</v>
      </c>
      <c r="C597" s="332">
        <v>0.60529999999999995</v>
      </c>
    </row>
    <row r="598" spans="1:3" hidden="1">
      <c r="A598" s="375" t="s">
        <v>1506</v>
      </c>
      <c r="B598" s="332">
        <v>1.3037000000000001</v>
      </c>
      <c r="C598" s="332">
        <v>0.57520000000000004</v>
      </c>
    </row>
    <row r="599" spans="1:3" hidden="1">
      <c r="A599" s="375" t="s">
        <v>1511</v>
      </c>
      <c r="B599" s="332">
        <v>1.3066</v>
      </c>
      <c r="C599" s="332">
        <v>0.5917</v>
      </c>
    </row>
    <row r="600" spans="1:3" hidden="1">
      <c r="A600" s="375" t="s">
        <v>1515</v>
      </c>
      <c r="B600" s="332">
        <v>1.4193</v>
      </c>
      <c r="C600" s="332">
        <v>0.63539999999999996</v>
      </c>
    </row>
    <row r="601" spans="1:3" hidden="1">
      <c r="A601" s="375" t="s">
        <v>1519</v>
      </c>
      <c r="B601" s="332">
        <v>1.3557999999999999</v>
      </c>
      <c r="C601" s="332">
        <v>0.60770000000000002</v>
      </c>
    </row>
    <row r="602" spans="1:3" hidden="1">
      <c r="A602" s="375" t="s">
        <v>1523</v>
      </c>
      <c r="B602" s="332">
        <v>1.2567999999999999</v>
      </c>
      <c r="C602" s="332">
        <v>0.56389999999999996</v>
      </c>
    </row>
    <row r="603" spans="1:3" hidden="1">
      <c r="A603" s="375" t="s">
        <v>1528</v>
      </c>
      <c r="B603" s="332">
        <v>1.1871</v>
      </c>
      <c r="C603" s="332">
        <v>0.53369999999999995</v>
      </c>
    </row>
    <row r="604" spans="1:3" hidden="1">
      <c r="A604" s="375" t="s">
        <v>1533</v>
      </c>
      <c r="B604" s="332">
        <v>1.1917</v>
      </c>
      <c r="C604" s="332">
        <v>0.53800000000000003</v>
      </c>
    </row>
    <row r="605" spans="1:3" hidden="1">
      <c r="A605" s="375" t="s">
        <v>1538</v>
      </c>
      <c r="B605" s="332">
        <v>1.202</v>
      </c>
      <c r="C605" s="332">
        <v>0.54269999999999996</v>
      </c>
    </row>
    <row r="606" spans="1:3" hidden="1">
      <c r="A606" s="375" t="s">
        <v>1543</v>
      </c>
      <c r="B606" s="332">
        <v>1.1939</v>
      </c>
      <c r="C606" s="332">
        <v>0.53480000000000005</v>
      </c>
    </row>
    <row r="607" spans="1:3" hidden="1">
      <c r="A607" s="375" t="s">
        <v>1548</v>
      </c>
      <c r="B607" s="332">
        <v>1.2071000000000001</v>
      </c>
      <c r="C607" s="332">
        <v>0.53190000000000004</v>
      </c>
    </row>
    <row r="608" spans="1:3" hidden="1">
      <c r="A608" s="375" t="s">
        <v>1552</v>
      </c>
      <c r="B608" s="332">
        <v>1.2156</v>
      </c>
      <c r="C608" s="332">
        <v>0.54490000000000005</v>
      </c>
    </row>
    <row r="609" spans="1:3" hidden="1">
      <c r="A609" s="375" t="s">
        <v>1556</v>
      </c>
      <c r="B609" s="332">
        <v>1.2216</v>
      </c>
      <c r="C609" s="332">
        <v>0.54579999999999995</v>
      </c>
    </row>
    <row r="610" spans="1:3" hidden="1">
      <c r="A610" s="375" t="s">
        <v>1561</v>
      </c>
      <c r="B610" s="332">
        <v>1.2251000000000001</v>
      </c>
      <c r="C610" s="332">
        <v>0.55449999999999999</v>
      </c>
    </row>
    <row r="611" spans="1:3" hidden="1">
      <c r="A611" s="375" t="s">
        <v>1566</v>
      </c>
      <c r="B611" s="332">
        <v>1.2378</v>
      </c>
      <c r="C611" s="332">
        <v>0.55910000000000004</v>
      </c>
    </row>
    <row r="612" spans="1:3" hidden="1">
      <c r="A612" s="375" t="s">
        <v>1570</v>
      </c>
      <c r="B612" s="332">
        <v>1.2423999999999999</v>
      </c>
      <c r="C612" s="332">
        <v>0.55969999999999998</v>
      </c>
    </row>
    <row r="613" spans="1:3" hidden="1">
      <c r="A613" s="375" t="s">
        <v>1575</v>
      </c>
      <c r="B613" s="332">
        <v>1.2358</v>
      </c>
      <c r="C613" s="332">
        <v>0.55479999999999996</v>
      </c>
    </row>
    <row r="614" spans="1:3" hidden="1">
      <c r="A614" s="375" t="s">
        <v>1580</v>
      </c>
      <c r="B614" s="332">
        <v>1.2055</v>
      </c>
      <c r="C614" s="332">
        <v>0.54290000000000005</v>
      </c>
    </row>
    <row r="615" spans="1:3" hidden="1">
      <c r="A615" s="375" t="s">
        <v>1585</v>
      </c>
      <c r="B615" s="332">
        <v>1.2035</v>
      </c>
      <c r="C615" s="332">
        <v>0.53580000000000005</v>
      </c>
    </row>
    <row r="616" spans="1:3" hidden="1">
      <c r="A616" s="375" t="s">
        <v>1590</v>
      </c>
      <c r="B616" s="332">
        <v>1.2041999999999999</v>
      </c>
      <c r="C616" s="332">
        <v>0.5282</v>
      </c>
    </row>
    <row r="617" spans="1:3" hidden="1">
      <c r="A617" s="375" t="s">
        <v>1595</v>
      </c>
      <c r="B617" s="332">
        <v>1.1988000000000001</v>
      </c>
      <c r="C617" s="332">
        <v>0.5272</v>
      </c>
    </row>
    <row r="618" spans="1:3" hidden="1">
      <c r="A618" s="375" t="s">
        <v>1600</v>
      </c>
      <c r="B618" s="332">
        <v>1.2153</v>
      </c>
      <c r="C618" s="332">
        <v>0.53700000000000003</v>
      </c>
    </row>
    <row r="619" spans="1:3" hidden="1">
      <c r="A619" s="375" t="s">
        <v>1605</v>
      </c>
      <c r="B619" s="332">
        <v>1.2325999999999999</v>
      </c>
      <c r="C619" s="332">
        <v>0.54590000000000005</v>
      </c>
    </row>
    <row r="620" spans="1:3" hidden="1">
      <c r="A620" s="375" t="s">
        <v>1610</v>
      </c>
      <c r="B620" s="332">
        <v>1.2316</v>
      </c>
      <c r="C620" s="332">
        <v>0.5494</v>
      </c>
    </row>
    <row r="621" spans="1:3" hidden="1">
      <c r="A621" s="375" t="s">
        <v>1615</v>
      </c>
      <c r="B621" s="332">
        <v>1.2210000000000001</v>
      </c>
      <c r="C621" s="332">
        <v>0.53210000000000002</v>
      </c>
    </row>
    <row r="622" spans="1:3" hidden="1">
      <c r="A622" s="375" t="s">
        <v>1620</v>
      </c>
      <c r="B622" s="332">
        <v>1.2021999999999999</v>
      </c>
      <c r="C622" s="332">
        <v>0.51080000000000003</v>
      </c>
    </row>
    <row r="623" spans="1:3" hidden="1">
      <c r="A623" s="375" t="s">
        <v>1625</v>
      </c>
      <c r="B623" s="332">
        <v>1.1682999999999999</v>
      </c>
      <c r="C623" s="332">
        <v>0.48549999999999999</v>
      </c>
    </row>
    <row r="624" spans="1:3" hidden="1">
      <c r="A624" s="375" t="s">
        <v>1630</v>
      </c>
      <c r="B624" s="332">
        <v>1.1456999999999999</v>
      </c>
      <c r="C624" s="332">
        <v>0.46400000000000002</v>
      </c>
    </row>
    <row r="625" spans="1:3" hidden="1">
      <c r="A625" s="375" t="s">
        <v>1635</v>
      </c>
      <c r="B625" s="332">
        <v>1.1394</v>
      </c>
      <c r="C625" s="332">
        <v>0.47389999999999999</v>
      </c>
    </row>
    <row r="626" spans="1:3" hidden="1">
      <c r="A626" s="375" t="s">
        <v>1640</v>
      </c>
      <c r="B626" s="332">
        <v>1.1438999999999999</v>
      </c>
      <c r="C626" s="332">
        <v>0.4713</v>
      </c>
    </row>
    <row r="627" spans="1:3" hidden="1">
      <c r="A627" s="375" t="s">
        <v>1645</v>
      </c>
      <c r="B627" s="332">
        <v>1.1355999999999999</v>
      </c>
      <c r="C627" s="332">
        <v>0.45800000000000002</v>
      </c>
    </row>
    <row r="628" spans="1:3" hidden="1">
      <c r="A628" s="375" t="s">
        <v>1650</v>
      </c>
      <c r="B628" s="332">
        <v>1.1307</v>
      </c>
      <c r="C628" s="332">
        <v>0.45779999999999998</v>
      </c>
    </row>
    <row r="629" spans="1:3" hidden="1">
      <c r="A629" s="375" t="s">
        <v>1655</v>
      </c>
      <c r="B629" s="332">
        <v>1.1853</v>
      </c>
      <c r="C629" s="332">
        <v>0.46879999999999999</v>
      </c>
    </row>
    <row r="630" spans="1:3" hidden="1">
      <c r="A630" s="375" t="s">
        <v>1660</v>
      </c>
      <c r="B630" s="332">
        <v>1.2226999999999999</v>
      </c>
      <c r="C630" s="332">
        <v>0.47510000000000002</v>
      </c>
    </row>
    <row r="631" spans="1:3" hidden="1">
      <c r="A631" s="375" t="s">
        <v>1664</v>
      </c>
      <c r="B631" s="332">
        <v>1.2248000000000001</v>
      </c>
      <c r="C631" s="332">
        <v>0.4763</v>
      </c>
    </row>
    <row r="632" spans="1:3" hidden="1">
      <c r="A632" s="375" t="s">
        <v>1669</v>
      </c>
      <c r="B632" s="332">
        <v>1.2323</v>
      </c>
      <c r="C632" s="332">
        <v>0.48599999999999999</v>
      </c>
    </row>
    <row r="633" spans="1:3" hidden="1">
      <c r="A633" s="375" t="s">
        <v>1674</v>
      </c>
      <c r="B633" s="332">
        <v>1.2638</v>
      </c>
      <c r="C633" s="332">
        <v>0.49120000000000003</v>
      </c>
    </row>
    <row r="634" spans="1:3" hidden="1">
      <c r="A634" s="375" t="s">
        <v>1679</v>
      </c>
      <c r="B634" s="332">
        <v>1.2655000000000001</v>
      </c>
      <c r="C634" s="332">
        <v>0.48199999999999998</v>
      </c>
    </row>
    <row r="635" spans="1:3" hidden="1">
      <c r="A635" s="375" t="s">
        <v>1684</v>
      </c>
      <c r="B635" s="332">
        <v>1.2656000000000001</v>
      </c>
      <c r="C635" s="332">
        <v>0.47089999999999999</v>
      </c>
    </row>
    <row r="636" spans="1:3" hidden="1">
      <c r="A636" s="375" t="s">
        <v>1687</v>
      </c>
      <c r="B636" s="332">
        <v>1.2793000000000001</v>
      </c>
      <c r="C636" s="332">
        <v>0.47699999999999998</v>
      </c>
    </row>
    <row r="637" spans="1:3" hidden="1">
      <c r="A637" s="375" t="s">
        <v>1690</v>
      </c>
      <c r="B637" s="332">
        <v>1.2804</v>
      </c>
      <c r="C637" s="332">
        <v>0.47710000000000002</v>
      </c>
    </row>
    <row r="638" spans="1:3" hidden="1">
      <c r="A638" s="375" t="s">
        <v>1695</v>
      </c>
      <c r="B638" s="332">
        <v>1.2825</v>
      </c>
      <c r="C638" s="332">
        <v>0.47749999999999998</v>
      </c>
    </row>
    <row r="639" spans="1:3" hidden="1">
      <c r="A639" s="375" t="s">
        <v>1700</v>
      </c>
      <c r="B639" s="332">
        <v>1.2814000000000001</v>
      </c>
      <c r="C639" s="332">
        <v>0.48620000000000002</v>
      </c>
    </row>
    <row r="640" spans="1:3" hidden="1">
      <c r="A640" s="375" t="s">
        <v>1705</v>
      </c>
      <c r="B640" s="332">
        <v>1.3611</v>
      </c>
      <c r="C640" s="332">
        <v>0.52229999999999999</v>
      </c>
    </row>
    <row r="641" spans="1:3" hidden="1">
      <c r="A641" s="375" t="s">
        <v>1710</v>
      </c>
      <c r="B641" s="332">
        <v>1.3872</v>
      </c>
      <c r="C641" s="332">
        <v>0.53249999999999997</v>
      </c>
    </row>
    <row r="642" spans="1:3" hidden="1">
      <c r="A642" s="375" t="s">
        <v>1715</v>
      </c>
      <c r="B642" s="332">
        <v>1.415</v>
      </c>
      <c r="C642" s="332">
        <v>0.51759999999999995</v>
      </c>
    </row>
    <row r="643" spans="1:3" hidden="1">
      <c r="A643" s="375" t="s">
        <v>1720</v>
      </c>
      <c r="B643" s="332">
        <v>1.3925000000000001</v>
      </c>
      <c r="C643" s="332">
        <v>0.49220000000000003</v>
      </c>
    </row>
    <row r="644" spans="1:3" hidden="1">
      <c r="A644" s="375" t="s">
        <v>1723</v>
      </c>
      <c r="B644" s="332">
        <v>1.3855999999999999</v>
      </c>
      <c r="C644" s="332">
        <v>0.4844</v>
      </c>
    </row>
    <row r="645" spans="1:3" hidden="1">
      <c r="A645" s="375" t="s">
        <v>1728</v>
      </c>
      <c r="B645" s="332">
        <v>1.3173999999999999</v>
      </c>
      <c r="C645" s="332">
        <v>0.46029999999999999</v>
      </c>
    </row>
    <row r="646" spans="1:3" hidden="1">
      <c r="A646" s="375" t="s">
        <v>1733</v>
      </c>
      <c r="B646" s="332">
        <v>1.2827</v>
      </c>
      <c r="C646" s="332">
        <v>0.43190000000000001</v>
      </c>
    </row>
    <row r="647" spans="1:3" hidden="1">
      <c r="A647" s="375" t="s">
        <v>1738</v>
      </c>
      <c r="B647" s="332">
        <v>1.2745</v>
      </c>
      <c r="C647" s="332">
        <v>0.40410000000000001</v>
      </c>
    </row>
    <row r="648" spans="1:3" hidden="1">
      <c r="A648" s="375" t="s">
        <v>1743</v>
      </c>
      <c r="B648" s="332">
        <v>1.2191000000000001</v>
      </c>
      <c r="C648" s="332">
        <v>0.37540000000000001</v>
      </c>
    </row>
    <row r="649" spans="1:3" hidden="1">
      <c r="A649" s="375" t="s">
        <v>1748</v>
      </c>
      <c r="B649" s="332">
        <v>1.2683</v>
      </c>
      <c r="C649" s="332">
        <v>0.39889999999999998</v>
      </c>
    </row>
    <row r="650" spans="1:3" hidden="1">
      <c r="A650" s="375" t="s">
        <v>1752</v>
      </c>
      <c r="B650" s="332">
        <v>1.2588999999999999</v>
      </c>
      <c r="C650" s="332">
        <v>0.39589999999999997</v>
      </c>
    </row>
    <row r="651" spans="1:3" hidden="1">
      <c r="A651" s="375" t="s">
        <v>1757</v>
      </c>
      <c r="B651" s="332">
        <v>1.2567999999999999</v>
      </c>
      <c r="C651" s="332">
        <v>0.40649999999999997</v>
      </c>
    </row>
    <row r="652" spans="1:3" hidden="1">
      <c r="A652" s="375" t="s">
        <v>1762</v>
      </c>
      <c r="B652" s="332">
        <v>1.2628999999999999</v>
      </c>
      <c r="C652" s="332">
        <v>0.4133</v>
      </c>
    </row>
    <row r="653" spans="1:3" hidden="1">
      <c r="A653" s="375" t="s">
        <v>1766</v>
      </c>
      <c r="B653" s="332">
        <v>1.2704</v>
      </c>
      <c r="C653" s="332">
        <v>0.42449999999999999</v>
      </c>
    </row>
    <row r="654" spans="1:3" hidden="1">
      <c r="A654" s="375" t="s">
        <v>1770</v>
      </c>
      <c r="B654" s="332">
        <v>1.2614000000000001</v>
      </c>
      <c r="C654" s="332">
        <v>0.42680000000000001</v>
      </c>
    </row>
    <row r="655" spans="1:3" hidden="1">
      <c r="A655" s="375" t="s">
        <v>1775</v>
      </c>
      <c r="B655" s="332">
        <v>1.2313000000000001</v>
      </c>
      <c r="C655" s="332">
        <v>0.40479999999999999</v>
      </c>
    </row>
    <row r="656" spans="1:3" hidden="1">
      <c r="A656" s="375" t="s">
        <v>1780</v>
      </c>
      <c r="B656" s="332">
        <v>1.2331000000000001</v>
      </c>
      <c r="C656" s="332">
        <v>0.40820000000000001</v>
      </c>
    </row>
    <row r="657" spans="1:3" hidden="1">
      <c r="A657" s="375" t="s">
        <v>1785</v>
      </c>
      <c r="B657" s="332">
        <v>1.2230000000000001</v>
      </c>
      <c r="C657" s="332">
        <v>0.40250000000000002</v>
      </c>
    </row>
    <row r="658" spans="1:3" hidden="1">
      <c r="A658" s="375" t="s">
        <v>1790</v>
      </c>
      <c r="B658" s="332">
        <v>1.2063999999999999</v>
      </c>
      <c r="C658" s="332">
        <v>0.38319999999999999</v>
      </c>
    </row>
    <row r="659" spans="1:3" hidden="1">
      <c r="A659" s="375" t="s">
        <v>1794</v>
      </c>
      <c r="B659" s="332">
        <v>1.2394000000000001</v>
      </c>
      <c r="C659" s="332">
        <v>0.39369999999999999</v>
      </c>
    </row>
    <row r="660" spans="1:3" hidden="1">
      <c r="A660" s="375" t="s">
        <v>1799</v>
      </c>
      <c r="B660" s="332">
        <v>1.2261</v>
      </c>
      <c r="C660" s="332">
        <v>0.39429999999999998</v>
      </c>
    </row>
    <row r="661" spans="1:3" hidden="1">
      <c r="A661" s="375" t="s">
        <v>1804</v>
      </c>
      <c r="B661" s="332">
        <v>1.2198</v>
      </c>
      <c r="C661" s="332">
        <v>0.39510000000000001</v>
      </c>
    </row>
    <row r="662" spans="1:3" hidden="1">
      <c r="A662" s="375" t="s">
        <v>1809</v>
      </c>
      <c r="B662" s="332">
        <v>1.1888000000000001</v>
      </c>
      <c r="C662" s="332">
        <v>0.38329999999999997</v>
      </c>
    </row>
    <row r="663" spans="1:3" hidden="1">
      <c r="A663" s="375" t="s">
        <v>1814</v>
      </c>
      <c r="B663" s="332">
        <v>1.1818</v>
      </c>
      <c r="C663" s="332">
        <v>0.37880000000000003</v>
      </c>
    </row>
    <row r="664" spans="1:3" hidden="1">
      <c r="A664" s="375" t="s">
        <v>1818</v>
      </c>
      <c r="B664" s="332">
        <v>1.2292000000000001</v>
      </c>
      <c r="C664" s="332">
        <v>0.3856</v>
      </c>
    </row>
    <row r="665" spans="1:3" hidden="1">
      <c r="A665" s="375" t="s">
        <v>1823</v>
      </c>
      <c r="B665" s="332">
        <v>1.2115</v>
      </c>
      <c r="C665" s="332">
        <v>0.3846</v>
      </c>
    </row>
    <row r="666" spans="1:3" hidden="1">
      <c r="A666" s="375" t="s">
        <v>1828</v>
      </c>
      <c r="B666" s="332">
        <v>1.1926000000000001</v>
      </c>
      <c r="C666" s="332">
        <v>0.36730000000000002</v>
      </c>
    </row>
    <row r="667" spans="1:3" hidden="1">
      <c r="A667" s="375" t="s">
        <v>1833</v>
      </c>
      <c r="B667" s="332">
        <v>1.1793</v>
      </c>
      <c r="C667" s="332">
        <v>0.3498</v>
      </c>
    </row>
    <row r="668" spans="1:3" hidden="1">
      <c r="A668" s="375" t="s">
        <v>1838</v>
      </c>
      <c r="B668" s="332">
        <v>1.1798</v>
      </c>
      <c r="C668" s="332">
        <v>0.33810000000000001</v>
      </c>
    </row>
    <row r="669" spans="1:3" hidden="1">
      <c r="A669" s="375" t="s">
        <v>1843</v>
      </c>
      <c r="B669" s="332">
        <v>1.175</v>
      </c>
      <c r="C669" s="332">
        <v>0.33729999999999999</v>
      </c>
    </row>
    <row r="670" spans="1:3" hidden="1">
      <c r="A670" s="375" t="s">
        <v>1848</v>
      </c>
      <c r="B670" s="332">
        <v>1.1641999999999999</v>
      </c>
      <c r="C670" s="332">
        <v>0.33500000000000002</v>
      </c>
    </row>
    <row r="671" spans="1:3" hidden="1">
      <c r="A671" s="375" t="s">
        <v>1853</v>
      </c>
      <c r="B671" s="332">
        <v>1.1769000000000001</v>
      </c>
      <c r="C671" s="332">
        <v>0.32869999999999999</v>
      </c>
    </row>
    <row r="672" spans="1:3" hidden="1">
      <c r="A672" s="375" t="s">
        <v>1858</v>
      </c>
      <c r="B672" s="332">
        <v>1.1893</v>
      </c>
      <c r="C672" s="332">
        <v>0.31830000000000003</v>
      </c>
    </row>
    <row r="673" spans="1:3" hidden="1">
      <c r="A673" s="375" t="s">
        <v>1862</v>
      </c>
      <c r="B673" s="332">
        <v>1.2575000000000001</v>
      </c>
      <c r="C673" s="332">
        <v>0.32750000000000001</v>
      </c>
    </row>
    <row r="674" spans="1:3" hidden="1">
      <c r="A674" s="375" t="s">
        <v>1867</v>
      </c>
      <c r="B674" s="332">
        <v>1.2990999999999999</v>
      </c>
      <c r="C674" s="332">
        <v>0.3362</v>
      </c>
    </row>
    <row r="675" spans="1:3" hidden="1">
      <c r="A675" s="375" t="s">
        <v>1872</v>
      </c>
      <c r="B675" s="332">
        <v>1.3001</v>
      </c>
      <c r="C675" s="332">
        <v>0.32219999999999999</v>
      </c>
    </row>
    <row r="676" spans="1:3" hidden="1">
      <c r="A676" s="375" t="s">
        <v>1877</v>
      </c>
      <c r="B676" s="332">
        <v>1.46</v>
      </c>
      <c r="C676" s="332">
        <v>0.36409999999999998</v>
      </c>
    </row>
    <row r="677" spans="1:3" hidden="1">
      <c r="A677" s="375" t="s">
        <v>1882</v>
      </c>
      <c r="B677" s="332">
        <v>1.5209999999999999</v>
      </c>
      <c r="C677" s="332">
        <v>0.39639999999999997</v>
      </c>
    </row>
    <row r="678" spans="1:3" hidden="1">
      <c r="A678" s="375" t="s">
        <v>1886</v>
      </c>
      <c r="B678" s="332">
        <v>1.5294000000000001</v>
      </c>
      <c r="C678" s="332">
        <v>0.39900000000000002</v>
      </c>
    </row>
    <row r="679" spans="1:3" hidden="1">
      <c r="A679" s="375" t="s">
        <v>1891</v>
      </c>
      <c r="B679" s="332">
        <v>1.5450999999999999</v>
      </c>
      <c r="C679" s="332">
        <v>0.3952</v>
      </c>
    </row>
    <row r="680" spans="1:3" hidden="1">
      <c r="A680" s="375" t="s">
        <v>1896</v>
      </c>
      <c r="B680" s="332">
        <v>1.6183000000000001</v>
      </c>
      <c r="C680" s="332">
        <v>0.41589999999999999</v>
      </c>
    </row>
    <row r="681" spans="1:3" hidden="1">
      <c r="A681" s="375" t="s">
        <v>1900</v>
      </c>
      <c r="B681" s="332">
        <v>1.7035</v>
      </c>
      <c r="C681" s="332">
        <v>0.4506</v>
      </c>
    </row>
    <row r="682" spans="1:3" hidden="1">
      <c r="A682" s="375" t="s">
        <v>1905</v>
      </c>
      <c r="B682" s="332">
        <v>1.7423</v>
      </c>
      <c r="C682" s="332">
        <v>0.45960000000000001</v>
      </c>
    </row>
    <row r="683" spans="1:3" hidden="1">
      <c r="A683" s="375" t="s">
        <v>3803</v>
      </c>
      <c r="B683" s="332">
        <v>1.7313000000000001</v>
      </c>
      <c r="C683" s="332">
        <v>0.4592</v>
      </c>
    </row>
    <row r="684" spans="1:3" hidden="1">
      <c r="A684" s="375" t="s">
        <v>1914</v>
      </c>
      <c r="B684" s="332">
        <v>1.7191000000000001</v>
      </c>
      <c r="C684" s="332">
        <v>0.45879999999999999</v>
      </c>
    </row>
    <row r="685" spans="1:3" hidden="1">
      <c r="A685" s="375" t="s">
        <v>1919</v>
      </c>
      <c r="B685" s="332">
        <v>1.6973</v>
      </c>
      <c r="C685" s="332">
        <v>0.44490000000000002</v>
      </c>
    </row>
    <row r="686" spans="1:3" hidden="1">
      <c r="A686" s="375" t="s">
        <v>1924</v>
      </c>
      <c r="B686" s="332">
        <v>1.7001999999999999</v>
      </c>
      <c r="C686" s="332">
        <v>0.4476</v>
      </c>
    </row>
    <row r="687" spans="1:3" hidden="1">
      <c r="A687" s="375" t="s">
        <v>1929</v>
      </c>
      <c r="B687" s="332">
        <v>1.7128000000000001</v>
      </c>
      <c r="C687" s="332">
        <v>0.4385</v>
      </c>
    </row>
    <row r="688" spans="1:3" hidden="1">
      <c r="A688" s="375" t="s">
        <v>1932</v>
      </c>
      <c r="B688" s="332">
        <v>1.7031000000000001</v>
      </c>
      <c r="C688" s="332">
        <v>0.42720000000000002</v>
      </c>
    </row>
    <row r="689" spans="1:3" hidden="1">
      <c r="A689" s="375" t="s">
        <v>1935</v>
      </c>
      <c r="B689" s="332">
        <v>1.7258</v>
      </c>
      <c r="C689" s="332">
        <v>0.44230000000000003</v>
      </c>
    </row>
    <row r="690" spans="1:3" hidden="1">
      <c r="A690" s="375" t="s">
        <v>1940</v>
      </c>
      <c r="B690" s="332">
        <v>1.7869999999999999</v>
      </c>
      <c r="C690" s="332">
        <v>0.44369999999999998</v>
      </c>
    </row>
    <row r="691" spans="1:3" hidden="1">
      <c r="A691" s="375" t="s">
        <v>1945</v>
      </c>
      <c r="B691" s="332">
        <v>1.8607</v>
      </c>
      <c r="C691" s="332">
        <v>0.46210000000000001</v>
      </c>
    </row>
    <row r="692" spans="1:3" hidden="1">
      <c r="A692" s="375" t="s">
        <v>1950</v>
      </c>
      <c r="B692" s="332">
        <v>1.8469</v>
      </c>
      <c r="C692" s="332">
        <v>0.45140000000000002</v>
      </c>
    </row>
    <row r="693" spans="1:3" hidden="1">
      <c r="A693" s="375" t="s">
        <v>1954</v>
      </c>
      <c r="B693" s="332">
        <v>1.8552</v>
      </c>
      <c r="C693" s="332">
        <v>0.45579999999999998</v>
      </c>
    </row>
    <row r="694" spans="1:3" hidden="1">
      <c r="A694" s="375" t="s">
        <v>1959</v>
      </c>
      <c r="B694" s="332">
        <v>1.8922000000000001</v>
      </c>
      <c r="C694" s="332">
        <v>0.48080000000000001</v>
      </c>
    </row>
    <row r="695" spans="1:3" hidden="1">
      <c r="A695" s="375" t="s">
        <v>1962</v>
      </c>
      <c r="B695" s="332">
        <v>1.9032</v>
      </c>
      <c r="C695" s="332">
        <v>0.47949999999999998</v>
      </c>
    </row>
    <row r="696" spans="1:3" hidden="1">
      <c r="A696" s="375" t="s">
        <v>1967</v>
      </c>
      <c r="B696" s="332">
        <v>1.9227000000000001</v>
      </c>
      <c r="C696" s="332">
        <v>0.47810000000000002</v>
      </c>
    </row>
    <row r="697" spans="1:3" hidden="1">
      <c r="A697" s="375" t="s">
        <v>1972</v>
      </c>
      <c r="B697" s="332">
        <v>1.9383999999999999</v>
      </c>
      <c r="C697" s="332">
        <v>0.48970000000000002</v>
      </c>
    </row>
    <row r="698" spans="1:3" hidden="1">
      <c r="A698" s="375" t="s">
        <v>1977</v>
      </c>
      <c r="B698" s="332">
        <v>1.9524999999999999</v>
      </c>
      <c r="C698" s="332">
        <v>0.50280000000000002</v>
      </c>
    </row>
    <row r="699" spans="1:3" hidden="1">
      <c r="A699" s="375" t="s">
        <v>1982</v>
      </c>
      <c r="B699" s="332">
        <v>1.9528000000000001</v>
      </c>
      <c r="C699" s="332">
        <v>0.5282</v>
      </c>
    </row>
    <row r="700" spans="1:3" hidden="1">
      <c r="A700" s="375" t="s">
        <v>1987</v>
      </c>
      <c r="B700" s="332">
        <v>1.9330000000000001</v>
      </c>
      <c r="C700" s="332">
        <v>0.52569999999999995</v>
      </c>
    </row>
    <row r="701" spans="1:3" hidden="1">
      <c r="A701" s="375" t="s">
        <v>1991</v>
      </c>
      <c r="B701" s="332">
        <v>1.8424</v>
      </c>
      <c r="C701" s="332">
        <v>0.50590000000000002</v>
      </c>
    </row>
    <row r="702" spans="1:3" hidden="1">
      <c r="A702" s="375" t="s">
        <v>1996</v>
      </c>
      <c r="B702" s="332">
        <v>1.6552</v>
      </c>
      <c r="C702" s="332">
        <v>0.45839999999999997</v>
      </c>
    </row>
    <row r="703" spans="1:3" hidden="1">
      <c r="A703" s="375" t="s">
        <v>2001</v>
      </c>
      <c r="B703" s="332">
        <v>1.4329000000000001</v>
      </c>
      <c r="C703" s="332">
        <v>0.39340000000000003</v>
      </c>
    </row>
    <row r="704" spans="1:3" hidden="1">
      <c r="A704" s="375" t="s">
        <v>2006</v>
      </c>
      <c r="B704" s="332">
        <v>1.3691</v>
      </c>
      <c r="C704" s="332">
        <v>0.39129999999999998</v>
      </c>
    </row>
    <row r="705" spans="1:3" hidden="1">
      <c r="A705" s="375" t="s">
        <v>2010</v>
      </c>
      <c r="B705" s="332">
        <v>1.3725000000000001</v>
      </c>
      <c r="C705" s="332">
        <v>0.38529999999999998</v>
      </c>
    </row>
    <row r="706" spans="1:3" hidden="1">
      <c r="A706" s="375" t="s">
        <v>2015</v>
      </c>
      <c r="B706" s="332">
        <v>1.3452</v>
      </c>
      <c r="C706" s="332">
        <v>0.38369999999999999</v>
      </c>
    </row>
    <row r="707" spans="1:3" hidden="1">
      <c r="A707" s="375" t="s">
        <v>2020</v>
      </c>
      <c r="B707" s="332">
        <v>1.3369</v>
      </c>
      <c r="C707" s="332">
        <v>0.37909999999999999</v>
      </c>
    </row>
    <row r="708" spans="1:3" hidden="1">
      <c r="A708" s="375" t="s">
        <v>2025</v>
      </c>
      <c r="B708" s="332">
        <v>1.3746</v>
      </c>
      <c r="C708" s="332">
        <v>0.39419999999999999</v>
      </c>
    </row>
    <row r="709" spans="1:3" hidden="1">
      <c r="A709" s="375" t="s">
        <v>2030</v>
      </c>
      <c r="B709" s="332">
        <v>1.4119999999999999</v>
      </c>
      <c r="C709" s="332">
        <v>0.39989999999999998</v>
      </c>
    </row>
    <row r="710" spans="1:3" hidden="1">
      <c r="A710" s="375" t="s">
        <v>2034</v>
      </c>
      <c r="B710" s="332">
        <v>1.4773000000000001</v>
      </c>
      <c r="C710" s="332">
        <v>0.41139999999999999</v>
      </c>
    </row>
    <row r="711" spans="1:3" hidden="1">
      <c r="A711" s="375" t="s">
        <v>2039</v>
      </c>
      <c r="B711" s="332">
        <v>1.5334000000000001</v>
      </c>
      <c r="C711" s="332">
        <v>0.4284</v>
      </c>
    </row>
    <row r="712" spans="1:3" hidden="1">
      <c r="A712" s="375" t="s">
        <v>2044</v>
      </c>
      <c r="B712" s="332">
        <v>1.5355000000000001</v>
      </c>
      <c r="C712" s="332">
        <v>0.44800000000000001</v>
      </c>
    </row>
    <row r="713" spans="1:3" hidden="1">
      <c r="A713" s="375" t="s">
        <v>2049</v>
      </c>
      <c r="B713" s="332">
        <v>1.4742999999999999</v>
      </c>
      <c r="C713" s="332">
        <v>0.42549999999999999</v>
      </c>
    </row>
    <row r="714" spans="1:3" hidden="1">
      <c r="A714" s="375" t="s">
        <v>2054</v>
      </c>
      <c r="B714" s="332">
        <v>1.4534</v>
      </c>
      <c r="C714" s="332">
        <v>0.43009999999999998</v>
      </c>
    </row>
    <row r="715" spans="1:3" hidden="1">
      <c r="A715" s="375" t="s">
        <v>2059</v>
      </c>
      <c r="B715" s="332">
        <v>1.4480999999999999</v>
      </c>
      <c r="C715" s="332">
        <v>0.442</v>
      </c>
    </row>
    <row r="716" spans="1:3" hidden="1">
      <c r="A716" s="375" t="s">
        <v>2064</v>
      </c>
      <c r="B716" s="332">
        <v>1.4427000000000001</v>
      </c>
      <c r="C716" s="332">
        <v>0.436</v>
      </c>
    </row>
    <row r="717" spans="1:3" hidden="1">
      <c r="A717" s="375" t="s">
        <v>2069</v>
      </c>
      <c r="B717" s="332">
        <v>1.4662999999999999</v>
      </c>
      <c r="C717" s="332">
        <v>0.4476</v>
      </c>
    </row>
    <row r="718" spans="1:3" hidden="1">
      <c r="A718" s="375" t="s">
        <v>2074</v>
      </c>
      <c r="B718" s="332">
        <v>1.5389999999999999</v>
      </c>
      <c r="C718" s="332">
        <v>0.47210000000000002</v>
      </c>
    </row>
    <row r="719" spans="1:3" hidden="1">
      <c r="A719" s="375" t="s">
        <v>2079</v>
      </c>
      <c r="B719" s="332">
        <v>1.5587</v>
      </c>
      <c r="C719" s="332">
        <v>0.47639999999999999</v>
      </c>
    </row>
    <row r="720" spans="1:3" hidden="1">
      <c r="A720" s="375" t="s">
        <v>2084</v>
      </c>
      <c r="B720" s="332">
        <v>1.5718000000000001</v>
      </c>
      <c r="C720" s="332">
        <v>0.4869</v>
      </c>
    </row>
    <row r="721" spans="1:3" hidden="1">
      <c r="A721" s="375" t="s">
        <v>2089</v>
      </c>
      <c r="B721" s="332">
        <v>1.5688</v>
      </c>
      <c r="C721" s="332">
        <v>0.498</v>
      </c>
    </row>
    <row r="722" spans="1:3" hidden="1">
      <c r="A722" s="375" t="s">
        <v>2094</v>
      </c>
      <c r="B722" s="332">
        <v>1.5566</v>
      </c>
      <c r="C722" s="332">
        <v>0.48570000000000002</v>
      </c>
    </row>
    <row r="723" spans="1:3" hidden="1">
      <c r="A723" s="375" t="s">
        <v>2099</v>
      </c>
      <c r="B723" s="332">
        <v>1.5472999999999999</v>
      </c>
      <c r="C723" s="332">
        <v>0.4788</v>
      </c>
    </row>
    <row r="724" spans="1:3" hidden="1">
      <c r="A724" s="375" t="s">
        <v>2104</v>
      </c>
      <c r="B724" s="332">
        <v>1.5609</v>
      </c>
      <c r="C724" s="332">
        <v>0.48180000000000001</v>
      </c>
    </row>
    <row r="725" spans="1:3" hidden="1">
      <c r="A725" s="375" t="s">
        <v>2108</v>
      </c>
      <c r="B725" s="332">
        <v>1.6027</v>
      </c>
      <c r="C725" s="332">
        <v>0.49409999999999998</v>
      </c>
    </row>
    <row r="726" spans="1:3" hidden="1">
      <c r="A726" s="375" t="s">
        <v>2113</v>
      </c>
      <c r="B726" s="332">
        <v>1.6209</v>
      </c>
      <c r="C726" s="332">
        <v>0.49209999999999998</v>
      </c>
    </row>
    <row r="727" spans="1:3" hidden="1">
      <c r="A727" s="375" t="s">
        <v>2118</v>
      </c>
      <c r="B727" s="332">
        <v>1.6910000000000001</v>
      </c>
      <c r="C727" s="332">
        <v>0.52210000000000001</v>
      </c>
    </row>
    <row r="728" spans="1:3" hidden="1">
      <c r="A728" s="375" t="s">
        <v>2123</v>
      </c>
      <c r="B728" s="332">
        <v>1.7299</v>
      </c>
      <c r="C728" s="332">
        <v>0.53369999999999995</v>
      </c>
    </row>
    <row r="729" spans="1:3" hidden="1">
      <c r="A729" s="375" t="s">
        <v>2128</v>
      </c>
      <c r="B729" s="332">
        <v>1.7604</v>
      </c>
      <c r="C729" s="332">
        <v>0.54620000000000002</v>
      </c>
    </row>
    <row r="730" spans="1:3" hidden="1">
      <c r="A730" s="375" t="s">
        <v>2132</v>
      </c>
      <c r="B730" s="332">
        <v>1.8895</v>
      </c>
      <c r="C730" s="332">
        <v>0.59119999999999995</v>
      </c>
    </row>
    <row r="731" spans="1:3" hidden="1">
      <c r="A731" s="375" t="s">
        <v>2137</v>
      </c>
      <c r="B731" s="332">
        <v>1.9061999999999999</v>
      </c>
      <c r="C731" s="332">
        <v>0.60099999999999998</v>
      </c>
    </row>
    <row r="732" spans="1:3" hidden="1">
      <c r="A732" s="375" t="s">
        <v>2142</v>
      </c>
      <c r="B732" s="332">
        <v>1.9007000000000001</v>
      </c>
      <c r="C732" s="332">
        <v>0.60450000000000004</v>
      </c>
    </row>
    <row r="733" spans="1:3" hidden="1">
      <c r="A733" s="375" t="s">
        <v>2146</v>
      </c>
      <c r="B733" s="332">
        <v>1.8962000000000001</v>
      </c>
      <c r="C733" s="332">
        <v>0.58879999999999999</v>
      </c>
    </row>
    <row r="734" spans="1:3" hidden="1">
      <c r="A734" s="375" t="s">
        <v>2151</v>
      </c>
      <c r="B734" s="332">
        <v>1.8808</v>
      </c>
      <c r="C734" s="332">
        <v>0.57469999999999999</v>
      </c>
    </row>
    <row r="735" spans="1:3" hidden="1">
      <c r="A735" s="375" t="s">
        <v>2155</v>
      </c>
      <c r="B735" s="332">
        <v>1.8740000000000001</v>
      </c>
      <c r="C735" s="332">
        <v>0.5484</v>
      </c>
    </row>
    <row r="736" spans="1:3" hidden="1">
      <c r="A736" s="375" t="s">
        <v>2160</v>
      </c>
      <c r="B736" s="332">
        <v>1.8339000000000001</v>
      </c>
      <c r="C736" s="332">
        <v>0.54259999999999997</v>
      </c>
    </row>
    <row r="737" spans="1:3" hidden="1">
      <c r="A737" s="375" t="s">
        <v>2165</v>
      </c>
      <c r="B737" s="332">
        <v>1.8294999999999999</v>
      </c>
      <c r="C737" s="332">
        <v>0.53490000000000004</v>
      </c>
    </row>
    <row r="738" spans="1:3" hidden="1">
      <c r="A738" s="375" t="s">
        <v>2170</v>
      </c>
      <c r="B738" s="332">
        <v>1.8948</v>
      </c>
      <c r="C738" s="332">
        <v>0.55730000000000002</v>
      </c>
    </row>
    <row r="739" spans="1:3" hidden="1">
      <c r="A739" s="375" t="s">
        <v>2175</v>
      </c>
      <c r="B739" s="332">
        <v>1.8832</v>
      </c>
      <c r="C739" s="332">
        <v>0.56130000000000002</v>
      </c>
    </row>
    <row r="740" spans="1:3" hidden="1">
      <c r="A740" s="375" t="s">
        <v>2180</v>
      </c>
      <c r="B740" s="332">
        <v>1.8675999999999999</v>
      </c>
      <c r="C740" s="332">
        <v>0.56200000000000006</v>
      </c>
    </row>
    <row r="741" spans="1:3" hidden="1">
      <c r="A741" s="375" t="s">
        <v>2184</v>
      </c>
      <c r="B741" s="332">
        <v>1.8619000000000001</v>
      </c>
      <c r="C741" s="332">
        <v>0.56930000000000003</v>
      </c>
    </row>
    <row r="742" spans="1:3" hidden="1">
      <c r="A742" s="375" t="s">
        <v>2189</v>
      </c>
      <c r="B742" s="332">
        <v>1.857</v>
      </c>
      <c r="C742" s="332">
        <v>0.57369999999999999</v>
      </c>
    </row>
    <row r="743" spans="1:3" hidden="1">
      <c r="A743" s="375" t="s">
        <v>2194</v>
      </c>
      <c r="B743" s="332">
        <v>1.8467</v>
      </c>
      <c r="C743" s="332">
        <v>0.5786</v>
      </c>
    </row>
    <row r="744" spans="1:3" hidden="1">
      <c r="A744" s="375" t="s">
        <v>2199</v>
      </c>
      <c r="B744" s="332">
        <v>1.8154999999999999</v>
      </c>
      <c r="C744" s="332">
        <v>0.56589999999999996</v>
      </c>
    </row>
    <row r="745" spans="1:3" hidden="1">
      <c r="A745" s="375" t="s">
        <v>2203</v>
      </c>
      <c r="B745" s="332">
        <v>1.7769999999999999</v>
      </c>
      <c r="C745" s="332">
        <v>0.56100000000000005</v>
      </c>
    </row>
    <row r="746" spans="1:3" hidden="1">
      <c r="A746" s="375" t="s">
        <v>2208</v>
      </c>
      <c r="B746" s="332">
        <v>1.7404999999999999</v>
      </c>
      <c r="C746" s="332">
        <v>0.55620000000000003</v>
      </c>
    </row>
    <row r="747" spans="1:3" hidden="1">
      <c r="A747" s="375" t="s">
        <v>2213</v>
      </c>
      <c r="B747" s="332">
        <v>1.7172000000000001</v>
      </c>
      <c r="C747" s="332">
        <v>0.5504</v>
      </c>
    </row>
    <row r="748" spans="1:3" hidden="1">
      <c r="A748" s="375" t="s">
        <v>2218</v>
      </c>
      <c r="B748" s="332">
        <v>1.6660999999999999</v>
      </c>
      <c r="C748" s="332">
        <v>0.53939999999999999</v>
      </c>
    </row>
    <row r="749" spans="1:3" hidden="1">
      <c r="A749" s="375" t="s">
        <v>2223</v>
      </c>
      <c r="B749" s="332">
        <v>1.5846</v>
      </c>
      <c r="C749" s="332">
        <v>0.5141</v>
      </c>
    </row>
    <row r="750" spans="1:3" hidden="1">
      <c r="A750" s="375" t="s">
        <v>2226</v>
      </c>
      <c r="B750" s="332">
        <v>1.5662</v>
      </c>
      <c r="C750" s="332">
        <v>0.50219999999999998</v>
      </c>
    </row>
    <row r="751" spans="1:3" hidden="1">
      <c r="A751" s="375" t="s">
        <v>2231</v>
      </c>
      <c r="B751" s="332">
        <v>1.5102</v>
      </c>
      <c r="C751" s="332">
        <v>0.47989999999999999</v>
      </c>
    </row>
    <row r="752" spans="1:3" hidden="1">
      <c r="A752" s="375" t="s">
        <v>2236</v>
      </c>
      <c r="B752" s="332">
        <v>1.5251999999999999</v>
      </c>
      <c r="C752" s="332">
        <v>0.48699999999999999</v>
      </c>
    </row>
    <row r="753" spans="1:3" hidden="1">
      <c r="A753" s="375" t="s">
        <v>2241</v>
      </c>
      <c r="B753" s="332">
        <v>1.5329999999999999</v>
      </c>
      <c r="C753" s="332">
        <v>0.49480000000000002</v>
      </c>
    </row>
    <row r="754" spans="1:3" hidden="1">
      <c r="A754" s="375" t="s">
        <v>2246</v>
      </c>
      <c r="B754" s="332">
        <v>1.4842</v>
      </c>
      <c r="C754" s="332">
        <v>0.47410000000000002</v>
      </c>
    </row>
    <row r="755" spans="1:3" hidden="1">
      <c r="A755" s="375" t="s">
        <v>2251</v>
      </c>
      <c r="B755" s="332">
        <v>1.4359999999999999</v>
      </c>
      <c r="C755" s="332">
        <v>0.45989999999999998</v>
      </c>
    </row>
    <row r="756" spans="1:3" hidden="1">
      <c r="A756" s="375" t="s">
        <v>2255</v>
      </c>
      <c r="B756" s="332">
        <v>1.4732000000000001</v>
      </c>
      <c r="C756" s="332">
        <v>0.46850000000000003</v>
      </c>
    </row>
    <row r="757" spans="1:3" hidden="1">
      <c r="A757" s="375" t="s">
        <v>2259</v>
      </c>
      <c r="B757" s="332">
        <v>1.4976</v>
      </c>
      <c r="C757" s="332">
        <v>0.47849999999999998</v>
      </c>
    </row>
    <row r="758" spans="1:3" hidden="1">
      <c r="A758" s="375" t="s">
        <v>2264</v>
      </c>
      <c r="B758" s="332">
        <v>1.4974000000000001</v>
      </c>
      <c r="C758" s="332">
        <v>0.47370000000000001</v>
      </c>
    </row>
    <row r="759" spans="1:3" hidden="1">
      <c r="A759" s="375" t="s">
        <v>2268</v>
      </c>
      <c r="B759" s="332">
        <v>1.4591000000000001</v>
      </c>
      <c r="C759" s="332">
        <v>0.4607</v>
      </c>
    </row>
    <row r="760" spans="1:3" hidden="1">
      <c r="A760" s="375" t="s">
        <v>2273</v>
      </c>
      <c r="B760" s="332">
        <v>1.4192</v>
      </c>
      <c r="C760" s="332">
        <v>0.44850000000000001</v>
      </c>
    </row>
    <row r="761" spans="1:3" hidden="1">
      <c r="A761" s="375" t="s">
        <v>2278</v>
      </c>
      <c r="B761" s="332">
        <v>1.3871</v>
      </c>
      <c r="C761" s="332">
        <v>0.43430000000000002</v>
      </c>
    </row>
    <row r="762" spans="1:3" hidden="1">
      <c r="A762" s="375" t="s">
        <v>2283</v>
      </c>
      <c r="B762" s="332">
        <v>1.3994</v>
      </c>
      <c r="C762" s="332">
        <v>0.42720000000000002</v>
      </c>
    </row>
    <row r="763" spans="1:3" hidden="1">
      <c r="A763" s="375" t="s">
        <v>2288</v>
      </c>
      <c r="B763" s="332">
        <v>1.3492</v>
      </c>
      <c r="C763" s="332">
        <v>0.41470000000000001</v>
      </c>
    </row>
    <row r="764" spans="1:3" hidden="1">
      <c r="A764" s="375" t="s">
        <v>2293</v>
      </c>
      <c r="B764" s="332">
        <v>1.3452999999999999</v>
      </c>
      <c r="C764" s="332">
        <v>0.41039999999999999</v>
      </c>
    </row>
    <row r="765" spans="1:3" hidden="1">
      <c r="A765" s="375" t="s">
        <v>2297</v>
      </c>
      <c r="B765" s="332">
        <v>1.3501000000000001</v>
      </c>
      <c r="C765" s="332">
        <v>0.4093</v>
      </c>
    </row>
    <row r="766" spans="1:3" hidden="1">
      <c r="A766" s="375" t="s">
        <v>2302</v>
      </c>
      <c r="B766" s="332">
        <v>1.3161</v>
      </c>
      <c r="C766" s="332">
        <v>0.39579999999999999</v>
      </c>
    </row>
    <row r="767" spans="1:3" hidden="1">
      <c r="A767" s="375" t="s">
        <v>2307</v>
      </c>
      <c r="B767" s="332">
        <v>1.2919</v>
      </c>
      <c r="C767" s="332">
        <v>0.39100000000000001</v>
      </c>
    </row>
    <row r="768" spans="1:3" hidden="1">
      <c r="A768" s="375" t="s">
        <v>2312</v>
      </c>
      <c r="B768" s="332">
        <v>1.2685999999999999</v>
      </c>
      <c r="C768" s="332">
        <v>0.38479999999999998</v>
      </c>
    </row>
    <row r="769" spans="1:3" hidden="1">
      <c r="A769" s="375" t="s">
        <v>2317</v>
      </c>
      <c r="B769" s="332">
        <v>1.2729999999999999</v>
      </c>
      <c r="C769" s="332">
        <v>0.39500000000000002</v>
      </c>
    </row>
    <row r="770" spans="1:3" hidden="1">
      <c r="A770" s="375" t="s">
        <v>2322</v>
      </c>
      <c r="B770" s="332">
        <v>1.302</v>
      </c>
      <c r="C770" s="332">
        <v>0.4133</v>
      </c>
    </row>
    <row r="771" spans="1:3" hidden="1">
      <c r="A771" s="375" t="s">
        <v>2327</v>
      </c>
      <c r="B771" s="332">
        <v>1.3632</v>
      </c>
      <c r="C771" s="332">
        <v>0.43290000000000001</v>
      </c>
    </row>
    <row r="772" spans="1:3" hidden="1">
      <c r="A772" s="375" t="s">
        <v>2332</v>
      </c>
      <c r="B772" s="332">
        <v>1.3885000000000001</v>
      </c>
      <c r="C772" s="332">
        <v>0.4451</v>
      </c>
    </row>
    <row r="773" spans="1:3" hidden="1">
      <c r="A773" s="375" t="s">
        <v>2337</v>
      </c>
      <c r="B773" s="332">
        <v>1.4212</v>
      </c>
      <c r="C773" s="332">
        <v>0.4516</v>
      </c>
    </row>
    <row r="774" spans="1:3" hidden="1">
      <c r="A774" s="375" t="s">
        <v>2342</v>
      </c>
      <c r="B774" s="332">
        <v>1.4253</v>
      </c>
      <c r="C774" s="332">
        <v>0.44990000000000002</v>
      </c>
    </row>
    <row r="775" spans="1:3" hidden="1">
      <c r="A775" s="375" t="s">
        <v>2347</v>
      </c>
      <c r="B775" s="332">
        <v>1.3998999999999999</v>
      </c>
      <c r="C775" s="332">
        <v>0.44390000000000002</v>
      </c>
    </row>
    <row r="776" spans="1:3" hidden="1">
      <c r="A776" s="375" t="s">
        <v>2352</v>
      </c>
      <c r="B776" s="332">
        <v>1.4032</v>
      </c>
      <c r="C776" s="332">
        <v>0.44479999999999997</v>
      </c>
    </row>
    <row r="777" spans="1:3" hidden="1">
      <c r="A777" s="375" t="s">
        <v>2356</v>
      </c>
      <c r="B777" s="332">
        <v>1.4435</v>
      </c>
      <c r="C777" s="332">
        <v>0.46389999999999998</v>
      </c>
    </row>
    <row r="778" spans="1:3" hidden="1">
      <c r="A778" s="375" t="s">
        <v>2361</v>
      </c>
      <c r="B778" s="332">
        <v>1.4355</v>
      </c>
      <c r="C778" s="332">
        <v>0.46039999999999998</v>
      </c>
    </row>
    <row r="779" spans="1:3" hidden="1">
      <c r="A779" s="375" t="s">
        <v>2366</v>
      </c>
      <c r="B779" s="332">
        <v>1.444</v>
      </c>
      <c r="C779" s="332">
        <v>0.4607</v>
      </c>
    </row>
    <row r="780" spans="1:3" hidden="1">
      <c r="A780" s="375" t="s">
        <v>2371</v>
      </c>
      <c r="B780" s="332">
        <v>1.4597</v>
      </c>
      <c r="C780" s="332">
        <v>0.46010000000000001</v>
      </c>
    </row>
    <row r="781" spans="1:3" hidden="1">
      <c r="A781" s="375" t="s">
        <v>2376</v>
      </c>
      <c r="B781" s="332">
        <v>1.5018</v>
      </c>
      <c r="C781" s="332">
        <v>0.47699999999999998</v>
      </c>
    </row>
    <row r="782" spans="1:3" hidden="1">
      <c r="A782" s="375" t="s">
        <v>2380</v>
      </c>
      <c r="B782" s="332">
        <v>1.5153000000000001</v>
      </c>
      <c r="C782" s="332">
        <v>0.47789999999999999</v>
      </c>
    </row>
    <row r="783" spans="1:3" hidden="1">
      <c r="A783" s="375" t="s">
        <v>2385</v>
      </c>
      <c r="B783" s="332">
        <v>1.5367999999999999</v>
      </c>
      <c r="C783" s="332">
        <v>0.4844</v>
      </c>
    </row>
    <row r="784" spans="1:3" hidden="1">
      <c r="A784" s="375" t="s">
        <v>2390</v>
      </c>
      <c r="B784" s="332">
        <v>1.5721000000000001</v>
      </c>
      <c r="C784" s="332">
        <v>0.48380000000000001</v>
      </c>
    </row>
    <row r="785" spans="1:3" hidden="1">
      <c r="A785" s="375" t="s">
        <v>2394</v>
      </c>
      <c r="B785" s="332">
        <v>1.5889</v>
      </c>
      <c r="C785" s="332">
        <v>0.4844</v>
      </c>
    </row>
    <row r="786" spans="1:3" hidden="1">
      <c r="A786" s="375" t="s">
        <v>2399</v>
      </c>
      <c r="B786" s="332">
        <v>1.6247</v>
      </c>
      <c r="C786" s="332">
        <v>0.49730000000000002</v>
      </c>
    </row>
    <row r="787" spans="1:3" hidden="1">
      <c r="A787" s="375" t="s">
        <v>2403</v>
      </c>
      <c r="B787" s="332">
        <v>1.6769000000000001</v>
      </c>
      <c r="C787" s="332">
        <v>0.51060000000000005</v>
      </c>
    </row>
    <row r="788" spans="1:3" hidden="1">
      <c r="A788" s="375" t="s">
        <v>2407</v>
      </c>
      <c r="B788" s="332">
        <v>1.681</v>
      </c>
      <c r="C788" s="332">
        <v>0.51890000000000003</v>
      </c>
    </row>
    <row r="789" spans="1:3" hidden="1">
      <c r="A789" s="375" t="s">
        <v>2412</v>
      </c>
      <c r="B789" s="332">
        <v>1.7097</v>
      </c>
      <c r="C789" s="332">
        <v>0.52739999999999998</v>
      </c>
    </row>
    <row r="790" spans="1:3" hidden="1">
      <c r="A790" s="375" t="s">
        <v>2417</v>
      </c>
      <c r="B790" s="332">
        <v>1.738</v>
      </c>
      <c r="C790" s="332">
        <v>0.53310000000000002</v>
      </c>
    </row>
    <row r="791" spans="1:3" hidden="1">
      <c r="A791" s="375" t="s">
        <v>2422</v>
      </c>
      <c r="B791" s="332">
        <v>1.7509999999999999</v>
      </c>
      <c r="C791" s="332">
        <v>0.52790000000000004</v>
      </c>
    </row>
    <row r="792" spans="1:3" hidden="1">
      <c r="A792" s="375" t="s">
        <v>2427</v>
      </c>
      <c r="B792" s="332">
        <v>1.7521</v>
      </c>
      <c r="C792" s="332">
        <v>0.53</v>
      </c>
    </row>
    <row r="793" spans="1:3" hidden="1">
      <c r="A793" s="375" t="s">
        <v>2430</v>
      </c>
      <c r="B793" s="332">
        <v>1.7726</v>
      </c>
      <c r="C793" s="332">
        <v>0.53520000000000001</v>
      </c>
    </row>
    <row r="794" spans="1:3" hidden="1">
      <c r="A794" s="375" t="s">
        <v>2434</v>
      </c>
      <c r="B794" s="332">
        <v>1.8163</v>
      </c>
      <c r="C794" s="332">
        <v>0.56059999999999999</v>
      </c>
    </row>
    <row r="795" spans="1:3" hidden="1">
      <c r="A795" s="375" t="s">
        <v>2439</v>
      </c>
      <c r="B795" s="332">
        <v>1.8514999999999999</v>
      </c>
      <c r="C795" s="332">
        <v>0.57350000000000001</v>
      </c>
    </row>
    <row r="796" spans="1:3" hidden="1">
      <c r="A796" s="375" t="s">
        <v>2444</v>
      </c>
      <c r="B796" s="332">
        <v>1.855</v>
      </c>
      <c r="C796" s="332">
        <v>0.57740000000000002</v>
      </c>
    </row>
    <row r="797" spans="1:3" hidden="1">
      <c r="A797" s="375" t="s">
        <v>2448</v>
      </c>
      <c r="B797" s="332">
        <v>1.8394999999999999</v>
      </c>
      <c r="C797" s="332">
        <v>0.57799999999999996</v>
      </c>
    </row>
    <row r="798" spans="1:3" hidden="1">
      <c r="A798" s="375" t="s">
        <v>2453</v>
      </c>
      <c r="B798" s="332">
        <v>1.8391</v>
      </c>
      <c r="C798" s="332">
        <v>0.57789999999999997</v>
      </c>
    </row>
    <row r="799" spans="1:3" hidden="1">
      <c r="A799" s="375" t="s">
        <v>2458</v>
      </c>
      <c r="B799" s="332">
        <v>1.833</v>
      </c>
      <c r="C799" s="332">
        <v>0.5605</v>
      </c>
    </row>
    <row r="800" spans="1:3" hidden="1">
      <c r="A800" s="375" t="s">
        <v>2461</v>
      </c>
      <c r="B800" s="332">
        <v>1.8523000000000001</v>
      </c>
      <c r="C800" s="332">
        <v>0.57369999999999999</v>
      </c>
    </row>
    <row r="801" spans="1:3" hidden="1">
      <c r="A801" s="375" t="s">
        <v>2466</v>
      </c>
      <c r="B801" s="332">
        <v>1.8674999999999999</v>
      </c>
      <c r="C801" s="332">
        <v>0.57550000000000001</v>
      </c>
    </row>
    <row r="802" spans="1:3" hidden="1">
      <c r="A802" s="375" t="s">
        <v>2471</v>
      </c>
      <c r="B802" s="332">
        <v>1.8816999999999999</v>
      </c>
      <c r="C802" s="332">
        <v>0.57969999999999999</v>
      </c>
    </row>
    <row r="803" spans="1:3" hidden="1">
      <c r="A803" s="375" t="s">
        <v>2476</v>
      </c>
      <c r="B803" s="332">
        <v>1.8796999999999999</v>
      </c>
      <c r="C803" s="332">
        <v>0.57969999999999999</v>
      </c>
    </row>
    <row r="804" spans="1:3" hidden="1">
      <c r="A804" s="375" t="s">
        <v>2481</v>
      </c>
      <c r="B804" s="332">
        <v>1.9021999999999999</v>
      </c>
      <c r="C804" s="332">
        <v>0.58179999999999998</v>
      </c>
    </row>
    <row r="805" spans="1:3" hidden="1">
      <c r="A805" s="375" t="s">
        <v>2486</v>
      </c>
      <c r="B805" s="332">
        <v>1.8616999999999999</v>
      </c>
      <c r="C805" s="332">
        <v>0.56479999999999997</v>
      </c>
    </row>
    <row r="806" spans="1:3" hidden="1">
      <c r="A806" s="375" t="s">
        <v>2490</v>
      </c>
      <c r="B806" s="332">
        <v>1.802</v>
      </c>
      <c r="C806" s="332">
        <v>0.54339999999999999</v>
      </c>
    </row>
    <row r="807" spans="1:3" hidden="1">
      <c r="A807" s="375" t="s">
        <v>2495</v>
      </c>
      <c r="B807" s="332">
        <v>1.6498999999999999</v>
      </c>
      <c r="C807" s="332">
        <v>0.49390000000000001</v>
      </c>
    </row>
    <row r="808" spans="1:3" hidden="1">
      <c r="A808" s="375" t="s">
        <v>2500</v>
      </c>
      <c r="B808" s="332">
        <v>1.5212000000000001</v>
      </c>
      <c r="C808" s="332">
        <v>0.4471</v>
      </c>
    </row>
    <row r="809" spans="1:3" hidden="1">
      <c r="A809" s="375" t="s">
        <v>2505</v>
      </c>
      <c r="B809" s="332">
        <v>1.4876</v>
      </c>
      <c r="C809" s="332">
        <v>0.43740000000000001</v>
      </c>
    </row>
    <row r="810" spans="1:3" hidden="1">
      <c r="A810" s="375" t="s">
        <v>2510</v>
      </c>
      <c r="B810" s="332">
        <v>1.4585999999999999</v>
      </c>
      <c r="C810" s="332">
        <v>0.42049999999999998</v>
      </c>
    </row>
    <row r="811" spans="1:3" hidden="1">
      <c r="A811" s="375" t="s">
        <v>2514</v>
      </c>
      <c r="B811" s="332">
        <v>1.4468000000000001</v>
      </c>
      <c r="C811" s="332">
        <v>0.41039999999999999</v>
      </c>
    </row>
    <row r="812" spans="1:3" hidden="1">
      <c r="A812" s="375" t="s">
        <v>2519</v>
      </c>
      <c r="B812" s="332">
        <v>1.5184</v>
      </c>
      <c r="C812" s="332">
        <v>0.42459999999999998</v>
      </c>
    </row>
    <row r="813" spans="1:3" hidden="1">
      <c r="A813" s="375" t="s">
        <v>2524</v>
      </c>
      <c r="B813" s="332">
        <v>1.621</v>
      </c>
      <c r="C813" s="332">
        <v>0.44019999999999998</v>
      </c>
    </row>
    <row r="814" spans="1:3" hidden="1">
      <c r="A814" s="375" t="s">
        <v>2529</v>
      </c>
      <c r="B814" s="332">
        <v>1.6484000000000001</v>
      </c>
      <c r="C814" s="332">
        <v>0.45100000000000001</v>
      </c>
    </row>
    <row r="815" spans="1:3" hidden="1">
      <c r="A815" s="375" t="s">
        <v>2533</v>
      </c>
      <c r="B815" s="332">
        <v>1.6868000000000001</v>
      </c>
      <c r="C815" s="332">
        <v>0.45019999999999999</v>
      </c>
    </row>
    <row r="816" spans="1:3" hidden="1">
      <c r="A816" s="375" t="s">
        <v>2538</v>
      </c>
      <c r="B816" s="332">
        <v>1.6966000000000001</v>
      </c>
      <c r="C816" s="332">
        <v>0.44629999999999997</v>
      </c>
    </row>
    <row r="817" spans="1:3" hidden="1">
      <c r="A817" s="375" t="s">
        <v>2543</v>
      </c>
      <c r="B817" s="332">
        <v>1.6491</v>
      </c>
      <c r="C817" s="332">
        <v>0.44159999999999999</v>
      </c>
    </row>
    <row r="818" spans="1:3" hidden="1">
      <c r="A818" s="375" t="s">
        <v>2548</v>
      </c>
      <c r="B818" s="332">
        <v>1.5621</v>
      </c>
      <c r="C818" s="332">
        <v>0.41520000000000001</v>
      </c>
    </row>
    <row r="819" spans="1:3" hidden="1">
      <c r="A819" s="375" t="s">
        <v>2553</v>
      </c>
      <c r="B819" s="332">
        <v>1.5069999999999999</v>
      </c>
      <c r="C819" s="332">
        <v>0.3931</v>
      </c>
    </row>
    <row r="820" spans="1:3" hidden="1">
      <c r="A820" s="375" t="s">
        <v>2558</v>
      </c>
      <c r="B820" s="332">
        <v>1.4736</v>
      </c>
      <c r="C820" s="332">
        <v>0.37680000000000002</v>
      </c>
    </row>
    <row r="821" spans="1:3" hidden="1">
      <c r="A821" s="375" t="s">
        <v>2562</v>
      </c>
      <c r="B821" s="332">
        <v>1.4652000000000001</v>
      </c>
      <c r="C821" s="332">
        <v>0.37990000000000002</v>
      </c>
    </row>
    <row r="822" spans="1:3" hidden="1">
      <c r="A822" s="375" t="s">
        <v>2567</v>
      </c>
      <c r="B822" s="332">
        <v>1.4560999999999999</v>
      </c>
      <c r="C822" s="332">
        <v>0.37959999999999999</v>
      </c>
    </row>
    <row r="823" spans="1:3" hidden="1">
      <c r="A823" s="375" t="s">
        <v>2572</v>
      </c>
      <c r="B823" s="332">
        <v>1.4312</v>
      </c>
      <c r="C823" s="332">
        <v>0.38290000000000002</v>
      </c>
    </row>
    <row r="824" spans="1:3" hidden="1">
      <c r="A824" s="375" t="s">
        <v>2577</v>
      </c>
      <c r="B824" s="332">
        <v>1.4004000000000001</v>
      </c>
      <c r="C824" s="332">
        <v>0.3745</v>
      </c>
    </row>
    <row r="825" spans="1:3" hidden="1">
      <c r="A825" s="375" t="s">
        <v>2582</v>
      </c>
      <c r="B825" s="332">
        <v>1.3887</v>
      </c>
      <c r="C825" s="332">
        <v>0.36699999999999999</v>
      </c>
    </row>
    <row r="826" spans="1:3" hidden="1">
      <c r="A826" s="375" t="s">
        <v>2587</v>
      </c>
      <c r="B826" s="332">
        <v>1.3911</v>
      </c>
      <c r="C826" s="332">
        <v>0.3569</v>
      </c>
    </row>
    <row r="827" spans="1:3" hidden="1">
      <c r="A827" s="375" t="s">
        <v>2592</v>
      </c>
      <c r="B827" s="332">
        <v>1.4572000000000001</v>
      </c>
      <c r="C827" s="332">
        <v>0.35970000000000002</v>
      </c>
    </row>
    <row r="828" spans="1:3" hidden="1">
      <c r="A828" s="375" t="s">
        <v>2597</v>
      </c>
      <c r="B828" s="332">
        <v>1.5896999999999999</v>
      </c>
      <c r="C828" s="332">
        <v>0.38629999999999998</v>
      </c>
    </row>
    <row r="829" spans="1:3" hidden="1">
      <c r="A829" s="375" t="s">
        <v>2601</v>
      </c>
      <c r="B829" s="332">
        <v>1.6828000000000001</v>
      </c>
      <c r="C829" s="332">
        <v>0.40670000000000001</v>
      </c>
    </row>
    <row r="830" spans="1:3" hidden="1">
      <c r="A830" s="375" t="s">
        <v>2606</v>
      </c>
      <c r="B830" s="332">
        <v>1.6639999999999999</v>
      </c>
      <c r="C830" s="332">
        <v>0.4007</v>
      </c>
    </row>
    <row r="831" spans="1:3" hidden="1">
      <c r="A831" s="375" t="s">
        <v>2611</v>
      </c>
      <c r="B831" s="332">
        <v>1.6848000000000001</v>
      </c>
      <c r="C831" s="332">
        <v>0.41110000000000002</v>
      </c>
    </row>
    <row r="832" spans="1:3" hidden="1">
      <c r="A832" s="375" t="s">
        <v>2616</v>
      </c>
      <c r="B832" s="332">
        <v>1.7101999999999999</v>
      </c>
      <c r="C832" s="332">
        <v>0.4229</v>
      </c>
    </row>
    <row r="833" spans="1:3" hidden="1">
      <c r="A833" s="375" t="s">
        <v>2621</v>
      </c>
      <c r="B833" s="332">
        <v>1.7894000000000001</v>
      </c>
      <c r="C833" s="332">
        <v>0.45639999999999997</v>
      </c>
    </row>
    <row r="834" spans="1:3" hidden="1">
      <c r="A834" s="375" t="s">
        <v>2625</v>
      </c>
      <c r="B834" s="332">
        <v>1.8210999999999999</v>
      </c>
      <c r="C834" s="332">
        <v>0.48559999999999998</v>
      </c>
    </row>
    <row r="835" spans="1:3" hidden="1">
      <c r="A835" s="375" t="s">
        <v>2630</v>
      </c>
      <c r="B835" s="332">
        <v>1.8129</v>
      </c>
      <c r="C835" s="332">
        <v>0.48849999999999999</v>
      </c>
    </row>
    <row r="836" spans="1:3" hidden="1">
      <c r="A836" s="375" t="s">
        <v>2635</v>
      </c>
      <c r="B836" s="332">
        <v>1.772</v>
      </c>
      <c r="C836" s="332">
        <v>0.47970000000000002</v>
      </c>
    </row>
    <row r="837" spans="1:3" hidden="1">
      <c r="A837" s="375" t="s">
        <v>2639</v>
      </c>
      <c r="B837" s="332">
        <v>1.7315</v>
      </c>
      <c r="C837" s="332">
        <v>0.46789999999999998</v>
      </c>
    </row>
    <row r="838" spans="1:3" hidden="1">
      <c r="A838" s="375" t="s">
        <v>2644</v>
      </c>
      <c r="B838" s="332">
        <v>1.6738</v>
      </c>
      <c r="C838" s="332">
        <v>0.44769999999999999</v>
      </c>
    </row>
    <row r="839" spans="1:3" hidden="1">
      <c r="A839" s="375" t="s">
        <v>2648</v>
      </c>
      <c r="B839" s="332">
        <v>1.6434</v>
      </c>
      <c r="C839" s="332">
        <v>0.4355</v>
      </c>
    </row>
    <row r="840" spans="1:3" hidden="1">
      <c r="A840" s="375" t="s">
        <v>2652</v>
      </c>
      <c r="B840" s="332">
        <v>1.633</v>
      </c>
      <c r="C840" s="332">
        <v>0.43140000000000001</v>
      </c>
    </row>
    <row r="841" spans="1:3" hidden="1">
      <c r="A841" s="375" t="s">
        <v>2657</v>
      </c>
      <c r="B841" s="332">
        <v>1.6229</v>
      </c>
      <c r="C841" s="332">
        <v>0.41949999999999998</v>
      </c>
    </row>
    <row r="842" spans="1:3" hidden="1">
      <c r="A842" s="375" t="s">
        <v>2662</v>
      </c>
      <c r="B842" s="332">
        <v>1.6640999999999999</v>
      </c>
      <c r="C842" s="332">
        <v>0.43049999999999999</v>
      </c>
    </row>
    <row r="843" spans="1:3" hidden="1">
      <c r="A843" s="375" t="s">
        <v>2667</v>
      </c>
      <c r="B843" s="332">
        <v>1.669</v>
      </c>
      <c r="C843" s="332">
        <v>0.42859999999999998</v>
      </c>
    </row>
    <row r="844" spans="1:3" hidden="1">
      <c r="A844" s="375" t="s">
        <v>2672</v>
      </c>
      <c r="B844" s="332">
        <v>1.6657999999999999</v>
      </c>
      <c r="C844" s="332">
        <v>0.42909999999999998</v>
      </c>
    </row>
    <row r="845" spans="1:3" hidden="1">
      <c r="A845" s="375" t="s">
        <v>2675</v>
      </c>
      <c r="B845" s="332">
        <v>1.6675</v>
      </c>
      <c r="C845" s="332">
        <v>0.4279</v>
      </c>
    </row>
    <row r="846" spans="1:3">
      <c r="A846" s="375" t="s">
        <v>2678</v>
      </c>
      <c r="B846" s="332">
        <v>1.6673</v>
      </c>
      <c r="C846" s="332">
        <v>0.44319999999999998</v>
      </c>
    </row>
    <row r="847" spans="1:3">
      <c r="A847" s="375" t="s">
        <v>2683</v>
      </c>
      <c r="B847" s="332">
        <v>1.6354</v>
      </c>
      <c r="C847" s="332">
        <v>0.44059999999999999</v>
      </c>
    </row>
    <row r="848" spans="1:3">
      <c r="A848" s="375" t="s">
        <v>2688</v>
      </c>
      <c r="B848" s="332">
        <v>1.6044</v>
      </c>
      <c r="C848" s="332">
        <v>0.43009999999999998</v>
      </c>
    </row>
    <row r="849" spans="1:3">
      <c r="A849" s="375" t="s">
        <v>3804</v>
      </c>
      <c r="B849" s="332">
        <v>1.5589999999999999</v>
      </c>
      <c r="C849" s="332">
        <v>0.41339999999999999</v>
      </c>
    </row>
    <row r="850" spans="1:3">
      <c r="A850" s="375" t="s">
        <v>2697</v>
      </c>
      <c r="B850" s="332">
        <v>1.5230999999999999</v>
      </c>
      <c r="C850" s="332">
        <v>0.41120000000000001</v>
      </c>
    </row>
    <row r="851" spans="1:3">
      <c r="A851" s="375" t="s">
        <v>2702</v>
      </c>
      <c r="B851" s="332">
        <v>1.58</v>
      </c>
      <c r="C851" s="332">
        <v>0.42759999999999998</v>
      </c>
    </row>
    <row r="852" spans="1:3">
      <c r="A852" s="375" t="s">
        <v>2707</v>
      </c>
      <c r="B852" s="332">
        <v>1.6920999999999999</v>
      </c>
      <c r="C852" s="332">
        <v>0.45319999999999999</v>
      </c>
    </row>
    <row r="853" spans="1:3">
      <c r="A853" s="375" t="s">
        <v>2712</v>
      </c>
      <c r="B853" s="332">
        <v>1.7998000000000001</v>
      </c>
      <c r="C853" s="332">
        <v>0.4824</v>
      </c>
    </row>
    <row r="854" spans="1:3">
      <c r="A854" s="375" t="s">
        <v>2717</v>
      </c>
      <c r="B854" s="332">
        <v>1.8661000000000001</v>
      </c>
      <c r="C854" s="332">
        <v>0.49790000000000001</v>
      </c>
    </row>
    <row r="855" spans="1:3">
      <c r="A855" s="375" t="s">
        <v>2720</v>
      </c>
      <c r="B855" s="332">
        <v>1.8694</v>
      </c>
      <c r="C855" s="332">
        <v>0.48330000000000001</v>
      </c>
    </row>
    <row r="856" spans="1:3">
      <c r="A856" s="375" t="s">
        <v>2725</v>
      </c>
      <c r="B856" s="332">
        <v>1.8532</v>
      </c>
      <c r="C856" s="332">
        <v>0.48449999999999999</v>
      </c>
    </row>
    <row r="857" spans="1:3">
      <c r="A857" s="375" t="s">
        <v>2730</v>
      </c>
      <c r="B857" s="332">
        <v>1.7685999999999999</v>
      </c>
      <c r="C857" s="332">
        <v>0.46489999999999998</v>
      </c>
    </row>
    <row r="858" spans="1:3">
      <c r="A858" s="375" t="s">
        <v>2735</v>
      </c>
      <c r="B858" s="332">
        <v>1.6332</v>
      </c>
      <c r="C858" s="332">
        <v>0.41880000000000001</v>
      </c>
    </row>
    <row r="859" spans="1:3">
      <c r="A859" s="375" t="s">
        <v>2740</v>
      </c>
      <c r="B859" s="332">
        <v>1.6477999999999999</v>
      </c>
      <c r="C859" s="332">
        <v>0.42649999999999999</v>
      </c>
    </row>
    <row r="860" spans="1:3">
      <c r="A860" s="375" t="s">
        <v>2745</v>
      </c>
      <c r="B860" s="332">
        <v>1.8962000000000001</v>
      </c>
      <c r="C860" s="332">
        <v>0.49209999999999998</v>
      </c>
    </row>
    <row r="861" spans="1:3">
      <c r="A861" s="375" t="s">
        <v>2749</v>
      </c>
      <c r="B861" s="332">
        <v>1.9845999999999999</v>
      </c>
      <c r="C861" s="332">
        <v>0.50790000000000002</v>
      </c>
    </row>
    <row r="862" spans="1:3">
      <c r="A862" s="375" t="s">
        <v>2754</v>
      </c>
      <c r="B862" s="332">
        <v>1.8562000000000001</v>
      </c>
      <c r="C862" s="332">
        <v>0.47049999999999997</v>
      </c>
    </row>
    <row r="863" spans="1:3">
      <c r="A863" s="375" t="s">
        <v>2758</v>
      </c>
      <c r="B863" s="332">
        <v>1.6596</v>
      </c>
      <c r="C863" s="332">
        <v>0.42130000000000001</v>
      </c>
    </row>
    <row r="864" spans="1:3">
      <c r="A864" s="375" t="s">
        <v>2763</v>
      </c>
      <c r="B864" s="332">
        <v>1.6109</v>
      </c>
      <c r="C864" s="332">
        <v>0.40789999999999998</v>
      </c>
    </row>
    <row r="865" spans="1:3">
      <c r="A865" s="375" t="s">
        <v>2768</v>
      </c>
      <c r="B865" s="332">
        <v>1.6819999999999999</v>
      </c>
      <c r="C865" s="332">
        <v>0.41870000000000002</v>
      </c>
    </row>
    <row r="866" spans="1:3">
      <c r="A866" s="375" t="s">
        <v>2773</v>
      </c>
      <c r="B866" s="332">
        <v>1.6493</v>
      </c>
      <c r="C866" s="332">
        <v>0.40710000000000002</v>
      </c>
    </row>
    <row r="867" spans="1:3">
      <c r="A867" s="375" t="s">
        <v>2778</v>
      </c>
      <c r="B867" s="332">
        <v>1.6228</v>
      </c>
      <c r="C867" s="332">
        <v>0.40720000000000001</v>
      </c>
    </row>
    <row r="868" spans="1:3">
      <c r="A868" s="375" t="s">
        <v>2783</v>
      </c>
      <c r="B868" s="332">
        <v>1.6487000000000001</v>
      </c>
      <c r="C868" s="332">
        <v>0.42480000000000001</v>
      </c>
    </row>
    <row r="869" spans="1:3">
      <c r="A869" s="375" t="s">
        <v>2788</v>
      </c>
      <c r="B869" s="332">
        <v>1.6174999999999999</v>
      </c>
      <c r="C869" s="332">
        <v>0.41830000000000001</v>
      </c>
    </row>
    <row r="870" spans="1:3">
      <c r="A870" s="375" t="s">
        <v>2792</v>
      </c>
      <c r="B870" s="332">
        <v>1.6105</v>
      </c>
      <c r="C870" s="332">
        <v>0.41739999999999999</v>
      </c>
    </row>
    <row r="871" spans="1:3">
      <c r="A871" s="375" t="s">
        <v>2797</v>
      </c>
      <c r="B871" s="332">
        <v>1.6040000000000001</v>
      </c>
      <c r="C871" s="332">
        <v>0.41789999999999999</v>
      </c>
    </row>
    <row r="872" spans="1:3">
      <c r="A872" s="375" t="s">
        <v>2802</v>
      </c>
      <c r="B872" s="332">
        <v>1.6403000000000001</v>
      </c>
      <c r="C872" s="332">
        <v>0.42870000000000003</v>
      </c>
    </row>
    <row r="873" spans="1:3">
      <c r="A873" s="375" t="s">
        <v>2806</v>
      </c>
      <c r="B873" s="332">
        <v>1.6507000000000001</v>
      </c>
      <c r="C873" s="332">
        <v>0.43819999999999998</v>
      </c>
    </row>
    <row r="874" spans="1:3">
      <c r="A874" s="375" t="s">
        <v>2811</v>
      </c>
      <c r="B874" s="332">
        <v>1.6654</v>
      </c>
      <c r="C874" s="332">
        <v>0.44400000000000001</v>
      </c>
    </row>
    <row r="875" spans="1:3">
      <c r="A875" s="375" t="s">
        <v>2816</v>
      </c>
      <c r="B875" s="332">
        <v>1.7157</v>
      </c>
      <c r="C875" s="332">
        <v>0.45550000000000002</v>
      </c>
    </row>
    <row r="876" spans="1:3">
      <c r="A876" s="375" t="s">
        <v>2821</v>
      </c>
      <c r="B876" s="332">
        <v>1.7253000000000001</v>
      </c>
      <c r="C876" s="332">
        <v>0.45169999999999999</v>
      </c>
    </row>
    <row r="877" spans="1:3">
      <c r="A877" s="375" t="s">
        <v>2826</v>
      </c>
      <c r="B877" s="332">
        <v>1.7441</v>
      </c>
      <c r="C877" s="332">
        <v>0.44140000000000001</v>
      </c>
    </row>
    <row r="878" spans="1:3">
      <c r="A878" s="375" t="s">
        <v>2831</v>
      </c>
      <c r="B878" s="332">
        <v>1.7452000000000001</v>
      </c>
      <c r="C878" s="332">
        <v>0.43690000000000001</v>
      </c>
    </row>
    <row r="879" spans="1:3">
      <c r="A879" s="375" t="s">
        <v>2836</v>
      </c>
      <c r="B879" s="332">
        <v>1.7217</v>
      </c>
      <c r="C879" s="332">
        <v>0.42370000000000002</v>
      </c>
    </row>
    <row r="880" spans="1:3">
      <c r="A880" s="375" t="s">
        <v>2841</v>
      </c>
      <c r="B880" s="332">
        <v>1.6907000000000001</v>
      </c>
      <c r="C880" s="332">
        <v>0.40739999999999998</v>
      </c>
    </row>
    <row r="881" spans="1:3">
      <c r="A881" s="375" t="s">
        <v>2846</v>
      </c>
      <c r="B881" s="332">
        <v>1.7031000000000001</v>
      </c>
      <c r="C881" s="332">
        <v>0.41260000000000002</v>
      </c>
    </row>
    <row r="882" spans="1:3">
      <c r="A882" s="375" t="s">
        <v>2851</v>
      </c>
      <c r="B882" s="332">
        <v>1.6940999999999999</v>
      </c>
      <c r="C882" s="332">
        <v>0.41510000000000002</v>
      </c>
    </row>
    <row r="883" spans="1:3">
      <c r="A883" s="375" t="s">
        <v>2856</v>
      </c>
      <c r="B883" s="332">
        <v>1.7219</v>
      </c>
      <c r="C883" s="332">
        <v>0.41810000000000003</v>
      </c>
    </row>
    <row r="884" spans="1:3">
      <c r="A884" s="375" t="s">
        <v>2861</v>
      </c>
      <c r="B884" s="332">
        <v>1.7471000000000001</v>
      </c>
      <c r="C884" s="332">
        <v>0.41970000000000002</v>
      </c>
    </row>
    <row r="885" spans="1:3">
      <c r="A885" s="375" t="s">
        <v>2866</v>
      </c>
      <c r="B885" s="332">
        <v>1.7685999999999999</v>
      </c>
      <c r="C885" s="332">
        <v>0.4294</v>
      </c>
    </row>
    <row r="886" spans="1:3">
      <c r="A886" s="375" t="s">
        <v>2871</v>
      </c>
      <c r="B886" s="332">
        <v>1.8004</v>
      </c>
      <c r="C886" s="332">
        <v>0.43930000000000002</v>
      </c>
    </row>
    <row r="887" spans="1:3">
      <c r="A887" s="375" t="s">
        <v>2876</v>
      </c>
      <c r="B887" s="332">
        <v>1.8036000000000001</v>
      </c>
      <c r="C887" s="332">
        <v>0.43530000000000002</v>
      </c>
    </row>
    <row r="888" spans="1:3">
      <c r="A888" s="375" t="s">
        <v>2881</v>
      </c>
      <c r="B888" s="332">
        <v>1.8221000000000001</v>
      </c>
      <c r="C888" s="332">
        <v>0.4491</v>
      </c>
    </row>
    <row r="889" spans="1:3">
      <c r="A889" s="375" t="s">
        <v>2886</v>
      </c>
      <c r="B889" s="332">
        <v>1.8571</v>
      </c>
      <c r="C889" s="332">
        <v>0.46460000000000001</v>
      </c>
    </row>
    <row r="890" spans="1:3">
      <c r="A890" s="375" t="s">
        <v>2891</v>
      </c>
      <c r="B890" s="332">
        <v>1.8745000000000001</v>
      </c>
      <c r="C890" s="332">
        <v>0.46110000000000001</v>
      </c>
    </row>
    <row r="891" spans="1:3">
      <c r="A891" s="375" t="s">
        <v>2895</v>
      </c>
      <c r="B891" s="332">
        <v>1.8784000000000001</v>
      </c>
      <c r="C891" s="332">
        <v>0.45029999999999998</v>
      </c>
    </row>
    <row r="892" spans="1:3">
      <c r="A892" s="375" t="s">
        <v>2899</v>
      </c>
      <c r="B892" s="332">
        <v>1.9064000000000001</v>
      </c>
      <c r="C892" s="332">
        <v>0.45419999999999999</v>
      </c>
    </row>
    <row r="893" spans="1:3">
      <c r="A893" s="375" t="s">
        <v>2904</v>
      </c>
      <c r="B893" s="332">
        <v>1.9611000000000001</v>
      </c>
      <c r="C893" s="332">
        <v>0.46329999999999999</v>
      </c>
    </row>
    <row r="894" spans="1:3">
      <c r="A894" s="375" t="s">
        <v>2909</v>
      </c>
      <c r="B894" s="332">
        <v>2.0097</v>
      </c>
      <c r="C894" s="332">
        <v>0.47939999999999999</v>
      </c>
    </row>
    <row r="895" spans="1:3">
      <c r="A895" s="375" t="s">
        <v>2914</v>
      </c>
      <c r="B895" s="332">
        <v>1.9933000000000001</v>
      </c>
      <c r="C895" s="332">
        <v>0.48370000000000002</v>
      </c>
    </row>
    <row r="896" spans="1:3">
      <c r="A896" s="375" t="s">
        <v>2919</v>
      </c>
      <c r="B896" s="332">
        <v>1.9902</v>
      </c>
      <c r="C896" s="332">
        <v>0.48899999999999999</v>
      </c>
    </row>
    <row r="897" spans="1:3">
      <c r="A897" s="375" t="s">
        <v>2922</v>
      </c>
      <c r="B897" s="332">
        <v>2.0158999999999998</v>
      </c>
      <c r="C897" s="332">
        <v>0.49630000000000002</v>
      </c>
    </row>
    <row r="898" spans="1:3">
      <c r="A898" s="375" t="s">
        <v>2925</v>
      </c>
      <c r="B898" s="332">
        <v>2.0453999999999999</v>
      </c>
      <c r="C898" s="332">
        <v>0.50749999999999995</v>
      </c>
    </row>
    <row r="899" spans="1:3">
      <c r="A899" s="375" t="s">
        <v>2930</v>
      </c>
      <c r="B899" s="332">
        <v>2.0678999999999998</v>
      </c>
      <c r="C899" s="332">
        <v>0.5081</v>
      </c>
    </row>
    <row r="900" spans="1:3">
      <c r="A900" s="375" t="s">
        <v>2935</v>
      </c>
      <c r="B900" s="332">
        <v>2.0687000000000002</v>
      </c>
      <c r="C900" s="332">
        <v>0.49730000000000002</v>
      </c>
    </row>
    <row r="901" spans="1:3">
      <c r="A901" s="375" t="s">
        <v>2940</v>
      </c>
      <c r="B901" s="332">
        <v>2.0617999999999999</v>
      </c>
      <c r="C901" s="332">
        <v>0.4929</v>
      </c>
    </row>
    <row r="902" spans="1:3">
      <c r="A902" s="375" t="s">
        <v>2945</v>
      </c>
      <c r="B902" s="332">
        <v>2.0861000000000001</v>
      </c>
      <c r="C902" s="332">
        <v>0.49280000000000002</v>
      </c>
    </row>
    <row r="903" spans="1:3">
      <c r="A903" s="375" t="s">
        <v>2950</v>
      </c>
      <c r="B903" s="332">
        <v>2.1074999999999999</v>
      </c>
      <c r="C903" s="332">
        <v>0.49370000000000003</v>
      </c>
    </row>
    <row r="904" spans="1:3">
      <c r="A904" s="375" t="s">
        <v>2955</v>
      </c>
      <c r="B904" s="332">
        <v>2.1202999999999999</v>
      </c>
      <c r="C904" s="332">
        <v>0.48980000000000001</v>
      </c>
    </row>
    <row r="905" spans="1:3">
      <c r="A905" s="375" t="s">
        <v>2960</v>
      </c>
      <c r="B905" s="332">
        <v>2.1288999999999998</v>
      </c>
      <c r="C905" s="332">
        <v>0.48759999999999998</v>
      </c>
    </row>
    <row r="906" spans="1:3">
      <c r="A906" s="375" t="s">
        <v>2963</v>
      </c>
      <c r="B906" s="332">
        <v>2.1354000000000002</v>
      </c>
      <c r="C906" s="332">
        <v>0.47799999999999998</v>
      </c>
    </row>
    <row r="907" spans="1:3">
      <c r="A907" s="375" t="s">
        <v>2968</v>
      </c>
      <c r="B907" s="332">
        <v>2.1078000000000001</v>
      </c>
      <c r="C907" s="332">
        <v>0.4612</v>
      </c>
    </row>
    <row r="908" spans="1:3">
      <c r="A908" s="375" t="s">
        <v>2973</v>
      </c>
      <c r="B908" s="332">
        <v>1.9437</v>
      </c>
      <c r="C908" s="332">
        <v>0.40849999999999997</v>
      </c>
    </row>
    <row r="909" spans="1:3">
      <c r="A909" s="375" t="s">
        <v>2978</v>
      </c>
      <c r="B909" s="332">
        <v>1.6720999999999999</v>
      </c>
      <c r="C909" s="332">
        <v>0.3291</v>
      </c>
    </row>
    <row r="910" spans="1:3">
      <c r="A910" s="375" t="s">
        <v>2983</v>
      </c>
      <c r="B910" s="332">
        <v>1.5137</v>
      </c>
      <c r="C910" s="332">
        <v>0.29909999999999998</v>
      </c>
    </row>
    <row r="911" spans="1:3">
      <c r="A911" s="375" t="s">
        <v>2988</v>
      </c>
      <c r="B911" s="332">
        <v>1.3048999999999999</v>
      </c>
      <c r="C911" s="332">
        <v>0.24890000000000001</v>
      </c>
    </row>
    <row r="912" spans="1:3">
      <c r="A912" s="375" t="s">
        <v>2992</v>
      </c>
      <c r="B912" s="332">
        <v>1.399</v>
      </c>
      <c r="C912" s="332">
        <v>0.26939999999999997</v>
      </c>
    </row>
    <row r="913" spans="1:3">
      <c r="A913" s="375" t="s">
        <v>2997</v>
      </c>
      <c r="B913" s="332">
        <v>1.4544999999999999</v>
      </c>
      <c r="C913" s="332">
        <v>0.27860000000000001</v>
      </c>
    </row>
    <row r="914" spans="1:3">
      <c r="A914" s="375" t="s">
        <v>3001</v>
      </c>
      <c r="B914" s="332">
        <v>1.3003</v>
      </c>
      <c r="C914" s="332">
        <v>0.23760000000000001</v>
      </c>
    </row>
    <row r="915" spans="1:3">
      <c r="A915" s="375" t="s">
        <v>3005</v>
      </c>
      <c r="B915" s="332">
        <v>1.327</v>
      </c>
      <c r="C915" s="332">
        <v>0.2412</v>
      </c>
    </row>
    <row r="916" spans="1:3">
      <c r="A916" s="375" t="s">
        <v>3010</v>
      </c>
      <c r="B916" s="332">
        <v>1.3825000000000001</v>
      </c>
      <c r="C916" s="332">
        <v>0.24299999999999999</v>
      </c>
    </row>
    <row r="917" spans="1:3">
      <c r="A917" s="375" t="s">
        <v>3015</v>
      </c>
      <c r="B917" s="332">
        <v>1.3931</v>
      </c>
      <c r="C917" s="332">
        <v>0.2379</v>
      </c>
    </row>
    <row r="918" spans="1:3">
      <c r="A918" s="375" t="s">
        <v>3020</v>
      </c>
      <c r="B918" s="332">
        <v>1.4348000000000001</v>
      </c>
      <c r="C918" s="332">
        <v>0.25369999999999998</v>
      </c>
    </row>
    <row r="919" spans="1:3">
      <c r="A919" s="375" t="s">
        <v>3025</v>
      </c>
      <c r="B919" s="332">
        <v>1.5303</v>
      </c>
      <c r="C919" s="332">
        <v>0.28560000000000002</v>
      </c>
    </row>
    <row r="920" spans="1:3">
      <c r="A920" s="375" t="s">
        <v>3030</v>
      </c>
      <c r="B920" s="332">
        <v>1.6220000000000001</v>
      </c>
      <c r="C920" s="332">
        <v>0.31490000000000001</v>
      </c>
    </row>
    <row r="921" spans="1:3">
      <c r="A921" s="375" t="s">
        <v>3034</v>
      </c>
      <c r="B921" s="332">
        <v>1.6746000000000001</v>
      </c>
      <c r="C921" s="332">
        <v>0.33960000000000001</v>
      </c>
    </row>
    <row r="922" spans="1:3">
      <c r="A922" s="375" t="s">
        <v>3039</v>
      </c>
      <c r="B922" s="332">
        <v>1.6607000000000001</v>
      </c>
      <c r="C922" s="332">
        <v>0.31540000000000001</v>
      </c>
    </row>
    <row r="923" spans="1:3">
      <c r="A923" s="375" t="s">
        <v>3044</v>
      </c>
      <c r="B923" s="332">
        <v>1.6166</v>
      </c>
      <c r="C923" s="332">
        <v>0.30480000000000002</v>
      </c>
    </row>
    <row r="924" spans="1:3">
      <c r="A924" s="375" t="s">
        <v>3049</v>
      </c>
      <c r="B924" s="332">
        <v>1.5992</v>
      </c>
      <c r="C924" s="332">
        <v>0.29770000000000002</v>
      </c>
    </row>
    <row r="925" spans="1:3">
      <c r="A925" s="375" t="s">
        <v>3054</v>
      </c>
      <c r="B925" s="332">
        <v>1.6101000000000001</v>
      </c>
      <c r="C925" s="332">
        <v>0.30130000000000001</v>
      </c>
    </row>
    <row r="926" spans="1:3">
      <c r="A926" s="375" t="s">
        <v>3059</v>
      </c>
      <c r="B926" s="332">
        <v>1.6206</v>
      </c>
      <c r="C926" s="332">
        <v>0.30230000000000001</v>
      </c>
    </row>
    <row r="927" spans="1:3">
      <c r="A927" s="375" t="s">
        <v>3064</v>
      </c>
      <c r="B927" s="332">
        <v>1.6619999999999999</v>
      </c>
      <c r="C927" s="332">
        <v>0.31879999999999997</v>
      </c>
    </row>
    <row r="928" spans="1:3">
      <c r="A928" s="375" t="s">
        <v>3069</v>
      </c>
      <c r="B928" s="332">
        <v>1.6919999999999999</v>
      </c>
      <c r="C928" s="332">
        <v>0.3271</v>
      </c>
    </row>
    <row r="929" spans="1:3">
      <c r="A929" s="375" t="s">
        <v>3074</v>
      </c>
      <c r="B929" s="332">
        <v>1.6735</v>
      </c>
      <c r="C929" s="332">
        <v>0.31340000000000001</v>
      </c>
    </row>
    <row r="930" spans="1:3">
      <c r="A930" s="375" t="s">
        <v>3079</v>
      </c>
      <c r="B930" s="332">
        <v>1.6613</v>
      </c>
      <c r="C930" s="332">
        <v>0.30630000000000002</v>
      </c>
    </row>
    <row r="931" spans="1:3">
      <c r="A931" s="375" t="s">
        <v>3084</v>
      </c>
      <c r="B931" s="332">
        <v>1.7293000000000001</v>
      </c>
      <c r="C931" s="332">
        <v>0.31259999999999999</v>
      </c>
    </row>
    <row r="932" spans="1:3">
      <c r="A932" s="375" t="s">
        <v>3089</v>
      </c>
      <c r="B932" s="332">
        <v>1.8095000000000001</v>
      </c>
      <c r="C932" s="332">
        <v>0.3266</v>
      </c>
    </row>
    <row r="933" spans="1:3">
      <c r="A933" s="375" t="s">
        <v>3094</v>
      </c>
      <c r="B933" s="332">
        <v>1.8150999999999999</v>
      </c>
      <c r="C933" s="332">
        <v>0.33839999999999998</v>
      </c>
    </row>
    <row r="934" spans="1:3">
      <c r="A934" s="375" t="s">
        <v>3098</v>
      </c>
      <c r="B934" s="332">
        <v>1.7741</v>
      </c>
      <c r="C934" s="332">
        <v>0.3332</v>
      </c>
    </row>
    <row r="935" spans="1:3">
      <c r="A935" s="375" t="s">
        <v>3103</v>
      </c>
      <c r="B935" s="332">
        <v>1.7616000000000001</v>
      </c>
      <c r="C935" s="332">
        <v>0.33350000000000002</v>
      </c>
    </row>
    <row r="936" spans="1:3">
      <c r="A936" s="375" t="s">
        <v>3108</v>
      </c>
      <c r="B936" s="332">
        <v>1.829</v>
      </c>
      <c r="C936" s="332">
        <v>0.33250000000000002</v>
      </c>
    </row>
    <row r="937" spans="1:3">
      <c r="A937" s="375" t="s">
        <v>3113</v>
      </c>
      <c r="B937" s="332">
        <v>1.8642000000000001</v>
      </c>
      <c r="C937" s="332">
        <v>0.3306</v>
      </c>
    </row>
    <row r="938" spans="1:3">
      <c r="A938" s="375" t="s">
        <v>3118</v>
      </c>
      <c r="B938" s="332">
        <v>1.8945000000000001</v>
      </c>
      <c r="C938" s="332">
        <v>0.33950000000000002</v>
      </c>
    </row>
    <row r="939" spans="1:3">
      <c r="A939" s="375" t="s">
        <v>3122</v>
      </c>
      <c r="B939" s="332">
        <v>2.0148999999999999</v>
      </c>
      <c r="C939" s="332">
        <v>0.35930000000000001</v>
      </c>
    </row>
    <row r="940" spans="1:3">
      <c r="A940" s="375" t="s">
        <v>3127</v>
      </c>
      <c r="B940" s="332">
        <v>2.0451999999999999</v>
      </c>
      <c r="C940" s="332">
        <v>0.36480000000000001</v>
      </c>
    </row>
    <row r="941" spans="1:3">
      <c r="A941" s="375" t="s">
        <v>3132</v>
      </c>
      <c r="B941" s="332">
        <v>2.0569999999999999</v>
      </c>
      <c r="C941" s="332">
        <v>0.3604</v>
      </c>
    </row>
    <row r="942" spans="1:3">
      <c r="A942" s="375" t="s">
        <v>3136</v>
      </c>
      <c r="B942" s="332">
        <v>2.0539999999999998</v>
      </c>
      <c r="C942" s="332">
        <v>0.36759999999999998</v>
      </c>
    </row>
    <row r="943" spans="1:3">
      <c r="A943" s="375" t="s">
        <v>3141</v>
      </c>
      <c r="B943" s="332">
        <v>2.0619999999999998</v>
      </c>
      <c r="C943" s="332">
        <v>0.37969999999999998</v>
      </c>
    </row>
    <row r="944" spans="1:3">
      <c r="A944" s="375" t="s">
        <v>3146</v>
      </c>
      <c r="B944" s="332">
        <v>2.0743999999999998</v>
      </c>
      <c r="C944" s="332">
        <v>0.38700000000000001</v>
      </c>
    </row>
    <row r="945" spans="1:3">
      <c r="A945" s="375" t="s">
        <v>3151</v>
      </c>
      <c r="B945" s="332">
        <v>2.0707</v>
      </c>
      <c r="C945" s="332">
        <v>0.38629999999999998</v>
      </c>
    </row>
    <row r="946" spans="1:3">
      <c r="A946" s="375" t="s">
        <v>3156</v>
      </c>
      <c r="B946" s="332">
        <v>2.0548000000000002</v>
      </c>
      <c r="C946" s="332">
        <v>0.39369999999999999</v>
      </c>
    </row>
    <row r="947" spans="1:3">
      <c r="A947" s="375" t="s">
        <v>3161</v>
      </c>
      <c r="B947" s="332">
        <v>2.0512000000000001</v>
      </c>
      <c r="C947" s="332">
        <v>0.40239999999999998</v>
      </c>
    </row>
    <row r="948" spans="1:3">
      <c r="A948" s="375" t="s">
        <v>3166</v>
      </c>
      <c r="B948" s="332">
        <v>2.0379999999999998</v>
      </c>
      <c r="C948" s="332">
        <v>0.39979999999999999</v>
      </c>
    </row>
    <row r="949" spans="1:3">
      <c r="A949" s="375" t="s">
        <v>3169</v>
      </c>
      <c r="B949" s="332">
        <v>2.0402999999999998</v>
      </c>
      <c r="C949" s="332">
        <v>0.3952</v>
      </c>
    </row>
    <row r="950" spans="1:3">
      <c r="A950" s="375" t="s">
        <v>3172</v>
      </c>
      <c r="B950" s="332">
        <v>2.0466000000000002</v>
      </c>
      <c r="C950" s="332">
        <v>0.39340000000000003</v>
      </c>
    </row>
    <row r="951" spans="1:3">
      <c r="A951" s="375" t="s">
        <v>3177</v>
      </c>
      <c r="B951" s="332">
        <v>2.0638999999999998</v>
      </c>
      <c r="C951" s="332">
        <v>0.38779999999999998</v>
      </c>
    </row>
    <row r="952" spans="1:3">
      <c r="A952" s="375" t="s">
        <v>3182</v>
      </c>
      <c r="B952" s="332">
        <v>2.0737000000000001</v>
      </c>
      <c r="C952" s="332">
        <v>0.3896</v>
      </c>
    </row>
    <row r="953" spans="1:3">
      <c r="A953" s="375" t="s">
        <v>3187</v>
      </c>
      <c r="B953" s="332">
        <v>2.1080999999999999</v>
      </c>
      <c r="C953" s="332">
        <v>0.39350000000000002</v>
      </c>
    </row>
    <row r="954" spans="1:3">
      <c r="A954" s="375" t="s">
        <v>3191</v>
      </c>
      <c r="B954" s="332">
        <v>2.1272000000000002</v>
      </c>
      <c r="C954" s="332">
        <v>0.39169999999999999</v>
      </c>
    </row>
    <row r="955" spans="1:3">
      <c r="A955" s="375" t="s">
        <v>3196</v>
      </c>
      <c r="B955" s="332">
        <v>2.1320999999999999</v>
      </c>
      <c r="C955" s="332">
        <v>0.3947</v>
      </c>
    </row>
    <row r="956" spans="1:3">
      <c r="A956" s="375" t="s">
        <v>3201</v>
      </c>
      <c r="B956" s="332">
        <v>2.2473999999999998</v>
      </c>
      <c r="C956" s="332">
        <v>0.41770000000000002</v>
      </c>
    </row>
    <row r="957" spans="1:3">
      <c r="A957" s="375" t="s">
        <v>3204</v>
      </c>
      <c r="B957" s="332">
        <v>2.5268000000000002</v>
      </c>
      <c r="C957" s="332">
        <v>0.46600000000000003</v>
      </c>
    </row>
    <row r="958" spans="1:3">
      <c r="A958" s="375" t="s">
        <v>3209</v>
      </c>
      <c r="B958" s="332">
        <v>2.71</v>
      </c>
      <c r="C958" s="332">
        <v>0.49430000000000002</v>
      </c>
    </row>
    <row r="959" spans="1:3">
      <c r="A959" s="375" t="s">
        <v>3214</v>
      </c>
      <c r="B959" s="332">
        <v>2.9070999999999998</v>
      </c>
      <c r="C959" s="332">
        <v>0.51229999999999998</v>
      </c>
    </row>
    <row r="960" spans="1:3">
      <c r="A960" s="375" t="s">
        <v>3219</v>
      </c>
      <c r="B960" s="332">
        <v>2.9058999999999999</v>
      </c>
      <c r="C960" s="332">
        <v>0.5131</v>
      </c>
    </row>
    <row r="961" spans="1:4">
      <c r="A961" s="375" t="s">
        <v>3224</v>
      </c>
      <c r="B961" s="332">
        <v>2.7414000000000001</v>
      </c>
      <c r="C961" s="332">
        <v>0.49149999999999999</v>
      </c>
    </row>
    <row r="962" spans="1:4">
      <c r="A962" s="375" t="s">
        <v>3229</v>
      </c>
      <c r="B962" s="332">
        <v>2.3071000000000002</v>
      </c>
      <c r="C962" s="332">
        <v>0.41120000000000001</v>
      </c>
    </row>
    <row r="963" spans="1:4">
      <c r="A963" s="375" t="s">
        <v>3233</v>
      </c>
      <c r="B963" s="332">
        <v>2.3159999999999998</v>
      </c>
      <c r="C963" s="332">
        <v>0.40550000000000003</v>
      </c>
    </row>
    <row r="964" spans="1:4">
      <c r="A964" s="375" t="s">
        <v>3238</v>
      </c>
      <c r="B964" s="332">
        <v>2.3740000000000001</v>
      </c>
      <c r="C964" s="332">
        <v>0.4214</v>
      </c>
    </row>
    <row r="965" spans="1:4">
      <c r="A965" s="375" t="s">
        <v>3243</v>
      </c>
      <c r="B965" s="332">
        <v>2.5851999999999999</v>
      </c>
      <c r="C965" s="332">
        <v>0.45660000000000001</v>
      </c>
    </row>
    <row r="966" spans="1:4">
      <c r="A966" s="375" t="s">
        <v>3247</v>
      </c>
      <c r="B966" s="332">
        <v>2.6747000000000001</v>
      </c>
      <c r="C966" s="332">
        <v>0.48459999999999998</v>
      </c>
    </row>
    <row r="967" spans="1:4">
      <c r="A967" s="376" t="s">
        <v>3252</v>
      </c>
      <c r="B967" s="332">
        <v>2.6589</v>
      </c>
      <c r="C967" s="332">
        <v>0.49099999999999999</v>
      </c>
      <c r="D967" s="102">
        <f>100-(B967*100)/B966</f>
        <v>0.59072045463042855</v>
      </c>
    </row>
    <row r="968" spans="1:4">
      <c r="A968" s="377" t="s">
        <v>3257</v>
      </c>
      <c r="B968" s="64">
        <v>2.9260999999999999</v>
      </c>
      <c r="C968" s="64">
        <v>0.54749999999999999</v>
      </c>
    </row>
    <row r="969" spans="1:4">
      <c r="A969" s="377" t="s">
        <v>3262</v>
      </c>
      <c r="B969" s="64">
        <v>3.0488</v>
      </c>
      <c r="C969" s="64">
        <v>0.57920000000000005</v>
      </c>
    </row>
    <row r="970" spans="1:4">
      <c r="A970" s="377">
        <v>44337</v>
      </c>
      <c r="B970" s="64">
        <v>2.9106999999999998</v>
      </c>
      <c r="C970" s="64">
        <v>0.55030000000000001</v>
      </c>
    </row>
    <row r="971" spans="1:4">
      <c r="A971" s="377">
        <v>44344</v>
      </c>
      <c r="B971" s="64">
        <v>2.8782999999999999</v>
      </c>
      <c r="C971" s="64">
        <v>0.54430000000000001</v>
      </c>
      <c r="D971" s="102">
        <f t="shared" ref="D971:D1008" si="0">100-(B971*100)/B970</f>
        <v>1.1131342975916425</v>
      </c>
    </row>
    <row r="972" spans="1:4">
      <c r="A972" s="377">
        <v>44351</v>
      </c>
      <c r="B972" s="64">
        <v>2.9983</v>
      </c>
      <c r="C972" s="64">
        <v>0.58479999999999999</v>
      </c>
      <c r="D972" s="102">
        <f t="shared" si="0"/>
        <v>-4.169127610047596</v>
      </c>
    </row>
    <row r="973" spans="1:4">
      <c r="A973" s="377">
        <v>44358</v>
      </c>
      <c r="B973" s="64">
        <v>3.0004</v>
      </c>
      <c r="C973" s="64">
        <v>0.59230000000000005</v>
      </c>
      <c r="D973" s="102">
        <f t="shared" si="0"/>
        <v>-7.0039689157198382E-2</v>
      </c>
    </row>
    <row r="974" spans="1:4">
      <c r="A974" s="377">
        <v>44365</v>
      </c>
      <c r="B974" s="64">
        <v>2.8753000000000002</v>
      </c>
      <c r="C974" s="64">
        <v>0.56930000000000003</v>
      </c>
      <c r="D974" s="102">
        <f t="shared" si="0"/>
        <v>4.1694440741234331</v>
      </c>
    </row>
    <row r="975" spans="1:4">
      <c r="A975" s="377">
        <v>44372</v>
      </c>
      <c r="B975" s="64">
        <v>2.8056999999999999</v>
      </c>
      <c r="C975" s="64">
        <v>0.5655</v>
      </c>
      <c r="D975" s="102">
        <f t="shared" si="0"/>
        <v>2.4206169790978436</v>
      </c>
    </row>
    <row r="976" spans="1:4">
      <c r="A976" s="377">
        <v>44379</v>
      </c>
      <c r="B976" s="64">
        <v>2.8338999999999999</v>
      </c>
      <c r="C976" s="64">
        <v>0.56830000000000003</v>
      </c>
      <c r="D976" s="102">
        <f t="shared" si="0"/>
        <v>-1.005096767295143</v>
      </c>
    </row>
    <row r="977" spans="1:4">
      <c r="A977" s="377">
        <v>44385</v>
      </c>
      <c r="B977" s="64">
        <v>2.9235000000000002</v>
      </c>
      <c r="C977" s="64">
        <v>0.56299999999999994</v>
      </c>
      <c r="D977" s="102">
        <f t="shared" si="0"/>
        <v>-3.1617205970570694</v>
      </c>
    </row>
    <row r="978" spans="1:4">
      <c r="A978" s="377">
        <v>44393</v>
      </c>
      <c r="B978" s="64">
        <v>2.9618000000000002</v>
      </c>
      <c r="C978" s="64">
        <v>0.57720000000000005</v>
      </c>
      <c r="D978" s="102">
        <f t="shared" si="0"/>
        <v>-1.3100735419873359</v>
      </c>
    </row>
    <row r="979" spans="1:4">
      <c r="A979" s="377">
        <v>44400</v>
      </c>
      <c r="B979" s="64">
        <v>2.9116</v>
      </c>
      <c r="C979" s="64">
        <v>0.55810000000000004</v>
      </c>
      <c r="D979" s="102">
        <f t="shared" si="0"/>
        <v>1.6949152542373014</v>
      </c>
    </row>
    <row r="980" spans="1:4">
      <c r="A980" s="377">
        <v>44407</v>
      </c>
      <c r="B980" s="64">
        <v>2.9674999999999998</v>
      </c>
      <c r="C980" s="64">
        <v>0.57640000000000002</v>
      </c>
      <c r="D980" s="102">
        <f t="shared" si="0"/>
        <v>-1.9199065805742492</v>
      </c>
    </row>
    <row r="981" spans="1:4">
      <c r="A981" s="377">
        <v>44414</v>
      </c>
      <c r="B981" s="64">
        <v>3.0318000000000001</v>
      </c>
      <c r="C981" s="64">
        <v>0.58350000000000002</v>
      </c>
      <c r="D981" s="102">
        <f t="shared" si="0"/>
        <v>-2.1668070766638721</v>
      </c>
    </row>
    <row r="982" spans="1:4">
      <c r="A982" s="377">
        <v>44421</v>
      </c>
      <c r="B982" s="64">
        <v>3.1381999999999999</v>
      </c>
      <c r="C982" s="64">
        <v>0.5998</v>
      </c>
      <c r="D982" s="102">
        <f t="shared" si="0"/>
        <v>-3.5094663236361185</v>
      </c>
    </row>
    <row r="983" spans="1:4">
      <c r="A983" s="377">
        <v>44428</v>
      </c>
      <c r="B983" s="64">
        <v>3.1806000000000001</v>
      </c>
      <c r="C983" s="64">
        <v>0.59540000000000004</v>
      </c>
      <c r="D983" s="102">
        <f t="shared" si="0"/>
        <v>-1.3510929832388001</v>
      </c>
    </row>
    <row r="984" spans="1:4">
      <c r="A984" s="377">
        <v>44435</v>
      </c>
      <c r="B984" s="64">
        <v>3.1878000000000002</v>
      </c>
      <c r="C984" s="64">
        <v>0.60629999999999995</v>
      </c>
      <c r="D984" s="102">
        <f t="shared" si="0"/>
        <v>-0.22637238256933756</v>
      </c>
    </row>
    <row r="985" spans="1:4">
      <c r="A985" s="377">
        <v>44442</v>
      </c>
      <c r="B985" s="64">
        <v>3.2244999999999999</v>
      </c>
      <c r="C985" s="64">
        <v>0.224</v>
      </c>
      <c r="D985" s="102">
        <f t="shared" si="0"/>
        <v>-1.1512641947424527</v>
      </c>
    </row>
    <row r="986" spans="1:4">
      <c r="A986" s="377">
        <v>44449</v>
      </c>
      <c r="B986" s="64">
        <v>3.2364999999999999</v>
      </c>
      <c r="C986" s="64">
        <v>0.61470000000000002</v>
      </c>
      <c r="D986" s="102">
        <f t="shared" si="0"/>
        <v>-0.37215072104201852</v>
      </c>
    </row>
    <row r="987" spans="1:4">
      <c r="A987" s="377">
        <v>44456</v>
      </c>
      <c r="B987" s="64">
        <v>3.2635000000000001</v>
      </c>
      <c r="C987" s="64">
        <v>0.62060000000000004</v>
      </c>
      <c r="D987" s="102">
        <f t="shared" si="0"/>
        <v>-0.83423451259076842</v>
      </c>
    </row>
    <row r="988" spans="1:4">
      <c r="A988" s="377">
        <v>44463</v>
      </c>
      <c r="B988" s="64">
        <v>3.2999000000000001</v>
      </c>
      <c r="C988" s="64">
        <v>0.62060000000000004</v>
      </c>
      <c r="D988" s="102">
        <f t="shared" si="0"/>
        <v>-1.1153669373372139</v>
      </c>
    </row>
    <row r="989" spans="1:4">
      <c r="A989" s="377">
        <v>44470</v>
      </c>
      <c r="B989" s="64">
        <v>3.2921999999999998</v>
      </c>
      <c r="C989" s="64">
        <v>0.6089</v>
      </c>
      <c r="D989" s="102">
        <f t="shared" si="0"/>
        <v>0.23334040425469027</v>
      </c>
    </row>
    <row r="990" spans="1:4">
      <c r="A990" s="377">
        <v>44477</v>
      </c>
      <c r="B990" s="64">
        <v>3.3411</v>
      </c>
      <c r="C990" s="64">
        <v>0.60919999999999996</v>
      </c>
      <c r="D990" s="102">
        <f t="shared" si="0"/>
        <v>-1.4853289593584975</v>
      </c>
    </row>
    <row r="991" spans="1:4">
      <c r="A991" s="377">
        <v>44484</v>
      </c>
      <c r="B991" s="64">
        <v>3.4291999999999998</v>
      </c>
      <c r="C991" s="64">
        <v>0.62280000000000002</v>
      </c>
      <c r="D991" s="102">
        <f t="shared" si="0"/>
        <v>-2.6368561252282063</v>
      </c>
    </row>
    <row r="992" spans="1:4">
      <c r="A992" s="377">
        <v>44491</v>
      </c>
      <c r="B992" s="64">
        <v>3.5495000000000001</v>
      </c>
      <c r="C992" s="64">
        <v>0.63519999999999999</v>
      </c>
      <c r="D992" s="102">
        <f t="shared" si="0"/>
        <v>-3.5081068470780394</v>
      </c>
    </row>
    <row r="993" spans="1:10">
      <c r="A993" s="377">
        <v>44498</v>
      </c>
      <c r="B993" s="64">
        <v>3.8279999999999998</v>
      </c>
      <c r="C993" s="64">
        <v>0.68459999999999999</v>
      </c>
      <c r="D993" s="102">
        <f t="shared" si="0"/>
        <v>-7.8461755176785459</v>
      </c>
    </row>
    <row r="994" spans="1:10">
      <c r="A994" s="377">
        <v>44505</v>
      </c>
      <c r="B994" s="64">
        <v>3.8917999999999999</v>
      </c>
      <c r="C994" s="64">
        <v>0.68520000000000003</v>
      </c>
      <c r="D994" s="102">
        <f t="shared" si="0"/>
        <v>-1.6666666666666714</v>
      </c>
    </row>
    <row r="995" spans="1:10">
      <c r="A995" s="377">
        <v>44512</v>
      </c>
      <c r="B995" s="64">
        <v>3.8098999999999998</v>
      </c>
      <c r="C995" s="64">
        <v>0.69569999999999999</v>
      </c>
      <c r="D995" s="102">
        <f t="shared" si="0"/>
        <v>2.1044246878051212</v>
      </c>
    </row>
    <row r="996" spans="1:10">
      <c r="A996" s="377">
        <v>44519</v>
      </c>
      <c r="B996" s="64">
        <v>3.6562999999999999</v>
      </c>
      <c r="C996" s="64">
        <v>0.65910000000000002</v>
      </c>
      <c r="D996" s="102">
        <f t="shared" si="0"/>
        <v>4.0316018793144082</v>
      </c>
    </row>
    <row r="997" spans="1:10">
      <c r="A997" s="377">
        <v>44526</v>
      </c>
      <c r="B997" s="64">
        <v>3.5350999999999999</v>
      </c>
      <c r="C997" s="64">
        <v>0.63229999999999997</v>
      </c>
      <c r="D997" s="102">
        <f t="shared" si="0"/>
        <v>3.3148264639116007</v>
      </c>
    </row>
    <row r="998" spans="1:10">
      <c r="A998" s="377">
        <v>44533</v>
      </c>
      <c r="B998" s="64">
        <v>3.4594</v>
      </c>
      <c r="C998" s="64">
        <v>0.61219999999999997</v>
      </c>
      <c r="D998" s="102">
        <f t="shared" si="0"/>
        <v>2.1413821391191163</v>
      </c>
    </row>
    <row r="999" spans="1:10">
      <c r="A999" s="377">
        <v>44540</v>
      </c>
      <c r="B999" s="64">
        <v>3.3201999999999998</v>
      </c>
      <c r="C999" s="64">
        <v>0.59209999999999996</v>
      </c>
      <c r="D999" s="102">
        <f t="shared" si="0"/>
        <v>4.023819159391806</v>
      </c>
    </row>
    <row r="1000" spans="1:10" ht="14.65" thickBot="1">
      <c r="A1000" s="377">
        <v>44547</v>
      </c>
      <c r="B1000" s="64">
        <v>3.3567</v>
      </c>
      <c r="C1000" s="64">
        <v>0.59009999999999996</v>
      </c>
      <c r="D1000" s="102">
        <f t="shared" si="0"/>
        <v>-1.0993313655803973</v>
      </c>
      <c r="G1000" s="470"/>
      <c r="H1000" s="471"/>
      <c r="I1000" s="470"/>
      <c r="J1000" s="470"/>
    </row>
    <row r="1001" spans="1:10" ht="22.9" thickBot="1">
      <c r="A1001" s="377">
        <v>44553</v>
      </c>
      <c r="B1001" s="64">
        <v>3.3397999999999999</v>
      </c>
      <c r="C1001" s="64">
        <v>0.5857</v>
      </c>
      <c r="D1001" s="102">
        <f t="shared" si="0"/>
        <v>0.5034706705991141</v>
      </c>
      <c r="G1001" s="470" t="s">
        <v>3805</v>
      </c>
      <c r="H1001" s="471">
        <v>28383</v>
      </c>
      <c r="I1001" s="470" t="s">
        <v>3806</v>
      </c>
      <c r="J1001" s="470" t="s">
        <v>3807</v>
      </c>
    </row>
    <row r="1002" spans="1:10" ht="22.9" thickBot="1">
      <c r="A1002" s="377">
        <v>44560</v>
      </c>
      <c r="B1002" s="64">
        <v>3.3349000000000002</v>
      </c>
      <c r="C1002" s="64">
        <v>0.59179999999999999</v>
      </c>
      <c r="D1002" s="102">
        <f t="shared" si="0"/>
        <v>0.14671537217796526</v>
      </c>
      <c r="G1002" s="470" t="s">
        <v>3808</v>
      </c>
      <c r="H1002" s="471">
        <v>29073</v>
      </c>
      <c r="I1002" s="470" t="s">
        <v>3809</v>
      </c>
      <c r="J1002" s="470" t="s">
        <v>3810</v>
      </c>
    </row>
    <row r="1003" spans="1:10">
      <c r="A1003" s="377">
        <v>44872</v>
      </c>
      <c r="B1003" s="64">
        <v>3.351</v>
      </c>
      <c r="C1003" s="64">
        <v>0.50800000000000001</v>
      </c>
      <c r="D1003" s="102">
        <f t="shared" si="0"/>
        <v>-0.48277309664457846</v>
      </c>
    </row>
    <row r="1004" spans="1:10">
      <c r="A1004" s="377">
        <v>44575</v>
      </c>
      <c r="B1004" s="64">
        <v>3.3515999999999999</v>
      </c>
      <c r="C1004" s="64">
        <v>0.60219999999999996</v>
      </c>
      <c r="D1004" s="102">
        <f t="shared" si="0"/>
        <v>-1.7905102954330232E-2</v>
      </c>
    </row>
    <row r="1005" spans="1:10">
      <c r="A1005" s="377">
        <v>44582</v>
      </c>
      <c r="B1005" s="64">
        <v>3.3041</v>
      </c>
      <c r="C1005" s="64">
        <v>0.60270000000000001</v>
      </c>
      <c r="D1005" s="102">
        <f t="shared" si="0"/>
        <v>1.4172335600906933</v>
      </c>
    </row>
    <row r="1006" spans="1:10" ht="13.7" customHeight="1">
      <c r="A1006" s="377">
        <v>44589</v>
      </c>
      <c r="B1006" s="64">
        <v>3.1648000000000001</v>
      </c>
      <c r="C1006" s="64">
        <v>0.58240000000000003</v>
      </c>
      <c r="D1006" s="102">
        <f t="shared" si="0"/>
        <v>4.2159740927938003</v>
      </c>
    </row>
    <row r="1007" spans="1:10">
      <c r="A1007" s="377">
        <v>44596</v>
      </c>
      <c r="B1007" s="64">
        <v>2.9073000000000002</v>
      </c>
      <c r="C1007" s="64">
        <v>0.54900000000000004</v>
      </c>
      <c r="D1007" s="102">
        <f t="shared" si="0"/>
        <v>8.1363751263902913</v>
      </c>
    </row>
    <row r="1008" spans="1:10">
      <c r="A1008" s="377">
        <v>44603</v>
      </c>
      <c r="B1008">
        <v>2.8382999999999998</v>
      </c>
      <c r="C1008">
        <v>0.54190000000000005</v>
      </c>
      <c r="D1008" s="102">
        <f t="shared" si="0"/>
        <v>2.3733360850273613</v>
      </c>
    </row>
    <row r="1009" spans="1:10" ht="22.9" thickBot="1">
      <c r="A1009" s="377">
        <v>44610</v>
      </c>
      <c r="B1009" s="64">
        <v>2.8824999999999998</v>
      </c>
      <c r="C1009">
        <v>1.5419</v>
      </c>
      <c r="D1009" s="102">
        <f t="shared" ref="D1009:D1010" si="1">100-(B1009*100)/B1008</f>
        <v>-1.5572701969488776</v>
      </c>
      <c r="G1009" s="470" t="s">
        <v>3811</v>
      </c>
      <c r="H1009" s="471">
        <v>31606</v>
      </c>
      <c r="I1009" s="470" t="s">
        <v>3812</v>
      </c>
      <c r="J1009" s="470" t="s">
        <v>3813</v>
      </c>
    </row>
    <row r="1010" spans="1:10" ht="22.9" thickBot="1">
      <c r="A1010" s="377">
        <v>44617</v>
      </c>
      <c r="B1010" s="64">
        <v>2.8692000000000002</v>
      </c>
      <c r="C1010">
        <v>0.56399999999999995</v>
      </c>
      <c r="D1010" s="102">
        <f t="shared" si="1"/>
        <v>0.46140503035557856</v>
      </c>
      <c r="G1010" s="470" t="s">
        <v>3814</v>
      </c>
      <c r="H1010" s="471">
        <v>29211</v>
      </c>
      <c r="I1010" s="470" t="s">
        <v>3815</v>
      </c>
      <c r="J1010" s="470" t="s">
        <v>3816</v>
      </c>
    </row>
    <row r="1011" spans="1:10" ht="22.9" thickBot="1">
      <c r="A1011" s="377">
        <v>44624</v>
      </c>
      <c r="B1011" s="64">
        <v>2.9211</v>
      </c>
      <c r="C1011">
        <v>0.57599999999999996</v>
      </c>
      <c r="D1011" s="102">
        <f t="shared" ref="D1011:D1030" si="2">100-(B1011*100)/B1010</f>
        <v>-1.8088665830196504</v>
      </c>
      <c r="G1011" s="470" t="s">
        <v>3817</v>
      </c>
      <c r="H1011" s="471">
        <v>28692</v>
      </c>
      <c r="I1011" s="470" t="s">
        <v>3818</v>
      </c>
      <c r="J1011" s="470" t="s">
        <v>3819</v>
      </c>
    </row>
    <row r="1012" spans="1:10" ht="22.9" thickBot="1">
      <c r="A1012" s="377">
        <v>44631</v>
      </c>
      <c r="B1012" s="64">
        <v>3.1606000000000001</v>
      </c>
      <c r="C1012">
        <v>0.62670000000000003</v>
      </c>
      <c r="D1012" s="102">
        <f t="shared" si="2"/>
        <v>-8.1989661428913791</v>
      </c>
      <c r="G1012" s="470" t="s">
        <v>3820</v>
      </c>
      <c r="H1012" s="471">
        <v>28825</v>
      </c>
      <c r="I1012" s="470" t="s">
        <v>3821</v>
      </c>
      <c r="J1012" s="470" t="s">
        <v>3822</v>
      </c>
    </row>
    <row r="1013" spans="1:10">
      <c r="A1013" s="377">
        <v>44638</v>
      </c>
      <c r="B1013" s="64">
        <v>3.2827000000000002</v>
      </c>
      <c r="C1013">
        <v>0.62670000000000003</v>
      </c>
      <c r="D1013" s="102">
        <f t="shared" si="2"/>
        <v>-3.8631905334430314</v>
      </c>
    </row>
    <row r="1014" spans="1:10" ht="22.9" thickBot="1">
      <c r="A1014" s="377">
        <v>44645</v>
      </c>
      <c r="B1014" s="647">
        <v>3.2738999999999998</v>
      </c>
      <c r="C1014">
        <v>0.67400000000000004</v>
      </c>
      <c r="D1014" s="102">
        <f t="shared" si="2"/>
        <v>0.26807201389101465</v>
      </c>
      <c r="G1014" s="470" t="s">
        <v>3823</v>
      </c>
      <c r="H1014" s="471">
        <v>34135</v>
      </c>
      <c r="I1014" s="470" t="s">
        <v>3824</v>
      </c>
      <c r="J1014" s="470" t="s">
        <v>3825</v>
      </c>
    </row>
    <row r="1015" spans="1:10">
      <c r="A1015" s="377">
        <v>44652</v>
      </c>
      <c r="B1015" s="64">
        <v>3.4135</v>
      </c>
      <c r="C1015">
        <v>0.71879999999999999</v>
      </c>
      <c r="D1015" s="102">
        <f t="shared" si="2"/>
        <v>-4.2640276123278227</v>
      </c>
    </row>
    <row r="1016" spans="1:10" ht="22.9" thickBot="1">
      <c r="A1016" s="377">
        <v>44659</v>
      </c>
      <c r="B1016" s="64">
        <v>3.55</v>
      </c>
      <c r="C1016">
        <v>0.75729999999999997</v>
      </c>
      <c r="D1016" s="102">
        <f t="shared" si="2"/>
        <v>-3.9988281822176646</v>
      </c>
      <c r="G1016" s="470" t="s">
        <v>3826</v>
      </c>
      <c r="H1016" s="471">
        <v>35500</v>
      </c>
      <c r="I1016" s="470" t="s">
        <v>3827</v>
      </c>
      <c r="J1016" s="470" t="s">
        <v>3828</v>
      </c>
    </row>
    <row r="1017" spans="1:10" ht="22.9" thickBot="1">
      <c r="A1017" s="377">
        <v>44665</v>
      </c>
      <c r="B1017" s="64">
        <v>3.8365999999999998</v>
      </c>
      <c r="C1017">
        <v>0.81899999999999995</v>
      </c>
      <c r="D1017" s="102">
        <f t="shared" si="2"/>
        <v>-8.0732394366197155</v>
      </c>
      <c r="G1017" s="470" t="s">
        <v>3829</v>
      </c>
      <c r="H1017" s="471">
        <v>38366</v>
      </c>
      <c r="I1017" s="470" t="s">
        <v>3830</v>
      </c>
      <c r="J1017" s="470" t="s">
        <v>3831</v>
      </c>
    </row>
    <row r="1018" spans="1:10" ht="22.9" thickBot="1">
      <c r="A1018" s="377">
        <v>44673</v>
      </c>
      <c r="B1018" s="64">
        <v>3.8401000000000001</v>
      </c>
      <c r="C1018">
        <v>0.81910000000000005</v>
      </c>
      <c r="D1018" s="102">
        <f t="shared" si="2"/>
        <v>-9.1226606891524398E-2</v>
      </c>
      <c r="G1018" s="470" t="s">
        <v>3832</v>
      </c>
      <c r="H1018" s="471">
        <v>38401</v>
      </c>
      <c r="I1018" s="470" t="s">
        <v>3833</v>
      </c>
      <c r="J1018" s="470" t="s">
        <v>3834</v>
      </c>
    </row>
    <row r="1019" spans="1:10" ht="22.9" thickBot="1">
      <c r="A1019" s="377">
        <v>44680</v>
      </c>
      <c r="B1019" s="64">
        <v>3.4965000000000002</v>
      </c>
      <c r="C1019">
        <v>0.70740000000000003</v>
      </c>
      <c r="D1019" s="102">
        <f t="shared" si="2"/>
        <v>8.947683654071497</v>
      </c>
      <c r="G1019" s="470" t="s">
        <v>3835</v>
      </c>
      <c r="H1019" s="471">
        <v>34965</v>
      </c>
      <c r="I1019" s="470" t="s">
        <v>3836</v>
      </c>
      <c r="J1019" s="470" t="s">
        <v>3837</v>
      </c>
    </row>
    <row r="1020" spans="1:10" ht="22.9" thickBot="1">
      <c r="A1020" s="377">
        <v>44687</v>
      </c>
      <c r="B1020" s="64">
        <v>3.3197999999999999</v>
      </c>
      <c r="C1020">
        <v>0.66279999999999994</v>
      </c>
      <c r="D1020" s="102">
        <f t="shared" si="2"/>
        <v>5.0536250536250691</v>
      </c>
      <c r="G1020" s="470" t="s">
        <v>3838</v>
      </c>
      <c r="H1020" s="471">
        <v>33198</v>
      </c>
      <c r="I1020" s="470" t="s">
        <v>3839</v>
      </c>
      <c r="J1020" s="470" t="s">
        <v>3840</v>
      </c>
    </row>
    <row r="1021" spans="1:10" ht="22.9" thickBot="1">
      <c r="A1021" s="377">
        <v>44694</v>
      </c>
      <c r="B1021" s="64">
        <v>3.3586999999999998</v>
      </c>
      <c r="C1021">
        <v>0.65549999999999997</v>
      </c>
      <c r="D1021" s="102">
        <f t="shared" si="2"/>
        <v>-1.1717573347792154</v>
      </c>
      <c r="G1021" s="470" t="s">
        <v>3841</v>
      </c>
      <c r="H1021" s="471">
        <v>33587</v>
      </c>
      <c r="I1021" s="470" t="s">
        <v>3842</v>
      </c>
      <c r="J1021" s="470" t="s">
        <v>3843</v>
      </c>
    </row>
    <row r="1022" spans="1:10" ht="22.9" thickBot="1">
      <c r="A1022" s="377">
        <v>44701</v>
      </c>
      <c r="B1022" s="64">
        <v>3.3469000000000002</v>
      </c>
      <c r="C1022">
        <v>0.67600000000000005</v>
      </c>
      <c r="D1022" s="102">
        <f t="shared" si="2"/>
        <v>0.35132640604994947</v>
      </c>
      <c r="G1022" s="470" t="s">
        <v>3844</v>
      </c>
      <c r="H1022" s="471">
        <v>33469</v>
      </c>
      <c r="I1022" s="470" t="s">
        <v>3845</v>
      </c>
      <c r="J1022" s="470" t="s">
        <v>3846</v>
      </c>
    </row>
    <row r="1023" spans="1:10" ht="22.9" thickBot="1">
      <c r="A1023" s="377">
        <v>44708</v>
      </c>
      <c r="B1023" s="64">
        <v>3.2486000000000002</v>
      </c>
      <c r="C1023">
        <v>0.6784</v>
      </c>
      <c r="D1023" s="102">
        <f t="shared" si="2"/>
        <v>2.9370462218769688</v>
      </c>
      <c r="G1023" s="470" t="s">
        <v>3847</v>
      </c>
      <c r="H1023" s="471">
        <v>32486</v>
      </c>
      <c r="I1023" s="470" t="s">
        <v>3848</v>
      </c>
      <c r="J1023" s="470" t="s">
        <v>3849</v>
      </c>
    </row>
    <row r="1024" spans="1:10" ht="22.9" thickBot="1">
      <c r="A1024" s="377">
        <v>44715</v>
      </c>
      <c r="B1024" s="64">
        <v>3.0861000000000001</v>
      </c>
      <c r="C1024">
        <v>0.6462</v>
      </c>
      <c r="D1024" s="102">
        <f t="shared" si="2"/>
        <v>5.0021547743643424</v>
      </c>
      <c r="G1024" s="470" t="s">
        <v>3850</v>
      </c>
      <c r="H1024" s="471">
        <v>30861</v>
      </c>
      <c r="I1024" s="470" t="s">
        <v>3851</v>
      </c>
      <c r="J1024" s="470" t="s">
        <v>3852</v>
      </c>
    </row>
    <row r="1025" spans="1:10" ht="22.9" thickBot="1">
      <c r="A1025" s="377">
        <v>44722</v>
      </c>
      <c r="B1025" s="64">
        <v>3.0840000000000001</v>
      </c>
      <c r="C1025">
        <v>0.63080000000000003</v>
      </c>
      <c r="D1025" s="102">
        <f t="shared" si="2"/>
        <v>6.8047049674333948E-2</v>
      </c>
      <c r="G1025" s="470" t="s">
        <v>3853</v>
      </c>
      <c r="H1025" s="471">
        <v>30840</v>
      </c>
      <c r="I1025" s="470" t="s">
        <v>3854</v>
      </c>
      <c r="J1025" s="470" t="s">
        <v>3397</v>
      </c>
    </row>
    <row r="1026" spans="1:10" ht="22.9" thickBot="1">
      <c r="A1026" s="377">
        <v>44729</v>
      </c>
      <c r="B1026" s="64">
        <v>3.0116000000000001</v>
      </c>
      <c r="C1026">
        <v>0.5897</v>
      </c>
      <c r="D1026" s="102">
        <f t="shared" si="2"/>
        <v>2.3476005188067433</v>
      </c>
      <c r="G1026" s="470" t="s">
        <v>3855</v>
      </c>
      <c r="H1026" s="471">
        <v>30116</v>
      </c>
      <c r="I1026" s="470" t="s">
        <v>3856</v>
      </c>
      <c r="J1026" s="470" t="s">
        <v>3857</v>
      </c>
    </row>
    <row r="1027" spans="1:10" ht="21.4" thickBot="1">
      <c r="A1027" s="377">
        <v>44736</v>
      </c>
      <c r="B1027" s="64">
        <v>3.0644</v>
      </c>
      <c r="C1027">
        <v>0.58950000000000002</v>
      </c>
      <c r="D1027" s="102">
        <f t="shared" si="2"/>
        <v>-1.7532208792668342</v>
      </c>
      <c r="G1027" s="690" t="s">
        <v>3858</v>
      </c>
      <c r="H1027" s="691">
        <v>30644</v>
      </c>
      <c r="I1027" s="690" t="s">
        <v>3859</v>
      </c>
      <c r="J1027" s="690" t="s">
        <v>3860</v>
      </c>
    </row>
    <row r="1028" spans="1:10" ht="22.9" thickBot="1">
      <c r="A1028" s="377">
        <v>44743</v>
      </c>
      <c r="B1028" s="64">
        <v>2.9634</v>
      </c>
      <c r="C1028">
        <v>0.56459999999999999</v>
      </c>
      <c r="D1028" s="102">
        <f t="shared" si="2"/>
        <v>3.2959143714919605</v>
      </c>
      <c r="G1028" s="470" t="s">
        <v>3861</v>
      </c>
      <c r="H1028" s="471">
        <v>29634</v>
      </c>
      <c r="I1028" s="470" t="s">
        <v>3862</v>
      </c>
      <c r="J1028" s="470" t="s">
        <v>3863</v>
      </c>
    </row>
    <row r="1029" spans="1:10" ht="22.9" thickBot="1">
      <c r="A1029" s="377">
        <v>44750</v>
      </c>
      <c r="B1029" s="64">
        <v>2.9013</v>
      </c>
      <c r="C1029">
        <v>0.54249999999999998</v>
      </c>
      <c r="D1029" s="102">
        <f t="shared" si="2"/>
        <v>2.0955659040291579</v>
      </c>
      <c r="G1029" s="470" t="s">
        <v>3864</v>
      </c>
      <c r="H1029" s="471">
        <v>29013</v>
      </c>
      <c r="I1029" s="470" t="s">
        <v>3865</v>
      </c>
      <c r="J1029" s="470" t="s">
        <v>3866</v>
      </c>
    </row>
    <row r="1030" spans="1:10" ht="22.9" thickBot="1">
      <c r="A1030" s="377">
        <v>44757</v>
      </c>
      <c r="B1030" s="64">
        <v>2.93</v>
      </c>
      <c r="C1030">
        <v>0.54149999999999998</v>
      </c>
      <c r="D1030" s="102">
        <f t="shared" si="2"/>
        <v>-0.98921173267156348</v>
      </c>
      <c r="G1030" s="470" t="s">
        <v>3867</v>
      </c>
      <c r="H1030" s="471">
        <v>29300</v>
      </c>
      <c r="I1030" s="470" t="s">
        <v>3868</v>
      </c>
      <c r="J1030" s="470" t="s">
        <v>3869</v>
      </c>
    </row>
    <row r="1031" spans="1:10" ht="22.9" thickBot="1">
      <c r="A1031" s="377">
        <v>44764</v>
      </c>
      <c r="B1031" s="64">
        <v>2.9344000000000001</v>
      </c>
      <c r="C1031">
        <v>0.53749999999999998</v>
      </c>
      <c r="D1031" s="102">
        <f t="shared" ref="D1031:D1034" si="3">100-(B1031*100)/B1030</f>
        <v>-0.15017064846415451</v>
      </c>
      <c r="G1031" s="470" t="s">
        <v>3870</v>
      </c>
      <c r="H1031" s="471">
        <v>29344</v>
      </c>
      <c r="I1031" s="470" t="s">
        <v>3871</v>
      </c>
      <c r="J1031" s="470" t="s">
        <v>3872</v>
      </c>
    </row>
    <row r="1032" spans="1:10" ht="22.9" thickBot="1">
      <c r="A1032" s="377">
        <v>44771</v>
      </c>
      <c r="B1032" s="64">
        <v>2.9426000000000001</v>
      </c>
      <c r="C1032">
        <v>0.55910000000000004</v>
      </c>
      <c r="D1032" s="102">
        <f t="shared" si="3"/>
        <v>-0.2794438386041378</v>
      </c>
      <c r="G1032" s="470" t="s">
        <v>3873</v>
      </c>
      <c r="H1032" s="471">
        <v>29426</v>
      </c>
      <c r="I1032" s="470" t="s">
        <v>3874</v>
      </c>
      <c r="J1032" s="470" t="s">
        <v>3875</v>
      </c>
    </row>
    <row r="1033" spans="1:10" ht="22.9" thickBot="1">
      <c r="A1033" s="377">
        <v>44778</v>
      </c>
      <c r="B1033" s="64">
        <v>2.8635000000000002</v>
      </c>
      <c r="C1033">
        <v>0.54800000000000004</v>
      </c>
      <c r="D1033" s="102">
        <f t="shared" si="3"/>
        <v>2.6880989601033036</v>
      </c>
      <c r="G1033" s="470" t="s">
        <v>3876</v>
      </c>
      <c r="H1033" s="471">
        <v>28635</v>
      </c>
      <c r="I1033" s="470" t="s">
        <v>3877</v>
      </c>
      <c r="J1033" s="470" t="s">
        <v>3878</v>
      </c>
    </row>
    <row r="1034" spans="1:10" ht="21.4" thickBot="1">
      <c r="A1034" s="377">
        <v>44785</v>
      </c>
      <c r="B1034" s="64">
        <v>2.8048999999999999</v>
      </c>
      <c r="C1034">
        <v>0.5484</v>
      </c>
      <c r="D1034" s="102">
        <f t="shared" si="3"/>
        <v>2.0464466561899854</v>
      </c>
      <c r="G1034" s="690" t="s">
        <v>3879</v>
      </c>
      <c r="H1034" s="691">
        <v>28049</v>
      </c>
      <c r="I1034" s="690" t="s">
        <v>3880</v>
      </c>
      <c r="J1034" s="690" t="s">
        <v>3881</v>
      </c>
    </row>
    <row r="1035" spans="1:10" ht="21.4" thickBot="1">
      <c r="A1035" s="377">
        <v>44792</v>
      </c>
      <c r="B1035" s="64">
        <v>2.5901999999999998</v>
      </c>
      <c r="C1035">
        <v>0.50270000000000004</v>
      </c>
      <c r="D1035" s="102">
        <f t="shared" ref="D1035" si="4">100-(B1035*100)/B1034</f>
        <v>7.6544618346465114</v>
      </c>
      <c r="G1035" s="690" t="s">
        <v>3882</v>
      </c>
      <c r="H1035" s="691">
        <v>25902</v>
      </c>
      <c r="I1035" s="690" t="s">
        <v>3883</v>
      </c>
      <c r="J1035" s="690" t="s">
        <v>3884</v>
      </c>
    </row>
    <row r="1036" spans="1:10" ht="22.9" thickBot="1">
      <c r="A1036" s="377">
        <v>44799</v>
      </c>
      <c r="B1036" s="64">
        <v>2.4131999999999998</v>
      </c>
      <c r="C1036">
        <v>0.47189999999999999</v>
      </c>
      <c r="D1036" s="102">
        <f t="shared" ref="D1036" si="5">100-(B1036*100)/B1035</f>
        <v>6.8334491545054448</v>
      </c>
      <c r="G1036" s="470" t="s">
        <v>3885</v>
      </c>
      <c r="H1036" s="471">
        <v>24132</v>
      </c>
      <c r="I1036" s="470" t="s">
        <v>3886</v>
      </c>
      <c r="J1036" s="470" t="s">
        <v>3887</v>
      </c>
    </row>
    <row r="1037" spans="1:10" ht="21.4" thickBot="1">
      <c r="A1037" s="377">
        <v>44806</v>
      </c>
      <c r="B1037" s="64">
        <v>2.3134000000000001</v>
      </c>
      <c r="C1037">
        <v>0.44919999999999999</v>
      </c>
      <c r="D1037" s="102">
        <f t="shared" ref="D1037" si="6">100-(B1037*100)/B1036</f>
        <v>4.1355876015249322</v>
      </c>
      <c r="G1037" s="690" t="s">
        <v>3888</v>
      </c>
      <c r="H1037" s="691">
        <v>23134</v>
      </c>
      <c r="I1037" s="690" t="s">
        <v>3889</v>
      </c>
      <c r="J1037" s="690" t="s">
        <v>3890</v>
      </c>
    </row>
    <row r="1038" spans="1:10" ht="21.4" thickBot="1">
      <c r="A1038" s="377">
        <v>44813</v>
      </c>
      <c r="B1038" s="64">
        <v>2.2275</v>
      </c>
      <c r="C1038">
        <v>0.42930000000000001</v>
      </c>
      <c r="D1038" s="102">
        <f t="shared" ref="D1038" si="7">100-(B1038*100)/B1037</f>
        <v>3.713149476960325</v>
      </c>
      <c r="G1038" s="690" t="s">
        <v>3891</v>
      </c>
      <c r="H1038" s="691">
        <v>22275</v>
      </c>
      <c r="I1038" s="690" t="s">
        <v>3892</v>
      </c>
      <c r="J1038" s="690" t="s">
        <v>3893</v>
      </c>
    </row>
    <row r="1039" spans="1:10" ht="22.9" thickBot="1">
      <c r="A1039" s="377">
        <v>44820</v>
      </c>
      <c r="B1039" s="64">
        <v>2.3818999999999999</v>
      </c>
      <c r="C1039">
        <v>0.45879999999999999</v>
      </c>
      <c r="D1039" s="102">
        <f t="shared" ref="D1039" si="8">100-(B1039*100)/B1038</f>
        <v>-6.9315375982042582</v>
      </c>
      <c r="G1039" s="470" t="s">
        <v>3894</v>
      </c>
      <c r="H1039" s="471">
        <v>23819</v>
      </c>
      <c r="I1039" s="470" t="s">
        <v>3895</v>
      </c>
      <c r="J1039" s="470" t="s">
        <v>3896</v>
      </c>
    </row>
    <row r="1040" spans="1:10" ht="22.9" thickBot="1">
      <c r="A1040" s="377">
        <v>44827</v>
      </c>
      <c r="B1040" s="64">
        <v>2.4022000000000001</v>
      </c>
      <c r="C1040">
        <v>0.46460000000000001</v>
      </c>
      <c r="D1040" s="102">
        <f t="shared" ref="D1040:D1056" si="9">100-(B1040*100)/B1039</f>
        <v>-0.8522608002015204</v>
      </c>
      <c r="G1040" s="470" t="s">
        <v>3897</v>
      </c>
      <c r="H1040" s="471">
        <v>24022</v>
      </c>
      <c r="I1040" s="470" t="s">
        <v>3898</v>
      </c>
      <c r="J1040" s="470" t="s">
        <v>3899</v>
      </c>
    </row>
    <row r="1041" spans="1:12" ht="22.9" thickBot="1">
      <c r="A1041" s="377">
        <v>44834</v>
      </c>
      <c r="B1041" s="64">
        <v>2.4998999999999998</v>
      </c>
      <c r="C1041">
        <v>0.46479999999999999</v>
      </c>
      <c r="D1041" s="102">
        <f t="shared" si="9"/>
        <v>-4.0671051536091767</v>
      </c>
      <c r="G1041" s="470" t="s">
        <v>3900</v>
      </c>
      <c r="H1041" s="471">
        <v>24999</v>
      </c>
      <c r="I1041" s="470" t="s">
        <v>3901</v>
      </c>
      <c r="J1041" s="470" t="s">
        <v>3902</v>
      </c>
    </row>
    <row r="1042" spans="1:12" ht="21.4" thickBot="1">
      <c r="A1042" s="377">
        <v>44841</v>
      </c>
      <c r="B1042" s="64">
        <v>2.5975000000000001</v>
      </c>
      <c r="C1042">
        <v>0.50039999999999996</v>
      </c>
      <c r="D1042" s="102">
        <f t="shared" si="9"/>
        <v>-3.9041561662466648</v>
      </c>
      <c r="G1042" s="690" t="s">
        <v>3903</v>
      </c>
      <c r="H1042" s="691">
        <v>25975</v>
      </c>
      <c r="I1042" s="690" t="s">
        <v>3904</v>
      </c>
      <c r="J1042" s="690" t="s">
        <v>3905</v>
      </c>
    </row>
    <row r="1043" spans="1:12" ht="22.9" thickBot="1">
      <c r="A1043" s="377">
        <v>44848</v>
      </c>
      <c r="B1043" s="64">
        <v>2.7199</v>
      </c>
      <c r="C1043">
        <v>0.51659999999999995</v>
      </c>
      <c r="D1043" s="102">
        <f t="shared" si="9"/>
        <v>-4.7122232916265574</v>
      </c>
      <c r="G1043" s="470" t="s">
        <v>3906</v>
      </c>
      <c r="H1043" s="471">
        <v>27199</v>
      </c>
      <c r="I1043" s="470" t="s">
        <v>3907</v>
      </c>
      <c r="J1043" s="470" t="s">
        <v>3908</v>
      </c>
    </row>
    <row r="1044" spans="1:12" ht="21.4" thickBot="1">
      <c r="A1044" s="377">
        <v>44855</v>
      </c>
      <c r="B1044" s="64">
        <v>2.7210999999999999</v>
      </c>
      <c r="C1044">
        <v>0.51929999999999998</v>
      </c>
      <c r="D1044" s="102">
        <f t="shared" si="9"/>
        <v>-4.4119269090785451E-2</v>
      </c>
      <c r="G1044" s="690" t="s">
        <v>3909</v>
      </c>
      <c r="H1044" s="691">
        <v>27211</v>
      </c>
      <c r="I1044" s="690" t="s">
        <v>3910</v>
      </c>
      <c r="J1044" s="690" t="s">
        <v>3911</v>
      </c>
    </row>
    <row r="1045" spans="1:12" ht="21.4" thickBot="1">
      <c r="A1045" s="377">
        <v>44862</v>
      </c>
      <c r="B1045" s="64">
        <v>2.6829000000000001</v>
      </c>
      <c r="C1045">
        <v>0.50449999999999995</v>
      </c>
      <c r="D1045" s="102">
        <f t="shared" si="9"/>
        <v>1.4038440336628497</v>
      </c>
      <c r="G1045" s="690" t="s">
        <v>3912</v>
      </c>
      <c r="H1045" s="691">
        <v>26829</v>
      </c>
      <c r="I1045" s="690" t="s">
        <v>3913</v>
      </c>
      <c r="J1045" s="690" t="s">
        <v>3914</v>
      </c>
    </row>
    <row r="1046" spans="1:12" ht="21.4" thickBot="1">
      <c r="A1046" s="377">
        <v>44869</v>
      </c>
      <c r="B1046" s="64">
        <v>2.8721999999999999</v>
      </c>
      <c r="C1046">
        <v>0.56230000000000002</v>
      </c>
      <c r="D1046" s="102">
        <f t="shared" si="9"/>
        <v>-7.055797830705572</v>
      </c>
      <c r="G1046" s="690" t="s">
        <v>3915</v>
      </c>
      <c r="H1046" s="691">
        <v>28722</v>
      </c>
      <c r="I1046" s="690" t="s">
        <v>3916</v>
      </c>
      <c r="J1046" s="690" t="s">
        <v>3917</v>
      </c>
    </row>
    <row r="1047" spans="1:12" ht="21.4" thickBot="1">
      <c r="A1047" s="377">
        <v>44876</v>
      </c>
      <c r="B1047" s="64">
        <v>2.8384999999999998</v>
      </c>
      <c r="C1047">
        <v>0.54090000000000005</v>
      </c>
      <c r="D1047" s="102">
        <f t="shared" si="9"/>
        <v>1.1733166214052062</v>
      </c>
      <c r="G1047" s="690" t="s">
        <v>3918</v>
      </c>
      <c r="H1047" s="691">
        <v>28385</v>
      </c>
      <c r="I1047" s="690" t="s">
        <v>3919</v>
      </c>
      <c r="J1047" s="690" t="s">
        <v>3920</v>
      </c>
    </row>
    <row r="1048" spans="1:12" ht="18.7" customHeight="1" thickBot="1">
      <c r="A1048" s="377">
        <v>44883</v>
      </c>
      <c r="B1048" s="64">
        <v>2.8115000000000001</v>
      </c>
      <c r="C1048">
        <v>0.52280000000000004</v>
      </c>
      <c r="D1048" s="102">
        <f t="shared" si="9"/>
        <v>0.95120662321646421</v>
      </c>
      <c r="G1048" s="690" t="s">
        <v>3921</v>
      </c>
      <c r="H1048" s="691">
        <v>28115</v>
      </c>
      <c r="I1048" s="690" t="s">
        <v>3922</v>
      </c>
      <c r="J1048" s="690" t="s">
        <v>3923</v>
      </c>
      <c r="L1048" s="794" t="s">
        <v>3924</v>
      </c>
    </row>
    <row r="1049" spans="1:12" ht="18.7" customHeight="1" thickBot="1">
      <c r="A1049" s="377">
        <v>44890</v>
      </c>
      <c r="B1049" s="64">
        <v>2.8094000000000001</v>
      </c>
      <c r="C1049">
        <v>0.52439999999999998</v>
      </c>
      <c r="D1049" s="102">
        <f t="shared" si="9"/>
        <v>7.4693224257515567E-2</v>
      </c>
      <c r="G1049" s="690" t="s">
        <v>3925</v>
      </c>
      <c r="H1049" s="691">
        <v>28094</v>
      </c>
      <c r="I1049" s="690" t="s">
        <v>3926</v>
      </c>
      <c r="J1049" s="690" t="s">
        <v>3397</v>
      </c>
      <c r="L1049" s="794" t="s">
        <v>3927</v>
      </c>
    </row>
    <row r="1050" spans="1:12" ht="18.7" customHeight="1" thickBot="1">
      <c r="A1050" s="377">
        <v>44897</v>
      </c>
      <c r="B1050" s="64">
        <v>2.7757000000000001</v>
      </c>
      <c r="C1050">
        <v>0.52780000000000005</v>
      </c>
      <c r="D1050" s="102">
        <f t="shared" si="9"/>
        <v>1.1995443867017883</v>
      </c>
      <c r="G1050" s="690" t="s">
        <v>3928</v>
      </c>
      <c r="H1050" s="691">
        <v>27757</v>
      </c>
      <c r="I1050" s="690" t="s">
        <v>3929</v>
      </c>
      <c r="J1050" s="690" t="s">
        <v>3930</v>
      </c>
      <c r="L1050" s="794" t="s">
        <v>3931</v>
      </c>
    </row>
    <row r="1051" spans="1:12" ht="21.4" thickBot="1">
      <c r="A1051" s="377">
        <v>44904</v>
      </c>
      <c r="B1051" s="64">
        <v>2.7155</v>
      </c>
      <c r="C1051">
        <v>0.51800000000000002</v>
      </c>
      <c r="D1051" s="102">
        <f t="shared" si="9"/>
        <v>2.1688222790647416</v>
      </c>
      <c r="G1051" s="690" t="s">
        <v>3932</v>
      </c>
      <c r="H1051" s="691">
        <v>27155</v>
      </c>
      <c r="I1051" s="690" t="s">
        <v>3933</v>
      </c>
      <c r="J1051" s="690" t="s">
        <v>3934</v>
      </c>
    </row>
    <row r="1052" spans="1:12" ht="21.4" thickBot="1">
      <c r="A1052" s="377">
        <v>44911</v>
      </c>
      <c r="B1052" s="64">
        <v>2.6781000000000001</v>
      </c>
      <c r="C1052">
        <v>0.50370000000000004</v>
      </c>
      <c r="D1052" s="102">
        <f t="shared" si="9"/>
        <v>1.3772785858957803</v>
      </c>
      <c r="G1052" s="690" t="s">
        <v>3935</v>
      </c>
      <c r="H1052" s="691">
        <v>26781</v>
      </c>
      <c r="I1052" s="690" t="s">
        <v>3936</v>
      </c>
      <c r="J1052" s="690" t="s">
        <v>3937</v>
      </c>
    </row>
    <row r="1053" spans="1:12" ht="21.4" thickBot="1">
      <c r="A1053" s="377">
        <v>44918</v>
      </c>
      <c r="B1053" s="64">
        <v>2.8136000000000001</v>
      </c>
      <c r="C1053">
        <v>0.54</v>
      </c>
      <c r="D1053" s="102">
        <f t="shared" si="9"/>
        <v>-5.059557148724835</v>
      </c>
      <c r="G1053" s="690" t="s">
        <v>3938</v>
      </c>
      <c r="H1053" s="691">
        <v>28136</v>
      </c>
      <c r="I1053" s="690" t="s">
        <v>3939</v>
      </c>
      <c r="J1053" s="690" t="s">
        <v>3940</v>
      </c>
    </row>
    <row r="1054" spans="1:12" ht="21.4" thickBot="1">
      <c r="A1054" s="377">
        <v>45289</v>
      </c>
      <c r="B1054" s="64">
        <v>2.8893</v>
      </c>
      <c r="C1054">
        <v>0.54969999999999997</v>
      </c>
      <c r="D1054" s="102">
        <f t="shared" si="9"/>
        <v>-2.6905032698322486</v>
      </c>
      <c r="G1054" s="690" t="s">
        <v>3941</v>
      </c>
      <c r="H1054" s="691">
        <v>28893</v>
      </c>
      <c r="I1054" s="690" t="s">
        <v>3942</v>
      </c>
      <c r="J1054" s="690" t="s">
        <v>3943</v>
      </c>
    </row>
    <row r="1055" spans="1:12" ht="21.4" thickBot="1">
      <c r="A1055" s="377">
        <v>44932</v>
      </c>
      <c r="B1055" s="64">
        <v>2.8092000000000001</v>
      </c>
      <c r="C1055">
        <v>0.52280000000000004</v>
      </c>
      <c r="D1055" s="102">
        <f t="shared" si="9"/>
        <v>2.77229778839164</v>
      </c>
      <c r="G1055" s="690" t="s">
        <v>3944</v>
      </c>
      <c r="H1055" s="691">
        <v>28092</v>
      </c>
      <c r="I1055" s="690" t="s">
        <v>3922</v>
      </c>
      <c r="J1055" s="690" t="s">
        <v>3945</v>
      </c>
    </row>
    <row r="1056" spans="1:12" ht="21.4" thickBot="1">
      <c r="A1056" s="377">
        <v>44939</v>
      </c>
      <c r="B1056" s="64">
        <v>2.5895999999999999</v>
      </c>
      <c r="C1056">
        <v>0.50129999999999997</v>
      </c>
      <c r="D1056" s="102">
        <f t="shared" si="9"/>
        <v>7.8171721486544357</v>
      </c>
      <c r="G1056" s="690" t="s">
        <v>3946</v>
      </c>
      <c r="H1056" s="691">
        <v>25896</v>
      </c>
      <c r="I1056" s="690" t="s">
        <v>3947</v>
      </c>
      <c r="J1056" s="690" t="s">
        <v>3948</v>
      </c>
    </row>
    <row r="1057" spans="1:10" ht="21.4" thickBot="1">
      <c r="A1057" s="377">
        <v>44946</v>
      </c>
      <c r="G1057" s="690" t="s">
        <v>3949</v>
      </c>
      <c r="H1057" s="691">
        <v>25597</v>
      </c>
      <c r="I1057" s="690" t="s">
        <v>3950</v>
      </c>
      <c r="J1057" s="690" t="s">
        <v>3951</v>
      </c>
    </row>
    <row r="1058" spans="1:10" ht="21.4" thickBot="1">
      <c r="A1058" s="377">
        <v>44953</v>
      </c>
      <c r="G1058" s="690" t="s">
        <v>3952</v>
      </c>
      <c r="H1058" s="691">
        <v>26898</v>
      </c>
      <c r="I1058" s="690" t="s">
        <v>3953</v>
      </c>
      <c r="J1058" s="690" t="s">
        <v>3954</v>
      </c>
    </row>
    <row r="1059" spans="1:10" ht="21.4" thickBot="1">
      <c r="A1059" s="377"/>
      <c r="G1059" s="690" t="s">
        <v>3955</v>
      </c>
      <c r="H1059" s="691">
        <v>27071</v>
      </c>
      <c r="I1059" s="690" t="s">
        <v>3956</v>
      </c>
      <c r="J1059" s="690" t="s">
        <v>3957</v>
      </c>
    </row>
    <row r="1060" spans="1:10" ht="21.4" thickBot="1">
      <c r="A1060" s="377"/>
      <c r="G1060" s="690" t="s">
        <v>3958</v>
      </c>
      <c r="H1060" s="691">
        <v>26481</v>
      </c>
      <c r="I1060" s="690" t="s">
        <v>3959</v>
      </c>
      <c r="J1060" s="690" t="s">
        <v>3960</v>
      </c>
    </row>
    <row r="1061" spans="1:10" ht="21.4" thickBot="1">
      <c r="A1061" s="377"/>
      <c r="G1061" s="690" t="s">
        <v>3961</v>
      </c>
      <c r="H1061" s="691">
        <v>26980</v>
      </c>
      <c r="I1061" s="690" t="s">
        <v>3962</v>
      </c>
      <c r="J1061" s="690" t="s">
        <v>3963</v>
      </c>
    </row>
    <row r="1062" spans="1:10" ht="21.4" thickBot="1">
      <c r="A1062" s="377"/>
      <c r="G1062" s="690" t="s">
        <v>3964</v>
      </c>
      <c r="H1062" s="691">
        <v>27126</v>
      </c>
      <c r="I1062" s="690" t="s">
        <v>3965</v>
      </c>
      <c r="J1062" s="690" t="s">
        <v>3966</v>
      </c>
    </row>
    <row r="1063" spans="1:10" ht="21.4" thickBot="1">
      <c r="A1063" s="377"/>
      <c r="G1063" s="690" t="s">
        <v>3967</v>
      </c>
      <c r="H1063" s="691">
        <v>27548</v>
      </c>
      <c r="I1063" s="690" t="s">
        <v>3968</v>
      </c>
      <c r="J1063" s="690" t="s">
        <v>3822</v>
      </c>
    </row>
    <row r="1064" spans="1:10" ht="21.4" thickBot="1">
      <c r="A1064" s="377"/>
      <c r="G1064" s="690" t="s">
        <v>3969</v>
      </c>
      <c r="H1064" s="691">
        <v>26937</v>
      </c>
      <c r="I1064" s="690" t="s">
        <v>3970</v>
      </c>
      <c r="J1064" s="690" t="s">
        <v>3971</v>
      </c>
    </row>
    <row r="1065" spans="1:10" ht="21.4" thickBot="1">
      <c r="A1065" s="377"/>
      <c r="G1065" s="690" t="s">
        <v>3972</v>
      </c>
      <c r="H1065" s="691">
        <v>26906</v>
      </c>
      <c r="I1065" s="690" t="s">
        <v>3973</v>
      </c>
      <c r="J1065" s="690" t="s">
        <v>3974</v>
      </c>
    </row>
    <row r="1066" spans="1:10" ht="21.4" thickBot="1">
      <c r="A1066" s="377"/>
      <c r="G1066" s="690" t="s">
        <v>3975</v>
      </c>
      <c r="H1066" s="691">
        <v>26827</v>
      </c>
      <c r="I1066" s="690" t="s">
        <v>3976</v>
      </c>
      <c r="J1066" s="690" t="s">
        <v>3977</v>
      </c>
    </row>
    <row r="1067" spans="1:10" ht="21.4" thickBot="1">
      <c r="A1067" s="377"/>
      <c r="G1067" s="690" t="s">
        <v>3978</v>
      </c>
      <c r="H1067" s="691">
        <v>27332</v>
      </c>
      <c r="I1067" s="690" t="s">
        <v>3979</v>
      </c>
      <c r="J1067" s="690" t="s">
        <v>3963</v>
      </c>
    </row>
    <row r="1068" spans="1:10" ht="21.4" thickBot="1">
      <c r="G1068" s="690" t="s">
        <v>3980</v>
      </c>
      <c r="H1068" s="691">
        <v>28017</v>
      </c>
      <c r="I1068" s="690" t="s">
        <v>3981</v>
      </c>
      <c r="J1068" s="690" t="s">
        <v>3982</v>
      </c>
    </row>
    <row r="1069" spans="1:10" ht="21.4" thickBot="1">
      <c r="G1069" s="690" t="s">
        <v>3983</v>
      </c>
      <c r="H1069" s="691">
        <v>28953</v>
      </c>
      <c r="I1069" s="690" t="s">
        <v>3984</v>
      </c>
      <c r="J1069" s="690" t="s">
        <v>3985</v>
      </c>
    </row>
    <row r="1070" spans="1:10" ht="21.4" thickBot="1">
      <c r="G1070" s="690" t="s">
        <v>3986</v>
      </c>
      <c r="H1070" s="691">
        <v>30917</v>
      </c>
      <c r="I1070" s="690" t="s">
        <v>3987</v>
      </c>
      <c r="J1070" s="690" t="s">
        <v>3988</v>
      </c>
    </row>
    <row r="1071" spans="1:10" ht="21.4" thickBot="1">
      <c r="G1071" s="690" t="s">
        <v>3989</v>
      </c>
      <c r="H1071" s="691">
        <v>29621</v>
      </c>
      <c r="I1071" s="690" t="s">
        <v>3990</v>
      </c>
      <c r="J1071" s="690" t="s">
        <v>3991</v>
      </c>
    </row>
    <row r="1072" spans="1:10" ht="21.4" thickBot="1">
      <c r="G1072" s="690" t="s">
        <v>3992</v>
      </c>
      <c r="H1072" s="691">
        <v>27664</v>
      </c>
      <c r="I1072" s="690" t="s">
        <v>3993</v>
      </c>
      <c r="J1072" s="690" t="s">
        <v>3994</v>
      </c>
    </row>
    <row r="1073" spans="7:10" ht="21.4" thickBot="1">
      <c r="G1073" s="690" t="s">
        <v>3995</v>
      </c>
      <c r="H1073" s="691">
        <v>26373</v>
      </c>
      <c r="I1073" s="690" t="s">
        <v>3996</v>
      </c>
      <c r="J1073" s="690" t="s">
        <v>3422</v>
      </c>
    </row>
    <row r="1074" spans="7:10" ht="21.4" thickBot="1">
      <c r="G1074" s="690" t="s">
        <v>3997</v>
      </c>
      <c r="H1074" s="691">
        <v>24619</v>
      </c>
      <c r="I1074" s="690" t="s">
        <v>3998</v>
      </c>
      <c r="J1074" s="690" t="s">
        <v>3999</v>
      </c>
    </row>
    <row r="1075" spans="7:10" ht="21.4" thickBot="1">
      <c r="G1075" s="690" t="s">
        <v>4000</v>
      </c>
      <c r="H1075" s="691">
        <v>25282</v>
      </c>
      <c r="I1075" s="690" t="s">
        <v>4001</v>
      </c>
      <c r="J1075" s="690" t="s">
        <v>3943</v>
      </c>
    </row>
    <row r="1076" spans="7:10" ht="21.4" thickBot="1">
      <c r="G1076" s="690" t="s">
        <v>4002</v>
      </c>
      <c r="H1076" s="691">
        <v>25710</v>
      </c>
      <c r="I1076" s="690" t="s">
        <v>4003</v>
      </c>
      <c r="J1076" s="690" t="s">
        <v>4004</v>
      </c>
    </row>
    <row r="1077" spans="7:10" ht="21.4" thickBot="1">
      <c r="G1077" s="690" t="s">
        <v>4005</v>
      </c>
      <c r="H1077" s="691">
        <v>25309</v>
      </c>
      <c r="I1077" s="690" t="s">
        <v>4006</v>
      </c>
      <c r="J1077" s="690" t="s">
        <v>4007</v>
      </c>
    </row>
    <row r="1078" spans="7:10" ht="21.4" thickBot="1">
      <c r="G1078" s="690" t="s">
        <v>4008</v>
      </c>
      <c r="H1078" s="691">
        <v>25455</v>
      </c>
      <c r="I1078" s="690" t="s">
        <v>4009</v>
      </c>
      <c r="J1078" s="690" t="s">
        <v>4010</v>
      </c>
    </row>
    <row r="1079" spans="7:10" ht="22.9" thickBot="1">
      <c r="G1079" s="470" t="s">
        <v>4011</v>
      </c>
      <c r="H1079" s="471">
        <v>25128</v>
      </c>
      <c r="I1079" s="470" t="s">
        <v>4012</v>
      </c>
      <c r="J1079" s="470" t="s">
        <v>4013</v>
      </c>
    </row>
    <row r="1080" spans="7:10" ht="21.4" thickBot="1">
      <c r="G1080" s="690" t="s">
        <v>4014</v>
      </c>
      <c r="H1080" s="691">
        <v>25352</v>
      </c>
      <c r="I1080" s="690" t="s">
        <v>4015</v>
      </c>
      <c r="J1080" s="690" t="s">
        <v>4016</v>
      </c>
    </row>
    <row r="1081" spans="7:10" ht="21.4" thickBot="1">
      <c r="G1081" s="690" t="s">
        <v>4017</v>
      </c>
      <c r="H1081" s="691">
        <v>22398</v>
      </c>
      <c r="I1081" s="690" t="s">
        <v>4018</v>
      </c>
      <c r="J1081" s="690" t="s">
        <v>4019</v>
      </c>
    </row>
    <row r="1082" spans="7:10" ht="21.4" thickBot="1">
      <c r="G1082" s="690" t="s">
        <v>4020</v>
      </c>
      <c r="H1082" s="691">
        <v>21882</v>
      </c>
      <c r="I1082" s="690" t="s">
        <v>4021</v>
      </c>
      <c r="J1082" s="690" t="s">
        <v>4022</v>
      </c>
    </row>
    <row r="1083" spans="7:10" ht="22.9" thickBot="1">
      <c r="G1083" s="470" t="s">
        <v>4023</v>
      </c>
      <c r="H1083" s="471">
        <v>20965</v>
      </c>
      <c r="I1083" s="470" t="s">
        <v>4024</v>
      </c>
      <c r="J1083" s="470" t="s">
        <v>3991</v>
      </c>
    </row>
    <row r="1084" spans="7:10" ht="22.9" thickBot="1">
      <c r="G1084" s="470" t="s">
        <v>4025</v>
      </c>
      <c r="H1084" s="471">
        <v>21072</v>
      </c>
      <c r="I1084" s="470" t="s">
        <v>4026</v>
      </c>
      <c r="J1084" s="470" t="s">
        <v>4027</v>
      </c>
    </row>
    <row r="1085" spans="7:10" ht="21.4" thickBot="1">
      <c r="G1085" s="690" t="s">
        <v>4028</v>
      </c>
      <c r="H1085" s="691">
        <v>21297</v>
      </c>
      <c r="I1085" s="690" t="s">
        <v>4029</v>
      </c>
      <c r="J1085" s="690" t="s">
        <v>4030</v>
      </c>
    </row>
    <row r="1086" spans="7:10" ht="22.9" thickBot="1">
      <c r="G1086" s="470" t="s">
        <v>4031</v>
      </c>
      <c r="H1086" s="471">
        <v>20794</v>
      </c>
      <c r="I1086" s="470" t="s">
        <v>4032</v>
      </c>
      <c r="J1086" s="470" t="s">
        <v>4033</v>
      </c>
    </row>
    <row r="1087" spans="7:10" ht="22.9" thickBot="1">
      <c r="G1087" s="470" t="s">
        <v>4034</v>
      </c>
      <c r="H1087" s="471">
        <v>21556</v>
      </c>
      <c r="I1087" s="470" t="s">
        <v>4035</v>
      </c>
      <c r="J1087" s="470" t="s">
        <v>4036</v>
      </c>
    </row>
    <row r="1088" spans="7:10" ht="22.9" thickBot="1">
      <c r="G1088" s="470" t="s">
        <v>4037</v>
      </c>
      <c r="H1088" s="471">
        <v>21948</v>
      </c>
      <c r="I1088" s="470" t="s">
        <v>4038</v>
      </c>
      <c r="J1088" s="470" t="s">
        <v>4039</v>
      </c>
    </row>
    <row r="1089" spans="7:10" ht="22.9" thickBot="1">
      <c r="G1089" s="470" t="s">
        <v>4040</v>
      </c>
      <c r="H1089" s="471">
        <v>22023</v>
      </c>
      <c r="I1089" s="470" t="s">
        <v>4041</v>
      </c>
      <c r="J1089" s="470" t="s">
        <v>4042</v>
      </c>
    </row>
    <row r="1090" spans="7:10" ht="22.9" thickBot="1">
      <c r="G1090" s="470" t="s">
        <v>4043</v>
      </c>
      <c r="H1090" s="471">
        <v>21969</v>
      </c>
      <c r="I1090" s="470" t="s">
        <v>4044</v>
      </c>
      <c r="J1090" s="470" t="s">
        <v>4045</v>
      </c>
    </row>
    <row r="1091" spans="7:10" ht="21.4" thickBot="1">
      <c r="G1091" s="690" t="s">
        <v>4046</v>
      </c>
      <c r="H1091" s="691">
        <v>21706</v>
      </c>
      <c r="I1091" s="690" t="s">
        <v>4029</v>
      </c>
      <c r="J1091" s="690" t="s">
        <v>3930</v>
      </c>
    </row>
    <row r="1092" spans="7:10" ht="21.4" thickBot="1">
      <c r="G1092" s="690" t="s">
        <v>4047</v>
      </c>
      <c r="H1092" s="691">
        <v>21793</v>
      </c>
      <c r="I1092" s="690" t="s">
        <v>4048</v>
      </c>
      <c r="J1092" s="690" t="s">
        <v>4049</v>
      </c>
    </row>
    <row r="1093" spans="7:10" ht="21.4" thickBot="1">
      <c r="G1093" s="690" t="s">
        <v>4050</v>
      </c>
      <c r="H1093" s="691">
        <v>21796</v>
      </c>
      <c r="I1093" s="690" t="s">
        <v>4051</v>
      </c>
      <c r="J1093" s="690" t="s">
        <v>4052</v>
      </c>
    </row>
    <row r="1094" spans="7:10" ht="21.4" thickBot="1">
      <c r="G1094" s="690" t="s">
        <v>4053</v>
      </c>
      <c r="H1094" s="691">
        <v>21717</v>
      </c>
      <c r="I1094" s="690" t="s">
        <v>4054</v>
      </c>
      <c r="J1094" s="690" t="s">
        <v>4055</v>
      </c>
    </row>
    <row r="1095" spans="7:10" ht="21.4" thickBot="1">
      <c r="G1095" s="690" t="s">
        <v>4056</v>
      </c>
      <c r="H1095" s="691">
        <v>21753</v>
      </c>
      <c r="I1095" s="690" t="s">
        <v>4057</v>
      </c>
      <c r="J1095" s="690" t="s">
        <v>4058</v>
      </c>
    </row>
    <row r="1096" spans="7:10" ht="22.9" thickBot="1">
      <c r="G1096" s="470" t="s">
        <v>4059</v>
      </c>
      <c r="H1096" s="471">
        <v>22172</v>
      </c>
      <c r="I1096" s="470" t="s">
        <v>4060</v>
      </c>
      <c r="J1096" s="470" t="s">
        <v>4061</v>
      </c>
    </row>
    <row r="1097" spans="7:10" ht="22.9" thickBot="1">
      <c r="G1097" s="470" t="s">
        <v>4062</v>
      </c>
      <c r="H1097" s="471">
        <v>22171</v>
      </c>
      <c r="I1097" s="470" t="s">
        <v>4063</v>
      </c>
      <c r="J1097" s="470" t="s">
        <v>4064</v>
      </c>
    </row>
    <row r="1098" spans="7:10" ht="21.4" thickBot="1">
      <c r="G1098" s="690" t="s">
        <v>4065</v>
      </c>
      <c r="H1098" s="691">
        <v>22069</v>
      </c>
      <c r="I1098" s="690" t="s">
        <v>4066</v>
      </c>
      <c r="J1098" s="690" t="s">
        <v>3819</v>
      </c>
    </row>
    <row r="1099" spans="7:10" ht="21.4" thickBot="1">
      <c r="G1099" s="690" t="s">
        <v>4067</v>
      </c>
      <c r="H1099" s="691">
        <v>21857</v>
      </c>
      <c r="I1099" s="690" t="s">
        <v>4068</v>
      </c>
      <c r="J1099" s="690" t="s">
        <v>4069</v>
      </c>
    </row>
    <row r="1100" spans="7:10" ht="21.4" thickBot="1">
      <c r="G1100" s="690" t="s">
        <v>4070</v>
      </c>
      <c r="H1100" s="691">
        <v>21420</v>
      </c>
      <c r="I1100" s="690" t="s">
        <v>4071</v>
      </c>
      <c r="J1100" s="690" t="s">
        <v>4072</v>
      </c>
    </row>
    <row r="1101" spans="7:10" ht="22.9" thickBot="1">
      <c r="G1101" s="470" t="s">
        <v>4073</v>
      </c>
      <c r="H1101" s="471">
        <v>20877</v>
      </c>
      <c r="I1101" s="470" t="s">
        <v>4074</v>
      </c>
      <c r="J1101" s="470" t="s">
        <v>4075</v>
      </c>
    </row>
    <row r="1102" spans="7:10" ht="22.9" thickBot="1">
      <c r="G1102" s="470" t="s">
        <v>4076</v>
      </c>
      <c r="H1102" s="471">
        <v>20536</v>
      </c>
      <c r="I1102" s="470" t="s">
        <v>4077</v>
      </c>
      <c r="J1102" s="470" t="s">
        <v>4078</v>
      </c>
    </row>
    <row r="1103" spans="7:10" ht="22.9" thickBot="1">
      <c r="G1103" s="470" t="s">
        <v>4079</v>
      </c>
      <c r="H1103" s="471">
        <v>19803</v>
      </c>
      <c r="I1103" s="470" t="s">
        <v>4080</v>
      </c>
      <c r="J1103" s="470" t="s">
        <v>4081</v>
      </c>
    </row>
    <row r="1104" spans="7:10" ht="18.399999999999999" thickBot="1">
      <c r="G1104" s="908" t="s">
        <v>4082</v>
      </c>
      <c r="H1104" s="909">
        <v>18588</v>
      </c>
      <c r="I1104" s="908" t="s">
        <v>4083</v>
      </c>
      <c r="J1104" s="908" t="s">
        <v>4084</v>
      </c>
    </row>
    <row r="1105" spans="7:10" ht="18.399999999999999" thickBot="1">
      <c r="G1105" s="908" t="s">
        <v>4085</v>
      </c>
      <c r="H1105" s="909">
        <v>18831</v>
      </c>
      <c r="I1105" s="908" t="s">
        <v>4086</v>
      </c>
      <c r="J1105" s="908" t="s">
        <v>4087</v>
      </c>
    </row>
    <row r="1106" spans="7:10" ht="18.399999999999999" thickBot="1">
      <c r="G1106" s="908" t="s">
        <v>4088</v>
      </c>
      <c r="H1106" s="909">
        <v>19004</v>
      </c>
      <c r="I1106" s="908" t="s">
        <v>4089</v>
      </c>
      <c r="J1106" s="908" t="s">
        <v>4090</v>
      </c>
    </row>
    <row r="1107" spans="7:10" ht="21.4" thickBot="1">
      <c r="G1107" s="690" t="s">
        <v>4091</v>
      </c>
      <c r="H1107" s="691">
        <v>18741</v>
      </c>
      <c r="I1107" s="690" t="s">
        <v>4092</v>
      </c>
      <c r="J1107" s="690" t="s">
        <v>3937</v>
      </c>
    </row>
    <row r="1108" spans="7:10" ht="22.9" thickBot="1">
      <c r="G1108" s="470" t="s">
        <v>4093</v>
      </c>
      <c r="H1108" s="471">
        <v>18434</v>
      </c>
      <c r="I1108" s="470" t="s">
        <v>4094</v>
      </c>
      <c r="J1108" s="470" t="s">
        <v>4095</v>
      </c>
    </row>
    <row r="1109" spans="7:10" ht="21.4" thickBot="1">
      <c r="G1109" s="690" t="s">
        <v>4096</v>
      </c>
      <c r="H1109" s="691">
        <v>19012</v>
      </c>
      <c r="I1109" s="690" t="s">
        <v>4097</v>
      </c>
      <c r="J1109" s="690" t="s">
        <v>4098</v>
      </c>
    </row>
    <row r="1110" spans="7:10" ht="21.4" thickBot="1">
      <c r="G1110" s="690" t="s">
        <v>4099</v>
      </c>
      <c r="H1110" s="691">
        <v>20359</v>
      </c>
      <c r="I1110" s="690" t="s">
        <v>4100</v>
      </c>
      <c r="J1110" s="690" t="s">
        <v>4101</v>
      </c>
    </row>
    <row r="1111" spans="7:10" ht="21.4" thickBot="1">
      <c r="G1111" s="690" t="s">
        <v>4102</v>
      </c>
      <c r="H1111" s="691">
        <v>21754</v>
      </c>
      <c r="I1111" s="690" t="s">
        <v>4103</v>
      </c>
      <c r="J1111" s="690" t="s">
        <v>4104</v>
      </c>
    </row>
    <row r="1112" spans="7:10" ht="21.4" thickBot="1">
      <c r="G1112" s="690" t="s">
        <v>4105</v>
      </c>
      <c r="H1112" s="691">
        <v>21650</v>
      </c>
      <c r="I1112" s="690" t="s">
        <v>4106</v>
      </c>
      <c r="J1112" s="690" t="s">
        <v>4107</v>
      </c>
    </row>
    <row r="1113" spans="7:10" ht="21.4" thickBot="1">
      <c r="G1113" s="690" t="s">
        <v>4108</v>
      </c>
      <c r="H1113" s="691">
        <v>21297</v>
      </c>
      <c r="I1113" s="690" t="s">
        <v>4109</v>
      </c>
      <c r="J1113" s="690" t="s">
        <v>4078</v>
      </c>
    </row>
    <row r="1114" spans="7:10" ht="21.4" thickBot="1">
      <c r="G1114" s="690" t="s">
        <v>4139</v>
      </c>
      <c r="H1114" s="691">
        <v>21438</v>
      </c>
      <c r="I1114" s="690" t="s">
        <v>4140</v>
      </c>
      <c r="J1114" s="690" t="s">
        <v>4141</v>
      </c>
    </row>
    <row r="1115" spans="7:10" ht="21.4" thickBot="1">
      <c r="G1115" s="690" t="s">
        <v>4143</v>
      </c>
      <c r="H1115" s="691">
        <v>21222</v>
      </c>
      <c r="I1115" s="690" t="s">
        <v>4057</v>
      </c>
      <c r="J1115" s="690" t="s">
        <v>4144</v>
      </c>
    </row>
    <row r="1116" spans="7:10" ht="22.9" thickBot="1">
      <c r="G1116" s="470" t="s">
        <v>4146</v>
      </c>
      <c r="H1116" s="471">
        <v>20706</v>
      </c>
      <c r="I1116" s="470" t="s">
        <v>4147</v>
      </c>
      <c r="J1116" s="470" t="s">
        <v>4148</v>
      </c>
    </row>
    <row r="1117" spans="7:10" ht="21.4" thickBot="1">
      <c r="G1117" s="690" t="s">
        <v>4149</v>
      </c>
      <c r="H1117" s="691">
        <v>20644</v>
      </c>
      <c r="I1117" s="690" t="s">
        <v>4150</v>
      </c>
      <c r="J1117" s="690" t="s">
        <v>4151</v>
      </c>
    </row>
    <row r="1118" spans="7:10" ht="21.4" thickBot="1">
      <c r="G1118" s="690" t="s">
        <v>4152</v>
      </c>
      <c r="H1118" s="691">
        <v>21684</v>
      </c>
      <c r="I1118" s="690" t="s">
        <v>4153</v>
      </c>
      <c r="J1118" s="690" t="s">
        <v>4154</v>
      </c>
    </row>
    <row r="1119" spans="7:10" ht="21.4" thickBot="1">
      <c r="G1119" s="690" t="s">
        <v>4155</v>
      </c>
      <c r="H1119" s="691">
        <v>22777</v>
      </c>
      <c r="I1119" s="690" t="s">
        <v>4156</v>
      </c>
      <c r="J1119" s="690" t="s">
        <v>4154</v>
      </c>
    </row>
    <row r="1120" spans="7:10" ht="21.4" thickBot="1">
      <c r="G1120" s="690" t="s">
        <v>4158</v>
      </c>
      <c r="H1120" s="691">
        <v>23444</v>
      </c>
      <c r="I1120" s="690" t="s">
        <v>4159</v>
      </c>
      <c r="J1120" s="690" t="s">
        <v>4160</v>
      </c>
    </row>
    <row r="1121" spans="7:10" ht="21.4" thickBot="1">
      <c r="G1121" s="690" t="s">
        <v>4162</v>
      </c>
      <c r="H1121" s="691">
        <v>23701</v>
      </c>
      <c r="I1121" s="690" t="s">
        <v>4163</v>
      </c>
      <c r="J1121" s="690" t="s">
        <v>4164</v>
      </c>
    </row>
    <row r="1122" spans="7:10" ht="21.4" thickBot="1">
      <c r="G1122" s="690" t="s">
        <v>4168</v>
      </c>
      <c r="H1122" s="691">
        <v>24557</v>
      </c>
      <c r="I1122" s="690" t="s">
        <v>4169</v>
      </c>
      <c r="J1122" s="690" t="s">
        <v>4170</v>
      </c>
    </row>
    <row r="1123" spans="7:10" ht="22.9" thickBot="1">
      <c r="G1123" s="470" t="s">
        <v>4171</v>
      </c>
      <c r="H1123" s="471">
        <v>22981</v>
      </c>
      <c r="I1123" s="470" t="s">
        <v>4172</v>
      </c>
      <c r="J1123" s="470" t="s">
        <v>4173</v>
      </c>
    </row>
    <row r="1124" spans="7:10" ht="22.9" thickBot="1">
      <c r="G1124" s="470" t="s">
        <v>4174</v>
      </c>
      <c r="H1124" s="471">
        <v>23422</v>
      </c>
      <c r="I1124" s="470" t="s">
        <v>4175</v>
      </c>
      <c r="J1124" s="470" t="s">
        <v>4176</v>
      </c>
    </row>
    <row r="1125" spans="7:10" ht="22.9" thickBot="1">
      <c r="G1125" s="470" t="s">
        <v>4177</v>
      </c>
      <c r="H1125" s="471">
        <v>23496</v>
      </c>
      <c r="I1125" s="470" t="s">
        <v>4178</v>
      </c>
      <c r="J1125" s="470" t="s">
        <v>4179</v>
      </c>
    </row>
    <row r="1126" spans="7:10" ht="21.4" thickBot="1">
      <c r="G1126" s="690" t="s">
        <v>4180</v>
      </c>
      <c r="H1126" s="691">
        <v>23205</v>
      </c>
      <c r="I1126" s="690" t="s">
        <v>4181</v>
      </c>
      <c r="J1126" s="690" t="s">
        <v>4182</v>
      </c>
    </row>
    <row r="1127" spans="7:10" ht="22.9" thickBot="1">
      <c r="G1127" s="470" t="s">
        <v>4183</v>
      </c>
      <c r="H1127" s="471">
        <v>22534</v>
      </c>
      <c r="I1127" s="470" t="s">
        <v>4184</v>
      </c>
      <c r="J1127" s="470" t="s">
        <v>4185</v>
      </c>
    </row>
    <row r="1128" spans="7:10" ht="21.4" thickBot="1">
      <c r="G1128" s="690" t="s">
        <v>4186</v>
      </c>
      <c r="H1128" s="691">
        <v>23076</v>
      </c>
      <c r="I1128" s="690" t="s">
        <v>4187</v>
      </c>
      <c r="J1128" s="690" t="s">
        <v>4188</v>
      </c>
    </row>
    <row r="1129" spans="7:10" ht="21.4" thickBot="1">
      <c r="G1129" s="690" t="s">
        <v>4189</v>
      </c>
      <c r="H1129" s="691">
        <v>23062</v>
      </c>
      <c r="I1129" s="690" t="s">
        <v>4024</v>
      </c>
      <c r="J1129" s="690" t="s">
        <v>4190</v>
      </c>
    </row>
    <row r="1130" spans="7:10" ht="21.4" thickBot="1">
      <c r="G1130" s="690" t="s">
        <v>4191</v>
      </c>
      <c r="H1130" s="691">
        <v>23378</v>
      </c>
      <c r="I1130" s="690" t="s">
        <v>4192</v>
      </c>
      <c r="J1130" s="690" t="s">
        <v>4193</v>
      </c>
    </row>
    <row r="1131" spans="7:10" ht="21.4" thickBot="1">
      <c r="G1131" s="690" t="s">
        <v>4194</v>
      </c>
      <c r="H1131" s="691">
        <v>24113</v>
      </c>
      <c r="I1131" s="690" t="s">
        <v>4195</v>
      </c>
      <c r="J1131" s="690" t="s">
        <v>4098</v>
      </c>
    </row>
    <row r="1132" spans="7:10" ht="21.4" thickBot="1">
      <c r="G1132" s="690" t="s">
        <v>4196</v>
      </c>
      <c r="H1132" s="691">
        <v>24665</v>
      </c>
      <c r="I1132" s="690" t="s">
        <v>4197</v>
      </c>
      <c r="J1132" s="690" t="s">
        <v>4198</v>
      </c>
    </row>
    <row r="1133" spans="7:10" ht="21.4" thickBot="1">
      <c r="G1133" s="690" t="s">
        <v>4199</v>
      </c>
      <c r="H1133" s="691">
        <v>25337</v>
      </c>
      <c r="I1133" s="690" t="s">
        <v>4200</v>
      </c>
      <c r="J1133" s="690" t="s">
        <v>4201</v>
      </c>
    </row>
    <row r="1134" spans="7:10" ht="21.4" thickBot="1">
      <c r="G1134" s="690" t="s">
        <v>4202</v>
      </c>
      <c r="H1134" s="691">
        <v>26562</v>
      </c>
      <c r="I1134" s="690" t="s">
        <v>4203</v>
      </c>
      <c r="J1134" s="690" t="s">
        <v>4204</v>
      </c>
    </row>
    <row r="1135" spans="7:10" ht="21.4" thickBot="1">
      <c r="G1135" s="690" t="s">
        <v>4205</v>
      </c>
      <c r="H1135" s="691">
        <v>26564</v>
      </c>
      <c r="I1135" s="690" t="s">
        <v>4206</v>
      </c>
      <c r="J1135" s="690" t="s">
        <v>4052</v>
      </c>
    </row>
    <row r="1136" spans="7:10" ht="21.4" thickBot="1">
      <c r="G1136" s="690" t="s">
        <v>4207</v>
      </c>
      <c r="H1136" s="691">
        <v>25664</v>
      </c>
      <c r="I1136" s="690" t="s">
        <v>4208</v>
      </c>
      <c r="J1136" s="690" t="s">
        <v>4209</v>
      </c>
    </row>
    <row r="1137" spans="7:10" ht="21.4" thickBot="1">
      <c r="G1137" s="690" t="s">
        <v>4219</v>
      </c>
      <c r="H1137" s="691">
        <v>26022</v>
      </c>
      <c r="I1137" s="690" t="s">
        <v>4220</v>
      </c>
      <c r="J1137" s="690" t="s">
        <v>4221</v>
      </c>
    </row>
    <row r="1138" spans="7:10" ht="21.4" thickBot="1">
      <c r="G1138" s="690" t="s">
        <v>4222</v>
      </c>
      <c r="H1138" s="691">
        <v>26332</v>
      </c>
      <c r="I1138" s="690" t="s">
        <v>4223</v>
      </c>
      <c r="J1138" s="690" t="s">
        <v>4224</v>
      </c>
    </row>
    <row r="1139" spans="7:10" ht="21.4" thickBot="1">
      <c r="G1139" s="690" t="s">
        <v>4226</v>
      </c>
      <c r="H1139" s="691">
        <v>25977</v>
      </c>
      <c r="I1139" s="690" t="s">
        <v>4227</v>
      </c>
      <c r="J1139" s="690" t="s">
        <v>4228</v>
      </c>
    </row>
    <row r="1140" spans="7:10" ht="21.4" thickBot="1">
      <c r="G1140" s="690" t="s">
        <v>4229</v>
      </c>
      <c r="H1140" s="691">
        <v>25438</v>
      </c>
      <c r="I1140" s="690" t="s">
        <v>4230</v>
      </c>
      <c r="J1140" s="690" t="s">
        <v>4231</v>
      </c>
    </row>
    <row r="1141" spans="7:10" ht="21.4" thickBot="1">
      <c r="G1141" s="690" t="s">
        <v>4237</v>
      </c>
      <c r="H1141" s="691">
        <v>25561</v>
      </c>
      <c r="I1141" s="690" t="s">
        <v>4238</v>
      </c>
      <c r="J1141" s="690" t="s">
        <v>4239</v>
      </c>
    </row>
    <row r="1142" spans="7:10" ht="21.4" thickBot="1">
      <c r="G1142" s="690" t="s">
        <v>4242</v>
      </c>
      <c r="H1142" s="691">
        <v>25081</v>
      </c>
      <c r="I1142" s="690" t="s">
        <v>4243</v>
      </c>
      <c r="J1142" s="690" t="s">
        <v>4244</v>
      </c>
    </row>
    <row r="1143" spans="7:10" ht="21.4" thickBot="1">
      <c r="G1143" s="690" t="s">
        <v>4245</v>
      </c>
      <c r="H1143" s="691">
        <v>24061</v>
      </c>
      <c r="I1143" s="690" t="s">
        <v>4246</v>
      </c>
      <c r="J1143" s="690" t="s">
        <v>4247</v>
      </c>
    </row>
    <row r="1144" spans="7:10" ht="21.4" thickBot="1">
      <c r="G1144" s="690" t="s">
        <v>4248</v>
      </c>
      <c r="H1144" s="691">
        <v>24200</v>
      </c>
      <c r="I1144" s="690" t="s">
        <v>4249</v>
      </c>
      <c r="J1144" s="690" t="s">
        <v>4010</v>
      </c>
    </row>
    <row r="1145" spans="7:10" ht="21.4" thickBot="1">
      <c r="G1145" s="690" t="s">
        <v>4250</v>
      </c>
      <c r="H1145" s="691">
        <v>24752</v>
      </c>
      <c r="I1145" s="690" t="s">
        <v>4251</v>
      </c>
      <c r="J1145" s="690" t="s">
        <v>4252</v>
      </c>
    </row>
    <row r="1146" spans="7:10" ht="21.4" thickBot="1">
      <c r="G1146" s="690" t="s">
        <v>4254</v>
      </c>
      <c r="H1146" s="691">
        <v>24590</v>
      </c>
      <c r="I1146" s="690" t="s">
        <v>4255</v>
      </c>
      <c r="J1146" s="690" t="s">
        <v>4256</v>
      </c>
    </row>
    <row r="1147" spans="7:10" ht="21.4" thickBot="1">
      <c r="G1147" s="690" t="s">
        <v>4258</v>
      </c>
      <c r="H1147" s="691">
        <v>25159</v>
      </c>
      <c r="I1147" s="690" t="s">
        <v>4251</v>
      </c>
      <c r="J1147" s="690" t="s">
        <v>4259</v>
      </c>
    </row>
    <row r="1148" spans="7:10" ht="21.4" thickBot="1">
      <c r="G1148" s="690" t="s">
        <v>4260</v>
      </c>
      <c r="H1148" s="691">
        <v>25518</v>
      </c>
      <c r="I1148" s="690" t="s">
        <v>4261</v>
      </c>
      <c r="J1148" s="690" t="s">
        <v>4262</v>
      </c>
    </row>
    <row r="1149" spans="7:10" ht="22.9" thickBot="1">
      <c r="G1149" s="470" t="s">
        <v>4263</v>
      </c>
      <c r="H1149" s="471">
        <v>25598</v>
      </c>
      <c r="I1149" s="470" t="s">
        <v>4264</v>
      </c>
      <c r="J1149" s="470" t="s">
        <v>3404</v>
      </c>
    </row>
    <row r="1150" spans="7:10" ht="21.4" thickBot="1">
      <c r="G1150" s="690" t="s">
        <v>4265</v>
      </c>
      <c r="H1150" s="691">
        <v>26023</v>
      </c>
      <c r="I1150" s="690" t="s">
        <v>4266</v>
      </c>
      <c r="J1150" s="690" t="s">
        <v>4267</v>
      </c>
    </row>
    <row r="1151" spans="7:10" ht="21.4" thickBot="1">
      <c r="G1151" s="690" t="s">
        <v>4268</v>
      </c>
      <c r="H1151" s="691">
        <v>26025</v>
      </c>
      <c r="I1151" s="690" t="s">
        <v>4269</v>
      </c>
      <c r="J1151" s="690" t="s">
        <v>4052</v>
      </c>
    </row>
    <row r="1152" spans="7:10" ht="21.4" thickBot="1">
      <c r="G1152" s="690" t="s">
        <v>4270</v>
      </c>
      <c r="H1152" s="691">
        <v>26278</v>
      </c>
      <c r="I1152" s="690" t="s">
        <v>4271</v>
      </c>
      <c r="J1152" s="690" t="s">
        <v>4272</v>
      </c>
    </row>
    <row r="1153" spans="7:10" ht="21.4" thickBot="1">
      <c r="G1153" s="690" t="s">
        <v>4276</v>
      </c>
      <c r="H1153" s="691">
        <v>26287</v>
      </c>
      <c r="I1153" s="690" t="s">
        <v>4269</v>
      </c>
      <c r="J1153" s="690" t="s">
        <v>3415</v>
      </c>
    </row>
    <row r="1154" spans="7:10" ht="21.4" thickBot="1">
      <c r="G1154" s="690" t="s">
        <v>4278</v>
      </c>
      <c r="H1154" s="691">
        <v>26215</v>
      </c>
      <c r="I1154" s="690" t="s">
        <v>4279</v>
      </c>
      <c r="J1154" s="690" t="s">
        <v>3409</v>
      </c>
    </row>
    <row r="1155" spans="7:10" ht="21.4" thickBot="1">
      <c r="G1155" s="690" t="s">
        <v>4280</v>
      </c>
      <c r="H1155" s="691">
        <v>26295</v>
      </c>
      <c r="I1155" s="690" t="s">
        <v>4281</v>
      </c>
      <c r="J1155" s="690" t="s">
        <v>3404</v>
      </c>
    </row>
    <row r="1156" spans="7:10" ht="21.4" thickBot="1">
      <c r="G1156" s="690" t="s">
        <v>4282</v>
      </c>
      <c r="H1156" s="691">
        <v>26259</v>
      </c>
      <c r="I1156" s="690" t="s">
        <v>4283</v>
      </c>
      <c r="J1156" s="690" t="s">
        <v>4284</v>
      </c>
    </row>
    <row r="1157" spans="7:10" ht="21.4" thickBot="1">
      <c r="G1157" s="690" t="s">
        <v>4285</v>
      </c>
      <c r="H1157" s="691">
        <v>26318</v>
      </c>
      <c r="I1157" s="690" t="s">
        <v>4286</v>
      </c>
      <c r="J1157" s="690" t="s">
        <v>4287</v>
      </c>
    </row>
    <row r="1158" spans="7:10" ht="21.4" thickBot="1">
      <c r="G1158" s="690" t="s">
        <v>4288</v>
      </c>
      <c r="H1158" s="691">
        <v>26449</v>
      </c>
      <c r="I1158" s="690" t="s">
        <v>4289</v>
      </c>
      <c r="J1158" s="690" t="s">
        <v>4290</v>
      </c>
    </row>
    <row r="1159" spans="7:10" ht="21.4" thickBot="1">
      <c r="G1159" s="690" t="s">
        <v>4291</v>
      </c>
      <c r="H1159" s="691">
        <v>26712</v>
      </c>
      <c r="I1159" s="690" t="s">
        <v>4292</v>
      </c>
      <c r="J1159" s="690" t="s">
        <v>3869</v>
      </c>
    </row>
    <row r="1160" spans="7:10" ht="22.9" thickBot="1">
      <c r="G1160" s="470" t="s">
        <v>4293</v>
      </c>
      <c r="H1160" s="471">
        <v>27380</v>
      </c>
      <c r="I1160" s="470" t="s">
        <v>4294</v>
      </c>
      <c r="J1160" s="470" t="s">
        <v>4295</v>
      </c>
    </row>
    <row r="1161" spans="7:10" ht="21.4" thickBot="1">
      <c r="G1161" s="690" t="s">
        <v>4296</v>
      </c>
      <c r="H1161" s="691">
        <v>27901</v>
      </c>
      <c r="I1161" s="690" t="s">
        <v>4297</v>
      </c>
      <c r="J1161" s="690" t="s">
        <v>4298</v>
      </c>
    </row>
    <row r="1162" spans="7:10" ht="21.4" thickBot="1">
      <c r="G1162" s="690" t="s">
        <v>4299</v>
      </c>
      <c r="H1162" s="691">
        <v>28141</v>
      </c>
      <c r="I1162" s="690" t="s">
        <v>4300</v>
      </c>
      <c r="J1162" s="690" t="s">
        <v>4301</v>
      </c>
    </row>
    <row r="1163" spans="7:10" ht="21.4" thickBot="1">
      <c r="G1163" s="690" t="s">
        <v>4302</v>
      </c>
      <c r="H1163" s="691">
        <v>28227</v>
      </c>
      <c r="I1163" s="690" t="s">
        <v>4303</v>
      </c>
      <c r="J1163" s="690" t="s">
        <v>3404</v>
      </c>
    </row>
    <row r="1164" spans="7:10" ht="21.4" thickBot="1">
      <c r="G1164" s="690" t="s">
        <v>4304</v>
      </c>
      <c r="H1164" s="691">
        <v>28337</v>
      </c>
      <c r="I1164" s="690" t="s">
        <v>4305</v>
      </c>
      <c r="J1164" s="690" t="s">
        <v>4306</v>
      </c>
    </row>
    <row r="1165" spans="7:10" ht="21.4" thickBot="1">
      <c r="G1165" s="690" t="s">
        <v>4307</v>
      </c>
      <c r="H1165" s="691">
        <v>28541</v>
      </c>
      <c r="I1165" s="690" t="s">
        <v>4308</v>
      </c>
      <c r="J1165" s="690" t="s">
        <v>4309</v>
      </c>
    </row>
    <row r="1166" spans="7:10" ht="21.4" thickBot="1">
      <c r="G1166" s="690" t="s">
        <v>4310</v>
      </c>
      <c r="H1166" s="691">
        <v>28503</v>
      </c>
      <c r="I1166" s="690" t="s">
        <v>4311</v>
      </c>
      <c r="J1166" s="690" t="s">
        <v>4312</v>
      </c>
    </row>
    <row r="1167" spans="7:10" ht="22.9" thickBot="1">
      <c r="G1167" s="470" t="s">
        <v>4314</v>
      </c>
      <c r="H1167" s="471">
        <v>28524</v>
      </c>
      <c r="I1167" s="470" t="s">
        <v>4315</v>
      </c>
      <c r="J1167" s="470" t="s">
        <v>4316</v>
      </c>
    </row>
    <row r="1168" spans="7:10" ht="21.4" thickBot="1">
      <c r="G1168" s="690" t="s">
        <v>4332</v>
      </c>
      <c r="H1168" s="691">
        <v>28406</v>
      </c>
      <c r="I1168" s="690" t="s">
        <v>4333</v>
      </c>
      <c r="J1168" s="690" t="s">
        <v>4334</v>
      </c>
    </row>
    <row r="1169" spans="7:10" ht="22.9" thickBot="1">
      <c r="G1169" s="470" t="s">
        <v>4335</v>
      </c>
      <c r="H1169" s="471">
        <v>28245</v>
      </c>
      <c r="I1169" s="470" t="s">
        <v>4336</v>
      </c>
      <c r="J1169" s="470" t="s">
        <v>4337</v>
      </c>
    </row>
    <row r="1170" spans="7:10" ht="22.9" thickBot="1">
      <c r="G1170" s="470" t="s">
        <v>4338</v>
      </c>
      <c r="H1170" s="471">
        <v>27572</v>
      </c>
      <c r="I1170" s="470" t="s">
        <v>4339</v>
      </c>
      <c r="J1170" s="470" t="s">
        <v>4340</v>
      </c>
    </row>
    <row r="1171" spans="7:10" ht="22.9" thickBot="1">
      <c r="G1171" s="470" t="s">
        <v>4341</v>
      </c>
      <c r="H1171" s="471">
        <v>27314</v>
      </c>
      <c r="I1171" s="470" t="s">
        <v>4342</v>
      </c>
      <c r="J1171" s="470" t="s">
        <v>3412</v>
      </c>
    </row>
    <row r="1172" spans="7:10" ht="21.4" thickBot="1">
      <c r="G1172" s="690" t="s">
        <v>4343</v>
      </c>
      <c r="H1172" s="691">
        <v>27398</v>
      </c>
      <c r="I1172" s="690" t="s">
        <v>4344</v>
      </c>
      <c r="J1172" s="690" t="s">
        <v>3404</v>
      </c>
    </row>
    <row r="1173" spans="7:10" ht="21.4" thickBot="1">
      <c r="G1173" s="690" t="s">
        <v>4345</v>
      </c>
      <c r="H1173" s="691">
        <v>27460</v>
      </c>
      <c r="I1173" s="690" t="s">
        <v>4346</v>
      </c>
      <c r="J1173" s="690" t="s">
        <v>4347</v>
      </c>
    </row>
    <row r="1174" spans="7:10" ht="22.9" thickBot="1">
      <c r="G1174" s="470" t="s">
        <v>4348</v>
      </c>
      <c r="H1174" s="471">
        <v>27140</v>
      </c>
      <c r="I1174" s="470" t="s">
        <v>4349</v>
      </c>
      <c r="J1174" s="470" t="s">
        <v>3920</v>
      </c>
    </row>
    <row r="1175" spans="7:10" ht="22.9" thickBot="1">
      <c r="G1175" s="470" t="s">
        <v>4350</v>
      </c>
      <c r="H1175" s="471">
        <v>27080</v>
      </c>
      <c r="I1175" s="470" t="s">
        <v>4351</v>
      </c>
      <c r="J1175" s="470" t="s">
        <v>4352</v>
      </c>
    </row>
    <row r="1176" spans="7:10" ht="21.4" thickBot="1">
      <c r="G1176" s="690" t="s">
        <v>4353</v>
      </c>
      <c r="H1176" s="691">
        <v>27185</v>
      </c>
      <c r="I1176" s="690" t="s">
        <v>4354</v>
      </c>
      <c r="J1176" s="690" t="s">
        <v>4306</v>
      </c>
    </row>
    <row r="1177" spans="7:10" ht="22.9" thickBot="1">
      <c r="G1177" s="470" t="s">
        <v>4355</v>
      </c>
      <c r="H1177" s="471">
        <v>27236</v>
      </c>
      <c r="I1177" s="470" t="s">
        <v>4356</v>
      </c>
      <c r="J1177" s="470" t="s">
        <v>4357</v>
      </c>
    </row>
    <row r="1178" spans="7:10" ht="22.9" thickBot="1">
      <c r="G1178" s="470" t="s">
        <v>4358</v>
      </c>
      <c r="H1178" s="471">
        <v>27080</v>
      </c>
      <c r="I1178" s="470" t="s">
        <v>4359</v>
      </c>
      <c r="J1178" s="470" t="s">
        <v>4337</v>
      </c>
    </row>
    <row r="1179" spans="7:10" ht="21.4" thickBot="1">
      <c r="G1179" s="690" t="s">
        <v>4360</v>
      </c>
      <c r="H1179" s="691">
        <v>26860</v>
      </c>
      <c r="I1179" s="690" t="s">
        <v>4361</v>
      </c>
      <c r="J1179" s="690" t="s">
        <v>4362</v>
      </c>
    </row>
    <row r="1180" spans="7:10" ht="21.4" thickBot="1">
      <c r="G1180" s="690" t="s">
        <v>4366</v>
      </c>
      <c r="H1180" s="691">
        <v>26100</v>
      </c>
      <c r="I1180" s="690" t="s">
        <v>4367</v>
      </c>
      <c r="J1180" s="690" t="s">
        <v>4368</v>
      </c>
    </row>
    <row r="1181" spans="7:10" ht="21.4" thickBot="1">
      <c r="G1181" s="690" t="s">
        <v>4369</v>
      </c>
      <c r="H1181" s="691">
        <v>25492</v>
      </c>
      <c r="I1181" s="690" t="s">
        <v>4370</v>
      </c>
      <c r="J1181" s="690" t="s">
        <v>4371</v>
      </c>
    </row>
    <row r="1182" spans="7:10" ht="22.9" thickBot="1">
      <c r="G1182" s="470" t="s">
        <v>4372</v>
      </c>
      <c r="H1182" s="471">
        <v>25404</v>
      </c>
      <c r="I1182" s="470" t="s">
        <v>4373</v>
      </c>
      <c r="J1182" s="470" t="s">
        <v>3846</v>
      </c>
    </row>
    <row r="1183" spans="7:10" ht="21.4" thickBot="1">
      <c r="G1183" s="690" t="s">
        <v>4374</v>
      </c>
      <c r="H1183" s="691">
        <v>25696</v>
      </c>
      <c r="I1183" s="690" t="s">
        <v>4375</v>
      </c>
      <c r="J1183" s="690" t="s">
        <v>4376</v>
      </c>
    </row>
    <row r="1184" spans="7:10" ht="21.4" thickBot="1">
      <c r="G1184" s="690" t="s">
        <v>4377</v>
      </c>
      <c r="H1184" s="691">
        <v>26099</v>
      </c>
      <c r="I1184" s="690" t="s">
        <v>4378</v>
      </c>
      <c r="J1184" s="690" t="s">
        <v>4379</v>
      </c>
    </row>
    <row r="1185" spans="7:10" ht="21.4" thickBot="1">
      <c r="G1185" s="690" t="s">
        <v>4381</v>
      </c>
      <c r="H1185" s="691">
        <v>26055</v>
      </c>
      <c r="I1185" s="690" t="s">
        <v>4382</v>
      </c>
      <c r="J1185" s="690" t="s">
        <v>4383</v>
      </c>
    </row>
    <row r="1186" spans="7:10" ht="21.4" thickBot="1">
      <c r="G1186" s="690" t="s">
        <v>4384</v>
      </c>
      <c r="H1186" s="691">
        <v>25521</v>
      </c>
      <c r="I1186" s="690" t="s">
        <v>4230</v>
      </c>
      <c r="J1186" s="690" t="s">
        <v>3881</v>
      </c>
    </row>
    <row r="1187" spans="7:10" ht="21.4" thickBot="1">
      <c r="G1187" s="690" t="s">
        <v>4385</v>
      </c>
      <c r="H1187" s="691">
        <v>25239</v>
      </c>
      <c r="I1187" s="690" t="s">
        <v>4370</v>
      </c>
      <c r="J1187" s="690" t="s">
        <v>4386</v>
      </c>
    </row>
    <row r="1188" spans="7:10" ht="21.4" thickBot="1">
      <c r="G1188" s="690" t="s">
        <v>4387</v>
      </c>
      <c r="H1188" s="691">
        <v>25448</v>
      </c>
      <c r="I1188" s="690" t="s">
        <v>4220</v>
      </c>
      <c r="J1188" s="690" t="s">
        <v>4388</v>
      </c>
    </row>
    <row r="1189" spans="7:10" ht="21.4" thickBot="1">
      <c r="G1189" s="690" t="s">
        <v>4389</v>
      </c>
      <c r="H1189" s="691">
        <v>26239</v>
      </c>
      <c r="I1189" s="690" t="s">
        <v>4390</v>
      </c>
      <c r="J1189" s="690" t="s">
        <v>4391</v>
      </c>
    </row>
    <row r="1190" spans="7:10" ht="21.4" thickBot="1">
      <c r="G1190" s="690" t="s">
        <v>4397</v>
      </c>
      <c r="H1190" s="691">
        <v>26296</v>
      </c>
      <c r="I1190" s="690" t="s">
        <v>4398</v>
      </c>
      <c r="J1190" s="690" t="s">
        <v>4287</v>
      </c>
    </row>
    <row r="1191" spans="7:10" ht="21.4" thickBot="1">
      <c r="G1191" s="690" t="s">
        <v>4402</v>
      </c>
      <c r="H1191" s="691">
        <v>26551</v>
      </c>
      <c r="I1191" s="690" t="s">
        <v>4403</v>
      </c>
      <c r="J1191" s="690" t="s">
        <v>4272</v>
      </c>
    </row>
    <row r="1192" spans="7:10" ht="21.4" thickBot="1">
      <c r="G1192" s="690" t="s">
        <v>4404</v>
      </c>
      <c r="H1192" s="691">
        <v>26830</v>
      </c>
      <c r="I1192" s="690" t="s">
        <v>4405</v>
      </c>
      <c r="J1192" s="690" t="s">
        <v>4406</v>
      </c>
    </row>
    <row r="1193" spans="7:10" ht="21.4" thickBot="1">
      <c r="G1193" s="690" t="s">
        <v>4407</v>
      </c>
      <c r="H1193" s="691">
        <v>27413</v>
      </c>
      <c r="I1193" s="690" t="s">
        <v>4408</v>
      </c>
      <c r="J1193" s="690" t="s">
        <v>4409</v>
      </c>
    </row>
    <row r="1194" spans="7:10" ht="22.9" thickBot="1">
      <c r="G1194" s="470" t="s">
        <v>4416</v>
      </c>
      <c r="H1194" s="471">
        <v>27831</v>
      </c>
      <c r="I1194" s="470" t="s">
        <v>4417</v>
      </c>
      <c r="J1194" s="470" t="s">
        <v>4418</v>
      </c>
    </row>
    <row r="1195" spans="7:10" ht="22.9" thickBot="1">
      <c r="G1195" s="470" t="s">
        <v>4419</v>
      </c>
      <c r="H1195" s="471">
        <v>27813</v>
      </c>
      <c r="I1195" s="470" t="s">
        <v>4420</v>
      </c>
      <c r="J1195" s="470" t="s">
        <v>4190</v>
      </c>
    </row>
    <row r="1196" spans="7:10" ht="22.9" thickBot="1">
      <c r="G1196" s="470" t="s">
        <v>4421</v>
      </c>
      <c r="H1196" s="471">
        <v>27471</v>
      </c>
      <c r="I1196" s="470" t="s">
        <v>4422</v>
      </c>
      <c r="J1196" s="470" t="s">
        <v>4423</v>
      </c>
    </row>
    <row r="1197" spans="7:10" ht="22.9" thickBot="1">
      <c r="G1197" s="470" t="s">
        <v>4439</v>
      </c>
      <c r="H1197" s="471">
        <v>27416</v>
      </c>
      <c r="I1197" s="470" t="s">
        <v>4440</v>
      </c>
      <c r="J1197" s="470" t="s">
        <v>4441</v>
      </c>
    </row>
    <row r="1198" spans="7:10" ht="22.9" thickBot="1">
      <c r="G1198" s="470" t="s">
        <v>4442</v>
      </c>
      <c r="H1198" s="471">
        <v>27264</v>
      </c>
      <c r="I1198" s="470" t="s">
        <v>4443</v>
      </c>
      <c r="J1198" s="470" t="s">
        <v>4444</v>
      </c>
    </row>
    <row r="1199" spans="7:10" ht="21.4" thickBot="1">
      <c r="G1199" s="690" t="s">
        <v>4446</v>
      </c>
      <c r="H1199" s="691">
        <v>27156</v>
      </c>
      <c r="I1199" s="690" t="s">
        <v>4447</v>
      </c>
      <c r="J1199" s="690" t="s">
        <v>4448</v>
      </c>
    </row>
  </sheetData>
  <mergeCells count="3">
    <mergeCell ref="A1:J1"/>
    <mergeCell ref="A3:J3"/>
    <mergeCell ref="A4:J4"/>
  </mergeCells>
  <hyperlinks>
    <hyperlink ref="A1:J1" r:id="rId1" display="INDICADOR SEMANAL DO ETANOL HIDRATADO COMBUSTÍVEL CEPEA/ESALQ - SÃO PAULO" xr:uid="{1AE5B173-98DD-4B88-9FE5-0D3F23896F58}"/>
  </hyperlinks>
  <pageMargins left="0.7" right="0.7" top="0.75" bottom="0.75" header="0.3" footer="0.3"/>
  <pageSetup orientation="portrait" horizontalDpi="1200" verticalDpi="12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14C24-08AF-4069-87D7-A82B8B83E44F}">
  <dimension ref="A1:W999"/>
  <sheetViews>
    <sheetView topLeftCell="A26" workbookViewId="0">
      <pane xSplit="2" ySplit="6" topLeftCell="C957" activePane="bottomRight" state="frozen"/>
      <selection pane="topRight" activeCell="C26" sqref="C26"/>
      <selection pane="bottomLeft" activeCell="A32" sqref="A32"/>
      <selection pane="bottomRight" activeCell="P959" sqref="P959"/>
    </sheetView>
  </sheetViews>
  <sheetFormatPr baseColWidth="10" defaultColWidth="8.9296875" defaultRowHeight="13.15"/>
  <cols>
    <col min="1" max="1" width="8.9296875" style="607"/>
    <col min="2" max="2" width="20.9296875" style="607" customWidth="1"/>
    <col min="3" max="3" width="8.9296875" style="607"/>
    <col min="4" max="6" width="8.9296875" style="607" customWidth="1"/>
    <col min="7" max="7" width="1" style="607" customWidth="1"/>
    <col min="8" max="9" width="8.9296875" style="607"/>
    <col min="10" max="10" width="8.9296875" style="607" customWidth="1"/>
    <col min="11" max="11" width="9.53125" style="607" customWidth="1"/>
    <col min="12" max="12" width="8.9296875" style="607" customWidth="1"/>
    <col min="13" max="13" width="12" style="607" customWidth="1"/>
    <col min="14" max="15" width="8.9296875" style="607" customWidth="1"/>
    <col min="16" max="16" width="8.9296875" style="607"/>
    <col min="17" max="17" width="5.06640625" style="607" customWidth="1"/>
    <col min="18" max="18" width="8.9296875" style="607"/>
    <col min="19" max="19" width="12.53125" style="607" bestFit="1" customWidth="1"/>
    <col min="20" max="20" width="12.46484375" style="607" bestFit="1" customWidth="1"/>
    <col min="21" max="21" width="8.9296875" style="607"/>
    <col min="22" max="22" width="12" style="607" customWidth="1"/>
    <col min="23" max="16384" width="8.9296875" style="607"/>
  </cols>
  <sheetData>
    <row r="1" spans="1:22" hidden="1">
      <c r="J1" s="608" t="s">
        <v>4110</v>
      </c>
      <c r="K1" s="608"/>
      <c r="L1" s="608"/>
    </row>
    <row r="2" spans="1:22" ht="26.25" hidden="1">
      <c r="B2" s="609" t="s">
        <v>4111</v>
      </c>
    </row>
    <row r="3" spans="1:22" ht="26.25" hidden="1">
      <c r="B3" s="610" t="s">
        <v>4112</v>
      </c>
      <c r="R3" s="611">
        <v>0.7</v>
      </c>
    </row>
    <row r="4" spans="1:22" ht="26.25" hidden="1">
      <c r="B4" s="612" t="s">
        <v>4113</v>
      </c>
      <c r="C4" s="612" t="s">
        <v>4114</v>
      </c>
      <c r="D4" s="612" t="s">
        <v>4115</v>
      </c>
      <c r="E4" s="612" t="s">
        <v>4116</v>
      </c>
      <c r="F4" s="612" t="s">
        <v>4115</v>
      </c>
      <c r="H4" s="613" t="s">
        <v>41</v>
      </c>
      <c r="I4" s="612" t="s">
        <v>4117</v>
      </c>
      <c r="J4" s="612" t="s">
        <v>4118</v>
      </c>
      <c r="K4" s="612" t="s">
        <v>4119</v>
      </c>
      <c r="L4" s="612" t="s">
        <v>4120</v>
      </c>
      <c r="M4" s="612" t="s">
        <v>4121</v>
      </c>
      <c r="N4" s="612" t="s">
        <v>4122</v>
      </c>
      <c r="O4" s="612" t="s">
        <v>4123</v>
      </c>
      <c r="P4" s="612" t="s">
        <v>4124</v>
      </c>
      <c r="R4" s="612" t="s">
        <v>4125</v>
      </c>
      <c r="S4" s="612" t="s">
        <v>4126</v>
      </c>
      <c r="T4" s="612"/>
      <c r="U4" s="612" t="s">
        <v>4125</v>
      </c>
      <c r="V4" s="612" t="s">
        <v>4126</v>
      </c>
    </row>
    <row r="5" spans="1:22" hidden="1">
      <c r="A5" s="607">
        <v>1</v>
      </c>
      <c r="B5" s="614">
        <v>44215</v>
      </c>
      <c r="C5" s="615">
        <v>1.98</v>
      </c>
      <c r="D5" s="616">
        <v>8.1999999999999993</v>
      </c>
      <c r="E5" s="615" t="s">
        <v>436</v>
      </c>
      <c r="F5" s="617" t="s">
        <v>436</v>
      </c>
      <c r="H5" s="619">
        <v>5.3578000000000001</v>
      </c>
      <c r="I5" s="607">
        <v>1.5379</v>
      </c>
      <c r="J5" s="618">
        <f t="shared" ref="J5:J22" si="0">+I5-$J$30</f>
        <v>1.2879</v>
      </c>
      <c r="K5" s="618">
        <f t="shared" ref="K5:K22" si="1">(+J5*$K$30)/1000</f>
        <v>0.34022711880000001</v>
      </c>
      <c r="L5" s="618">
        <f t="shared" ref="L5:L22" si="2">((75/H5)+10)/1000</f>
        <v>2.3998282877300384E-2</v>
      </c>
      <c r="M5" s="619">
        <f t="shared" ref="M5:M22" si="3">+K5+L5</f>
        <v>0.36422540167730039</v>
      </c>
      <c r="N5" s="619">
        <f t="shared" ref="N5:N22" si="4">+M5*H5</f>
        <v>1.9514468571066401</v>
      </c>
      <c r="O5" s="619">
        <f t="shared" ref="O5:O12" si="5">+N5-C5</f>
        <v>-2.8553142893359862E-2</v>
      </c>
      <c r="P5" s="620">
        <f t="shared" ref="P5:P12" si="6">(1-(+N5/C5))*100</f>
        <v>1.4420779239070591</v>
      </c>
      <c r="R5" s="619">
        <f t="shared" ref="R5:R22" si="7">+N5+(N5*$R$3)</f>
        <v>3.3174596570812884</v>
      </c>
    </row>
    <row r="6" spans="1:22" hidden="1">
      <c r="A6" s="607">
        <v>2</v>
      </c>
      <c r="B6" s="621">
        <v>44222</v>
      </c>
      <c r="C6" s="622">
        <v>2.08</v>
      </c>
      <c r="D6" s="623">
        <v>5.0999999999999996</v>
      </c>
      <c r="E6" s="622">
        <v>2.12</v>
      </c>
      <c r="F6" s="624">
        <v>4.4000000000000004</v>
      </c>
      <c r="H6" s="619">
        <v>5.3552</v>
      </c>
      <c r="I6" s="607">
        <v>1.5807</v>
      </c>
      <c r="J6" s="618">
        <f t="shared" si="0"/>
        <v>1.3307</v>
      </c>
      <c r="K6" s="618">
        <f t="shared" si="1"/>
        <v>0.35153368040000005</v>
      </c>
      <c r="L6" s="618">
        <f t="shared" si="2"/>
        <v>2.4005079175380938E-2</v>
      </c>
      <c r="M6" s="619">
        <f t="shared" si="3"/>
        <v>0.37553875957538096</v>
      </c>
      <c r="N6" s="619">
        <f t="shared" si="4"/>
        <v>2.0110851652780801</v>
      </c>
      <c r="O6" s="619">
        <f t="shared" si="5"/>
        <v>-6.8914834721919949E-2</v>
      </c>
      <c r="P6" s="620">
        <f t="shared" si="6"/>
        <v>3.3132132077846155</v>
      </c>
      <c r="R6" s="619">
        <f t="shared" si="7"/>
        <v>3.4188447809727363</v>
      </c>
    </row>
    <row r="7" spans="1:22" hidden="1">
      <c r="A7" s="607">
        <v>3</v>
      </c>
      <c r="B7" s="614">
        <v>44235</v>
      </c>
      <c r="C7" s="615">
        <v>2.25</v>
      </c>
      <c r="D7" s="616">
        <v>8.1999999999999993</v>
      </c>
      <c r="E7" s="615">
        <v>2.2400000000000002</v>
      </c>
      <c r="F7" s="617">
        <v>5.7</v>
      </c>
      <c r="H7" s="619">
        <v>5.3657000000000004</v>
      </c>
      <c r="I7" s="607">
        <v>1.6748000000000001</v>
      </c>
      <c r="J7" s="618">
        <f t="shared" si="0"/>
        <v>1.4248000000000001</v>
      </c>
      <c r="K7" s="618">
        <f t="shared" si="1"/>
        <v>0.37639226560000005</v>
      </c>
      <c r="L7" s="618">
        <f t="shared" si="2"/>
        <v>2.3977672996999461E-2</v>
      </c>
      <c r="M7" s="619">
        <f t="shared" si="3"/>
        <v>0.40036993859699954</v>
      </c>
      <c r="N7" s="619">
        <f t="shared" si="4"/>
        <v>2.1482649795299205</v>
      </c>
      <c r="O7" s="619">
        <f t="shared" si="5"/>
        <v>-0.10173502047007954</v>
      </c>
      <c r="P7" s="620">
        <f t="shared" si="6"/>
        <v>4.5215564653368734</v>
      </c>
      <c r="R7" s="619">
        <f t="shared" si="7"/>
        <v>3.6520504652008645</v>
      </c>
    </row>
    <row r="8" spans="1:22" hidden="1">
      <c r="A8" s="607">
        <v>4</v>
      </c>
      <c r="B8" s="621">
        <v>44245</v>
      </c>
      <c r="C8" s="622">
        <v>2.48</v>
      </c>
      <c r="D8" s="623">
        <v>10.199999999999999</v>
      </c>
      <c r="E8" s="622">
        <v>2.58</v>
      </c>
      <c r="F8" s="624">
        <v>15.2</v>
      </c>
      <c r="H8" s="619">
        <v>5.4269999999999996</v>
      </c>
      <c r="I8" s="607">
        <v>1.7943</v>
      </c>
      <c r="J8" s="618">
        <f t="shared" si="0"/>
        <v>1.5443</v>
      </c>
      <c r="K8" s="618">
        <f t="shared" si="1"/>
        <v>0.40796081960000002</v>
      </c>
      <c r="L8" s="618">
        <f t="shared" si="2"/>
        <v>2.3819789939192922E-2</v>
      </c>
      <c r="M8" s="619">
        <f t="shared" si="3"/>
        <v>0.43178060953919295</v>
      </c>
      <c r="N8" s="619">
        <f t="shared" si="4"/>
        <v>2.3432733679691999</v>
      </c>
      <c r="O8" s="619">
        <f t="shared" si="5"/>
        <v>-0.13672663203080004</v>
      </c>
      <c r="P8" s="620">
        <f t="shared" si="6"/>
        <v>5.513170646403232</v>
      </c>
      <c r="R8" s="619">
        <f t="shared" si="7"/>
        <v>3.9835647255476401</v>
      </c>
    </row>
    <row r="9" spans="1:22" hidden="1">
      <c r="A9" s="607">
        <v>5</v>
      </c>
      <c r="B9" s="614">
        <v>44256</v>
      </c>
      <c r="C9" s="615">
        <v>2.6</v>
      </c>
      <c r="D9" s="616">
        <v>4.8</v>
      </c>
      <c r="E9" s="615">
        <v>2.71</v>
      </c>
      <c r="F9" s="617">
        <v>5</v>
      </c>
      <c r="H9" s="619">
        <v>5.6417999999999999</v>
      </c>
      <c r="I9" s="607">
        <v>1.9429000000000001</v>
      </c>
      <c r="J9" s="618">
        <f t="shared" si="0"/>
        <v>1.6929000000000001</v>
      </c>
      <c r="K9" s="618">
        <f t="shared" si="1"/>
        <v>0.44721677880000005</v>
      </c>
      <c r="L9" s="618">
        <f t="shared" si="2"/>
        <v>2.329362969265128E-2</v>
      </c>
      <c r="M9" s="619">
        <f t="shared" si="3"/>
        <v>0.47051040849265136</v>
      </c>
      <c r="N9" s="619">
        <f t="shared" si="4"/>
        <v>2.6545256226338405</v>
      </c>
      <c r="O9" s="619">
        <f t="shared" si="5"/>
        <v>5.452562263384042E-2</v>
      </c>
      <c r="P9" s="620">
        <f t="shared" si="6"/>
        <v>-2.0971393320707854</v>
      </c>
      <c r="R9" s="619">
        <f t="shared" si="7"/>
        <v>4.5126935584775287</v>
      </c>
    </row>
    <row r="10" spans="1:22" hidden="1">
      <c r="A10" s="607">
        <v>6</v>
      </c>
      <c r="B10" s="621">
        <v>44264</v>
      </c>
      <c r="C10" s="622">
        <v>2.84</v>
      </c>
      <c r="D10" s="623">
        <v>9.1999999999999993</v>
      </c>
      <c r="E10" s="622">
        <v>2.86</v>
      </c>
      <c r="F10" s="624">
        <v>5.5</v>
      </c>
      <c r="H10" s="619">
        <v>5.8025000000000002</v>
      </c>
      <c r="I10" s="607">
        <v>2.0501999999999998</v>
      </c>
      <c r="J10" s="618">
        <f t="shared" si="0"/>
        <v>1.8001999999999998</v>
      </c>
      <c r="K10" s="618">
        <f t="shared" si="1"/>
        <v>0.47556243439999996</v>
      </c>
      <c r="L10" s="618">
        <f t="shared" si="2"/>
        <v>2.2925463162429986E-2</v>
      </c>
      <c r="M10" s="619">
        <f t="shared" si="3"/>
        <v>0.49848789756242995</v>
      </c>
      <c r="N10" s="619">
        <f t="shared" si="4"/>
        <v>2.8924760256059998</v>
      </c>
      <c r="O10" s="619">
        <f t="shared" si="5"/>
        <v>5.2476025605999954E-2</v>
      </c>
      <c r="P10" s="620">
        <f t="shared" si="6"/>
        <v>-1.8477473804929589</v>
      </c>
      <c r="R10" s="619">
        <f t="shared" si="7"/>
        <v>4.9172092435302002</v>
      </c>
    </row>
    <row r="11" spans="1:22" hidden="1">
      <c r="A11" s="607">
        <v>7</v>
      </c>
      <c r="B11" s="614">
        <v>44275</v>
      </c>
      <c r="C11" s="615">
        <v>2.69</v>
      </c>
      <c r="D11" s="616">
        <v>-5.3</v>
      </c>
      <c r="E11" s="615" t="s">
        <v>436</v>
      </c>
      <c r="F11" s="617" t="s">
        <v>436</v>
      </c>
      <c r="H11" s="619">
        <v>5.4916999999999998</v>
      </c>
      <c r="I11" s="607">
        <v>1.9431</v>
      </c>
      <c r="J11" s="618">
        <f t="shared" si="0"/>
        <v>1.6931</v>
      </c>
      <c r="K11" s="618">
        <f t="shared" si="1"/>
        <v>0.44726961320000003</v>
      </c>
      <c r="L11" s="618">
        <f t="shared" si="2"/>
        <v>2.3656973250541724E-2</v>
      </c>
      <c r="M11" s="619">
        <f t="shared" si="3"/>
        <v>0.47092658645054175</v>
      </c>
      <c r="N11" s="619">
        <f t="shared" si="4"/>
        <v>2.5861875348104402</v>
      </c>
      <c r="O11" s="619">
        <f t="shared" si="5"/>
        <v>-0.10381246518955978</v>
      </c>
      <c r="P11" s="620">
        <f t="shared" si="6"/>
        <v>3.8591994494260096</v>
      </c>
      <c r="R11" s="619">
        <f t="shared" si="7"/>
        <v>4.3965188091777483</v>
      </c>
    </row>
    <row r="12" spans="1:22" hidden="1">
      <c r="A12" s="607">
        <v>8</v>
      </c>
      <c r="B12" s="621">
        <v>44280</v>
      </c>
      <c r="C12" s="622">
        <v>2.59</v>
      </c>
      <c r="D12" s="623">
        <v>-3.7</v>
      </c>
      <c r="E12" s="622">
        <v>2.75</v>
      </c>
      <c r="F12" s="624">
        <v>-3.8</v>
      </c>
      <c r="H12" s="619">
        <v>5.6475</v>
      </c>
      <c r="I12" s="607">
        <v>1.9209000000000001</v>
      </c>
      <c r="J12" s="618">
        <f t="shared" si="0"/>
        <v>1.6709000000000001</v>
      </c>
      <c r="K12" s="618">
        <f t="shared" si="1"/>
        <v>0.44140499480000006</v>
      </c>
      <c r="L12" s="618">
        <f t="shared" si="2"/>
        <v>2.3280212483399738E-2</v>
      </c>
      <c r="M12" s="619">
        <f t="shared" si="3"/>
        <v>0.46468520728339979</v>
      </c>
      <c r="N12" s="619">
        <f t="shared" si="4"/>
        <v>2.6243097081330005</v>
      </c>
      <c r="O12" s="619">
        <f t="shared" si="5"/>
        <v>3.4309708133000605E-2</v>
      </c>
      <c r="P12" s="620">
        <f t="shared" si="6"/>
        <v>-1.3246991557143151</v>
      </c>
      <c r="R12" s="619">
        <f t="shared" si="7"/>
        <v>4.4613265038261005</v>
      </c>
    </row>
    <row r="13" spans="1:22" hidden="1">
      <c r="A13" s="607">
        <v>9</v>
      </c>
      <c r="B13" s="625">
        <v>44295</v>
      </c>
      <c r="C13" s="615" t="s">
        <v>436</v>
      </c>
      <c r="D13" s="616" t="s">
        <v>436</v>
      </c>
      <c r="E13" s="615">
        <v>2.66</v>
      </c>
      <c r="F13" s="617">
        <v>-3.3</v>
      </c>
      <c r="H13" s="619">
        <v>5.6821000000000002</v>
      </c>
      <c r="I13" s="607">
        <v>1.9621</v>
      </c>
      <c r="J13" s="618">
        <f t="shared" si="0"/>
        <v>1.7121</v>
      </c>
      <c r="K13" s="618">
        <f t="shared" si="1"/>
        <v>0.45228888120000005</v>
      </c>
      <c r="L13" s="618">
        <f t="shared" si="2"/>
        <v>2.3199345312472502E-2</v>
      </c>
      <c r="M13" s="619">
        <f t="shared" si="3"/>
        <v>0.47548822651247258</v>
      </c>
      <c r="N13" s="619">
        <f t="shared" si="4"/>
        <v>2.7017716518665207</v>
      </c>
      <c r="O13" s="619"/>
      <c r="P13" s="620"/>
      <c r="R13" s="619">
        <f t="shared" si="7"/>
        <v>4.5930118081730846</v>
      </c>
    </row>
    <row r="14" spans="1:22" hidden="1">
      <c r="A14" s="607">
        <v>10</v>
      </c>
      <c r="B14" s="626">
        <v>44302</v>
      </c>
      <c r="C14" s="622">
        <v>2.64</v>
      </c>
      <c r="D14" s="623">
        <v>1.9</v>
      </c>
      <c r="E14" s="622">
        <v>2.76</v>
      </c>
      <c r="F14" s="624">
        <v>3.8</v>
      </c>
      <c r="H14" s="619">
        <v>5.5883000000000003</v>
      </c>
      <c r="I14" s="607">
        <v>2.0398999999999998</v>
      </c>
      <c r="J14" s="618">
        <f t="shared" si="0"/>
        <v>1.7898999999999998</v>
      </c>
      <c r="K14" s="618">
        <f t="shared" si="1"/>
        <v>0.4728414628</v>
      </c>
      <c r="L14" s="618">
        <f t="shared" si="2"/>
        <v>2.3420897231716264E-2</v>
      </c>
      <c r="M14" s="619">
        <f t="shared" si="3"/>
        <v>0.49626236003171625</v>
      </c>
      <c r="N14" s="619">
        <f t="shared" si="4"/>
        <v>2.7732629465652399</v>
      </c>
      <c r="O14" s="619">
        <f>+N14-C14</f>
        <v>0.13326294656523974</v>
      </c>
      <c r="P14" s="620">
        <f>(1-(+N14/C14))*100</f>
        <v>-5.0478388850469624</v>
      </c>
      <c r="R14" s="619">
        <f t="shared" si="7"/>
        <v>4.7145470091609081</v>
      </c>
    </row>
    <row r="15" spans="1:22" hidden="1">
      <c r="A15" s="607">
        <v>11</v>
      </c>
      <c r="B15" s="625">
        <v>44317</v>
      </c>
      <c r="C15" s="615">
        <v>2.59</v>
      </c>
      <c r="D15" s="616">
        <v>-1.9</v>
      </c>
      <c r="E15" s="615">
        <v>2.71</v>
      </c>
      <c r="F15" s="617">
        <v>-1.8</v>
      </c>
      <c r="H15" s="619">
        <v>5.4366000000000003</v>
      </c>
      <c r="I15" s="607">
        <v>2.1015000000000001</v>
      </c>
      <c r="J15" s="618">
        <f t="shared" si="0"/>
        <v>1.8515000000000001</v>
      </c>
      <c r="K15" s="618">
        <f t="shared" si="1"/>
        <v>0.48911445800000009</v>
      </c>
      <c r="L15" s="618">
        <f t="shared" si="2"/>
        <v>2.3795386822646505E-2</v>
      </c>
      <c r="M15" s="619">
        <f t="shared" si="3"/>
        <v>0.51290984482264657</v>
      </c>
      <c r="N15" s="619">
        <f t="shared" si="4"/>
        <v>2.7884856623628003</v>
      </c>
      <c r="O15" s="619">
        <f>+N15-C15</f>
        <v>0.19848566236280041</v>
      </c>
      <c r="P15" s="620">
        <f>(1-(+N15/C15))*100</f>
        <v>-7.6635390873668108</v>
      </c>
      <c r="R15" s="619">
        <f t="shared" si="7"/>
        <v>4.7404256260167603</v>
      </c>
    </row>
    <row r="16" spans="1:22" hidden="1">
      <c r="A16" s="607">
        <v>12</v>
      </c>
      <c r="B16" s="626">
        <v>44359</v>
      </c>
      <c r="C16" s="622">
        <v>2.5299999999999998</v>
      </c>
      <c r="D16" s="623">
        <v>-2.2999999999999998</v>
      </c>
      <c r="E16" s="622" t="s">
        <v>436</v>
      </c>
      <c r="F16" s="624" t="s">
        <v>436</v>
      </c>
      <c r="H16" s="619">
        <v>5.1170999999999998</v>
      </c>
      <c r="I16" s="607">
        <v>2.1861000000000002</v>
      </c>
      <c r="J16" s="618">
        <f t="shared" si="0"/>
        <v>1.9361000000000002</v>
      </c>
      <c r="K16" s="618">
        <f t="shared" si="1"/>
        <v>0.51146340920000011</v>
      </c>
      <c r="L16" s="618">
        <f t="shared" si="2"/>
        <v>2.4656739168669756E-2</v>
      </c>
      <c r="M16" s="619">
        <f t="shared" si="3"/>
        <v>0.53612014836866984</v>
      </c>
      <c r="N16" s="619">
        <f t="shared" si="4"/>
        <v>2.7433804112173203</v>
      </c>
      <c r="O16" s="619">
        <f>+N16-C16</f>
        <v>0.21338041121732054</v>
      </c>
      <c r="P16" s="620">
        <f>(1-(+N16/C16))*100</f>
        <v>-8.4340083485106909</v>
      </c>
      <c r="R16" s="619">
        <f t="shared" si="7"/>
        <v>4.6637466990694447</v>
      </c>
    </row>
    <row r="17" spans="1:23" hidden="1">
      <c r="A17" s="607">
        <v>13</v>
      </c>
      <c r="B17" s="625">
        <v>44383</v>
      </c>
      <c r="C17" s="615">
        <v>2.69</v>
      </c>
      <c r="D17" s="616">
        <v>6.3</v>
      </c>
      <c r="E17" s="615">
        <v>2.81</v>
      </c>
      <c r="F17" s="617">
        <v>3.7</v>
      </c>
      <c r="H17" s="619">
        <v>5.1969000000000003</v>
      </c>
      <c r="I17" s="607">
        <v>2.2282000000000002</v>
      </c>
      <c r="J17" s="618">
        <f t="shared" si="0"/>
        <v>1.9782000000000002</v>
      </c>
      <c r="K17" s="618">
        <f t="shared" si="1"/>
        <v>0.52258505040000014</v>
      </c>
      <c r="L17" s="618">
        <f t="shared" si="2"/>
        <v>2.4431680424868669E-2</v>
      </c>
      <c r="M17" s="619">
        <f t="shared" si="3"/>
        <v>0.54701673082486879</v>
      </c>
      <c r="N17" s="619">
        <f t="shared" si="4"/>
        <v>2.8427912484237607</v>
      </c>
      <c r="O17" s="619">
        <f>+N17-C17</f>
        <v>0.15279124842376079</v>
      </c>
      <c r="P17" s="620">
        <f>(1-(+N17/C17))*100</f>
        <v>-5.679972060362859</v>
      </c>
      <c r="R17" s="619">
        <f t="shared" si="7"/>
        <v>4.832745122320393</v>
      </c>
    </row>
    <row r="18" spans="1:23" hidden="1">
      <c r="A18" s="607">
        <v>14</v>
      </c>
      <c r="B18" s="626">
        <v>44420</v>
      </c>
      <c r="C18" s="622">
        <v>2.78</v>
      </c>
      <c r="D18" s="623">
        <v>3.3</v>
      </c>
      <c r="E18" s="622" t="s">
        <v>436</v>
      </c>
      <c r="F18" s="624" t="s">
        <v>436</v>
      </c>
      <c r="H18" s="619">
        <v>5.2523999999999997</v>
      </c>
      <c r="I18" s="607">
        <v>2.2753999999999999</v>
      </c>
      <c r="J18" s="618">
        <f t="shared" si="0"/>
        <v>2.0253999999999999</v>
      </c>
      <c r="K18" s="618">
        <f t="shared" si="1"/>
        <v>0.5350539688</v>
      </c>
      <c r="L18" s="618">
        <f t="shared" si="2"/>
        <v>2.4279186657527988E-2</v>
      </c>
      <c r="M18" s="619">
        <f t="shared" si="3"/>
        <v>0.55933315545752804</v>
      </c>
      <c r="N18" s="619">
        <f t="shared" si="4"/>
        <v>2.9378414657251199</v>
      </c>
      <c r="O18" s="619">
        <f>+N18-C18</f>
        <v>0.15784146572512014</v>
      </c>
      <c r="P18" s="620">
        <f>(1-(+N18/C18))*100</f>
        <v>-5.6777505656518068</v>
      </c>
      <c r="R18" s="619">
        <f t="shared" si="7"/>
        <v>4.994330491732704</v>
      </c>
    </row>
    <row r="19" spans="1:23" hidden="1">
      <c r="A19" s="607">
        <v>15</v>
      </c>
      <c r="B19" s="625">
        <v>44467</v>
      </c>
      <c r="C19" s="615" t="s">
        <v>436</v>
      </c>
      <c r="D19" s="616" t="s">
        <v>436</v>
      </c>
      <c r="E19" s="615">
        <v>3.06</v>
      </c>
      <c r="F19" s="617">
        <v>8.9</v>
      </c>
      <c r="H19" s="619">
        <v>5.4292999999999996</v>
      </c>
      <c r="I19" s="607">
        <v>2.2237</v>
      </c>
      <c r="J19" s="618">
        <f t="shared" si="0"/>
        <v>1.9737</v>
      </c>
      <c r="K19" s="618">
        <f t="shared" si="1"/>
        <v>0.52139627640000008</v>
      </c>
      <c r="L19" s="618">
        <f t="shared" si="2"/>
        <v>2.3813935498130514E-2</v>
      </c>
      <c r="M19" s="619">
        <f t="shared" si="3"/>
        <v>0.54521021189813057</v>
      </c>
      <c r="N19" s="619">
        <f t="shared" si="4"/>
        <v>2.9601098034585203</v>
      </c>
      <c r="O19" s="619"/>
      <c r="P19" s="620"/>
      <c r="R19" s="619">
        <f t="shared" si="7"/>
        <v>5.0321866658794843</v>
      </c>
    </row>
    <row r="20" spans="1:23" hidden="1">
      <c r="A20" s="607">
        <v>16</v>
      </c>
      <c r="B20" s="626">
        <v>44477</v>
      </c>
      <c r="C20" s="622">
        <v>2.98</v>
      </c>
      <c r="D20" s="623">
        <v>7.2</v>
      </c>
      <c r="E20" s="622" t="s">
        <v>436</v>
      </c>
      <c r="F20" s="624" t="s">
        <v>436</v>
      </c>
      <c r="H20" s="619">
        <v>5.5082000000000004</v>
      </c>
      <c r="I20" s="607">
        <v>2.3344</v>
      </c>
      <c r="J20" s="618">
        <f t="shared" si="0"/>
        <v>2.0844</v>
      </c>
      <c r="K20" s="618">
        <f t="shared" si="1"/>
        <v>0.55064011680000013</v>
      </c>
      <c r="L20" s="618">
        <f t="shared" si="2"/>
        <v>2.3616063323771828E-2</v>
      </c>
      <c r="M20" s="619">
        <f t="shared" si="3"/>
        <v>0.574256180123772</v>
      </c>
      <c r="N20" s="619">
        <f t="shared" si="4"/>
        <v>3.1631178913577611</v>
      </c>
      <c r="O20" s="619">
        <f>+N20-C20</f>
        <v>0.18311789135776113</v>
      </c>
      <c r="P20" s="620">
        <f>(1-(+N20/C20))*100</f>
        <v>-6.1448956831463564</v>
      </c>
      <c r="R20" s="619">
        <f t="shared" si="7"/>
        <v>5.3773004153081931</v>
      </c>
    </row>
    <row r="21" spans="1:23" hidden="1">
      <c r="A21" s="607">
        <v>17</v>
      </c>
      <c r="B21" s="625">
        <v>44495</v>
      </c>
      <c r="C21" s="615">
        <v>3.19</v>
      </c>
      <c r="D21" s="616">
        <v>7</v>
      </c>
      <c r="E21" s="615">
        <v>3.34</v>
      </c>
      <c r="F21" s="617">
        <v>9.1999999999999993</v>
      </c>
      <c r="H21" s="619">
        <v>5.5666000000000002</v>
      </c>
      <c r="I21" s="607">
        <v>2.5167999999999999</v>
      </c>
      <c r="J21" s="618">
        <f t="shared" si="0"/>
        <v>2.2667999999999999</v>
      </c>
      <c r="K21" s="618">
        <f t="shared" si="1"/>
        <v>0.59882508960000003</v>
      </c>
      <c r="L21" s="618">
        <f t="shared" si="2"/>
        <v>2.3473215248086803E-2</v>
      </c>
      <c r="M21" s="619">
        <f t="shared" si="3"/>
        <v>0.62229830484808679</v>
      </c>
      <c r="N21" s="619">
        <f t="shared" si="4"/>
        <v>3.46408574376736</v>
      </c>
      <c r="O21" s="619">
        <f>+N21-C21</f>
        <v>0.27408574376736006</v>
      </c>
      <c r="P21" s="620">
        <f>(1-(+N21/C21))*100</f>
        <v>-8.5920295851837025</v>
      </c>
      <c r="R21" s="619">
        <f t="shared" si="7"/>
        <v>5.8889457644045118</v>
      </c>
    </row>
    <row r="22" spans="1:23" ht="13.5" hidden="1" thickBot="1">
      <c r="A22" s="607">
        <v>18</v>
      </c>
      <c r="B22" s="627">
        <v>44545</v>
      </c>
      <c r="C22" s="628">
        <v>3.09</v>
      </c>
      <c r="D22" s="629">
        <v>-3.13</v>
      </c>
      <c r="E22" s="628" t="s">
        <v>436</v>
      </c>
      <c r="F22" s="630" t="s">
        <v>436</v>
      </c>
      <c r="H22" s="619">
        <v>5.6806000000000001</v>
      </c>
      <c r="I22" s="631">
        <v>2.1274999999999999</v>
      </c>
      <c r="J22" s="618">
        <f t="shared" si="0"/>
        <v>1.8774999999999999</v>
      </c>
      <c r="K22" s="618">
        <f t="shared" si="1"/>
        <v>0.49598292999999999</v>
      </c>
      <c r="L22" s="618">
        <f t="shared" si="2"/>
        <v>2.3202830686899267E-2</v>
      </c>
      <c r="M22" s="619">
        <f t="shared" si="3"/>
        <v>0.51918576068689926</v>
      </c>
      <c r="N22" s="619">
        <f t="shared" si="4"/>
        <v>2.949286632158</v>
      </c>
      <c r="O22" s="619">
        <f>+N22-C22</f>
        <v>-0.14071336784199984</v>
      </c>
      <c r="P22" s="620">
        <f>(1-(+N22/C22))*100</f>
        <v>4.5538306744983714</v>
      </c>
      <c r="R22" s="619">
        <f t="shared" si="7"/>
        <v>5.0137872746685996</v>
      </c>
    </row>
    <row r="23" spans="1:23" ht="13.5" hidden="1" thickBot="1">
      <c r="B23" s="632" t="s">
        <v>4127</v>
      </c>
      <c r="C23" s="633" t="s">
        <v>436</v>
      </c>
      <c r="D23" s="633">
        <v>68.63</v>
      </c>
      <c r="E23" s="633" t="s">
        <v>436</v>
      </c>
      <c r="F23" s="634">
        <v>64.7</v>
      </c>
    </row>
    <row r="25" spans="1:23" ht="26.25">
      <c r="B25" s="635">
        <v>2022</v>
      </c>
      <c r="C25" s="612" t="s">
        <v>4114</v>
      </c>
      <c r="D25" s="612" t="s">
        <v>4115</v>
      </c>
      <c r="E25" s="612" t="s">
        <v>4116</v>
      </c>
      <c r="F25" s="612" t="s">
        <v>4115</v>
      </c>
    </row>
    <row r="26" spans="1:23">
      <c r="B26" s="636">
        <v>44573</v>
      </c>
      <c r="C26" s="607">
        <v>3.09</v>
      </c>
      <c r="D26" s="607">
        <v>4.8499999999999996</v>
      </c>
      <c r="E26" s="607">
        <v>3.34</v>
      </c>
      <c r="F26" s="607">
        <v>8.08</v>
      </c>
      <c r="H26" s="607">
        <v>5.5338000000000003</v>
      </c>
      <c r="I26" s="607">
        <v>2.3908</v>
      </c>
      <c r="J26" s="618">
        <f>+I26-$J$30</f>
        <v>2.1408</v>
      </c>
      <c r="K26" s="618">
        <f>(+J26*$K$30)/1000</f>
        <v>0.56553941760000004</v>
      </c>
      <c r="L26" s="618">
        <f>((75/H26)+10)/1000</f>
        <v>2.3553073837146266E-2</v>
      </c>
      <c r="M26" s="619">
        <f>+K26+L26</f>
        <v>0.58909249143714626</v>
      </c>
      <c r="N26" s="619">
        <f>+M26*H26</f>
        <v>3.25992002911488</v>
      </c>
      <c r="O26" s="619">
        <f>+N26-C26</f>
        <v>0.16992002911488013</v>
      </c>
      <c r="P26" s="620">
        <f>(1-(+N26/C26))*100</f>
        <v>-5.4990300684427229</v>
      </c>
    </row>
    <row r="27" spans="1:23">
      <c r="B27" s="636">
        <v>44631</v>
      </c>
      <c r="C27" s="607">
        <v>3.25</v>
      </c>
      <c r="D27" s="607">
        <v>18.7</v>
      </c>
      <c r="E27" s="607">
        <v>3.61</v>
      </c>
      <c r="F27" s="607">
        <v>24.79</v>
      </c>
      <c r="H27" s="607">
        <v>5.0750000000000002</v>
      </c>
      <c r="I27" s="607">
        <v>3.3121</v>
      </c>
      <c r="J27" s="618">
        <f>+I27-$J$30</f>
        <v>3.0621</v>
      </c>
      <c r="K27" s="618">
        <f>(+J27*$K$30)/1000</f>
        <v>0.80892108120000017</v>
      </c>
      <c r="L27" s="618">
        <f>((75/H27)+10)/1000</f>
        <v>2.4778325123152707E-2</v>
      </c>
      <c r="M27" s="619">
        <f>+K27+L27</f>
        <v>0.83369940632315287</v>
      </c>
      <c r="N27" s="619">
        <f>+M27*H27</f>
        <v>4.2310244870900009</v>
      </c>
      <c r="O27" s="619">
        <f>+N27-C27</f>
        <v>0.9810244870900009</v>
      </c>
      <c r="P27" s="620">
        <f>(1-(+N27/C27))*100</f>
        <v>-30.185368833538483</v>
      </c>
      <c r="R27" s="637">
        <f>+N27+(N27*$R$3)</f>
        <v>7.1927416280530014</v>
      </c>
      <c r="S27" s="619">
        <f>+R27*0.7</f>
        <v>5.0349191396371005</v>
      </c>
      <c r="U27" s="638">
        <v>6.6882999999999999</v>
      </c>
      <c r="V27" s="638">
        <v>4.6459999999999999</v>
      </c>
      <c r="W27" s="620">
        <f>(+V27/U27)*100</f>
        <v>69.464587413842082</v>
      </c>
    </row>
    <row r="28" spans="1:23">
      <c r="B28" s="636">
        <v>44730</v>
      </c>
      <c r="J28" s="618"/>
      <c r="K28" s="618"/>
      <c r="L28" s="618"/>
      <c r="M28" s="619"/>
      <c r="N28" s="619"/>
      <c r="O28" s="619"/>
      <c r="P28" s="620"/>
      <c r="R28" s="637"/>
      <c r="S28" s="619"/>
      <c r="U28" s="638"/>
      <c r="V28" s="638"/>
      <c r="W28" s="620"/>
    </row>
    <row r="30" spans="1:23">
      <c r="J30" s="673">
        <v>0.25</v>
      </c>
      <c r="K30" s="607">
        <v>264.17200000000003</v>
      </c>
    </row>
    <row r="31" spans="1:23" ht="52.5">
      <c r="B31" s="639" t="s">
        <v>4128</v>
      </c>
      <c r="C31" s="612" t="s">
        <v>4114</v>
      </c>
      <c r="H31" s="612" t="s">
        <v>41</v>
      </c>
      <c r="I31" s="612" t="s">
        <v>4117</v>
      </c>
      <c r="J31" s="612" t="s">
        <v>4118</v>
      </c>
      <c r="K31" s="612" t="s">
        <v>4119</v>
      </c>
      <c r="L31" s="612" t="s">
        <v>4120</v>
      </c>
      <c r="M31" s="612" t="s">
        <v>4121</v>
      </c>
      <c r="N31" s="612" t="s">
        <v>4122</v>
      </c>
      <c r="O31" s="612" t="s">
        <v>4123</v>
      </c>
      <c r="P31" s="612" t="s">
        <v>4129</v>
      </c>
      <c r="R31" s="612" t="s">
        <v>4130</v>
      </c>
      <c r="S31" s="612" t="s">
        <v>4131</v>
      </c>
      <c r="T31" s="612"/>
      <c r="U31" s="612" t="s">
        <v>4132</v>
      </c>
      <c r="V31" s="612" t="s">
        <v>4133</v>
      </c>
    </row>
    <row r="32" spans="1:23">
      <c r="B32" s="636">
        <v>44634</v>
      </c>
      <c r="C32" s="640">
        <f>+C27+(C27*18.7%)</f>
        <v>3.8577500000000002</v>
      </c>
      <c r="H32" s="642">
        <v>5.161290322580645</v>
      </c>
      <c r="I32" s="642">
        <v>3.1688999999999998</v>
      </c>
      <c r="J32" s="618">
        <f t="shared" ref="J32:J37" si="8">+I32-$J$30</f>
        <v>2.9188999999999998</v>
      </c>
      <c r="K32" s="618">
        <f t="shared" ref="K32:K37" si="9">(+J32*$K$30)/1000</f>
        <v>0.77109165079999997</v>
      </c>
      <c r="L32" s="618">
        <f t="shared" ref="L32:L37" si="10">((75/H32)+10)/1000</f>
        <v>2.4531250000000001E-2</v>
      </c>
      <c r="M32" s="619">
        <f t="shared" ref="M32:M37" si="11">+K32+L32</f>
        <v>0.79562290079999998</v>
      </c>
      <c r="N32" s="619">
        <f t="shared" ref="N32:N37" si="12">+M32*H32</f>
        <v>4.1064407783225807</v>
      </c>
      <c r="O32" s="619">
        <f t="shared" ref="O32:O37" si="13">+N32-C32</f>
        <v>0.24869077832258046</v>
      </c>
      <c r="P32" s="641">
        <f t="shared" ref="P32:P37" si="14">(1-(+N32/C32))*100</f>
        <v>-6.4465239666277041</v>
      </c>
      <c r="R32" s="619">
        <f t="shared" ref="R32:R37" si="15">+N32+(N32*$R$3)</f>
        <v>6.980949323148387</v>
      </c>
      <c r="S32" s="619">
        <f>+R32*0.7</f>
        <v>4.8866645262038704</v>
      </c>
      <c r="U32" s="638">
        <f t="shared" ref="U32:U37" si="16">+C32+(C32*$R$3)</f>
        <v>6.5581750000000003</v>
      </c>
      <c r="V32" s="638">
        <f t="shared" ref="V32:V37" si="17">+U32*0.7</f>
        <v>4.5907225</v>
      </c>
      <c r="W32" s="620">
        <f t="shared" ref="W32:W37" si="18">(+V32/U32)*100</f>
        <v>70</v>
      </c>
    </row>
    <row r="33" spans="2:23">
      <c r="B33" s="636">
        <v>44636</v>
      </c>
      <c r="C33" s="640">
        <f>+C27+(C27*18.7%)</f>
        <v>3.8577500000000002</v>
      </c>
      <c r="H33" s="642">
        <v>5.1361947645054702</v>
      </c>
      <c r="I33" s="642">
        <v>2.9874999999999998</v>
      </c>
      <c r="J33" s="618">
        <f t="shared" si="8"/>
        <v>2.7374999999999998</v>
      </c>
      <c r="K33" s="618">
        <f t="shared" si="9"/>
        <v>0.72317084999999992</v>
      </c>
      <c r="L33" s="618">
        <f t="shared" si="10"/>
        <v>2.4602249999999999E-2</v>
      </c>
      <c r="M33" s="619">
        <f t="shared" si="11"/>
        <v>0.74777309999999997</v>
      </c>
      <c r="N33" s="619">
        <f t="shared" si="12"/>
        <v>3.8407082812580251</v>
      </c>
      <c r="O33" s="619">
        <f t="shared" si="13"/>
        <v>-1.7041718741975131E-2</v>
      </c>
      <c r="P33" s="641">
        <f t="shared" si="14"/>
        <v>0.44175280259154404</v>
      </c>
      <c r="R33" s="619">
        <f t="shared" si="15"/>
        <v>6.5292040781386422</v>
      </c>
      <c r="S33" s="619">
        <f t="shared" ref="S33:S36" si="19">+R33*0.7</f>
        <v>4.570442854697049</v>
      </c>
      <c r="U33" s="638">
        <f t="shared" si="16"/>
        <v>6.5581750000000003</v>
      </c>
      <c r="V33" s="638">
        <f t="shared" si="17"/>
        <v>4.5907225</v>
      </c>
      <c r="W33" s="620">
        <f t="shared" si="18"/>
        <v>70</v>
      </c>
    </row>
    <row r="34" spans="2:23">
      <c r="B34" s="636">
        <v>44637</v>
      </c>
      <c r="C34" s="640">
        <f>+C27+(C27*18.7%)</f>
        <v>3.8577500000000002</v>
      </c>
      <c r="H34" s="642">
        <v>5.0556117290192111</v>
      </c>
      <c r="I34" s="642">
        <v>3.2166000000000001</v>
      </c>
      <c r="J34" s="618">
        <f t="shared" si="8"/>
        <v>2.9666000000000001</v>
      </c>
      <c r="K34" s="618">
        <f t="shared" si="9"/>
        <v>0.78369265520000009</v>
      </c>
      <c r="L34" s="618">
        <f t="shared" si="10"/>
        <v>2.4834999999999999E-2</v>
      </c>
      <c r="M34" s="619">
        <f t="shared" si="11"/>
        <v>0.80852765520000014</v>
      </c>
      <c r="N34" s="619">
        <f t="shared" si="12"/>
        <v>4.0876018968655217</v>
      </c>
      <c r="O34" s="619">
        <f t="shared" si="13"/>
        <v>0.22985189686552143</v>
      </c>
      <c r="P34" s="641">
        <f t="shared" si="14"/>
        <v>-5.9581853895540604</v>
      </c>
      <c r="R34" s="619">
        <f t="shared" si="15"/>
        <v>6.9489232246713861</v>
      </c>
      <c r="S34" s="619">
        <f t="shared" si="19"/>
        <v>4.8642462572699703</v>
      </c>
      <c r="U34" s="638">
        <f t="shared" si="16"/>
        <v>6.5581750000000003</v>
      </c>
      <c r="V34" s="638">
        <f t="shared" si="17"/>
        <v>4.5907225</v>
      </c>
      <c r="W34" s="620">
        <f t="shared" si="18"/>
        <v>70</v>
      </c>
    </row>
    <row r="35" spans="2:23">
      <c r="B35" s="636">
        <v>44638</v>
      </c>
      <c r="C35" s="640">
        <f>+$C$27+($C$27*18.7%)</f>
        <v>3.8577500000000002</v>
      </c>
      <c r="H35" s="642">
        <v>5.0263885398341293</v>
      </c>
      <c r="I35" s="642">
        <v>3.2387999999999999</v>
      </c>
      <c r="J35" s="618">
        <f t="shared" si="8"/>
        <v>2.9887999999999999</v>
      </c>
      <c r="K35" s="618">
        <f t="shared" si="9"/>
        <v>0.78955727360000005</v>
      </c>
      <c r="L35" s="618">
        <f t="shared" si="10"/>
        <v>2.4921249999999999E-2</v>
      </c>
      <c r="M35" s="619">
        <f t="shared" si="11"/>
        <v>0.81447852360000006</v>
      </c>
      <c r="N35" s="619">
        <f t="shared" si="12"/>
        <v>4.093885516964062</v>
      </c>
      <c r="O35" s="619">
        <f t="shared" si="13"/>
        <v>0.23613551696406176</v>
      </c>
      <c r="P35" s="641">
        <f t="shared" si="14"/>
        <v>-6.1210684197799736</v>
      </c>
      <c r="R35" s="619">
        <f t="shared" si="15"/>
        <v>6.959605378838905</v>
      </c>
      <c r="S35" s="619">
        <f t="shared" si="19"/>
        <v>4.8717237651872329</v>
      </c>
      <c r="U35" s="638">
        <f t="shared" si="16"/>
        <v>6.5581750000000003</v>
      </c>
      <c r="V35" s="638">
        <f t="shared" si="17"/>
        <v>4.5907225</v>
      </c>
      <c r="W35" s="620">
        <f t="shared" si="18"/>
        <v>70</v>
      </c>
    </row>
    <row r="36" spans="2:23">
      <c r="B36" s="636">
        <v>44641</v>
      </c>
      <c r="C36" s="640">
        <f>+$C$27+($C$27*18.7%)</f>
        <v>3.8577500000000002</v>
      </c>
      <c r="H36" s="642">
        <v>4.9615480029769286</v>
      </c>
      <c r="I36" s="642">
        <v>3.3715999999999999</v>
      </c>
      <c r="J36" s="618">
        <f t="shared" si="8"/>
        <v>3.1215999999999999</v>
      </c>
      <c r="K36" s="618">
        <f t="shared" si="9"/>
        <v>0.8246393152</v>
      </c>
      <c r="L36" s="618">
        <f t="shared" si="10"/>
        <v>2.511625E-2</v>
      </c>
      <c r="M36" s="619">
        <f t="shared" si="11"/>
        <v>0.84975556519999995</v>
      </c>
      <c r="N36" s="619">
        <f t="shared" si="12"/>
        <v>4.2161030275365912</v>
      </c>
      <c r="O36" s="619">
        <f t="shared" si="13"/>
        <v>0.35835302753659093</v>
      </c>
      <c r="P36" s="641">
        <f t="shared" si="14"/>
        <v>-9.2891718627850608</v>
      </c>
      <c r="R36" s="619">
        <f t="shared" si="15"/>
        <v>7.1673751468122049</v>
      </c>
      <c r="S36" s="619">
        <f t="shared" si="19"/>
        <v>5.0171626027685434</v>
      </c>
      <c r="U36" s="638">
        <f t="shared" si="16"/>
        <v>6.5581750000000003</v>
      </c>
      <c r="V36" s="638">
        <f t="shared" si="17"/>
        <v>4.5907225</v>
      </c>
      <c r="W36" s="620">
        <f t="shared" si="18"/>
        <v>70</v>
      </c>
    </row>
    <row r="37" spans="2:23">
      <c r="B37" s="636">
        <v>44642</v>
      </c>
      <c r="C37" s="640">
        <f>+$C$27+($C$27*18.7%)</f>
        <v>3.8577500000000002</v>
      </c>
      <c r="H37" s="642">
        <f>+'BRL USD'!Q258</f>
        <v>4.9309664694280073</v>
      </c>
      <c r="I37" s="642">
        <f>+RBOB!R258</f>
        <v>3.3307000000000002</v>
      </c>
      <c r="J37" s="618">
        <f t="shared" si="8"/>
        <v>3.0807000000000002</v>
      </c>
      <c r="K37" s="618">
        <f t="shared" si="9"/>
        <v>0.81383468040000018</v>
      </c>
      <c r="L37" s="618">
        <f t="shared" si="10"/>
        <v>2.521E-2</v>
      </c>
      <c r="M37" s="619">
        <f t="shared" si="11"/>
        <v>0.83904468040000013</v>
      </c>
      <c r="N37" s="619">
        <f t="shared" si="12"/>
        <v>4.1373011854043398</v>
      </c>
      <c r="O37" s="619">
        <f t="shared" si="13"/>
        <v>0.27955118540433954</v>
      </c>
      <c r="P37" s="641">
        <f t="shared" si="14"/>
        <v>-7.246482675246968</v>
      </c>
      <c r="R37" s="619">
        <f t="shared" si="15"/>
        <v>7.0334120151873769</v>
      </c>
      <c r="S37" s="619">
        <f t="shared" ref="S37" si="20">+R37*0.7</f>
        <v>4.9233884106311638</v>
      </c>
      <c r="U37" s="638">
        <f t="shared" si="16"/>
        <v>6.5581750000000003</v>
      </c>
      <c r="V37" s="638">
        <f t="shared" si="17"/>
        <v>4.5907225</v>
      </c>
      <c r="W37" s="620">
        <f t="shared" si="18"/>
        <v>70</v>
      </c>
    </row>
    <row r="38" spans="2:23">
      <c r="B38" s="636">
        <v>44643</v>
      </c>
      <c r="C38" s="640">
        <f t="shared" ref="C38:C98" si="21">+$C$27+($C$27*18.7%)</f>
        <v>3.8577500000000002</v>
      </c>
      <c r="H38" s="642">
        <f>+'BRL USD'!Q259</f>
        <v>4.8508367693427115</v>
      </c>
      <c r="I38" s="642">
        <f>+RBOB!R259</f>
        <v>3.4386999999999999</v>
      </c>
      <c r="J38" s="618">
        <f t="shared" ref="J38:J70" si="22">+I38-$J$30</f>
        <v>3.1886999999999999</v>
      </c>
      <c r="K38" s="618">
        <f t="shared" ref="K38:K70" si="23">(+J38*$K$30)/1000</f>
        <v>0.84236525640000004</v>
      </c>
      <c r="L38" s="618">
        <f t="shared" ref="L38:L70" si="24">((75/H38)+10)/1000</f>
        <v>2.5461250000000001E-2</v>
      </c>
      <c r="M38" s="619">
        <f t="shared" ref="M38:M70" si="25">+K38+L38</f>
        <v>0.86782650640000003</v>
      </c>
      <c r="N38" s="619">
        <f t="shared" ref="N38:N70" si="26">+M38*H38</f>
        <v>4.2096847266553477</v>
      </c>
      <c r="O38" s="619">
        <f t="shared" ref="O38:O70" si="27">+N38-C38</f>
        <v>0.35193472665534742</v>
      </c>
      <c r="P38" s="641">
        <f t="shared" ref="P38:P70" si="28">(1-(+N38/C38))*100</f>
        <v>-9.1227976580998682</v>
      </c>
      <c r="R38" s="619">
        <f t="shared" ref="R38:R70" si="29">+N38+(N38*$R$3)</f>
        <v>7.1564640353140909</v>
      </c>
      <c r="S38" s="619">
        <f t="shared" ref="S38:S70" si="30">+R38*0.7</f>
        <v>5.0095248247198629</v>
      </c>
      <c r="U38" s="638">
        <f t="shared" ref="U38:U70" si="31">+C38+(C38*$R$3)</f>
        <v>6.5581750000000003</v>
      </c>
      <c r="V38" s="638">
        <f t="shared" ref="V38:V70" si="32">+U38*0.7</f>
        <v>4.5907225</v>
      </c>
      <c r="W38" s="620">
        <f t="shared" ref="W38:W70" si="33">(+V38/U38)*100</f>
        <v>70</v>
      </c>
    </row>
    <row r="39" spans="2:23">
      <c r="B39" s="636">
        <v>44644</v>
      </c>
      <c r="C39" s="640">
        <f t="shared" si="21"/>
        <v>3.8577500000000002</v>
      </c>
      <c r="H39" s="642">
        <f>+'BRL USD'!Q260</f>
        <v>4.8390999274135007</v>
      </c>
      <c r="I39" s="642">
        <f>+RBOB!R260</f>
        <v>3.3896999999999999</v>
      </c>
      <c r="J39" s="618">
        <f t="shared" si="22"/>
        <v>3.1396999999999999</v>
      </c>
      <c r="K39" s="618">
        <f t="shared" si="23"/>
        <v>0.82942082840000009</v>
      </c>
      <c r="L39" s="618">
        <f t="shared" si="24"/>
        <v>2.5498750000000001E-2</v>
      </c>
      <c r="M39" s="619">
        <f t="shared" si="25"/>
        <v>0.8549195784000001</v>
      </c>
      <c r="N39" s="619">
        <f t="shared" si="26"/>
        <v>4.1370412697798207</v>
      </c>
      <c r="O39" s="619">
        <f t="shared" si="27"/>
        <v>0.27929126977982044</v>
      </c>
      <c r="P39" s="641">
        <f t="shared" si="28"/>
        <v>-7.2397451825499504</v>
      </c>
      <c r="R39" s="619">
        <f t="shared" si="29"/>
        <v>7.0329701586256945</v>
      </c>
      <c r="S39" s="619">
        <f t="shared" si="30"/>
        <v>4.9230791110379855</v>
      </c>
      <c r="U39" s="638">
        <f t="shared" si="31"/>
        <v>6.5581750000000003</v>
      </c>
      <c r="V39" s="638">
        <f t="shared" si="32"/>
        <v>4.5907225</v>
      </c>
      <c r="W39" s="620">
        <f t="shared" si="33"/>
        <v>70</v>
      </c>
    </row>
    <row r="40" spans="2:23">
      <c r="B40" s="636">
        <v>44645</v>
      </c>
      <c r="C40" s="640">
        <f t="shared" si="21"/>
        <v>3.8577500000000002</v>
      </c>
      <c r="H40" s="642">
        <f>+'BRL USD'!Q261</f>
        <v>4.7596382674916704</v>
      </c>
      <c r="I40" s="642">
        <f>+RBOB!R261</f>
        <v>3.47</v>
      </c>
      <c r="J40" s="618">
        <f t="shared" si="22"/>
        <v>3.22</v>
      </c>
      <c r="K40" s="618">
        <f t="shared" si="23"/>
        <v>0.85063384000000009</v>
      </c>
      <c r="L40" s="618">
        <f t="shared" si="24"/>
        <v>2.5757499999999999E-2</v>
      </c>
      <c r="M40" s="619">
        <f t="shared" si="25"/>
        <v>0.87639134000000007</v>
      </c>
      <c r="N40" s="619">
        <f t="shared" si="26"/>
        <v>4.1713057591623039</v>
      </c>
      <c r="O40" s="619">
        <f t="shared" si="27"/>
        <v>0.31355575916230372</v>
      </c>
      <c r="P40" s="641">
        <f t="shared" si="28"/>
        <v>-8.1279439870987957</v>
      </c>
      <c r="R40" s="619">
        <f t="shared" si="29"/>
        <v>7.0912197905759164</v>
      </c>
      <c r="S40" s="619">
        <f t="shared" si="30"/>
        <v>4.9638538534031413</v>
      </c>
      <c r="U40" s="638">
        <f t="shared" si="31"/>
        <v>6.5581750000000003</v>
      </c>
      <c r="V40" s="638">
        <f t="shared" si="32"/>
        <v>4.5907225</v>
      </c>
      <c r="W40" s="620">
        <f t="shared" si="33"/>
        <v>70</v>
      </c>
    </row>
    <row r="41" spans="2:23">
      <c r="B41" s="636">
        <v>44648</v>
      </c>
      <c r="C41" s="640">
        <f t="shared" si="21"/>
        <v>3.8577500000000002</v>
      </c>
      <c r="H41" s="642">
        <f>+'BRL USD'!Q262</f>
        <v>4.7721307563827251</v>
      </c>
      <c r="I41" s="642">
        <f>+RBOB!R262</f>
        <v>3.2187999999999999</v>
      </c>
      <c r="J41" s="618">
        <f t="shared" si="22"/>
        <v>2.9687999999999999</v>
      </c>
      <c r="K41" s="618">
        <f t="shared" si="23"/>
        <v>0.78427383360000003</v>
      </c>
      <c r="L41" s="618">
        <f t="shared" si="24"/>
        <v>2.571625E-2</v>
      </c>
      <c r="M41" s="619">
        <f t="shared" si="25"/>
        <v>0.80999008360000002</v>
      </c>
      <c r="N41" s="619">
        <f t="shared" si="26"/>
        <v>3.865378590312575</v>
      </c>
      <c r="O41" s="619">
        <f t="shared" si="27"/>
        <v>7.62859031257479E-3</v>
      </c>
      <c r="P41" s="641">
        <f t="shared" si="28"/>
        <v>-0.19774714049833886</v>
      </c>
      <c r="R41" s="619">
        <f t="shared" si="29"/>
        <v>6.5711436035313771</v>
      </c>
      <c r="S41" s="619">
        <f t="shared" si="30"/>
        <v>4.5998005224719636</v>
      </c>
      <c r="U41" s="638">
        <f t="shared" si="31"/>
        <v>6.5581750000000003</v>
      </c>
      <c r="V41" s="638">
        <f t="shared" si="32"/>
        <v>4.5907225</v>
      </c>
      <c r="W41" s="620">
        <f t="shared" si="33"/>
        <v>70</v>
      </c>
    </row>
    <row r="42" spans="2:23">
      <c r="B42" s="636">
        <v>44649</v>
      </c>
      <c r="C42" s="640">
        <f t="shared" si="21"/>
        <v>3.8577500000000002</v>
      </c>
      <c r="H42" s="642">
        <f>+'BRL USD'!Q263</f>
        <v>4.765308553728854</v>
      </c>
      <c r="I42" s="642">
        <f>+RBOB!R263</f>
        <v>3.2033</v>
      </c>
      <c r="J42" s="618">
        <f t="shared" si="22"/>
        <v>2.9533</v>
      </c>
      <c r="K42" s="618">
        <f t="shared" si="23"/>
        <v>0.78017916760000006</v>
      </c>
      <c r="L42" s="618">
        <f t="shared" si="24"/>
        <v>2.5738750000000001E-2</v>
      </c>
      <c r="M42" s="619">
        <f t="shared" si="25"/>
        <v>0.80591791760000009</v>
      </c>
      <c r="N42" s="619">
        <f t="shared" si="26"/>
        <v>3.840447546342626</v>
      </c>
      <c r="O42" s="619">
        <f t="shared" si="27"/>
        <v>-1.7302453657374262E-2</v>
      </c>
      <c r="P42" s="641">
        <f t="shared" si="28"/>
        <v>0.44851153282027267</v>
      </c>
      <c r="R42" s="619">
        <f t="shared" si="29"/>
        <v>6.5287608287824641</v>
      </c>
      <c r="S42" s="619">
        <f t="shared" si="30"/>
        <v>4.5701325801477246</v>
      </c>
      <c r="U42" s="638">
        <f t="shared" si="31"/>
        <v>6.5581750000000003</v>
      </c>
      <c r="V42" s="638">
        <f t="shared" si="32"/>
        <v>4.5907225</v>
      </c>
      <c r="W42" s="620">
        <f t="shared" si="33"/>
        <v>70</v>
      </c>
    </row>
    <row r="43" spans="2:23">
      <c r="B43" s="636">
        <v>44650</v>
      </c>
      <c r="C43" s="640">
        <f t="shared" si="21"/>
        <v>3.8577500000000002</v>
      </c>
      <c r="H43" s="642">
        <f>+'BRL USD'!Q264</f>
        <v>4.7732696897374707</v>
      </c>
      <c r="I43" s="642">
        <f>+RBOB!R264</f>
        <v>3.3250000000000002</v>
      </c>
      <c r="J43" s="618">
        <f t="shared" si="22"/>
        <v>3.0750000000000002</v>
      </c>
      <c r="K43" s="618">
        <f t="shared" si="23"/>
        <v>0.81232890000000013</v>
      </c>
      <c r="L43" s="618">
        <f t="shared" si="24"/>
        <v>2.5712499999999999E-2</v>
      </c>
      <c r="M43" s="619">
        <f t="shared" si="25"/>
        <v>0.83804140000000016</v>
      </c>
      <c r="N43" s="619">
        <f t="shared" si="26"/>
        <v>4.000197613365156</v>
      </c>
      <c r="O43" s="619">
        <f t="shared" si="27"/>
        <v>0.14244761336515577</v>
      </c>
      <c r="P43" s="641">
        <f t="shared" si="28"/>
        <v>-3.6925050447840224</v>
      </c>
      <c r="R43" s="619">
        <f t="shared" si="29"/>
        <v>6.800335942720765</v>
      </c>
      <c r="S43" s="619">
        <f t="shared" si="30"/>
        <v>4.7602351599045356</v>
      </c>
      <c r="U43" s="638">
        <f t="shared" si="31"/>
        <v>6.5581750000000003</v>
      </c>
      <c r="V43" s="638">
        <f t="shared" si="32"/>
        <v>4.5907225</v>
      </c>
      <c r="W43" s="620">
        <f t="shared" si="33"/>
        <v>70</v>
      </c>
    </row>
    <row r="44" spans="2:23">
      <c r="B44" s="636">
        <v>44651</v>
      </c>
      <c r="C44" s="640">
        <f t="shared" si="21"/>
        <v>3.8577500000000002</v>
      </c>
      <c r="H44" s="642">
        <f>+'BRL USD'!Q265</f>
        <v>4.7377647226038757</v>
      </c>
      <c r="I44" s="642">
        <f>+RBOB!R265</f>
        <v>3.1896</v>
      </c>
      <c r="J44" s="618">
        <f t="shared" si="22"/>
        <v>2.9396</v>
      </c>
      <c r="K44" s="618">
        <f t="shared" si="23"/>
        <v>0.77656001120000007</v>
      </c>
      <c r="L44" s="618">
        <f t="shared" si="24"/>
        <v>2.5830249999999999E-2</v>
      </c>
      <c r="M44" s="619">
        <f t="shared" si="25"/>
        <v>0.80239026120000001</v>
      </c>
      <c r="N44" s="619">
        <f t="shared" si="26"/>
        <v>3.8015362732742695</v>
      </c>
      <c r="O44" s="619">
        <f t="shared" si="27"/>
        <v>-5.6213726725730773E-2</v>
      </c>
      <c r="P44" s="641">
        <f t="shared" si="28"/>
        <v>1.4571635467754751</v>
      </c>
      <c r="R44" s="619">
        <f t="shared" si="29"/>
        <v>6.4626116645662579</v>
      </c>
      <c r="S44" s="619">
        <f t="shared" si="30"/>
        <v>4.5238281651963801</v>
      </c>
      <c r="U44" s="638">
        <f t="shared" si="31"/>
        <v>6.5581750000000003</v>
      </c>
      <c r="V44" s="638">
        <f t="shared" si="32"/>
        <v>4.5907225</v>
      </c>
      <c r="W44" s="620">
        <f t="shared" si="33"/>
        <v>70</v>
      </c>
    </row>
    <row r="45" spans="2:23">
      <c r="B45" s="636">
        <v>44652</v>
      </c>
      <c r="C45" s="640">
        <f t="shared" si="21"/>
        <v>3.8577500000000002</v>
      </c>
      <c r="H45" s="642">
        <f>+'BRL USD'!R266</f>
        <v>4.6992481203007523</v>
      </c>
      <c r="I45" s="642">
        <f>+RBOB!S266</f>
        <v>3.1535000000000002</v>
      </c>
      <c r="J45" s="618">
        <f t="shared" si="22"/>
        <v>2.9035000000000002</v>
      </c>
      <c r="K45" s="618">
        <f t="shared" si="23"/>
        <v>0.76702340200000019</v>
      </c>
      <c r="L45" s="618">
        <f t="shared" si="24"/>
        <v>2.596E-2</v>
      </c>
      <c r="M45" s="619">
        <f t="shared" si="25"/>
        <v>0.79298340200000017</v>
      </c>
      <c r="N45" s="619">
        <f t="shared" si="26"/>
        <v>3.7264257612781968</v>
      </c>
      <c r="O45" s="619">
        <f t="shared" si="27"/>
        <v>-0.13132423872180343</v>
      </c>
      <c r="P45" s="641">
        <f t="shared" si="28"/>
        <v>3.4041666443342167</v>
      </c>
      <c r="R45" s="619">
        <f t="shared" si="29"/>
        <v>6.3349237941729344</v>
      </c>
      <c r="S45" s="619">
        <f t="shared" si="30"/>
        <v>4.4344466559210538</v>
      </c>
      <c r="U45" s="638">
        <f t="shared" si="31"/>
        <v>6.5581750000000003</v>
      </c>
      <c r="V45" s="638">
        <f t="shared" si="32"/>
        <v>4.5907225</v>
      </c>
      <c r="W45" s="620">
        <f t="shared" si="33"/>
        <v>70</v>
      </c>
    </row>
    <row r="46" spans="2:23">
      <c r="B46" s="636">
        <v>44655</v>
      </c>
      <c r="C46" s="640">
        <f t="shared" si="21"/>
        <v>3.8577500000000002</v>
      </c>
      <c r="H46" s="642">
        <f>+'BRL USD'!R267</f>
        <v>4.6446818392940088</v>
      </c>
      <c r="I46" s="642">
        <f>+RBOB!S267</f>
        <v>3.1981000000000002</v>
      </c>
      <c r="J46" s="618">
        <f t="shared" si="22"/>
        <v>2.9481000000000002</v>
      </c>
      <c r="K46" s="618">
        <f t="shared" si="23"/>
        <v>0.77880547320000015</v>
      </c>
      <c r="L46" s="618">
        <f t="shared" si="24"/>
        <v>2.6147499999999997E-2</v>
      </c>
      <c r="M46" s="619">
        <f t="shared" si="25"/>
        <v>0.80495297320000014</v>
      </c>
      <c r="N46" s="619">
        <f t="shared" si="26"/>
        <v>3.7387504561077578</v>
      </c>
      <c r="O46" s="619">
        <f t="shared" si="27"/>
        <v>-0.11899954389224243</v>
      </c>
      <c r="P46" s="641">
        <f t="shared" si="28"/>
        <v>3.0846878074588191</v>
      </c>
      <c r="R46" s="619">
        <f t="shared" si="29"/>
        <v>6.355875775383188</v>
      </c>
      <c r="S46" s="619">
        <f t="shared" si="30"/>
        <v>4.4491130427682313</v>
      </c>
      <c r="U46" s="638">
        <f t="shared" si="31"/>
        <v>6.5581750000000003</v>
      </c>
      <c r="V46" s="638">
        <f t="shared" si="32"/>
        <v>4.5907225</v>
      </c>
      <c r="W46" s="620">
        <f t="shared" si="33"/>
        <v>70</v>
      </c>
    </row>
    <row r="47" spans="2:23">
      <c r="B47" s="636">
        <v>44656</v>
      </c>
      <c r="C47" s="640">
        <f t="shared" si="21"/>
        <v>3.8577500000000002</v>
      </c>
      <c r="H47" s="642">
        <f>+'BRL USD'!R268</f>
        <v>4.6838407494145198</v>
      </c>
      <c r="I47" s="642">
        <f>+RBOB!S268</f>
        <v>3.1648999999999998</v>
      </c>
      <c r="J47" s="618">
        <f t="shared" si="22"/>
        <v>2.9148999999999998</v>
      </c>
      <c r="K47" s="618">
        <f t="shared" si="23"/>
        <v>0.77003496280000006</v>
      </c>
      <c r="L47" s="618">
        <f t="shared" si="24"/>
        <v>2.6012500000000001E-2</v>
      </c>
      <c r="M47" s="619">
        <f t="shared" si="25"/>
        <v>0.79604746280000005</v>
      </c>
      <c r="N47" s="619">
        <f t="shared" si="26"/>
        <v>3.7285595447306794</v>
      </c>
      <c r="O47" s="619">
        <f t="shared" si="27"/>
        <v>-0.12919045526932083</v>
      </c>
      <c r="P47" s="641">
        <f t="shared" si="28"/>
        <v>3.3488550390595728</v>
      </c>
      <c r="R47" s="619">
        <f t="shared" si="29"/>
        <v>6.3385512260421546</v>
      </c>
      <c r="S47" s="619">
        <f t="shared" si="30"/>
        <v>4.4369858582295079</v>
      </c>
      <c r="U47" s="638">
        <f t="shared" si="31"/>
        <v>6.5581750000000003</v>
      </c>
      <c r="V47" s="638">
        <f t="shared" si="32"/>
        <v>4.5907225</v>
      </c>
      <c r="W47" s="620">
        <f t="shared" si="33"/>
        <v>70</v>
      </c>
    </row>
    <row r="48" spans="2:23">
      <c r="B48" s="636">
        <v>44657</v>
      </c>
      <c r="C48" s="640">
        <f t="shared" si="21"/>
        <v>3.8577500000000002</v>
      </c>
      <c r="H48" s="642">
        <f>+'BRL USD'!R269</f>
        <v>4.7348484848484853</v>
      </c>
      <c r="I48" s="642">
        <f>+RBOB!S269</f>
        <v>3.0461999999999998</v>
      </c>
      <c r="J48" s="618">
        <f t="shared" si="22"/>
        <v>2.7961999999999998</v>
      </c>
      <c r="K48" s="618">
        <f t="shared" si="23"/>
        <v>0.73867774640000006</v>
      </c>
      <c r="L48" s="618">
        <f t="shared" si="24"/>
        <v>2.5839999999999995E-2</v>
      </c>
      <c r="M48" s="619">
        <f t="shared" si="25"/>
        <v>0.76451774640000003</v>
      </c>
      <c r="N48" s="619">
        <f t="shared" si="26"/>
        <v>3.6198756931818186</v>
      </c>
      <c r="O48" s="619">
        <f t="shared" si="27"/>
        <v>-0.23787430681818167</v>
      </c>
      <c r="P48" s="641">
        <f t="shared" si="28"/>
        <v>6.1661410619708761</v>
      </c>
      <c r="R48" s="619">
        <f t="shared" si="29"/>
        <v>6.1537886784090912</v>
      </c>
      <c r="S48" s="619">
        <f t="shared" si="30"/>
        <v>4.3076520748863638</v>
      </c>
      <c r="U48" s="638">
        <f t="shared" si="31"/>
        <v>6.5581750000000003</v>
      </c>
      <c r="V48" s="638">
        <f t="shared" si="32"/>
        <v>4.5907225</v>
      </c>
      <c r="W48" s="620">
        <f t="shared" si="33"/>
        <v>70</v>
      </c>
    </row>
    <row r="49" spans="2:23">
      <c r="B49" s="636">
        <v>44658</v>
      </c>
      <c r="C49" s="640">
        <f t="shared" si="21"/>
        <v>3.8577500000000002</v>
      </c>
      <c r="H49" s="642">
        <f>+'BRL USD'!R270</f>
        <v>4.7687172150691461</v>
      </c>
      <c r="I49" s="642">
        <f>+RBOB!S270</f>
        <v>3.0398000000000001</v>
      </c>
      <c r="J49" s="618">
        <f t="shared" si="22"/>
        <v>2.7898000000000001</v>
      </c>
      <c r="K49" s="618">
        <f t="shared" si="23"/>
        <v>0.73698704560000006</v>
      </c>
      <c r="L49" s="618">
        <f t="shared" si="24"/>
        <v>2.57275E-2</v>
      </c>
      <c r="M49" s="619">
        <f t="shared" si="25"/>
        <v>0.76271454560000007</v>
      </c>
      <c r="N49" s="619">
        <f t="shared" si="26"/>
        <v>3.6371699837863618</v>
      </c>
      <c r="O49" s="619">
        <f t="shared" si="27"/>
        <v>-0.22058001621363843</v>
      </c>
      <c r="P49" s="641">
        <f t="shared" si="28"/>
        <v>5.7178411305459971</v>
      </c>
      <c r="R49" s="619">
        <f t="shared" si="29"/>
        <v>6.183188972436815</v>
      </c>
      <c r="S49" s="619">
        <f t="shared" si="30"/>
        <v>4.3282322807057705</v>
      </c>
      <c r="U49" s="638">
        <f t="shared" si="31"/>
        <v>6.5581750000000003</v>
      </c>
      <c r="V49" s="638">
        <f t="shared" si="32"/>
        <v>4.5907225</v>
      </c>
      <c r="W49" s="620">
        <f t="shared" si="33"/>
        <v>70</v>
      </c>
    </row>
    <row r="50" spans="2:23">
      <c r="B50" s="636">
        <v>44659</v>
      </c>
      <c r="C50" s="640">
        <f t="shared" si="21"/>
        <v>3.8577500000000002</v>
      </c>
      <c r="H50" s="642">
        <f>+'BRL USD'!R271</f>
        <v>4.7314880529926659</v>
      </c>
      <c r="I50" s="642">
        <f>+RBOB!S271</f>
        <v>3.1316000000000002</v>
      </c>
      <c r="J50" s="618">
        <f t="shared" si="22"/>
        <v>2.8816000000000002</v>
      </c>
      <c r="K50" s="618">
        <f t="shared" si="23"/>
        <v>0.76123803520000011</v>
      </c>
      <c r="L50" s="618">
        <f t="shared" si="24"/>
        <v>2.5851249999999999E-2</v>
      </c>
      <c r="M50" s="619">
        <f t="shared" si="25"/>
        <v>0.7870892852000001</v>
      </c>
      <c r="N50" s="619">
        <f t="shared" si="26"/>
        <v>3.7241035495623378</v>
      </c>
      <c r="O50" s="619">
        <f t="shared" si="27"/>
        <v>-0.13364645043766243</v>
      </c>
      <c r="P50" s="641">
        <f t="shared" si="28"/>
        <v>3.4643626579654585</v>
      </c>
      <c r="R50" s="619">
        <f t="shared" si="29"/>
        <v>6.3309760342559738</v>
      </c>
      <c r="S50" s="619">
        <f t="shared" si="30"/>
        <v>4.4316832239791815</v>
      </c>
      <c r="U50" s="638">
        <f t="shared" si="31"/>
        <v>6.5581750000000003</v>
      </c>
      <c r="V50" s="638">
        <f t="shared" si="32"/>
        <v>4.5907225</v>
      </c>
      <c r="W50" s="620">
        <f t="shared" si="33"/>
        <v>70</v>
      </c>
    </row>
    <row r="51" spans="2:23">
      <c r="B51" s="636">
        <v>44662</v>
      </c>
      <c r="C51" s="640">
        <f t="shared" si="21"/>
        <v>3.8577500000000002</v>
      </c>
      <c r="H51" s="642">
        <f>+'BRL USD'!R272</f>
        <v>4.7069898799717578</v>
      </c>
      <c r="I51" s="642">
        <f>+RBOB!S272</f>
        <v>3.0030999999999999</v>
      </c>
      <c r="J51" s="618">
        <f t="shared" si="22"/>
        <v>2.7530999999999999</v>
      </c>
      <c r="K51" s="618">
        <f t="shared" si="23"/>
        <v>0.72729193319999996</v>
      </c>
      <c r="L51" s="618">
        <f t="shared" si="24"/>
        <v>2.5933750000000002E-2</v>
      </c>
      <c r="M51" s="619">
        <f t="shared" si="25"/>
        <v>0.75322568319999994</v>
      </c>
      <c r="N51" s="619">
        <f t="shared" si="26"/>
        <v>3.5454256681572129</v>
      </c>
      <c r="O51" s="619">
        <f t="shared" si="27"/>
        <v>-0.31232433184278729</v>
      </c>
      <c r="P51" s="641">
        <f t="shared" si="28"/>
        <v>8.0960231182110594</v>
      </c>
      <c r="R51" s="619">
        <f t="shared" si="29"/>
        <v>6.0272236358672622</v>
      </c>
      <c r="S51" s="619">
        <f t="shared" si="30"/>
        <v>4.2190565451070832</v>
      </c>
      <c r="U51" s="638">
        <f t="shared" si="31"/>
        <v>6.5581750000000003</v>
      </c>
      <c r="V51" s="638">
        <f t="shared" si="32"/>
        <v>4.5907225</v>
      </c>
      <c r="W51" s="620">
        <f t="shared" si="33"/>
        <v>70</v>
      </c>
    </row>
    <row r="52" spans="2:23">
      <c r="B52" s="636">
        <v>44663</v>
      </c>
      <c r="C52" s="640">
        <f t="shared" si="21"/>
        <v>3.8577500000000002</v>
      </c>
      <c r="H52" s="642">
        <f>+'BRL USD'!R273</f>
        <v>4.6959380136182203</v>
      </c>
      <c r="I52" s="642">
        <f>+RBOB!S273</f>
        <v>3.1537999999999999</v>
      </c>
      <c r="J52" s="618">
        <f t="shared" si="22"/>
        <v>2.9037999999999999</v>
      </c>
      <c r="K52" s="618">
        <f t="shared" si="23"/>
        <v>0.76710265360000007</v>
      </c>
      <c r="L52" s="618">
        <f t="shared" si="24"/>
        <v>2.5971249999999998E-2</v>
      </c>
      <c r="M52" s="619">
        <f t="shared" si="25"/>
        <v>0.79307390360000007</v>
      </c>
      <c r="N52" s="619">
        <f t="shared" si="26"/>
        <v>3.7242258915238322</v>
      </c>
      <c r="O52" s="619">
        <f t="shared" si="27"/>
        <v>-0.13352410847616802</v>
      </c>
      <c r="P52" s="641">
        <f t="shared" si="28"/>
        <v>3.4611913285248708</v>
      </c>
      <c r="R52" s="619">
        <f t="shared" si="29"/>
        <v>6.3311840155905141</v>
      </c>
      <c r="S52" s="619">
        <f t="shared" si="30"/>
        <v>4.4318288109133599</v>
      </c>
      <c r="U52" s="638">
        <f t="shared" si="31"/>
        <v>6.5581750000000003</v>
      </c>
      <c r="V52" s="638">
        <f t="shared" si="32"/>
        <v>4.5907225</v>
      </c>
      <c r="W52" s="620">
        <f t="shared" si="33"/>
        <v>70</v>
      </c>
    </row>
    <row r="53" spans="2:23">
      <c r="B53" s="636">
        <v>44664</v>
      </c>
      <c r="C53" s="640">
        <f t="shared" si="21"/>
        <v>3.8577500000000002</v>
      </c>
      <c r="H53" s="642">
        <f>+'BRL USD'!R274</f>
        <v>4.7003525264394828</v>
      </c>
      <c r="I53" s="642">
        <f>+RBOB!S274</f>
        <v>3.2913000000000001</v>
      </c>
      <c r="J53" s="618">
        <f t="shared" si="22"/>
        <v>3.0413000000000001</v>
      </c>
      <c r="K53" s="618">
        <f t="shared" si="23"/>
        <v>0.80342630360000011</v>
      </c>
      <c r="L53" s="618">
        <f t="shared" si="24"/>
        <v>2.595625E-2</v>
      </c>
      <c r="M53" s="619">
        <f t="shared" si="25"/>
        <v>0.82938255360000013</v>
      </c>
      <c r="N53" s="619">
        <f t="shared" si="26"/>
        <v>3.8983903811985905</v>
      </c>
      <c r="O53" s="619">
        <f t="shared" si="27"/>
        <v>4.0640381198590259E-2</v>
      </c>
      <c r="P53" s="641">
        <f t="shared" si="28"/>
        <v>-1.0534736879940443</v>
      </c>
      <c r="R53" s="619">
        <f t="shared" si="29"/>
        <v>6.6272636480376033</v>
      </c>
      <c r="S53" s="619">
        <f t="shared" si="30"/>
        <v>4.6390845536263221</v>
      </c>
      <c r="U53" s="638">
        <f t="shared" si="31"/>
        <v>6.5581750000000003</v>
      </c>
      <c r="V53" s="638">
        <f t="shared" si="32"/>
        <v>4.5907225</v>
      </c>
      <c r="W53" s="620">
        <f t="shared" si="33"/>
        <v>70</v>
      </c>
    </row>
    <row r="54" spans="2:23">
      <c r="B54" s="636">
        <v>44665</v>
      </c>
      <c r="C54" s="640">
        <f t="shared" si="21"/>
        <v>3.8577500000000002</v>
      </c>
      <c r="H54" s="642">
        <f>+'BRL USD'!R275</f>
        <v>4.7158688988446125</v>
      </c>
      <c r="I54" s="642">
        <f>+RBOB!S275</f>
        <v>3.3814000000000002</v>
      </c>
      <c r="J54" s="618">
        <f t="shared" si="22"/>
        <v>3.1314000000000002</v>
      </c>
      <c r="K54" s="618">
        <f t="shared" si="23"/>
        <v>0.82722820080000004</v>
      </c>
      <c r="L54" s="618">
        <f t="shared" si="24"/>
        <v>2.590375E-2</v>
      </c>
      <c r="M54" s="619">
        <f t="shared" si="25"/>
        <v>0.85313195080000004</v>
      </c>
      <c r="N54" s="619">
        <f t="shared" si="26"/>
        <v>4.0232584333883521</v>
      </c>
      <c r="O54" s="619">
        <f t="shared" si="27"/>
        <v>0.16550843338835186</v>
      </c>
      <c r="P54" s="641">
        <f t="shared" si="28"/>
        <v>-4.2902840616512616</v>
      </c>
      <c r="R54" s="619">
        <f t="shared" si="29"/>
        <v>6.8395393367601987</v>
      </c>
      <c r="S54" s="619">
        <f t="shared" si="30"/>
        <v>4.7876775357321391</v>
      </c>
      <c r="U54" s="638">
        <f t="shared" si="31"/>
        <v>6.5581750000000003</v>
      </c>
      <c r="V54" s="638">
        <f t="shared" si="32"/>
        <v>4.5907225</v>
      </c>
      <c r="W54" s="620">
        <f t="shared" si="33"/>
        <v>70</v>
      </c>
    </row>
    <row r="55" spans="2:23">
      <c r="B55" s="636">
        <v>44669</v>
      </c>
      <c r="C55" s="640">
        <f t="shared" si="21"/>
        <v>3.8577500000000002</v>
      </c>
      <c r="H55" s="642">
        <f>+'BRL USD'!R276</f>
        <v>4.6685340802987865</v>
      </c>
      <c r="I55" s="642">
        <f>+RBOB!S276</f>
        <v>3.3780999999999999</v>
      </c>
      <c r="J55" s="618">
        <f t="shared" si="22"/>
        <v>3.1280999999999999</v>
      </c>
      <c r="K55" s="618">
        <f t="shared" si="23"/>
        <v>0.82635643320000007</v>
      </c>
      <c r="L55" s="618">
        <f t="shared" si="24"/>
        <v>2.6064999999999998E-2</v>
      </c>
      <c r="M55" s="619">
        <f t="shared" si="25"/>
        <v>0.85242143320000008</v>
      </c>
      <c r="N55" s="619">
        <f t="shared" si="26"/>
        <v>3.9795585116713359</v>
      </c>
      <c r="O55" s="619">
        <f t="shared" si="27"/>
        <v>0.12180851167133566</v>
      </c>
      <c r="P55" s="641">
        <f t="shared" si="28"/>
        <v>-3.1575014366233001</v>
      </c>
      <c r="R55" s="619">
        <f t="shared" si="29"/>
        <v>6.7652494698412706</v>
      </c>
      <c r="S55" s="619">
        <f t="shared" si="30"/>
        <v>4.7356746288888889</v>
      </c>
      <c r="U55" s="638">
        <f t="shared" si="31"/>
        <v>6.5581750000000003</v>
      </c>
      <c r="V55" s="638">
        <f t="shared" si="32"/>
        <v>4.5907225</v>
      </c>
      <c r="W55" s="620">
        <f t="shared" si="33"/>
        <v>70</v>
      </c>
    </row>
    <row r="56" spans="2:23">
      <c r="B56" s="636">
        <v>44670</v>
      </c>
      <c r="C56" s="640">
        <f t="shared" si="21"/>
        <v>3.8577500000000002</v>
      </c>
      <c r="H56" s="642">
        <f>+'BRL USD'!R277</f>
        <v>4.6904315196998123</v>
      </c>
      <c r="I56" s="642">
        <f>+RBOB!S277</f>
        <v>3.2473999999999998</v>
      </c>
      <c r="J56" s="618">
        <f t="shared" si="22"/>
        <v>2.9973999999999998</v>
      </c>
      <c r="K56" s="618">
        <f t="shared" si="23"/>
        <v>0.7918291528000001</v>
      </c>
      <c r="L56" s="618">
        <f t="shared" si="24"/>
        <v>2.5990000000000003E-2</v>
      </c>
      <c r="M56" s="619">
        <f t="shared" si="25"/>
        <v>0.81781915280000006</v>
      </c>
      <c r="N56" s="619">
        <f t="shared" si="26"/>
        <v>3.8359247317073173</v>
      </c>
      <c r="O56" s="619">
        <f t="shared" si="27"/>
        <v>-2.1825268292682942E-2</v>
      </c>
      <c r="P56" s="641">
        <f t="shared" si="28"/>
        <v>0.56575123563431529</v>
      </c>
      <c r="R56" s="619">
        <f t="shared" si="29"/>
        <v>6.5210720439024392</v>
      </c>
      <c r="S56" s="619">
        <f t="shared" si="30"/>
        <v>4.5647504307317073</v>
      </c>
      <c r="U56" s="638">
        <f t="shared" si="31"/>
        <v>6.5581750000000003</v>
      </c>
      <c r="V56" s="638">
        <f t="shared" si="32"/>
        <v>4.5907225</v>
      </c>
      <c r="W56" s="620">
        <f t="shared" si="33"/>
        <v>70</v>
      </c>
    </row>
    <row r="57" spans="2:23">
      <c r="B57" s="636">
        <v>44671</v>
      </c>
      <c r="C57" s="640">
        <f t="shared" si="21"/>
        <v>3.8577500000000002</v>
      </c>
      <c r="H57" s="642">
        <f>+'BRL USD'!R278</f>
        <v>4.6317739694302915</v>
      </c>
      <c r="I57" s="642">
        <f>+RBOB!S278</f>
        <v>3.2848000000000002</v>
      </c>
      <c r="J57" s="618">
        <f t="shared" si="22"/>
        <v>3.0348000000000002</v>
      </c>
      <c r="K57" s="618">
        <f t="shared" si="23"/>
        <v>0.80170918560000004</v>
      </c>
      <c r="L57" s="618">
        <f t="shared" si="24"/>
        <v>2.6192500000000004E-2</v>
      </c>
      <c r="M57" s="619">
        <f t="shared" si="25"/>
        <v>0.82790168559999999</v>
      </c>
      <c r="N57" s="619">
        <f t="shared" si="26"/>
        <v>3.834653476609541</v>
      </c>
      <c r="O57" s="619">
        <f t="shared" si="27"/>
        <v>-2.30965233904592E-2</v>
      </c>
      <c r="P57" s="641">
        <f t="shared" si="28"/>
        <v>0.59870451404210323</v>
      </c>
      <c r="R57" s="619">
        <f t="shared" si="29"/>
        <v>6.5189109102362197</v>
      </c>
      <c r="S57" s="619">
        <f t="shared" si="30"/>
        <v>4.5632376371653534</v>
      </c>
      <c r="U57" s="638">
        <f t="shared" si="31"/>
        <v>6.5581750000000003</v>
      </c>
      <c r="V57" s="638">
        <f t="shared" si="32"/>
        <v>4.5907225</v>
      </c>
      <c r="W57" s="620">
        <f t="shared" si="33"/>
        <v>70</v>
      </c>
    </row>
    <row r="58" spans="2:23">
      <c r="B58" s="636">
        <v>44672</v>
      </c>
      <c r="C58" s="640">
        <f t="shared" si="21"/>
        <v>3.8577500000000002</v>
      </c>
      <c r="H58" s="642">
        <f>+'BRL USD'!R279</f>
        <v>4.6805523051720099</v>
      </c>
      <c r="I58" s="642">
        <f>+RBOB!S279</f>
        <v>3.3386</v>
      </c>
      <c r="J58" s="618">
        <f t="shared" si="22"/>
        <v>3.0886</v>
      </c>
      <c r="K58" s="618">
        <f t="shared" si="23"/>
        <v>0.81592163920000005</v>
      </c>
      <c r="L58" s="618">
        <f t="shared" si="24"/>
        <v>2.6023749999999998E-2</v>
      </c>
      <c r="M58" s="619">
        <f t="shared" si="25"/>
        <v>0.84194538920000006</v>
      </c>
      <c r="N58" s="619">
        <f t="shared" si="26"/>
        <v>3.9407694322490054</v>
      </c>
      <c r="O58" s="619">
        <f t="shared" si="27"/>
        <v>8.3019432249005209E-2</v>
      </c>
      <c r="P58" s="641">
        <f t="shared" si="28"/>
        <v>-2.1520169074980222</v>
      </c>
      <c r="R58" s="619">
        <f t="shared" si="29"/>
        <v>6.6993080348233089</v>
      </c>
      <c r="S58" s="619">
        <f t="shared" si="30"/>
        <v>4.6895156243763161</v>
      </c>
      <c r="U58" s="638">
        <f t="shared" si="31"/>
        <v>6.5581750000000003</v>
      </c>
      <c r="V58" s="638">
        <f t="shared" si="32"/>
        <v>4.5907225</v>
      </c>
      <c r="W58" s="620">
        <f t="shared" si="33"/>
        <v>70</v>
      </c>
    </row>
    <row r="59" spans="2:23">
      <c r="B59" s="636">
        <v>44673</v>
      </c>
      <c r="C59" s="640">
        <f t="shared" si="21"/>
        <v>3.8577500000000002</v>
      </c>
      <c r="H59" s="642">
        <f>+'BRL USD'!R280</f>
        <v>4.8449612403100772</v>
      </c>
      <c r="I59" s="642">
        <f>+RBOB!S280</f>
        <v>3.3050000000000002</v>
      </c>
      <c r="J59" s="618">
        <f t="shared" si="22"/>
        <v>3.0550000000000002</v>
      </c>
      <c r="K59" s="618">
        <f t="shared" si="23"/>
        <v>0.80704546000000021</v>
      </c>
      <c r="L59" s="618">
        <f t="shared" si="24"/>
        <v>2.5479999999999999E-2</v>
      </c>
      <c r="M59" s="619">
        <f t="shared" si="25"/>
        <v>0.83252546000000016</v>
      </c>
      <c r="N59" s="619">
        <f t="shared" si="26"/>
        <v>4.033553585271318</v>
      </c>
      <c r="O59" s="619">
        <f t="shared" si="27"/>
        <v>0.17580358527131779</v>
      </c>
      <c r="P59" s="641">
        <f t="shared" si="28"/>
        <v>-4.5571533995546032</v>
      </c>
      <c r="R59" s="619">
        <f t="shared" si="29"/>
        <v>6.8570410949612404</v>
      </c>
      <c r="S59" s="619">
        <f t="shared" si="30"/>
        <v>4.7999287664728678</v>
      </c>
      <c r="U59" s="638">
        <f t="shared" si="31"/>
        <v>6.5581750000000003</v>
      </c>
      <c r="V59" s="638">
        <f t="shared" si="32"/>
        <v>4.5907225</v>
      </c>
      <c r="W59" s="620">
        <f t="shared" si="33"/>
        <v>70</v>
      </c>
    </row>
    <row r="60" spans="2:23">
      <c r="B60" s="636">
        <v>44676</v>
      </c>
      <c r="C60" s="640">
        <f t="shared" si="21"/>
        <v>3.8577500000000002</v>
      </c>
      <c r="H60" s="642">
        <f>+'BRL USD'!R281</f>
        <v>4.8875855327468232</v>
      </c>
      <c r="I60" s="642">
        <f>+RBOB!S281</f>
        <v>3.2397999999999998</v>
      </c>
      <c r="J60" s="618">
        <f t="shared" si="22"/>
        <v>2.9897999999999998</v>
      </c>
      <c r="K60" s="618">
        <f t="shared" si="23"/>
        <v>0.78982144560000012</v>
      </c>
      <c r="L60" s="618">
        <f t="shared" si="24"/>
        <v>2.5344999999999999E-2</v>
      </c>
      <c r="M60" s="619">
        <f t="shared" si="25"/>
        <v>0.81516644560000007</v>
      </c>
      <c r="N60" s="619">
        <f t="shared" si="26"/>
        <v>3.9841957262952108</v>
      </c>
      <c r="O60" s="619">
        <f t="shared" si="27"/>
        <v>0.12644572629521056</v>
      </c>
      <c r="P60" s="641">
        <f t="shared" si="28"/>
        <v>-3.27770659828166</v>
      </c>
      <c r="R60" s="619">
        <f t="shared" si="29"/>
        <v>6.7731327347018588</v>
      </c>
      <c r="S60" s="619">
        <f t="shared" si="30"/>
        <v>4.7411929142913012</v>
      </c>
      <c r="U60" s="638">
        <f t="shared" si="31"/>
        <v>6.5581750000000003</v>
      </c>
      <c r="V60" s="638">
        <f t="shared" si="32"/>
        <v>4.5907225</v>
      </c>
      <c r="W60" s="620">
        <f t="shared" si="33"/>
        <v>70</v>
      </c>
    </row>
    <row r="61" spans="2:23">
      <c r="B61" s="636">
        <v>44677</v>
      </c>
      <c r="C61" s="640">
        <f t="shared" si="21"/>
        <v>3.8577500000000002</v>
      </c>
      <c r="H61" s="642">
        <f>+'BRL USD'!R282</f>
        <v>4.9875311720698203</v>
      </c>
      <c r="I61" s="642">
        <f>+RBOB!S282</f>
        <v>3.3388</v>
      </c>
      <c r="J61" s="618">
        <f t="shared" si="22"/>
        <v>3.0888</v>
      </c>
      <c r="K61" s="618">
        <f t="shared" si="23"/>
        <v>0.81597447360000008</v>
      </c>
      <c r="L61" s="618">
        <f t="shared" si="24"/>
        <v>2.5037500000000015E-2</v>
      </c>
      <c r="M61" s="619">
        <f t="shared" si="25"/>
        <v>0.84101197360000013</v>
      </c>
      <c r="N61" s="619">
        <f t="shared" si="26"/>
        <v>4.1945734344139618</v>
      </c>
      <c r="O61" s="619">
        <f t="shared" si="27"/>
        <v>0.33682343441396156</v>
      </c>
      <c r="P61" s="641">
        <f t="shared" si="28"/>
        <v>-8.7310850732670975</v>
      </c>
      <c r="R61" s="619">
        <f t="shared" si="29"/>
        <v>7.1307748385037346</v>
      </c>
      <c r="S61" s="619">
        <f t="shared" si="30"/>
        <v>4.9915423869526139</v>
      </c>
      <c r="U61" s="638">
        <f t="shared" si="31"/>
        <v>6.5581750000000003</v>
      </c>
      <c r="V61" s="638">
        <f t="shared" si="32"/>
        <v>4.5907225</v>
      </c>
      <c r="W61" s="620">
        <f t="shared" si="33"/>
        <v>70</v>
      </c>
    </row>
    <row r="62" spans="2:23">
      <c r="B62" s="636">
        <v>44678</v>
      </c>
      <c r="C62" s="640">
        <f t="shared" si="21"/>
        <v>3.8577500000000002</v>
      </c>
      <c r="H62" s="642">
        <f>+'BRL USD'!R283</f>
        <v>4.9627791563275432</v>
      </c>
      <c r="I62" s="642">
        <f>+RBOB!S283</f>
        <v>3.456</v>
      </c>
      <c r="J62" s="618">
        <f t="shared" si="22"/>
        <v>3.206</v>
      </c>
      <c r="K62" s="618">
        <f t="shared" si="23"/>
        <v>0.8469354320000001</v>
      </c>
      <c r="L62" s="618">
        <f t="shared" si="24"/>
        <v>2.5112499999999999E-2</v>
      </c>
      <c r="M62" s="619">
        <f t="shared" si="25"/>
        <v>0.87204793200000008</v>
      </c>
      <c r="N62" s="619">
        <f t="shared" si="26"/>
        <v>4.3277813002481391</v>
      </c>
      <c r="O62" s="619">
        <f t="shared" si="27"/>
        <v>0.47003130024813888</v>
      </c>
      <c r="P62" s="641">
        <f t="shared" si="28"/>
        <v>-12.184078808842958</v>
      </c>
      <c r="R62" s="619">
        <f t="shared" si="29"/>
        <v>7.3572282104218365</v>
      </c>
      <c r="S62" s="619">
        <f t="shared" si="30"/>
        <v>5.1500597472952849</v>
      </c>
      <c r="U62" s="638">
        <f t="shared" si="31"/>
        <v>6.5581750000000003</v>
      </c>
      <c r="V62" s="638">
        <f t="shared" si="32"/>
        <v>4.5907225</v>
      </c>
      <c r="W62" s="620">
        <f t="shared" si="33"/>
        <v>70</v>
      </c>
    </row>
    <row r="63" spans="2:23">
      <c r="B63" s="636">
        <v>44679</v>
      </c>
      <c r="C63" s="640">
        <f t="shared" si="21"/>
        <v>3.8577500000000002</v>
      </c>
      <c r="H63" s="642">
        <f>+'BRL USD'!R284</f>
        <v>4.9677098857426722</v>
      </c>
      <c r="I63" s="642">
        <f>+RBOB!S284</f>
        <v>3.5034000000000001</v>
      </c>
      <c r="J63" s="618">
        <f t="shared" si="22"/>
        <v>3.2534000000000001</v>
      </c>
      <c r="K63" s="618">
        <f t="shared" si="23"/>
        <v>0.8594571848</v>
      </c>
      <c r="L63" s="618">
        <f t="shared" si="24"/>
        <v>2.5097500000000005E-2</v>
      </c>
      <c r="M63" s="619">
        <f t="shared" si="25"/>
        <v>0.88455468479999999</v>
      </c>
      <c r="N63" s="619">
        <f t="shared" si="26"/>
        <v>4.3942110521609532</v>
      </c>
      <c r="O63" s="619">
        <f t="shared" si="27"/>
        <v>0.53646105216095297</v>
      </c>
      <c r="P63" s="641">
        <f t="shared" si="28"/>
        <v>-13.906060583525438</v>
      </c>
      <c r="R63" s="619">
        <f t="shared" si="29"/>
        <v>7.4701587886736203</v>
      </c>
      <c r="S63" s="619">
        <f t="shared" si="30"/>
        <v>5.2291111520715337</v>
      </c>
      <c r="U63" s="638">
        <f t="shared" si="31"/>
        <v>6.5581750000000003</v>
      </c>
      <c r="V63" s="638">
        <f t="shared" si="32"/>
        <v>4.5907225</v>
      </c>
      <c r="W63" s="620">
        <f t="shared" si="33"/>
        <v>70</v>
      </c>
    </row>
    <row r="64" spans="2:23">
      <c r="B64" s="636">
        <v>44680</v>
      </c>
      <c r="C64" s="640">
        <f t="shared" si="21"/>
        <v>3.8577500000000002</v>
      </c>
      <c r="H64" s="642">
        <f>+'BRL USD'!R285</f>
        <v>4.9190811156475966</v>
      </c>
      <c r="I64" s="642">
        <f>+RBOB!S285</f>
        <v>3.4721000000000002</v>
      </c>
      <c r="J64" s="618">
        <f t="shared" si="22"/>
        <v>3.2221000000000002</v>
      </c>
      <c r="K64" s="618">
        <f t="shared" si="23"/>
        <v>0.85118860120000006</v>
      </c>
      <c r="L64" s="618">
        <f t="shared" si="24"/>
        <v>2.5246749999999998E-2</v>
      </c>
      <c r="M64" s="619">
        <f t="shared" si="25"/>
        <v>0.87643535120000005</v>
      </c>
      <c r="N64" s="619">
        <f t="shared" si="26"/>
        <v>4.3112565851738891</v>
      </c>
      <c r="O64" s="619">
        <f t="shared" si="27"/>
        <v>0.45350658517388887</v>
      </c>
      <c r="P64" s="641">
        <f t="shared" si="28"/>
        <v>-11.755727695519113</v>
      </c>
      <c r="R64" s="619">
        <f t="shared" si="29"/>
        <v>7.3291361947956108</v>
      </c>
      <c r="S64" s="619">
        <f t="shared" si="30"/>
        <v>5.1303953363569272</v>
      </c>
      <c r="U64" s="638">
        <f t="shared" si="31"/>
        <v>6.5581750000000003</v>
      </c>
      <c r="V64" s="638">
        <f t="shared" si="32"/>
        <v>4.5907225</v>
      </c>
      <c r="W64" s="620">
        <f t="shared" si="33"/>
        <v>70</v>
      </c>
    </row>
    <row r="65" spans="2:23">
      <c r="B65" s="636">
        <v>44683</v>
      </c>
      <c r="C65" s="640">
        <f t="shared" si="21"/>
        <v>3.8577500000000002</v>
      </c>
      <c r="H65" s="642">
        <f>+'BRL USD'!S286</f>
        <v>5.1308363263211909</v>
      </c>
      <c r="I65" s="642">
        <f>+RBOB!T286</f>
        <v>3.5101</v>
      </c>
      <c r="J65" s="618">
        <f t="shared" si="22"/>
        <v>3.2601</v>
      </c>
      <c r="K65" s="618">
        <f t="shared" si="23"/>
        <v>0.8612271372000001</v>
      </c>
      <c r="L65" s="618">
        <f t="shared" si="24"/>
        <v>2.46175E-2</v>
      </c>
      <c r="M65" s="619">
        <f t="shared" si="25"/>
        <v>0.88584463720000006</v>
      </c>
      <c r="N65" s="619">
        <f t="shared" si="26"/>
        <v>4.5451238440225765</v>
      </c>
      <c r="O65" s="619">
        <f t="shared" si="27"/>
        <v>0.68737384402257629</v>
      </c>
      <c r="P65" s="641">
        <f t="shared" si="28"/>
        <v>-17.817998678571101</v>
      </c>
      <c r="R65" s="619">
        <f t="shared" si="29"/>
        <v>7.7267105348383804</v>
      </c>
      <c r="S65" s="619">
        <f t="shared" si="30"/>
        <v>5.4086973743868656</v>
      </c>
      <c r="U65" s="638">
        <f t="shared" si="31"/>
        <v>6.5581750000000003</v>
      </c>
      <c r="V65" s="638">
        <f t="shared" si="32"/>
        <v>4.5907225</v>
      </c>
      <c r="W65" s="620">
        <f t="shared" si="33"/>
        <v>70</v>
      </c>
    </row>
    <row r="66" spans="2:23" ht="14.25">
      <c r="B66" s="95">
        <v>44684</v>
      </c>
      <c r="C66" s="640">
        <f t="shared" si="21"/>
        <v>3.8577500000000002</v>
      </c>
      <c r="H66" s="642">
        <f>+'BRL USD'!S287</f>
        <v>5.005005005005005</v>
      </c>
      <c r="I66" s="642">
        <f>+RBOB!T287</f>
        <v>3.5011999999999999</v>
      </c>
      <c r="J66" s="618">
        <f t="shared" si="22"/>
        <v>3.2511999999999999</v>
      </c>
      <c r="K66" s="618">
        <f t="shared" si="23"/>
        <v>0.85887600640000006</v>
      </c>
      <c r="L66" s="618">
        <f t="shared" si="24"/>
        <v>2.4985E-2</v>
      </c>
      <c r="M66" s="619">
        <f t="shared" si="25"/>
        <v>0.88386100640000009</v>
      </c>
      <c r="N66" s="619">
        <f t="shared" si="26"/>
        <v>4.4237287607607616</v>
      </c>
      <c r="O66" s="619">
        <f t="shared" si="27"/>
        <v>0.56597876076076137</v>
      </c>
      <c r="P66" s="641">
        <f t="shared" si="28"/>
        <v>-14.671214069360673</v>
      </c>
      <c r="R66" s="619">
        <f t="shared" si="29"/>
        <v>7.5203388932932942</v>
      </c>
      <c r="S66" s="619">
        <f t="shared" si="30"/>
        <v>5.2642372253053056</v>
      </c>
      <c r="U66" s="638">
        <f t="shared" si="31"/>
        <v>6.5581750000000003</v>
      </c>
      <c r="V66" s="638">
        <f t="shared" si="32"/>
        <v>4.5907225</v>
      </c>
      <c r="W66" s="620">
        <f t="shared" si="33"/>
        <v>70</v>
      </c>
    </row>
    <row r="67" spans="2:23" ht="14.25">
      <c r="B67" s="95">
        <v>44685</v>
      </c>
      <c r="C67" s="640">
        <f t="shared" si="21"/>
        <v>3.8577500000000002</v>
      </c>
      <c r="H67" s="642">
        <f>+'BRL USD'!S288</f>
        <v>4.9566294919454768</v>
      </c>
      <c r="I67" s="642">
        <f>+RBOB!T288</f>
        <v>3.6522999999999999</v>
      </c>
      <c r="J67" s="618">
        <f t="shared" si="22"/>
        <v>3.4022999999999999</v>
      </c>
      <c r="K67" s="618">
        <f t="shared" si="23"/>
        <v>0.89879239560000013</v>
      </c>
      <c r="L67" s="618">
        <f t="shared" si="24"/>
        <v>2.5131250000000001E-2</v>
      </c>
      <c r="M67" s="619">
        <f t="shared" si="25"/>
        <v>0.92392364560000018</v>
      </c>
      <c r="N67" s="619">
        <f t="shared" si="26"/>
        <v>4.5795471900867417</v>
      </c>
      <c r="O67" s="619">
        <f t="shared" si="27"/>
        <v>0.72179719008674148</v>
      </c>
      <c r="P67" s="641">
        <f t="shared" si="28"/>
        <v>-18.71031534150065</v>
      </c>
      <c r="R67" s="619">
        <f t="shared" si="29"/>
        <v>7.7852302231474608</v>
      </c>
      <c r="S67" s="619">
        <f t="shared" si="30"/>
        <v>5.4496611562032227</v>
      </c>
      <c r="U67" s="638">
        <f t="shared" si="31"/>
        <v>6.5581750000000003</v>
      </c>
      <c r="V67" s="638">
        <f t="shared" si="32"/>
        <v>4.5907225</v>
      </c>
      <c r="W67" s="620">
        <f t="shared" si="33"/>
        <v>70</v>
      </c>
    </row>
    <row r="68" spans="2:23" ht="14.25">
      <c r="B68" s="95">
        <v>44686</v>
      </c>
      <c r="C68" s="640">
        <f t="shared" si="21"/>
        <v>3.8577500000000002</v>
      </c>
      <c r="H68" s="642">
        <f>+'BRL USD'!S289</f>
        <v>5.0697084917617232</v>
      </c>
      <c r="I68" s="642">
        <f>+RBOB!T289</f>
        <v>3.6587000000000001</v>
      </c>
      <c r="J68" s="618">
        <f t="shared" si="22"/>
        <v>3.4087000000000001</v>
      </c>
      <c r="K68" s="618">
        <f t="shared" si="23"/>
        <v>0.90048309640000013</v>
      </c>
      <c r="L68" s="618">
        <f t="shared" si="24"/>
        <v>2.4793750000000003E-2</v>
      </c>
      <c r="M68" s="619">
        <f t="shared" si="25"/>
        <v>0.92527684640000007</v>
      </c>
      <c r="N68" s="619">
        <f t="shared" si="26"/>
        <v>4.6908838854245882</v>
      </c>
      <c r="O68" s="619">
        <f t="shared" si="27"/>
        <v>0.83313388542458799</v>
      </c>
      <c r="P68" s="641">
        <f t="shared" si="28"/>
        <v>-21.596367971604892</v>
      </c>
      <c r="R68" s="619">
        <f t="shared" si="29"/>
        <v>7.9745026052218</v>
      </c>
      <c r="S68" s="619">
        <f t="shared" si="30"/>
        <v>5.5821518236552601</v>
      </c>
      <c r="U68" s="638">
        <f t="shared" si="31"/>
        <v>6.5581750000000003</v>
      </c>
      <c r="V68" s="638">
        <f t="shared" si="32"/>
        <v>4.5907225</v>
      </c>
      <c r="W68" s="620">
        <f t="shared" si="33"/>
        <v>70</v>
      </c>
    </row>
    <row r="69" spans="2:23" ht="14.25">
      <c r="B69" s="95">
        <v>44687</v>
      </c>
      <c r="C69" s="640">
        <f t="shared" si="21"/>
        <v>3.8577500000000002</v>
      </c>
      <c r="H69" s="642">
        <f>+'BRL USD'!S290</f>
        <v>5.1177072671443193</v>
      </c>
      <c r="I69" s="642">
        <f>+RBOB!T290</f>
        <v>3.7589999999999999</v>
      </c>
      <c r="J69" s="618">
        <f t="shared" si="22"/>
        <v>3.5089999999999999</v>
      </c>
      <c r="K69" s="618">
        <f t="shared" si="23"/>
        <v>0.92697954800000004</v>
      </c>
      <c r="L69" s="618">
        <f t="shared" si="24"/>
        <v>2.4655E-2</v>
      </c>
      <c r="M69" s="619">
        <f t="shared" si="25"/>
        <v>0.95163454800000002</v>
      </c>
      <c r="N69" s="619">
        <f t="shared" si="26"/>
        <v>4.8701870419651998</v>
      </c>
      <c r="O69" s="619">
        <f t="shared" si="27"/>
        <v>1.0124370419651996</v>
      </c>
      <c r="P69" s="641">
        <f t="shared" si="28"/>
        <v>-26.244236717392244</v>
      </c>
      <c r="R69" s="619">
        <f t="shared" si="29"/>
        <v>8.2793179713408396</v>
      </c>
      <c r="S69" s="619">
        <f t="shared" si="30"/>
        <v>5.795522579938587</v>
      </c>
      <c r="U69" s="638">
        <f t="shared" si="31"/>
        <v>6.5581750000000003</v>
      </c>
      <c r="V69" s="638">
        <f t="shared" si="32"/>
        <v>4.5907225</v>
      </c>
      <c r="W69" s="620">
        <f t="shared" si="33"/>
        <v>70</v>
      </c>
    </row>
    <row r="70" spans="2:23" ht="14.25">
      <c r="B70" s="95">
        <v>44690</v>
      </c>
      <c r="C70" s="640">
        <f t="shared" si="21"/>
        <v>3.8577500000000002</v>
      </c>
      <c r="H70" s="642">
        <f>+'BRL USD'!S291</f>
        <v>5.1853772361939336</v>
      </c>
      <c r="I70" s="642">
        <f>+RBOB!T291</f>
        <v>3.6419000000000001</v>
      </c>
      <c r="J70" s="618">
        <f t="shared" si="22"/>
        <v>3.3919000000000001</v>
      </c>
      <c r="K70" s="618">
        <f t="shared" si="23"/>
        <v>0.8960450068000001</v>
      </c>
      <c r="L70" s="618">
        <f t="shared" si="24"/>
        <v>2.4463749999999996E-2</v>
      </c>
      <c r="M70" s="619">
        <f t="shared" si="25"/>
        <v>0.92050875680000011</v>
      </c>
      <c r="N70" s="619">
        <f t="shared" si="26"/>
        <v>4.7731851532278986</v>
      </c>
      <c r="O70" s="619">
        <f t="shared" si="27"/>
        <v>0.91543515322789837</v>
      </c>
      <c r="P70" s="641">
        <f t="shared" si="28"/>
        <v>-23.729768731200785</v>
      </c>
      <c r="R70" s="619">
        <f t="shared" si="29"/>
        <v>8.1144147604874277</v>
      </c>
      <c r="S70" s="619">
        <f t="shared" si="30"/>
        <v>5.6800903323411989</v>
      </c>
      <c r="U70" s="638">
        <f t="shared" si="31"/>
        <v>6.5581750000000003</v>
      </c>
      <c r="V70" s="638">
        <f t="shared" si="32"/>
        <v>4.5907225</v>
      </c>
      <c r="W70" s="620">
        <f t="shared" si="33"/>
        <v>70</v>
      </c>
    </row>
    <row r="71" spans="2:23" ht="14.25">
      <c r="B71" s="95">
        <v>44691</v>
      </c>
      <c r="C71" s="640">
        <f t="shared" si="21"/>
        <v>3.8577500000000002</v>
      </c>
      <c r="H71" s="642">
        <f>+'BRL USD'!S292</f>
        <v>5.1572975760701398</v>
      </c>
      <c r="I71" s="642">
        <f>+RBOB!T292</f>
        <v>3.5415000000000001</v>
      </c>
      <c r="J71" s="618">
        <f t="shared" ref="J71:J90" si="34">+I71-$J$30</f>
        <v>3.2915000000000001</v>
      </c>
      <c r="K71" s="618">
        <f t="shared" ref="K71:K95" si="35">(+J71*$K$30)/1000</f>
        <v>0.86952213800000011</v>
      </c>
      <c r="L71" s="618">
        <f t="shared" ref="L71:L95" si="36">((75/H71)+10)/1000</f>
        <v>2.4542499999999998E-2</v>
      </c>
      <c r="M71" s="619">
        <f t="shared" ref="M71:M95" si="37">+K71+L71</f>
        <v>0.89406463800000013</v>
      </c>
      <c r="N71" s="619">
        <f t="shared" ref="N71:N95" si="38">+M71*H71</f>
        <v>4.6109573904074281</v>
      </c>
      <c r="O71" s="619">
        <f t="shared" ref="O71:O95" si="39">+N71-C71</f>
        <v>0.7532073904074279</v>
      </c>
      <c r="P71" s="641">
        <f t="shared" ref="P71:P95" si="40">(1-(+N71/C71))*100</f>
        <v>-19.524525705590779</v>
      </c>
      <c r="R71" s="619">
        <f t="shared" ref="R71:R95" si="41">+N71+(N71*$R$3)</f>
        <v>7.8386275636926275</v>
      </c>
      <c r="S71" s="619">
        <f t="shared" ref="S71:S95" si="42">+R71*0.7</f>
        <v>5.4870392945848385</v>
      </c>
      <c r="U71" s="638">
        <f t="shared" ref="U71:U95" si="43">+C71+(C71*$R$3)</f>
        <v>6.5581750000000003</v>
      </c>
      <c r="V71" s="638">
        <f t="shared" ref="V71:V95" si="44">+U71*0.7</f>
        <v>4.5907225</v>
      </c>
      <c r="W71" s="620">
        <f t="shared" ref="W71:W95" si="45">(+V71/U71)*100</f>
        <v>70</v>
      </c>
    </row>
    <row r="72" spans="2:23" ht="14.25">
      <c r="B72" s="95">
        <v>44692</v>
      </c>
      <c r="C72" s="640">
        <f t="shared" si="21"/>
        <v>3.8577500000000002</v>
      </c>
      <c r="H72" s="642">
        <f>+'BRL USD'!S293</f>
        <v>5.1559680329981949</v>
      </c>
      <c r="I72" s="642">
        <f>+RBOB!T293</f>
        <v>3.6855000000000002</v>
      </c>
      <c r="J72" s="618">
        <f t="shared" si="34"/>
        <v>3.4355000000000002</v>
      </c>
      <c r="K72" s="618">
        <f t="shared" si="35"/>
        <v>0.90756290600000011</v>
      </c>
      <c r="L72" s="618">
        <f t="shared" si="36"/>
        <v>2.4546250000000002E-2</v>
      </c>
      <c r="M72" s="619">
        <f t="shared" si="37"/>
        <v>0.93210915600000011</v>
      </c>
      <c r="N72" s="619">
        <f t="shared" si="38"/>
        <v>4.8059250116009284</v>
      </c>
      <c r="O72" s="619">
        <f t="shared" si="39"/>
        <v>0.94817501160092821</v>
      </c>
      <c r="P72" s="641">
        <f t="shared" si="40"/>
        <v>-24.578446286071621</v>
      </c>
      <c r="R72" s="619">
        <f t="shared" si="41"/>
        <v>8.1700725197215789</v>
      </c>
      <c r="S72" s="619">
        <f t="shared" si="42"/>
        <v>5.7190507638051047</v>
      </c>
      <c r="U72" s="638">
        <f t="shared" si="43"/>
        <v>6.5581750000000003</v>
      </c>
      <c r="V72" s="638">
        <f t="shared" si="44"/>
        <v>4.5907225</v>
      </c>
      <c r="W72" s="620">
        <f t="shared" si="45"/>
        <v>70</v>
      </c>
    </row>
    <row r="73" spans="2:23" ht="14.25">
      <c r="B73" s="95">
        <v>44693</v>
      </c>
      <c r="C73" s="640">
        <f t="shared" si="21"/>
        <v>3.8577500000000002</v>
      </c>
      <c r="H73" s="642">
        <f>+'BRL USD'!S294</f>
        <v>5.1813471502590671</v>
      </c>
      <c r="I73" s="642">
        <f>+RBOB!T294</f>
        <v>3.7917000000000001</v>
      </c>
      <c r="J73" s="618">
        <f t="shared" si="34"/>
        <v>3.5417000000000001</v>
      </c>
      <c r="K73" s="618">
        <f t="shared" si="35"/>
        <v>0.93561797240000011</v>
      </c>
      <c r="L73" s="618">
        <f t="shared" si="36"/>
        <v>2.4475E-2</v>
      </c>
      <c r="M73" s="619">
        <f t="shared" si="37"/>
        <v>0.96009297240000013</v>
      </c>
      <c r="N73" s="619">
        <f t="shared" si="38"/>
        <v>4.9745749865284976</v>
      </c>
      <c r="O73" s="619">
        <f t="shared" si="39"/>
        <v>1.1168249865284974</v>
      </c>
      <c r="P73" s="641">
        <f t="shared" si="40"/>
        <v>-28.950164902559706</v>
      </c>
      <c r="R73" s="619">
        <f t="shared" si="41"/>
        <v>8.456777477098445</v>
      </c>
      <c r="S73" s="619">
        <f t="shared" si="42"/>
        <v>5.9197442339689115</v>
      </c>
      <c r="U73" s="638">
        <f t="shared" si="43"/>
        <v>6.5581750000000003</v>
      </c>
      <c r="V73" s="638">
        <f t="shared" si="44"/>
        <v>4.5907225</v>
      </c>
      <c r="W73" s="620">
        <f t="shared" si="45"/>
        <v>70</v>
      </c>
    </row>
    <row r="74" spans="2:23" ht="14.25">
      <c r="B74" s="95">
        <v>44694</v>
      </c>
      <c r="C74" s="640">
        <f t="shared" si="21"/>
        <v>3.8577500000000002</v>
      </c>
      <c r="H74" s="642">
        <f>+'BRL USD'!S295</f>
        <v>5.0748540979446837</v>
      </c>
      <c r="I74" s="642">
        <f>+RBOB!T295</f>
        <v>3.9578000000000002</v>
      </c>
      <c r="J74" s="618">
        <f t="shared" si="34"/>
        <v>3.7078000000000002</v>
      </c>
      <c r="K74" s="618">
        <f t="shared" si="35"/>
        <v>0.97949694160000012</v>
      </c>
      <c r="L74" s="618">
        <f t="shared" si="36"/>
        <v>2.4778750000000002E-2</v>
      </c>
      <c r="M74" s="619">
        <f t="shared" si="37"/>
        <v>1.0042756916000002</v>
      </c>
      <c r="N74" s="619">
        <f t="shared" si="38"/>
        <v>5.096552608982492</v>
      </c>
      <c r="O74" s="619">
        <f t="shared" si="39"/>
        <v>1.2388026089824917</v>
      </c>
      <c r="P74" s="641">
        <f t="shared" si="40"/>
        <v>-32.112050002786383</v>
      </c>
      <c r="R74" s="619">
        <f t="shared" si="41"/>
        <v>8.6641394352702363</v>
      </c>
      <c r="S74" s="619">
        <f t="shared" si="42"/>
        <v>6.0648976046891647</v>
      </c>
      <c r="U74" s="638">
        <f t="shared" si="43"/>
        <v>6.5581750000000003</v>
      </c>
      <c r="V74" s="638">
        <f t="shared" si="44"/>
        <v>4.5907225</v>
      </c>
      <c r="W74" s="620">
        <f t="shared" si="45"/>
        <v>70</v>
      </c>
    </row>
    <row r="75" spans="2:23" ht="14.25">
      <c r="B75" s="95">
        <v>44697</v>
      </c>
      <c r="C75" s="640">
        <f t="shared" si="21"/>
        <v>3.8577500000000002</v>
      </c>
      <c r="H75" s="642">
        <f>+'BRL USD'!S296</f>
        <v>5.0658561296859173</v>
      </c>
      <c r="I75" s="642">
        <f>+RBOB!T296</f>
        <v>4.0228999999999999</v>
      </c>
      <c r="J75" s="618">
        <f t="shared" si="34"/>
        <v>3.7728999999999999</v>
      </c>
      <c r="K75" s="618">
        <f t="shared" si="35"/>
        <v>0.99669453880000003</v>
      </c>
      <c r="L75" s="618">
        <f t="shared" si="36"/>
        <v>2.4805000000000001E-2</v>
      </c>
      <c r="M75" s="619">
        <f t="shared" si="37"/>
        <v>1.0214995388000001</v>
      </c>
      <c r="N75" s="619">
        <f t="shared" si="38"/>
        <v>5.1747697001013178</v>
      </c>
      <c r="O75" s="619">
        <f t="shared" si="39"/>
        <v>1.3170197001013175</v>
      </c>
      <c r="P75" s="641">
        <f t="shared" si="40"/>
        <v>-34.139581364819314</v>
      </c>
      <c r="R75" s="619">
        <f t="shared" si="41"/>
        <v>8.7971084901722403</v>
      </c>
      <c r="S75" s="619">
        <f t="shared" si="42"/>
        <v>6.1579759431205678</v>
      </c>
      <c r="U75" s="638">
        <f t="shared" si="43"/>
        <v>6.5581750000000003</v>
      </c>
      <c r="V75" s="638">
        <f t="shared" si="44"/>
        <v>4.5907225</v>
      </c>
      <c r="W75" s="620">
        <f t="shared" si="45"/>
        <v>70</v>
      </c>
    </row>
    <row r="76" spans="2:23" ht="14.25">
      <c r="B76" s="95">
        <v>44698</v>
      </c>
      <c r="C76" s="640">
        <f t="shared" si="21"/>
        <v>3.8577500000000002</v>
      </c>
      <c r="H76" s="642">
        <f>+'BRL USD'!S297</f>
        <v>4.9590875278948676</v>
      </c>
      <c r="I76" s="642">
        <f>+RBOB!T297</f>
        <v>3.9417</v>
      </c>
      <c r="J76" s="618">
        <f t="shared" si="34"/>
        <v>3.6917</v>
      </c>
      <c r="K76" s="618">
        <f t="shared" si="35"/>
        <v>0.97524377240000015</v>
      </c>
      <c r="L76" s="618">
        <f t="shared" si="36"/>
        <v>2.512375E-2</v>
      </c>
      <c r="M76" s="619">
        <f t="shared" si="37"/>
        <v>1.0003675224000002</v>
      </c>
      <c r="N76" s="619">
        <f t="shared" si="38"/>
        <v>4.9609101036449301</v>
      </c>
      <c r="O76" s="619">
        <f t="shared" si="39"/>
        <v>1.1031601036449299</v>
      </c>
      <c r="P76" s="641">
        <f t="shared" si="40"/>
        <v>-28.595945917825926</v>
      </c>
      <c r="R76" s="619">
        <f t="shared" si="41"/>
        <v>8.4335471761963809</v>
      </c>
      <c r="S76" s="619">
        <f t="shared" si="42"/>
        <v>5.9034830233374667</v>
      </c>
      <c r="U76" s="638">
        <f t="shared" si="43"/>
        <v>6.5581750000000003</v>
      </c>
      <c r="V76" s="638">
        <f t="shared" si="44"/>
        <v>4.5907225</v>
      </c>
      <c r="W76" s="620">
        <f t="shared" si="45"/>
        <v>70</v>
      </c>
    </row>
    <row r="77" spans="2:23" ht="14.25">
      <c r="B77" s="95">
        <v>44699</v>
      </c>
      <c r="C77" s="640">
        <f t="shared" si="21"/>
        <v>3.8577500000000002</v>
      </c>
      <c r="H77" s="642">
        <f>+'BRL USD'!S298</f>
        <v>5.0100200400801604</v>
      </c>
      <c r="I77" s="642">
        <f>+RBOB!T298</f>
        <v>3.7206000000000001</v>
      </c>
      <c r="J77" s="618">
        <f t="shared" si="34"/>
        <v>3.4706000000000001</v>
      </c>
      <c r="K77" s="618">
        <f t="shared" si="35"/>
        <v>0.91683534320000015</v>
      </c>
      <c r="L77" s="618">
        <f t="shared" si="36"/>
        <v>2.4969999999999999E-2</v>
      </c>
      <c r="M77" s="619">
        <f t="shared" si="37"/>
        <v>0.9418053432000002</v>
      </c>
      <c r="N77" s="619">
        <f t="shared" si="38"/>
        <v>4.7184636432865741</v>
      </c>
      <c r="O77" s="619">
        <f t="shared" si="39"/>
        <v>0.86071364328657385</v>
      </c>
      <c r="P77" s="641">
        <f t="shared" si="40"/>
        <v>-22.311286197565259</v>
      </c>
      <c r="R77" s="619">
        <f t="shared" si="41"/>
        <v>8.0213881935871747</v>
      </c>
      <c r="S77" s="619">
        <f t="shared" si="42"/>
        <v>5.6149717355110216</v>
      </c>
      <c r="U77" s="638">
        <f t="shared" si="43"/>
        <v>6.5581750000000003</v>
      </c>
      <c r="V77" s="638">
        <f t="shared" si="44"/>
        <v>4.5907225</v>
      </c>
      <c r="W77" s="620">
        <f t="shared" si="45"/>
        <v>70</v>
      </c>
    </row>
    <row r="78" spans="2:23" ht="14.25">
      <c r="B78" s="95">
        <v>44700</v>
      </c>
      <c r="C78" s="640">
        <f t="shared" si="21"/>
        <v>3.8577500000000002</v>
      </c>
      <c r="H78" s="642">
        <f>+'BRL USD'!S299</f>
        <v>4.909180166912126</v>
      </c>
      <c r="I78" s="642">
        <f>+RBOB!T299</f>
        <v>3.8317000000000001</v>
      </c>
      <c r="J78" s="618">
        <f t="shared" si="34"/>
        <v>3.5817000000000001</v>
      </c>
      <c r="K78" s="618">
        <f t="shared" si="35"/>
        <v>0.94618485240000005</v>
      </c>
      <c r="L78" s="618">
        <f t="shared" si="36"/>
        <v>2.5277500000000001E-2</v>
      </c>
      <c r="M78" s="619">
        <f t="shared" si="37"/>
        <v>0.97146235240000001</v>
      </c>
      <c r="N78" s="619">
        <f t="shared" si="38"/>
        <v>4.7690837133038784</v>
      </c>
      <c r="O78" s="619">
        <f t="shared" si="39"/>
        <v>0.91133371330387813</v>
      </c>
      <c r="P78" s="641">
        <f t="shared" si="40"/>
        <v>-23.623451838607433</v>
      </c>
      <c r="R78" s="619">
        <f t="shared" si="41"/>
        <v>8.1074423126165929</v>
      </c>
      <c r="S78" s="619">
        <f t="shared" si="42"/>
        <v>5.675209618831615</v>
      </c>
      <c r="U78" s="638">
        <f t="shared" si="43"/>
        <v>6.5581750000000003</v>
      </c>
      <c r="V78" s="638">
        <f t="shared" si="44"/>
        <v>4.5907225</v>
      </c>
      <c r="W78" s="620">
        <f t="shared" si="45"/>
        <v>70</v>
      </c>
    </row>
    <row r="79" spans="2:23" ht="14.25">
      <c r="B79" s="95">
        <v>44701</v>
      </c>
      <c r="C79" s="640">
        <f t="shared" si="21"/>
        <v>3.8577500000000002</v>
      </c>
      <c r="H79" s="642">
        <f>+'BRL USD'!S300</f>
        <v>4.8804294777940456</v>
      </c>
      <c r="I79" s="642">
        <f>+RBOB!T300</f>
        <v>3.8370000000000002</v>
      </c>
      <c r="J79" s="618">
        <f t="shared" si="34"/>
        <v>3.5870000000000002</v>
      </c>
      <c r="K79" s="618">
        <f t="shared" si="35"/>
        <v>0.94758496400000014</v>
      </c>
      <c r="L79" s="618">
        <f t="shared" si="36"/>
        <v>2.5367500000000001E-2</v>
      </c>
      <c r="M79" s="619">
        <f t="shared" si="37"/>
        <v>0.97295246400000013</v>
      </c>
      <c r="N79" s="619">
        <f t="shared" si="38"/>
        <v>4.7484258857979507</v>
      </c>
      <c r="O79" s="619">
        <f t="shared" si="39"/>
        <v>0.89067588579795043</v>
      </c>
      <c r="P79" s="641">
        <f t="shared" si="40"/>
        <v>-23.087962822835848</v>
      </c>
      <c r="R79" s="619">
        <f t="shared" si="41"/>
        <v>8.0723240058565153</v>
      </c>
      <c r="S79" s="619">
        <f t="shared" si="42"/>
        <v>5.6506268040995602</v>
      </c>
      <c r="U79" s="638">
        <f t="shared" si="43"/>
        <v>6.5581750000000003</v>
      </c>
      <c r="V79" s="638">
        <f t="shared" si="44"/>
        <v>4.5907225</v>
      </c>
      <c r="W79" s="620">
        <f t="shared" si="45"/>
        <v>70</v>
      </c>
    </row>
    <row r="80" spans="2:23" ht="14.25">
      <c r="B80" s="95">
        <v>44704</v>
      </c>
      <c r="C80" s="640">
        <f t="shared" si="21"/>
        <v>3.8577500000000002</v>
      </c>
      <c r="H80" s="642">
        <f>+'BRL USD'!S301</f>
        <v>4.8181161165984099</v>
      </c>
      <c r="I80" s="642">
        <f>+RBOB!T301</f>
        <v>3.7976999999999999</v>
      </c>
      <c r="J80" s="618">
        <f t="shared" si="34"/>
        <v>3.5476999999999999</v>
      </c>
      <c r="K80" s="618">
        <f t="shared" si="35"/>
        <v>0.93720300440000004</v>
      </c>
      <c r="L80" s="618">
        <f t="shared" si="36"/>
        <v>2.5566249999999999E-2</v>
      </c>
      <c r="M80" s="619">
        <f t="shared" si="37"/>
        <v>0.96276925440000005</v>
      </c>
      <c r="N80" s="619">
        <f t="shared" si="38"/>
        <v>4.6387340611900747</v>
      </c>
      <c r="O80" s="619">
        <f t="shared" si="39"/>
        <v>0.78098406119007446</v>
      </c>
      <c r="P80" s="641">
        <f t="shared" si="40"/>
        <v>-20.24454827788411</v>
      </c>
      <c r="R80" s="619">
        <f t="shared" si="41"/>
        <v>7.8858479040231266</v>
      </c>
      <c r="S80" s="619">
        <f t="shared" si="42"/>
        <v>5.5200935328161886</v>
      </c>
      <c r="U80" s="638">
        <f t="shared" si="43"/>
        <v>6.5581750000000003</v>
      </c>
      <c r="V80" s="638">
        <f t="shared" si="44"/>
        <v>4.5907225</v>
      </c>
      <c r="W80" s="620">
        <f t="shared" si="45"/>
        <v>70</v>
      </c>
    </row>
    <row r="81" spans="2:23" ht="14.25">
      <c r="B81" s="95">
        <v>44705</v>
      </c>
      <c r="C81" s="640">
        <f t="shared" si="21"/>
        <v>3.8577500000000002</v>
      </c>
      <c r="H81" s="642">
        <f>+'BRL USD'!S302</f>
        <v>4.8309178743961354</v>
      </c>
      <c r="I81" s="642">
        <f>+RBOB!T302</f>
        <v>3.8109999999999999</v>
      </c>
      <c r="J81" s="618">
        <f t="shared" si="34"/>
        <v>3.5609999999999999</v>
      </c>
      <c r="K81" s="618">
        <f t="shared" si="35"/>
        <v>0.94071649200000018</v>
      </c>
      <c r="L81" s="618">
        <f t="shared" si="36"/>
        <v>2.5524999999999999E-2</v>
      </c>
      <c r="M81" s="619">
        <f t="shared" si="37"/>
        <v>0.9662414920000002</v>
      </c>
      <c r="N81" s="619">
        <f t="shared" si="38"/>
        <v>4.6678332946859911</v>
      </c>
      <c r="O81" s="619">
        <f t="shared" si="39"/>
        <v>0.81008329468599083</v>
      </c>
      <c r="P81" s="641">
        <f t="shared" si="40"/>
        <v>-20.998854116673993</v>
      </c>
      <c r="R81" s="619">
        <f t="shared" si="41"/>
        <v>7.9353166009661846</v>
      </c>
      <c r="S81" s="619">
        <f t="shared" si="42"/>
        <v>5.5547216206763288</v>
      </c>
      <c r="U81" s="638">
        <f t="shared" si="43"/>
        <v>6.5581750000000003</v>
      </c>
      <c r="V81" s="638">
        <f t="shared" si="44"/>
        <v>4.5907225</v>
      </c>
      <c r="W81" s="620">
        <f t="shared" si="45"/>
        <v>70</v>
      </c>
    </row>
    <row r="82" spans="2:23" ht="14.25">
      <c r="B82" s="95">
        <v>44706</v>
      </c>
      <c r="C82" s="640">
        <f t="shared" si="21"/>
        <v>3.8577500000000002</v>
      </c>
      <c r="H82" s="642">
        <f>+'BRL USD'!S303</f>
        <v>4.8192771084337354</v>
      </c>
      <c r="I82" s="642">
        <f>+RBOB!T303</f>
        <v>3.8317000000000001</v>
      </c>
      <c r="J82" s="618">
        <f t="shared" si="34"/>
        <v>3.5817000000000001</v>
      </c>
      <c r="K82" s="618">
        <f t="shared" si="35"/>
        <v>0.94618485240000005</v>
      </c>
      <c r="L82" s="618">
        <f t="shared" si="36"/>
        <v>2.5562499999999998E-2</v>
      </c>
      <c r="M82" s="619">
        <f t="shared" si="37"/>
        <v>0.9717473524000001</v>
      </c>
      <c r="N82" s="619">
        <f t="shared" si="38"/>
        <v>4.6831197706024108</v>
      </c>
      <c r="O82" s="619">
        <f t="shared" si="39"/>
        <v>0.82536977060241057</v>
      </c>
      <c r="P82" s="641">
        <f t="shared" si="40"/>
        <v>-21.395107785688829</v>
      </c>
      <c r="R82" s="619">
        <f t="shared" si="41"/>
        <v>7.9613036100240979</v>
      </c>
      <c r="S82" s="619">
        <f t="shared" si="42"/>
        <v>5.572912527016868</v>
      </c>
      <c r="U82" s="638">
        <f t="shared" si="43"/>
        <v>6.5581750000000003</v>
      </c>
      <c r="V82" s="638">
        <f t="shared" si="44"/>
        <v>4.5907225</v>
      </c>
      <c r="W82" s="620">
        <f t="shared" si="45"/>
        <v>70</v>
      </c>
    </row>
    <row r="83" spans="2:23" ht="14.25">
      <c r="B83" s="95">
        <v>44707</v>
      </c>
      <c r="C83" s="640">
        <f t="shared" si="21"/>
        <v>3.8577500000000002</v>
      </c>
      <c r="H83" s="642">
        <f>+'BRL USD'!S304</f>
        <v>4.7573739295908659</v>
      </c>
      <c r="I83" s="642">
        <f>+RBOB!T304</f>
        <v>3.8774000000000002</v>
      </c>
      <c r="J83" s="618">
        <f t="shared" si="34"/>
        <v>3.6274000000000002</v>
      </c>
      <c r="K83" s="618">
        <f t="shared" si="35"/>
        <v>0.95825751280000004</v>
      </c>
      <c r="L83" s="618">
        <f t="shared" si="36"/>
        <v>2.5765E-2</v>
      </c>
      <c r="M83" s="619">
        <f t="shared" si="37"/>
        <v>0.98402251280000008</v>
      </c>
      <c r="N83" s="619">
        <f t="shared" si="38"/>
        <v>4.6813630485252142</v>
      </c>
      <c r="O83" s="619">
        <f t="shared" si="39"/>
        <v>0.823613048525214</v>
      </c>
      <c r="P83" s="641">
        <f t="shared" si="40"/>
        <v>-21.349570307179413</v>
      </c>
      <c r="R83" s="619">
        <f t="shared" si="41"/>
        <v>7.9583171824928645</v>
      </c>
      <c r="S83" s="619">
        <f t="shared" si="42"/>
        <v>5.5708220277450051</v>
      </c>
      <c r="U83" s="638">
        <f t="shared" si="43"/>
        <v>6.5581750000000003</v>
      </c>
      <c r="V83" s="638">
        <f t="shared" si="44"/>
        <v>4.5907225</v>
      </c>
      <c r="W83" s="620">
        <f t="shared" si="45"/>
        <v>70</v>
      </c>
    </row>
    <row r="84" spans="2:23" ht="14.25">
      <c r="B84" s="95">
        <v>44708</v>
      </c>
      <c r="C84" s="640">
        <f t="shared" si="21"/>
        <v>3.8577500000000002</v>
      </c>
      <c r="H84" s="642">
        <f>+'BRL USD'!S305</f>
        <v>4.7404598246029863</v>
      </c>
      <c r="I84" s="642">
        <f>+RBOB!T305</f>
        <v>4.0157999999999996</v>
      </c>
      <c r="J84" s="618">
        <f t="shared" si="34"/>
        <v>3.7657999999999996</v>
      </c>
      <c r="K84" s="618">
        <f t="shared" si="35"/>
        <v>0.99481891759999996</v>
      </c>
      <c r="L84" s="618">
        <f t="shared" si="36"/>
        <v>2.582125E-2</v>
      </c>
      <c r="M84" s="619">
        <f t="shared" si="37"/>
        <v>1.0206401675999999</v>
      </c>
      <c r="N84" s="619">
        <f t="shared" si="38"/>
        <v>4.8383037098838582</v>
      </c>
      <c r="O84" s="619">
        <f t="shared" si="39"/>
        <v>0.98055370988385793</v>
      </c>
      <c r="P84" s="641">
        <f t="shared" si="40"/>
        <v>-25.417761904837221</v>
      </c>
      <c r="R84" s="619">
        <f t="shared" si="41"/>
        <v>8.2251163068025583</v>
      </c>
      <c r="S84" s="619">
        <f t="shared" si="42"/>
        <v>5.7575814147617903</v>
      </c>
      <c r="U84" s="638">
        <f t="shared" si="43"/>
        <v>6.5581750000000003</v>
      </c>
      <c r="V84" s="638">
        <f t="shared" si="44"/>
        <v>4.5907225</v>
      </c>
      <c r="W84" s="620">
        <f t="shared" si="45"/>
        <v>70</v>
      </c>
    </row>
    <row r="85" spans="2:23" ht="14.25">
      <c r="B85" s="95">
        <v>44711</v>
      </c>
      <c r="C85" s="640">
        <f t="shared" si="21"/>
        <v>3.8577500000000002</v>
      </c>
      <c r="H85" s="642">
        <f>+'BRL USD'!S306</f>
        <v>4.7404598246029863</v>
      </c>
      <c r="I85" s="642">
        <f>+RBOB!T306</f>
        <v>4.0157999999999996</v>
      </c>
      <c r="J85" s="618">
        <f t="shared" si="34"/>
        <v>3.7657999999999996</v>
      </c>
      <c r="K85" s="618">
        <f t="shared" si="35"/>
        <v>0.99481891759999996</v>
      </c>
      <c r="L85" s="618">
        <f t="shared" si="36"/>
        <v>2.582125E-2</v>
      </c>
      <c r="M85" s="619">
        <f t="shared" si="37"/>
        <v>1.0206401675999999</v>
      </c>
      <c r="N85" s="619">
        <f t="shared" si="38"/>
        <v>4.8383037098838582</v>
      </c>
      <c r="O85" s="619">
        <f t="shared" si="39"/>
        <v>0.98055370988385793</v>
      </c>
      <c r="P85" s="641">
        <f t="shared" si="40"/>
        <v>-25.417761904837221</v>
      </c>
      <c r="R85" s="619">
        <f t="shared" si="41"/>
        <v>8.2251163068025583</v>
      </c>
      <c r="S85" s="619">
        <f t="shared" si="42"/>
        <v>5.7575814147617903</v>
      </c>
      <c r="U85" s="638">
        <f t="shared" si="43"/>
        <v>6.5581750000000003</v>
      </c>
      <c r="V85" s="638">
        <f t="shared" si="44"/>
        <v>4.5907225</v>
      </c>
      <c r="W85" s="620">
        <f t="shared" si="45"/>
        <v>70</v>
      </c>
    </row>
    <row r="86" spans="2:23" ht="14.25">
      <c r="B86" s="95">
        <v>44712</v>
      </c>
      <c r="C86" s="640">
        <f t="shared" si="21"/>
        <v>3.8577500000000002</v>
      </c>
      <c r="H86" s="642">
        <f>+'BRL USD'!S307</f>
        <v>4.7288031399252848</v>
      </c>
      <c r="I86" s="642">
        <f>+RBOB!T307</f>
        <v>4.0804</v>
      </c>
      <c r="J86" s="618">
        <f t="shared" si="34"/>
        <v>3.8304</v>
      </c>
      <c r="K86" s="618">
        <f t="shared" si="35"/>
        <v>1.0118844288000002</v>
      </c>
      <c r="L86" s="618">
        <f t="shared" si="36"/>
        <v>2.5860250000000001E-2</v>
      </c>
      <c r="M86" s="619">
        <f t="shared" si="37"/>
        <v>1.0377446788000002</v>
      </c>
      <c r="N86" s="619">
        <f t="shared" si="38"/>
        <v>4.9072902955501974</v>
      </c>
      <c r="O86" s="619">
        <f t="shared" si="39"/>
        <v>1.0495402955501971</v>
      </c>
      <c r="P86" s="641">
        <f t="shared" si="40"/>
        <v>-27.206021529393997</v>
      </c>
      <c r="R86" s="619">
        <f t="shared" si="41"/>
        <v>8.3423935024353355</v>
      </c>
      <c r="S86" s="619">
        <f t="shared" si="42"/>
        <v>5.8396754517047347</v>
      </c>
      <c r="U86" s="638">
        <f t="shared" si="43"/>
        <v>6.5581750000000003</v>
      </c>
      <c r="V86" s="638">
        <f t="shared" si="44"/>
        <v>4.5907225</v>
      </c>
      <c r="W86" s="620">
        <f t="shared" si="45"/>
        <v>70</v>
      </c>
    </row>
    <row r="87" spans="2:23" ht="14.25">
      <c r="B87" s="95">
        <v>44713</v>
      </c>
      <c r="C87" s="640">
        <f t="shared" si="21"/>
        <v>3.8577500000000002</v>
      </c>
      <c r="H87" s="642">
        <f>+'BRL USD'!T308</f>
        <v>4.8320850446967869</v>
      </c>
      <c r="I87" s="642">
        <f>+RBOB!U308</f>
        <v>4.0716000000000001</v>
      </c>
      <c r="J87" s="618">
        <f t="shared" si="34"/>
        <v>3.8216000000000001</v>
      </c>
      <c r="K87" s="618">
        <f t="shared" si="35"/>
        <v>1.0095597152000002</v>
      </c>
      <c r="L87" s="618">
        <f t="shared" si="36"/>
        <v>2.5521249999999999E-2</v>
      </c>
      <c r="M87" s="619">
        <f t="shared" si="37"/>
        <v>1.0350809652000001</v>
      </c>
      <c r="N87" s="619">
        <f t="shared" si="38"/>
        <v>5.0015992519932357</v>
      </c>
      <c r="O87" s="619">
        <f t="shared" si="39"/>
        <v>1.1438492519932355</v>
      </c>
      <c r="P87" s="641">
        <f t="shared" si="40"/>
        <v>-29.650683740346985</v>
      </c>
      <c r="R87" s="619">
        <f t="shared" si="41"/>
        <v>8.5027187283885013</v>
      </c>
      <c r="S87" s="619">
        <f t="shared" si="42"/>
        <v>5.9519031098719504</v>
      </c>
      <c r="U87" s="638">
        <f t="shared" si="43"/>
        <v>6.5581750000000003</v>
      </c>
      <c r="V87" s="638">
        <f t="shared" si="44"/>
        <v>4.5907225</v>
      </c>
      <c r="W87" s="620">
        <f t="shared" si="45"/>
        <v>70</v>
      </c>
    </row>
    <row r="88" spans="2:23" ht="14.25">
      <c r="B88" s="95">
        <v>44714</v>
      </c>
      <c r="C88" s="640">
        <f t="shared" si="21"/>
        <v>3.8577500000000002</v>
      </c>
      <c r="H88" s="642">
        <f>+'BRL USD'!T309</f>
        <v>4.8285852245292125</v>
      </c>
      <c r="I88" s="642">
        <f>+RBOB!U309</f>
        <v>4.1909000000000001</v>
      </c>
      <c r="J88" s="618">
        <f t="shared" si="34"/>
        <v>3.9409000000000001</v>
      </c>
      <c r="K88" s="618">
        <f t="shared" si="35"/>
        <v>1.0410754348</v>
      </c>
      <c r="L88" s="618">
        <f t="shared" si="36"/>
        <v>2.5532500000000003E-2</v>
      </c>
      <c r="M88" s="619">
        <f t="shared" si="37"/>
        <v>1.0666079347999999</v>
      </c>
      <c r="N88" s="619">
        <f t="shared" si="38"/>
        <v>5.1502073143408973</v>
      </c>
      <c r="O88" s="619">
        <f t="shared" si="39"/>
        <v>1.2924573143408971</v>
      </c>
      <c r="P88" s="641">
        <f t="shared" si="40"/>
        <v>-33.502878992700325</v>
      </c>
      <c r="R88" s="619">
        <f t="shared" si="41"/>
        <v>8.7553524343795246</v>
      </c>
      <c r="S88" s="619">
        <f t="shared" si="42"/>
        <v>6.1287467040656667</v>
      </c>
      <c r="U88" s="638">
        <f t="shared" si="43"/>
        <v>6.5581750000000003</v>
      </c>
      <c r="V88" s="638">
        <f t="shared" si="44"/>
        <v>4.5907225</v>
      </c>
      <c r="W88" s="620">
        <f t="shared" si="45"/>
        <v>70</v>
      </c>
    </row>
    <row r="89" spans="2:23" ht="14.25">
      <c r="B89" s="95">
        <v>44715</v>
      </c>
      <c r="C89" s="640">
        <f t="shared" si="21"/>
        <v>3.8577500000000002</v>
      </c>
      <c r="H89" s="642">
        <f>+'BRL USD'!T310</f>
        <v>4.8204386599180529</v>
      </c>
      <c r="I89" s="642">
        <f>+RBOB!U310</f>
        <v>4.2522000000000002</v>
      </c>
      <c r="J89" s="618">
        <f t="shared" si="34"/>
        <v>4.0022000000000002</v>
      </c>
      <c r="K89" s="618">
        <f t="shared" si="35"/>
        <v>1.0572691784000001</v>
      </c>
      <c r="L89" s="618">
        <f t="shared" si="36"/>
        <v>2.5558749999999995E-2</v>
      </c>
      <c r="M89" s="619">
        <f t="shared" si="37"/>
        <v>1.0828279284000002</v>
      </c>
      <c r="N89" s="619">
        <f t="shared" si="38"/>
        <v>5.2197056080983382</v>
      </c>
      <c r="O89" s="619">
        <f t="shared" si="39"/>
        <v>1.3619556080983379</v>
      </c>
      <c r="P89" s="641">
        <f t="shared" si="40"/>
        <v>-35.304403035405031</v>
      </c>
      <c r="R89" s="619">
        <f t="shared" si="41"/>
        <v>8.8734995337671752</v>
      </c>
      <c r="S89" s="619">
        <f t="shared" si="42"/>
        <v>6.2114496736370226</v>
      </c>
      <c r="U89" s="638">
        <f t="shared" si="43"/>
        <v>6.5581750000000003</v>
      </c>
      <c r="V89" s="638">
        <f t="shared" si="44"/>
        <v>4.5907225</v>
      </c>
      <c r="W89" s="620">
        <f t="shared" si="45"/>
        <v>70</v>
      </c>
    </row>
    <row r="90" spans="2:23" ht="14.25">
      <c r="B90" s="95">
        <v>44718</v>
      </c>
      <c r="C90" s="640">
        <f t="shared" si="21"/>
        <v>3.8577500000000002</v>
      </c>
      <c r="H90" s="642">
        <f>+'BRL USD'!T311</f>
        <v>4.8355899419729207</v>
      </c>
      <c r="I90" s="642">
        <f>+RBOB!U311</f>
        <v>4.1929999999999996</v>
      </c>
      <c r="J90" s="618">
        <f t="shared" si="34"/>
        <v>3.9429999999999996</v>
      </c>
      <c r="K90" s="618">
        <f t="shared" si="35"/>
        <v>1.0416301960000001</v>
      </c>
      <c r="L90" s="618">
        <f t="shared" si="36"/>
        <v>2.5509999999999998E-2</v>
      </c>
      <c r="M90" s="619">
        <f t="shared" si="37"/>
        <v>1.067140196</v>
      </c>
      <c r="N90" s="619">
        <f t="shared" si="38"/>
        <v>5.1602523984526112</v>
      </c>
      <c r="O90" s="619">
        <f t="shared" si="39"/>
        <v>1.302502398452611</v>
      </c>
      <c r="P90" s="641">
        <f t="shared" si="40"/>
        <v>-33.76326611243887</v>
      </c>
      <c r="R90" s="619">
        <f t="shared" si="41"/>
        <v>8.7724290773694378</v>
      </c>
      <c r="S90" s="619">
        <f t="shared" si="42"/>
        <v>6.1407003541586063</v>
      </c>
      <c r="U90" s="638">
        <f t="shared" si="43"/>
        <v>6.5581750000000003</v>
      </c>
      <c r="V90" s="638">
        <f t="shared" si="44"/>
        <v>4.5907225</v>
      </c>
      <c r="W90" s="620">
        <f t="shared" si="45"/>
        <v>70</v>
      </c>
    </row>
    <row r="91" spans="2:23" s="675" customFormat="1" ht="14.25">
      <c r="B91" s="103">
        <v>44719</v>
      </c>
      <c r="C91" s="674">
        <f t="shared" si="21"/>
        <v>3.8577500000000002</v>
      </c>
      <c r="H91" s="676">
        <f>+'BRL USD'!T312</f>
        <v>4.90075961774075</v>
      </c>
      <c r="I91" s="676">
        <f>+RBOB!U312</f>
        <v>4.1577000000000002</v>
      </c>
      <c r="J91" s="682">
        <f>+I91-0.6</f>
        <v>3.5577000000000001</v>
      </c>
      <c r="K91" s="677">
        <f t="shared" si="35"/>
        <v>0.93984472440000011</v>
      </c>
      <c r="L91" s="677">
        <f t="shared" si="36"/>
        <v>2.530375E-2</v>
      </c>
      <c r="M91" s="677">
        <f t="shared" si="37"/>
        <v>0.96514847440000007</v>
      </c>
      <c r="N91" s="677">
        <f t="shared" si="38"/>
        <v>4.7299606684636126</v>
      </c>
      <c r="O91" s="677">
        <f t="shared" si="39"/>
        <v>0.87221066846361239</v>
      </c>
      <c r="P91" s="678">
        <f t="shared" si="40"/>
        <v>-22.609310309470864</v>
      </c>
      <c r="R91" s="677">
        <f t="shared" si="41"/>
        <v>8.0409331363881407</v>
      </c>
      <c r="S91" s="677">
        <f t="shared" si="42"/>
        <v>5.6286531954716983</v>
      </c>
      <c r="U91" s="679">
        <f t="shared" si="43"/>
        <v>6.5581750000000003</v>
      </c>
      <c r="V91" s="679">
        <f t="shared" si="44"/>
        <v>4.5907225</v>
      </c>
      <c r="W91" s="680">
        <f t="shared" si="45"/>
        <v>70</v>
      </c>
    </row>
    <row r="92" spans="2:23" s="675" customFormat="1" ht="14.25">
      <c r="B92" s="103">
        <v>44720</v>
      </c>
      <c r="C92" s="674">
        <f t="shared" si="21"/>
        <v>3.8577500000000002</v>
      </c>
      <c r="H92" s="676">
        <f>+'BRL USD'!T313</f>
        <v>4.9164208456243852</v>
      </c>
      <c r="I92" s="676">
        <f>+RBOB!U313</f>
        <v>4.2218999999999998</v>
      </c>
      <c r="J92" s="682">
        <f>+I92-0.6</f>
        <v>3.6218999999999997</v>
      </c>
      <c r="K92" s="677">
        <f t="shared" si="35"/>
        <v>0.95680456679999992</v>
      </c>
      <c r="L92" s="677">
        <f t="shared" si="36"/>
        <v>2.5255000000000003E-2</v>
      </c>
      <c r="M92" s="677">
        <f t="shared" si="37"/>
        <v>0.98205956679999995</v>
      </c>
      <c r="N92" s="677">
        <f t="shared" si="38"/>
        <v>4.8282181258603734</v>
      </c>
      <c r="O92" s="677">
        <f t="shared" si="39"/>
        <v>0.97046812586037312</v>
      </c>
      <c r="P92" s="678">
        <f t="shared" si="40"/>
        <v>-25.156324952637487</v>
      </c>
      <c r="R92" s="677">
        <f t="shared" si="41"/>
        <v>8.2079708139626355</v>
      </c>
      <c r="S92" s="677">
        <f t="shared" si="42"/>
        <v>5.7455795697738443</v>
      </c>
      <c r="U92" s="679">
        <f t="shared" si="43"/>
        <v>6.5581750000000003</v>
      </c>
      <c r="V92" s="679">
        <f t="shared" si="44"/>
        <v>4.5907225</v>
      </c>
      <c r="W92" s="680">
        <f t="shared" si="45"/>
        <v>70</v>
      </c>
    </row>
    <row r="93" spans="2:23" s="675" customFormat="1" ht="14.25">
      <c r="B93" s="103">
        <v>44721</v>
      </c>
      <c r="C93" s="674">
        <f t="shared" si="21"/>
        <v>3.8577500000000002</v>
      </c>
      <c r="H93" s="676">
        <f>+'BRL USD'!T314</f>
        <v>4.9321824907521572</v>
      </c>
      <c r="I93" s="676">
        <f>+RBOB!U314</f>
        <v>4.2762000000000002</v>
      </c>
      <c r="J93" s="682">
        <f>+I93-0.6</f>
        <v>3.6762000000000001</v>
      </c>
      <c r="K93" s="677">
        <f t="shared" si="35"/>
        <v>0.97114910640000018</v>
      </c>
      <c r="L93" s="677">
        <f t="shared" si="36"/>
        <v>2.5206250000000003E-2</v>
      </c>
      <c r="M93" s="677">
        <f t="shared" si="37"/>
        <v>0.99635535640000017</v>
      </c>
      <c r="N93" s="677">
        <f t="shared" si="38"/>
        <v>4.9142064434032058</v>
      </c>
      <c r="O93" s="677">
        <f t="shared" si="39"/>
        <v>1.0564564434032055</v>
      </c>
      <c r="P93" s="678">
        <f t="shared" si="40"/>
        <v>-27.38530084643136</v>
      </c>
      <c r="R93" s="677">
        <f t="shared" si="41"/>
        <v>8.3541509537854495</v>
      </c>
      <c r="S93" s="677">
        <f t="shared" si="42"/>
        <v>5.8479056676498145</v>
      </c>
      <c r="U93" s="679">
        <f t="shared" si="43"/>
        <v>6.5581750000000003</v>
      </c>
      <c r="V93" s="679">
        <f t="shared" si="44"/>
        <v>4.5907225</v>
      </c>
      <c r="W93" s="680">
        <f t="shared" si="45"/>
        <v>70</v>
      </c>
    </row>
    <row r="94" spans="2:23" ht="14.25">
      <c r="B94" s="95">
        <v>44722</v>
      </c>
      <c r="C94" s="640">
        <f t="shared" si="21"/>
        <v>3.8577500000000002</v>
      </c>
      <c r="H94" s="642">
        <f>+'BRL USD'!T315</f>
        <v>5.0112753695815586</v>
      </c>
      <c r="I94" s="642">
        <f>+RBOB!U315</f>
        <v>4.1722000000000001</v>
      </c>
      <c r="J94" s="682">
        <f>+I94-0.6</f>
        <v>3.5722</v>
      </c>
      <c r="K94" s="618">
        <f t="shared" si="35"/>
        <v>0.94367521840000002</v>
      </c>
      <c r="L94" s="618">
        <f t="shared" si="36"/>
        <v>2.4966250000000002E-2</v>
      </c>
      <c r="M94" s="619">
        <f t="shared" si="37"/>
        <v>0.96864146839999998</v>
      </c>
      <c r="N94" s="619">
        <f t="shared" si="38"/>
        <v>4.8541291325482332</v>
      </c>
      <c r="O94" s="619">
        <f t="shared" si="39"/>
        <v>0.99637913254823296</v>
      </c>
      <c r="P94" s="641">
        <f t="shared" si="40"/>
        <v>-25.827986068258248</v>
      </c>
      <c r="R94" s="619">
        <f t="shared" si="41"/>
        <v>8.2520195253319955</v>
      </c>
      <c r="S94" s="619">
        <f t="shared" si="42"/>
        <v>5.7764136677323963</v>
      </c>
      <c r="U94" s="638">
        <f t="shared" si="43"/>
        <v>6.5581750000000003</v>
      </c>
      <c r="V94" s="638">
        <f t="shared" si="44"/>
        <v>4.5907225</v>
      </c>
      <c r="W94" s="620">
        <f t="shared" si="45"/>
        <v>70</v>
      </c>
    </row>
    <row r="95" spans="2:23" ht="14.25">
      <c r="B95" s="95">
        <v>44725</v>
      </c>
      <c r="C95" s="640">
        <f t="shared" si="21"/>
        <v>3.8577500000000002</v>
      </c>
      <c r="H95" s="642">
        <f>+'BRL USD'!T316</f>
        <v>5.1400668208686708</v>
      </c>
      <c r="I95" s="642">
        <f>+RBOB!U316</f>
        <v>4.0353000000000003</v>
      </c>
      <c r="J95" s="682">
        <f>+I95-0.6</f>
        <v>3.4353000000000002</v>
      </c>
      <c r="K95" s="618">
        <f t="shared" si="35"/>
        <v>0.90751007160000019</v>
      </c>
      <c r="L95" s="618">
        <f t="shared" si="36"/>
        <v>2.4591250000000002E-2</v>
      </c>
      <c r="M95" s="619">
        <f t="shared" si="37"/>
        <v>0.93210132160000014</v>
      </c>
      <c r="N95" s="619">
        <f t="shared" si="38"/>
        <v>4.791063076843999</v>
      </c>
      <c r="O95" s="619">
        <f t="shared" si="39"/>
        <v>0.93331307684399878</v>
      </c>
      <c r="P95" s="641">
        <f t="shared" si="40"/>
        <v>-24.193197507458986</v>
      </c>
      <c r="R95" s="619">
        <f t="shared" si="41"/>
        <v>8.1448072306347985</v>
      </c>
      <c r="S95" s="619">
        <f t="shared" si="42"/>
        <v>5.701365061444359</v>
      </c>
      <c r="U95" s="638">
        <f t="shared" si="43"/>
        <v>6.5581750000000003</v>
      </c>
      <c r="V95" s="638">
        <f t="shared" si="44"/>
        <v>4.5907225</v>
      </c>
      <c r="W95" s="620">
        <f t="shared" si="45"/>
        <v>70</v>
      </c>
    </row>
    <row r="96" spans="2:23" ht="14.25">
      <c r="B96" s="95">
        <v>44726</v>
      </c>
      <c r="C96" s="640">
        <f t="shared" si="21"/>
        <v>3.8577500000000002</v>
      </c>
      <c r="H96" s="642">
        <f>+'BRL USD'!T317</f>
        <v>5.1692943913155851</v>
      </c>
      <c r="I96" s="642">
        <f>+RBOB!U317</f>
        <v>3.9937999999999998</v>
      </c>
      <c r="J96" s="682">
        <f t="shared" ref="J96:J115" si="46">+I96-0.6</f>
        <v>3.3937999999999997</v>
      </c>
      <c r="K96" s="618">
        <f t="shared" ref="K96:K115" si="47">(+J96*$K$30)/1000</f>
        <v>0.89654693360000004</v>
      </c>
      <c r="L96" s="618">
        <f t="shared" ref="L96:L115" si="48">((75/H96)+10)/1000</f>
        <v>2.4508749999999999E-2</v>
      </c>
      <c r="M96" s="619">
        <f t="shared" ref="M96:M115" si="49">+K96+L96</f>
        <v>0.92105568360000001</v>
      </c>
      <c r="N96" s="619">
        <f t="shared" ref="N96:N115" si="50">+M96*H96</f>
        <v>4.7612079793228226</v>
      </c>
      <c r="O96" s="619">
        <f t="shared" ref="O96:O115" si="51">+N96-C96</f>
        <v>0.90345797932282235</v>
      </c>
      <c r="P96" s="641">
        <f t="shared" ref="P96:P115" si="52">(1-(+N96/C96))*100</f>
        <v>-23.419298278084955</v>
      </c>
      <c r="R96" s="619">
        <f t="shared" ref="R96:R115" si="53">+N96+(N96*$R$3)</f>
        <v>8.0940535648487977</v>
      </c>
      <c r="S96" s="619">
        <f t="shared" ref="S96:S115" si="54">+R96*0.7</f>
        <v>5.6658374953941584</v>
      </c>
      <c r="U96" s="638">
        <f t="shared" ref="U96:U115" si="55">+C96+(C96*$R$3)</f>
        <v>6.5581750000000003</v>
      </c>
      <c r="V96" s="638">
        <f t="shared" ref="V96:V115" si="56">+U96*0.7</f>
        <v>4.5907225</v>
      </c>
      <c r="W96" s="620">
        <f t="shared" ref="W96:W115" si="57">(+V96/U96)*100</f>
        <v>70</v>
      </c>
    </row>
    <row r="97" spans="2:23" ht="14.25">
      <c r="B97" s="95">
        <v>44727</v>
      </c>
      <c r="C97" s="640">
        <f t="shared" si="21"/>
        <v>3.8577500000000002</v>
      </c>
      <c r="H97" s="642">
        <f>+'BRL USD'!T318</f>
        <v>5.090353779587681</v>
      </c>
      <c r="I97" s="642">
        <f>+RBOB!U318</f>
        <v>3.8942000000000001</v>
      </c>
      <c r="J97" s="684">
        <f t="shared" si="46"/>
        <v>3.2942</v>
      </c>
      <c r="K97" s="618">
        <f t="shared" si="47"/>
        <v>0.87023540240000008</v>
      </c>
      <c r="L97" s="618">
        <f t="shared" si="48"/>
        <v>2.4733750000000002E-2</v>
      </c>
      <c r="M97" s="619">
        <f t="shared" si="49"/>
        <v>0.89496915240000008</v>
      </c>
      <c r="N97" s="619">
        <f t="shared" si="50"/>
        <v>4.555709607533724</v>
      </c>
      <c r="O97" s="619">
        <f t="shared" si="51"/>
        <v>0.69795960753372377</v>
      </c>
      <c r="P97" s="641">
        <f t="shared" si="52"/>
        <v>-18.092401206240005</v>
      </c>
      <c r="R97" s="619">
        <f t="shared" si="53"/>
        <v>7.7447063328073309</v>
      </c>
      <c r="S97" s="619">
        <f t="shared" si="54"/>
        <v>5.4212944329651309</v>
      </c>
      <c r="U97" s="638">
        <f t="shared" si="55"/>
        <v>6.5581750000000003</v>
      </c>
      <c r="V97" s="638">
        <f t="shared" si="56"/>
        <v>4.5907225</v>
      </c>
      <c r="W97" s="620">
        <f t="shared" si="57"/>
        <v>70</v>
      </c>
    </row>
    <row r="98" spans="2:23" ht="14.25">
      <c r="B98" s="95">
        <v>44728</v>
      </c>
      <c r="C98" s="640">
        <f t="shared" si="21"/>
        <v>3.8577500000000002</v>
      </c>
      <c r="H98" s="642">
        <f>+'BRL USD'!T319</f>
        <v>5.1639555899819261</v>
      </c>
      <c r="I98" s="642">
        <f>+RBOB!U319</f>
        <v>3.9558</v>
      </c>
      <c r="J98" s="684">
        <f t="shared" si="46"/>
        <v>3.3557999999999999</v>
      </c>
      <c r="K98" s="618">
        <f t="shared" si="47"/>
        <v>0.88650839760000011</v>
      </c>
      <c r="L98" s="618">
        <f t="shared" si="48"/>
        <v>2.452375E-2</v>
      </c>
      <c r="M98" s="619">
        <f t="shared" si="49"/>
        <v>0.91103214760000006</v>
      </c>
      <c r="N98" s="619">
        <f t="shared" si="50"/>
        <v>4.7045295512522598</v>
      </c>
      <c r="O98" s="619">
        <f t="shared" si="51"/>
        <v>0.84677955125225957</v>
      </c>
      <c r="P98" s="641">
        <f t="shared" si="52"/>
        <v>-21.950088814782177</v>
      </c>
      <c r="R98" s="619">
        <f t="shared" si="53"/>
        <v>7.997700237128841</v>
      </c>
      <c r="S98" s="619">
        <f t="shared" si="54"/>
        <v>5.598390165990188</v>
      </c>
      <c r="U98" s="638">
        <f t="shared" si="55"/>
        <v>6.5581750000000003</v>
      </c>
      <c r="V98" s="638">
        <f t="shared" si="56"/>
        <v>4.5907225</v>
      </c>
      <c r="W98" s="620">
        <f t="shared" si="57"/>
        <v>70</v>
      </c>
    </row>
    <row r="99" spans="2:23" ht="14.25">
      <c r="B99" s="719">
        <v>44729</v>
      </c>
      <c r="C99" s="761">
        <v>4.0599999999999996</v>
      </c>
      <c r="H99" s="642">
        <f>+'BRL USD'!T320</f>
        <v>5.1559680329981949</v>
      </c>
      <c r="I99" s="642">
        <f>+RBOB!U320</f>
        <v>3.7930000000000001</v>
      </c>
      <c r="J99" s="684">
        <f t="shared" si="46"/>
        <v>3.1930000000000001</v>
      </c>
      <c r="K99" s="618">
        <f t="shared" si="47"/>
        <v>0.84350119600000006</v>
      </c>
      <c r="L99" s="618">
        <f t="shared" si="48"/>
        <v>2.4546250000000002E-2</v>
      </c>
      <c r="M99" s="619">
        <f t="shared" si="49"/>
        <v>0.86804744600000006</v>
      </c>
      <c r="N99" s="619">
        <f t="shared" si="50"/>
        <v>4.4756248827017275</v>
      </c>
      <c r="O99" s="619">
        <f t="shared" si="51"/>
        <v>0.41562488270172793</v>
      </c>
      <c r="P99" s="641">
        <f t="shared" si="52"/>
        <v>-10.23706607639725</v>
      </c>
      <c r="R99" s="619">
        <f t="shared" si="53"/>
        <v>7.6085623005929364</v>
      </c>
      <c r="S99" s="619">
        <f t="shared" si="54"/>
        <v>5.3259936104150549</v>
      </c>
      <c r="U99" s="638">
        <f t="shared" si="55"/>
        <v>6.9019999999999992</v>
      </c>
      <c r="V99" s="638">
        <f t="shared" si="56"/>
        <v>4.8313999999999995</v>
      </c>
      <c r="W99" s="620">
        <f t="shared" si="57"/>
        <v>70</v>
      </c>
    </row>
    <row r="100" spans="2:23" ht="14.25">
      <c r="B100" s="95">
        <v>44732</v>
      </c>
      <c r="C100" s="640">
        <v>4.0599999999999996</v>
      </c>
      <c r="H100" s="642">
        <f>+'BRL USD'!T321</f>
        <v>5.1559680329981949</v>
      </c>
      <c r="I100" s="642">
        <f>+RBOB!U321</f>
        <v>3.7930000000000001</v>
      </c>
      <c r="J100" s="684">
        <f t="shared" si="46"/>
        <v>3.1930000000000001</v>
      </c>
      <c r="K100" s="618">
        <f t="shared" si="47"/>
        <v>0.84350119600000006</v>
      </c>
      <c r="L100" s="618">
        <f t="shared" si="48"/>
        <v>2.4546250000000002E-2</v>
      </c>
      <c r="M100" s="619">
        <f t="shared" si="49"/>
        <v>0.86804744600000006</v>
      </c>
      <c r="N100" s="619">
        <f t="shared" si="50"/>
        <v>4.4756248827017275</v>
      </c>
      <c r="O100" s="619">
        <f t="shared" si="51"/>
        <v>0.41562488270172793</v>
      </c>
      <c r="P100" s="641">
        <f t="shared" si="52"/>
        <v>-10.23706607639725</v>
      </c>
      <c r="R100" s="619">
        <f t="shared" si="53"/>
        <v>7.6085623005929364</v>
      </c>
      <c r="S100" s="619">
        <f t="shared" si="54"/>
        <v>5.3259936104150549</v>
      </c>
      <c r="U100" s="638">
        <f t="shared" si="55"/>
        <v>6.9019999999999992</v>
      </c>
      <c r="V100" s="638">
        <f t="shared" si="56"/>
        <v>4.8313999999999995</v>
      </c>
      <c r="W100" s="620">
        <f t="shared" si="57"/>
        <v>70</v>
      </c>
    </row>
    <row r="101" spans="2:23" ht="14.25">
      <c r="B101" s="95">
        <v>44733</v>
      </c>
      <c r="C101" s="640">
        <v>4.0599999999999996</v>
      </c>
      <c r="H101" s="642">
        <f>+'BRL USD'!T322</f>
        <v>5.1652892561983474</v>
      </c>
      <c r="I101" s="642">
        <f>+RBOB!U322</f>
        <v>3.7945000000000002</v>
      </c>
      <c r="J101" s="684">
        <f t="shared" si="46"/>
        <v>3.1945000000000001</v>
      </c>
      <c r="K101" s="618">
        <f t="shared" si="47"/>
        <v>0.84389745400000016</v>
      </c>
      <c r="L101" s="618">
        <f t="shared" si="48"/>
        <v>2.452E-2</v>
      </c>
      <c r="M101" s="619">
        <f t="shared" si="49"/>
        <v>0.86841745400000014</v>
      </c>
      <c r="N101" s="619">
        <f t="shared" si="50"/>
        <v>4.4856273450413235</v>
      </c>
      <c r="O101" s="619">
        <f t="shared" si="51"/>
        <v>0.42562734504132393</v>
      </c>
      <c r="P101" s="641">
        <f t="shared" si="52"/>
        <v>-10.483432143874971</v>
      </c>
      <c r="R101" s="619">
        <f t="shared" si="53"/>
        <v>7.6255664865702499</v>
      </c>
      <c r="S101" s="619">
        <f t="shared" si="54"/>
        <v>5.337896540599175</v>
      </c>
      <c r="U101" s="638">
        <f t="shared" si="55"/>
        <v>6.9019999999999992</v>
      </c>
      <c r="V101" s="638">
        <f t="shared" si="56"/>
        <v>4.8313999999999995</v>
      </c>
      <c r="W101" s="620">
        <f t="shared" si="57"/>
        <v>70</v>
      </c>
    </row>
    <row r="102" spans="2:23" ht="14.25">
      <c r="B102" s="95">
        <v>44734</v>
      </c>
      <c r="C102" s="640">
        <v>4.0599999999999996</v>
      </c>
      <c r="H102" s="642">
        <f>+'BRL USD'!T323</f>
        <v>5.1773233238415743</v>
      </c>
      <c r="I102" s="642">
        <f>+RBOB!U323</f>
        <v>3.8340999999999998</v>
      </c>
      <c r="J102" s="684">
        <f t="shared" si="46"/>
        <v>3.2340999999999998</v>
      </c>
      <c r="K102" s="618">
        <f t="shared" si="47"/>
        <v>0.85435866520000003</v>
      </c>
      <c r="L102" s="618">
        <f t="shared" si="48"/>
        <v>2.4486249999999998E-2</v>
      </c>
      <c r="M102" s="619">
        <f t="shared" si="49"/>
        <v>0.87884491520000008</v>
      </c>
      <c r="N102" s="619">
        <f t="shared" si="50"/>
        <v>4.5500642775045312</v>
      </c>
      <c r="O102" s="619">
        <f t="shared" si="51"/>
        <v>0.49006427750453163</v>
      </c>
      <c r="P102" s="641">
        <f t="shared" si="52"/>
        <v>-12.070548707008166</v>
      </c>
      <c r="R102" s="619">
        <f t="shared" si="53"/>
        <v>7.735109271757703</v>
      </c>
      <c r="S102" s="619">
        <f t="shared" si="54"/>
        <v>5.4145764902303917</v>
      </c>
      <c r="U102" s="638">
        <f t="shared" si="55"/>
        <v>6.9019999999999992</v>
      </c>
      <c r="V102" s="638">
        <f t="shared" si="56"/>
        <v>4.8313999999999995</v>
      </c>
      <c r="W102" s="620">
        <f t="shared" si="57"/>
        <v>70</v>
      </c>
    </row>
    <row r="103" spans="2:23" ht="14.25">
      <c r="B103" s="95">
        <v>44735</v>
      </c>
      <c r="C103" s="640">
        <v>4.0599999999999996</v>
      </c>
      <c r="H103" s="642">
        <f>+'BRL USD'!T324</f>
        <v>5.2424639580602879</v>
      </c>
      <c r="I103" s="642">
        <f>+RBOB!U324</f>
        <v>3.7656000000000001</v>
      </c>
      <c r="J103" s="684">
        <f t="shared" si="46"/>
        <v>3.1656</v>
      </c>
      <c r="K103" s="618">
        <f t="shared" si="47"/>
        <v>0.83626288320000008</v>
      </c>
      <c r="L103" s="618">
        <f t="shared" si="48"/>
        <v>2.4306250000000001E-2</v>
      </c>
      <c r="M103" s="619">
        <f t="shared" si="49"/>
        <v>0.86056913320000006</v>
      </c>
      <c r="N103" s="619">
        <f t="shared" si="50"/>
        <v>4.511502664220183</v>
      </c>
      <c r="O103" s="619">
        <f t="shared" si="51"/>
        <v>0.45150266422018337</v>
      </c>
      <c r="P103" s="641">
        <f t="shared" si="52"/>
        <v>-11.120755276359207</v>
      </c>
      <c r="R103" s="619">
        <f t="shared" si="53"/>
        <v>7.6695545291743112</v>
      </c>
      <c r="S103" s="619">
        <f t="shared" si="54"/>
        <v>5.3686881704220175</v>
      </c>
      <c r="U103" s="638">
        <f t="shared" si="55"/>
        <v>6.9019999999999992</v>
      </c>
      <c r="V103" s="638">
        <f t="shared" si="56"/>
        <v>4.8313999999999995</v>
      </c>
      <c r="W103" s="620">
        <f t="shared" si="57"/>
        <v>70</v>
      </c>
    </row>
    <row r="104" spans="2:23" ht="14.25">
      <c r="B104" s="95">
        <v>44736</v>
      </c>
      <c r="C104" s="640">
        <v>4.0599999999999996</v>
      </c>
      <c r="H104" s="642">
        <f>+'BRL USD'!T325</f>
        <v>5.2742616033755274</v>
      </c>
      <c r="I104" s="642">
        <f>+RBOB!U325</f>
        <v>3.8847999999999998</v>
      </c>
      <c r="J104" s="684">
        <f t="shared" si="46"/>
        <v>3.2847999999999997</v>
      </c>
      <c r="K104" s="618">
        <f t="shared" si="47"/>
        <v>0.8677521856</v>
      </c>
      <c r="L104" s="618">
        <f t="shared" si="48"/>
        <v>2.4219999999999998E-2</v>
      </c>
      <c r="M104" s="619">
        <f t="shared" si="49"/>
        <v>0.89197218560000002</v>
      </c>
      <c r="N104" s="619">
        <f t="shared" si="50"/>
        <v>4.7044946497890292</v>
      </c>
      <c r="O104" s="619">
        <f t="shared" si="51"/>
        <v>0.64449464978902959</v>
      </c>
      <c r="P104" s="641">
        <f t="shared" si="52"/>
        <v>-15.874252457857875</v>
      </c>
      <c r="R104" s="619">
        <f t="shared" si="53"/>
        <v>7.997640904641349</v>
      </c>
      <c r="S104" s="619">
        <f t="shared" si="54"/>
        <v>5.5983486332489436</v>
      </c>
      <c r="U104" s="638">
        <f t="shared" si="55"/>
        <v>6.9019999999999992</v>
      </c>
      <c r="V104" s="638">
        <f t="shared" si="56"/>
        <v>4.8313999999999995</v>
      </c>
      <c r="W104" s="620">
        <f t="shared" si="57"/>
        <v>70</v>
      </c>
    </row>
    <row r="105" spans="2:23" ht="14.25">
      <c r="B105" s="95">
        <v>44739</v>
      </c>
      <c r="C105" s="640">
        <v>4.0599999999999996</v>
      </c>
      <c r="H105" s="642">
        <f>+'BRL USD'!T326</f>
        <v>5.2342318764721281</v>
      </c>
      <c r="I105" s="642">
        <f>+RBOB!U326</f>
        <v>3.8372000000000002</v>
      </c>
      <c r="J105" s="684">
        <f t="shared" si="46"/>
        <v>3.2372000000000001</v>
      </c>
      <c r="K105" s="618">
        <f t="shared" si="47"/>
        <v>0.85517759840000007</v>
      </c>
      <c r="L105" s="618">
        <f t="shared" si="48"/>
        <v>2.432875E-2</v>
      </c>
      <c r="M105" s="619">
        <f t="shared" si="49"/>
        <v>0.87950634840000008</v>
      </c>
      <c r="N105" s="619">
        <f t="shared" si="50"/>
        <v>4.6035401643548814</v>
      </c>
      <c r="O105" s="619">
        <f t="shared" si="51"/>
        <v>0.54354016435488184</v>
      </c>
      <c r="P105" s="641">
        <f t="shared" si="52"/>
        <v>-13.387688777213835</v>
      </c>
      <c r="R105" s="619">
        <f t="shared" si="53"/>
        <v>7.8260182794032982</v>
      </c>
      <c r="S105" s="619">
        <f t="shared" si="54"/>
        <v>5.4782127955823086</v>
      </c>
      <c r="U105" s="638">
        <f t="shared" si="55"/>
        <v>6.9019999999999992</v>
      </c>
      <c r="V105" s="638">
        <f t="shared" si="56"/>
        <v>4.8313999999999995</v>
      </c>
      <c r="W105" s="620">
        <f t="shared" si="57"/>
        <v>70</v>
      </c>
    </row>
    <row r="106" spans="2:23" ht="14.25">
      <c r="B106" s="95">
        <v>44740</v>
      </c>
      <c r="C106" s="640">
        <v>4.0599999999999996</v>
      </c>
      <c r="H106" s="642">
        <f>+'BRL USD'!T327</f>
        <v>5.2784375824755871</v>
      </c>
      <c r="I106" s="642">
        <f>+RBOB!U327</f>
        <v>3.9350999999999998</v>
      </c>
      <c r="J106" s="684">
        <f t="shared" si="46"/>
        <v>3.3350999999999997</v>
      </c>
      <c r="K106" s="618">
        <f t="shared" si="47"/>
        <v>0.88104003720000001</v>
      </c>
      <c r="L106" s="618">
        <f t="shared" si="48"/>
        <v>2.4208750000000001E-2</v>
      </c>
      <c r="M106" s="619">
        <f t="shared" si="49"/>
        <v>0.90524878720000002</v>
      </c>
      <c r="N106" s="619">
        <f t="shared" si="50"/>
        <v>4.7782992198469252</v>
      </c>
      <c r="O106" s="619">
        <f t="shared" si="51"/>
        <v>0.71829921984692557</v>
      </c>
      <c r="P106" s="641">
        <f t="shared" si="52"/>
        <v>-17.692099011008011</v>
      </c>
      <c r="R106" s="619">
        <f t="shared" si="53"/>
        <v>8.1231086737397717</v>
      </c>
      <c r="S106" s="619">
        <f t="shared" si="54"/>
        <v>5.6861760716178402</v>
      </c>
      <c r="U106" s="638">
        <f t="shared" si="55"/>
        <v>6.9019999999999992</v>
      </c>
      <c r="V106" s="638">
        <f t="shared" si="56"/>
        <v>4.8313999999999995</v>
      </c>
      <c r="W106" s="620">
        <f t="shared" si="57"/>
        <v>70</v>
      </c>
    </row>
    <row r="107" spans="2:23" ht="14.25">
      <c r="B107" s="95">
        <v>44741</v>
      </c>
      <c r="C107" s="640">
        <v>4.0599999999999996</v>
      </c>
      <c r="H107" s="642">
        <f>+'BRL USD'!T328</f>
        <v>5.245213742460006</v>
      </c>
      <c r="I107" s="642">
        <f>+RBOB!U328</f>
        <v>3.827</v>
      </c>
      <c r="J107" s="684">
        <f t="shared" si="46"/>
        <v>3.2269999999999999</v>
      </c>
      <c r="K107" s="618">
        <f t="shared" si="47"/>
        <v>0.85248304400000008</v>
      </c>
      <c r="L107" s="618">
        <f t="shared" si="48"/>
        <v>2.4298749999999997E-2</v>
      </c>
      <c r="M107" s="619">
        <f t="shared" si="49"/>
        <v>0.87678179400000011</v>
      </c>
      <c r="N107" s="619">
        <f t="shared" si="50"/>
        <v>4.5989079150275387</v>
      </c>
      <c r="O107" s="619">
        <f t="shared" si="51"/>
        <v>0.5389079150275391</v>
      </c>
      <c r="P107" s="641">
        <f t="shared" si="52"/>
        <v>-13.273593966195541</v>
      </c>
      <c r="R107" s="619">
        <f t="shared" si="53"/>
        <v>7.8181434555468154</v>
      </c>
      <c r="S107" s="619">
        <f t="shared" si="54"/>
        <v>5.4727004188827708</v>
      </c>
      <c r="U107" s="638">
        <f t="shared" si="55"/>
        <v>6.9019999999999992</v>
      </c>
      <c r="V107" s="638">
        <f t="shared" si="56"/>
        <v>4.8313999999999995</v>
      </c>
      <c r="W107" s="620">
        <f t="shared" si="57"/>
        <v>70</v>
      </c>
    </row>
    <row r="108" spans="2:23" ht="14.25">
      <c r="B108" s="95">
        <v>44742</v>
      </c>
      <c r="C108" s="640">
        <v>4.0599999999999996</v>
      </c>
      <c r="H108" s="642">
        <f>+'BRL USD'!T329</f>
        <v>5.2380702949033573</v>
      </c>
      <c r="I108" s="642">
        <f>+RBOB!U329</f>
        <v>3.6497999999999999</v>
      </c>
      <c r="J108" s="684">
        <f t="shared" si="46"/>
        <v>3.0497999999999998</v>
      </c>
      <c r="K108" s="618">
        <f t="shared" si="47"/>
        <v>0.80567176560000009</v>
      </c>
      <c r="L108" s="618">
        <f t="shared" si="48"/>
        <v>2.431825E-2</v>
      </c>
      <c r="M108" s="619">
        <f t="shared" si="49"/>
        <v>0.82999001560000008</v>
      </c>
      <c r="N108" s="619">
        <f t="shared" si="50"/>
        <v>4.3475460457807342</v>
      </c>
      <c r="O108" s="619">
        <f t="shared" si="51"/>
        <v>0.28754604578073462</v>
      </c>
      <c r="P108" s="641">
        <f t="shared" si="52"/>
        <v>-7.082414920707758</v>
      </c>
      <c r="R108" s="619">
        <f t="shared" si="53"/>
        <v>7.3908282778272483</v>
      </c>
      <c r="S108" s="619">
        <f t="shared" si="54"/>
        <v>5.1735797944790738</v>
      </c>
      <c r="U108" s="638">
        <f t="shared" si="55"/>
        <v>6.9019999999999992</v>
      </c>
      <c r="V108" s="638">
        <f t="shared" si="56"/>
        <v>4.8313999999999995</v>
      </c>
      <c r="W108" s="620">
        <f t="shared" si="57"/>
        <v>70</v>
      </c>
    </row>
    <row r="109" spans="2:23" ht="14.25">
      <c r="B109" s="95">
        <v>44743</v>
      </c>
      <c r="C109" s="640">
        <v>4.0599999999999996</v>
      </c>
      <c r="H109" s="642">
        <f>+'BRL USD'!U330</f>
        <v>5.3490238031559239</v>
      </c>
      <c r="I109" s="642">
        <f>+RBOB!V330</f>
        <v>3.6878000000000002</v>
      </c>
      <c r="J109" s="618">
        <f t="shared" si="46"/>
        <v>3.0878000000000001</v>
      </c>
      <c r="K109" s="618">
        <f t="shared" si="47"/>
        <v>0.81571030160000013</v>
      </c>
      <c r="L109" s="618">
        <f t="shared" si="48"/>
        <v>2.4021250000000001E-2</v>
      </c>
      <c r="M109" s="619">
        <f t="shared" si="49"/>
        <v>0.83973155160000013</v>
      </c>
      <c r="N109" s="619">
        <f t="shared" si="50"/>
        <v>4.4917440577694574</v>
      </c>
      <c r="O109" s="619">
        <f t="shared" si="51"/>
        <v>0.43174405776945779</v>
      </c>
      <c r="P109" s="641">
        <f t="shared" si="52"/>
        <v>-10.634090092843795</v>
      </c>
      <c r="R109" s="619">
        <f t="shared" si="53"/>
        <v>7.6359648982080772</v>
      </c>
      <c r="S109" s="619">
        <f t="shared" si="54"/>
        <v>5.3451754287456534</v>
      </c>
      <c r="U109" s="638">
        <f t="shared" si="55"/>
        <v>6.9019999999999992</v>
      </c>
      <c r="V109" s="638">
        <f t="shared" si="56"/>
        <v>4.8313999999999995</v>
      </c>
      <c r="W109" s="620">
        <f t="shared" si="57"/>
        <v>70</v>
      </c>
    </row>
    <row r="110" spans="2:23" ht="14.25">
      <c r="B110" s="95">
        <v>44746</v>
      </c>
      <c r="C110" s="640">
        <v>4.0599999999999996</v>
      </c>
      <c r="H110" s="642">
        <f>+'BRL USD'!U330</f>
        <v>5.3490238031559239</v>
      </c>
      <c r="I110" s="642">
        <f>+RBOB!V331</f>
        <v>3.6878000000000002</v>
      </c>
      <c r="J110" s="618">
        <f t="shared" si="46"/>
        <v>3.0878000000000001</v>
      </c>
      <c r="K110" s="618">
        <f t="shared" si="47"/>
        <v>0.81571030160000013</v>
      </c>
      <c r="L110" s="618">
        <f t="shared" si="48"/>
        <v>2.4021250000000001E-2</v>
      </c>
      <c r="M110" s="619">
        <f t="shared" si="49"/>
        <v>0.83973155160000013</v>
      </c>
      <c r="N110" s="619">
        <f t="shared" si="50"/>
        <v>4.4917440577694574</v>
      </c>
      <c r="O110" s="619">
        <f t="shared" si="51"/>
        <v>0.43174405776945779</v>
      </c>
      <c r="P110" s="641">
        <f t="shared" si="52"/>
        <v>-10.634090092843795</v>
      </c>
      <c r="R110" s="619">
        <f t="shared" si="53"/>
        <v>7.6359648982080772</v>
      </c>
      <c r="S110" s="619">
        <f t="shared" si="54"/>
        <v>5.3451754287456534</v>
      </c>
      <c r="U110" s="638">
        <f t="shared" si="55"/>
        <v>6.9019999999999992</v>
      </c>
      <c r="V110" s="638">
        <f t="shared" si="56"/>
        <v>4.8313999999999995</v>
      </c>
      <c r="W110" s="620">
        <f t="shared" si="57"/>
        <v>70</v>
      </c>
    </row>
    <row r="111" spans="2:23" ht="14.25">
      <c r="B111" s="95">
        <v>44747</v>
      </c>
      <c r="C111" s="640">
        <v>4.0599999999999996</v>
      </c>
      <c r="H111" s="642">
        <f>+'BRL USD'!U330</f>
        <v>5.3490238031559239</v>
      </c>
      <c r="I111" s="642">
        <f>+RBOB!V332</f>
        <v>3.3290000000000002</v>
      </c>
      <c r="J111" s="618">
        <f t="shared" si="46"/>
        <v>2.7290000000000001</v>
      </c>
      <c r="K111" s="618">
        <f t="shared" si="47"/>
        <v>0.72092538800000017</v>
      </c>
      <c r="L111" s="618">
        <f t="shared" si="48"/>
        <v>2.4021250000000001E-2</v>
      </c>
      <c r="M111" s="619">
        <f t="shared" si="49"/>
        <v>0.74494663800000016</v>
      </c>
      <c r="N111" s="619">
        <f t="shared" si="50"/>
        <v>3.9847372987429801</v>
      </c>
      <c r="O111" s="619">
        <f t="shared" si="51"/>
        <v>-7.5262701257019504E-2</v>
      </c>
      <c r="P111" s="641">
        <f t="shared" si="52"/>
        <v>1.8537611147049105</v>
      </c>
      <c r="R111" s="619">
        <f t="shared" si="53"/>
        <v>6.7740534078630663</v>
      </c>
      <c r="S111" s="619">
        <f t="shared" si="54"/>
        <v>4.7418373855041462</v>
      </c>
      <c r="U111" s="638">
        <f t="shared" si="55"/>
        <v>6.9019999999999992</v>
      </c>
      <c r="V111" s="638">
        <f t="shared" si="56"/>
        <v>4.8313999999999995</v>
      </c>
      <c r="W111" s="620">
        <f t="shared" si="57"/>
        <v>70</v>
      </c>
    </row>
    <row r="112" spans="2:23" ht="14.25">
      <c r="B112" s="95">
        <v>44748</v>
      </c>
      <c r="C112" s="640">
        <v>4.0599999999999996</v>
      </c>
      <c r="H112" s="642">
        <f>+'BRL USD'!U330</f>
        <v>5.3490238031559239</v>
      </c>
      <c r="I112" s="642">
        <f>+RBOB!V333</f>
        <v>3.2366000000000001</v>
      </c>
      <c r="J112" s="618">
        <f t="shared" si="46"/>
        <v>2.6366000000000001</v>
      </c>
      <c r="K112" s="618">
        <f t="shared" si="47"/>
        <v>0.69651589520000001</v>
      </c>
      <c r="L112" s="618">
        <f t="shared" si="48"/>
        <v>2.4021250000000001E-2</v>
      </c>
      <c r="M112" s="619">
        <f t="shared" si="49"/>
        <v>0.72053714520000001</v>
      </c>
      <c r="N112" s="619">
        <f t="shared" si="50"/>
        <v>3.8541703407328161</v>
      </c>
      <c r="O112" s="619">
        <f t="shared" si="51"/>
        <v>-0.20582965926718355</v>
      </c>
      <c r="P112" s="641">
        <f t="shared" si="52"/>
        <v>5.0696960410636311</v>
      </c>
      <c r="R112" s="619">
        <f t="shared" si="53"/>
        <v>6.5520895792457869</v>
      </c>
      <c r="S112" s="619">
        <f t="shared" si="54"/>
        <v>4.5864627054720506</v>
      </c>
      <c r="U112" s="638">
        <f t="shared" si="55"/>
        <v>6.9019999999999992</v>
      </c>
      <c r="V112" s="638">
        <f t="shared" si="56"/>
        <v>4.8313999999999995</v>
      </c>
      <c r="W112" s="620">
        <f t="shared" si="57"/>
        <v>70</v>
      </c>
    </row>
    <row r="113" spans="2:23" ht="14.25">
      <c r="B113" s="95">
        <v>44749</v>
      </c>
      <c r="C113" s="640">
        <v>4.0599999999999996</v>
      </c>
      <c r="H113" s="642">
        <f>+'BRL USD'!U330</f>
        <v>5.3490238031559239</v>
      </c>
      <c r="I113" s="642">
        <f>+RBOB!V334</f>
        <v>3.4203999999999999</v>
      </c>
      <c r="J113" s="618">
        <f t="shared" si="46"/>
        <v>2.8203999999999998</v>
      </c>
      <c r="K113" s="618">
        <f t="shared" si="47"/>
        <v>0.74507070880000004</v>
      </c>
      <c r="L113" s="618">
        <f t="shared" si="48"/>
        <v>2.4021250000000001E-2</v>
      </c>
      <c r="M113" s="619">
        <f t="shared" si="49"/>
        <v>0.76909195880000003</v>
      </c>
      <c r="N113" s="619">
        <f t="shared" si="50"/>
        <v>4.1138911944370156</v>
      </c>
      <c r="O113" s="619">
        <f t="shared" si="51"/>
        <v>5.3891194437015955E-2</v>
      </c>
      <c r="P113" s="641">
        <f t="shared" si="52"/>
        <v>-1.3273693211087734</v>
      </c>
      <c r="R113" s="619">
        <f t="shared" si="53"/>
        <v>6.9936150305429265</v>
      </c>
      <c r="S113" s="619">
        <f t="shared" si="54"/>
        <v>4.8955305213800484</v>
      </c>
      <c r="U113" s="638">
        <f t="shared" si="55"/>
        <v>6.9019999999999992</v>
      </c>
      <c r="V113" s="638">
        <f t="shared" si="56"/>
        <v>4.8313999999999995</v>
      </c>
      <c r="W113" s="620">
        <f t="shared" si="57"/>
        <v>70</v>
      </c>
    </row>
    <row r="114" spans="2:23" ht="14.25">
      <c r="B114" s="95">
        <v>44750</v>
      </c>
      <c r="C114" s="640">
        <v>4.0599999999999996</v>
      </c>
      <c r="H114" s="642">
        <f>+'BRL USD'!U330</f>
        <v>5.3490238031559239</v>
      </c>
      <c r="I114" s="642">
        <f>+RBOB!V335</f>
        <v>3.4470999999999998</v>
      </c>
      <c r="J114" s="682">
        <f t="shared" si="46"/>
        <v>2.8470999999999997</v>
      </c>
      <c r="K114" s="618">
        <f t="shared" si="47"/>
        <v>0.75212410120000006</v>
      </c>
      <c r="L114" s="618">
        <f t="shared" si="48"/>
        <v>2.4021250000000001E-2</v>
      </c>
      <c r="M114" s="619">
        <f t="shared" si="49"/>
        <v>0.77614535120000006</v>
      </c>
      <c r="N114" s="619">
        <f t="shared" si="50"/>
        <v>4.1516199582776148</v>
      </c>
      <c r="O114" s="619">
        <f t="shared" si="51"/>
        <v>9.1619958277615154E-2</v>
      </c>
      <c r="P114" s="641">
        <f t="shared" si="52"/>
        <v>-2.256649218660467</v>
      </c>
      <c r="R114" s="619">
        <f t="shared" si="53"/>
        <v>7.0577539290719447</v>
      </c>
      <c r="S114" s="619">
        <f t="shared" si="54"/>
        <v>4.9404277503503611</v>
      </c>
      <c r="U114" s="638">
        <f t="shared" si="55"/>
        <v>6.9019999999999992</v>
      </c>
      <c r="V114" s="638">
        <f t="shared" si="56"/>
        <v>4.8313999999999995</v>
      </c>
      <c r="W114" s="620">
        <f t="shared" si="57"/>
        <v>70</v>
      </c>
    </row>
    <row r="115" spans="2:23" ht="14.25">
      <c r="B115" s="95">
        <v>44753</v>
      </c>
      <c r="C115" s="640">
        <v>4.0599999999999996</v>
      </c>
      <c r="H115" s="642">
        <f>+'BRL USD'!$U$330</f>
        <v>5.3490238031559239</v>
      </c>
      <c r="I115" s="642">
        <f>+RBOB!V336</f>
        <v>3.4622000000000002</v>
      </c>
      <c r="J115" s="618">
        <f t="shared" si="46"/>
        <v>2.8622000000000001</v>
      </c>
      <c r="K115" s="618">
        <f t="shared" si="47"/>
        <v>0.75611309840000007</v>
      </c>
      <c r="L115" s="618">
        <f t="shared" si="48"/>
        <v>2.4021250000000001E-2</v>
      </c>
      <c r="M115" s="619">
        <f t="shared" si="49"/>
        <v>0.78013434840000007</v>
      </c>
      <c r="N115" s="619">
        <f t="shared" si="50"/>
        <v>4.1729571992511367</v>
      </c>
      <c r="O115" s="619">
        <f t="shared" si="51"/>
        <v>0.11295719925113712</v>
      </c>
      <c r="P115" s="641">
        <f t="shared" si="52"/>
        <v>-2.7821970258900874</v>
      </c>
      <c r="R115" s="619">
        <f t="shared" si="53"/>
        <v>7.0940272387269321</v>
      </c>
      <c r="S115" s="619">
        <f t="shared" si="54"/>
        <v>4.9658190671088525</v>
      </c>
      <c r="U115" s="638">
        <f t="shared" si="55"/>
        <v>6.9019999999999992</v>
      </c>
      <c r="V115" s="638">
        <f t="shared" si="56"/>
        <v>4.8313999999999995</v>
      </c>
      <c r="W115" s="620">
        <f t="shared" si="57"/>
        <v>70</v>
      </c>
    </row>
    <row r="116" spans="2:23" ht="14.25">
      <c r="B116" s="95">
        <v>44754</v>
      </c>
      <c r="C116" s="640">
        <v>4.0599999999999996</v>
      </c>
      <c r="H116" s="642">
        <f>+'BRL USD'!$U$330</f>
        <v>5.3490238031559239</v>
      </c>
      <c r="I116" s="642">
        <f>+RBOB!V337</f>
        <v>3.2646000000000002</v>
      </c>
      <c r="J116" s="618">
        <f t="shared" ref="J116:J124" si="58">+I116-0.6</f>
        <v>2.6646000000000001</v>
      </c>
      <c r="K116" s="618">
        <f t="shared" ref="K116:K124" si="59">(+J116*$K$30)/1000</f>
        <v>0.7039127112000001</v>
      </c>
      <c r="L116" s="618">
        <f t="shared" ref="L116:L124" si="60">((75/H116)+10)/1000</f>
        <v>2.4021250000000001E-2</v>
      </c>
      <c r="M116" s="619">
        <f t="shared" ref="M116:M124" si="61">+K116+L116</f>
        <v>0.72793396120000009</v>
      </c>
      <c r="N116" s="619">
        <f t="shared" ref="N116:N124" si="62">+M116*H116</f>
        <v>3.893736085584381</v>
      </c>
      <c r="O116" s="619">
        <f t="shared" ref="O116:O124" si="63">+N116-C116</f>
        <v>-0.16626391441561861</v>
      </c>
      <c r="P116" s="641">
        <f t="shared" ref="P116:P124" si="64">(1-(+N116/C116))*100</f>
        <v>4.0951703058034195</v>
      </c>
      <c r="R116" s="619">
        <f t="shared" ref="R116:R124" si="65">+N116+(N116*$R$3)</f>
        <v>6.6193513454934472</v>
      </c>
      <c r="S116" s="619">
        <f t="shared" ref="S116:S124" si="66">+R116*0.7</f>
        <v>4.633545941845413</v>
      </c>
      <c r="U116" s="638">
        <f t="shared" ref="U116:U124" si="67">+C116+(C116*$R$3)</f>
        <v>6.9019999999999992</v>
      </c>
      <c r="V116" s="638">
        <f t="shared" ref="V116:V124" si="68">+U116*0.7</f>
        <v>4.8313999999999995</v>
      </c>
      <c r="W116" s="620">
        <f t="shared" ref="W116:W124" si="69">(+V116/U116)*100</f>
        <v>70</v>
      </c>
    </row>
    <row r="117" spans="2:23" ht="14.25">
      <c r="B117" s="95">
        <v>44755</v>
      </c>
      <c r="C117" s="640">
        <v>4.0599999999999996</v>
      </c>
      <c r="H117" s="642">
        <f>+'BRL USD'!$U$330</f>
        <v>5.3490238031559239</v>
      </c>
      <c r="I117" s="642">
        <f>+RBOB!V338</f>
        <v>3.2336999999999998</v>
      </c>
      <c r="J117" s="618">
        <f t="shared" si="58"/>
        <v>2.6336999999999997</v>
      </c>
      <c r="K117" s="618">
        <f t="shared" si="59"/>
        <v>0.69574979640000001</v>
      </c>
      <c r="L117" s="618">
        <f t="shared" si="60"/>
        <v>2.4021250000000001E-2</v>
      </c>
      <c r="M117" s="619">
        <f t="shared" si="61"/>
        <v>0.7197710464</v>
      </c>
      <c r="N117" s="619">
        <f t="shared" si="62"/>
        <v>3.850072460016047</v>
      </c>
      <c r="O117" s="619">
        <f t="shared" si="63"/>
        <v>-0.20992753998395264</v>
      </c>
      <c r="P117" s="641">
        <f t="shared" si="64"/>
        <v>5.1706290636441494</v>
      </c>
      <c r="R117" s="619">
        <f t="shared" si="65"/>
        <v>6.5451231820272797</v>
      </c>
      <c r="S117" s="619">
        <f t="shared" si="66"/>
        <v>4.5815862274190957</v>
      </c>
      <c r="U117" s="638">
        <f t="shared" si="67"/>
        <v>6.9019999999999992</v>
      </c>
      <c r="V117" s="638">
        <f t="shared" si="68"/>
        <v>4.8313999999999995</v>
      </c>
      <c r="W117" s="620">
        <f t="shared" si="69"/>
        <v>70</v>
      </c>
    </row>
    <row r="118" spans="2:23" ht="14.25">
      <c r="B118" s="95">
        <v>44756</v>
      </c>
      <c r="C118" s="640">
        <v>4.0599999999999996</v>
      </c>
      <c r="H118" s="642">
        <f>+'BRL USD'!$U$330</f>
        <v>5.3490238031559239</v>
      </c>
      <c r="I118" s="642">
        <f>+RBOB!V339</f>
        <v>3.1867999999999999</v>
      </c>
      <c r="J118" s="618">
        <f t="shared" si="58"/>
        <v>2.5867999999999998</v>
      </c>
      <c r="K118" s="618">
        <f t="shared" si="59"/>
        <v>0.68336012960000003</v>
      </c>
      <c r="L118" s="618">
        <f t="shared" si="60"/>
        <v>2.4021250000000001E-2</v>
      </c>
      <c r="M118" s="619">
        <f t="shared" si="61"/>
        <v>0.70738137960000003</v>
      </c>
      <c r="N118" s="619">
        <f t="shared" si="62"/>
        <v>3.7837998373896764</v>
      </c>
      <c r="O118" s="619">
        <f t="shared" si="63"/>
        <v>-0.27620016261032321</v>
      </c>
      <c r="P118" s="641">
        <f t="shared" si="64"/>
        <v>6.802959670205011</v>
      </c>
      <c r="R118" s="619">
        <f t="shared" si="65"/>
        <v>6.4324597235624497</v>
      </c>
      <c r="S118" s="619">
        <f t="shared" si="66"/>
        <v>4.5027218064937147</v>
      </c>
      <c r="U118" s="638">
        <f t="shared" si="67"/>
        <v>6.9019999999999992</v>
      </c>
      <c r="V118" s="638">
        <f t="shared" si="68"/>
        <v>4.8313999999999995</v>
      </c>
      <c r="W118" s="620">
        <f t="shared" si="69"/>
        <v>70</v>
      </c>
    </row>
    <row r="119" spans="2:23" ht="14.25">
      <c r="B119" s="95">
        <v>44757</v>
      </c>
      <c r="C119" s="640">
        <v>4.0599999999999996</v>
      </c>
      <c r="H119" s="642">
        <f>+'BRL USD'!$U$330</f>
        <v>5.3490238031559239</v>
      </c>
      <c r="I119" s="642">
        <f>+RBOB!V340</f>
        <v>3.2132000000000001</v>
      </c>
      <c r="J119" s="618">
        <f t="shared" si="58"/>
        <v>2.6132</v>
      </c>
      <c r="K119" s="618">
        <f t="shared" si="59"/>
        <v>0.69033427040000006</v>
      </c>
      <c r="L119" s="618">
        <f t="shared" si="60"/>
        <v>2.4021250000000001E-2</v>
      </c>
      <c r="M119" s="619">
        <f t="shared" si="61"/>
        <v>0.71435552040000005</v>
      </c>
      <c r="N119" s="619">
        <f t="shared" si="62"/>
        <v>3.8211046825354376</v>
      </c>
      <c r="O119" s="619">
        <f t="shared" si="63"/>
        <v>-0.23889531746456205</v>
      </c>
      <c r="P119" s="641">
        <f t="shared" si="64"/>
        <v>5.8841211198167986</v>
      </c>
      <c r="R119" s="619">
        <f t="shared" si="65"/>
        <v>6.4958779603102439</v>
      </c>
      <c r="S119" s="619">
        <f t="shared" si="66"/>
        <v>4.5471145722171702</v>
      </c>
      <c r="U119" s="638">
        <f t="shared" si="67"/>
        <v>6.9019999999999992</v>
      </c>
      <c r="V119" s="638">
        <f t="shared" si="68"/>
        <v>4.8313999999999995</v>
      </c>
      <c r="W119" s="620">
        <f t="shared" si="69"/>
        <v>70</v>
      </c>
    </row>
    <row r="120" spans="2:23" ht="14.25">
      <c r="B120" s="95">
        <v>44760</v>
      </c>
      <c r="C120" s="640">
        <v>4.0599999999999996</v>
      </c>
      <c r="H120" s="642">
        <f>+'BRL USD'!$U$330</f>
        <v>5.3490238031559239</v>
      </c>
      <c r="I120" s="642">
        <f>+RBOB!V341</f>
        <v>3.2643</v>
      </c>
      <c r="J120" s="618">
        <f t="shared" si="58"/>
        <v>2.6642999999999999</v>
      </c>
      <c r="K120" s="618">
        <f t="shared" si="59"/>
        <v>0.7038334596000001</v>
      </c>
      <c r="L120" s="618">
        <f t="shared" si="60"/>
        <v>2.4021250000000001E-2</v>
      </c>
      <c r="M120" s="619">
        <f t="shared" si="61"/>
        <v>0.72785470960000009</v>
      </c>
      <c r="N120" s="619">
        <f t="shared" si="62"/>
        <v>3.893312166889543</v>
      </c>
      <c r="O120" s="619">
        <f t="shared" si="63"/>
        <v>-0.16668783311045665</v>
      </c>
      <c r="P120" s="641">
        <f t="shared" si="64"/>
        <v>4.1056116529669122</v>
      </c>
      <c r="R120" s="619">
        <f t="shared" si="65"/>
        <v>6.6186306837122224</v>
      </c>
      <c r="S120" s="619">
        <f t="shared" si="66"/>
        <v>4.633041478598555</v>
      </c>
      <c r="U120" s="638">
        <f t="shared" si="67"/>
        <v>6.9019999999999992</v>
      </c>
      <c r="V120" s="638">
        <f t="shared" si="68"/>
        <v>4.8313999999999995</v>
      </c>
      <c r="W120" s="620">
        <f t="shared" si="69"/>
        <v>70</v>
      </c>
    </row>
    <row r="121" spans="2:23" ht="14.25">
      <c r="B121" s="103">
        <v>44761</v>
      </c>
      <c r="C121" s="674">
        <v>3.86</v>
      </c>
      <c r="H121" s="642">
        <f>+'BRL USD'!$U$330</f>
        <v>5.3490238031559239</v>
      </c>
      <c r="I121" s="642">
        <f>+RBOB!V342</f>
        <v>3.3075000000000001</v>
      </c>
      <c r="J121" s="618">
        <f t="shared" si="58"/>
        <v>2.7075</v>
      </c>
      <c r="K121" s="618">
        <f t="shared" si="59"/>
        <v>0.71524569000000005</v>
      </c>
      <c r="L121" s="618">
        <f t="shared" si="60"/>
        <v>2.4021250000000001E-2</v>
      </c>
      <c r="M121" s="619">
        <f t="shared" si="61"/>
        <v>0.73926694000000004</v>
      </c>
      <c r="N121" s="619">
        <f t="shared" si="62"/>
        <v>3.9543564589462425</v>
      </c>
      <c r="O121" s="619">
        <f t="shared" si="63"/>
        <v>9.4356458946242672E-2</v>
      </c>
      <c r="P121" s="641">
        <f t="shared" si="64"/>
        <v>-2.444467848348264</v>
      </c>
      <c r="R121" s="619">
        <f t="shared" si="65"/>
        <v>6.7224059802086122</v>
      </c>
      <c r="S121" s="619">
        <f t="shared" si="66"/>
        <v>4.7056841861460281</v>
      </c>
      <c r="U121" s="638">
        <f t="shared" si="67"/>
        <v>6.5619999999999994</v>
      </c>
      <c r="V121" s="638">
        <f t="shared" si="68"/>
        <v>4.593399999999999</v>
      </c>
      <c r="W121" s="620">
        <f t="shared" si="69"/>
        <v>70</v>
      </c>
    </row>
    <row r="122" spans="2:23" ht="14.25">
      <c r="B122" s="719">
        <v>44762</v>
      </c>
      <c r="C122" s="761">
        <v>3.86</v>
      </c>
      <c r="H122" s="642">
        <f>+'BRL USD'!$U$330</f>
        <v>5.3490238031559239</v>
      </c>
      <c r="I122" s="642">
        <f>+RBOB!V343</f>
        <v>3.2753999999999999</v>
      </c>
      <c r="J122" s="618">
        <f t="shared" si="58"/>
        <v>2.6753999999999998</v>
      </c>
      <c r="K122" s="618">
        <f t="shared" si="59"/>
        <v>0.70676576880000008</v>
      </c>
      <c r="L122" s="618">
        <f t="shared" si="60"/>
        <v>2.4021250000000001E-2</v>
      </c>
      <c r="M122" s="619">
        <f t="shared" si="61"/>
        <v>0.73078701880000008</v>
      </c>
      <c r="N122" s="619">
        <f t="shared" si="62"/>
        <v>3.9089971585985559</v>
      </c>
      <c r="O122" s="619">
        <f t="shared" si="63"/>
        <v>4.8997158598556023E-2</v>
      </c>
      <c r="P122" s="641">
        <f t="shared" si="64"/>
        <v>-1.2693564403770896</v>
      </c>
      <c r="R122" s="619">
        <f t="shared" si="65"/>
        <v>6.6452951696175449</v>
      </c>
      <c r="S122" s="619">
        <f t="shared" si="66"/>
        <v>4.6517066187322813</v>
      </c>
      <c r="U122" s="638">
        <f t="shared" si="67"/>
        <v>6.5619999999999994</v>
      </c>
      <c r="V122" s="638">
        <f t="shared" si="68"/>
        <v>4.593399999999999</v>
      </c>
      <c r="W122" s="620">
        <f t="shared" si="69"/>
        <v>70</v>
      </c>
    </row>
    <row r="123" spans="2:23" ht="14.25">
      <c r="B123" s="95">
        <v>44763</v>
      </c>
      <c r="C123" s="640">
        <v>3.86</v>
      </c>
      <c r="H123" s="642">
        <f>+'BRL USD'!$U$330</f>
        <v>5.3490238031559239</v>
      </c>
      <c r="I123" s="642">
        <f>+RBOB!V344</f>
        <v>3.1495000000000002</v>
      </c>
      <c r="J123" s="618">
        <f t="shared" si="58"/>
        <v>2.5495000000000001</v>
      </c>
      <c r="K123" s="618">
        <f t="shared" si="59"/>
        <v>0.67350651400000006</v>
      </c>
      <c r="L123" s="618">
        <f t="shared" si="60"/>
        <v>2.4021250000000001E-2</v>
      </c>
      <c r="M123" s="619">
        <f t="shared" si="61"/>
        <v>0.69752776400000005</v>
      </c>
      <c r="N123" s="619">
        <f t="shared" si="62"/>
        <v>3.7310926129981281</v>
      </c>
      <c r="O123" s="619">
        <f t="shared" si="63"/>
        <v>-0.12890738700187176</v>
      </c>
      <c r="P123" s="641">
        <f t="shared" si="64"/>
        <v>3.3395696114474571</v>
      </c>
      <c r="R123" s="619">
        <f t="shared" si="65"/>
        <v>6.3428574420968182</v>
      </c>
      <c r="S123" s="619">
        <f t="shared" si="66"/>
        <v>4.4400002094677724</v>
      </c>
      <c r="U123" s="638">
        <f t="shared" si="67"/>
        <v>6.5619999999999994</v>
      </c>
      <c r="V123" s="638">
        <f t="shared" si="68"/>
        <v>4.593399999999999</v>
      </c>
      <c r="W123" s="620">
        <f t="shared" si="69"/>
        <v>70</v>
      </c>
    </row>
    <row r="124" spans="2:23" ht="14.25">
      <c r="B124" s="95">
        <v>44764</v>
      </c>
      <c r="C124" s="640">
        <v>3.86</v>
      </c>
      <c r="H124" s="642">
        <f>+'BRL USD'!$U$330</f>
        <v>5.3490238031559239</v>
      </c>
      <c r="I124" s="642">
        <f>+RBOB!V345</f>
        <v>3.2227999999999999</v>
      </c>
      <c r="J124" s="618">
        <f t="shared" si="58"/>
        <v>2.6227999999999998</v>
      </c>
      <c r="K124" s="618">
        <f t="shared" si="59"/>
        <v>0.69287032160000006</v>
      </c>
      <c r="L124" s="618">
        <f t="shared" si="60"/>
        <v>2.4021250000000001E-2</v>
      </c>
      <c r="M124" s="619">
        <f t="shared" si="61"/>
        <v>0.71689157160000005</v>
      </c>
      <c r="N124" s="619">
        <f t="shared" si="62"/>
        <v>3.8346700807702594</v>
      </c>
      <c r="O124" s="619">
        <f t="shared" si="63"/>
        <v>-2.5329919229740483E-2</v>
      </c>
      <c r="P124" s="641">
        <f t="shared" si="64"/>
        <v>0.65621552408654527</v>
      </c>
      <c r="R124" s="619">
        <f t="shared" si="65"/>
        <v>6.5189391373094407</v>
      </c>
      <c r="S124" s="619">
        <f t="shared" si="66"/>
        <v>4.5632573961166081</v>
      </c>
      <c r="U124" s="638">
        <f t="shared" si="67"/>
        <v>6.5619999999999994</v>
      </c>
      <c r="V124" s="638">
        <f t="shared" si="68"/>
        <v>4.593399999999999</v>
      </c>
      <c r="W124" s="620">
        <f t="shared" si="69"/>
        <v>70</v>
      </c>
    </row>
    <row r="125" spans="2:23" ht="14.25">
      <c r="B125" s="95">
        <v>44767</v>
      </c>
      <c r="C125" s="640">
        <v>3.86</v>
      </c>
      <c r="H125" s="642">
        <f>+'BRL USD'!$U$330</f>
        <v>5.3490238031559239</v>
      </c>
      <c r="I125" s="642">
        <f>+RBOB!V346</f>
        <v>3.3820000000000001</v>
      </c>
      <c r="J125" s="618">
        <f t="shared" ref="J125:J128" si="70">+I125-0.6</f>
        <v>2.782</v>
      </c>
      <c r="K125" s="618">
        <f t="shared" ref="K125:K129" si="71">(+J125*$K$30)/1000</f>
        <v>0.73492650400000004</v>
      </c>
      <c r="L125" s="618">
        <f t="shared" ref="L125:L129" si="72">((75/H125)+10)/1000</f>
        <v>2.4021250000000001E-2</v>
      </c>
      <c r="M125" s="619">
        <f t="shared" ref="M125:M129" si="73">+K125+L125</f>
        <v>0.75894775400000003</v>
      </c>
      <c r="N125" s="619">
        <f t="shared" ref="N125:N129" si="74">+M125*H125</f>
        <v>4.0596296014977264</v>
      </c>
      <c r="O125" s="619">
        <f t="shared" ref="O125:O129" si="75">+N125-C125</f>
        <v>0.19962960149772657</v>
      </c>
      <c r="P125" s="641">
        <f t="shared" ref="P125:P129" si="76">(1-(+N125/C125))*100</f>
        <v>-5.1717513341379862</v>
      </c>
      <c r="R125" s="619">
        <f t="shared" ref="R125:R129" si="77">+N125+(N125*$R$3)</f>
        <v>6.9013703225461347</v>
      </c>
      <c r="S125" s="619">
        <f t="shared" ref="S125:S129" si="78">+R125*0.7</f>
        <v>4.8309592257822942</v>
      </c>
      <c r="U125" s="638">
        <f t="shared" ref="U125:U129" si="79">+C125+(C125*$R$3)</f>
        <v>6.5619999999999994</v>
      </c>
      <c r="V125" s="638">
        <f t="shared" ref="V125:V129" si="80">+U125*0.7</f>
        <v>4.593399999999999</v>
      </c>
      <c r="W125" s="620">
        <f t="shared" ref="W125:W129" si="81">(+V125/U125)*100</f>
        <v>70</v>
      </c>
    </row>
    <row r="126" spans="2:23" ht="14.25">
      <c r="B126" s="95">
        <v>44768</v>
      </c>
      <c r="C126" s="640">
        <v>3.86</v>
      </c>
      <c r="H126" s="642">
        <f>+'BRL USD'!$U$330</f>
        <v>5.3490238031559239</v>
      </c>
      <c r="I126" s="642">
        <f>+RBOB!V347</f>
        <v>3.355</v>
      </c>
      <c r="J126" s="684">
        <f t="shared" si="70"/>
        <v>2.7549999999999999</v>
      </c>
      <c r="K126" s="618">
        <f t="shared" si="71"/>
        <v>0.72779386000000001</v>
      </c>
      <c r="L126" s="618">
        <f t="shared" si="72"/>
        <v>2.4021250000000001E-2</v>
      </c>
      <c r="M126" s="619">
        <f t="shared" si="73"/>
        <v>0.75181511000000001</v>
      </c>
      <c r="N126" s="619">
        <f t="shared" si="74"/>
        <v>4.0214769189622892</v>
      </c>
      <c r="O126" s="619">
        <f t="shared" si="75"/>
        <v>0.16147691896228933</v>
      </c>
      <c r="P126" s="641">
        <f t="shared" si="76"/>
        <v>-4.1833398694893553</v>
      </c>
      <c r="R126" s="619">
        <f t="shared" si="77"/>
        <v>6.8365107622358909</v>
      </c>
      <c r="S126" s="619">
        <f t="shared" si="78"/>
        <v>4.7855575335651235</v>
      </c>
      <c r="U126" s="638">
        <f t="shared" si="79"/>
        <v>6.5619999999999994</v>
      </c>
      <c r="V126" s="638">
        <f t="shared" si="80"/>
        <v>4.593399999999999</v>
      </c>
      <c r="W126" s="620">
        <f t="shared" si="81"/>
        <v>70</v>
      </c>
    </row>
    <row r="127" spans="2:23" ht="14.25">
      <c r="B127" s="95">
        <v>44769</v>
      </c>
      <c r="C127" s="640">
        <v>3.86</v>
      </c>
      <c r="H127" s="642">
        <f>+'BRL USD'!$U$330</f>
        <v>5.3490238031559239</v>
      </c>
      <c r="I127" s="642">
        <f>+RBOB!V348</f>
        <v>3.4287999999999998</v>
      </c>
      <c r="J127" s="618">
        <f t="shared" si="70"/>
        <v>2.8287999999999998</v>
      </c>
      <c r="K127" s="618">
        <f t="shared" si="71"/>
        <v>0.74728975360000005</v>
      </c>
      <c r="L127" s="618">
        <f t="shared" si="72"/>
        <v>2.4021250000000001E-2</v>
      </c>
      <c r="M127" s="619">
        <f t="shared" si="73"/>
        <v>0.77131100360000004</v>
      </c>
      <c r="N127" s="619">
        <f t="shared" si="74"/>
        <v>4.1257609178924843</v>
      </c>
      <c r="O127" s="619">
        <f t="shared" si="75"/>
        <v>0.26576091789248446</v>
      </c>
      <c r="P127" s="641">
        <f t="shared" si="76"/>
        <v>-6.8849978728622974</v>
      </c>
      <c r="R127" s="619">
        <f t="shared" si="77"/>
        <v>7.0137935604172235</v>
      </c>
      <c r="S127" s="619">
        <f t="shared" si="78"/>
        <v>4.9096554922920559</v>
      </c>
      <c r="U127" s="638">
        <f t="shared" si="79"/>
        <v>6.5619999999999994</v>
      </c>
      <c r="V127" s="638">
        <f t="shared" si="80"/>
        <v>4.593399999999999</v>
      </c>
      <c r="W127" s="620">
        <f t="shared" si="81"/>
        <v>70</v>
      </c>
    </row>
    <row r="128" spans="2:23" ht="14.25">
      <c r="B128" s="95">
        <v>44770</v>
      </c>
      <c r="C128" s="640">
        <v>3.86</v>
      </c>
      <c r="H128" s="642">
        <f>+'BRL USD'!$U$330</f>
        <v>5.3490238031559239</v>
      </c>
      <c r="I128" s="642">
        <f>+RBOB!V349</f>
        <v>3.4645999999999999</v>
      </c>
      <c r="J128" s="618">
        <f t="shared" si="70"/>
        <v>2.8645999999999998</v>
      </c>
      <c r="K128" s="618">
        <f t="shared" si="71"/>
        <v>0.75674711120000004</v>
      </c>
      <c r="L128" s="618">
        <f t="shared" si="72"/>
        <v>2.4021250000000001E-2</v>
      </c>
      <c r="M128" s="619">
        <f t="shared" si="73"/>
        <v>0.78076836120000004</v>
      </c>
      <c r="N128" s="619">
        <f t="shared" si="74"/>
        <v>4.176348548809842</v>
      </c>
      <c r="O128" s="619">
        <f t="shared" si="75"/>
        <v>0.31634854880984209</v>
      </c>
      <c r="P128" s="641">
        <f t="shared" si="76"/>
        <v>-8.1955582593223433</v>
      </c>
      <c r="R128" s="619">
        <f t="shared" si="77"/>
        <v>7.0997925329767311</v>
      </c>
      <c r="S128" s="619">
        <f t="shared" si="78"/>
        <v>4.9698547730837115</v>
      </c>
      <c r="U128" s="638">
        <f t="shared" si="79"/>
        <v>6.5619999999999994</v>
      </c>
      <c r="V128" s="638">
        <f t="shared" si="80"/>
        <v>4.593399999999999</v>
      </c>
      <c r="W128" s="620">
        <f t="shared" si="81"/>
        <v>70</v>
      </c>
    </row>
    <row r="129" spans="2:23" ht="14.25">
      <c r="B129" s="719">
        <v>44771</v>
      </c>
      <c r="C129" s="792">
        <v>3.71</v>
      </c>
      <c r="H129" s="642">
        <f>+'BRL USD'!$U$330</f>
        <v>5.3490238031559239</v>
      </c>
      <c r="I129" s="642">
        <f>+RBOB!V350</f>
        <v>3.4881000000000002</v>
      </c>
      <c r="J129" s="618">
        <f>+I129-0.5</f>
        <v>2.9881000000000002</v>
      </c>
      <c r="K129" s="618">
        <f t="shared" si="71"/>
        <v>0.7893723532000001</v>
      </c>
      <c r="L129" s="618">
        <f t="shared" si="72"/>
        <v>2.4021250000000001E-2</v>
      </c>
      <c r="M129" s="619">
        <f t="shared" si="73"/>
        <v>0.81339360320000009</v>
      </c>
      <c r="N129" s="619">
        <f t="shared" si="74"/>
        <v>4.3508617448515645</v>
      </c>
      <c r="O129" s="619">
        <f t="shared" si="75"/>
        <v>0.64086174485156455</v>
      </c>
      <c r="P129" s="641">
        <f t="shared" si="76"/>
        <v>-17.273901478478827</v>
      </c>
      <c r="R129" s="619">
        <f t="shared" si="77"/>
        <v>7.3964649662476596</v>
      </c>
      <c r="S129" s="619">
        <f t="shared" si="78"/>
        <v>5.1775254763733614</v>
      </c>
      <c r="U129" s="638">
        <f t="shared" si="79"/>
        <v>6.3070000000000004</v>
      </c>
      <c r="V129" s="638">
        <f t="shared" si="80"/>
        <v>4.4149000000000003</v>
      </c>
      <c r="W129" s="620">
        <f t="shared" si="81"/>
        <v>70</v>
      </c>
    </row>
    <row r="130" spans="2:23" ht="14.25">
      <c r="B130" s="683">
        <v>44774</v>
      </c>
      <c r="C130" s="640">
        <v>3.71</v>
      </c>
      <c r="H130" s="642">
        <f>+'BRL USD'!$U$330</f>
        <v>5.3490238031559239</v>
      </c>
      <c r="I130" s="642">
        <f>+RBOB!W351</f>
        <v>2.9981</v>
      </c>
      <c r="J130" s="618">
        <f t="shared" ref="J130:J140" si="82">+I130-0.5</f>
        <v>2.4981</v>
      </c>
      <c r="K130" s="618">
        <f t="shared" ref="K130:K140" si="83">(+J130*$K$30)/1000</f>
        <v>0.65992807320000013</v>
      </c>
      <c r="L130" s="618">
        <f t="shared" ref="L130:L140" si="84">((75/H130)+10)/1000</f>
        <v>2.4021250000000001E-2</v>
      </c>
      <c r="M130" s="619">
        <f t="shared" ref="M130:M140" si="85">+K130+L130</f>
        <v>0.68394932320000013</v>
      </c>
      <c r="N130" s="619">
        <f t="shared" ref="N130:N140" si="86">+M130*H130</f>
        <v>3.6584612099491847</v>
      </c>
      <c r="O130" s="619">
        <f t="shared" ref="O130:O140" si="87">+N130-C130</f>
        <v>-5.1538790050815297E-2</v>
      </c>
      <c r="P130" s="641">
        <f t="shared" ref="P130:P140" si="88">(1-(+N130/C130))*100</f>
        <v>1.3891857156553944</v>
      </c>
      <c r="R130" s="619">
        <f t="shared" ref="R130:R140" si="89">+N130+(N130*$R$3)</f>
        <v>6.2193840569136132</v>
      </c>
      <c r="S130" s="619">
        <f t="shared" ref="S130:S140" si="90">+R130*0.7</f>
        <v>4.3535688398395287</v>
      </c>
      <c r="U130" s="638">
        <f t="shared" ref="U130:U140" si="91">+C130+(C130*$R$3)</f>
        <v>6.3070000000000004</v>
      </c>
      <c r="V130" s="638">
        <f t="shared" ref="V130:V140" si="92">+U130*0.7</f>
        <v>4.4149000000000003</v>
      </c>
      <c r="W130" s="620">
        <f t="shared" ref="W130:W140" si="93">(+V130/U130)*100</f>
        <v>70</v>
      </c>
    </row>
    <row r="131" spans="2:23" ht="14.25">
      <c r="B131" s="95">
        <v>44775</v>
      </c>
      <c r="C131" s="640">
        <v>3.71</v>
      </c>
      <c r="H131" s="642">
        <f>+'BRL USD'!$U$330</f>
        <v>5.3490238031559239</v>
      </c>
      <c r="I131" s="642">
        <f>+RBOB!W352</f>
        <v>3.0567000000000002</v>
      </c>
      <c r="J131" s="618">
        <f t="shared" si="82"/>
        <v>2.5567000000000002</v>
      </c>
      <c r="K131" s="618">
        <f t="shared" si="83"/>
        <v>0.67540855240000008</v>
      </c>
      <c r="L131" s="618">
        <f t="shared" si="84"/>
        <v>2.4021250000000001E-2</v>
      </c>
      <c r="M131" s="619">
        <f t="shared" si="85"/>
        <v>0.69942980240000008</v>
      </c>
      <c r="N131" s="619">
        <f t="shared" si="86"/>
        <v>3.7412666616742447</v>
      </c>
      <c r="O131" s="619">
        <f t="shared" si="87"/>
        <v>3.1266661674244745E-2</v>
      </c>
      <c r="P131" s="641">
        <f t="shared" si="88"/>
        <v>-0.84276716103086624</v>
      </c>
      <c r="R131" s="619">
        <f t="shared" si="89"/>
        <v>6.3601533248462161</v>
      </c>
      <c r="S131" s="619">
        <f t="shared" si="90"/>
        <v>4.4521073273923513</v>
      </c>
      <c r="U131" s="638">
        <f t="shared" si="91"/>
        <v>6.3070000000000004</v>
      </c>
      <c r="V131" s="638">
        <f t="shared" si="92"/>
        <v>4.4149000000000003</v>
      </c>
      <c r="W131" s="620">
        <f t="shared" si="93"/>
        <v>70</v>
      </c>
    </row>
    <row r="132" spans="2:23" ht="14.25">
      <c r="B132" s="95">
        <v>44776</v>
      </c>
      <c r="C132" s="640">
        <v>3.71</v>
      </c>
      <c r="H132" s="642">
        <f>+'BRL USD'!$U$330</f>
        <v>5.3490238031559239</v>
      </c>
      <c r="I132" s="642">
        <f>+RBOB!W353</f>
        <v>2.9121999999999999</v>
      </c>
      <c r="J132" s="618">
        <f t="shared" si="82"/>
        <v>2.4121999999999999</v>
      </c>
      <c r="K132" s="618">
        <f t="shared" si="83"/>
        <v>0.63723569840000005</v>
      </c>
      <c r="L132" s="618">
        <f t="shared" si="84"/>
        <v>2.4021250000000001E-2</v>
      </c>
      <c r="M132" s="619">
        <f t="shared" si="85"/>
        <v>0.66125694840000004</v>
      </c>
      <c r="N132" s="619">
        <f t="shared" si="86"/>
        <v>3.5370791569938489</v>
      </c>
      <c r="O132" s="619">
        <f t="shared" si="87"/>
        <v>-0.17292084300615107</v>
      </c>
      <c r="P132" s="641">
        <f t="shared" si="88"/>
        <v>4.6609391645862868</v>
      </c>
      <c r="R132" s="619">
        <f t="shared" si="89"/>
        <v>6.0130345668895426</v>
      </c>
      <c r="S132" s="619">
        <f t="shared" si="90"/>
        <v>4.2091241968226791</v>
      </c>
      <c r="U132" s="638">
        <f t="shared" si="91"/>
        <v>6.3070000000000004</v>
      </c>
      <c r="V132" s="638">
        <f t="shared" si="92"/>
        <v>4.4149000000000003</v>
      </c>
      <c r="W132" s="620">
        <f t="shared" si="93"/>
        <v>70</v>
      </c>
    </row>
    <row r="133" spans="2:23" ht="14.25">
      <c r="B133" s="95">
        <v>44777</v>
      </c>
      <c r="C133" s="640">
        <v>3.71</v>
      </c>
      <c r="H133" s="642">
        <f>+'BRL USD'!$U$330</f>
        <v>5.3490238031559239</v>
      </c>
      <c r="I133" s="642">
        <f>+RBOB!W354</f>
        <v>2.7934999999999999</v>
      </c>
      <c r="J133" s="618">
        <f t="shared" si="82"/>
        <v>2.2934999999999999</v>
      </c>
      <c r="K133" s="618">
        <f t="shared" si="83"/>
        <v>0.60587848200000005</v>
      </c>
      <c r="L133" s="618">
        <f t="shared" si="84"/>
        <v>2.4021250000000001E-2</v>
      </c>
      <c r="M133" s="619">
        <f t="shared" si="85"/>
        <v>0.62989973200000005</v>
      </c>
      <c r="N133" s="619">
        <f t="shared" si="86"/>
        <v>3.3693486600695373</v>
      </c>
      <c r="O133" s="619">
        <f t="shared" si="87"/>
        <v>-0.3406513399304627</v>
      </c>
      <c r="P133" s="641">
        <f t="shared" si="88"/>
        <v>9.1819768175326892</v>
      </c>
      <c r="R133" s="619">
        <f t="shared" si="89"/>
        <v>5.727892722118213</v>
      </c>
      <c r="S133" s="619">
        <f t="shared" si="90"/>
        <v>4.0095249054827491</v>
      </c>
      <c r="U133" s="638">
        <f t="shared" si="91"/>
        <v>6.3070000000000004</v>
      </c>
      <c r="V133" s="638">
        <f t="shared" si="92"/>
        <v>4.4149000000000003</v>
      </c>
      <c r="W133" s="620">
        <f t="shared" si="93"/>
        <v>70</v>
      </c>
    </row>
    <row r="134" spans="2:23" ht="14.25">
      <c r="B134" s="95">
        <v>44778</v>
      </c>
      <c r="C134" s="640">
        <v>3.71</v>
      </c>
      <c r="H134" s="642">
        <f>+'BRL USD'!$U$330</f>
        <v>5.3490238031559239</v>
      </c>
      <c r="I134" s="642">
        <f>+RBOB!W355</f>
        <v>2.8555999999999999</v>
      </c>
      <c r="J134" s="618">
        <f t="shared" si="82"/>
        <v>2.3555999999999999</v>
      </c>
      <c r="K134" s="618">
        <f t="shared" si="83"/>
        <v>0.6222835632</v>
      </c>
      <c r="L134" s="618">
        <f t="shared" si="84"/>
        <v>2.4021250000000001E-2</v>
      </c>
      <c r="M134" s="619">
        <f t="shared" si="85"/>
        <v>0.64630481319999999</v>
      </c>
      <c r="N134" s="619">
        <f t="shared" si="86"/>
        <v>3.4570998299010429</v>
      </c>
      <c r="O134" s="619">
        <f t="shared" si="87"/>
        <v>-0.25290017009895704</v>
      </c>
      <c r="P134" s="641">
        <f t="shared" si="88"/>
        <v>6.8167161751740419</v>
      </c>
      <c r="R134" s="619">
        <f t="shared" si="89"/>
        <v>5.8770697108317727</v>
      </c>
      <c r="S134" s="619">
        <f t="shared" si="90"/>
        <v>4.1139487975822409</v>
      </c>
      <c r="U134" s="638">
        <f t="shared" si="91"/>
        <v>6.3070000000000004</v>
      </c>
      <c r="V134" s="638">
        <f t="shared" si="92"/>
        <v>4.4149000000000003</v>
      </c>
      <c r="W134" s="620">
        <f t="shared" si="93"/>
        <v>70</v>
      </c>
    </row>
    <row r="135" spans="2:23" ht="14.25">
      <c r="B135" s="95">
        <v>44781</v>
      </c>
      <c r="C135" s="640">
        <v>3.71</v>
      </c>
      <c r="H135" s="642">
        <f>+'BRL USD'!$U$330</f>
        <v>5.3490238031559239</v>
      </c>
      <c r="I135" s="642">
        <f>+RBOB!W356</f>
        <v>2.8862000000000001</v>
      </c>
      <c r="J135" s="618">
        <f t="shared" si="82"/>
        <v>2.3862000000000001</v>
      </c>
      <c r="K135" s="618">
        <f t="shared" si="83"/>
        <v>0.63036722640000009</v>
      </c>
      <c r="L135" s="618">
        <f t="shared" si="84"/>
        <v>2.4021250000000001E-2</v>
      </c>
      <c r="M135" s="619">
        <f t="shared" si="85"/>
        <v>0.65438847640000009</v>
      </c>
      <c r="N135" s="619">
        <f t="shared" si="86"/>
        <v>3.5003395367745389</v>
      </c>
      <c r="O135" s="619">
        <f t="shared" si="87"/>
        <v>-0.20966046322546106</v>
      </c>
      <c r="P135" s="641">
        <f t="shared" si="88"/>
        <v>5.6512254238668795</v>
      </c>
      <c r="R135" s="619">
        <f t="shared" si="89"/>
        <v>5.9505772125167162</v>
      </c>
      <c r="S135" s="619">
        <f t="shared" si="90"/>
        <v>4.165404048761701</v>
      </c>
      <c r="U135" s="638">
        <f t="shared" si="91"/>
        <v>6.3070000000000004</v>
      </c>
      <c r="V135" s="638">
        <f t="shared" si="92"/>
        <v>4.4149000000000003</v>
      </c>
      <c r="W135" s="620">
        <f t="shared" si="93"/>
        <v>70</v>
      </c>
    </row>
    <row r="136" spans="2:23" ht="14.25">
      <c r="B136" s="95">
        <v>44782</v>
      </c>
      <c r="C136" s="640">
        <v>3.71</v>
      </c>
      <c r="H136" s="642">
        <f>+'BRL USD'!$U$330</f>
        <v>5.3490238031559239</v>
      </c>
      <c r="I136" s="642">
        <f>+RBOB!W357</f>
        <v>2.9601999999999999</v>
      </c>
      <c r="J136" s="618">
        <f t="shared" si="82"/>
        <v>2.4601999999999999</v>
      </c>
      <c r="K136" s="618">
        <f t="shared" si="83"/>
        <v>0.64991595440000005</v>
      </c>
      <c r="L136" s="618">
        <f t="shared" si="84"/>
        <v>2.4021250000000001E-2</v>
      </c>
      <c r="M136" s="619">
        <f t="shared" si="85"/>
        <v>0.67393720440000005</v>
      </c>
      <c r="N136" s="619">
        <f t="shared" si="86"/>
        <v>3.6049061481679594</v>
      </c>
      <c r="O136" s="619">
        <f t="shared" si="87"/>
        <v>-0.10509385183204056</v>
      </c>
      <c r="P136" s="641">
        <f t="shared" si="88"/>
        <v>2.832718378222121</v>
      </c>
      <c r="R136" s="619">
        <f t="shared" si="89"/>
        <v>6.1283404518855313</v>
      </c>
      <c r="S136" s="619">
        <f t="shared" si="90"/>
        <v>4.2898383163198712</v>
      </c>
      <c r="U136" s="638">
        <f t="shared" si="91"/>
        <v>6.3070000000000004</v>
      </c>
      <c r="V136" s="638">
        <f t="shared" si="92"/>
        <v>4.4149000000000003</v>
      </c>
      <c r="W136" s="620">
        <f t="shared" si="93"/>
        <v>70</v>
      </c>
    </row>
    <row r="137" spans="2:23" ht="14.25">
      <c r="B137" s="95">
        <v>44783</v>
      </c>
      <c r="C137" s="640">
        <v>3.71</v>
      </c>
      <c r="H137" s="642">
        <f>+'BRL USD'!$U$330</f>
        <v>5.3490238031559239</v>
      </c>
      <c r="I137" s="642">
        <f>+RBOB!W358</f>
        <v>3.0703</v>
      </c>
      <c r="J137" s="618">
        <f t="shared" si="82"/>
        <v>2.5703</v>
      </c>
      <c r="K137" s="618">
        <f t="shared" si="83"/>
        <v>0.67900129160000011</v>
      </c>
      <c r="L137" s="618">
        <f t="shared" si="84"/>
        <v>2.4021250000000001E-2</v>
      </c>
      <c r="M137" s="619">
        <f t="shared" si="85"/>
        <v>0.70302254160000011</v>
      </c>
      <c r="N137" s="619">
        <f t="shared" si="86"/>
        <v>3.7604843091735765</v>
      </c>
      <c r="O137" s="619">
        <f t="shared" si="87"/>
        <v>5.0484309173576492E-2</v>
      </c>
      <c r="P137" s="641">
        <f t="shared" si="88"/>
        <v>-1.360763050500724</v>
      </c>
      <c r="R137" s="619">
        <f t="shared" si="89"/>
        <v>6.3928233255950797</v>
      </c>
      <c r="S137" s="619">
        <f t="shared" si="90"/>
        <v>4.4749763279165551</v>
      </c>
      <c r="U137" s="638">
        <f t="shared" si="91"/>
        <v>6.3070000000000004</v>
      </c>
      <c r="V137" s="638">
        <f t="shared" si="92"/>
        <v>4.4149000000000003</v>
      </c>
      <c r="W137" s="620">
        <f t="shared" si="93"/>
        <v>70</v>
      </c>
    </row>
    <row r="138" spans="2:23" ht="14.25">
      <c r="B138" s="95">
        <v>44784</v>
      </c>
      <c r="C138" s="640">
        <v>3.71</v>
      </c>
      <c r="H138" s="642">
        <f>+'BRL USD'!$U$330</f>
        <v>5.3490238031559239</v>
      </c>
      <c r="I138" s="642">
        <f>+RBOB!W359</f>
        <v>3.0714999999999999</v>
      </c>
      <c r="J138" s="618">
        <f t="shared" si="82"/>
        <v>2.5714999999999999</v>
      </c>
      <c r="K138" s="618">
        <f t="shared" si="83"/>
        <v>0.67931829799999999</v>
      </c>
      <c r="L138" s="618">
        <f t="shared" si="84"/>
        <v>2.4021250000000001E-2</v>
      </c>
      <c r="M138" s="619">
        <f t="shared" si="85"/>
        <v>0.70333954799999998</v>
      </c>
      <c r="N138" s="619">
        <f t="shared" si="86"/>
        <v>3.7621799839529282</v>
      </c>
      <c r="O138" s="619">
        <f t="shared" si="87"/>
        <v>5.2179983952928222E-2</v>
      </c>
      <c r="P138" s="641">
        <f t="shared" si="88"/>
        <v>-1.4064685701597801</v>
      </c>
      <c r="R138" s="619">
        <f t="shared" si="89"/>
        <v>6.3957059727199779</v>
      </c>
      <c r="S138" s="619">
        <f t="shared" si="90"/>
        <v>4.4769941809039846</v>
      </c>
      <c r="U138" s="638">
        <f t="shared" si="91"/>
        <v>6.3070000000000004</v>
      </c>
      <c r="V138" s="638">
        <f t="shared" si="92"/>
        <v>4.4149000000000003</v>
      </c>
      <c r="W138" s="620">
        <f t="shared" si="93"/>
        <v>70</v>
      </c>
    </row>
    <row r="139" spans="2:23" ht="14.25">
      <c r="B139" s="95">
        <v>44785</v>
      </c>
      <c r="C139" s="640">
        <v>3.71</v>
      </c>
      <c r="H139" s="642">
        <f>+'BRL USD'!$U$330</f>
        <v>5.3490238031559239</v>
      </c>
      <c r="I139" s="642">
        <f>+RBOB!W360</f>
        <v>3.0459999999999998</v>
      </c>
      <c r="J139" s="618">
        <f t="shared" si="82"/>
        <v>2.5459999999999998</v>
      </c>
      <c r="K139" s="618">
        <f t="shared" si="83"/>
        <v>0.67258191199999995</v>
      </c>
      <c r="L139" s="618">
        <f t="shared" si="84"/>
        <v>2.4021250000000001E-2</v>
      </c>
      <c r="M139" s="619">
        <f t="shared" si="85"/>
        <v>0.69660316199999994</v>
      </c>
      <c r="N139" s="619">
        <f t="shared" si="86"/>
        <v>3.7261468948916816</v>
      </c>
      <c r="O139" s="619">
        <f t="shared" si="87"/>
        <v>1.614689489168164E-2</v>
      </c>
      <c r="P139" s="641">
        <f t="shared" si="88"/>
        <v>-0.4352262774038218</v>
      </c>
      <c r="R139" s="619">
        <f t="shared" si="89"/>
        <v>6.3344497213158579</v>
      </c>
      <c r="S139" s="619">
        <f t="shared" si="90"/>
        <v>4.4341148049211005</v>
      </c>
      <c r="U139" s="638">
        <f t="shared" si="91"/>
        <v>6.3070000000000004</v>
      </c>
      <c r="V139" s="638">
        <f t="shared" si="92"/>
        <v>4.4149000000000003</v>
      </c>
      <c r="W139" s="620">
        <f t="shared" si="93"/>
        <v>70</v>
      </c>
    </row>
    <row r="140" spans="2:23" ht="14.25">
      <c r="B140" s="95">
        <v>44788</v>
      </c>
      <c r="C140" s="640">
        <v>3.71</v>
      </c>
      <c r="H140" s="642">
        <f>+'BRL USD'!$U$330</f>
        <v>5.3490238031559239</v>
      </c>
      <c r="I140" s="642">
        <f>+RBOB!W361</f>
        <v>2.9517000000000002</v>
      </c>
      <c r="J140" s="618">
        <f t="shared" si="82"/>
        <v>2.4517000000000002</v>
      </c>
      <c r="K140" s="618">
        <f t="shared" si="83"/>
        <v>0.64767049240000019</v>
      </c>
      <c r="L140" s="618">
        <f t="shared" si="84"/>
        <v>2.4021250000000001E-2</v>
      </c>
      <c r="M140" s="619">
        <f t="shared" si="85"/>
        <v>0.67169174240000018</v>
      </c>
      <c r="N140" s="619">
        <f t="shared" si="86"/>
        <v>3.5928951184808779</v>
      </c>
      <c r="O140" s="619">
        <f t="shared" si="87"/>
        <v>-0.11710488151912202</v>
      </c>
      <c r="P140" s="641">
        <f t="shared" si="88"/>
        <v>3.1564658091407516</v>
      </c>
      <c r="R140" s="619">
        <f t="shared" si="89"/>
        <v>6.1079217014174922</v>
      </c>
      <c r="S140" s="619">
        <f t="shared" si="90"/>
        <v>4.2755451909922444</v>
      </c>
      <c r="U140" s="638">
        <f t="shared" si="91"/>
        <v>6.3070000000000004</v>
      </c>
      <c r="V140" s="638">
        <f t="shared" si="92"/>
        <v>4.4149000000000003</v>
      </c>
      <c r="W140" s="620">
        <f t="shared" si="93"/>
        <v>70</v>
      </c>
    </row>
    <row r="141" spans="2:23" ht="14.25">
      <c r="B141" s="719">
        <v>44789</v>
      </c>
      <c r="C141" s="791">
        <v>3.53</v>
      </c>
      <c r="H141" s="642">
        <f>+'BRL USD'!$U$330</f>
        <v>5.3490238031559239</v>
      </c>
      <c r="I141" s="642">
        <f>+RBOB!W362</f>
        <v>2.9007000000000001</v>
      </c>
      <c r="J141" s="618">
        <f t="shared" ref="J141:J163" si="94">+I141-0.5</f>
        <v>2.4007000000000001</v>
      </c>
      <c r="K141" s="618">
        <f t="shared" ref="K141:K163" si="95">(+J141*$K$30)/1000</f>
        <v>0.63419772040000011</v>
      </c>
      <c r="L141" s="618">
        <f t="shared" ref="L141:L163" si="96">((75/H141)+10)/1000</f>
        <v>2.4021250000000001E-2</v>
      </c>
      <c r="M141" s="619">
        <f t="shared" ref="M141:M163" si="97">+K141+L141</f>
        <v>0.6582189704000001</v>
      </c>
      <c r="N141" s="619">
        <f t="shared" ref="N141:N163" si="98">+M141*H141</f>
        <v>3.5208289403583852</v>
      </c>
      <c r="O141" s="619">
        <f t="shared" ref="O141:O163" si="99">+N141-C141</f>
        <v>-9.1710596416145762E-3</v>
      </c>
      <c r="P141" s="641">
        <f t="shared" ref="P141:P163" si="100">(1-(+N141/C141))*100</f>
        <v>0.25980338928086599</v>
      </c>
      <c r="R141" s="619">
        <f t="shared" ref="R141:R163" si="101">+N141+(N141*$R$3)</f>
        <v>5.9854091986092541</v>
      </c>
      <c r="S141" s="619">
        <f t="shared" ref="S141:S163" si="102">+R141*0.7</f>
        <v>4.1897864390264781</v>
      </c>
      <c r="U141" s="638">
        <f t="shared" ref="U141:U163" si="103">+C141+(C141*$R$3)</f>
        <v>6.0009999999999994</v>
      </c>
      <c r="V141" s="638">
        <f t="shared" ref="V141:V163" si="104">+U141*0.7</f>
        <v>4.2006999999999994</v>
      </c>
      <c r="W141" s="620">
        <f t="shared" ref="W141:W163" si="105">(+V141/U141)*100</f>
        <v>70</v>
      </c>
    </row>
    <row r="142" spans="2:23" ht="14.25">
      <c r="B142" s="95">
        <v>44790</v>
      </c>
      <c r="C142" s="607">
        <v>3.53</v>
      </c>
      <c r="H142" s="642">
        <f>+'BRL USD'!$U$330</f>
        <v>5.3490238031559239</v>
      </c>
      <c r="I142" s="642">
        <f>+RBOB!W363</f>
        <v>2.9344999999999999</v>
      </c>
      <c r="J142" s="618">
        <f t="shared" si="94"/>
        <v>2.4344999999999999</v>
      </c>
      <c r="K142" s="618">
        <f t="shared" si="95"/>
        <v>0.64312673400000009</v>
      </c>
      <c r="L142" s="618">
        <f t="shared" si="96"/>
        <v>2.4021250000000001E-2</v>
      </c>
      <c r="M142" s="619">
        <f t="shared" si="97"/>
        <v>0.66714798400000008</v>
      </c>
      <c r="N142" s="619">
        <f t="shared" si="98"/>
        <v>3.5685904466434879</v>
      </c>
      <c r="O142" s="619">
        <f t="shared" si="99"/>
        <v>3.8590446643488097E-2</v>
      </c>
      <c r="P142" s="641">
        <f t="shared" si="100"/>
        <v>-1.0932137859344992</v>
      </c>
      <c r="R142" s="619">
        <f t="shared" si="101"/>
        <v>6.0666037592939297</v>
      </c>
      <c r="S142" s="619">
        <f t="shared" si="102"/>
        <v>4.2466226315057503</v>
      </c>
      <c r="U142" s="638">
        <f t="shared" si="103"/>
        <v>6.0009999999999994</v>
      </c>
      <c r="V142" s="638">
        <f t="shared" si="104"/>
        <v>4.2006999999999994</v>
      </c>
      <c r="W142" s="620">
        <f t="shared" si="105"/>
        <v>70</v>
      </c>
    </row>
    <row r="143" spans="2:23" ht="14.25">
      <c r="B143" s="95">
        <v>44791</v>
      </c>
      <c r="C143" s="607">
        <v>3.53</v>
      </c>
      <c r="H143" s="642">
        <f>+'BRL USD'!$U$330</f>
        <v>5.3490238031559239</v>
      </c>
      <c r="I143" s="642">
        <f>+RBOB!W364</f>
        <v>3.0261</v>
      </c>
      <c r="J143" s="618">
        <f t="shared" si="94"/>
        <v>2.5261</v>
      </c>
      <c r="K143" s="618">
        <f t="shared" si="95"/>
        <v>0.66732488919999999</v>
      </c>
      <c r="L143" s="618">
        <f t="shared" si="96"/>
        <v>2.4021250000000001E-2</v>
      </c>
      <c r="M143" s="619">
        <f t="shared" si="97"/>
        <v>0.69134613919999999</v>
      </c>
      <c r="N143" s="619">
        <f t="shared" si="98"/>
        <v>3.6980269548007487</v>
      </c>
      <c r="O143" s="619">
        <f t="shared" si="99"/>
        <v>0.16802695480074892</v>
      </c>
      <c r="P143" s="641">
        <f t="shared" si="100"/>
        <v>-4.7599703909560587</v>
      </c>
      <c r="R143" s="619">
        <f t="shared" si="101"/>
        <v>6.2866458231612725</v>
      </c>
      <c r="S143" s="619">
        <f t="shared" si="102"/>
        <v>4.4006520762128902</v>
      </c>
      <c r="U143" s="638">
        <f t="shared" si="103"/>
        <v>6.0009999999999994</v>
      </c>
      <c r="V143" s="638">
        <f t="shared" si="104"/>
        <v>4.2006999999999994</v>
      </c>
      <c r="W143" s="620">
        <f t="shared" si="105"/>
        <v>70</v>
      </c>
    </row>
    <row r="144" spans="2:23" ht="14.25">
      <c r="B144" s="95">
        <v>44792</v>
      </c>
      <c r="C144" s="607">
        <v>3.53</v>
      </c>
      <c r="H144" s="642">
        <f>+'BRL USD'!$U$330</f>
        <v>5.3490238031559239</v>
      </c>
      <c r="I144" s="642">
        <f>+RBOB!W365</f>
        <v>3.0175000000000001</v>
      </c>
      <c r="J144" s="618">
        <f t="shared" si="94"/>
        <v>2.5175000000000001</v>
      </c>
      <c r="K144" s="618">
        <f t="shared" si="95"/>
        <v>0.66505301000000006</v>
      </c>
      <c r="L144" s="618">
        <f t="shared" si="96"/>
        <v>2.4021250000000001E-2</v>
      </c>
      <c r="M144" s="619">
        <f t="shared" si="97"/>
        <v>0.68907426000000005</v>
      </c>
      <c r="N144" s="619">
        <f t="shared" si="98"/>
        <v>3.6858746188820541</v>
      </c>
      <c r="O144" s="619">
        <f t="shared" si="99"/>
        <v>0.15587461888205434</v>
      </c>
      <c r="P144" s="641">
        <f t="shared" si="100"/>
        <v>-4.4157115830610216</v>
      </c>
      <c r="R144" s="619">
        <f t="shared" si="101"/>
        <v>6.2659868520994912</v>
      </c>
      <c r="S144" s="619">
        <f t="shared" si="102"/>
        <v>4.3861907964696432</v>
      </c>
      <c r="U144" s="638">
        <f t="shared" si="103"/>
        <v>6.0009999999999994</v>
      </c>
      <c r="V144" s="638">
        <f t="shared" si="104"/>
        <v>4.2006999999999994</v>
      </c>
      <c r="W144" s="620">
        <f t="shared" si="105"/>
        <v>70</v>
      </c>
    </row>
    <row r="145" spans="2:23" ht="14.25">
      <c r="B145" s="95">
        <v>44795</v>
      </c>
      <c r="C145" s="607">
        <v>3.53</v>
      </c>
      <c r="H145" s="642">
        <f>+'BRL USD'!$U$330</f>
        <v>5.3490238031559239</v>
      </c>
      <c r="I145" s="642">
        <f>+RBOB!W366</f>
        <v>2.8912</v>
      </c>
      <c r="J145" s="618">
        <f t="shared" si="94"/>
        <v>2.3912</v>
      </c>
      <c r="K145" s="618">
        <f t="shared" si="95"/>
        <v>0.63168808640000007</v>
      </c>
      <c r="L145" s="618">
        <f t="shared" si="96"/>
        <v>2.4021250000000001E-2</v>
      </c>
      <c r="M145" s="619">
        <f t="shared" si="97"/>
        <v>0.65570933640000006</v>
      </c>
      <c r="N145" s="619">
        <f t="shared" si="98"/>
        <v>3.5074048483551752</v>
      </c>
      <c r="O145" s="619">
        <f t="shared" si="99"/>
        <v>-2.2595151644824618E-2</v>
      </c>
      <c r="P145" s="641">
        <f t="shared" si="100"/>
        <v>0.64008928172307744</v>
      </c>
      <c r="R145" s="619">
        <f t="shared" si="101"/>
        <v>5.9625882422037977</v>
      </c>
      <c r="S145" s="619">
        <f t="shared" si="102"/>
        <v>4.1738117695426578</v>
      </c>
      <c r="U145" s="638">
        <f t="shared" si="103"/>
        <v>6.0009999999999994</v>
      </c>
      <c r="V145" s="638">
        <f t="shared" si="104"/>
        <v>4.2006999999999994</v>
      </c>
      <c r="W145" s="620">
        <f t="shared" si="105"/>
        <v>70</v>
      </c>
    </row>
    <row r="146" spans="2:23" ht="14.25">
      <c r="B146" s="95">
        <v>44796</v>
      </c>
      <c r="C146" s="607">
        <v>3.53</v>
      </c>
      <c r="H146" s="642">
        <f>+'BRL USD'!$U$330</f>
        <v>5.3490238031559239</v>
      </c>
      <c r="I146" s="642">
        <f>+RBOB!W367</f>
        <v>2.9329999999999998</v>
      </c>
      <c r="J146" s="618">
        <f t="shared" si="94"/>
        <v>2.4329999999999998</v>
      </c>
      <c r="K146" s="618">
        <f t="shared" si="95"/>
        <v>0.64273047600000011</v>
      </c>
      <c r="L146" s="618">
        <f t="shared" si="96"/>
        <v>2.4021250000000001E-2</v>
      </c>
      <c r="M146" s="619">
        <f t="shared" si="97"/>
        <v>0.6667517260000001</v>
      </c>
      <c r="N146" s="619">
        <f t="shared" si="98"/>
        <v>3.5664708531692968</v>
      </c>
      <c r="O146" s="619">
        <f t="shared" si="99"/>
        <v>3.6470853169296991E-2</v>
      </c>
      <c r="P146" s="641">
        <f t="shared" si="100"/>
        <v>-1.0331686450225863</v>
      </c>
      <c r="R146" s="619">
        <f t="shared" si="101"/>
        <v>6.0630004503878041</v>
      </c>
      <c r="S146" s="619">
        <f t="shared" si="102"/>
        <v>4.2441003152714627</v>
      </c>
      <c r="U146" s="638">
        <f t="shared" si="103"/>
        <v>6.0009999999999994</v>
      </c>
      <c r="V146" s="638">
        <f t="shared" si="104"/>
        <v>4.2006999999999994</v>
      </c>
      <c r="W146" s="620">
        <f t="shared" si="105"/>
        <v>70</v>
      </c>
    </row>
    <row r="147" spans="2:23" ht="14.25">
      <c r="B147" s="95">
        <v>44797</v>
      </c>
      <c r="C147" s="607">
        <v>3.53</v>
      </c>
      <c r="H147" s="642">
        <f>+'BRL USD'!$U$330</f>
        <v>5.3490238031559239</v>
      </c>
      <c r="I147" s="642">
        <f>+RBOB!W368</f>
        <v>2.8007</v>
      </c>
      <c r="J147" s="618">
        <f t="shared" si="94"/>
        <v>2.3007</v>
      </c>
      <c r="K147" s="618">
        <f t="shared" si="95"/>
        <v>0.60778052039999997</v>
      </c>
      <c r="L147" s="618">
        <f t="shared" si="96"/>
        <v>2.4021250000000001E-2</v>
      </c>
      <c r="M147" s="619">
        <f t="shared" si="97"/>
        <v>0.63180177039999996</v>
      </c>
      <c r="N147" s="619">
        <f t="shared" si="98"/>
        <v>3.3795227087456534</v>
      </c>
      <c r="O147" s="619">
        <f t="shared" si="99"/>
        <v>-0.15047729125434639</v>
      </c>
      <c r="P147" s="641">
        <f t="shared" si="100"/>
        <v>4.2628127834092417</v>
      </c>
      <c r="R147" s="619">
        <f t="shared" si="101"/>
        <v>5.7451886048676108</v>
      </c>
      <c r="S147" s="619">
        <f t="shared" si="102"/>
        <v>4.0216320234073271</v>
      </c>
      <c r="U147" s="638">
        <f t="shared" si="103"/>
        <v>6.0009999999999994</v>
      </c>
      <c r="V147" s="638">
        <f t="shared" si="104"/>
        <v>4.2006999999999994</v>
      </c>
      <c r="W147" s="620">
        <f t="shared" si="105"/>
        <v>70</v>
      </c>
    </row>
    <row r="148" spans="2:23" ht="14.25">
      <c r="B148" s="95">
        <v>44798</v>
      </c>
      <c r="C148" s="607">
        <v>3.53</v>
      </c>
      <c r="H148" s="642">
        <f>+'BRL USD'!$U$330</f>
        <v>5.3490238031559239</v>
      </c>
      <c r="I148" s="642">
        <f>+RBOB!W369</f>
        <v>2.8121</v>
      </c>
      <c r="J148" s="618">
        <f t="shared" si="94"/>
        <v>2.3121</v>
      </c>
      <c r="K148" s="618">
        <f t="shared" si="95"/>
        <v>0.61079208120000006</v>
      </c>
      <c r="L148" s="618">
        <f t="shared" si="96"/>
        <v>2.4021250000000001E-2</v>
      </c>
      <c r="M148" s="619">
        <f t="shared" si="97"/>
        <v>0.63481333120000005</v>
      </c>
      <c r="N148" s="619">
        <f t="shared" si="98"/>
        <v>3.3956316191495053</v>
      </c>
      <c r="O148" s="619">
        <f t="shared" si="99"/>
        <v>-0.13436838085049452</v>
      </c>
      <c r="P148" s="641">
        <f t="shared" si="100"/>
        <v>3.8064697124785996</v>
      </c>
      <c r="R148" s="619">
        <f t="shared" si="101"/>
        <v>5.7725737525541589</v>
      </c>
      <c r="S148" s="619">
        <f t="shared" si="102"/>
        <v>4.0408016267879114</v>
      </c>
      <c r="U148" s="638">
        <f t="shared" si="103"/>
        <v>6.0009999999999994</v>
      </c>
      <c r="V148" s="638">
        <f t="shared" si="104"/>
        <v>4.2006999999999994</v>
      </c>
      <c r="W148" s="620">
        <f t="shared" si="105"/>
        <v>70</v>
      </c>
    </row>
    <row r="149" spans="2:23" ht="14.25">
      <c r="B149" s="95">
        <v>44799</v>
      </c>
      <c r="C149" s="607">
        <v>3.53</v>
      </c>
      <c r="H149" s="642">
        <f>+'BRL USD'!$U$330</f>
        <v>5.3490238031559239</v>
      </c>
      <c r="I149" s="642">
        <f>+RBOB!W370</f>
        <v>2.8513000000000002</v>
      </c>
      <c r="J149" s="618">
        <f t="shared" si="94"/>
        <v>2.3513000000000002</v>
      </c>
      <c r="K149" s="618">
        <f t="shared" si="95"/>
        <v>0.62114762360000009</v>
      </c>
      <c r="L149" s="618">
        <f t="shared" si="96"/>
        <v>2.4021250000000001E-2</v>
      </c>
      <c r="M149" s="619">
        <f t="shared" si="97"/>
        <v>0.64516887360000008</v>
      </c>
      <c r="N149" s="619">
        <f t="shared" si="98"/>
        <v>3.4510236619416959</v>
      </c>
      <c r="O149" s="619">
        <f t="shared" si="99"/>
        <v>-7.8976338058303952E-2</v>
      </c>
      <c r="P149" s="641">
        <f t="shared" si="100"/>
        <v>2.2372900299802767</v>
      </c>
      <c r="R149" s="619">
        <f t="shared" si="101"/>
        <v>5.8667402253008829</v>
      </c>
      <c r="S149" s="619">
        <f t="shared" si="102"/>
        <v>4.1067181577106178</v>
      </c>
      <c r="U149" s="638">
        <f t="shared" si="103"/>
        <v>6.0009999999999994</v>
      </c>
      <c r="V149" s="638">
        <f t="shared" si="104"/>
        <v>4.2006999999999994</v>
      </c>
      <c r="W149" s="620">
        <f t="shared" si="105"/>
        <v>70</v>
      </c>
    </row>
    <row r="150" spans="2:23" ht="14.25">
      <c r="B150" s="95">
        <v>44802</v>
      </c>
      <c r="C150" s="607">
        <v>3.53</v>
      </c>
      <c r="H150" s="642">
        <f>+'BRL USD'!$U$330</f>
        <v>5.3490238031559239</v>
      </c>
      <c r="I150" s="642">
        <f>+RBOB!W371</f>
        <v>2.8776000000000002</v>
      </c>
      <c r="J150" s="618">
        <f t="shared" si="94"/>
        <v>2.3776000000000002</v>
      </c>
      <c r="K150" s="618">
        <f t="shared" si="95"/>
        <v>0.62809534720000015</v>
      </c>
      <c r="L150" s="618">
        <f t="shared" si="96"/>
        <v>2.4021250000000001E-2</v>
      </c>
      <c r="M150" s="619">
        <f t="shared" si="97"/>
        <v>0.65211659720000015</v>
      </c>
      <c r="N150" s="619">
        <f t="shared" si="98"/>
        <v>3.4881872008558443</v>
      </c>
      <c r="O150" s="619">
        <f t="shared" si="99"/>
        <v>-4.1812799144155477E-2</v>
      </c>
      <c r="P150" s="641">
        <f t="shared" si="100"/>
        <v>1.1844985593245205</v>
      </c>
      <c r="R150" s="619">
        <f t="shared" si="101"/>
        <v>5.929918241454935</v>
      </c>
      <c r="S150" s="619">
        <f t="shared" si="102"/>
        <v>4.1509427690184539</v>
      </c>
      <c r="U150" s="638">
        <f t="shared" si="103"/>
        <v>6.0009999999999994</v>
      </c>
      <c r="V150" s="638">
        <f t="shared" si="104"/>
        <v>4.2006999999999994</v>
      </c>
      <c r="W150" s="620">
        <f t="shared" si="105"/>
        <v>70</v>
      </c>
    </row>
    <row r="151" spans="2:23" ht="14.25">
      <c r="B151" s="95">
        <v>44803</v>
      </c>
      <c r="C151" s="607">
        <v>3.53</v>
      </c>
      <c r="H151" s="642">
        <f>+'BRL USD'!$U$330</f>
        <v>5.3490238031559239</v>
      </c>
      <c r="I151" s="642">
        <f>+RBOB!W372</f>
        <v>2.6943999999999999</v>
      </c>
      <c r="J151" s="618">
        <f t="shared" si="94"/>
        <v>2.1943999999999999</v>
      </c>
      <c r="K151" s="618">
        <f t="shared" si="95"/>
        <v>0.57969903680000001</v>
      </c>
      <c r="L151" s="618">
        <f t="shared" si="96"/>
        <v>2.4021250000000001E-2</v>
      </c>
      <c r="M151" s="619">
        <f t="shared" si="97"/>
        <v>0.60372028680000001</v>
      </c>
      <c r="N151" s="619">
        <f t="shared" si="98"/>
        <v>3.2293141845413209</v>
      </c>
      <c r="O151" s="619">
        <f t="shared" si="99"/>
        <v>-0.3006858154586789</v>
      </c>
      <c r="P151" s="641">
        <f t="shared" si="100"/>
        <v>8.5180117693676731</v>
      </c>
      <c r="R151" s="619">
        <f t="shared" si="101"/>
        <v>5.4898341137202458</v>
      </c>
      <c r="S151" s="619">
        <f t="shared" si="102"/>
        <v>3.8428838796041718</v>
      </c>
      <c r="U151" s="638">
        <f t="shared" si="103"/>
        <v>6.0009999999999994</v>
      </c>
      <c r="V151" s="638">
        <f t="shared" si="104"/>
        <v>4.2006999999999994</v>
      </c>
      <c r="W151" s="620">
        <f t="shared" si="105"/>
        <v>70</v>
      </c>
    </row>
    <row r="152" spans="2:23" ht="14.25">
      <c r="B152" s="95">
        <v>44804</v>
      </c>
      <c r="C152" s="607">
        <v>3.53</v>
      </c>
      <c r="H152" s="642">
        <f>+'BRL USD'!$U$330</f>
        <v>5.3490238031559239</v>
      </c>
      <c r="I152" s="642">
        <f>+RBOB!W373</f>
        <v>2.6059000000000001</v>
      </c>
      <c r="J152" s="618">
        <f t="shared" si="94"/>
        <v>2.1059000000000001</v>
      </c>
      <c r="K152" s="618">
        <f t="shared" si="95"/>
        <v>0.55631981480000015</v>
      </c>
      <c r="L152" s="618">
        <f t="shared" si="96"/>
        <v>2.4021250000000001E-2</v>
      </c>
      <c r="M152" s="619">
        <f t="shared" si="97"/>
        <v>0.58034106480000014</v>
      </c>
      <c r="N152" s="619">
        <f t="shared" si="98"/>
        <v>3.104258169564055</v>
      </c>
      <c r="O152" s="619">
        <f t="shared" si="99"/>
        <v>-0.42574183043594482</v>
      </c>
      <c r="P152" s="641">
        <f t="shared" si="100"/>
        <v>12.060675083171246</v>
      </c>
      <c r="R152" s="619">
        <f t="shared" si="101"/>
        <v>5.2772388882588928</v>
      </c>
      <c r="S152" s="619">
        <f t="shared" si="102"/>
        <v>3.6940672217812245</v>
      </c>
      <c r="U152" s="638">
        <f t="shared" si="103"/>
        <v>6.0009999999999994</v>
      </c>
      <c r="V152" s="638">
        <f t="shared" si="104"/>
        <v>4.2006999999999994</v>
      </c>
      <c r="W152" s="620">
        <f t="shared" si="105"/>
        <v>70</v>
      </c>
    </row>
    <row r="153" spans="2:23" ht="14.25">
      <c r="B153" s="95">
        <v>44805</v>
      </c>
      <c r="C153" s="607">
        <v>3.53</v>
      </c>
      <c r="H153" s="642">
        <f>+'BRL USD'!W374</f>
        <v>5.2742616033755274</v>
      </c>
      <c r="I153" s="642">
        <f>+RBOB!X374</f>
        <v>2.3853</v>
      </c>
      <c r="J153" s="618">
        <f t="shared" si="94"/>
        <v>1.8853</v>
      </c>
      <c r="K153" s="618">
        <f t="shared" si="95"/>
        <v>0.49804347160000001</v>
      </c>
      <c r="L153" s="618">
        <f t="shared" si="96"/>
        <v>2.4219999999999998E-2</v>
      </c>
      <c r="M153" s="619">
        <f t="shared" si="97"/>
        <v>0.52226347159999997</v>
      </c>
      <c r="N153" s="619">
        <f t="shared" si="98"/>
        <v>2.7545541751054849</v>
      </c>
      <c r="O153" s="619">
        <f t="shared" si="99"/>
        <v>-0.77544582489451486</v>
      </c>
      <c r="P153" s="641">
        <f t="shared" si="100"/>
        <v>21.967303821374362</v>
      </c>
      <c r="R153" s="619">
        <f t="shared" si="101"/>
        <v>4.6827420976793244</v>
      </c>
      <c r="S153" s="619">
        <f t="shared" si="102"/>
        <v>3.2779194683755271</v>
      </c>
      <c r="U153" s="638">
        <f t="shared" si="103"/>
        <v>6.0009999999999994</v>
      </c>
      <c r="V153" s="638">
        <f t="shared" si="104"/>
        <v>4.2006999999999994</v>
      </c>
      <c r="W153" s="620">
        <f t="shared" si="105"/>
        <v>70</v>
      </c>
    </row>
    <row r="154" spans="2:23" ht="14.25">
      <c r="B154" s="719">
        <v>44806</v>
      </c>
      <c r="C154" s="791">
        <v>3.28</v>
      </c>
      <c r="H154" s="642">
        <f>+'BRL USD'!W375</f>
        <v>5.2042674993494673</v>
      </c>
      <c r="I154" s="642">
        <f>+RBOB!X375</f>
        <v>2.4636</v>
      </c>
      <c r="J154" s="618">
        <f t="shared" si="94"/>
        <v>1.9636</v>
      </c>
      <c r="K154" s="618">
        <f t="shared" si="95"/>
        <v>0.51872813920000005</v>
      </c>
      <c r="L154" s="618">
        <f t="shared" si="96"/>
        <v>2.4411249999999995E-2</v>
      </c>
      <c r="M154" s="619">
        <f t="shared" si="97"/>
        <v>0.54313938920000004</v>
      </c>
      <c r="N154" s="619">
        <f t="shared" si="98"/>
        <v>2.8266426708300814</v>
      </c>
      <c r="O154" s="619">
        <f t="shared" si="99"/>
        <v>-0.45335732916991844</v>
      </c>
      <c r="P154" s="641">
        <f t="shared" si="100"/>
        <v>13.821869791765806</v>
      </c>
      <c r="R154" s="619">
        <f t="shared" si="101"/>
        <v>4.8052925404111377</v>
      </c>
      <c r="S154" s="619">
        <f t="shared" si="102"/>
        <v>3.3637047782877962</v>
      </c>
      <c r="U154" s="638">
        <f t="shared" si="103"/>
        <v>5.5759999999999996</v>
      </c>
      <c r="V154" s="638">
        <f t="shared" si="104"/>
        <v>3.9031999999999996</v>
      </c>
      <c r="W154" s="620">
        <f t="shared" si="105"/>
        <v>70</v>
      </c>
    </row>
    <row r="155" spans="2:23" ht="14.25">
      <c r="B155" s="95">
        <v>44809</v>
      </c>
      <c r="C155" s="607">
        <v>3.28</v>
      </c>
      <c r="H155" s="642">
        <f>+'BRL USD'!W376</f>
        <v>5.2042674993494673</v>
      </c>
      <c r="I155" s="642">
        <f>+RBOB!X376</f>
        <v>2.4636</v>
      </c>
      <c r="J155" s="618">
        <f t="shared" si="94"/>
        <v>1.9636</v>
      </c>
      <c r="K155" s="618">
        <f t="shared" si="95"/>
        <v>0.51872813920000005</v>
      </c>
      <c r="L155" s="618">
        <f t="shared" si="96"/>
        <v>2.4411249999999995E-2</v>
      </c>
      <c r="M155" s="619">
        <f t="shared" si="97"/>
        <v>0.54313938920000004</v>
      </c>
      <c r="N155" s="619">
        <f t="shared" si="98"/>
        <v>2.8266426708300814</v>
      </c>
      <c r="O155" s="619">
        <f t="shared" si="99"/>
        <v>-0.45335732916991844</v>
      </c>
      <c r="P155" s="641">
        <f t="shared" si="100"/>
        <v>13.821869791765806</v>
      </c>
      <c r="R155" s="619">
        <f t="shared" si="101"/>
        <v>4.8052925404111377</v>
      </c>
      <c r="S155" s="619">
        <f t="shared" si="102"/>
        <v>3.3637047782877962</v>
      </c>
      <c r="U155" s="638">
        <f t="shared" si="103"/>
        <v>5.5759999999999996</v>
      </c>
      <c r="V155" s="638">
        <f t="shared" si="104"/>
        <v>3.9031999999999996</v>
      </c>
      <c r="W155" s="620">
        <f t="shared" si="105"/>
        <v>70</v>
      </c>
    </row>
    <row r="156" spans="2:23" ht="14.25">
      <c r="B156" s="95">
        <v>44810</v>
      </c>
      <c r="C156" s="607">
        <v>3.28</v>
      </c>
      <c r="H156" s="642">
        <f>+'BRL USD'!W377</f>
        <v>5.2728710783021349</v>
      </c>
      <c r="I156" s="642">
        <f>+RBOB!X377</f>
        <v>2.4159000000000002</v>
      </c>
      <c r="J156" s="618">
        <f t="shared" si="94"/>
        <v>1.9159000000000002</v>
      </c>
      <c r="K156" s="618">
        <f t="shared" si="95"/>
        <v>0.50612713480000004</v>
      </c>
      <c r="L156" s="618">
        <f t="shared" si="96"/>
        <v>2.4223750000000002E-2</v>
      </c>
      <c r="M156" s="619">
        <f t="shared" si="97"/>
        <v>0.53035088480000003</v>
      </c>
      <c r="N156" s="619">
        <f t="shared" si="98"/>
        <v>2.7964718418138674</v>
      </c>
      <c r="O156" s="619">
        <f t="shared" si="99"/>
        <v>-0.48352815818613237</v>
      </c>
      <c r="P156" s="641">
        <f t="shared" si="100"/>
        <v>14.741712139821106</v>
      </c>
      <c r="R156" s="619">
        <f t="shared" si="101"/>
        <v>4.7540021310835741</v>
      </c>
      <c r="S156" s="619">
        <f t="shared" si="102"/>
        <v>3.3278014917585015</v>
      </c>
      <c r="U156" s="638">
        <f t="shared" si="103"/>
        <v>5.5759999999999996</v>
      </c>
      <c r="V156" s="638">
        <f t="shared" si="104"/>
        <v>3.9031999999999996</v>
      </c>
      <c r="W156" s="620">
        <f t="shared" si="105"/>
        <v>70</v>
      </c>
    </row>
    <row r="157" spans="2:23" ht="14.25">
      <c r="B157" s="95">
        <v>44811</v>
      </c>
      <c r="C157" s="607">
        <v>3.28</v>
      </c>
      <c r="H157" s="642">
        <f>+'BRL USD'!W378</f>
        <v>5.2576235541535228</v>
      </c>
      <c r="I157" s="642">
        <f>+RBOB!X378</f>
        <v>2.3077000000000001</v>
      </c>
      <c r="J157" s="618">
        <f t="shared" si="94"/>
        <v>1.8077000000000001</v>
      </c>
      <c r="K157" s="618">
        <f t="shared" si="95"/>
        <v>0.47754372440000009</v>
      </c>
      <c r="L157" s="618">
        <f t="shared" si="96"/>
        <v>2.4265000000000002E-2</v>
      </c>
      <c r="M157" s="619">
        <f t="shared" si="97"/>
        <v>0.50180872440000013</v>
      </c>
      <c r="N157" s="619">
        <f t="shared" si="98"/>
        <v>2.6383213690851743</v>
      </c>
      <c r="O157" s="619">
        <f t="shared" si="99"/>
        <v>-0.64167863091482547</v>
      </c>
      <c r="P157" s="641">
        <f t="shared" si="100"/>
        <v>19.563372893744678</v>
      </c>
      <c r="R157" s="619">
        <f t="shared" si="101"/>
        <v>4.485146327444796</v>
      </c>
      <c r="S157" s="619">
        <f t="shared" si="102"/>
        <v>3.1396024292113571</v>
      </c>
      <c r="U157" s="638">
        <f t="shared" si="103"/>
        <v>5.5759999999999996</v>
      </c>
      <c r="V157" s="638">
        <f t="shared" si="104"/>
        <v>3.9031999999999996</v>
      </c>
      <c r="W157" s="620">
        <f t="shared" si="105"/>
        <v>70</v>
      </c>
    </row>
    <row r="158" spans="2:23" ht="14.25">
      <c r="B158" s="95">
        <v>44812</v>
      </c>
      <c r="C158" s="607">
        <v>3.28</v>
      </c>
      <c r="H158" s="642">
        <f>+'BRL USD'!W379</f>
        <v>5.2383446830801468</v>
      </c>
      <c r="I158" s="642">
        <f>+RBOB!X379</f>
        <v>2.3460999999999999</v>
      </c>
      <c r="J158" s="618">
        <f t="shared" si="94"/>
        <v>1.8460999999999999</v>
      </c>
      <c r="K158" s="618">
        <f t="shared" si="95"/>
        <v>0.48768792919999998</v>
      </c>
      <c r="L158" s="618">
        <f t="shared" si="96"/>
        <v>2.4317499999999999E-2</v>
      </c>
      <c r="M158" s="619">
        <f t="shared" si="97"/>
        <v>0.51200542920000003</v>
      </c>
      <c r="N158" s="619">
        <f t="shared" si="98"/>
        <v>2.6820609177579886</v>
      </c>
      <c r="O158" s="619">
        <f t="shared" si="99"/>
        <v>-0.5979390822420112</v>
      </c>
      <c r="P158" s="641">
        <f t="shared" si="100"/>
        <v>18.229850068354004</v>
      </c>
      <c r="R158" s="619">
        <f t="shared" si="101"/>
        <v>4.5595035601885803</v>
      </c>
      <c r="S158" s="619">
        <f t="shared" si="102"/>
        <v>3.1916524921320062</v>
      </c>
      <c r="U158" s="638">
        <f t="shared" si="103"/>
        <v>5.5759999999999996</v>
      </c>
      <c r="V158" s="638">
        <f t="shared" si="104"/>
        <v>3.9031999999999996</v>
      </c>
      <c r="W158" s="620">
        <f t="shared" si="105"/>
        <v>70</v>
      </c>
    </row>
    <row r="159" spans="2:23" ht="14.25">
      <c r="B159" s="95">
        <v>44813</v>
      </c>
      <c r="C159" s="607">
        <v>3.28</v>
      </c>
      <c r="H159" s="642">
        <f>+'BRL USD'!W380</f>
        <v>5.1840331778123385</v>
      </c>
      <c r="I159" s="642">
        <f>+RBOB!X380</f>
        <v>2.4331</v>
      </c>
      <c r="J159" s="618">
        <f t="shared" si="94"/>
        <v>1.9331</v>
      </c>
      <c r="K159" s="618">
        <f t="shared" si="95"/>
        <v>0.51067089320000003</v>
      </c>
      <c r="L159" s="618">
        <f t="shared" si="96"/>
        <v>2.44675E-2</v>
      </c>
      <c r="M159" s="619">
        <f t="shared" si="97"/>
        <v>0.53513839320000001</v>
      </c>
      <c r="N159" s="619">
        <f t="shared" si="98"/>
        <v>2.7741751850699847</v>
      </c>
      <c r="O159" s="619">
        <f t="shared" si="99"/>
        <v>-0.50582481493001508</v>
      </c>
      <c r="P159" s="641">
        <f t="shared" si="100"/>
        <v>15.421488260061434</v>
      </c>
      <c r="R159" s="619">
        <f t="shared" si="101"/>
        <v>4.7160978146189736</v>
      </c>
      <c r="S159" s="619">
        <f t="shared" si="102"/>
        <v>3.3012684702332815</v>
      </c>
      <c r="U159" s="638">
        <f t="shared" si="103"/>
        <v>5.5759999999999996</v>
      </c>
      <c r="V159" s="638">
        <f t="shared" si="104"/>
        <v>3.9031999999999996</v>
      </c>
      <c r="W159" s="620">
        <f t="shared" si="105"/>
        <v>70</v>
      </c>
    </row>
    <row r="160" spans="2:23" ht="14.25">
      <c r="B160" s="95">
        <v>44816</v>
      </c>
      <c r="C160" s="607">
        <v>3.28</v>
      </c>
      <c r="H160" s="642">
        <f>+'BRL USD'!W381</f>
        <v>5.1111679018655769</v>
      </c>
      <c r="I160" s="642">
        <f>+RBOB!X381</f>
        <v>2.4447999999999999</v>
      </c>
      <c r="J160" s="618">
        <f t="shared" si="94"/>
        <v>1.9447999999999999</v>
      </c>
      <c r="K160" s="618">
        <f t="shared" si="95"/>
        <v>0.51376170560000001</v>
      </c>
      <c r="L160" s="618">
        <f t="shared" si="96"/>
        <v>2.4673749999999998E-2</v>
      </c>
      <c r="M160" s="619">
        <f t="shared" si="97"/>
        <v>0.53843545560000006</v>
      </c>
      <c r="N160" s="619">
        <f t="shared" si="98"/>
        <v>2.7520340178890881</v>
      </c>
      <c r="O160" s="619">
        <f t="shared" si="99"/>
        <v>-0.52796598211091172</v>
      </c>
      <c r="P160" s="641">
        <f t="shared" si="100"/>
        <v>16.096523844844867</v>
      </c>
      <c r="R160" s="619">
        <f t="shared" si="101"/>
        <v>4.6784578304114497</v>
      </c>
      <c r="S160" s="619">
        <f t="shared" si="102"/>
        <v>3.2749204812880146</v>
      </c>
      <c r="U160" s="638">
        <f t="shared" si="103"/>
        <v>5.5759999999999996</v>
      </c>
      <c r="V160" s="638">
        <f t="shared" si="104"/>
        <v>3.9031999999999996</v>
      </c>
      <c r="W160" s="620">
        <f t="shared" si="105"/>
        <v>70</v>
      </c>
    </row>
    <row r="161" spans="2:23" ht="14.25">
      <c r="B161" s="95">
        <v>44817</v>
      </c>
      <c r="C161" s="607">
        <v>3.28</v>
      </c>
      <c r="H161" s="642">
        <f>+'BRL USD'!W382</f>
        <v>5.2124055251498564</v>
      </c>
      <c r="I161" s="642">
        <f>+RBOB!X382</f>
        <v>2.4803999999999999</v>
      </c>
      <c r="J161" s="618">
        <f t="shared" si="94"/>
        <v>1.9803999999999999</v>
      </c>
      <c r="K161" s="618">
        <f t="shared" si="95"/>
        <v>0.52316622879999997</v>
      </c>
      <c r="L161" s="618">
        <f t="shared" si="96"/>
        <v>2.4388750000000001E-2</v>
      </c>
      <c r="M161" s="619">
        <f t="shared" si="97"/>
        <v>0.54755497879999993</v>
      </c>
      <c r="N161" s="619">
        <f t="shared" si="98"/>
        <v>2.8540785968204321</v>
      </c>
      <c r="O161" s="619">
        <f t="shared" si="99"/>
        <v>-0.42592140317956773</v>
      </c>
      <c r="P161" s="641">
        <f t="shared" si="100"/>
        <v>12.985408633523409</v>
      </c>
      <c r="R161" s="619">
        <f t="shared" si="101"/>
        <v>4.8519336145947349</v>
      </c>
      <c r="S161" s="619">
        <f t="shared" si="102"/>
        <v>3.3963535302163144</v>
      </c>
      <c r="U161" s="638">
        <f t="shared" si="103"/>
        <v>5.5759999999999996</v>
      </c>
      <c r="V161" s="638">
        <f t="shared" si="104"/>
        <v>3.9031999999999996</v>
      </c>
      <c r="W161" s="620">
        <f t="shared" si="105"/>
        <v>70</v>
      </c>
    </row>
    <row r="162" spans="2:23" ht="14.25">
      <c r="B162" s="95">
        <v>44818</v>
      </c>
      <c r="C162" s="607">
        <v>3.28</v>
      </c>
      <c r="H162" s="642">
        <f>+'BRL USD'!W383</f>
        <v>5.2029136316337148</v>
      </c>
      <c r="I162" s="642">
        <f>+RBOB!X383</f>
        <v>2.5245000000000002</v>
      </c>
      <c r="J162" s="618">
        <f>+I162-0.5</f>
        <v>2.0245000000000002</v>
      </c>
      <c r="K162" s="618">
        <f t="shared" si="95"/>
        <v>0.53481621400000001</v>
      </c>
      <c r="L162" s="618">
        <f t="shared" si="96"/>
        <v>2.4414999999999999E-2</v>
      </c>
      <c r="M162" s="619">
        <f t="shared" si="97"/>
        <v>0.55923121399999998</v>
      </c>
      <c r="N162" s="619">
        <f t="shared" si="98"/>
        <v>2.9096317065556709</v>
      </c>
      <c r="O162" s="619">
        <f t="shared" si="99"/>
        <v>-0.37036829344432887</v>
      </c>
      <c r="P162" s="641">
        <f t="shared" si="100"/>
        <v>11.291716263546615</v>
      </c>
      <c r="R162" s="619">
        <f t="shared" si="101"/>
        <v>4.946373901144641</v>
      </c>
      <c r="S162" s="619">
        <f t="shared" si="102"/>
        <v>3.4624617308012486</v>
      </c>
      <c r="U162" s="638">
        <f t="shared" si="103"/>
        <v>5.5759999999999996</v>
      </c>
      <c r="V162" s="638">
        <f t="shared" si="104"/>
        <v>3.9031999999999996</v>
      </c>
      <c r="W162" s="620">
        <f t="shared" si="105"/>
        <v>70</v>
      </c>
    </row>
    <row r="163" spans="2:23" ht="14.25">
      <c r="B163" s="95">
        <v>44819</v>
      </c>
      <c r="C163" s="607">
        <v>3.28</v>
      </c>
      <c r="H163" s="642">
        <f>+'BRL USD'!W384</f>
        <v>5.2603892688058922</v>
      </c>
      <c r="I163" s="642">
        <f>+RBOB!X384</f>
        <v>2.4287000000000001</v>
      </c>
      <c r="J163" s="618">
        <f t="shared" si="94"/>
        <v>1.9287000000000001</v>
      </c>
      <c r="K163" s="618">
        <f t="shared" si="95"/>
        <v>0.50950853640000004</v>
      </c>
      <c r="L163" s="618">
        <f t="shared" si="96"/>
        <v>2.4257500000000001E-2</v>
      </c>
      <c r="M163" s="619">
        <f t="shared" si="97"/>
        <v>0.53376603640000009</v>
      </c>
      <c r="N163" s="619">
        <f t="shared" si="98"/>
        <v>2.8078171299316157</v>
      </c>
      <c r="O163" s="619">
        <f t="shared" si="99"/>
        <v>-0.47218287006838411</v>
      </c>
      <c r="P163" s="641">
        <f t="shared" si="100"/>
        <v>14.395819209401949</v>
      </c>
      <c r="R163" s="619">
        <f t="shared" si="101"/>
        <v>4.7732891208837467</v>
      </c>
      <c r="S163" s="619">
        <f t="shared" si="102"/>
        <v>3.3413023846186225</v>
      </c>
      <c r="U163" s="638">
        <f t="shared" si="103"/>
        <v>5.5759999999999996</v>
      </c>
      <c r="V163" s="638">
        <f t="shared" si="104"/>
        <v>3.9031999999999996</v>
      </c>
      <c r="W163" s="620">
        <f t="shared" si="105"/>
        <v>70</v>
      </c>
    </row>
    <row r="164" spans="2:23" ht="14.25">
      <c r="B164" s="95">
        <v>44820</v>
      </c>
      <c r="C164" s="607">
        <v>3.28</v>
      </c>
      <c r="H164" s="642">
        <f>+'BRL USD'!W385</f>
        <v>5.2770448548812663</v>
      </c>
      <c r="I164" s="642">
        <f>+RBOB!X385</f>
        <v>2.4157000000000002</v>
      </c>
      <c r="J164" s="618">
        <f t="shared" ref="J164:J169" si="106">+I164-0.5</f>
        <v>1.9157000000000002</v>
      </c>
      <c r="K164" s="618">
        <f t="shared" ref="K164:K174" si="107">(+J164*$K$30)/1000</f>
        <v>0.50607430040000012</v>
      </c>
      <c r="L164" s="618">
        <f t="shared" ref="L164:L174" si="108">((75/H164)+10)/1000</f>
        <v>2.4212499999999998E-2</v>
      </c>
      <c r="M164" s="619">
        <f t="shared" ref="M164:M174" si="109">+K164+L164</f>
        <v>0.53028680040000009</v>
      </c>
      <c r="N164" s="619">
        <f t="shared" ref="N164:N174" si="110">+M164*H164</f>
        <v>2.7983472316622695</v>
      </c>
      <c r="O164" s="619">
        <f t="shared" ref="O164:O174" si="111">+N164-C164</f>
        <v>-0.4816527683377303</v>
      </c>
      <c r="P164" s="641">
        <f t="shared" ref="P164:P174" si="112">(1-(+N164/C164))*100</f>
        <v>14.684535620052753</v>
      </c>
    </row>
    <row r="165" spans="2:23" ht="14.25">
      <c r="B165" s="95">
        <v>44823</v>
      </c>
      <c r="C165" s="607">
        <v>3.28</v>
      </c>
      <c r="H165" s="642">
        <f>+'BRL USD'!W386</f>
        <v>5.186721991701245</v>
      </c>
      <c r="I165" s="642">
        <f>+RBOB!X386</f>
        <v>2.4641000000000002</v>
      </c>
      <c r="J165" s="618">
        <f t="shared" si="106"/>
        <v>1.9641000000000002</v>
      </c>
      <c r="K165" s="618">
        <f t="shared" si="107"/>
        <v>0.51886022520000008</v>
      </c>
      <c r="L165" s="618">
        <f t="shared" si="108"/>
        <v>2.4460000000000003E-2</v>
      </c>
      <c r="M165" s="619">
        <f t="shared" si="109"/>
        <v>0.54332022520000012</v>
      </c>
      <c r="N165" s="619">
        <f t="shared" si="110"/>
        <v>2.8180509605809134</v>
      </c>
      <c r="O165" s="619">
        <f t="shared" si="111"/>
        <v>-0.46194903941908638</v>
      </c>
      <c r="P165" s="641">
        <f t="shared" si="112"/>
        <v>14.08381217741117</v>
      </c>
    </row>
    <row r="166" spans="2:23" ht="14.25">
      <c r="B166" s="95">
        <v>44824</v>
      </c>
      <c r="C166" s="607">
        <v>3.28</v>
      </c>
      <c r="H166" s="642">
        <f>+'BRL USD'!W387</f>
        <v>5.158627805003869</v>
      </c>
      <c r="I166" s="642">
        <f>+RBOB!X387</f>
        <v>2.4478</v>
      </c>
      <c r="J166" s="618">
        <f t="shared" si="106"/>
        <v>1.9478</v>
      </c>
      <c r="K166" s="618">
        <f t="shared" si="107"/>
        <v>0.51455422159999997</v>
      </c>
      <c r="L166" s="618">
        <f t="shared" si="108"/>
        <v>2.4538750000000002E-2</v>
      </c>
      <c r="M166" s="619">
        <f t="shared" si="109"/>
        <v>0.53909297160000003</v>
      </c>
      <c r="N166" s="619">
        <f t="shared" si="110"/>
        <v>2.7809799927779211</v>
      </c>
      <c r="O166" s="619">
        <f t="shared" si="111"/>
        <v>-0.49902000722207873</v>
      </c>
      <c r="P166" s="641">
        <f t="shared" si="112"/>
        <v>15.214024610429233</v>
      </c>
    </row>
    <row r="167" spans="2:23" ht="14.25">
      <c r="B167" s="95">
        <v>44825</v>
      </c>
      <c r="C167" s="607">
        <v>3.28</v>
      </c>
      <c r="H167" s="642">
        <f>+'BRL USD'!W388</f>
        <v>5.1466803911477097</v>
      </c>
      <c r="I167" s="642">
        <f>+RBOB!X388</f>
        <v>2.4864999999999999</v>
      </c>
      <c r="J167" s="618">
        <f t="shared" si="106"/>
        <v>1.9864999999999999</v>
      </c>
      <c r="K167" s="618">
        <f t="shared" si="107"/>
        <v>0.52477767800000008</v>
      </c>
      <c r="L167" s="618">
        <f t="shared" si="108"/>
        <v>2.4572499999999997E-2</v>
      </c>
      <c r="M167" s="619">
        <f t="shared" si="109"/>
        <v>0.54935017800000008</v>
      </c>
      <c r="N167" s="619">
        <f t="shared" si="110"/>
        <v>2.8273297889861042</v>
      </c>
      <c r="O167" s="619">
        <f t="shared" si="111"/>
        <v>-0.4526702110138956</v>
      </c>
      <c r="P167" s="641">
        <f t="shared" si="112"/>
        <v>13.800921067496819</v>
      </c>
    </row>
    <row r="168" spans="2:23" ht="14.25">
      <c r="B168" s="95">
        <v>44826</v>
      </c>
      <c r="C168" s="607">
        <v>3.28</v>
      </c>
      <c r="H168" s="642">
        <f>+'BRL USD'!W389</f>
        <v>5.1321529381575575</v>
      </c>
      <c r="I168" s="642">
        <f>+RBOB!X389</f>
        <v>2.5156999999999998</v>
      </c>
      <c r="J168" s="618">
        <f t="shared" si="106"/>
        <v>2.0156999999999998</v>
      </c>
      <c r="K168" s="618">
        <f t="shared" si="107"/>
        <v>0.53249150039999993</v>
      </c>
      <c r="L168" s="618">
        <f t="shared" si="108"/>
        <v>2.461375E-2</v>
      </c>
      <c r="M168" s="619">
        <f t="shared" si="109"/>
        <v>0.55710525039999992</v>
      </c>
      <c r="N168" s="619">
        <f t="shared" si="110"/>
        <v>2.8591493477033612</v>
      </c>
      <c r="O168" s="619">
        <f t="shared" si="111"/>
        <v>-0.42085065229663865</v>
      </c>
      <c r="P168" s="641">
        <f t="shared" si="112"/>
        <v>12.830812570019468</v>
      </c>
    </row>
    <row r="169" spans="2:23" ht="14.25">
      <c r="B169" s="95">
        <v>44827</v>
      </c>
      <c r="C169" s="607">
        <v>3.28</v>
      </c>
      <c r="H169" s="642">
        <f>+'BRL USD'!W390</f>
        <v>5.2700922266139658</v>
      </c>
      <c r="I169" s="642">
        <f>+RBOB!X390</f>
        <v>2.383</v>
      </c>
      <c r="J169" s="618">
        <f t="shared" si="106"/>
        <v>1.883</v>
      </c>
      <c r="K169" s="618">
        <f t="shared" si="107"/>
        <v>0.49743587600000005</v>
      </c>
      <c r="L169" s="618">
        <f t="shared" si="108"/>
        <v>2.4231249999999999E-2</v>
      </c>
      <c r="M169" s="619">
        <f t="shared" si="109"/>
        <v>0.52166712600000009</v>
      </c>
      <c r="N169" s="619">
        <f t="shared" si="110"/>
        <v>2.7492338656126489</v>
      </c>
      <c r="O169" s="619">
        <f t="shared" si="111"/>
        <v>-0.53076613438735087</v>
      </c>
      <c r="P169" s="641">
        <f t="shared" si="112"/>
        <v>16.181894341077772</v>
      </c>
    </row>
    <row r="170" spans="2:23" ht="14.25">
      <c r="B170" s="683">
        <v>44830</v>
      </c>
      <c r="C170" s="639">
        <v>3.28</v>
      </c>
      <c r="D170" s="639"/>
      <c r="E170" s="639"/>
      <c r="F170" s="639"/>
      <c r="G170" s="639"/>
      <c r="H170" s="770">
        <f>+'BRL USD'!W391</f>
        <v>5.3995680345572357</v>
      </c>
      <c r="I170" s="770">
        <f>+RBOB!X391</f>
        <v>2.3841999999999999</v>
      </c>
      <c r="J170" s="769">
        <f>+I170-0.25</f>
        <v>2.1341999999999999</v>
      </c>
      <c r="K170" s="771">
        <f t="shared" si="107"/>
        <v>0.5637958824</v>
      </c>
      <c r="L170" s="771">
        <f t="shared" si="108"/>
        <v>2.3890000000000002E-2</v>
      </c>
      <c r="M170" s="637">
        <f t="shared" si="109"/>
        <v>0.58768588239999997</v>
      </c>
      <c r="N170" s="637">
        <f t="shared" si="110"/>
        <v>3.1732499049676024</v>
      </c>
      <c r="O170" s="637">
        <f t="shared" si="111"/>
        <v>-0.10675009503239741</v>
      </c>
      <c r="P170" s="641">
        <f t="shared" si="112"/>
        <v>3.2545760680608993</v>
      </c>
    </row>
    <row r="171" spans="2:23" ht="14.25">
      <c r="B171" s="95">
        <v>44831</v>
      </c>
      <c r="C171" s="607">
        <v>3.28</v>
      </c>
      <c r="H171" s="642">
        <f>+'BRL USD'!W392</f>
        <v>5.3633681952266024</v>
      </c>
      <c r="I171" s="642">
        <f>+RBOB!X392</f>
        <v>2.4931000000000001</v>
      </c>
      <c r="J171" s="618">
        <f>+I171-0.25</f>
        <v>2.2431000000000001</v>
      </c>
      <c r="K171" s="618">
        <f t="shared" si="107"/>
        <v>0.59256421320000008</v>
      </c>
      <c r="L171" s="618">
        <f t="shared" si="108"/>
        <v>2.3983750000000002E-2</v>
      </c>
      <c r="M171" s="619">
        <f t="shared" si="109"/>
        <v>0.61654796320000005</v>
      </c>
      <c r="N171" s="619">
        <f t="shared" si="110"/>
        <v>3.3067737366586218</v>
      </c>
      <c r="O171" s="619">
        <f t="shared" si="111"/>
        <v>2.6773736658622038E-2</v>
      </c>
      <c r="P171" s="641">
        <f t="shared" si="112"/>
        <v>-0.8162724591043391</v>
      </c>
    </row>
    <row r="172" spans="2:23" ht="14.25">
      <c r="B172" s="95">
        <v>44832</v>
      </c>
      <c r="C172" s="607">
        <v>3.28</v>
      </c>
      <c r="H172" s="642">
        <f>+'BRL USD'!W393</f>
        <v>5.3461641272387066</v>
      </c>
      <c r="I172" s="642">
        <f>+RBOB!X393</f>
        <v>2.5779000000000001</v>
      </c>
      <c r="J172" s="618">
        <f t="shared" ref="J172:J174" si="113">+I172-0.25</f>
        <v>2.3279000000000001</v>
      </c>
      <c r="K172" s="618">
        <f t="shared" si="107"/>
        <v>0.61496599880000002</v>
      </c>
      <c r="L172" s="618">
        <f t="shared" si="108"/>
        <v>2.4028749999999998E-2</v>
      </c>
      <c r="M172" s="619">
        <f t="shared" si="109"/>
        <v>0.63899474880000007</v>
      </c>
      <c r="N172" s="619">
        <f t="shared" si="110"/>
        <v>3.4161708035284688</v>
      </c>
      <c r="O172" s="619">
        <f t="shared" si="111"/>
        <v>0.136170803528469</v>
      </c>
      <c r="P172" s="641">
        <f t="shared" si="112"/>
        <v>-4.1515488880630835</v>
      </c>
    </row>
    <row r="173" spans="2:23" ht="14.25">
      <c r="B173" s="95">
        <v>44833</v>
      </c>
      <c r="C173" s="607">
        <v>3.28</v>
      </c>
      <c r="H173" s="642">
        <f>+'BRL USD'!W394</f>
        <v>5.4054054054054053</v>
      </c>
      <c r="I173" s="642">
        <f>+RBOB!X394</f>
        <v>2.5076000000000001</v>
      </c>
      <c r="J173" s="618">
        <f>+I173-0.25</f>
        <v>2.2576000000000001</v>
      </c>
      <c r="K173" s="618">
        <f t="shared" si="107"/>
        <v>0.5963947072000001</v>
      </c>
      <c r="L173" s="618">
        <f t="shared" si="108"/>
        <v>2.3875E-2</v>
      </c>
      <c r="M173" s="619">
        <f t="shared" si="109"/>
        <v>0.62026970720000008</v>
      </c>
      <c r="N173" s="619">
        <f t="shared" si="110"/>
        <v>3.3528092281081086</v>
      </c>
      <c r="O173" s="619">
        <f t="shared" si="111"/>
        <v>7.2809228108108748E-2</v>
      </c>
      <c r="P173" s="641">
        <f t="shared" si="112"/>
        <v>-2.219793539881354</v>
      </c>
    </row>
    <row r="174" spans="2:23" ht="14.25">
      <c r="B174" s="95">
        <v>44834</v>
      </c>
      <c r="C174" s="607">
        <v>3.28</v>
      </c>
      <c r="H174" s="642">
        <f>+'BRL USD'!W395</f>
        <v>5.4065743944636671</v>
      </c>
      <c r="I174" s="642">
        <f>+RBOB!X395</f>
        <v>2.4725999999999999</v>
      </c>
      <c r="J174" s="618">
        <f t="shared" si="113"/>
        <v>2.2225999999999999</v>
      </c>
      <c r="K174" s="618">
        <f t="shared" si="107"/>
        <v>0.58714868720000002</v>
      </c>
      <c r="L174" s="618">
        <f t="shared" si="108"/>
        <v>2.3872000000000001E-2</v>
      </c>
      <c r="M174" s="619">
        <f t="shared" si="109"/>
        <v>0.61102068720000002</v>
      </c>
      <c r="N174" s="619">
        <f t="shared" si="110"/>
        <v>3.3035288019031137</v>
      </c>
      <c r="O174" s="619">
        <f t="shared" si="111"/>
        <v>2.3528801903113905E-2</v>
      </c>
      <c r="P174" s="641">
        <f t="shared" si="112"/>
        <v>-0.71734152143640983</v>
      </c>
    </row>
    <row r="175" spans="2:23" ht="14.25">
      <c r="B175" s="95">
        <v>44837</v>
      </c>
      <c r="C175" s="607">
        <v>3.28</v>
      </c>
      <c r="H175" s="642">
        <f>+'BRL USD'!X396</f>
        <v>5.2056220718375847</v>
      </c>
      <c r="I175" s="642">
        <f>+RBOB!Y396</f>
        <v>2.5129000000000001</v>
      </c>
      <c r="J175" s="618">
        <f t="shared" ref="J175:J205" si="114">+I175-0.25</f>
        <v>2.2629000000000001</v>
      </c>
      <c r="K175" s="618">
        <f t="shared" ref="K175:K205" si="115">(+J175*$K$30)/1000</f>
        <v>0.59779481880000018</v>
      </c>
      <c r="L175" s="618">
        <f t="shared" ref="L175:L205" si="116">((75/H175)+10)/1000</f>
        <v>2.4407499999999999E-2</v>
      </c>
      <c r="M175" s="619">
        <f t="shared" ref="M175:M205" si="117">+K175+L175</f>
        <v>0.62220231880000021</v>
      </c>
      <c r="N175" s="619">
        <f t="shared" ref="N175:N205" si="118">+M175*H175</f>
        <v>3.2389501238938063</v>
      </c>
      <c r="O175" s="619">
        <f t="shared" ref="O175:O205" si="119">+N175-C175</f>
        <v>-4.1049876106193484E-2</v>
      </c>
      <c r="P175" s="641">
        <f t="shared" ref="P175:P205" si="120">(1-(+N175/C175))*100</f>
        <v>1.2515206129937062</v>
      </c>
    </row>
    <row r="176" spans="2:23" ht="14.25">
      <c r="B176" s="95">
        <v>44838</v>
      </c>
      <c r="C176" s="607">
        <v>3.28</v>
      </c>
      <c r="H176" s="642">
        <f>+'BRL USD'!X397</f>
        <v>5.1948051948051948</v>
      </c>
      <c r="I176" s="642">
        <f>+RBOB!Y397</f>
        <v>2.6829999999999998</v>
      </c>
      <c r="J176" s="618">
        <f t="shared" si="114"/>
        <v>2.4329999999999998</v>
      </c>
      <c r="K176" s="618">
        <f t="shared" si="115"/>
        <v>0.64273047600000011</v>
      </c>
      <c r="L176" s="618">
        <f t="shared" si="116"/>
        <v>2.4437500000000001E-2</v>
      </c>
      <c r="M176" s="619">
        <f t="shared" si="117"/>
        <v>0.66716797600000011</v>
      </c>
      <c r="N176" s="619">
        <f t="shared" si="118"/>
        <v>3.4658076675324683</v>
      </c>
      <c r="O176" s="619">
        <f t="shared" si="119"/>
        <v>0.18580766753246847</v>
      </c>
      <c r="P176" s="641">
        <f t="shared" si="120"/>
        <v>-5.6648679125752555</v>
      </c>
    </row>
    <row r="177" spans="2:16" ht="14.25">
      <c r="B177" s="95">
        <v>44839</v>
      </c>
      <c r="C177" s="607">
        <v>3.28</v>
      </c>
      <c r="H177" s="642">
        <f>+'BRL USD'!X398</f>
        <v>5.2002080083203328</v>
      </c>
      <c r="I177" s="642">
        <f>+RBOB!Y398</f>
        <v>2.6684999999999999</v>
      </c>
      <c r="J177" s="618">
        <f t="shared" si="114"/>
        <v>2.4184999999999999</v>
      </c>
      <c r="K177" s="618">
        <f t="shared" si="115"/>
        <v>0.63889998199999998</v>
      </c>
      <c r="L177" s="618">
        <f t="shared" si="116"/>
        <v>2.44225E-2</v>
      </c>
      <c r="M177" s="619">
        <f t="shared" si="117"/>
        <v>0.66332248199999999</v>
      </c>
      <c r="N177" s="619">
        <f t="shared" si="118"/>
        <v>3.44941488299532</v>
      </c>
      <c r="O177" s="619">
        <f t="shared" si="119"/>
        <v>0.16941488299532015</v>
      </c>
      <c r="P177" s="641">
        <f t="shared" si="120"/>
        <v>-5.1650878961987834</v>
      </c>
    </row>
    <row r="178" spans="2:16" ht="14.25">
      <c r="B178" s="95">
        <v>44840</v>
      </c>
      <c r="C178" s="607">
        <v>3.28</v>
      </c>
      <c r="H178" s="642">
        <f>+'BRL USD'!X399</f>
        <v>5.2328623757195185</v>
      </c>
      <c r="I178" s="642">
        <f>+RBOB!Y399</f>
        <v>2.6814</v>
      </c>
      <c r="J178" s="618">
        <f t="shared" si="114"/>
        <v>2.4314</v>
      </c>
      <c r="K178" s="618">
        <f t="shared" si="115"/>
        <v>0.64230780080000016</v>
      </c>
      <c r="L178" s="618">
        <f t="shared" si="116"/>
        <v>2.43325E-2</v>
      </c>
      <c r="M178" s="619">
        <f t="shared" si="117"/>
        <v>0.66664030080000014</v>
      </c>
      <c r="N178" s="619">
        <f t="shared" si="118"/>
        <v>3.4884369481946633</v>
      </c>
      <c r="O178" s="619">
        <f t="shared" si="119"/>
        <v>0.20843694819466352</v>
      </c>
      <c r="P178" s="641">
        <f t="shared" si="120"/>
        <v>-6.3547850059348709</v>
      </c>
    </row>
    <row r="179" spans="2:16" ht="14.25">
      <c r="B179" s="95">
        <v>44841</v>
      </c>
      <c r="C179" s="607">
        <v>3.28</v>
      </c>
      <c r="H179" s="642">
        <f>+'BRL USD'!X400</f>
        <v>5.2356020942408374</v>
      </c>
      <c r="I179" s="642">
        <f>+RBOB!Y400</f>
        <v>2.7345999999999999</v>
      </c>
      <c r="J179" s="618">
        <f t="shared" si="114"/>
        <v>2.4845999999999999</v>
      </c>
      <c r="K179" s="618">
        <f t="shared" si="115"/>
        <v>0.65636175120000007</v>
      </c>
      <c r="L179" s="618">
        <f t="shared" si="116"/>
        <v>2.4325000000000003E-2</v>
      </c>
      <c r="M179" s="619">
        <f t="shared" si="117"/>
        <v>0.68068675120000011</v>
      </c>
      <c r="N179" s="619">
        <f t="shared" si="118"/>
        <v>3.5638049801047123</v>
      </c>
      <c r="O179" s="619">
        <f t="shared" si="119"/>
        <v>0.28380498010471245</v>
      </c>
      <c r="P179" s="641">
        <f t="shared" si="120"/>
        <v>-8.6525908568509955</v>
      </c>
    </row>
    <row r="180" spans="2:16" ht="14.25">
      <c r="B180" s="95">
        <v>44844</v>
      </c>
      <c r="C180" s="607">
        <v>3.28</v>
      </c>
      <c r="H180" s="642">
        <f>+'BRL USD'!X401</f>
        <v>5.208333333333333</v>
      </c>
      <c r="I180" s="642">
        <f>+RBOB!Y401</f>
        <v>2.6227999999999998</v>
      </c>
      <c r="J180" s="618">
        <f t="shared" si="114"/>
        <v>2.3727999999999998</v>
      </c>
      <c r="K180" s="618">
        <f t="shared" si="115"/>
        <v>0.62682732159999999</v>
      </c>
      <c r="L180" s="618">
        <f t="shared" si="116"/>
        <v>2.4399999999999998E-2</v>
      </c>
      <c r="M180" s="619">
        <f t="shared" si="117"/>
        <v>0.65122732159999996</v>
      </c>
      <c r="N180" s="619">
        <f t="shared" si="118"/>
        <v>3.3918089666666664</v>
      </c>
      <c r="O180" s="619">
        <f t="shared" si="119"/>
        <v>0.11180896666666662</v>
      </c>
      <c r="P180" s="641">
        <f t="shared" si="120"/>
        <v>-3.4088099593496013</v>
      </c>
    </row>
    <row r="181" spans="2:16" ht="14.25">
      <c r="B181" s="95">
        <v>44845</v>
      </c>
      <c r="C181" s="607">
        <v>3.28</v>
      </c>
      <c r="H181" s="642">
        <f>+'BRL USD'!X402</f>
        <v>5.298013245033113</v>
      </c>
      <c r="I181" s="642">
        <f>+RBOB!Y402</f>
        <v>2.6273</v>
      </c>
      <c r="J181" s="618">
        <f t="shared" si="114"/>
        <v>2.3773</v>
      </c>
      <c r="K181" s="618">
        <f t="shared" si="115"/>
        <v>0.62801609560000005</v>
      </c>
      <c r="L181" s="618">
        <f t="shared" si="116"/>
        <v>2.4156250000000001E-2</v>
      </c>
      <c r="M181" s="619">
        <f t="shared" si="117"/>
        <v>0.65217234560000004</v>
      </c>
      <c r="N181" s="619">
        <f t="shared" si="118"/>
        <v>3.4552177250331129</v>
      </c>
      <c r="O181" s="619">
        <f t="shared" si="119"/>
        <v>0.17521772503311306</v>
      </c>
      <c r="P181" s="641">
        <f t="shared" si="120"/>
        <v>-5.3420038119851521</v>
      </c>
    </row>
    <row r="182" spans="2:16" ht="14.25">
      <c r="B182" s="95">
        <v>44846</v>
      </c>
      <c r="C182" s="607">
        <v>3.28</v>
      </c>
      <c r="H182" s="642">
        <f>+'BRL USD'!X403</f>
        <v>5.3177346450412122</v>
      </c>
      <c r="I182" s="642">
        <f>+RBOB!Y403</f>
        <v>2.6303000000000001</v>
      </c>
      <c r="J182" s="618">
        <f t="shared" si="114"/>
        <v>2.3803000000000001</v>
      </c>
      <c r="K182" s="618">
        <f t="shared" si="115"/>
        <v>0.62880861160000001</v>
      </c>
      <c r="L182" s="618">
        <f t="shared" si="116"/>
        <v>2.410375E-2</v>
      </c>
      <c r="M182" s="619">
        <f t="shared" si="117"/>
        <v>0.65291236159999999</v>
      </c>
      <c r="N182" s="619">
        <f t="shared" si="118"/>
        <v>3.4720146854559957</v>
      </c>
      <c r="O182" s="619">
        <f t="shared" si="119"/>
        <v>0.19201468545599587</v>
      </c>
      <c r="P182" s="641">
        <f t="shared" si="120"/>
        <v>-5.8541062639023034</v>
      </c>
    </row>
    <row r="183" spans="2:16" ht="14.25">
      <c r="B183" s="95">
        <v>44847</v>
      </c>
      <c r="C183" s="607">
        <v>3.28</v>
      </c>
      <c r="H183" s="642">
        <f>+'BRL USD'!X404</f>
        <v>5.2784375824755871</v>
      </c>
      <c r="I183" s="642">
        <f>+RBOB!Y404</f>
        <v>2.7033999999999998</v>
      </c>
      <c r="J183" s="618">
        <f t="shared" si="114"/>
        <v>2.4533999999999998</v>
      </c>
      <c r="K183" s="618">
        <f t="shared" si="115"/>
        <v>0.64811958479999998</v>
      </c>
      <c r="L183" s="618">
        <f t="shared" si="116"/>
        <v>2.4208750000000001E-2</v>
      </c>
      <c r="M183" s="619">
        <f t="shared" si="117"/>
        <v>0.67232833479999998</v>
      </c>
      <c r="N183" s="619">
        <f t="shared" si="118"/>
        <v>3.5488431501715492</v>
      </c>
      <c r="O183" s="619">
        <f t="shared" si="119"/>
        <v>0.26884315017154936</v>
      </c>
      <c r="P183" s="641">
        <f t="shared" si="120"/>
        <v>-8.1964375052301577</v>
      </c>
    </row>
    <row r="184" spans="2:16" ht="14.25">
      <c r="B184" s="95">
        <v>44848</v>
      </c>
      <c r="C184" s="607">
        <v>3.28</v>
      </c>
      <c r="H184" s="642">
        <f>+'BRL USD'!X405</f>
        <v>5.3461641272387066</v>
      </c>
      <c r="I184" s="642">
        <f>+RBOB!Y405</f>
        <v>2.6309</v>
      </c>
      <c r="J184" s="618">
        <f t="shared" si="114"/>
        <v>2.3809</v>
      </c>
      <c r="K184" s="618">
        <f t="shared" si="115"/>
        <v>0.62896711480000012</v>
      </c>
      <c r="L184" s="618">
        <f t="shared" si="116"/>
        <v>2.4028749999999998E-2</v>
      </c>
      <c r="M184" s="619">
        <f t="shared" si="117"/>
        <v>0.65299586480000016</v>
      </c>
      <c r="N184" s="619">
        <f t="shared" si="118"/>
        <v>3.4910230676289773</v>
      </c>
      <c r="O184" s="619">
        <f t="shared" si="119"/>
        <v>0.21102306762897749</v>
      </c>
      <c r="P184" s="641">
        <f t="shared" si="120"/>
        <v>-6.4336301106395544</v>
      </c>
    </row>
    <row r="185" spans="2:16" ht="14.25">
      <c r="B185" s="95">
        <v>44851</v>
      </c>
      <c r="C185" s="607">
        <v>3.28</v>
      </c>
      <c r="H185" s="642">
        <f>+'BRL USD'!X406</f>
        <v>5.3036329885971893</v>
      </c>
      <c r="I185" s="642">
        <f>+RBOB!Y406</f>
        <v>2.5931000000000002</v>
      </c>
      <c r="J185" s="618">
        <f t="shared" si="114"/>
        <v>2.3431000000000002</v>
      </c>
      <c r="K185" s="618">
        <f t="shared" si="115"/>
        <v>0.61898141320000011</v>
      </c>
      <c r="L185" s="618">
        <f t="shared" si="116"/>
        <v>2.414125E-2</v>
      </c>
      <c r="M185" s="619">
        <f t="shared" si="117"/>
        <v>0.64312266320000011</v>
      </c>
      <c r="N185" s="619">
        <f t="shared" si="118"/>
        <v>3.4108865722620001</v>
      </c>
      <c r="O185" s="619">
        <f t="shared" si="119"/>
        <v>0.13088657226200029</v>
      </c>
      <c r="P185" s="641">
        <f t="shared" si="120"/>
        <v>-3.9904442762805026</v>
      </c>
    </row>
    <row r="186" spans="2:16" ht="14.25">
      <c r="B186" s="95">
        <v>44852</v>
      </c>
      <c r="C186" s="607">
        <v>3.28</v>
      </c>
      <c r="H186" s="642">
        <f>+'BRL USD'!X407</f>
        <v>5.2770448548812663</v>
      </c>
      <c r="I186" s="642">
        <f>+RBOB!Y407</f>
        <v>2.5506000000000002</v>
      </c>
      <c r="J186" s="618">
        <f t="shared" si="114"/>
        <v>2.3006000000000002</v>
      </c>
      <c r="K186" s="618">
        <f t="shared" si="115"/>
        <v>0.60775410320000012</v>
      </c>
      <c r="L186" s="618">
        <f t="shared" si="116"/>
        <v>2.4212499999999998E-2</v>
      </c>
      <c r="M186" s="619">
        <f t="shared" si="117"/>
        <v>0.63196660320000009</v>
      </c>
      <c r="N186" s="619">
        <f t="shared" si="118"/>
        <v>3.3349161118733512</v>
      </c>
      <c r="O186" s="619">
        <f t="shared" si="119"/>
        <v>5.4916111873351436E-2</v>
      </c>
      <c r="P186" s="641">
        <f t="shared" si="120"/>
        <v>-1.674271703455843</v>
      </c>
    </row>
    <row r="187" spans="2:16" ht="14.25">
      <c r="B187" s="95">
        <v>44853</v>
      </c>
      <c r="C187" s="607">
        <v>3.28</v>
      </c>
      <c r="H187" s="642">
        <f>+'BRL USD'!X408</f>
        <v>5.2910052910052912</v>
      </c>
      <c r="I187" s="642">
        <f>+RBOB!Y408</f>
        <v>2.6522000000000001</v>
      </c>
      <c r="J187" s="618">
        <f t="shared" si="114"/>
        <v>2.4022000000000001</v>
      </c>
      <c r="K187" s="618">
        <f t="shared" si="115"/>
        <v>0.63459397840000009</v>
      </c>
      <c r="L187" s="618">
        <f t="shared" si="116"/>
        <v>2.4174999999999999E-2</v>
      </c>
      <c r="M187" s="619">
        <f t="shared" si="117"/>
        <v>0.65876897840000004</v>
      </c>
      <c r="N187" s="619">
        <f t="shared" si="118"/>
        <v>3.4855501502645505</v>
      </c>
      <c r="O187" s="619">
        <f t="shared" si="119"/>
        <v>0.2055501502645507</v>
      </c>
      <c r="P187" s="641">
        <f t="shared" si="120"/>
        <v>-6.2667728739192352</v>
      </c>
    </row>
    <row r="188" spans="2:16" ht="14.25">
      <c r="B188" s="95">
        <v>44854</v>
      </c>
      <c r="C188" s="607">
        <v>3.28</v>
      </c>
      <c r="H188" s="642">
        <f>+'BRL USD'!X409</f>
        <v>5.2287581699346406</v>
      </c>
      <c r="I188" s="642">
        <f>+RBOB!Y409</f>
        <v>2.6478000000000002</v>
      </c>
      <c r="J188" s="618">
        <f t="shared" si="114"/>
        <v>2.3978000000000002</v>
      </c>
      <c r="K188" s="618">
        <f t="shared" si="115"/>
        <v>0.63343162160000011</v>
      </c>
      <c r="L188" s="618">
        <f t="shared" si="116"/>
        <v>2.4343750000000001E-2</v>
      </c>
      <c r="M188" s="619">
        <f t="shared" si="117"/>
        <v>0.6577753716000001</v>
      </c>
      <c r="N188" s="619">
        <f t="shared" si="118"/>
        <v>3.4393483482352947</v>
      </c>
      <c r="O188" s="619">
        <f t="shared" si="119"/>
        <v>0.15934834823529487</v>
      </c>
      <c r="P188" s="641">
        <f t="shared" si="120"/>
        <v>-4.8581813486370473</v>
      </c>
    </row>
    <row r="189" spans="2:16" ht="14.25">
      <c r="B189" s="95">
        <v>44855</v>
      </c>
      <c r="C189" s="607">
        <v>3.28</v>
      </c>
      <c r="H189" s="642">
        <f>+'BRL USD'!X410</f>
        <v>5.1706308169596698</v>
      </c>
      <c r="I189" s="642">
        <f>+RBOB!Y410</f>
        <v>2.6619999999999999</v>
      </c>
      <c r="J189" s="618">
        <f t="shared" si="114"/>
        <v>2.4119999999999999</v>
      </c>
      <c r="K189" s="618">
        <f t="shared" si="115"/>
        <v>0.63718286400000002</v>
      </c>
      <c r="L189" s="618">
        <f t="shared" si="116"/>
        <v>2.4504999999999996E-2</v>
      </c>
      <c r="M189" s="619">
        <f t="shared" si="117"/>
        <v>0.66168786400000001</v>
      </c>
      <c r="N189" s="619">
        <f t="shared" si="118"/>
        <v>3.421343660806619</v>
      </c>
      <c r="O189" s="619">
        <f t="shared" si="119"/>
        <v>0.1413436608066192</v>
      </c>
      <c r="P189" s="641">
        <f t="shared" si="120"/>
        <v>-4.3092579514213192</v>
      </c>
    </row>
    <row r="190" spans="2:16" ht="14.25">
      <c r="B190" s="95">
        <v>44858</v>
      </c>
      <c r="C190" s="607">
        <v>3.28</v>
      </c>
      <c r="H190" s="642">
        <f>+'BRL USD'!X411</f>
        <v>5.2882072977260712</v>
      </c>
      <c r="I190" s="642">
        <f>+RBOB!Y411</f>
        <v>2.7302</v>
      </c>
      <c r="J190" s="618">
        <f t="shared" si="114"/>
        <v>2.4802</v>
      </c>
      <c r="K190" s="618">
        <f t="shared" si="115"/>
        <v>0.65519939440000008</v>
      </c>
      <c r="L190" s="618">
        <f t="shared" si="116"/>
        <v>2.4182499999999999E-2</v>
      </c>
      <c r="M190" s="619">
        <f t="shared" si="117"/>
        <v>0.67938189440000007</v>
      </c>
      <c r="N190" s="619">
        <f t="shared" si="118"/>
        <v>3.5927122919090433</v>
      </c>
      <c r="O190" s="619">
        <f t="shared" si="119"/>
        <v>0.31271229190904348</v>
      </c>
      <c r="P190" s="641">
        <f t="shared" si="120"/>
        <v>-9.5339113386903485</v>
      </c>
    </row>
    <row r="191" spans="2:16" ht="14.25">
      <c r="B191" s="95">
        <v>44859</v>
      </c>
      <c r="C191" s="607">
        <v>3.28</v>
      </c>
      <c r="H191" s="642">
        <f>+'BRL USD'!X412</f>
        <v>5.3248136315228969</v>
      </c>
      <c r="I191" s="642">
        <f>+RBOB!Y412</f>
        <v>2.9159999999999999</v>
      </c>
      <c r="J191" s="618">
        <f t="shared" si="114"/>
        <v>2.6659999999999999</v>
      </c>
      <c r="K191" s="618">
        <f t="shared" si="115"/>
        <v>0.70428255200000001</v>
      </c>
      <c r="L191" s="618">
        <f t="shared" si="116"/>
        <v>2.4085000000000002E-2</v>
      </c>
      <c r="M191" s="619">
        <f t="shared" si="117"/>
        <v>0.72836755200000003</v>
      </c>
      <c r="N191" s="619">
        <f t="shared" si="118"/>
        <v>3.8784214696485626</v>
      </c>
      <c r="O191" s="619">
        <f t="shared" si="119"/>
        <v>0.5984214696485628</v>
      </c>
      <c r="P191" s="641">
        <f t="shared" si="120"/>
        <v>-18.244557001480576</v>
      </c>
    </row>
    <row r="192" spans="2:16" ht="14.25">
      <c r="B192" s="95">
        <v>44860</v>
      </c>
      <c r="C192" s="607">
        <v>3.28</v>
      </c>
      <c r="H192" s="642">
        <f>+'BRL USD'!X413</f>
        <v>5.3676865271068168</v>
      </c>
      <c r="I192" s="642">
        <f>+RBOB!Y413</f>
        <v>2.8994</v>
      </c>
      <c r="J192" s="618">
        <f t="shared" si="114"/>
        <v>2.6494</v>
      </c>
      <c r="K192" s="618">
        <f t="shared" si="115"/>
        <v>0.69989729680000001</v>
      </c>
      <c r="L192" s="618">
        <f t="shared" si="116"/>
        <v>2.3972500000000001E-2</v>
      </c>
      <c r="M192" s="619">
        <f t="shared" si="117"/>
        <v>0.72386979679999996</v>
      </c>
      <c r="N192" s="619">
        <f t="shared" si="118"/>
        <v>3.8855061556629091</v>
      </c>
      <c r="O192" s="619">
        <f t="shared" si="119"/>
        <v>0.60550615566290933</v>
      </c>
      <c r="P192" s="641">
        <f t="shared" si="120"/>
        <v>-18.460553526308221</v>
      </c>
    </row>
    <row r="193" spans="2:16" ht="14.25">
      <c r="B193" s="95">
        <v>44861</v>
      </c>
      <c r="C193" s="607">
        <v>3.28</v>
      </c>
      <c r="H193" s="642">
        <f>+'BRL USD'!X414</f>
        <v>5.3149083178315175</v>
      </c>
      <c r="I193" s="642">
        <f>+RBOB!Y414</f>
        <v>3.0116000000000001</v>
      </c>
      <c r="J193" s="618">
        <f t="shared" si="114"/>
        <v>2.7616000000000001</v>
      </c>
      <c r="K193" s="618">
        <f t="shared" si="115"/>
        <v>0.72953739520000016</v>
      </c>
      <c r="L193" s="618">
        <f t="shared" si="116"/>
        <v>2.4111249999999997E-2</v>
      </c>
      <c r="M193" s="619">
        <f t="shared" si="117"/>
        <v>0.75364864520000019</v>
      </c>
      <c r="N193" s="619">
        <f t="shared" si="118"/>
        <v>4.005573453095935</v>
      </c>
      <c r="O193" s="619">
        <f t="shared" si="119"/>
        <v>0.72557345309593524</v>
      </c>
      <c r="P193" s="641">
        <f t="shared" si="120"/>
        <v>-22.12114186268095</v>
      </c>
    </row>
    <row r="194" spans="2:16" ht="14.25">
      <c r="B194" s="95">
        <v>44862</v>
      </c>
      <c r="C194" s="607">
        <v>3.28</v>
      </c>
      <c r="H194" s="642">
        <f>+'BRL USD'!X415</f>
        <v>5.3177346450412122</v>
      </c>
      <c r="I194" s="642">
        <f>+RBOB!Y415</f>
        <v>2.9066000000000001</v>
      </c>
      <c r="J194" s="618">
        <f t="shared" si="114"/>
        <v>2.6566000000000001</v>
      </c>
      <c r="K194" s="618">
        <f t="shared" si="115"/>
        <v>0.70179933520000004</v>
      </c>
      <c r="L194" s="618">
        <f t="shared" si="116"/>
        <v>2.410375E-2</v>
      </c>
      <c r="M194" s="619">
        <f t="shared" si="117"/>
        <v>0.72590308520000002</v>
      </c>
      <c r="N194" s="619">
        <f t="shared" si="118"/>
        <v>3.860159985110343</v>
      </c>
      <c r="O194" s="619">
        <f t="shared" si="119"/>
        <v>0.58015998511034317</v>
      </c>
      <c r="P194" s="641">
        <f t="shared" si="120"/>
        <v>-17.68780442409583</v>
      </c>
    </row>
    <row r="195" spans="2:16" ht="14.25">
      <c r="B195" s="95">
        <v>44865</v>
      </c>
      <c r="C195" s="607">
        <v>3.28</v>
      </c>
      <c r="H195" s="642">
        <f>+'BRL USD'!X416</f>
        <v>5.2570707601724322</v>
      </c>
      <c r="I195" s="642">
        <f>+RBOB!Y416</f>
        <v>2.8107000000000002</v>
      </c>
      <c r="J195" s="618">
        <f t="shared" si="114"/>
        <v>2.5607000000000002</v>
      </c>
      <c r="K195" s="618">
        <f t="shared" si="115"/>
        <v>0.67646524040000011</v>
      </c>
      <c r="L195" s="618">
        <f t="shared" si="116"/>
        <v>2.42665E-2</v>
      </c>
      <c r="M195" s="619">
        <f t="shared" si="117"/>
        <v>0.70073174040000008</v>
      </c>
      <c r="N195" s="619">
        <f t="shared" si="118"/>
        <v>3.6837963431815797</v>
      </c>
      <c r="O195" s="619">
        <f t="shared" si="119"/>
        <v>0.40379634318157986</v>
      </c>
      <c r="P195" s="641">
        <f t="shared" si="120"/>
        <v>-12.310864121389621</v>
      </c>
    </row>
    <row r="196" spans="2:16" ht="14.25">
      <c r="B196" s="95">
        <v>44866</v>
      </c>
      <c r="C196" s="607">
        <v>3.28</v>
      </c>
      <c r="H196" s="642">
        <f>+'BRL USD'!Y417</f>
        <v>5.1295203898435497</v>
      </c>
      <c r="I196" s="642">
        <f>+RBOB!Z417</f>
        <v>2.5945</v>
      </c>
      <c r="J196" s="618">
        <f t="shared" si="114"/>
        <v>2.3445</v>
      </c>
      <c r="K196" s="618">
        <f t="shared" si="115"/>
        <v>0.61935125400000002</v>
      </c>
      <c r="L196" s="618">
        <f t="shared" si="116"/>
        <v>2.4621250000000001E-2</v>
      </c>
      <c r="M196" s="619">
        <f t="shared" si="117"/>
        <v>0.64397250400000006</v>
      </c>
      <c r="N196" s="619">
        <f t="shared" si="118"/>
        <v>3.3032700897666074</v>
      </c>
      <c r="O196" s="619">
        <f t="shared" si="119"/>
        <v>2.3270089766607605E-2</v>
      </c>
      <c r="P196" s="641">
        <f t="shared" si="120"/>
        <v>-0.70945395629902208</v>
      </c>
    </row>
    <row r="197" spans="2:16" ht="14.25">
      <c r="B197" s="95">
        <v>44867</v>
      </c>
      <c r="C197" s="607">
        <v>3.28</v>
      </c>
      <c r="H197" s="642">
        <f>+'BRL USD'!Y418</f>
        <v>5.2042674993494673</v>
      </c>
      <c r="I197" s="642">
        <f>+RBOB!Z418</f>
        <v>2.6972</v>
      </c>
      <c r="J197" s="618">
        <f t="shared" si="114"/>
        <v>2.4472</v>
      </c>
      <c r="K197" s="618">
        <f t="shared" si="115"/>
        <v>0.64648171840000013</v>
      </c>
      <c r="L197" s="618">
        <f t="shared" si="116"/>
        <v>2.4411249999999995E-2</v>
      </c>
      <c r="M197" s="619">
        <f t="shared" si="117"/>
        <v>0.67089296840000012</v>
      </c>
      <c r="N197" s="619">
        <f t="shared" si="118"/>
        <v>3.4915064709862098</v>
      </c>
      <c r="O197" s="619">
        <f t="shared" si="119"/>
        <v>0.21150647098621</v>
      </c>
      <c r="P197" s="641">
        <f t="shared" si="120"/>
        <v>-6.4483680178722524</v>
      </c>
    </row>
    <row r="198" spans="2:16" ht="14.25">
      <c r="B198" s="95">
        <v>44868</v>
      </c>
      <c r="C198" s="607">
        <v>3.28</v>
      </c>
      <c r="H198" s="642">
        <f>+'BRL USD'!Y419</f>
        <v>5.1440329218106999</v>
      </c>
      <c r="I198" s="642">
        <f>+RBOB!Z419</f>
        <v>2.6939000000000002</v>
      </c>
      <c r="J198" s="618">
        <f t="shared" si="114"/>
        <v>2.4439000000000002</v>
      </c>
      <c r="K198" s="618">
        <f t="shared" si="115"/>
        <v>0.64560995080000005</v>
      </c>
      <c r="L198" s="618">
        <f t="shared" si="116"/>
        <v>2.4579999999999998E-2</v>
      </c>
      <c r="M198" s="619">
        <f t="shared" si="117"/>
        <v>0.6701899508000001</v>
      </c>
      <c r="N198" s="619">
        <f t="shared" si="118"/>
        <v>3.4474791707818939</v>
      </c>
      <c r="O198" s="619">
        <f t="shared" si="119"/>
        <v>0.16747917078189412</v>
      </c>
      <c r="P198" s="641">
        <f t="shared" si="120"/>
        <v>-5.1060722799358027</v>
      </c>
    </row>
    <row r="199" spans="2:16" ht="14.25">
      <c r="B199" s="95">
        <v>44869</v>
      </c>
      <c r="C199" s="607">
        <v>3.28</v>
      </c>
      <c r="H199" s="642">
        <f>+'BRL USD'!Y420</f>
        <v>5.0517807527153327</v>
      </c>
      <c r="I199" s="642">
        <f>+RBOB!Z420</f>
        <v>2.7347999999999999</v>
      </c>
      <c r="J199" s="618">
        <f t="shared" si="114"/>
        <v>2.4847999999999999</v>
      </c>
      <c r="K199" s="618">
        <f t="shared" si="115"/>
        <v>0.65641458559999999</v>
      </c>
      <c r="L199" s="618">
        <f t="shared" si="116"/>
        <v>2.4846249999999997E-2</v>
      </c>
      <c r="M199" s="619">
        <f t="shared" si="117"/>
        <v>0.68126083559999995</v>
      </c>
      <c r="N199" s="619">
        <f t="shared" si="118"/>
        <v>3.4415803768628441</v>
      </c>
      <c r="O199" s="619">
        <f t="shared" si="119"/>
        <v>0.16158037686284432</v>
      </c>
      <c r="P199" s="641">
        <f t="shared" si="120"/>
        <v>-4.9262310019159816</v>
      </c>
    </row>
    <row r="200" spans="2:16" ht="14.25">
      <c r="B200" s="95">
        <v>44872</v>
      </c>
      <c r="C200" s="607">
        <v>3.28</v>
      </c>
      <c r="H200" s="642">
        <f>+'BRL USD'!Y421</f>
        <v>5.1387461459403907</v>
      </c>
      <c r="I200" s="642">
        <f>+RBOB!Z421</f>
        <v>2.6530999999999998</v>
      </c>
      <c r="J200" s="618">
        <f t="shared" si="114"/>
        <v>2.4030999999999998</v>
      </c>
      <c r="K200" s="618">
        <f t="shared" si="115"/>
        <v>0.63483173320000008</v>
      </c>
      <c r="L200" s="618">
        <f t="shared" si="116"/>
        <v>2.4594999999999999E-2</v>
      </c>
      <c r="M200" s="619">
        <f t="shared" si="117"/>
        <v>0.65942673320000011</v>
      </c>
      <c r="N200" s="619">
        <f t="shared" si="118"/>
        <v>3.388626583761563</v>
      </c>
      <c r="O200" s="619">
        <f t="shared" si="119"/>
        <v>0.1086265837615632</v>
      </c>
      <c r="P200" s="641">
        <f t="shared" si="120"/>
        <v>-3.3117860902915686</v>
      </c>
    </row>
    <row r="201" spans="2:16" ht="14.25">
      <c r="B201" s="95">
        <v>44873</v>
      </c>
      <c r="C201" s="607">
        <v>3.28</v>
      </c>
      <c r="H201" s="642">
        <f>+'BRL USD'!Y422</f>
        <v>5.1719679337988103</v>
      </c>
      <c r="I201" s="642">
        <f>+RBOB!Z422</f>
        <v>2.6366999999999998</v>
      </c>
      <c r="J201" s="618">
        <f t="shared" si="114"/>
        <v>2.3866999999999998</v>
      </c>
      <c r="K201" s="618">
        <f t="shared" si="115"/>
        <v>0.63049931240000001</v>
      </c>
      <c r="L201" s="618">
        <f t="shared" si="116"/>
        <v>2.4501249999999999E-2</v>
      </c>
      <c r="M201" s="619">
        <f t="shared" si="117"/>
        <v>0.65500056240000004</v>
      </c>
      <c r="N201" s="619">
        <f t="shared" si="118"/>
        <v>3.3876419053529867</v>
      </c>
      <c r="O201" s="619">
        <f t="shared" si="119"/>
        <v>0.1076419053529869</v>
      </c>
      <c r="P201" s="641">
        <f t="shared" si="120"/>
        <v>-3.2817654071032543</v>
      </c>
    </row>
    <row r="202" spans="2:16" ht="14.25">
      <c r="B202" s="95">
        <v>44874</v>
      </c>
      <c r="C202" s="607">
        <v>3.28</v>
      </c>
      <c r="H202" s="642">
        <f>+'BRL USD'!Y423</f>
        <v>5.1853772361939336</v>
      </c>
      <c r="I202" s="642">
        <f>+RBOB!Z423</f>
        <v>2.5446</v>
      </c>
      <c r="J202" s="618">
        <f t="shared" si="114"/>
        <v>2.2946</v>
      </c>
      <c r="K202" s="618">
        <f t="shared" si="115"/>
        <v>0.60616907120000008</v>
      </c>
      <c r="L202" s="618">
        <f t="shared" si="116"/>
        <v>2.4463749999999996E-2</v>
      </c>
      <c r="M202" s="619">
        <f t="shared" si="117"/>
        <v>0.63063282120000008</v>
      </c>
      <c r="N202" s="619">
        <f t="shared" si="118"/>
        <v>3.2700690754472395</v>
      </c>
      <c r="O202" s="619">
        <f t="shared" si="119"/>
        <v>-9.9309245527603451E-3</v>
      </c>
      <c r="P202" s="641">
        <f t="shared" si="120"/>
        <v>0.3027720900231845</v>
      </c>
    </row>
    <row r="203" spans="2:16" ht="14.25">
      <c r="B203" s="95">
        <v>44875</v>
      </c>
      <c r="C203" s="607">
        <v>3.28</v>
      </c>
      <c r="H203" s="642">
        <f>+'BRL USD'!Y424</f>
        <v>5.3981106612685563</v>
      </c>
      <c r="I203" s="642">
        <f>+RBOB!Z424</f>
        <v>2.5663</v>
      </c>
      <c r="J203" s="618">
        <f t="shared" si="114"/>
        <v>2.3163</v>
      </c>
      <c r="K203" s="618">
        <f t="shared" si="115"/>
        <v>0.61190160360000001</v>
      </c>
      <c r="L203" s="618">
        <f t="shared" si="116"/>
        <v>2.3893749999999998E-2</v>
      </c>
      <c r="M203" s="619">
        <f t="shared" si="117"/>
        <v>0.63579535360000006</v>
      </c>
      <c r="N203" s="619">
        <f t="shared" si="118"/>
        <v>3.4320936766531718</v>
      </c>
      <c r="O203" s="619">
        <f t="shared" si="119"/>
        <v>0.15209367665317197</v>
      </c>
      <c r="P203" s="641">
        <f t="shared" si="120"/>
        <v>-4.6370023369869617</v>
      </c>
    </row>
    <row r="204" spans="2:16" ht="14.25">
      <c r="B204" s="95">
        <v>44876</v>
      </c>
      <c r="C204" s="607">
        <v>3.28</v>
      </c>
      <c r="H204" s="642">
        <f>+'BRL USD'!Y425</f>
        <v>5.359056806002144</v>
      </c>
      <c r="I204" s="642">
        <f>+RBOB!Z425</f>
        <v>2.6095999999999999</v>
      </c>
      <c r="J204" s="618">
        <f t="shared" si="114"/>
        <v>2.3595999999999999</v>
      </c>
      <c r="K204" s="618">
        <f t="shared" si="115"/>
        <v>0.62334025120000003</v>
      </c>
      <c r="L204" s="618">
        <f t="shared" si="116"/>
        <v>2.3994999999999999E-2</v>
      </c>
      <c r="M204" s="619">
        <f t="shared" si="117"/>
        <v>0.64733525120000002</v>
      </c>
      <c r="N204" s="619">
        <f t="shared" si="118"/>
        <v>3.4691063837084677</v>
      </c>
      <c r="O204" s="619">
        <f t="shared" si="119"/>
        <v>0.18910638370846788</v>
      </c>
      <c r="P204" s="641">
        <f t="shared" si="120"/>
        <v>-5.7654385276971976</v>
      </c>
    </row>
    <row r="205" spans="2:16" ht="14.25">
      <c r="B205" s="95">
        <v>44879</v>
      </c>
      <c r="C205" s="607">
        <v>3.28</v>
      </c>
      <c r="H205" s="642">
        <f>+'BRL USD'!Y426</f>
        <v>5.3433075073470473</v>
      </c>
      <c r="I205" s="642">
        <f>+RBOB!Z426</f>
        <v>2.5285000000000002</v>
      </c>
      <c r="J205" s="618">
        <f t="shared" si="114"/>
        <v>2.2785000000000002</v>
      </c>
      <c r="K205" s="618">
        <f t="shared" si="115"/>
        <v>0.60191590200000011</v>
      </c>
      <c r="L205" s="618">
        <f t="shared" si="116"/>
        <v>2.4036250000000002E-2</v>
      </c>
      <c r="M205" s="619">
        <f t="shared" si="117"/>
        <v>0.62595215200000009</v>
      </c>
      <c r="N205" s="619">
        <f t="shared" si="118"/>
        <v>3.3446548330216403</v>
      </c>
      <c r="O205" s="619">
        <f t="shared" si="119"/>
        <v>6.4654833021640545E-2</v>
      </c>
      <c r="P205" s="641">
        <f t="shared" si="120"/>
        <v>-1.9711839335865955</v>
      </c>
    </row>
    <row r="206" spans="2:16" ht="14.25">
      <c r="B206" s="95">
        <v>44880</v>
      </c>
      <c r="C206" s="607">
        <v>3.28</v>
      </c>
      <c r="H206" s="642">
        <f>+'BRL USD'!Y427</f>
        <v>5.3691275167785237</v>
      </c>
      <c r="I206" s="642">
        <f>+RBOB!Z427</f>
        <v>2.5160999999999998</v>
      </c>
      <c r="J206" s="618">
        <f t="shared" ref="J206:J217" si="121">+I206-0.25</f>
        <v>2.2660999999999998</v>
      </c>
      <c r="K206" s="618">
        <f t="shared" ref="K206:K217" si="122">(+J206*$K$30)/1000</f>
        <v>0.59864016919999996</v>
      </c>
      <c r="L206" s="618">
        <f t="shared" ref="L206:L217" si="123">((75/H206)+10)/1000</f>
        <v>2.396875E-2</v>
      </c>
      <c r="M206" s="619">
        <f t="shared" ref="M206:M217" si="124">+K206+L206</f>
        <v>0.62260891919999994</v>
      </c>
      <c r="N206" s="619">
        <f t="shared" ref="N206:N217" si="125">+M206*H206</f>
        <v>3.3428666802684561</v>
      </c>
      <c r="O206" s="619">
        <f t="shared" ref="O206:O217" si="126">+N206-C206</f>
        <v>6.2866680268456321E-2</v>
      </c>
      <c r="P206" s="641">
        <f t="shared" ref="P206:P217" si="127">(1-(+N206/C206))*100</f>
        <v>-1.9166670813553832</v>
      </c>
    </row>
    <row r="207" spans="2:16" ht="14.25">
      <c r="B207" s="95">
        <v>44881</v>
      </c>
      <c r="C207" s="607">
        <v>3.28</v>
      </c>
      <c r="H207" s="642">
        <f>+'BRL USD'!Y428</f>
        <v>5.4097917230186638</v>
      </c>
      <c r="I207" s="642">
        <f>+RBOB!Z428</f>
        <v>2.508</v>
      </c>
      <c r="J207" s="618">
        <f t="shared" si="121"/>
        <v>2.258</v>
      </c>
      <c r="K207" s="618">
        <f t="shared" si="122"/>
        <v>0.59650037600000005</v>
      </c>
      <c r="L207" s="618">
        <f t="shared" si="123"/>
        <v>2.386375E-2</v>
      </c>
      <c r="M207" s="619">
        <f t="shared" si="124"/>
        <v>0.62036412600000002</v>
      </c>
      <c r="N207" s="619">
        <f t="shared" si="125"/>
        <v>3.3560407140925075</v>
      </c>
      <c r="O207" s="619">
        <f t="shared" si="126"/>
        <v>7.6040714092507677E-2</v>
      </c>
      <c r="P207" s="641">
        <f t="shared" si="127"/>
        <v>-2.3183144540398715</v>
      </c>
    </row>
    <row r="208" spans="2:16" ht="14.25">
      <c r="B208" s="95">
        <v>44882</v>
      </c>
      <c r="C208" s="607">
        <v>3.28</v>
      </c>
      <c r="H208" s="642">
        <f>+'BRL USD'!Y429</f>
        <v>5.4689636313918513</v>
      </c>
      <c r="I208" s="642">
        <f>+RBOB!Z429</f>
        <v>2.4546999999999999</v>
      </c>
      <c r="J208" s="618">
        <f t="shared" si="121"/>
        <v>2.2046999999999999</v>
      </c>
      <c r="K208" s="618">
        <f t="shared" si="122"/>
        <v>0.58242000840000008</v>
      </c>
      <c r="L208" s="618">
        <f t="shared" si="123"/>
        <v>2.3713749999999999E-2</v>
      </c>
      <c r="M208" s="619">
        <f t="shared" si="124"/>
        <v>0.60613375840000006</v>
      </c>
      <c r="N208" s="619">
        <f t="shared" si="125"/>
        <v>3.3149234804484555</v>
      </c>
      <c r="O208" s="619">
        <f t="shared" si="126"/>
        <v>3.4923480448455724E-2</v>
      </c>
      <c r="P208" s="641">
        <f t="shared" si="127"/>
        <v>-1.0647402575748588</v>
      </c>
    </row>
    <row r="209" spans="2:16" ht="14.25">
      <c r="B209" s="95">
        <v>44883</v>
      </c>
      <c r="C209" s="607">
        <v>3.28</v>
      </c>
      <c r="H209" s="642">
        <f>+'BRL USD'!Y430</f>
        <v>5.3937432578209279</v>
      </c>
      <c r="I209" s="642">
        <f>+RBOB!Z430</f>
        <v>2.4207999999999998</v>
      </c>
      <c r="J209" s="618">
        <f t="shared" si="121"/>
        <v>2.1707999999999998</v>
      </c>
      <c r="K209" s="618">
        <f t="shared" si="122"/>
        <v>0.57346457760000003</v>
      </c>
      <c r="L209" s="618">
        <f t="shared" si="123"/>
        <v>2.3905000000000003E-2</v>
      </c>
      <c r="M209" s="619">
        <f t="shared" si="124"/>
        <v>0.59736957759999998</v>
      </c>
      <c r="N209" s="619">
        <f t="shared" si="125"/>
        <v>3.2220581316073353</v>
      </c>
      <c r="O209" s="619">
        <f t="shared" si="126"/>
        <v>-5.7941868392664464E-2</v>
      </c>
      <c r="P209" s="641">
        <f t="shared" si="127"/>
        <v>1.7665203778251315</v>
      </c>
    </row>
    <row r="210" spans="2:16" ht="14.25">
      <c r="B210" s="95">
        <v>44886</v>
      </c>
      <c r="C210" s="607">
        <v>3.28</v>
      </c>
      <c r="H210" s="642">
        <f>+'BRL USD'!Y431</f>
        <v>5.3233963268565345</v>
      </c>
      <c r="I210" s="642">
        <f>+RBOB!Z431</f>
        <v>2.4371</v>
      </c>
      <c r="J210" s="618">
        <f t="shared" si="121"/>
        <v>2.1871</v>
      </c>
      <c r="K210" s="618">
        <f t="shared" si="122"/>
        <v>0.57777058120000002</v>
      </c>
      <c r="L210" s="618">
        <f t="shared" si="123"/>
        <v>2.4088749999999999E-2</v>
      </c>
      <c r="M210" s="619">
        <f t="shared" si="124"/>
        <v>0.60185933120000001</v>
      </c>
      <c r="N210" s="619">
        <f t="shared" si="125"/>
        <v>3.2039357529944104</v>
      </c>
      <c r="O210" s="619">
        <f t="shared" si="126"/>
        <v>-7.6064247005589447E-2</v>
      </c>
      <c r="P210" s="641">
        <f t="shared" si="127"/>
        <v>2.3190319209021149</v>
      </c>
    </row>
    <row r="211" spans="2:16" ht="14.25">
      <c r="B211" s="95">
        <v>44887</v>
      </c>
      <c r="C211" s="607">
        <v>3.28</v>
      </c>
      <c r="H211" s="642">
        <f>+'BRL USD'!Y432</f>
        <v>5.3691275167785237</v>
      </c>
      <c r="I211" s="642">
        <f>+RBOB!Z432</f>
        <v>2.5405000000000002</v>
      </c>
      <c r="J211" s="618">
        <f t="shared" si="121"/>
        <v>2.2905000000000002</v>
      </c>
      <c r="K211" s="618">
        <f t="shared" si="122"/>
        <v>0.60508596600000009</v>
      </c>
      <c r="L211" s="618">
        <f t="shared" si="123"/>
        <v>2.396875E-2</v>
      </c>
      <c r="M211" s="619">
        <f t="shared" si="124"/>
        <v>0.62905471600000007</v>
      </c>
      <c r="N211" s="619">
        <f t="shared" si="125"/>
        <v>3.3774749852348998</v>
      </c>
      <c r="O211" s="619">
        <f t="shared" si="126"/>
        <v>9.7474985234899947E-2</v>
      </c>
      <c r="P211" s="641">
        <f t="shared" si="127"/>
        <v>-2.9717983303323203</v>
      </c>
    </row>
    <row r="212" spans="2:16" ht="14.25">
      <c r="B212" s="95">
        <v>44888</v>
      </c>
      <c r="C212" s="607">
        <v>3.28</v>
      </c>
      <c r="H212" s="642">
        <f>+'BRL USD'!Y433</f>
        <v>5.4024851431658565</v>
      </c>
      <c r="I212" s="642">
        <f>+RBOB!Z433</f>
        <v>2.4744000000000002</v>
      </c>
      <c r="J212" s="618">
        <f t="shared" si="121"/>
        <v>2.2244000000000002</v>
      </c>
      <c r="K212" s="618">
        <f t="shared" si="122"/>
        <v>0.5876241968</v>
      </c>
      <c r="L212" s="618">
        <f t="shared" si="123"/>
        <v>2.3882500000000001E-2</v>
      </c>
      <c r="M212" s="619">
        <f t="shared" si="124"/>
        <v>0.61150669680000003</v>
      </c>
      <c r="N212" s="619">
        <f t="shared" si="125"/>
        <v>3.3036558444084281</v>
      </c>
      <c r="O212" s="619">
        <f t="shared" si="126"/>
        <v>2.3655844408428273E-2</v>
      </c>
      <c r="P212" s="641">
        <f t="shared" si="127"/>
        <v>-0.7212147685496495</v>
      </c>
    </row>
    <row r="213" spans="2:16" ht="14.25">
      <c r="B213" s="95">
        <v>44889</v>
      </c>
      <c r="C213" s="607">
        <v>3.28</v>
      </c>
      <c r="H213" s="642">
        <f>+'BRL USD'!Y434</f>
        <v>5.4024851431658565</v>
      </c>
      <c r="I213" s="642">
        <f>+RBOB!Z434</f>
        <v>2.4744000000000002</v>
      </c>
      <c r="J213" s="618">
        <f t="shared" si="121"/>
        <v>2.2244000000000002</v>
      </c>
      <c r="K213" s="618">
        <f t="shared" si="122"/>
        <v>0.5876241968</v>
      </c>
      <c r="L213" s="618">
        <f t="shared" si="123"/>
        <v>2.3882500000000001E-2</v>
      </c>
      <c r="M213" s="619">
        <f t="shared" si="124"/>
        <v>0.61150669680000003</v>
      </c>
      <c r="N213" s="619">
        <f t="shared" si="125"/>
        <v>3.3036558444084281</v>
      </c>
      <c r="O213" s="619">
        <f t="shared" si="126"/>
        <v>2.3655844408428273E-2</v>
      </c>
      <c r="P213" s="641">
        <f t="shared" si="127"/>
        <v>-0.7212147685496495</v>
      </c>
    </row>
    <row r="214" spans="2:16" ht="14.25">
      <c r="B214" s="95">
        <v>44890</v>
      </c>
      <c r="C214" s="607">
        <v>3.28</v>
      </c>
      <c r="H214" s="642">
        <f>+'BRL USD'!Y435</f>
        <v>5.3908355795148246</v>
      </c>
      <c r="I214" s="642">
        <f>+RBOB!Z435</f>
        <v>2.3281999999999998</v>
      </c>
      <c r="J214" s="618">
        <f t="shared" si="121"/>
        <v>2.0781999999999998</v>
      </c>
      <c r="K214" s="618">
        <f t="shared" si="122"/>
        <v>0.54900225039999995</v>
      </c>
      <c r="L214" s="618">
        <f t="shared" si="123"/>
        <v>2.39125E-2</v>
      </c>
      <c r="M214" s="619">
        <f t="shared" si="124"/>
        <v>0.57291475039999995</v>
      </c>
      <c r="N214" s="619">
        <f t="shared" si="125"/>
        <v>3.088489220485175</v>
      </c>
      <c r="O214" s="619">
        <f t="shared" si="126"/>
        <v>-0.19151077951482476</v>
      </c>
      <c r="P214" s="641">
        <f t="shared" si="127"/>
        <v>5.8387432778910009</v>
      </c>
    </row>
    <row r="215" spans="2:16" ht="14.25">
      <c r="B215" s="95">
        <v>44893</v>
      </c>
      <c r="C215" s="607">
        <v>3.28</v>
      </c>
      <c r="H215" s="642">
        <f>+'BRL USD'!Y436</f>
        <v>5.3691275167785237</v>
      </c>
      <c r="I215" s="642">
        <f>+RBOB!Z436</f>
        <v>2.3306</v>
      </c>
      <c r="J215" s="618">
        <f t="shared" si="121"/>
        <v>2.0806</v>
      </c>
      <c r="K215" s="618">
        <f t="shared" si="122"/>
        <v>0.54963626320000003</v>
      </c>
      <c r="L215" s="618">
        <f t="shared" si="123"/>
        <v>2.396875E-2</v>
      </c>
      <c r="M215" s="619">
        <f t="shared" si="124"/>
        <v>0.57360501320000001</v>
      </c>
      <c r="N215" s="619">
        <f t="shared" si="125"/>
        <v>3.0797584601342285</v>
      </c>
      <c r="O215" s="619">
        <f t="shared" si="126"/>
        <v>-0.20024153986577131</v>
      </c>
      <c r="P215" s="641">
        <f t="shared" si="127"/>
        <v>6.1049249959076572</v>
      </c>
    </row>
    <row r="216" spans="2:16" ht="14.25">
      <c r="B216" s="95">
        <v>44894</v>
      </c>
      <c r="C216" s="607">
        <v>3.28</v>
      </c>
      <c r="H216" s="642">
        <f>+'BRL USD'!Y437</f>
        <v>5.2826201796090864</v>
      </c>
      <c r="I216" s="642">
        <f>+RBOB!Z437</f>
        <v>2.3321000000000001</v>
      </c>
      <c r="J216" s="618">
        <f t="shared" si="121"/>
        <v>2.0821000000000001</v>
      </c>
      <c r="K216" s="618">
        <f t="shared" si="122"/>
        <v>0.55003252120000001</v>
      </c>
      <c r="L216" s="618">
        <f t="shared" si="123"/>
        <v>2.4197499999999997E-2</v>
      </c>
      <c r="M216" s="619">
        <f t="shared" si="124"/>
        <v>0.5742300212</v>
      </c>
      <c r="N216" s="619">
        <f t="shared" si="125"/>
        <v>3.0334390977284733</v>
      </c>
      <c r="O216" s="619">
        <f t="shared" si="126"/>
        <v>-0.24656090227152649</v>
      </c>
      <c r="P216" s="641">
        <f t="shared" si="127"/>
        <v>7.5171006790099586</v>
      </c>
    </row>
    <row r="217" spans="2:16" ht="14.25">
      <c r="B217" s="95">
        <v>44895</v>
      </c>
      <c r="C217" s="607">
        <v>3.28</v>
      </c>
      <c r="H217" s="642">
        <f>+'BRL USD'!Y438</f>
        <v>5.2940865053734978</v>
      </c>
      <c r="I217" s="642">
        <f>+RBOB!Z438</f>
        <v>2.4184999999999999</v>
      </c>
      <c r="J217" s="618">
        <f t="shared" si="121"/>
        <v>2.1684999999999999</v>
      </c>
      <c r="K217" s="618">
        <f t="shared" si="122"/>
        <v>0.57285698200000001</v>
      </c>
      <c r="L217" s="618">
        <f t="shared" si="123"/>
        <v>2.4166750000000001E-2</v>
      </c>
      <c r="M217" s="619">
        <f t="shared" si="124"/>
        <v>0.59702373200000003</v>
      </c>
      <c r="N217" s="619">
        <f t="shared" si="125"/>
        <v>3.1606952829689239</v>
      </c>
      <c r="O217" s="619">
        <f t="shared" si="126"/>
        <v>-0.11930471703107592</v>
      </c>
      <c r="P217" s="641">
        <f t="shared" si="127"/>
        <v>3.6373389338742679</v>
      </c>
    </row>
    <row r="218" spans="2:16" ht="14.25">
      <c r="B218" s="95">
        <v>44896</v>
      </c>
      <c r="C218" s="607">
        <v>3.28</v>
      </c>
      <c r="H218" s="642">
        <f>+'BRL USD'!Z439</f>
        <v>5.2205690420255806</v>
      </c>
      <c r="I218" s="642">
        <f>+RBOB!AA439</f>
        <v>2.3420000000000001</v>
      </c>
      <c r="J218" s="618">
        <f t="shared" ref="J218" si="128">+I218-0.25</f>
        <v>2.0920000000000001</v>
      </c>
      <c r="K218" s="618">
        <f t="shared" ref="K218" si="129">(+J218*$K$30)/1000</f>
        <v>0.55264782400000012</v>
      </c>
      <c r="L218" s="618">
        <f t="shared" ref="L218" si="130">((75/H218)+10)/1000</f>
        <v>2.4366250000000002E-2</v>
      </c>
      <c r="M218" s="619">
        <f t="shared" ref="M218" si="131">+K218+L218</f>
        <v>0.57701407400000015</v>
      </c>
      <c r="N218" s="619">
        <f t="shared" ref="N218" si="132">+M218*H218</f>
        <v>3.0123418115374583</v>
      </c>
      <c r="O218" s="619">
        <f t="shared" ref="O218" si="133">+N218-C218</f>
        <v>-0.26765818846254152</v>
      </c>
      <c r="P218" s="641">
        <f t="shared" ref="P218" si="134">(1-(+N218/C218))*100</f>
        <v>8.1603106238579688</v>
      </c>
    </row>
    <row r="219" spans="2:16" ht="14.25">
      <c r="B219" s="95">
        <v>44897</v>
      </c>
      <c r="C219" s="607">
        <v>3.28</v>
      </c>
      <c r="H219" s="642">
        <f>+'BRL USD'!Z440</f>
        <v>5.2493438320209975</v>
      </c>
      <c r="I219" s="642">
        <f>+RBOB!AA440</f>
        <v>2.2804000000000002</v>
      </c>
      <c r="J219" s="618">
        <f t="shared" ref="J219:J239" si="135">+I219-0.25</f>
        <v>2.0304000000000002</v>
      </c>
      <c r="K219" s="618">
        <f t="shared" ref="K219:K239" si="136">(+J219*$K$30)/1000</f>
        <v>0.5363748288000002</v>
      </c>
      <c r="L219" s="618">
        <f t="shared" ref="L219:L239" si="137">((75/H219)+10)/1000</f>
        <v>2.42875E-2</v>
      </c>
      <c r="M219" s="619">
        <f t="shared" ref="M219:M239" si="138">+K219+L219</f>
        <v>0.56066232880000022</v>
      </c>
      <c r="N219" s="619">
        <f t="shared" ref="N219:N239" si="139">+M219*H219</f>
        <v>2.9431093375328095</v>
      </c>
      <c r="O219" s="619">
        <f t="shared" ref="O219:O239" si="140">+N219-C219</f>
        <v>-0.33689066246719035</v>
      </c>
      <c r="P219" s="641">
        <f t="shared" ref="P219:P239" si="141">(1-(+N219/C219))*100</f>
        <v>10.271056782536292</v>
      </c>
    </row>
    <row r="220" spans="2:16" ht="14.25">
      <c r="B220" s="95">
        <v>44900</v>
      </c>
      <c r="C220" s="607">
        <v>3.28</v>
      </c>
      <c r="H220" s="642">
        <f>+'BRL USD'!Z441</f>
        <v>5.3050397877984086</v>
      </c>
      <c r="I220" s="642">
        <f>+RBOB!AA441</f>
        <v>2.2019000000000002</v>
      </c>
      <c r="J220" s="618">
        <f t="shared" si="135"/>
        <v>1.9519000000000002</v>
      </c>
      <c r="K220" s="618">
        <f t="shared" si="136"/>
        <v>0.51563732680000007</v>
      </c>
      <c r="L220" s="618">
        <f t="shared" si="137"/>
        <v>2.4137499999999999E-2</v>
      </c>
      <c r="M220" s="619">
        <f t="shared" si="138"/>
        <v>0.53977482680000011</v>
      </c>
      <c r="N220" s="619">
        <f t="shared" si="139"/>
        <v>2.8635269326259953</v>
      </c>
      <c r="O220" s="619">
        <f t="shared" si="140"/>
        <v>-0.41647306737400447</v>
      </c>
      <c r="P220" s="641">
        <f t="shared" si="141"/>
        <v>12.697349615061116</v>
      </c>
    </row>
    <row r="221" spans="2:16" ht="14.25">
      <c r="B221" s="95">
        <v>44901</v>
      </c>
      <c r="C221" s="607">
        <v>3.28</v>
      </c>
      <c r="H221" s="642">
        <f>+'BRL USD'!Z442</f>
        <v>5.2798310454065467</v>
      </c>
      <c r="I221" s="642">
        <f>+RBOB!AA442</f>
        <v>2.1490999999999998</v>
      </c>
      <c r="J221" s="618">
        <f t="shared" si="135"/>
        <v>1.8990999999999998</v>
      </c>
      <c r="K221" s="618">
        <f t="shared" si="136"/>
        <v>0.50168904520000002</v>
      </c>
      <c r="L221" s="618">
        <f t="shared" si="137"/>
        <v>2.4204999999999997E-2</v>
      </c>
      <c r="M221" s="619">
        <f t="shared" si="138"/>
        <v>0.52589404520000005</v>
      </c>
      <c r="N221" s="619">
        <f t="shared" si="139"/>
        <v>2.7766317064413939</v>
      </c>
      <c r="O221" s="619">
        <f t="shared" si="140"/>
        <v>-0.50336829355860591</v>
      </c>
      <c r="P221" s="641">
        <f t="shared" si="141"/>
        <v>15.346594315811156</v>
      </c>
    </row>
    <row r="222" spans="2:16" ht="14.25">
      <c r="B222" s="95">
        <v>44902</v>
      </c>
      <c r="C222" s="790">
        <f>3.28-0.2</f>
        <v>3.0799999999999996</v>
      </c>
      <c r="H222" s="642">
        <f>+'BRL USD'!Z443</f>
        <v>5.2246603970741905</v>
      </c>
      <c r="I222" s="642">
        <f>+RBOB!AA443</f>
        <v>2.0771999999999999</v>
      </c>
      <c r="J222" s="618">
        <f t="shared" si="135"/>
        <v>1.8271999999999999</v>
      </c>
      <c r="K222" s="618">
        <f t="shared" si="136"/>
        <v>0.48269507840000003</v>
      </c>
      <c r="L222" s="618">
        <f t="shared" si="137"/>
        <v>2.4354999999999998E-2</v>
      </c>
      <c r="M222" s="619">
        <f t="shared" si="138"/>
        <v>0.50705007840000005</v>
      </c>
      <c r="N222" s="619">
        <f t="shared" si="139"/>
        <v>2.6491644639498437</v>
      </c>
      <c r="O222" s="619">
        <f t="shared" si="140"/>
        <v>-0.4308355360501559</v>
      </c>
      <c r="P222" s="641">
        <f t="shared" si="141"/>
        <v>13.988166754875198</v>
      </c>
    </row>
    <row r="223" spans="2:16" ht="14.25">
      <c r="B223" s="95">
        <v>44903</v>
      </c>
      <c r="C223" s="607">
        <f t="shared" ref="C223:C256" si="142">3.28-0.2</f>
        <v>3.0799999999999996</v>
      </c>
      <c r="H223" s="642">
        <f>+'BRL USD'!Z444</f>
        <v>5.2356020942408374</v>
      </c>
      <c r="I223" s="642">
        <f>+RBOB!AA444</f>
        <v>2.0491000000000001</v>
      </c>
      <c r="J223" s="618">
        <f t="shared" si="135"/>
        <v>1.7991000000000001</v>
      </c>
      <c r="K223" s="618">
        <f t="shared" si="136"/>
        <v>0.4752718452000001</v>
      </c>
      <c r="L223" s="618">
        <f t="shared" si="137"/>
        <v>2.4325000000000003E-2</v>
      </c>
      <c r="M223" s="619">
        <f t="shared" si="138"/>
        <v>0.49959684520000008</v>
      </c>
      <c r="N223" s="619">
        <f t="shared" si="139"/>
        <v>2.615690289005236</v>
      </c>
      <c r="O223" s="619">
        <f t="shared" si="140"/>
        <v>-0.46430971099476359</v>
      </c>
      <c r="P223" s="641">
        <f t="shared" si="141"/>
        <v>15.074990616713102</v>
      </c>
    </row>
    <row r="224" spans="2:16" ht="14.25">
      <c r="B224" s="95">
        <v>44904</v>
      </c>
      <c r="C224" s="607">
        <f t="shared" si="142"/>
        <v>3.0799999999999996</v>
      </c>
      <c r="H224" s="642">
        <f>+'BRL USD'!Z445</f>
        <v>5.2700922266139658</v>
      </c>
      <c r="I224" s="642">
        <f>+RBOB!AA445</f>
        <v>2.0560999999999998</v>
      </c>
      <c r="J224" s="618">
        <f t="shared" si="135"/>
        <v>1.8060999999999998</v>
      </c>
      <c r="K224" s="618">
        <f t="shared" si="136"/>
        <v>0.47712104920000004</v>
      </c>
      <c r="L224" s="618">
        <f t="shared" si="137"/>
        <v>2.4231249999999999E-2</v>
      </c>
      <c r="M224" s="619">
        <f t="shared" si="138"/>
        <v>0.50135229920000002</v>
      </c>
      <c r="N224" s="619">
        <f t="shared" si="139"/>
        <v>2.6421728548089591</v>
      </c>
      <c r="O224" s="619">
        <f t="shared" si="140"/>
        <v>-0.43782714519104049</v>
      </c>
      <c r="P224" s="641">
        <f t="shared" si="141"/>
        <v>14.215167051657163</v>
      </c>
    </row>
    <row r="225" spans="2:16" ht="14.25">
      <c r="B225" s="95">
        <v>44907</v>
      </c>
      <c r="C225" s="607">
        <f t="shared" si="142"/>
        <v>3.0799999999999996</v>
      </c>
      <c r="H225" s="642">
        <f>+'BRL USD'!Z446</f>
        <v>5.3376034160661865</v>
      </c>
      <c r="I225" s="642">
        <f>+RBOB!AA446</f>
        <v>2.081</v>
      </c>
      <c r="J225" s="618">
        <f t="shared" si="135"/>
        <v>1.831</v>
      </c>
      <c r="K225" s="618">
        <f t="shared" si="136"/>
        <v>0.48369893200000003</v>
      </c>
      <c r="L225" s="618">
        <f t="shared" si="137"/>
        <v>2.405125E-2</v>
      </c>
      <c r="M225" s="619">
        <f t="shared" si="138"/>
        <v>0.50775018199999999</v>
      </c>
      <c r="N225" s="619">
        <f t="shared" si="139"/>
        <v>2.7101691059514277</v>
      </c>
      <c r="O225" s="619">
        <f t="shared" si="140"/>
        <v>-0.36983089404857195</v>
      </c>
      <c r="P225" s="641">
        <f t="shared" si="141"/>
        <v>12.007496560018572</v>
      </c>
    </row>
    <row r="226" spans="2:16" ht="14.25">
      <c r="B226" s="95">
        <v>44908</v>
      </c>
      <c r="C226" s="607">
        <f t="shared" si="142"/>
        <v>3.0799999999999996</v>
      </c>
      <c r="H226" s="642">
        <f>+'BRL USD'!Z447</f>
        <v>5.3191489361702127</v>
      </c>
      <c r="I226" s="642">
        <f>+RBOB!AA447</f>
        <v>2.1608999999999998</v>
      </c>
      <c r="J226" s="618">
        <f t="shared" si="135"/>
        <v>1.9108999999999998</v>
      </c>
      <c r="K226" s="618">
        <f t="shared" si="136"/>
        <v>0.50480627479999995</v>
      </c>
      <c r="L226" s="618">
        <f t="shared" si="137"/>
        <v>2.41E-2</v>
      </c>
      <c r="M226" s="619">
        <f t="shared" si="138"/>
        <v>0.52890627479999996</v>
      </c>
      <c r="N226" s="619">
        <f t="shared" si="139"/>
        <v>2.8133312489361701</v>
      </c>
      <c r="O226" s="619">
        <f t="shared" si="140"/>
        <v>-0.26666875106382948</v>
      </c>
      <c r="P226" s="641">
        <f t="shared" si="141"/>
        <v>8.6580763332412154</v>
      </c>
    </row>
    <row r="227" spans="2:16" ht="14.25">
      <c r="B227" s="95">
        <v>44909</v>
      </c>
      <c r="C227" s="607">
        <f t="shared" si="142"/>
        <v>3.0799999999999996</v>
      </c>
      <c r="H227" s="642">
        <f>+'BRL USD'!Z448</f>
        <v>5.3177346450412122</v>
      </c>
      <c r="I227" s="642">
        <f>+RBOB!AA448</f>
        <v>2.2444000000000002</v>
      </c>
      <c r="J227" s="618">
        <f t="shared" si="135"/>
        <v>1.9944000000000002</v>
      </c>
      <c r="K227" s="618">
        <f t="shared" si="136"/>
        <v>0.52686463680000006</v>
      </c>
      <c r="L227" s="618">
        <f t="shared" si="137"/>
        <v>2.410375E-2</v>
      </c>
      <c r="M227" s="619">
        <f t="shared" si="138"/>
        <v>0.55096838680000004</v>
      </c>
      <c r="N227" s="619">
        <f t="shared" si="139"/>
        <v>2.9299036788088277</v>
      </c>
      <c r="O227" s="619">
        <f t="shared" si="140"/>
        <v>-0.15009632119117189</v>
      </c>
      <c r="P227" s="641">
        <f t="shared" si="141"/>
        <v>4.873257181531554</v>
      </c>
    </row>
    <row r="228" spans="2:16" ht="14.25">
      <c r="B228" s="95">
        <v>44910</v>
      </c>
      <c r="C228" s="607">
        <f t="shared" si="142"/>
        <v>3.0799999999999996</v>
      </c>
      <c r="H228" s="642">
        <f>+'BRL USD'!Z449</f>
        <v>5.329070077271516</v>
      </c>
      <c r="I228" s="642">
        <f>+RBOB!AA449</f>
        <v>2.1667999999999998</v>
      </c>
      <c r="J228" s="618">
        <f t="shared" si="135"/>
        <v>1.9167999999999998</v>
      </c>
      <c r="K228" s="618">
        <f t="shared" si="136"/>
        <v>0.50636488960000003</v>
      </c>
      <c r="L228" s="618">
        <f t="shared" si="137"/>
        <v>2.4073750000000001E-2</v>
      </c>
      <c r="M228" s="619">
        <f t="shared" si="138"/>
        <v>0.53043863960000004</v>
      </c>
      <c r="N228" s="619">
        <f t="shared" si="139"/>
        <v>2.8267446821209701</v>
      </c>
      <c r="O228" s="619">
        <f t="shared" si="140"/>
        <v>-0.25325531787902955</v>
      </c>
      <c r="P228" s="641">
        <f t="shared" si="141"/>
        <v>8.2225752558126466</v>
      </c>
    </row>
    <row r="229" spans="2:16" ht="14.25">
      <c r="B229" s="95">
        <v>44911</v>
      </c>
      <c r="C229" s="607">
        <f t="shared" si="142"/>
        <v>3.0799999999999996</v>
      </c>
      <c r="H229" s="642">
        <f>+'BRL USD'!Z450</f>
        <v>5.3134962805526031</v>
      </c>
      <c r="I229" s="642">
        <f>+RBOB!AA450</f>
        <v>2.1322999999999999</v>
      </c>
      <c r="J229" s="618">
        <f t="shared" si="135"/>
        <v>1.8822999999999999</v>
      </c>
      <c r="K229" s="618">
        <f t="shared" si="136"/>
        <v>0.49725095559999999</v>
      </c>
      <c r="L229" s="618">
        <f t="shared" si="137"/>
        <v>2.4115000000000001E-2</v>
      </c>
      <c r="M229" s="619">
        <f t="shared" si="138"/>
        <v>0.52136595559999999</v>
      </c>
      <c r="N229" s="619">
        <f t="shared" si="139"/>
        <v>2.7702760658873538</v>
      </c>
      <c r="O229" s="619">
        <f t="shared" si="140"/>
        <v>-0.30972393411264587</v>
      </c>
      <c r="P229" s="641">
        <f t="shared" si="141"/>
        <v>10.055971886774218</v>
      </c>
    </row>
    <row r="230" spans="2:16" ht="14.25">
      <c r="B230" s="95">
        <v>44914</v>
      </c>
      <c r="C230" s="607">
        <f t="shared" si="142"/>
        <v>3.0799999999999996</v>
      </c>
      <c r="H230" s="642">
        <f>+'BRL USD'!Z451</f>
        <v>5.3149083178315175</v>
      </c>
      <c r="I230" s="642">
        <f>+RBOB!AA451</f>
        <v>2.1776</v>
      </c>
      <c r="J230" s="618">
        <f t="shared" si="135"/>
        <v>1.9276</v>
      </c>
      <c r="K230" s="618">
        <f t="shared" si="136"/>
        <v>0.50921794720000002</v>
      </c>
      <c r="L230" s="618">
        <f t="shared" si="137"/>
        <v>2.4111249999999997E-2</v>
      </c>
      <c r="M230" s="619">
        <f t="shared" si="138"/>
        <v>0.53332919720000005</v>
      </c>
      <c r="N230" s="619">
        <f t="shared" si="139"/>
        <v>2.8345957863406861</v>
      </c>
      <c r="O230" s="619">
        <f t="shared" si="140"/>
        <v>-0.24540421365931353</v>
      </c>
      <c r="P230" s="641">
        <f t="shared" si="141"/>
        <v>7.9676692746530335</v>
      </c>
    </row>
    <row r="231" spans="2:16" ht="14.25">
      <c r="B231" s="95">
        <v>44915</v>
      </c>
      <c r="C231" s="607">
        <f t="shared" si="142"/>
        <v>3.0799999999999996</v>
      </c>
      <c r="H231" s="642">
        <f>+'BRL USD'!Z452</f>
        <v>5.2192066805845512</v>
      </c>
      <c r="I231" s="642">
        <f>+RBOB!AA452</f>
        <v>2.2227999999999999</v>
      </c>
      <c r="J231" s="618">
        <f t="shared" si="135"/>
        <v>1.9727999999999999</v>
      </c>
      <c r="K231" s="618">
        <f t="shared" si="136"/>
        <v>0.52115852159999998</v>
      </c>
      <c r="L231" s="618">
        <f t="shared" si="137"/>
        <v>2.4369999999999996E-2</v>
      </c>
      <c r="M231" s="619">
        <f t="shared" si="138"/>
        <v>0.54552852159999998</v>
      </c>
      <c r="N231" s="619">
        <f t="shared" si="139"/>
        <v>2.8472261043841334</v>
      </c>
      <c r="O231" s="619">
        <f t="shared" si="140"/>
        <v>-0.23277389561586626</v>
      </c>
      <c r="P231" s="641">
        <f t="shared" si="141"/>
        <v>7.5575940135021558</v>
      </c>
    </row>
    <row r="232" spans="2:16" ht="14.25">
      <c r="B232" s="95">
        <v>44916</v>
      </c>
      <c r="C232" s="607">
        <f t="shared" si="142"/>
        <v>3.0799999999999996</v>
      </c>
      <c r="H232" s="642">
        <f>+'BRL USD'!Z453</f>
        <v>5.2056220718375847</v>
      </c>
      <c r="I232" s="642">
        <f>+RBOB!AA453</f>
        <v>2.2557999999999998</v>
      </c>
      <c r="J232" s="618">
        <f t="shared" si="135"/>
        <v>2.0057999999999998</v>
      </c>
      <c r="K232" s="618">
        <f t="shared" si="136"/>
        <v>0.52987619759999993</v>
      </c>
      <c r="L232" s="618">
        <f t="shared" si="137"/>
        <v>2.4407499999999999E-2</v>
      </c>
      <c r="M232" s="619">
        <f t="shared" si="138"/>
        <v>0.55428369759999996</v>
      </c>
      <c r="N232" s="619">
        <f t="shared" si="139"/>
        <v>2.8853914502863089</v>
      </c>
      <c r="O232" s="619">
        <f t="shared" si="140"/>
        <v>-0.19460854971369068</v>
      </c>
      <c r="P232" s="641">
        <f t="shared" si="141"/>
        <v>6.3184594062886568</v>
      </c>
    </row>
    <row r="233" spans="2:16" ht="14.25">
      <c r="B233" s="95">
        <v>44917</v>
      </c>
      <c r="C233" s="607">
        <f t="shared" si="142"/>
        <v>3.0799999999999996</v>
      </c>
      <c r="H233" s="642">
        <f>+'BRL USD'!Z454</f>
        <v>5.1961548454143927</v>
      </c>
      <c r="I233" s="642">
        <f>+RBOB!AA454</f>
        <v>2.2488000000000001</v>
      </c>
      <c r="J233" s="618">
        <f t="shared" si="135"/>
        <v>1.9988000000000001</v>
      </c>
      <c r="K233" s="618">
        <f t="shared" si="136"/>
        <v>0.52802699360000005</v>
      </c>
      <c r="L233" s="618">
        <f t="shared" si="137"/>
        <v>2.4433750000000004E-2</v>
      </c>
      <c r="M233" s="619">
        <f t="shared" si="138"/>
        <v>0.55246074360000008</v>
      </c>
      <c r="N233" s="619">
        <f t="shared" si="139"/>
        <v>2.8706715697583789</v>
      </c>
      <c r="O233" s="619">
        <f t="shared" si="140"/>
        <v>-0.20932843024162073</v>
      </c>
      <c r="P233" s="641">
        <f t="shared" si="141"/>
        <v>6.7963776052474278</v>
      </c>
    </row>
    <row r="234" spans="2:16" ht="14.25">
      <c r="B234" s="95">
        <v>44918</v>
      </c>
      <c r="C234" s="607">
        <f t="shared" si="142"/>
        <v>3.0799999999999996</v>
      </c>
      <c r="H234" s="642">
        <f>+'BRL USD'!Z455</f>
        <v>5.1666236114699045</v>
      </c>
      <c r="I234" s="642">
        <f>+RBOB!AA455</f>
        <v>2.3835999999999999</v>
      </c>
      <c r="J234" s="618">
        <f t="shared" si="135"/>
        <v>2.1335999999999999</v>
      </c>
      <c r="K234" s="618">
        <f t="shared" si="136"/>
        <v>0.56363737920000001</v>
      </c>
      <c r="L234" s="618">
        <f t="shared" si="137"/>
        <v>2.451625E-2</v>
      </c>
      <c r="M234" s="619">
        <f t="shared" si="138"/>
        <v>0.58815362920000003</v>
      </c>
      <c r="N234" s="619">
        <f t="shared" si="139"/>
        <v>3.0387684277964353</v>
      </c>
      <c r="O234" s="619">
        <f t="shared" si="140"/>
        <v>-4.1231572203564326E-2</v>
      </c>
      <c r="P234" s="641">
        <f t="shared" si="141"/>
        <v>1.3386874092066292</v>
      </c>
    </row>
    <row r="235" spans="2:16" ht="14.25">
      <c r="B235" s="95">
        <v>44921</v>
      </c>
      <c r="C235" s="607">
        <f t="shared" si="142"/>
        <v>3.0799999999999996</v>
      </c>
      <c r="H235" s="642">
        <f>+'BRL USD'!Z456</f>
        <v>5.1666236114699045</v>
      </c>
      <c r="I235" s="642">
        <f>+RBOB!AA456</f>
        <v>2.3835999999999999</v>
      </c>
      <c r="J235" s="618">
        <f t="shared" si="135"/>
        <v>2.1335999999999999</v>
      </c>
      <c r="K235" s="618">
        <f t="shared" si="136"/>
        <v>0.56363737920000001</v>
      </c>
      <c r="L235" s="618">
        <f t="shared" si="137"/>
        <v>2.451625E-2</v>
      </c>
      <c r="M235" s="619">
        <f t="shared" si="138"/>
        <v>0.58815362920000003</v>
      </c>
      <c r="N235" s="619">
        <f t="shared" si="139"/>
        <v>3.0387684277964353</v>
      </c>
      <c r="O235" s="619">
        <f t="shared" si="140"/>
        <v>-4.1231572203564326E-2</v>
      </c>
      <c r="P235" s="641">
        <f t="shared" si="141"/>
        <v>1.3386874092066292</v>
      </c>
    </row>
    <row r="236" spans="2:16" ht="14.25">
      <c r="B236" s="95">
        <v>44922</v>
      </c>
      <c r="C236" s="607">
        <f t="shared" si="142"/>
        <v>3.0799999999999996</v>
      </c>
      <c r="H236" s="642">
        <f>+'BRL USD'!Z457</f>
        <v>5.275652862041678</v>
      </c>
      <c r="I236" s="642">
        <f>+RBOB!AA457</f>
        <v>2.3601999999999999</v>
      </c>
      <c r="J236" s="618">
        <f t="shared" si="135"/>
        <v>2.1101999999999999</v>
      </c>
      <c r="K236" s="618">
        <f t="shared" si="136"/>
        <v>0.55745575440000006</v>
      </c>
      <c r="L236" s="618">
        <f t="shared" si="137"/>
        <v>2.4216249999999998E-2</v>
      </c>
      <c r="M236" s="619">
        <f t="shared" si="138"/>
        <v>0.58167200440000011</v>
      </c>
      <c r="N236" s="619">
        <f t="shared" si="139"/>
        <v>3.06869957478238</v>
      </c>
      <c r="O236" s="619">
        <f t="shared" si="140"/>
        <v>-1.1300425217619647E-2</v>
      </c>
      <c r="P236" s="641">
        <f t="shared" si="141"/>
        <v>0.36689692264998408</v>
      </c>
    </row>
    <row r="237" spans="2:16" ht="14.25">
      <c r="B237" s="95">
        <v>44923</v>
      </c>
      <c r="C237" s="607">
        <f t="shared" si="142"/>
        <v>3.0799999999999996</v>
      </c>
      <c r="H237" s="642">
        <f>+'BRL USD'!Z458</f>
        <v>5.2521008403361344</v>
      </c>
      <c r="I237" s="642">
        <f>+RBOB!AA458</f>
        <v>2.3628999999999998</v>
      </c>
      <c r="J237" s="618">
        <f t="shared" si="135"/>
        <v>2.1128999999999998</v>
      </c>
      <c r="K237" s="618">
        <f t="shared" si="136"/>
        <v>0.55816901880000003</v>
      </c>
      <c r="L237" s="618">
        <f t="shared" si="137"/>
        <v>2.4279999999999999E-2</v>
      </c>
      <c r="M237" s="619">
        <f t="shared" si="138"/>
        <v>0.5824490188</v>
      </c>
      <c r="N237" s="619">
        <f t="shared" si="139"/>
        <v>3.0590809810924369</v>
      </c>
      <c r="O237" s="619">
        <f t="shared" si="140"/>
        <v>-2.0919018907562759E-2</v>
      </c>
      <c r="P237" s="641">
        <f t="shared" si="141"/>
        <v>0.67918892557021771</v>
      </c>
    </row>
    <row r="238" spans="2:16" ht="14.25">
      <c r="B238" s="95">
        <v>44924</v>
      </c>
      <c r="C238" s="607">
        <f t="shared" si="142"/>
        <v>3.0799999999999996</v>
      </c>
      <c r="H238" s="642">
        <f>+'BRL USD'!Z459</f>
        <v>5.2175727851403524</v>
      </c>
      <c r="I238" s="642">
        <f>+RBOB!AA459</f>
        <v>2.3706999999999998</v>
      </c>
      <c r="J238" s="618">
        <f t="shared" si="135"/>
        <v>2.1206999999999998</v>
      </c>
      <c r="K238" s="618">
        <f t="shared" si="136"/>
        <v>0.56022956039999994</v>
      </c>
      <c r="L238" s="618">
        <f t="shared" si="137"/>
        <v>2.43745E-2</v>
      </c>
      <c r="M238" s="619">
        <f t="shared" si="138"/>
        <v>0.5846040603999999</v>
      </c>
      <c r="N238" s="619">
        <f t="shared" si="139"/>
        <v>3.0502142356255861</v>
      </c>
      <c r="O238" s="619">
        <f t="shared" si="140"/>
        <v>-2.9785764374413493E-2</v>
      </c>
      <c r="P238" s="641">
        <f t="shared" si="141"/>
        <v>0.96707027189654182</v>
      </c>
    </row>
    <row r="239" spans="2:16" ht="14.25">
      <c r="B239" s="95">
        <v>44925</v>
      </c>
      <c r="C239" s="607">
        <f t="shared" si="142"/>
        <v>3.0799999999999996</v>
      </c>
      <c r="H239" s="642">
        <f>+'BRL USD'!Z460</f>
        <v>5.3633681952266024</v>
      </c>
      <c r="I239" s="642">
        <f>+RBOB!AA460</f>
        <v>2.4594999999999998</v>
      </c>
      <c r="J239" s="618">
        <f t="shared" si="135"/>
        <v>2.2094999999999998</v>
      </c>
      <c r="K239" s="618">
        <f t="shared" si="136"/>
        <v>0.58368803400000002</v>
      </c>
      <c r="L239" s="618">
        <f t="shared" si="137"/>
        <v>2.3983750000000002E-2</v>
      </c>
      <c r="M239" s="619">
        <f t="shared" si="138"/>
        <v>0.60767178399999999</v>
      </c>
      <c r="N239" s="619">
        <f t="shared" si="139"/>
        <v>3.2591675194422098</v>
      </c>
      <c r="O239" s="619">
        <f t="shared" si="140"/>
        <v>0.17916751944221021</v>
      </c>
      <c r="P239" s="641">
        <f t="shared" si="141"/>
        <v>-5.8171272546172048</v>
      </c>
    </row>
    <row r="240" spans="2:16" ht="14.25">
      <c r="B240" s="95">
        <v>44928</v>
      </c>
      <c r="C240" s="796">
        <f t="shared" si="142"/>
        <v>3.0799999999999996</v>
      </c>
      <c r="H240" s="642">
        <f>+'BRL USD'!AA461</f>
        <v>5.4809536859413539</v>
      </c>
      <c r="I240" s="642">
        <f>+RBOB!AB461</f>
        <v>2.4782999999999999</v>
      </c>
      <c r="J240" s="618">
        <f t="shared" ref="J240:J245" si="143">+I240-0.25</f>
        <v>2.2282999999999999</v>
      </c>
      <c r="K240" s="618">
        <f t="shared" ref="K240:K245" si="144">(+J240*$K$30)/1000</f>
        <v>0.58865446760000006</v>
      </c>
      <c r="L240" s="618">
        <f t="shared" ref="L240:L245" si="145">((75/H240)+10)/1000</f>
        <v>2.368375E-2</v>
      </c>
      <c r="M240" s="619">
        <f t="shared" ref="M240:M245" si="146">+K240+L240</f>
        <v>0.61233821760000007</v>
      </c>
      <c r="N240" s="619">
        <f t="shared" ref="N240:N245" si="147">+M240*H240</f>
        <v>3.356197410797479</v>
      </c>
      <c r="O240" s="619">
        <f t="shared" ref="O240:O245" si="148">+N240-C240</f>
        <v>0.27619741079747939</v>
      </c>
      <c r="P240" s="641">
        <f t="shared" ref="P240:P245" si="149">(1-(+N240/C240))*100</f>
        <v>-8.9674484025155756</v>
      </c>
    </row>
    <row r="241" spans="2:16" ht="14.25">
      <c r="B241" s="95">
        <v>44929</v>
      </c>
      <c r="C241" s="796">
        <f t="shared" si="142"/>
        <v>3.0799999999999996</v>
      </c>
      <c r="H241" s="642">
        <f>+'BRL USD'!AA462</f>
        <v>5.4809536859413539</v>
      </c>
      <c r="I241" s="642">
        <f>+RBOB!AB462</f>
        <v>2.3612000000000002</v>
      </c>
      <c r="J241" s="618">
        <f t="shared" si="143"/>
        <v>2.1112000000000002</v>
      </c>
      <c r="K241" s="618">
        <f t="shared" si="144"/>
        <v>0.55771992640000012</v>
      </c>
      <c r="L241" s="618">
        <f t="shared" si="145"/>
        <v>2.368375E-2</v>
      </c>
      <c r="M241" s="619">
        <f t="shared" si="146"/>
        <v>0.58140367640000012</v>
      </c>
      <c r="N241" s="619">
        <f t="shared" si="147"/>
        <v>3.1866466231844348</v>
      </c>
      <c r="O241" s="619">
        <f t="shared" si="148"/>
        <v>0.10664662318443519</v>
      </c>
      <c r="P241" s="641">
        <f t="shared" si="149"/>
        <v>-3.4625527007933421</v>
      </c>
    </row>
    <row r="242" spans="2:16" ht="14.25">
      <c r="B242" s="95">
        <v>44930</v>
      </c>
      <c r="C242" s="796">
        <f t="shared" si="142"/>
        <v>3.0799999999999996</v>
      </c>
      <c r="H242" s="642">
        <f>+'BRL USD'!AA463</f>
        <v>5.4824561403508767</v>
      </c>
      <c r="I242" s="642">
        <f>+RBOB!AB463</f>
        <v>2.2591999999999999</v>
      </c>
      <c r="J242" s="618">
        <f t="shared" si="143"/>
        <v>2.0091999999999999</v>
      </c>
      <c r="K242" s="618">
        <f t="shared" si="144"/>
        <v>0.53077438240000008</v>
      </c>
      <c r="L242" s="618">
        <f t="shared" si="145"/>
        <v>2.368E-2</v>
      </c>
      <c r="M242" s="619">
        <f t="shared" si="146"/>
        <v>0.55445438240000011</v>
      </c>
      <c r="N242" s="619">
        <f t="shared" si="147"/>
        <v>3.0397718333333335</v>
      </c>
      <c r="O242" s="619">
        <f t="shared" si="148"/>
        <v>-4.0228166666666176E-2</v>
      </c>
      <c r="P242" s="641">
        <f t="shared" si="149"/>
        <v>1.3061093073592933</v>
      </c>
    </row>
    <row r="243" spans="2:16" ht="14.25">
      <c r="B243" s="95">
        <v>44931</v>
      </c>
      <c r="C243" s="796">
        <f t="shared" si="142"/>
        <v>3.0799999999999996</v>
      </c>
      <c r="H243" s="642">
        <f>+'BRL USD'!AA464</f>
        <v>5.3981106612685563</v>
      </c>
      <c r="I243" s="642">
        <f>+RBOB!AB464</f>
        <v>2.2671000000000001</v>
      </c>
      <c r="J243" s="618">
        <f t="shared" si="143"/>
        <v>2.0171000000000001</v>
      </c>
      <c r="K243" s="618">
        <f t="shared" si="144"/>
        <v>0.53286134120000006</v>
      </c>
      <c r="L243" s="618">
        <f t="shared" si="145"/>
        <v>2.3893749999999998E-2</v>
      </c>
      <c r="M243" s="619">
        <f t="shared" si="146"/>
        <v>0.55675509120000011</v>
      </c>
      <c r="N243" s="619">
        <f t="shared" si="147"/>
        <v>3.005425593522268</v>
      </c>
      <c r="O243" s="619">
        <f t="shared" si="148"/>
        <v>-7.4574406477731614E-2</v>
      </c>
      <c r="P243" s="641">
        <f t="shared" si="149"/>
        <v>2.4212469635627176</v>
      </c>
    </row>
    <row r="244" spans="2:16" ht="14.25">
      <c r="B244" s="95">
        <v>44932</v>
      </c>
      <c r="C244" s="796">
        <f t="shared" si="142"/>
        <v>3.0799999999999996</v>
      </c>
      <c r="H244" s="642">
        <f>+'BRL USD'!AA465</f>
        <v>5.2742616033755274</v>
      </c>
      <c r="I244" s="642">
        <f>+RBOB!AB465</f>
        <v>2.2446000000000002</v>
      </c>
      <c r="J244" s="618">
        <f t="shared" si="143"/>
        <v>1.9946000000000002</v>
      </c>
      <c r="K244" s="618">
        <f t="shared" si="144"/>
        <v>0.5269174712000001</v>
      </c>
      <c r="L244" s="618">
        <f t="shared" si="145"/>
        <v>2.4219999999999998E-2</v>
      </c>
      <c r="M244" s="619">
        <f t="shared" si="146"/>
        <v>0.55113747120000012</v>
      </c>
      <c r="N244" s="619">
        <f t="shared" si="147"/>
        <v>2.906843202531646</v>
      </c>
      <c r="O244" s="619">
        <f t="shared" si="148"/>
        <v>-0.17315679746835366</v>
      </c>
      <c r="P244" s="641">
        <f t="shared" si="149"/>
        <v>5.6219739437777143</v>
      </c>
    </row>
    <row r="245" spans="2:16" ht="14.25">
      <c r="B245" s="95">
        <v>44935</v>
      </c>
      <c r="C245" s="796">
        <f t="shared" si="142"/>
        <v>3.0799999999999996</v>
      </c>
      <c r="H245" s="642">
        <f>+'BRL USD'!AA466</f>
        <v>5.2840158520475562</v>
      </c>
      <c r="I245" s="642">
        <f>+RBOB!AB466</f>
        <v>2.2928999999999999</v>
      </c>
      <c r="J245" s="618">
        <f t="shared" si="143"/>
        <v>2.0428999999999999</v>
      </c>
      <c r="K245" s="618">
        <f t="shared" si="144"/>
        <v>0.53967697879999998</v>
      </c>
      <c r="L245" s="618">
        <f t="shared" si="145"/>
        <v>2.419375E-2</v>
      </c>
      <c r="M245" s="619">
        <f t="shared" si="146"/>
        <v>0.5638707288</v>
      </c>
      <c r="N245" s="619">
        <f t="shared" si="147"/>
        <v>2.9795018694848086</v>
      </c>
      <c r="O245" s="619">
        <f t="shared" si="148"/>
        <v>-0.10049813051519108</v>
      </c>
      <c r="P245" s="641">
        <f t="shared" si="149"/>
        <v>3.2629263154282828</v>
      </c>
    </row>
    <row r="246" spans="2:16" ht="14.25">
      <c r="B246" s="95">
        <v>44936</v>
      </c>
      <c r="C246" s="796">
        <f t="shared" si="142"/>
        <v>3.0799999999999996</v>
      </c>
      <c r="H246" s="642">
        <f>+'BRL USD'!AA467</f>
        <v>5.2301255230125516</v>
      </c>
      <c r="I246" s="642">
        <f>+RBOB!AB467</f>
        <v>2.3277000000000001</v>
      </c>
      <c r="J246" s="618">
        <f t="shared" ref="J246:J251" si="150">+I246-0.25</f>
        <v>2.0777000000000001</v>
      </c>
      <c r="K246" s="618">
        <f t="shared" ref="K246:K251" si="151">(+J246*$K$30)/1000</f>
        <v>0.54887016440000014</v>
      </c>
      <c r="L246" s="618">
        <f t="shared" ref="L246:L251" si="152">((75/H246)+10)/1000</f>
        <v>2.4340000000000004E-2</v>
      </c>
      <c r="M246" s="619">
        <f t="shared" ref="M246:M251" si="153">+K246+L246</f>
        <v>0.57321016440000017</v>
      </c>
      <c r="N246" s="619">
        <f t="shared" ref="N246:N251" si="154">+M246*H246</f>
        <v>2.9979611108786615</v>
      </c>
      <c r="O246" s="619">
        <f t="shared" ref="O246:O251" si="155">+N246-C246</f>
        <v>-8.2038889121338165E-2</v>
      </c>
      <c r="P246" s="641">
        <f t="shared" ref="P246:P251" si="156">(1-(+N246/C246))*100</f>
        <v>2.6636002961473393</v>
      </c>
    </row>
    <row r="247" spans="2:16" ht="14.25">
      <c r="B247" s="95">
        <v>44937</v>
      </c>
      <c r="C247" s="796">
        <f t="shared" si="142"/>
        <v>3.0799999999999996</v>
      </c>
      <c r="H247" s="642">
        <f>+'BRL USD'!AA468</f>
        <v>5.2002080083203328</v>
      </c>
      <c r="I247" s="642">
        <f>+RBOB!AB468</f>
        <v>2.4344999999999999</v>
      </c>
      <c r="J247" s="618">
        <f t="shared" si="150"/>
        <v>2.1844999999999999</v>
      </c>
      <c r="K247" s="618">
        <f t="shared" si="151"/>
        <v>0.57708373400000001</v>
      </c>
      <c r="L247" s="618">
        <f t="shared" si="152"/>
        <v>2.44225E-2</v>
      </c>
      <c r="M247" s="619">
        <f t="shared" si="153"/>
        <v>0.60150623400000003</v>
      </c>
      <c r="N247" s="619">
        <f t="shared" si="154"/>
        <v>3.1279575351014044</v>
      </c>
      <c r="O247" s="619">
        <f t="shared" si="155"/>
        <v>4.7957535101404769E-2</v>
      </c>
      <c r="P247" s="641">
        <f t="shared" si="156"/>
        <v>-1.5570628279676813</v>
      </c>
    </row>
    <row r="248" spans="2:16" ht="14.25">
      <c r="B248" s="95">
        <v>44938</v>
      </c>
      <c r="C248" s="796">
        <f t="shared" si="142"/>
        <v>3.0799999999999996</v>
      </c>
      <c r="H248" s="642">
        <f>+'BRL USD'!AA469</f>
        <v>5.0994390617032126</v>
      </c>
      <c r="I248" s="642">
        <f>+RBOB!AB469</f>
        <v>2.4752999999999998</v>
      </c>
      <c r="J248" s="618">
        <f t="shared" si="150"/>
        <v>2.2252999999999998</v>
      </c>
      <c r="K248" s="618">
        <f t="shared" si="151"/>
        <v>0.58786195159999999</v>
      </c>
      <c r="L248" s="618">
        <f t="shared" si="152"/>
        <v>2.47075E-2</v>
      </c>
      <c r="M248" s="619">
        <f t="shared" si="153"/>
        <v>0.61256945159999998</v>
      </c>
      <c r="N248" s="619">
        <f t="shared" si="154"/>
        <v>3.1237605894951552</v>
      </c>
      <c r="O248" s="619">
        <f t="shared" si="155"/>
        <v>4.37605894951556E-2</v>
      </c>
      <c r="P248" s="641">
        <f t="shared" si="156"/>
        <v>-1.4207983602323226</v>
      </c>
    </row>
    <row r="249" spans="2:16" ht="14.25">
      <c r="B249" s="95">
        <v>44939</v>
      </c>
      <c r="C249" s="796">
        <f t="shared" si="142"/>
        <v>3.0799999999999996</v>
      </c>
      <c r="H249" s="642">
        <f>+'BRL USD'!AA470</f>
        <v>5.1111679018655769</v>
      </c>
      <c r="I249" s="642">
        <f>+RBOB!AB470</f>
        <v>2.5327999999999999</v>
      </c>
      <c r="J249" s="618">
        <f t="shared" si="150"/>
        <v>2.2827999999999999</v>
      </c>
      <c r="K249" s="618">
        <f t="shared" si="151"/>
        <v>0.60305184160000003</v>
      </c>
      <c r="L249" s="618">
        <f t="shared" si="152"/>
        <v>2.4673749999999998E-2</v>
      </c>
      <c r="M249" s="619">
        <f t="shared" si="153"/>
        <v>0.62772559160000008</v>
      </c>
      <c r="N249" s="619">
        <f t="shared" si="154"/>
        <v>3.2084108949655006</v>
      </c>
      <c r="O249" s="619">
        <f t="shared" si="155"/>
        <v>0.12841089496550095</v>
      </c>
      <c r="P249" s="641">
        <f t="shared" si="156"/>
        <v>-4.1691849014773075</v>
      </c>
    </row>
    <row r="250" spans="2:16" ht="14.25">
      <c r="B250" s="95">
        <v>44942</v>
      </c>
      <c r="C250" s="796">
        <f t="shared" si="142"/>
        <v>3.0799999999999996</v>
      </c>
      <c r="H250" s="642">
        <f>+'BRL USD'!AA471</f>
        <v>5.1111679018655769</v>
      </c>
      <c r="I250" s="642">
        <f>+RBOB!AB471</f>
        <v>2.5327999999999999</v>
      </c>
      <c r="J250" s="618">
        <f t="shared" si="150"/>
        <v>2.2827999999999999</v>
      </c>
      <c r="K250" s="618">
        <f t="shared" si="151"/>
        <v>0.60305184160000003</v>
      </c>
      <c r="L250" s="618">
        <f t="shared" si="152"/>
        <v>2.4673749999999998E-2</v>
      </c>
      <c r="M250" s="619">
        <f t="shared" si="153"/>
        <v>0.62772559160000008</v>
      </c>
      <c r="N250" s="619">
        <f t="shared" si="154"/>
        <v>3.2084108949655006</v>
      </c>
      <c r="O250" s="619">
        <f t="shared" si="155"/>
        <v>0.12841089496550095</v>
      </c>
      <c r="P250" s="641">
        <f t="shared" si="156"/>
        <v>-4.1691849014773075</v>
      </c>
    </row>
    <row r="251" spans="2:16" ht="14.25">
      <c r="B251" s="95">
        <v>44943</v>
      </c>
      <c r="C251" s="796">
        <f t="shared" si="142"/>
        <v>3.0799999999999996</v>
      </c>
      <c r="H251" s="642">
        <f>+'BRL USD'!AA472</f>
        <v>5.1216389244558256</v>
      </c>
      <c r="I251" s="642">
        <f>+RBOB!AB472</f>
        <v>2.5451000000000001</v>
      </c>
      <c r="J251" s="618">
        <f t="shared" si="150"/>
        <v>2.2951000000000001</v>
      </c>
      <c r="K251" s="618">
        <f t="shared" si="151"/>
        <v>0.60630115720000011</v>
      </c>
      <c r="L251" s="618">
        <f t="shared" si="152"/>
        <v>2.4643749999999999E-2</v>
      </c>
      <c r="M251" s="619">
        <f t="shared" si="153"/>
        <v>0.63094490720000007</v>
      </c>
      <c r="N251" s="619">
        <f t="shared" si="154"/>
        <v>3.2314719959026892</v>
      </c>
      <c r="O251" s="619">
        <f t="shared" si="155"/>
        <v>0.15147199590268956</v>
      </c>
      <c r="P251" s="641">
        <f t="shared" si="156"/>
        <v>-4.9179219448925116</v>
      </c>
    </row>
    <row r="252" spans="2:16" ht="14.25">
      <c r="B252" s="95">
        <v>44944</v>
      </c>
      <c r="C252" s="796">
        <f t="shared" si="142"/>
        <v>3.0799999999999996</v>
      </c>
      <c r="H252" s="642">
        <f>+'BRL USD'!AA473</f>
        <v>5.173305742369374</v>
      </c>
      <c r="I252" s="642">
        <f>+RBOB!AB473</f>
        <v>2.5234999999999999</v>
      </c>
      <c r="J252" s="618">
        <f t="shared" ref="J252:J261" si="157">+I252-0.25</f>
        <v>2.2734999999999999</v>
      </c>
      <c r="K252" s="618">
        <f t="shared" ref="K252:K261" si="158">(+J252*$K$30)/1000</f>
        <v>0.60059504200000002</v>
      </c>
      <c r="L252" s="618">
        <f t="shared" ref="L252:L261" si="159">((75/H252)+10)/1000</f>
        <v>2.4497500000000002E-2</v>
      </c>
      <c r="M252" s="619">
        <f t="shared" ref="M252:M261" si="160">+K252+L252</f>
        <v>0.62509254199999997</v>
      </c>
      <c r="N252" s="619">
        <f t="shared" ref="N252:N261" si="161">+M252*H252</f>
        <v>3.2337948370408691</v>
      </c>
      <c r="O252" s="619">
        <f t="shared" ref="O252:O261" si="162">+N252-C252</f>
        <v>0.15379483704086949</v>
      </c>
      <c r="P252" s="641">
        <f t="shared" ref="P252:P261" si="163">(1-(+N252/C252))*100</f>
        <v>-4.9933388649632926</v>
      </c>
    </row>
    <row r="253" spans="2:16" ht="14.25">
      <c r="B253" s="95">
        <v>44945</v>
      </c>
      <c r="C253" s="796">
        <f t="shared" si="142"/>
        <v>3.0799999999999996</v>
      </c>
      <c r="H253" s="642">
        <f>+'BRL USD'!AA474</f>
        <v>5.186721991701245</v>
      </c>
      <c r="I253" s="642">
        <f>+RBOB!AB474</f>
        <v>2.5968</v>
      </c>
      <c r="J253" s="618">
        <f t="shared" si="157"/>
        <v>2.3468</v>
      </c>
      <c r="K253" s="618">
        <f t="shared" si="158"/>
        <v>0.61995884960000003</v>
      </c>
      <c r="L253" s="618">
        <f t="shared" si="159"/>
        <v>2.4460000000000003E-2</v>
      </c>
      <c r="M253" s="619">
        <f t="shared" si="160"/>
        <v>0.64441884960000007</v>
      </c>
      <c r="N253" s="619">
        <f t="shared" si="161"/>
        <v>3.3424214190871373</v>
      </c>
      <c r="O253" s="619">
        <f t="shared" si="162"/>
        <v>0.26242141908713768</v>
      </c>
      <c r="P253" s="641">
        <f t="shared" si="163"/>
        <v>-8.5201759443875869</v>
      </c>
    </row>
    <row r="254" spans="2:16" ht="14.25">
      <c r="B254" s="95">
        <v>44946</v>
      </c>
      <c r="C254" s="796">
        <f t="shared" si="142"/>
        <v>3.0799999999999996</v>
      </c>
      <c r="H254" s="642">
        <f>+'BRL USD'!AA475</f>
        <v>5.2029136316337148</v>
      </c>
      <c r="I254" s="642">
        <f>+RBOB!AB475</f>
        <v>2.6454</v>
      </c>
      <c r="J254" s="618">
        <f t="shared" si="157"/>
        <v>2.3954</v>
      </c>
      <c r="K254" s="618">
        <f t="shared" si="158"/>
        <v>0.63279760880000002</v>
      </c>
      <c r="L254" s="618">
        <f t="shared" si="159"/>
        <v>2.4414999999999999E-2</v>
      </c>
      <c r="M254" s="619">
        <f t="shared" si="160"/>
        <v>0.65721260879999999</v>
      </c>
      <c r="N254" s="619">
        <f t="shared" si="161"/>
        <v>3.4194204412070759</v>
      </c>
      <c r="O254" s="619">
        <f t="shared" si="162"/>
        <v>0.33942044120707626</v>
      </c>
      <c r="P254" s="641">
        <f>(1-(+N254/C254))*100</f>
        <v>-11.020144195034941</v>
      </c>
    </row>
    <row r="255" spans="2:16" ht="14.25">
      <c r="B255" s="95">
        <v>44949</v>
      </c>
      <c r="C255" s="796">
        <f t="shared" si="142"/>
        <v>3.0799999999999996</v>
      </c>
      <c r="H255" s="642">
        <f>+'BRL USD'!AA476</f>
        <v>5.2002080083203328</v>
      </c>
      <c r="I255" s="642">
        <f>+RBOB!AB476</f>
        <v>2.6964999999999999</v>
      </c>
      <c r="J255" s="618">
        <f t="shared" si="157"/>
        <v>2.4464999999999999</v>
      </c>
      <c r="K255" s="618">
        <f t="shared" si="158"/>
        <v>0.64629679800000006</v>
      </c>
      <c r="L255" s="618">
        <f t="shared" si="159"/>
        <v>2.44225E-2</v>
      </c>
      <c r="M255" s="619">
        <f t="shared" si="160"/>
        <v>0.67071929800000007</v>
      </c>
      <c r="N255" s="619">
        <f t="shared" si="161"/>
        <v>3.4878798647945923</v>
      </c>
      <c r="O255" s="619">
        <f t="shared" si="162"/>
        <v>0.40787986479459271</v>
      </c>
      <c r="P255" s="641">
        <f t="shared" si="163"/>
        <v>-13.242852753071199</v>
      </c>
    </row>
    <row r="256" spans="2:16" ht="14.25">
      <c r="B256" s="95">
        <v>44950</v>
      </c>
      <c r="C256" s="796">
        <f t="shared" si="142"/>
        <v>3.0799999999999996</v>
      </c>
      <c r="H256" s="642">
        <f>+'BRL USD'!AA477</f>
        <v>5.158627805003869</v>
      </c>
      <c r="I256" s="642">
        <f>+RBOB!AB477</f>
        <v>2.6486999999999998</v>
      </c>
      <c r="J256" s="618">
        <f t="shared" si="157"/>
        <v>2.3986999999999998</v>
      </c>
      <c r="K256" s="618">
        <f t="shared" si="158"/>
        <v>0.63366937639999998</v>
      </c>
      <c r="L256" s="618">
        <f t="shared" si="159"/>
        <v>2.4538750000000002E-2</v>
      </c>
      <c r="M256" s="619">
        <f t="shared" si="160"/>
        <v>0.65820812640000004</v>
      </c>
      <c r="N256" s="619">
        <f t="shared" si="161"/>
        <v>3.3954507423265414</v>
      </c>
      <c r="O256" s="619">
        <f t="shared" si="162"/>
        <v>0.3154507423265418</v>
      </c>
      <c r="P256" s="641">
        <f t="shared" si="163"/>
        <v>-10.241907218394219</v>
      </c>
    </row>
    <row r="257" spans="2:16" ht="14.25">
      <c r="B257" s="683">
        <v>44951</v>
      </c>
      <c r="C257" s="797">
        <v>3.31</v>
      </c>
      <c r="H257" s="642">
        <f>+'BRL USD'!AA478</f>
        <v>5.082592121982211</v>
      </c>
      <c r="I257" s="642">
        <f>+RBOB!AB478</f>
        <v>2.5933999999999999</v>
      </c>
      <c r="J257" s="618">
        <f t="shared" si="157"/>
        <v>2.3433999999999999</v>
      </c>
      <c r="K257" s="618">
        <f t="shared" si="158"/>
        <v>0.61906066479999999</v>
      </c>
      <c r="L257" s="618">
        <f t="shared" si="159"/>
        <v>2.475625E-2</v>
      </c>
      <c r="M257" s="619">
        <f t="shared" si="160"/>
        <v>0.64381691480000003</v>
      </c>
      <c r="N257" s="619">
        <f t="shared" si="161"/>
        <v>3.2722587791613726</v>
      </c>
      <c r="O257" s="619">
        <f t="shared" si="162"/>
        <v>-3.774122083862741E-2</v>
      </c>
      <c r="P257" s="641">
        <f t="shared" si="163"/>
        <v>1.1402181522243926</v>
      </c>
    </row>
    <row r="258" spans="2:16" ht="14.25">
      <c r="B258" s="95">
        <v>44952</v>
      </c>
      <c r="C258" s="796">
        <v>3.31</v>
      </c>
      <c r="H258" s="642">
        <f>+'BRL USD'!AA479</f>
        <v>5.0748540979446837</v>
      </c>
      <c r="I258" s="642">
        <f>+RBOB!AB479</f>
        <v>2.6120999999999999</v>
      </c>
      <c r="J258" s="618">
        <f t="shared" si="157"/>
        <v>2.3620999999999999</v>
      </c>
      <c r="K258" s="618">
        <f t="shared" si="158"/>
        <v>0.62400068120000007</v>
      </c>
      <c r="L258" s="618">
        <f t="shared" si="159"/>
        <v>2.4778750000000002E-2</v>
      </c>
      <c r="M258" s="619">
        <f t="shared" si="160"/>
        <v>0.64877943120000003</v>
      </c>
      <c r="N258" s="619">
        <f t="shared" si="161"/>
        <v>3.2924609550875412</v>
      </c>
      <c r="O258" s="619">
        <f t="shared" si="162"/>
        <v>-1.7539044912458834E-2</v>
      </c>
      <c r="P258" s="641">
        <f t="shared" si="163"/>
        <v>0.5298805109504201</v>
      </c>
    </row>
    <row r="259" spans="2:16" ht="14.25">
      <c r="B259" s="95">
        <v>44953</v>
      </c>
      <c r="C259" s="796">
        <v>3.31</v>
      </c>
      <c r="H259" s="642">
        <f>+'BRL USD'!AA480</f>
        <v>5.1085568326947639</v>
      </c>
      <c r="I259" s="642">
        <f>+RBOB!AB480</f>
        <v>2.5886</v>
      </c>
      <c r="J259" s="618">
        <f t="shared" si="157"/>
        <v>2.3386</v>
      </c>
      <c r="K259" s="618">
        <f t="shared" si="158"/>
        <v>0.61779263920000005</v>
      </c>
      <c r="L259" s="618">
        <f t="shared" si="159"/>
        <v>2.4681249999999998E-2</v>
      </c>
      <c r="M259" s="619">
        <f t="shared" si="160"/>
        <v>0.64247388920000004</v>
      </c>
      <c r="N259" s="619">
        <f t="shared" si="161"/>
        <v>3.2821143765006391</v>
      </c>
      <c r="O259" s="619">
        <f t="shared" si="162"/>
        <v>-2.7885623499360968E-2</v>
      </c>
      <c r="P259" s="641">
        <f t="shared" si="163"/>
        <v>0.84246596674806273</v>
      </c>
    </row>
    <row r="260" spans="2:16" ht="14.25">
      <c r="B260" s="95">
        <v>44956</v>
      </c>
      <c r="C260" s="796">
        <v>3.31</v>
      </c>
      <c r="H260" s="642">
        <f>+'BRL USD'!AA481</f>
        <v>5.1150895140664963</v>
      </c>
      <c r="I260" s="642">
        <f>+RBOB!AB481</f>
        <v>2.4988999999999999</v>
      </c>
      <c r="J260" s="618">
        <f t="shared" si="157"/>
        <v>2.2488999999999999</v>
      </c>
      <c r="K260" s="618">
        <f t="shared" si="158"/>
        <v>0.59409641080000009</v>
      </c>
      <c r="L260" s="618">
        <f t="shared" si="159"/>
        <v>2.46625E-2</v>
      </c>
      <c r="M260" s="619">
        <f t="shared" si="160"/>
        <v>0.61875891080000012</v>
      </c>
      <c r="N260" s="619">
        <f t="shared" si="161"/>
        <v>3.165007216368287</v>
      </c>
      <c r="O260" s="619">
        <f t="shared" si="162"/>
        <v>-0.14499278363171308</v>
      </c>
      <c r="P260" s="641">
        <f t="shared" si="163"/>
        <v>4.3804466353991822</v>
      </c>
    </row>
    <row r="261" spans="2:16" ht="14.25">
      <c r="B261" s="95">
        <v>44957</v>
      </c>
      <c r="C261" s="796">
        <v>3.31</v>
      </c>
      <c r="H261" s="642">
        <f>+'BRL USD'!AA482</f>
        <v>5.0991790321758197</v>
      </c>
      <c r="I261" s="642">
        <f>+RBOB!AB482</f>
        <v>2.5434999999999999</v>
      </c>
      <c r="J261" s="618">
        <f t="shared" si="157"/>
        <v>2.2934999999999999</v>
      </c>
      <c r="K261" s="618">
        <f t="shared" si="158"/>
        <v>0.60587848200000005</v>
      </c>
      <c r="L261" s="618">
        <f t="shared" si="159"/>
        <v>2.4708250000000001E-2</v>
      </c>
      <c r="M261" s="619">
        <f t="shared" si="160"/>
        <v>0.63058673200000004</v>
      </c>
      <c r="N261" s="619">
        <f t="shared" si="161"/>
        <v>3.2154746417826732</v>
      </c>
      <c r="O261" s="619">
        <f t="shared" si="162"/>
        <v>-9.4525358217326882E-2</v>
      </c>
      <c r="P261" s="641">
        <f t="shared" si="163"/>
        <v>2.8557510035446154</v>
      </c>
    </row>
    <row r="262" spans="2:16" ht="14.25">
      <c r="B262" s="95">
        <v>44958</v>
      </c>
      <c r="C262" s="796">
        <v>3.31</v>
      </c>
      <c r="H262" s="642">
        <f>+'BRL USD'!AA483</f>
        <v>5.0991790321758197</v>
      </c>
      <c r="I262" s="642">
        <f>+RBOB!AC483</f>
        <v>2.4538000000000002</v>
      </c>
      <c r="J262" s="618">
        <f t="shared" ref="J262:J281" si="164">+I262-0.25</f>
        <v>2.2038000000000002</v>
      </c>
      <c r="K262" s="618">
        <f t="shared" ref="K262:K281" si="165">(+J262*$K$30)/1000</f>
        <v>0.58218225360000009</v>
      </c>
      <c r="L262" s="618">
        <f t="shared" ref="L262:L281" si="166">((75/H262)+10)/1000</f>
        <v>2.4708250000000001E-2</v>
      </c>
      <c r="M262" s="619">
        <f t="shared" ref="M262:M281" si="167">+K262+L262</f>
        <v>0.60689050360000008</v>
      </c>
      <c r="N262" s="619">
        <f t="shared" ref="N262:N281" si="168">+M262*H262</f>
        <v>3.094643330783744</v>
      </c>
      <c r="O262" s="619">
        <f t="shared" ref="O262:O281" si="169">+N262-C262</f>
        <v>-0.21535666921625607</v>
      </c>
      <c r="P262" s="641">
        <f t="shared" ref="P262:P281" si="170">(1-(+N262/C262))*100</f>
        <v>6.5062437829684576</v>
      </c>
    </row>
    <row r="263" spans="2:16" ht="14.25">
      <c r="B263" s="95">
        <v>44959</v>
      </c>
      <c r="C263" s="796">
        <v>3.31</v>
      </c>
      <c r="H263" s="642">
        <f>+'BRL USD'!AA484</f>
        <v>5.0991790321758197</v>
      </c>
      <c r="I263" s="642">
        <f>+RBOB!AC484</f>
        <v>2.4523000000000001</v>
      </c>
      <c r="J263" s="618">
        <f t="shared" si="164"/>
        <v>2.2023000000000001</v>
      </c>
      <c r="K263" s="618">
        <f t="shared" si="165"/>
        <v>0.58178599560000011</v>
      </c>
      <c r="L263" s="618">
        <f t="shared" si="166"/>
        <v>2.4708250000000001E-2</v>
      </c>
      <c r="M263" s="619">
        <f t="shared" si="167"/>
        <v>0.60649424560000009</v>
      </c>
      <c r="N263" s="619">
        <f t="shared" si="168"/>
        <v>3.0926227402988125</v>
      </c>
      <c r="O263" s="619">
        <f t="shared" si="169"/>
        <v>-0.2173772597011876</v>
      </c>
      <c r="P263" s="641">
        <f t="shared" si="170"/>
        <v>6.5672888127247031</v>
      </c>
    </row>
    <row r="264" spans="2:16" ht="14.25">
      <c r="B264" s="95">
        <v>44960</v>
      </c>
      <c r="C264" s="796">
        <v>3.31</v>
      </c>
      <c r="H264" s="642">
        <f>+'BRL USD'!AA485</f>
        <v>5.0991790321758197</v>
      </c>
      <c r="I264" s="642">
        <f>+RBOB!AC485</f>
        <v>2.3210000000000002</v>
      </c>
      <c r="J264" s="618">
        <f t="shared" si="164"/>
        <v>2.0710000000000002</v>
      </c>
      <c r="K264" s="618">
        <f t="shared" si="165"/>
        <v>0.54710021200000003</v>
      </c>
      <c r="L264" s="618">
        <f t="shared" si="166"/>
        <v>2.4708250000000001E-2</v>
      </c>
      <c r="M264" s="619">
        <f t="shared" si="167"/>
        <v>0.57180846200000002</v>
      </c>
      <c r="N264" s="619">
        <f t="shared" si="168"/>
        <v>2.9157537198511041</v>
      </c>
      <c r="O264" s="619">
        <f t="shared" si="169"/>
        <v>-0.39424628014889596</v>
      </c>
      <c r="P264" s="641">
        <f t="shared" si="170"/>
        <v>11.91076375072193</v>
      </c>
    </row>
    <row r="265" spans="2:16" ht="14.25">
      <c r="B265" s="95">
        <v>44963</v>
      </c>
      <c r="C265" s="796">
        <v>3.31</v>
      </c>
      <c r="H265" s="642">
        <f>+'BRL USD'!AA486</f>
        <v>5.0991790321758197</v>
      </c>
      <c r="I265" s="642">
        <f>+RBOB!AC486</f>
        <v>2.3734000000000002</v>
      </c>
      <c r="J265" s="618">
        <f t="shared" si="164"/>
        <v>2.1234000000000002</v>
      </c>
      <c r="K265" s="618">
        <f t="shared" si="165"/>
        <v>0.56094282480000013</v>
      </c>
      <c r="L265" s="618">
        <f t="shared" si="166"/>
        <v>2.4708250000000001E-2</v>
      </c>
      <c r="M265" s="619">
        <f t="shared" si="167"/>
        <v>0.58565107480000012</v>
      </c>
      <c r="N265" s="619">
        <f t="shared" si="168"/>
        <v>2.9863396807913931</v>
      </c>
      <c r="O265" s="619">
        <f t="shared" si="169"/>
        <v>-0.32366031920860694</v>
      </c>
      <c r="P265" s="641">
        <f t="shared" si="170"/>
        <v>9.7782573779035324</v>
      </c>
    </row>
    <row r="266" spans="2:16" ht="14.25">
      <c r="B266" s="95">
        <v>44964</v>
      </c>
      <c r="C266" s="796">
        <v>3.31</v>
      </c>
      <c r="H266" s="642">
        <f>+'BRL USD'!AA487</f>
        <v>5.0991790321758197</v>
      </c>
      <c r="I266" s="642">
        <f>+RBOB!AC487</f>
        <v>2.4567999999999999</v>
      </c>
      <c r="J266" s="618">
        <f t="shared" si="164"/>
        <v>2.2067999999999999</v>
      </c>
      <c r="K266" s="618">
        <f t="shared" si="165"/>
        <v>0.58297476960000005</v>
      </c>
      <c r="L266" s="618">
        <f t="shared" si="166"/>
        <v>2.4708250000000001E-2</v>
      </c>
      <c r="M266" s="619">
        <f t="shared" si="167"/>
        <v>0.60768301960000004</v>
      </c>
      <c r="N266" s="619">
        <f t="shared" si="168"/>
        <v>3.0986845117536079</v>
      </c>
      <c r="O266" s="619">
        <f t="shared" si="169"/>
        <v>-0.21131548824639212</v>
      </c>
      <c r="P266" s="641">
        <f t="shared" si="170"/>
        <v>6.3841537234559542</v>
      </c>
    </row>
    <row r="267" spans="2:16" ht="14.25">
      <c r="B267" s="95">
        <v>44965</v>
      </c>
      <c r="C267" s="796">
        <v>3.31</v>
      </c>
      <c r="H267" s="642">
        <f>+'BRL USD'!AA488</f>
        <v>5.0991790321758197</v>
      </c>
      <c r="I267" s="642">
        <f>+RBOB!AC488</f>
        <v>2.4628000000000001</v>
      </c>
      <c r="J267" s="618">
        <f t="shared" si="164"/>
        <v>2.2128000000000001</v>
      </c>
      <c r="K267" s="618">
        <f t="shared" si="165"/>
        <v>0.5845598016000001</v>
      </c>
      <c r="L267" s="618">
        <f t="shared" si="166"/>
        <v>2.4708250000000001E-2</v>
      </c>
      <c r="M267" s="619">
        <f t="shared" si="167"/>
        <v>0.60926805160000008</v>
      </c>
      <c r="N267" s="619">
        <f t="shared" si="168"/>
        <v>3.1067668736933358</v>
      </c>
      <c r="O267" s="619">
        <f t="shared" si="169"/>
        <v>-0.20323312630666424</v>
      </c>
      <c r="P267" s="641">
        <f t="shared" si="170"/>
        <v>6.1399736044309483</v>
      </c>
    </row>
    <row r="268" spans="2:16" ht="14.25">
      <c r="B268" s="95">
        <v>44966</v>
      </c>
      <c r="C268" s="796">
        <v>3.31</v>
      </c>
      <c r="H268" s="642">
        <f>+'BRL USD'!AA489</f>
        <v>5.0991790321758197</v>
      </c>
      <c r="I268" s="642">
        <f>+RBOB!AC489</f>
        <v>2.4474999999999998</v>
      </c>
      <c r="J268" s="618">
        <f t="shared" si="164"/>
        <v>2.1974999999999998</v>
      </c>
      <c r="K268" s="618">
        <f t="shared" si="165"/>
        <v>0.58051796999999994</v>
      </c>
      <c r="L268" s="618">
        <f t="shared" si="166"/>
        <v>2.4708250000000001E-2</v>
      </c>
      <c r="M268" s="619">
        <f t="shared" si="167"/>
        <v>0.60522621999999993</v>
      </c>
      <c r="N268" s="619">
        <f t="shared" si="168"/>
        <v>3.0861568507470292</v>
      </c>
      <c r="O268" s="619">
        <f t="shared" si="169"/>
        <v>-0.22384314925297089</v>
      </c>
      <c r="P268" s="641">
        <f t="shared" si="170"/>
        <v>6.7626329079447434</v>
      </c>
    </row>
    <row r="269" spans="2:16" ht="14.25">
      <c r="B269" s="95">
        <v>44967</v>
      </c>
      <c r="C269" s="796">
        <v>3.31</v>
      </c>
      <c r="H269" s="642">
        <f>+'BRL USD'!AA490</f>
        <v>5.0991790321758197</v>
      </c>
      <c r="I269" s="642">
        <f>+RBOB!AC490</f>
        <v>2.5036999999999998</v>
      </c>
      <c r="J269" s="618">
        <f t="shared" si="164"/>
        <v>2.2536999999999998</v>
      </c>
      <c r="K269" s="618">
        <f t="shared" si="165"/>
        <v>0.59536443640000003</v>
      </c>
      <c r="L269" s="618">
        <f t="shared" si="166"/>
        <v>2.4708250000000001E-2</v>
      </c>
      <c r="M269" s="619">
        <f t="shared" si="167"/>
        <v>0.62007268640000002</v>
      </c>
      <c r="N269" s="619">
        <f t="shared" si="168"/>
        <v>3.1618616409158125</v>
      </c>
      <c r="O269" s="619">
        <f t="shared" si="169"/>
        <v>-0.1481383590841876</v>
      </c>
      <c r="P269" s="641">
        <f t="shared" si="170"/>
        <v>4.4754791264104981</v>
      </c>
    </row>
    <row r="270" spans="2:16" ht="14.25">
      <c r="B270" s="95">
        <v>44970</v>
      </c>
      <c r="C270" s="796">
        <v>3.31</v>
      </c>
      <c r="H270" s="642">
        <f>+'BRL USD'!AA491</f>
        <v>5.0991790321758197</v>
      </c>
      <c r="I270" s="642">
        <f>+RBOB!AC491</f>
        <v>2.5310999999999999</v>
      </c>
      <c r="J270" s="618">
        <f t="shared" si="164"/>
        <v>2.2810999999999999</v>
      </c>
      <c r="K270" s="618">
        <f t="shared" si="165"/>
        <v>0.60260274920000001</v>
      </c>
      <c r="L270" s="618">
        <f t="shared" si="166"/>
        <v>2.4708250000000001E-2</v>
      </c>
      <c r="M270" s="619">
        <f t="shared" si="167"/>
        <v>0.6273109992</v>
      </c>
      <c r="N270" s="619">
        <f t="shared" si="168"/>
        <v>3.1987710937739022</v>
      </c>
      <c r="O270" s="619">
        <f t="shared" si="169"/>
        <v>-0.11122890622609782</v>
      </c>
      <c r="P270" s="641">
        <f t="shared" si="170"/>
        <v>3.3603899161963047</v>
      </c>
    </row>
    <row r="271" spans="2:16" ht="14.25">
      <c r="B271" s="95">
        <v>44971</v>
      </c>
      <c r="C271" s="796">
        <v>3.31</v>
      </c>
      <c r="H271" s="642">
        <f>+'BRL USD'!AA492</f>
        <v>5.0991790321758197</v>
      </c>
      <c r="I271" s="642">
        <f>+RBOB!AC492</f>
        <v>2.4885000000000002</v>
      </c>
      <c r="J271" s="618">
        <f t="shared" si="164"/>
        <v>2.2385000000000002</v>
      </c>
      <c r="K271" s="618">
        <f t="shared" si="165"/>
        <v>0.59134902200000006</v>
      </c>
      <c r="L271" s="618">
        <f t="shared" si="166"/>
        <v>2.4708250000000001E-2</v>
      </c>
      <c r="M271" s="619">
        <f t="shared" si="167"/>
        <v>0.61605727200000004</v>
      </c>
      <c r="N271" s="619">
        <f t="shared" si="168"/>
        <v>3.1413863240018358</v>
      </c>
      <c r="O271" s="619">
        <f t="shared" si="169"/>
        <v>-0.16861367599816424</v>
      </c>
      <c r="P271" s="641">
        <f t="shared" si="170"/>
        <v>5.0940687612738405</v>
      </c>
    </row>
    <row r="272" spans="2:16" ht="14.25">
      <c r="B272" s="95">
        <v>44972</v>
      </c>
      <c r="C272" s="796">
        <v>3.31</v>
      </c>
      <c r="H272" s="642">
        <f>+'BRL USD'!AA493</f>
        <v>5.0991790321758197</v>
      </c>
      <c r="I272" s="642">
        <f>+RBOB!AC493</f>
        <v>2.4977999999999998</v>
      </c>
      <c r="J272" s="618">
        <f t="shared" si="164"/>
        <v>2.2477999999999998</v>
      </c>
      <c r="K272" s="618">
        <f t="shared" si="165"/>
        <v>0.59380582160000006</v>
      </c>
      <c r="L272" s="618">
        <f t="shared" si="166"/>
        <v>2.4708250000000001E-2</v>
      </c>
      <c r="M272" s="619">
        <f t="shared" si="167"/>
        <v>0.61851407160000005</v>
      </c>
      <c r="N272" s="619">
        <f t="shared" si="168"/>
        <v>3.1539139850084137</v>
      </c>
      <c r="O272" s="619">
        <f t="shared" si="169"/>
        <v>-0.15608601499158636</v>
      </c>
      <c r="P272" s="641">
        <f t="shared" si="170"/>
        <v>4.7155895767850842</v>
      </c>
    </row>
    <row r="273" spans="2:16" ht="14.25">
      <c r="B273" s="95">
        <v>44973</v>
      </c>
      <c r="C273" s="796">
        <v>3.31</v>
      </c>
      <c r="H273" s="642">
        <f>+'BRL USD'!AA494</f>
        <v>5.0991790321758197</v>
      </c>
      <c r="I273" s="642">
        <f>+RBOB!AC494</f>
        <v>2.4355000000000002</v>
      </c>
      <c r="J273" s="618">
        <f t="shared" si="164"/>
        <v>2.1855000000000002</v>
      </c>
      <c r="K273" s="618">
        <f t="shared" si="165"/>
        <v>0.57734790600000008</v>
      </c>
      <c r="L273" s="618">
        <f t="shared" si="166"/>
        <v>2.4708250000000001E-2</v>
      </c>
      <c r="M273" s="619">
        <f t="shared" si="167"/>
        <v>0.60205615600000006</v>
      </c>
      <c r="N273" s="619">
        <f t="shared" si="168"/>
        <v>3.0699921268675747</v>
      </c>
      <c r="O273" s="619">
        <f t="shared" si="169"/>
        <v>-0.24000787313242533</v>
      </c>
      <c r="P273" s="641">
        <f t="shared" si="170"/>
        <v>7.2509931459947214</v>
      </c>
    </row>
    <row r="274" spans="2:16" ht="14.25">
      <c r="B274" s="95">
        <v>44974</v>
      </c>
      <c r="C274" s="796">
        <v>3.31</v>
      </c>
      <c r="H274" s="642">
        <f>+'BRL USD'!AA495</f>
        <v>5.0991790321758197</v>
      </c>
      <c r="I274" s="642">
        <f>+RBOB!AC495</f>
        <v>2.4081999999999999</v>
      </c>
      <c r="J274" s="618">
        <f t="shared" si="164"/>
        <v>2.1581999999999999</v>
      </c>
      <c r="K274" s="618">
        <f t="shared" si="165"/>
        <v>0.57013601040000006</v>
      </c>
      <c r="L274" s="618">
        <f t="shared" si="166"/>
        <v>2.4708250000000001E-2</v>
      </c>
      <c r="M274" s="619">
        <f t="shared" si="167"/>
        <v>0.59484426040000005</v>
      </c>
      <c r="N274" s="619">
        <f t="shared" si="168"/>
        <v>3.0332173800418136</v>
      </c>
      <c r="O274" s="619">
        <f t="shared" si="169"/>
        <v>-0.27678261995818643</v>
      </c>
      <c r="P274" s="641">
        <f t="shared" si="170"/>
        <v>8.3620126875585061</v>
      </c>
    </row>
    <row r="275" spans="2:16" ht="14.25">
      <c r="B275" s="95">
        <v>44977</v>
      </c>
      <c r="C275" s="796">
        <v>3.31</v>
      </c>
      <c r="H275" s="676">
        <f>+'BRL USD'!AA496</f>
        <v>5.0991790321758197</v>
      </c>
      <c r="I275" s="676">
        <f>+RBOB!AC496</f>
        <v>2.4081999999999999</v>
      </c>
      <c r="J275" s="677">
        <f t="shared" si="164"/>
        <v>2.1581999999999999</v>
      </c>
      <c r="K275" s="677">
        <f t="shared" si="165"/>
        <v>0.57013601040000006</v>
      </c>
      <c r="L275" s="677">
        <f t="shared" si="166"/>
        <v>2.4708250000000001E-2</v>
      </c>
      <c r="M275" s="677">
        <f t="shared" si="167"/>
        <v>0.59484426040000005</v>
      </c>
      <c r="N275" s="677">
        <f t="shared" si="168"/>
        <v>3.0332173800418136</v>
      </c>
      <c r="O275" s="677">
        <f t="shared" si="169"/>
        <v>-0.27678261995818643</v>
      </c>
      <c r="P275" s="678">
        <f t="shared" si="170"/>
        <v>8.3620126875585061</v>
      </c>
    </row>
    <row r="276" spans="2:16" ht="14.25">
      <c r="B276" s="95">
        <v>44978</v>
      </c>
      <c r="C276" s="796">
        <v>3.31</v>
      </c>
      <c r="H276" s="642">
        <f>+'BRL USD'!AA497</f>
        <v>5.0991790321758197</v>
      </c>
      <c r="I276" s="642">
        <f>+RBOB!AC497</f>
        <v>2.4156</v>
      </c>
      <c r="J276" s="618">
        <f t="shared" si="164"/>
        <v>2.1656</v>
      </c>
      <c r="K276" s="618">
        <f t="shared" si="165"/>
        <v>0.57209088320000001</v>
      </c>
      <c r="L276" s="618">
        <f t="shared" si="166"/>
        <v>2.4708250000000001E-2</v>
      </c>
      <c r="M276" s="619">
        <f t="shared" si="167"/>
        <v>0.5967991332</v>
      </c>
      <c r="N276" s="619">
        <f t="shared" si="168"/>
        <v>3.0431856264341439</v>
      </c>
      <c r="O276" s="619">
        <f t="shared" si="169"/>
        <v>-0.26681437356585613</v>
      </c>
      <c r="P276" s="641">
        <f t="shared" si="170"/>
        <v>8.0608572074276736</v>
      </c>
    </row>
    <row r="277" spans="2:16" ht="14.25">
      <c r="B277" s="95">
        <v>44979</v>
      </c>
      <c r="C277" s="796">
        <v>3.31</v>
      </c>
      <c r="H277" s="642">
        <f>+'BRL USD'!AA498</f>
        <v>5.0991790321758197</v>
      </c>
      <c r="I277" s="642">
        <f>+RBOB!AC498</f>
        <v>2.3376000000000001</v>
      </c>
      <c r="J277" s="618">
        <f t="shared" si="164"/>
        <v>2.0876000000000001</v>
      </c>
      <c r="K277" s="618">
        <f t="shared" si="165"/>
        <v>0.55148546720000013</v>
      </c>
      <c r="L277" s="618">
        <f t="shared" si="166"/>
        <v>2.4708250000000001E-2</v>
      </c>
      <c r="M277" s="619">
        <f t="shared" si="167"/>
        <v>0.57619371720000012</v>
      </c>
      <c r="N277" s="619">
        <f t="shared" si="168"/>
        <v>2.9381149212176845</v>
      </c>
      <c r="O277" s="619">
        <f t="shared" si="169"/>
        <v>-0.37188507878231558</v>
      </c>
      <c r="P277" s="641">
        <f t="shared" si="170"/>
        <v>11.235198754752741</v>
      </c>
    </row>
    <row r="278" spans="2:16" ht="14.25">
      <c r="B278" s="95">
        <v>44980</v>
      </c>
      <c r="C278" s="796">
        <v>3.31</v>
      </c>
      <c r="H278" s="642">
        <f>+'BRL USD'!AA499</f>
        <v>5.0991790321758197</v>
      </c>
      <c r="I278" s="642">
        <f>+RBOB!AC499</f>
        <v>2.3795000000000002</v>
      </c>
      <c r="J278" s="618">
        <f t="shared" si="164"/>
        <v>2.1295000000000002</v>
      </c>
      <c r="K278" s="618">
        <f t="shared" si="165"/>
        <v>0.56255427400000013</v>
      </c>
      <c r="L278" s="618">
        <f t="shared" si="166"/>
        <v>2.4708250000000001E-2</v>
      </c>
      <c r="M278" s="619">
        <f t="shared" si="167"/>
        <v>0.58726252400000012</v>
      </c>
      <c r="N278" s="619">
        <f t="shared" si="168"/>
        <v>2.9945567487634497</v>
      </c>
      <c r="O278" s="619">
        <f t="shared" si="169"/>
        <v>-0.31544325123655037</v>
      </c>
      <c r="P278" s="641">
        <f t="shared" si="170"/>
        <v>9.5300075902281058</v>
      </c>
    </row>
    <row r="279" spans="2:16" ht="14.25">
      <c r="B279" s="95">
        <v>44981</v>
      </c>
      <c r="C279" s="796">
        <v>3.31</v>
      </c>
      <c r="H279" s="642">
        <f>+'BRL USD'!AA500</f>
        <v>5.0991790321758197</v>
      </c>
      <c r="I279" s="642">
        <f>+RBOB!AC500</f>
        <v>2.3586999999999998</v>
      </c>
      <c r="J279" s="618">
        <f t="shared" si="164"/>
        <v>2.1086999999999998</v>
      </c>
      <c r="K279" s="618">
        <f t="shared" si="165"/>
        <v>0.55705949639999996</v>
      </c>
      <c r="L279" s="618">
        <f t="shared" si="166"/>
        <v>2.4708250000000001E-2</v>
      </c>
      <c r="M279" s="619">
        <f t="shared" si="167"/>
        <v>0.58176774639999995</v>
      </c>
      <c r="N279" s="619">
        <f t="shared" si="168"/>
        <v>2.9665378940390594</v>
      </c>
      <c r="O279" s="619">
        <f t="shared" si="169"/>
        <v>-0.34346210596094062</v>
      </c>
      <c r="P279" s="641">
        <f t="shared" si="170"/>
        <v>10.376498669514822</v>
      </c>
    </row>
    <row r="280" spans="2:16" ht="14.25">
      <c r="B280" s="95">
        <v>44984</v>
      </c>
      <c r="C280" s="796">
        <v>3.31</v>
      </c>
      <c r="H280" s="642">
        <f>+'BRL USD'!AA501</f>
        <v>5.0991790321758197</v>
      </c>
      <c r="I280" s="642">
        <f>+RBOB!AC501</f>
        <v>2.3683000000000001</v>
      </c>
      <c r="J280" s="618">
        <f t="shared" si="164"/>
        <v>2.1183000000000001</v>
      </c>
      <c r="K280" s="618">
        <f t="shared" si="165"/>
        <v>0.55959554760000008</v>
      </c>
      <c r="L280" s="618">
        <f t="shared" si="166"/>
        <v>2.4708250000000001E-2</v>
      </c>
      <c r="M280" s="619">
        <f t="shared" si="167"/>
        <v>0.58430379760000006</v>
      </c>
      <c r="N280" s="619">
        <f t="shared" si="168"/>
        <v>2.9794696731426242</v>
      </c>
      <c r="O280" s="619">
        <f t="shared" si="169"/>
        <v>-0.33053032685737582</v>
      </c>
      <c r="P280" s="641">
        <f t="shared" si="170"/>
        <v>9.9858104790747966</v>
      </c>
    </row>
    <row r="281" spans="2:16" ht="14.25">
      <c r="B281" s="95">
        <v>44985</v>
      </c>
      <c r="C281" s="796">
        <v>3.31</v>
      </c>
      <c r="H281" s="642">
        <f>+'BRL USD'!AA502</f>
        <v>5.0991790321758197</v>
      </c>
      <c r="I281" s="642">
        <f>+RBOB!AC502</f>
        <v>2.4342999999999999</v>
      </c>
      <c r="J281" s="618">
        <f t="shared" si="164"/>
        <v>2.1842999999999999</v>
      </c>
      <c r="K281" s="618">
        <f t="shared" si="165"/>
        <v>0.57703089959999998</v>
      </c>
      <c r="L281" s="618">
        <f t="shared" si="166"/>
        <v>2.4708250000000001E-2</v>
      </c>
      <c r="M281" s="619">
        <f t="shared" si="167"/>
        <v>0.60173914959999997</v>
      </c>
      <c r="N281" s="619">
        <f t="shared" si="168"/>
        <v>3.0683756544796288</v>
      </c>
      <c r="O281" s="619">
        <f t="shared" si="169"/>
        <v>-0.24162434552037126</v>
      </c>
      <c r="P281" s="641">
        <f t="shared" si="170"/>
        <v>7.2998291697997324</v>
      </c>
    </row>
    <row r="282" spans="2:16" ht="14.25">
      <c r="B282" s="95">
        <v>44986</v>
      </c>
      <c r="C282" s="639">
        <v>3.18</v>
      </c>
      <c r="H282" s="642">
        <f>+'BRL USD'!AC503</f>
        <v>5.2301255230125516</v>
      </c>
      <c r="I282" s="642">
        <f>+RBOB!AD503</f>
        <v>2.6747999999999998</v>
      </c>
      <c r="J282" s="618">
        <f t="shared" ref="J282" si="171">+I282-0.25</f>
        <v>2.4247999999999998</v>
      </c>
      <c r="K282" s="618">
        <f t="shared" ref="K282" si="172">(+J282*$K$30)/1000</f>
        <v>0.64056426560000002</v>
      </c>
      <c r="L282" s="618">
        <f t="shared" ref="L282" si="173">((75/H282)+10)/1000</f>
        <v>2.4340000000000004E-2</v>
      </c>
      <c r="M282" s="619">
        <f t="shared" ref="M282" si="174">+K282+L282</f>
        <v>0.66490426560000004</v>
      </c>
      <c r="N282" s="619">
        <f t="shared" ref="N282" si="175">+M282*H282</f>
        <v>3.4775327698744767</v>
      </c>
      <c r="O282" s="619">
        <f t="shared" ref="O282" si="176">+N282-C282</f>
        <v>0.29753276987447652</v>
      </c>
      <c r="P282" s="641">
        <f t="shared" ref="P282" si="177">(1-(+N282/C282))*100</f>
        <v>-9.3563764111470604</v>
      </c>
    </row>
    <row r="283" spans="2:16" ht="14.25">
      <c r="B283" s="95">
        <v>44987</v>
      </c>
      <c r="C283" s="796">
        <v>3.18</v>
      </c>
      <c r="H283" s="642">
        <f>+'BRL USD'!AC504</f>
        <v>5.2287581699346406</v>
      </c>
      <c r="I283" s="642">
        <f>+RBOB!AD504</f>
        <v>2.7002999999999999</v>
      </c>
      <c r="J283" s="618">
        <f t="shared" ref="J283:J304" si="178">+I283-0.25</f>
        <v>2.4502999999999999</v>
      </c>
      <c r="K283" s="618">
        <f t="shared" ref="K283:K304" si="179">(+J283*$K$30)/1000</f>
        <v>0.64730065160000005</v>
      </c>
      <c r="L283" s="618">
        <f t="shared" ref="L283:L304" si="180">((75/H283)+10)/1000</f>
        <v>2.4343750000000001E-2</v>
      </c>
      <c r="M283" s="619">
        <f t="shared" ref="M283:M304" si="181">+K283+L283</f>
        <v>0.67164440160000005</v>
      </c>
      <c r="N283" s="619">
        <f t="shared" ref="N283:N304" si="182">+M283*H283</f>
        <v>3.511866152156863</v>
      </c>
      <c r="O283" s="619">
        <f t="shared" ref="O283:O304" si="183">+N283-C283</f>
        <v>0.33186615215686288</v>
      </c>
      <c r="P283" s="641">
        <f t="shared" ref="P283:P304" si="184">(1-(+N283/C283))*100</f>
        <v>-10.436042520656063</v>
      </c>
    </row>
    <row r="284" spans="2:16" ht="14.25">
      <c r="B284" s="95">
        <v>44988</v>
      </c>
      <c r="C284" s="796">
        <v>3.18</v>
      </c>
      <c r="H284" s="642">
        <f>+'BRL USD'!AC505</f>
        <v>5.2342318764721281</v>
      </c>
      <c r="I284" s="642">
        <f>+RBOB!AD505</f>
        <v>2.7002999999999999</v>
      </c>
      <c r="J284" s="618">
        <f t="shared" si="178"/>
        <v>2.4502999999999999</v>
      </c>
      <c r="K284" s="618">
        <f t="shared" si="179"/>
        <v>0.64730065160000005</v>
      </c>
      <c r="L284" s="618">
        <f t="shared" si="180"/>
        <v>2.432875E-2</v>
      </c>
      <c r="M284" s="619">
        <f t="shared" si="181"/>
        <v>0.67162940160000006</v>
      </c>
      <c r="N284" s="619">
        <f t="shared" si="182"/>
        <v>3.5154640230306207</v>
      </c>
      <c r="O284" s="619">
        <f t="shared" si="183"/>
        <v>0.33546402303062051</v>
      </c>
      <c r="P284" s="641">
        <f t="shared" si="184"/>
        <v>-10.549183114170457</v>
      </c>
    </row>
    <row r="285" spans="2:16" ht="14.25">
      <c r="B285" s="95">
        <v>44991</v>
      </c>
      <c r="C285" s="796">
        <v>3.18</v>
      </c>
      <c r="H285" s="642">
        <f>+'BRL USD'!AC506</f>
        <v>5.2002080083203328</v>
      </c>
      <c r="I285" s="642">
        <f>+RBOB!AD506</f>
        <v>2.7965</v>
      </c>
      <c r="J285" s="618">
        <f t="shared" si="178"/>
        <v>2.5465</v>
      </c>
      <c r="K285" s="618">
        <f t="shared" si="179"/>
        <v>0.67271399800000009</v>
      </c>
      <c r="L285" s="618">
        <f t="shared" si="180"/>
        <v>2.44225E-2</v>
      </c>
      <c r="M285" s="619">
        <f t="shared" si="181"/>
        <v>0.6971364980000001</v>
      </c>
      <c r="N285" s="619">
        <f t="shared" si="182"/>
        <v>3.6252547997919922</v>
      </c>
      <c r="O285" s="619">
        <f t="shared" si="183"/>
        <v>0.44525479979199201</v>
      </c>
      <c r="P285" s="641">
        <f t="shared" si="184"/>
        <v>-14.001723263899123</v>
      </c>
    </row>
    <row r="286" spans="2:16" ht="14.25">
      <c r="B286" s="95">
        <v>44992</v>
      </c>
      <c r="C286" s="796">
        <v>3.18</v>
      </c>
      <c r="H286" s="642">
        <f>+'BRL USD'!AC507</f>
        <v>5.2246603970741905</v>
      </c>
      <c r="I286" s="642">
        <f>+RBOB!AD507</f>
        <v>2.7006999999999999</v>
      </c>
      <c r="J286" s="618">
        <f t="shared" si="178"/>
        <v>2.4506999999999999</v>
      </c>
      <c r="K286" s="618">
        <f t="shared" si="179"/>
        <v>0.64740632040000001</v>
      </c>
      <c r="L286" s="618">
        <f t="shared" si="180"/>
        <v>2.4354999999999998E-2</v>
      </c>
      <c r="M286" s="619">
        <f t="shared" si="181"/>
        <v>0.67176132040000003</v>
      </c>
      <c r="N286" s="619">
        <f t="shared" si="182"/>
        <v>3.5097247669801468</v>
      </c>
      <c r="O286" s="619">
        <f t="shared" si="183"/>
        <v>0.32972476698014663</v>
      </c>
      <c r="P286" s="641">
        <f t="shared" si="184"/>
        <v>-10.368703364155563</v>
      </c>
    </row>
    <row r="287" spans="2:16" ht="14.25">
      <c r="B287" s="95">
        <v>44993</v>
      </c>
      <c r="C287" s="796">
        <v>3.18</v>
      </c>
      <c r="H287" s="642">
        <f>+'BRL USD'!AC508</f>
        <v>5.1719679337988103</v>
      </c>
      <c r="I287" s="642">
        <f>+RBOB!AD508</f>
        <v>2.6888999999999998</v>
      </c>
      <c r="J287" s="618">
        <f t="shared" si="178"/>
        <v>2.4388999999999998</v>
      </c>
      <c r="K287" s="618">
        <f t="shared" si="179"/>
        <v>0.64428909080000007</v>
      </c>
      <c r="L287" s="618">
        <f t="shared" si="180"/>
        <v>2.4501249999999999E-2</v>
      </c>
      <c r="M287" s="619">
        <f t="shared" si="181"/>
        <v>0.6687903408000001</v>
      </c>
      <c r="N287" s="619">
        <f t="shared" si="182"/>
        <v>3.4589621970519788</v>
      </c>
      <c r="O287" s="619">
        <f t="shared" si="183"/>
        <v>0.27896219705197867</v>
      </c>
      <c r="P287" s="641">
        <f t="shared" si="184"/>
        <v>-8.7723961337100143</v>
      </c>
    </row>
    <row r="288" spans="2:16" ht="14.25">
      <c r="B288" s="95">
        <v>44994</v>
      </c>
      <c r="C288" s="796">
        <v>3.18</v>
      </c>
      <c r="H288" s="642">
        <f>+'BRL USD'!AC509</f>
        <v>5.1519835136527563</v>
      </c>
      <c r="I288" s="642">
        <f>+RBOB!AD509</f>
        <v>2.6051000000000002</v>
      </c>
      <c r="J288" s="618">
        <f t="shared" si="178"/>
        <v>2.3551000000000002</v>
      </c>
      <c r="K288" s="618">
        <f t="shared" si="179"/>
        <v>0.62215147720000019</v>
      </c>
      <c r="L288" s="618">
        <f t="shared" si="180"/>
        <v>2.4557499999999996E-2</v>
      </c>
      <c r="M288" s="619">
        <f t="shared" si="181"/>
        <v>0.6467089772000002</v>
      </c>
      <c r="N288" s="619">
        <f t="shared" si="182"/>
        <v>3.3318339886656374</v>
      </c>
      <c r="O288" s="619">
        <f t="shared" si="183"/>
        <v>0.15183398866563724</v>
      </c>
      <c r="P288" s="641">
        <f t="shared" si="184"/>
        <v>-4.7746537316238014</v>
      </c>
    </row>
    <row r="289" spans="2:16" ht="14.25">
      <c r="B289" s="95">
        <v>44995</v>
      </c>
      <c r="C289" s="796">
        <v>3.18</v>
      </c>
      <c r="H289" s="642">
        <f>+'BRL USD'!AC510</f>
        <v>5.2383446830801468</v>
      </c>
      <c r="I289" s="642">
        <f>+RBOB!AD510</f>
        <v>2.6457999999999999</v>
      </c>
      <c r="J289" s="618">
        <f t="shared" si="178"/>
        <v>2.3957999999999999</v>
      </c>
      <c r="K289" s="618">
        <f t="shared" si="179"/>
        <v>0.63290327759999998</v>
      </c>
      <c r="L289" s="618">
        <f t="shared" si="180"/>
        <v>2.4317499999999999E-2</v>
      </c>
      <c r="M289" s="619">
        <f t="shared" si="181"/>
        <v>0.65722077759999997</v>
      </c>
      <c r="N289" s="619">
        <f t="shared" si="182"/>
        <v>3.4427489659507593</v>
      </c>
      <c r="O289" s="619">
        <f t="shared" si="183"/>
        <v>0.26274896595075914</v>
      </c>
      <c r="P289" s="641">
        <f t="shared" si="184"/>
        <v>-8.2625460990804811</v>
      </c>
    </row>
    <row r="290" spans="2:16" ht="14.25">
      <c r="B290" s="95">
        <v>44998</v>
      </c>
      <c r="C290" s="796">
        <v>3.18</v>
      </c>
      <c r="H290" s="642">
        <f>+'BRL USD'!AC511</f>
        <v>5.2798310454065467</v>
      </c>
      <c r="I290" s="642">
        <f>+RBOB!AD511</f>
        <v>2.5914000000000001</v>
      </c>
      <c r="J290" s="618">
        <f t="shared" si="178"/>
        <v>2.3414000000000001</v>
      </c>
      <c r="K290" s="618">
        <f t="shared" si="179"/>
        <v>0.61853232080000009</v>
      </c>
      <c r="L290" s="618">
        <f t="shared" si="180"/>
        <v>2.4204999999999997E-2</v>
      </c>
      <c r="M290" s="619">
        <f t="shared" si="181"/>
        <v>0.64273732080000012</v>
      </c>
      <c r="N290" s="619">
        <f t="shared" si="182"/>
        <v>3.3935444604012677</v>
      </c>
      <c r="O290" s="619">
        <f t="shared" si="183"/>
        <v>0.21354446040126751</v>
      </c>
      <c r="P290" s="641">
        <f t="shared" si="184"/>
        <v>-6.7152346038134469</v>
      </c>
    </row>
    <row r="291" spans="2:16" ht="14.25">
      <c r="B291" s="95">
        <v>44999</v>
      </c>
      <c r="C291" s="796">
        <v>3.18</v>
      </c>
      <c r="H291" s="642">
        <f>+'BRL USD'!AC512</f>
        <v>5.2742616033755274</v>
      </c>
      <c r="I291" s="642">
        <f>+RBOB!AD512</f>
        <v>2.5529999999999999</v>
      </c>
      <c r="J291" s="618">
        <f t="shared" si="178"/>
        <v>2.3029999999999999</v>
      </c>
      <c r="K291" s="618">
        <f t="shared" si="179"/>
        <v>0.60838811600000009</v>
      </c>
      <c r="L291" s="618">
        <f t="shared" si="180"/>
        <v>2.4219999999999998E-2</v>
      </c>
      <c r="M291" s="619">
        <f t="shared" si="181"/>
        <v>0.63260811600000011</v>
      </c>
      <c r="N291" s="619">
        <f t="shared" si="182"/>
        <v>3.3365406962025324</v>
      </c>
      <c r="O291" s="619">
        <f t="shared" si="183"/>
        <v>0.15654069620253219</v>
      </c>
      <c r="P291" s="641">
        <f t="shared" si="184"/>
        <v>-4.9226634025953508</v>
      </c>
    </row>
    <row r="292" spans="2:16" ht="14.25">
      <c r="B292" s="95">
        <v>45000</v>
      </c>
      <c r="C292" s="796">
        <v>3.18</v>
      </c>
      <c r="H292" s="642">
        <f>+'BRL USD'!AC513</f>
        <v>5.3177346450412122</v>
      </c>
      <c r="I292" s="642">
        <f>+RBOB!AD513</f>
        <v>2.4384000000000001</v>
      </c>
      <c r="J292" s="618">
        <f t="shared" si="178"/>
        <v>2.1884000000000001</v>
      </c>
      <c r="K292" s="618">
        <f t="shared" si="179"/>
        <v>0.57811400480000008</v>
      </c>
      <c r="L292" s="618">
        <f t="shared" si="180"/>
        <v>2.410375E-2</v>
      </c>
      <c r="M292" s="619">
        <f t="shared" si="181"/>
        <v>0.60221775480000006</v>
      </c>
      <c r="N292" s="619">
        <f t="shared" si="182"/>
        <v>3.2024342185588939</v>
      </c>
      <c r="O292" s="619">
        <f t="shared" si="183"/>
        <v>2.2434218558893715E-2</v>
      </c>
      <c r="P292" s="641">
        <f t="shared" si="184"/>
        <v>-0.70547857103440137</v>
      </c>
    </row>
    <row r="293" spans="2:16" ht="14.25">
      <c r="B293" s="95">
        <v>45001</v>
      </c>
      <c r="C293" s="796">
        <v>3.18</v>
      </c>
      <c r="H293" s="642">
        <f>+'BRL USD'!AC514</f>
        <v>5.2617732175743228</v>
      </c>
      <c r="I293" s="642">
        <f>+RBOB!AD514</f>
        <v>2.5034999999999998</v>
      </c>
      <c r="J293" s="618">
        <f t="shared" si="178"/>
        <v>2.2534999999999998</v>
      </c>
      <c r="K293" s="618">
        <f t="shared" si="179"/>
        <v>0.595311602</v>
      </c>
      <c r="L293" s="618">
        <f t="shared" si="180"/>
        <v>2.4253750000000001E-2</v>
      </c>
      <c r="M293" s="619">
        <f t="shared" si="181"/>
        <v>0.61956535199999996</v>
      </c>
      <c r="N293" s="619">
        <f t="shared" si="182"/>
        <v>3.2600123756906076</v>
      </c>
      <c r="O293" s="619">
        <f t="shared" si="183"/>
        <v>8.0012375690607485E-2</v>
      </c>
      <c r="P293" s="641">
        <f t="shared" si="184"/>
        <v>-2.5161124431008597</v>
      </c>
    </row>
    <row r="294" spans="2:16" ht="14.25">
      <c r="B294" s="95">
        <v>45002</v>
      </c>
      <c r="C294" s="796">
        <v>3.18</v>
      </c>
      <c r="H294" s="642">
        <f>+'BRL USD'!AC515</f>
        <v>5.2896059243586357</v>
      </c>
      <c r="I294" s="642">
        <f>+RBOB!AD515</f>
        <v>2.5015000000000001</v>
      </c>
      <c r="J294" s="618">
        <f t="shared" si="178"/>
        <v>2.2515000000000001</v>
      </c>
      <c r="K294" s="618">
        <f t="shared" si="179"/>
        <v>0.59478325800000009</v>
      </c>
      <c r="L294" s="618">
        <f t="shared" si="180"/>
        <v>2.4178750000000002E-2</v>
      </c>
      <c r="M294" s="619">
        <f t="shared" si="181"/>
        <v>0.61896200800000012</v>
      </c>
      <c r="N294" s="619">
        <f t="shared" si="182"/>
        <v>3.274065104469718</v>
      </c>
      <c r="O294" s="619">
        <f t="shared" si="183"/>
        <v>9.4065104469717831E-2</v>
      </c>
      <c r="P294" s="641">
        <f t="shared" si="184"/>
        <v>-2.9580221531357864</v>
      </c>
    </row>
    <row r="295" spans="2:16" ht="14.25">
      <c r="B295" s="95">
        <v>45005</v>
      </c>
      <c r="C295" s="796">
        <v>3.18</v>
      </c>
      <c r="H295" s="642">
        <f>+'BRL USD'!AC516</f>
        <v>5.2590060478569542</v>
      </c>
      <c r="I295" s="642">
        <f>+RBOB!AD516</f>
        <v>2.536</v>
      </c>
      <c r="J295" s="618">
        <f t="shared" si="178"/>
        <v>2.286</v>
      </c>
      <c r="K295" s="618">
        <f t="shared" si="179"/>
        <v>0.60389719200000003</v>
      </c>
      <c r="L295" s="618">
        <f t="shared" si="180"/>
        <v>2.4261250000000005E-2</v>
      </c>
      <c r="M295" s="619">
        <f t="shared" si="181"/>
        <v>0.62815844200000004</v>
      </c>
      <c r="N295" s="619">
        <f t="shared" si="182"/>
        <v>3.303489045490402</v>
      </c>
      <c r="O295" s="619">
        <f t="shared" si="183"/>
        <v>0.12348904549040185</v>
      </c>
      <c r="P295" s="641">
        <f>(1-(+N295/C295))*100</f>
        <v>-3.8833033173082399</v>
      </c>
    </row>
    <row r="296" spans="2:16" ht="14.25">
      <c r="B296" s="95">
        <v>45006</v>
      </c>
      <c r="C296" s="796">
        <v>3.18</v>
      </c>
      <c r="H296" s="642">
        <f>+'BRL USD'!AC517</f>
        <v>5.2479664130149564</v>
      </c>
      <c r="I296" s="642">
        <f>+RBOB!AD517</f>
        <v>2.5388999999999999</v>
      </c>
      <c r="J296" s="618">
        <f t="shared" si="178"/>
        <v>2.2888999999999999</v>
      </c>
      <c r="K296" s="618">
        <f t="shared" si="179"/>
        <v>0.60466329080000003</v>
      </c>
      <c r="L296" s="618">
        <f t="shared" si="180"/>
        <v>2.429125E-2</v>
      </c>
      <c r="M296" s="619">
        <f t="shared" si="181"/>
        <v>0.62895454080000002</v>
      </c>
      <c r="N296" s="619">
        <f t="shared" si="182"/>
        <v>3.3007323054316453</v>
      </c>
      <c r="O296" s="619">
        <f t="shared" si="183"/>
        <v>0.12073230543164515</v>
      </c>
      <c r="P296" s="641">
        <f t="shared" si="184"/>
        <v>-3.7966133783536193</v>
      </c>
    </row>
    <row r="297" spans="2:16" ht="14.25">
      <c r="B297" s="95">
        <v>45007</v>
      </c>
      <c r="C297" s="796">
        <v>3.18</v>
      </c>
      <c r="H297" s="642">
        <f>+'BRL USD'!AC518</f>
        <v>5.2328623757195185</v>
      </c>
      <c r="I297" s="642">
        <f>+RBOB!AD518</f>
        <v>2.5931999999999999</v>
      </c>
      <c r="J297" s="618">
        <f t="shared" si="178"/>
        <v>2.3431999999999999</v>
      </c>
      <c r="K297" s="618">
        <f t="shared" si="179"/>
        <v>0.61900783040000007</v>
      </c>
      <c r="L297" s="618">
        <f t="shared" si="180"/>
        <v>2.43325E-2</v>
      </c>
      <c r="M297" s="619">
        <f t="shared" si="181"/>
        <v>0.64334033040000005</v>
      </c>
      <c r="N297" s="619">
        <f t="shared" si="182"/>
        <v>3.3665114097331243</v>
      </c>
      <c r="O297" s="619">
        <f t="shared" si="183"/>
        <v>0.18651140973312419</v>
      </c>
      <c r="P297" s="641">
        <f t="shared" si="184"/>
        <v>-5.8651386708529651</v>
      </c>
    </row>
    <row r="298" spans="2:16" ht="14.25">
      <c r="B298" s="95">
        <v>45008</v>
      </c>
      <c r="C298" s="796">
        <v>3.18</v>
      </c>
      <c r="H298" s="642">
        <f>+'BRL USD'!AC519</f>
        <v>5.298013245033113</v>
      </c>
      <c r="I298" s="642">
        <f>+RBOB!AD519</f>
        <v>2.6059000000000001</v>
      </c>
      <c r="J298" s="618">
        <f t="shared" si="178"/>
        <v>2.3559000000000001</v>
      </c>
      <c r="K298" s="618">
        <f t="shared" si="179"/>
        <v>0.62236281480000011</v>
      </c>
      <c r="L298" s="618">
        <f t="shared" si="180"/>
        <v>2.4156250000000001E-2</v>
      </c>
      <c r="M298" s="619">
        <f t="shared" si="181"/>
        <v>0.6465190648000001</v>
      </c>
      <c r="N298" s="619">
        <f t="shared" si="182"/>
        <v>3.4252665684768218</v>
      </c>
      <c r="O298" s="619">
        <f t="shared" si="183"/>
        <v>0.2452665684768216</v>
      </c>
      <c r="P298" s="641">
        <f t="shared" si="184"/>
        <v>-7.7127851722270879</v>
      </c>
    </row>
    <row r="299" spans="2:16" ht="14.25">
      <c r="B299" s="95">
        <v>45009</v>
      </c>
      <c r="C299" s="796">
        <v>3.18</v>
      </c>
      <c r="H299" s="642">
        <f>+'BRL USD'!AC520</f>
        <v>5.2645433008686497</v>
      </c>
      <c r="I299" s="642">
        <f>+RBOB!AD520</f>
        <v>2.5884999999999998</v>
      </c>
      <c r="J299" s="618">
        <f t="shared" si="178"/>
        <v>2.3384999999999998</v>
      </c>
      <c r="K299" s="618">
        <f t="shared" si="179"/>
        <v>0.61776622199999998</v>
      </c>
      <c r="L299" s="618">
        <f t="shared" si="180"/>
        <v>2.424625E-2</v>
      </c>
      <c r="M299" s="619">
        <f t="shared" si="181"/>
        <v>0.642012472</v>
      </c>
      <c r="N299" s="619">
        <f t="shared" si="182"/>
        <v>3.3799024585417214</v>
      </c>
      <c r="O299" s="619">
        <f t="shared" si="183"/>
        <v>0.19990245854172128</v>
      </c>
      <c r="P299" s="641">
        <f t="shared" si="184"/>
        <v>-6.2862408346453291</v>
      </c>
    </row>
    <row r="300" spans="2:16" ht="14.25">
      <c r="B300" s="95">
        <v>45012</v>
      </c>
      <c r="C300" s="796">
        <v>3.18</v>
      </c>
      <c r="H300" s="642">
        <f>+'BRL USD'!AC521</f>
        <v>5.2178450300026089</v>
      </c>
      <c r="I300" s="642">
        <f>+RBOB!AD521</f>
        <v>2.6842000000000001</v>
      </c>
      <c r="J300" s="618">
        <f t="shared" si="178"/>
        <v>2.4342000000000001</v>
      </c>
      <c r="K300" s="618">
        <f t="shared" si="179"/>
        <v>0.6430474824000002</v>
      </c>
      <c r="L300" s="618">
        <f t="shared" si="180"/>
        <v>2.437375E-2</v>
      </c>
      <c r="M300" s="619">
        <f t="shared" si="181"/>
        <v>0.66742123240000018</v>
      </c>
      <c r="N300" s="619">
        <f t="shared" si="182"/>
        <v>3.4825005603965571</v>
      </c>
      <c r="O300" s="619">
        <f t="shared" si="183"/>
        <v>0.30250056039655693</v>
      </c>
      <c r="P300" s="641">
        <f t="shared" si="184"/>
        <v>-9.512596238885429</v>
      </c>
    </row>
    <row r="301" spans="2:16" ht="14.25">
      <c r="B301" s="95">
        <v>45013</v>
      </c>
      <c r="C301" s="796">
        <v>3.18</v>
      </c>
      <c r="H301" s="642">
        <f>+'BRL USD'!AC522</f>
        <v>5.173305742369374</v>
      </c>
      <c r="I301" s="642">
        <f>+RBOB!AD522</f>
        <v>2.7121</v>
      </c>
      <c r="J301" s="618">
        <f t="shared" si="178"/>
        <v>2.4621</v>
      </c>
      <c r="K301" s="618">
        <f t="shared" si="179"/>
        <v>0.65041788119999999</v>
      </c>
      <c r="L301" s="618">
        <f t="shared" si="180"/>
        <v>2.4497500000000002E-2</v>
      </c>
      <c r="M301" s="619">
        <f t="shared" si="181"/>
        <v>0.67491538119999994</v>
      </c>
      <c r="N301" s="619">
        <f t="shared" si="182"/>
        <v>3.4915436171753749</v>
      </c>
      <c r="O301" s="619">
        <f t="shared" si="183"/>
        <v>0.31154361717537471</v>
      </c>
      <c r="P301" s="641">
        <f t="shared" si="184"/>
        <v>-9.7969690935652451</v>
      </c>
    </row>
    <row r="302" spans="2:16" ht="14.25">
      <c r="B302" s="95">
        <v>45014</v>
      </c>
      <c r="C302" s="796">
        <v>3.18</v>
      </c>
      <c r="H302" s="642">
        <f>+'BRL USD'!AC523</f>
        <v>5.1559680329981949</v>
      </c>
      <c r="I302" s="642">
        <f>+RBOB!AD523</f>
        <v>2.6680999999999999</v>
      </c>
      <c r="J302" s="618">
        <f t="shared" si="178"/>
        <v>2.4180999999999999</v>
      </c>
      <c r="K302" s="618">
        <f t="shared" si="179"/>
        <v>0.63879431320000002</v>
      </c>
      <c r="L302" s="618">
        <f t="shared" si="180"/>
        <v>2.4546250000000002E-2</v>
      </c>
      <c r="M302" s="619">
        <f t="shared" si="181"/>
        <v>0.66334056320000001</v>
      </c>
      <c r="N302" s="619">
        <f t="shared" si="182"/>
        <v>3.4201627388502187</v>
      </c>
      <c r="O302" s="619">
        <f t="shared" si="183"/>
        <v>0.24016273885021855</v>
      </c>
      <c r="P302" s="641">
        <f t="shared" si="184"/>
        <v>-7.5522873852269967</v>
      </c>
    </row>
    <row r="303" spans="2:16" ht="14.25">
      <c r="B303" s="95">
        <v>45015</v>
      </c>
      <c r="C303" s="796">
        <v>3.18</v>
      </c>
      <c r="H303" s="642">
        <f>+'BRL USD'!AC524</f>
        <v>5.1007396072430504</v>
      </c>
      <c r="I303" s="642">
        <f>+RBOB!AD524</f>
        <v>2.6614</v>
      </c>
      <c r="J303" s="618">
        <f t="shared" si="178"/>
        <v>2.4114</v>
      </c>
      <c r="K303" s="618">
        <f t="shared" si="179"/>
        <v>0.63702436080000002</v>
      </c>
      <c r="L303" s="618">
        <f t="shared" si="180"/>
        <v>2.470375E-2</v>
      </c>
      <c r="M303" s="619">
        <f t="shared" si="181"/>
        <v>0.66172811080000005</v>
      </c>
      <c r="N303" s="619">
        <f t="shared" si="182"/>
        <v>3.375302783983678</v>
      </c>
      <c r="O303" s="619">
        <f t="shared" si="183"/>
        <v>0.19530278398367784</v>
      </c>
      <c r="P303" s="641">
        <f t="shared" si="184"/>
        <v>-6.141596980618802</v>
      </c>
    </row>
    <row r="304" spans="2:16" ht="14.25">
      <c r="B304" s="95">
        <v>45016</v>
      </c>
      <c r="C304" s="796">
        <v>3.18</v>
      </c>
      <c r="H304" s="642">
        <f>+'BRL USD'!AC525</f>
        <v>5.0805263425290859</v>
      </c>
      <c r="I304" s="642">
        <f>+RBOB!AD525</f>
        <v>2.7004999999999999</v>
      </c>
      <c r="J304" s="618">
        <f t="shared" si="178"/>
        <v>2.4504999999999999</v>
      </c>
      <c r="K304" s="618">
        <f t="shared" si="179"/>
        <v>0.64735348600000009</v>
      </c>
      <c r="L304" s="618">
        <f t="shared" si="180"/>
        <v>2.4762250000000003E-2</v>
      </c>
      <c r="M304" s="619">
        <f t="shared" si="181"/>
        <v>0.67211573600000007</v>
      </c>
      <c r="N304" s="619">
        <f t="shared" si="182"/>
        <v>3.4147017019763251</v>
      </c>
      <c r="O304" s="619">
        <f t="shared" si="183"/>
        <v>0.23470170197632489</v>
      </c>
      <c r="P304" s="641">
        <f t="shared" si="184"/>
        <v>-7.3805566659221666</v>
      </c>
    </row>
    <row r="305" spans="2:16" ht="14.25">
      <c r="B305" s="95">
        <v>45019</v>
      </c>
      <c r="C305" s="796">
        <v>3.18</v>
      </c>
      <c r="H305" s="642">
        <f>+'BRL USD'!AC526</f>
        <v>5.0805263425290859</v>
      </c>
      <c r="I305" s="642">
        <f>+RBOB!AE526</f>
        <v>2.7574999999999998</v>
      </c>
      <c r="J305" s="618">
        <f t="shared" ref="J305" si="185">+I305-0.25</f>
        <v>2.5074999999999998</v>
      </c>
      <c r="K305" s="618">
        <f t="shared" ref="K305" si="186">(+J305*$K$30)/1000</f>
        <v>0.66241128999999999</v>
      </c>
      <c r="L305" s="618">
        <f t="shared" ref="L305" si="187">((75/H305)+10)/1000</f>
        <v>2.4762250000000003E-2</v>
      </c>
      <c r="M305" s="619">
        <f t="shared" ref="M305" si="188">+K305+L305</f>
        <v>0.68717353999999997</v>
      </c>
      <c r="N305" s="619">
        <f t="shared" ref="N305" si="189">+M305*H305</f>
        <v>3.4912032718589643</v>
      </c>
      <c r="O305" s="619">
        <f t="shared" ref="O305" si="190">+N305-C305</f>
        <v>0.31120327185896413</v>
      </c>
      <c r="P305" s="641">
        <f>(1-(+N305/C305))*100</f>
        <v>-9.7862664106592501</v>
      </c>
    </row>
    <row r="306" spans="2:16" ht="14.25">
      <c r="B306" s="95">
        <v>45020</v>
      </c>
      <c r="C306" s="796">
        <v>3.18</v>
      </c>
      <c r="H306" s="642">
        <f>+'BRL USD'!AC527</f>
        <v>5.0755999999999997</v>
      </c>
      <c r="I306" s="642">
        <f>+RBOB!AE527</f>
        <v>2.7370999999999999</v>
      </c>
      <c r="J306" s="618">
        <f t="shared" ref="J306:J308" si="191">+I306-0.25</f>
        <v>2.4870999999999999</v>
      </c>
      <c r="K306" s="618">
        <f t="shared" ref="K306:K308" si="192">(+J306*$K$30)/1000</f>
        <v>0.6570221812</v>
      </c>
      <c r="L306" s="618">
        <f t="shared" ref="L306:L308" si="193">((75/H306)+10)/1000</f>
        <v>2.4776578138545197E-2</v>
      </c>
      <c r="M306" s="619">
        <f t="shared" ref="M306:M308" si="194">+K306+L306</f>
        <v>0.68179875933854517</v>
      </c>
      <c r="N306" s="619">
        <f t="shared" ref="N306:N308" si="195">+M306*H306</f>
        <v>3.4605377828987196</v>
      </c>
      <c r="O306" s="619">
        <f t="shared" ref="O306:O308" si="196">+N306-C306</f>
        <v>0.28053778289871945</v>
      </c>
      <c r="P306" s="641">
        <f t="shared" ref="P306:P308" si="197">(1-(+N306/C306))*100</f>
        <v>-8.8219428584503046</v>
      </c>
    </row>
    <row r="307" spans="2:16" ht="14.25">
      <c r="B307" s="95">
        <v>45021</v>
      </c>
      <c r="C307" s="796">
        <v>3.18</v>
      </c>
      <c r="H307" s="642">
        <f>+'BRL USD'!AC528</f>
        <v>5.0441000000000003</v>
      </c>
      <c r="I307" s="642">
        <f>+RBOB!AE528</f>
        <v>2.8201000000000001</v>
      </c>
      <c r="J307" s="618">
        <f t="shared" si="191"/>
        <v>2.5701000000000001</v>
      </c>
      <c r="K307" s="618">
        <f t="shared" si="192"/>
        <v>0.67894845720000008</v>
      </c>
      <c r="L307" s="618">
        <f t="shared" si="193"/>
        <v>2.4868856684046706E-2</v>
      </c>
      <c r="M307" s="619">
        <f t="shared" si="194"/>
        <v>0.70381731388404678</v>
      </c>
      <c r="N307" s="619">
        <f t="shared" si="195"/>
        <v>3.5501249129625205</v>
      </c>
      <c r="O307" s="619">
        <f t="shared" si="196"/>
        <v>0.37012491296252037</v>
      </c>
      <c r="P307" s="641">
        <f t="shared" si="197"/>
        <v>-11.639148206368555</v>
      </c>
    </row>
    <row r="308" spans="2:16" ht="14.25">
      <c r="B308" s="95">
        <v>45022</v>
      </c>
      <c r="C308" s="796">
        <v>3.18</v>
      </c>
      <c r="H308" s="642">
        <f>+'BRL USD'!AC529</f>
        <v>5.0677000000000003</v>
      </c>
      <c r="I308" s="642">
        <f>+RBOB!AE529</f>
        <v>2.8132999999999999</v>
      </c>
      <c r="J308" s="618">
        <f t="shared" si="191"/>
        <v>2.5632999999999999</v>
      </c>
      <c r="K308" s="618">
        <f t="shared" si="192"/>
        <v>0.67715208760000012</v>
      </c>
      <c r="L308" s="618">
        <f t="shared" si="193"/>
        <v>2.4799613236774078E-2</v>
      </c>
      <c r="M308" s="619">
        <f t="shared" si="194"/>
        <v>0.70195170083677416</v>
      </c>
      <c r="N308" s="619">
        <f t="shared" si="195"/>
        <v>3.5572806343305206</v>
      </c>
      <c r="O308" s="619">
        <f t="shared" si="196"/>
        <v>0.37728063433052039</v>
      </c>
      <c r="P308" s="641">
        <f t="shared" si="197"/>
        <v>-11.864170890896863</v>
      </c>
    </row>
    <row r="309" spans="2:16" ht="14.25">
      <c r="B309" s="103">
        <v>45023</v>
      </c>
      <c r="C309" s="796">
        <v>3.18</v>
      </c>
      <c r="H309" s="642">
        <f>+'BRL USD'!AC530</f>
        <v>5.0827999999999998</v>
      </c>
      <c r="I309" s="642">
        <f>+RBOB!AE530</f>
        <v>2.8079000000000001</v>
      </c>
      <c r="J309" s="618">
        <f t="shared" ref="J309:J324" si="198">+I309-0.25</f>
        <v>2.5579000000000001</v>
      </c>
      <c r="K309" s="618">
        <f t="shared" ref="K309:K324" si="199">(+J309*$K$30)/1000</f>
        <v>0.67572555880000007</v>
      </c>
      <c r="L309" s="618">
        <f t="shared" ref="L309:L324" si="200">((75/H309)+10)/1000</f>
        <v>2.4755646494058394E-2</v>
      </c>
      <c r="M309" s="619">
        <f t="shared" ref="M309:M324" si="201">+K309+L309</f>
        <v>0.70048120529405844</v>
      </c>
      <c r="N309" s="619">
        <f t="shared" ref="N309:N324" si="202">+M309*H309</f>
        <v>3.5604058702686401</v>
      </c>
      <c r="O309" s="619">
        <f t="shared" ref="O309:O324" si="203">+N309-C309</f>
        <v>0.38040587026863992</v>
      </c>
      <c r="P309" s="641">
        <f t="shared" ref="P309:P324" si="204">(1-(+N309/C309))*100</f>
        <v>-11.962448750586162</v>
      </c>
    </row>
    <row r="310" spans="2:16" ht="14.25">
      <c r="B310" s="95">
        <v>45026</v>
      </c>
      <c r="C310" s="796">
        <v>3.18</v>
      </c>
      <c r="H310" s="642">
        <f>+'BRL USD'!AC531</f>
        <v>5.0122</v>
      </c>
      <c r="I310" s="642">
        <f>+RBOB!AE531</f>
        <v>2.8652000000000002</v>
      </c>
      <c r="J310" s="618">
        <f t="shared" si="198"/>
        <v>2.6152000000000002</v>
      </c>
      <c r="K310" s="618">
        <f t="shared" si="199"/>
        <v>0.69086261440000007</v>
      </c>
      <c r="L310" s="618">
        <f t="shared" si="200"/>
        <v>2.4963489086628626E-2</v>
      </c>
      <c r="M310" s="619">
        <f t="shared" si="201"/>
        <v>0.71582610348662867</v>
      </c>
      <c r="N310" s="619">
        <f t="shared" si="202"/>
        <v>3.5878635958956804</v>
      </c>
      <c r="O310" s="619">
        <f t="shared" si="203"/>
        <v>0.40786359589568022</v>
      </c>
      <c r="P310" s="641">
        <f t="shared" si="204"/>
        <v>-12.825899242002524</v>
      </c>
    </row>
    <row r="311" spans="2:16" ht="14.25">
      <c r="B311" s="95">
        <v>45027</v>
      </c>
      <c r="C311" s="796">
        <v>3.18</v>
      </c>
      <c r="H311" s="642">
        <f>+'BRL USD'!AC532</f>
        <v>4.9489999999999998</v>
      </c>
      <c r="I311" s="642">
        <f>+RBOB!AE532</f>
        <v>2.8727</v>
      </c>
      <c r="J311" s="618">
        <f t="shared" si="198"/>
        <v>2.6227</v>
      </c>
      <c r="K311" s="618">
        <f t="shared" si="199"/>
        <v>0.69284390439999999</v>
      </c>
      <c r="L311" s="618">
        <f t="shared" si="200"/>
        <v>2.5154576682158012E-2</v>
      </c>
      <c r="M311" s="619">
        <f t="shared" si="201"/>
        <v>0.71799848108215802</v>
      </c>
      <c r="N311" s="619">
        <f t="shared" si="202"/>
        <v>3.5533744828755998</v>
      </c>
      <c r="O311" s="619">
        <f t="shared" si="203"/>
        <v>0.3733744828755996</v>
      </c>
      <c r="P311" s="641">
        <f t="shared" si="204"/>
        <v>-11.741335939484255</v>
      </c>
    </row>
    <row r="312" spans="2:16" ht="14.25">
      <c r="B312" s="95">
        <v>45028</v>
      </c>
      <c r="C312" s="796">
        <v>3.18</v>
      </c>
      <c r="H312" s="642">
        <f>+'BRL USD'!AC533</f>
        <v>4.9090999999999996</v>
      </c>
      <c r="I312" s="642">
        <f>+RBOB!AE533</f>
        <v>2.8317000000000001</v>
      </c>
      <c r="J312" s="618">
        <f t="shared" si="198"/>
        <v>2.5817000000000001</v>
      </c>
      <c r="K312" s="618">
        <f t="shared" si="199"/>
        <v>0.68201285240000009</v>
      </c>
      <c r="L312" s="618">
        <f t="shared" si="200"/>
        <v>2.5277749485649103E-2</v>
      </c>
      <c r="M312" s="619">
        <f t="shared" si="201"/>
        <v>0.70729060188564918</v>
      </c>
      <c r="N312" s="619">
        <f t="shared" si="202"/>
        <v>3.4721602937168403</v>
      </c>
      <c r="O312" s="619">
        <f t="shared" si="203"/>
        <v>0.29216029371684016</v>
      </c>
      <c r="P312" s="641">
        <f t="shared" si="204"/>
        <v>-9.1874306200264257</v>
      </c>
    </row>
    <row r="313" spans="2:16" ht="14.25">
      <c r="B313" s="95">
        <v>45029</v>
      </c>
      <c r="C313" s="796">
        <v>3.18</v>
      </c>
      <c r="H313" s="642">
        <f>+'BRL USD'!AC534</f>
        <v>4.9448999999999996</v>
      </c>
      <c r="I313" s="642">
        <f>+RBOB!AE534</f>
        <v>2.8359000000000001</v>
      </c>
      <c r="J313" s="618">
        <f t="shared" si="198"/>
        <v>2.5859000000000001</v>
      </c>
      <c r="K313" s="618">
        <f t="shared" si="199"/>
        <v>0.68312237480000015</v>
      </c>
      <c r="L313" s="618">
        <f t="shared" si="200"/>
        <v>2.5167141903779652E-2</v>
      </c>
      <c r="M313" s="619">
        <f t="shared" si="201"/>
        <v>0.70828951670377982</v>
      </c>
      <c r="N313" s="619">
        <f t="shared" si="202"/>
        <v>3.5024208311485205</v>
      </c>
      <c r="O313" s="619">
        <f t="shared" si="203"/>
        <v>0.32242083114852038</v>
      </c>
      <c r="P313" s="641">
        <f t="shared" si="204"/>
        <v>-10.139019847437748</v>
      </c>
    </row>
    <row r="314" spans="2:16" ht="14.25">
      <c r="B314" s="95">
        <v>45030</v>
      </c>
      <c r="C314" s="796">
        <v>3.18</v>
      </c>
      <c r="H314" s="642">
        <f>+'BRL USD'!AC535</f>
        <v>4.9414999999999996</v>
      </c>
      <c r="I314" s="642">
        <f>+RBOB!AE535</f>
        <v>2.774</v>
      </c>
      <c r="J314" s="618">
        <f t="shared" si="198"/>
        <v>2.524</v>
      </c>
      <c r="K314" s="618">
        <f t="shared" si="199"/>
        <v>0.66677012800000013</v>
      </c>
      <c r="L314" s="618">
        <f t="shared" si="200"/>
        <v>2.5177577658605687E-2</v>
      </c>
      <c r="M314" s="619">
        <f t="shared" si="201"/>
        <v>0.69194770565860586</v>
      </c>
      <c r="N314" s="619">
        <f t="shared" si="202"/>
        <v>3.4192595875120007</v>
      </c>
      <c r="O314" s="619">
        <f t="shared" si="203"/>
        <v>0.23925958751200049</v>
      </c>
      <c r="P314" s="641">
        <f t="shared" si="204"/>
        <v>-7.5238863997484362</v>
      </c>
    </row>
    <row r="315" spans="2:16" ht="14.25">
      <c r="B315" s="95">
        <v>45033</v>
      </c>
      <c r="C315" s="796">
        <v>3.18</v>
      </c>
      <c r="H315" s="642">
        <f>+'BRL USD'!AC536</f>
        <v>4.9672000000000001</v>
      </c>
      <c r="I315" s="642">
        <f>+RBOB!AE536</f>
        <v>2.7509000000000001</v>
      </c>
      <c r="J315" s="618">
        <f t="shared" si="198"/>
        <v>2.5009000000000001</v>
      </c>
      <c r="K315" s="618">
        <f t="shared" si="199"/>
        <v>0.66066775480000017</v>
      </c>
      <c r="L315" s="618">
        <f t="shared" si="200"/>
        <v>2.5099049766468026E-2</v>
      </c>
      <c r="M315" s="619">
        <f t="shared" si="201"/>
        <v>0.68576680456646821</v>
      </c>
      <c r="N315" s="619">
        <f t="shared" si="202"/>
        <v>3.4063408716425609</v>
      </c>
      <c r="O315" s="619">
        <f t="shared" si="203"/>
        <v>0.22634087164256078</v>
      </c>
      <c r="P315" s="641">
        <f t="shared" si="204"/>
        <v>-7.1176374730365088</v>
      </c>
    </row>
    <row r="316" spans="2:16" ht="14.25">
      <c r="B316" s="95">
        <v>45034</v>
      </c>
      <c r="C316" s="796">
        <v>3.18</v>
      </c>
      <c r="H316" s="642">
        <f>+'BRL USD'!AC537</f>
        <v>5.0461</v>
      </c>
      <c r="I316" s="642">
        <f>+RBOB!AE537</f>
        <v>2.6455000000000002</v>
      </c>
      <c r="J316" s="618">
        <f t="shared" si="198"/>
        <v>2.3955000000000002</v>
      </c>
      <c r="K316" s="618">
        <f t="shared" si="199"/>
        <v>0.63282402600000009</v>
      </c>
      <c r="L316" s="618">
        <f t="shared" si="200"/>
        <v>2.486296347674442E-2</v>
      </c>
      <c r="M316" s="619">
        <f t="shared" si="201"/>
        <v>0.65768698947674453</v>
      </c>
      <c r="N316" s="619">
        <f t="shared" si="202"/>
        <v>3.3187543175986005</v>
      </c>
      <c r="O316" s="619">
        <f t="shared" si="203"/>
        <v>0.13875431759860035</v>
      </c>
      <c r="P316" s="641">
        <f t="shared" si="204"/>
        <v>-4.3633433207107108</v>
      </c>
    </row>
    <row r="317" spans="2:16" ht="14.25">
      <c r="B317" s="95">
        <v>45035</v>
      </c>
      <c r="C317" s="796">
        <v>3.18</v>
      </c>
      <c r="H317" s="642">
        <f>+'BRL USD'!AC538</f>
        <v>5.0491000000000001</v>
      </c>
      <c r="I317" s="642">
        <f>+RBOB!AE538</f>
        <v>2.5863999999999998</v>
      </c>
      <c r="J317" s="618">
        <f t="shared" si="198"/>
        <v>2.3363999999999998</v>
      </c>
      <c r="K317" s="618">
        <f t="shared" si="199"/>
        <v>0.6172114608</v>
      </c>
      <c r="L317" s="618">
        <f t="shared" si="200"/>
        <v>2.4854132419639144E-2</v>
      </c>
      <c r="M317" s="619">
        <f t="shared" si="201"/>
        <v>0.64206559321963919</v>
      </c>
      <c r="N317" s="619">
        <f t="shared" si="202"/>
        <v>3.2418533867252801</v>
      </c>
      <c r="O317" s="619">
        <f t="shared" si="203"/>
        <v>6.1853386725279957E-2</v>
      </c>
      <c r="P317" s="641">
        <f t="shared" si="204"/>
        <v>-1.9450750542540973</v>
      </c>
    </row>
    <row r="318" spans="2:16" ht="14.25">
      <c r="B318" s="95">
        <v>45036</v>
      </c>
      <c r="C318" s="796">
        <v>3.18</v>
      </c>
      <c r="H318" s="642">
        <f>+'BRL USD'!AC539</f>
        <v>5.0491000000000001</v>
      </c>
      <c r="I318" s="642">
        <f>+RBOB!AE539</f>
        <v>2.6015999999999999</v>
      </c>
      <c r="J318" s="618">
        <f t="shared" si="198"/>
        <v>2.3515999999999999</v>
      </c>
      <c r="K318" s="618">
        <f t="shared" si="199"/>
        <v>0.62122687519999997</v>
      </c>
      <c r="L318" s="618">
        <f t="shared" si="200"/>
        <v>2.4854132419639144E-2</v>
      </c>
      <c r="M318" s="619">
        <f t="shared" si="201"/>
        <v>0.64608100761963916</v>
      </c>
      <c r="N318" s="619">
        <f t="shared" si="202"/>
        <v>3.2621276155723202</v>
      </c>
      <c r="O318" s="619">
        <f t="shared" si="203"/>
        <v>8.2127615572320067E-2</v>
      </c>
      <c r="P318" s="641">
        <f t="shared" si="204"/>
        <v>-2.5826294205132161</v>
      </c>
    </row>
    <row r="319" spans="2:16" ht="14.25">
      <c r="B319" s="95">
        <v>45037</v>
      </c>
      <c r="C319" s="796">
        <v>3.18</v>
      </c>
      <c r="H319" s="642">
        <f>+'BRL USD'!AC540</f>
        <v>5.0589000000000004</v>
      </c>
      <c r="I319" s="642">
        <f>+RBOB!AE540</f>
        <v>2.6318000000000001</v>
      </c>
      <c r="J319" s="618">
        <f t="shared" si="198"/>
        <v>2.3818000000000001</v>
      </c>
      <c r="K319" s="618">
        <f t="shared" si="199"/>
        <v>0.62920486960000011</v>
      </c>
      <c r="L319" s="618">
        <f t="shared" si="200"/>
        <v>2.4825357291110711E-2</v>
      </c>
      <c r="M319" s="619">
        <f t="shared" si="201"/>
        <v>0.65403022689111079</v>
      </c>
      <c r="N319" s="619">
        <f t="shared" si="202"/>
        <v>3.3086735148194406</v>
      </c>
      <c r="O319" s="619">
        <f t="shared" si="203"/>
        <v>0.12867351481944045</v>
      </c>
      <c r="P319" s="641">
        <f t="shared" si="204"/>
        <v>-4.0463369440075558</v>
      </c>
    </row>
    <row r="320" spans="2:16" ht="14.25">
      <c r="B320" s="95">
        <v>45040</v>
      </c>
      <c r="C320" s="796">
        <v>3.18</v>
      </c>
      <c r="H320" s="642">
        <f>+'BRL USD'!AC540</f>
        <v>5.0589000000000004</v>
      </c>
      <c r="I320" s="642">
        <f>+RBOB!AE540</f>
        <v>2.6318000000000001</v>
      </c>
      <c r="J320" s="618">
        <f t="shared" si="198"/>
        <v>2.3818000000000001</v>
      </c>
      <c r="K320" s="618">
        <f t="shared" si="199"/>
        <v>0.62920486960000011</v>
      </c>
      <c r="L320" s="618">
        <f t="shared" si="200"/>
        <v>2.4825357291110711E-2</v>
      </c>
      <c r="M320" s="619">
        <f t="shared" si="201"/>
        <v>0.65403022689111079</v>
      </c>
      <c r="N320" s="619">
        <f t="shared" si="202"/>
        <v>3.3086735148194406</v>
      </c>
      <c r="O320" s="619">
        <f t="shared" si="203"/>
        <v>0.12867351481944045</v>
      </c>
      <c r="P320" s="641">
        <f t="shared" si="204"/>
        <v>-4.0463369440075558</v>
      </c>
    </row>
    <row r="321" spans="2:16" ht="14.25">
      <c r="B321" s="95">
        <v>45041</v>
      </c>
      <c r="C321" s="796">
        <v>3.18</v>
      </c>
      <c r="H321" s="642">
        <f>+'BRL USD'!AC541</f>
        <v>5.0606999999999998</v>
      </c>
      <c r="I321" s="642">
        <f>+RBOB!AE541</f>
        <v>2.5886</v>
      </c>
      <c r="J321" s="618">
        <f t="shared" si="198"/>
        <v>2.3386</v>
      </c>
      <c r="K321" s="618">
        <f t="shared" si="199"/>
        <v>0.61779263920000005</v>
      </c>
      <c r="L321" s="618">
        <f t="shared" si="200"/>
        <v>2.4820084178078135E-2</v>
      </c>
      <c r="M321" s="619">
        <f t="shared" si="201"/>
        <v>0.64261272337807818</v>
      </c>
      <c r="N321" s="619">
        <f t="shared" si="202"/>
        <v>3.2520702091994402</v>
      </c>
      <c r="O321" s="619">
        <f t="shared" si="203"/>
        <v>7.2070209199440072E-2</v>
      </c>
      <c r="P321" s="641">
        <f t="shared" si="204"/>
        <v>-2.2663587798566143</v>
      </c>
    </row>
    <row r="322" spans="2:16" ht="14.25">
      <c r="B322" s="95">
        <v>45042</v>
      </c>
      <c r="C322" s="796">
        <v>3.18</v>
      </c>
      <c r="H322" s="642">
        <f>+'BRL USD'!AC542</f>
        <v>5.0579000000000001</v>
      </c>
      <c r="I322" s="642">
        <f>+RBOB!AE542</f>
        <v>2.5493999999999999</v>
      </c>
      <c r="J322" s="618">
        <f t="shared" si="198"/>
        <v>2.2993999999999999</v>
      </c>
      <c r="K322" s="618">
        <f t="shared" si="199"/>
        <v>0.60743709680000002</v>
      </c>
      <c r="L322" s="618">
        <f t="shared" si="200"/>
        <v>2.4828288420095299E-2</v>
      </c>
      <c r="M322" s="619">
        <f t="shared" si="201"/>
        <v>0.63226538522009534</v>
      </c>
      <c r="N322" s="619">
        <f t="shared" si="202"/>
        <v>3.1979350919047205</v>
      </c>
      <c r="O322" s="619">
        <f t="shared" si="203"/>
        <v>1.7935091904720313E-2</v>
      </c>
      <c r="P322" s="641">
        <f t="shared" si="204"/>
        <v>-0.56399660077737224</v>
      </c>
    </row>
    <row r="323" spans="2:16" ht="14.25">
      <c r="B323" s="95">
        <v>45043</v>
      </c>
      <c r="C323" s="796">
        <v>3.18</v>
      </c>
      <c r="H323" s="642">
        <f>+'BRL USD'!AC543</f>
        <v>5.0144000000000002</v>
      </c>
      <c r="I323" s="642">
        <f>+RBOB!AE543</f>
        <v>2.5327999999999999</v>
      </c>
      <c r="J323" s="618">
        <f t="shared" si="198"/>
        <v>2.2827999999999999</v>
      </c>
      <c r="K323" s="618">
        <f t="shared" si="199"/>
        <v>0.60305184160000003</v>
      </c>
      <c r="L323" s="618">
        <f t="shared" si="200"/>
        <v>2.495692405871091E-2</v>
      </c>
      <c r="M323" s="619">
        <f t="shared" si="201"/>
        <v>0.62800876565871089</v>
      </c>
      <c r="N323" s="619">
        <f t="shared" si="202"/>
        <v>3.14908715451904</v>
      </c>
      <c r="O323" s="619">
        <f t="shared" si="203"/>
        <v>-3.0912845480960183E-2</v>
      </c>
      <c r="P323" s="641">
        <f t="shared" si="204"/>
        <v>0.97210205914969317</v>
      </c>
    </row>
    <row r="324" spans="2:16" ht="14.25">
      <c r="B324" s="95">
        <v>45044</v>
      </c>
      <c r="C324" s="796">
        <v>3.18</v>
      </c>
      <c r="H324" s="642">
        <f>+'BRL USD'!AC544</f>
        <v>5.0000999999999998</v>
      </c>
      <c r="I324" s="642">
        <f>+RBOB!AE544</f>
        <v>2.5779999999999998</v>
      </c>
      <c r="J324" s="618">
        <f t="shared" si="198"/>
        <v>2.3279999999999998</v>
      </c>
      <c r="K324" s="618">
        <f t="shared" si="199"/>
        <v>0.6149924160000001</v>
      </c>
      <c r="L324" s="618">
        <f t="shared" si="200"/>
        <v>2.4999700005999881E-2</v>
      </c>
      <c r="M324" s="619">
        <f t="shared" si="201"/>
        <v>0.63999211600600003</v>
      </c>
      <c r="N324" s="619">
        <f t="shared" si="202"/>
        <v>3.2000245792416004</v>
      </c>
      <c r="O324" s="619">
        <f t="shared" si="203"/>
        <v>2.0024579241600282E-2</v>
      </c>
      <c r="P324" s="641">
        <f t="shared" si="204"/>
        <v>-0.62970374973585486</v>
      </c>
    </row>
    <row r="325" spans="2:16" ht="14.25">
      <c r="B325" s="103">
        <v>45047</v>
      </c>
      <c r="C325" s="796">
        <v>3.18</v>
      </c>
      <c r="H325" s="642">
        <f>+'BRL USD'!AD545</f>
        <v>5.0007501125168776</v>
      </c>
      <c r="I325" s="642">
        <f>+RBOB!AF545</f>
        <v>2.5503999999999998</v>
      </c>
      <c r="J325" s="618">
        <f t="shared" ref="J325:J347" si="205">+I325-0.25</f>
        <v>2.3003999999999998</v>
      </c>
      <c r="K325" s="618">
        <f t="shared" ref="K325:K347" si="206">(+J325*$K$30)/1000</f>
        <v>0.60770126879999997</v>
      </c>
      <c r="L325" s="618">
        <f t="shared" ref="L325:L347" si="207">((75/H325)+10)/1000</f>
        <v>2.4997749999999999E-2</v>
      </c>
      <c r="M325" s="619">
        <f t="shared" ref="M325:M347" si="208">+K325+L325</f>
        <v>0.63269901880000001</v>
      </c>
      <c r="N325" s="619">
        <f t="shared" ref="N325:N347" si="209">+M325*H325</f>
        <v>3.1639696894534182</v>
      </c>
      <c r="O325" s="619">
        <f t="shared" ref="O325:O347" si="210">+N325-C325</f>
        <v>-1.6030310546581994E-2</v>
      </c>
      <c r="P325" s="641">
        <f t="shared" ref="P325:P347" si="211">(1-(+N325/C325))*100</f>
        <v>0.50409781593024894</v>
      </c>
    </row>
    <row r="326" spans="2:16" ht="14.25">
      <c r="B326" s="95">
        <v>45048</v>
      </c>
      <c r="C326" s="796">
        <v>3.18</v>
      </c>
      <c r="H326" s="642">
        <f>+'BRL USD'!AD546</f>
        <v>5.0328999999999997</v>
      </c>
      <c r="I326" s="642">
        <f>+RBOB!AF546</f>
        <v>2.4357000000000002</v>
      </c>
      <c r="J326" s="618">
        <f t="shared" si="205"/>
        <v>2.1857000000000002</v>
      </c>
      <c r="K326" s="618">
        <f t="shared" si="206"/>
        <v>0.57740074040000011</v>
      </c>
      <c r="L326" s="618">
        <f t="shared" si="207"/>
        <v>2.4901945200580183E-2</v>
      </c>
      <c r="M326" s="619">
        <f t="shared" si="208"/>
        <v>0.60230268560058031</v>
      </c>
      <c r="N326" s="619">
        <f t="shared" si="209"/>
        <v>3.0313291863591605</v>
      </c>
      <c r="O326" s="619">
        <f t="shared" si="210"/>
        <v>-0.14867081364083967</v>
      </c>
      <c r="P326" s="641">
        <f t="shared" si="211"/>
        <v>4.6751828188943296</v>
      </c>
    </row>
    <row r="327" spans="2:16" ht="14.25">
      <c r="B327" s="95">
        <v>45049</v>
      </c>
      <c r="C327" s="796">
        <v>3.18</v>
      </c>
      <c r="H327" s="642">
        <f>+'BRL USD'!AD547</f>
        <v>5.0221</v>
      </c>
      <c r="I327" s="642">
        <f>+RBOB!AF547</f>
        <v>2.3220999999999998</v>
      </c>
      <c r="J327" s="618">
        <f t="shared" si="205"/>
        <v>2.0720999999999998</v>
      </c>
      <c r="K327" s="618">
        <f t="shared" si="206"/>
        <v>0.54739080120000005</v>
      </c>
      <c r="L327" s="618">
        <f t="shared" si="207"/>
        <v>2.4933991756436548E-2</v>
      </c>
      <c r="M327" s="619">
        <f t="shared" si="208"/>
        <v>0.57232479295643657</v>
      </c>
      <c r="N327" s="619">
        <f t="shared" si="209"/>
        <v>2.87427234270652</v>
      </c>
      <c r="O327" s="619">
        <f t="shared" si="210"/>
        <v>-0.30572765729348017</v>
      </c>
      <c r="P327" s="641">
        <f t="shared" si="211"/>
        <v>9.614077273379884</v>
      </c>
    </row>
    <row r="328" spans="2:16" ht="14.25">
      <c r="B328" s="95">
        <v>45050</v>
      </c>
      <c r="C328" s="796">
        <v>3.18</v>
      </c>
      <c r="H328" s="642">
        <f>+'BRL USD'!AD548</f>
        <v>5.01</v>
      </c>
      <c r="I328" s="642">
        <f>+RBOB!AF548</f>
        <v>2.3258999999999999</v>
      </c>
      <c r="J328" s="618">
        <f t="shared" si="205"/>
        <v>2.0758999999999999</v>
      </c>
      <c r="K328" s="618">
        <f t="shared" si="206"/>
        <v>0.54839465480000005</v>
      </c>
      <c r="L328" s="618">
        <f t="shared" si="207"/>
        <v>2.4970059880239523E-2</v>
      </c>
      <c r="M328" s="619">
        <f t="shared" si="208"/>
        <v>0.57336471468023953</v>
      </c>
      <c r="N328" s="619">
        <f t="shared" si="209"/>
        <v>2.8725572205479999</v>
      </c>
      <c r="O328" s="619">
        <f t="shared" si="210"/>
        <v>-0.30744277945200027</v>
      </c>
      <c r="P328" s="641">
        <f t="shared" si="211"/>
        <v>9.6680119324528349</v>
      </c>
    </row>
    <row r="329" spans="2:16" ht="14.25">
      <c r="B329" s="95">
        <v>45051</v>
      </c>
      <c r="C329" s="796">
        <v>3.18</v>
      </c>
      <c r="H329" s="642">
        <f>+'BRL USD'!AD549</f>
        <v>4.9690000000000003</v>
      </c>
      <c r="I329" s="642">
        <f>+RBOB!AF549</f>
        <v>2.379</v>
      </c>
      <c r="J329" s="618">
        <f t="shared" si="205"/>
        <v>2.129</v>
      </c>
      <c r="K329" s="618">
        <f t="shared" si="206"/>
        <v>0.56242218799999999</v>
      </c>
      <c r="L329" s="618">
        <f t="shared" si="207"/>
        <v>2.5093580197222777E-2</v>
      </c>
      <c r="M329" s="619">
        <f t="shared" si="208"/>
        <v>0.58751576819722273</v>
      </c>
      <c r="N329" s="619">
        <f t="shared" si="209"/>
        <v>2.9193658521720001</v>
      </c>
      <c r="O329" s="619">
        <f t="shared" si="210"/>
        <v>-0.2606341478280001</v>
      </c>
      <c r="P329" s="641">
        <f t="shared" si="211"/>
        <v>8.196042384528301</v>
      </c>
    </row>
    <row r="330" spans="2:16" ht="14.25">
      <c r="B330" s="95">
        <v>45054</v>
      </c>
      <c r="C330" s="796">
        <v>3.18</v>
      </c>
      <c r="H330" s="642">
        <f>+'BRL USD'!AD550</f>
        <v>4.9690000000000003</v>
      </c>
      <c r="I330" s="642">
        <f>+RBOB!AF550</f>
        <v>2.4615999999999998</v>
      </c>
      <c r="J330" s="618">
        <f t="shared" si="205"/>
        <v>2.2115999999999998</v>
      </c>
      <c r="K330" s="618">
        <f t="shared" si="206"/>
        <v>0.5842427952</v>
      </c>
      <c r="L330" s="618">
        <f t="shared" si="207"/>
        <v>2.5093580197222777E-2</v>
      </c>
      <c r="M330" s="619">
        <f t="shared" si="208"/>
        <v>0.60933637539722274</v>
      </c>
      <c r="N330" s="619">
        <f t="shared" si="209"/>
        <v>3.0277924493487998</v>
      </c>
      <c r="O330" s="619">
        <f t="shared" si="210"/>
        <v>-0.1522075506512004</v>
      </c>
      <c r="P330" s="641">
        <f t="shared" si="211"/>
        <v>4.7864009638742271</v>
      </c>
    </row>
    <row r="331" spans="2:16" ht="14.25">
      <c r="B331" s="95">
        <v>45055</v>
      </c>
      <c r="C331" s="796">
        <v>3.18</v>
      </c>
      <c r="H331" s="642">
        <f>+'BRL USD'!AD551</f>
        <v>5.0000999999999998</v>
      </c>
      <c r="I331" s="642">
        <f>+RBOB!AF551</f>
        <v>2.4799000000000002</v>
      </c>
      <c r="J331" s="618">
        <f t="shared" si="205"/>
        <v>2.2299000000000002</v>
      </c>
      <c r="K331" s="618">
        <f t="shared" si="206"/>
        <v>0.58907714280000012</v>
      </c>
      <c r="L331" s="618">
        <f t="shared" si="207"/>
        <v>2.4999700005999881E-2</v>
      </c>
      <c r="M331" s="619">
        <f t="shared" si="208"/>
        <v>0.61407684280599995</v>
      </c>
      <c r="N331" s="619">
        <f t="shared" si="209"/>
        <v>3.0704456217142804</v>
      </c>
      <c r="O331" s="619">
        <f t="shared" si="210"/>
        <v>-0.10955437828571979</v>
      </c>
      <c r="P331" s="641">
        <f t="shared" si="211"/>
        <v>3.4451062353999973</v>
      </c>
    </row>
    <row r="332" spans="2:16" ht="14.25">
      <c r="B332" s="95">
        <v>45056</v>
      </c>
      <c r="C332" s="796">
        <v>3.18</v>
      </c>
      <c r="H332" s="642">
        <f>+'BRL USD'!AD552</f>
        <v>4.9541000000000004</v>
      </c>
      <c r="I332" s="642">
        <f>+RBOB!AF552</f>
        <v>2.4948999999999999</v>
      </c>
      <c r="J332" s="618">
        <f t="shared" si="205"/>
        <v>2.2448999999999999</v>
      </c>
      <c r="K332" s="618">
        <f t="shared" si="206"/>
        <v>0.59303972280000006</v>
      </c>
      <c r="L332" s="618">
        <f t="shared" si="207"/>
        <v>2.5138975797824023E-2</v>
      </c>
      <c r="M332" s="619">
        <f t="shared" si="208"/>
        <v>0.61817869859782404</v>
      </c>
      <c r="N332" s="619">
        <f t="shared" si="209"/>
        <v>3.0625190907234803</v>
      </c>
      <c r="O332" s="619">
        <f t="shared" si="210"/>
        <v>-0.11748090927651988</v>
      </c>
      <c r="P332" s="641">
        <f t="shared" si="211"/>
        <v>3.6943682162427605</v>
      </c>
    </row>
    <row r="333" spans="2:16" ht="14.25">
      <c r="B333" s="95">
        <v>45057</v>
      </c>
      <c r="C333" s="796">
        <v>3.18</v>
      </c>
      <c r="H333" s="642">
        <f>+'BRL USD'!AD553</f>
        <v>4.9690000000000003</v>
      </c>
      <c r="I333" s="642">
        <f>+RBOB!AF553</f>
        <v>2.4577</v>
      </c>
      <c r="J333" s="618">
        <f t="shared" si="205"/>
        <v>2.2077</v>
      </c>
      <c r="K333" s="618">
        <f t="shared" si="206"/>
        <v>0.58321252440000004</v>
      </c>
      <c r="L333" s="618">
        <f t="shared" si="207"/>
        <v>2.5093580197222777E-2</v>
      </c>
      <c r="M333" s="619">
        <f t="shared" si="208"/>
        <v>0.60830610459722279</v>
      </c>
      <c r="N333" s="619">
        <f t="shared" si="209"/>
        <v>3.0226730337436001</v>
      </c>
      <c r="O333" s="619">
        <f t="shared" si="210"/>
        <v>-0.15732696625640008</v>
      </c>
      <c r="P333" s="641">
        <f t="shared" si="211"/>
        <v>4.9473888759874241</v>
      </c>
    </row>
    <row r="334" spans="2:16" ht="14.25">
      <c r="B334" s="95">
        <v>45058</v>
      </c>
      <c r="C334" s="796">
        <v>3.18</v>
      </c>
      <c r="H334" s="642">
        <f>+'BRL USD'!AD554</f>
        <v>4.9227999999999996</v>
      </c>
      <c r="I334" s="642">
        <f>+RBOB!AF554</f>
        <v>2.4302000000000001</v>
      </c>
      <c r="J334" s="618">
        <f t="shared" si="205"/>
        <v>2.1802000000000001</v>
      </c>
      <c r="K334" s="618">
        <f t="shared" si="206"/>
        <v>0.5759477944000001</v>
      </c>
      <c r="L334" s="618">
        <f t="shared" si="207"/>
        <v>2.5235231981798976E-2</v>
      </c>
      <c r="M334" s="619">
        <f t="shared" si="208"/>
        <v>0.6011830263817991</v>
      </c>
      <c r="N334" s="619">
        <f t="shared" si="209"/>
        <v>2.9595038022723203</v>
      </c>
      <c r="O334" s="619">
        <f t="shared" si="210"/>
        <v>-0.22049619772767981</v>
      </c>
      <c r="P334" s="641">
        <f t="shared" si="211"/>
        <v>6.9338426958389876</v>
      </c>
    </row>
    <row r="335" spans="2:16" ht="14.25">
      <c r="B335" s="95">
        <v>45061</v>
      </c>
      <c r="C335" s="796">
        <v>3.18</v>
      </c>
      <c r="H335" s="642">
        <f>+'BRL USD'!AD555</f>
        <v>4.9097</v>
      </c>
      <c r="I335" s="642">
        <f>+RBOB!AF555</f>
        <v>2.472</v>
      </c>
      <c r="J335" s="618">
        <f t="shared" si="205"/>
        <v>2.222</v>
      </c>
      <c r="K335" s="618">
        <f t="shared" si="206"/>
        <v>0.58699018400000003</v>
      </c>
      <c r="L335" s="618">
        <f t="shared" si="207"/>
        <v>2.5275882436808766E-2</v>
      </c>
      <c r="M335" s="619">
        <f t="shared" si="208"/>
        <v>0.61226606643680881</v>
      </c>
      <c r="N335" s="619">
        <f t="shared" si="209"/>
        <v>3.0060427063848003</v>
      </c>
      <c r="O335" s="619">
        <f t="shared" si="210"/>
        <v>-0.17395729361519985</v>
      </c>
      <c r="P335" s="641">
        <f t="shared" si="211"/>
        <v>5.470355145132066</v>
      </c>
    </row>
    <row r="336" spans="2:16" ht="14.25">
      <c r="B336" s="95">
        <v>45062</v>
      </c>
      <c r="C336" s="796">
        <v>3.18</v>
      </c>
      <c r="H336" s="642">
        <f>+'BRL USD'!AD556</f>
        <v>4.9116</v>
      </c>
      <c r="I336" s="642">
        <f>+RBOB!AF556</f>
        <v>2.4790999999999999</v>
      </c>
      <c r="J336" s="618">
        <f t="shared" si="205"/>
        <v>2.2290999999999999</v>
      </c>
      <c r="K336" s="618">
        <f t="shared" si="206"/>
        <v>0.58886580520000009</v>
      </c>
      <c r="L336" s="618">
        <f t="shared" si="207"/>
        <v>2.52699731248473E-2</v>
      </c>
      <c r="M336" s="619">
        <f t="shared" si="208"/>
        <v>0.61413577832484734</v>
      </c>
      <c r="N336" s="619">
        <f t="shared" si="209"/>
        <v>3.0163892888203203</v>
      </c>
      <c r="O336" s="619">
        <f t="shared" si="210"/>
        <v>-0.16361071117967985</v>
      </c>
      <c r="P336" s="641">
        <f t="shared" si="211"/>
        <v>5.1449909175999897</v>
      </c>
    </row>
    <row r="337" spans="2:16" ht="14.25">
      <c r="B337" s="95">
        <v>45063</v>
      </c>
      <c r="C337" s="796">
        <f>3.18-0.4</f>
        <v>2.7800000000000002</v>
      </c>
      <c r="H337" s="642">
        <f>+'BRL USD'!AD557</f>
        <v>4.9507000000000003</v>
      </c>
      <c r="I337" s="642">
        <f>+RBOB!AF557</f>
        <v>2.5691999999999999</v>
      </c>
      <c r="J337" s="618">
        <f t="shared" si="205"/>
        <v>2.3191999999999999</v>
      </c>
      <c r="K337" s="618">
        <f t="shared" si="206"/>
        <v>0.61266770240000001</v>
      </c>
      <c r="L337" s="618">
        <f t="shared" si="207"/>
        <v>2.5149372815965416E-2</v>
      </c>
      <c r="M337" s="619">
        <f t="shared" si="208"/>
        <v>0.63781707521596542</v>
      </c>
      <c r="N337" s="619">
        <f t="shared" si="209"/>
        <v>3.1576409942716803</v>
      </c>
      <c r="O337" s="619">
        <f t="shared" si="210"/>
        <v>0.37764099427168007</v>
      </c>
      <c r="P337" s="641">
        <f t="shared" si="211"/>
        <v>-13.584208427038845</v>
      </c>
    </row>
    <row r="338" spans="2:16" ht="14.25">
      <c r="B338" s="95">
        <v>45064</v>
      </c>
      <c r="C338" s="796">
        <v>2.7800000000000002</v>
      </c>
      <c r="H338" s="642">
        <f>+'BRL USD'!AD558</f>
        <v>4.9641000000000002</v>
      </c>
      <c r="I338" s="642">
        <f>+RBOB!AF558</f>
        <v>2.5682999999999998</v>
      </c>
      <c r="J338" s="618">
        <f t="shared" si="205"/>
        <v>2.3182999999999998</v>
      </c>
      <c r="K338" s="618">
        <f t="shared" si="206"/>
        <v>0.61242994760000002</v>
      </c>
      <c r="L338" s="618">
        <f t="shared" si="207"/>
        <v>2.5108478878346528E-2</v>
      </c>
      <c r="M338" s="619">
        <f t="shared" si="208"/>
        <v>0.63753842647834658</v>
      </c>
      <c r="N338" s="619">
        <f t="shared" si="209"/>
        <v>3.1648045028811604</v>
      </c>
      <c r="O338" s="619">
        <f t="shared" si="210"/>
        <v>0.38480450288116019</v>
      </c>
      <c r="P338" s="641">
        <f t="shared" si="211"/>
        <v>-13.841888592847496</v>
      </c>
    </row>
    <row r="339" spans="2:16" ht="14.25">
      <c r="B339" s="95">
        <v>45065</v>
      </c>
      <c r="C339" s="796">
        <v>2.7800000000000002</v>
      </c>
      <c r="H339" s="642">
        <f>+'BRL USD'!AD559</f>
        <v>4.9851999999999999</v>
      </c>
      <c r="I339" s="642">
        <f>+RBOB!AF559</f>
        <v>2.5760999999999998</v>
      </c>
      <c r="J339" s="618">
        <f t="shared" si="205"/>
        <v>2.3260999999999998</v>
      </c>
      <c r="K339" s="618">
        <f t="shared" si="206"/>
        <v>0.61449048920000005</v>
      </c>
      <c r="L339" s="618">
        <f t="shared" si="207"/>
        <v>2.5044531814169942E-2</v>
      </c>
      <c r="M339" s="619">
        <f t="shared" si="208"/>
        <v>0.63953502101417004</v>
      </c>
      <c r="N339" s="619">
        <f t="shared" si="209"/>
        <v>3.1882099867598406</v>
      </c>
      <c r="O339" s="619">
        <f t="shared" si="210"/>
        <v>0.40820998675984033</v>
      </c>
      <c r="P339" s="641">
        <f t="shared" si="211"/>
        <v>-14.683812473375557</v>
      </c>
    </row>
    <row r="340" spans="2:16" ht="14.25">
      <c r="B340" s="95">
        <v>45068</v>
      </c>
      <c r="C340" s="796">
        <v>2.7800000000000002</v>
      </c>
      <c r="H340" s="642">
        <f>+'BRL USD'!AD560</f>
        <v>4.9673999999999996</v>
      </c>
      <c r="I340" s="642">
        <f>+RBOB!AF560</f>
        <v>2.6488999999999998</v>
      </c>
      <c r="J340" s="618">
        <f t="shared" si="205"/>
        <v>2.3988999999999998</v>
      </c>
      <c r="K340" s="618">
        <f t="shared" si="206"/>
        <v>0.63372221080000002</v>
      </c>
      <c r="L340" s="618">
        <f t="shared" si="207"/>
        <v>2.5098441840802031E-2</v>
      </c>
      <c r="M340" s="619">
        <f t="shared" si="208"/>
        <v>0.65882065264080203</v>
      </c>
      <c r="N340" s="619">
        <f t="shared" si="209"/>
        <v>3.2726257099279197</v>
      </c>
      <c r="O340" s="619">
        <f t="shared" si="210"/>
        <v>0.49262570992791943</v>
      </c>
      <c r="P340" s="641">
        <f t="shared" si="211"/>
        <v>-17.720349277982717</v>
      </c>
    </row>
    <row r="341" spans="2:16" ht="14.25">
      <c r="B341" s="95">
        <v>45069</v>
      </c>
      <c r="C341" s="796">
        <v>2.7800000000000002</v>
      </c>
      <c r="H341" s="642">
        <f>+'BRL USD'!AD561</f>
        <v>4.9668000000000001</v>
      </c>
      <c r="I341" s="642">
        <f>+RBOB!AF561</f>
        <v>2.6621999999999999</v>
      </c>
      <c r="J341" s="618">
        <f t="shared" si="205"/>
        <v>2.4121999999999999</v>
      </c>
      <c r="K341" s="618">
        <f t="shared" si="206"/>
        <v>0.63723569840000005</v>
      </c>
      <c r="L341" s="618">
        <f t="shared" si="207"/>
        <v>2.510026576467746E-2</v>
      </c>
      <c r="M341" s="619">
        <f t="shared" si="208"/>
        <v>0.66233596416467755</v>
      </c>
      <c r="N341" s="619">
        <f t="shared" si="209"/>
        <v>3.2896902668131207</v>
      </c>
      <c r="O341" s="619">
        <f t="shared" si="210"/>
        <v>0.50969026681312046</v>
      </c>
      <c r="P341" s="641">
        <f t="shared" si="211"/>
        <v>-18.334182259464772</v>
      </c>
    </row>
    <row r="342" spans="2:16" ht="14.25">
      <c r="B342" s="95">
        <v>45070</v>
      </c>
      <c r="C342" s="796">
        <v>2.7800000000000002</v>
      </c>
      <c r="H342" s="642">
        <f>+'BRL USD'!AD562</f>
        <v>4.9467999999999996</v>
      </c>
      <c r="I342" s="642">
        <f>+RBOB!AF562</f>
        <v>2.7212000000000001</v>
      </c>
      <c r="J342" s="618">
        <f t="shared" si="205"/>
        <v>2.4712000000000001</v>
      </c>
      <c r="K342" s="618">
        <f t="shared" si="206"/>
        <v>0.65282184640000007</v>
      </c>
      <c r="L342" s="618">
        <f t="shared" si="207"/>
        <v>2.516131640656586E-2</v>
      </c>
      <c r="M342" s="619">
        <f t="shared" si="208"/>
        <v>0.6779831628065659</v>
      </c>
      <c r="N342" s="619">
        <f t="shared" si="209"/>
        <v>3.3538471097715199</v>
      </c>
      <c r="O342" s="619">
        <f t="shared" si="210"/>
        <v>0.57384710977151965</v>
      </c>
      <c r="P342" s="641">
        <f t="shared" si="211"/>
        <v>-20.641982365881994</v>
      </c>
    </row>
    <row r="343" spans="2:16" ht="14.25">
      <c r="B343" s="95">
        <v>45071</v>
      </c>
      <c r="C343" s="796">
        <v>2.7800000000000002</v>
      </c>
      <c r="H343" s="642">
        <f>+'BRL USD'!AD563</f>
        <v>4.9984000000000002</v>
      </c>
      <c r="I343" s="642">
        <f>+RBOB!AF563</f>
        <v>2.6735000000000002</v>
      </c>
      <c r="J343" s="618">
        <f t="shared" si="205"/>
        <v>2.4235000000000002</v>
      </c>
      <c r="K343" s="618">
        <f t="shared" si="206"/>
        <v>0.64022084200000007</v>
      </c>
      <c r="L343" s="618">
        <f t="shared" si="207"/>
        <v>2.5004801536491678E-2</v>
      </c>
      <c r="M343" s="619">
        <f t="shared" si="208"/>
        <v>0.66522564353649172</v>
      </c>
      <c r="N343" s="619">
        <f t="shared" si="209"/>
        <v>3.3250638566528004</v>
      </c>
      <c r="O343" s="619">
        <f t="shared" si="210"/>
        <v>0.5450638566528001</v>
      </c>
      <c r="P343" s="641">
        <f t="shared" si="211"/>
        <v>-19.606613548661866</v>
      </c>
    </row>
    <row r="344" spans="2:16" ht="14.25">
      <c r="B344" s="95">
        <v>45072</v>
      </c>
      <c r="C344" s="796">
        <v>2.7800000000000002</v>
      </c>
      <c r="H344" s="642">
        <f>+'BRL USD'!AD564</f>
        <v>5.0107999999999997</v>
      </c>
      <c r="I344" s="642">
        <f>+RBOB!AF564</f>
        <v>2.7033999999999998</v>
      </c>
      <c r="J344" s="618">
        <f t="shared" si="205"/>
        <v>2.4533999999999998</v>
      </c>
      <c r="K344" s="618">
        <f t="shared" si="206"/>
        <v>0.64811958479999998</v>
      </c>
      <c r="L344" s="618">
        <f t="shared" si="207"/>
        <v>2.4967669833160375E-2</v>
      </c>
      <c r="M344" s="619">
        <f t="shared" si="208"/>
        <v>0.67308725463316033</v>
      </c>
      <c r="N344" s="619">
        <f t="shared" si="209"/>
        <v>3.3727056155158395</v>
      </c>
      <c r="O344" s="619">
        <f t="shared" si="210"/>
        <v>0.59270561551583922</v>
      </c>
      <c r="P344" s="641">
        <f t="shared" si="211"/>
        <v>-21.320345881864711</v>
      </c>
    </row>
    <row r="345" spans="2:16" ht="14.25">
      <c r="B345" s="95">
        <v>45075</v>
      </c>
      <c r="C345" s="796">
        <v>2.7800000000000002</v>
      </c>
      <c r="H345" s="642">
        <f>+'BRL USD'!AD565</f>
        <v>4.9947999999999997</v>
      </c>
      <c r="I345" s="642">
        <f>+RBOB!AF565</f>
        <v>2.7033999999999998</v>
      </c>
      <c r="J345" s="618">
        <f t="shared" si="205"/>
        <v>2.4533999999999998</v>
      </c>
      <c r="K345" s="618">
        <f t="shared" si="206"/>
        <v>0.64811958479999998</v>
      </c>
      <c r="L345" s="618">
        <f t="shared" si="207"/>
        <v>2.5015616240890527E-2</v>
      </c>
      <c r="M345" s="619">
        <f t="shared" si="208"/>
        <v>0.67313520104089053</v>
      </c>
      <c r="N345" s="619">
        <f t="shared" si="209"/>
        <v>3.3621757021590399</v>
      </c>
      <c r="O345" s="619">
        <f t="shared" si="210"/>
        <v>0.58217570215903969</v>
      </c>
      <c r="P345" s="641">
        <f t="shared" si="211"/>
        <v>-20.941572020109334</v>
      </c>
    </row>
    <row r="346" spans="2:16" ht="14.25">
      <c r="B346" s="95">
        <v>45076</v>
      </c>
      <c r="C346" s="796">
        <v>2.7800000000000002</v>
      </c>
      <c r="H346" s="642">
        <f>+'BRL USD'!AD566</f>
        <v>5.0587</v>
      </c>
      <c r="I346" s="642">
        <f>+RBOB!AF566</f>
        <v>2.5958999999999999</v>
      </c>
      <c r="J346" s="618">
        <f t="shared" si="205"/>
        <v>2.3458999999999999</v>
      </c>
      <c r="K346" s="618">
        <f t="shared" si="206"/>
        <v>0.61972109480000004</v>
      </c>
      <c r="L346" s="618">
        <f t="shared" si="207"/>
        <v>2.482594342419989E-2</v>
      </c>
      <c r="M346" s="619">
        <f t="shared" si="208"/>
        <v>0.6445470382241999</v>
      </c>
      <c r="N346" s="619">
        <f t="shared" si="209"/>
        <v>3.2605701022647602</v>
      </c>
      <c r="O346" s="619">
        <f t="shared" si="210"/>
        <v>0.48057010226475994</v>
      </c>
      <c r="P346" s="641">
        <f t="shared" si="211"/>
        <v>-17.286694326070506</v>
      </c>
    </row>
    <row r="347" spans="2:16" ht="14.25">
      <c r="B347" s="95">
        <v>45077</v>
      </c>
      <c r="C347" s="796">
        <v>2.7800000000000002</v>
      </c>
      <c r="H347" s="642">
        <f>+'BRL USD'!AD567</f>
        <v>5.0952999999999999</v>
      </c>
      <c r="I347" s="642">
        <f>+RBOB!AF567</f>
        <v>2.5598999999999998</v>
      </c>
      <c r="J347" s="618">
        <f t="shared" si="205"/>
        <v>2.3098999999999998</v>
      </c>
      <c r="K347" s="618">
        <f t="shared" si="206"/>
        <v>0.61021090280000001</v>
      </c>
      <c r="L347" s="618">
        <f t="shared" si="207"/>
        <v>2.4719447333817441E-2</v>
      </c>
      <c r="M347" s="619">
        <f t="shared" si="208"/>
        <v>0.63493035013381749</v>
      </c>
      <c r="N347" s="619">
        <f t="shared" si="209"/>
        <v>3.23516061303684</v>
      </c>
      <c r="O347" s="619">
        <f t="shared" si="210"/>
        <v>0.45516061303683975</v>
      </c>
      <c r="P347" s="641">
        <f t="shared" si="211"/>
        <v>-16.372683922188468</v>
      </c>
    </row>
    <row r="348" spans="2:16" ht="14.25">
      <c r="B348" s="857">
        <v>45078</v>
      </c>
      <c r="C348" s="796">
        <v>2.7800000000000002</v>
      </c>
      <c r="H348" s="642">
        <f>+'BRL USD'!AE568</f>
        <v>5.0343999999999998</v>
      </c>
      <c r="I348" s="642">
        <f>+RBOB!AG568</f>
        <v>2.4361999999999999</v>
      </c>
      <c r="J348" s="618">
        <f t="shared" ref="J348:J369" si="212">+I348-0.25</f>
        <v>2.1861999999999999</v>
      </c>
      <c r="K348" s="618">
        <f t="shared" ref="K348:K369" si="213">(+J348*$K$30)/1000</f>
        <v>0.57753282640000014</v>
      </c>
      <c r="L348" s="618">
        <f t="shared" ref="L348:L369" si="214">((75/H348)+10)/1000</f>
        <v>2.4897505164468457E-2</v>
      </c>
      <c r="M348" s="619">
        <f t="shared" ref="M348:M369" si="215">+K348+L348</f>
        <v>0.60243033156446857</v>
      </c>
      <c r="N348" s="619">
        <f t="shared" ref="N348:N369" si="216">+M348*H348</f>
        <v>3.0328752612281602</v>
      </c>
      <c r="O348" s="619">
        <f t="shared" ref="O348:O369" si="217">+N348-C348</f>
        <v>0.25287526122815995</v>
      </c>
      <c r="P348" s="641">
        <f t="shared" ref="P348:P369" si="218">(1-(+N348/C348))*100</f>
        <v>-9.0962324182791257</v>
      </c>
    </row>
    <row r="349" spans="2:16" ht="14.25">
      <c r="B349" s="95">
        <v>45079</v>
      </c>
      <c r="C349" s="796">
        <v>2.7800000000000002</v>
      </c>
      <c r="H349" s="642">
        <f>+'BRL USD'!AE569</f>
        <v>4.9551999999999996</v>
      </c>
      <c r="I349" s="642">
        <f>+RBOB!AG569</f>
        <v>2.5007000000000001</v>
      </c>
      <c r="J349" s="618">
        <f t="shared" si="212"/>
        <v>2.2507000000000001</v>
      </c>
      <c r="K349" s="618">
        <f t="shared" si="213"/>
        <v>0.59457192040000006</v>
      </c>
      <c r="L349" s="618">
        <f t="shared" si="214"/>
        <v>2.5135615111398127E-2</v>
      </c>
      <c r="M349" s="619">
        <f t="shared" si="215"/>
        <v>0.61970753551139823</v>
      </c>
      <c r="N349" s="619">
        <f t="shared" si="216"/>
        <v>3.0707747799660803</v>
      </c>
      <c r="O349" s="619">
        <f t="shared" si="217"/>
        <v>0.29077477996608003</v>
      </c>
      <c r="P349" s="641">
        <f t="shared" si="218"/>
        <v>-10.459524459211501</v>
      </c>
    </row>
    <row r="350" spans="2:16" ht="14.25">
      <c r="B350" s="95">
        <v>45082</v>
      </c>
      <c r="C350" s="796">
        <v>2.7800000000000002</v>
      </c>
      <c r="H350" s="642">
        <f>+'BRL USD'!AE570</f>
        <v>4.923</v>
      </c>
      <c r="I350" s="642">
        <f>+RBOB!AG570</f>
        <v>2.5244</v>
      </c>
      <c r="J350" s="618">
        <f t="shared" si="212"/>
        <v>2.2744</v>
      </c>
      <c r="K350" s="618">
        <f t="shared" si="213"/>
        <v>0.60083279680000012</v>
      </c>
      <c r="L350" s="618">
        <f t="shared" si="214"/>
        <v>2.5234613040828763E-2</v>
      </c>
      <c r="M350" s="619">
        <f t="shared" si="215"/>
        <v>0.62606740984082887</v>
      </c>
      <c r="N350" s="619">
        <f t="shared" si="216"/>
        <v>3.0821298586464008</v>
      </c>
      <c r="O350" s="619">
        <f t="shared" si="217"/>
        <v>0.30212985864640052</v>
      </c>
      <c r="P350" s="641">
        <f t="shared" si="218"/>
        <v>-10.867980526848942</v>
      </c>
    </row>
    <row r="351" spans="2:16" ht="14.25">
      <c r="B351" s="95">
        <v>45083</v>
      </c>
      <c r="C351" s="796">
        <v>2.7800000000000002</v>
      </c>
      <c r="H351" s="642">
        <f>+'BRL USD'!AE571</f>
        <v>4.9286000000000003</v>
      </c>
      <c r="I351" s="642">
        <f>+RBOB!AG571</f>
        <v>2.5642999999999998</v>
      </c>
      <c r="J351" s="618">
        <f t="shared" si="212"/>
        <v>2.3142999999999998</v>
      </c>
      <c r="K351" s="618">
        <f t="shared" si="213"/>
        <v>0.6113732596</v>
      </c>
      <c r="L351" s="618">
        <f t="shared" si="214"/>
        <v>2.5217303088098039E-2</v>
      </c>
      <c r="M351" s="619">
        <f t="shared" si="215"/>
        <v>0.63659056268809799</v>
      </c>
      <c r="N351" s="619">
        <f t="shared" si="216"/>
        <v>3.1375002472645601</v>
      </c>
      <c r="O351" s="619">
        <f t="shared" si="217"/>
        <v>0.35750024726455987</v>
      </c>
      <c r="P351" s="641">
        <f t="shared" si="218"/>
        <v>-12.859721124624457</v>
      </c>
    </row>
    <row r="352" spans="2:16" ht="14.25">
      <c r="B352" s="95">
        <v>45084</v>
      </c>
      <c r="C352" s="796">
        <v>2.7800000000000002</v>
      </c>
      <c r="H352" s="642">
        <f>+'BRL USD'!AE572</f>
        <v>4.9112999999999998</v>
      </c>
      <c r="I352" s="642">
        <f>+RBOB!AG572</f>
        <v>2.6412</v>
      </c>
      <c r="J352" s="618">
        <f t="shared" si="212"/>
        <v>2.3912</v>
      </c>
      <c r="K352" s="618">
        <f t="shared" si="213"/>
        <v>0.63168808640000007</v>
      </c>
      <c r="L352" s="618">
        <f t="shared" si="214"/>
        <v>2.527090587013622E-2</v>
      </c>
      <c r="M352" s="619">
        <f t="shared" si="215"/>
        <v>0.65695899227013632</v>
      </c>
      <c r="N352" s="619">
        <f t="shared" si="216"/>
        <v>3.2265226987363205</v>
      </c>
      <c r="O352" s="619">
        <f t="shared" si="217"/>
        <v>0.44652269873632022</v>
      </c>
      <c r="P352" s="641">
        <f t="shared" si="218"/>
        <v>-16.061967580443181</v>
      </c>
    </row>
    <row r="353" spans="2:16" ht="14.25">
      <c r="B353" s="95">
        <v>45085</v>
      </c>
      <c r="C353" s="796">
        <v>2.7800000000000002</v>
      </c>
      <c r="H353" s="642">
        <f>+'BRL USD'!AE573</f>
        <v>4.9112999999999998</v>
      </c>
      <c r="I353" s="642">
        <f>+RBOB!AG573</f>
        <v>2.6126999999999998</v>
      </c>
      <c r="J353" s="618">
        <f t="shared" si="212"/>
        <v>2.3626999999999998</v>
      </c>
      <c r="K353" s="618">
        <f t="shared" si="213"/>
        <v>0.62415918439999996</v>
      </c>
      <c r="L353" s="618">
        <f t="shared" si="214"/>
        <v>2.527090587013622E-2</v>
      </c>
      <c r="M353" s="619">
        <f t="shared" si="215"/>
        <v>0.64943009027013621</v>
      </c>
      <c r="N353" s="619">
        <f t="shared" si="216"/>
        <v>3.1895460023437199</v>
      </c>
      <c r="O353" s="619">
        <f t="shared" si="217"/>
        <v>0.40954600234371963</v>
      </c>
      <c r="P353" s="641">
        <f t="shared" si="218"/>
        <v>-14.731870587903572</v>
      </c>
    </row>
    <row r="354" spans="2:16" ht="14.25">
      <c r="B354" s="95">
        <v>45086</v>
      </c>
      <c r="C354" s="796">
        <v>2.7800000000000002</v>
      </c>
      <c r="H354" s="642">
        <f>+'BRL USD'!AE574</f>
        <v>4.8916000000000004</v>
      </c>
      <c r="I354" s="642">
        <f>+RBOB!AG574</f>
        <v>2.5931999999999999</v>
      </c>
      <c r="J354" s="618">
        <f t="shared" si="212"/>
        <v>2.3431999999999999</v>
      </c>
      <c r="K354" s="618">
        <f t="shared" si="213"/>
        <v>0.61900783040000007</v>
      </c>
      <c r="L354" s="618">
        <f t="shared" si="214"/>
        <v>2.5332406574535938E-2</v>
      </c>
      <c r="M354" s="619">
        <f t="shared" si="215"/>
        <v>0.64434023697453602</v>
      </c>
      <c r="N354" s="619">
        <f t="shared" si="216"/>
        <v>3.1518547031846404</v>
      </c>
      <c r="O354" s="619">
        <f t="shared" si="217"/>
        <v>0.3718547031846402</v>
      </c>
      <c r="P354" s="641">
        <f t="shared" si="218"/>
        <v>-13.376068459879153</v>
      </c>
    </row>
    <row r="355" spans="2:16" ht="14.25">
      <c r="B355" s="95">
        <v>45089</v>
      </c>
      <c r="C355" s="796">
        <v>2.7800000000000002</v>
      </c>
      <c r="H355" s="642">
        <f>+'BRL USD'!AE575</f>
        <v>4.8826000000000001</v>
      </c>
      <c r="I355" s="642">
        <f>+RBOB!AG575</f>
        <v>2.4826000000000001</v>
      </c>
      <c r="J355" s="618">
        <f t="shared" si="212"/>
        <v>2.2326000000000001</v>
      </c>
      <c r="K355" s="618">
        <f t="shared" si="213"/>
        <v>0.58979040720000009</v>
      </c>
      <c r="L355" s="618">
        <f t="shared" si="214"/>
        <v>2.5360668496292958E-2</v>
      </c>
      <c r="M355" s="619">
        <f t="shared" si="215"/>
        <v>0.61515107569629301</v>
      </c>
      <c r="N355" s="619">
        <f t="shared" si="216"/>
        <v>3.0035366421947205</v>
      </c>
      <c r="O355" s="619">
        <f t="shared" si="217"/>
        <v>0.22353664219472025</v>
      </c>
      <c r="P355" s="641">
        <f t="shared" si="218"/>
        <v>-8.040886409882031</v>
      </c>
    </row>
    <row r="356" spans="2:16" ht="14.25">
      <c r="B356" s="95">
        <v>45090</v>
      </c>
      <c r="C356" s="796">
        <v>2.7800000000000002</v>
      </c>
      <c r="H356" s="642">
        <f>+'BRL USD'!AE576</f>
        <v>4.8526999999999996</v>
      </c>
      <c r="I356" s="642">
        <f>+RBOB!AG576</f>
        <v>2.5579000000000001</v>
      </c>
      <c r="J356" s="618">
        <f t="shared" si="212"/>
        <v>2.3079000000000001</v>
      </c>
      <c r="K356" s="618">
        <f t="shared" si="213"/>
        <v>0.6096825588</v>
      </c>
      <c r="L356" s="618">
        <f t="shared" si="214"/>
        <v>2.5455313536793953E-2</v>
      </c>
      <c r="M356" s="619">
        <f t="shared" si="215"/>
        <v>0.63513787233679397</v>
      </c>
      <c r="N356" s="619">
        <f t="shared" si="216"/>
        <v>3.0821335530887599</v>
      </c>
      <c r="O356" s="619">
        <f t="shared" si="217"/>
        <v>0.30213355308875967</v>
      </c>
      <c r="P356" s="641">
        <f t="shared" si="218"/>
        <v>-10.868113420458968</v>
      </c>
    </row>
    <row r="357" spans="2:16" ht="14.25">
      <c r="B357" s="95">
        <v>45091</v>
      </c>
      <c r="C357" s="796">
        <v>2.7800000000000002</v>
      </c>
      <c r="H357" s="642">
        <f>+'BRL USD'!AE577</f>
        <v>4.8456000000000001</v>
      </c>
      <c r="I357" s="642">
        <f>+RBOB!AG577</f>
        <v>2.5546000000000002</v>
      </c>
      <c r="J357" s="618">
        <f t="shared" si="212"/>
        <v>2.3046000000000002</v>
      </c>
      <c r="K357" s="618">
        <f t="shared" si="213"/>
        <v>0.60881079120000015</v>
      </c>
      <c r="L357" s="618">
        <f t="shared" si="214"/>
        <v>2.5477959385834574E-2</v>
      </c>
      <c r="M357" s="619">
        <f t="shared" si="215"/>
        <v>0.63428875058583467</v>
      </c>
      <c r="N357" s="619">
        <f t="shared" si="216"/>
        <v>3.0735095698387207</v>
      </c>
      <c r="O357" s="619">
        <f t="shared" si="217"/>
        <v>0.29350956983872045</v>
      </c>
      <c r="P357" s="641">
        <f t="shared" si="218"/>
        <v>-10.557898195637417</v>
      </c>
    </row>
    <row r="358" spans="2:16" ht="14.25">
      <c r="B358" s="95">
        <v>45092</v>
      </c>
      <c r="C358" s="796">
        <v>2.7800000000000002</v>
      </c>
      <c r="H358" s="642">
        <f>+'BRL USD'!AE578</f>
        <v>4.8216000000000001</v>
      </c>
      <c r="I358" s="642">
        <f>+RBOB!AG578</f>
        <v>2.6417000000000002</v>
      </c>
      <c r="J358" s="618">
        <f t="shared" si="212"/>
        <v>2.3917000000000002</v>
      </c>
      <c r="K358" s="618">
        <f t="shared" si="213"/>
        <v>0.6318201724000001</v>
      </c>
      <c r="L358" s="618">
        <f t="shared" si="214"/>
        <v>2.5555002488800396E-2</v>
      </c>
      <c r="M358" s="619">
        <f t="shared" si="215"/>
        <v>0.65737517488880048</v>
      </c>
      <c r="N358" s="619">
        <f t="shared" si="216"/>
        <v>3.1696001432438403</v>
      </c>
      <c r="O358" s="619">
        <f t="shared" si="217"/>
        <v>0.38960014324384007</v>
      </c>
      <c r="P358" s="641">
        <f t="shared" si="218"/>
        <v>-14.014393641864743</v>
      </c>
    </row>
    <row r="359" spans="2:16" ht="14.25">
      <c r="B359" s="95">
        <v>45093</v>
      </c>
      <c r="C359" s="796">
        <v>2.66</v>
      </c>
      <c r="H359" s="642">
        <f>+'BRL USD'!AE579</f>
        <v>4.8280000000000003</v>
      </c>
      <c r="I359" s="642">
        <f>+RBOB!AG579</f>
        <v>2.6804999999999999</v>
      </c>
      <c r="J359" s="618">
        <f t="shared" si="212"/>
        <v>2.4304999999999999</v>
      </c>
      <c r="K359" s="618">
        <f t="shared" si="213"/>
        <v>0.64207004600000006</v>
      </c>
      <c r="L359" s="618">
        <f t="shared" si="214"/>
        <v>2.5534382767191381E-2</v>
      </c>
      <c r="M359" s="619">
        <f t="shared" si="215"/>
        <v>0.66760442876719139</v>
      </c>
      <c r="N359" s="619">
        <f t="shared" si="216"/>
        <v>3.2231941820880001</v>
      </c>
      <c r="O359" s="619">
        <f t="shared" si="217"/>
        <v>0.56319418208799998</v>
      </c>
      <c r="P359" s="641">
        <f t="shared" si="218"/>
        <v>-21.172713612330817</v>
      </c>
    </row>
    <row r="360" spans="2:16" ht="14.25">
      <c r="B360" s="95">
        <v>45096</v>
      </c>
      <c r="C360" s="796">
        <v>2.66</v>
      </c>
      <c r="H360" s="642">
        <f>+'BRL USD'!AE580</f>
        <v>4.7797000000000001</v>
      </c>
      <c r="I360" s="642">
        <f>+RBOB!AG580</f>
        <v>2.6804999999999999</v>
      </c>
      <c r="J360" s="618">
        <f t="shared" si="212"/>
        <v>2.4304999999999999</v>
      </c>
      <c r="K360" s="618">
        <f t="shared" si="213"/>
        <v>0.64207004600000006</v>
      </c>
      <c r="L360" s="618">
        <f t="shared" si="214"/>
        <v>2.5691361382513548E-2</v>
      </c>
      <c r="M360" s="619">
        <f t="shared" si="215"/>
        <v>0.66776140738251366</v>
      </c>
      <c r="N360" s="619">
        <f t="shared" si="216"/>
        <v>3.1916991988662007</v>
      </c>
      <c r="O360" s="619">
        <f t="shared" si="217"/>
        <v>0.53169919886620054</v>
      </c>
      <c r="P360" s="641">
        <f t="shared" si="218"/>
        <v>-19.988691686699276</v>
      </c>
    </row>
    <row r="361" spans="2:16" ht="14.25">
      <c r="B361" s="95">
        <v>45097</v>
      </c>
      <c r="C361" s="796">
        <v>2.66</v>
      </c>
      <c r="H361" s="642">
        <f>+'BRL USD'!AE581</f>
        <v>4.7923999999999998</v>
      </c>
      <c r="I361" s="642">
        <f>+RBOB!AG581</f>
        <v>2.6092</v>
      </c>
      <c r="J361" s="618">
        <f t="shared" si="212"/>
        <v>2.3592</v>
      </c>
      <c r="K361" s="618">
        <f t="shared" si="213"/>
        <v>0.62323458240000007</v>
      </c>
      <c r="L361" s="618">
        <f t="shared" si="214"/>
        <v>2.5649778816459395E-2</v>
      </c>
      <c r="M361" s="619">
        <f t="shared" si="215"/>
        <v>0.64888436121645943</v>
      </c>
      <c r="N361" s="619">
        <f t="shared" si="216"/>
        <v>3.1097134126937602</v>
      </c>
      <c r="O361" s="619">
        <f t="shared" si="217"/>
        <v>0.44971341269376008</v>
      </c>
      <c r="P361" s="641">
        <f t="shared" si="218"/>
        <v>-16.906519274201504</v>
      </c>
    </row>
    <row r="362" spans="2:16" ht="14.25">
      <c r="B362" s="95">
        <v>45098</v>
      </c>
      <c r="C362" s="796">
        <v>2.66</v>
      </c>
      <c r="H362" s="642">
        <f>+'BRL USD'!AE582</f>
        <v>4.7789000000000001</v>
      </c>
      <c r="I362" s="642">
        <f>+RBOB!AG582</f>
        <v>2.6240999999999999</v>
      </c>
      <c r="J362" s="618">
        <f t="shared" si="212"/>
        <v>2.3740999999999999</v>
      </c>
      <c r="K362" s="618">
        <f t="shared" si="213"/>
        <v>0.62717074520000005</v>
      </c>
      <c r="L362" s="618">
        <f t="shared" si="214"/>
        <v>2.5693988156270272E-2</v>
      </c>
      <c r="M362" s="619">
        <f t="shared" si="215"/>
        <v>0.65286473335627027</v>
      </c>
      <c r="N362" s="619">
        <f t="shared" si="216"/>
        <v>3.1199752742362801</v>
      </c>
      <c r="O362" s="619">
        <f t="shared" si="217"/>
        <v>0.45997527423627993</v>
      </c>
      <c r="P362" s="641">
        <f t="shared" si="218"/>
        <v>-17.292303542717292</v>
      </c>
    </row>
    <row r="363" spans="2:16" ht="14.25">
      <c r="B363" s="95">
        <v>45099</v>
      </c>
      <c r="C363" s="796">
        <v>2.66</v>
      </c>
      <c r="H363" s="642">
        <f>+'BRL USD'!AE583</f>
        <v>4.7744</v>
      </c>
      <c r="I363" s="642">
        <f>+RBOB!AG583</f>
        <v>2.5501</v>
      </c>
      <c r="J363" s="618">
        <f t="shared" si="212"/>
        <v>2.3001</v>
      </c>
      <c r="K363" s="618">
        <f t="shared" si="213"/>
        <v>0.60762201720000009</v>
      </c>
      <c r="L363" s="618">
        <f t="shared" si="214"/>
        <v>2.5708780160857911E-2</v>
      </c>
      <c r="M363" s="619">
        <f t="shared" si="215"/>
        <v>0.63333079736085796</v>
      </c>
      <c r="N363" s="619">
        <f t="shared" si="216"/>
        <v>3.0237745589196803</v>
      </c>
      <c r="O363" s="619">
        <f t="shared" si="217"/>
        <v>0.36377455891968014</v>
      </c>
      <c r="P363" s="641">
        <f t="shared" si="218"/>
        <v>-13.675735297732338</v>
      </c>
    </row>
    <row r="364" spans="2:16" ht="14.25">
      <c r="B364" s="95">
        <v>45100</v>
      </c>
      <c r="C364" s="796">
        <v>2.66</v>
      </c>
      <c r="H364" s="642">
        <f>+'BRL USD'!AE584</f>
        <v>4.7793000000000001</v>
      </c>
      <c r="I364" s="642">
        <f>+RBOB!AG584</f>
        <v>2.5171999999999999</v>
      </c>
      <c r="J364" s="618">
        <f t="shared" si="212"/>
        <v>2.2671999999999999</v>
      </c>
      <c r="K364" s="618">
        <f t="shared" si="213"/>
        <v>0.5989307584000001</v>
      </c>
      <c r="L364" s="618">
        <f t="shared" si="214"/>
        <v>2.5692674659468961E-2</v>
      </c>
      <c r="M364" s="619">
        <f t="shared" si="215"/>
        <v>0.6246234330594691</v>
      </c>
      <c r="N364" s="619">
        <f t="shared" si="216"/>
        <v>2.9852627736211206</v>
      </c>
      <c r="O364" s="619">
        <f t="shared" si="217"/>
        <v>0.32526277362112044</v>
      </c>
      <c r="P364" s="641">
        <f t="shared" si="218"/>
        <v>-12.227923820342879</v>
      </c>
    </row>
    <row r="365" spans="2:16" ht="14.25">
      <c r="B365" s="95">
        <v>45103</v>
      </c>
      <c r="C365" s="796">
        <v>2.66</v>
      </c>
      <c r="H365" s="642">
        <f>+'BRL USD'!AE585</f>
        <v>4.7691999999999997</v>
      </c>
      <c r="I365" s="642">
        <f>+RBOB!AG585</f>
        <v>2.5375000000000001</v>
      </c>
      <c r="J365" s="618">
        <f t="shared" si="212"/>
        <v>2.2875000000000001</v>
      </c>
      <c r="K365" s="618">
        <f t="shared" si="213"/>
        <v>0.60429345000000012</v>
      </c>
      <c r="L365" s="618">
        <f t="shared" si="214"/>
        <v>2.5725907909083287E-2</v>
      </c>
      <c r="M365" s="619">
        <f t="shared" si="215"/>
        <v>0.63001935790908337</v>
      </c>
      <c r="N365" s="619">
        <f t="shared" si="216"/>
        <v>3.0046883217400002</v>
      </c>
      <c r="O365" s="619">
        <f t="shared" si="217"/>
        <v>0.34468832174000008</v>
      </c>
      <c r="P365" s="641">
        <f t="shared" si="218"/>
        <v>-12.958207584210534</v>
      </c>
    </row>
    <row r="366" spans="2:16" ht="14.25">
      <c r="B366" s="95">
        <v>45104</v>
      </c>
      <c r="C366" s="796">
        <v>2.66</v>
      </c>
      <c r="H366" s="642">
        <f>+'BRL USD'!AE586</f>
        <v>4.7896999999999998</v>
      </c>
      <c r="I366" s="642">
        <f>+RBOB!AG586</f>
        <v>2.5167999999999999</v>
      </c>
      <c r="J366" s="618">
        <f t="shared" si="212"/>
        <v>2.2667999999999999</v>
      </c>
      <c r="K366" s="618">
        <f t="shared" si="213"/>
        <v>0.59882508960000003</v>
      </c>
      <c r="L366" s="618">
        <f t="shared" si="214"/>
        <v>2.565860074743721E-2</v>
      </c>
      <c r="M366" s="619">
        <f t="shared" si="215"/>
        <v>0.62448369034743723</v>
      </c>
      <c r="N366" s="619">
        <f t="shared" si="216"/>
        <v>2.9910895316571198</v>
      </c>
      <c r="O366" s="619">
        <f t="shared" si="217"/>
        <v>0.33108953165711963</v>
      </c>
      <c r="P366" s="641">
        <f t="shared" si="218"/>
        <v>-12.446974874327799</v>
      </c>
    </row>
    <row r="367" spans="2:16" ht="14.25">
      <c r="B367" s="95">
        <v>45105</v>
      </c>
      <c r="C367" s="796">
        <v>2.66</v>
      </c>
      <c r="H367" s="642">
        <f>+'BRL USD'!AE587</f>
        <v>4.8556999999999997</v>
      </c>
      <c r="I367" s="642">
        <f>+RBOB!AG587</f>
        <v>2.6034000000000002</v>
      </c>
      <c r="J367" s="618">
        <f t="shared" si="212"/>
        <v>2.3534000000000002</v>
      </c>
      <c r="K367" s="618">
        <f t="shared" si="213"/>
        <v>0.62170238480000006</v>
      </c>
      <c r="L367" s="618">
        <f t="shared" si="214"/>
        <v>2.5445764771299711E-2</v>
      </c>
      <c r="M367" s="619">
        <f t="shared" si="215"/>
        <v>0.64714814957129974</v>
      </c>
      <c r="N367" s="619">
        <f t="shared" si="216"/>
        <v>3.1423572698733597</v>
      </c>
      <c r="O367" s="619">
        <f t="shared" si="217"/>
        <v>0.48235726987335958</v>
      </c>
      <c r="P367" s="641">
        <f t="shared" si="218"/>
        <v>-18.133731950126307</v>
      </c>
    </row>
    <row r="368" spans="2:16" ht="14.25">
      <c r="B368" s="95">
        <v>45106</v>
      </c>
      <c r="C368" s="796">
        <v>2.66</v>
      </c>
      <c r="H368" s="642">
        <f>+'BRL USD'!AE588</f>
        <v>4.8578000000000001</v>
      </c>
      <c r="I368" s="642">
        <f>+RBOB!AG588</f>
        <v>2.6177000000000001</v>
      </c>
      <c r="J368" s="618">
        <f t="shared" si="212"/>
        <v>2.3677000000000001</v>
      </c>
      <c r="K368" s="618">
        <f t="shared" si="213"/>
        <v>0.62548004440000016</v>
      </c>
      <c r="L368" s="618">
        <f t="shared" si="214"/>
        <v>2.5439087652846967E-2</v>
      </c>
      <c r="M368" s="619">
        <f t="shared" si="215"/>
        <v>0.65091913205284713</v>
      </c>
      <c r="N368" s="619">
        <f t="shared" si="216"/>
        <v>3.1620349596863209</v>
      </c>
      <c r="O368" s="619">
        <f t="shared" si="217"/>
        <v>0.50203495968632073</v>
      </c>
      <c r="P368" s="641">
        <f t="shared" si="218"/>
        <v>-18.873494725049646</v>
      </c>
    </row>
    <row r="369" spans="2:16" ht="14.25">
      <c r="B369" s="95">
        <v>45107</v>
      </c>
      <c r="C369" s="796">
        <v>2.66</v>
      </c>
      <c r="H369" s="642">
        <f>+'BRL USD'!AE589</f>
        <v>4.8186</v>
      </c>
      <c r="I369" s="642">
        <f>+RBOB!AG589</f>
        <v>2.6339999999999999</v>
      </c>
      <c r="J369" s="618">
        <f t="shared" si="212"/>
        <v>2.3839999999999999</v>
      </c>
      <c r="K369" s="618">
        <f t="shared" si="213"/>
        <v>0.62978604800000004</v>
      </c>
      <c r="L369" s="618">
        <f t="shared" si="214"/>
        <v>2.5564686838500814E-2</v>
      </c>
      <c r="M369" s="619">
        <f t="shared" si="215"/>
        <v>0.65535073483850081</v>
      </c>
      <c r="N369" s="619">
        <f t="shared" si="216"/>
        <v>3.1578730508928001</v>
      </c>
      <c r="O369" s="619">
        <f t="shared" si="217"/>
        <v>0.49787305089279998</v>
      </c>
      <c r="P369" s="641">
        <f t="shared" si="218"/>
        <v>-18.717031988451115</v>
      </c>
    </row>
    <row r="370" spans="2:16" ht="14.25">
      <c r="B370" s="95">
        <v>45110</v>
      </c>
      <c r="C370" s="607">
        <v>2.52</v>
      </c>
      <c r="H370" s="642">
        <f>+'BRL USD'!AF590</f>
        <v>4.7869999999999999</v>
      </c>
      <c r="I370" s="642">
        <f>+RBOB!AH590</f>
        <v>2.4624000000000001</v>
      </c>
      <c r="J370" s="618">
        <f t="shared" ref="J370" si="219">+I370-0.25</f>
        <v>2.2124000000000001</v>
      </c>
      <c r="K370" s="618">
        <f t="shared" ref="K370" si="220">(+J370*$K$30)/1000</f>
        <v>0.58445413280000014</v>
      </c>
      <c r="L370" s="618">
        <f t="shared" ref="L370" si="221">((75/H370)+10)/1000</f>
        <v>2.5667432630039691E-2</v>
      </c>
      <c r="M370" s="619">
        <f t="shared" ref="M370" si="222">+K370+L370</f>
        <v>0.61012156543003981</v>
      </c>
      <c r="N370" s="619">
        <f t="shared" ref="N370" si="223">+M370*H370</f>
        <v>2.9206519337136005</v>
      </c>
      <c r="O370" s="619">
        <f t="shared" ref="O370" si="224">+N370-C370</f>
        <v>0.40065193371360053</v>
      </c>
      <c r="P370" s="641">
        <f t="shared" ref="P370" si="225">(1-(+N370/C370))*100</f>
        <v>-15.898886258476219</v>
      </c>
    </row>
    <row r="371" spans="2:16" ht="14.25">
      <c r="B371" s="95">
        <v>45111</v>
      </c>
      <c r="C371" s="607">
        <v>2.52</v>
      </c>
      <c r="H371" s="642">
        <f>+'BRL USD'!AF591</f>
        <v>4.8049999999999997</v>
      </c>
      <c r="I371" s="642">
        <f>+RBOB!AH591</f>
        <v>2.4624000000000001</v>
      </c>
      <c r="J371" s="618">
        <f t="shared" ref="J371:J373" si="226">+I371-0.25</f>
        <v>2.2124000000000001</v>
      </c>
      <c r="K371" s="618">
        <f t="shared" ref="K371:K373" si="227">(+J371*$K$30)/1000</f>
        <v>0.58445413280000014</v>
      </c>
      <c r="L371" s="618">
        <f t="shared" ref="L371:L373" si="228">((75/H371)+10)/1000</f>
        <v>2.5608740894901148E-2</v>
      </c>
      <c r="M371" s="619">
        <f t="shared" ref="M371:M373" si="229">+K371+L371</f>
        <v>0.61006287369490131</v>
      </c>
      <c r="N371" s="619">
        <f t="shared" ref="N371:N373" si="230">+M371*H371</f>
        <v>2.9313521081040008</v>
      </c>
      <c r="O371" s="619">
        <f t="shared" ref="O371:O373" si="231">+N371-C371</f>
        <v>0.4113521081040008</v>
      </c>
      <c r="P371" s="641">
        <f t="shared" ref="P371:P373" si="232">(1-(+N371/C371))*100</f>
        <v>-16.323496353333368</v>
      </c>
    </row>
    <row r="372" spans="2:16" ht="14.25">
      <c r="B372" s="95">
        <v>45112</v>
      </c>
      <c r="C372" s="607">
        <v>2.52</v>
      </c>
      <c r="H372" s="642">
        <f>+'BRL USD'!AF592</f>
        <v>4.8571</v>
      </c>
      <c r="I372" s="642">
        <f>+RBOB!AH592</f>
        <v>2.5183</v>
      </c>
      <c r="J372" s="618">
        <f t="shared" si="226"/>
        <v>2.2683</v>
      </c>
      <c r="K372" s="618">
        <f t="shared" si="227"/>
        <v>0.59922134760000001</v>
      </c>
      <c r="L372" s="618">
        <f t="shared" si="228"/>
        <v>2.544131271746515E-2</v>
      </c>
      <c r="M372" s="619">
        <f t="shared" si="229"/>
        <v>0.6246626603174652</v>
      </c>
      <c r="N372" s="619">
        <f t="shared" si="230"/>
        <v>3.03404900742796</v>
      </c>
      <c r="O372" s="619">
        <f t="shared" si="231"/>
        <v>0.51404900742796</v>
      </c>
      <c r="P372" s="641">
        <f t="shared" si="232"/>
        <v>-20.398770136030151</v>
      </c>
    </row>
    <row r="373" spans="2:16" ht="14.25">
      <c r="B373" s="95">
        <v>45113</v>
      </c>
      <c r="C373" s="607">
        <v>2.52</v>
      </c>
      <c r="H373" s="642">
        <f>+'BRL USD'!AF593</f>
        <v>4.8799007999999997</v>
      </c>
      <c r="I373" s="642">
        <f>+RBOB!AH593</f>
        <v>2.5438000000000001</v>
      </c>
      <c r="J373" s="618">
        <f t="shared" si="226"/>
        <v>2.2938000000000001</v>
      </c>
      <c r="K373" s="618">
        <f t="shared" si="227"/>
        <v>0.60595773360000005</v>
      </c>
      <c r="L373" s="618">
        <f t="shared" si="228"/>
        <v>2.5369164881384475E-2</v>
      </c>
      <c r="M373" s="619">
        <f t="shared" si="229"/>
        <v>0.63132689848138457</v>
      </c>
      <c r="N373" s="619">
        <f t="shared" si="230"/>
        <v>3.0808126369608271</v>
      </c>
      <c r="O373" s="619">
        <f t="shared" si="231"/>
        <v>0.56081263696082706</v>
      </c>
      <c r="P373" s="641">
        <f t="shared" si="232"/>
        <v>-22.254469720667736</v>
      </c>
    </row>
    <row r="374" spans="2:16" ht="14.25">
      <c r="B374" s="95">
        <v>45114</v>
      </c>
      <c r="C374" s="607">
        <v>2.52</v>
      </c>
      <c r="H374" s="642">
        <f>+'BRL USD'!AF594</f>
        <v>4.8792999999999997</v>
      </c>
      <c r="I374" s="642">
        <f>+RBOB!AH594</f>
        <v>2.5893000000000002</v>
      </c>
      <c r="J374" s="618">
        <f t="shared" ref="J374:J381" si="233">+I374-0.25</f>
        <v>2.3393000000000002</v>
      </c>
      <c r="K374" s="618">
        <f t="shared" ref="K374:K381" si="234">(+J374*$K$30)/1000</f>
        <v>0.61797755960000011</v>
      </c>
      <c r="L374" s="618">
        <f t="shared" ref="L374:L381" si="235">((75/H374)+10)/1000</f>
        <v>2.537105732379645E-2</v>
      </c>
      <c r="M374" s="619">
        <f t="shared" ref="M374:M381" si="236">+K374+L374</f>
        <v>0.64334861692379652</v>
      </c>
      <c r="N374" s="619">
        <f t="shared" ref="N374:N381" si="237">+M374*H374</f>
        <v>3.1390909065562802</v>
      </c>
      <c r="O374" s="619">
        <f t="shared" ref="O374:O381" si="238">+N374-C374</f>
        <v>0.61909090655628018</v>
      </c>
      <c r="P374" s="641">
        <f t="shared" ref="P374:P381" si="239">(1-(+N374/C374))*100</f>
        <v>-24.56709946651905</v>
      </c>
    </row>
    <row r="375" spans="2:16" ht="14.25">
      <c r="B375" s="95">
        <v>45117</v>
      </c>
      <c r="C375" s="607">
        <v>2.52</v>
      </c>
      <c r="H375" s="642">
        <f>+'BRL USD'!AF595</f>
        <v>4.8728999999999996</v>
      </c>
      <c r="I375" s="642">
        <f>+RBOB!AH595</f>
        <v>2.5695999999999999</v>
      </c>
      <c r="J375" s="618">
        <f t="shared" si="233"/>
        <v>2.3195999999999999</v>
      </c>
      <c r="K375" s="618">
        <f t="shared" si="234"/>
        <v>0.61277337120000008</v>
      </c>
      <c r="L375" s="618">
        <f t="shared" si="235"/>
        <v>2.5391245459582591E-2</v>
      </c>
      <c r="M375" s="619">
        <f t="shared" si="236"/>
        <v>0.63816461665958268</v>
      </c>
      <c r="N375" s="619">
        <f t="shared" si="237"/>
        <v>3.1097123605204802</v>
      </c>
      <c r="O375" s="619">
        <f t="shared" si="238"/>
        <v>0.58971236052048015</v>
      </c>
      <c r="P375" s="641">
        <f t="shared" si="239"/>
        <v>-23.401284147638091</v>
      </c>
    </row>
    <row r="376" spans="2:16" ht="14.25">
      <c r="B376" s="95">
        <v>45118</v>
      </c>
      <c r="C376" s="607">
        <v>2.52</v>
      </c>
      <c r="H376" s="642">
        <f>+'BRL USD'!AF596</f>
        <v>4.8943000000000003</v>
      </c>
      <c r="I376" s="642">
        <f>+RBOB!AH596</f>
        <v>2.6227</v>
      </c>
      <c r="J376" s="618">
        <f t="shared" si="233"/>
        <v>2.3727</v>
      </c>
      <c r="K376" s="618">
        <f t="shared" si="234"/>
        <v>0.62680090440000003</v>
      </c>
      <c r="L376" s="618">
        <f t="shared" si="235"/>
        <v>2.5323948266350652E-2</v>
      </c>
      <c r="M376" s="619">
        <f t="shared" si="236"/>
        <v>0.65212485266635067</v>
      </c>
      <c r="N376" s="619">
        <f t="shared" si="237"/>
        <v>3.1916946664049202</v>
      </c>
      <c r="O376" s="619">
        <f t="shared" si="238"/>
        <v>0.67169466640492015</v>
      </c>
      <c r="P376" s="641">
        <f>(1-(+N376/C376))*100</f>
        <v>-26.6545502541635</v>
      </c>
    </row>
    <row r="377" spans="2:16" ht="14.25">
      <c r="B377" s="95">
        <v>45119</v>
      </c>
      <c r="C377" s="607">
        <v>2.52</v>
      </c>
      <c r="H377" s="642">
        <f>+'BRL USD'!AF597</f>
        <v>4.8052000000000001</v>
      </c>
      <c r="I377" s="642">
        <f>+RBOB!AH597</f>
        <v>2.6669999999999998</v>
      </c>
      <c r="J377" s="618">
        <f t="shared" si="233"/>
        <v>2.4169999999999998</v>
      </c>
      <c r="K377" s="618">
        <f t="shared" si="234"/>
        <v>0.63850372399999999</v>
      </c>
      <c r="L377" s="618">
        <f t="shared" si="235"/>
        <v>2.5608091234495964E-2</v>
      </c>
      <c r="M377" s="619">
        <f t="shared" si="236"/>
        <v>0.66411181523449592</v>
      </c>
      <c r="N377" s="619">
        <f t="shared" si="237"/>
        <v>3.1911900945647997</v>
      </c>
      <c r="O377" s="619">
        <f t="shared" si="238"/>
        <v>0.67119009456479972</v>
      </c>
      <c r="P377" s="641">
        <f t="shared" si="239"/>
        <v>-26.634527562095233</v>
      </c>
    </row>
    <row r="378" spans="2:16" ht="14.25">
      <c r="B378" s="95">
        <v>45120</v>
      </c>
      <c r="C378" s="607">
        <v>2.52</v>
      </c>
      <c r="H378" s="642">
        <f>+'BRL USD'!AF598</f>
        <v>4.8032000000000004</v>
      </c>
      <c r="I378" s="642">
        <f>+RBOB!AH598</f>
        <v>2.6785999999999999</v>
      </c>
      <c r="J378" s="618">
        <f t="shared" si="233"/>
        <v>2.4285999999999999</v>
      </c>
      <c r="K378" s="618">
        <f t="shared" si="234"/>
        <v>0.64156811920000012</v>
      </c>
      <c r="L378" s="618">
        <f t="shared" si="235"/>
        <v>2.561459027315123E-2</v>
      </c>
      <c r="M378" s="619">
        <f t="shared" si="236"/>
        <v>0.66718270947315139</v>
      </c>
      <c r="N378" s="619">
        <f t="shared" si="237"/>
        <v>3.2046119901414412</v>
      </c>
      <c r="O378" s="619">
        <f t="shared" si="238"/>
        <v>0.68461199014144114</v>
      </c>
      <c r="P378" s="641">
        <f t="shared" si="239"/>
        <v>-27.167142465930194</v>
      </c>
    </row>
    <row r="379" spans="2:16" ht="14.25">
      <c r="B379" s="95">
        <v>45121</v>
      </c>
      <c r="C379" s="607">
        <v>2.52</v>
      </c>
      <c r="H379" s="642">
        <f>+'BRL USD'!AF599</f>
        <v>4.7950999999999997</v>
      </c>
      <c r="I379" s="642">
        <f>+RBOB!AH599</f>
        <v>2.6436999999999999</v>
      </c>
      <c r="J379" s="618">
        <f t="shared" si="233"/>
        <v>2.3936999999999999</v>
      </c>
      <c r="K379" s="618">
        <f t="shared" si="234"/>
        <v>0.6323485164</v>
      </c>
      <c r="L379" s="618">
        <f t="shared" si="235"/>
        <v>2.5640966820295721E-2</v>
      </c>
      <c r="M379" s="619">
        <f t="shared" si="236"/>
        <v>0.65798948322029571</v>
      </c>
      <c r="N379" s="619">
        <f t="shared" si="237"/>
        <v>3.1551253709896399</v>
      </c>
      <c r="O379" s="619">
        <f t="shared" si="238"/>
        <v>0.63512537098963984</v>
      </c>
      <c r="P379" s="641">
        <f t="shared" si="239"/>
        <v>-25.203387737684114</v>
      </c>
    </row>
    <row r="380" spans="2:16" ht="14.25">
      <c r="B380" s="95">
        <v>45124</v>
      </c>
      <c r="C380" s="607">
        <v>2.52</v>
      </c>
      <c r="H380" s="642">
        <f>+'BRL USD'!AF600</f>
        <v>4.8296000000000001</v>
      </c>
      <c r="I380" s="642">
        <f>+RBOB!AH600</f>
        <v>2.6316999999999999</v>
      </c>
      <c r="J380" s="618">
        <f t="shared" si="233"/>
        <v>2.3816999999999999</v>
      </c>
      <c r="K380" s="618">
        <f t="shared" si="234"/>
        <v>0.62917845240000003</v>
      </c>
      <c r="L380" s="618">
        <f t="shared" si="235"/>
        <v>2.5529236375683287E-2</v>
      </c>
      <c r="M380" s="619">
        <f t="shared" si="236"/>
        <v>0.65470768877568331</v>
      </c>
      <c r="N380" s="619">
        <f t="shared" si="237"/>
        <v>3.1619762537110403</v>
      </c>
      <c r="O380" s="619">
        <f t="shared" si="238"/>
        <v>0.64197625371104028</v>
      </c>
      <c r="P380" s="641">
        <f t="shared" si="239"/>
        <v>-25.475248163136509</v>
      </c>
    </row>
    <row r="381" spans="2:16" ht="14.25">
      <c r="B381" s="95">
        <v>45125</v>
      </c>
      <c r="C381" s="607">
        <v>2.52</v>
      </c>
      <c r="H381" s="642">
        <f>+'BRL USD'!AF601</f>
        <v>4.8033999999999999</v>
      </c>
      <c r="I381" s="642">
        <f>+RBOB!AH601</f>
        <v>2.6943999999999999</v>
      </c>
      <c r="J381" s="618">
        <f t="shared" si="233"/>
        <v>2.4443999999999999</v>
      </c>
      <c r="K381" s="618">
        <f t="shared" si="234"/>
        <v>0.64574203680000009</v>
      </c>
      <c r="L381" s="618">
        <f t="shared" si="235"/>
        <v>2.5613940125744264E-2</v>
      </c>
      <c r="M381" s="619">
        <f t="shared" si="236"/>
        <v>0.67135597692574434</v>
      </c>
      <c r="N381" s="619">
        <f t="shared" si="237"/>
        <v>3.2247912995651205</v>
      </c>
      <c r="O381" s="619">
        <f t="shared" si="238"/>
        <v>0.70479129956512043</v>
      </c>
      <c r="P381" s="641">
        <f t="shared" si="239"/>
        <v>-27.9679087129016</v>
      </c>
    </row>
    <row r="382" spans="2:16" ht="14.25">
      <c r="B382" s="95">
        <v>45126</v>
      </c>
      <c r="C382" s="607">
        <v>2.52</v>
      </c>
      <c r="H382" s="642">
        <f>+'BRL USD'!AF602</f>
        <v>4.7994000000000003</v>
      </c>
      <c r="I382" s="642">
        <f>+RBOB!AH602</f>
        <v>2.7204999999999999</v>
      </c>
      <c r="J382" s="618">
        <f t="shared" ref="J382:J390" si="240">+I382-0.25</f>
        <v>2.4704999999999999</v>
      </c>
      <c r="K382" s="618">
        <f t="shared" ref="K382:K390" si="241">(+J382*$K$30)/1000</f>
        <v>0.65263692600000001</v>
      </c>
      <c r="L382" s="618">
        <f t="shared" ref="L382:L390" si="242">((75/H382)+10)/1000</f>
        <v>2.5626953369171146E-2</v>
      </c>
      <c r="M382" s="619">
        <f t="shared" ref="M382:M390" si="243">+K382+L382</f>
        <v>0.6782638793691711</v>
      </c>
      <c r="N382" s="619">
        <f t="shared" ref="N382:N390" si="244">+M382*H382</f>
        <v>3.2552596626443999</v>
      </c>
      <c r="O382" s="619">
        <f t="shared" ref="O382:O390" si="245">+N382-C382</f>
        <v>0.7352596626443999</v>
      </c>
      <c r="P382" s="641">
        <f t="shared" ref="P382:P390" si="246">(1-(+N382/C382))*100</f>
        <v>-29.176970739857143</v>
      </c>
    </row>
    <row r="383" spans="2:16" ht="14.25">
      <c r="B383" s="95">
        <v>45127</v>
      </c>
      <c r="C383" s="607">
        <v>2.52</v>
      </c>
      <c r="H383" s="642">
        <f>+'BRL USD'!AF603</f>
        <v>4.7881999999999998</v>
      </c>
      <c r="I383" s="642">
        <f>+RBOB!AH603</f>
        <v>2.7431999999999999</v>
      </c>
      <c r="J383" s="618">
        <f t="shared" si="240"/>
        <v>2.4931999999999999</v>
      </c>
      <c r="K383" s="618">
        <f t="shared" si="241"/>
        <v>0.6586336304</v>
      </c>
      <c r="L383" s="618">
        <f t="shared" si="242"/>
        <v>2.5663506119209725E-2</v>
      </c>
      <c r="M383" s="619">
        <f t="shared" si="243"/>
        <v>0.68429713651920976</v>
      </c>
      <c r="N383" s="619">
        <f t="shared" si="244"/>
        <v>3.27655154908128</v>
      </c>
      <c r="O383" s="619">
        <f t="shared" si="245"/>
        <v>0.75655154908127997</v>
      </c>
      <c r="P383" s="641">
        <f t="shared" si="246"/>
        <v>-30.021886868304758</v>
      </c>
    </row>
    <row r="384" spans="2:16" ht="14.25">
      <c r="B384" s="95">
        <v>45128</v>
      </c>
      <c r="C384" s="607">
        <v>2.52</v>
      </c>
      <c r="H384" s="642">
        <f>+'BRL USD'!AF604</f>
        <v>4.7725999999999997</v>
      </c>
      <c r="I384" s="642">
        <f>+RBOB!AH604</f>
        <v>2.8018000000000001</v>
      </c>
      <c r="J384" s="618">
        <f t="shared" si="240"/>
        <v>2.5518000000000001</v>
      </c>
      <c r="K384" s="618">
        <f t="shared" si="241"/>
        <v>0.67411410960000007</v>
      </c>
      <c r="L384" s="618">
        <f t="shared" si="242"/>
        <v>2.5714704773079664E-2</v>
      </c>
      <c r="M384" s="619">
        <f t="shared" si="243"/>
        <v>0.69982881437307976</v>
      </c>
      <c r="N384" s="619">
        <f t="shared" si="244"/>
        <v>3.3400029994769604</v>
      </c>
      <c r="O384" s="619">
        <f t="shared" si="245"/>
        <v>0.82000299947696043</v>
      </c>
      <c r="P384" s="641">
        <f t="shared" si="246"/>
        <v>-32.539801566546053</v>
      </c>
    </row>
    <row r="385" spans="2:16" ht="14.25">
      <c r="B385" s="95">
        <v>45131</v>
      </c>
      <c r="C385" s="607">
        <v>2.52</v>
      </c>
      <c r="H385" s="642">
        <f>+'BRL USD'!AF605</f>
        <v>4.7450999999999999</v>
      </c>
      <c r="I385" s="642">
        <f>+RBOB!AH605</f>
        <v>2.8950999999999998</v>
      </c>
      <c r="J385" s="618">
        <f t="shared" si="240"/>
        <v>2.6450999999999998</v>
      </c>
      <c r="K385" s="618">
        <f t="shared" si="241"/>
        <v>0.69876135719999999</v>
      </c>
      <c r="L385" s="618">
        <f t="shared" si="242"/>
        <v>2.5805778592653476E-2</v>
      </c>
      <c r="M385" s="619">
        <f t="shared" si="243"/>
        <v>0.72456713579265342</v>
      </c>
      <c r="N385" s="619">
        <f t="shared" si="244"/>
        <v>3.4381435160497196</v>
      </c>
      <c r="O385" s="619">
        <f t="shared" si="245"/>
        <v>0.91814351604971955</v>
      </c>
      <c r="P385" s="641">
        <f t="shared" si="246"/>
        <v>-36.434266509909506</v>
      </c>
    </row>
    <row r="386" spans="2:16" ht="14.25">
      <c r="B386" s="95">
        <v>45132</v>
      </c>
      <c r="C386" s="607">
        <v>2.52</v>
      </c>
      <c r="H386" s="642">
        <f>+'BRL USD'!AF606</f>
        <v>4.7489999999999997</v>
      </c>
      <c r="I386" s="642">
        <f>+RBOB!AH606</f>
        <v>2.8532999999999999</v>
      </c>
      <c r="J386" s="618">
        <f t="shared" si="240"/>
        <v>2.6032999999999999</v>
      </c>
      <c r="K386" s="618">
        <f t="shared" si="241"/>
        <v>0.68771896760000006</v>
      </c>
      <c r="L386" s="618">
        <f t="shared" si="242"/>
        <v>2.5792798483891346E-2</v>
      </c>
      <c r="M386" s="619">
        <f t="shared" si="243"/>
        <v>0.71351176608389144</v>
      </c>
      <c r="N386" s="619">
        <f t="shared" si="244"/>
        <v>3.3884673771324003</v>
      </c>
      <c r="O386" s="619">
        <f t="shared" si="245"/>
        <v>0.8684673771324003</v>
      </c>
      <c r="P386" s="641">
        <f t="shared" si="246"/>
        <v>-34.462991156047629</v>
      </c>
    </row>
    <row r="387" spans="2:16" ht="14.25">
      <c r="B387" s="95">
        <v>45133</v>
      </c>
      <c r="C387" s="607">
        <v>2.52</v>
      </c>
      <c r="H387" s="642">
        <f>+'BRL USD'!AF607</f>
        <v>4.7362000000000002</v>
      </c>
      <c r="I387" s="642">
        <f>+RBOB!AH607</f>
        <v>2.9072</v>
      </c>
      <c r="J387" s="618">
        <f t="shared" si="240"/>
        <v>2.6572</v>
      </c>
      <c r="K387" s="618">
        <f t="shared" si="241"/>
        <v>0.70195783840000003</v>
      </c>
      <c r="L387" s="618">
        <f t="shared" si="242"/>
        <v>2.5835479920611464E-2</v>
      </c>
      <c r="M387" s="619">
        <f t="shared" si="243"/>
        <v>0.72779331832061145</v>
      </c>
      <c r="N387" s="619">
        <f t="shared" si="244"/>
        <v>3.44697471423008</v>
      </c>
      <c r="O387" s="619">
        <f t="shared" si="245"/>
        <v>0.92697471423007993</v>
      </c>
      <c r="P387" s="641">
        <f t="shared" si="246"/>
        <v>-36.78471088214603</v>
      </c>
    </row>
    <row r="388" spans="2:16" ht="14.25">
      <c r="B388" s="95">
        <v>45134</v>
      </c>
      <c r="C388" s="607">
        <v>2.52</v>
      </c>
      <c r="H388" s="642">
        <f>+'BRL USD'!AF608</f>
        <v>4.7195999999999998</v>
      </c>
      <c r="I388" s="642">
        <f>+RBOB!AH608</f>
        <v>2.9504999999999999</v>
      </c>
      <c r="J388" s="618">
        <f t="shared" si="240"/>
        <v>2.7004999999999999</v>
      </c>
      <c r="K388" s="618">
        <f t="shared" si="241"/>
        <v>0.71339648600000005</v>
      </c>
      <c r="L388" s="618">
        <f t="shared" si="242"/>
        <v>2.5891177218408341E-2</v>
      </c>
      <c r="M388" s="619">
        <f t="shared" si="243"/>
        <v>0.73928766321840844</v>
      </c>
      <c r="N388" s="619">
        <f t="shared" si="244"/>
        <v>3.4891420553256003</v>
      </c>
      <c r="O388" s="619">
        <f t="shared" si="245"/>
        <v>0.96914205532560027</v>
      </c>
      <c r="P388" s="641">
        <f t="shared" si="246"/>
        <v>-38.458018068476193</v>
      </c>
    </row>
    <row r="389" spans="2:16" ht="14.25">
      <c r="B389" s="95">
        <v>45135</v>
      </c>
      <c r="C389" s="607">
        <v>2.52</v>
      </c>
      <c r="H389" s="642">
        <f>+'BRL USD'!AF609</f>
        <v>4.7247000000000003</v>
      </c>
      <c r="I389" s="642">
        <f>+RBOB!AH609</f>
        <v>2.9558</v>
      </c>
      <c r="J389" s="618">
        <f t="shared" si="240"/>
        <v>2.7058</v>
      </c>
      <c r="K389" s="618">
        <f t="shared" si="241"/>
        <v>0.71479659760000003</v>
      </c>
      <c r="L389" s="618">
        <f t="shared" si="242"/>
        <v>2.5874023747539526E-2</v>
      </c>
      <c r="M389" s="619">
        <f t="shared" si="243"/>
        <v>0.74067062134753958</v>
      </c>
      <c r="N389" s="619">
        <f t="shared" si="244"/>
        <v>3.4994464846807207</v>
      </c>
      <c r="O389" s="619">
        <f t="shared" si="245"/>
        <v>0.97944648468072071</v>
      </c>
      <c r="P389" s="641">
        <f t="shared" si="246"/>
        <v>-38.866923995266703</v>
      </c>
    </row>
    <row r="390" spans="2:16" ht="14.25">
      <c r="B390" s="95">
        <v>45138</v>
      </c>
      <c r="C390" s="607">
        <v>2.52</v>
      </c>
      <c r="H390" s="642">
        <f>+'BRL USD'!AF610</f>
        <v>4.7408999999999999</v>
      </c>
      <c r="I390" s="642">
        <f>+RBOB!AH610</f>
        <v>2.9289999999999998</v>
      </c>
      <c r="J390" s="618">
        <f t="shared" si="240"/>
        <v>2.6789999999999998</v>
      </c>
      <c r="K390" s="618">
        <f t="shared" si="241"/>
        <v>0.70771678800000004</v>
      </c>
      <c r="L390" s="618">
        <f t="shared" si="242"/>
        <v>2.5819781054230211E-2</v>
      </c>
      <c r="M390" s="619">
        <f t="shared" si="243"/>
        <v>0.73353656905423026</v>
      </c>
      <c r="N390" s="619">
        <f t="shared" si="244"/>
        <v>3.4776235202292001</v>
      </c>
      <c r="O390" s="619">
        <f t="shared" si="245"/>
        <v>0.95762352022920005</v>
      </c>
      <c r="P390" s="641">
        <f t="shared" si="246"/>
        <v>-38.000933342428581</v>
      </c>
    </row>
    <row r="391" spans="2:16" ht="14.25">
      <c r="B391" s="95">
        <v>45139</v>
      </c>
      <c r="C391" s="607">
        <v>2.52</v>
      </c>
      <c r="H391" s="642">
        <f>+'BRL USD'!AG611</f>
        <v>4.7746000000000004</v>
      </c>
      <c r="I391" s="642">
        <f>+RBOB!AI611</f>
        <v>2.8730000000000002</v>
      </c>
      <c r="J391" s="618">
        <f t="shared" ref="J391" si="247">+I391-0.25</f>
        <v>2.6230000000000002</v>
      </c>
      <c r="K391" s="618">
        <f t="shared" ref="K391" si="248">(+J391*$K$30)/1000</f>
        <v>0.69292315600000021</v>
      </c>
      <c r="L391" s="618">
        <f t="shared" ref="L391" si="249">((75/H391)+10)/1000</f>
        <v>2.5708122146357808E-2</v>
      </c>
      <c r="M391" s="619">
        <f t="shared" ref="M391" si="250">+K391+L391</f>
        <v>0.71863127814635797</v>
      </c>
      <c r="N391" s="619">
        <f t="shared" ref="N391" si="251">+M391*H391</f>
        <v>3.4311769006376012</v>
      </c>
      <c r="O391" s="619">
        <f t="shared" ref="O391" si="252">+N391-C391</f>
        <v>0.91117690063760115</v>
      </c>
      <c r="P391" s="641">
        <f t="shared" ref="P391" si="253">(1-(+N391/C391))*100</f>
        <v>-36.157813517365135</v>
      </c>
    </row>
    <row r="392" spans="2:16" ht="14.25">
      <c r="B392" s="95">
        <v>45140</v>
      </c>
      <c r="C392" s="607">
        <v>2.52</v>
      </c>
      <c r="H392" s="642">
        <f>+'BRL USD'!AG612</f>
        <v>4.8076999999999996</v>
      </c>
      <c r="I392" s="642">
        <f>+RBOB!AI612</f>
        <v>2.7757999999999998</v>
      </c>
      <c r="J392" s="618">
        <f t="shared" ref="J392:J399" si="254">+I392-0.25</f>
        <v>2.5257999999999998</v>
      </c>
      <c r="K392" s="618">
        <f t="shared" ref="K392:K399" si="255">(+J392*$K$30)/1000</f>
        <v>0.6672456376</v>
      </c>
      <c r="L392" s="618">
        <f t="shared" ref="L392:L399" si="256">((75/H392)+10)/1000</f>
        <v>2.5599975040039937E-2</v>
      </c>
      <c r="M392" s="619">
        <f t="shared" ref="M392:M399" si="257">+K392+L392</f>
        <v>0.69284561264003997</v>
      </c>
      <c r="N392" s="619">
        <f t="shared" ref="N392:N399" si="258">+M392*H392</f>
        <v>3.3309938518895197</v>
      </c>
      <c r="O392" s="619">
        <f t="shared" ref="O392:O399" si="259">+N392-C392</f>
        <v>0.81099385188951967</v>
      </c>
      <c r="P392" s="641">
        <f t="shared" ref="P392:P399" si="260">(1-(+N392/C392))*100</f>
        <v>-32.182295709901567</v>
      </c>
    </row>
    <row r="393" spans="2:16" ht="14.25">
      <c r="B393" s="95">
        <v>45141</v>
      </c>
      <c r="C393" s="607">
        <v>2.52</v>
      </c>
      <c r="H393" s="642">
        <f>+'BRL USD'!AG613</f>
        <v>4.8791000000000002</v>
      </c>
      <c r="I393" s="642">
        <f>+RBOB!AI613</f>
        <v>2.7646999999999999</v>
      </c>
      <c r="J393" s="618">
        <f t="shared" si="254"/>
        <v>2.5146999999999999</v>
      </c>
      <c r="K393" s="618">
        <f t="shared" si="255"/>
        <v>0.66431332840000001</v>
      </c>
      <c r="L393" s="618">
        <f t="shared" si="256"/>
        <v>2.5371687401365004E-2</v>
      </c>
      <c r="M393" s="619">
        <f t="shared" si="257"/>
        <v>0.68968501580136499</v>
      </c>
      <c r="N393" s="619">
        <f t="shared" si="258"/>
        <v>3.36504216059644</v>
      </c>
      <c r="O393" s="619">
        <f t="shared" si="259"/>
        <v>0.84504216059644</v>
      </c>
      <c r="P393" s="641">
        <f t="shared" si="260"/>
        <v>-33.533419071287305</v>
      </c>
    </row>
    <row r="394" spans="2:16" ht="14.25">
      <c r="B394" s="95">
        <v>45142</v>
      </c>
      <c r="C394" s="607">
        <v>2.52</v>
      </c>
      <c r="H394" s="642">
        <f>+'BRL USD'!AG614</f>
        <v>4.8602999999999996</v>
      </c>
      <c r="I394" s="642">
        <f>+RBOB!AI614</f>
        <v>2.7831000000000001</v>
      </c>
      <c r="J394" s="618">
        <f t="shared" si="254"/>
        <v>2.5331000000000001</v>
      </c>
      <c r="K394" s="618">
        <f t="shared" si="255"/>
        <v>0.6691740932000001</v>
      </c>
      <c r="L394" s="618">
        <f t="shared" si="256"/>
        <v>2.5431146225541636E-2</v>
      </c>
      <c r="M394" s="619">
        <f t="shared" si="257"/>
        <v>0.69460523942554175</v>
      </c>
      <c r="N394" s="619">
        <f t="shared" si="258"/>
        <v>3.3759898451799604</v>
      </c>
      <c r="O394" s="619">
        <f t="shared" si="259"/>
        <v>0.85598984517996035</v>
      </c>
      <c r="P394" s="641">
        <f t="shared" si="260"/>
        <v>-33.967850999204785</v>
      </c>
    </row>
    <row r="395" spans="2:16" ht="14.25">
      <c r="B395" s="95">
        <v>45145</v>
      </c>
      <c r="C395" s="607">
        <v>2.52</v>
      </c>
      <c r="H395" s="642">
        <f>+'BRL USD'!AG615</f>
        <v>4.9009998000000001</v>
      </c>
      <c r="I395" s="642">
        <f>+RBOB!AI615</f>
        <v>2.8043999999999998</v>
      </c>
      <c r="J395" s="618">
        <f t="shared" si="254"/>
        <v>2.5543999999999998</v>
      </c>
      <c r="K395" s="618">
        <f t="shared" si="255"/>
        <v>0.67480095679999996</v>
      </c>
      <c r="L395" s="618">
        <f t="shared" si="256"/>
        <v>2.5303000012364824E-2</v>
      </c>
      <c r="M395" s="619">
        <f t="shared" si="257"/>
        <v>0.70010395681236481</v>
      </c>
      <c r="N395" s="619">
        <f t="shared" si="258"/>
        <v>3.4312093523166087</v>
      </c>
      <c r="O395" s="619">
        <f t="shared" si="259"/>
        <v>0.91120935231660871</v>
      </c>
      <c r="P395" s="641">
        <f t="shared" si="260"/>
        <v>-36.159101282405118</v>
      </c>
    </row>
    <row r="396" spans="2:16" ht="14.25">
      <c r="B396" s="95">
        <v>45146</v>
      </c>
      <c r="C396" s="607">
        <v>2.52</v>
      </c>
      <c r="H396" s="642">
        <f>+'BRL USD'!AG616</f>
        <v>4.9217006999999997</v>
      </c>
      <c r="I396" s="642">
        <f>+RBOB!AI616</f>
        <v>2.8451</v>
      </c>
      <c r="J396" s="618">
        <f t="shared" si="254"/>
        <v>2.5951</v>
      </c>
      <c r="K396" s="618">
        <f t="shared" si="255"/>
        <v>0.68555275720000008</v>
      </c>
      <c r="L396" s="618">
        <f t="shared" si="256"/>
        <v>2.5238634888952106E-2</v>
      </c>
      <c r="M396" s="619">
        <f t="shared" si="257"/>
        <v>0.71079139208895215</v>
      </c>
      <c r="N396" s="619">
        <f t="shared" si="258"/>
        <v>3.49830249199817</v>
      </c>
      <c r="O396" s="619">
        <f t="shared" si="259"/>
        <v>0.97830249199816999</v>
      </c>
      <c r="P396" s="641">
        <f t="shared" si="260"/>
        <v>-38.82152746024483</v>
      </c>
    </row>
    <row r="397" spans="2:16" ht="14.25">
      <c r="B397" s="95">
        <v>45147</v>
      </c>
      <c r="C397" s="607">
        <v>2.52</v>
      </c>
      <c r="H397" s="642">
        <f>+'BRL USD'!AG617</f>
        <v>4.9014994999999999</v>
      </c>
      <c r="I397" s="642">
        <f>+RBOB!AI617</f>
        <v>2.9283999999999999</v>
      </c>
      <c r="J397" s="618">
        <f t="shared" si="254"/>
        <v>2.6783999999999999</v>
      </c>
      <c r="K397" s="618">
        <f t="shared" si="255"/>
        <v>0.70755828480000005</v>
      </c>
      <c r="L397" s="618">
        <f t="shared" si="256"/>
        <v>2.5301439896097101E-2</v>
      </c>
      <c r="M397" s="619">
        <f t="shared" si="257"/>
        <v>0.73285972469609717</v>
      </c>
      <c r="N397" s="619">
        <f t="shared" si="258"/>
        <v>3.592111574168058</v>
      </c>
      <c r="O397" s="619">
        <f t="shared" si="259"/>
        <v>1.072111574168058</v>
      </c>
      <c r="P397" s="641">
        <f t="shared" si="260"/>
        <v>-42.544110086034046</v>
      </c>
    </row>
    <row r="398" spans="2:16" ht="14.25">
      <c r="B398" s="95">
        <v>45148</v>
      </c>
      <c r="C398" s="607">
        <v>2.52</v>
      </c>
      <c r="H398" s="642">
        <f>+'BRL USD'!AG618</f>
        <v>4.8512000000000004</v>
      </c>
      <c r="I398" s="642">
        <f>+RBOB!AI618</f>
        <v>2.9047000000000001</v>
      </c>
      <c r="J398" s="618">
        <f t="shared" si="254"/>
        <v>2.6547000000000001</v>
      </c>
      <c r="K398" s="618">
        <f t="shared" si="255"/>
        <v>0.7012974084000001</v>
      </c>
      <c r="L398" s="618">
        <f t="shared" si="256"/>
        <v>2.546009234828496E-2</v>
      </c>
      <c r="M398" s="619">
        <f t="shared" si="257"/>
        <v>0.72675750074828505</v>
      </c>
      <c r="N398" s="619">
        <f t="shared" si="258"/>
        <v>3.5256459876300807</v>
      </c>
      <c r="O398" s="619">
        <f t="shared" si="259"/>
        <v>1.0056459876300807</v>
      </c>
      <c r="P398" s="641">
        <f t="shared" si="260"/>
        <v>-39.906586810717485</v>
      </c>
    </row>
    <row r="399" spans="2:16" ht="14.25">
      <c r="B399" s="95">
        <v>45149</v>
      </c>
      <c r="C399" s="607">
        <v>2.52</v>
      </c>
      <c r="H399" s="642">
        <f>+'BRL USD'!AG619</f>
        <v>4.8918007000000001</v>
      </c>
      <c r="I399" s="642">
        <f>+RBOB!AI619</f>
        <v>2.9649000000000001</v>
      </c>
      <c r="J399" s="618">
        <f t="shared" si="254"/>
        <v>2.7149000000000001</v>
      </c>
      <c r="K399" s="618">
        <f t="shared" si="255"/>
        <v>0.71720056280000011</v>
      </c>
      <c r="L399" s="618">
        <f t="shared" si="256"/>
        <v>2.5331777519063684E-2</v>
      </c>
      <c r="M399" s="619">
        <f t="shared" si="257"/>
        <v>0.74253234031906379</v>
      </c>
      <c r="N399" s="619">
        <f t="shared" si="258"/>
        <v>3.6323202221454345</v>
      </c>
      <c r="O399" s="619">
        <f t="shared" si="259"/>
        <v>1.1123202221454345</v>
      </c>
      <c r="P399" s="641">
        <f t="shared" si="260"/>
        <v>-44.13969135497755</v>
      </c>
    </row>
    <row r="400" spans="2:16" ht="14.25">
      <c r="B400" s="95">
        <v>45152</v>
      </c>
      <c r="C400" s="607">
        <v>2.52</v>
      </c>
      <c r="H400" s="642">
        <f>+'BRL USD'!AG620</f>
        <v>4.9474999999999998</v>
      </c>
      <c r="I400" s="642">
        <f>+RBOB!AI620</f>
        <v>2.9062000000000001</v>
      </c>
      <c r="J400" s="618">
        <f t="shared" ref="J400:J405" si="261">+I400-0.25</f>
        <v>2.6562000000000001</v>
      </c>
      <c r="K400" s="618">
        <f t="shared" ref="K400:K405" si="262">(+J400*$K$30)/1000</f>
        <v>0.70169366640000008</v>
      </c>
      <c r="L400" s="618">
        <f t="shared" ref="L400:L405" si="263">((75/H400)+10)/1000</f>
        <v>2.5159171298635676E-2</v>
      </c>
      <c r="M400" s="619">
        <f t="shared" ref="M400:M405" si="264">+K400+L400</f>
        <v>0.72685283769863573</v>
      </c>
      <c r="N400" s="619">
        <f t="shared" ref="N400:N405" si="265">+M400*H400</f>
        <v>3.596104414514</v>
      </c>
      <c r="O400" s="619">
        <f t="shared" ref="O400:O405" si="266">+N400-C400</f>
        <v>1.076104414514</v>
      </c>
      <c r="P400" s="641">
        <f t="shared" ref="P400:P405" si="267">(1-(+N400/C400))*100</f>
        <v>-42.702556131507933</v>
      </c>
    </row>
    <row r="401" spans="2:16" ht="14.25">
      <c r="B401" s="95">
        <v>45153</v>
      </c>
      <c r="C401" s="607">
        <v>2.52</v>
      </c>
      <c r="H401" s="642">
        <f>+'BRL USD'!AG621</f>
        <v>4.9805999999999999</v>
      </c>
      <c r="I401" s="642">
        <f>+RBOB!AI621</f>
        <v>2.8475999999999999</v>
      </c>
      <c r="J401" s="618">
        <f t="shared" si="261"/>
        <v>2.5975999999999999</v>
      </c>
      <c r="K401" s="618">
        <f t="shared" si="262"/>
        <v>0.68621318720000002</v>
      </c>
      <c r="L401" s="618">
        <f t="shared" si="263"/>
        <v>2.5058426695578846E-2</v>
      </c>
      <c r="M401" s="619">
        <f t="shared" si="264"/>
        <v>0.71127161389557891</v>
      </c>
      <c r="N401" s="619">
        <f t="shared" si="265"/>
        <v>3.5425594001683205</v>
      </c>
      <c r="O401" s="619">
        <f t="shared" si="266"/>
        <v>1.0225594001683205</v>
      </c>
      <c r="P401" s="641">
        <f t="shared" si="267"/>
        <v>-40.577753974933351</v>
      </c>
    </row>
    <row r="402" spans="2:16" ht="14.25">
      <c r="B402" s="683">
        <v>45154</v>
      </c>
      <c r="C402" s="639">
        <v>2.93</v>
      </c>
      <c r="H402" s="642">
        <f>+'BRL USD'!AG622</f>
        <v>4.9764999999999997</v>
      </c>
      <c r="I402" s="642">
        <f>+RBOB!AI622</f>
        <v>2.8671000000000002</v>
      </c>
      <c r="J402" s="618">
        <f t="shared" si="261"/>
        <v>2.6171000000000002</v>
      </c>
      <c r="K402" s="618">
        <f t="shared" si="262"/>
        <v>0.69136454120000013</v>
      </c>
      <c r="L402" s="618">
        <f t="shared" si="263"/>
        <v>2.5070832914699089E-2</v>
      </c>
      <c r="M402" s="619">
        <f t="shared" si="264"/>
        <v>0.71643537411469926</v>
      </c>
      <c r="N402" s="619">
        <f t="shared" si="265"/>
        <v>3.5653406392818008</v>
      </c>
      <c r="O402" s="619">
        <f t="shared" si="266"/>
        <v>0.63534063928180062</v>
      </c>
      <c r="P402" s="641">
        <f t="shared" si="267"/>
        <v>-21.683980862860096</v>
      </c>
    </row>
    <row r="403" spans="2:16" ht="14.25">
      <c r="B403" s="95">
        <v>45155</v>
      </c>
      <c r="C403" s="607">
        <v>2.93</v>
      </c>
      <c r="H403" s="642">
        <f>+'BRL USD'!AG623</f>
        <v>4.9809999999999999</v>
      </c>
      <c r="I403" s="642">
        <f>+RBOB!AI623</f>
        <v>2.8216999999999999</v>
      </c>
      <c r="J403" s="618">
        <f t="shared" si="261"/>
        <v>2.5716999999999999</v>
      </c>
      <c r="K403" s="618">
        <f t="shared" si="262"/>
        <v>0.67937113240000013</v>
      </c>
      <c r="L403" s="618">
        <f t="shared" si="263"/>
        <v>2.5057217426219636E-2</v>
      </c>
      <c r="M403" s="619">
        <f t="shared" si="264"/>
        <v>0.70442834982621982</v>
      </c>
      <c r="N403" s="619">
        <f t="shared" si="265"/>
        <v>3.5087576104844009</v>
      </c>
      <c r="O403" s="619">
        <f t="shared" si="266"/>
        <v>0.57875761048440078</v>
      </c>
      <c r="P403" s="641">
        <f t="shared" si="267"/>
        <v>-19.752819470457371</v>
      </c>
    </row>
    <row r="404" spans="2:16" ht="14.25">
      <c r="B404" s="95">
        <v>45156</v>
      </c>
      <c r="C404" s="607">
        <v>2.93</v>
      </c>
      <c r="H404" s="642">
        <f>+'BRL USD'!AG624</f>
        <v>4.9718</v>
      </c>
      <c r="I404" s="642">
        <f>+RBOB!AI624</f>
        <v>2.8231999999999999</v>
      </c>
      <c r="J404" s="618">
        <f t="shared" si="261"/>
        <v>2.5731999999999999</v>
      </c>
      <c r="K404" s="618">
        <f t="shared" si="262"/>
        <v>0.67976739040000012</v>
      </c>
      <c r="L404" s="618">
        <f t="shared" si="263"/>
        <v>2.5085079850356011E-2</v>
      </c>
      <c r="M404" s="619">
        <f t="shared" si="264"/>
        <v>0.70485247025035613</v>
      </c>
      <c r="N404" s="619">
        <f t="shared" si="265"/>
        <v>3.5043855115907205</v>
      </c>
      <c r="O404" s="619">
        <f t="shared" si="266"/>
        <v>0.57438551159072038</v>
      </c>
      <c r="P404" s="641">
        <f t="shared" si="267"/>
        <v>-19.603601078181576</v>
      </c>
    </row>
    <row r="405" spans="2:16" ht="14.25">
      <c r="B405" s="95">
        <v>45159</v>
      </c>
      <c r="C405" s="607">
        <v>2.93</v>
      </c>
      <c r="H405" s="642">
        <f>+'BRL USD'!AG625</f>
        <v>4.9840999999999998</v>
      </c>
      <c r="I405" s="642">
        <f>+RBOB!AI625</f>
        <v>2.7726000000000002</v>
      </c>
      <c r="J405" s="618">
        <f t="shared" si="261"/>
        <v>2.5226000000000002</v>
      </c>
      <c r="K405" s="618">
        <f t="shared" si="262"/>
        <v>0.66640028720000011</v>
      </c>
      <c r="L405" s="618">
        <f t="shared" si="263"/>
        <v>2.504785216990028E-2</v>
      </c>
      <c r="M405" s="619">
        <f t="shared" si="264"/>
        <v>0.69144813936990035</v>
      </c>
      <c r="N405" s="619">
        <f t="shared" si="265"/>
        <v>3.4462466714335203</v>
      </c>
      <c r="O405" s="619">
        <f t="shared" si="266"/>
        <v>0.5162466714335201</v>
      </c>
      <c r="P405" s="641">
        <f t="shared" si="267"/>
        <v>-17.619340321963151</v>
      </c>
    </row>
    <row r="406" spans="2:16" ht="14.25">
      <c r="B406" s="95">
        <v>45160</v>
      </c>
      <c r="C406" s="607">
        <v>2.93</v>
      </c>
      <c r="H406" s="642">
        <f>+'BRL USD'!AG626</f>
        <v>4.9424999999999999</v>
      </c>
      <c r="I406" s="642">
        <f>+RBOB!AI626</f>
        <v>2.7890999999999999</v>
      </c>
      <c r="J406" s="618">
        <f t="shared" ref="J406:J413" si="268">+I406-0.25</f>
        <v>2.5390999999999999</v>
      </c>
      <c r="K406" s="618">
        <f t="shared" ref="K406:K413" si="269">(+J406*$K$30)/1000</f>
        <v>0.67075912520000014</v>
      </c>
      <c r="L406" s="618">
        <f t="shared" ref="L406:L413" si="270">((75/H406)+10)/1000</f>
        <v>2.5174506828528075E-2</v>
      </c>
      <c r="M406" s="619">
        <f t="shared" ref="M406:M413" si="271">+K406+L406</f>
        <v>0.6959336320285282</v>
      </c>
      <c r="N406" s="619">
        <f t="shared" ref="N406:N413" si="272">+M406*H406</f>
        <v>3.4396519763010005</v>
      </c>
      <c r="O406" s="619">
        <f t="shared" ref="O406:O413" si="273">+N406-C406</f>
        <v>0.50965197630100034</v>
      </c>
      <c r="P406" s="641">
        <f t="shared" ref="P406:P413" si="274">(1-(+N406/C406))*100</f>
        <v>-17.394265402764518</v>
      </c>
    </row>
    <row r="407" spans="2:16" ht="14.25">
      <c r="B407" s="95">
        <v>45161</v>
      </c>
      <c r="C407" s="607">
        <v>2.93</v>
      </c>
      <c r="H407" s="642">
        <f>+'BRL USD'!AG627</f>
        <v>4.8971</v>
      </c>
      <c r="I407" s="642">
        <f>+RBOB!AI627</f>
        <v>2.7688000000000001</v>
      </c>
      <c r="J407" s="618">
        <f t="shared" si="268"/>
        <v>2.5188000000000001</v>
      </c>
      <c r="K407" s="618">
        <f t="shared" si="269"/>
        <v>0.66539643360000011</v>
      </c>
      <c r="L407" s="618">
        <f t="shared" si="270"/>
        <v>2.5315186538972044E-2</v>
      </c>
      <c r="M407" s="619">
        <f t="shared" si="271"/>
        <v>0.69071162013897214</v>
      </c>
      <c r="N407" s="619">
        <f t="shared" si="272"/>
        <v>3.3824838749825603</v>
      </c>
      <c r="O407" s="619">
        <f t="shared" si="273"/>
        <v>0.45248387498256015</v>
      </c>
      <c r="P407" s="641">
        <f t="shared" si="274"/>
        <v>-15.443135664933783</v>
      </c>
    </row>
    <row r="408" spans="2:16" ht="14.25">
      <c r="B408" s="95">
        <v>45162</v>
      </c>
      <c r="C408" s="607">
        <v>2.93</v>
      </c>
      <c r="H408" s="642">
        <f>+'BRL USD'!AG628</f>
        <v>4.8742000000000001</v>
      </c>
      <c r="I408" s="642">
        <f>+RBOB!AI628</f>
        <v>2.78</v>
      </c>
      <c r="J408" s="618">
        <f t="shared" si="268"/>
        <v>2.5299999999999998</v>
      </c>
      <c r="K408" s="618">
        <f t="shared" si="269"/>
        <v>0.66835516000000006</v>
      </c>
      <c r="L408" s="618">
        <f t="shared" si="270"/>
        <v>2.5387140453818062E-2</v>
      </c>
      <c r="M408" s="619">
        <f t="shared" si="271"/>
        <v>0.69374230045381813</v>
      </c>
      <c r="N408" s="619">
        <f t="shared" si="272"/>
        <v>3.3814387208720005</v>
      </c>
      <c r="O408" s="619">
        <f t="shared" si="273"/>
        <v>0.45143872087200032</v>
      </c>
      <c r="P408" s="641">
        <f t="shared" si="274"/>
        <v>-15.407464876177478</v>
      </c>
    </row>
    <row r="409" spans="2:16" ht="14.25">
      <c r="B409" s="95">
        <v>45163</v>
      </c>
      <c r="C409" s="607">
        <v>2.93</v>
      </c>
      <c r="H409" s="642">
        <f>+'BRL USD'!AG629</f>
        <v>4.8765999999999998</v>
      </c>
      <c r="I409" s="642">
        <f>+RBOB!AI629</f>
        <v>2.8763999999999998</v>
      </c>
      <c r="J409" s="618">
        <f t="shared" si="268"/>
        <v>2.6263999999999998</v>
      </c>
      <c r="K409" s="618">
        <f t="shared" si="269"/>
        <v>0.69382134080000002</v>
      </c>
      <c r="L409" s="618">
        <f t="shared" si="270"/>
        <v>2.5379567731616291E-2</v>
      </c>
      <c r="M409" s="619">
        <f t="shared" si="271"/>
        <v>0.71920090853161633</v>
      </c>
      <c r="N409" s="619">
        <f t="shared" si="272"/>
        <v>3.50725515054528</v>
      </c>
      <c r="O409" s="619">
        <f t="shared" si="273"/>
        <v>0.57725515054527987</v>
      </c>
      <c r="P409" s="641">
        <f t="shared" si="274"/>
        <v>-19.701540974241638</v>
      </c>
    </row>
    <row r="410" spans="2:16" ht="14.25">
      <c r="B410" s="103">
        <v>45166</v>
      </c>
      <c r="C410" s="607">
        <v>2.93</v>
      </c>
      <c r="H410" s="642">
        <f>+'BRL USD'!AG630</f>
        <v>4.8933</v>
      </c>
      <c r="I410" s="642">
        <f>+RBOB!AI630</f>
        <v>2.7957000000000001</v>
      </c>
      <c r="J410" s="618">
        <f t="shared" si="268"/>
        <v>2.5457000000000001</v>
      </c>
      <c r="K410" s="618">
        <f t="shared" si="269"/>
        <v>0.67250266040000006</v>
      </c>
      <c r="L410" s="618">
        <f t="shared" si="270"/>
        <v>2.5327079884740356E-2</v>
      </c>
      <c r="M410" s="619">
        <f t="shared" si="271"/>
        <v>0.69782974028474043</v>
      </c>
      <c r="N410" s="619">
        <f t="shared" si="272"/>
        <v>3.4146902681353204</v>
      </c>
      <c r="O410" s="619">
        <f t="shared" si="273"/>
        <v>0.48469026813532023</v>
      </c>
      <c r="P410" s="641">
        <f t="shared" si="274"/>
        <v>-16.542329970488744</v>
      </c>
    </row>
    <row r="411" spans="2:16" ht="14.25">
      <c r="B411" s="95">
        <v>45167</v>
      </c>
      <c r="C411" s="607">
        <v>2.93</v>
      </c>
      <c r="H411" s="642">
        <f>+'BRL USD'!AG631</f>
        <v>4.87</v>
      </c>
      <c r="I411" s="642">
        <f>+RBOB!AI631</f>
        <v>2.7905000000000002</v>
      </c>
      <c r="J411" s="618">
        <f t="shared" si="268"/>
        <v>2.5405000000000002</v>
      </c>
      <c r="K411" s="618">
        <f t="shared" si="269"/>
        <v>0.67112896600000016</v>
      </c>
      <c r="L411" s="618">
        <f t="shared" si="270"/>
        <v>2.5400410677618068E-2</v>
      </c>
      <c r="M411" s="619">
        <f t="shared" si="271"/>
        <v>0.69652937667761827</v>
      </c>
      <c r="N411" s="619">
        <f t="shared" si="272"/>
        <v>3.3920980644200012</v>
      </c>
      <c r="O411" s="619">
        <f t="shared" si="273"/>
        <v>0.46209806442000101</v>
      </c>
      <c r="P411" s="641">
        <f t="shared" si="274"/>
        <v>-15.771264997269663</v>
      </c>
    </row>
    <row r="412" spans="2:16" ht="14.25">
      <c r="B412" s="95">
        <v>45168</v>
      </c>
      <c r="C412" s="607">
        <v>2.93</v>
      </c>
      <c r="H412" s="642">
        <f>+'BRL USD'!AG632</f>
        <v>4.8647</v>
      </c>
      <c r="I412" s="642">
        <f>+RBOB!AI632</f>
        <v>2.8092000000000001</v>
      </c>
      <c r="J412" s="618">
        <f t="shared" si="268"/>
        <v>2.5592000000000001</v>
      </c>
      <c r="K412" s="618">
        <f t="shared" si="269"/>
        <v>0.67606898240000013</v>
      </c>
      <c r="L412" s="618">
        <f t="shared" si="270"/>
        <v>2.5417189138076345E-2</v>
      </c>
      <c r="M412" s="619">
        <f t="shared" si="271"/>
        <v>0.70148617153807646</v>
      </c>
      <c r="N412" s="619">
        <f t="shared" si="272"/>
        <v>3.4125197786812804</v>
      </c>
      <c r="O412" s="619">
        <f t="shared" si="273"/>
        <v>0.48251977868128026</v>
      </c>
      <c r="P412" s="641">
        <f t="shared" si="274"/>
        <v>-16.468251832125613</v>
      </c>
    </row>
    <row r="413" spans="2:16" ht="14.25">
      <c r="B413" s="95">
        <v>45169</v>
      </c>
      <c r="C413" s="607">
        <v>2.93</v>
      </c>
      <c r="H413" s="642">
        <f>+'BRL USD'!AG633</f>
        <v>4.9212999999999996</v>
      </c>
      <c r="I413" s="642">
        <f>+RBOB!AI633</f>
        <v>2.7664</v>
      </c>
      <c r="J413" s="618">
        <f t="shared" si="268"/>
        <v>2.5164</v>
      </c>
      <c r="K413" s="618">
        <f t="shared" si="269"/>
        <v>0.66476242080000003</v>
      </c>
      <c r="L413" s="618">
        <f t="shared" si="270"/>
        <v>2.5239875642614755E-2</v>
      </c>
      <c r="M413" s="619">
        <f t="shared" si="271"/>
        <v>0.69000229644261479</v>
      </c>
      <c r="N413" s="619">
        <f t="shared" si="272"/>
        <v>3.3957083014830398</v>
      </c>
      <c r="O413" s="619">
        <f t="shared" si="273"/>
        <v>0.46570830148303966</v>
      </c>
      <c r="P413" s="641">
        <f t="shared" si="274"/>
        <v>-15.894481279284634</v>
      </c>
    </row>
    <row r="414" spans="2:16" ht="14.25">
      <c r="B414" s="95">
        <v>45170</v>
      </c>
      <c r="C414" s="607">
        <v>2.93</v>
      </c>
      <c r="H414" s="642">
        <f>+'BRL USD'!AH634</f>
        <v>4.921986513756953</v>
      </c>
      <c r="I414" s="642">
        <f>+RBOB!AJ634</f>
        <v>2.5912000000000002</v>
      </c>
      <c r="J414" s="618">
        <f t="shared" ref="J414" si="275">+I414-0.25</f>
        <v>2.3412000000000002</v>
      </c>
      <c r="K414" s="618">
        <f t="shared" ref="K414" si="276">(+J414*$K$30)/1000</f>
        <v>0.61847948640000017</v>
      </c>
      <c r="L414" s="618">
        <f t="shared" ref="L414" si="277">((75/H414)+10)/1000</f>
        <v>2.523775E-2</v>
      </c>
      <c r="M414" s="619">
        <f t="shared" ref="M414" si="278">+K414+L414</f>
        <v>0.64371723640000011</v>
      </c>
      <c r="N414" s="619">
        <f t="shared" ref="N414" si="279">+M414*H414</f>
        <v>3.1683675562336968</v>
      </c>
      <c r="O414" s="619">
        <f t="shared" ref="O414" si="280">+N414-C414</f>
        <v>0.23836755623369665</v>
      </c>
      <c r="P414" s="641">
        <f t="shared" ref="P414" si="281">(1-(+N414/C414))*100</f>
        <v>-8.1354114755527895</v>
      </c>
    </row>
    <row r="415" spans="2:16" ht="14.25">
      <c r="B415" s="103">
        <v>45173</v>
      </c>
      <c r="C415" s="607">
        <v>2.93</v>
      </c>
      <c r="H415" s="642">
        <f>+'BRL USD'!AH635</f>
        <v>4.921986513756953</v>
      </c>
      <c r="I415" s="642">
        <f>+RBOB!AJ635</f>
        <v>2.5912000000000002</v>
      </c>
      <c r="J415" s="618">
        <f t="shared" ref="J415:J422" si="282">+I415-0.25</f>
        <v>2.3412000000000002</v>
      </c>
      <c r="K415" s="618">
        <f t="shared" ref="K415:K422" si="283">(+J415*$K$30)/1000</f>
        <v>0.61847948640000017</v>
      </c>
      <c r="L415" s="618">
        <f t="shared" ref="L415:L422" si="284">((75/H415)+10)/1000</f>
        <v>2.523775E-2</v>
      </c>
      <c r="M415" s="619">
        <f t="shared" ref="M415:M422" si="285">+K415+L415</f>
        <v>0.64371723640000011</v>
      </c>
      <c r="N415" s="619">
        <f t="shared" ref="N415:N422" si="286">+M415*H415</f>
        <v>3.1683675562336968</v>
      </c>
      <c r="O415" s="619">
        <f t="shared" ref="O415:O422" si="287">+N415-C415</f>
        <v>0.23836755623369665</v>
      </c>
      <c r="P415" s="641">
        <f t="shared" ref="P415:P422" si="288">(1-(+N415/C415))*100</f>
        <v>-8.1354114755527895</v>
      </c>
    </row>
    <row r="416" spans="2:16" ht="14.25">
      <c r="B416" s="95">
        <v>45174</v>
      </c>
      <c r="C416" s="607">
        <v>2.93</v>
      </c>
      <c r="H416" s="642">
        <f>+'BRL USD'!AH636</f>
        <v>4.9699</v>
      </c>
      <c r="I416" s="642">
        <f>+RBOB!AJ636</f>
        <v>2.581</v>
      </c>
      <c r="J416" s="618">
        <f t="shared" si="282"/>
        <v>2.331</v>
      </c>
      <c r="K416" s="618">
        <f t="shared" si="283"/>
        <v>0.61578493200000006</v>
      </c>
      <c r="L416" s="618">
        <f t="shared" si="284"/>
        <v>2.5090846898327933E-2</v>
      </c>
      <c r="M416" s="619">
        <f t="shared" si="285"/>
        <v>0.64087577889832803</v>
      </c>
      <c r="N416" s="619">
        <f t="shared" si="286"/>
        <v>3.1850885335468004</v>
      </c>
      <c r="O416" s="619">
        <f t="shared" si="287"/>
        <v>0.25508853354680028</v>
      </c>
      <c r="P416" s="641">
        <f t="shared" si="288"/>
        <v>-8.7060932951126269</v>
      </c>
    </row>
    <row r="417" spans="2:16" ht="14.25">
      <c r="B417" s="95">
        <v>45175</v>
      </c>
      <c r="C417" s="607">
        <v>2.93</v>
      </c>
      <c r="H417" s="642">
        <f>+'BRL USD'!AH637</f>
        <v>4.9756</v>
      </c>
      <c r="I417" s="642">
        <f>+RBOB!AJ637</f>
        <v>2.6013999999999999</v>
      </c>
      <c r="J417" s="618">
        <f t="shared" si="282"/>
        <v>2.3513999999999999</v>
      </c>
      <c r="K417" s="618">
        <f t="shared" si="283"/>
        <v>0.62117404080000005</v>
      </c>
      <c r="L417" s="618">
        <f t="shared" si="284"/>
        <v>2.5073558967762682E-2</v>
      </c>
      <c r="M417" s="619">
        <f t="shared" si="285"/>
        <v>0.64624759976776269</v>
      </c>
      <c r="N417" s="619">
        <f t="shared" si="286"/>
        <v>3.21546955740448</v>
      </c>
      <c r="O417" s="619">
        <f t="shared" si="287"/>
        <v>0.28546955740447988</v>
      </c>
      <c r="P417" s="641">
        <f t="shared" si="288"/>
        <v>-9.7429883073201218</v>
      </c>
    </row>
    <row r="418" spans="2:16" ht="14.25">
      <c r="B418" s="95">
        <v>45176</v>
      </c>
      <c r="C418" s="607">
        <v>2.93</v>
      </c>
      <c r="H418" s="642">
        <f>+'BRL USD'!AH638</f>
        <v>4.9756</v>
      </c>
      <c r="I418" s="642">
        <f>+RBOB!AJ638</f>
        <v>2.6230000000000002</v>
      </c>
      <c r="J418" s="618">
        <f t="shared" si="282"/>
        <v>2.3730000000000002</v>
      </c>
      <c r="K418" s="618">
        <f t="shared" si="283"/>
        <v>0.62688015600000013</v>
      </c>
      <c r="L418" s="618">
        <f t="shared" si="284"/>
        <v>2.5073558967762682E-2</v>
      </c>
      <c r="M418" s="619">
        <f t="shared" si="285"/>
        <v>0.65195371496776278</v>
      </c>
      <c r="N418" s="619">
        <f t="shared" si="286"/>
        <v>3.2438609041936006</v>
      </c>
      <c r="O418" s="619">
        <f t="shared" si="287"/>
        <v>0.31386090419360047</v>
      </c>
      <c r="P418" s="641">
        <f t="shared" si="288"/>
        <v>-10.711976252341305</v>
      </c>
    </row>
    <row r="419" spans="2:16" ht="14.25">
      <c r="B419" s="95">
        <v>45177</v>
      </c>
      <c r="C419" s="607">
        <v>2.93</v>
      </c>
      <c r="H419" s="642">
        <f>+'BRL USD'!AH639</f>
        <v>4.9828999999999999</v>
      </c>
      <c r="I419" s="642">
        <f>+RBOB!AJ639</f>
        <v>2.6537000000000002</v>
      </c>
      <c r="J419" s="618">
        <f t="shared" si="282"/>
        <v>2.4037000000000002</v>
      </c>
      <c r="K419" s="618">
        <f t="shared" si="283"/>
        <v>0.63499023640000007</v>
      </c>
      <c r="L419" s="618">
        <f t="shared" si="284"/>
        <v>2.5051476048084449E-2</v>
      </c>
      <c r="M419" s="619">
        <f t="shared" si="285"/>
        <v>0.66004171244808452</v>
      </c>
      <c r="N419" s="619">
        <f t="shared" si="286"/>
        <v>3.2889218489575605</v>
      </c>
      <c r="O419" s="619">
        <f t="shared" si="287"/>
        <v>0.3589218489575603</v>
      </c>
      <c r="P419" s="641">
        <f t="shared" si="288"/>
        <v>-12.249892455889434</v>
      </c>
    </row>
    <row r="420" spans="2:16" ht="14.25">
      <c r="B420" s="95">
        <v>45180</v>
      </c>
      <c r="C420" s="607">
        <v>2.93</v>
      </c>
      <c r="H420" s="642">
        <f>+'BRL USD'!AH640</f>
        <v>4.9499000000000004</v>
      </c>
      <c r="I420" s="642">
        <f>+RBOB!AJ640</f>
        <v>2.7187000000000001</v>
      </c>
      <c r="J420" s="618">
        <f t="shared" si="282"/>
        <v>2.4687000000000001</v>
      </c>
      <c r="K420" s="618">
        <f t="shared" si="283"/>
        <v>0.65216141640000014</v>
      </c>
      <c r="L420" s="618">
        <f t="shared" si="284"/>
        <v>2.5151821248914116E-2</v>
      </c>
      <c r="M420" s="619">
        <f t="shared" si="285"/>
        <v>0.67731323764891427</v>
      </c>
      <c r="N420" s="619">
        <f t="shared" si="286"/>
        <v>3.3526327950383612</v>
      </c>
      <c r="O420" s="619">
        <f t="shared" si="287"/>
        <v>0.42263279503836104</v>
      </c>
      <c r="P420" s="641">
        <f t="shared" si="288"/>
        <v>-14.424327475711983</v>
      </c>
    </row>
    <row r="421" spans="2:16" ht="14.25">
      <c r="B421" s="95">
        <v>45181</v>
      </c>
      <c r="C421" s="607">
        <v>2.93</v>
      </c>
      <c r="H421" s="642">
        <f>+'BRL USD'!AH641</f>
        <v>4.9499000000000004</v>
      </c>
      <c r="I421" s="642">
        <f>+RBOB!AJ641</f>
        <v>2.7279</v>
      </c>
      <c r="J421" s="618">
        <f t="shared" si="282"/>
        <v>2.4779</v>
      </c>
      <c r="K421" s="618">
        <f t="shared" si="283"/>
        <v>0.65459179880000007</v>
      </c>
      <c r="L421" s="618">
        <f t="shared" si="284"/>
        <v>2.5151821248914116E-2</v>
      </c>
      <c r="M421" s="619">
        <f t="shared" si="285"/>
        <v>0.6797436200489142</v>
      </c>
      <c r="N421" s="619">
        <f t="shared" si="286"/>
        <v>3.3646629448801209</v>
      </c>
      <c r="O421" s="619">
        <f t="shared" si="287"/>
        <v>0.43466294488012069</v>
      </c>
      <c r="P421" s="641">
        <f t="shared" si="288"/>
        <v>-14.834912794543364</v>
      </c>
    </row>
    <row r="422" spans="2:16" ht="14.25">
      <c r="B422" s="95">
        <v>45182</v>
      </c>
      <c r="C422" s="607">
        <v>2.93</v>
      </c>
      <c r="H422" s="642">
        <f>+'BRL USD'!AH642</f>
        <v>4.9165000000000001</v>
      </c>
      <c r="I422" s="642">
        <f>+RBOB!AJ642</f>
        <v>2.7383999999999999</v>
      </c>
      <c r="J422" s="618">
        <f t="shared" si="282"/>
        <v>2.4883999999999999</v>
      </c>
      <c r="K422" s="618">
        <f t="shared" si="283"/>
        <v>0.65736560480000006</v>
      </c>
      <c r="L422" s="618">
        <f t="shared" si="284"/>
        <v>2.5254754398454184E-2</v>
      </c>
      <c r="M422" s="619">
        <f t="shared" si="285"/>
        <v>0.68262035919845421</v>
      </c>
      <c r="N422" s="619">
        <f t="shared" si="286"/>
        <v>3.3561029959992004</v>
      </c>
      <c r="O422" s="619">
        <f t="shared" si="287"/>
        <v>0.42610299599920021</v>
      </c>
      <c r="P422" s="641">
        <f t="shared" si="288"/>
        <v>-14.54276436857338</v>
      </c>
    </row>
    <row r="423" spans="2:16" ht="14.25">
      <c r="B423" s="95">
        <v>45183</v>
      </c>
      <c r="C423" s="607">
        <v>2.93</v>
      </c>
      <c r="H423" s="642">
        <f>+'BRL USD'!AH643</f>
        <v>4.8745000000000003</v>
      </c>
      <c r="I423" s="642">
        <f>+RBOB!AJ643</f>
        <v>2.7427000000000001</v>
      </c>
      <c r="J423" s="618">
        <f t="shared" ref="J423:J432" si="289">+I423-0.25</f>
        <v>2.4927000000000001</v>
      </c>
      <c r="K423" s="618">
        <f t="shared" ref="K423:K432" si="290">(+J423*$K$30)/1000</f>
        <v>0.65850154440000008</v>
      </c>
      <c r="L423" s="618">
        <f t="shared" ref="L423:L432" si="291">((75/H423)+10)/1000</f>
        <v>2.5386193455739049E-2</v>
      </c>
      <c r="M423" s="619">
        <f t="shared" ref="M423:M432" si="292">+K423+L423</f>
        <v>0.68388773785573909</v>
      </c>
      <c r="N423" s="619">
        <f t="shared" ref="N423:N432" si="293">+M423*H423</f>
        <v>3.3336107781778002</v>
      </c>
      <c r="O423" s="619">
        <f t="shared" ref="O423:O432" si="294">+N423-C423</f>
        <v>0.4036107781778</v>
      </c>
      <c r="P423" s="641">
        <f t="shared" ref="P423:P432" si="295">(1-(+N423/C423))*100</f>
        <v>-13.775111883201374</v>
      </c>
    </row>
    <row r="424" spans="2:16" ht="14.25">
      <c r="B424" s="95">
        <v>45184</v>
      </c>
      <c r="C424" s="607">
        <v>2.93</v>
      </c>
      <c r="H424" s="642">
        <f>+'BRL USD'!AH644</f>
        <v>4.8682999999999996</v>
      </c>
      <c r="I424" s="642">
        <f>+RBOB!AJ644</f>
        <v>2.7081</v>
      </c>
      <c r="J424" s="618">
        <f t="shared" si="289"/>
        <v>2.4581</v>
      </c>
      <c r="K424" s="618">
        <f t="shared" si="290"/>
        <v>0.64936119319999996</v>
      </c>
      <c r="L424" s="618">
        <f t="shared" si="291"/>
        <v>2.5405788468253806E-2</v>
      </c>
      <c r="M424" s="619">
        <f t="shared" si="292"/>
        <v>0.67476698166825377</v>
      </c>
      <c r="N424" s="619">
        <f t="shared" si="293"/>
        <v>3.2849680968555597</v>
      </c>
      <c r="O424" s="619">
        <f t="shared" si="294"/>
        <v>0.35496809685555952</v>
      </c>
      <c r="P424" s="641">
        <f t="shared" si="295"/>
        <v>-12.114952111111243</v>
      </c>
    </row>
    <row r="425" spans="2:16" ht="14.25">
      <c r="B425" s="95">
        <v>45187</v>
      </c>
      <c r="C425" s="607">
        <v>2.93</v>
      </c>
      <c r="H425" s="642">
        <f>+'BRL USD'!AH645</f>
        <v>4.8529</v>
      </c>
      <c r="I425" s="642">
        <f>+RBOB!AJ645</f>
        <v>2.6979000000000002</v>
      </c>
      <c r="J425" s="618">
        <f t="shared" si="289"/>
        <v>2.4479000000000002</v>
      </c>
      <c r="K425" s="618">
        <f t="shared" si="290"/>
        <v>0.64666663880000008</v>
      </c>
      <c r="L425" s="618">
        <f t="shared" si="291"/>
        <v>2.5454676585134662E-2</v>
      </c>
      <c r="M425" s="619">
        <f t="shared" si="292"/>
        <v>0.67212131538513475</v>
      </c>
      <c r="N425" s="619">
        <f t="shared" si="293"/>
        <v>3.2617375314325203</v>
      </c>
      <c r="O425" s="619">
        <f t="shared" si="294"/>
        <v>0.33173753143252016</v>
      </c>
      <c r="P425" s="641">
        <f t="shared" si="295"/>
        <v>-11.322100048891471</v>
      </c>
    </row>
    <row r="426" spans="2:16" ht="14.25">
      <c r="B426" s="95">
        <v>45188</v>
      </c>
      <c r="C426" s="607">
        <v>2.93</v>
      </c>
      <c r="H426" s="642">
        <f>+'BRL USD'!AH646</f>
        <v>4.8569000000000004</v>
      </c>
      <c r="I426" s="642">
        <f>+RBOB!AJ646</f>
        <v>2.6581000000000001</v>
      </c>
      <c r="J426" s="618">
        <f t="shared" si="289"/>
        <v>2.4081000000000001</v>
      </c>
      <c r="K426" s="618">
        <f t="shared" si="290"/>
        <v>0.63615259320000006</v>
      </c>
      <c r="L426" s="618">
        <f t="shared" si="291"/>
        <v>2.5441948568016636E-2</v>
      </c>
      <c r="M426" s="619">
        <f t="shared" si="292"/>
        <v>0.66159454176801669</v>
      </c>
      <c r="N426" s="619">
        <f t="shared" si="293"/>
        <v>3.2132985299130805</v>
      </c>
      <c r="O426" s="619">
        <f t="shared" si="294"/>
        <v>0.28329852991308035</v>
      </c>
      <c r="P426" s="641">
        <f t="shared" si="295"/>
        <v>-9.668891805907176</v>
      </c>
    </row>
    <row r="427" spans="2:16" ht="14.25">
      <c r="B427" s="95">
        <v>45189</v>
      </c>
      <c r="C427" s="607">
        <v>2.93</v>
      </c>
      <c r="H427" s="642">
        <f>+'BRL USD'!AH647</f>
        <v>4.8487</v>
      </c>
      <c r="I427" s="642">
        <f>+RBOB!AJ647</f>
        <v>2.6192000000000002</v>
      </c>
      <c r="J427" s="618">
        <f t="shared" si="289"/>
        <v>2.3692000000000002</v>
      </c>
      <c r="K427" s="618">
        <f t="shared" si="290"/>
        <v>0.62587630240000014</v>
      </c>
      <c r="L427" s="618">
        <f t="shared" si="291"/>
        <v>2.5468063604677543E-2</v>
      </c>
      <c r="M427" s="619">
        <f t="shared" si="292"/>
        <v>0.65134436600467771</v>
      </c>
      <c r="N427" s="619">
        <f t="shared" si="293"/>
        <v>3.1581734274468807</v>
      </c>
      <c r="O427" s="619">
        <f t="shared" si="294"/>
        <v>0.22817342744688052</v>
      </c>
      <c r="P427" s="641">
        <f t="shared" si="295"/>
        <v>-7.7874889913611023</v>
      </c>
    </row>
    <row r="428" spans="2:16" ht="14.25">
      <c r="B428" s="95">
        <v>45190</v>
      </c>
      <c r="C428" s="607">
        <v>2.93</v>
      </c>
      <c r="H428" s="642">
        <f>+'BRL USD'!AH648</f>
        <v>4.9222999999999999</v>
      </c>
      <c r="I428" s="642">
        <f>+RBOB!AJ648</f>
        <v>2.6198999999999999</v>
      </c>
      <c r="J428" s="618">
        <f t="shared" si="289"/>
        <v>2.3698999999999999</v>
      </c>
      <c r="K428" s="618">
        <f t="shared" si="290"/>
        <v>0.62606122279999998</v>
      </c>
      <c r="L428" s="618">
        <f t="shared" si="291"/>
        <v>2.5236779554273413E-2</v>
      </c>
      <c r="M428" s="619">
        <f t="shared" si="292"/>
        <v>0.65129800235427338</v>
      </c>
      <c r="N428" s="619">
        <f t="shared" si="293"/>
        <v>3.2058841569884398</v>
      </c>
      <c r="O428" s="619">
        <f t="shared" si="294"/>
        <v>0.2758841569884396</v>
      </c>
      <c r="P428" s="641">
        <f t="shared" si="295"/>
        <v>-9.415841535441615</v>
      </c>
    </row>
    <row r="429" spans="2:16" ht="14.25">
      <c r="B429" s="95">
        <v>45191</v>
      </c>
      <c r="C429" s="607">
        <v>2.93</v>
      </c>
      <c r="H429" s="642">
        <f>+'BRL USD'!AH649</f>
        <v>4.9124999999999996</v>
      </c>
      <c r="I429" s="642">
        <f>+RBOB!AJ649</f>
        <v>2.5617999999999999</v>
      </c>
      <c r="J429" s="618">
        <f t="shared" si="289"/>
        <v>2.3117999999999999</v>
      </c>
      <c r="K429" s="618">
        <f t="shared" si="290"/>
        <v>0.61071282960000006</v>
      </c>
      <c r="L429" s="618">
        <f t="shared" si="291"/>
        <v>2.5267175572519087E-2</v>
      </c>
      <c r="M429" s="619">
        <f t="shared" si="292"/>
        <v>0.63598000517251918</v>
      </c>
      <c r="N429" s="619">
        <f t="shared" si="293"/>
        <v>3.1242517754100003</v>
      </c>
      <c r="O429" s="619">
        <f t="shared" si="294"/>
        <v>0.19425177541000016</v>
      </c>
      <c r="P429" s="641">
        <f t="shared" si="295"/>
        <v>-6.6297534269624592</v>
      </c>
    </row>
    <row r="430" spans="2:16" ht="14.25">
      <c r="B430" s="95">
        <v>45194</v>
      </c>
      <c r="C430" s="607">
        <v>2.93</v>
      </c>
      <c r="H430" s="642">
        <f>+'BRL USD'!AH650</f>
        <v>4.96</v>
      </c>
      <c r="I430" s="642">
        <f>+RBOB!AJ650</f>
        <v>2.5438999999999998</v>
      </c>
      <c r="J430" s="618">
        <f t="shared" si="289"/>
        <v>2.2938999999999998</v>
      </c>
      <c r="K430" s="618">
        <f t="shared" si="290"/>
        <v>0.60598415080000012</v>
      </c>
      <c r="L430" s="618">
        <f t="shared" si="291"/>
        <v>2.5120967741935483E-2</v>
      </c>
      <c r="M430" s="619">
        <f t="shared" si="292"/>
        <v>0.63110511854193563</v>
      </c>
      <c r="N430" s="619">
        <f t="shared" si="293"/>
        <v>3.1302813879680005</v>
      </c>
      <c r="O430" s="619">
        <f t="shared" si="294"/>
        <v>0.20028138796800032</v>
      </c>
      <c r="P430" s="641">
        <f t="shared" si="295"/>
        <v>-6.8355422514675857</v>
      </c>
    </row>
    <row r="431" spans="2:16" ht="14.25">
      <c r="B431" s="95">
        <v>45195</v>
      </c>
      <c r="C431" s="607">
        <v>2.93</v>
      </c>
      <c r="H431" s="642">
        <f>+'BRL USD'!AH651</f>
        <v>4.9710999999999999</v>
      </c>
      <c r="I431" s="642">
        <f>+RBOB!AJ651</f>
        <v>2.5621999999999998</v>
      </c>
      <c r="J431" s="618">
        <f t="shared" si="289"/>
        <v>2.3121999999999998</v>
      </c>
      <c r="K431" s="618">
        <f t="shared" si="290"/>
        <v>0.61081849839999991</v>
      </c>
      <c r="L431" s="618">
        <f t="shared" si="291"/>
        <v>2.5087204039347426E-2</v>
      </c>
      <c r="M431" s="619">
        <f t="shared" si="292"/>
        <v>0.6359057024393473</v>
      </c>
      <c r="N431" s="619">
        <f t="shared" si="293"/>
        <v>3.1611508373962391</v>
      </c>
      <c r="O431" s="619">
        <f t="shared" si="294"/>
        <v>0.23115083739623898</v>
      </c>
      <c r="P431" s="641">
        <f t="shared" si="295"/>
        <v>-7.8891070783699391</v>
      </c>
    </row>
    <row r="432" spans="2:16" ht="14.25">
      <c r="B432" s="95">
        <v>45196</v>
      </c>
      <c r="C432" s="607">
        <v>2.93</v>
      </c>
      <c r="H432" s="642">
        <f>+'BRL USD'!AH652</f>
        <v>5.0282999999999998</v>
      </c>
      <c r="I432" s="642">
        <f>+RBOB!AJ652</f>
        <v>2.5985999999999998</v>
      </c>
      <c r="J432" s="618">
        <f t="shared" si="289"/>
        <v>2.3485999999999998</v>
      </c>
      <c r="K432" s="618">
        <f t="shared" si="290"/>
        <v>0.62043435920000001</v>
      </c>
      <c r="L432" s="618">
        <f t="shared" si="291"/>
        <v>2.4915577829485117E-2</v>
      </c>
      <c r="M432" s="619">
        <f t="shared" si="292"/>
        <v>0.64534993702948518</v>
      </c>
      <c r="N432" s="619">
        <f t="shared" si="293"/>
        <v>3.2450130883653601</v>
      </c>
      <c r="O432" s="619">
        <f t="shared" si="294"/>
        <v>0.31501308836535991</v>
      </c>
      <c r="P432" s="641">
        <f t="shared" si="295"/>
        <v>-10.751299944210224</v>
      </c>
    </row>
    <row r="433" spans="1:16" ht="14.25">
      <c r="B433" s="95">
        <v>45197</v>
      </c>
      <c r="C433" s="607">
        <v>2.93</v>
      </c>
      <c r="H433" s="642">
        <f>+'BRL USD'!AH653</f>
        <v>5.0468999999999999</v>
      </c>
      <c r="I433" s="642">
        <f>+RBOB!AJ653</f>
        <v>2.5053000000000001</v>
      </c>
      <c r="J433" s="618">
        <f t="shared" ref="J433:J434" si="296">+I433-0.25</f>
        <v>2.2553000000000001</v>
      </c>
      <c r="K433" s="618">
        <f t="shared" ref="K433:K434" si="297">(+J433*$K$30)/1000</f>
        <v>0.59578711160000009</v>
      </c>
      <c r="L433" s="618">
        <f t="shared" ref="L433:L434" si="298">((75/H433)+10)/1000</f>
        <v>2.4860607501634668E-2</v>
      </c>
      <c r="M433" s="619">
        <f t="shared" ref="M433:M434" si="299">+K433+L433</f>
        <v>0.62064771910163474</v>
      </c>
      <c r="N433" s="619">
        <f t="shared" ref="N433:N434" si="300">+M433*H433</f>
        <v>3.1323469735340406</v>
      </c>
      <c r="O433" s="619">
        <f t="shared" ref="O433:O434" si="301">+N433-C433</f>
        <v>0.20234697353404041</v>
      </c>
      <c r="P433" s="641">
        <f t="shared" ref="P433:P434" si="302">(1-(+N433/C433))*100</f>
        <v>-6.9060400523563326</v>
      </c>
    </row>
    <row r="434" spans="1:16" ht="14.25">
      <c r="B434" s="95">
        <v>45198</v>
      </c>
      <c r="C434" s="607">
        <v>2.93</v>
      </c>
      <c r="H434" s="642">
        <f>+'BRL USD'!AH654</f>
        <v>5.0069999999999997</v>
      </c>
      <c r="I434" s="642">
        <f>+RBOB!AJ654</f>
        <v>2.4399000000000002</v>
      </c>
      <c r="J434" s="618">
        <f t="shared" si="296"/>
        <v>2.1899000000000002</v>
      </c>
      <c r="K434" s="618">
        <f t="shared" si="297"/>
        <v>0.57851026280000006</v>
      </c>
      <c r="L434" s="618">
        <f t="shared" si="298"/>
        <v>2.4979029358897543E-2</v>
      </c>
      <c r="M434" s="619">
        <f t="shared" si="299"/>
        <v>0.60348929215889757</v>
      </c>
      <c r="N434" s="619">
        <f t="shared" si="300"/>
        <v>3.0216708858395998</v>
      </c>
      <c r="O434" s="619">
        <f t="shared" si="301"/>
        <v>9.1670885839599592E-2</v>
      </c>
      <c r="P434" s="641">
        <f t="shared" si="302"/>
        <v>-3.1286991754129634</v>
      </c>
    </row>
    <row r="435" spans="1:16" ht="14.25">
      <c r="B435" s="95">
        <v>45201</v>
      </c>
      <c r="C435" s="607">
        <v>2.93</v>
      </c>
      <c r="H435" s="642">
        <f>+'BRL USD'!AI655</f>
        <v>5.0673000000000004</v>
      </c>
      <c r="I435" s="642">
        <f>+RBOB!AK655</f>
        <v>2.4121999999999999</v>
      </c>
      <c r="J435" s="618">
        <f t="shared" ref="J435" si="303">+I435-0.25</f>
        <v>2.1621999999999999</v>
      </c>
      <c r="K435" s="618">
        <f t="shared" ref="K435" si="304">(+J435*$K$30)/1000</f>
        <v>0.57119269840000009</v>
      </c>
      <c r="L435" s="618">
        <f t="shared" ref="L435" si="305">((75/H435)+10)/1000</f>
        <v>2.4800781481262208E-2</v>
      </c>
      <c r="M435" s="619">
        <f t="shared" ref="M435" si="306">+K435+L435</f>
        <v>0.59599347988126228</v>
      </c>
      <c r="N435" s="619">
        <f t="shared" ref="N435" si="307">+M435*H435</f>
        <v>3.0200777606023204</v>
      </c>
      <c r="O435" s="619">
        <f t="shared" ref="O435" si="308">+N435-C435</f>
        <v>9.00777606023202E-2</v>
      </c>
      <c r="P435" s="641">
        <f t="shared" ref="P435" si="309">(1-(+N435/C435))*100</f>
        <v>-3.0743263004204824</v>
      </c>
    </row>
    <row r="436" spans="1:16" ht="14.25">
      <c r="B436" s="95">
        <v>45202</v>
      </c>
      <c r="C436" s="607">
        <v>2.93</v>
      </c>
      <c r="H436" s="642">
        <f>+'BRL USD'!AI656</f>
        <v>5.1093999999999999</v>
      </c>
      <c r="I436" s="642">
        <f>+RBOB!AK656</f>
        <v>2.3601000000000001</v>
      </c>
      <c r="J436" s="618">
        <f t="shared" ref="J436:J438" si="310">+I436-0.25</f>
        <v>2.1101000000000001</v>
      </c>
      <c r="K436" s="618">
        <f t="shared" ref="K436:K438" si="311">(+J436*$K$30)/1000</f>
        <v>0.5574293372000001</v>
      </c>
      <c r="L436" s="618">
        <f t="shared" ref="L436:L438" si="312">((75/H436)+10)/1000</f>
        <v>2.4678827259560811E-2</v>
      </c>
      <c r="M436" s="619">
        <f t="shared" ref="M436:M438" si="313">+K436+L436</f>
        <v>0.58210816445956093</v>
      </c>
      <c r="N436" s="619">
        <f t="shared" ref="N436:N438" si="314">+M436*H436</f>
        <v>2.9742234554896805</v>
      </c>
      <c r="O436" s="619">
        <f t="shared" ref="O436:O438" si="315">+N436-C436</f>
        <v>4.4223455489680319E-2</v>
      </c>
      <c r="P436" s="641">
        <f t="shared" ref="P436:P438" si="316">(1-(+N436/C436))*100</f>
        <v>-1.5093329518662157</v>
      </c>
    </row>
    <row r="437" spans="1:16" ht="14.25">
      <c r="B437" s="95">
        <v>45203</v>
      </c>
      <c r="C437" s="607">
        <v>2.93</v>
      </c>
      <c r="H437" s="642">
        <f>+'BRL USD'!AI657</f>
        <v>5.1520000000000001</v>
      </c>
      <c r="I437" s="642">
        <f>+RBOB!AK657</f>
        <v>2.198</v>
      </c>
      <c r="J437" s="618">
        <f t="shared" si="310"/>
        <v>1.948</v>
      </c>
      <c r="K437" s="618">
        <f t="shared" si="311"/>
        <v>0.51460705600000001</v>
      </c>
      <c r="L437" s="618">
        <f t="shared" si="312"/>
        <v>2.4557453416149067E-2</v>
      </c>
      <c r="M437" s="619">
        <f t="shared" si="313"/>
        <v>0.53916450941614902</v>
      </c>
      <c r="N437" s="619">
        <f t="shared" si="314"/>
        <v>2.7777755525119998</v>
      </c>
      <c r="O437" s="619">
        <f t="shared" si="315"/>
        <v>-0.15222444748800035</v>
      </c>
      <c r="P437" s="641">
        <f t="shared" si="316"/>
        <v>5.1953736344027446</v>
      </c>
    </row>
    <row r="438" spans="1:16" ht="14.25">
      <c r="B438" s="95">
        <v>45204</v>
      </c>
      <c r="C438" s="607">
        <v>2.93</v>
      </c>
      <c r="H438" s="642">
        <f>+'BRL USD'!AI658</f>
        <v>5.186721991701245</v>
      </c>
      <c r="I438" s="642">
        <f>+RBOB!AK658</f>
        <v>2.1890000000000001</v>
      </c>
      <c r="J438" s="618">
        <f t="shared" si="310"/>
        <v>1.9390000000000001</v>
      </c>
      <c r="K438" s="618">
        <f t="shared" si="311"/>
        <v>0.512229508</v>
      </c>
      <c r="L438" s="618">
        <f t="shared" si="312"/>
        <v>2.4460000000000003E-2</v>
      </c>
      <c r="M438" s="619">
        <f t="shared" si="313"/>
        <v>0.53668950800000004</v>
      </c>
      <c r="N438" s="619">
        <f t="shared" si="314"/>
        <v>2.7836592738589214</v>
      </c>
      <c r="O438" s="619">
        <f t="shared" si="315"/>
        <v>-0.14634072614107874</v>
      </c>
      <c r="P438" s="641">
        <f t="shared" si="316"/>
        <v>4.9945640321187312</v>
      </c>
    </row>
    <row r="439" spans="1:16" ht="14.25">
      <c r="B439" s="95">
        <v>45205</v>
      </c>
      <c r="C439" s="607">
        <v>2.93</v>
      </c>
      <c r="H439" s="642">
        <f>+'BRL USD'!AI659</f>
        <v>5.1912000000000003</v>
      </c>
      <c r="I439" s="642">
        <f>+RBOB!AK659</f>
        <v>2.1922000000000001</v>
      </c>
      <c r="J439" s="618">
        <f t="shared" ref="J439:J440" si="317">+I439-0.25</f>
        <v>1.9422000000000001</v>
      </c>
      <c r="K439" s="618">
        <f t="shared" ref="K439:K440" si="318">(+J439*$K$30)/1000</f>
        <v>0.5130748584</v>
      </c>
      <c r="L439" s="618">
        <f t="shared" ref="L439:L440" si="319">((75/H439)+10)/1000</f>
        <v>2.4447526583448911E-2</v>
      </c>
      <c r="M439" s="619">
        <f t="shared" ref="M439:M440" si="320">+K439+L439</f>
        <v>0.53752238498344895</v>
      </c>
      <c r="N439" s="619">
        <f t="shared" ref="N439:N440" si="321">+M439*H439</f>
        <v>2.7903862049260804</v>
      </c>
      <c r="O439" s="619">
        <f t="shared" ref="O439:O440" si="322">+N439-C439</f>
        <v>-0.1396137950739198</v>
      </c>
      <c r="P439" s="641">
        <f t="shared" ref="P439:P440" si="323">(1-(+N439/C439))*100</f>
        <v>4.7649759410894106</v>
      </c>
    </row>
    <row r="440" spans="1:16" ht="14.25">
      <c r="B440" s="95">
        <v>45208</v>
      </c>
      <c r="C440" s="607">
        <v>2.93</v>
      </c>
      <c r="H440" s="642">
        <f>+'BRL USD'!AI660</f>
        <v>5.1660000000000004</v>
      </c>
      <c r="I440" s="642">
        <f>+RBOB!AK660</f>
        <v>2.2381000000000002</v>
      </c>
      <c r="J440" s="618">
        <f t="shared" si="317"/>
        <v>1.9881000000000002</v>
      </c>
      <c r="K440" s="618">
        <f t="shared" si="318"/>
        <v>0.52520035320000014</v>
      </c>
      <c r="L440" s="618">
        <f t="shared" si="319"/>
        <v>2.4518002322880369E-2</v>
      </c>
      <c r="M440" s="619">
        <f t="shared" si="320"/>
        <v>0.54971835552288051</v>
      </c>
      <c r="N440" s="619">
        <f t="shared" si="321"/>
        <v>2.839845024631201</v>
      </c>
      <c r="O440" s="619">
        <f t="shared" si="322"/>
        <v>-9.0154975368799128E-2</v>
      </c>
      <c r="P440" s="641">
        <f t="shared" si="323"/>
        <v>3.0769616166825609</v>
      </c>
    </row>
    <row r="441" spans="1:16" ht="14.25">
      <c r="B441" s="95">
        <v>45209</v>
      </c>
      <c r="C441" s="607">
        <v>2.93</v>
      </c>
      <c r="H441" s="642">
        <f>+'BRL USD'!AI661</f>
        <v>5.0856000000000003</v>
      </c>
      <c r="I441" s="642">
        <f>+RBOB!AK661</f>
        <v>2.2584</v>
      </c>
      <c r="J441" s="618">
        <f t="shared" ref="J441:J448" si="324">+I441-0.25</f>
        <v>2.0084</v>
      </c>
      <c r="K441" s="618">
        <f t="shared" ref="K441:K448" si="325">(+J441*$K$30)/1000</f>
        <v>0.53056304480000005</v>
      </c>
      <c r="L441" s="618">
        <f t="shared" ref="L441:L448" si="326">((75/H441)+10)/1000</f>
        <v>2.4747522416234069E-2</v>
      </c>
      <c r="M441" s="619">
        <f t="shared" ref="M441:M448" si="327">+K441+L441</f>
        <v>0.55531056721623417</v>
      </c>
      <c r="N441" s="619">
        <f t="shared" ref="N441:N448" si="328">+M441*H441</f>
        <v>2.8240874206348807</v>
      </c>
      <c r="O441" s="619">
        <f t="shared" ref="O441:O448" si="329">+N441-C441</f>
        <v>-0.10591257936511944</v>
      </c>
      <c r="P441" s="641">
        <f t="shared" ref="P441:P448" si="330">(1-(+N441/C441))*100</f>
        <v>3.6147638008573235</v>
      </c>
    </row>
    <row r="442" spans="1:16" ht="14.25">
      <c r="B442" s="95">
        <v>45210</v>
      </c>
      <c r="C442" s="607">
        <v>2.93</v>
      </c>
      <c r="H442" s="642">
        <f>+'BRL USD'!AI662</f>
        <v>5.0490000000000004</v>
      </c>
      <c r="I442" s="642">
        <f>+RBOB!AK662</f>
        <v>2.2101000000000002</v>
      </c>
      <c r="J442" s="618">
        <f t="shared" si="324"/>
        <v>1.9601000000000002</v>
      </c>
      <c r="K442" s="618">
        <f t="shared" si="325"/>
        <v>0.51780353720000005</v>
      </c>
      <c r="L442" s="618">
        <f t="shared" si="326"/>
        <v>2.4854426619132501E-2</v>
      </c>
      <c r="M442" s="619">
        <f t="shared" si="327"/>
        <v>0.54265796381913256</v>
      </c>
      <c r="N442" s="619">
        <f t="shared" si="328"/>
        <v>2.7398800593228003</v>
      </c>
      <c r="O442" s="619">
        <f t="shared" si="329"/>
        <v>-0.19011994067719984</v>
      </c>
      <c r="P442" s="641">
        <f t="shared" si="330"/>
        <v>6.4887351766962365</v>
      </c>
    </row>
    <row r="443" spans="1:16" ht="14.25">
      <c r="B443" s="95">
        <v>45211</v>
      </c>
      <c r="C443" s="607">
        <v>2.93</v>
      </c>
      <c r="H443" s="642">
        <f>+'BRL USD'!AI663</f>
        <v>5.0490000000000004</v>
      </c>
      <c r="I443" s="642">
        <f>+RBOB!AK663</f>
        <v>2.165</v>
      </c>
      <c r="J443" s="618">
        <f t="shared" si="324"/>
        <v>1.915</v>
      </c>
      <c r="K443" s="618">
        <f t="shared" si="325"/>
        <v>0.50588938000000006</v>
      </c>
      <c r="L443" s="618">
        <f t="shared" si="326"/>
        <v>2.4854426619132501E-2</v>
      </c>
      <c r="M443" s="619">
        <f t="shared" si="327"/>
        <v>0.53074380661913256</v>
      </c>
      <c r="N443" s="619">
        <f t="shared" si="328"/>
        <v>2.6797254796200005</v>
      </c>
      <c r="O443" s="619">
        <f t="shared" si="329"/>
        <v>-0.25027452037999964</v>
      </c>
      <c r="P443" s="641">
        <f t="shared" si="330"/>
        <v>8.5417925044368523</v>
      </c>
    </row>
    <row r="444" spans="1:16" ht="14.25">
      <c r="B444" s="95">
        <v>45212</v>
      </c>
      <c r="C444" s="607">
        <v>2.93</v>
      </c>
      <c r="H444" s="642">
        <f>+'BRL USD'!AI664</f>
        <v>5.0618999999999996</v>
      </c>
      <c r="I444" s="642">
        <f>+RBOB!AK664</f>
        <v>2.2652999999999999</v>
      </c>
      <c r="J444" s="618">
        <f t="shared" si="324"/>
        <v>2.0152999999999999</v>
      </c>
      <c r="K444" s="618">
        <f t="shared" si="325"/>
        <v>0.53238583159999997</v>
      </c>
      <c r="L444" s="618">
        <f t="shared" si="326"/>
        <v>2.4816570852841821E-2</v>
      </c>
      <c r="M444" s="619">
        <f t="shared" si="327"/>
        <v>0.55720240245284181</v>
      </c>
      <c r="N444" s="619">
        <f t="shared" si="328"/>
        <v>2.8205028409760398</v>
      </c>
      <c r="O444" s="619">
        <f t="shared" si="329"/>
        <v>-0.1094971590239604</v>
      </c>
      <c r="P444" s="641">
        <f t="shared" si="330"/>
        <v>3.7371044035481416</v>
      </c>
    </row>
    <row r="445" spans="1:16" ht="14.25">
      <c r="B445" s="95">
        <v>45215</v>
      </c>
      <c r="C445" s="607">
        <v>2.93</v>
      </c>
      <c r="H445" s="642">
        <f>+'BRL USD'!AI665</f>
        <v>5.0612000000000004</v>
      </c>
      <c r="I445" s="642">
        <f>+RBOB!AK665</f>
        <v>2.2730000000000001</v>
      </c>
      <c r="J445" s="618">
        <f t="shared" si="324"/>
        <v>2.0230000000000001</v>
      </c>
      <c r="K445" s="618">
        <f t="shared" si="325"/>
        <v>0.53441995600000003</v>
      </c>
      <c r="L445" s="618">
        <f t="shared" si="326"/>
        <v>2.4818620090097211E-2</v>
      </c>
      <c r="M445" s="619">
        <f t="shared" si="327"/>
        <v>0.55923857609009719</v>
      </c>
      <c r="N445" s="619">
        <f t="shared" si="328"/>
        <v>2.8304182813072001</v>
      </c>
      <c r="O445" s="619">
        <f t="shared" si="329"/>
        <v>-9.9581718692800081E-2</v>
      </c>
      <c r="P445" s="641">
        <f t="shared" si="330"/>
        <v>3.3986934707440297</v>
      </c>
    </row>
    <row r="446" spans="1:16" ht="14.25">
      <c r="B446" s="95">
        <v>45216</v>
      </c>
      <c r="C446" s="607">
        <v>2.93</v>
      </c>
      <c r="H446" s="642">
        <f>+'BRL USD'!AI666</f>
        <v>5.0377999999999998</v>
      </c>
      <c r="I446" s="642">
        <f>+RBOB!AK666</f>
        <v>2.2845</v>
      </c>
      <c r="J446" s="618">
        <f t="shared" si="324"/>
        <v>2.0345</v>
      </c>
      <c r="K446" s="618">
        <f t="shared" si="325"/>
        <v>0.53745793399999997</v>
      </c>
      <c r="L446" s="618">
        <f t="shared" si="326"/>
        <v>2.4887450871412125E-2</v>
      </c>
      <c r="M446" s="619">
        <f t="shared" si="327"/>
        <v>0.56234538487141206</v>
      </c>
      <c r="N446" s="619">
        <f t="shared" si="328"/>
        <v>2.8329835799051994</v>
      </c>
      <c r="O446" s="619">
        <f t="shared" si="329"/>
        <v>-9.7016420094800715E-2</v>
      </c>
      <c r="P446" s="641">
        <f t="shared" si="330"/>
        <v>3.3111406175699853</v>
      </c>
    </row>
    <row r="447" spans="1:16" ht="14.25">
      <c r="B447" s="95">
        <v>45217</v>
      </c>
      <c r="C447" s="607">
        <v>2.93</v>
      </c>
      <c r="H447" s="642">
        <f>+'BRL USD'!AI667</f>
        <v>5.0561999999999996</v>
      </c>
      <c r="I447" s="642">
        <f>+RBOB!AK667</f>
        <v>2.3534999999999999</v>
      </c>
      <c r="J447" s="618">
        <f t="shared" si="324"/>
        <v>2.1034999999999999</v>
      </c>
      <c r="K447" s="618">
        <f t="shared" si="325"/>
        <v>0.55568580200000006</v>
      </c>
      <c r="L447" s="618">
        <f t="shared" si="326"/>
        <v>2.483327400023733E-2</v>
      </c>
      <c r="M447" s="619">
        <f t="shared" si="327"/>
        <v>0.58051907600023744</v>
      </c>
      <c r="N447" s="619">
        <f t="shared" si="328"/>
        <v>2.9352205520724004</v>
      </c>
      <c r="O447" s="619">
        <f t="shared" si="329"/>
        <v>5.2205520724002419E-3</v>
      </c>
      <c r="P447" s="641">
        <f t="shared" si="330"/>
        <v>-0.17817583864847553</v>
      </c>
    </row>
    <row r="448" spans="1:16" ht="14.25">
      <c r="A448" s="607">
        <f>2.93/5.05</f>
        <v>0.58019801980198027</v>
      </c>
      <c r="B448" s="95">
        <v>45218</v>
      </c>
      <c r="C448" s="607">
        <v>2.93</v>
      </c>
      <c r="H448" s="642">
        <f>+'BRL USD'!AI668</f>
        <v>5.0533999999999999</v>
      </c>
      <c r="I448" s="642">
        <f>+RBOB!AK668</f>
        <v>2.3616999999999999</v>
      </c>
      <c r="J448" s="618">
        <f t="shared" si="324"/>
        <v>2.1116999999999999</v>
      </c>
      <c r="K448" s="618">
        <f t="shared" si="325"/>
        <v>0.55785201240000004</v>
      </c>
      <c r="L448" s="618">
        <f t="shared" si="326"/>
        <v>2.4841492856294771E-2</v>
      </c>
      <c r="M448" s="619">
        <f t="shared" si="327"/>
        <v>0.58269350525629482</v>
      </c>
      <c r="N448" s="619">
        <f t="shared" si="328"/>
        <v>2.9445833594621602</v>
      </c>
      <c r="O448" s="619">
        <f t="shared" si="329"/>
        <v>1.458335946216005E-2</v>
      </c>
      <c r="P448" s="641">
        <f t="shared" si="330"/>
        <v>-0.4977255789133217</v>
      </c>
    </row>
    <row r="449" spans="2:20" ht="14.25">
      <c r="B449" s="95">
        <v>45219</v>
      </c>
      <c r="C449" s="607">
        <v>2.93</v>
      </c>
      <c r="H449" s="642">
        <f>+'BRL USD'!AI669</f>
        <v>5.0522</v>
      </c>
      <c r="I449" s="642">
        <f>+RBOB!AK669</f>
        <v>2.3736000000000002</v>
      </c>
      <c r="J449" s="618">
        <f t="shared" ref="J449:J457" si="331">+I449-0.25</f>
        <v>2.1236000000000002</v>
      </c>
      <c r="K449" s="618">
        <f t="shared" ref="K449:K457" si="332">(+J449*$K$30)/1000</f>
        <v>0.56099565920000005</v>
      </c>
      <c r="L449" s="618">
        <f t="shared" ref="L449:L457" si="333">((75/H449)+10)/1000</f>
        <v>2.484501801195519E-2</v>
      </c>
      <c r="M449" s="619">
        <f t="shared" ref="M449:M457" si="334">+K449+L449</f>
        <v>0.58584067721195521</v>
      </c>
      <c r="N449" s="619">
        <f t="shared" ref="N449:N457" si="335">+M449*H449</f>
        <v>2.9597842694102403</v>
      </c>
      <c r="O449" s="619">
        <f t="shared" ref="O449:O457" si="336">+N449-C449</f>
        <v>2.978426941024015E-2</v>
      </c>
      <c r="P449" s="641">
        <f t="shared" ref="P449:P457" si="337">(1-(+N449/C449))*100</f>
        <v>-1.0165279662198046</v>
      </c>
      <c r="T449" s="607">
        <v>15000</v>
      </c>
    </row>
    <row r="450" spans="2:20" ht="14.25">
      <c r="B450" s="95">
        <v>45222</v>
      </c>
      <c r="C450" s="607">
        <v>2.81</v>
      </c>
      <c r="H450" s="642">
        <f>+'BRL USD'!AI670</f>
        <v>5.0157999999999996</v>
      </c>
      <c r="I450" s="642">
        <f>+RBOB!AK670</f>
        <v>2.3285</v>
      </c>
      <c r="J450" s="618">
        <f t="shared" si="331"/>
        <v>2.0785</v>
      </c>
      <c r="K450" s="618">
        <f t="shared" si="332"/>
        <v>0.54908150200000005</v>
      </c>
      <c r="L450" s="618">
        <f t="shared" si="333"/>
        <v>2.495274931217353E-2</v>
      </c>
      <c r="M450" s="619">
        <f t="shared" si="334"/>
        <v>0.57403425131217356</v>
      </c>
      <c r="N450" s="619">
        <f t="shared" si="335"/>
        <v>2.8792409977315998</v>
      </c>
      <c r="O450" s="619">
        <f t="shared" si="336"/>
        <v>6.9240997731599752E-2</v>
      </c>
      <c r="P450" s="641">
        <f t="shared" si="337"/>
        <v>-2.4640924459643943</v>
      </c>
      <c r="T450" s="607">
        <f>15000*3%</f>
        <v>450</v>
      </c>
    </row>
    <row r="451" spans="2:20" ht="14.25">
      <c r="B451" s="95">
        <v>45223</v>
      </c>
      <c r="C451" s="607">
        <v>2.81</v>
      </c>
      <c r="H451" s="642">
        <f>+'BRL USD'!AI671</f>
        <v>5.0058999999999996</v>
      </c>
      <c r="I451" s="642">
        <f>+RBOB!AK671</f>
        <v>2.2675999999999998</v>
      </c>
      <c r="J451" s="618">
        <f t="shared" si="331"/>
        <v>2.0175999999999998</v>
      </c>
      <c r="K451" s="618">
        <f t="shared" si="332"/>
        <v>0.53299342720000009</v>
      </c>
      <c r="L451" s="618">
        <f t="shared" si="333"/>
        <v>2.4982320861383571E-2</v>
      </c>
      <c r="M451" s="619">
        <f t="shared" si="334"/>
        <v>0.55797574806138361</v>
      </c>
      <c r="N451" s="619">
        <f t="shared" si="335"/>
        <v>2.7931707972204798</v>
      </c>
      <c r="O451" s="619">
        <f t="shared" si="336"/>
        <v>-1.6829202779520269E-2</v>
      </c>
      <c r="P451" s="641">
        <f t="shared" si="337"/>
        <v>0.59890401350606304</v>
      </c>
      <c r="T451" s="607">
        <v>48</v>
      </c>
    </row>
    <row r="452" spans="2:20" ht="14.25">
      <c r="B452" s="95">
        <v>45224</v>
      </c>
      <c r="C452" s="607">
        <v>2.81</v>
      </c>
      <c r="H452" s="642">
        <f>+'BRL USD'!AI672</f>
        <v>4.9974999999999996</v>
      </c>
      <c r="I452" s="642">
        <f>+RBOB!AK672</f>
        <v>2.2841999999999998</v>
      </c>
      <c r="J452" s="618">
        <f t="shared" si="331"/>
        <v>2.0341999999999998</v>
      </c>
      <c r="K452" s="618">
        <f t="shared" si="332"/>
        <v>0.53737868239999997</v>
      </c>
      <c r="L452" s="618">
        <f t="shared" si="333"/>
        <v>2.5007503751875937E-2</v>
      </c>
      <c r="M452" s="619">
        <f t="shared" si="334"/>
        <v>0.56238618615187597</v>
      </c>
      <c r="N452" s="619">
        <f t="shared" si="335"/>
        <v>2.8105249652939999</v>
      </c>
      <c r="O452" s="619">
        <f t="shared" si="336"/>
        <v>5.2496529399981284E-4</v>
      </c>
      <c r="P452" s="641">
        <f t="shared" si="337"/>
        <v>-1.8682038932382738E-2</v>
      </c>
      <c r="T452" s="195">
        <f>+T450*T451</f>
        <v>21600</v>
      </c>
    </row>
    <row r="453" spans="2:20" ht="14.25">
      <c r="B453" s="95">
        <v>45225</v>
      </c>
      <c r="C453" s="607">
        <v>2.81</v>
      </c>
      <c r="H453" s="642">
        <f>+'BRL USD'!AI673</f>
        <v>5.0049000000000001</v>
      </c>
      <c r="I453" s="642">
        <f>+RBOB!AK673</f>
        <v>2.2561</v>
      </c>
      <c r="J453" s="618">
        <f t="shared" si="331"/>
        <v>2.0061</v>
      </c>
      <c r="K453" s="618">
        <f t="shared" si="332"/>
        <v>0.52995544920000004</v>
      </c>
      <c r="L453" s="618">
        <f t="shared" si="333"/>
        <v>2.4985314391895941E-2</v>
      </c>
      <c r="M453" s="619">
        <f t="shared" si="334"/>
        <v>0.55494076359189592</v>
      </c>
      <c r="N453" s="619">
        <f t="shared" si="335"/>
        <v>2.7774230277010798</v>
      </c>
      <c r="O453" s="619">
        <f t="shared" si="336"/>
        <v>-3.2576972298920204E-2</v>
      </c>
      <c r="P453" s="641">
        <f t="shared" si="337"/>
        <v>1.1593228576128212</v>
      </c>
    </row>
    <row r="454" spans="2:20" ht="14.25">
      <c r="B454" s="95">
        <v>45226</v>
      </c>
      <c r="C454" s="607">
        <v>2.81</v>
      </c>
      <c r="H454" s="642">
        <f>+'BRL USD'!AI674</f>
        <v>4.9474</v>
      </c>
      <c r="I454" s="642">
        <f>+RBOB!AK674</f>
        <v>2.3125</v>
      </c>
      <c r="J454" s="618">
        <f t="shared" si="331"/>
        <v>2.0625</v>
      </c>
      <c r="K454" s="618">
        <f t="shared" si="332"/>
        <v>0.54485475000000005</v>
      </c>
      <c r="L454" s="618">
        <f t="shared" si="333"/>
        <v>2.5159477705461456E-2</v>
      </c>
      <c r="M454" s="619">
        <f t="shared" si="334"/>
        <v>0.57001422770546151</v>
      </c>
      <c r="N454" s="619">
        <f t="shared" si="335"/>
        <v>2.8200883901500005</v>
      </c>
      <c r="O454" s="619">
        <f t="shared" si="336"/>
        <v>1.0088390150000404E-2</v>
      </c>
      <c r="P454" s="641">
        <f t="shared" si="337"/>
        <v>-0.35901744306050531</v>
      </c>
    </row>
    <row r="455" spans="2:20" ht="14.25">
      <c r="B455" s="95">
        <v>45229</v>
      </c>
      <c r="C455" s="607">
        <v>2.81</v>
      </c>
      <c r="H455" s="642">
        <f>+'BRL USD'!AI675</f>
        <v>5.0068000000000001</v>
      </c>
      <c r="I455" s="642">
        <f>+RBOB!AK675</f>
        <v>2.2200000000000002</v>
      </c>
      <c r="J455" s="618">
        <f t="shared" si="331"/>
        <v>1.9700000000000002</v>
      </c>
      <c r="K455" s="618">
        <f t="shared" si="332"/>
        <v>0.52041884000000005</v>
      </c>
      <c r="L455" s="618">
        <f t="shared" si="333"/>
        <v>2.4979627706319407E-2</v>
      </c>
      <c r="M455" s="619">
        <f t="shared" si="334"/>
        <v>0.5453984677063195</v>
      </c>
      <c r="N455" s="619">
        <f t="shared" si="335"/>
        <v>2.7307010481120004</v>
      </c>
      <c r="O455" s="619">
        <f t="shared" si="336"/>
        <v>-7.9298951887999625E-2</v>
      </c>
      <c r="P455" s="641">
        <f t="shared" si="337"/>
        <v>2.8220267575800539</v>
      </c>
    </row>
    <row r="456" spans="2:20" ht="14.25">
      <c r="B456" s="95">
        <v>45230</v>
      </c>
      <c r="C456" s="607">
        <v>2.81</v>
      </c>
      <c r="H456" s="642">
        <f>+'BRL USD'!AI676</f>
        <v>5.0568999999999997</v>
      </c>
      <c r="I456" s="642">
        <f>+RBOB!AK676</f>
        <v>2.2227000000000001</v>
      </c>
      <c r="J456" s="618">
        <f t="shared" si="331"/>
        <v>1.9727000000000001</v>
      </c>
      <c r="K456" s="618">
        <f t="shared" si="332"/>
        <v>0.52113210440000013</v>
      </c>
      <c r="L456" s="618">
        <f t="shared" si="333"/>
        <v>2.4831220708339104E-2</v>
      </c>
      <c r="M456" s="619">
        <f t="shared" si="334"/>
        <v>0.54596332510833923</v>
      </c>
      <c r="N456" s="619">
        <f t="shared" si="335"/>
        <v>2.7608819387403605</v>
      </c>
      <c r="O456" s="619">
        <f t="shared" si="336"/>
        <v>-4.9118061259639578E-2</v>
      </c>
      <c r="P456" s="641">
        <f t="shared" si="337"/>
        <v>1.74797371030746</v>
      </c>
    </row>
    <row r="457" spans="2:20" ht="14.25">
      <c r="B457" s="239">
        <v>45231</v>
      </c>
      <c r="C457" s="607">
        <v>2.81</v>
      </c>
      <c r="H457" s="642">
        <f>+'BRL USD'!AK677</f>
        <v>4.9950049950049955</v>
      </c>
      <c r="I457" s="642">
        <f>+RBOB!AL677</f>
        <v>2.1855000000000002</v>
      </c>
      <c r="J457" s="618">
        <f t="shared" si="331"/>
        <v>1.9355000000000002</v>
      </c>
      <c r="K457" s="618">
        <f t="shared" si="332"/>
        <v>0.51130490600000011</v>
      </c>
      <c r="L457" s="618">
        <f t="shared" si="333"/>
        <v>2.5014999999999999E-2</v>
      </c>
      <c r="M457" s="619">
        <f t="shared" si="334"/>
        <v>0.53631990600000012</v>
      </c>
      <c r="N457" s="619">
        <f t="shared" si="335"/>
        <v>2.6789206093906102</v>
      </c>
      <c r="O457" s="619">
        <f t="shared" si="336"/>
        <v>-0.13107939060938989</v>
      </c>
      <c r="P457" s="641">
        <f t="shared" si="337"/>
        <v>4.6647469967754374</v>
      </c>
    </row>
    <row r="458" spans="2:20" ht="14.25">
      <c r="B458" s="95">
        <v>45232</v>
      </c>
      <c r="C458" s="607">
        <v>2.81</v>
      </c>
      <c r="H458" s="642">
        <f>+'BRL USD'!AK678</f>
        <v>4.9188391539596656</v>
      </c>
      <c r="I458" s="642">
        <f>+RBOB!AL678</f>
        <v>2.246</v>
      </c>
      <c r="J458" s="618">
        <f t="shared" ref="J458:J461" si="338">+I458-0.25</f>
        <v>1.996</v>
      </c>
      <c r="K458" s="618">
        <f t="shared" ref="K458:K461" si="339">(+J458*$K$30)/1000</f>
        <v>0.52728731200000001</v>
      </c>
      <c r="L458" s="618">
        <f t="shared" ref="L458:L461" si="340">((75/H458)+10)/1000</f>
        <v>2.5247500000000003E-2</v>
      </c>
      <c r="M458" s="619">
        <f t="shared" ref="M458:M461" si="341">+K458+L458</f>
        <v>0.55253481199999999</v>
      </c>
      <c r="N458" s="619">
        <f t="shared" ref="N458:N461" si="342">+M458*H458</f>
        <v>2.7178298671913428</v>
      </c>
      <c r="O458" s="619">
        <f t="shared" ref="O458:O461" si="343">+N458-C458</f>
        <v>-9.2170132808657268E-2</v>
      </c>
      <c r="P458" s="641">
        <f t="shared" ref="P458:P461" si="344">(1-(+N458/C458))*100</f>
        <v>3.280075900663959</v>
      </c>
    </row>
    <row r="459" spans="2:20" ht="14.25">
      <c r="B459" s="95">
        <v>45233</v>
      </c>
      <c r="C459" s="607">
        <v>2.81</v>
      </c>
      <c r="H459" s="642">
        <f>+'BRL USD'!AK679</f>
        <v>4.909180166912126</v>
      </c>
      <c r="I459" s="642">
        <f>+RBOB!AL679</f>
        <v>2.2010000000000001</v>
      </c>
      <c r="J459" s="618">
        <f t="shared" si="338"/>
        <v>1.9510000000000001</v>
      </c>
      <c r="K459" s="618">
        <f t="shared" si="339"/>
        <v>0.51539957200000008</v>
      </c>
      <c r="L459" s="618">
        <f t="shared" si="340"/>
        <v>2.5277500000000001E-2</v>
      </c>
      <c r="M459" s="619">
        <f t="shared" si="341"/>
        <v>0.54067707200000004</v>
      </c>
      <c r="N459" s="619">
        <f t="shared" si="342"/>
        <v>2.6542811585665196</v>
      </c>
      <c r="O459" s="619">
        <f t="shared" si="343"/>
        <v>-0.15571884143348047</v>
      </c>
      <c r="P459" s="641">
        <f t="shared" si="344"/>
        <v>5.5415957805509013</v>
      </c>
    </row>
    <row r="460" spans="2:20" ht="14.25">
      <c r="B460" s="95">
        <v>45236</v>
      </c>
      <c r="C460" s="607">
        <v>2.81</v>
      </c>
      <c r="H460" s="642">
        <f>+'BRL USD'!AK680</f>
        <v>4.9031625398381955</v>
      </c>
      <c r="I460" s="642">
        <f>+RBOB!AL680</f>
        <v>2.2359</v>
      </c>
      <c r="J460" s="618">
        <f t="shared" si="338"/>
        <v>1.9859</v>
      </c>
      <c r="K460" s="618">
        <f t="shared" si="339"/>
        <v>0.52461917479999998</v>
      </c>
      <c r="L460" s="618">
        <f t="shared" si="340"/>
        <v>2.5296249999999999E-2</v>
      </c>
      <c r="M460" s="619">
        <f t="shared" si="341"/>
        <v>0.5499154248</v>
      </c>
      <c r="N460" s="619">
        <f t="shared" si="342"/>
        <v>2.6963247109585682</v>
      </c>
      <c r="O460" s="619">
        <f t="shared" si="343"/>
        <v>-0.11367528904143187</v>
      </c>
      <c r="P460" s="641">
        <f t="shared" si="344"/>
        <v>4.0453839516523811</v>
      </c>
    </row>
    <row r="461" spans="2:20" ht="14.25">
      <c r="B461" s="95">
        <v>45237</v>
      </c>
      <c r="C461" s="607">
        <v>2.81</v>
      </c>
      <c r="H461" s="642">
        <f>+'BRL USD'!AK681</f>
        <v>4.8792388387411565</v>
      </c>
      <c r="I461" s="642">
        <f>+RBOB!AL681</f>
        <v>2.1677</v>
      </c>
      <c r="J461" s="618">
        <f t="shared" si="338"/>
        <v>1.9177</v>
      </c>
      <c r="K461" s="618">
        <f t="shared" si="339"/>
        <v>0.50660264440000002</v>
      </c>
      <c r="L461" s="618">
        <f t="shared" si="340"/>
        <v>2.5371250000000001E-2</v>
      </c>
      <c r="M461" s="619">
        <f t="shared" si="341"/>
        <v>0.53197389439999998</v>
      </c>
      <c r="N461" s="619">
        <f t="shared" si="342"/>
        <v>2.5956276867528665</v>
      </c>
      <c r="O461" s="619">
        <f t="shared" si="343"/>
        <v>-0.21437231324713357</v>
      </c>
      <c r="P461" s="641">
        <f t="shared" si="344"/>
        <v>7.6289079447378505</v>
      </c>
    </row>
    <row r="462" spans="2:20" ht="14.25">
      <c r="B462" s="95">
        <v>45238</v>
      </c>
      <c r="C462" s="607">
        <v>2.81</v>
      </c>
      <c r="H462" s="642">
        <f>+'BRL USD'!AK682</f>
        <v>4.9176297024834028</v>
      </c>
      <c r="I462" s="642">
        <f>+RBOB!AL682</f>
        <v>2.1284999999999998</v>
      </c>
      <c r="J462" s="618">
        <f t="shared" ref="J462:J469" si="345">+I462-0.25</f>
        <v>1.8784999999999998</v>
      </c>
      <c r="K462" s="618">
        <f t="shared" ref="K462:K469" si="346">(+J462*$K$30)/1000</f>
        <v>0.496247102</v>
      </c>
      <c r="L462" s="618">
        <f t="shared" ref="L462:L469" si="347">((75/H462)+10)/1000</f>
        <v>2.5251249999999999E-2</v>
      </c>
      <c r="M462" s="619">
        <f t="shared" ref="M462:M469" si="348">+K462+L462</f>
        <v>0.52149835199999994</v>
      </c>
      <c r="N462" s="619">
        <f t="shared" ref="N462:N469" si="349">+M462*H462</f>
        <v>2.5645357855913447</v>
      </c>
      <c r="O462" s="619">
        <f t="shared" ref="O462:O469" si="350">+N462-C462</f>
        <v>-0.2454642144086554</v>
      </c>
      <c r="P462" s="641">
        <f t="shared" ref="P462:P469" si="351">(1-(+N462/C462))*100</f>
        <v>8.7353812956816874</v>
      </c>
    </row>
    <row r="463" spans="2:20" ht="14.25">
      <c r="B463" s="95">
        <v>45239</v>
      </c>
      <c r="C463" s="607">
        <v>2.81</v>
      </c>
      <c r="H463" s="642">
        <f>+'BRL USD'!AK683</f>
        <v>4.9370525796099729</v>
      </c>
      <c r="I463" s="642">
        <f>+RBOB!AL683</f>
        <v>2.1608000000000001</v>
      </c>
      <c r="J463" s="618">
        <f t="shared" si="345"/>
        <v>1.9108000000000001</v>
      </c>
      <c r="K463" s="618">
        <f t="shared" si="346"/>
        <v>0.5047798576000001</v>
      </c>
      <c r="L463" s="618">
        <f t="shared" si="347"/>
        <v>2.5191250000000002E-2</v>
      </c>
      <c r="M463" s="619">
        <f t="shared" si="348"/>
        <v>0.5299711076000001</v>
      </c>
      <c r="N463" s="619">
        <f t="shared" si="349"/>
        <v>2.6164952238953352</v>
      </c>
      <c r="O463" s="619">
        <f t="shared" si="350"/>
        <v>-0.19350477610466488</v>
      </c>
      <c r="P463" s="641">
        <f t="shared" si="351"/>
        <v>6.8862909645788228</v>
      </c>
    </row>
    <row r="464" spans="2:20" ht="14.25">
      <c r="B464" s="95">
        <v>45240</v>
      </c>
      <c r="C464" s="607">
        <v>2.81</v>
      </c>
      <c r="H464" s="642">
        <f>+'BRL USD'!AK684</f>
        <v>4.9261083743842358</v>
      </c>
      <c r="I464" s="642">
        <f>+RBOB!AL684</f>
        <v>2.1894999999999998</v>
      </c>
      <c r="J464" s="618">
        <f t="shared" si="345"/>
        <v>1.9394999999999998</v>
      </c>
      <c r="K464" s="618">
        <f t="shared" si="346"/>
        <v>0.51236159399999992</v>
      </c>
      <c r="L464" s="618">
        <f t="shared" si="347"/>
        <v>2.5225000000000001E-2</v>
      </c>
      <c r="M464" s="619">
        <f t="shared" si="348"/>
        <v>0.53758659399999997</v>
      </c>
      <c r="N464" s="619">
        <f t="shared" si="349"/>
        <v>2.6482098226600979</v>
      </c>
      <c r="O464" s="619">
        <f t="shared" si="350"/>
        <v>-0.1617901773399022</v>
      </c>
      <c r="P464" s="641">
        <f t="shared" si="351"/>
        <v>5.7576575565801535</v>
      </c>
    </row>
    <row r="465" spans="2:16" ht="14.25">
      <c r="B465" s="95">
        <v>45243</v>
      </c>
      <c r="C465" s="607">
        <v>2.81</v>
      </c>
      <c r="H465" s="642">
        <f>+'BRL USD'!AK685</f>
        <v>4.9188391539596656</v>
      </c>
      <c r="I465" s="642">
        <f>+RBOB!AL685</f>
        <v>2.2359</v>
      </c>
      <c r="J465" s="618">
        <f t="shared" si="345"/>
        <v>1.9859</v>
      </c>
      <c r="K465" s="618">
        <f t="shared" si="346"/>
        <v>0.52461917479999998</v>
      </c>
      <c r="L465" s="618">
        <f t="shared" si="347"/>
        <v>2.5247500000000003E-2</v>
      </c>
      <c r="M465" s="619">
        <f t="shared" si="348"/>
        <v>0.54986667479999995</v>
      </c>
      <c r="N465" s="619">
        <f t="shared" si="349"/>
        <v>2.7047057294638464</v>
      </c>
      <c r="O465" s="619">
        <f t="shared" si="350"/>
        <v>-0.1052942705361537</v>
      </c>
      <c r="P465" s="641">
        <f t="shared" si="351"/>
        <v>3.7471270653435473</v>
      </c>
    </row>
    <row r="466" spans="2:16" ht="14.25">
      <c r="B466" s="95">
        <v>45244</v>
      </c>
      <c r="C466" s="607">
        <v>2.81</v>
      </c>
      <c r="H466" s="642">
        <f>+'BRL USD'!AK686</f>
        <v>4.8709206039941551</v>
      </c>
      <c r="I466" s="642">
        <f>+RBOB!AL686</f>
        <v>2.2227999999999999</v>
      </c>
      <c r="J466" s="618">
        <f t="shared" si="345"/>
        <v>1.9727999999999999</v>
      </c>
      <c r="K466" s="618">
        <f t="shared" si="346"/>
        <v>0.52115852159999998</v>
      </c>
      <c r="L466" s="618">
        <f t="shared" si="347"/>
        <v>2.53975E-2</v>
      </c>
      <c r="M466" s="619">
        <f t="shared" si="348"/>
        <v>0.54655602159999994</v>
      </c>
      <c r="N466" s="619">
        <f t="shared" si="349"/>
        <v>2.6622309868485141</v>
      </c>
      <c r="O466" s="619">
        <f t="shared" si="350"/>
        <v>-0.14776901315148594</v>
      </c>
      <c r="P466" s="641">
        <f t="shared" si="351"/>
        <v>5.2586837420457666</v>
      </c>
    </row>
    <row r="467" spans="2:16" ht="14.25">
      <c r="B467" s="95">
        <v>45245</v>
      </c>
      <c r="C467" s="607">
        <v>2.81</v>
      </c>
      <c r="H467" s="642">
        <f>+'BRL USD'!AK687</f>
        <v>4.8697345994643291</v>
      </c>
      <c r="I467" s="642">
        <f>+RBOB!AL687</f>
        <v>2.2018</v>
      </c>
      <c r="J467" s="618">
        <f t="shared" si="345"/>
        <v>1.9518</v>
      </c>
      <c r="K467" s="618">
        <f t="shared" si="346"/>
        <v>0.5156109096</v>
      </c>
      <c r="L467" s="618">
        <f t="shared" si="347"/>
        <v>2.540125E-2</v>
      </c>
      <c r="M467" s="619">
        <f t="shared" si="348"/>
        <v>0.54101215960000004</v>
      </c>
      <c r="N467" s="619">
        <f t="shared" si="349"/>
        <v>2.6345856323350381</v>
      </c>
      <c r="O467" s="619">
        <f t="shared" si="350"/>
        <v>-0.17541436766496199</v>
      </c>
      <c r="P467" s="641">
        <f t="shared" si="351"/>
        <v>6.2425041873651939</v>
      </c>
    </row>
    <row r="468" spans="2:16" ht="14.25">
      <c r="B468" s="95">
        <v>45246</v>
      </c>
      <c r="C468" s="607">
        <v>2.81</v>
      </c>
      <c r="H468" s="642">
        <f>+'BRL USD'!AK688</f>
        <v>4.8732943469785575</v>
      </c>
      <c r="I468" s="642">
        <f>+RBOB!AL688</f>
        <v>2.1011000000000002</v>
      </c>
      <c r="J468" s="618">
        <f t="shared" si="345"/>
        <v>1.8511000000000002</v>
      </c>
      <c r="K468" s="618">
        <f t="shared" si="346"/>
        <v>0.48900878920000007</v>
      </c>
      <c r="L468" s="618">
        <f t="shared" si="347"/>
        <v>2.5389999999999999E-2</v>
      </c>
      <c r="M468" s="619">
        <f t="shared" si="348"/>
        <v>0.51439878920000004</v>
      </c>
      <c r="N468" s="619">
        <f t="shared" si="349"/>
        <v>2.5068167115009747</v>
      </c>
      <c r="O468" s="619">
        <f t="shared" si="350"/>
        <v>-0.30318328849902532</v>
      </c>
      <c r="P468" s="641">
        <f t="shared" si="351"/>
        <v>10.789440871851429</v>
      </c>
    </row>
    <row r="469" spans="2:16" ht="14.25">
      <c r="B469" s="95">
        <v>45247</v>
      </c>
      <c r="C469" s="607">
        <v>2.81</v>
      </c>
      <c r="H469" s="642">
        <f>+'BRL USD'!AK689</f>
        <v>4.9067713444553478</v>
      </c>
      <c r="I469" s="642">
        <f>+RBOB!AL689</f>
        <v>2.1844999999999999</v>
      </c>
      <c r="J469" s="618">
        <f t="shared" si="345"/>
        <v>1.9344999999999999</v>
      </c>
      <c r="K469" s="618">
        <f t="shared" si="346"/>
        <v>0.51104073400000005</v>
      </c>
      <c r="L469" s="618">
        <f t="shared" si="347"/>
        <v>2.5285000000000005E-2</v>
      </c>
      <c r="M469" s="619">
        <f t="shared" si="348"/>
        <v>0.53632573400000005</v>
      </c>
      <c r="N469" s="619">
        <f t="shared" si="349"/>
        <v>2.6316277428851813</v>
      </c>
      <c r="O469" s="619">
        <f t="shared" si="350"/>
        <v>-0.17837225711481874</v>
      </c>
      <c r="P469" s="641">
        <f t="shared" si="351"/>
        <v>6.3477671571109839</v>
      </c>
    </row>
    <row r="470" spans="2:16" ht="14.25">
      <c r="B470" s="95">
        <v>45250</v>
      </c>
      <c r="C470" s="607">
        <v>2.81</v>
      </c>
      <c r="H470" s="642">
        <f>+'BRL USD'!AK690</f>
        <v>4.860267314702309</v>
      </c>
      <c r="I470" s="642">
        <f>+RBOB!AL690</f>
        <v>2.226</v>
      </c>
      <c r="J470" s="618">
        <f t="shared" ref="J470:J477" si="352">+I470-0.25</f>
        <v>1.976</v>
      </c>
      <c r="K470" s="618">
        <f t="shared" ref="K470:K477" si="353">(+J470*$K$30)/1000</f>
        <v>0.52200387199999998</v>
      </c>
      <c r="L470" s="618">
        <f t="shared" ref="L470:L477" si="354">((75/H470)+10)/1000</f>
        <v>2.5431249999999999E-2</v>
      </c>
      <c r="M470" s="619">
        <f t="shared" ref="M470:M477" si="355">+K470+L470</f>
        <v>0.547435122</v>
      </c>
      <c r="N470" s="619">
        <f t="shared" ref="N470:N477" si="356">+M470*H470</f>
        <v>2.6606810303766708</v>
      </c>
      <c r="O470" s="619">
        <f t="shared" ref="O470:O477" si="357">+N470-C470</f>
        <v>-0.14931896962332925</v>
      </c>
      <c r="P470" s="641">
        <f t="shared" ref="P470:P477" si="358">(1-(+N470/C470))*100</f>
        <v>5.3138423353497943</v>
      </c>
    </row>
    <row r="471" spans="2:16" ht="14.25">
      <c r="B471" s="95">
        <v>45251</v>
      </c>
      <c r="C471" s="607">
        <v>2.81</v>
      </c>
      <c r="H471" s="642">
        <f>+'BRL USD'!AK691</f>
        <v>4.9067713444553478</v>
      </c>
      <c r="I471" s="642">
        <f>+RBOB!AL691</f>
        <v>2.2338</v>
      </c>
      <c r="J471" s="618">
        <f t="shared" si="352"/>
        <v>1.9838</v>
      </c>
      <c r="K471" s="618">
        <f t="shared" si="353"/>
        <v>0.52406441360000011</v>
      </c>
      <c r="L471" s="618">
        <f t="shared" si="354"/>
        <v>2.5285000000000005E-2</v>
      </c>
      <c r="M471" s="619">
        <f t="shared" si="355"/>
        <v>0.54934941360000011</v>
      </c>
      <c r="N471" s="619">
        <f t="shared" si="356"/>
        <v>2.6955319607458295</v>
      </c>
      <c r="O471" s="619">
        <f t="shared" si="357"/>
        <v>-0.11446803925417059</v>
      </c>
      <c r="P471" s="641">
        <f t="shared" si="358"/>
        <v>4.0735957029953918</v>
      </c>
    </row>
    <row r="472" spans="2:16" ht="14.25">
      <c r="B472" s="95">
        <v>45252</v>
      </c>
      <c r="C472" s="607">
        <v>2.81</v>
      </c>
      <c r="H472" s="642">
        <f>+'BRL USD'!AK692</f>
        <v>4.9031625398381955</v>
      </c>
      <c r="I472" s="642">
        <f>+RBOB!AL692</f>
        <v>2.2324000000000002</v>
      </c>
      <c r="J472" s="618">
        <f t="shared" si="352"/>
        <v>1.9824000000000002</v>
      </c>
      <c r="K472" s="618">
        <f t="shared" si="353"/>
        <v>0.52369457280000009</v>
      </c>
      <c r="L472" s="618">
        <f t="shared" si="354"/>
        <v>2.5296249999999999E-2</v>
      </c>
      <c r="M472" s="619">
        <f t="shared" si="355"/>
        <v>0.54899082280000011</v>
      </c>
      <c r="N472" s="619">
        <f t="shared" si="356"/>
        <v>2.6917912370679091</v>
      </c>
      <c r="O472" s="619">
        <f t="shared" si="357"/>
        <v>-0.11820876293209093</v>
      </c>
      <c r="P472" s="641">
        <f t="shared" si="358"/>
        <v>4.2067175420672953</v>
      </c>
    </row>
    <row r="473" spans="2:16" ht="14.25">
      <c r="B473" s="95">
        <v>45253</v>
      </c>
      <c r="C473" s="607">
        <v>2.81</v>
      </c>
      <c r="H473" s="642">
        <f>+'BRL USD'!AK693</f>
        <v>4.9031625398381955</v>
      </c>
      <c r="I473" s="642">
        <f>+RBOB!AL693</f>
        <v>2.2324000000000002</v>
      </c>
      <c r="J473" s="618">
        <f t="shared" si="352"/>
        <v>1.9824000000000002</v>
      </c>
      <c r="K473" s="618">
        <f t="shared" si="353"/>
        <v>0.52369457280000009</v>
      </c>
      <c r="L473" s="618">
        <f t="shared" si="354"/>
        <v>2.5296249999999999E-2</v>
      </c>
      <c r="M473" s="619">
        <f t="shared" si="355"/>
        <v>0.54899082280000011</v>
      </c>
      <c r="N473" s="619">
        <f t="shared" si="356"/>
        <v>2.6917912370679091</v>
      </c>
      <c r="O473" s="619">
        <f t="shared" si="357"/>
        <v>-0.11820876293209093</v>
      </c>
      <c r="P473" s="641">
        <f t="shared" si="358"/>
        <v>4.2067175420672953</v>
      </c>
    </row>
    <row r="474" spans="2:16" ht="14.25">
      <c r="B474" s="95">
        <v>45254</v>
      </c>
      <c r="C474" s="607">
        <v>2.81</v>
      </c>
      <c r="H474" s="642">
        <f>+'BRL USD'!AK694</f>
        <v>4.9031625398381955</v>
      </c>
      <c r="I474" s="642">
        <f>+RBOB!AL694</f>
        <v>2.1650999999999998</v>
      </c>
      <c r="J474" s="618">
        <f t="shared" si="352"/>
        <v>1.9150999999999998</v>
      </c>
      <c r="K474" s="618">
        <f t="shared" si="353"/>
        <v>0.50591579720000002</v>
      </c>
      <c r="L474" s="618">
        <f t="shared" si="354"/>
        <v>2.5296249999999999E-2</v>
      </c>
      <c r="M474" s="619">
        <f t="shared" si="355"/>
        <v>0.53121204720000004</v>
      </c>
      <c r="N474" s="619">
        <f t="shared" si="356"/>
        <v>2.6046190105417995</v>
      </c>
      <c r="O474" s="619">
        <f t="shared" si="357"/>
        <v>-0.2053809894582006</v>
      </c>
      <c r="P474" s="641">
        <f t="shared" si="358"/>
        <v>7.308932009188629</v>
      </c>
    </row>
    <row r="475" spans="2:16" ht="14.25">
      <c r="B475" s="95">
        <v>45257</v>
      </c>
      <c r="C475" s="607">
        <v>2.81</v>
      </c>
      <c r="H475" s="642">
        <f>+'BRL USD'!AK695</f>
        <v>4.9043648847474248</v>
      </c>
      <c r="I475" s="642">
        <f>+RBOB!AL695</f>
        <v>2.1798999999999999</v>
      </c>
      <c r="J475" s="618">
        <f t="shared" si="352"/>
        <v>1.9298999999999999</v>
      </c>
      <c r="K475" s="618">
        <f t="shared" si="353"/>
        <v>0.50982554280000003</v>
      </c>
      <c r="L475" s="618">
        <f t="shared" si="354"/>
        <v>2.5292499999999999E-2</v>
      </c>
      <c r="M475" s="619">
        <f t="shared" si="355"/>
        <v>0.53511804280000008</v>
      </c>
      <c r="N475" s="619">
        <f t="shared" si="356"/>
        <v>2.6244141383030901</v>
      </c>
      <c r="O475" s="619">
        <f t="shared" si="357"/>
        <v>-0.18558586169690994</v>
      </c>
      <c r="P475" s="641">
        <f t="shared" si="358"/>
        <v>6.604479063946977</v>
      </c>
    </row>
    <row r="476" spans="2:16" ht="14.25">
      <c r="B476" s="95">
        <v>45258</v>
      </c>
      <c r="C476" s="607">
        <v>2.81</v>
      </c>
      <c r="H476" s="642">
        <f>+'BRL USD'!AK696</f>
        <v>4.8744820862783333</v>
      </c>
      <c r="I476" s="642">
        <f>+RBOB!AL696</f>
        <v>2.23</v>
      </c>
      <c r="J476" s="618">
        <f t="shared" si="352"/>
        <v>1.98</v>
      </c>
      <c r="K476" s="618">
        <f t="shared" si="353"/>
        <v>0.52306056000000001</v>
      </c>
      <c r="L476" s="618">
        <f t="shared" si="354"/>
        <v>2.5386249999999996E-2</v>
      </c>
      <c r="M476" s="619">
        <f t="shared" si="355"/>
        <v>0.54844680999999995</v>
      </c>
      <c r="N476" s="619">
        <f t="shared" si="356"/>
        <v>2.6733941506214967</v>
      </c>
      <c r="O476" s="619">
        <f t="shared" si="357"/>
        <v>-0.1366058493785034</v>
      </c>
      <c r="P476" s="641">
        <f t="shared" si="358"/>
        <v>4.8614181273488715</v>
      </c>
    </row>
    <row r="477" spans="2:16" ht="14.25">
      <c r="B477" s="95">
        <v>45259</v>
      </c>
      <c r="C477" s="607">
        <v>2.81</v>
      </c>
      <c r="H477" s="642">
        <f>+'BRL USD'!AK697</f>
        <v>4.8840048840048844</v>
      </c>
      <c r="I477" s="642">
        <f>+RBOB!AL697</f>
        <v>2.2835999999999999</v>
      </c>
      <c r="J477" s="618">
        <f t="shared" si="352"/>
        <v>2.0335999999999999</v>
      </c>
      <c r="K477" s="618">
        <f t="shared" si="353"/>
        <v>0.53722017919999998</v>
      </c>
      <c r="L477" s="618">
        <f t="shared" si="354"/>
        <v>2.535625E-2</v>
      </c>
      <c r="M477" s="619">
        <f t="shared" si="355"/>
        <v>0.56257642919999995</v>
      </c>
      <c r="N477" s="619">
        <f t="shared" si="356"/>
        <v>2.747626027838828</v>
      </c>
      <c r="O477" s="619">
        <f t="shared" si="357"/>
        <v>-6.237397216117202E-2</v>
      </c>
      <c r="P477" s="641">
        <f t="shared" si="358"/>
        <v>2.2197143117854812</v>
      </c>
    </row>
    <row r="478" spans="2:16" ht="14.25">
      <c r="B478" s="95">
        <v>45260</v>
      </c>
      <c r="C478" s="607">
        <v>2.81</v>
      </c>
      <c r="H478" s="642">
        <f>+'BRL USD'!AK698</f>
        <v>4.9355905434085185</v>
      </c>
      <c r="I478" s="642">
        <f>+RBOB!AL698</f>
        <v>2.1998000000000002</v>
      </c>
      <c r="J478" s="618">
        <f>+I478-0.25</f>
        <v>1.9498000000000002</v>
      </c>
      <c r="K478" s="618">
        <f>(+J478*$K$30)/1000</f>
        <v>0.5150825656000001</v>
      </c>
      <c r="L478" s="618">
        <f>((75/H478)+10)/1000</f>
        <v>2.5195749999999999E-2</v>
      </c>
      <c r="M478" s="619">
        <f>+K478+L478</f>
        <v>0.54027831560000006</v>
      </c>
      <c r="N478" s="619">
        <f>+M478*H478</f>
        <v>2.6665925452840433</v>
      </c>
      <c r="O478" s="619">
        <f>+N478-C478</f>
        <v>-0.14340745471595673</v>
      </c>
      <c r="P478" s="641">
        <f>(1-(+N478/C478))*100</f>
        <v>5.1034681393578918</v>
      </c>
    </row>
    <row r="479" spans="2:16" ht="14.25">
      <c r="B479" s="95">
        <v>45261</v>
      </c>
      <c r="C479" s="796">
        <v>2.81</v>
      </c>
      <c r="H479" s="642">
        <f>+'BRL USD'!AK699</f>
        <v>4.9184999999999999</v>
      </c>
      <c r="I479" s="642">
        <f>+RBOB!AM699</f>
        <v>2.1211000000000002</v>
      </c>
      <c r="J479" s="618">
        <f>+I479-0.25</f>
        <v>1.8711000000000002</v>
      </c>
      <c r="K479" s="618">
        <f>(+J479*$K$30)/1000</f>
        <v>0.4942922292000001</v>
      </c>
      <c r="L479" s="618">
        <f>((75/H479)+10)/1000</f>
        <v>2.5248551387618178E-2</v>
      </c>
      <c r="M479" s="619">
        <f>+K479+L479</f>
        <v>0.51954078058761832</v>
      </c>
      <c r="N479" s="619">
        <f>+M479*H479</f>
        <v>2.5553613293202004</v>
      </c>
      <c r="O479" s="619">
        <f>+N479-C479</f>
        <v>-0.25463867067979962</v>
      </c>
      <c r="P479" s="641">
        <f>(1-(+N479/C479))*100</f>
        <v>9.0618744014163592</v>
      </c>
    </row>
    <row r="480" spans="2:16" ht="14.25">
      <c r="B480" s="95">
        <v>45264</v>
      </c>
      <c r="C480" s="796">
        <v>2.81</v>
      </c>
      <c r="H480" s="642">
        <f>+'BRL USD'!AK700</f>
        <v>4.9085000000000001</v>
      </c>
      <c r="I480" s="642">
        <f>+RBOB!AM700</f>
        <v>2.1341999999999999</v>
      </c>
      <c r="J480" s="618">
        <f t="shared" ref="J480:J484" si="359">+I480-0.25</f>
        <v>1.8841999999999999</v>
      </c>
      <c r="K480" s="618">
        <f t="shared" ref="K480:K484" si="360">(+J480*$K$30)/1000</f>
        <v>0.49775288240000004</v>
      </c>
      <c r="L480" s="618">
        <f t="shared" ref="L480:L484" si="361">((75/H480)+10)/1000</f>
        <v>2.5279616990934093E-2</v>
      </c>
      <c r="M480" s="619">
        <f t="shared" ref="M480:M484" si="362">+K480+L480</f>
        <v>0.5230324993909341</v>
      </c>
      <c r="N480" s="619">
        <f t="shared" ref="N480:N484" si="363">+M480*H480</f>
        <v>2.5673050232604</v>
      </c>
      <c r="O480" s="619">
        <f t="shared" ref="O480:O484" si="364">+N480-C480</f>
        <v>-0.24269497673960005</v>
      </c>
      <c r="P480" s="641">
        <f t="shared" ref="P480:P484" si="365">(1-(+N480/C480))*100</f>
        <v>8.6368319124412789</v>
      </c>
    </row>
    <row r="481" spans="2:16" ht="14.25">
      <c r="B481" s="95">
        <v>45265</v>
      </c>
      <c r="C481" s="796">
        <v>2.81</v>
      </c>
      <c r="H481" s="642">
        <f>+'BRL USD'!AK701</f>
        <v>4.9516</v>
      </c>
      <c r="I481" s="642">
        <f>+RBOB!AM701</f>
        <v>2.1103000000000001</v>
      </c>
      <c r="J481" s="618">
        <f t="shared" si="359"/>
        <v>1.8603000000000001</v>
      </c>
      <c r="K481" s="618">
        <f t="shared" si="360"/>
        <v>0.49143917160000006</v>
      </c>
      <c r="L481" s="618">
        <f t="shared" si="361"/>
        <v>2.5146619274577914E-2</v>
      </c>
      <c r="M481" s="619">
        <f t="shared" si="362"/>
        <v>0.51658579087457801</v>
      </c>
      <c r="N481" s="619">
        <f t="shared" si="363"/>
        <v>2.5579262020945603</v>
      </c>
      <c r="O481" s="619">
        <f t="shared" si="364"/>
        <v>-0.25207379790543971</v>
      </c>
      <c r="P481" s="641">
        <f t="shared" si="365"/>
        <v>8.9705977902291743</v>
      </c>
    </row>
    <row r="482" spans="2:16" ht="14.25">
      <c r="B482" s="95">
        <v>45266</v>
      </c>
      <c r="C482" s="796">
        <v>2.81</v>
      </c>
      <c r="H482" s="642">
        <f>+'BRL USD'!AK702</f>
        <v>4.9024999999999999</v>
      </c>
      <c r="I482" s="642">
        <f>+RBOB!AM702</f>
        <v>2.0301999999999998</v>
      </c>
      <c r="J482" s="618">
        <f t="shared" si="359"/>
        <v>1.7801999999999998</v>
      </c>
      <c r="K482" s="618">
        <f t="shared" si="360"/>
        <v>0.47027899439999998</v>
      </c>
      <c r="L482" s="618">
        <f t="shared" si="361"/>
        <v>2.529831718510964E-2</v>
      </c>
      <c r="M482" s="619">
        <f t="shared" si="362"/>
        <v>0.49557731158510965</v>
      </c>
      <c r="N482" s="619">
        <f t="shared" si="363"/>
        <v>2.4295677700459999</v>
      </c>
      <c r="O482" s="619">
        <f t="shared" si="364"/>
        <v>-0.38043222995400017</v>
      </c>
      <c r="P482" s="641">
        <f t="shared" si="365"/>
        <v>13.538513521494666</v>
      </c>
    </row>
    <row r="483" spans="2:16" ht="14.25">
      <c r="B483" s="95">
        <v>45267</v>
      </c>
      <c r="C483" s="796">
        <v>2.81</v>
      </c>
      <c r="H483" s="642">
        <f>+'BRL USD'!AK703</f>
        <v>4.8943000000000003</v>
      </c>
      <c r="I483" s="642">
        <f>+RBOB!AM703</f>
        <v>2.0011999999999999</v>
      </c>
      <c r="J483" s="618">
        <f t="shared" si="359"/>
        <v>1.7511999999999999</v>
      </c>
      <c r="K483" s="618">
        <f t="shared" si="360"/>
        <v>0.4626180064</v>
      </c>
      <c r="L483" s="618">
        <f t="shared" si="361"/>
        <v>2.5323948266350652E-2</v>
      </c>
      <c r="M483" s="619">
        <f t="shared" si="362"/>
        <v>0.48794195466635065</v>
      </c>
      <c r="N483" s="619">
        <f t="shared" si="363"/>
        <v>2.3881343087235201</v>
      </c>
      <c r="O483" s="619">
        <f t="shared" si="364"/>
        <v>-0.42186569127647999</v>
      </c>
      <c r="P483" s="641">
        <f t="shared" si="365"/>
        <v>15.013013924429897</v>
      </c>
    </row>
    <row r="484" spans="2:16" ht="14.25">
      <c r="B484" s="95">
        <v>45268</v>
      </c>
      <c r="C484" s="796">
        <v>2.81</v>
      </c>
      <c r="H484" s="642">
        <f>+'BRL USD'!AK704</f>
        <v>4.9151999999999996</v>
      </c>
      <c r="I484" s="642">
        <f>+RBOB!AM704</f>
        <v>2.0497999999999998</v>
      </c>
      <c r="J484" s="618">
        <f t="shared" si="359"/>
        <v>1.7997999999999998</v>
      </c>
      <c r="K484" s="618">
        <f t="shared" si="360"/>
        <v>0.4754567656</v>
      </c>
      <c r="L484" s="618">
        <f t="shared" si="361"/>
        <v>2.5258789062499998E-2</v>
      </c>
      <c r="M484" s="619">
        <f t="shared" si="362"/>
        <v>0.50071555466249995</v>
      </c>
      <c r="N484" s="619">
        <f t="shared" si="363"/>
        <v>2.4611170942771197</v>
      </c>
      <c r="O484" s="619">
        <f t="shared" si="364"/>
        <v>-0.34888290572288039</v>
      </c>
      <c r="P484" s="641">
        <f t="shared" si="365"/>
        <v>12.415761769497525</v>
      </c>
    </row>
    <row r="485" spans="2:16" ht="14.25">
      <c r="B485" s="95">
        <v>45271</v>
      </c>
      <c r="C485" s="796">
        <v>2.81</v>
      </c>
      <c r="H485" s="642">
        <f>+'BRL USD'!AK705</f>
        <v>4.9433999999999996</v>
      </c>
      <c r="I485" s="642">
        <f>+RBOB!AM705</f>
        <v>2.0430999999999999</v>
      </c>
      <c r="J485" s="618">
        <f t="shared" ref="J485:J489" si="366">+I485-0.25</f>
        <v>1.7930999999999999</v>
      </c>
      <c r="K485" s="618">
        <f t="shared" ref="K485:K489" si="367">(+J485*$K$30)/1000</f>
        <v>0.4736868132</v>
      </c>
      <c r="L485" s="618">
        <f t="shared" ref="L485:L489" si="368">((75/H485)+10)/1000</f>
        <v>2.5171744143706761E-2</v>
      </c>
      <c r="M485" s="619">
        <f t="shared" ref="M485:M489" si="369">+K485+L485</f>
        <v>0.49885855734370677</v>
      </c>
      <c r="N485" s="619">
        <f t="shared" ref="N485:N489" si="370">+M485*H485</f>
        <v>2.4660573923728797</v>
      </c>
      <c r="O485" s="619">
        <f t="shared" ref="O485:O489" si="371">+N485-C485</f>
        <v>-0.34394260762712037</v>
      </c>
      <c r="P485" s="641">
        <f t="shared" ref="P485:P489" si="372">(1-(+N485/C485))*100</f>
        <v>12.239950449363713</v>
      </c>
    </row>
    <row r="486" spans="2:16" ht="14.25">
      <c r="B486" s="95">
        <v>45272</v>
      </c>
      <c r="C486" s="796">
        <v>2.81</v>
      </c>
      <c r="H486" s="642">
        <f>+'BRL USD'!AK706</f>
        <v>4.9470000000000001</v>
      </c>
      <c r="I486" s="642">
        <f>+RBOB!AM706</f>
        <v>1.9797</v>
      </c>
      <c r="J486" s="618">
        <f t="shared" si="366"/>
        <v>1.7297</v>
      </c>
      <c r="K486" s="618">
        <f t="shared" si="367"/>
        <v>0.45693830840000005</v>
      </c>
      <c r="L486" s="618">
        <f t="shared" si="368"/>
        <v>2.5160703456640388E-2</v>
      </c>
      <c r="M486" s="619">
        <f t="shared" si="369"/>
        <v>0.48209901185664045</v>
      </c>
      <c r="N486" s="619">
        <f t="shared" si="370"/>
        <v>2.3849438116548005</v>
      </c>
      <c r="O486" s="619">
        <f t="shared" si="371"/>
        <v>-0.42505618834519954</v>
      </c>
      <c r="P486" s="641">
        <f t="shared" si="372"/>
        <v>15.126554745380771</v>
      </c>
    </row>
    <row r="487" spans="2:16" ht="14.25">
      <c r="B487" s="95">
        <v>45273</v>
      </c>
      <c r="C487" s="796">
        <v>2.81</v>
      </c>
      <c r="H487" s="642">
        <f>+'BRL USD'!AK707</f>
        <v>4.9573</v>
      </c>
      <c r="I487" s="642">
        <f>+RBOB!AM707</f>
        <v>2.0249000000000001</v>
      </c>
      <c r="J487" s="618">
        <f t="shared" si="366"/>
        <v>1.7749000000000001</v>
      </c>
      <c r="K487" s="618">
        <f t="shared" si="367"/>
        <v>0.46887888280000012</v>
      </c>
      <c r="L487" s="618">
        <f t="shared" si="368"/>
        <v>2.5129203397010472E-2</v>
      </c>
      <c r="M487" s="619">
        <f t="shared" si="369"/>
        <v>0.49400808619701059</v>
      </c>
      <c r="N487" s="619">
        <f t="shared" si="370"/>
        <v>2.4489462857044404</v>
      </c>
      <c r="O487" s="619">
        <f t="shared" si="371"/>
        <v>-0.36105371429555966</v>
      </c>
      <c r="P487" s="641">
        <f t="shared" si="372"/>
        <v>12.848886629735222</v>
      </c>
    </row>
    <row r="488" spans="2:16" ht="14.25">
      <c r="B488" s="95">
        <v>45274</v>
      </c>
      <c r="C488" s="796">
        <v>2.81</v>
      </c>
      <c r="H488" s="642">
        <f>+'BRL USD'!AK708</f>
        <v>4.8912000999999998</v>
      </c>
      <c r="I488" s="642">
        <f>+RBOB!AM708</f>
        <v>2.1187999999999998</v>
      </c>
      <c r="J488" s="618">
        <f t="shared" si="366"/>
        <v>1.8687999999999998</v>
      </c>
      <c r="K488" s="618">
        <f t="shared" si="367"/>
        <v>0.49368463359999998</v>
      </c>
      <c r="L488" s="618">
        <f t="shared" si="368"/>
        <v>2.5333660137928114E-2</v>
      </c>
      <c r="M488" s="619">
        <f t="shared" si="369"/>
        <v>0.51901829373792807</v>
      </c>
      <c r="N488" s="619">
        <f t="shared" si="370"/>
        <v>2.5386223302327831</v>
      </c>
      <c r="O488" s="619">
        <f t="shared" si="371"/>
        <v>-0.271377669767217</v>
      </c>
      <c r="P488" s="641">
        <f t="shared" si="372"/>
        <v>9.6575683191180381</v>
      </c>
    </row>
    <row r="489" spans="2:16" ht="14.25">
      <c r="B489" s="95">
        <v>45275</v>
      </c>
      <c r="C489" s="796">
        <v>2.81</v>
      </c>
      <c r="H489" s="642">
        <f>+'BRL USD'!AK709</f>
        <v>4.9390999999999998</v>
      </c>
      <c r="I489" s="642">
        <f>+RBOB!AM709</f>
        <v>2.137</v>
      </c>
      <c r="J489" s="618">
        <f t="shared" si="366"/>
        <v>1.887</v>
      </c>
      <c r="K489" s="618">
        <f t="shared" si="367"/>
        <v>0.49849256400000008</v>
      </c>
      <c r="L489" s="618">
        <f t="shared" si="368"/>
        <v>2.5184952724180518E-2</v>
      </c>
      <c r="M489" s="619">
        <f t="shared" si="369"/>
        <v>0.52367751672418061</v>
      </c>
      <c r="N489" s="619">
        <f t="shared" si="370"/>
        <v>2.5864956228524005</v>
      </c>
      <c r="O489" s="619">
        <f t="shared" si="371"/>
        <v>-0.22350437714759952</v>
      </c>
      <c r="P489" s="641">
        <f t="shared" si="372"/>
        <v>7.9538924251814747</v>
      </c>
    </row>
    <row r="490" spans="2:16" ht="14.25">
      <c r="B490" s="95">
        <v>45278</v>
      </c>
      <c r="C490" s="796">
        <v>2.81</v>
      </c>
      <c r="H490" s="642">
        <f>+'BRL USD'!AK710</f>
        <v>4.9393000000000002</v>
      </c>
      <c r="I490" s="642">
        <f>+RBOB!AM710</f>
        <v>2.1589999999999998</v>
      </c>
      <c r="J490" s="618">
        <f t="shared" ref="J490:J491" si="373">+I490-0.25</f>
        <v>1.9089999999999998</v>
      </c>
      <c r="K490" s="618">
        <f t="shared" ref="K490:K491" si="374">(+J490*$K$30)/1000</f>
        <v>0.50430434800000001</v>
      </c>
      <c r="L490" s="618">
        <f t="shared" ref="L490:L491" si="375">((75/H490)+10)/1000</f>
        <v>2.5184337861640312E-2</v>
      </c>
      <c r="M490" s="619">
        <f t="shared" ref="M490:M491" si="376">+K490+L490</f>
        <v>0.52948868586164033</v>
      </c>
      <c r="N490" s="619">
        <f t="shared" ref="N490:N491" si="377">+M490*H490</f>
        <v>2.6153034660764001</v>
      </c>
      <c r="O490" s="619">
        <f t="shared" ref="O490:O491" si="378">+N490-C490</f>
        <v>-0.19469653392359998</v>
      </c>
      <c r="P490" s="641">
        <f t="shared" ref="P490:P491" si="379">(1-(+N490/C490))*100</f>
        <v>6.9287022748612088</v>
      </c>
    </row>
    <row r="491" spans="2:16" ht="14.25">
      <c r="B491" s="95">
        <v>45279</v>
      </c>
      <c r="C491" s="796">
        <v>2.81</v>
      </c>
      <c r="H491" s="642">
        <f>+'BRL USD'!AK711</f>
        <v>4.8657000000000004</v>
      </c>
      <c r="I491" s="642">
        <f>+RBOB!AM711</f>
        <v>2.2008000000000001</v>
      </c>
      <c r="J491" s="618">
        <f t="shared" si="373"/>
        <v>1.9508000000000001</v>
      </c>
      <c r="K491" s="618">
        <f t="shared" si="374"/>
        <v>0.51534673760000005</v>
      </c>
      <c r="L491" s="618">
        <f t="shared" si="375"/>
        <v>2.5414020593131512E-2</v>
      </c>
      <c r="M491" s="619">
        <f t="shared" si="376"/>
        <v>0.54076075819313152</v>
      </c>
      <c r="N491" s="619">
        <f t="shared" si="377"/>
        <v>2.6311796211403204</v>
      </c>
      <c r="O491" s="619">
        <f t="shared" si="378"/>
        <v>-0.17882037885967961</v>
      </c>
      <c r="P491" s="641">
        <f t="shared" si="379"/>
        <v>6.3637145501665326</v>
      </c>
    </row>
    <row r="492" spans="2:16" ht="14.25">
      <c r="B492" s="95">
        <v>45280</v>
      </c>
      <c r="C492" s="796">
        <v>2.81</v>
      </c>
      <c r="H492" s="642">
        <f>+'BRL USD'!AK712</f>
        <v>4.8760000000000003</v>
      </c>
      <c r="I492" s="642">
        <f>+RBOB!AM712</f>
        <v>2.2006999999999999</v>
      </c>
      <c r="J492" s="618">
        <f t="shared" ref="J492:J499" si="380">+I492-0.25</f>
        <v>1.9506999999999999</v>
      </c>
      <c r="K492" s="618">
        <f t="shared" ref="K492:K499" si="381">(+J492*$K$30)/1000</f>
        <v>0.51532032039999998</v>
      </c>
      <c r="L492" s="618">
        <f t="shared" ref="L492:L499" si="382">((75/H492)+10)/1000</f>
        <v>2.5381460213289578E-2</v>
      </c>
      <c r="M492" s="619">
        <f t="shared" ref="M492:M499" si="383">+K492+L492</f>
        <v>0.54070178061328955</v>
      </c>
      <c r="N492" s="619">
        <f t="shared" ref="N492:N499" si="384">+M492*H492</f>
        <v>2.6364618822704</v>
      </c>
      <c r="O492" s="619">
        <f t="shared" ref="O492:O499" si="385">+N492-C492</f>
        <v>-0.17353811772960004</v>
      </c>
      <c r="P492" s="641">
        <f t="shared" ref="P492:P499" si="386">(1-(+N492/C492))*100</f>
        <v>6.1757337270320285</v>
      </c>
    </row>
    <row r="493" spans="2:16" ht="14.25">
      <c r="B493" s="95">
        <v>45281</v>
      </c>
      <c r="C493" s="796">
        <v>2.81</v>
      </c>
      <c r="H493" s="642">
        <f>+'BRL USD'!AK713</f>
        <v>4.8749000000000002</v>
      </c>
      <c r="I493" s="642">
        <f>+RBOB!AM713</f>
        <v>2.1585000000000001</v>
      </c>
      <c r="J493" s="618">
        <f t="shared" si="380"/>
        <v>1.9085000000000001</v>
      </c>
      <c r="K493" s="618">
        <f t="shared" si="381"/>
        <v>0.50417226200000009</v>
      </c>
      <c r="L493" s="618">
        <f t="shared" si="382"/>
        <v>2.5384930972943032E-2</v>
      </c>
      <c r="M493" s="619">
        <f t="shared" si="383"/>
        <v>0.52955719297294312</v>
      </c>
      <c r="N493" s="619">
        <f t="shared" si="384"/>
        <v>2.5815383600238007</v>
      </c>
      <c r="O493" s="619">
        <f t="shared" si="385"/>
        <v>-0.22846163997619939</v>
      </c>
      <c r="P493" s="641">
        <f t="shared" si="386"/>
        <v>8.1303074724626168</v>
      </c>
    </row>
    <row r="494" spans="2:16" ht="14.25">
      <c r="B494" s="95">
        <v>45282</v>
      </c>
      <c r="C494" s="796">
        <v>2.81</v>
      </c>
      <c r="H494" s="642">
        <f>+'BRL USD'!AK714</f>
        <v>4.8613</v>
      </c>
      <c r="I494" s="642">
        <f>+RBOB!AM714</f>
        <v>2.1301000000000001</v>
      </c>
      <c r="J494" s="618">
        <f t="shared" si="380"/>
        <v>1.8801000000000001</v>
      </c>
      <c r="K494" s="618">
        <f t="shared" si="381"/>
        <v>0.49666977720000005</v>
      </c>
      <c r="L494" s="618">
        <f t="shared" si="382"/>
        <v>2.5427971941661697E-2</v>
      </c>
      <c r="M494" s="619">
        <f t="shared" si="383"/>
        <v>0.52209774914166174</v>
      </c>
      <c r="N494" s="619">
        <f t="shared" si="384"/>
        <v>2.53807378790236</v>
      </c>
      <c r="O494" s="619">
        <f t="shared" si="385"/>
        <v>-0.27192621209764001</v>
      </c>
      <c r="P494" s="641">
        <f t="shared" si="386"/>
        <v>9.677089398492523</v>
      </c>
    </row>
    <row r="495" spans="2:16" ht="14.25">
      <c r="B495" s="95">
        <v>45286</v>
      </c>
      <c r="C495" s="796">
        <v>2.81</v>
      </c>
      <c r="H495" s="642">
        <f>+'BRL USD'!AK715</f>
        <v>4.8361999999999998</v>
      </c>
      <c r="I495" s="676">
        <f>+RBOB!AM715</f>
        <v>0</v>
      </c>
      <c r="J495" s="618">
        <f t="shared" si="380"/>
        <v>-0.25</v>
      </c>
      <c r="K495" s="618">
        <f t="shared" si="381"/>
        <v>-6.6043000000000004E-2</v>
      </c>
      <c r="L495" s="618">
        <f t="shared" si="382"/>
        <v>2.5508043505231382E-2</v>
      </c>
      <c r="M495" s="619">
        <f t="shared" si="383"/>
        <v>-4.0534956494768626E-2</v>
      </c>
      <c r="N495" s="619">
        <f t="shared" si="384"/>
        <v>-0.19603515660000001</v>
      </c>
      <c r="O495" s="619">
        <f t="shared" si="385"/>
        <v>-3.0060351565999999</v>
      </c>
      <c r="P495" s="641">
        <f t="shared" si="386"/>
        <v>106.9763400925267</v>
      </c>
    </row>
    <row r="496" spans="2:16" ht="14.25">
      <c r="B496" s="95">
        <v>45287</v>
      </c>
      <c r="C496" s="796">
        <v>2.81</v>
      </c>
      <c r="H496" s="642">
        <f>+'BRL USD'!AK716</f>
        <v>4.8306005000000001</v>
      </c>
      <c r="I496" s="676">
        <f>+RBOB!AM716</f>
        <v>0</v>
      </c>
      <c r="J496" s="618">
        <f t="shared" si="380"/>
        <v>-0.25</v>
      </c>
      <c r="K496" s="618">
        <f t="shared" si="381"/>
        <v>-6.6043000000000004E-2</v>
      </c>
      <c r="L496" s="618">
        <f t="shared" si="382"/>
        <v>2.5526020005173268E-2</v>
      </c>
      <c r="M496" s="619">
        <f t="shared" si="383"/>
        <v>-4.0516979994826736E-2</v>
      </c>
      <c r="N496" s="619">
        <f t="shared" si="384"/>
        <v>-0.19572134382150003</v>
      </c>
      <c r="O496" s="619">
        <f t="shared" si="385"/>
        <v>-3.0057213438215</v>
      </c>
      <c r="P496" s="641">
        <f t="shared" si="386"/>
        <v>106.96517237798932</v>
      </c>
    </row>
    <row r="497" spans="2:16" ht="14.25">
      <c r="B497" s="95">
        <v>45288</v>
      </c>
      <c r="C497" s="796">
        <v>2.81</v>
      </c>
      <c r="H497" s="642">
        <f>+'BRL USD'!AK717</f>
        <v>4.8407</v>
      </c>
      <c r="I497" s="642">
        <f>+RBOB!AM717</f>
        <v>2.0851999999999999</v>
      </c>
      <c r="J497" s="618">
        <f t="shared" si="380"/>
        <v>1.8351999999999999</v>
      </c>
      <c r="K497" s="618">
        <f t="shared" si="381"/>
        <v>0.48480845440000003</v>
      </c>
      <c r="L497" s="618">
        <f t="shared" si="382"/>
        <v>2.5493626954779268E-2</v>
      </c>
      <c r="M497" s="619">
        <f t="shared" si="383"/>
        <v>0.51030208135477928</v>
      </c>
      <c r="N497" s="619">
        <f t="shared" si="384"/>
        <v>2.4702192852140801</v>
      </c>
      <c r="O497" s="619">
        <f t="shared" si="385"/>
        <v>-0.33978071478591998</v>
      </c>
      <c r="P497" s="641">
        <f t="shared" si="386"/>
        <v>12.091840383840569</v>
      </c>
    </row>
    <row r="498" spans="2:16" ht="14.25">
      <c r="B498" s="95">
        <v>45289</v>
      </c>
      <c r="C498" s="796">
        <v>2.81</v>
      </c>
      <c r="H498" s="642">
        <f>+'BRL USD'!AK718</f>
        <v>4.8412997999999998</v>
      </c>
      <c r="I498" s="642">
        <f>+RBOB!AM718</f>
        <v>2.1025999999999998</v>
      </c>
      <c r="J498" s="618">
        <f t="shared" si="380"/>
        <v>1.8525999999999998</v>
      </c>
      <c r="K498" s="618">
        <f t="shared" si="381"/>
        <v>0.4894050472</v>
      </c>
      <c r="L498" s="618">
        <f t="shared" si="382"/>
        <v>2.5491707412955505E-2</v>
      </c>
      <c r="M498" s="619">
        <f t="shared" si="383"/>
        <v>0.51489675461295548</v>
      </c>
      <c r="N498" s="619">
        <f t="shared" si="384"/>
        <v>2.4927695551283504</v>
      </c>
      <c r="O498" s="619">
        <f t="shared" si="385"/>
        <v>-0.31723044487164964</v>
      </c>
      <c r="P498" s="641">
        <f t="shared" si="386"/>
        <v>11.289339675147669</v>
      </c>
    </row>
    <row r="499" spans="2:16" ht="14.25">
      <c r="B499" s="95">
        <v>45293</v>
      </c>
      <c r="C499" s="796">
        <v>2.81</v>
      </c>
      <c r="H499" s="642">
        <f>+'BRL USD'!AL719</f>
        <v>4.891</v>
      </c>
      <c r="I499" s="642">
        <f>+RBOB!AN719</f>
        <v>2.0949</v>
      </c>
      <c r="J499" s="618">
        <f t="shared" si="380"/>
        <v>1.8449</v>
      </c>
      <c r="K499" s="618">
        <f t="shared" si="381"/>
        <v>0.48737092279999999</v>
      </c>
      <c r="L499" s="618">
        <f t="shared" si="382"/>
        <v>2.5334287466775712E-2</v>
      </c>
      <c r="M499" s="619">
        <f t="shared" si="383"/>
        <v>0.51270521026677573</v>
      </c>
      <c r="N499" s="619">
        <f t="shared" si="384"/>
        <v>2.5076411834148002</v>
      </c>
      <c r="O499" s="619">
        <f t="shared" si="385"/>
        <v>-0.30235881658519981</v>
      </c>
      <c r="P499" s="641">
        <f t="shared" si="386"/>
        <v>10.760100234348746</v>
      </c>
    </row>
    <row r="500" spans="2:16" ht="14.25">
      <c r="B500" s="95">
        <v>45294</v>
      </c>
      <c r="C500" s="796">
        <v>2.81</v>
      </c>
      <c r="H500" s="642">
        <f>+'BRL USD'!AL720</f>
        <v>4.9206000000000003</v>
      </c>
      <c r="I500" s="642">
        <f>+RBOB!AN720</f>
        <v>2.1581000000000001</v>
      </c>
      <c r="J500" s="618">
        <f t="shared" ref="J500:J505" si="387">+I500-0.25</f>
        <v>1.9081000000000001</v>
      </c>
      <c r="K500" s="618">
        <f t="shared" ref="K500:K505" si="388">(+J500*$K$30)/1000</f>
        <v>0.50406659320000002</v>
      </c>
      <c r="L500" s="618">
        <f t="shared" ref="L500:L505" si="389">((75/H500)+10)/1000</f>
        <v>2.5242043653213024E-2</v>
      </c>
      <c r="M500" s="619">
        <f t="shared" ref="M500:M505" si="390">+K500+L500</f>
        <v>0.52930863685321305</v>
      </c>
      <c r="N500" s="619">
        <f t="shared" ref="N500:N505" si="391">+M500*H500</f>
        <v>2.6045160784999202</v>
      </c>
      <c r="O500" s="619">
        <f t="shared" ref="O500:O505" si="392">+N500-C500</f>
        <v>-0.20548392150007988</v>
      </c>
      <c r="P500" s="641">
        <f t="shared" ref="P500:P505" si="393">(1-(+N500/C500))*100</f>
        <v>7.3125950711772187</v>
      </c>
    </row>
    <row r="501" spans="2:16" ht="14.25">
      <c r="B501" s="95">
        <v>45295</v>
      </c>
      <c r="C501" s="796">
        <v>2.81</v>
      </c>
      <c r="H501" s="642">
        <f>+'BRL USD'!AL721</f>
        <v>4.9181999999999997</v>
      </c>
      <c r="I501" s="642">
        <f>+RBOB!AN721</f>
        <v>2.1101000000000001</v>
      </c>
      <c r="J501" s="618">
        <f t="shared" si="387"/>
        <v>1.8601000000000001</v>
      </c>
      <c r="K501" s="618">
        <f t="shared" si="388"/>
        <v>0.49138633720000008</v>
      </c>
      <c r="L501" s="618">
        <f t="shared" si="389"/>
        <v>2.5249481517628403E-2</v>
      </c>
      <c r="M501" s="619">
        <f t="shared" si="390"/>
        <v>0.51663581871762854</v>
      </c>
      <c r="N501" s="619">
        <f t="shared" si="391"/>
        <v>2.5409182836170405</v>
      </c>
      <c r="O501" s="619">
        <f t="shared" si="392"/>
        <v>-0.26908171638295952</v>
      </c>
      <c r="P501" s="641">
        <f t="shared" si="393"/>
        <v>9.5758617929878831</v>
      </c>
    </row>
    <row r="502" spans="2:16" ht="14.25">
      <c r="B502" s="95">
        <v>45296</v>
      </c>
      <c r="C502" s="796">
        <v>2.81</v>
      </c>
      <c r="H502" s="642">
        <f>+'BRL USD'!AL722</f>
        <v>4.8893000000000004</v>
      </c>
      <c r="I502" s="642">
        <f>+RBOB!AN722</f>
        <v>2.1055000000000001</v>
      </c>
      <c r="J502" s="618">
        <f t="shared" si="387"/>
        <v>1.8555000000000001</v>
      </c>
      <c r="K502" s="618">
        <f t="shared" si="388"/>
        <v>0.49017114600000006</v>
      </c>
      <c r="L502" s="618">
        <f t="shared" si="389"/>
        <v>2.533961916838811E-2</v>
      </c>
      <c r="M502" s="619">
        <f t="shared" si="390"/>
        <v>0.51551076516838812</v>
      </c>
      <c r="N502" s="619">
        <f t="shared" si="391"/>
        <v>2.5204867841378</v>
      </c>
      <c r="O502" s="619">
        <f t="shared" si="392"/>
        <v>-0.28951321586220002</v>
      </c>
      <c r="P502" s="641">
        <f t="shared" si="393"/>
        <v>10.302961418583633</v>
      </c>
    </row>
    <row r="503" spans="2:16" ht="14.25">
      <c r="B503" s="95">
        <v>45299</v>
      </c>
      <c r="C503" s="796">
        <v>2.81</v>
      </c>
      <c r="H503" s="642">
        <f>+'BRL USD'!AL723</f>
        <v>4.8844000000000003</v>
      </c>
      <c r="I503" s="642">
        <f>+RBOB!AN723</f>
        <v>2.0278</v>
      </c>
      <c r="J503" s="618">
        <f t="shared" si="387"/>
        <v>1.7778</v>
      </c>
      <c r="K503" s="618">
        <f t="shared" si="388"/>
        <v>0.46964498160000007</v>
      </c>
      <c r="L503" s="618">
        <f t="shared" si="389"/>
        <v>2.5355007779870608E-2</v>
      </c>
      <c r="M503" s="619">
        <f t="shared" si="390"/>
        <v>0.49499998937987066</v>
      </c>
      <c r="N503" s="619">
        <f t="shared" si="391"/>
        <v>2.4177779481270405</v>
      </c>
      <c r="O503" s="619">
        <f t="shared" si="392"/>
        <v>-0.39222205187295955</v>
      </c>
      <c r="P503" s="641">
        <f t="shared" si="393"/>
        <v>13.958080137827745</v>
      </c>
    </row>
    <row r="504" spans="2:16" ht="14.25">
      <c r="B504" s="95">
        <v>45300</v>
      </c>
      <c r="C504" s="796">
        <v>2.81</v>
      </c>
      <c r="H504" s="642">
        <f>+'BRL USD'!AL724</f>
        <v>4.8930999999999996</v>
      </c>
      <c r="I504" s="642">
        <f>+RBOB!AN724</f>
        <v>2.0768</v>
      </c>
      <c r="J504" s="618">
        <f t="shared" si="387"/>
        <v>1.8268</v>
      </c>
      <c r="K504" s="618">
        <f t="shared" si="388"/>
        <v>0.48258940960000007</v>
      </c>
      <c r="L504" s="618">
        <f t="shared" si="389"/>
        <v>2.5327706362019989E-2</v>
      </c>
      <c r="M504" s="619">
        <f t="shared" si="390"/>
        <v>0.50791711596202005</v>
      </c>
      <c r="N504" s="619">
        <f t="shared" si="391"/>
        <v>2.4852892401137603</v>
      </c>
      <c r="O504" s="619">
        <f t="shared" si="392"/>
        <v>-0.32471075988623976</v>
      </c>
      <c r="P504" s="641">
        <f t="shared" si="393"/>
        <v>11.555543056449814</v>
      </c>
    </row>
    <row r="505" spans="2:16" ht="14.25">
      <c r="B505" s="95">
        <v>45301</v>
      </c>
      <c r="C505" s="796">
        <v>2.81</v>
      </c>
      <c r="H505" s="642">
        <f>+'BRL USD'!AL725</f>
        <v>4.8895</v>
      </c>
      <c r="I505" s="642">
        <f>+RBOB!AN725</f>
        <v>2.0672999999999999</v>
      </c>
      <c r="J505" s="618">
        <f t="shared" si="387"/>
        <v>1.8172999999999999</v>
      </c>
      <c r="K505" s="618">
        <f t="shared" si="388"/>
        <v>0.48007977559999998</v>
      </c>
      <c r="L505" s="618">
        <f t="shared" si="389"/>
        <v>2.5338991716944474E-2</v>
      </c>
      <c r="M505" s="619">
        <f t="shared" si="390"/>
        <v>0.50541876731694446</v>
      </c>
      <c r="N505" s="619">
        <f t="shared" si="391"/>
        <v>2.4712450627961999</v>
      </c>
      <c r="O505" s="619">
        <f t="shared" si="392"/>
        <v>-0.33875493720380012</v>
      </c>
      <c r="P505" s="641">
        <f t="shared" si="393"/>
        <v>12.055335843551607</v>
      </c>
    </row>
    <row r="506" spans="2:16" ht="14.25">
      <c r="B506" s="95">
        <v>45302</v>
      </c>
      <c r="C506" s="796">
        <v>2.81</v>
      </c>
      <c r="H506" s="642">
        <f>+'BRL USD'!AL726</f>
        <v>4.8788</v>
      </c>
      <c r="I506" s="642">
        <f>+RBOB!AN726</f>
        <v>2.1143000000000001</v>
      </c>
      <c r="J506" s="618">
        <f t="shared" ref="J506:J516" si="394">+I506-0.25</f>
        <v>1.8643000000000001</v>
      </c>
      <c r="K506" s="618">
        <f t="shared" ref="K506:K516" si="395">(+J506*$K$30)/1000</f>
        <v>0.49249585960000009</v>
      </c>
      <c r="L506" s="618">
        <f t="shared" ref="L506:L516" si="396">((75/H506)+10)/1000</f>
        <v>2.5372632614577357E-2</v>
      </c>
      <c r="M506" s="619">
        <f t="shared" ref="M506:M516" si="397">+K506+L506</f>
        <v>0.51786849221457742</v>
      </c>
      <c r="N506" s="619">
        <f t="shared" ref="N506:N516" si="398">+M506*H506</f>
        <v>2.5265767998164805</v>
      </c>
      <c r="O506" s="619">
        <f t="shared" ref="O506:O516" si="399">+N506-C506</f>
        <v>-0.28342320018351952</v>
      </c>
      <c r="P506" s="641">
        <f t="shared" ref="P506:P516" si="400">(1-(+N506/C506))*100</f>
        <v>10.086234881975786</v>
      </c>
    </row>
    <row r="507" spans="2:16" ht="14.25">
      <c r="B507" s="95">
        <v>45303</v>
      </c>
      <c r="C507" s="796">
        <v>2.81</v>
      </c>
      <c r="H507" s="642">
        <f>+'BRL USD'!AL727</f>
        <v>4.8536999999999999</v>
      </c>
      <c r="I507" s="642">
        <f>+RBOB!AN727</f>
        <v>2.1202999999999999</v>
      </c>
      <c r="J507" s="618">
        <f t="shared" si="394"/>
        <v>1.8702999999999999</v>
      </c>
      <c r="K507" s="618">
        <f t="shared" si="395"/>
        <v>0.49408089160000002</v>
      </c>
      <c r="L507" s="618">
        <f t="shared" si="396"/>
        <v>2.5452129303418013E-2</v>
      </c>
      <c r="M507" s="619">
        <f t="shared" si="397"/>
        <v>0.51953302090341802</v>
      </c>
      <c r="N507" s="619">
        <f t="shared" si="398"/>
        <v>2.5216574235589202</v>
      </c>
      <c r="O507" s="619">
        <f t="shared" si="399"/>
        <v>-0.28834257644107986</v>
      </c>
      <c r="P507" s="641">
        <f t="shared" si="400"/>
        <v>10.261301652707466</v>
      </c>
    </row>
    <row r="508" spans="2:16" ht="14.25">
      <c r="B508" s="95">
        <v>45306</v>
      </c>
      <c r="C508" s="796">
        <v>2.81</v>
      </c>
      <c r="H508" s="642">
        <f>+'BRL USD'!AL728</f>
        <v>4.8758999999999997</v>
      </c>
      <c r="I508" s="642">
        <f>+RBOB!AN728</f>
        <v>2.1202999999999999</v>
      </c>
      <c r="J508" s="618">
        <f t="shared" si="394"/>
        <v>1.8702999999999999</v>
      </c>
      <c r="K508" s="618">
        <f t="shared" si="395"/>
        <v>0.49408089160000002</v>
      </c>
      <c r="L508" s="618">
        <f t="shared" si="396"/>
        <v>2.5381775672183599E-2</v>
      </c>
      <c r="M508" s="619">
        <f t="shared" si="397"/>
        <v>0.5194626672721836</v>
      </c>
      <c r="N508" s="619">
        <f t="shared" si="398"/>
        <v>2.5328480193524396</v>
      </c>
      <c r="O508" s="619">
        <f t="shared" si="399"/>
        <v>-0.27715198064756041</v>
      </c>
      <c r="P508" s="641">
        <f t="shared" si="400"/>
        <v>9.8630598095217241</v>
      </c>
    </row>
    <row r="509" spans="2:16" ht="14.25">
      <c r="B509" s="95">
        <v>45307</v>
      </c>
      <c r="C509" s="796">
        <v>2.81</v>
      </c>
      <c r="H509" s="642">
        <f>+'BRL USD'!AL729</f>
        <v>4.9032</v>
      </c>
      <c r="I509" s="642">
        <f>+RBOB!AN729</f>
        <v>2.1219000000000001</v>
      </c>
      <c r="J509" s="618">
        <f t="shared" si="394"/>
        <v>1.8719000000000001</v>
      </c>
      <c r="K509" s="618">
        <f t="shared" si="395"/>
        <v>0.49450356680000013</v>
      </c>
      <c r="L509" s="618">
        <f t="shared" si="396"/>
        <v>2.5296133137542833E-2</v>
      </c>
      <c r="M509" s="619">
        <f t="shared" si="397"/>
        <v>0.51979969993754294</v>
      </c>
      <c r="N509" s="619">
        <f t="shared" si="398"/>
        <v>2.5486818887337606</v>
      </c>
      <c r="O509" s="619">
        <f t="shared" si="399"/>
        <v>-0.26131811126623949</v>
      </c>
      <c r="P509" s="641">
        <f t="shared" si="400"/>
        <v>9.2995769133893074</v>
      </c>
    </row>
    <row r="510" spans="2:16" ht="14.25">
      <c r="B510" s="95">
        <v>45308</v>
      </c>
      <c r="C510" s="796">
        <v>2.81</v>
      </c>
      <c r="H510" s="642">
        <f>+'BRL USD'!AL730</f>
        <v>4.9340000000000002</v>
      </c>
      <c r="I510" s="642">
        <f>+RBOB!AN730</f>
        <v>2.1354000000000002</v>
      </c>
      <c r="J510" s="618">
        <f t="shared" si="394"/>
        <v>1.8854000000000002</v>
      </c>
      <c r="K510" s="618">
        <f t="shared" si="395"/>
        <v>0.49806988880000014</v>
      </c>
      <c r="L510" s="618">
        <f t="shared" si="396"/>
        <v>2.5200648561005266E-2</v>
      </c>
      <c r="M510" s="619">
        <f t="shared" si="397"/>
        <v>0.52327053736100537</v>
      </c>
      <c r="N510" s="619">
        <f t="shared" si="398"/>
        <v>2.5818168313392005</v>
      </c>
      <c r="O510" s="619">
        <f t="shared" si="399"/>
        <v>-0.22818316866079957</v>
      </c>
      <c r="P510" s="641">
        <f t="shared" si="400"/>
        <v>8.1203974612384151</v>
      </c>
    </row>
    <row r="511" spans="2:16" ht="14.25">
      <c r="B511" s="95">
        <v>45309</v>
      </c>
      <c r="C511" s="796">
        <v>2.81</v>
      </c>
      <c r="H511" s="642">
        <f>+'BRL USD'!AL731</f>
        <v>4.9397000000000002</v>
      </c>
      <c r="I511" s="642">
        <f>+RBOB!AN731</f>
        <v>2.1835</v>
      </c>
      <c r="J511" s="618">
        <f t="shared" si="394"/>
        <v>1.9335</v>
      </c>
      <c r="K511" s="618">
        <f t="shared" si="395"/>
        <v>0.5107765620000001</v>
      </c>
      <c r="L511" s="618">
        <f t="shared" si="396"/>
        <v>2.5183108285928294E-2</v>
      </c>
      <c r="M511" s="619">
        <f t="shared" si="397"/>
        <v>0.53595967028592839</v>
      </c>
      <c r="N511" s="619">
        <f t="shared" si="398"/>
        <v>2.6474799833114004</v>
      </c>
      <c r="O511" s="619">
        <f t="shared" si="399"/>
        <v>-0.16252001668859961</v>
      </c>
      <c r="P511" s="641">
        <f t="shared" si="400"/>
        <v>5.7836304871387796</v>
      </c>
    </row>
    <row r="512" spans="2:16" ht="14.25">
      <c r="B512" s="95">
        <v>45310</v>
      </c>
      <c r="C512" s="796">
        <v>2.81</v>
      </c>
      <c r="H512" s="642">
        <f>+'BRL USD'!AL732</f>
        <v>4.9217000000000004</v>
      </c>
      <c r="I512" s="642">
        <f>+RBOB!AN732</f>
        <v>2.1627999999999998</v>
      </c>
      <c r="J512" s="618">
        <f t="shared" si="394"/>
        <v>1.9127999999999998</v>
      </c>
      <c r="K512" s="618">
        <f t="shared" si="395"/>
        <v>0.50530820160000001</v>
      </c>
      <c r="L512" s="618">
        <f t="shared" si="396"/>
        <v>2.5238637056301683E-2</v>
      </c>
      <c r="M512" s="619">
        <f t="shared" si="397"/>
        <v>0.5305468386563017</v>
      </c>
      <c r="N512" s="619">
        <f t="shared" si="398"/>
        <v>2.6111923758147202</v>
      </c>
      <c r="O512" s="619">
        <f t="shared" si="399"/>
        <v>-0.19880762418527986</v>
      </c>
      <c r="P512" s="641">
        <f t="shared" si="400"/>
        <v>7.0750044194049728</v>
      </c>
    </row>
    <row r="513" spans="2:16" ht="14.25">
      <c r="B513" s="95">
        <v>45313</v>
      </c>
      <c r="C513" s="796">
        <v>2.81</v>
      </c>
      <c r="H513" s="642">
        <f>+'BRL USD'!AL733</f>
        <v>4.9484000000000004</v>
      </c>
      <c r="I513" s="642">
        <f>+RBOB!AN733</f>
        <v>2.2378</v>
      </c>
      <c r="J513" s="618">
        <f>+I513-0.25</f>
        <v>1.9878</v>
      </c>
      <c r="K513" s="618">
        <f t="shared" si="395"/>
        <v>0.52512110160000014</v>
      </c>
      <c r="L513" s="618">
        <f>((75/H513)+10)/1000</f>
        <v>2.5156414194487105E-2</v>
      </c>
      <c r="M513" s="619">
        <f>+K513+L513</f>
        <v>0.55027751579448725</v>
      </c>
      <c r="N513" s="619">
        <f t="shared" si="398"/>
        <v>2.7229932591574411</v>
      </c>
      <c r="O513" s="619">
        <f t="shared" si="399"/>
        <v>-8.7006740842558994E-2</v>
      </c>
      <c r="P513" s="641">
        <f t="shared" si="400"/>
        <v>3.0963252968882249</v>
      </c>
    </row>
    <row r="514" spans="2:16" ht="14.25">
      <c r="B514" s="95">
        <v>45314</v>
      </c>
      <c r="C514" s="796">
        <v>2.81</v>
      </c>
      <c r="H514" s="642">
        <f>+'BRL USD'!AL734</f>
        <v>4.9709000000000003</v>
      </c>
      <c r="I514" s="642">
        <f>+RBOB!AN734</f>
        <v>2.2101000000000002</v>
      </c>
      <c r="J514" s="618">
        <f t="shared" si="394"/>
        <v>1.9601000000000002</v>
      </c>
      <c r="K514" s="618">
        <f t="shared" si="395"/>
        <v>0.51780353720000005</v>
      </c>
      <c r="L514" s="618">
        <f t="shared" si="396"/>
        <v>2.5087811060371359E-2</v>
      </c>
      <c r="M514" s="619">
        <f t="shared" si="397"/>
        <v>0.54289134826037144</v>
      </c>
      <c r="N514" s="619">
        <f t="shared" si="398"/>
        <v>2.6986586030674804</v>
      </c>
      <c r="O514" s="619">
        <f t="shared" si="399"/>
        <v>-0.11134139693251965</v>
      </c>
      <c r="P514" s="641">
        <f t="shared" si="400"/>
        <v>3.9623272929722342</v>
      </c>
    </row>
    <row r="515" spans="2:16" ht="14.25">
      <c r="B515" s="95">
        <v>45315</v>
      </c>
      <c r="C515" s="796">
        <v>2.81</v>
      </c>
      <c r="H515" s="642">
        <f>+'BRL USD'!AL735</f>
        <v>4.9185999999999996</v>
      </c>
      <c r="I515" s="642">
        <f>+RBOB!AN735</f>
        <v>2.2094999999999998</v>
      </c>
      <c r="J515" s="618">
        <f t="shared" si="394"/>
        <v>1.9594999999999998</v>
      </c>
      <c r="K515" s="618">
        <f t="shared" si="395"/>
        <v>0.51764503400000006</v>
      </c>
      <c r="L515" s="618">
        <f t="shared" si="396"/>
        <v>2.5248241369495387E-2</v>
      </c>
      <c r="M515" s="619">
        <f t="shared" si="397"/>
        <v>0.5428932753694955</v>
      </c>
      <c r="N515" s="619">
        <f t="shared" si="398"/>
        <v>2.6702748642324003</v>
      </c>
      <c r="O515" s="619">
        <f t="shared" si="399"/>
        <v>-0.13972513576759971</v>
      </c>
      <c r="P515" s="641">
        <f t="shared" si="400"/>
        <v>4.9724247604127969</v>
      </c>
    </row>
    <row r="516" spans="2:16" ht="14.25">
      <c r="B516" s="95">
        <v>45316</v>
      </c>
      <c r="C516" s="796">
        <v>2.81</v>
      </c>
      <c r="H516" s="642">
        <f>+'BRL USD'!AL736</f>
        <v>4.9226000000000001</v>
      </c>
      <c r="I516" s="642">
        <f>+RBOB!AN736</f>
        <v>2.2644000000000002</v>
      </c>
      <c r="J516" s="618">
        <f t="shared" si="394"/>
        <v>2.0144000000000002</v>
      </c>
      <c r="K516" s="618">
        <f t="shared" si="395"/>
        <v>0.53214807680000009</v>
      </c>
      <c r="L516" s="618">
        <f t="shared" si="396"/>
        <v>2.5235850973063016E-2</v>
      </c>
      <c r="M516" s="619">
        <f t="shared" si="397"/>
        <v>0.55738392777306311</v>
      </c>
      <c r="N516" s="619">
        <f t="shared" si="398"/>
        <v>2.7437781228556806</v>
      </c>
      <c r="O516" s="619">
        <f t="shared" si="399"/>
        <v>-6.6221877144319485E-2</v>
      </c>
      <c r="P516" s="641">
        <f t="shared" si="400"/>
        <v>2.3566504321821835</v>
      </c>
    </row>
    <row r="517" spans="2:16" ht="14.25">
      <c r="B517" s="95">
        <v>45317</v>
      </c>
      <c r="C517" s="796">
        <v>2.81</v>
      </c>
      <c r="H517" s="642">
        <f>+'BRL USD'!AL737</f>
        <v>4.9119000000000002</v>
      </c>
      <c r="I517" s="642">
        <f>+RBOB!AN737</f>
        <v>2.2940999999999998</v>
      </c>
      <c r="J517" s="618">
        <f t="shared" ref="J517:J520" si="401">+I517-0.25</f>
        <v>2.0440999999999998</v>
      </c>
      <c r="K517" s="618">
        <f t="shared" ref="K517:K520" si="402">(+J517*$K$30)/1000</f>
        <v>0.53999398519999997</v>
      </c>
      <c r="L517" s="618">
        <f t="shared" ref="L517:L520" si="403">((75/H517)+10)/1000</f>
        <v>2.526904049349539E-2</v>
      </c>
      <c r="M517" s="619">
        <f t="shared" ref="M517:M520" si="404">+K517+L517</f>
        <v>0.5652630256934954</v>
      </c>
      <c r="N517" s="619">
        <f t="shared" ref="N517:N520" si="405">+M517*H517</f>
        <v>2.7765154559038803</v>
      </c>
      <c r="O517" s="619">
        <f t="shared" ref="O517:O520" si="406">+N517-C517</f>
        <v>-3.3484544096119784E-2</v>
      </c>
      <c r="P517" s="641">
        <f t="shared" ref="P517:P520" si="407">(1-(+N517/C517))*100</f>
        <v>1.1916207863387873</v>
      </c>
    </row>
    <row r="518" spans="2:16" ht="14.25">
      <c r="B518" s="95">
        <v>45320</v>
      </c>
      <c r="C518" s="796">
        <v>2.81</v>
      </c>
      <c r="H518" s="642">
        <f>+'BRL USD'!AL738</f>
        <v>4.9218999999999999</v>
      </c>
      <c r="I518" s="642">
        <f>+RBOB!AN738</f>
        <v>2.2284999999999999</v>
      </c>
      <c r="J518" s="618">
        <f t="shared" si="401"/>
        <v>1.9784999999999999</v>
      </c>
      <c r="K518" s="618">
        <f t="shared" si="402"/>
        <v>0.52266430200000003</v>
      </c>
      <c r="L518" s="618">
        <f t="shared" si="403"/>
        <v>2.5238017838639552E-2</v>
      </c>
      <c r="M518" s="619">
        <f t="shared" si="404"/>
        <v>0.54790231983863957</v>
      </c>
      <c r="N518" s="619">
        <f t="shared" si="405"/>
        <v>2.6967204280138</v>
      </c>
      <c r="O518" s="619">
        <f t="shared" si="406"/>
        <v>-0.11327957198620009</v>
      </c>
      <c r="P518" s="641">
        <f t="shared" si="407"/>
        <v>4.0313014941708243</v>
      </c>
    </row>
    <row r="519" spans="2:16" ht="14.25">
      <c r="B519" s="95">
        <v>45321</v>
      </c>
      <c r="C519" s="796">
        <v>2.81</v>
      </c>
      <c r="H519" s="642">
        <f>+'BRL USD'!AL739</f>
        <v>4.9631999999999996</v>
      </c>
      <c r="I519" s="642">
        <f>+RBOB!AN739</f>
        <v>2.2606999999999999</v>
      </c>
      <c r="J519" s="618">
        <f t="shared" si="401"/>
        <v>2.0106999999999999</v>
      </c>
      <c r="K519" s="618">
        <f t="shared" si="402"/>
        <v>0.53117064040000006</v>
      </c>
      <c r="L519" s="618">
        <f t="shared" si="403"/>
        <v>2.511121856866538E-2</v>
      </c>
      <c r="M519" s="619">
        <f t="shared" si="404"/>
        <v>0.55628185896866544</v>
      </c>
      <c r="N519" s="619">
        <f t="shared" si="405"/>
        <v>2.7609381224332803</v>
      </c>
      <c r="O519" s="619">
        <f t="shared" si="406"/>
        <v>-4.9061877566719758E-2</v>
      </c>
      <c r="P519" s="641">
        <f t="shared" si="407"/>
        <v>1.745974290630592</v>
      </c>
    </row>
    <row r="520" spans="2:16" ht="14.25">
      <c r="B520" s="95">
        <v>45322</v>
      </c>
      <c r="C520" s="796">
        <v>2.81</v>
      </c>
      <c r="H520" s="642">
        <f>+'BRL USD'!AL740</f>
        <v>4.9528999999999996</v>
      </c>
      <c r="I520" s="642">
        <f>+RBOB!AN740</f>
        <v>2.1833</v>
      </c>
      <c r="J520" s="618">
        <f t="shared" si="401"/>
        <v>1.9333</v>
      </c>
      <c r="K520" s="618">
        <f t="shared" si="402"/>
        <v>0.51072372760000007</v>
      </c>
      <c r="L520" s="618">
        <f t="shared" si="403"/>
        <v>2.5142643703688749E-2</v>
      </c>
      <c r="M520" s="619">
        <f t="shared" si="404"/>
        <v>0.53586637130368886</v>
      </c>
      <c r="N520" s="619">
        <f t="shared" si="405"/>
        <v>2.6540925504300406</v>
      </c>
      <c r="O520" s="619">
        <f t="shared" si="406"/>
        <v>-0.1559074495699595</v>
      </c>
      <c r="P520" s="641">
        <f t="shared" si="407"/>
        <v>5.5483078138775621</v>
      </c>
    </row>
    <row r="521" spans="2:16" ht="14.25">
      <c r="B521" s="95">
        <v>45323</v>
      </c>
      <c r="C521" s="796">
        <f>C520+0.15</f>
        <v>2.96</v>
      </c>
      <c r="H521" s="642">
        <f>+'BRL USD'!AM741</f>
        <v>4.9344000000000001</v>
      </c>
      <c r="I521" s="642">
        <f>+RBOB!AO741</f>
        <v>2.1947999999999999</v>
      </c>
      <c r="J521" s="618">
        <f t="shared" ref="J521" si="408">+I521-0.25</f>
        <v>1.9447999999999999</v>
      </c>
      <c r="K521" s="618">
        <f t="shared" ref="K521" si="409">(+J521*$K$30)/1000</f>
        <v>0.51376170560000001</v>
      </c>
      <c r="L521" s="618">
        <f t="shared" ref="L521" si="410">((75/H521)+10)/1000</f>
        <v>2.5199416342412451E-2</v>
      </c>
      <c r="M521" s="619">
        <f t="shared" ref="M521" si="411">+K521+L521</f>
        <v>0.53896112194241241</v>
      </c>
      <c r="N521" s="619">
        <f t="shared" ref="N521" si="412">+M521*H521</f>
        <v>2.6594497601126399</v>
      </c>
      <c r="O521" s="619">
        <f t="shared" ref="O521" si="413">+N521-C521</f>
        <v>-0.30055023988736007</v>
      </c>
      <c r="P521" s="641">
        <f t="shared" ref="P521" si="414">(1-(+N521/C521))*100</f>
        <v>10.15372432051892</v>
      </c>
    </row>
    <row r="522" spans="2:16" ht="14.25">
      <c r="B522" s="95">
        <v>45324</v>
      </c>
      <c r="C522" s="796">
        <v>2.96</v>
      </c>
      <c r="H522" s="642">
        <f>+'BRL USD'!AM742</f>
        <v>4.9465000000000003</v>
      </c>
      <c r="I522" s="642">
        <f>+RBOB!AO742</f>
        <v>2.1475</v>
      </c>
      <c r="J522" s="618">
        <f t="shared" ref="J522:J525" si="415">+I522-0.25</f>
        <v>1.8975</v>
      </c>
      <c r="K522" s="618">
        <f t="shared" ref="K522:K525" si="416">(+J522*$K$30)/1000</f>
        <v>0.50126637000000007</v>
      </c>
      <c r="L522" s="618">
        <f t="shared" ref="L522:L525" si="417">((75/H522)+10)/1000</f>
        <v>2.5162235924390985E-2</v>
      </c>
      <c r="M522" s="619">
        <f t="shared" ref="M522:M525" si="418">+K522+L522</f>
        <v>0.526428605924391</v>
      </c>
      <c r="N522" s="619">
        <f t="shared" ref="N522:N525" si="419">+M522*H522</f>
        <v>2.6039790992050005</v>
      </c>
      <c r="O522" s="619">
        <f t="shared" ref="O522:O525" si="420">+N522-C522</f>
        <v>-0.35602090079499948</v>
      </c>
      <c r="P522" s="641">
        <f t="shared" ref="P522:P525" si="421">(1-(+N522/C522))*100</f>
        <v>12.027733134966201</v>
      </c>
    </row>
    <row r="523" spans="2:16" ht="14.25">
      <c r="B523" s="95">
        <v>45327</v>
      </c>
      <c r="C523" s="796">
        <v>2.96</v>
      </c>
      <c r="H523" s="642">
        <f>+'BRL USD'!AM743</f>
        <v>5.0046999999999997</v>
      </c>
      <c r="I523" s="642">
        <f>+RBOB!AO743</f>
        <v>2.2092000000000001</v>
      </c>
      <c r="J523" s="618">
        <f t="shared" si="415"/>
        <v>1.9592000000000001</v>
      </c>
      <c r="K523" s="618">
        <f t="shared" si="416"/>
        <v>0.51756578240000006</v>
      </c>
      <c r="L523" s="618">
        <f t="shared" si="417"/>
        <v>2.4985913241552943E-2</v>
      </c>
      <c r="M523" s="619">
        <f t="shared" si="418"/>
        <v>0.54255169564155303</v>
      </c>
      <c r="N523" s="619">
        <f t="shared" si="419"/>
        <v>2.7153084711772801</v>
      </c>
      <c r="O523" s="619">
        <f t="shared" si="420"/>
        <v>-0.24469152882271983</v>
      </c>
      <c r="P523" s="641">
        <f t="shared" si="421"/>
        <v>8.2666057034702654</v>
      </c>
    </row>
    <row r="524" spans="2:16" ht="14.25">
      <c r="B524" s="95">
        <v>45328</v>
      </c>
      <c r="C524" s="796">
        <v>2.96</v>
      </c>
      <c r="H524" s="642">
        <f>+'BRL USD'!AM744</f>
        <v>4.9680999999999997</v>
      </c>
      <c r="I524" s="642">
        <f>+RBOB!AO744</f>
        <v>2.2172999999999998</v>
      </c>
      <c r="J524" s="618">
        <f t="shared" si="415"/>
        <v>1.9672999999999998</v>
      </c>
      <c r="K524" s="618">
        <f t="shared" si="416"/>
        <v>0.51970557559999997</v>
      </c>
      <c r="L524" s="618">
        <f t="shared" si="417"/>
        <v>2.5096314486423382E-2</v>
      </c>
      <c r="M524" s="619">
        <f t="shared" si="418"/>
        <v>0.54480189008642332</v>
      </c>
      <c r="N524" s="619">
        <f t="shared" si="419"/>
        <v>2.7066302701383598</v>
      </c>
      <c r="O524" s="619">
        <f t="shared" si="420"/>
        <v>-0.25336972986164019</v>
      </c>
      <c r="P524" s="641">
        <f t="shared" si="421"/>
        <v>8.5597881710013581</v>
      </c>
    </row>
    <row r="525" spans="2:16" ht="14.25">
      <c r="B525" s="95">
        <v>45329</v>
      </c>
      <c r="C525" s="796">
        <v>2.96</v>
      </c>
      <c r="H525" s="642">
        <f>+'BRL USD'!AM745</f>
        <v>4.9602000000000004</v>
      </c>
      <c r="I525" s="642">
        <f>+RBOB!AO745</f>
        <v>2.2629999999999999</v>
      </c>
      <c r="J525" s="618">
        <f t="shared" si="415"/>
        <v>2.0129999999999999</v>
      </c>
      <c r="K525" s="618">
        <f t="shared" si="416"/>
        <v>0.53177823599999996</v>
      </c>
      <c r="L525" s="618">
        <f t="shared" si="417"/>
        <v>2.5120358050078624E-2</v>
      </c>
      <c r="M525" s="619">
        <f t="shared" si="418"/>
        <v>0.55689859405007858</v>
      </c>
      <c r="N525" s="619">
        <f t="shared" si="419"/>
        <v>2.7623284062072</v>
      </c>
      <c r="O525" s="619">
        <f t="shared" si="420"/>
        <v>-0.19767159379279997</v>
      </c>
      <c r="P525" s="641">
        <f t="shared" si="421"/>
        <v>6.6780943848918861</v>
      </c>
    </row>
    <row r="526" spans="2:16" ht="14.25">
      <c r="B526" s="95">
        <v>45330</v>
      </c>
      <c r="C526" s="796">
        <v>2.96</v>
      </c>
      <c r="H526" s="642">
        <f>+'BRL USD'!AM746</f>
        <v>4.9798</v>
      </c>
      <c r="I526" s="642">
        <f>+RBOB!AO746</f>
        <v>2.3420000000000001</v>
      </c>
      <c r="J526" s="618">
        <f t="shared" ref="J526:J531" si="422">+I526-0.25</f>
        <v>2.0920000000000001</v>
      </c>
      <c r="K526" s="618">
        <f t="shared" ref="K526:K531" si="423">(+J526*$K$30)/1000</f>
        <v>0.55264782400000012</v>
      </c>
      <c r="L526" s="618">
        <f t="shared" ref="L526:L531" si="424">((75/H526)+10)/1000</f>
        <v>2.506084581710109E-2</v>
      </c>
      <c r="M526" s="619">
        <f t="shared" ref="M526:M531" si="425">+K526+L526</f>
        <v>0.57770866981710123</v>
      </c>
      <c r="N526" s="619">
        <f t="shared" ref="N526:N531" si="426">+M526*H526</f>
        <v>2.8768736339552006</v>
      </c>
      <c r="O526" s="619">
        <f t="shared" ref="O526:O531" si="427">+N526-C526</f>
        <v>-8.3126366044799394E-2</v>
      </c>
      <c r="P526" s="641">
        <f t="shared" ref="P526:P531" si="428">(1-(+N526/C526))*100</f>
        <v>2.8083231771891648</v>
      </c>
    </row>
    <row r="527" spans="2:16" ht="14.25">
      <c r="B527" s="95">
        <v>45331</v>
      </c>
      <c r="C527" s="796">
        <v>2.96</v>
      </c>
      <c r="H527" s="642">
        <f>+'BRL USD'!AM747</f>
        <v>4.9710999999999999</v>
      </c>
      <c r="I527" s="642">
        <f>+RBOB!AO747</f>
        <v>2.3395000000000001</v>
      </c>
      <c r="J527" s="618">
        <f t="shared" si="422"/>
        <v>2.0895000000000001</v>
      </c>
      <c r="K527" s="618">
        <f t="shared" si="423"/>
        <v>0.55198739400000008</v>
      </c>
      <c r="L527" s="618">
        <f t="shared" si="424"/>
        <v>2.5087204039347426E-2</v>
      </c>
      <c r="M527" s="619">
        <f t="shared" si="425"/>
        <v>0.57707459803934746</v>
      </c>
      <c r="N527" s="619">
        <f t="shared" si="426"/>
        <v>2.8686955343134</v>
      </c>
      <c r="O527" s="619">
        <f t="shared" si="427"/>
        <v>-9.13044656866E-2</v>
      </c>
      <c r="P527" s="641">
        <f t="shared" si="428"/>
        <v>3.0846103272500036</v>
      </c>
    </row>
    <row r="528" spans="2:16" ht="14.25">
      <c r="B528" s="95">
        <v>45334</v>
      </c>
      <c r="C528" s="796">
        <v>2.96</v>
      </c>
      <c r="H528" s="642">
        <f>+'BRL USD'!AM748</f>
        <v>4.9710999999999999</v>
      </c>
      <c r="I528" s="642">
        <f>+RBOB!AO748</f>
        <v>2.3673000000000002</v>
      </c>
      <c r="J528" s="618">
        <f t="shared" si="422"/>
        <v>2.1173000000000002</v>
      </c>
      <c r="K528" s="618">
        <f t="shared" si="423"/>
        <v>0.55933137560000012</v>
      </c>
      <c r="L528" s="618">
        <f t="shared" si="424"/>
        <v>2.5087204039347426E-2</v>
      </c>
      <c r="M528" s="619">
        <f t="shared" si="425"/>
        <v>0.58441857963934751</v>
      </c>
      <c r="N528" s="619">
        <f t="shared" si="426"/>
        <v>2.9052032012451603</v>
      </c>
      <c r="O528" s="619">
        <f t="shared" si="427"/>
        <v>-5.4796798754839671E-2</v>
      </c>
      <c r="P528" s="641">
        <f t="shared" si="428"/>
        <v>1.8512432011770108</v>
      </c>
    </row>
    <row r="529" spans="2:16" ht="14.25">
      <c r="B529" s="95">
        <v>45335</v>
      </c>
      <c r="C529" s="796">
        <v>2.96</v>
      </c>
      <c r="H529" s="642">
        <f>+'BRL USD'!AM749</f>
        <v>4.9710999999999999</v>
      </c>
      <c r="I529" s="642">
        <f>+RBOB!AO749</f>
        <v>2.3946000000000001</v>
      </c>
      <c r="J529" s="618">
        <f t="shared" si="422"/>
        <v>2.1446000000000001</v>
      </c>
      <c r="K529" s="618">
        <f t="shared" si="423"/>
        <v>0.56654327120000003</v>
      </c>
      <c r="L529" s="618">
        <f t="shared" si="424"/>
        <v>2.5087204039347426E-2</v>
      </c>
      <c r="M529" s="619">
        <f t="shared" si="425"/>
        <v>0.59163047523934742</v>
      </c>
      <c r="N529" s="619">
        <f t="shared" si="426"/>
        <v>2.94105425546232</v>
      </c>
      <c r="O529" s="619">
        <f t="shared" si="427"/>
        <v>-1.8945744537679943E-2</v>
      </c>
      <c r="P529" s="641">
        <f t="shared" si="428"/>
        <v>0.64005893708378725</v>
      </c>
    </row>
    <row r="530" spans="2:16" ht="14.25">
      <c r="B530" s="95">
        <v>45336</v>
      </c>
      <c r="C530" s="796">
        <v>2.96</v>
      </c>
      <c r="H530" s="642">
        <f>+'BRL USD'!AM750</f>
        <v>4.9717000000000002</v>
      </c>
      <c r="I530" s="642">
        <f>+RBOB!AO750</f>
        <v>2.3169</v>
      </c>
      <c r="J530" s="618">
        <f t="shared" si="422"/>
        <v>2.0669</v>
      </c>
      <c r="K530" s="618">
        <f t="shared" si="423"/>
        <v>0.54601710680000004</v>
      </c>
      <c r="L530" s="618">
        <f t="shared" si="424"/>
        <v>2.5085383269304259E-2</v>
      </c>
      <c r="M530" s="619">
        <f t="shared" si="425"/>
        <v>0.57110249006930425</v>
      </c>
      <c r="N530" s="619">
        <f t="shared" si="426"/>
        <v>2.83935024987756</v>
      </c>
      <c r="O530" s="619">
        <f t="shared" si="427"/>
        <v>-0.12064975012243995</v>
      </c>
      <c r="P530" s="641">
        <f t="shared" si="428"/>
        <v>4.0760050717040475</v>
      </c>
    </row>
    <row r="531" spans="2:16" ht="14.25">
      <c r="B531" s="95">
        <v>45337</v>
      </c>
      <c r="C531" s="796">
        <v>2.96</v>
      </c>
      <c r="H531" s="642">
        <f>+'BRL USD'!AM751</f>
        <v>4.9703999999999997</v>
      </c>
      <c r="I531" s="642">
        <f>+RBOB!AO751</f>
        <v>2.3182999999999998</v>
      </c>
      <c r="J531" s="618">
        <f t="shared" si="422"/>
        <v>2.0682999999999998</v>
      </c>
      <c r="K531" s="618">
        <f t="shared" si="423"/>
        <v>0.54638694759999995</v>
      </c>
      <c r="L531" s="618">
        <f t="shared" si="424"/>
        <v>2.5089328826653792E-2</v>
      </c>
      <c r="M531" s="619">
        <f t="shared" si="425"/>
        <v>0.57147627642665377</v>
      </c>
      <c r="N531" s="619">
        <f t="shared" si="426"/>
        <v>2.8404656843510399</v>
      </c>
      <c r="O531" s="619">
        <f t="shared" si="427"/>
        <v>-0.11953431564896011</v>
      </c>
      <c r="P531" s="641">
        <f t="shared" si="428"/>
        <v>4.0383214746270273</v>
      </c>
    </row>
    <row r="532" spans="2:16" ht="14.25">
      <c r="B532" s="95">
        <v>45338</v>
      </c>
      <c r="C532" s="796">
        <v>2.96</v>
      </c>
      <c r="H532" s="642">
        <f>+'BRL USD'!AM752</f>
        <v>4.9755000000000003</v>
      </c>
      <c r="I532" s="642">
        <f>+RBOB!AO752</f>
        <v>2.3359999999999999</v>
      </c>
      <c r="J532" s="618">
        <f t="shared" ref="J532:J535" si="429">+I532-0.25</f>
        <v>2.0859999999999999</v>
      </c>
      <c r="K532" s="618">
        <f t="shared" ref="K532:K535" si="430">(+J532*$K$30)/1000</f>
        <v>0.55106279200000008</v>
      </c>
      <c r="L532" s="618">
        <f t="shared" ref="L532:L535" si="431">((75/H532)+10)/1000</f>
        <v>2.507386192342478E-2</v>
      </c>
      <c r="M532" s="619">
        <f t="shared" ref="M532:M535" si="432">+K532+L532</f>
        <v>0.57613665392342484</v>
      </c>
      <c r="N532" s="619">
        <f t="shared" ref="N532:N535" si="433">+M532*H532</f>
        <v>2.8665679215960003</v>
      </c>
      <c r="O532" s="619">
        <f t="shared" ref="O532:O535" si="434">+N532-C532</f>
        <v>-9.3432078403999697E-2</v>
      </c>
      <c r="P532" s="641">
        <f t="shared" ref="P532:P535" si="435">(1-(+N532/C532))*100</f>
        <v>3.1564891352702573</v>
      </c>
    </row>
    <row r="533" spans="2:16" ht="14.25">
      <c r="B533" s="95">
        <v>45341</v>
      </c>
      <c r="C533" s="796">
        <v>2.96</v>
      </c>
      <c r="H533" s="642">
        <f>+'BRL USD'!AM753</f>
        <v>4.9579000000000004</v>
      </c>
      <c r="I533" s="642">
        <f>+RBOB!AO753</f>
        <v>2.3359999999999999</v>
      </c>
      <c r="J533" s="618">
        <f t="shared" si="429"/>
        <v>2.0859999999999999</v>
      </c>
      <c r="K533" s="618">
        <f t="shared" si="430"/>
        <v>0.55106279200000008</v>
      </c>
      <c r="L533" s="618">
        <f t="shared" si="431"/>
        <v>2.5127372476250024E-2</v>
      </c>
      <c r="M533" s="619">
        <f t="shared" si="432"/>
        <v>0.57619016447625016</v>
      </c>
      <c r="N533" s="619">
        <f t="shared" si="433"/>
        <v>2.8566932164568009</v>
      </c>
      <c r="O533" s="619">
        <f t="shared" si="434"/>
        <v>-0.10330678354319911</v>
      </c>
      <c r="P533" s="641">
        <f t="shared" si="435"/>
        <v>3.490094038621594</v>
      </c>
    </row>
    <row r="534" spans="2:16" ht="14.25">
      <c r="B534" s="95">
        <v>45342</v>
      </c>
      <c r="C534" s="796">
        <v>2.96</v>
      </c>
      <c r="H534" s="642">
        <f>+'BRL USD'!AM754</f>
        <v>4.9401999999999999</v>
      </c>
      <c r="I534" s="642">
        <f>+RBOB!AO754</f>
        <v>2.2774000000000001</v>
      </c>
      <c r="J534" s="618">
        <f t="shared" si="429"/>
        <v>2.0274000000000001</v>
      </c>
      <c r="K534" s="618">
        <f t="shared" si="430"/>
        <v>0.53558231280000002</v>
      </c>
      <c r="L534" s="618">
        <f t="shared" si="431"/>
        <v>2.5181571596291648E-2</v>
      </c>
      <c r="M534" s="619">
        <f t="shared" si="432"/>
        <v>0.56076388439629166</v>
      </c>
      <c r="N534" s="619">
        <f t="shared" si="433"/>
        <v>2.7702857416945599</v>
      </c>
      <c r="O534" s="619">
        <f t="shared" si="434"/>
        <v>-0.18971425830544009</v>
      </c>
      <c r="P534" s="641">
        <f t="shared" si="435"/>
        <v>6.4092654832918932</v>
      </c>
    </row>
    <row r="535" spans="2:16" ht="14.25">
      <c r="B535" s="95">
        <v>45343</v>
      </c>
      <c r="C535" s="796">
        <v>2.96</v>
      </c>
      <c r="H535" s="642">
        <f>+'BRL USD'!AM755</f>
        <v>4.9297000000000004</v>
      </c>
      <c r="I535" s="642">
        <f>+RBOB!AO755</f>
        <v>2.286</v>
      </c>
      <c r="J535" s="618">
        <f t="shared" si="429"/>
        <v>2.036</v>
      </c>
      <c r="K535" s="618">
        <f t="shared" si="430"/>
        <v>0.53785419200000006</v>
      </c>
      <c r="L535" s="618">
        <f t="shared" si="431"/>
        <v>2.5213907540012577E-2</v>
      </c>
      <c r="M535" s="619">
        <f t="shared" si="432"/>
        <v>0.56306809954001269</v>
      </c>
      <c r="N535" s="619">
        <f t="shared" si="433"/>
        <v>2.7757568103024006</v>
      </c>
      <c r="O535" s="619">
        <f t="shared" si="434"/>
        <v>-0.18424318969759934</v>
      </c>
      <c r="P535" s="641">
        <f t="shared" si="435"/>
        <v>6.2244320843783507</v>
      </c>
    </row>
    <row r="536" spans="2:16" ht="14.25">
      <c r="B536" s="95">
        <v>45344</v>
      </c>
      <c r="C536" s="796">
        <v>2.96</v>
      </c>
      <c r="H536" s="642">
        <f>+'BRL USD'!AM756</f>
        <v>4.9413</v>
      </c>
      <c r="I536" s="642">
        <f>+RBOB!AO756</f>
        <v>2.3347000000000002</v>
      </c>
      <c r="J536" s="618">
        <f t="shared" ref="J536:J539" si="436">+I536-0.25</f>
        <v>2.0847000000000002</v>
      </c>
      <c r="K536" s="618">
        <f t="shared" ref="K536:K539" si="437">(+J536*$K$30)/1000</f>
        <v>0.55071936840000013</v>
      </c>
      <c r="L536" s="618">
        <f t="shared" ref="L536:L539" si="438">((75/H536)+10)/1000</f>
        <v>2.5178191973772083E-2</v>
      </c>
      <c r="M536" s="619">
        <f t="shared" ref="M536:M539" si="439">+K536+L536</f>
        <v>0.57589756037377227</v>
      </c>
      <c r="N536" s="619">
        <f t="shared" ref="N536:N539" si="440">+M536*H536</f>
        <v>2.8456826150749208</v>
      </c>
      <c r="O536" s="619">
        <f t="shared" ref="O536:O539" si="441">+N536-C536</f>
        <v>-0.11431738492507915</v>
      </c>
      <c r="P536" s="641">
        <f t="shared" ref="P536:P539" si="442">(1-(+N536/C536))*100</f>
        <v>3.8620738150364597</v>
      </c>
    </row>
    <row r="537" spans="2:16" ht="14.25">
      <c r="B537" s="95">
        <v>45345</v>
      </c>
      <c r="C537" s="796">
        <v>2.96</v>
      </c>
      <c r="H537" s="642">
        <f>+'BRL USD'!AM757</f>
        <v>4.9844999999999997</v>
      </c>
      <c r="I537" s="642">
        <f>+RBOB!AO757</f>
        <v>2.2766999999999999</v>
      </c>
      <c r="J537" s="618">
        <f t="shared" si="436"/>
        <v>2.0266999999999999</v>
      </c>
      <c r="K537" s="618">
        <f t="shared" si="437"/>
        <v>0.53539739240000006</v>
      </c>
      <c r="L537" s="618">
        <f t="shared" si="438"/>
        <v>2.5046644598254588E-2</v>
      </c>
      <c r="M537" s="619">
        <f t="shared" si="439"/>
        <v>0.56044403699825462</v>
      </c>
      <c r="N537" s="619">
        <f t="shared" si="440"/>
        <v>2.7935333024178002</v>
      </c>
      <c r="O537" s="619">
        <f t="shared" si="441"/>
        <v>-0.16646669758219979</v>
      </c>
      <c r="P537" s="641">
        <f t="shared" si="442"/>
        <v>5.6238749183175614</v>
      </c>
    </row>
    <row r="538" spans="2:16" ht="14.25">
      <c r="B538" s="95">
        <v>45348</v>
      </c>
      <c r="C538" s="796">
        <v>2.96</v>
      </c>
      <c r="H538" s="642">
        <f>+'BRL USD'!AM758</f>
        <v>4.9813000000000001</v>
      </c>
      <c r="I538" s="642">
        <f>+RBOB!AO758</f>
        <v>2.3056000000000001</v>
      </c>
      <c r="J538" s="618">
        <f t="shared" si="436"/>
        <v>2.0556000000000001</v>
      </c>
      <c r="K538" s="618">
        <f t="shared" si="437"/>
        <v>0.54303196320000002</v>
      </c>
      <c r="L538" s="618">
        <f t="shared" si="438"/>
        <v>2.5056310601650172E-2</v>
      </c>
      <c r="M538" s="619">
        <f t="shared" si="439"/>
        <v>0.56808827380165017</v>
      </c>
      <c r="N538" s="619">
        <f t="shared" si="440"/>
        <v>2.8298181182881601</v>
      </c>
      <c r="O538" s="619">
        <f t="shared" si="441"/>
        <v>-0.13018188171183986</v>
      </c>
      <c r="P538" s="641">
        <f t="shared" si="442"/>
        <v>4.3980365443189173</v>
      </c>
    </row>
    <row r="539" spans="2:16" ht="14.25">
      <c r="B539" s="95">
        <v>45349</v>
      </c>
      <c r="C539" s="796">
        <v>2.96</v>
      </c>
      <c r="H539" s="642">
        <f>+'BRL USD'!AM759</f>
        <v>4.9569000000000001</v>
      </c>
      <c r="I539" s="642">
        <f>+RBOB!AO759</f>
        <v>2.3443999999999998</v>
      </c>
      <c r="J539" s="618">
        <f t="shared" si="436"/>
        <v>2.0943999999999998</v>
      </c>
      <c r="K539" s="618">
        <f t="shared" si="437"/>
        <v>0.55328183679999998</v>
      </c>
      <c r="L539" s="618">
        <f t="shared" si="438"/>
        <v>2.5130424257096166E-2</v>
      </c>
      <c r="M539" s="619">
        <f t="shared" si="439"/>
        <v>0.5784122610570962</v>
      </c>
      <c r="N539" s="619">
        <f t="shared" si="440"/>
        <v>2.8671317368339202</v>
      </c>
      <c r="O539" s="619">
        <f t="shared" si="441"/>
        <v>-9.2868263166079768E-2</v>
      </c>
      <c r="P539" s="641">
        <f t="shared" si="442"/>
        <v>3.1374413231783693</v>
      </c>
    </row>
    <row r="540" spans="2:16" ht="14.25">
      <c r="B540" s="95">
        <v>45350</v>
      </c>
      <c r="C540" s="796">
        <v>2.96</v>
      </c>
      <c r="H540" s="642">
        <f>+'BRL USD'!AM760</f>
        <v>4.9550999999999998</v>
      </c>
      <c r="I540" s="642">
        <f>+RBOB!AO760</f>
        <v>2.2709999999999999</v>
      </c>
      <c r="J540" s="618">
        <f t="shared" ref="J540:J542" si="443">+I540-0.25</f>
        <v>2.0209999999999999</v>
      </c>
      <c r="K540" s="618">
        <f t="shared" ref="K540:K542" si="444">(+J540*$K$30)/1000</f>
        <v>0.53389161200000002</v>
      </c>
      <c r="L540" s="618">
        <f t="shared" ref="L540:L542" si="445">((75/H540)+10)/1000</f>
        <v>2.5135920566688869E-2</v>
      </c>
      <c r="M540" s="619">
        <f t="shared" ref="M540:M542" si="446">+K540+L540</f>
        <v>0.55902753256668891</v>
      </c>
      <c r="N540" s="619">
        <f t="shared" ref="N540:N542" si="447">+M540*H540</f>
        <v>2.7700373266212002</v>
      </c>
      <c r="O540" s="619">
        <f t="shared" ref="O540:O542" si="448">+N540-C540</f>
        <v>-0.1899626733787998</v>
      </c>
      <c r="P540" s="641">
        <f t="shared" ref="P540:P542" si="449">(1-(+N540/C540))*100</f>
        <v>6.4176578844189152</v>
      </c>
    </row>
    <row r="541" spans="2:16" ht="14.25">
      <c r="B541" s="95">
        <v>45351</v>
      </c>
      <c r="C541" s="796">
        <v>2.96</v>
      </c>
      <c r="H541" s="642">
        <f>+'BRL USD'!AM761</f>
        <v>4.9827000000000004</v>
      </c>
      <c r="I541" s="642">
        <f>+RBOB!AO761</f>
        <v>2.3043</v>
      </c>
      <c r="J541" s="618">
        <f t="shared" si="443"/>
        <v>2.0543</v>
      </c>
      <c r="K541" s="618">
        <f t="shared" si="444"/>
        <v>0.54268853959999996</v>
      </c>
      <c r="L541" s="618">
        <f t="shared" si="445"/>
        <v>2.5052080197483291E-2</v>
      </c>
      <c r="M541" s="619">
        <f t="shared" si="446"/>
        <v>0.56774061979748325</v>
      </c>
      <c r="N541" s="619">
        <f t="shared" si="447"/>
        <v>2.8288811862649199</v>
      </c>
      <c r="O541" s="619">
        <f t="shared" si="448"/>
        <v>-0.13111881373508005</v>
      </c>
      <c r="P541" s="641">
        <f t="shared" si="449"/>
        <v>4.429689653212165</v>
      </c>
    </row>
    <row r="542" spans="2:16" ht="14.25">
      <c r="B542" s="95">
        <v>45352</v>
      </c>
      <c r="C542" s="796">
        <v>2.96</v>
      </c>
      <c r="H542" s="642">
        <f>+'BRL USD'!AN762</f>
        <v>4.9589999999999996</v>
      </c>
      <c r="I542" s="642">
        <f>+RBOB!AP762</f>
        <v>2.6143999999999998</v>
      </c>
      <c r="J542" s="618">
        <f t="shared" si="443"/>
        <v>2.3643999999999998</v>
      </c>
      <c r="K542" s="618">
        <f t="shared" si="444"/>
        <v>0.62460827679999997</v>
      </c>
      <c r="L542" s="618">
        <f t="shared" si="445"/>
        <v>2.5124016938898971E-2</v>
      </c>
      <c r="M542" s="619">
        <f t="shared" si="446"/>
        <v>0.64973229373889896</v>
      </c>
      <c r="N542" s="619">
        <f t="shared" si="447"/>
        <v>3.2220224446511998</v>
      </c>
      <c r="O542" s="619">
        <f t="shared" si="448"/>
        <v>0.26202244465119984</v>
      </c>
      <c r="P542" s="641">
        <f t="shared" si="449"/>
        <v>-8.8521096165945945</v>
      </c>
    </row>
    <row r="543" spans="2:16" ht="14.25">
      <c r="B543" s="95">
        <v>45355</v>
      </c>
      <c r="C543" s="796">
        <v>2.96</v>
      </c>
      <c r="H543" s="642">
        <f>+'BRL USD'!AN763</f>
        <v>4.9469000000000003</v>
      </c>
      <c r="I543" s="642">
        <f>+RBOB!AP763</f>
        <v>2.5857000000000001</v>
      </c>
      <c r="J543" s="618">
        <f t="shared" ref="J543:J548" si="450">+I543-0.25</f>
        <v>2.3357000000000001</v>
      </c>
      <c r="K543" s="618">
        <f t="shared" ref="K543:K548" si="451">(+J543*$K$30)/1000</f>
        <v>0.61702654040000005</v>
      </c>
      <c r="L543" s="618">
        <f t="shared" ref="L543:L548" si="452">((75/H543)+10)/1000</f>
        <v>2.5161009925407832E-2</v>
      </c>
      <c r="M543" s="619">
        <f t="shared" ref="M543:M548" si="453">+K543+L543</f>
        <v>0.64218755032540786</v>
      </c>
      <c r="N543" s="619">
        <f t="shared" ref="N543:N548" si="454">+M543*H543</f>
        <v>3.1768375927047603</v>
      </c>
      <c r="O543" s="619">
        <f t="shared" ref="O543:O548" si="455">+N543-C543</f>
        <v>0.21683759270476033</v>
      </c>
      <c r="P543" s="641">
        <f t="shared" ref="P543:P548" si="456">(1-(+N543/C543))*100</f>
        <v>-7.3255943481338015</v>
      </c>
    </row>
    <row r="544" spans="2:16" ht="14.25">
      <c r="B544" s="95">
        <v>45356</v>
      </c>
      <c r="C544" s="796">
        <v>2.96</v>
      </c>
      <c r="H544" s="642">
        <f>+'BRL USD'!AN764</f>
        <v>4.9481999999999999</v>
      </c>
      <c r="I544" s="642">
        <f>+RBOB!AP764</f>
        <v>2.5327999999999999</v>
      </c>
      <c r="J544" s="618">
        <f t="shared" si="450"/>
        <v>2.2827999999999999</v>
      </c>
      <c r="K544" s="618">
        <f t="shared" si="451"/>
        <v>0.60305184160000003</v>
      </c>
      <c r="L544" s="618">
        <f t="shared" si="452"/>
        <v>2.515702679762338E-2</v>
      </c>
      <c r="M544" s="619">
        <f t="shared" si="453"/>
        <v>0.62820886839762335</v>
      </c>
      <c r="N544" s="619">
        <f t="shared" si="454"/>
        <v>3.1085031226051196</v>
      </c>
      <c r="O544" s="619">
        <f t="shared" si="455"/>
        <v>0.14850312260511966</v>
      </c>
      <c r="P544" s="641">
        <f t="shared" si="456"/>
        <v>-5.0169973853080974</v>
      </c>
    </row>
    <row r="545" spans="2:16" ht="14.25">
      <c r="B545" s="95">
        <v>45357</v>
      </c>
      <c r="C545" s="796">
        <v>2.96</v>
      </c>
      <c r="H545" s="642">
        <f>+'BRL USD'!AN765</f>
        <v>4.9391999999999996</v>
      </c>
      <c r="I545" s="642">
        <f>+RBOB!AP765</f>
        <v>2.5539000000000001</v>
      </c>
      <c r="J545" s="618">
        <f t="shared" si="450"/>
        <v>2.3039000000000001</v>
      </c>
      <c r="K545" s="618">
        <f t="shared" si="451"/>
        <v>0.60862587080000008</v>
      </c>
      <c r="L545" s="618">
        <f t="shared" si="452"/>
        <v>2.5184645286686104E-2</v>
      </c>
      <c r="M545" s="619">
        <f t="shared" si="453"/>
        <v>0.63381051608668615</v>
      </c>
      <c r="N545" s="619">
        <f t="shared" si="454"/>
        <v>3.1305169010553602</v>
      </c>
      <c r="O545" s="619">
        <f t="shared" si="455"/>
        <v>0.17051690105536021</v>
      </c>
      <c r="P545" s="641">
        <f t="shared" si="456"/>
        <v>-5.760706116735137</v>
      </c>
    </row>
    <row r="546" spans="2:16" ht="14.25">
      <c r="B546" s="95">
        <v>45358</v>
      </c>
      <c r="C546" s="796">
        <v>2.96</v>
      </c>
      <c r="H546" s="642">
        <f>+'BRL USD'!AN766</f>
        <v>4.9358000000000004</v>
      </c>
      <c r="I546" s="642">
        <f>+RBOB!AP766</f>
        <v>2.5548000000000002</v>
      </c>
      <c r="J546" s="618">
        <f t="shared" si="450"/>
        <v>2.3048000000000002</v>
      </c>
      <c r="K546" s="618">
        <f t="shared" si="451"/>
        <v>0.60886362560000007</v>
      </c>
      <c r="L546" s="618">
        <f t="shared" si="452"/>
        <v>2.5195105150127638E-2</v>
      </c>
      <c r="M546" s="619">
        <f t="shared" si="453"/>
        <v>0.63405873075012775</v>
      </c>
      <c r="N546" s="619">
        <f t="shared" si="454"/>
        <v>3.1295870832364807</v>
      </c>
      <c r="O546" s="619">
        <f t="shared" si="455"/>
        <v>0.16958708323648075</v>
      </c>
      <c r="P546" s="641">
        <f t="shared" si="456"/>
        <v>-5.7292933525838086</v>
      </c>
    </row>
    <row r="547" spans="2:16" ht="14.25">
      <c r="B547" s="95">
        <v>45359</v>
      </c>
      <c r="C547" s="796">
        <v>2.96</v>
      </c>
      <c r="H547" s="642">
        <f>+'BRL USD'!AN767</f>
        <v>4.9744999999999999</v>
      </c>
      <c r="I547" s="642">
        <f>+RBOB!AP767</f>
        <v>2.5272000000000001</v>
      </c>
      <c r="J547" s="618">
        <f t="shared" si="450"/>
        <v>2.2772000000000001</v>
      </c>
      <c r="K547" s="618">
        <f t="shared" si="451"/>
        <v>0.60157247840000017</v>
      </c>
      <c r="L547" s="618">
        <f t="shared" si="452"/>
        <v>2.5076892149964822E-2</v>
      </c>
      <c r="M547" s="619">
        <f t="shared" si="453"/>
        <v>0.62664937054996495</v>
      </c>
      <c r="N547" s="619">
        <f t="shared" si="454"/>
        <v>3.1172672938008006</v>
      </c>
      <c r="O547" s="619">
        <f t="shared" si="455"/>
        <v>0.15726729380080062</v>
      </c>
      <c r="P547" s="641">
        <f t="shared" si="456"/>
        <v>-5.3130842500270559</v>
      </c>
    </row>
    <row r="548" spans="2:16" ht="14.25">
      <c r="B548" s="95">
        <v>45362</v>
      </c>
      <c r="C548" s="796">
        <v>2.96</v>
      </c>
      <c r="H548" s="642">
        <f>+'BRL USD'!AN768</f>
        <v>4.9771000000000001</v>
      </c>
      <c r="I548" s="642">
        <f>+RBOB!AP768</f>
        <v>2.5804999999999998</v>
      </c>
      <c r="J548" s="618">
        <f t="shared" si="450"/>
        <v>2.3304999999999998</v>
      </c>
      <c r="K548" s="618">
        <f t="shared" si="451"/>
        <v>0.61565284599999992</v>
      </c>
      <c r="L548" s="618">
        <f t="shared" si="452"/>
        <v>2.5069016093709186E-2</v>
      </c>
      <c r="M548" s="619">
        <f t="shared" si="453"/>
        <v>0.64072186209370907</v>
      </c>
      <c r="N548" s="619">
        <f t="shared" si="454"/>
        <v>3.1889367798265993</v>
      </c>
      <c r="O548" s="619">
        <f t="shared" si="455"/>
        <v>0.22893677982659932</v>
      </c>
      <c r="P548" s="641">
        <f t="shared" si="456"/>
        <v>-7.7343506698175357</v>
      </c>
    </row>
    <row r="549" spans="2:16" ht="14.25">
      <c r="B549" s="95">
        <v>45363</v>
      </c>
      <c r="C549" s="796">
        <v>2.96</v>
      </c>
      <c r="H549" s="642">
        <f>+'BRL USD'!AN769</f>
        <v>4.9806999999999997</v>
      </c>
      <c r="I549" s="642">
        <f>+RBOB!AP769</f>
        <v>2.5863999999999998</v>
      </c>
      <c r="J549" s="618">
        <f t="shared" ref="J549:J552" si="457">+I549-0.25</f>
        <v>2.3363999999999998</v>
      </c>
      <c r="K549" s="618">
        <f t="shared" ref="K549:K552" si="458">(+J549*$K$30)/1000</f>
        <v>0.6172114608</v>
      </c>
      <c r="L549" s="618">
        <f t="shared" ref="L549:L552" si="459">((75/H549)+10)/1000</f>
        <v>2.5058124360029715E-2</v>
      </c>
      <c r="M549" s="619">
        <f t="shared" ref="M549:M552" si="460">+K549+L549</f>
        <v>0.64226958516002974</v>
      </c>
      <c r="N549" s="619">
        <f t="shared" ref="N549:N552" si="461">+M549*H549</f>
        <v>3.1989521228065598</v>
      </c>
      <c r="O549" s="619">
        <f t="shared" ref="O549:O552" si="462">+N549-C549</f>
        <v>0.23895212280655986</v>
      </c>
      <c r="P549" s="641">
        <f t="shared" ref="P549:P552" si="463">(1-(+N549/C549))*100</f>
        <v>-8.0727068515729741</v>
      </c>
    </row>
    <row r="550" spans="2:16" ht="14.25">
      <c r="B550" s="95">
        <v>45364</v>
      </c>
      <c r="C550" s="796">
        <v>2.96</v>
      </c>
      <c r="H550" s="642">
        <f>+'BRL USD'!AN770</f>
        <v>4.9797000000000002</v>
      </c>
      <c r="I550" s="642">
        <f>+RBOB!AP770</f>
        <v>2.6615000000000002</v>
      </c>
      <c r="J550" s="618">
        <f t="shared" si="457"/>
        <v>2.4115000000000002</v>
      </c>
      <c r="K550" s="618">
        <f t="shared" si="458"/>
        <v>0.6370507780000001</v>
      </c>
      <c r="L550" s="618">
        <f t="shared" si="459"/>
        <v>2.506114826194349E-2</v>
      </c>
      <c r="M550" s="619">
        <f t="shared" si="460"/>
        <v>0.6621119262619436</v>
      </c>
      <c r="N550" s="619">
        <f t="shared" si="461"/>
        <v>3.2971187592066005</v>
      </c>
      <c r="O550" s="619">
        <f t="shared" si="462"/>
        <v>0.3371187592066005</v>
      </c>
      <c r="P550" s="641">
        <f t="shared" si="463"/>
        <v>-11.38914727049325</v>
      </c>
    </row>
    <row r="551" spans="2:16" ht="14.25">
      <c r="B551" s="95">
        <v>45365</v>
      </c>
      <c r="C551" s="796">
        <v>2.96</v>
      </c>
      <c r="H551" s="642">
        <f>+'BRL USD'!AN771</f>
        <v>4.9762000000000004</v>
      </c>
      <c r="I551" s="642">
        <f>+RBOB!AP771</f>
        <v>2.7033</v>
      </c>
      <c r="J551" s="618">
        <f t="shared" si="457"/>
        <v>2.4533</v>
      </c>
      <c r="K551" s="618">
        <f t="shared" si="458"/>
        <v>0.64809316760000002</v>
      </c>
      <c r="L551" s="618">
        <f t="shared" si="459"/>
        <v>2.5071741489489974E-2</v>
      </c>
      <c r="M551" s="619">
        <f t="shared" si="460"/>
        <v>0.67316490908949</v>
      </c>
      <c r="N551" s="619">
        <f t="shared" si="461"/>
        <v>3.3498032206111206</v>
      </c>
      <c r="O551" s="619">
        <f t="shared" si="462"/>
        <v>0.3898032206111206</v>
      </c>
      <c r="P551" s="641">
        <f t="shared" si="463"/>
        <v>-13.16902772334867</v>
      </c>
    </row>
    <row r="552" spans="2:16" ht="14.25">
      <c r="B552" s="95">
        <v>45366</v>
      </c>
      <c r="C552" s="796">
        <v>2.96</v>
      </c>
      <c r="H552" s="642">
        <f>+'BRL USD'!AN772</f>
        <v>4.9931000000000001</v>
      </c>
      <c r="I552" s="642">
        <f>+RBOB!AP772</f>
        <v>2.7208000000000001</v>
      </c>
      <c r="J552" s="618">
        <f t="shared" si="457"/>
        <v>2.4708000000000001</v>
      </c>
      <c r="K552" s="618">
        <f t="shared" si="458"/>
        <v>0.6527161776</v>
      </c>
      <c r="L552" s="618">
        <f t="shared" si="459"/>
        <v>2.5020728605475554E-2</v>
      </c>
      <c r="M552" s="619">
        <f t="shared" si="460"/>
        <v>0.67773690620547555</v>
      </c>
      <c r="N552" s="619">
        <f t="shared" si="461"/>
        <v>3.3840081463745602</v>
      </c>
      <c r="O552" s="619">
        <f t="shared" si="462"/>
        <v>0.42400814637456019</v>
      </c>
      <c r="P552" s="641">
        <f t="shared" si="463"/>
        <v>-14.324599539681081</v>
      </c>
    </row>
    <row r="553" spans="2:16" ht="14.25">
      <c r="B553" s="95">
        <v>45369</v>
      </c>
      <c r="C553" s="796">
        <v>2.96</v>
      </c>
      <c r="H553" s="642">
        <f>+'BRL USD'!AN773</f>
        <v>5.0118</v>
      </c>
      <c r="I553" s="642">
        <f>+RBOB!AP773</f>
        <v>2.7572999999999999</v>
      </c>
      <c r="J553" s="618">
        <f t="shared" ref="J553:J559" si="464">+I553-0.25</f>
        <v>2.5072999999999999</v>
      </c>
      <c r="K553" s="618">
        <f t="shared" ref="K553:K559" si="465">(+J553*$K$30)/1000</f>
        <v>0.66235845560000006</v>
      </c>
      <c r="L553" s="618">
        <f t="shared" ref="L553:L559" si="466">((75/H553)+10)/1000</f>
        <v>2.4964683347300374E-2</v>
      </c>
      <c r="M553" s="619">
        <f t="shared" ref="M553:M559" si="467">+K553+L553</f>
        <v>0.68732313894730046</v>
      </c>
      <c r="N553" s="619">
        <f t="shared" ref="N553:N559" si="468">+M553*H553</f>
        <v>3.4447261077760807</v>
      </c>
      <c r="O553" s="619">
        <f t="shared" ref="O553:O559" si="469">+N553-C553</f>
        <v>0.48472610777608072</v>
      </c>
      <c r="P553" s="641">
        <f t="shared" ref="P553:P559" si="470">(1-(+N553/C553))*100</f>
        <v>-16.375882019462185</v>
      </c>
    </row>
    <row r="554" spans="2:16" ht="14.25">
      <c r="B554" s="95">
        <v>45370</v>
      </c>
      <c r="C554" s="796">
        <v>2.96</v>
      </c>
      <c r="H554" s="642">
        <f>+'BRL USD'!AN774</f>
        <v>5.0346000000000002</v>
      </c>
      <c r="I554" s="642">
        <f>+RBOB!AP774</f>
        <v>2.7622</v>
      </c>
      <c r="J554" s="618">
        <f t="shared" si="464"/>
        <v>2.5122</v>
      </c>
      <c r="K554" s="618">
        <f t="shared" si="465"/>
        <v>0.66365289840000008</v>
      </c>
      <c r="L554" s="618">
        <f t="shared" si="466"/>
        <v>2.4896913359551902E-2</v>
      </c>
      <c r="M554" s="619">
        <f t="shared" si="467"/>
        <v>0.68854981175955199</v>
      </c>
      <c r="N554" s="619">
        <f t="shared" si="468"/>
        <v>3.4665728822846407</v>
      </c>
      <c r="O554" s="619">
        <f t="shared" si="469"/>
        <v>0.5065728822846407</v>
      </c>
      <c r="P554" s="641">
        <f t="shared" si="470"/>
        <v>-17.113948725832451</v>
      </c>
    </row>
    <row r="555" spans="2:16" ht="14.25">
      <c r="B555" s="95">
        <v>45371</v>
      </c>
      <c r="C555" s="796">
        <v>2.96</v>
      </c>
      <c r="H555" s="642">
        <f>+'BRL USD'!AN775</f>
        <v>5.0114000000000001</v>
      </c>
      <c r="I555" s="642">
        <f>+RBOB!AP775</f>
        <v>2.7332000000000001</v>
      </c>
      <c r="J555" s="618">
        <f t="shared" si="464"/>
        <v>2.4832000000000001</v>
      </c>
      <c r="K555" s="618">
        <f t="shared" si="465"/>
        <v>0.65599191040000004</v>
      </c>
      <c r="L555" s="618">
        <f t="shared" si="466"/>
        <v>2.4965877798619147E-2</v>
      </c>
      <c r="M555" s="619">
        <f t="shared" si="467"/>
        <v>0.68095778819861918</v>
      </c>
      <c r="N555" s="619">
        <f t="shared" si="468"/>
        <v>3.41255185977856</v>
      </c>
      <c r="O555" s="619">
        <f t="shared" si="469"/>
        <v>0.45255185977856005</v>
      </c>
      <c r="P555" s="641">
        <f t="shared" si="470"/>
        <v>-15.288914181708101</v>
      </c>
    </row>
    <row r="556" spans="2:16" ht="14.25">
      <c r="B556" s="95">
        <v>45372</v>
      </c>
      <c r="C556" s="796">
        <v>2.96</v>
      </c>
      <c r="H556" s="642">
        <f>+'BRL USD'!AN776</f>
        <v>4.9801000000000002</v>
      </c>
      <c r="I556" s="642">
        <f>+RBOB!AP776</f>
        <v>2.7271000000000001</v>
      </c>
      <c r="J556" s="618">
        <f t="shared" si="464"/>
        <v>2.4771000000000001</v>
      </c>
      <c r="K556" s="618">
        <f t="shared" si="465"/>
        <v>0.65438046120000015</v>
      </c>
      <c r="L556" s="618">
        <f t="shared" si="466"/>
        <v>2.5059938555450693E-2</v>
      </c>
      <c r="M556" s="619">
        <f t="shared" si="467"/>
        <v>0.6794403997554509</v>
      </c>
      <c r="N556" s="619">
        <f t="shared" si="468"/>
        <v>3.3836811348221212</v>
      </c>
      <c r="O556" s="619">
        <f t="shared" si="469"/>
        <v>0.42368113482212122</v>
      </c>
      <c r="P556" s="641">
        <f t="shared" si="470"/>
        <v>-14.313551852098684</v>
      </c>
    </row>
    <row r="557" spans="2:16" ht="14.25">
      <c r="B557" s="95">
        <v>45373</v>
      </c>
      <c r="C557" s="796">
        <v>2.96</v>
      </c>
      <c r="H557" s="642">
        <f>+'BRL USD'!AN777</f>
        <v>4.9890999999999996</v>
      </c>
      <c r="I557" s="642">
        <f>+RBOB!AP777</f>
        <v>2.7397999999999998</v>
      </c>
      <c r="J557" s="618">
        <f t="shared" si="464"/>
        <v>2.4897999999999998</v>
      </c>
      <c r="K557" s="618">
        <f t="shared" si="465"/>
        <v>0.65773544560000008</v>
      </c>
      <c r="L557" s="618">
        <f t="shared" si="466"/>
        <v>2.5032771441743002E-2</v>
      </c>
      <c r="M557" s="619">
        <f t="shared" si="467"/>
        <v>0.68276821704174306</v>
      </c>
      <c r="N557" s="619">
        <f t="shared" si="468"/>
        <v>3.40639891164296</v>
      </c>
      <c r="O557" s="619">
        <f t="shared" si="469"/>
        <v>0.44639891164296008</v>
      </c>
      <c r="P557" s="641">
        <f t="shared" si="470"/>
        <v>-15.08104431226216</v>
      </c>
    </row>
    <row r="558" spans="2:16" ht="14.25">
      <c r="B558" s="95">
        <v>45376</v>
      </c>
      <c r="C558" s="796">
        <v>2.96</v>
      </c>
      <c r="H558" s="642">
        <f>+'BRL USD'!AN778</f>
        <v>4.9863</v>
      </c>
      <c r="I558" s="642">
        <f>+RBOB!AP778</f>
        <v>2.7484000000000002</v>
      </c>
      <c r="J558" s="618">
        <f t="shared" si="464"/>
        <v>2.4984000000000002</v>
      </c>
      <c r="K558" s="618">
        <f t="shared" si="465"/>
        <v>0.66000732480000013</v>
      </c>
      <c r="L558" s="618">
        <f t="shared" si="466"/>
        <v>2.5041212923410144E-2</v>
      </c>
      <c r="M558" s="619">
        <f t="shared" si="467"/>
        <v>0.68504853772341023</v>
      </c>
      <c r="N558" s="619">
        <f t="shared" si="468"/>
        <v>3.4158575236502404</v>
      </c>
      <c r="O558" s="619">
        <f t="shared" si="469"/>
        <v>0.45585752365024046</v>
      </c>
      <c r="P558" s="641">
        <f t="shared" si="470"/>
        <v>-15.400592015210822</v>
      </c>
    </row>
    <row r="559" spans="2:16" ht="14.25">
      <c r="B559" s="95">
        <v>45377</v>
      </c>
      <c r="C559" s="796">
        <v>2.96</v>
      </c>
      <c r="H559" s="642">
        <f>+'BRL USD'!AN779</f>
        <v>4.9863999999999997</v>
      </c>
      <c r="I559" s="642">
        <f>+RBOB!AP779</f>
        <v>2.7006000000000001</v>
      </c>
      <c r="J559" s="618">
        <f t="shared" si="464"/>
        <v>2.4506000000000001</v>
      </c>
      <c r="K559" s="618">
        <f t="shared" si="465"/>
        <v>0.64737990320000005</v>
      </c>
      <c r="L559" s="618">
        <f t="shared" si="466"/>
        <v>2.5040911278678003E-2</v>
      </c>
      <c r="M559" s="619">
        <f t="shared" si="467"/>
        <v>0.67242081447867807</v>
      </c>
      <c r="N559" s="619">
        <f t="shared" si="468"/>
        <v>3.3529591493164803</v>
      </c>
      <c r="O559" s="619">
        <f t="shared" si="469"/>
        <v>0.39295914931648035</v>
      </c>
      <c r="P559" s="641">
        <f t="shared" si="470"/>
        <v>-13.275646936367579</v>
      </c>
    </row>
    <row r="560" spans="2:16" ht="14.25">
      <c r="B560" s="95">
        <v>45378</v>
      </c>
      <c r="C560" s="796">
        <v>2.96</v>
      </c>
      <c r="H560" s="642">
        <f>+'BRL USD'!AN780</f>
        <v>4.9850000000000003</v>
      </c>
      <c r="I560" s="642">
        <f>+RBOB!AP780</f>
        <v>2.6846999999999999</v>
      </c>
      <c r="J560" s="618">
        <f t="shared" ref="J560:J562" si="471">+I560-0.25</f>
        <v>2.4346999999999999</v>
      </c>
      <c r="K560" s="618">
        <f t="shared" ref="K560:K562" si="472">(+J560*$K$30)/1000</f>
        <v>0.64317956840000001</v>
      </c>
      <c r="L560" s="618">
        <f t="shared" ref="L560:L562" si="473">((75/H560)+10)/1000</f>
        <v>2.5045135406218656E-2</v>
      </c>
      <c r="M560" s="619">
        <f t="shared" ref="M560:M562" si="474">+K560+L560</f>
        <v>0.66822470380621868</v>
      </c>
      <c r="N560" s="619">
        <f t="shared" ref="N560:N562" si="475">+M560*H560</f>
        <v>3.3311001484740004</v>
      </c>
      <c r="O560" s="619">
        <f t="shared" ref="O560:O562" si="476">+N560-C560</f>
        <v>0.37110014847400041</v>
      </c>
      <c r="P560" s="641">
        <f t="shared" ref="P560:P562" si="477">(1-(+N560/C560))*100</f>
        <v>-12.537167178175679</v>
      </c>
    </row>
    <row r="561" spans="2:16" ht="14.25">
      <c r="B561" s="95">
        <v>45379</v>
      </c>
      <c r="C561" s="796">
        <v>2.96</v>
      </c>
      <c r="H561" s="642">
        <f>+'BRL USD'!AN781</f>
        <v>4.9955999999999996</v>
      </c>
      <c r="I561" s="642">
        <f>+RBOB!AP781</f>
        <v>2.7610999999999999</v>
      </c>
      <c r="J561" s="618">
        <f t="shared" si="471"/>
        <v>2.5110999999999999</v>
      </c>
      <c r="K561" s="618">
        <f t="shared" si="472"/>
        <v>0.66336230920000006</v>
      </c>
      <c r="L561" s="618">
        <f t="shared" si="473"/>
        <v>2.5013211626231081E-2</v>
      </c>
      <c r="M561" s="619">
        <f t="shared" si="474"/>
        <v>0.6883755208262311</v>
      </c>
      <c r="N561" s="619">
        <f t="shared" si="475"/>
        <v>3.4388487518395197</v>
      </c>
      <c r="O561" s="619">
        <f t="shared" si="476"/>
        <v>0.47884875183951969</v>
      </c>
      <c r="P561" s="641">
        <f t="shared" si="477"/>
        <v>-16.17732269728107</v>
      </c>
    </row>
    <row r="562" spans="2:16" ht="14.25">
      <c r="B562" s="95">
        <v>45383</v>
      </c>
      <c r="C562" s="796">
        <v>2.96</v>
      </c>
      <c r="H562" s="642">
        <f>+'BRL USD'!AO782</f>
        <v>5.0526</v>
      </c>
      <c r="I562" s="642">
        <f>+RBOB!AQ782</f>
        <v>2.71</v>
      </c>
      <c r="J562" s="618">
        <f t="shared" si="471"/>
        <v>2.46</v>
      </c>
      <c r="K562" s="618">
        <f t="shared" si="472"/>
        <v>0.64986312000000013</v>
      </c>
      <c r="L562" s="618">
        <f t="shared" si="473"/>
        <v>2.4843842774017341E-2</v>
      </c>
      <c r="M562" s="619">
        <f t="shared" si="474"/>
        <v>0.67470696277401743</v>
      </c>
      <c r="N562" s="619">
        <f t="shared" si="475"/>
        <v>3.4090244001120005</v>
      </c>
      <c r="O562" s="619">
        <f t="shared" si="476"/>
        <v>0.44902440011200051</v>
      </c>
      <c r="P562" s="641">
        <f t="shared" si="477"/>
        <v>-15.169743247027046</v>
      </c>
    </row>
    <row r="563" spans="2:16" ht="14.25">
      <c r="B563" s="95">
        <v>45384</v>
      </c>
      <c r="C563" s="796">
        <v>2.96</v>
      </c>
      <c r="H563" s="642">
        <f>+'BRL USD'!AO783</f>
        <v>5.0468999999999999</v>
      </c>
      <c r="I563" s="642">
        <f>+RBOB!AQ783</f>
        <v>2.7589000000000001</v>
      </c>
      <c r="J563" s="618">
        <f t="shared" ref="J563:J567" si="478">+I563-0.25</f>
        <v>2.5089000000000001</v>
      </c>
      <c r="K563" s="618">
        <f t="shared" ref="K563:K567" si="479">(+J563*$K$30)/1000</f>
        <v>0.66278113080000012</v>
      </c>
      <c r="L563" s="618">
        <f t="shared" ref="L563:L567" si="480">((75/H563)+10)/1000</f>
        <v>2.4860607501634668E-2</v>
      </c>
      <c r="M563" s="619">
        <f t="shared" ref="M563:M567" si="481">+K563+L563</f>
        <v>0.68764173830163478</v>
      </c>
      <c r="N563" s="619">
        <f t="shared" ref="N563:N567" si="482">+M563*H563</f>
        <v>3.4704590890345206</v>
      </c>
      <c r="O563" s="619">
        <f t="shared" ref="O563:O567" si="483">+N563-C563</f>
        <v>0.51045908903452064</v>
      </c>
      <c r="P563" s="641">
        <f t="shared" ref="P563:P567" si="484">(1-(+N563/C563))*100</f>
        <v>-17.245239494409482</v>
      </c>
    </row>
    <row r="564" spans="2:16" ht="14.25">
      <c r="B564" s="95">
        <v>45385</v>
      </c>
      <c r="C564" s="796">
        <v>2.96</v>
      </c>
      <c r="H564" s="642">
        <f>+'BRL USD'!AO784</f>
        <v>5.0717999999999996</v>
      </c>
      <c r="I564" s="642">
        <f>+RBOB!AQ784</f>
        <v>2.7608999999999999</v>
      </c>
      <c r="J564" s="618">
        <f t="shared" si="478"/>
        <v>2.5108999999999999</v>
      </c>
      <c r="K564" s="618">
        <f t="shared" si="479"/>
        <v>0.66330947480000013</v>
      </c>
      <c r="L564" s="618">
        <f t="shared" si="480"/>
        <v>2.4787649355258488E-2</v>
      </c>
      <c r="M564" s="619">
        <f t="shared" si="481"/>
        <v>0.68809712415525859</v>
      </c>
      <c r="N564" s="619">
        <f t="shared" si="482"/>
        <v>3.4898909942906404</v>
      </c>
      <c r="O564" s="619">
        <f t="shared" si="483"/>
        <v>0.52989099429064046</v>
      </c>
      <c r="P564" s="641">
        <f t="shared" si="484"/>
        <v>-17.901722780089212</v>
      </c>
    </row>
    <row r="565" spans="2:16" ht="14.25">
      <c r="B565" s="95">
        <v>45386</v>
      </c>
      <c r="C565" s="796">
        <v>2.96</v>
      </c>
      <c r="H565" s="642">
        <f>+'BRL USD'!AO785</f>
        <v>5.0231000000000003</v>
      </c>
      <c r="I565" s="642">
        <f>+RBOB!AQ785</f>
        <v>2.7942</v>
      </c>
      <c r="J565" s="618">
        <f t="shared" si="478"/>
        <v>2.5442</v>
      </c>
      <c r="K565" s="618">
        <f t="shared" si="479"/>
        <v>0.67210640240000008</v>
      </c>
      <c r="L565" s="618">
        <f t="shared" si="480"/>
        <v>2.4931018693635402E-2</v>
      </c>
      <c r="M565" s="619">
        <f t="shared" si="481"/>
        <v>0.69703742109363553</v>
      </c>
      <c r="N565" s="619">
        <f t="shared" si="482"/>
        <v>3.5012886698954411</v>
      </c>
      <c r="O565" s="619">
        <f t="shared" si="483"/>
        <v>0.54128866989544111</v>
      </c>
      <c r="P565" s="641">
        <f t="shared" si="484"/>
        <v>-18.286779388359498</v>
      </c>
    </row>
    <row r="566" spans="2:16" ht="14.25">
      <c r="B566" s="95">
        <v>45387</v>
      </c>
      <c r="C566" s="796">
        <v>2.96</v>
      </c>
      <c r="H566" s="642">
        <f>+'BRL USD'!AO786</f>
        <v>5.0514000000000001</v>
      </c>
      <c r="I566" s="642">
        <f>+RBOB!AQ786</f>
        <v>2.7886000000000002</v>
      </c>
      <c r="J566" s="618">
        <f t="shared" si="478"/>
        <v>2.5386000000000002</v>
      </c>
      <c r="K566" s="618">
        <f t="shared" si="479"/>
        <v>0.67062703920000011</v>
      </c>
      <c r="L566" s="618">
        <f t="shared" si="480"/>
        <v>2.484736904620501E-2</v>
      </c>
      <c r="M566" s="619">
        <f t="shared" si="481"/>
        <v>0.6954744082462051</v>
      </c>
      <c r="N566" s="619">
        <f t="shared" si="482"/>
        <v>3.5131194258148803</v>
      </c>
      <c r="O566" s="619">
        <f t="shared" si="483"/>
        <v>0.55311942581488038</v>
      </c>
      <c r="P566" s="641">
        <f t="shared" si="484"/>
        <v>-18.686467088340564</v>
      </c>
    </row>
    <row r="567" spans="2:16" ht="14.25">
      <c r="B567" s="95">
        <v>45390</v>
      </c>
      <c r="C567" s="796">
        <v>2.96</v>
      </c>
      <c r="H567" s="642">
        <f>+'BRL USD'!AO787</f>
        <v>5.0415000000000001</v>
      </c>
      <c r="I567" s="642">
        <f>+RBOB!AQ787</f>
        <v>2.7486000000000002</v>
      </c>
      <c r="J567" s="618">
        <f t="shared" si="478"/>
        <v>2.4986000000000002</v>
      </c>
      <c r="K567" s="618">
        <f t="shared" si="479"/>
        <v>0.66006015920000016</v>
      </c>
      <c r="L567" s="618">
        <f t="shared" si="480"/>
        <v>2.4876524843796488E-2</v>
      </c>
      <c r="M567" s="619">
        <f t="shared" si="481"/>
        <v>0.68493668404379671</v>
      </c>
      <c r="N567" s="619">
        <f t="shared" si="482"/>
        <v>3.4531082926068013</v>
      </c>
      <c r="O567" s="619">
        <f t="shared" si="483"/>
        <v>0.49310829260680134</v>
      </c>
      <c r="P567" s="641">
        <f t="shared" si="484"/>
        <v>-16.65906393941896</v>
      </c>
    </row>
    <row r="568" spans="2:16" ht="14.25">
      <c r="B568" s="95">
        <v>45391</v>
      </c>
      <c r="C568" s="796">
        <v>2.96</v>
      </c>
      <c r="H568" s="642">
        <f>+'BRL USD'!AO788</f>
        <v>5.0073999999999996</v>
      </c>
      <c r="I568" s="642">
        <f>+RBOB!AQ788</f>
        <v>2.7555999999999998</v>
      </c>
      <c r="J568" s="618">
        <f t="shared" ref="J568:J574" si="485">+I568-0.25</f>
        <v>2.5055999999999998</v>
      </c>
      <c r="K568" s="618">
        <f t="shared" ref="K568:K574" si="486">(+J568*$K$30)/1000</f>
        <v>0.66190936320000004</v>
      </c>
      <c r="L568" s="618">
        <f t="shared" ref="L568:L574" si="487">((75/H568)+10)/1000</f>
        <v>2.4977832807444984E-2</v>
      </c>
      <c r="M568" s="619">
        <f t="shared" ref="M568:M574" si="488">+K568+L568</f>
        <v>0.68688719600744508</v>
      </c>
      <c r="N568" s="619">
        <f t="shared" ref="N568:N574" si="489">+M568*H568</f>
        <v>3.4395189452876802</v>
      </c>
      <c r="O568" s="619">
        <f t="shared" ref="O568:O574" si="490">+N568-C568</f>
        <v>0.47951894528768024</v>
      </c>
      <c r="P568" s="641">
        <f t="shared" ref="P568:P574" si="491">(1-(+N568/C568))*100</f>
        <v>-16.199964367827025</v>
      </c>
    </row>
    <row r="569" spans="2:16" ht="14.25">
      <c r="B569" s="95">
        <v>45392</v>
      </c>
      <c r="C569" s="796">
        <v>2.96</v>
      </c>
      <c r="H569" s="642">
        <f>+'BRL USD'!AO789</f>
        <v>5.0648</v>
      </c>
      <c r="I569" s="642">
        <f>+RBOB!AQ789</f>
        <v>2.7816000000000001</v>
      </c>
      <c r="J569" s="618">
        <f t="shared" si="485"/>
        <v>2.5316000000000001</v>
      </c>
      <c r="K569" s="618">
        <f t="shared" si="486"/>
        <v>0.6687778352</v>
      </c>
      <c r="L569" s="618">
        <f t="shared" si="487"/>
        <v>2.4808087190017376E-2</v>
      </c>
      <c r="M569" s="619">
        <f t="shared" si="488"/>
        <v>0.69358592239001737</v>
      </c>
      <c r="N569" s="619">
        <f t="shared" si="489"/>
        <v>3.5128739797209598</v>
      </c>
      <c r="O569" s="619">
        <f t="shared" si="490"/>
        <v>0.55287397972095986</v>
      </c>
      <c r="P569" s="641">
        <f t="shared" si="491"/>
        <v>-18.678174990572959</v>
      </c>
    </row>
    <row r="570" spans="2:16" ht="14.25">
      <c r="B570" s="95">
        <v>45393</v>
      </c>
      <c r="C570" s="796">
        <v>2.96</v>
      </c>
      <c r="H570" s="642">
        <f>+'BRL USD'!AO790</f>
        <v>5.0758999999999999</v>
      </c>
      <c r="I570" s="642">
        <f>+RBOB!AQ790</f>
        <v>2.7740999999999998</v>
      </c>
      <c r="J570" s="618">
        <f t="shared" si="485"/>
        <v>2.5240999999999998</v>
      </c>
      <c r="K570" s="618">
        <f t="shared" si="486"/>
        <v>0.66679654519999998</v>
      </c>
      <c r="L570" s="618">
        <f t="shared" si="487"/>
        <v>2.477570480111901E-2</v>
      </c>
      <c r="M570" s="619">
        <f t="shared" si="488"/>
        <v>0.69157225000111899</v>
      </c>
      <c r="N570" s="619">
        <f t="shared" si="489"/>
        <v>3.5103515837806798</v>
      </c>
      <c r="O570" s="619">
        <f t="shared" si="490"/>
        <v>0.55035158378067983</v>
      </c>
      <c r="P570" s="641">
        <f t="shared" si="491"/>
        <v>-18.592958911509449</v>
      </c>
    </row>
    <row r="571" spans="2:16" ht="14.25">
      <c r="B571" s="95">
        <v>45394</v>
      </c>
      <c r="C571" s="796">
        <v>2.96</v>
      </c>
      <c r="H571" s="642">
        <f>+'BRL USD'!AO791</f>
        <v>5.1357999999999997</v>
      </c>
      <c r="I571" s="642">
        <f>+RBOB!AQ791</f>
        <v>2.8029000000000002</v>
      </c>
      <c r="J571" s="618">
        <f t="shared" si="485"/>
        <v>2.5529000000000002</v>
      </c>
      <c r="K571" s="618">
        <f t="shared" si="486"/>
        <v>0.67440469880000009</v>
      </c>
      <c r="L571" s="618">
        <f t="shared" si="487"/>
        <v>2.4603372405467502E-2</v>
      </c>
      <c r="M571" s="619">
        <f t="shared" si="488"/>
        <v>0.6990080712054676</v>
      </c>
      <c r="N571" s="619">
        <f t="shared" si="489"/>
        <v>3.5899656520970402</v>
      </c>
      <c r="O571" s="619">
        <f t="shared" si="490"/>
        <v>0.62996565209704025</v>
      </c>
      <c r="P571" s="641">
        <f t="shared" si="491"/>
        <v>-21.282623381656762</v>
      </c>
    </row>
    <row r="572" spans="2:16" ht="14.25">
      <c r="B572" s="95">
        <v>45397</v>
      </c>
      <c r="C572" s="796">
        <v>2.96</v>
      </c>
      <c r="H572" s="642">
        <f>+'BRL USD'!AO792</f>
        <v>5.1740000000000004</v>
      </c>
      <c r="I572" s="642">
        <f>+RBOB!AQ792</f>
        <v>2.7839</v>
      </c>
      <c r="J572" s="618">
        <f t="shared" si="485"/>
        <v>2.5339</v>
      </c>
      <c r="K572" s="618">
        <f t="shared" si="486"/>
        <v>0.66938543080000013</v>
      </c>
      <c r="L572" s="618">
        <f t="shared" si="487"/>
        <v>2.4495554696559722E-2</v>
      </c>
      <c r="M572" s="619">
        <f t="shared" si="488"/>
        <v>0.69388098549655985</v>
      </c>
      <c r="N572" s="619">
        <f t="shared" si="489"/>
        <v>3.5901402189592009</v>
      </c>
      <c r="O572" s="619">
        <f t="shared" si="490"/>
        <v>0.63014021895920092</v>
      </c>
      <c r="P572" s="641">
        <f t="shared" si="491"/>
        <v>-21.288520910783816</v>
      </c>
    </row>
    <row r="573" spans="2:16" ht="14.25">
      <c r="B573" s="95">
        <v>45398</v>
      </c>
      <c r="C573" s="796">
        <v>2.96</v>
      </c>
      <c r="H573" s="642">
        <f>+'BRL USD'!AO793</f>
        <v>5.2628000000000004</v>
      </c>
      <c r="I573" s="642">
        <f>+RBOB!AQ793</f>
        <v>2.8222999999999998</v>
      </c>
      <c r="J573" s="618">
        <f t="shared" si="485"/>
        <v>2.5722999999999998</v>
      </c>
      <c r="K573" s="618">
        <f t="shared" si="486"/>
        <v>0.67952963560000001</v>
      </c>
      <c r="L573" s="618">
        <f t="shared" si="487"/>
        <v>2.425096906589648E-2</v>
      </c>
      <c r="M573" s="619">
        <f t="shared" si="488"/>
        <v>0.70378060466589654</v>
      </c>
      <c r="N573" s="619">
        <f t="shared" si="489"/>
        <v>3.7038565662356806</v>
      </c>
      <c r="O573" s="619">
        <f t="shared" si="490"/>
        <v>0.74385656623568064</v>
      </c>
      <c r="P573" s="641">
        <f t="shared" si="491"/>
        <v>-25.130289399854068</v>
      </c>
    </row>
    <row r="574" spans="2:16" ht="14.25">
      <c r="B574" s="95">
        <v>45399</v>
      </c>
      <c r="C574" s="796">
        <v>2.96</v>
      </c>
      <c r="H574" s="642">
        <f>+'BRL USD'!AO794</f>
        <v>5.2462999999999997</v>
      </c>
      <c r="I574" s="642">
        <f>+RBOB!AQ794</f>
        <v>2.7286999999999999</v>
      </c>
      <c r="J574" s="618">
        <f t="shared" si="485"/>
        <v>2.4786999999999999</v>
      </c>
      <c r="K574" s="618">
        <f t="shared" si="486"/>
        <v>0.6548031364000001</v>
      </c>
      <c r="L574" s="618">
        <f t="shared" si="487"/>
        <v>2.4295789413491413E-2</v>
      </c>
      <c r="M574" s="619">
        <f t="shared" si="488"/>
        <v>0.67909892581349152</v>
      </c>
      <c r="N574" s="619">
        <f t="shared" si="489"/>
        <v>3.5627566944953202</v>
      </c>
      <c r="O574" s="619">
        <f t="shared" si="490"/>
        <v>0.60275669449532021</v>
      </c>
      <c r="P574" s="641">
        <f t="shared" si="491"/>
        <v>-20.363401841058113</v>
      </c>
    </row>
    <row r="575" spans="2:16" ht="14.25">
      <c r="B575" s="95">
        <v>45400</v>
      </c>
      <c r="C575" s="796">
        <v>2.96</v>
      </c>
      <c r="H575" s="642">
        <f>+'BRL USD'!AO795</f>
        <v>5.2506000000000004</v>
      </c>
      <c r="I575" s="642">
        <f>+RBOB!AQ795</f>
        <v>2.7136999999999998</v>
      </c>
      <c r="J575" s="618">
        <f t="shared" ref="J575:J579" si="492">+I575-0.25</f>
        <v>2.4636999999999998</v>
      </c>
      <c r="K575" s="618">
        <f t="shared" ref="K575:K579" si="493">(+J575*$K$30)/1000</f>
        <v>0.65084055639999994</v>
      </c>
      <c r="L575" s="618">
        <f t="shared" ref="L575:L579" si="494">((75/H575)+10)/1000</f>
        <v>2.4284081819220659E-2</v>
      </c>
      <c r="M575" s="619">
        <f t="shared" ref="M575:M579" si="495">+K575+L575</f>
        <v>0.67512463821922064</v>
      </c>
      <c r="N575" s="619">
        <f t="shared" ref="N575:N579" si="496">+M575*H575</f>
        <v>3.54480942543384</v>
      </c>
      <c r="O575" s="619">
        <f t="shared" ref="O575:O579" si="497">+N575-C575</f>
        <v>0.58480942543384007</v>
      </c>
      <c r="P575" s="641">
        <f t="shared" ref="P575:P579" si="498">(1-(+N575/C575))*100</f>
        <v>-19.757075183575679</v>
      </c>
    </row>
    <row r="576" spans="2:16" ht="14.25">
      <c r="B576" s="95">
        <v>45401</v>
      </c>
      <c r="C576" s="796">
        <v>2.96</v>
      </c>
      <c r="H576" s="642">
        <f>+'BRL USD'!AO796</f>
        <v>5.2263000000000002</v>
      </c>
      <c r="I576" s="642">
        <f>+RBOB!AQ796</f>
        <v>2.7103000000000002</v>
      </c>
      <c r="J576" s="618">
        <f t="shared" si="492"/>
        <v>2.4603000000000002</v>
      </c>
      <c r="K576" s="618">
        <f t="shared" si="493"/>
        <v>0.64994237160000012</v>
      </c>
      <c r="L576" s="618">
        <f t="shared" si="494"/>
        <v>2.4350496527179844E-2</v>
      </c>
      <c r="M576" s="619">
        <f t="shared" si="495"/>
        <v>0.67429286812717992</v>
      </c>
      <c r="N576" s="619">
        <f t="shared" si="496"/>
        <v>3.5240568166930806</v>
      </c>
      <c r="O576" s="619">
        <f t="shared" si="497"/>
        <v>0.56405681669308061</v>
      </c>
      <c r="P576" s="641">
        <f t="shared" si="498"/>
        <v>-19.055973536928406</v>
      </c>
    </row>
    <row r="577" spans="2:16" ht="14.25">
      <c r="B577" s="95">
        <v>45404</v>
      </c>
      <c r="C577" s="796">
        <v>2.96</v>
      </c>
      <c r="H577" s="642">
        <f>+'BRL USD'!AO797</f>
        <v>5.2263000000000002</v>
      </c>
      <c r="I577" s="642">
        <f>+RBOB!AQ797</f>
        <v>2.6854</v>
      </c>
      <c r="J577" s="618">
        <f t="shared" si="492"/>
        <v>2.4354</v>
      </c>
      <c r="K577" s="618">
        <f t="shared" si="493"/>
        <v>0.64336448880000008</v>
      </c>
      <c r="L577" s="618">
        <f t="shared" si="494"/>
        <v>2.4350496527179844E-2</v>
      </c>
      <c r="M577" s="619">
        <f t="shared" si="495"/>
        <v>0.66771498532717988</v>
      </c>
      <c r="N577" s="619">
        <f t="shared" si="496"/>
        <v>3.4896788278154403</v>
      </c>
      <c r="O577" s="619">
        <f t="shared" si="497"/>
        <v>0.52967882781544029</v>
      </c>
      <c r="P577" s="641">
        <f t="shared" si="498"/>
        <v>-17.894554993764867</v>
      </c>
    </row>
    <row r="578" spans="2:16" ht="14.25">
      <c r="B578" s="95">
        <v>45405</v>
      </c>
      <c r="C578" s="796">
        <v>2.96</v>
      </c>
      <c r="H578" s="642">
        <f>+'BRL USD'!AO798</f>
        <v>5.1619999999999999</v>
      </c>
      <c r="I578" s="642">
        <f>+RBOB!AQ798</f>
        <v>2.7252999999999998</v>
      </c>
      <c r="J578" s="618">
        <f t="shared" si="492"/>
        <v>2.4752999999999998</v>
      </c>
      <c r="K578" s="618">
        <f t="shared" si="493"/>
        <v>0.65390495159999995</v>
      </c>
      <c r="L578" s="618">
        <f t="shared" si="494"/>
        <v>2.4529252227818675E-2</v>
      </c>
      <c r="M578" s="619">
        <f t="shared" si="495"/>
        <v>0.6784342038278186</v>
      </c>
      <c r="N578" s="619">
        <f t="shared" si="496"/>
        <v>3.5020773601591997</v>
      </c>
      <c r="O578" s="619">
        <f t="shared" si="497"/>
        <v>0.54207736015919972</v>
      </c>
      <c r="P578" s="641">
        <f t="shared" si="498"/>
        <v>-18.313424329702688</v>
      </c>
    </row>
    <row r="579" spans="2:16" ht="14.25">
      <c r="B579" s="95">
        <v>45406</v>
      </c>
      <c r="C579" s="796">
        <v>2.96</v>
      </c>
      <c r="H579" s="642">
        <f>+'BRL USD'!AO799</f>
        <v>5.1585999999999999</v>
      </c>
      <c r="I579" s="642">
        <f>+RBOB!AQ799</f>
        <v>2.7343000000000002</v>
      </c>
      <c r="J579" s="618">
        <f t="shared" si="492"/>
        <v>2.4843000000000002</v>
      </c>
      <c r="K579" s="618">
        <f t="shared" si="493"/>
        <v>0.65628249960000018</v>
      </c>
      <c r="L579" s="618">
        <f t="shared" si="494"/>
        <v>2.4538828364284882E-2</v>
      </c>
      <c r="M579" s="619">
        <f t="shared" si="495"/>
        <v>0.68082132796428507</v>
      </c>
      <c r="N579" s="619">
        <f t="shared" si="496"/>
        <v>3.5120849024365608</v>
      </c>
      <c r="O579" s="619">
        <f t="shared" si="497"/>
        <v>0.55208490243656083</v>
      </c>
      <c r="P579" s="641">
        <f t="shared" si="498"/>
        <v>-18.651516974208128</v>
      </c>
    </row>
    <row r="580" spans="2:16" ht="14.25">
      <c r="B580" s="95">
        <v>45407</v>
      </c>
      <c r="C580" s="796">
        <v>2.96</v>
      </c>
      <c r="H580" s="642">
        <f>+'BRL USD'!AO800</f>
        <v>5.1673</v>
      </c>
      <c r="I580" s="642">
        <f>+RBOB!AQ800</f>
        <v>2.7582</v>
      </c>
      <c r="J580" s="618">
        <f t="shared" ref="J580:J584" si="499">+I580-0.25</f>
        <v>2.5082</v>
      </c>
      <c r="K580" s="618">
        <f t="shared" ref="K580:K584" si="500">(+J580*$K$30)/1000</f>
        <v>0.66259621040000005</v>
      </c>
      <c r="L580" s="618">
        <f t="shared" ref="L580:L584" si="501">((75/H580)+10)/1000</f>
        <v>2.4514349853888881E-2</v>
      </c>
      <c r="M580" s="619">
        <f t="shared" ref="M580:M584" si="502">+K580+L580</f>
        <v>0.68711056025388895</v>
      </c>
      <c r="N580" s="619">
        <f t="shared" ref="N580:N584" si="503">+M580*H580</f>
        <v>3.5505063979999205</v>
      </c>
      <c r="O580" s="619">
        <f t="shared" ref="O580:O584" si="504">+N580-C580</f>
        <v>0.59050639799992055</v>
      </c>
      <c r="P580" s="641">
        <f t="shared" ref="P580:P584" si="505">(1-(+N580/C580))*100</f>
        <v>-19.949540472970284</v>
      </c>
    </row>
    <row r="581" spans="2:16" ht="14.25">
      <c r="B581" s="95">
        <v>45408</v>
      </c>
      <c r="C581" s="796">
        <v>2.96</v>
      </c>
      <c r="H581" s="642">
        <f>+'BRL USD'!AO801</f>
        <v>5.1177999999999999</v>
      </c>
      <c r="I581" s="642">
        <f>+RBOB!AQ801</f>
        <v>2.7646000000000002</v>
      </c>
      <c r="J581" s="618">
        <f t="shared" si="499"/>
        <v>2.5146000000000002</v>
      </c>
      <c r="K581" s="618">
        <f t="shared" si="500"/>
        <v>0.66428691120000005</v>
      </c>
      <c r="L581" s="618">
        <f t="shared" si="501"/>
        <v>2.4654734456211656E-2</v>
      </c>
      <c r="M581" s="619">
        <f t="shared" si="502"/>
        <v>0.68894164565621174</v>
      </c>
      <c r="N581" s="619">
        <f t="shared" si="503"/>
        <v>3.5258655541393602</v>
      </c>
      <c r="O581" s="619">
        <f t="shared" si="504"/>
        <v>0.56586555413936024</v>
      </c>
      <c r="P581" s="641">
        <f t="shared" si="505"/>
        <v>-19.117079531735136</v>
      </c>
    </row>
    <row r="582" spans="2:16" ht="14.25">
      <c r="B582" s="95">
        <v>45411</v>
      </c>
      <c r="C582" s="796">
        <v>2.96</v>
      </c>
      <c r="H582" s="642">
        <f>+'BRL USD'!AO802</f>
        <v>5.1148999999999996</v>
      </c>
      <c r="I582" s="642">
        <f>+RBOB!AQ802</f>
        <v>2.7486999999999999</v>
      </c>
      <c r="J582" s="618">
        <f t="shared" si="499"/>
        <v>2.4986999999999999</v>
      </c>
      <c r="K582" s="618">
        <f t="shared" si="500"/>
        <v>0.66008657640000001</v>
      </c>
      <c r="L582" s="618">
        <f t="shared" si="501"/>
        <v>2.4663043265752995E-2</v>
      </c>
      <c r="M582" s="619">
        <f t="shared" si="502"/>
        <v>0.68474961966575298</v>
      </c>
      <c r="N582" s="619">
        <f t="shared" si="503"/>
        <v>3.5024258296283595</v>
      </c>
      <c r="O582" s="619">
        <f t="shared" si="504"/>
        <v>0.5424258296283595</v>
      </c>
      <c r="P582" s="641">
        <f t="shared" si="505"/>
        <v>-18.325196946904043</v>
      </c>
    </row>
    <row r="583" spans="2:16" ht="14.25">
      <c r="B583" s="95">
        <v>45412</v>
      </c>
      <c r="C583" s="796">
        <v>2.96</v>
      </c>
      <c r="H583" s="642">
        <f>+'BRL USD'!AO803</f>
        <v>5.1711999999999998</v>
      </c>
      <c r="I583" s="642">
        <f>+RBOB!AQ803</f>
        <v>2.7107999999999999</v>
      </c>
      <c r="J583" s="618">
        <f t="shared" si="499"/>
        <v>2.4607999999999999</v>
      </c>
      <c r="K583" s="618">
        <f t="shared" si="500"/>
        <v>0.65007445760000004</v>
      </c>
      <c r="L583" s="618">
        <f t="shared" si="501"/>
        <v>2.4503403465346536E-2</v>
      </c>
      <c r="M583" s="619">
        <f t="shared" si="502"/>
        <v>0.67457786106534656</v>
      </c>
      <c r="N583" s="619">
        <f t="shared" si="503"/>
        <v>3.4883770351411201</v>
      </c>
      <c r="O583" s="619">
        <f t="shared" si="504"/>
        <v>0.52837703514112011</v>
      </c>
      <c r="P583" s="641">
        <f t="shared" si="505"/>
        <v>-17.850575511524337</v>
      </c>
    </row>
    <row r="584" spans="2:16" ht="14.25">
      <c r="B584" s="103">
        <v>45413</v>
      </c>
      <c r="C584" s="675">
        <v>2.96</v>
      </c>
      <c r="H584" s="642">
        <f>+'BRL USD'!AP804</f>
        <v>5.1711999999999998</v>
      </c>
      <c r="I584" s="642">
        <f>+RBOB!AR804</f>
        <v>2.5773999999999999</v>
      </c>
      <c r="J584" s="618">
        <f t="shared" si="499"/>
        <v>2.3273999999999999</v>
      </c>
      <c r="K584" s="618">
        <f t="shared" si="500"/>
        <v>0.61483391279999999</v>
      </c>
      <c r="L584" s="618">
        <f t="shared" si="501"/>
        <v>2.4503403465346536E-2</v>
      </c>
      <c r="M584" s="619">
        <f t="shared" si="502"/>
        <v>0.63933731626534651</v>
      </c>
      <c r="N584" s="619">
        <f t="shared" si="503"/>
        <v>3.3061411298713597</v>
      </c>
      <c r="O584" s="619">
        <f t="shared" si="504"/>
        <v>0.3461411298713597</v>
      </c>
      <c r="P584" s="641">
        <f t="shared" si="505"/>
        <v>-11.693957090248631</v>
      </c>
    </row>
    <row r="585" spans="2:16" ht="14.25">
      <c r="B585" s="95">
        <v>45414</v>
      </c>
      <c r="C585" s="796">
        <v>2.96</v>
      </c>
      <c r="H585" s="642">
        <f>+'BRL USD'!AP805</f>
        <v>5.1183987999999996</v>
      </c>
      <c r="I585" s="642">
        <f>+RBOB!AR805</f>
        <v>2.5964999999999998</v>
      </c>
      <c r="J585" s="618">
        <f t="shared" ref="J585:J592" si="506">+I585-0.25</f>
        <v>2.3464999999999998</v>
      </c>
      <c r="K585" s="618">
        <f t="shared" ref="K585:K592" si="507">(+J585*$K$30)/1000</f>
        <v>0.61987959800000003</v>
      </c>
      <c r="L585" s="618">
        <f t="shared" ref="L585:L592" si="508">((75/H585)+10)/1000</f>
        <v>2.4653020003052518E-2</v>
      </c>
      <c r="M585" s="619">
        <f t="shared" ref="M585:M592" si="509">+K585+L585</f>
        <v>0.6445326180030525</v>
      </c>
      <c r="N585" s="619">
        <f t="shared" ref="N585:N592" si="510">+M585*H585</f>
        <v>3.2989749785476818</v>
      </c>
      <c r="O585" s="619">
        <f t="shared" ref="O585:O592" si="511">+N585-C585</f>
        <v>0.33897497854768188</v>
      </c>
      <c r="P585" s="641">
        <f t="shared" ref="P585:P592" si="512">(1-(+N585/C585))*100</f>
        <v>-11.451857383367624</v>
      </c>
    </row>
    <row r="586" spans="2:16" ht="14.25">
      <c r="B586" s="95">
        <v>45415</v>
      </c>
      <c r="C586" s="796">
        <v>2.96</v>
      </c>
      <c r="H586" s="642">
        <f>+'BRL USD'!AP806</f>
        <v>5.0662000000000003</v>
      </c>
      <c r="I586" s="642">
        <f>+RBOB!AR806</f>
        <v>2.5550999999999999</v>
      </c>
      <c r="J586" s="618">
        <f t="shared" si="506"/>
        <v>2.3050999999999999</v>
      </c>
      <c r="K586" s="618">
        <f t="shared" si="507"/>
        <v>0.60894287719999995</v>
      </c>
      <c r="L586" s="618">
        <f t="shared" si="508"/>
        <v>2.4803995104812283E-2</v>
      </c>
      <c r="M586" s="619">
        <f t="shared" si="509"/>
        <v>0.63374687230481219</v>
      </c>
      <c r="N586" s="619">
        <f t="shared" si="510"/>
        <v>3.2106884044706399</v>
      </c>
      <c r="O586" s="619">
        <f t="shared" si="511"/>
        <v>0.25068840447063989</v>
      </c>
      <c r="P586" s="641">
        <f t="shared" si="512"/>
        <v>-8.4692028537378441</v>
      </c>
    </row>
    <row r="587" spans="2:16" ht="14.25">
      <c r="B587" s="103">
        <v>45418</v>
      </c>
      <c r="C587" s="796">
        <v>2.96</v>
      </c>
      <c r="H587" s="642">
        <f>+'BRL USD'!AP807</f>
        <v>5.0720999999999998</v>
      </c>
      <c r="I587" s="642">
        <f>+RBOB!AR807</f>
        <v>2.5882000000000001</v>
      </c>
      <c r="J587" s="618">
        <f t="shared" si="506"/>
        <v>2.3382000000000001</v>
      </c>
      <c r="K587" s="618">
        <f t="shared" si="507"/>
        <v>0.61768697040000009</v>
      </c>
      <c r="L587" s="618">
        <f t="shared" si="508"/>
        <v>2.478677470870054E-2</v>
      </c>
      <c r="M587" s="619">
        <f t="shared" si="509"/>
        <v>0.64247374510870059</v>
      </c>
      <c r="N587" s="619">
        <f t="shared" si="510"/>
        <v>3.2586910825658402</v>
      </c>
      <c r="O587" s="619">
        <f t="shared" si="511"/>
        <v>0.2986910825658402</v>
      </c>
      <c r="P587" s="641">
        <f t="shared" si="512"/>
        <v>-10.090914951548658</v>
      </c>
    </row>
    <row r="588" spans="2:16" ht="14.25">
      <c r="B588" s="95">
        <v>45419</v>
      </c>
      <c r="C588" s="796">
        <v>2.96</v>
      </c>
      <c r="H588" s="642">
        <f>+'BRL USD'!AP808</f>
        <v>5.0603999999999996</v>
      </c>
      <c r="I588" s="642">
        <f>+RBOB!AR808</f>
        <v>2.5434000000000001</v>
      </c>
      <c r="J588" s="618">
        <f t="shared" si="506"/>
        <v>2.2934000000000001</v>
      </c>
      <c r="K588" s="618">
        <f t="shared" si="507"/>
        <v>0.60585206480000009</v>
      </c>
      <c r="L588" s="618">
        <f t="shared" si="508"/>
        <v>2.4820962769741522E-2</v>
      </c>
      <c r="M588" s="619">
        <f t="shared" si="509"/>
        <v>0.63067302756974164</v>
      </c>
      <c r="N588" s="619">
        <f t="shared" si="510"/>
        <v>3.1914577887139202</v>
      </c>
      <c r="O588" s="619">
        <f t="shared" si="511"/>
        <v>0.2314577887139202</v>
      </c>
      <c r="P588" s="641">
        <f t="shared" si="512"/>
        <v>-7.8195198889837947</v>
      </c>
    </row>
    <row r="589" spans="2:16" ht="14.25">
      <c r="B589" s="95">
        <v>45420</v>
      </c>
      <c r="C589" s="796">
        <v>2.96</v>
      </c>
      <c r="H589" s="642">
        <f>+'BRL USD'!AP809</f>
        <v>5.0880999999999998</v>
      </c>
      <c r="I589" s="642">
        <f>+RBOB!AR809</f>
        <v>2.5318000000000001</v>
      </c>
      <c r="J589" s="618">
        <f t="shared" si="506"/>
        <v>2.2818000000000001</v>
      </c>
      <c r="K589" s="618">
        <f t="shared" si="507"/>
        <v>0.60278766960000008</v>
      </c>
      <c r="L589" s="618">
        <f t="shared" si="508"/>
        <v>2.4740276331046952E-2</v>
      </c>
      <c r="M589" s="619">
        <f t="shared" si="509"/>
        <v>0.62752794593104699</v>
      </c>
      <c r="N589" s="619">
        <f t="shared" si="510"/>
        <v>3.1929249416917602</v>
      </c>
      <c r="O589" s="619">
        <f t="shared" si="511"/>
        <v>0.23292494169176026</v>
      </c>
      <c r="P589" s="641">
        <f t="shared" si="512"/>
        <v>-7.8690858679648645</v>
      </c>
    </row>
    <row r="590" spans="2:16" ht="14.25">
      <c r="B590" s="95">
        <v>45421</v>
      </c>
      <c r="C590" s="796">
        <v>2.96</v>
      </c>
      <c r="H590" s="642">
        <f>+'BRL USD'!AP810</f>
        <v>5.157</v>
      </c>
      <c r="I590" s="642">
        <f>+RBOB!AR810</f>
        <v>2.5417999999999998</v>
      </c>
      <c r="J590" s="618">
        <f t="shared" si="506"/>
        <v>2.2917999999999998</v>
      </c>
      <c r="K590" s="618">
        <f t="shared" si="507"/>
        <v>0.60542938960000003</v>
      </c>
      <c r="L590" s="618">
        <f t="shared" si="508"/>
        <v>2.4543339150668992E-2</v>
      </c>
      <c r="M590" s="619">
        <f t="shared" si="509"/>
        <v>0.62997272875066901</v>
      </c>
      <c r="N590" s="619">
        <f t="shared" si="510"/>
        <v>3.2487693621672</v>
      </c>
      <c r="O590" s="619">
        <f t="shared" si="511"/>
        <v>0.28876936216720006</v>
      </c>
      <c r="P590" s="641">
        <f t="shared" si="512"/>
        <v>-9.7557216948378489</v>
      </c>
    </row>
    <row r="591" spans="2:16" ht="14.25">
      <c r="B591" s="95">
        <v>45422</v>
      </c>
      <c r="C591" s="796">
        <v>2.96</v>
      </c>
      <c r="H591" s="642">
        <f>+'BRL USD'!AP811</f>
        <v>5.1458000000000004</v>
      </c>
      <c r="I591" s="642">
        <f>+RBOB!AR811</f>
        <v>2.4996999999999998</v>
      </c>
      <c r="J591" s="618">
        <f t="shared" si="506"/>
        <v>2.2496999999999998</v>
      </c>
      <c r="K591" s="618">
        <f t="shared" si="507"/>
        <v>0.5943077484</v>
      </c>
      <c r="L591" s="618">
        <f t="shared" si="508"/>
        <v>2.4574993198336507E-2</v>
      </c>
      <c r="M591" s="619">
        <f t="shared" si="509"/>
        <v>0.61888274159833656</v>
      </c>
      <c r="N591" s="619">
        <f t="shared" si="510"/>
        <v>3.1846468117167204</v>
      </c>
      <c r="O591" s="619">
        <f t="shared" si="511"/>
        <v>0.22464681171672041</v>
      </c>
      <c r="P591" s="641">
        <f t="shared" si="512"/>
        <v>-7.5894193147540756</v>
      </c>
    </row>
    <row r="592" spans="2:16" ht="14.25">
      <c r="B592" s="95">
        <v>45425</v>
      </c>
      <c r="C592" s="796">
        <v>2.96</v>
      </c>
      <c r="H592" s="642">
        <f>+'BRL USD'!AP812</f>
        <v>5.1406000000000001</v>
      </c>
      <c r="I592" s="642">
        <f>+RBOB!AR812</f>
        <v>2.5105</v>
      </c>
      <c r="J592" s="618">
        <f t="shared" si="506"/>
        <v>2.2605</v>
      </c>
      <c r="K592" s="618">
        <f t="shared" si="507"/>
        <v>0.5971608060000001</v>
      </c>
      <c r="L592" s="618">
        <f t="shared" si="508"/>
        <v>2.4589736606621795E-2</v>
      </c>
      <c r="M592" s="619">
        <f t="shared" si="509"/>
        <v>0.62175054260662188</v>
      </c>
      <c r="N592" s="619">
        <f t="shared" si="510"/>
        <v>3.1961708393236004</v>
      </c>
      <c r="O592" s="619">
        <f t="shared" si="511"/>
        <v>0.23617083932360039</v>
      </c>
      <c r="P592" s="641">
        <f t="shared" si="512"/>
        <v>-7.978744571743257</v>
      </c>
    </row>
    <row r="593" spans="2:16" ht="14.25">
      <c r="B593" s="95">
        <v>45426</v>
      </c>
      <c r="C593" s="796">
        <v>2.96</v>
      </c>
      <c r="H593" s="642">
        <f>+'BRL USD'!AP813</f>
        <v>5.1349999999999998</v>
      </c>
      <c r="I593" s="642">
        <f>+RBOB!AR813</f>
        <v>2.4596</v>
      </c>
      <c r="J593" s="618">
        <f t="shared" ref="J593:J597" si="513">+I593-0.25</f>
        <v>2.2096</v>
      </c>
      <c r="K593" s="618">
        <f t="shared" ref="K593:K597" si="514">(+J593*$K$30)/1000</f>
        <v>0.5837144512000001</v>
      </c>
      <c r="L593" s="618">
        <f t="shared" ref="L593:L597" si="515">((75/H593)+10)/1000</f>
        <v>2.4605647517039923E-2</v>
      </c>
      <c r="M593" s="619">
        <f t="shared" ref="M593:M597" si="516">+K593+L593</f>
        <v>0.60832009871704007</v>
      </c>
      <c r="N593" s="619">
        <f t="shared" ref="N593:N597" si="517">+M593*H593</f>
        <v>3.1237237069120005</v>
      </c>
      <c r="O593" s="619">
        <f t="shared" ref="O593:O597" si="518">+N593-C593</f>
        <v>0.16372370691200056</v>
      </c>
      <c r="P593" s="641">
        <f t="shared" ref="P593:P597" si="519">(1-(+N593/C593))*100</f>
        <v>-5.5312063145946055</v>
      </c>
    </row>
    <row r="594" spans="2:16" ht="14.25">
      <c r="B594" s="95">
        <v>45427</v>
      </c>
      <c r="C594" s="796">
        <v>2.96</v>
      </c>
      <c r="H594" s="642">
        <f>+'BRL USD'!AP814</f>
        <v>5.1417000000000002</v>
      </c>
      <c r="I594" s="642">
        <f>+RBOB!AR814</f>
        <v>2.4967999999999999</v>
      </c>
      <c r="J594" s="618">
        <f t="shared" si="513"/>
        <v>2.2467999999999999</v>
      </c>
      <c r="K594" s="618">
        <f t="shared" si="514"/>
        <v>0.5935416496</v>
      </c>
      <c r="L594" s="618">
        <f t="shared" si="515"/>
        <v>2.4586615321780733E-2</v>
      </c>
      <c r="M594" s="619">
        <f t="shared" si="516"/>
        <v>0.61812826492178075</v>
      </c>
      <c r="N594" s="619">
        <f t="shared" si="517"/>
        <v>3.1782300997483199</v>
      </c>
      <c r="O594" s="619">
        <f t="shared" si="518"/>
        <v>0.21823009974831997</v>
      </c>
      <c r="P594" s="641">
        <f t="shared" si="519"/>
        <v>-7.3726385050108201</v>
      </c>
    </row>
    <row r="595" spans="2:16" ht="14.25">
      <c r="B595" s="95">
        <v>45428</v>
      </c>
      <c r="C595" s="796">
        <v>2.96</v>
      </c>
      <c r="H595" s="642">
        <f>+'BRL USD'!AP815</f>
        <v>5.1264000000000003</v>
      </c>
      <c r="I595" s="642">
        <f>+RBOB!AR815</f>
        <v>2.5377999999999998</v>
      </c>
      <c r="J595" s="618">
        <f t="shared" si="513"/>
        <v>2.2877999999999998</v>
      </c>
      <c r="K595" s="618">
        <f t="shared" si="514"/>
        <v>0.60437270160000001</v>
      </c>
      <c r="L595" s="618">
        <f t="shared" si="515"/>
        <v>2.4630149812734082E-2</v>
      </c>
      <c r="M595" s="619">
        <f t="shared" si="516"/>
        <v>0.62900285141273404</v>
      </c>
      <c r="N595" s="619">
        <f t="shared" si="517"/>
        <v>3.2245202174822398</v>
      </c>
      <c r="O595" s="619">
        <f t="shared" si="518"/>
        <v>0.26452021748223986</v>
      </c>
      <c r="P595" s="641">
        <f t="shared" si="519"/>
        <v>-8.9364938338594602</v>
      </c>
    </row>
    <row r="596" spans="2:16" ht="14.25">
      <c r="B596" s="95">
        <v>45429</v>
      </c>
      <c r="C596" s="796">
        <v>2.96</v>
      </c>
      <c r="H596" s="642">
        <f>+'BRL USD'!AP816</f>
        <v>5.1151</v>
      </c>
      <c r="I596" s="642">
        <f>+RBOB!AR816</f>
        <v>2.5741999999999998</v>
      </c>
      <c r="J596" s="618">
        <f t="shared" si="513"/>
        <v>2.3241999999999998</v>
      </c>
      <c r="K596" s="618">
        <f t="shared" si="514"/>
        <v>0.61398856239999999</v>
      </c>
      <c r="L596" s="618">
        <f t="shared" si="515"/>
        <v>2.4662469941936622E-2</v>
      </c>
      <c r="M596" s="619">
        <f t="shared" si="516"/>
        <v>0.63865103234193665</v>
      </c>
      <c r="N596" s="619">
        <f t="shared" si="517"/>
        <v>3.26676389553224</v>
      </c>
      <c r="O596" s="619">
        <f t="shared" si="518"/>
        <v>0.30676389553224004</v>
      </c>
      <c r="P596" s="641">
        <f t="shared" si="519"/>
        <v>-10.363645119332432</v>
      </c>
    </row>
    <row r="597" spans="2:16" ht="14.25">
      <c r="B597" s="95">
        <v>45432</v>
      </c>
      <c r="C597" s="796">
        <v>2.96</v>
      </c>
      <c r="H597" s="642">
        <f>+'BRL USD'!AP817</f>
        <v>5.1078999999999999</v>
      </c>
      <c r="I597" s="642">
        <f>+RBOB!AR817</f>
        <v>2.5398999999999998</v>
      </c>
      <c r="J597" s="618">
        <f t="shared" si="513"/>
        <v>2.2898999999999998</v>
      </c>
      <c r="K597" s="618">
        <f t="shared" si="514"/>
        <v>0.60492746280000009</v>
      </c>
      <c r="L597" s="618">
        <f t="shared" si="515"/>
        <v>2.4683137884453494E-2</v>
      </c>
      <c r="M597" s="619">
        <f t="shared" si="516"/>
        <v>0.62961060068445363</v>
      </c>
      <c r="N597" s="619">
        <f t="shared" si="517"/>
        <v>3.2159879872361206</v>
      </c>
      <c r="O597" s="619">
        <f t="shared" si="518"/>
        <v>0.2559879872361206</v>
      </c>
      <c r="P597" s="641">
        <f t="shared" si="519"/>
        <v>-8.6482428120310928</v>
      </c>
    </row>
    <row r="598" spans="2:16" ht="14.25">
      <c r="B598" s="95">
        <v>45433</v>
      </c>
      <c r="C598" s="796">
        <v>2.96</v>
      </c>
      <c r="H598" s="642">
        <f>+'BRL USD'!AP818</f>
        <v>5.1031000000000004</v>
      </c>
      <c r="I598" s="642">
        <f>+RBOB!AR818</f>
        <v>2.5099999999999998</v>
      </c>
      <c r="J598" s="618">
        <f t="shared" ref="J598:J601" si="520">+I598-0.25</f>
        <v>2.2599999999999998</v>
      </c>
      <c r="K598" s="618">
        <f t="shared" ref="K598:K601" si="521">(+J598*$K$30)/1000</f>
        <v>0.59702872000000007</v>
      </c>
      <c r="L598" s="618">
        <f t="shared" ref="L598:L601" si="522">((75/H598)+10)/1000</f>
        <v>2.4696948913405577E-2</v>
      </c>
      <c r="M598" s="619">
        <f t="shared" ref="M598:M601" si="523">+K598+L598</f>
        <v>0.62172566891340564</v>
      </c>
      <c r="N598" s="619">
        <f t="shared" ref="N598:N601" si="524">+M598*H598</f>
        <v>3.1727282610320007</v>
      </c>
      <c r="O598" s="619">
        <f t="shared" ref="O598:O601" si="525">+N598-C598</f>
        <v>0.21272826103200071</v>
      </c>
      <c r="P598" s="641">
        <f t="shared" ref="P598:P601" si="526">(1-(+N598/C598))*100</f>
        <v>-7.1867655754054294</v>
      </c>
    </row>
    <row r="599" spans="2:16" ht="14.25">
      <c r="B599" s="95">
        <v>45434</v>
      </c>
      <c r="C599" s="796">
        <v>2.96</v>
      </c>
      <c r="H599" s="642">
        <f>+'BRL USD'!AP819</f>
        <v>5.1496000000000004</v>
      </c>
      <c r="I599" s="642">
        <f>+RBOB!AR819</f>
        <v>2.4678</v>
      </c>
      <c r="J599" s="618">
        <f t="shared" si="520"/>
        <v>2.2178</v>
      </c>
      <c r="K599" s="618">
        <f t="shared" si="521"/>
        <v>0.58588066160000007</v>
      </c>
      <c r="L599" s="618">
        <f t="shared" si="522"/>
        <v>2.4564237999067887E-2</v>
      </c>
      <c r="M599" s="619">
        <f t="shared" si="523"/>
        <v>0.610444899599068</v>
      </c>
      <c r="N599" s="619">
        <f t="shared" si="524"/>
        <v>3.143547054975361</v>
      </c>
      <c r="O599" s="619">
        <f t="shared" si="525"/>
        <v>0.18354705497536106</v>
      </c>
      <c r="P599" s="641">
        <f t="shared" si="526"/>
        <v>-6.2009140194378753</v>
      </c>
    </row>
    <row r="600" spans="2:16" ht="14.25">
      <c r="B600" s="95">
        <v>45435</v>
      </c>
      <c r="C600" s="796">
        <v>2.96</v>
      </c>
      <c r="H600" s="642">
        <f>+'BRL USD'!AP820</f>
        <v>5.1436999999999999</v>
      </c>
      <c r="I600" s="642">
        <f>+RBOB!AR820</f>
        <v>2.4693999999999998</v>
      </c>
      <c r="J600" s="618">
        <f t="shared" ref="J600" si="527">+I600-0.25</f>
        <v>2.2193999999999998</v>
      </c>
      <c r="K600" s="618">
        <f t="shared" ref="K600" si="528">(+J600*$K$30)/1000</f>
        <v>0.58630333680000002</v>
      </c>
      <c r="L600" s="618">
        <f t="shared" ref="L600" si="529">((75/H600)+10)/1000</f>
        <v>2.4580943678674885E-2</v>
      </c>
      <c r="M600" s="619">
        <f t="shared" ref="M600" si="530">+K600+L600</f>
        <v>0.61088428047867493</v>
      </c>
      <c r="N600" s="619">
        <f t="shared" ref="N600" si="531">+M600*H600</f>
        <v>3.1422054734981604</v>
      </c>
      <c r="O600" s="619">
        <f t="shared" ref="O600" si="532">+N600-C600</f>
        <v>0.18220547349816041</v>
      </c>
      <c r="P600" s="641">
        <f t="shared" ref="P600" si="533">(1-(+N600/C600))*100</f>
        <v>-6.155590320883797</v>
      </c>
    </row>
    <row r="601" spans="2:16" ht="14.25">
      <c r="B601" s="95">
        <v>45436</v>
      </c>
      <c r="C601" s="796">
        <v>2.96</v>
      </c>
      <c r="H601" s="642">
        <f>+'BRL USD'!AP821</f>
        <v>5.1501999999999999</v>
      </c>
      <c r="I601" s="642">
        <f>+RBOB!AR821</f>
        <v>2.4842</v>
      </c>
      <c r="J601" s="618">
        <f t="shared" si="520"/>
        <v>2.2342</v>
      </c>
      <c r="K601" s="618">
        <f t="shared" si="521"/>
        <v>0.59021308240000003</v>
      </c>
      <c r="L601" s="618">
        <f t="shared" si="522"/>
        <v>2.4562541260533571E-2</v>
      </c>
      <c r="M601" s="619">
        <f t="shared" si="523"/>
        <v>0.61477562366053362</v>
      </c>
      <c r="N601" s="619">
        <f t="shared" si="524"/>
        <v>3.1662174169764801</v>
      </c>
      <c r="O601" s="619">
        <f t="shared" si="525"/>
        <v>0.20621741697648011</v>
      </c>
      <c r="P601" s="641">
        <f t="shared" si="526"/>
        <v>-6.9668046275837892</v>
      </c>
    </row>
    <row r="602" spans="2:16" ht="14.25">
      <c r="B602" s="95">
        <v>45439</v>
      </c>
      <c r="C602" s="796">
        <v>2.96</v>
      </c>
      <c r="H602" s="642">
        <f>+'BRL USD'!AP822</f>
        <v>5.1698000000000004</v>
      </c>
      <c r="I602" s="642">
        <f>+RBOB!AR822</f>
        <v>2.4842</v>
      </c>
      <c r="J602" s="618">
        <f t="shared" ref="J602:J605" si="534">+I602-0.25</f>
        <v>2.2342</v>
      </c>
      <c r="K602" s="618">
        <f t="shared" ref="K602:K605" si="535">(+J602*$K$30)/1000</f>
        <v>0.59021308240000003</v>
      </c>
      <c r="L602" s="618">
        <f t="shared" ref="L602:L605" si="536">((75/H602)+10)/1000</f>
        <v>2.4507331037951174E-2</v>
      </c>
      <c r="M602" s="619">
        <f t="shared" ref="M602:M605" si="537">+K602+L602</f>
        <v>0.61472041343795125</v>
      </c>
      <c r="N602" s="619">
        <f t="shared" ref="N602:N605" si="538">+M602*H602</f>
        <v>3.1779815933915208</v>
      </c>
      <c r="O602" s="619">
        <f t="shared" ref="O602:O605" si="539">+N602-C602</f>
        <v>0.21798159339152079</v>
      </c>
      <c r="P602" s="641">
        <f t="shared" ref="P602:P605" si="540">(1-(+N602/C602))*100</f>
        <v>-7.3642430199838183</v>
      </c>
    </row>
    <row r="603" spans="2:16" ht="14.25">
      <c r="B603" s="95">
        <v>45440</v>
      </c>
      <c r="C603" s="796">
        <v>2.96</v>
      </c>
      <c r="H603" s="642">
        <f>+'BRL USD'!AP823</f>
        <v>5.1532</v>
      </c>
      <c r="I603" s="642">
        <f>+RBOB!AR823</f>
        <v>2.5089999999999999</v>
      </c>
      <c r="J603" s="618">
        <f t="shared" si="534"/>
        <v>2.2589999999999999</v>
      </c>
      <c r="K603" s="618">
        <f t="shared" si="535"/>
        <v>0.59676454800000001</v>
      </c>
      <c r="L603" s="618">
        <f t="shared" si="536"/>
        <v>2.455406349452767E-2</v>
      </c>
      <c r="M603" s="619">
        <f t="shared" si="537"/>
        <v>0.62131861149452772</v>
      </c>
      <c r="N603" s="619">
        <f t="shared" si="538"/>
        <v>3.2017790687536003</v>
      </c>
      <c r="O603" s="619">
        <f t="shared" si="539"/>
        <v>0.24177906875360033</v>
      </c>
      <c r="P603" s="641">
        <f t="shared" si="540"/>
        <v>-8.168211782216229</v>
      </c>
    </row>
    <row r="604" spans="2:16" ht="14.25">
      <c r="B604" s="95">
        <v>45441</v>
      </c>
      <c r="C604" s="796">
        <v>2.96</v>
      </c>
      <c r="H604" s="642">
        <f>+'BRL USD'!AP824</f>
        <v>5.1966000000000001</v>
      </c>
      <c r="I604" s="642">
        <f>+RBOB!AR824</f>
        <v>2.4643999999999999</v>
      </c>
      <c r="J604" s="618">
        <f t="shared" si="534"/>
        <v>2.2143999999999999</v>
      </c>
      <c r="K604" s="618">
        <f t="shared" si="535"/>
        <v>0.58498247680000004</v>
      </c>
      <c r="L604" s="618">
        <f t="shared" si="536"/>
        <v>2.4432513566562754E-2</v>
      </c>
      <c r="M604" s="619">
        <f t="shared" si="537"/>
        <v>0.60941499036656277</v>
      </c>
      <c r="N604" s="619">
        <f t="shared" si="538"/>
        <v>3.1668859389388802</v>
      </c>
      <c r="O604" s="619">
        <f t="shared" si="539"/>
        <v>0.20688593893888019</v>
      </c>
      <c r="P604" s="641">
        <f t="shared" si="540"/>
        <v>-6.9893898290162237</v>
      </c>
    </row>
    <row r="605" spans="2:16" ht="14.25">
      <c r="B605" s="95">
        <v>45442</v>
      </c>
      <c r="C605" s="796">
        <v>2.96</v>
      </c>
      <c r="H605" s="642">
        <f>+'BRL USD'!AP825</f>
        <v>5.1966000000000001</v>
      </c>
      <c r="I605" s="642">
        <f>+RBOB!AR825</f>
        <v>2.4045999999999998</v>
      </c>
      <c r="J605" s="618">
        <f t="shared" si="534"/>
        <v>2.1545999999999998</v>
      </c>
      <c r="K605" s="618">
        <f t="shared" si="535"/>
        <v>0.56918499119999999</v>
      </c>
      <c r="L605" s="618">
        <f t="shared" si="536"/>
        <v>2.4432513566562754E-2</v>
      </c>
      <c r="M605" s="619">
        <f t="shared" si="537"/>
        <v>0.59361750476656272</v>
      </c>
      <c r="N605" s="619">
        <f t="shared" si="538"/>
        <v>3.0847927252699199</v>
      </c>
      <c r="O605" s="619">
        <f t="shared" si="539"/>
        <v>0.12479272526991991</v>
      </c>
      <c r="P605" s="641">
        <f t="shared" si="540"/>
        <v>-4.215970448308104</v>
      </c>
    </row>
    <row r="606" spans="2:16" ht="14.25">
      <c r="B606" s="95">
        <v>45443</v>
      </c>
      <c r="C606" s="796">
        <v>2.96</v>
      </c>
      <c r="H606" s="642">
        <f>+'BRL USD'!AP826</f>
        <v>5.2409999999999997</v>
      </c>
      <c r="I606" s="642">
        <f>+RBOB!AR826</f>
        <v>2.4260000000000002</v>
      </c>
      <c r="J606" s="618">
        <f t="shared" ref="J606:J607" si="541">+I606-0.25</f>
        <v>2.1760000000000002</v>
      </c>
      <c r="K606" s="618">
        <f t="shared" ref="K606:K607" si="542">(+J606*$K$30)/1000</f>
        <v>0.57483827200000004</v>
      </c>
      <c r="L606" s="618">
        <f t="shared" ref="L606:L607" si="543">((75/H606)+10)/1000</f>
        <v>2.4310246136233546E-2</v>
      </c>
      <c r="M606" s="619">
        <f t="shared" ref="M606:M607" si="544">+K606+L606</f>
        <v>0.5991485181362336</v>
      </c>
      <c r="N606" s="619">
        <f t="shared" ref="N606:N607" si="545">+M606*H606</f>
        <v>3.1401373835520001</v>
      </c>
      <c r="O606" s="619">
        <f t="shared" ref="O606:O607" si="546">+N606-C606</f>
        <v>0.18013738355200015</v>
      </c>
      <c r="P606" s="641">
        <f t="shared" ref="P606:P607" si="547">(1-(+N606/C606))*100</f>
        <v>-6.0857224172973012</v>
      </c>
    </row>
    <row r="607" spans="2:16" ht="14.25">
      <c r="B607" s="95">
        <v>45446</v>
      </c>
      <c r="C607" s="796">
        <v>2.96</v>
      </c>
      <c r="H607" s="642">
        <f>+'BRL USD'!AQ827</f>
        <v>5.2366999999999999</v>
      </c>
      <c r="I607" s="642">
        <f>+RBOB!AS827</f>
        <v>2.3355999999999999</v>
      </c>
      <c r="J607" s="618">
        <f t="shared" si="541"/>
        <v>2.0855999999999999</v>
      </c>
      <c r="K607" s="618">
        <f t="shared" si="542"/>
        <v>0.55095712320000012</v>
      </c>
      <c r="L607" s="618">
        <f t="shared" si="543"/>
        <v>2.4321996677296773E-2</v>
      </c>
      <c r="M607" s="619">
        <f t="shared" si="544"/>
        <v>0.57527911987729685</v>
      </c>
      <c r="N607" s="619">
        <f t="shared" si="545"/>
        <v>3.0125641670614405</v>
      </c>
      <c r="O607" s="619">
        <f t="shared" si="546"/>
        <v>5.2564167061440514E-2</v>
      </c>
      <c r="P607" s="641">
        <f t="shared" si="547"/>
        <v>-1.7758164547784006</v>
      </c>
    </row>
    <row r="608" spans="2:16" ht="14.25">
      <c r="B608" s="95">
        <v>45447</v>
      </c>
      <c r="C608" s="796">
        <v>2.96</v>
      </c>
      <c r="H608" s="642">
        <f>+'BRL USD'!AQ828</f>
        <v>5.2680999999999996</v>
      </c>
      <c r="I608" s="642">
        <f>+RBOB!AS828</f>
        <v>2.3494999999999999</v>
      </c>
      <c r="J608" s="618">
        <f t="shared" ref="J608:J611" si="548">+I608-0.25</f>
        <v>2.0994999999999999</v>
      </c>
      <c r="K608" s="618">
        <f t="shared" ref="K608:K611" si="549">(+J608*$K$30)/1000</f>
        <v>0.55462911400000003</v>
      </c>
      <c r="L608" s="618">
        <f t="shared" ref="L608:L611" si="550">((75/H608)+10)/1000</f>
        <v>2.4236631802737229E-2</v>
      </c>
      <c r="M608" s="619">
        <f t="shared" ref="M608:M611" si="551">+K608+L608</f>
        <v>0.57886574580273731</v>
      </c>
      <c r="N608" s="619">
        <f t="shared" ref="N608:N611" si="552">+M608*H608</f>
        <v>3.0495226354634002</v>
      </c>
      <c r="O608" s="619">
        <f t="shared" ref="O608:O611" si="553">+N608-C608</f>
        <v>8.9522635463400224E-2</v>
      </c>
      <c r="P608" s="641">
        <f t="shared" ref="P608:P611" si="554">(1-(+N608/C608))*100</f>
        <v>-3.0244133602500112</v>
      </c>
    </row>
    <row r="609" spans="2:16" ht="14.25">
      <c r="B609" s="95">
        <v>45448</v>
      </c>
      <c r="C609" s="796">
        <v>2.96</v>
      </c>
      <c r="H609" s="642">
        <f>+'BRL USD'!AQ829</f>
        <v>5.2835000000000001</v>
      </c>
      <c r="I609" s="642">
        <f>+RBOB!AS829</f>
        <v>2.3536000000000001</v>
      </c>
      <c r="J609" s="618">
        <f t="shared" si="548"/>
        <v>2.1036000000000001</v>
      </c>
      <c r="K609" s="618">
        <f t="shared" si="549"/>
        <v>0.55571221920000002</v>
      </c>
      <c r="L609" s="618">
        <f t="shared" si="550"/>
        <v>2.4195135800132488E-2</v>
      </c>
      <c r="M609" s="619">
        <f t="shared" si="551"/>
        <v>0.57990735500013246</v>
      </c>
      <c r="N609" s="619">
        <f t="shared" si="552"/>
        <v>3.0639405101431998</v>
      </c>
      <c r="O609" s="619">
        <f t="shared" si="553"/>
        <v>0.10394051014319983</v>
      </c>
      <c r="P609" s="641">
        <f t="shared" si="554"/>
        <v>-3.5115037210540434</v>
      </c>
    </row>
    <row r="610" spans="2:16" ht="14.25">
      <c r="B610" s="95">
        <v>45449</v>
      </c>
      <c r="C610" s="796">
        <v>2.96</v>
      </c>
      <c r="H610" s="642">
        <f>+'BRL USD'!AQ830</f>
        <v>5.2675000000000001</v>
      </c>
      <c r="I610" s="642">
        <f>+RBOB!AS830</f>
        <v>2.3975</v>
      </c>
      <c r="J610" s="618">
        <f t="shared" si="548"/>
        <v>2.1475</v>
      </c>
      <c r="K610" s="618">
        <f t="shared" si="549"/>
        <v>0.56730937000000004</v>
      </c>
      <c r="L610" s="618">
        <f t="shared" si="550"/>
        <v>2.4238253440911246E-2</v>
      </c>
      <c r="M610" s="619">
        <f t="shared" si="551"/>
        <v>0.59154762344091127</v>
      </c>
      <c r="N610" s="619">
        <f t="shared" si="552"/>
        <v>3.1159771064750004</v>
      </c>
      <c r="O610" s="619">
        <f t="shared" si="553"/>
        <v>0.1559771064750004</v>
      </c>
      <c r="P610" s="641">
        <f t="shared" si="554"/>
        <v>-5.2694968403716347</v>
      </c>
    </row>
    <row r="611" spans="2:16" ht="14.25">
      <c r="B611" s="95">
        <v>45450</v>
      </c>
      <c r="C611" s="796">
        <v>2.96</v>
      </c>
      <c r="H611" s="642">
        <f>+'BRL USD'!AQ831</f>
        <v>5.2796000000000003</v>
      </c>
      <c r="I611" s="642">
        <f>+RBOB!AS831</f>
        <v>2.3826000000000001</v>
      </c>
      <c r="J611" s="618">
        <f t="shared" si="548"/>
        <v>2.1326000000000001</v>
      </c>
      <c r="K611" s="618">
        <f t="shared" si="549"/>
        <v>0.56337320720000006</v>
      </c>
      <c r="L611" s="618">
        <f t="shared" si="550"/>
        <v>2.4205621638002876E-2</v>
      </c>
      <c r="M611" s="619">
        <f t="shared" si="551"/>
        <v>0.58757882883800294</v>
      </c>
      <c r="N611" s="619">
        <f t="shared" si="552"/>
        <v>3.1021811847331207</v>
      </c>
      <c r="O611" s="619">
        <f t="shared" si="553"/>
        <v>0.14218118473312069</v>
      </c>
      <c r="P611" s="641">
        <f t="shared" si="554"/>
        <v>-4.8034184031459759</v>
      </c>
    </row>
    <row r="612" spans="2:16" ht="14.25">
      <c r="B612" s="95">
        <v>45453</v>
      </c>
      <c r="C612" s="796">
        <v>2.96</v>
      </c>
      <c r="H612" s="642">
        <f>+'BRL USD'!AQ832</f>
        <v>5.3659999999999997</v>
      </c>
      <c r="I612" s="642">
        <f>+RBOB!AS832</f>
        <v>2.4108999999999998</v>
      </c>
      <c r="J612" s="618">
        <f t="shared" ref="J612:J614" si="555">+I612-0.25</f>
        <v>2.1608999999999998</v>
      </c>
      <c r="K612" s="618">
        <f t="shared" ref="K612:K614" si="556">(+J612*$K$30)/1000</f>
        <v>0.57084927480000003</v>
      </c>
      <c r="L612" s="618">
        <f t="shared" ref="L612:L614" si="557">((75/H612)+10)/1000</f>
        <v>2.3976891539321657E-2</v>
      </c>
      <c r="M612" s="619">
        <f t="shared" ref="M612:M614" si="558">+K612+L612</f>
        <v>0.59482616633932173</v>
      </c>
      <c r="N612" s="619">
        <f t="shared" ref="N612:N614" si="559">+M612*H612</f>
        <v>3.1918372085768003</v>
      </c>
      <c r="O612" s="619">
        <f t="shared" ref="O612:O614" si="560">+N612-C612</f>
        <v>0.23183720857680035</v>
      </c>
      <c r="P612" s="641">
        <f t="shared" ref="P612:P614" si="561">(1-(+N612/C612))*100</f>
        <v>-7.8323381275946069</v>
      </c>
    </row>
    <row r="613" spans="2:16" ht="14.25">
      <c r="B613" s="95">
        <v>45454</v>
      </c>
      <c r="C613" s="796">
        <v>2.96</v>
      </c>
      <c r="H613" s="642">
        <f>+'BRL USD'!AQ833</f>
        <v>5.3518999999999997</v>
      </c>
      <c r="I613" s="642">
        <f>+RBOB!AS833</f>
        <v>2.4089</v>
      </c>
      <c r="J613" s="618">
        <f t="shared" si="555"/>
        <v>2.1589</v>
      </c>
      <c r="K613" s="618">
        <f t="shared" si="556"/>
        <v>0.57032093080000001</v>
      </c>
      <c r="L613" s="618">
        <f t="shared" si="557"/>
        <v>2.4013714755507391E-2</v>
      </c>
      <c r="M613" s="619">
        <f t="shared" si="558"/>
        <v>0.59433464555550741</v>
      </c>
      <c r="N613" s="619">
        <f t="shared" si="559"/>
        <v>3.1808195895485198</v>
      </c>
      <c r="O613" s="619">
        <f t="shared" si="560"/>
        <v>0.22081958954851988</v>
      </c>
      <c r="P613" s="641">
        <f t="shared" si="561"/>
        <v>-7.4601212685310836</v>
      </c>
    </row>
    <row r="614" spans="2:16" ht="14.25">
      <c r="B614" s="95">
        <v>45455</v>
      </c>
      <c r="C614" s="796">
        <v>2.96</v>
      </c>
      <c r="H614" s="642">
        <f>+'BRL USD'!AQ834</f>
        <v>5.3884999999999996</v>
      </c>
      <c r="I614" s="642">
        <f>+RBOB!AS834</f>
        <v>2.3944000000000001</v>
      </c>
      <c r="J614" s="618">
        <f t="shared" si="555"/>
        <v>2.1444000000000001</v>
      </c>
      <c r="K614" s="618">
        <f t="shared" si="556"/>
        <v>0.56649043680000011</v>
      </c>
      <c r="L614" s="618">
        <f t="shared" si="557"/>
        <v>2.3918530203210542E-2</v>
      </c>
      <c r="M614" s="619">
        <f t="shared" si="558"/>
        <v>0.59040896700321066</v>
      </c>
      <c r="N614" s="619">
        <f t="shared" si="559"/>
        <v>3.1814187186968006</v>
      </c>
      <c r="O614" s="619">
        <f t="shared" si="560"/>
        <v>0.22141871869680063</v>
      </c>
      <c r="P614" s="641">
        <f t="shared" si="561"/>
        <v>-7.4803621181351643</v>
      </c>
    </row>
    <row r="615" spans="2:16" ht="14.25">
      <c r="B615" s="95">
        <v>45456</v>
      </c>
      <c r="C615" s="796">
        <v>2.96</v>
      </c>
      <c r="H615" s="642">
        <f>+'BRL USD'!AQ835</f>
        <v>5.3967999999999998</v>
      </c>
      <c r="I615" s="642">
        <f>+RBOB!AS835</f>
        <v>2.4156</v>
      </c>
      <c r="J615" s="618">
        <f t="shared" ref="J615:J616" si="562">+I615-0.25</f>
        <v>2.1656</v>
      </c>
      <c r="K615" s="618">
        <f t="shared" ref="K615:K616" si="563">(+J615*$K$30)/1000</f>
        <v>0.57209088320000001</v>
      </c>
      <c r="L615" s="618">
        <f t="shared" ref="L615:L616" si="564">((75/H615)+10)/1000</f>
        <v>2.3897124221761046E-2</v>
      </c>
      <c r="M615" s="619">
        <f t="shared" ref="M615:M616" si="565">+K615+L615</f>
        <v>0.59598800742176106</v>
      </c>
      <c r="N615" s="619">
        <f t="shared" ref="N615:N616" si="566">+M615*H615</f>
        <v>3.21642807845376</v>
      </c>
      <c r="O615" s="619">
        <f t="shared" ref="O615:O616" si="567">+N615-C615</f>
        <v>0.25642807845376003</v>
      </c>
      <c r="P615" s="641">
        <f t="shared" ref="P615:P616" si="568">(1-(+N615/C615))*100</f>
        <v>-8.6631107585729783</v>
      </c>
    </row>
    <row r="616" spans="2:16" ht="14.25">
      <c r="B616" s="95">
        <v>45457</v>
      </c>
      <c r="C616" s="796">
        <v>2.96</v>
      </c>
      <c r="H616" s="642">
        <f>+'BRL USD'!AQ836</f>
        <v>5.3624000000000001</v>
      </c>
      <c r="I616" s="642">
        <f>+RBOB!AS836</f>
        <v>2.3996</v>
      </c>
      <c r="J616" s="618">
        <f t="shared" si="562"/>
        <v>2.1496</v>
      </c>
      <c r="K616" s="618">
        <f t="shared" si="563"/>
        <v>0.56786413120000012</v>
      </c>
      <c r="L616" s="618">
        <f t="shared" si="564"/>
        <v>2.3986274802327314E-2</v>
      </c>
      <c r="M616" s="619">
        <f t="shared" si="565"/>
        <v>0.59185040600232741</v>
      </c>
      <c r="N616" s="619">
        <f t="shared" si="566"/>
        <v>3.1737386171468804</v>
      </c>
      <c r="O616" s="619">
        <f t="shared" si="567"/>
        <v>0.21373861714688047</v>
      </c>
      <c r="P616" s="641">
        <f t="shared" si="568"/>
        <v>-7.2208992279351403</v>
      </c>
    </row>
    <row r="617" spans="2:16" ht="14.25">
      <c r="B617" s="95">
        <v>45460</v>
      </c>
      <c r="C617" s="796">
        <v>2.96</v>
      </c>
      <c r="H617" s="642">
        <f>+'BRL USD'!AQ837</f>
        <v>5.4123999999999999</v>
      </c>
      <c r="I617" s="642">
        <f>+RBOB!AS837</f>
        <v>2.4468999999999999</v>
      </c>
      <c r="J617" s="618">
        <f t="shared" ref="J617:J622" si="569">+I617-0.25</f>
        <v>2.1968999999999999</v>
      </c>
      <c r="K617" s="618">
        <f t="shared" ref="K617:K622" si="570">(+J617*$K$30)/1000</f>
        <v>0.58035946680000006</v>
      </c>
      <c r="L617" s="618">
        <f t="shared" ref="L617:L622" si="571">((75/H617)+10)/1000</f>
        <v>2.3857068952775107E-2</v>
      </c>
      <c r="M617" s="619">
        <f t="shared" ref="M617:M622" si="572">+K617+L617</f>
        <v>0.60421653575277512</v>
      </c>
      <c r="N617" s="619">
        <f t="shared" ref="N617:N622" si="573">+M617*H617</f>
        <v>3.27026157810832</v>
      </c>
      <c r="O617" s="619">
        <f t="shared" ref="O617:O622" si="574">+N617-C617</f>
        <v>0.31026157810832</v>
      </c>
      <c r="P617" s="641">
        <f t="shared" ref="P617:P622" si="575">(1-(+N617/C617))*100</f>
        <v>-10.481810071227038</v>
      </c>
    </row>
    <row r="618" spans="2:16" ht="14.25">
      <c r="B618" s="95">
        <v>45461</v>
      </c>
      <c r="C618" s="796">
        <v>2.96</v>
      </c>
      <c r="H618" s="642">
        <f>+'BRL USD'!AQ838</f>
        <v>5.4646989000000001</v>
      </c>
      <c r="I618" s="642">
        <f>+RBOB!AS838</f>
        <v>2.4832000000000001</v>
      </c>
      <c r="J618" s="618">
        <f t="shared" si="569"/>
        <v>2.2332000000000001</v>
      </c>
      <c r="K618" s="618">
        <f t="shared" si="570"/>
        <v>0.58994891040000008</v>
      </c>
      <c r="L618" s="618">
        <f t="shared" si="571"/>
        <v>2.3724452412190542E-2</v>
      </c>
      <c r="M618" s="619">
        <f t="shared" si="572"/>
        <v>0.61367336281219065</v>
      </c>
      <c r="N618" s="619">
        <f t="shared" si="573"/>
        <v>3.3535401507190792</v>
      </c>
      <c r="O618" s="619">
        <f t="shared" si="574"/>
        <v>0.39354015071907922</v>
      </c>
      <c r="P618" s="641">
        <f t="shared" si="575"/>
        <v>-13.295275362131065</v>
      </c>
    </row>
    <row r="619" spans="2:16" ht="14.25">
      <c r="B619" s="95">
        <v>45462</v>
      </c>
      <c r="C619" s="796">
        <v>2.96</v>
      </c>
      <c r="H619" s="642">
        <f>+'BRL USD'!AQ839</f>
        <v>5.4641000000000002</v>
      </c>
      <c r="I619" s="642">
        <f>+RBOB!AS839</f>
        <v>2.4832000000000001</v>
      </c>
      <c r="J619" s="618">
        <f t="shared" si="569"/>
        <v>2.2332000000000001</v>
      </c>
      <c r="K619" s="618">
        <f t="shared" si="570"/>
        <v>0.58994891040000008</v>
      </c>
      <c r="L619" s="618">
        <f t="shared" si="571"/>
        <v>2.3725956699181931E-2</v>
      </c>
      <c r="M619" s="619">
        <f t="shared" si="572"/>
        <v>0.61367486709918206</v>
      </c>
      <c r="N619" s="619">
        <f t="shared" si="573"/>
        <v>3.3531808413166408</v>
      </c>
      <c r="O619" s="619">
        <f t="shared" si="574"/>
        <v>0.39318084131664088</v>
      </c>
      <c r="P619" s="641">
        <f t="shared" si="575"/>
        <v>-13.283136530967599</v>
      </c>
    </row>
    <row r="620" spans="2:16" ht="14.25">
      <c r="B620" s="95">
        <v>45463</v>
      </c>
      <c r="C620" s="796">
        <v>2.96</v>
      </c>
      <c r="H620" s="642">
        <f>+'BRL USD'!AQ840</f>
        <v>5.4254002000000003</v>
      </c>
      <c r="I620" s="642">
        <f>+RBOB!AS840</f>
        <v>2.5007999999999999</v>
      </c>
      <c r="J620" s="618">
        <f t="shared" si="569"/>
        <v>2.2507999999999999</v>
      </c>
      <c r="K620" s="618">
        <f t="shared" si="570"/>
        <v>0.59459833760000003</v>
      </c>
      <c r="L620" s="618">
        <f t="shared" si="571"/>
        <v>2.3823865011838204E-2</v>
      </c>
      <c r="M620" s="619">
        <f t="shared" si="572"/>
        <v>0.61842220261183822</v>
      </c>
      <c r="N620" s="619">
        <f t="shared" si="573"/>
        <v>3.3551879417347079</v>
      </c>
      <c r="O620" s="619">
        <f t="shared" si="574"/>
        <v>0.39518794173470795</v>
      </c>
      <c r="P620" s="641">
        <f t="shared" si="575"/>
        <v>-13.350943977523922</v>
      </c>
    </row>
    <row r="621" spans="2:16" ht="14.25">
      <c r="B621" s="95">
        <v>45464</v>
      </c>
      <c r="C621" s="796">
        <v>2.96</v>
      </c>
      <c r="H621" s="642">
        <f>+'BRL USD'!AQ841</f>
        <v>5.4409999999999998</v>
      </c>
      <c r="I621" s="642">
        <f>+RBOB!AS841</f>
        <v>2.5137</v>
      </c>
      <c r="J621" s="618">
        <f t="shared" si="569"/>
        <v>2.2637</v>
      </c>
      <c r="K621" s="618">
        <f t="shared" si="570"/>
        <v>0.5980061564000001</v>
      </c>
      <c r="L621" s="618">
        <f t="shared" si="571"/>
        <v>2.3784230839919131E-2</v>
      </c>
      <c r="M621" s="619">
        <f t="shared" si="572"/>
        <v>0.6217903872399192</v>
      </c>
      <c r="N621" s="619">
        <f t="shared" si="573"/>
        <v>3.3831614969724004</v>
      </c>
      <c r="O621" s="619">
        <f t="shared" si="574"/>
        <v>0.42316149697240046</v>
      </c>
      <c r="P621" s="641">
        <f t="shared" si="575"/>
        <v>-14.295996519337862</v>
      </c>
    </row>
    <row r="622" spans="2:16" ht="14.25">
      <c r="B622" s="95">
        <v>45467</v>
      </c>
      <c r="C622" s="796">
        <v>2.96</v>
      </c>
      <c r="H622" s="642">
        <f>+'BRL USD'!AQ842</f>
        <v>5.3994</v>
      </c>
      <c r="I622" s="642">
        <f>+RBOB!AS842</f>
        <v>2.5114999999999998</v>
      </c>
      <c r="J622" s="618">
        <f t="shared" si="569"/>
        <v>2.2614999999999998</v>
      </c>
      <c r="K622" s="618">
        <f t="shared" si="570"/>
        <v>0.59742497800000005</v>
      </c>
      <c r="L622" s="618">
        <f t="shared" si="571"/>
        <v>2.3890432270252247E-2</v>
      </c>
      <c r="M622" s="619">
        <f t="shared" si="572"/>
        <v>0.62131541027025228</v>
      </c>
      <c r="N622" s="619">
        <f t="shared" si="573"/>
        <v>3.3547304262132003</v>
      </c>
      <c r="O622" s="619">
        <f t="shared" si="574"/>
        <v>0.39473042621320031</v>
      </c>
      <c r="P622" s="641">
        <f t="shared" si="575"/>
        <v>-13.335487372067579</v>
      </c>
    </row>
    <row r="623" spans="2:16" ht="14.25">
      <c r="B623" s="95">
        <v>45468</v>
      </c>
      <c r="C623" s="796">
        <v>2.96</v>
      </c>
      <c r="H623" s="642">
        <f>+'BRL USD'!AQ843</f>
        <v>5.4283000000000001</v>
      </c>
      <c r="I623" s="642">
        <f>+RBOB!AS843</f>
        <v>2.5146999999999999</v>
      </c>
      <c r="J623" s="618">
        <f t="shared" ref="J623:J627" si="576">+I623-0.25</f>
        <v>2.2646999999999999</v>
      </c>
      <c r="K623" s="618">
        <f t="shared" ref="K623:K627" si="577">(+J623*$K$30)/1000</f>
        <v>0.59827032840000005</v>
      </c>
      <c r="L623" s="618">
        <f t="shared" ref="L623:L627" si="578">((75/H623)+10)/1000</f>
        <v>2.3816480297699096E-2</v>
      </c>
      <c r="M623" s="619">
        <f t="shared" ref="M623:M627" si="579">+K623+L623</f>
        <v>0.62208680869769917</v>
      </c>
      <c r="N623" s="619">
        <f t="shared" ref="N623:N627" si="580">+M623*H623</f>
        <v>3.3768738236537206</v>
      </c>
      <c r="O623" s="619">
        <f t="shared" ref="O623:O627" si="581">+N623-C623</f>
        <v>0.41687382365372061</v>
      </c>
      <c r="P623" s="641">
        <f t="shared" ref="P623:P627" si="582">(1-(+N623/C623))*100</f>
        <v>-14.083575123436498</v>
      </c>
    </row>
    <row r="624" spans="2:16" ht="14.25">
      <c r="B624" s="95">
        <v>45469</v>
      </c>
      <c r="C624" s="796">
        <v>2.96</v>
      </c>
      <c r="H624" s="642">
        <f>+'BRL USD'!AQ844</f>
        <v>5.5091000000000001</v>
      </c>
      <c r="I624" s="642">
        <f>+RBOB!AS844</f>
        <v>2.5446</v>
      </c>
      <c r="J624" s="618">
        <f t="shared" si="576"/>
        <v>2.2946</v>
      </c>
      <c r="K624" s="618">
        <f t="shared" si="577"/>
        <v>0.60616907120000008</v>
      </c>
      <c r="L624" s="618">
        <f t="shared" si="578"/>
        <v>2.3613838921057884E-2</v>
      </c>
      <c r="M624" s="619">
        <f t="shared" si="579"/>
        <v>0.62978291012105792</v>
      </c>
      <c r="N624" s="619">
        <f t="shared" si="580"/>
        <v>3.46953703014792</v>
      </c>
      <c r="O624" s="619">
        <f t="shared" si="581"/>
        <v>0.50953703014792007</v>
      </c>
      <c r="P624" s="641">
        <f t="shared" si="582"/>
        <v>-17.214088856348653</v>
      </c>
    </row>
    <row r="625" spans="2:16" ht="14.25">
      <c r="B625" s="95">
        <v>45470</v>
      </c>
      <c r="C625" s="796">
        <v>2.96</v>
      </c>
      <c r="H625" s="642">
        <f>+'BRL USD'!AQ845</f>
        <v>5.5223000000000004</v>
      </c>
      <c r="I625" s="642">
        <f>+RBOB!AS845</f>
        <v>2.5455999999999999</v>
      </c>
      <c r="J625" s="618">
        <f t="shared" si="576"/>
        <v>2.2955999999999999</v>
      </c>
      <c r="K625" s="618">
        <f t="shared" si="577"/>
        <v>0.60643324320000003</v>
      </c>
      <c r="L625" s="618">
        <f t="shared" si="578"/>
        <v>2.3581297647719247E-2</v>
      </c>
      <c r="M625" s="619">
        <f t="shared" si="579"/>
        <v>0.63001454084771924</v>
      </c>
      <c r="N625" s="619">
        <f t="shared" si="580"/>
        <v>3.4791292989233602</v>
      </c>
      <c r="O625" s="619">
        <f t="shared" si="581"/>
        <v>0.51912929892336024</v>
      </c>
      <c r="P625" s="641">
        <f t="shared" si="582"/>
        <v>-17.538151990654072</v>
      </c>
    </row>
    <row r="626" spans="2:16" ht="14.25">
      <c r="B626" s="95">
        <v>45471</v>
      </c>
      <c r="C626" s="796">
        <v>2.96</v>
      </c>
      <c r="H626" s="642">
        <f>+'BRL USD'!AQ846</f>
        <v>5.5583</v>
      </c>
      <c r="I626" s="642">
        <f>+RBOB!AS846</f>
        <v>2.5291000000000001</v>
      </c>
      <c r="J626" s="618">
        <f t="shared" si="576"/>
        <v>2.2791000000000001</v>
      </c>
      <c r="K626" s="618">
        <f t="shared" si="577"/>
        <v>0.60207440520000011</v>
      </c>
      <c r="L626" s="618">
        <f t="shared" si="578"/>
        <v>2.3493334292859328E-2</v>
      </c>
      <c r="M626" s="619">
        <f t="shared" si="579"/>
        <v>0.62556773949285949</v>
      </c>
      <c r="N626" s="619">
        <f t="shared" si="580"/>
        <v>3.477093166423161</v>
      </c>
      <c r="O626" s="619">
        <f t="shared" si="581"/>
        <v>0.51709316642316105</v>
      </c>
      <c r="P626" s="641">
        <f t="shared" si="582"/>
        <v>-17.4693637305122</v>
      </c>
    </row>
    <row r="627" spans="2:16" ht="14.25">
      <c r="B627" s="95">
        <v>45474</v>
      </c>
      <c r="C627" s="796">
        <v>2.96</v>
      </c>
      <c r="H627" s="642">
        <f>+'BRL USD'!AR847</f>
        <v>5.5887000000000002</v>
      </c>
      <c r="I627" s="642">
        <f>+RBOB!AT847</f>
        <v>2.5783</v>
      </c>
      <c r="J627" s="618">
        <f t="shared" si="576"/>
        <v>2.3283</v>
      </c>
      <c r="K627" s="618">
        <f t="shared" si="577"/>
        <v>0.61507166760000009</v>
      </c>
      <c r="L627" s="618">
        <f t="shared" si="578"/>
        <v>2.3419936657898974E-2</v>
      </c>
      <c r="M627" s="619">
        <f t="shared" si="579"/>
        <v>0.63849160425789908</v>
      </c>
      <c r="N627" s="619">
        <f t="shared" si="580"/>
        <v>3.5683380287161208</v>
      </c>
      <c r="O627" s="619">
        <f t="shared" si="581"/>
        <v>0.60833802871612086</v>
      </c>
      <c r="P627" s="641">
        <f t="shared" si="582"/>
        <v>-20.55196042959868</v>
      </c>
    </row>
    <row r="628" spans="2:16" ht="14.25">
      <c r="B628" s="95">
        <v>45475</v>
      </c>
      <c r="C628" s="796">
        <v>2.96</v>
      </c>
      <c r="H628" s="642">
        <f>+'BRL USD'!AR848</f>
        <v>5.6670999999999996</v>
      </c>
      <c r="I628" s="642">
        <f>+RBOB!AT848</f>
        <v>2.5733999999999999</v>
      </c>
      <c r="J628" s="618">
        <f t="shared" ref="J628:J630" si="583">+I628-0.25</f>
        <v>2.3233999999999999</v>
      </c>
      <c r="K628" s="618">
        <f t="shared" ref="K628:K630" si="584">(+J628*$K$30)/1000</f>
        <v>0.61377722479999997</v>
      </c>
      <c r="L628" s="618">
        <f t="shared" ref="L628:L630" si="585">((75/H628)+10)/1000</f>
        <v>2.3234282084311199E-2</v>
      </c>
      <c r="M628" s="619">
        <f t="shared" ref="M628:M630" si="586">+K628+L628</f>
        <v>0.63701150688431118</v>
      </c>
      <c r="N628" s="619">
        <f t="shared" ref="N628:N630" si="587">+M628*H628</f>
        <v>3.6100079106640797</v>
      </c>
      <c r="O628" s="619">
        <f t="shared" ref="O628:O630" si="588">+N628-C628</f>
        <v>0.6500079106640797</v>
      </c>
      <c r="P628" s="641">
        <f t="shared" ref="P628:P630" si="589">(1-(+N628/C628))*100</f>
        <v>-21.959726711624317</v>
      </c>
    </row>
    <row r="629" spans="2:16" ht="14.25">
      <c r="B629" s="95">
        <v>45476</v>
      </c>
      <c r="C629" s="796">
        <v>2.96</v>
      </c>
      <c r="H629" s="642">
        <f>+'BRL USD'!AR849</f>
        <v>5.5857000000000001</v>
      </c>
      <c r="I629" s="642">
        <f>+RBOB!AT849</f>
        <v>2.6013000000000002</v>
      </c>
      <c r="J629" s="618">
        <f t="shared" si="583"/>
        <v>2.3513000000000002</v>
      </c>
      <c r="K629" s="618">
        <f t="shared" si="584"/>
        <v>0.62114762360000009</v>
      </c>
      <c r="L629" s="618">
        <f t="shared" si="585"/>
        <v>2.3427144314947097E-2</v>
      </c>
      <c r="M629" s="619">
        <f t="shared" si="586"/>
        <v>0.64457476791494717</v>
      </c>
      <c r="N629" s="619">
        <f t="shared" si="587"/>
        <v>3.6004012811425206</v>
      </c>
      <c r="O629" s="619">
        <f t="shared" si="588"/>
        <v>0.6404012811425206</v>
      </c>
      <c r="P629" s="641">
        <f t="shared" si="589"/>
        <v>-21.635178416977041</v>
      </c>
    </row>
    <row r="630" spans="2:16" ht="14.25">
      <c r="B630" s="95">
        <v>45477</v>
      </c>
      <c r="C630" s="796">
        <v>2.96</v>
      </c>
      <c r="H630" s="642">
        <f>+'BRL USD'!AR850</f>
        <v>5.4832999999999998</v>
      </c>
      <c r="I630" s="642">
        <f>+RBOB!AT850</f>
        <v>2.6013000000000002</v>
      </c>
      <c r="J630" s="618">
        <f t="shared" si="583"/>
        <v>2.3513000000000002</v>
      </c>
      <c r="K630" s="618">
        <f t="shared" si="584"/>
        <v>0.62114762360000009</v>
      </c>
      <c r="L630" s="618">
        <f t="shared" si="585"/>
        <v>2.3677894698448013E-2</v>
      </c>
      <c r="M630" s="619">
        <f t="shared" si="586"/>
        <v>0.64482551829844814</v>
      </c>
      <c r="N630" s="619">
        <f t="shared" si="587"/>
        <v>3.5357717644858804</v>
      </c>
      <c r="O630" s="619">
        <f t="shared" si="588"/>
        <v>0.57577176448588041</v>
      </c>
      <c r="P630" s="641">
        <f t="shared" si="589"/>
        <v>-19.451748800198665</v>
      </c>
    </row>
    <row r="631" spans="2:16" ht="14.25">
      <c r="B631" s="95">
        <v>45478</v>
      </c>
      <c r="C631" s="796">
        <v>2.96</v>
      </c>
      <c r="H631" s="642">
        <f>+'BRL USD'!AR851</f>
        <v>5.4964000000000004</v>
      </c>
      <c r="I631" s="642">
        <f>+RBOB!AT851</f>
        <v>2.5590999999999999</v>
      </c>
      <c r="J631" s="618">
        <f t="shared" ref="J631:J633" si="590">+I631-0.25</f>
        <v>2.3090999999999999</v>
      </c>
      <c r="K631" s="618">
        <f t="shared" ref="K631:K633" si="591">(+J631*$K$30)/1000</f>
        <v>0.60999956519999998</v>
      </c>
      <c r="L631" s="618">
        <f t="shared" ref="L631:L633" si="592">((75/H631)+10)/1000</f>
        <v>2.3645295102248744E-2</v>
      </c>
      <c r="M631" s="619">
        <f t="shared" ref="M631:M633" si="593">+K631+L631</f>
        <v>0.63364486030224876</v>
      </c>
      <c r="N631" s="619">
        <f t="shared" ref="N631:N633" si="594">+M631*H631</f>
        <v>3.4827656101652802</v>
      </c>
      <c r="O631" s="619">
        <f t="shared" ref="O631:O633" si="595">+N631-C631</f>
        <v>0.52276561016528023</v>
      </c>
      <c r="P631" s="641">
        <f t="shared" ref="P631:P633" si="596">(1-(+N631/C631))*100</f>
        <v>-17.661000343421641</v>
      </c>
    </row>
    <row r="632" spans="2:16" ht="14.25">
      <c r="B632" s="95">
        <v>45481</v>
      </c>
      <c r="C632" s="796">
        <v>2.96</v>
      </c>
      <c r="H632" s="642">
        <f>+'BRL USD'!AR852</f>
        <v>5.4714</v>
      </c>
      <c r="I632" s="642">
        <f>+RBOB!AT852</f>
        <v>2.5379</v>
      </c>
      <c r="J632" s="618">
        <f t="shared" si="590"/>
        <v>2.2879</v>
      </c>
      <c r="K632" s="618">
        <f t="shared" si="591"/>
        <v>0.60439911880000008</v>
      </c>
      <c r="L632" s="618">
        <f t="shared" si="592"/>
        <v>2.3707643381949774E-2</v>
      </c>
      <c r="M632" s="619">
        <f t="shared" si="593"/>
        <v>0.62810676218194983</v>
      </c>
      <c r="N632" s="619">
        <f t="shared" si="594"/>
        <v>3.4366233386023204</v>
      </c>
      <c r="O632" s="619">
        <f t="shared" si="595"/>
        <v>0.47662333860232042</v>
      </c>
      <c r="P632" s="641">
        <f t="shared" si="596"/>
        <v>-16.102139817645966</v>
      </c>
    </row>
    <row r="633" spans="2:16" ht="14.25">
      <c r="B633" s="95">
        <v>45482</v>
      </c>
      <c r="C633" s="796">
        <v>3.01</v>
      </c>
      <c r="H633" s="642">
        <f>+'BRL USD'!AR853</f>
        <v>5.4381000000000004</v>
      </c>
      <c r="I633" s="642">
        <f>+RBOB!AT853</f>
        <v>2.5274000000000001</v>
      </c>
      <c r="J633" s="618">
        <f t="shared" si="590"/>
        <v>2.2774000000000001</v>
      </c>
      <c r="K633" s="618">
        <f t="shared" si="591"/>
        <v>0.60162531280000009</v>
      </c>
      <c r="L633" s="618">
        <f t="shared" si="592"/>
        <v>2.379158161858002E-2</v>
      </c>
      <c r="M633" s="619">
        <f t="shared" si="593"/>
        <v>0.62541689441858006</v>
      </c>
      <c r="N633" s="619">
        <f t="shared" si="594"/>
        <v>3.4010796135376804</v>
      </c>
      <c r="O633" s="619">
        <f t="shared" si="595"/>
        <v>0.39107961353768061</v>
      </c>
      <c r="P633" s="641">
        <f t="shared" si="596"/>
        <v>-12.992678190620621</v>
      </c>
    </row>
    <row r="634" spans="2:16" ht="14.25">
      <c r="B634" s="95">
        <v>45483</v>
      </c>
      <c r="C634" s="796">
        <v>3.01</v>
      </c>
      <c r="H634" s="642">
        <f>+'BRL USD'!AR854</f>
        <v>5.3960999999999997</v>
      </c>
      <c r="I634" s="642">
        <f>+RBOB!AT854</f>
        <v>2.5034000000000001</v>
      </c>
      <c r="J634" s="618">
        <f t="shared" ref="J634:J640" si="597">+I634-0.25</f>
        <v>2.2534000000000001</v>
      </c>
      <c r="K634" s="618">
        <f t="shared" ref="K634:K640" si="598">(+J634*$K$30)/1000</f>
        <v>0.59528518480000003</v>
      </c>
      <c r="L634" s="618">
        <f t="shared" ref="L634:L640" si="599">((75/H634)+10)/1000</f>
        <v>2.3898927002835382E-2</v>
      </c>
      <c r="M634" s="619">
        <f t="shared" ref="M634:M640" si="600">+K634+L634</f>
        <v>0.61918411180283539</v>
      </c>
      <c r="N634" s="619">
        <f t="shared" ref="N634:N640" si="601">+M634*H634</f>
        <v>3.34117938569928</v>
      </c>
      <c r="O634" s="619">
        <f t="shared" ref="O634:O640" si="602">+N634-C634</f>
        <v>0.33117938569928018</v>
      </c>
      <c r="P634" s="641">
        <f t="shared" ref="P634:P640" si="603">(1-(+N634/C634))*100</f>
        <v>-11.002637398647174</v>
      </c>
    </row>
    <row r="635" spans="2:16" ht="14.25">
      <c r="B635" s="95">
        <v>45484</v>
      </c>
      <c r="C635" s="796">
        <v>3.01</v>
      </c>
      <c r="H635" s="642">
        <f>+'BRL USD'!AR855</f>
        <v>5.4093999999999998</v>
      </c>
      <c r="I635" s="642">
        <f>+RBOB!AT855</f>
        <v>2.5177999999999998</v>
      </c>
      <c r="J635" s="618">
        <f t="shared" si="597"/>
        <v>2.2677999999999998</v>
      </c>
      <c r="K635" s="618">
        <f t="shared" si="598"/>
        <v>0.59908926159999998</v>
      </c>
      <c r="L635" s="618">
        <f t="shared" si="599"/>
        <v>2.3864753946833288E-2</v>
      </c>
      <c r="M635" s="619">
        <f t="shared" si="600"/>
        <v>0.62295401554683327</v>
      </c>
      <c r="N635" s="619">
        <f t="shared" si="601"/>
        <v>3.3698074516990397</v>
      </c>
      <c r="O635" s="619">
        <f t="shared" si="602"/>
        <v>0.35980745169903994</v>
      </c>
      <c r="P635" s="641">
        <f t="shared" si="603"/>
        <v>-11.953735936845188</v>
      </c>
    </row>
    <row r="636" spans="2:16" ht="14.25">
      <c r="B636" s="95">
        <v>45485</v>
      </c>
      <c r="C636" s="796">
        <v>3.01</v>
      </c>
      <c r="H636" s="642">
        <f>+'BRL USD'!AR856</f>
        <v>5.4523000000000001</v>
      </c>
      <c r="I636" s="642">
        <f>+RBOB!AT856</f>
        <v>2.5152999999999999</v>
      </c>
      <c r="J636" s="618">
        <f t="shared" si="597"/>
        <v>2.2652999999999999</v>
      </c>
      <c r="K636" s="618">
        <f t="shared" si="598"/>
        <v>0.59842883159999993</v>
      </c>
      <c r="L636" s="618">
        <f t="shared" si="599"/>
        <v>2.375566274783119E-2</v>
      </c>
      <c r="M636" s="619">
        <f t="shared" si="600"/>
        <v>0.62218449434783107</v>
      </c>
      <c r="N636" s="619">
        <f t="shared" si="601"/>
        <v>3.3923365185326793</v>
      </c>
      <c r="O636" s="619">
        <f t="shared" si="602"/>
        <v>0.38233651853267947</v>
      </c>
      <c r="P636" s="641">
        <f t="shared" si="603"/>
        <v>-12.702209918029217</v>
      </c>
    </row>
    <row r="637" spans="2:16" ht="14.25">
      <c r="B637" s="95">
        <v>45488</v>
      </c>
      <c r="C637" s="796">
        <v>3.01</v>
      </c>
      <c r="H637" s="642">
        <f>+'BRL USD'!AR857</f>
        <v>5.4557000000000002</v>
      </c>
      <c r="I637" s="642">
        <f>+RBOB!AT857</f>
        <v>2.4916</v>
      </c>
      <c r="J637" s="618">
        <f t="shared" si="597"/>
        <v>2.2416</v>
      </c>
      <c r="K637" s="618">
        <f t="shared" si="598"/>
        <v>0.5921679552000001</v>
      </c>
      <c r="L637" s="618">
        <f t="shared" si="599"/>
        <v>2.374709019924116E-2</v>
      </c>
      <c r="M637" s="619">
        <f t="shared" si="600"/>
        <v>0.61591504539924125</v>
      </c>
      <c r="N637" s="619">
        <f t="shared" si="601"/>
        <v>3.3602477131846404</v>
      </c>
      <c r="O637" s="619">
        <f t="shared" si="602"/>
        <v>0.35024771318464065</v>
      </c>
      <c r="P637" s="641">
        <f t="shared" si="603"/>
        <v>-11.636136650652507</v>
      </c>
    </row>
    <row r="638" spans="2:16" ht="14.25">
      <c r="B638" s="95">
        <v>45489</v>
      </c>
      <c r="C638" s="796">
        <v>3.01</v>
      </c>
      <c r="H638" s="642">
        <f>+'BRL USD'!AR858</f>
        <v>5.4268000000000001</v>
      </c>
      <c r="I638" s="642">
        <f>+RBOB!AT858</f>
        <v>2.4775</v>
      </c>
      <c r="J638" s="618">
        <f t="shared" si="597"/>
        <v>2.2275</v>
      </c>
      <c r="K638" s="618">
        <f t="shared" si="598"/>
        <v>0.58844313000000015</v>
      </c>
      <c r="L638" s="618">
        <f t="shared" si="599"/>
        <v>2.3820299255546545E-2</v>
      </c>
      <c r="M638" s="619">
        <f t="shared" si="600"/>
        <v>0.61226342925554667</v>
      </c>
      <c r="N638" s="619">
        <f t="shared" si="601"/>
        <v>3.3226311778840008</v>
      </c>
      <c r="O638" s="619">
        <f t="shared" si="602"/>
        <v>0.31263117788400097</v>
      </c>
      <c r="P638" s="641">
        <f t="shared" si="603"/>
        <v>-10.386417869900356</v>
      </c>
    </row>
    <row r="639" spans="2:16" ht="14.25">
      <c r="B639" s="95">
        <v>45490</v>
      </c>
      <c r="C639" s="796">
        <v>3.01</v>
      </c>
      <c r="H639" s="642">
        <f>+'BRL USD'!AR859</f>
        <v>5.4664000000000001</v>
      </c>
      <c r="I639" s="642">
        <f>+RBOB!AT859</f>
        <v>2.5013000000000001</v>
      </c>
      <c r="J639" s="618">
        <f t="shared" si="597"/>
        <v>2.2513000000000001</v>
      </c>
      <c r="K639" s="618">
        <f t="shared" si="598"/>
        <v>0.59473042360000006</v>
      </c>
      <c r="L639" s="618">
        <f t="shared" si="599"/>
        <v>2.3720181472266937E-2</v>
      </c>
      <c r="M639" s="619">
        <f t="shared" si="600"/>
        <v>0.61845060507226701</v>
      </c>
      <c r="N639" s="619">
        <f t="shared" si="601"/>
        <v>3.3806983875670404</v>
      </c>
      <c r="O639" s="619">
        <f t="shared" si="602"/>
        <v>0.37069838756704065</v>
      </c>
      <c r="P639" s="641">
        <f t="shared" si="603"/>
        <v>-12.3155610487389</v>
      </c>
    </row>
    <row r="640" spans="2:16" ht="14.25">
      <c r="B640" s="95">
        <v>45491</v>
      </c>
      <c r="C640" s="796">
        <v>3.01</v>
      </c>
      <c r="H640" s="642">
        <f>+'BRL USD'!AR860</f>
        <v>5.5419999999999998</v>
      </c>
      <c r="I640" s="642">
        <f>+RBOB!AT860</f>
        <v>2.5164</v>
      </c>
      <c r="J640" s="618">
        <f t="shared" si="597"/>
        <v>2.2664</v>
      </c>
      <c r="K640" s="618">
        <f t="shared" si="598"/>
        <v>0.59871942080000007</v>
      </c>
      <c r="L640" s="618">
        <f t="shared" si="599"/>
        <v>2.3533020570191267E-2</v>
      </c>
      <c r="M640" s="619">
        <f t="shared" si="600"/>
        <v>0.62225244137019131</v>
      </c>
      <c r="N640" s="619">
        <f t="shared" si="601"/>
        <v>3.4485230300736003</v>
      </c>
      <c r="O640" s="619">
        <f t="shared" si="602"/>
        <v>0.43852303007360049</v>
      </c>
      <c r="P640" s="641">
        <f t="shared" si="603"/>
        <v>-14.568871431016639</v>
      </c>
    </row>
    <row r="641" spans="2:16" ht="14.25">
      <c r="B641" s="95">
        <v>45492</v>
      </c>
      <c r="C641" s="796">
        <v>3.01</v>
      </c>
      <c r="H641" s="642">
        <f>+'BRL USD'!AR861</f>
        <v>5.5537000000000001</v>
      </c>
      <c r="I641" s="642">
        <f>+RBOB!AT861</f>
        <v>2.4504000000000001</v>
      </c>
      <c r="J641" s="618">
        <f t="shared" ref="J641" si="604">+I641-0.25</f>
        <v>2.2004000000000001</v>
      </c>
      <c r="K641" s="618">
        <f t="shared" ref="K641" si="605">(+J641*$K$30)/1000</f>
        <v>0.58128406880000016</v>
      </c>
      <c r="L641" s="618">
        <f t="shared" ref="L641" si="606">((75/H641)+10)/1000</f>
        <v>2.3504510506509174E-2</v>
      </c>
      <c r="M641" s="619">
        <f t="shared" ref="M641" si="607">+K641+L641</f>
        <v>0.60478857930650931</v>
      </c>
      <c r="N641" s="619">
        <f t="shared" ref="N641" si="608">+M641*H641</f>
        <v>3.358814332894561</v>
      </c>
      <c r="O641" s="619">
        <f t="shared" ref="O641" si="609">+N641-C641</f>
        <v>0.34881433289456121</v>
      </c>
      <c r="P641" s="641">
        <f t="shared" ref="P641" si="610">(1-(+N641/C641))*100</f>
        <v>-11.588516043008678</v>
      </c>
    </row>
    <row r="642" spans="2:16" ht="14.25">
      <c r="B642" s="95">
        <v>45495</v>
      </c>
      <c r="C642" s="796">
        <v>3.01</v>
      </c>
      <c r="H642" s="642">
        <f>+'BRL USD'!AR862</f>
        <v>5.5591999999999997</v>
      </c>
      <c r="I642" s="642">
        <f>+RBOB!AT862</f>
        <v>2.4706000000000001</v>
      </c>
      <c r="J642" s="618">
        <f t="shared" ref="J642:J643" si="611">+I642-0.25</f>
        <v>2.2206000000000001</v>
      </c>
      <c r="K642" s="618">
        <f t="shared" ref="K642:K643" si="612">(+J642*$K$30)/1000</f>
        <v>0.58662034320000012</v>
      </c>
      <c r="L642" s="618">
        <f t="shared" ref="L642:L643" si="613">((75/H642)+10)/1000</f>
        <v>2.3491149805727446E-2</v>
      </c>
      <c r="M642" s="619">
        <f t="shared" ref="M642:M643" si="614">+K642+L642</f>
        <v>0.61011149300572753</v>
      </c>
      <c r="N642" s="619">
        <f t="shared" ref="N642:N643" si="615">+M642*H642</f>
        <v>3.3917318119174404</v>
      </c>
      <c r="O642" s="619">
        <f t="shared" ref="O642:O643" si="616">+N642-C642</f>
        <v>0.38173181191744066</v>
      </c>
      <c r="P642" s="641">
        <f t="shared" ref="P642:P643" si="617">(1-(+N642/C642))*100</f>
        <v>-12.682119997257168</v>
      </c>
    </row>
    <row r="643" spans="2:16" ht="14.25">
      <c r="B643" s="95">
        <v>45496</v>
      </c>
      <c r="C643" s="796">
        <v>3.01</v>
      </c>
      <c r="H643" s="642">
        <f>+'BRL USD'!AR863</f>
        <v>5.5800999999999998</v>
      </c>
      <c r="I643" s="642">
        <f>+RBOB!AT863</f>
        <v>2.4140999999999999</v>
      </c>
      <c r="J643" s="618">
        <f t="shared" si="611"/>
        <v>2.1640999999999999</v>
      </c>
      <c r="K643" s="618">
        <f t="shared" si="612"/>
        <v>0.57169462520000003</v>
      </c>
      <c r="L643" s="618">
        <f t="shared" si="613"/>
        <v>2.3440619343739359E-2</v>
      </c>
      <c r="M643" s="619">
        <f t="shared" si="614"/>
        <v>0.59513524454373934</v>
      </c>
      <c r="N643" s="619">
        <f t="shared" si="615"/>
        <v>3.3209141780785196</v>
      </c>
      <c r="O643" s="619">
        <f t="shared" si="616"/>
        <v>0.31091417807851984</v>
      </c>
      <c r="P643" s="641">
        <f t="shared" si="617"/>
        <v>-10.329374686994019</v>
      </c>
    </row>
    <row r="644" spans="2:16" ht="14.25">
      <c r="B644" s="95">
        <v>45497</v>
      </c>
      <c r="C644" s="796">
        <v>3.01</v>
      </c>
      <c r="H644" s="642">
        <f>+'BRL USD'!AR864</f>
        <v>5.6340000000000003</v>
      </c>
      <c r="I644" s="642">
        <f>+RBOB!AT864</f>
        <v>2.4514999999999998</v>
      </c>
      <c r="J644" s="618">
        <f t="shared" ref="J644:J646" si="618">+I644-0.25</f>
        <v>2.2014999999999998</v>
      </c>
      <c r="K644" s="618">
        <f t="shared" ref="K644:K646" si="619">(+J644*$K$30)/1000</f>
        <v>0.58157465799999997</v>
      </c>
      <c r="L644" s="618">
        <f t="shared" ref="L644:L646" si="620">((75/H644)+10)/1000</f>
        <v>2.3312034078807241E-2</v>
      </c>
      <c r="M644" s="619">
        <f t="shared" ref="M644:M646" si="621">+K644+L644</f>
        <v>0.60488669207880719</v>
      </c>
      <c r="N644" s="619">
        <f t="shared" ref="N644:N646" si="622">+M644*H644</f>
        <v>3.4079316231719998</v>
      </c>
      <c r="O644" s="619">
        <f t="shared" ref="O644:O646" si="623">+N644-C644</f>
        <v>0.39793162317200004</v>
      </c>
      <c r="P644" s="641">
        <f t="shared" ref="P644:P646" si="624">(1-(+N644/C644))*100</f>
        <v>-13.22031970671096</v>
      </c>
    </row>
    <row r="645" spans="2:16" ht="14.25">
      <c r="B645" s="95">
        <v>45498</v>
      </c>
      <c r="C645" s="796">
        <v>3.01</v>
      </c>
      <c r="H645" s="642">
        <f>+'BRL USD'!AR865</f>
        <v>5.6395999999999997</v>
      </c>
      <c r="I645" s="642">
        <f>+RBOB!AT865</f>
        <v>2.4676</v>
      </c>
      <c r="J645" s="618">
        <f t="shared" si="618"/>
        <v>2.2176</v>
      </c>
      <c r="K645" s="618">
        <f t="shared" si="619"/>
        <v>0.58582782720000015</v>
      </c>
      <c r="L645" s="618">
        <f t="shared" si="620"/>
        <v>2.3298815518831124E-2</v>
      </c>
      <c r="M645" s="619">
        <f t="shared" si="621"/>
        <v>0.60912664271883132</v>
      </c>
      <c r="N645" s="619">
        <f t="shared" si="622"/>
        <v>3.435230614277121</v>
      </c>
      <c r="O645" s="619">
        <f t="shared" si="623"/>
        <v>0.42523061427712117</v>
      </c>
      <c r="P645" s="641">
        <f t="shared" si="624"/>
        <v>-14.127262932794714</v>
      </c>
    </row>
    <row r="646" spans="2:16" ht="14.25">
      <c r="B646" s="95">
        <v>45499</v>
      </c>
      <c r="C646" s="796">
        <v>3.01</v>
      </c>
      <c r="H646" s="642">
        <f>+'BRL USD'!AR866</f>
        <v>5.6459000000000001</v>
      </c>
      <c r="I646" s="642">
        <f>+RBOB!AT866</f>
        <v>2.4605000000000001</v>
      </c>
      <c r="J646" s="618">
        <f t="shared" si="618"/>
        <v>2.2105000000000001</v>
      </c>
      <c r="K646" s="618">
        <f t="shared" si="619"/>
        <v>0.58395220600000008</v>
      </c>
      <c r="L646" s="618">
        <f t="shared" si="620"/>
        <v>2.3283975982571422E-2</v>
      </c>
      <c r="M646" s="619">
        <f t="shared" si="621"/>
        <v>0.60723618198257145</v>
      </c>
      <c r="N646" s="619">
        <f t="shared" si="622"/>
        <v>3.4283947598554003</v>
      </c>
      <c r="O646" s="619">
        <f t="shared" si="623"/>
        <v>0.41839475985540053</v>
      </c>
      <c r="P646" s="641">
        <f t="shared" si="624"/>
        <v>-13.900158134730912</v>
      </c>
    </row>
    <row r="647" spans="2:16" ht="14.25">
      <c r="B647" s="95">
        <v>45502</v>
      </c>
      <c r="C647" s="796">
        <v>3.01</v>
      </c>
      <c r="H647" s="642">
        <f>+'BRL USD'!AR867</f>
        <v>5.6473000000000004</v>
      </c>
      <c r="I647" s="642">
        <f>+RBOB!AT867</f>
        <v>2.4152999999999998</v>
      </c>
      <c r="J647" s="618">
        <f t="shared" ref="J647:J649" si="625">+I647-0.25</f>
        <v>2.1652999999999998</v>
      </c>
      <c r="K647" s="618">
        <f t="shared" ref="K647:K649" si="626">(+J647*$K$30)/1000</f>
        <v>0.57201163160000001</v>
      </c>
      <c r="L647" s="618">
        <f t="shared" ref="L647:L649" si="627">((75/H647)+10)/1000</f>
        <v>2.3280682804171903E-2</v>
      </c>
      <c r="M647" s="619">
        <f t="shared" ref="M647:M649" si="628">+K647+L647</f>
        <v>0.59529231440417196</v>
      </c>
      <c r="N647" s="619">
        <f t="shared" ref="N647:N649" si="629">+M647*H647</f>
        <v>3.3617942871346806</v>
      </c>
      <c r="O647" s="619">
        <f t="shared" ref="O647:O649" si="630">+N647-C647</f>
        <v>0.35179428713468086</v>
      </c>
      <c r="P647" s="641">
        <f t="shared" ref="P647:P649" si="631">(1-(+N647/C647))*100</f>
        <v>-11.687517845006013</v>
      </c>
    </row>
    <row r="648" spans="2:16" ht="14.25">
      <c r="B648" s="95">
        <v>45503</v>
      </c>
      <c r="C648" s="796">
        <v>3.01</v>
      </c>
      <c r="H648" s="642">
        <f>+'BRL USD'!AR868</f>
        <v>5.6525999999999996</v>
      </c>
      <c r="I648" s="642">
        <f>+RBOB!AT868</f>
        <v>2.3871000000000002</v>
      </c>
      <c r="J648" s="618">
        <f t="shared" si="625"/>
        <v>2.1371000000000002</v>
      </c>
      <c r="K648" s="618">
        <f t="shared" si="626"/>
        <v>0.56456198120000012</v>
      </c>
      <c r="L648" s="618">
        <f t="shared" si="627"/>
        <v>2.3268230548774013E-2</v>
      </c>
      <c r="M648" s="619">
        <f t="shared" si="628"/>
        <v>0.58783021174877415</v>
      </c>
      <c r="N648" s="619">
        <f t="shared" si="629"/>
        <v>3.3227690549311206</v>
      </c>
      <c r="O648" s="619">
        <f t="shared" si="630"/>
        <v>0.31276905493112084</v>
      </c>
      <c r="P648" s="641">
        <f t="shared" si="631"/>
        <v>-10.390998502695048</v>
      </c>
    </row>
    <row r="649" spans="2:16" ht="14.25">
      <c r="B649" s="95">
        <v>45504</v>
      </c>
      <c r="C649" s="796">
        <v>3.01</v>
      </c>
      <c r="H649" s="642">
        <f>+'BRL USD'!AR869</f>
        <v>5.6615000000000002</v>
      </c>
      <c r="I649" s="642">
        <f>+RBOB!AT869</f>
        <v>2.4820000000000002</v>
      </c>
      <c r="J649" s="618">
        <f t="shared" si="625"/>
        <v>2.2320000000000002</v>
      </c>
      <c r="K649" s="618">
        <f t="shared" si="626"/>
        <v>0.5896319040000001</v>
      </c>
      <c r="L649" s="618">
        <f t="shared" si="627"/>
        <v>2.324737260443345E-2</v>
      </c>
      <c r="M649" s="619">
        <f t="shared" si="628"/>
        <v>0.61287927660443353</v>
      </c>
      <c r="N649" s="619">
        <f t="shared" si="629"/>
        <v>3.4698160244960006</v>
      </c>
      <c r="O649" s="619">
        <f t="shared" si="630"/>
        <v>0.45981602449600079</v>
      </c>
      <c r="P649" s="641">
        <f t="shared" si="631"/>
        <v>-15.276279883588062</v>
      </c>
    </row>
    <row r="650" spans="2:16" ht="14.25">
      <c r="B650" s="95">
        <v>45505</v>
      </c>
      <c r="C650" s="796">
        <v>3.01</v>
      </c>
      <c r="H650" s="642">
        <f>+'BRL USD'!AS870</f>
        <v>5.6675000000000004</v>
      </c>
      <c r="I650" s="642">
        <f>+RBOB!AU870</f>
        <v>2.3980000000000001</v>
      </c>
      <c r="J650" s="618">
        <f t="shared" ref="J650:J655" si="632">+I650-0.25</f>
        <v>2.1480000000000001</v>
      </c>
      <c r="K650" s="618">
        <f t="shared" ref="K650:K655" si="633">(+J650*$K$30)/1000</f>
        <v>0.56744145600000018</v>
      </c>
      <c r="L650" s="618">
        <f t="shared" ref="L650:L655" si="634">((75/H650)+10)/1000</f>
        <v>2.3233348037053375E-2</v>
      </c>
      <c r="M650" s="619">
        <f t="shared" ref="M650:M655" si="635">+K650+L650</f>
        <v>0.59067480403705352</v>
      </c>
      <c r="N650" s="619">
        <f t="shared" ref="N650:N655" si="636">+M650*H650</f>
        <v>3.3476494518800011</v>
      </c>
      <c r="O650" s="619">
        <f t="shared" ref="O650:O655" si="637">+N650-C650</f>
        <v>0.33764945188000128</v>
      </c>
      <c r="P650" s="641">
        <f t="shared" ref="P650:P655" si="638">(1-(+N650/C650))*100</f>
        <v>-11.217589763455194</v>
      </c>
    </row>
    <row r="651" spans="2:16" ht="14.25">
      <c r="B651" s="95">
        <v>45506</v>
      </c>
      <c r="C651" s="796">
        <v>3.01</v>
      </c>
      <c r="H651" s="642">
        <f>+'BRL USD'!AS871</f>
        <v>5.7365994000000002</v>
      </c>
      <c r="I651" s="642">
        <f>+RBOB!AU871</f>
        <v>2.3176000000000001</v>
      </c>
      <c r="J651" s="618">
        <f t="shared" si="632"/>
        <v>2.0676000000000001</v>
      </c>
      <c r="K651" s="618">
        <f t="shared" si="633"/>
        <v>0.54620202720000011</v>
      </c>
      <c r="L651" s="618">
        <f t="shared" si="634"/>
        <v>2.3073947607357766E-2</v>
      </c>
      <c r="M651" s="619">
        <f t="shared" si="635"/>
        <v>0.56927597480735792</v>
      </c>
      <c r="N651" s="619">
        <f t="shared" si="636"/>
        <v>3.2657082155143047</v>
      </c>
      <c r="O651" s="619">
        <f t="shared" si="637"/>
        <v>0.25570821551430489</v>
      </c>
      <c r="P651" s="641">
        <f t="shared" si="638"/>
        <v>-8.4952895519702523</v>
      </c>
    </row>
    <row r="652" spans="2:16" ht="14.25">
      <c r="B652" s="95">
        <v>45509</v>
      </c>
      <c r="C652" s="796">
        <v>3.01</v>
      </c>
      <c r="H652" s="642">
        <f>+'BRL USD'!AS872</f>
        <v>5.7645990999999999</v>
      </c>
      <c r="I652" s="642">
        <f>+RBOB!AU872</f>
        <v>2.3336000000000001</v>
      </c>
      <c r="J652" s="618">
        <f t="shared" si="632"/>
        <v>2.0836000000000001</v>
      </c>
      <c r="K652" s="618">
        <f t="shared" si="633"/>
        <v>0.55042877920000011</v>
      </c>
      <c r="L652" s="618">
        <f t="shared" si="634"/>
        <v>2.3010445080213819E-2</v>
      </c>
      <c r="M652" s="619">
        <f t="shared" si="635"/>
        <v>0.57343922428021388</v>
      </c>
      <c r="N652" s="619">
        <f t="shared" si="636"/>
        <v>3.3056472361904188</v>
      </c>
      <c r="O652" s="619">
        <f t="shared" si="637"/>
        <v>0.29564723619041899</v>
      </c>
      <c r="P652" s="641">
        <f t="shared" si="638"/>
        <v>-9.8221673152963049</v>
      </c>
    </row>
    <row r="653" spans="2:16" ht="14.25">
      <c r="B653" s="971">
        <v>45510</v>
      </c>
      <c r="C653" s="796">
        <v>3.01</v>
      </c>
      <c r="H653" s="642">
        <f>+'BRL USD'!AS873</f>
        <v>5.6521999999999997</v>
      </c>
      <c r="I653" s="642">
        <f>+RBOB!AU873</f>
        <v>0</v>
      </c>
      <c r="J653" s="618">
        <f t="shared" si="632"/>
        <v>-0.25</v>
      </c>
      <c r="K653" s="618">
        <f t="shared" si="633"/>
        <v>-6.6043000000000004E-2</v>
      </c>
      <c r="L653" s="618">
        <f t="shared" si="634"/>
        <v>2.3269169526909876E-2</v>
      </c>
      <c r="M653" s="619">
        <f t="shared" si="635"/>
        <v>-4.2773830473090128E-2</v>
      </c>
      <c r="N653" s="619">
        <f t="shared" si="636"/>
        <v>-0.24176624460000001</v>
      </c>
      <c r="O653" s="619">
        <f t="shared" si="637"/>
        <v>-3.2517662445999997</v>
      </c>
      <c r="P653" s="970">
        <f t="shared" si="638"/>
        <v>108.03210114950166</v>
      </c>
    </row>
    <row r="654" spans="2:16" ht="14.25">
      <c r="B654" s="95">
        <v>45511</v>
      </c>
      <c r="C654" s="796">
        <v>3.01</v>
      </c>
      <c r="H654" s="642">
        <f>+'BRL USD'!AS874</f>
        <v>5.6092988999999998</v>
      </c>
      <c r="I654" s="642">
        <f>+RBOB!AU874</f>
        <v>2.3573</v>
      </c>
      <c r="J654" s="618">
        <f t="shared" si="632"/>
        <v>2.1073</v>
      </c>
      <c r="K654" s="618">
        <f t="shared" si="633"/>
        <v>0.55668965560000006</v>
      </c>
      <c r="L654" s="618">
        <f t="shared" si="634"/>
        <v>2.3370654931581556E-2</v>
      </c>
      <c r="M654" s="619">
        <f t="shared" si="635"/>
        <v>0.58006031053158158</v>
      </c>
      <c r="N654" s="619">
        <f t="shared" si="636"/>
        <v>3.2537316617984589</v>
      </c>
      <c r="O654" s="619">
        <f t="shared" si="637"/>
        <v>0.24373166179845906</v>
      </c>
      <c r="P654" s="641">
        <f t="shared" si="638"/>
        <v>-8.0973974019421533</v>
      </c>
    </row>
    <row r="655" spans="2:16" ht="14.25">
      <c r="B655" s="95">
        <v>45512</v>
      </c>
      <c r="C655" s="796">
        <v>3.01</v>
      </c>
      <c r="H655" s="642">
        <f>+'BRL USD'!AS875</f>
        <v>5.6166</v>
      </c>
      <c r="I655" s="642">
        <f>+RBOB!AU875</f>
        <v>2.3992</v>
      </c>
      <c r="J655" s="618">
        <f t="shared" si="632"/>
        <v>2.1492</v>
      </c>
      <c r="K655" s="618">
        <f t="shared" si="633"/>
        <v>0.56775846240000005</v>
      </c>
      <c r="L655" s="618">
        <f t="shared" si="634"/>
        <v>2.3353274222839438E-2</v>
      </c>
      <c r="M655" s="619">
        <f t="shared" si="635"/>
        <v>0.59111173662283945</v>
      </c>
      <c r="N655" s="619">
        <f t="shared" si="636"/>
        <v>3.3200381799158403</v>
      </c>
      <c r="O655" s="619">
        <f t="shared" si="637"/>
        <v>0.31003817991584048</v>
      </c>
      <c r="P655" s="641">
        <f t="shared" si="638"/>
        <v>-10.300271758001344</v>
      </c>
    </row>
    <row r="656" spans="2:16" ht="14.25">
      <c r="B656" s="95">
        <v>45513</v>
      </c>
      <c r="C656" s="796">
        <v>3.01</v>
      </c>
      <c r="H656" s="642">
        <f>+'BRL USD'!AS876</f>
        <v>5.5115002999999998</v>
      </c>
      <c r="I656" s="642">
        <f>+RBOB!AU876</f>
        <v>2.3902999999999999</v>
      </c>
      <c r="J656" s="618">
        <f t="shared" ref="J656:J657" si="639">+I656-0.25</f>
        <v>2.1402999999999999</v>
      </c>
      <c r="K656" s="618">
        <f t="shared" ref="K656:K657" si="640">(+J656*$K$30)/1000</f>
        <v>0.56540733160000001</v>
      </c>
      <c r="L656" s="618">
        <f t="shared" ref="L656:L657" si="641">((75/H656)+10)/1000</f>
        <v>2.3607909991404701E-2</v>
      </c>
      <c r="M656" s="619">
        <f t="shared" ref="M656:M657" si="642">+K656+L656</f>
        <v>0.58901524159140473</v>
      </c>
      <c r="N656" s="619">
        <f t="shared" ref="N656:N657" si="643">+M656*H656</f>
        <v>3.2463576807355996</v>
      </c>
      <c r="O656" s="619">
        <f t="shared" ref="O656:O657" si="644">+N656-C656</f>
        <v>0.23635768073559982</v>
      </c>
      <c r="P656" s="641">
        <f t="shared" ref="P656:P657" si="645">(1-(+N656/C656))*100</f>
        <v>-7.8524146423787355</v>
      </c>
    </row>
    <row r="657" spans="2:16" ht="14.25">
      <c r="B657" s="95">
        <v>45516</v>
      </c>
      <c r="C657" s="796">
        <v>3.01</v>
      </c>
      <c r="H657" s="642">
        <f>+'BRL USD'!AS877</f>
        <v>5.4904999999999999</v>
      </c>
      <c r="I657" s="642">
        <f>+RBOB!AU877</f>
        <v>2.4428999999999998</v>
      </c>
      <c r="J657" s="618">
        <f t="shared" si="639"/>
        <v>2.1928999999999998</v>
      </c>
      <c r="K657" s="618">
        <f t="shared" si="640"/>
        <v>0.57930277880000003</v>
      </c>
      <c r="L657" s="618">
        <f t="shared" si="641"/>
        <v>2.3659958109461799E-2</v>
      </c>
      <c r="M657" s="619">
        <f t="shared" si="642"/>
        <v>0.60296273690946178</v>
      </c>
      <c r="N657" s="619">
        <f t="shared" si="643"/>
        <v>3.3105669070013999</v>
      </c>
      <c r="O657" s="619">
        <f t="shared" si="644"/>
        <v>0.3005669070014001</v>
      </c>
      <c r="P657" s="641">
        <f t="shared" si="645"/>
        <v>-9.9856115282857196</v>
      </c>
    </row>
    <row r="658" spans="2:16" ht="14.25">
      <c r="B658" s="95">
        <v>45517</v>
      </c>
      <c r="C658" s="796">
        <v>3.01</v>
      </c>
      <c r="H658" s="642">
        <f>+'BRL USD'!AS878</f>
        <v>5.4869000000000003</v>
      </c>
      <c r="I658" s="642">
        <f>+RBOB!AU878</f>
        <v>2.3746999999999998</v>
      </c>
      <c r="J658" s="618">
        <f t="shared" ref="J658:J663" si="646">+I658-0.25</f>
        <v>2.1246999999999998</v>
      </c>
      <c r="K658" s="618">
        <f t="shared" ref="K658:K663" si="647">(+J658*$K$30)/1000</f>
        <v>0.56128624839999997</v>
      </c>
      <c r="L658" s="618">
        <f t="shared" ref="L658:L663" si="648">((75/H658)+10)/1000</f>
        <v>2.3668920519783483E-2</v>
      </c>
      <c r="M658" s="619">
        <f t="shared" ref="M658:M663" si="649">+K658+L658</f>
        <v>0.5849551689197835</v>
      </c>
      <c r="N658" s="619">
        <f t="shared" ref="N658:N663" si="650">+M658*H658</f>
        <v>3.2095905163459602</v>
      </c>
      <c r="O658" s="619">
        <f t="shared" ref="O658:O663" si="651">+N658-C658</f>
        <v>0.19959051634596037</v>
      </c>
      <c r="P658" s="641">
        <f t="shared" ref="P658:P663" si="652">(1-(+N658/C658))*100</f>
        <v>-6.630914164317625</v>
      </c>
    </row>
    <row r="659" spans="2:16" ht="14.25">
      <c r="B659" s="95">
        <v>45518</v>
      </c>
      <c r="C659" s="796">
        <v>3.01</v>
      </c>
      <c r="H659" s="642">
        <f>+'BRL USD'!AS879</f>
        <v>5.4496000000000002</v>
      </c>
      <c r="I659" s="642">
        <f>+RBOB!AU879</f>
        <v>2.3210999999999999</v>
      </c>
      <c r="J659" s="618">
        <f t="shared" si="646"/>
        <v>2.0710999999999999</v>
      </c>
      <c r="K659" s="618">
        <f t="shared" si="647"/>
        <v>0.54712662919999999</v>
      </c>
      <c r="L659" s="618">
        <f t="shared" si="648"/>
        <v>2.3762477980035231E-2</v>
      </c>
      <c r="M659" s="619">
        <f t="shared" si="649"/>
        <v>0.57088910718003527</v>
      </c>
      <c r="N659" s="619">
        <f t="shared" si="650"/>
        <v>3.1111172784883205</v>
      </c>
      <c r="O659" s="619">
        <f t="shared" si="651"/>
        <v>0.10111727848832075</v>
      </c>
      <c r="P659" s="641">
        <f t="shared" si="652"/>
        <v>-3.3593780228678094</v>
      </c>
    </row>
    <row r="660" spans="2:16" ht="14.25">
      <c r="B660" s="95">
        <v>45519</v>
      </c>
      <c r="C660" s="796">
        <v>3.01</v>
      </c>
      <c r="H660" s="642">
        <f>+'BRL USD'!AS880</f>
        <v>5.4645000000000001</v>
      </c>
      <c r="I660" s="642">
        <f>+RBOB!AU880</f>
        <v>2.3580000000000001</v>
      </c>
      <c r="J660" s="618">
        <f t="shared" si="646"/>
        <v>2.1080000000000001</v>
      </c>
      <c r="K660" s="618">
        <f t="shared" si="647"/>
        <v>0.55687457600000001</v>
      </c>
      <c r="L660" s="618">
        <f t="shared" si="648"/>
        <v>2.372495196266813E-2</v>
      </c>
      <c r="M660" s="619">
        <f t="shared" si="649"/>
        <v>0.58059952796266812</v>
      </c>
      <c r="N660" s="619">
        <f t="shared" si="650"/>
        <v>3.1726861205520001</v>
      </c>
      <c r="O660" s="619">
        <f t="shared" si="651"/>
        <v>0.16268612055200027</v>
      </c>
      <c r="P660" s="641">
        <f t="shared" si="652"/>
        <v>-5.404854503388723</v>
      </c>
    </row>
    <row r="661" spans="2:16" ht="14.25">
      <c r="B661" s="95">
        <v>45520</v>
      </c>
      <c r="C661" s="796">
        <v>3.01</v>
      </c>
      <c r="H661" s="642">
        <f>+'BRL USD'!AS881</f>
        <v>5.4626000000000001</v>
      </c>
      <c r="I661" s="642">
        <f>+RBOB!AU881</f>
        <v>2.3102</v>
      </c>
      <c r="J661" s="618">
        <f t="shared" si="646"/>
        <v>2.0602</v>
      </c>
      <c r="K661" s="618">
        <f t="shared" si="647"/>
        <v>0.54424715440000015</v>
      </c>
      <c r="L661" s="618">
        <f t="shared" si="648"/>
        <v>2.3729725771610588E-2</v>
      </c>
      <c r="M661" s="619">
        <f t="shared" si="649"/>
        <v>0.56797688017161074</v>
      </c>
      <c r="N661" s="619">
        <f t="shared" si="650"/>
        <v>3.1026305056254411</v>
      </c>
      <c r="O661" s="619">
        <f t="shared" si="651"/>
        <v>9.2630505625441284E-2</v>
      </c>
      <c r="P661" s="641">
        <f t="shared" si="652"/>
        <v>-3.0774254360611764</v>
      </c>
    </row>
    <row r="662" spans="2:16" ht="14.25">
      <c r="B662" s="95">
        <v>45523</v>
      </c>
      <c r="C662" s="796">
        <v>3.01</v>
      </c>
      <c r="H662" s="642">
        <f>+'BRL USD'!AS882</f>
        <v>5.4230999999999998</v>
      </c>
      <c r="I662" s="642">
        <f>+RBOB!AU882</f>
        <v>2.2637999999999998</v>
      </c>
      <c r="J662" s="618">
        <f t="shared" si="646"/>
        <v>2.0137999999999998</v>
      </c>
      <c r="K662" s="618">
        <f t="shared" si="647"/>
        <v>0.53198957359999999</v>
      </c>
      <c r="L662" s="618">
        <f t="shared" si="648"/>
        <v>2.3829728384134538E-2</v>
      </c>
      <c r="M662" s="619">
        <f t="shared" si="649"/>
        <v>0.55581930198413454</v>
      </c>
      <c r="N662" s="619">
        <f t="shared" si="650"/>
        <v>3.0142636565901597</v>
      </c>
      <c r="O662" s="619">
        <f t="shared" si="651"/>
        <v>4.2636565901599255E-3</v>
      </c>
      <c r="P662" s="641">
        <f t="shared" si="652"/>
        <v>-0.1416497206033096</v>
      </c>
    </row>
    <row r="663" spans="2:16" ht="14.25">
      <c r="B663" s="95">
        <v>45524</v>
      </c>
      <c r="C663" s="796">
        <v>3.01</v>
      </c>
      <c r="H663" s="642">
        <f>+'BRL USD'!AS883</f>
        <v>5.4541000000000004</v>
      </c>
      <c r="I663" s="642">
        <f>+RBOB!AU883</f>
        <v>2.2563</v>
      </c>
      <c r="J663" s="618">
        <f t="shared" si="646"/>
        <v>2.0063</v>
      </c>
      <c r="K663" s="618">
        <f t="shared" si="647"/>
        <v>0.53000828360000007</v>
      </c>
      <c r="L663" s="618">
        <f t="shared" si="648"/>
        <v>2.3751123008379019E-2</v>
      </c>
      <c r="M663" s="619">
        <f t="shared" si="649"/>
        <v>0.55375940660837908</v>
      </c>
      <c r="N663" s="619">
        <f t="shared" si="650"/>
        <v>3.0202591795827605</v>
      </c>
      <c r="O663" s="619">
        <f t="shared" si="651"/>
        <v>1.025917958276068E-2</v>
      </c>
      <c r="P663" s="641">
        <f t="shared" si="652"/>
        <v>-0.34083653098873068</v>
      </c>
    </row>
    <row r="664" spans="2:16" ht="14.25">
      <c r="B664" s="95">
        <v>45525</v>
      </c>
      <c r="C664" s="796">
        <v>3.01</v>
      </c>
      <c r="H664" s="642">
        <f>+'BRL USD'!AS884</f>
        <v>5.4701000000000004</v>
      </c>
      <c r="I664" s="642">
        <f>+RBOB!AU884</f>
        <v>2.2050000000000001</v>
      </c>
      <c r="J664" s="618">
        <f t="shared" ref="J664:J672" si="653">+I664-0.25</f>
        <v>1.9550000000000001</v>
      </c>
      <c r="K664" s="618">
        <f t="shared" ref="K664:K672" si="654">(+J664*$K$30)/1000</f>
        <v>0.51645626</v>
      </c>
      <c r="L664" s="618">
        <f t="shared" ref="L664:L672" si="655">((75/H664)+10)/1000</f>
        <v>2.3710901080419008E-2</v>
      </c>
      <c r="M664" s="619">
        <f t="shared" ref="M664:M672" si="656">+K664+L664</f>
        <v>0.54016716108041896</v>
      </c>
      <c r="N664" s="619">
        <f t="shared" ref="N664:N672" si="657">+M664*H664</f>
        <v>2.9547683878259998</v>
      </c>
      <c r="O664" s="619">
        <f t="shared" ref="O664:O672" si="658">+N664-C664</f>
        <v>-5.5231612173999967E-2</v>
      </c>
      <c r="P664" s="641">
        <f t="shared" ref="P664:P672" si="659">(1-(+N664/C664))*100</f>
        <v>1.8349372815282372</v>
      </c>
    </row>
    <row r="665" spans="2:16" ht="14.25">
      <c r="B665" s="95">
        <v>45526</v>
      </c>
      <c r="C665" s="796">
        <v>3.01</v>
      </c>
      <c r="H665" s="642">
        <f>+'BRL USD'!AS885</f>
        <v>5.5693999999999999</v>
      </c>
      <c r="I665" s="642">
        <f>+RBOB!AU885</f>
        <v>2.2437</v>
      </c>
      <c r="J665" s="618">
        <f t="shared" si="653"/>
        <v>1.9937</v>
      </c>
      <c r="K665" s="618">
        <f t="shared" si="654"/>
        <v>0.52667971640000011</v>
      </c>
      <c r="L665" s="618">
        <f t="shared" si="655"/>
        <v>2.3466441627464359E-2</v>
      </c>
      <c r="M665" s="619">
        <f t="shared" si="656"/>
        <v>0.55014615802746447</v>
      </c>
      <c r="N665" s="619">
        <f t="shared" si="657"/>
        <v>3.0639840125181608</v>
      </c>
      <c r="O665" s="619">
        <f t="shared" si="658"/>
        <v>5.3984012518160984E-2</v>
      </c>
      <c r="P665" s="641">
        <f t="shared" si="659"/>
        <v>-1.7934887879787809</v>
      </c>
    </row>
    <row r="666" spans="2:16" ht="14.25">
      <c r="B666" s="95">
        <v>45527</v>
      </c>
      <c r="C666" s="796">
        <v>3.01</v>
      </c>
      <c r="H666" s="642">
        <f>+'BRL USD'!AS886</f>
        <v>5.5256999999999996</v>
      </c>
      <c r="I666" s="642">
        <f>+RBOB!AU886</f>
        <v>2.2850999999999999</v>
      </c>
      <c r="J666" s="618">
        <f t="shared" si="653"/>
        <v>2.0350999999999999</v>
      </c>
      <c r="K666" s="618">
        <f t="shared" si="654"/>
        <v>0.53761643720000007</v>
      </c>
      <c r="L666" s="618">
        <f t="shared" si="655"/>
        <v>2.3572940984852599E-2</v>
      </c>
      <c r="M666" s="619">
        <f t="shared" si="656"/>
        <v>0.56118937818485271</v>
      </c>
      <c r="N666" s="619">
        <f t="shared" si="657"/>
        <v>3.1009641470360405</v>
      </c>
      <c r="O666" s="619">
        <f t="shared" si="658"/>
        <v>9.0964147036040721E-2</v>
      </c>
      <c r="P666" s="641">
        <f t="shared" si="659"/>
        <v>-3.0220646855827482</v>
      </c>
    </row>
    <row r="667" spans="2:16" ht="14.25">
      <c r="B667" s="95">
        <v>45530</v>
      </c>
      <c r="C667" s="796">
        <v>3.01</v>
      </c>
      <c r="H667" s="642">
        <f>+'BRL USD'!AS887</f>
        <v>5.4915000000000003</v>
      </c>
      <c r="I667" s="642">
        <f>+RBOB!AU887</f>
        <v>2.2799</v>
      </c>
      <c r="J667" s="618">
        <f t="shared" si="653"/>
        <v>2.0299</v>
      </c>
      <c r="K667" s="618">
        <f t="shared" si="654"/>
        <v>0.53624274280000006</v>
      </c>
      <c r="L667" s="618">
        <f t="shared" si="655"/>
        <v>2.3657470636438131E-2</v>
      </c>
      <c r="M667" s="619">
        <f t="shared" si="656"/>
        <v>0.55990021343643814</v>
      </c>
      <c r="N667" s="619">
        <f t="shared" si="657"/>
        <v>3.0746920220862002</v>
      </c>
      <c r="O667" s="619">
        <f t="shared" si="658"/>
        <v>6.4692022086200396E-2</v>
      </c>
      <c r="P667" s="641">
        <f t="shared" si="659"/>
        <v>-2.1492366141594887</v>
      </c>
    </row>
    <row r="668" spans="2:16" ht="14.25">
      <c r="B668" s="95">
        <v>45531</v>
      </c>
      <c r="C668" s="796">
        <v>3.01</v>
      </c>
      <c r="H668" s="642">
        <f>+'BRL USD'!AS888</f>
        <v>5.4962999999999997</v>
      </c>
      <c r="I668" s="642">
        <f>+RBOB!AU888</f>
        <v>2.2469000000000001</v>
      </c>
      <c r="J668" s="618">
        <f t="shared" ref="J668:J671" si="660">+I668-0.25</f>
        <v>1.9969000000000001</v>
      </c>
      <c r="K668" s="618">
        <f t="shared" ref="K668:K671" si="661">(+J668*$K$30)/1000</f>
        <v>0.52752506680000011</v>
      </c>
      <c r="L668" s="618">
        <f t="shared" ref="L668:L671" si="662">((75/H668)+10)/1000</f>
        <v>2.3645543365536818E-2</v>
      </c>
      <c r="M668" s="619">
        <f t="shared" ref="M668:M671" si="663">+K668+L668</f>
        <v>0.55117061016553692</v>
      </c>
      <c r="N668" s="619">
        <f t="shared" ref="N668:N671" si="664">+M668*H668</f>
        <v>3.0293990246528404</v>
      </c>
      <c r="O668" s="619">
        <f t="shared" ref="O668:O671" si="665">+N668-C668</f>
        <v>1.9399024652840602E-2</v>
      </c>
      <c r="P668" s="641">
        <f t="shared" ref="P668:P671" si="666">(1-(+N668/C668))*100</f>
        <v>-0.64448586886514114</v>
      </c>
    </row>
    <row r="669" spans="2:16" ht="14.25">
      <c r="B669" s="95">
        <v>45532</v>
      </c>
      <c r="C669" s="796">
        <v>3.01</v>
      </c>
      <c r="H669" s="642">
        <f>+'BRL USD'!AS889</f>
        <v>5.5308999999999999</v>
      </c>
      <c r="I669" s="642">
        <f>+RBOB!AU889</f>
        <v>2.2147999999999999</v>
      </c>
      <c r="J669" s="618">
        <f t="shared" si="660"/>
        <v>1.9647999999999999</v>
      </c>
      <c r="K669" s="618">
        <f t="shared" si="661"/>
        <v>0.51904514560000004</v>
      </c>
      <c r="L669" s="618">
        <f t="shared" si="662"/>
        <v>2.3560180079191455E-2</v>
      </c>
      <c r="M669" s="619">
        <f t="shared" si="663"/>
        <v>0.54260532567919151</v>
      </c>
      <c r="N669" s="619">
        <f t="shared" si="664"/>
        <v>3.0010957957990403</v>
      </c>
      <c r="O669" s="619">
        <f t="shared" si="665"/>
        <v>-8.9042042009594979E-3</v>
      </c>
      <c r="P669" s="641">
        <f t="shared" si="666"/>
        <v>0.29582073757340455</v>
      </c>
    </row>
    <row r="670" spans="2:16" ht="14.25">
      <c r="B670" s="95">
        <v>45533</v>
      </c>
      <c r="C670" s="796">
        <v>3.01</v>
      </c>
      <c r="H670" s="642">
        <f>+'BRL USD'!AS890</f>
        <v>5.6352000000000002</v>
      </c>
      <c r="I670" s="642">
        <f>+RBOB!AU890</f>
        <v>2.2477</v>
      </c>
      <c r="J670" s="618">
        <f t="shared" si="660"/>
        <v>1.9977</v>
      </c>
      <c r="K670" s="618">
        <f t="shared" si="661"/>
        <v>0.52773640440000014</v>
      </c>
      <c r="L670" s="618">
        <f t="shared" si="662"/>
        <v>2.3309199318568993E-2</v>
      </c>
      <c r="M670" s="619">
        <f t="shared" si="663"/>
        <v>0.55104560371856914</v>
      </c>
      <c r="N670" s="619">
        <f t="shared" si="664"/>
        <v>3.105252186074881</v>
      </c>
      <c r="O670" s="619">
        <f t="shared" si="665"/>
        <v>9.5252186074881173E-2</v>
      </c>
      <c r="P670" s="641">
        <f t="shared" si="666"/>
        <v>-3.1645244543149875</v>
      </c>
    </row>
    <row r="671" spans="2:16" ht="14.25">
      <c r="B671" s="95">
        <v>45534</v>
      </c>
      <c r="C671" s="796">
        <v>3.01</v>
      </c>
      <c r="H671" s="642">
        <f>+'BRL USD'!AS891</f>
        <v>5.6555999999999997</v>
      </c>
      <c r="I671" s="642">
        <f>+RBOB!AU891</f>
        <v>2.2117</v>
      </c>
      <c r="J671" s="618">
        <f t="shared" si="660"/>
        <v>1.9617</v>
      </c>
      <c r="K671" s="618">
        <f t="shared" si="661"/>
        <v>0.5182262124</v>
      </c>
      <c r="L671" s="618">
        <f t="shared" si="662"/>
        <v>2.3261192446424783E-2</v>
      </c>
      <c r="M671" s="619">
        <f t="shared" si="663"/>
        <v>0.54148740484642477</v>
      </c>
      <c r="N671" s="619">
        <f t="shared" si="664"/>
        <v>3.06243616684944</v>
      </c>
      <c r="O671" s="619">
        <f t="shared" si="665"/>
        <v>5.2436166849440191E-2</v>
      </c>
      <c r="P671" s="641">
        <f t="shared" si="666"/>
        <v>-1.7420653438352307</v>
      </c>
    </row>
    <row r="672" spans="2:16" ht="14.25">
      <c r="B672" s="95">
        <v>45537</v>
      </c>
      <c r="C672" s="796">
        <v>3.01</v>
      </c>
      <c r="H672" s="642">
        <f>+'BRL USD'!AT892</f>
        <v>5.6223999999999998</v>
      </c>
      <c r="I672" s="642">
        <f>+RBOB!AV892</f>
        <v>2.0931999999999999</v>
      </c>
      <c r="J672" s="618">
        <f t="shared" si="653"/>
        <v>1.8431999999999999</v>
      </c>
      <c r="K672" s="618">
        <f t="shared" si="654"/>
        <v>0.48692183040000003</v>
      </c>
      <c r="L672" s="618">
        <f t="shared" si="655"/>
        <v>2.3339499146272053E-2</v>
      </c>
      <c r="M672" s="619">
        <f t="shared" si="656"/>
        <v>0.51026132954627212</v>
      </c>
      <c r="N672" s="619">
        <f t="shared" si="657"/>
        <v>2.8688932992409604</v>
      </c>
      <c r="O672" s="619">
        <f t="shared" si="658"/>
        <v>-0.14110670075903942</v>
      </c>
      <c r="P672" s="641">
        <f t="shared" si="659"/>
        <v>4.6879302577753972</v>
      </c>
    </row>
    <row r="673" spans="2:16" ht="14.25">
      <c r="B673" s="95">
        <v>45538</v>
      </c>
      <c r="C673" s="796">
        <v>3.01</v>
      </c>
      <c r="H673" s="642">
        <f>+'BRL USD'!AT893</f>
        <v>5.6218000000000004</v>
      </c>
      <c r="I673" s="642">
        <f>+RBOB!AV893</f>
        <v>1.9777</v>
      </c>
      <c r="J673" s="618">
        <f t="shared" ref="J673:J677" si="667">+I673-0.25</f>
        <v>1.7277</v>
      </c>
      <c r="K673" s="618">
        <f t="shared" ref="K673:K677" si="668">(+J673*$K$30)/1000</f>
        <v>0.45640996440000003</v>
      </c>
      <c r="L673" s="618">
        <f t="shared" ref="L673:L677" si="669">((75/H673)+10)/1000</f>
        <v>2.3340922836102316E-2</v>
      </c>
      <c r="M673" s="619">
        <f t="shared" ref="M673:M677" si="670">+K673+L673</f>
        <v>0.47975088723610237</v>
      </c>
      <c r="N673" s="619">
        <f t="shared" ref="N673:N677" si="671">+M673*H673</f>
        <v>2.6970635378639205</v>
      </c>
      <c r="O673" s="619">
        <f t="shared" ref="O673:O677" si="672">+N673-C673</f>
        <v>-0.31293646213607929</v>
      </c>
      <c r="P673" s="641">
        <f t="shared" ref="P673:P677" si="673">(1-(+N673/C673))*100</f>
        <v>10.396560203856453</v>
      </c>
    </row>
    <row r="674" spans="2:16" ht="14.25">
      <c r="B674" s="95">
        <v>45539</v>
      </c>
      <c r="C674" s="796">
        <v>3.01</v>
      </c>
      <c r="H674" s="642">
        <f>+'BRL USD'!AT894</f>
        <v>5.6353</v>
      </c>
      <c r="I674" s="642">
        <f>+RBOB!AV894</f>
        <v>1.9618</v>
      </c>
      <c r="J674" s="618">
        <f t="shared" si="667"/>
        <v>1.7118</v>
      </c>
      <c r="K674" s="618">
        <f t="shared" si="668"/>
        <v>0.45220962960000005</v>
      </c>
      <c r="L674" s="618">
        <f t="shared" si="669"/>
        <v>2.3308963143044734E-2</v>
      </c>
      <c r="M674" s="619">
        <f t="shared" si="670"/>
        <v>0.47551859274304481</v>
      </c>
      <c r="N674" s="619">
        <f t="shared" si="671"/>
        <v>2.6796899256848805</v>
      </c>
      <c r="O674" s="619">
        <f t="shared" si="672"/>
        <v>-0.33031007431511927</v>
      </c>
      <c r="P674" s="641">
        <f t="shared" si="673"/>
        <v>10.973756621764764</v>
      </c>
    </row>
    <row r="675" spans="2:16" ht="14.25">
      <c r="B675" s="95">
        <v>45540</v>
      </c>
      <c r="C675" s="796">
        <v>3.01</v>
      </c>
      <c r="H675" s="642">
        <f>+'BRL USD'!AT895</f>
        <v>5.6043000000000003</v>
      </c>
      <c r="I675" s="642">
        <f>+RBOB!AV895</f>
        <v>1.9258</v>
      </c>
      <c r="J675" s="618">
        <f t="shared" si="667"/>
        <v>1.6758</v>
      </c>
      <c r="K675" s="618">
        <f t="shared" si="668"/>
        <v>0.44269943760000002</v>
      </c>
      <c r="L675" s="618">
        <f t="shared" si="669"/>
        <v>2.3382581232268079E-2</v>
      </c>
      <c r="M675" s="619">
        <f t="shared" si="670"/>
        <v>0.46608201883226807</v>
      </c>
      <c r="N675" s="619">
        <f t="shared" si="671"/>
        <v>2.6120634581416802</v>
      </c>
      <c r="O675" s="619">
        <f t="shared" si="672"/>
        <v>-0.39793654185831961</v>
      </c>
      <c r="P675" s="641">
        <f t="shared" si="673"/>
        <v>13.220483118216597</v>
      </c>
    </row>
    <row r="676" spans="2:16" ht="14.25">
      <c r="B676" s="95">
        <v>45541</v>
      </c>
      <c r="C676" s="796">
        <v>3.01</v>
      </c>
      <c r="H676" s="642">
        <f>+'BRL USD'!AT896</f>
        <v>5.5696000000000003</v>
      </c>
      <c r="I676" s="642">
        <f>+RBOB!AV896</f>
        <v>1.8959999999999999</v>
      </c>
      <c r="J676" s="618">
        <f t="shared" si="667"/>
        <v>1.6459999999999999</v>
      </c>
      <c r="K676" s="618">
        <f t="shared" si="668"/>
        <v>0.43482711200000002</v>
      </c>
      <c r="L676" s="618">
        <f t="shared" si="669"/>
        <v>2.3465958058029302E-2</v>
      </c>
      <c r="M676" s="619">
        <f t="shared" si="670"/>
        <v>0.45829307005802933</v>
      </c>
      <c r="N676" s="619">
        <f t="shared" si="671"/>
        <v>2.5525090829952002</v>
      </c>
      <c r="O676" s="619">
        <f t="shared" si="672"/>
        <v>-0.4574909170047996</v>
      </c>
      <c r="P676" s="641">
        <f t="shared" si="673"/>
        <v>15.199033787534876</v>
      </c>
    </row>
    <row r="677" spans="2:16" ht="14.25">
      <c r="B677" s="95">
        <v>45544</v>
      </c>
      <c r="C677" s="796">
        <v>3.01</v>
      </c>
      <c r="H677" s="642">
        <f>+'BRL USD'!AT897</f>
        <v>5.6090999999999998</v>
      </c>
      <c r="I677" s="642">
        <f>+RBOB!AV897</f>
        <v>1.9204000000000001</v>
      </c>
      <c r="J677" s="618">
        <f t="shared" si="667"/>
        <v>1.6704000000000001</v>
      </c>
      <c r="K677" s="618">
        <f t="shared" si="668"/>
        <v>0.44127290880000009</v>
      </c>
      <c r="L677" s="618">
        <f t="shared" si="669"/>
        <v>2.3371129058137669E-2</v>
      </c>
      <c r="M677" s="619">
        <f t="shared" si="670"/>
        <v>0.46464403785813774</v>
      </c>
      <c r="N677" s="619">
        <f t="shared" si="671"/>
        <v>2.6062348727500804</v>
      </c>
      <c r="O677" s="619">
        <f t="shared" si="672"/>
        <v>-0.40376512724991942</v>
      </c>
      <c r="P677" s="641">
        <f t="shared" si="673"/>
        <v>13.414123828900982</v>
      </c>
    </row>
    <row r="678" spans="2:16" ht="14.25">
      <c r="B678" s="95">
        <v>45545</v>
      </c>
      <c r="C678" s="796">
        <v>3.01</v>
      </c>
      <c r="H678" s="642">
        <f>+'BRL USD'!AT898</f>
        <v>5.6247999999999996</v>
      </c>
      <c r="I678" s="642">
        <f>+RBOB!AV898</f>
        <v>1.87</v>
      </c>
      <c r="J678" s="618">
        <f t="shared" ref="J678:J682" si="674">+I678-0.25</f>
        <v>1.62</v>
      </c>
      <c r="K678" s="618">
        <f t="shared" ref="K678:K682" si="675">(+J678*$K$30)/1000</f>
        <v>0.42795864000000006</v>
      </c>
      <c r="L678" s="618">
        <f t="shared" ref="L678:L682" si="676">((75/H678)+10)/1000</f>
        <v>2.3333807424263973E-2</v>
      </c>
      <c r="M678" s="619">
        <f t="shared" ref="M678:M682" si="677">+K678+L678</f>
        <v>0.45129244742426405</v>
      </c>
      <c r="N678" s="619">
        <f t="shared" ref="N678:N682" si="678">+M678*H678</f>
        <v>2.5384297582720001</v>
      </c>
      <c r="O678" s="619">
        <f t="shared" ref="O678:O682" si="679">+N678-C678</f>
        <v>-0.47157024172799966</v>
      </c>
      <c r="P678" s="641">
        <f t="shared" ref="P678:P682" si="680">(1-(+N678/C678))*100</f>
        <v>15.666785439468434</v>
      </c>
    </row>
    <row r="679" spans="2:16" ht="14.25">
      <c r="B679" s="95">
        <v>45546</v>
      </c>
      <c r="C679" s="796">
        <v>3.01</v>
      </c>
      <c r="H679" s="642">
        <f>+'BRL USD'!AT899</f>
        <v>5.6547999999999998</v>
      </c>
      <c r="I679" s="642">
        <f>+RBOB!AV899</f>
        <v>1.8972</v>
      </c>
      <c r="J679" s="618">
        <f t="shared" si="674"/>
        <v>1.6472</v>
      </c>
      <c r="K679" s="618">
        <f t="shared" si="675"/>
        <v>0.4351441184</v>
      </c>
      <c r="L679" s="618">
        <f t="shared" si="676"/>
        <v>2.3263068543538233E-2</v>
      </c>
      <c r="M679" s="619">
        <f t="shared" si="677"/>
        <v>0.45840718694353821</v>
      </c>
      <c r="N679" s="619">
        <f t="shared" si="678"/>
        <v>2.5922009607283196</v>
      </c>
      <c r="O679" s="619">
        <f t="shared" si="679"/>
        <v>-0.41779903927168016</v>
      </c>
      <c r="P679" s="641">
        <f t="shared" si="680"/>
        <v>13.88036675321197</v>
      </c>
    </row>
    <row r="680" spans="2:16" ht="14.25">
      <c r="B680" s="95">
        <v>45547</v>
      </c>
      <c r="C680" s="796">
        <v>3.01</v>
      </c>
      <c r="H680" s="642">
        <f>+'BRL USD'!AT900</f>
        <v>5.6547999999999998</v>
      </c>
      <c r="I680" s="642">
        <f>+RBOB!AV900</f>
        <v>1.927</v>
      </c>
      <c r="J680" s="618">
        <f t="shared" si="674"/>
        <v>1.677</v>
      </c>
      <c r="K680" s="618">
        <f t="shared" si="675"/>
        <v>0.44301644400000001</v>
      </c>
      <c r="L680" s="618">
        <f t="shared" si="676"/>
        <v>2.3263068543538233E-2</v>
      </c>
      <c r="M680" s="619">
        <f t="shared" si="677"/>
        <v>0.46627951254353822</v>
      </c>
      <c r="N680" s="619">
        <f t="shared" si="678"/>
        <v>2.6367173875312</v>
      </c>
      <c r="O680" s="619">
        <f t="shared" si="679"/>
        <v>-0.37328261246879979</v>
      </c>
      <c r="P680" s="641">
        <f t="shared" si="680"/>
        <v>12.401415696637862</v>
      </c>
    </row>
    <row r="681" spans="2:16" ht="14.25">
      <c r="B681" s="95">
        <v>45548</v>
      </c>
      <c r="C681" s="796">
        <v>3.01</v>
      </c>
      <c r="H681" s="642">
        <f>+'BRL USD'!AT901</f>
        <v>5.5711000000000004</v>
      </c>
      <c r="I681" s="642">
        <f>+RBOB!AV901</f>
        <v>1.9301999999999999</v>
      </c>
      <c r="J681" s="618">
        <f t="shared" si="674"/>
        <v>1.6801999999999999</v>
      </c>
      <c r="K681" s="618">
        <f t="shared" si="675"/>
        <v>0.44386179440000001</v>
      </c>
      <c r="L681" s="618">
        <f t="shared" si="676"/>
        <v>2.3462332393961696E-2</v>
      </c>
      <c r="M681" s="619">
        <f t="shared" si="677"/>
        <v>0.46732412679396168</v>
      </c>
      <c r="N681" s="619">
        <f t="shared" si="678"/>
        <v>2.6035094427818399</v>
      </c>
      <c r="O681" s="619">
        <f t="shared" si="679"/>
        <v>-0.40649055721815985</v>
      </c>
      <c r="P681" s="641">
        <f t="shared" si="680"/>
        <v>13.504669675021919</v>
      </c>
    </row>
    <row r="682" spans="2:16" ht="14.25">
      <c r="B682" s="95">
        <v>45551</v>
      </c>
      <c r="C682" s="796">
        <v>3.01</v>
      </c>
      <c r="H682" s="642">
        <f>+'BRL USD'!AT902</f>
        <v>5.5201000000000002</v>
      </c>
      <c r="I682" s="642">
        <f>+RBOB!AV902</f>
        <v>1.9681999999999999</v>
      </c>
      <c r="J682" s="618">
        <f t="shared" si="674"/>
        <v>1.7181999999999999</v>
      </c>
      <c r="K682" s="618">
        <f t="shared" si="675"/>
        <v>0.45390033040000005</v>
      </c>
      <c r="L682" s="618">
        <f t="shared" si="676"/>
        <v>2.3586710385681418E-2</v>
      </c>
      <c r="M682" s="619">
        <f t="shared" si="677"/>
        <v>0.47748704078568149</v>
      </c>
      <c r="N682" s="619">
        <f t="shared" si="678"/>
        <v>2.6357762138410403</v>
      </c>
      <c r="O682" s="619">
        <f t="shared" si="679"/>
        <v>-0.37422378615895946</v>
      </c>
      <c r="P682" s="641">
        <f t="shared" si="680"/>
        <v>12.432683925546828</v>
      </c>
    </row>
    <row r="683" spans="2:16" ht="14.25">
      <c r="B683" s="95">
        <v>45552</v>
      </c>
      <c r="C683" s="796">
        <v>3.01</v>
      </c>
      <c r="H683" s="642">
        <f>+'BRL USD'!AT903</f>
        <v>5.4760999999999997</v>
      </c>
      <c r="I683" s="642">
        <f>+RBOB!AV903</f>
        <v>2.0019</v>
      </c>
      <c r="J683" s="618">
        <f t="shared" ref="J683:J685" si="681">+I683-0.25</f>
        <v>1.7519</v>
      </c>
      <c r="K683" s="618">
        <f t="shared" ref="K683:K685" si="682">(+J683*$K$30)/1000</f>
        <v>0.46280292680000001</v>
      </c>
      <c r="L683" s="618">
        <f t="shared" ref="L683:L685" si="683">((75/H683)+10)/1000</f>
        <v>2.3695878453644018E-2</v>
      </c>
      <c r="M683" s="619">
        <f t="shared" ref="M683:M685" si="684">+K683+L683</f>
        <v>0.48649880525364403</v>
      </c>
      <c r="N683" s="619">
        <f t="shared" ref="N683:N685" si="685">+M683*H683</f>
        <v>2.6641161074494799</v>
      </c>
      <c r="O683" s="619">
        <f t="shared" ref="O683:O685" si="686">+N683-C683</f>
        <v>-0.34588389255051988</v>
      </c>
      <c r="P683" s="641">
        <f t="shared" ref="P683:P685" si="687">(1-(+N683/C683))*100</f>
        <v>11.4911592209475</v>
      </c>
    </row>
    <row r="684" spans="2:16" ht="14.25">
      <c r="B684" s="95">
        <v>45553</v>
      </c>
      <c r="C684" s="796">
        <v>3.01</v>
      </c>
      <c r="H684" s="642">
        <f>+'BRL USD'!AT904</f>
        <v>5.4760999999999997</v>
      </c>
      <c r="I684" s="642">
        <f>+RBOB!AV904</f>
        <v>2.0106999999999999</v>
      </c>
      <c r="J684" s="618">
        <f t="shared" si="681"/>
        <v>1.7606999999999999</v>
      </c>
      <c r="K684" s="618">
        <f t="shared" si="682"/>
        <v>0.46512764040000004</v>
      </c>
      <c r="L684" s="618">
        <f t="shared" si="683"/>
        <v>2.3695878453644018E-2</v>
      </c>
      <c r="M684" s="619">
        <f t="shared" si="684"/>
        <v>0.48882351885364406</v>
      </c>
      <c r="N684" s="619">
        <f t="shared" si="685"/>
        <v>2.6768464715944402</v>
      </c>
      <c r="O684" s="619">
        <f t="shared" si="686"/>
        <v>-0.33315352840555956</v>
      </c>
      <c r="P684" s="641">
        <f t="shared" si="687"/>
        <v>11.068223535068423</v>
      </c>
    </row>
    <row r="685" spans="2:16" ht="14.25">
      <c r="B685" s="95">
        <v>45554</v>
      </c>
      <c r="C685" s="796">
        <v>3.01</v>
      </c>
      <c r="H685" s="642">
        <f>+'BRL USD'!AT905</f>
        <v>5.4183000000000003</v>
      </c>
      <c r="I685" s="642">
        <f>+RBOB!AV905</f>
        <v>2.06</v>
      </c>
      <c r="J685" s="618">
        <f t="shared" si="681"/>
        <v>1.81</v>
      </c>
      <c r="K685" s="618">
        <f t="shared" si="682"/>
        <v>0.47815132000000005</v>
      </c>
      <c r="L685" s="618">
        <f t="shared" si="683"/>
        <v>2.384197995681302E-2</v>
      </c>
      <c r="M685" s="619">
        <f t="shared" si="684"/>
        <v>0.50199329995681308</v>
      </c>
      <c r="N685" s="619">
        <f t="shared" si="685"/>
        <v>2.7199502971560006</v>
      </c>
      <c r="O685" s="619">
        <f t="shared" si="686"/>
        <v>-0.29004970284399922</v>
      </c>
      <c r="P685" s="641">
        <f t="shared" si="687"/>
        <v>9.6362027522923341</v>
      </c>
    </row>
    <row r="686" spans="2:16" ht="14.25">
      <c r="B686" s="95">
        <v>45555</v>
      </c>
      <c r="C686" s="796">
        <v>3.01</v>
      </c>
      <c r="H686" s="642">
        <f>+'BRL USD'!AT906</f>
        <v>5.4768999999999997</v>
      </c>
      <c r="I686" s="642">
        <f>+RBOB!AV906</f>
        <v>2.0364</v>
      </c>
      <c r="J686" s="618">
        <f t="shared" ref="J686:J689" si="688">+I686-0.25</f>
        <v>1.7864</v>
      </c>
      <c r="K686" s="618">
        <f t="shared" ref="K686:K689" si="689">(+J686*$K$30)/1000</f>
        <v>0.47191686080000006</v>
      </c>
      <c r="L686" s="618">
        <f t="shared" ref="L686:L689" si="690">((75/H686)+10)/1000</f>
        <v>2.3693877923642939E-2</v>
      </c>
      <c r="M686" s="619">
        <f t="shared" ref="M686:M689" si="691">+K686+L686</f>
        <v>0.49561073872364297</v>
      </c>
      <c r="N686" s="619">
        <f t="shared" ref="N686:N689" si="692">+M686*H686</f>
        <v>2.7144104549155199</v>
      </c>
      <c r="O686" s="619">
        <f t="shared" ref="O686:O689" si="693">+N686-C686</f>
        <v>-0.29558954508447988</v>
      </c>
      <c r="P686" s="641">
        <f t="shared" ref="P686:P689" si="694">(1-(+N686/C686))*100</f>
        <v>9.8202506672584668</v>
      </c>
    </row>
    <row r="687" spans="2:16" ht="14.25">
      <c r="B687" s="95">
        <v>45558</v>
      </c>
      <c r="C687" s="796">
        <v>3.01</v>
      </c>
      <c r="H687" s="642">
        <f>+'BRL USD'!AT907</f>
        <v>5.5439999999999996</v>
      </c>
      <c r="I687" s="642">
        <f>+RBOB!AV907</f>
        <v>1.9902</v>
      </c>
      <c r="J687" s="618">
        <f t="shared" si="688"/>
        <v>1.7402</v>
      </c>
      <c r="K687" s="618">
        <f t="shared" si="689"/>
        <v>0.45971211440000004</v>
      </c>
      <c r="L687" s="618">
        <f t="shared" si="690"/>
        <v>2.3528138528138526E-2</v>
      </c>
      <c r="M687" s="619">
        <f t="shared" si="691"/>
        <v>0.48324025292813855</v>
      </c>
      <c r="N687" s="619">
        <f t="shared" si="692"/>
        <v>2.6790839622335998</v>
      </c>
      <c r="O687" s="619">
        <f t="shared" si="693"/>
        <v>-0.3309160377664</v>
      </c>
      <c r="P687" s="641">
        <f t="shared" si="694"/>
        <v>10.993888297887045</v>
      </c>
    </row>
    <row r="688" spans="2:16" ht="14.25">
      <c r="B688" s="95">
        <v>45559</v>
      </c>
      <c r="C688" s="796">
        <v>3.01</v>
      </c>
      <c r="H688" s="642">
        <f>+'BRL USD'!AT908</f>
        <v>5.4695999999999998</v>
      </c>
      <c r="I688" s="642">
        <f>+RBOB!AV908</f>
        <v>2.0297000000000001</v>
      </c>
      <c r="J688" s="618">
        <f t="shared" si="688"/>
        <v>1.7797000000000001</v>
      </c>
      <c r="K688" s="618">
        <f t="shared" si="689"/>
        <v>0.47014690840000006</v>
      </c>
      <c r="L688" s="618">
        <f t="shared" si="690"/>
        <v>2.3712154453707768E-2</v>
      </c>
      <c r="M688" s="619">
        <f t="shared" si="691"/>
        <v>0.49385906285370784</v>
      </c>
      <c r="N688" s="619">
        <f t="shared" si="692"/>
        <v>2.7012115301846404</v>
      </c>
      <c r="O688" s="619">
        <f t="shared" si="693"/>
        <v>-0.30878846981535935</v>
      </c>
      <c r="P688" s="641">
        <f t="shared" si="694"/>
        <v>10.258753150011934</v>
      </c>
    </row>
    <row r="689" spans="2:16" ht="14.25">
      <c r="B689" s="95">
        <v>45560</v>
      </c>
      <c r="C689" s="796">
        <v>3.01</v>
      </c>
      <c r="H689" s="642">
        <f>+'BRL USD'!AT909</f>
        <v>5.4729999999999999</v>
      </c>
      <c r="I689" s="642">
        <f>+RBOB!AV909</f>
        <v>1.9999</v>
      </c>
      <c r="J689" s="618">
        <f t="shared" si="688"/>
        <v>1.7499</v>
      </c>
      <c r="K689" s="618">
        <f t="shared" si="689"/>
        <v>0.46227458280000006</v>
      </c>
      <c r="L689" s="618">
        <f t="shared" si="690"/>
        <v>2.3703636031427007E-2</v>
      </c>
      <c r="M689" s="619">
        <f t="shared" si="691"/>
        <v>0.48597821883142706</v>
      </c>
      <c r="N689" s="619">
        <f t="shared" si="692"/>
        <v>2.6597587916644003</v>
      </c>
      <c r="O689" s="619">
        <f t="shared" si="693"/>
        <v>-0.35024120833559946</v>
      </c>
      <c r="P689" s="641">
        <f t="shared" si="694"/>
        <v>11.635920542710942</v>
      </c>
    </row>
    <row r="690" spans="2:16" ht="14.25">
      <c r="B690" s="95">
        <v>45561</v>
      </c>
      <c r="C690" s="796">
        <v>3.01</v>
      </c>
      <c r="H690" s="642">
        <f>+'BRL USD'!AT910</f>
        <v>5.4405999999999999</v>
      </c>
      <c r="I690" s="642">
        <f>+RBOB!AV910</f>
        <v>1.9613</v>
      </c>
      <c r="J690" s="618">
        <f t="shared" ref="J690" si="695">+I690-0.25</f>
        <v>1.7113</v>
      </c>
      <c r="K690" s="618">
        <f t="shared" ref="K690" si="696">(+J690*$K$30)/1000</f>
        <v>0.45207754360000008</v>
      </c>
      <c r="L690" s="618">
        <f t="shared" ref="L690" si="697">((75/H690)+10)/1000</f>
        <v>2.3785244274528543E-2</v>
      </c>
      <c r="M690" s="619">
        <f t="shared" ref="M690" si="698">+K690+L690</f>
        <v>0.47586278787452863</v>
      </c>
      <c r="N690" s="619">
        <f t="shared" ref="N690" si="699">+M690*H690</f>
        <v>2.5889790837101603</v>
      </c>
      <c r="O690" s="619">
        <f t="shared" ref="O690" si="700">+N690-C690</f>
        <v>-0.42102091628983951</v>
      </c>
      <c r="P690" s="641">
        <f t="shared" ref="P690" si="701">(1-(+N690/C690))*100</f>
        <v>13.987405856805301</v>
      </c>
    </row>
    <row r="691" spans="2:16" ht="14.25">
      <c r="B691" s="95">
        <v>45562</v>
      </c>
      <c r="C691" s="796">
        <v>3.01</v>
      </c>
      <c r="H691" s="642">
        <f>+'BRL USD'!AT911</f>
        <v>5.4424999999999999</v>
      </c>
      <c r="I691" s="642">
        <f>+RBOB!AV911</f>
        <v>1.9530000000000001</v>
      </c>
      <c r="J691" s="618">
        <f t="shared" ref="J691" si="702">+I691-0.25</f>
        <v>1.7030000000000001</v>
      </c>
      <c r="K691" s="618">
        <f t="shared" ref="K691" si="703">(+J691*$K$30)/1000</f>
        <v>0.44988491600000008</v>
      </c>
      <c r="L691" s="618">
        <f t="shared" ref="L691" si="704">((75/H691)+10)/1000</f>
        <v>2.3780431786862656E-2</v>
      </c>
      <c r="M691" s="619">
        <f t="shared" ref="M691" si="705">+K691+L691</f>
        <v>0.47366534778686276</v>
      </c>
      <c r="N691" s="619">
        <f t="shared" ref="N691" si="706">+M691*H691</f>
        <v>2.5779236553300007</v>
      </c>
      <c r="O691" s="619">
        <f t="shared" ref="O691" si="707">+N691-C691</f>
        <v>-0.43207634466999911</v>
      </c>
      <c r="P691" s="641">
        <f t="shared" ref="P691" si="708">(1-(+N691/C691))*100</f>
        <v>14.354695836212594</v>
      </c>
    </row>
    <row r="692" spans="2:16" ht="14.25">
      <c r="B692" s="95">
        <v>45565</v>
      </c>
      <c r="C692" s="796">
        <v>3.01</v>
      </c>
      <c r="D692" s="796"/>
      <c r="H692" s="642">
        <f>+'BRL USD'!AT912</f>
        <v>5.4474999999999998</v>
      </c>
      <c r="I692" s="642">
        <f>+RBOB!AV912</f>
        <v>1.9621</v>
      </c>
      <c r="J692" s="618">
        <f t="shared" ref="J692" si="709">+I692-0.25</f>
        <v>1.7121</v>
      </c>
      <c r="K692" s="618">
        <f t="shared" ref="K692" si="710">(+J692*$K$30)/1000</f>
        <v>0.45228888120000005</v>
      </c>
      <c r="L692" s="618">
        <f t="shared" ref="L692" si="711">((75/H692)+10)/1000</f>
        <v>2.376778338687471E-2</v>
      </c>
      <c r="M692" s="619">
        <f t="shared" ref="M692" si="712">+K692+L692</f>
        <v>0.47605666458687473</v>
      </c>
      <c r="N692" s="619">
        <f t="shared" ref="N692" si="713">+M692*H692</f>
        <v>2.5933186803370001</v>
      </c>
      <c r="O692" s="619">
        <f t="shared" ref="O692" si="714">+N692-C692</f>
        <v>-0.41668131966299971</v>
      </c>
      <c r="P692" s="641">
        <f t="shared" ref="P692" si="715">(1-(+N692/C692))*100</f>
        <v>13.843233211395345</v>
      </c>
    </row>
    <row r="693" spans="2:16" ht="14.25">
      <c r="B693" s="95">
        <v>45566</v>
      </c>
      <c r="C693" s="796">
        <v>3.01</v>
      </c>
      <c r="D693" s="796"/>
      <c r="H693" s="642">
        <f>+'BRL USD'!AU913</f>
        <v>5.4515000000000002</v>
      </c>
      <c r="I693" s="642">
        <f>+RBOB!AW913</f>
        <v>1.9665999999999999</v>
      </c>
      <c r="J693" s="618">
        <f t="shared" ref="J693" si="716">+I693-0.25</f>
        <v>1.7165999999999999</v>
      </c>
      <c r="K693" s="618">
        <f t="shared" ref="K693" si="717">(+J693*$K$30)/1000</f>
        <v>0.4534776552</v>
      </c>
      <c r="L693" s="618">
        <f t="shared" ref="L693" si="718">((75/H693)+10)/1000</f>
        <v>2.375768137209942E-2</v>
      </c>
      <c r="M693" s="619">
        <f t="shared" ref="M693" si="719">+K693+L693</f>
        <v>0.47723533657209943</v>
      </c>
      <c r="N693" s="619">
        <f t="shared" ref="N693" si="720">+M693*H693</f>
        <v>2.6016484373228002</v>
      </c>
      <c r="O693" s="619">
        <f t="shared" ref="O693" si="721">+N693-C693</f>
        <v>-0.40835156267719963</v>
      </c>
      <c r="P693" s="641">
        <f t="shared" ref="P693" si="722">(1-(+N693/C693))*100</f>
        <v>13.56649709891029</v>
      </c>
    </row>
    <row r="694" spans="2:16" ht="14.25">
      <c r="B694" s="95">
        <v>45567</v>
      </c>
      <c r="C694" s="796">
        <v>3.01</v>
      </c>
      <c r="D694" s="796"/>
      <c r="H694" s="642">
        <f>+'BRL USD'!AU914</f>
        <v>5.4298999999999999</v>
      </c>
      <c r="I694" s="642">
        <f>+RBOB!AW914</f>
        <v>1.9859</v>
      </c>
      <c r="J694" s="618">
        <f t="shared" ref="J694:J699" si="723">+I694-0.25</f>
        <v>1.7359</v>
      </c>
      <c r="K694" s="618">
        <f t="shared" ref="K694:K699" si="724">(+J694*$K$30)/1000</f>
        <v>0.45857617480000007</v>
      </c>
      <c r="L694" s="618">
        <f t="shared" ref="L694:L699" si="725">((75/H694)+10)/1000</f>
        <v>2.3812409068306971E-2</v>
      </c>
      <c r="M694" s="619">
        <f t="shared" ref="M694:M699" si="726">+K694+L694</f>
        <v>0.48238858386830702</v>
      </c>
      <c r="N694" s="619">
        <f t="shared" ref="N694:N699" si="727">+M694*H694</f>
        <v>2.6193217715465202</v>
      </c>
      <c r="O694" s="619">
        <f t="shared" ref="O694:O699" si="728">+N694-C694</f>
        <v>-0.39067822845347955</v>
      </c>
      <c r="P694" s="641">
        <f t="shared" ref="P694:P699" si="729">(1-(+N694/C694))*100</f>
        <v>12.979343137989352</v>
      </c>
    </row>
    <row r="695" spans="2:16" ht="14.25">
      <c r="B695" s="95">
        <v>45568</v>
      </c>
      <c r="C695" s="796">
        <v>3.01</v>
      </c>
      <c r="D695" s="796"/>
      <c r="H695" s="642">
        <f>+'BRL USD'!AU915</f>
        <v>5.4843999999999999</v>
      </c>
      <c r="I695" s="642">
        <f>+RBOB!AW915</f>
        <v>2.0926</v>
      </c>
      <c r="J695" s="618">
        <f t="shared" si="723"/>
        <v>1.8426</v>
      </c>
      <c r="K695" s="618">
        <f t="shared" si="724"/>
        <v>0.48676332720000004</v>
      </c>
      <c r="L695" s="618">
        <f t="shared" si="725"/>
        <v>2.3675151338341478E-2</v>
      </c>
      <c r="M695" s="619">
        <f t="shared" si="726"/>
        <v>0.51043847853834157</v>
      </c>
      <c r="N695" s="619">
        <f t="shared" si="727"/>
        <v>2.7994487916956805</v>
      </c>
      <c r="O695" s="619">
        <f t="shared" si="728"/>
        <v>-0.21055120830431928</v>
      </c>
      <c r="P695" s="641">
        <f t="shared" si="729"/>
        <v>6.9950567542963249</v>
      </c>
    </row>
    <row r="696" spans="2:16" ht="14.25">
      <c r="B696" s="95">
        <v>45569</v>
      </c>
      <c r="C696" s="796">
        <v>3.01</v>
      </c>
      <c r="H696" s="642">
        <f>+'BRL USD'!AU916</f>
        <v>5.468</v>
      </c>
      <c r="I696" s="642">
        <f>+RBOB!AW916</f>
        <v>2.0958000000000001</v>
      </c>
      <c r="J696" s="618">
        <f t="shared" si="723"/>
        <v>1.8458000000000001</v>
      </c>
      <c r="K696" s="618">
        <f t="shared" si="724"/>
        <v>0.4876086776000001</v>
      </c>
      <c r="L696" s="618">
        <f t="shared" si="725"/>
        <v>2.3716166788588147E-2</v>
      </c>
      <c r="M696" s="619">
        <f t="shared" si="726"/>
        <v>0.51132484438858827</v>
      </c>
      <c r="N696" s="619">
        <f t="shared" si="727"/>
        <v>2.7959242491168008</v>
      </c>
      <c r="O696" s="619">
        <f t="shared" si="728"/>
        <v>-0.21407575088319897</v>
      </c>
      <c r="P696" s="641">
        <f t="shared" si="729"/>
        <v>7.1121511921328544</v>
      </c>
    </row>
    <row r="697" spans="2:16" ht="14.25">
      <c r="B697" s="95">
        <v>45572</v>
      </c>
      <c r="C697" s="796">
        <v>3.01</v>
      </c>
      <c r="H697" s="642">
        <f>+'BRL USD'!AU917</f>
        <v>5.4619999999999997</v>
      </c>
      <c r="I697" s="642">
        <f>+RBOB!AW917</f>
        <v>2.1537999999999999</v>
      </c>
      <c r="J697" s="618">
        <f t="shared" si="723"/>
        <v>1.9037999999999999</v>
      </c>
      <c r="K697" s="618">
        <f t="shared" si="724"/>
        <v>0.5029306536</v>
      </c>
      <c r="L697" s="618">
        <f t="shared" si="725"/>
        <v>2.3731233980227025E-2</v>
      </c>
      <c r="M697" s="619">
        <f t="shared" si="726"/>
        <v>0.52666188758022703</v>
      </c>
      <c r="N697" s="619">
        <f t="shared" si="727"/>
        <v>2.8766272299632001</v>
      </c>
      <c r="O697" s="619">
        <f t="shared" si="728"/>
        <v>-0.1333727700367997</v>
      </c>
      <c r="P697" s="641">
        <f t="shared" si="729"/>
        <v>4.4309890377674304</v>
      </c>
    </row>
    <row r="698" spans="2:16" ht="14.25">
      <c r="B698" s="95">
        <v>45573</v>
      </c>
      <c r="C698" s="796">
        <v>3.01</v>
      </c>
      <c r="H698" s="642">
        <f>+'BRL USD'!AU918</f>
        <v>5.5190999999999999</v>
      </c>
      <c r="I698" s="642">
        <f>+RBOB!AW918</f>
        <v>2.0680999999999998</v>
      </c>
      <c r="J698" s="618">
        <f t="shared" si="723"/>
        <v>1.8180999999999998</v>
      </c>
      <c r="K698" s="618">
        <f t="shared" si="724"/>
        <v>0.48029111320000001</v>
      </c>
      <c r="L698" s="618">
        <f t="shared" si="725"/>
        <v>2.3589172147632766E-2</v>
      </c>
      <c r="M698" s="619">
        <f t="shared" si="726"/>
        <v>0.50388028534763274</v>
      </c>
      <c r="N698" s="619">
        <f t="shared" si="727"/>
        <v>2.7809656828621199</v>
      </c>
      <c r="O698" s="619">
        <f t="shared" si="728"/>
        <v>-0.22903431713787992</v>
      </c>
      <c r="P698" s="641">
        <f t="shared" si="729"/>
        <v>7.609113526175415</v>
      </c>
    </row>
    <row r="699" spans="2:16" ht="14.25">
      <c r="B699" s="95">
        <v>45574</v>
      </c>
      <c r="C699" s="796">
        <v>3.01</v>
      </c>
      <c r="H699" s="642">
        <f>+'BRL USD'!AU919</f>
        <v>5.5731000000000002</v>
      </c>
      <c r="I699" s="642">
        <f>+RBOB!AW919</f>
        <v>2.0663999999999998</v>
      </c>
      <c r="J699" s="618">
        <f t="shared" si="723"/>
        <v>1.8163999999999998</v>
      </c>
      <c r="K699" s="618">
        <f t="shared" si="724"/>
        <v>0.47984202079999999</v>
      </c>
      <c r="L699" s="618">
        <f t="shared" si="725"/>
        <v>2.3457501211175107E-2</v>
      </c>
      <c r="M699" s="619">
        <f t="shared" si="726"/>
        <v>0.50329952201117512</v>
      </c>
      <c r="N699" s="619">
        <f t="shared" si="727"/>
        <v>2.8049385661204802</v>
      </c>
      <c r="O699" s="619">
        <f t="shared" si="728"/>
        <v>-0.20506143387951958</v>
      </c>
      <c r="P699" s="641">
        <f t="shared" si="729"/>
        <v>6.8126722219109537</v>
      </c>
    </row>
    <row r="700" spans="2:16" ht="14.25">
      <c r="B700" s="95">
        <v>45575</v>
      </c>
      <c r="C700" s="796">
        <v>3.01</v>
      </c>
      <c r="H700" s="642">
        <f>+'BRL USD'!AU920</f>
        <v>5.5812999999999997</v>
      </c>
      <c r="I700" s="642">
        <f>+RBOB!AW920</f>
        <v>2.1509</v>
      </c>
      <c r="J700" s="618">
        <f t="shared" ref="J700:J706" si="730">+I700-0.25</f>
        <v>1.9009</v>
      </c>
      <c r="K700" s="618">
        <f t="shared" ref="K700:K706" si="731">(+J700*$K$30)/1000</f>
        <v>0.50216455480000011</v>
      </c>
      <c r="L700" s="618">
        <f t="shared" ref="L700:L706" si="732">((75/H700)+10)/1000</f>
        <v>2.3437729561213337E-2</v>
      </c>
      <c r="M700" s="619">
        <f t="shared" ref="M700:M706" si="733">+K700+L700</f>
        <v>0.52560228436121348</v>
      </c>
      <c r="N700" s="619">
        <f t="shared" ref="N700:N706" si="734">+M700*H700</f>
        <v>2.9335440297052404</v>
      </c>
      <c r="O700" s="619">
        <f t="shared" ref="O700:O706" si="735">+N700-C700</f>
        <v>-7.6455970294759368E-2</v>
      </c>
      <c r="P700" s="641">
        <f t="shared" ref="P700:P706" si="736">(1-(+N700/C700))*100</f>
        <v>2.5400654582976578</v>
      </c>
    </row>
    <row r="701" spans="2:16" ht="14.25">
      <c r="B701" s="95">
        <v>45576</v>
      </c>
      <c r="C701" s="796">
        <v>3.01</v>
      </c>
      <c r="H701" s="642">
        <f>+'BRL USD'!AU921</f>
        <v>5.6257000000000001</v>
      </c>
      <c r="I701" s="642">
        <f>+RBOB!AW921</f>
        <v>2.1516000000000002</v>
      </c>
      <c r="J701" s="618">
        <f t="shared" si="730"/>
        <v>1.9016000000000002</v>
      </c>
      <c r="K701" s="618">
        <f t="shared" si="731"/>
        <v>0.50234947520000006</v>
      </c>
      <c r="L701" s="618">
        <f t="shared" si="732"/>
        <v>2.3331674280533978E-2</v>
      </c>
      <c r="M701" s="619">
        <f t="shared" si="733"/>
        <v>0.52568114948053402</v>
      </c>
      <c r="N701" s="619">
        <f t="shared" si="734"/>
        <v>2.9573244426326402</v>
      </c>
      <c r="O701" s="619">
        <f t="shared" si="735"/>
        <v>-5.2675557367359627E-2</v>
      </c>
      <c r="P701" s="641">
        <f t="shared" si="736"/>
        <v>1.7500185171880234</v>
      </c>
    </row>
    <row r="702" spans="2:16" ht="14.25">
      <c r="B702" s="95">
        <v>45579</v>
      </c>
      <c r="C702" s="796">
        <v>3.01</v>
      </c>
      <c r="H702" s="642">
        <f>+'BRL USD'!AU922</f>
        <v>5.6039000000000003</v>
      </c>
      <c r="I702" s="642">
        <f>+RBOB!AW922</f>
        <v>2.1086</v>
      </c>
      <c r="J702" s="618">
        <f t="shared" si="730"/>
        <v>1.8586</v>
      </c>
      <c r="K702" s="618">
        <f t="shared" si="731"/>
        <v>0.4909900792000001</v>
      </c>
      <c r="L702" s="618">
        <f t="shared" si="732"/>
        <v>2.3383536465675689E-2</v>
      </c>
      <c r="M702" s="619">
        <f t="shared" si="733"/>
        <v>0.51437361566567574</v>
      </c>
      <c r="N702" s="619">
        <f t="shared" si="734"/>
        <v>2.8824983048288804</v>
      </c>
      <c r="O702" s="619">
        <f t="shared" si="735"/>
        <v>-0.12750169517111942</v>
      </c>
      <c r="P702" s="641">
        <f t="shared" si="736"/>
        <v>4.2359367166484807</v>
      </c>
    </row>
    <row r="703" spans="2:16" ht="14.25">
      <c r="B703" s="95">
        <v>45580</v>
      </c>
      <c r="C703" s="796">
        <v>3.01</v>
      </c>
      <c r="H703" s="642">
        <f>+'BRL USD'!AU923</f>
        <v>5.6372</v>
      </c>
      <c r="I703" s="642">
        <f>+RBOB!AW923</f>
        <v>2.0377000000000001</v>
      </c>
      <c r="J703" s="618">
        <f t="shared" si="730"/>
        <v>1.7877000000000001</v>
      </c>
      <c r="K703" s="618">
        <f t="shared" si="731"/>
        <v>0.47226028440000006</v>
      </c>
      <c r="L703" s="618">
        <f t="shared" si="732"/>
        <v>2.3304477400127723E-2</v>
      </c>
      <c r="M703" s="619">
        <f t="shared" si="733"/>
        <v>0.49556476180012776</v>
      </c>
      <c r="N703" s="619">
        <f t="shared" si="734"/>
        <v>2.7935976752196803</v>
      </c>
      <c r="O703" s="619">
        <f t="shared" si="735"/>
        <v>-0.21640232478031951</v>
      </c>
      <c r="P703" s="641">
        <f t="shared" si="736"/>
        <v>7.1894460059906855</v>
      </c>
    </row>
    <row r="704" spans="2:16" ht="14.25">
      <c r="B704" s="95">
        <v>45581</v>
      </c>
      <c r="C704" s="796">
        <v>3.01</v>
      </c>
      <c r="H704" s="642">
        <f>+'BRL USD'!AU924</f>
        <v>5.6742999999999997</v>
      </c>
      <c r="I704" s="642">
        <f>+RBOB!AW924</f>
        <v>2.0402999999999998</v>
      </c>
      <c r="J704" s="618">
        <f t="shared" si="730"/>
        <v>1.7902999999999998</v>
      </c>
      <c r="K704" s="618">
        <f t="shared" si="731"/>
        <v>0.47294713159999996</v>
      </c>
      <c r="L704" s="618">
        <f t="shared" si="732"/>
        <v>2.3217489381950195E-2</v>
      </c>
      <c r="M704" s="619">
        <f t="shared" si="733"/>
        <v>0.49616462098195013</v>
      </c>
      <c r="N704" s="619">
        <f t="shared" si="734"/>
        <v>2.8153869088378793</v>
      </c>
      <c r="O704" s="619">
        <f t="shared" si="735"/>
        <v>-0.19461309116212044</v>
      </c>
      <c r="P704" s="641">
        <f t="shared" si="736"/>
        <v>6.4655512013993555</v>
      </c>
    </row>
    <row r="705" spans="2:16" ht="14.25">
      <c r="B705" s="95">
        <v>45582</v>
      </c>
      <c r="C705" s="796">
        <v>3.01</v>
      </c>
      <c r="H705" s="642">
        <f>+'BRL USD'!AU925</f>
        <v>5.6752000000000002</v>
      </c>
      <c r="I705" s="642">
        <f>+RBOB!AW925</f>
        <v>2.0468000000000002</v>
      </c>
      <c r="J705" s="618">
        <f t="shared" si="730"/>
        <v>1.7968000000000002</v>
      </c>
      <c r="K705" s="618">
        <f t="shared" si="731"/>
        <v>0.47466424960000014</v>
      </c>
      <c r="L705" s="618">
        <f t="shared" si="732"/>
        <v>2.3215393290104313E-2</v>
      </c>
      <c r="M705" s="619">
        <f t="shared" si="733"/>
        <v>0.49787964289010445</v>
      </c>
      <c r="N705" s="619">
        <f t="shared" si="734"/>
        <v>2.8255665493299209</v>
      </c>
      <c r="O705" s="619">
        <f t="shared" si="735"/>
        <v>-0.18443345067007888</v>
      </c>
      <c r="P705" s="641">
        <f t="shared" si="736"/>
        <v>6.1273571651188963</v>
      </c>
    </row>
    <row r="706" spans="2:16" ht="14.25">
      <c r="B706" s="95">
        <v>45583</v>
      </c>
      <c r="C706" s="796">
        <v>3.01</v>
      </c>
      <c r="H706" s="642">
        <f>+'BRL USD'!AU926</f>
        <v>5.6665999999999999</v>
      </c>
      <c r="I706" s="642">
        <f>+RBOB!AW926</f>
        <v>2.0019999999999998</v>
      </c>
      <c r="J706" s="618">
        <f t="shared" si="730"/>
        <v>1.7519999999999998</v>
      </c>
      <c r="K706" s="618">
        <f t="shared" si="731"/>
        <v>0.46282934399999998</v>
      </c>
      <c r="L706" s="618">
        <f t="shared" si="732"/>
        <v>2.3235449828821517E-2</v>
      </c>
      <c r="M706" s="619">
        <f t="shared" si="733"/>
        <v>0.48606479382882151</v>
      </c>
      <c r="N706" s="619">
        <f t="shared" si="734"/>
        <v>2.7543347607104001</v>
      </c>
      <c r="O706" s="619">
        <f t="shared" si="735"/>
        <v>-0.25566523928959972</v>
      </c>
      <c r="P706" s="641">
        <f t="shared" si="736"/>
        <v>8.4938617704185972</v>
      </c>
    </row>
    <row r="707" spans="2:16" ht="14.25">
      <c r="B707" s="95">
        <v>45586</v>
      </c>
      <c r="C707" s="796">
        <v>3.01</v>
      </c>
      <c r="H707" s="642">
        <f>+'BRL USD'!AU927</f>
        <v>5.7061999999999999</v>
      </c>
      <c r="I707" s="642">
        <f>+RBOB!AW927</f>
        <v>2.0146999999999999</v>
      </c>
      <c r="J707" s="618">
        <f t="shared" ref="J707" si="737">+I707-0.25</f>
        <v>1.7646999999999999</v>
      </c>
      <c r="K707" s="618">
        <f t="shared" ref="K707" si="738">(+J707*$K$30)/1000</f>
        <v>0.46618432840000001</v>
      </c>
      <c r="L707" s="618">
        <f t="shared" ref="L707" si="739">((75/H707)+10)/1000</f>
        <v>2.3143598191440885E-2</v>
      </c>
      <c r="M707" s="619">
        <f t="shared" ref="M707" si="740">+K707+L707</f>
        <v>0.48932792659144092</v>
      </c>
      <c r="N707" s="619">
        <f t="shared" ref="N707" si="741">+M707*H707</f>
        <v>2.7922030147160801</v>
      </c>
      <c r="O707" s="619">
        <f t="shared" ref="O707" si="742">+N707-C707</f>
        <v>-0.21779698528391966</v>
      </c>
      <c r="P707" s="641">
        <f t="shared" ref="P707" si="743">(1-(+N707/C707))*100</f>
        <v>7.2357802419906854</v>
      </c>
    </row>
    <row r="708" spans="2:16" ht="14.25">
      <c r="B708" s="95">
        <v>45587</v>
      </c>
      <c r="C708" s="796">
        <v>3.01</v>
      </c>
      <c r="H708" s="642">
        <f>+'BRL USD'!AU928</f>
        <v>5.6951999999999998</v>
      </c>
      <c r="I708" s="642">
        <f>+RBOB!AW928</f>
        <v>2.0714999999999999</v>
      </c>
      <c r="J708" s="618">
        <f t="shared" ref="J708" si="744">+I708-0.25</f>
        <v>1.8214999999999999</v>
      </c>
      <c r="K708" s="618">
        <f t="shared" ref="K708" si="745">(+J708*$K$30)/1000</f>
        <v>0.48118929799999999</v>
      </c>
      <c r="L708" s="618">
        <f t="shared" ref="L708" si="746">((75/H708)+10)/1000</f>
        <v>2.3168984407922463E-2</v>
      </c>
      <c r="M708" s="619">
        <f t="shared" ref="M708" si="747">+K708+L708</f>
        <v>0.50435828240792246</v>
      </c>
      <c r="N708" s="619">
        <f t="shared" ref="N708" si="748">+M708*H708</f>
        <v>2.8724212899696</v>
      </c>
      <c r="O708" s="619">
        <f t="shared" ref="O708" si="749">+N708-C708</f>
        <v>-0.13757871003039979</v>
      </c>
      <c r="P708" s="641">
        <f t="shared" ref="P708" si="750">(1-(+N708/C708))*100</f>
        <v>4.5707212634684353</v>
      </c>
    </row>
    <row r="709" spans="2:16" ht="14.25">
      <c r="B709" s="95">
        <v>45588</v>
      </c>
      <c r="C709" s="796">
        <v>3.01</v>
      </c>
      <c r="H709" s="642">
        <f>+'BRL USD'!AU929</f>
        <v>5.7142999999999997</v>
      </c>
      <c r="I709" s="642">
        <f>+RBOB!AW929</f>
        <v>2.0413999999999999</v>
      </c>
      <c r="J709" s="618">
        <f t="shared" ref="J709" si="751">+I709-0.25</f>
        <v>1.7913999999999999</v>
      </c>
      <c r="K709" s="618">
        <f t="shared" ref="K709" si="752">(+J709*$K$30)/1000</f>
        <v>0.47323772080000004</v>
      </c>
      <c r="L709" s="618">
        <f t="shared" ref="L709" si="753">((75/H709)+10)/1000</f>
        <v>2.312496718758203E-2</v>
      </c>
      <c r="M709" s="619">
        <f t="shared" ref="M709" si="754">+K709+L709</f>
        <v>0.4963626879875821</v>
      </c>
      <c r="N709" s="619">
        <f t="shared" ref="N709" si="755">+M709*H709</f>
        <v>2.8363653079674402</v>
      </c>
      <c r="O709" s="619">
        <f t="shared" ref="O709" si="756">+N709-C709</f>
        <v>-0.17363469203255955</v>
      </c>
      <c r="P709" s="641">
        <f t="shared" ref="P709" si="757">(1-(+N709/C709))*100</f>
        <v>5.7685944196863677</v>
      </c>
    </row>
    <row r="710" spans="2:16" ht="14.25">
      <c r="B710" s="95">
        <v>45589</v>
      </c>
      <c r="C710" s="796">
        <v>3.01</v>
      </c>
      <c r="H710" s="642">
        <f>+'BRL USD'!AU930</f>
        <v>5.7081</v>
      </c>
      <c r="I710" s="642">
        <f>+RBOB!AW930</f>
        <v>2.0276999999999998</v>
      </c>
      <c r="J710" s="618">
        <f t="shared" ref="J710:J711" si="758">+I710-0.25</f>
        <v>1.7776999999999998</v>
      </c>
      <c r="K710" s="618">
        <f t="shared" ref="K710:K711" si="759">(+J710*$K$30)/1000</f>
        <v>0.46961856440000005</v>
      </c>
      <c r="L710" s="618">
        <f t="shared" ref="L710:L711" si="760">((75/H710)+10)/1000</f>
        <v>2.3139223209123878E-2</v>
      </c>
      <c r="M710" s="619">
        <f t="shared" ref="M710:M711" si="761">+K710+L710</f>
        <v>0.49275778760912392</v>
      </c>
      <c r="N710" s="619">
        <f t="shared" ref="N710:N711" si="762">+M710*H710</f>
        <v>2.8127107274516403</v>
      </c>
      <c r="O710" s="619">
        <f t="shared" ref="O710:O711" si="763">+N710-C710</f>
        <v>-0.19728927254835948</v>
      </c>
      <c r="P710" s="641">
        <f t="shared" ref="P710:P711" si="764">(1-(+N710/C710))*100</f>
        <v>6.5544608820052979</v>
      </c>
    </row>
    <row r="711" spans="2:16" ht="14.25">
      <c r="B711" s="95">
        <v>45590</v>
      </c>
      <c r="C711" s="796">
        <v>3.01</v>
      </c>
      <c r="H711" s="642">
        <f>+'BRL USD'!AU931</f>
        <v>5.6962999999999999</v>
      </c>
      <c r="I711" s="642">
        <f>+RBOB!AW931</f>
        <v>2.0785</v>
      </c>
      <c r="J711" s="618">
        <f t="shared" si="758"/>
        <v>1.8285</v>
      </c>
      <c r="K711" s="618">
        <f t="shared" si="759"/>
        <v>0.48303850200000004</v>
      </c>
      <c r="L711" s="618">
        <f t="shared" si="760"/>
        <v>2.3166441374225376E-2</v>
      </c>
      <c r="M711" s="619">
        <f t="shared" si="761"/>
        <v>0.50620494337422539</v>
      </c>
      <c r="N711" s="619">
        <f t="shared" si="762"/>
        <v>2.8834952189426</v>
      </c>
      <c r="O711" s="619">
        <f t="shared" si="763"/>
        <v>-0.12650478105739982</v>
      </c>
      <c r="P711" s="641">
        <f t="shared" si="764"/>
        <v>4.2028166464252443</v>
      </c>
    </row>
    <row r="712" spans="2:16" ht="14.25">
      <c r="B712" s="95">
        <v>45593</v>
      </c>
      <c r="C712" s="796">
        <v>3.01</v>
      </c>
      <c r="H712" s="642">
        <f>+'BRL USD'!AU932</f>
        <v>5.6981999999999999</v>
      </c>
      <c r="I712" s="642">
        <f>+RBOB!AW932</f>
        <v>1.9663999999999999</v>
      </c>
      <c r="J712" s="618">
        <f t="shared" ref="J712:J716" si="765">+I712-0.25</f>
        <v>1.7163999999999999</v>
      </c>
      <c r="K712" s="618">
        <f t="shared" ref="K712:K716" si="766">(+J712*$K$30)/1000</f>
        <v>0.45342482080000002</v>
      </c>
      <c r="L712" s="618">
        <f t="shared" ref="L712:L716" si="767">((75/H712)+10)/1000</f>
        <v>2.3162051174054964E-2</v>
      </c>
      <c r="M712" s="619">
        <f t="shared" ref="M712:M716" si="768">+K712+L712</f>
        <v>0.47658687197405497</v>
      </c>
      <c r="N712" s="619">
        <f t="shared" ref="N712:N716" si="769">+M712*H712</f>
        <v>2.7156873138825599</v>
      </c>
      <c r="O712" s="619">
        <f t="shared" ref="O712:O716" si="770">+N712-C712</f>
        <v>-0.29431268611743988</v>
      </c>
      <c r="P712" s="641">
        <f t="shared" ref="P712:P716" si="771">(1-(+N712/C712))*100</f>
        <v>9.7778301035694284</v>
      </c>
    </row>
    <row r="713" spans="2:16" ht="14.25">
      <c r="B713" s="95">
        <v>45594</v>
      </c>
      <c r="C713" s="796">
        <v>3.01</v>
      </c>
      <c r="H713" s="642">
        <f>+'BRL USD'!AU933</f>
        <v>5.37134</v>
      </c>
      <c r="I713" s="642">
        <f>+RBOB!AW933</f>
        <v>1.9518</v>
      </c>
      <c r="J713" s="618">
        <f t="shared" si="765"/>
        <v>1.7018</v>
      </c>
      <c r="K713" s="618">
        <f t="shared" si="766"/>
        <v>0.44956790960000004</v>
      </c>
      <c r="L713" s="618">
        <f t="shared" si="767"/>
        <v>2.3962996198341569E-2</v>
      </c>
      <c r="M713" s="619">
        <f t="shared" si="768"/>
        <v>0.47353090579834162</v>
      </c>
      <c r="N713" s="619">
        <f t="shared" si="769"/>
        <v>2.5434954955508644</v>
      </c>
      <c r="O713" s="619">
        <f t="shared" si="770"/>
        <v>-0.46650450444913538</v>
      </c>
      <c r="P713" s="641">
        <f t="shared" si="771"/>
        <v>15.498488519904829</v>
      </c>
    </row>
    <row r="714" spans="2:16" ht="14.25">
      <c r="B714" s="95">
        <v>45595</v>
      </c>
      <c r="C714" s="796">
        <v>3.01</v>
      </c>
      <c r="H714" s="642">
        <f>+'BRL USD'!AU934</f>
        <v>5.7794999999999996</v>
      </c>
      <c r="I714" s="642">
        <f>+RBOB!AW934</f>
        <v>1.9957</v>
      </c>
      <c r="J714" s="618">
        <f t="shared" si="765"/>
        <v>1.7457</v>
      </c>
      <c r="K714" s="618">
        <f t="shared" si="766"/>
        <v>0.46116506040000005</v>
      </c>
      <c r="L714" s="618">
        <f t="shared" si="767"/>
        <v>2.2976901116013498E-2</v>
      </c>
      <c r="M714" s="619">
        <f t="shared" si="768"/>
        <v>0.48414196151601352</v>
      </c>
      <c r="N714" s="619">
        <f t="shared" si="769"/>
        <v>2.7980984665817998</v>
      </c>
      <c r="O714" s="619">
        <f t="shared" si="770"/>
        <v>-0.21190153341819995</v>
      </c>
      <c r="P714" s="641">
        <f t="shared" si="771"/>
        <v>7.0399180537607968</v>
      </c>
    </row>
    <row r="715" spans="2:16" ht="14.25">
      <c r="B715" s="95">
        <v>45596</v>
      </c>
      <c r="C715" s="796">
        <v>3.01</v>
      </c>
      <c r="H715" s="642">
        <f>+'BRL USD'!AU935</f>
        <v>5.7773000000000003</v>
      </c>
      <c r="I715" s="642">
        <f>+RBOB!AW935</f>
        <v>2.0034999999999998</v>
      </c>
      <c r="J715" s="618">
        <f t="shared" si="765"/>
        <v>1.7534999999999998</v>
      </c>
      <c r="K715" s="618">
        <f t="shared" si="766"/>
        <v>0.46322560199999996</v>
      </c>
      <c r="L715" s="618">
        <f t="shared" si="767"/>
        <v>2.2981842729302614E-2</v>
      </c>
      <c r="M715" s="619">
        <f t="shared" si="768"/>
        <v>0.48620744472930255</v>
      </c>
      <c r="N715" s="619">
        <f t="shared" si="769"/>
        <v>2.8089662704345999</v>
      </c>
      <c r="O715" s="619">
        <f t="shared" si="770"/>
        <v>-0.20103372956539989</v>
      </c>
      <c r="P715" s="641">
        <f t="shared" si="771"/>
        <v>6.6788614473554775</v>
      </c>
    </row>
    <row r="716" spans="2:16" ht="14.25">
      <c r="B716" s="95">
        <v>45597</v>
      </c>
      <c r="C716" s="796">
        <v>3.01</v>
      </c>
      <c r="H716" s="642">
        <f>+'BRL USD'!AV936</f>
        <v>5.7780088981337032</v>
      </c>
      <c r="I716" s="642">
        <f>+RBOB!AX936</f>
        <v>1.9664999999999999</v>
      </c>
      <c r="J716" s="618">
        <f t="shared" si="765"/>
        <v>1.7164999999999999</v>
      </c>
      <c r="K716" s="618">
        <f t="shared" si="766"/>
        <v>0.45345123800000003</v>
      </c>
      <c r="L716" s="618">
        <f t="shared" si="767"/>
        <v>2.2980249999999997E-2</v>
      </c>
      <c r="M716" s="619">
        <f t="shared" si="768"/>
        <v>0.47643148800000001</v>
      </c>
      <c r="N716" s="619">
        <f t="shared" si="769"/>
        <v>2.7528253770150806</v>
      </c>
      <c r="O716" s="619">
        <f t="shared" si="770"/>
        <v>-0.25717462298491922</v>
      </c>
      <c r="P716" s="641">
        <f t="shared" si="771"/>
        <v>8.5440074081368564</v>
      </c>
    </row>
    <row r="717" spans="2:16" ht="14.25">
      <c r="B717" s="95">
        <v>45600</v>
      </c>
      <c r="C717" s="796">
        <v>3.01</v>
      </c>
      <c r="H717" s="642">
        <f>+'BRL USD'!AV937</f>
        <v>5.7892000000000001</v>
      </c>
      <c r="I717" s="642">
        <f>+RBOB!AX937</f>
        <v>2.0192000000000001</v>
      </c>
      <c r="J717" s="618">
        <f t="shared" ref="J717" si="772">+I717-0.25</f>
        <v>1.7692000000000001</v>
      </c>
      <c r="K717" s="618">
        <f t="shared" ref="K717" si="773">(+J717*$K$30)/1000</f>
        <v>0.46737310240000007</v>
      </c>
      <c r="L717" s="618">
        <f t="shared" ref="L717" si="774">((75/H717)+10)/1000</f>
        <v>2.2955157880190698E-2</v>
      </c>
      <c r="M717" s="619">
        <f t="shared" ref="M717" si="775">+K717+L717</f>
        <v>0.49032826028019078</v>
      </c>
      <c r="N717" s="619">
        <f t="shared" ref="N717" si="776">+M717*H717</f>
        <v>2.8386083644140805</v>
      </c>
      <c r="O717" s="619">
        <f t="shared" ref="O717" si="777">+N717-C717</f>
        <v>-0.1713916355859193</v>
      </c>
      <c r="P717" s="641">
        <f t="shared" ref="P717" si="778">(1-(+N717/C717))*100</f>
        <v>5.69407427195745</v>
      </c>
    </row>
    <row r="718" spans="2:16" ht="14.25">
      <c r="B718" s="95">
        <v>45601</v>
      </c>
      <c r="C718" s="796">
        <v>3.01</v>
      </c>
      <c r="H718" s="642">
        <f>+'BRL USD'!AV938</f>
        <v>5.7839999999999998</v>
      </c>
      <c r="I718" s="642">
        <f>+RBOB!AX938</f>
        <v>2.0446</v>
      </c>
      <c r="J718" s="618">
        <f t="shared" ref="J718:J721" si="779">+I718-0.25</f>
        <v>1.7946</v>
      </c>
      <c r="K718" s="618">
        <f t="shared" ref="K718:K721" si="780">(+J718*$K$30)/1000</f>
        <v>0.47408307120000004</v>
      </c>
      <c r="L718" s="618">
        <f t="shared" ref="L718:L721" si="781">((75/H718)+10)/1000</f>
        <v>2.2966804979253113E-2</v>
      </c>
      <c r="M718" s="619">
        <f t="shared" ref="M718:M721" si="782">+K718+L718</f>
        <v>0.49704987617925317</v>
      </c>
      <c r="N718" s="619">
        <f t="shared" ref="N718:N721" si="783">+M718*H718</f>
        <v>2.8749364838208002</v>
      </c>
      <c r="O718" s="619">
        <f t="shared" ref="O718:O721" si="784">+N718-C718</f>
        <v>-0.13506351617919954</v>
      </c>
      <c r="P718" s="641">
        <f t="shared" ref="P718:P721" si="785">(1-(+N718/C718))*100</f>
        <v>4.4871600059534718</v>
      </c>
    </row>
    <row r="719" spans="2:16" ht="14.25">
      <c r="B719" s="95">
        <v>45602</v>
      </c>
      <c r="C719" s="796">
        <v>3.01</v>
      </c>
      <c r="H719" s="642">
        <f>+'BRL USD'!AV939</f>
        <v>5.7641999999999998</v>
      </c>
      <c r="I719" s="642">
        <f>+RBOB!AX939</f>
        <v>2.0354000000000001</v>
      </c>
      <c r="J719" s="618">
        <f t="shared" si="779"/>
        <v>1.7854000000000001</v>
      </c>
      <c r="K719" s="618">
        <f t="shared" si="780"/>
        <v>0.47165268880000005</v>
      </c>
      <c r="L719" s="618">
        <f t="shared" si="781"/>
        <v>2.3011345893619237E-2</v>
      </c>
      <c r="M719" s="619">
        <f t="shared" si="782"/>
        <v>0.4946640346936193</v>
      </c>
      <c r="N719" s="619">
        <f t="shared" si="783"/>
        <v>2.8513424287809603</v>
      </c>
      <c r="O719" s="619">
        <f t="shared" si="784"/>
        <v>-0.15865757121903945</v>
      </c>
      <c r="P719" s="641">
        <f t="shared" si="785"/>
        <v>5.2710156551175942</v>
      </c>
    </row>
    <row r="720" spans="2:16" ht="14.25">
      <c r="B720" s="95">
        <v>45603</v>
      </c>
      <c r="C720" s="796">
        <v>3.01</v>
      </c>
      <c r="H720" s="642">
        <f>+'BRL USD'!AV940</f>
        <v>5.6618000000000004</v>
      </c>
      <c r="I720" s="642">
        <f>+RBOB!AX940</f>
        <v>2.0535999999999999</v>
      </c>
      <c r="J720" s="618">
        <f t="shared" si="779"/>
        <v>1.8035999999999999</v>
      </c>
      <c r="K720" s="618">
        <f t="shared" si="780"/>
        <v>0.47646061919999999</v>
      </c>
      <c r="L720" s="618">
        <f t="shared" si="781"/>
        <v>2.3246670670104913E-2</v>
      </c>
      <c r="M720" s="619">
        <f t="shared" si="782"/>
        <v>0.49970728987010493</v>
      </c>
      <c r="N720" s="619">
        <f t="shared" si="783"/>
        <v>2.8292427337865602</v>
      </c>
      <c r="O720" s="619">
        <f t="shared" si="784"/>
        <v>-0.18075726621343957</v>
      </c>
      <c r="P720" s="641">
        <f t="shared" si="785"/>
        <v>6.0052247911441707</v>
      </c>
    </row>
    <row r="721" spans="2:16" ht="14.25">
      <c r="B721" s="95">
        <v>45604</v>
      </c>
      <c r="C721" s="796">
        <v>3.01</v>
      </c>
      <c r="H721" s="642">
        <f>+'BRL USD'!AV941</f>
        <v>5.7641999999999998</v>
      </c>
      <c r="I721" s="642">
        <f>+RBOB!AX941</f>
        <v>2.0125000000000002</v>
      </c>
      <c r="J721" s="618">
        <f t="shared" si="779"/>
        <v>1.7625000000000002</v>
      </c>
      <c r="K721" s="618">
        <f t="shared" si="780"/>
        <v>0.46560315000000008</v>
      </c>
      <c r="L721" s="618">
        <f t="shared" si="781"/>
        <v>2.3011345893619237E-2</v>
      </c>
      <c r="M721" s="619">
        <f t="shared" si="782"/>
        <v>0.48861449589361933</v>
      </c>
      <c r="N721" s="619">
        <f t="shared" si="783"/>
        <v>2.8164716772300005</v>
      </c>
      <c r="O721" s="619">
        <f t="shared" si="784"/>
        <v>-0.19352832276999932</v>
      </c>
      <c r="P721" s="641">
        <f t="shared" si="785"/>
        <v>6.4295123843853608</v>
      </c>
    </row>
    <row r="722" spans="2:16" ht="14.25">
      <c r="B722" s="95">
        <v>45607</v>
      </c>
      <c r="C722" s="796">
        <v>3.01</v>
      </c>
      <c r="H722" s="642">
        <f>+'BRL USD'!AV942</f>
        <v>5.7973999999999997</v>
      </c>
      <c r="I722" s="642">
        <f>+RBOB!AX942</f>
        <v>1.9570000000000001</v>
      </c>
      <c r="J722" s="618">
        <f t="shared" ref="J722:J726" si="786">+I722-0.25</f>
        <v>1.7070000000000001</v>
      </c>
      <c r="K722" s="618">
        <f t="shared" ref="K722:K726" si="787">(+J722*$K$30)/1000</f>
        <v>0.45094160400000005</v>
      </c>
      <c r="L722" s="618">
        <f t="shared" ref="L722:L726" si="788">((75/H722)+10)/1000</f>
        <v>2.2936833753061721E-2</v>
      </c>
      <c r="M722" s="619">
        <f t="shared" ref="M722:M726" si="789">+K722+L722</f>
        <v>0.47387843775306177</v>
      </c>
      <c r="N722" s="619">
        <f t="shared" ref="N722:N726" si="790">+M722*H722</f>
        <v>2.7472628550296001</v>
      </c>
      <c r="O722" s="619">
        <f t="shared" ref="O722:O726" si="791">+N722-C722</f>
        <v>-0.26273714497039968</v>
      </c>
      <c r="P722" s="641">
        <f t="shared" ref="P722:P726" si="792">(1-(+N722/C722))*100</f>
        <v>8.7288088030033073</v>
      </c>
    </row>
    <row r="723" spans="2:16" ht="14.25">
      <c r="B723" s="95">
        <v>45608</v>
      </c>
      <c r="C723" s="796">
        <v>3.01</v>
      </c>
      <c r="H723" s="642">
        <f>+'BRL USD'!AV943</f>
        <v>5.7687999999999997</v>
      </c>
      <c r="I723" s="642">
        <f>+RBOB!AX943</f>
        <v>1.9642999999999999</v>
      </c>
      <c r="J723" s="618">
        <f t="shared" si="786"/>
        <v>1.7142999999999999</v>
      </c>
      <c r="K723" s="618">
        <f t="shared" si="787"/>
        <v>0.45287005960000004</v>
      </c>
      <c r="L723" s="618">
        <f t="shared" si="788"/>
        <v>2.3000970739148523E-2</v>
      </c>
      <c r="M723" s="619">
        <f t="shared" si="789"/>
        <v>0.47587103033914857</v>
      </c>
      <c r="N723" s="619">
        <f t="shared" si="790"/>
        <v>2.7452047998204803</v>
      </c>
      <c r="O723" s="619">
        <f t="shared" si="791"/>
        <v>-0.26479520017951952</v>
      </c>
      <c r="P723" s="641">
        <f t="shared" si="792"/>
        <v>8.7971827302165906</v>
      </c>
    </row>
    <row r="724" spans="2:16" ht="14.25">
      <c r="B724" s="95">
        <v>45609</v>
      </c>
      <c r="C724" s="796">
        <v>3.01</v>
      </c>
      <c r="H724" s="642">
        <f>+'BRL USD'!AV944</f>
        <v>5.7706999999999997</v>
      </c>
      <c r="I724" s="642">
        <f>+RBOB!AX944</f>
        <v>1.9651000000000001</v>
      </c>
      <c r="J724" s="618">
        <f t="shared" si="786"/>
        <v>1.7151000000000001</v>
      </c>
      <c r="K724" s="618">
        <f t="shared" si="787"/>
        <v>0.45308139720000007</v>
      </c>
      <c r="L724" s="618">
        <f t="shared" si="788"/>
        <v>2.299669017623512E-2</v>
      </c>
      <c r="M724" s="619">
        <f t="shared" si="789"/>
        <v>0.47607808737623519</v>
      </c>
      <c r="N724" s="619">
        <f t="shared" si="790"/>
        <v>2.7473038188220404</v>
      </c>
      <c r="O724" s="619">
        <f t="shared" si="791"/>
        <v>-0.26269618117795934</v>
      </c>
      <c r="P724" s="641">
        <f t="shared" si="792"/>
        <v>8.7274478796664283</v>
      </c>
    </row>
    <row r="725" spans="2:16" ht="14.25">
      <c r="B725" s="95">
        <v>45610</v>
      </c>
      <c r="C725" s="796">
        <v>3.01</v>
      </c>
      <c r="H725" s="642">
        <f>+'BRL USD'!AV945</f>
        <v>5.7878999999999996</v>
      </c>
      <c r="I725" s="642">
        <f>+RBOB!AX945</f>
        <v>1.9817</v>
      </c>
      <c r="J725" s="618">
        <f t="shared" si="786"/>
        <v>1.7317</v>
      </c>
      <c r="K725" s="618">
        <f t="shared" si="787"/>
        <v>0.45746665240000006</v>
      </c>
      <c r="L725" s="618">
        <f t="shared" si="788"/>
        <v>2.295806769294563E-2</v>
      </c>
      <c r="M725" s="619">
        <f t="shared" si="789"/>
        <v>0.48042472009294568</v>
      </c>
      <c r="N725" s="619">
        <f t="shared" si="790"/>
        <v>2.7806502374259603</v>
      </c>
      <c r="O725" s="619">
        <f t="shared" si="791"/>
        <v>-0.2293497625740395</v>
      </c>
      <c r="P725" s="641">
        <f t="shared" si="792"/>
        <v>7.6195934409979955</v>
      </c>
    </row>
    <row r="726" spans="2:16" ht="14.25">
      <c r="B726" s="103">
        <v>45611</v>
      </c>
      <c r="C726" s="796">
        <v>3.01</v>
      </c>
      <c r="H726" s="642">
        <f>+'BRL USD'!AV946</f>
        <v>5.7878999999999996</v>
      </c>
      <c r="I726" s="642">
        <f>+RBOB!AX946</f>
        <v>1.9493</v>
      </c>
      <c r="J726" s="618">
        <f t="shared" si="786"/>
        <v>1.6993</v>
      </c>
      <c r="K726" s="618">
        <f t="shared" si="787"/>
        <v>0.44890747960000005</v>
      </c>
      <c r="L726" s="618">
        <f t="shared" si="788"/>
        <v>2.295806769294563E-2</v>
      </c>
      <c r="M726" s="619">
        <f t="shared" si="789"/>
        <v>0.47186554729294566</v>
      </c>
      <c r="N726" s="619">
        <f t="shared" si="790"/>
        <v>2.73111060117684</v>
      </c>
      <c r="O726" s="619">
        <f t="shared" si="791"/>
        <v>-0.27888939882315977</v>
      </c>
      <c r="P726" s="678">
        <f t="shared" si="792"/>
        <v>9.2654285323308887</v>
      </c>
    </row>
    <row r="727" spans="2:16" ht="14.25">
      <c r="B727" s="95">
        <v>45614</v>
      </c>
      <c r="C727" s="796">
        <v>3.01</v>
      </c>
      <c r="H727" s="642">
        <f>+'BRL USD'!AV947</f>
        <v>5.7596999999999996</v>
      </c>
      <c r="I727" s="642">
        <f>+RBOB!AX947</f>
        <v>2.0183</v>
      </c>
      <c r="J727" s="618">
        <f t="shared" ref="J727:J733" si="793">+I727-0.25</f>
        <v>1.7683</v>
      </c>
      <c r="K727" s="618">
        <f t="shared" ref="K727:K733" si="794">(+J727*$K$30)/1000</f>
        <v>0.46713534760000003</v>
      </c>
      <c r="L727" s="618">
        <f t="shared" ref="L727:L733" si="795">((75/H727)+10)/1000</f>
        <v>2.3021511537059221E-2</v>
      </c>
      <c r="M727" s="619">
        <f t="shared" ref="M727:M733" si="796">+K727+L727</f>
        <v>0.49015685913705925</v>
      </c>
      <c r="N727" s="619">
        <f t="shared" ref="N727:N733" si="797">+M727*H727</f>
        <v>2.82315646157172</v>
      </c>
      <c r="O727" s="619">
        <f t="shared" ref="O727:O733" si="798">+N727-C727</f>
        <v>-0.18684353842827983</v>
      </c>
      <c r="P727" s="641">
        <f t="shared" ref="P727:P733" si="799">(1-(+N727/C727))*100</f>
        <v>6.2074265258564747</v>
      </c>
    </row>
    <row r="728" spans="2:16" ht="14.25">
      <c r="B728" s="95">
        <v>45615</v>
      </c>
      <c r="C728" s="796">
        <v>3.01</v>
      </c>
      <c r="H728" s="642">
        <f>+'BRL USD'!AV948</f>
        <v>5.7736999999999998</v>
      </c>
      <c r="I728" s="642">
        <f>+RBOB!AX948</f>
        <v>2.0377000000000001</v>
      </c>
      <c r="J728" s="618">
        <f t="shared" si="793"/>
        <v>1.7877000000000001</v>
      </c>
      <c r="K728" s="618">
        <f t="shared" si="794"/>
        <v>0.47226028440000006</v>
      </c>
      <c r="L728" s="618">
        <f t="shared" si="795"/>
        <v>2.2989937128704299E-2</v>
      </c>
      <c r="M728" s="619">
        <f t="shared" si="796"/>
        <v>0.49525022152870435</v>
      </c>
      <c r="N728" s="619">
        <f t="shared" si="797"/>
        <v>2.8594262040402803</v>
      </c>
      <c r="O728" s="619">
        <f t="shared" si="798"/>
        <v>-0.15057379595971954</v>
      </c>
      <c r="P728" s="641">
        <f t="shared" si="799"/>
        <v>5.0024516930139429</v>
      </c>
    </row>
    <row r="729" spans="2:16" ht="14.25">
      <c r="B729" s="95">
        <v>45616</v>
      </c>
      <c r="C729" s="796">
        <v>3.01</v>
      </c>
      <c r="H729" s="642">
        <f>+'BRL USD'!AV949</f>
        <v>5.7736999999999998</v>
      </c>
      <c r="I729" s="642">
        <f>+RBOB!AX949</f>
        <v>2.0457999999999998</v>
      </c>
      <c r="J729" s="618">
        <f t="shared" si="793"/>
        <v>1.7957999999999998</v>
      </c>
      <c r="K729" s="618">
        <f t="shared" si="794"/>
        <v>0.47440007760000003</v>
      </c>
      <c r="L729" s="618">
        <f t="shared" si="795"/>
        <v>2.2989937128704299E-2</v>
      </c>
      <c r="M729" s="619">
        <f t="shared" si="796"/>
        <v>0.49739001472870431</v>
      </c>
      <c r="N729" s="619">
        <f t="shared" si="797"/>
        <v>2.8717807280391199</v>
      </c>
      <c r="O729" s="619">
        <f t="shared" si="798"/>
        <v>-0.13821927196087991</v>
      </c>
      <c r="P729" s="641">
        <f t="shared" si="799"/>
        <v>4.592002390726913</v>
      </c>
    </row>
    <row r="730" spans="2:16" ht="14.25">
      <c r="B730" s="95">
        <v>45617</v>
      </c>
      <c r="C730" s="796">
        <v>3.01</v>
      </c>
      <c r="H730" s="642">
        <f>+'BRL USD'!AV950</f>
        <v>5.8167</v>
      </c>
      <c r="I730" s="642">
        <f>+RBOB!AX950</f>
        <v>2.0594000000000001</v>
      </c>
      <c r="J730" s="618">
        <f t="shared" si="793"/>
        <v>1.8094000000000001</v>
      </c>
      <c r="K730" s="618">
        <f t="shared" si="794"/>
        <v>0.47799281680000005</v>
      </c>
      <c r="L730" s="618">
        <f t="shared" si="795"/>
        <v>2.2893908917427406E-2</v>
      </c>
      <c r="M730" s="619">
        <f t="shared" si="796"/>
        <v>0.50088672571742743</v>
      </c>
      <c r="N730" s="619">
        <f t="shared" si="797"/>
        <v>2.9135078174805602</v>
      </c>
      <c r="O730" s="619">
        <f t="shared" si="798"/>
        <v>-9.6492182519439584E-2</v>
      </c>
      <c r="P730" s="641">
        <f t="shared" si="799"/>
        <v>3.2057203494830433</v>
      </c>
    </row>
    <row r="731" spans="2:16" ht="14.25">
      <c r="B731" s="95">
        <v>45618</v>
      </c>
      <c r="C731" s="796">
        <v>3.01</v>
      </c>
      <c r="H731" s="642">
        <f>+'BRL USD'!AV951</f>
        <v>5.8117999999999999</v>
      </c>
      <c r="I731" s="642">
        <f>+RBOB!AX951</f>
        <v>2.0613999999999999</v>
      </c>
      <c r="J731" s="618">
        <f t="shared" si="793"/>
        <v>1.8113999999999999</v>
      </c>
      <c r="K731" s="618">
        <f t="shared" si="794"/>
        <v>0.47852116080000001</v>
      </c>
      <c r="L731" s="618">
        <f t="shared" si="795"/>
        <v>2.2904779930486254E-2</v>
      </c>
      <c r="M731" s="619">
        <f t="shared" si="796"/>
        <v>0.5014259407304863</v>
      </c>
      <c r="N731" s="619">
        <f t="shared" si="797"/>
        <v>2.9141872823374402</v>
      </c>
      <c r="O731" s="619">
        <f t="shared" si="798"/>
        <v>-9.581271766255961E-2</v>
      </c>
      <c r="P731" s="641">
        <f t="shared" si="799"/>
        <v>3.1831467661979973</v>
      </c>
    </row>
    <row r="732" spans="2:16" ht="14.25">
      <c r="B732" s="95">
        <v>45621</v>
      </c>
      <c r="C732" s="796">
        <v>3.01</v>
      </c>
      <c r="H732" s="642">
        <f>+'BRL USD'!AV952</f>
        <v>5.7995999999999999</v>
      </c>
      <c r="I732" s="642">
        <f>+RBOB!AX952</f>
        <v>2.0005000000000002</v>
      </c>
      <c r="J732" s="618">
        <f t="shared" si="793"/>
        <v>1.7505000000000002</v>
      </c>
      <c r="K732" s="618">
        <f t="shared" si="794"/>
        <v>0.4624330860000001</v>
      </c>
      <c r="L732" s="618">
        <f t="shared" si="795"/>
        <v>2.2931926339747569E-2</v>
      </c>
      <c r="M732" s="619">
        <f t="shared" si="796"/>
        <v>0.48536501233974766</v>
      </c>
      <c r="N732" s="619">
        <f t="shared" si="797"/>
        <v>2.8149229255656003</v>
      </c>
      <c r="O732" s="619">
        <f t="shared" si="798"/>
        <v>-0.19507707443439948</v>
      </c>
      <c r="P732" s="641">
        <f t="shared" si="799"/>
        <v>6.4809659280531395</v>
      </c>
    </row>
    <row r="733" spans="2:16" ht="14.25">
      <c r="B733" s="95">
        <v>45622</v>
      </c>
      <c r="C733" s="796">
        <v>3.01</v>
      </c>
      <c r="H733" s="642">
        <f>+'BRL USD'!AV953</f>
        <v>5.7984</v>
      </c>
      <c r="I733" s="642">
        <f>+RBOB!AX953</f>
        <v>1.9918</v>
      </c>
      <c r="J733" s="618">
        <f t="shared" si="793"/>
        <v>1.7418</v>
      </c>
      <c r="K733" s="618">
        <f t="shared" si="794"/>
        <v>0.46013478960000004</v>
      </c>
      <c r="L733" s="618">
        <f t="shared" si="795"/>
        <v>2.2934602649006621E-2</v>
      </c>
      <c r="M733" s="619">
        <f t="shared" si="796"/>
        <v>0.48306939224900663</v>
      </c>
      <c r="N733" s="619">
        <f t="shared" si="797"/>
        <v>2.8010295640166403</v>
      </c>
      <c r="O733" s="619">
        <f t="shared" si="798"/>
        <v>-0.20897043598335951</v>
      </c>
      <c r="P733" s="641">
        <f t="shared" si="799"/>
        <v>6.9425394014405173</v>
      </c>
    </row>
    <row r="734" spans="2:16" ht="14.25">
      <c r="B734" s="95">
        <v>45623</v>
      </c>
      <c r="C734" s="796">
        <v>3.01</v>
      </c>
      <c r="H734" s="642">
        <f>+'BRL USD'!AV954</f>
        <v>5.8285</v>
      </c>
      <c r="I734" s="642">
        <f>+RBOB!AX954</f>
        <v>1.9734</v>
      </c>
      <c r="J734" s="618">
        <f t="shared" ref="J734:J737" si="800">+I734-0.25</f>
        <v>1.7234</v>
      </c>
      <c r="K734" s="618">
        <f t="shared" ref="K734:K737" si="801">(+J734*$K$30)/1000</f>
        <v>0.45527402480000007</v>
      </c>
      <c r="L734" s="618">
        <f t="shared" ref="L734:L737" si="802">((75/H734)+10)/1000</f>
        <v>2.2867804752509224E-2</v>
      </c>
      <c r="M734" s="619">
        <f t="shared" ref="M734:M737" si="803">+K734+L734</f>
        <v>0.47814182955250928</v>
      </c>
      <c r="N734" s="619">
        <f t="shared" ref="N734:N737" si="804">+M734*H734</f>
        <v>2.7868496535468004</v>
      </c>
      <c r="O734" s="619">
        <f t="shared" ref="O734:O737" si="805">+N734-C734</f>
        <v>-0.22315034645319942</v>
      </c>
      <c r="P734" s="641">
        <f t="shared" ref="P734:P737" si="806">(1-(+N734/C734))*100</f>
        <v>7.4136327725315425</v>
      </c>
    </row>
    <row r="735" spans="2:16" ht="14.25">
      <c r="B735" s="95">
        <v>45624</v>
      </c>
      <c r="C735" s="796">
        <v>3.01</v>
      </c>
      <c r="H735" s="642">
        <f>+'BRL USD'!AV955</f>
        <v>5.9865000000000004</v>
      </c>
      <c r="I735" s="642">
        <f>+RBOB!AX955</f>
        <v>1.9734</v>
      </c>
      <c r="J735" s="618">
        <f t="shared" si="800"/>
        <v>1.7234</v>
      </c>
      <c r="K735" s="618">
        <f t="shared" si="801"/>
        <v>0.45527402480000007</v>
      </c>
      <c r="L735" s="618">
        <f t="shared" si="802"/>
        <v>2.2528188423953897E-2</v>
      </c>
      <c r="M735" s="619">
        <f t="shared" si="803"/>
        <v>0.47780221322395394</v>
      </c>
      <c r="N735" s="619">
        <f t="shared" si="804"/>
        <v>2.8603629494652005</v>
      </c>
      <c r="O735" s="619">
        <f t="shared" si="805"/>
        <v>-0.14963705053479925</v>
      </c>
      <c r="P735" s="641">
        <f t="shared" si="806"/>
        <v>4.9713305825514702</v>
      </c>
    </row>
    <row r="736" spans="2:16" ht="14.25">
      <c r="B736" s="95">
        <v>45625</v>
      </c>
      <c r="C736" s="796">
        <v>3.01</v>
      </c>
      <c r="H736" s="642">
        <f>+'BRL USD'!AV956</f>
        <v>6.0529000000000002</v>
      </c>
      <c r="I736" s="642">
        <f>+RBOB!AX956</f>
        <v>1.9437</v>
      </c>
      <c r="J736" s="618">
        <f t="shared" si="800"/>
        <v>1.6937</v>
      </c>
      <c r="K736" s="618">
        <f t="shared" si="801"/>
        <v>0.44742811640000002</v>
      </c>
      <c r="L736" s="618">
        <f t="shared" si="802"/>
        <v>2.2390754844785143E-2</v>
      </c>
      <c r="M736" s="619">
        <f t="shared" si="803"/>
        <v>0.46981887124478516</v>
      </c>
      <c r="N736" s="619">
        <f t="shared" si="804"/>
        <v>2.8437666457575603</v>
      </c>
      <c r="O736" s="619">
        <f t="shared" si="805"/>
        <v>-0.16623335424243946</v>
      </c>
      <c r="P736" s="641">
        <f t="shared" si="806"/>
        <v>5.5227027987521442</v>
      </c>
    </row>
    <row r="737" spans="2:16" ht="14.25">
      <c r="B737" s="95">
        <v>45628</v>
      </c>
      <c r="C737" s="796">
        <v>3.01</v>
      </c>
      <c r="H737" s="642">
        <f>+'BRL USD'!AW957</f>
        <v>6.0628000000000002</v>
      </c>
      <c r="I737" s="642">
        <f>+RBOB!AY957</f>
        <v>1.9172</v>
      </c>
      <c r="J737" s="618">
        <f t="shared" si="800"/>
        <v>1.6672</v>
      </c>
      <c r="K737" s="618">
        <f t="shared" si="801"/>
        <v>0.44042755840000009</v>
      </c>
      <c r="L737" s="618">
        <f t="shared" si="802"/>
        <v>2.2370521871082665E-2</v>
      </c>
      <c r="M737" s="619">
        <f t="shared" si="803"/>
        <v>0.46279808027108277</v>
      </c>
      <c r="N737" s="619">
        <f t="shared" si="804"/>
        <v>2.8058522010675206</v>
      </c>
      <c r="O737" s="619">
        <f t="shared" si="805"/>
        <v>-0.20414779893247914</v>
      </c>
      <c r="P737" s="641">
        <f t="shared" si="806"/>
        <v>6.7823189014112657</v>
      </c>
    </row>
    <row r="738" spans="2:16" ht="14.25">
      <c r="B738" s="95">
        <v>45629</v>
      </c>
      <c r="C738" s="796">
        <v>3.01</v>
      </c>
      <c r="H738" s="642">
        <f>+'BRL USD'!AW958</f>
        <v>6.0701000000000001</v>
      </c>
      <c r="I738" s="642">
        <f>+RBOB!AY958</f>
        <v>1.9623999999999999</v>
      </c>
      <c r="J738" s="618">
        <f t="shared" ref="J738:J739" si="807">+I738-0.25</f>
        <v>1.7123999999999999</v>
      </c>
      <c r="K738" s="618">
        <f t="shared" ref="K738:K739" si="808">(+J738*$K$30)/1000</f>
        <v>0.45236813279999999</v>
      </c>
      <c r="L738" s="618">
        <f t="shared" ref="L738:L739" si="809">((75/H738)+10)/1000</f>
        <v>2.235564488229189E-2</v>
      </c>
      <c r="M738" s="619">
        <f t="shared" ref="M738:M739" si="810">+K738+L738</f>
        <v>0.4747237776822919</v>
      </c>
      <c r="N738" s="619">
        <f t="shared" ref="N738:N739" si="811">+M738*H738</f>
        <v>2.8816208029092802</v>
      </c>
      <c r="O738" s="619">
        <f t="shared" ref="O738:O739" si="812">+N738-C738</f>
        <v>-0.12837919709071954</v>
      </c>
      <c r="P738" s="641">
        <f t="shared" ref="P738:P739" si="813">(1-(+N738/C738))*100</f>
        <v>4.2650896043428421</v>
      </c>
    </row>
    <row r="739" spans="2:16" ht="14.25">
      <c r="B739" s="95">
        <v>45630</v>
      </c>
      <c r="C739" s="796">
        <v>3.01</v>
      </c>
      <c r="H739" s="642">
        <f>+'BRL USD'!AW959</f>
        <v>6.0575000000000001</v>
      </c>
      <c r="I739" s="642">
        <f>+RBOB!AY959</f>
        <v>1.9391</v>
      </c>
      <c r="J739" s="618">
        <f t="shared" si="807"/>
        <v>1.6891</v>
      </c>
      <c r="K739" s="618">
        <f t="shared" si="808"/>
        <v>0.44621292520000005</v>
      </c>
      <c r="L739" s="618">
        <f t="shared" si="809"/>
        <v>2.2381345439537761E-2</v>
      </c>
      <c r="M739" s="619">
        <f t="shared" si="810"/>
        <v>0.46859427063953779</v>
      </c>
      <c r="N739" s="619">
        <f t="shared" si="811"/>
        <v>2.8385097943990001</v>
      </c>
      <c r="O739" s="619">
        <f t="shared" si="812"/>
        <v>-0.1714902056009997</v>
      </c>
      <c r="P739" s="641">
        <f t="shared" si="813"/>
        <v>5.6973490232890223</v>
      </c>
    </row>
    <row r="740" spans="2:16" ht="14.25">
      <c r="B740" s="95">
        <v>45631</v>
      </c>
      <c r="C740" s="796">
        <v>3.01</v>
      </c>
      <c r="H740" s="642">
        <f>+'BRL USD'!AW960</f>
        <v>5.9843000000000002</v>
      </c>
      <c r="I740" s="642">
        <f>+RBOB!AY960</f>
        <v>1.9325000000000001</v>
      </c>
      <c r="J740" s="618">
        <f t="shared" ref="J740:J745" si="814">+I740-0.25</f>
        <v>1.6825000000000001</v>
      </c>
      <c r="K740" s="618">
        <f t="shared" ref="K740:K745" si="815">(+J740*$K$30)/1000</f>
        <v>0.44446939000000008</v>
      </c>
      <c r="L740" s="618">
        <f t="shared" ref="L740:L745" si="816">((75/H740)+10)/1000</f>
        <v>2.2532794144678576E-2</v>
      </c>
      <c r="M740" s="619">
        <f t="shared" ref="M740:M745" si="817">+K740+L740</f>
        <v>0.46700218414467864</v>
      </c>
      <c r="N740" s="619">
        <f t="shared" ref="N740:N745" si="818">+M740*H740</f>
        <v>2.7946811705770007</v>
      </c>
      <c r="O740" s="619">
        <f t="shared" ref="O740:O745" si="819">+N740-C740</f>
        <v>-0.21531882942299907</v>
      </c>
      <c r="P740" s="641">
        <f t="shared" ref="P740:P745" si="820">(1-(+N740/C740))*100</f>
        <v>7.1534494824916699</v>
      </c>
    </row>
    <row r="741" spans="2:16" ht="14.25">
      <c r="B741" s="95">
        <v>45632</v>
      </c>
      <c r="C741" s="796">
        <v>3.01</v>
      </c>
      <c r="H741" s="642">
        <f>+'BRL USD'!AW961</f>
        <v>6.0286999999999997</v>
      </c>
      <c r="I741" s="642">
        <f>+RBOB!AY961</f>
        <v>1.9061999999999999</v>
      </c>
      <c r="J741" s="618">
        <f t="shared" si="814"/>
        <v>1.6561999999999999</v>
      </c>
      <c r="K741" s="618">
        <f t="shared" si="815"/>
        <v>0.43752166640000001</v>
      </c>
      <c r="L741" s="618">
        <f t="shared" si="816"/>
        <v>2.24404929752683E-2</v>
      </c>
      <c r="M741" s="619">
        <f t="shared" si="817"/>
        <v>0.4599621593752683</v>
      </c>
      <c r="N741" s="619">
        <f t="shared" si="818"/>
        <v>2.7729738702256799</v>
      </c>
      <c r="O741" s="619">
        <f t="shared" si="819"/>
        <v>-0.23702612977431992</v>
      </c>
      <c r="P741" s="641">
        <f t="shared" si="820"/>
        <v>7.8746222516385416</v>
      </c>
    </row>
    <row r="742" spans="2:16" ht="14.25">
      <c r="B742" s="95">
        <v>45635</v>
      </c>
      <c r="C742" s="796">
        <v>3.01</v>
      </c>
      <c r="H742" s="642">
        <f>+'BRL USD'!AW962</f>
        <v>6.0564</v>
      </c>
      <c r="I742" s="642">
        <f>+RBOB!AY962</f>
        <v>1.9524999999999999</v>
      </c>
      <c r="J742" s="618">
        <f t="shared" si="814"/>
        <v>1.7024999999999999</v>
      </c>
      <c r="K742" s="618">
        <f t="shared" si="815"/>
        <v>0.44975282999999999</v>
      </c>
      <c r="L742" s="618">
        <f t="shared" si="816"/>
        <v>2.2383594214384784E-2</v>
      </c>
      <c r="M742" s="619">
        <f t="shared" si="817"/>
        <v>0.47213642421438479</v>
      </c>
      <c r="N742" s="619">
        <f t="shared" si="818"/>
        <v>2.8594470396120002</v>
      </c>
      <c r="O742" s="619">
        <f t="shared" si="819"/>
        <v>-0.15055296038799959</v>
      </c>
      <c r="P742" s="641">
        <f t="shared" si="820"/>
        <v>5.001759481328893</v>
      </c>
    </row>
    <row r="743" spans="2:16" ht="14.25">
      <c r="B743" s="95">
        <v>45636</v>
      </c>
      <c r="C743" s="796">
        <v>3.01</v>
      </c>
      <c r="H743" s="642">
        <f>+'BRL USD'!AW963</f>
        <v>6.0522999999999998</v>
      </c>
      <c r="I743" s="642">
        <f>+RBOB!AY963</f>
        <v>1.9568000000000001</v>
      </c>
      <c r="J743" s="618">
        <f t="shared" si="814"/>
        <v>1.7068000000000001</v>
      </c>
      <c r="K743" s="618">
        <f t="shared" si="815"/>
        <v>0.45088876960000007</v>
      </c>
      <c r="L743" s="618">
        <f t="shared" si="816"/>
        <v>2.2391983212993408E-2</v>
      </c>
      <c r="M743" s="619">
        <f t="shared" si="817"/>
        <v>0.47328075281299348</v>
      </c>
      <c r="N743" s="619">
        <f t="shared" si="818"/>
        <v>2.8644371002500804</v>
      </c>
      <c r="O743" s="619">
        <f t="shared" si="819"/>
        <v>-0.14556289974991943</v>
      </c>
      <c r="P743" s="641">
        <f t="shared" si="820"/>
        <v>4.8359767358777228</v>
      </c>
    </row>
    <row r="744" spans="2:16" ht="14.25">
      <c r="B744" s="95">
        <v>45637</v>
      </c>
      <c r="C744" s="796">
        <v>3.01</v>
      </c>
      <c r="H744" s="642">
        <f>+'BRL USD'!AW964</f>
        <v>6.0313999999999997</v>
      </c>
      <c r="I744" s="642">
        <f>+RBOB!AY964</f>
        <v>1.9858</v>
      </c>
      <c r="J744" s="618">
        <f t="shared" si="814"/>
        <v>1.7358</v>
      </c>
      <c r="K744" s="618">
        <f t="shared" si="815"/>
        <v>0.4585497576</v>
      </c>
      <c r="L744" s="618">
        <f t="shared" si="816"/>
        <v>2.2434923898265745E-2</v>
      </c>
      <c r="M744" s="619">
        <f t="shared" si="817"/>
        <v>0.48098468149826573</v>
      </c>
      <c r="N744" s="619">
        <f t="shared" si="818"/>
        <v>2.90101100798864</v>
      </c>
      <c r="O744" s="619">
        <f t="shared" si="819"/>
        <v>-0.10898899201135981</v>
      </c>
      <c r="P744" s="641">
        <f t="shared" si="820"/>
        <v>3.620896744563451</v>
      </c>
    </row>
    <row r="745" spans="2:16" ht="14.25">
      <c r="B745" s="95">
        <v>45638</v>
      </c>
      <c r="C745" s="796">
        <v>3.01</v>
      </c>
      <c r="H745" s="642">
        <f>+'BRL USD'!AW965</f>
        <v>5.9401999999999999</v>
      </c>
      <c r="I745" s="642">
        <f>+RBOB!AY965</f>
        <v>1.9884999999999999</v>
      </c>
      <c r="J745" s="618">
        <f t="shared" si="814"/>
        <v>1.7384999999999999</v>
      </c>
      <c r="K745" s="618">
        <f t="shared" si="815"/>
        <v>0.45926302200000002</v>
      </c>
      <c r="L745" s="618">
        <f t="shared" si="816"/>
        <v>2.2625837513888421E-2</v>
      </c>
      <c r="M745" s="619">
        <f t="shared" si="817"/>
        <v>0.48188885951388843</v>
      </c>
      <c r="N745" s="619">
        <f t="shared" si="818"/>
        <v>2.8625162032844003</v>
      </c>
      <c r="O745" s="619">
        <f t="shared" si="819"/>
        <v>-0.14748379671559952</v>
      </c>
      <c r="P745" s="641">
        <f t="shared" si="820"/>
        <v>4.8997939108172623</v>
      </c>
    </row>
    <row r="746" spans="2:16" ht="14.25">
      <c r="B746" s="95">
        <v>45639</v>
      </c>
      <c r="C746" s="796">
        <v>3.01</v>
      </c>
      <c r="H746" s="642">
        <f>+'BRL USD'!AW966</f>
        <v>6.0393999999999997</v>
      </c>
      <c r="I746" s="642">
        <f>+RBOB!AY966</f>
        <v>2.0017999999999998</v>
      </c>
      <c r="J746" s="618">
        <f t="shared" ref="J746:J748" si="821">+I746-0.25</f>
        <v>1.7517999999999998</v>
      </c>
      <c r="K746" s="618">
        <f t="shared" ref="K746:K748" si="822">(+J746*$K$30)/1000</f>
        <v>0.4627765096</v>
      </c>
      <c r="L746" s="618">
        <f t="shared" ref="L746:L748" si="823">((75/H746)+10)/1000</f>
        <v>2.2418452164122263E-2</v>
      </c>
      <c r="M746" s="619">
        <f t="shared" ref="M746:M748" si="824">+K746+L746</f>
        <v>0.48519496176412225</v>
      </c>
      <c r="N746" s="619">
        <f t="shared" ref="N746:N748" si="825">+M746*H746</f>
        <v>2.9302864520782399</v>
      </c>
      <c r="O746" s="619">
        <f t="shared" ref="O746:O748" si="826">+N746-C746</f>
        <v>-7.9713547921759886E-2</v>
      </c>
      <c r="P746" s="641">
        <f t="shared" ref="P746:P748" si="827">(1-(+N746/C746))*100</f>
        <v>2.6482906286299013</v>
      </c>
    </row>
    <row r="747" spans="2:16" ht="14.25">
      <c r="B747" s="95">
        <v>45642</v>
      </c>
      <c r="C747" s="796">
        <v>3.01</v>
      </c>
      <c r="H747" s="642">
        <f>+'BRL USD'!AW967</f>
        <v>6.0503999999999998</v>
      </c>
      <c r="I747" s="642">
        <f>+RBOB!AY967</f>
        <v>1.9757</v>
      </c>
      <c r="J747" s="618">
        <f t="shared" si="821"/>
        <v>1.7257</v>
      </c>
      <c r="K747" s="618">
        <f t="shared" si="822"/>
        <v>0.45588162040000002</v>
      </c>
      <c r="L747" s="618">
        <f t="shared" si="823"/>
        <v>2.2395874652915509E-2</v>
      </c>
      <c r="M747" s="619">
        <f t="shared" si="824"/>
        <v>0.4782774950529155</v>
      </c>
      <c r="N747" s="619">
        <f t="shared" si="825"/>
        <v>2.8937701560681597</v>
      </c>
      <c r="O747" s="619">
        <f t="shared" si="826"/>
        <v>-0.1162298439318401</v>
      </c>
      <c r="P747" s="641">
        <f t="shared" si="827"/>
        <v>3.861456609031233</v>
      </c>
    </row>
    <row r="748" spans="2:16" ht="14.25">
      <c r="B748" s="95">
        <v>45643</v>
      </c>
      <c r="C748" s="796">
        <v>3.01</v>
      </c>
      <c r="H748" s="642">
        <f>+'BRL USD'!AW968</f>
        <v>6.1679000000000004</v>
      </c>
      <c r="I748" s="642">
        <f>+RBOB!AY968</f>
        <v>1.9439</v>
      </c>
      <c r="J748" s="618">
        <f t="shared" si="821"/>
        <v>1.6939</v>
      </c>
      <c r="K748" s="618">
        <f t="shared" si="822"/>
        <v>0.4474809508</v>
      </c>
      <c r="L748" s="618">
        <f t="shared" si="823"/>
        <v>2.2159730216118938E-2</v>
      </c>
      <c r="M748" s="619">
        <f t="shared" si="824"/>
        <v>0.46964068101611894</v>
      </c>
      <c r="N748" s="619">
        <f t="shared" si="825"/>
        <v>2.89669675643932</v>
      </c>
      <c r="O748" s="619">
        <f t="shared" si="826"/>
        <v>-0.11330324356067978</v>
      </c>
      <c r="P748" s="641">
        <f t="shared" si="827"/>
        <v>3.7642273608199273</v>
      </c>
    </row>
    <row r="749" spans="2:16" ht="14.25">
      <c r="B749" s="95">
        <v>45644</v>
      </c>
      <c r="C749" s="796">
        <v>3.01</v>
      </c>
      <c r="H749" s="642">
        <f>+'BRL USD'!AW969</f>
        <v>6.1618000000000004</v>
      </c>
      <c r="I749" s="642">
        <f>+RBOB!AY969</f>
        <v>1.9428000000000001</v>
      </c>
      <c r="J749" s="618">
        <f t="shared" ref="J749" si="828">+I749-0.25</f>
        <v>1.6928000000000001</v>
      </c>
      <c r="K749" s="618">
        <f t="shared" ref="K749" si="829">(+J749*$K$30)/1000</f>
        <v>0.44719036160000009</v>
      </c>
      <c r="L749" s="618">
        <f t="shared" ref="L749" si="830">((75/H749)+10)/1000</f>
        <v>2.2171767989873088E-2</v>
      </c>
      <c r="M749" s="619">
        <f t="shared" ref="M749" si="831">+K749+L749</f>
        <v>0.46936212958987317</v>
      </c>
      <c r="N749" s="619">
        <f t="shared" ref="N749" si="832">+M749*H749</f>
        <v>2.8921155701068808</v>
      </c>
      <c r="O749" s="619">
        <f t="shared" ref="O749" si="833">+N749-C749</f>
        <v>-0.11788442989311898</v>
      </c>
      <c r="P749" s="641">
        <f t="shared" ref="P749" si="834">(1-(+N749/C749))*100</f>
        <v>3.9164262422963114</v>
      </c>
    </row>
    <row r="750" spans="2:16" ht="14.25">
      <c r="B750" s="95">
        <v>45645</v>
      </c>
      <c r="C750" s="796">
        <v>3.01</v>
      </c>
      <c r="H750" s="642">
        <f>+'BRL USD'!AW970</f>
        <v>6.1835000000000004</v>
      </c>
      <c r="I750" s="642">
        <f>+RBOB!AY970</f>
        <v>1.9228000000000001</v>
      </c>
      <c r="J750" s="618">
        <f t="shared" ref="J750:J757" si="835">+I750-0.25</f>
        <v>1.6728000000000001</v>
      </c>
      <c r="K750" s="618">
        <f t="shared" ref="K750:K757" si="836">(+J750*$K$30)/1000</f>
        <v>0.44190692160000006</v>
      </c>
      <c r="L750" s="618">
        <f t="shared" ref="L750:L757" si="837">((75/H750)+10)/1000</f>
        <v>2.2129053125252689E-2</v>
      </c>
      <c r="M750" s="619">
        <f t="shared" ref="M750:M757" si="838">+K750+L750</f>
        <v>0.46403597472525276</v>
      </c>
      <c r="N750" s="619">
        <f t="shared" ref="N750:N757" si="839">+M750*H750</f>
        <v>2.8693664497136009</v>
      </c>
      <c r="O750" s="619">
        <f t="shared" ref="O750:O757" si="840">+N750-C750</f>
        <v>-0.1406335502863989</v>
      </c>
      <c r="P750" s="641">
        <f t="shared" ref="P750:P757" si="841">(1-(+N750/C750))*100</f>
        <v>4.6722109729700589</v>
      </c>
    </row>
    <row r="751" spans="2:16" ht="14.25">
      <c r="B751" s="95">
        <v>45646</v>
      </c>
      <c r="C751" s="796">
        <v>3.01</v>
      </c>
      <c r="H751" s="642">
        <f>+'BRL USD'!AW971</f>
        <v>6.0773999999999999</v>
      </c>
      <c r="I751" s="642">
        <f>+RBOB!AY971</f>
        <v>1.9416</v>
      </c>
      <c r="J751" s="618">
        <f t="shared" si="835"/>
        <v>1.6916</v>
      </c>
      <c r="K751" s="618">
        <f t="shared" si="836"/>
        <v>0.44687335520000004</v>
      </c>
      <c r="L751" s="618">
        <f t="shared" si="837"/>
        <v>2.2340803633132587E-2</v>
      </c>
      <c r="M751" s="619">
        <f t="shared" si="838"/>
        <v>0.46921415883313261</v>
      </c>
      <c r="N751" s="619">
        <f t="shared" si="839"/>
        <v>2.85160212889248</v>
      </c>
      <c r="O751" s="619">
        <f t="shared" si="840"/>
        <v>-0.15839787110751979</v>
      </c>
      <c r="P751" s="641">
        <f t="shared" si="841"/>
        <v>5.2623877444358698</v>
      </c>
    </row>
    <row r="752" spans="2:16" ht="14.25">
      <c r="B752" s="95">
        <v>45649</v>
      </c>
      <c r="C752" s="796">
        <v>3.01</v>
      </c>
      <c r="H752" s="642">
        <f>+'BRL USD'!AW972</f>
        <v>6.1605999999999996</v>
      </c>
      <c r="I752" s="642">
        <f>+RBOB!AY972</f>
        <v>1.9382999999999999</v>
      </c>
      <c r="J752" s="618">
        <f t="shared" si="835"/>
        <v>1.6882999999999999</v>
      </c>
      <c r="K752" s="618">
        <f t="shared" si="836"/>
        <v>0.44600158759999997</v>
      </c>
      <c r="L752" s="618">
        <f t="shared" si="837"/>
        <v>2.2174138882576373E-2</v>
      </c>
      <c r="M752" s="619">
        <f t="shared" si="838"/>
        <v>0.46817572648257633</v>
      </c>
      <c r="N752" s="619">
        <f t="shared" si="839"/>
        <v>2.8842433805685594</v>
      </c>
      <c r="O752" s="619">
        <f t="shared" si="840"/>
        <v>-0.12575661943144034</v>
      </c>
      <c r="P752" s="641">
        <f t="shared" si="841"/>
        <v>4.1779607784531709</v>
      </c>
    </row>
    <row r="753" spans="2:16" ht="14.25">
      <c r="B753" s="95">
        <v>45650</v>
      </c>
      <c r="C753" s="796">
        <v>3.01</v>
      </c>
      <c r="H753" s="642">
        <f>+'BRL USD'!AW973</f>
        <v>6.1527000000000003</v>
      </c>
      <c r="I753" s="642">
        <f>+RBOB!AY973</f>
        <v>1.9589000000000001</v>
      </c>
      <c r="J753" s="618">
        <f t="shared" si="835"/>
        <v>1.7089000000000001</v>
      </c>
      <c r="K753" s="618">
        <f t="shared" si="836"/>
        <v>0.4514435308000001</v>
      </c>
      <c r="L753" s="618">
        <f t="shared" si="837"/>
        <v>2.2189770344726703E-2</v>
      </c>
      <c r="M753" s="619">
        <f t="shared" si="838"/>
        <v>0.47363330114472679</v>
      </c>
      <c r="N753" s="619">
        <f t="shared" si="839"/>
        <v>2.9141236119531606</v>
      </c>
      <c r="O753" s="619">
        <f t="shared" si="840"/>
        <v>-9.5876388046839178E-2</v>
      </c>
      <c r="P753" s="641">
        <f t="shared" si="841"/>
        <v>3.1852620613567861</v>
      </c>
    </row>
    <row r="754" spans="2:16" ht="14.25">
      <c r="B754" s="95">
        <v>45652</v>
      </c>
      <c r="C754" s="796">
        <v>3.01</v>
      </c>
      <c r="H754" s="642">
        <f>+'BRL USD'!AW974</f>
        <v>6.165</v>
      </c>
      <c r="I754" s="642">
        <f>+RBOB!AY974</f>
        <v>1.9458</v>
      </c>
      <c r="J754" s="618">
        <f t="shared" si="835"/>
        <v>1.6958</v>
      </c>
      <c r="K754" s="618">
        <f t="shared" si="836"/>
        <v>0.44798287760000005</v>
      </c>
      <c r="L754" s="618">
        <f t="shared" si="837"/>
        <v>2.2165450121654502E-2</v>
      </c>
      <c r="M754" s="619">
        <f t="shared" si="838"/>
        <v>0.47014832772165455</v>
      </c>
      <c r="N754" s="619">
        <f t="shared" si="839"/>
        <v>2.8984644404040001</v>
      </c>
      <c r="O754" s="619">
        <f t="shared" si="840"/>
        <v>-0.1115355595959997</v>
      </c>
      <c r="P754" s="641">
        <f t="shared" si="841"/>
        <v>3.7055003188039781</v>
      </c>
    </row>
    <row r="755" spans="2:16" ht="14.25">
      <c r="B755" s="95">
        <v>45653</v>
      </c>
      <c r="C755" s="796">
        <v>3.01</v>
      </c>
      <c r="H755" s="642">
        <f>+'BRL USD'!AW975</f>
        <v>6.1991015000000003</v>
      </c>
      <c r="I755" s="642">
        <f>+RBOB!AY975</f>
        <v>1.9581999999999999</v>
      </c>
      <c r="J755" s="618">
        <f t="shared" si="835"/>
        <v>1.7081999999999999</v>
      </c>
      <c r="K755" s="618">
        <f t="shared" si="836"/>
        <v>0.45125861039999998</v>
      </c>
      <c r="L755" s="618">
        <f t="shared" si="837"/>
        <v>2.2098527504348816E-2</v>
      </c>
      <c r="M755" s="619">
        <f t="shared" si="838"/>
        <v>0.4733571379043488</v>
      </c>
      <c r="N755" s="619">
        <f t="shared" si="839"/>
        <v>2.9343889436185555</v>
      </c>
      <c r="O755" s="619">
        <f t="shared" si="840"/>
        <v>-7.5611056381444275E-2</v>
      </c>
      <c r="P755" s="641">
        <f t="shared" si="841"/>
        <v>2.5119952286194125</v>
      </c>
    </row>
    <row r="756" spans="2:16" ht="14.25">
      <c r="B756" s="95">
        <v>45656</v>
      </c>
      <c r="C756" s="796">
        <v>3.01</v>
      </c>
      <c r="H756" s="642">
        <f>+'BRL USD'!AW976</f>
        <v>6.1917</v>
      </c>
      <c r="I756" s="642">
        <f>+RBOB!AY976</f>
        <v>1.9762999999999999</v>
      </c>
      <c r="J756" s="618">
        <f t="shared" si="835"/>
        <v>1.7262999999999999</v>
      </c>
      <c r="K756" s="618">
        <f t="shared" si="836"/>
        <v>0.45604012360000001</v>
      </c>
      <c r="L756" s="618">
        <f t="shared" si="837"/>
        <v>2.2112989970444304E-2</v>
      </c>
      <c r="M756" s="619">
        <f t="shared" si="838"/>
        <v>0.47815311357044432</v>
      </c>
      <c r="N756" s="619">
        <f t="shared" si="839"/>
        <v>2.96058063329412</v>
      </c>
      <c r="O756" s="619">
        <f t="shared" si="840"/>
        <v>-4.9419366705879764E-2</v>
      </c>
      <c r="P756" s="641">
        <f t="shared" si="841"/>
        <v>1.6418394254445134</v>
      </c>
    </row>
    <row r="757" spans="2:16" ht="14.25">
      <c r="B757" s="95">
        <v>45657</v>
      </c>
      <c r="C757" s="796">
        <v>3.01</v>
      </c>
      <c r="H757" s="642">
        <f>+'BRL USD'!AW977</f>
        <v>6.1917</v>
      </c>
      <c r="I757" s="642">
        <f>+RBOB!AY977</f>
        <v>2.0015000000000001</v>
      </c>
      <c r="J757" s="618">
        <f t="shared" si="835"/>
        <v>1.7515000000000001</v>
      </c>
      <c r="K757" s="618">
        <f t="shared" si="836"/>
        <v>0.46269725800000006</v>
      </c>
      <c r="L757" s="618">
        <f t="shared" si="837"/>
        <v>2.2112989970444304E-2</v>
      </c>
      <c r="M757" s="619">
        <f t="shared" si="838"/>
        <v>0.48481024797044436</v>
      </c>
      <c r="N757" s="619">
        <f t="shared" si="839"/>
        <v>3.0017996123586004</v>
      </c>
      <c r="O757" s="619">
        <f t="shared" si="840"/>
        <v>-8.2003876413994092E-3</v>
      </c>
      <c r="P757" s="641">
        <f t="shared" si="841"/>
        <v>0.27243812762124398</v>
      </c>
    </row>
    <row r="758" spans="2:16" ht="14.25">
      <c r="B758" s="95">
        <v>45659</v>
      </c>
      <c r="C758" s="796">
        <v>3.01</v>
      </c>
      <c r="H758" s="642">
        <f>+'BRL USD'!AX978</f>
        <v>6.2080000000000002</v>
      </c>
      <c r="I758" s="642">
        <f>+RBOB!AZ978</f>
        <v>2.0518999999999998</v>
      </c>
      <c r="J758" s="618">
        <f t="shared" ref="J758" si="842">+I758-0.25</f>
        <v>1.8018999999999998</v>
      </c>
      <c r="K758" s="618">
        <f t="shared" ref="K758" si="843">(+J758*$K$30)/1000</f>
        <v>0.47601152680000003</v>
      </c>
      <c r="L758" s="618">
        <f t="shared" ref="L758" si="844">((75/H758)+10)/1000</f>
        <v>2.208118556701031E-2</v>
      </c>
      <c r="M758" s="619">
        <f t="shared" ref="M758" si="845">+K758+L758</f>
        <v>0.49809271236701036</v>
      </c>
      <c r="N758" s="619">
        <f t="shared" ref="N758" si="846">+M758*H758</f>
        <v>3.0921595583744006</v>
      </c>
      <c r="O758" s="619">
        <f t="shared" ref="O758" si="847">+N758-C758</f>
        <v>8.215955837440081E-2</v>
      </c>
      <c r="P758" s="641">
        <f t="shared" ref="P758" si="848">(1-(+N758/C758))*100</f>
        <v>-2.7295534343654726</v>
      </c>
    </row>
    <row r="759" spans="2:16" ht="14.25">
      <c r="B759" s="95">
        <v>45660</v>
      </c>
      <c r="C759" s="796">
        <v>3.01</v>
      </c>
      <c r="H759" s="642">
        <f>+'BRL USD'!AX979</f>
        <v>6.1557000000000004</v>
      </c>
      <c r="I759" s="642">
        <f>+RBOB!AZ979</f>
        <v>2.0537000000000001</v>
      </c>
      <c r="J759" s="618">
        <f t="shared" ref="J759:J763" si="849">+I759-0.25</f>
        <v>1.8037000000000001</v>
      </c>
      <c r="K759" s="618">
        <f t="shared" ref="K759:K763" si="850">(+J759*$K$30)/1000</f>
        <v>0.47648703640000006</v>
      </c>
      <c r="L759" s="618">
        <f t="shared" ref="L759:L763" si="851">((75/H759)+10)/1000</f>
        <v>2.2183829621326572E-2</v>
      </c>
      <c r="M759" s="619">
        <f t="shared" ref="M759:M763" si="852">+K759+L759</f>
        <v>0.49867086602132665</v>
      </c>
      <c r="N759" s="619">
        <f t="shared" ref="N759:N763" si="853">+M759*H759</f>
        <v>3.0696682499674806</v>
      </c>
      <c r="O759" s="619">
        <f t="shared" ref="O759:O763" si="854">+N759-C759</f>
        <v>5.9668249967480769E-2</v>
      </c>
      <c r="P759" s="641">
        <f t="shared" ref="P759:P763" si="855">(1-(+N759/C759))*100</f>
        <v>-1.9823338859628059</v>
      </c>
    </row>
    <row r="760" spans="2:16" ht="14.25">
      <c r="B760" s="95">
        <v>45663</v>
      </c>
      <c r="C760" s="796">
        <v>3.01</v>
      </c>
      <c r="H760" s="642">
        <f>+'BRL USD'!AX980</f>
        <v>6.1113</v>
      </c>
      <c r="I760" s="642">
        <f>+RBOB!AZ980</f>
        <v>2.0354999999999999</v>
      </c>
      <c r="J760" s="618">
        <f t="shared" si="849"/>
        <v>1.7854999999999999</v>
      </c>
      <c r="K760" s="618">
        <f t="shared" si="850"/>
        <v>0.47167910600000001</v>
      </c>
      <c r="L760" s="618">
        <f t="shared" si="851"/>
        <v>2.2272347945608957E-2</v>
      </c>
      <c r="M760" s="619">
        <f t="shared" si="852"/>
        <v>0.49395145394560896</v>
      </c>
      <c r="N760" s="619">
        <f t="shared" si="853"/>
        <v>3.0186855204978</v>
      </c>
      <c r="O760" s="619">
        <f t="shared" si="854"/>
        <v>8.6855204978002476E-3</v>
      </c>
      <c r="P760" s="641">
        <f t="shared" si="855"/>
        <v>-0.28855549826578564</v>
      </c>
    </row>
    <row r="761" spans="2:16" ht="14.25">
      <c r="B761" s="95">
        <v>45664</v>
      </c>
      <c r="C761" s="796">
        <v>3.01</v>
      </c>
      <c r="H761" s="642">
        <f>+'BRL USD'!AX981</f>
        <v>6.0735000000000001</v>
      </c>
      <c r="I761" s="642">
        <f>+RBOB!AZ981</f>
        <v>2.0266000000000002</v>
      </c>
      <c r="J761" s="618">
        <f t="shared" si="849"/>
        <v>1.7766000000000002</v>
      </c>
      <c r="K761" s="618">
        <f t="shared" si="850"/>
        <v>0.46932797520000008</v>
      </c>
      <c r="L761" s="618">
        <f t="shared" si="851"/>
        <v>2.2348728081007657E-2</v>
      </c>
      <c r="M761" s="619">
        <f t="shared" si="852"/>
        <v>0.49167670328100777</v>
      </c>
      <c r="N761" s="619">
        <f t="shared" si="853"/>
        <v>2.9861984573772009</v>
      </c>
      <c r="O761" s="619">
        <f t="shared" si="854"/>
        <v>-2.3801542622798877E-2</v>
      </c>
      <c r="P761" s="641">
        <f t="shared" si="855"/>
        <v>0.79074892434547461</v>
      </c>
    </row>
    <row r="762" spans="2:16" ht="14.25">
      <c r="B762" s="95">
        <v>45665</v>
      </c>
      <c r="C762" s="796">
        <v>3.01</v>
      </c>
      <c r="H762" s="642">
        <f>+'BRL USD'!AX982</f>
        <v>6.1315</v>
      </c>
      <c r="I762" s="642">
        <f>+RBOB!AZ982</f>
        <v>2.0102000000000002</v>
      </c>
      <c r="J762" s="618">
        <f t="shared" si="849"/>
        <v>1.7602000000000002</v>
      </c>
      <c r="K762" s="618">
        <f t="shared" si="850"/>
        <v>0.46499555440000012</v>
      </c>
      <c r="L762" s="618">
        <f t="shared" si="851"/>
        <v>2.2231917149147844E-2</v>
      </c>
      <c r="M762" s="619">
        <f t="shared" si="852"/>
        <v>0.48722747154914797</v>
      </c>
      <c r="N762" s="619">
        <f t="shared" si="853"/>
        <v>2.9874352418036008</v>
      </c>
      <c r="O762" s="619">
        <f t="shared" si="854"/>
        <v>-2.2564758196399026E-2</v>
      </c>
      <c r="P762" s="641">
        <f t="shared" si="855"/>
        <v>0.74965974074415742</v>
      </c>
    </row>
    <row r="763" spans="2:16" ht="14.25">
      <c r="B763" s="95">
        <v>45666</v>
      </c>
      <c r="C763" s="796">
        <v>3.01</v>
      </c>
      <c r="H763" s="642">
        <f>+'BRL USD'!AX983</f>
        <v>6.0890000000000004</v>
      </c>
      <c r="I763" s="642">
        <f>+RBOB!AZ983</f>
        <v>2.0283000000000002</v>
      </c>
      <c r="J763" s="618">
        <f t="shared" si="849"/>
        <v>1.7783000000000002</v>
      </c>
      <c r="K763" s="618">
        <f t="shared" si="850"/>
        <v>0.4697770676000001</v>
      </c>
      <c r="L763" s="618">
        <f t="shared" si="851"/>
        <v>2.2317293480045984E-2</v>
      </c>
      <c r="M763" s="619">
        <f t="shared" si="852"/>
        <v>0.49209436108004606</v>
      </c>
      <c r="N763" s="619">
        <f t="shared" si="853"/>
        <v>2.9963625646164007</v>
      </c>
      <c r="O763" s="619">
        <f t="shared" si="854"/>
        <v>-1.3637435383599072E-2</v>
      </c>
      <c r="P763" s="641">
        <f t="shared" si="855"/>
        <v>0.45307094297671879</v>
      </c>
    </row>
    <row r="764" spans="2:16" ht="14.25">
      <c r="B764" s="95">
        <v>45667</v>
      </c>
      <c r="C764" s="796">
        <v>3.01</v>
      </c>
      <c r="H764" s="642">
        <f>+'BRL USD'!AX984</f>
        <v>6.0959000000000003</v>
      </c>
      <c r="I764" s="642">
        <f>+RBOB!AZ984</f>
        <v>2.0749</v>
      </c>
      <c r="J764" s="618">
        <f t="shared" ref="J764:J769" si="856">+I764-0.25</f>
        <v>1.8249</v>
      </c>
      <c r="K764" s="618">
        <f t="shared" ref="K764:K769" si="857">(+J764*$K$30)/1000</f>
        <v>0.48208748280000002</v>
      </c>
      <c r="L764" s="618">
        <f t="shared" ref="L764:L769" si="858">((75/H764)+10)/1000</f>
        <v>2.2303351432930326E-2</v>
      </c>
      <c r="M764" s="619">
        <f t="shared" ref="M764:M769" si="859">+K764+L764</f>
        <v>0.5043908342329303</v>
      </c>
      <c r="N764" s="619">
        <f t="shared" ref="N764:N769" si="860">+M764*H764</f>
        <v>3.0747160864005201</v>
      </c>
      <c r="O764" s="619">
        <f t="shared" ref="O764:O769" si="861">+N764-C764</f>
        <v>6.471608640052029E-2</v>
      </c>
      <c r="P764" s="641">
        <f t="shared" ref="P764:P769" si="862">(1-(+N764/C764))*100</f>
        <v>-2.1500360930405416</v>
      </c>
    </row>
    <row r="765" spans="2:16" ht="14.25">
      <c r="B765" s="95">
        <v>45670</v>
      </c>
      <c r="C765" s="796">
        <v>3.01</v>
      </c>
      <c r="H765" s="642">
        <f>+'BRL USD'!AX985</f>
        <v>6.1073000000000004</v>
      </c>
      <c r="I765" s="642">
        <f>+RBOB!AZ985</f>
        <v>2.1002999999999998</v>
      </c>
      <c r="J765" s="618">
        <f t="shared" si="856"/>
        <v>1.8502999999999998</v>
      </c>
      <c r="K765" s="618">
        <f t="shared" si="857"/>
        <v>0.48879745159999999</v>
      </c>
      <c r="L765" s="618">
        <f t="shared" si="858"/>
        <v>2.2280385767851588E-2</v>
      </c>
      <c r="M765" s="619">
        <f t="shared" si="859"/>
        <v>0.51107783736785162</v>
      </c>
      <c r="N765" s="619">
        <f t="shared" si="860"/>
        <v>3.1213056761566804</v>
      </c>
      <c r="O765" s="619">
        <f t="shared" si="861"/>
        <v>0.11130567615668063</v>
      </c>
      <c r="P765" s="641">
        <f t="shared" si="862"/>
        <v>-3.6978629952385544</v>
      </c>
    </row>
    <row r="766" spans="2:16" ht="14.25">
      <c r="B766" s="95">
        <v>45671</v>
      </c>
      <c r="C766" s="796">
        <v>3.01</v>
      </c>
      <c r="H766" s="642">
        <f>+'BRL USD'!AX986</f>
        <v>6.0664999999999996</v>
      </c>
      <c r="I766" s="642">
        <f>+RBOB!AZ986</f>
        <v>2.1046</v>
      </c>
      <c r="J766" s="618">
        <f t="shared" si="856"/>
        <v>1.8546</v>
      </c>
      <c r="K766" s="618">
        <f t="shared" si="857"/>
        <v>0.48993339120000007</v>
      </c>
      <c r="L766" s="618">
        <f t="shared" si="858"/>
        <v>2.2362977004862769E-2</v>
      </c>
      <c r="M766" s="619">
        <f t="shared" si="859"/>
        <v>0.5122963682048628</v>
      </c>
      <c r="N766" s="619">
        <f t="shared" si="860"/>
        <v>3.1078459177147999</v>
      </c>
      <c r="O766" s="619">
        <f t="shared" si="861"/>
        <v>9.7845917714800112E-2</v>
      </c>
      <c r="P766" s="641">
        <f t="shared" si="862"/>
        <v>-3.2506949406910346</v>
      </c>
    </row>
    <row r="767" spans="2:16" ht="14.25">
      <c r="B767" s="95">
        <v>45672</v>
      </c>
      <c r="C767" s="796">
        <v>3.01</v>
      </c>
      <c r="H767" s="642">
        <f>+'BRL USD'!AX987</f>
        <v>6.0370999999999997</v>
      </c>
      <c r="I767" s="642">
        <f>+RBOB!AZ987</f>
        <v>2.1589</v>
      </c>
      <c r="J767" s="618">
        <f t="shared" si="856"/>
        <v>1.9089</v>
      </c>
      <c r="K767" s="618">
        <f t="shared" si="857"/>
        <v>0.50427793080000005</v>
      </c>
      <c r="L767" s="618">
        <f t="shared" si="858"/>
        <v>2.2423183316493015E-2</v>
      </c>
      <c r="M767" s="619">
        <f t="shared" si="859"/>
        <v>0.52670111411649312</v>
      </c>
      <c r="N767" s="619">
        <f t="shared" si="860"/>
        <v>3.1797472960326805</v>
      </c>
      <c r="O767" s="619">
        <f t="shared" si="861"/>
        <v>0.16974729603268068</v>
      </c>
      <c r="P767" s="641">
        <f t="shared" si="862"/>
        <v>-5.6394450509196226</v>
      </c>
    </row>
    <row r="768" spans="2:16" ht="14.25">
      <c r="B768" s="95">
        <v>45673</v>
      </c>
      <c r="C768" s="796">
        <v>3.01</v>
      </c>
      <c r="H768" s="642">
        <f>+'BRL USD'!AX988</f>
        <v>6.0316000000000001</v>
      </c>
      <c r="I768" s="642">
        <f>+RBOB!AZ988</f>
        <v>2.1232000000000002</v>
      </c>
      <c r="J768" s="618">
        <f t="shared" si="856"/>
        <v>1.8732000000000002</v>
      </c>
      <c r="K768" s="618">
        <f t="shared" si="857"/>
        <v>0.49484699040000008</v>
      </c>
      <c r="L768" s="618">
        <f t="shared" si="858"/>
        <v>2.2434511572385438E-2</v>
      </c>
      <c r="M768" s="619">
        <f t="shared" si="859"/>
        <v>0.51728150197238554</v>
      </c>
      <c r="N768" s="619">
        <f t="shared" si="860"/>
        <v>3.1200351072966406</v>
      </c>
      <c r="O768" s="619">
        <f t="shared" si="861"/>
        <v>0.11003510729664079</v>
      </c>
      <c r="P768" s="641">
        <f t="shared" si="862"/>
        <v>-3.6556514052040079</v>
      </c>
    </row>
    <row r="769" spans="2:16" ht="14.25">
      <c r="B769" s="95">
        <v>45674</v>
      </c>
      <c r="C769" s="796">
        <v>3.01</v>
      </c>
      <c r="H769" s="642">
        <f>+'BRL USD'!AX989</f>
        <v>6.0602999999999998</v>
      </c>
      <c r="I769" s="642">
        <f>+RBOB!AZ989</f>
        <v>2.1122000000000001</v>
      </c>
      <c r="J769" s="618">
        <f t="shared" si="856"/>
        <v>1.8622000000000001</v>
      </c>
      <c r="K769" s="618">
        <f t="shared" si="857"/>
        <v>0.49194109840000005</v>
      </c>
      <c r="L769" s="618">
        <f t="shared" si="858"/>
        <v>2.2375624969060936E-2</v>
      </c>
      <c r="M769" s="619">
        <f t="shared" si="859"/>
        <v>0.51431672336906098</v>
      </c>
      <c r="N769" s="619">
        <f t="shared" si="860"/>
        <v>3.1169136386335201</v>
      </c>
      <c r="O769" s="619">
        <f t="shared" si="861"/>
        <v>0.10691363863352032</v>
      </c>
      <c r="P769" s="641">
        <f t="shared" si="862"/>
        <v>-3.5519481273594833</v>
      </c>
    </row>
    <row r="770" spans="2:16" ht="14.25">
      <c r="B770" s="95">
        <v>45677</v>
      </c>
      <c r="C770" s="796">
        <v>3.01</v>
      </c>
      <c r="H770" s="642">
        <f>+'BRL USD'!AX990</f>
        <v>6.0491999999999999</v>
      </c>
      <c r="I770" s="642">
        <f>+RBOB!AZ990</f>
        <v>2.1122000000000001</v>
      </c>
      <c r="J770" s="618">
        <f t="shared" ref="J770:J772" si="863">+I770-0.25</f>
        <v>1.8622000000000001</v>
      </c>
      <c r="K770" s="618">
        <f t="shared" ref="K770:K772" si="864">(+J770*$K$30)/1000</f>
        <v>0.49194109840000005</v>
      </c>
      <c r="L770" s="618">
        <f t="shared" ref="L770:L772" si="865">((75/H770)+10)/1000</f>
        <v>2.2398333663955564E-2</v>
      </c>
      <c r="M770" s="619">
        <f t="shared" ref="M770:M772" si="866">+K770+L770</f>
        <v>0.5143394320639556</v>
      </c>
      <c r="N770" s="619">
        <f t="shared" ref="N770:N772" si="867">+M770*H770</f>
        <v>3.11134209244128</v>
      </c>
      <c r="O770" s="619">
        <f t="shared" ref="O770:O772" si="868">+N770-C770</f>
        <v>0.10134209244128023</v>
      </c>
      <c r="P770" s="641">
        <f t="shared" ref="P770:P772" si="869">(1-(+N770/C770))*100</f>
        <v>-3.3668469249594768</v>
      </c>
    </row>
    <row r="771" spans="2:16" ht="14.25">
      <c r="B771" s="95">
        <v>45678</v>
      </c>
      <c r="C771" s="796">
        <v>3.01</v>
      </c>
      <c r="H771" s="642">
        <f>+'BRL USD'!AX991</f>
        <v>6.0434000000000001</v>
      </c>
      <c r="I771" s="642">
        <f>+RBOB!AZ991</f>
        <v>2.0842999999999998</v>
      </c>
      <c r="J771" s="618">
        <f t="shared" si="863"/>
        <v>1.8342999999999998</v>
      </c>
      <c r="K771" s="618">
        <f t="shared" si="864"/>
        <v>0.48457069959999999</v>
      </c>
      <c r="L771" s="618">
        <f t="shared" si="865"/>
        <v>2.2410232650494754E-2</v>
      </c>
      <c r="M771" s="619">
        <f t="shared" si="866"/>
        <v>0.50698093225049479</v>
      </c>
      <c r="N771" s="619">
        <f t="shared" si="867"/>
        <v>3.0638885659626403</v>
      </c>
      <c r="O771" s="619">
        <f t="shared" si="868"/>
        <v>5.3888565962640467E-2</v>
      </c>
      <c r="P771" s="641">
        <f t="shared" si="869"/>
        <v>-1.7903178060677982</v>
      </c>
    </row>
    <row r="772" spans="2:16" ht="14.25">
      <c r="B772" s="95">
        <v>45679</v>
      </c>
      <c r="C772" s="796">
        <v>3.01</v>
      </c>
      <c r="H772" s="642">
        <f>+'BRL USD'!AX992</f>
        <v>5.9668000000000001</v>
      </c>
      <c r="I772" s="642">
        <f>+RBOB!AZ992</f>
        <v>2.0577999999999999</v>
      </c>
      <c r="J772" s="618">
        <f t="shared" si="863"/>
        <v>1.8077999999999999</v>
      </c>
      <c r="K772" s="618">
        <f t="shared" si="864"/>
        <v>0.4775701416</v>
      </c>
      <c r="L772" s="618">
        <f t="shared" si="865"/>
        <v>2.2569551518401822E-2</v>
      </c>
      <c r="M772" s="619">
        <f t="shared" si="866"/>
        <v>0.50013969311840178</v>
      </c>
      <c r="N772" s="619">
        <f t="shared" si="867"/>
        <v>2.9842335208988797</v>
      </c>
      <c r="O772" s="619">
        <f t="shared" si="868"/>
        <v>-2.5766479101120066E-2</v>
      </c>
      <c r="P772" s="641">
        <f t="shared" si="869"/>
        <v>0.8560292060172725</v>
      </c>
    </row>
    <row r="773" spans="2:16" ht="14.25">
      <c r="B773" s="95">
        <v>45680</v>
      </c>
      <c r="C773" s="796">
        <v>3.01</v>
      </c>
      <c r="H773" s="642">
        <f>+'BRL USD'!AX993</f>
        <v>5.9393000000000002</v>
      </c>
      <c r="I773" s="642">
        <f>+RBOB!AZ993</f>
        <v>2.0655999999999999</v>
      </c>
      <c r="J773" s="618">
        <f t="shared" ref="J773" si="870">+I773-0.25</f>
        <v>1.8155999999999999</v>
      </c>
      <c r="K773" s="618">
        <f t="shared" ref="K773" si="871">(+J773*$K$30)/1000</f>
        <v>0.47963068320000002</v>
      </c>
      <c r="L773" s="618">
        <f t="shared" ref="L773" si="872">((75/H773)+10)/1000</f>
        <v>2.2627750745037294E-2</v>
      </c>
      <c r="M773" s="619">
        <f t="shared" ref="M773" si="873">+K773+L773</f>
        <v>0.50225843394503733</v>
      </c>
      <c r="N773" s="619">
        <f t="shared" ref="N773" si="874">+M773*H773</f>
        <v>2.9830635167297603</v>
      </c>
      <c r="O773" s="619">
        <f t="shared" ref="O773" si="875">+N773-C773</f>
        <v>-2.6936483270239453E-2</v>
      </c>
      <c r="P773" s="641">
        <f t="shared" ref="P773" si="876">(1-(+N773/C773))*100</f>
        <v>0.8948997764199107</v>
      </c>
    </row>
    <row r="774" spans="2:16" ht="14.25">
      <c r="B774" s="95">
        <v>45681</v>
      </c>
      <c r="C774" s="796">
        <v>3.01</v>
      </c>
      <c r="H774" s="642">
        <f>+'BRL USD'!AX994</f>
        <v>5.8918999999999997</v>
      </c>
      <c r="I774" s="642">
        <f>+RBOB!AZ994</f>
        <v>2.0489999999999999</v>
      </c>
      <c r="J774" s="618">
        <f t="shared" ref="J774:J780" si="877">+I774-0.25</f>
        <v>1.7989999999999999</v>
      </c>
      <c r="K774" s="618">
        <f t="shared" ref="K774:K780" si="878">(+J774*$K$30)/1000</f>
        <v>0.47524542800000003</v>
      </c>
      <c r="L774" s="618">
        <f t="shared" ref="L774:L780" si="879">((75/H774)+10)/1000</f>
        <v>2.2729340280724385E-2</v>
      </c>
      <c r="M774" s="619">
        <f t="shared" ref="M774:M780" si="880">+K774+L774</f>
        <v>0.4979747682807244</v>
      </c>
      <c r="N774" s="619">
        <f t="shared" ref="N774:N780" si="881">+M774*H774</f>
        <v>2.9340175372332</v>
      </c>
      <c r="O774" s="619">
        <f t="shared" ref="O774:O780" si="882">+N774-C774</f>
        <v>-7.5982462766799763E-2</v>
      </c>
      <c r="P774" s="641">
        <f t="shared" ref="P774:P780" si="883">(1-(+N774/C774))*100</f>
        <v>2.5243343111893579</v>
      </c>
    </row>
    <row r="775" spans="2:16" ht="14.25">
      <c r="B775" s="95">
        <v>45684</v>
      </c>
      <c r="C775" s="796">
        <v>3.01</v>
      </c>
      <c r="H775" s="642">
        <f>+'BRL USD'!AX995</f>
        <v>5.9265999999999996</v>
      </c>
      <c r="I775" s="642">
        <f>+RBOB!AZ995</f>
        <v>2.0282</v>
      </c>
      <c r="J775" s="618">
        <f t="shared" si="877"/>
        <v>1.7782</v>
      </c>
      <c r="K775" s="618">
        <f t="shared" si="878"/>
        <v>0.46975065040000002</v>
      </c>
      <c r="L775" s="618">
        <f t="shared" si="879"/>
        <v>2.2654810515303887E-2</v>
      </c>
      <c r="M775" s="619">
        <f t="shared" si="880"/>
        <v>0.49240546091530391</v>
      </c>
      <c r="N775" s="619">
        <f t="shared" si="881"/>
        <v>2.9182902046606398</v>
      </c>
      <c r="O775" s="619">
        <f t="shared" si="882"/>
        <v>-9.1709795339359967E-2</v>
      </c>
      <c r="P775" s="641">
        <f t="shared" si="883"/>
        <v>3.0468370544637913</v>
      </c>
    </row>
    <row r="776" spans="2:16" ht="14.25">
      <c r="B776" s="95">
        <v>45685</v>
      </c>
      <c r="C776" s="796">
        <v>3.01</v>
      </c>
      <c r="H776" s="642">
        <f>+'BRL USD'!AX996</f>
        <v>5.8924000000000003</v>
      </c>
      <c r="I776" s="642">
        <f>+RBOB!AZ996</f>
        <v>2.0526</v>
      </c>
      <c r="J776" s="618">
        <f t="shared" si="877"/>
        <v>1.8026</v>
      </c>
      <c r="K776" s="618">
        <f t="shared" si="878"/>
        <v>0.47619644720000004</v>
      </c>
      <c r="L776" s="618">
        <f t="shared" si="879"/>
        <v>2.2728260131695065E-2</v>
      </c>
      <c r="M776" s="619">
        <f t="shared" si="880"/>
        <v>0.49892470733169508</v>
      </c>
      <c r="N776" s="619">
        <f t="shared" si="881"/>
        <v>2.9398639454812803</v>
      </c>
      <c r="O776" s="619">
        <f t="shared" si="882"/>
        <v>-7.0136054518719515E-2</v>
      </c>
      <c r="P776" s="641">
        <f t="shared" si="883"/>
        <v>2.3301014790272245</v>
      </c>
    </row>
    <row r="777" spans="2:16" ht="14.25">
      <c r="B777" s="95">
        <v>45686</v>
      </c>
      <c r="C777" s="796">
        <v>3.01</v>
      </c>
      <c r="H777" s="642">
        <f>+'BRL USD'!AX997</f>
        <v>5.859</v>
      </c>
      <c r="I777" s="642">
        <f>+RBOB!AZ997</f>
        <v>2.0356999999999998</v>
      </c>
      <c r="J777" s="618">
        <f t="shared" ref="J777:J778" si="884">+I777-0.25</f>
        <v>1.7856999999999998</v>
      </c>
      <c r="K777" s="618">
        <f t="shared" ref="K777:K778" si="885">(+J777*$K$30)/1000</f>
        <v>0.47173194039999999</v>
      </c>
      <c r="L777" s="618">
        <f t="shared" ref="L777:L778" si="886">((75/H777)+10)/1000</f>
        <v>2.2800819252432155E-2</v>
      </c>
      <c r="M777" s="619">
        <f t="shared" ref="M777:M778" si="887">+K777+L777</f>
        <v>0.49453275965243215</v>
      </c>
      <c r="N777" s="619">
        <f t="shared" ref="N777:N778" si="888">+M777*H777</f>
        <v>2.8974674388035999</v>
      </c>
      <c r="O777" s="619">
        <f t="shared" ref="O777:O778" si="889">+N777-C777</f>
        <v>-0.11253256119639987</v>
      </c>
      <c r="P777" s="641">
        <f t="shared" ref="P777:P778" si="890">(1-(+N777/C777))*100</f>
        <v>3.7386232955614607</v>
      </c>
    </row>
    <row r="778" spans="2:16" ht="14.25">
      <c r="B778" s="95">
        <v>45687</v>
      </c>
      <c r="C778" s="796">
        <v>3.01</v>
      </c>
      <c r="H778" s="642">
        <f>+'BRL USD'!AX998</f>
        <v>5.9</v>
      </c>
      <c r="I778" s="642">
        <f>+RBOB!AZ998</f>
        <v>2.0373999999999999</v>
      </c>
      <c r="J778" s="618">
        <f t="shared" si="884"/>
        <v>1.7873999999999999</v>
      </c>
      <c r="K778" s="618">
        <f t="shared" si="885"/>
        <v>0.47218103280000001</v>
      </c>
      <c r="L778" s="618">
        <f t="shared" si="886"/>
        <v>2.271186440677966E-2</v>
      </c>
      <c r="M778" s="619">
        <f t="shared" si="887"/>
        <v>0.49489289720677965</v>
      </c>
      <c r="N778" s="619">
        <f t="shared" si="888"/>
        <v>2.9198680935199999</v>
      </c>
      <c r="O778" s="619">
        <f t="shared" si="889"/>
        <v>-9.0131906479999913E-2</v>
      </c>
      <c r="P778" s="641">
        <f t="shared" si="890"/>
        <v>2.9944154976744186</v>
      </c>
    </row>
    <row r="779" spans="2:16" ht="14.25">
      <c r="B779" s="95">
        <v>45688</v>
      </c>
      <c r="C779" s="796">
        <v>3.01</v>
      </c>
      <c r="H779" s="642">
        <f>+'BRL USD'!AX999</f>
        <v>5.8295000000000003</v>
      </c>
      <c r="I779" s="642">
        <f>+RBOB!AZ999</f>
        <v>2.0365000000000002</v>
      </c>
      <c r="J779" s="618">
        <f t="shared" si="877"/>
        <v>1.7865000000000002</v>
      </c>
      <c r="K779" s="618">
        <f t="shared" si="878"/>
        <v>0.47194327800000008</v>
      </c>
      <c r="L779" s="618">
        <f t="shared" si="879"/>
        <v>2.2865597392572261E-2</v>
      </c>
      <c r="M779" s="619">
        <f t="shared" si="880"/>
        <v>0.49480887539257234</v>
      </c>
      <c r="N779" s="619">
        <f t="shared" si="881"/>
        <v>2.8844883391010008</v>
      </c>
      <c r="O779" s="619">
        <f t="shared" si="882"/>
        <v>-0.12551166089899901</v>
      </c>
      <c r="P779" s="641">
        <f t="shared" si="883"/>
        <v>4.1698226212292022</v>
      </c>
    </row>
    <row r="780" spans="2:16" ht="14.25">
      <c r="B780" s="95">
        <v>45691</v>
      </c>
      <c r="C780" s="796">
        <v>3.01</v>
      </c>
      <c r="H780" s="642">
        <f>+'BRL USD'!AY1000</f>
        <v>5.8681000000000001</v>
      </c>
      <c r="I780" s="642">
        <f>+RBOB!BA1000</f>
        <v>2.1177000000000001</v>
      </c>
      <c r="J780" s="618">
        <f t="shared" si="877"/>
        <v>1.8677000000000001</v>
      </c>
      <c r="K780" s="618">
        <f t="shared" si="878"/>
        <v>0.49339404440000012</v>
      </c>
      <c r="L780" s="618">
        <f t="shared" si="879"/>
        <v>2.278096828615736E-2</v>
      </c>
      <c r="M780" s="619">
        <f t="shared" si="880"/>
        <v>0.51617501268615751</v>
      </c>
      <c r="N780" s="619">
        <f t="shared" si="881"/>
        <v>3.0289665919436408</v>
      </c>
      <c r="O780" s="619">
        <f t="shared" si="882"/>
        <v>1.8966591943641031E-2</v>
      </c>
      <c r="P780" s="641">
        <f t="shared" si="883"/>
        <v>-0.63011933367578266</v>
      </c>
    </row>
    <row r="781" spans="2:16" ht="14.25">
      <c r="B781" s="95">
        <v>45692</v>
      </c>
      <c r="C781" s="796">
        <v>3.01</v>
      </c>
      <c r="H781" s="642">
        <f>+'BRL USD'!AY1001</f>
        <v>5.7920999999999996</v>
      </c>
      <c r="I781" s="642">
        <f>+RBOB!BA1001</f>
        <v>2.0990000000000002</v>
      </c>
      <c r="J781" s="618">
        <f t="shared" ref="J781:J783" si="891">+I781-0.25</f>
        <v>1.8490000000000002</v>
      </c>
      <c r="K781" s="618">
        <f t="shared" ref="K781:K783" si="892">(+J781*$K$30)/1000</f>
        <v>0.4884540280000001</v>
      </c>
      <c r="L781" s="618">
        <f t="shared" ref="L781:L783" si="893">((75/H781)+10)/1000</f>
        <v>2.2948671466307559E-2</v>
      </c>
      <c r="M781" s="619">
        <f t="shared" ref="M781:M783" si="894">+K781+L781</f>
        <v>0.51140269946630768</v>
      </c>
      <c r="N781" s="619">
        <f t="shared" ref="N781:N783" si="895">+M781*H781</f>
        <v>2.9620955755788003</v>
      </c>
      <c r="O781" s="619">
        <f t="shared" ref="O781:O783" si="896">+N781-C781</f>
        <v>-4.7904424421199465E-2</v>
      </c>
      <c r="P781" s="641">
        <f t="shared" ref="P781:P783" si="897">(1-(+N781/C781))*100</f>
        <v>1.5915091169833695</v>
      </c>
    </row>
    <row r="782" spans="2:16" ht="14.25">
      <c r="B782" s="95">
        <v>45693</v>
      </c>
      <c r="C782" s="796">
        <v>3.01</v>
      </c>
      <c r="H782" s="642">
        <f>+'BRL USD'!AY1002</f>
        <v>5.7991000000000001</v>
      </c>
      <c r="I782" s="642">
        <f>+RBOB!BA1002</f>
        <v>2.0507</v>
      </c>
      <c r="J782" s="618">
        <f t="shared" si="891"/>
        <v>1.8007</v>
      </c>
      <c r="K782" s="618">
        <f t="shared" si="892"/>
        <v>0.47569452040000004</v>
      </c>
      <c r="L782" s="618">
        <f t="shared" si="893"/>
        <v>2.2933041334000103E-2</v>
      </c>
      <c r="M782" s="619">
        <f t="shared" si="894"/>
        <v>0.49862756173400014</v>
      </c>
      <c r="N782" s="619">
        <f t="shared" si="895"/>
        <v>2.8915910932516402</v>
      </c>
      <c r="O782" s="619">
        <f t="shared" si="896"/>
        <v>-0.11840890674835958</v>
      </c>
      <c r="P782" s="641">
        <f t="shared" si="897"/>
        <v>3.933850722536858</v>
      </c>
    </row>
    <row r="783" spans="2:16" ht="14.25">
      <c r="B783" s="95">
        <v>45694</v>
      </c>
      <c r="C783" s="796">
        <v>3.01</v>
      </c>
      <c r="H783" s="642">
        <f>+'BRL USD'!AY1003</f>
        <v>5.7850000000000001</v>
      </c>
      <c r="I783" s="642">
        <f>+RBOB!BA1003</f>
        <v>2.0747</v>
      </c>
      <c r="J783" s="618">
        <f t="shared" si="891"/>
        <v>1.8247</v>
      </c>
      <c r="K783" s="618">
        <f t="shared" si="892"/>
        <v>0.48203464840000004</v>
      </c>
      <c r="L783" s="618">
        <f t="shared" si="893"/>
        <v>2.2964563526361278E-2</v>
      </c>
      <c r="M783" s="619">
        <f t="shared" si="894"/>
        <v>0.50499921192636132</v>
      </c>
      <c r="N783" s="619">
        <f t="shared" si="895"/>
        <v>2.9214204409940003</v>
      </c>
      <c r="O783" s="619">
        <f t="shared" si="896"/>
        <v>-8.8579559005999453E-2</v>
      </c>
      <c r="P783" s="641">
        <f t="shared" si="897"/>
        <v>2.9428424918936713</v>
      </c>
    </row>
    <row r="784" spans="2:16" ht="14.25">
      <c r="B784" s="95">
        <v>45695</v>
      </c>
      <c r="C784" s="796">
        <v>3.01</v>
      </c>
      <c r="H784" s="642">
        <f>+'BRL USD'!AY1004</f>
        <v>5.7550999999999997</v>
      </c>
      <c r="I784" s="642">
        <f>+RBOB!BA1004</f>
        <v>2.105</v>
      </c>
      <c r="J784" s="618">
        <f t="shared" ref="J784" si="898">+I784-0.25</f>
        <v>1.855</v>
      </c>
      <c r="K784" s="618">
        <f t="shared" ref="K784" si="899">(+J784*$K$30)/1000</f>
        <v>0.49003906000000008</v>
      </c>
      <c r="L784" s="618">
        <f t="shared" ref="L784" si="900">((75/H784)+10)/1000</f>
        <v>2.3031919514865076E-2</v>
      </c>
      <c r="M784" s="619">
        <f t="shared" ref="M784" si="901">+K784+L784</f>
        <v>0.51307097951486513</v>
      </c>
      <c r="N784" s="619">
        <f t="shared" ref="N784" si="902">+M784*H784</f>
        <v>2.9527747942060003</v>
      </c>
      <c r="O784" s="619">
        <f t="shared" ref="O784" si="903">+N784-C784</f>
        <v>-5.7225205793999478E-2</v>
      </c>
      <c r="P784" s="641">
        <f t="shared" ref="P784" si="904">(1-(+N784/C784))*100</f>
        <v>1.9011696277076218</v>
      </c>
    </row>
    <row r="785" spans="2:16" ht="14.25">
      <c r="B785" s="95">
        <v>45698</v>
      </c>
      <c r="C785" s="796">
        <v>3.01</v>
      </c>
      <c r="H785" s="642">
        <f>+'BRL USD'!AY1005</f>
        <v>5.7801999999999998</v>
      </c>
      <c r="I785" s="642">
        <f>+RBOB!BA1005</f>
        <v>2.1042000000000001</v>
      </c>
      <c r="J785" s="618">
        <f t="shared" ref="J785:J787" si="905">+I785-0.25</f>
        <v>1.8542000000000001</v>
      </c>
      <c r="K785" s="618">
        <f t="shared" ref="K785:K787" si="906">(+J785*$K$30)/1000</f>
        <v>0.48982772240000011</v>
      </c>
      <c r="L785" s="618">
        <f t="shared" ref="L785:L787" si="907">((75/H785)+10)/1000</f>
        <v>2.2975329573371162E-2</v>
      </c>
      <c r="M785" s="619">
        <f t="shared" ref="M785:M787" si="908">+K785+L785</f>
        <v>0.51280305197337128</v>
      </c>
      <c r="N785" s="619">
        <f t="shared" ref="N785:N787" si="909">+M785*H785</f>
        <v>2.9641042010164806</v>
      </c>
      <c r="O785" s="619">
        <f t="shared" ref="O785:O787" si="910">+N785-C785</f>
        <v>-4.5895798983519143E-2</v>
      </c>
      <c r="P785" s="641">
        <f t="shared" ref="P785:P787" si="911">(1-(+N785/C785))*100</f>
        <v>1.5247773748677473</v>
      </c>
    </row>
    <row r="786" spans="2:16" ht="14.25">
      <c r="B786" s="95">
        <v>45699</v>
      </c>
      <c r="C786" s="796">
        <v>3.01</v>
      </c>
      <c r="H786" s="642">
        <f>+'BRL USD'!AY1006</f>
        <v>5.7782</v>
      </c>
      <c r="I786" s="642">
        <f>+RBOB!BA1006</f>
        <v>2.1473</v>
      </c>
      <c r="J786" s="618">
        <f t="shared" si="905"/>
        <v>1.8973</v>
      </c>
      <c r="K786" s="618">
        <f t="shared" si="906"/>
        <v>0.50121353560000004</v>
      </c>
      <c r="L786" s="618">
        <f t="shared" si="907"/>
        <v>2.2979820705409992E-2</v>
      </c>
      <c r="M786" s="619">
        <f t="shared" si="908"/>
        <v>0.52419335630540997</v>
      </c>
      <c r="N786" s="619">
        <f t="shared" si="909"/>
        <v>3.02889405140392</v>
      </c>
      <c r="O786" s="619">
        <f t="shared" si="910"/>
        <v>1.8894051403920198E-2</v>
      </c>
      <c r="P786" s="641">
        <f t="shared" si="911"/>
        <v>-0.62770934896745345</v>
      </c>
    </row>
    <row r="787" spans="2:16" ht="14.25">
      <c r="B787" s="95">
        <v>45700</v>
      </c>
      <c r="C787" s="796">
        <v>3.01</v>
      </c>
      <c r="H787" s="642">
        <f>+'BRL USD'!AY1007</f>
        <v>5.7705000000000002</v>
      </c>
      <c r="I787" s="642">
        <f>+RBOB!BA1007</f>
        <v>2.0895999999999999</v>
      </c>
      <c r="J787" s="618">
        <f t="shared" si="905"/>
        <v>1.8395999999999999</v>
      </c>
      <c r="K787" s="618">
        <f t="shared" si="906"/>
        <v>0.48597081120000002</v>
      </c>
      <c r="L787" s="618">
        <f t="shared" si="907"/>
        <v>2.2997140629061604E-2</v>
      </c>
      <c r="M787" s="619">
        <f t="shared" si="908"/>
        <v>0.50896795182906163</v>
      </c>
      <c r="N787" s="619">
        <f t="shared" si="909"/>
        <v>2.9369995660296002</v>
      </c>
      <c r="O787" s="619">
        <f t="shared" si="910"/>
        <v>-7.300043397039957E-2</v>
      </c>
      <c r="P787" s="641">
        <f t="shared" si="911"/>
        <v>2.4252635870564698</v>
      </c>
    </row>
    <row r="788" spans="2:16" ht="14.25">
      <c r="B788" s="95">
        <v>45701</v>
      </c>
      <c r="C788" s="796">
        <v>3.01</v>
      </c>
      <c r="H788" s="642">
        <f>+'BRL USD'!AY1008</f>
        <v>5.7782</v>
      </c>
      <c r="I788" s="642">
        <f>+RBOB!BA1008</f>
        <v>2.1107</v>
      </c>
      <c r="J788" s="618">
        <f t="shared" ref="J788:J799" si="912">+I788-0.25</f>
        <v>1.8607</v>
      </c>
      <c r="K788" s="618">
        <f t="shared" ref="K788:K799" si="913">(+J788*$K$30)/1000</f>
        <v>0.49154484040000007</v>
      </c>
      <c r="L788" s="618">
        <f t="shared" ref="L788:L799" si="914">((75/H788)+10)/1000</f>
        <v>2.2979820705409992E-2</v>
      </c>
      <c r="M788" s="619">
        <f t="shared" ref="M788:M799" si="915">+K788+L788</f>
        <v>0.51452466110541006</v>
      </c>
      <c r="N788" s="619">
        <f t="shared" ref="N788:N799" si="916">+M788*H788</f>
        <v>2.9730263967992805</v>
      </c>
      <c r="O788" s="619">
        <f t="shared" ref="O788:O799" si="917">+N788-C788</f>
        <v>-3.6973603200719296E-2</v>
      </c>
      <c r="P788" s="641">
        <f t="shared" ref="P788:P799" si="918">(1-(+N788/C788))*100</f>
        <v>1.228358910322902</v>
      </c>
    </row>
    <row r="789" spans="2:16" ht="14.25">
      <c r="B789" s="95">
        <v>45702</v>
      </c>
      <c r="C789" s="796">
        <v>3.01</v>
      </c>
      <c r="H789" s="642">
        <f>+'BRL USD'!AY1009</f>
        <v>5.7276999999999996</v>
      </c>
      <c r="I789" s="642">
        <f>+RBOB!BA1009</f>
        <v>2.0899000000000001</v>
      </c>
      <c r="J789" s="618">
        <f t="shared" si="912"/>
        <v>1.8399000000000001</v>
      </c>
      <c r="K789" s="618">
        <f t="shared" si="913"/>
        <v>0.48605006280000007</v>
      </c>
      <c r="L789" s="618">
        <f t="shared" si="914"/>
        <v>2.3094261221781872E-2</v>
      </c>
      <c r="M789" s="619">
        <f t="shared" si="915"/>
        <v>0.50914432402178189</v>
      </c>
      <c r="N789" s="619">
        <f t="shared" si="916"/>
        <v>2.9162259446995598</v>
      </c>
      <c r="O789" s="619">
        <f t="shared" si="917"/>
        <v>-9.3774055300440029E-2</v>
      </c>
      <c r="P789" s="641">
        <f t="shared" si="918"/>
        <v>3.1154171196159486</v>
      </c>
    </row>
    <row r="790" spans="2:16" ht="14.25">
      <c r="B790" s="95">
        <v>45705</v>
      </c>
      <c r="C790" s="796">
        <v>3.01</v>
      </c>
      <c r="H790" s="642">
        <f>+'BRL USD'!AY1010</f>
        <v>5.7099000000000002</v>
      </c>
      <c r="I790" s="642">
        <f>+RBOB!BA1010</f>
        <v>2.0899000000000001</v>
      </c>
      <c r="J790" s="618">
        <f t="shared" si="912"/>
        <v>1.8399000000000001</v>
      </c>
      <c r="K790" s="618">
        <f t="shared" si="913"/>
        <v>0.48605006280000007</v>
      </c>
      <c r="L790" s="618">
        <f t="shared" si="914"/>
        <v>2.3135081174801658E-2</v>
      </c>
      <c r="M790" s="619">
        <f t="shared" si="915"/>
        <v>0.50918514397480175</v>
      </c>
      <c r="N790" s="619">
        <f t="shared" si="916"/>
        <v>2.9073962535817204</v>
      </c>
      <c r="O790" s="619">
        <f t="shared" si="917"/>
        <v>-0.10260374641827941</v>
      </c>
      <c r="P790" s="641">
        <f t="shared" si="918"/>
        <v>3.4087623394777222</v>
      </c>
    </row>
    <row r="791" spans="2:16" ht="14.25">
      <c r="B791" s="95">
        <v>45706</v>
      </c>
      <c r="C791" s="796">
        <v>3.01</v>
      </c>
      <c r="H791" s="642">
        <f>+'BRL USD'!AY1011</f>
        <v>5.6973000000000003</v>
      </c>
      <c r="I791" s="642">
        <f>+RBOB!BA1011</f>
        <v>2.0867</v>
      </c>
      <c r="J791" s="618">
        <f t="shared" si="912"/>
        <v>1.8367</v>
      </c>
      <c r="K791" s="618">
        <f t="shared" si="913"/>
        <v>0.48520471240000007</v>
      </c>
      <c r="L791" s="618">
        <f t="shared" si="914"/>
        <v>2.3164130377547259E-2</v>
      </c>
      <c r="M791" s="619">
        <f t="shared" si="915"/>
        <v>0.50836884277754735</v>
      </c>
      <c r="N791" s="619">
        <f t="shared" si="916"/>
        <v>2.8963298079565205</v>
      </c>
      <c r="O791" s="619">
        <f t="shared" si="917"/>
        <v>-0.11367019204347928</v>
      </c>
      <c r="P791" s="641">
        <f t="shared" si="918"/>
        <v>3.7764183403149243</v>
      </c>
    </row>
    <row r="792" spans="2:16" ht="14.25">
      <c r="B792" s="95">
        <v>45707</v>
      </c>
      <c r="C792" s="796">
        <v>3.01</v>
      </c>
      <c r="H792" s="642">
        <f>+'BRL USD'!AY1012</f>
        <v>5.7087009999999996</v>
      </c>
      <c r="I792" s="642">
        <f>+RBOB!BA1012</f>
        <v>2.0865</v>
      </c>
      <c r="J792" s="618">
        <f t="shared" si="912"/>
        <v>1.8365</v>
      </c>
      <c r="K792" s="618">
        <f t="shared" si="913"/>
        <v>0.48515187800000009</v>
      </c>
      <c r="L792" s="618">
        <f t="shared" si="914"/>
        <v>2.3137839939418793E-2</v>
      </c>
      <c r="M792" s="619">
        <f t="shared" si="915"/>
        <v>0.50828971793941891</v>
      </c>
      <c r="N792" s="619">
        <f t="shared" si="916"/>
        <v>2.9016740210904786</v>
      </c>
      <c r="O792" s="619">
        <f t="shared" si="917"/>
        <v>-0.10832597890952123</v>
      </c>
      <c r="P792" s="641">
        <f t="shared" si="918"/>
        <v>3.5988697312133278</v>
      </c>
    </row>
    <row r="793" spans="2:16" ht="14.25">
      <c r="B793" s="95">
        <v>45708</v>
      </c>
      <c r="C793" s="796">
        <v>3.01</v>
      </c>
      <c r="H793" s="642">
        <f>+'BRL USD'!AY1013</f>
        <v>5.7020999999999997</v>
      </c>
      <c r="I793" s="642">
        <f>+RBOB!BA1013</f>
        <v>2.0865</v>
      </c>
      <c r="J793" s="618">
        <f t="shared" si="912"/>
        <v>1.8365</v>
      </c>
      <c r="K793" s="618">
        <f t="shared" si="913"/>
        <v>0.48515187800000009</v>
      </c>
      <c r="L793" s="618">
        <f t="shared" si="914"/>
        <v>2.3153048876729629E-2</v>
      </c>
      <c r="M793" s="619">
        <f t="shared" si="915"/>
        <v>0.50830492687672968</v>
      </c>
      <c r="N793" s="619">
        <f t="shared" si="916"/>
        <v>2.8984055235438002</v>
      </c>
      <c r="O793" s="619">
        <f t="shared" si="917"/>
        <v>-0.11159447645619958</v>
      </c>
      <c r="P793" s="641">
        <f t="shared" si="918"/>
        <v>3.7074576895747335</v>
      </c>
    </row>
    <row r="794" spans="2:16" ht="14.25">
      <c r="B794" s="95">
        <v>45709</v>
      </c>
      <c r="C794" s="796">
        <v>3.01</v>
      </c>
      <c r="H794" s="642">
        <f>+'BRL USD'!AY1014</f>
        <v>5.7020999999999997</v>
      </c>
      <c r="I794" s="642">
        <f>+RBOB!BA1014</f>
        <v>2.0266999999999999</v>
      </c>
      <c r="J794" s="618">
        <f t="shared" si="912"/>
        <v>1.7766999999999999</v>
      </c>
      <c r="K794" s="618">
        <f t="shared" si="913"/>
        <v>0.46935439240000004</v>
      </c>
      <c r="L794" s="618">
        <f t="shared" si="914"/>
        <v>2.3153048876729629E-2</v>
      </c>
      <c r="M794" s="619">
        <f t="shared" si="915"/>
        <v>0.49250744127672968</v>
      </c>
      <c r="N794" s="619">
        <f t="shared" si="916"/>
        <v>2.8083266809040404</v>
      </c>
      <c r="O794" s="619">
        <f t="shared" si="917"/>
        <v>-0.20167331909595942</v>
      </c>
      <c r="P794" s="641">
        <f t="shared" si="918"/>
        <v>6.7001102689687508</v>
      </c>
    </row>
    <row r="795" spans="2:16" ht="14.25">
      <c r="B795" s="95">
        <v>45712</v>
      </c>
      <c r="C795" s="796">
        <v>3.01</v>
      </c>
      <c r="H795" s="642">
        <f>+'BRL USD'!AY1015</f>
        <v>5.7252000000000001</v>
      </c>
      <c r="I795" s="642">
        <f>+RBOB!BA1015</f>
        <v>2.0110000000000001</v>
      </c>
      <c r="J795" s="618">
        <f t="shared" si="912"/>
        <v>1.7610000000000001</v>
      </c>
      <c r="K795" s="618">
        <f t="shared" si="913"/>
        <v>0.46520689200000009</v>
      </c>
      <c r="L795" s="618">
        <f t="shared" si="914"/>
        <v>2.3099979040033535E-2</v>
      </c>
      <c r="M795" s="619">
        <f t="shared" si="915"/>
        <v>0.48830687104003362</v>
      </c>
      <c r="N795" s="619">
        <f t="shared" si="916"/>
        <v>2.7956544980784006</v>
      </c>
      <c r="O795" s="619">
        <f t="shared" si="917"/>
        <v>-0.21434550192159918</v>
      </c>
      <c r="P795" s="641">
        <f t="shared" si="918"/>
        <v>7.121113020651137</v>
      </c>
    </row>
    <row r="796" spans="2:16" ht="14.25">
      <c r="B796" s="95">
        <v>45713</v>
      </c>
      <c r="C796" s="796">
        <v>3.01</v>
      </c>
      <c r="H796" s="642">
        <f>+'BRL USD'!AY1016</f>
        <v>5.7773000000000003</v>
      </c>
      <c r="I796" s="642">
        <f>+RBOB!BA1016</f>
        <v>1.9673</v>
      </c>
      <c r="J796" s="618">
        <f t="shared" si="912"/>
        <v>1.7173</v>
      </c>
      <c r="K796" s="618">
        <f t="shared" si="913"/>
        <v>0.45366257560000006</v>
      </c>
      <c r="L796" s="618">
        <f t="shared" si="914"/>
        <v>2.2981842729302614E-2</v>
      </c>
      <c r="M796" s="619">
        <f t="shared" si="915"/>
        <v>0.47664441832930265</v>
      </c>
      <c r="N796" s="619">
        <f t="shared" si="916"/>
        <v>2.7537177980138803</v>
      </c>
      <c r="O796" s="619">
        <f t="shared" si="917"/>
        <v>-0.25628220198611951</v>
      </c>
      <c r="P796" s="641">
        <f t="shared" si="918"/>
        <v>8.5143588699707511</v>
      </c>
    </row>
    <row r="797" spans="2:16" ht="14.25">
      <c r="B797" s="95">
        <v>45714</v>
      </c>
      <c r="C797" s="796">
        <v>3.01</v>
      </c>
      <c r="H797" s="642">
        <f>+'BRL USD'!AY1017</f>
        <v>5.7751000000000001</v>
      </c>
      <c r="I797" s="642">
        <f>+RBOB!BA1017</f>
        <v>1.9489000000000001</v>
      </c>
      <c r="J797" s="618">
        <f t="shared" si="912"/>
        <v>1.6989000000000001</v>
      </c>
      <c r="K797" s="618">
        <f t="shared" si="913"/>
        <v>0.44880181080000003</v>
      </c>
      <c r="L797" s="618">
        <f t="shared" si="914"/>
        <v>2.2986788107565239E-2</v>
      </c>
      <c r="M797" s="619">
        <f t="shared" si="915"/>
        <v>0.47178859890756525</v>
      </c>
      <c r="N797" s="619">
        <f t="shared" si="916"/>
        <v>2.7246263375510802</v>
      </c>
      <c r="O797" s="619">
        <f t="shared" si="917"/>
        <v>-0.2853736624489196</v>
      </c>
      <c r="P797" s="641">
        <f t="shared" si="918"/>
        <v>9.4808525730538111</v>
      </c>
    </row>
    <row r="798" spans="2:16" ht="14.25">
      <c r="B798" s="95">
        <v>45715</v>
      </c>
      <c r="C798" s="796">
        <v>3.01</v>
      </c>
      <c r="H798" s="642">
        <f>+'BRL USD'!AY1018</f>
        <v>5.8221999999999996</v>
      </c>
      <c r="I798" s="642">
        <f>+RBOB!BA1018</f>
        <v>1.9965999999999999</v>
      </c>
      <c r="J798" s="618">
        <f t="shared" si="912"/>
        <v>1.7465999999999999</v>
      </c>
      <c r="K798" s="618">
        <f t="shared" si="913"/>
        <v>0.46140281520000004</v>
      </c>
      <c r="L798" s="618">
        <f t="shared" si="914"/>
        <v>2.2881728556215862E-2</v>
      </c>
      <c r="M798" s="619">
        <f t="shared" si="915"/>
        <v>0.48428454375621588</v>
      </c>
      <c r="N798" s="619">
        <f t="shared" si="916"/>
        <v>2.8196014706574397</v>
      </c>
      <c r="O798" s="619">
        <f t="shared" si="917"/>
        <v>-0.19039852934256007</v>
      </c>
      <c r="P798" s="641">
        <f t="shared" si="918"/>
        <v>6.3255325362976738</v>
      </c>
    </row>
    <row r="799" spans="2:16" ht="14.25">
      <c r="B799" s="95">
        <v>45716</v>
      </c>
      <c r="C799" s="796">
        <v>3.01</v>
      </c>
      <c r="H799" s="642">
        <f>+'BRL USD'!AZ1019</f>
        <v>5.8486372675166685</v>
      </c>
      <c r="I799" s="642">
        <f>+RBOB!BB1019</f>
        <v>2.2223000000000002</v>
      </c>
      <c r="J799" s="618">
        <f t="shared" si="912"/>
        <v>1.9723000000000002</v>
      </c>
      <c r="K799" s="618">
        <f t="shared" si="913"/>
        <v>0.52102643560000017</v>
      </c>
      <c r="L799" s="618">
        <f t="shared" si="914"/>
        <v>2.2823500000000004E-2</v>
      </c>
      <c r="M799" s="619">
        <f t="shared" si="915"/>
        <v>0.54384993560000017</v>
      </c>
      <c r="N799" s="619">
        <f t="shared" si="916"/>
        <v>3.180781001286701</v>
      </c>
      <c r="O799" s="619">
        <f t="shared" si="917"/>
        <v>0.17078100128670126</v>
      </c>
      <c r="P799" s="641">
        <f t="shared" si="918"/>
        <v>-5.6737874181628234</v>
      </c>
    </row>
    <row r="800" spans="2:16" ht="14.25">
      <c r="B800" s="95">
        <v>45719</v>
      </c>
      <c r="C800" s="796">
        <v>3.01</v>
      </c>
      <c r="H800" s="642">
        <f>+'BRL USD'!AZ1020</f>
        <v>5.8486372675166685</v>
      </c>
      <c r="I800" s="642">
        <f>+RBOB!BB1020</f>
        <v>2.1878000000000002</v>
      </c>
      <c r="J800" s="618">
        <f t="shared" ref="J800:J802" si="919">+I800-0.25</f>
        <v>1.9378000000000002</v>
      </c>
      <c r="K800" s="618">
        <f t="shared" ref="K800:K802" si="920">(+J800*$K$30)/1000</f>
        <v>0.51191250160000012</v>
      </c>
      <c r="L800" s="618">
        <f t="shared" ref="L800:L802" si="921">((75/H800)+10)/1000</f>
        <v>2.2823500000000004E-2</v>
      </c>
      <c r="M800" s="619">
        <f t="shared" ref="M800:M802" si="922">+K800+L800</f>
        <v>0.53473600160000012</v>
      </c>
      <c r="N800" s="619">
        <f t="shared" ref="N800:N802" si="923">+M800*H800</f>
        <v>3.1274769072406134</v>
      </c>
      <c r="O800" s="619">
        <f t="shared" ref="O800:O802" si="924">+N800-C800</f>
        <v>0.11747690724061366</v>
      </c>
      <c r="P800" s="641">
        <f t="shared" ref="P800:P802" si="925">(1-(+N800/C800))*100</f>
        <v>-3.9028872837413076</v>
      </c>
    </row>
    <row r="801" spans="2:16" ht="14.25">
      <c r="B801" s="95">
        <v>45720</v>
      </c>
      <c r="C801" s="796">
        <v>3.01</v>
      </c>
      <c r="H801" s="642">
        <f>+'BRL USD'!AZ1021</f>
        <v>5.8486372675166685</v>
      </c>
      <c r="I801" s="642">
        <f>+RBOB!BB1021</f>
        <v>2.1941999999999999</v>
      </c>
      <c r="J801" s="618">
        <f t="shared" si="919"/>
        <v>1.9441999999999999</v>
      </c>
      <c r="K801" s="618">
        <f t="shared" si="920"/>
        <v>0.51360320240000001</v>
      </c>
      <c r="L801" s="618">
        <f t="shared" si="921"/>
        <v>2.2823500000000004E-2</v>
      </c>
      <c r="M801" s="619">
        <f t="shared" si="922"/>
        <v>0.53642670240000001</v>
      </c>
      <c r="N801" s="619">
        <f t="shared" si="923"/>
        <v>3.1373652029477133</v>
      </c>
      <c r="O801" s="619">
        <f t="shared" si="924"/>
        <v>0.12736520294771347</v>
      </c>
      <c r="P801" s="641">
        <f t="shared" si="925"/>
        <v>-4.2314020912861627</v>
      </c>
    </row>
    <row r="802" spans="2:16" ht="14.25">
      <c r="B802" s="95">
        <v>45721</v>
      </c>
      <c r="C802" s="796">
        <v>3.01</v>
      </c>
      <c r="H802" s="642">
        <f>+'BRL USD'!AZ1022</f>
        <v>5.7907999999999999</v>
      </c>
      <c r="I802" s="642">
        <f>+RBOB!BB1022</f>
        <v>2.137</v>
      </c>
      <c r="J802" s="618">
        <f t="shared" si="919"/>
        <v>1.887</v>
      </c>
      <c r="K802" s="618">
        <f t="shared" si="920"/>
        <v>0.49849256400000008</v>
      </c>
      <c r="L802" s="618">
        <f t="shared" si="921"/>
        <v>2.2951578365683494E-2</v>
      </c>
      <c r="M802" s="619">
        <f t="shared" si="922"/>
        <v>0.52144414236568359</v>
      </c>
      <c r="N802" s="619">
        <f t="shared" si="923"/>
        <v>3.0195787396112004</v>
      </c>
      <c r="O802" s="619">
        <f t="shared" si="924"/>
        <v>9.5787396112005929E-3</v>
      </c>
      <c r="P802" s="641">
        <f t="shared" si="925"/>
        <v>-0.3182305518671269</v>
      </c>
    </row>
    <row r="803" spans="2:16" ht="14.25">
      <c r="B803" s="95">
        <v>45722</v>
      </c>
      <c r="C803" s="796">
        <v>3.01</v>
      </c>
      <c r="H803" s="642">
        <f>+'BRL USD'!AZ1023</f>
        <v>5.7483000000000004</v>
      </c>
      <c r="I803" s="642">
        <f>+RBOB!BB1023</f>
        <v>2.1012</v>
      </c>
      <c r="J803" s="618">
        <f t="shared" ref="J803:J805" si="926">+I803-0.25</f>
        <v>1.8512</v>
      </c>
      <c r="K803" s="618">
        <f t="shared" ref="K803:K805" si="927">(+J803*$K$30)/1000</f>
        <v>0.48903520640000003</v>
      </c>
      <c r="L803" s="618">
        <f t="shared" ref="L803:L805" si="928">((75/H803)+10)/1000</f>
        <v>2.304733573404311E-2</v>
      </c>
      <c r="M803" s="619">
        <f t="shared" ref="M803:M805" si="929">+K803+L803</f>
        <v>0.51208254213404314</v>
      </c>
      <c r="N803" s="619">
        <f t="shared" ref="N803:N805" si="930">+M803*H803</f>
        <v>2.9436040769491205</v>
      </c>
      <c r="O803" s="619">
        <f t="shared" ref="O803:O805" si="931">+N803-C803</f>
        <v>-6.6395923050879269E-2</v>
      </c>
      <c r="P803" s="641">
        <f t="shared" ref="P803:P805" si="932">(1-(+N803/C803))*100</f>
        <v>2.205844619630537</v>
      </c>
    </row>
    <row r="804" spans="2:16" ht="14.25">
      <c r="B804" s="95">
        <v>45723</v>
      </c>
      <c r="C804" s="796">
        <v>3.01</v>
      </c>
      <c r="H804" s="642">
        <f>+'BRL USD'!AZ1024</f>
        <v>5.7682000000000002</v>
      </c>
      <c r="I804" s="642">
        <f>+RBOB!BB1024</f>
        <v>2.1086999999999998</v>
      </c>
      <c r="J804" s="618">
        <f t="shared" si="926"/>
        <v>1.8586999999999998</v>
      </c>
      <c r="K804" s="618">
        <f t="shared" si="927"/>
        <v>0.4910164964</v>
      </c>
      <c r="L804" s="618">
        <f t="shared" si="928"/>
        <v>2.3002323081723938E-2</v>
      </c>
      <c r="M804" s="619">
        <f t="shared" si="929"/>
        <v>0.5140188194817239</v>
      </c>
      <c r="N804" s="619">
        <f t="shared" si="930"/>
        <v>2.96496335453448</v>
      </c>
      <c r="O804" s="619">
        <f t="shared" si="931"/>
        <v>-4.5036645465519776E-2</v>
      </c>
      <c r="P804" s="641">
        <f t="shared" si="932"/>
        <v>1.4962340686219155</v>
      </c>
    </row>
    <row r="805" spans="2:16" ht="14.25">
      <c r="B805" s="95">
        <v>45726</v>
      </c>
      <c r="C805" s="796">
        <v>3.01</v>
      </c>
      <c r="H805" s="642">
        <f>+'BRL USD'!AZ1025</f>
        <v>5.7923999999999998</v>
      </c>
      <c r="I805" s="642">
        <f>+RBOB!BB1025</f>
        <v>2.0924999999999998</v>
      </c>
      <c r="J805" s="618">
        <f t="shared" si="926"/>
        <v>1.8424999999999998</v>
      </c>
      <c r="K805" s="618">
        <f t="shared" si="927"/>
        <v>0.48673691000000002</v>
      </c>
      <c r="L805" s="618">
        <f t="shared" si="928"/>
        <v>2.2948000828672054E-2</v>
      </c>
      <c r="M805" s="619">
        <f t="shared" si="929"/>
        <v>0.50968491082867207</v>
      </c>
      <c r="N805" s="619">
        <f t="shared" si="930"/>
        <v>2.952298877484</v>
      </c>
      <c r="O805" s="619">
        <f t="shared" si="931"/>
        <v>-5.7701122515999792E-2</v>
      </c>
      <c r="P805" s="641">
        <f t="shared" si="932"/>
        <v>1.9169808144850475</v>
      </c>
    </row>
    <row r="806" spans="2:16" ht="14.25">
      <c r="B806" s="95">
        <v>45727</v>
      </c>
      <c r="C806" s="796">
        <v>3.01</v>
      </c>
      <c r="H806" s="642">
        <f>+'BRL USD'!AZ1026</f>
        <v>5.8341000000000003</v>
      </c>
      <c r="I806" s="642">
        <f>+RBOB!BB1026</f>
        <v>2.105</v>
      </c>
      <c r="J806" s="618">
        <f t="shared" ref="J806" si="933">+I806-0.25</f>
        <v>1.855</v>
      </c>
      <c r="K806" s="618">
        <f t="shared" ref="K806" si="934">(+J806*$K$30)/1000</f>
        <v>0.49003906000000008</v>
      </c>
      <c r="L806" s="618">
        <f t="shared" ref="L806" si="935">((75/H806)+10)/1000</f>
        <v>2.285545328328277E-2</v>
      </c>
      <c r="M806" s="619">
        <f t="shared" ref="M806" si="936">+K806+L806</f>
        <v>0.51289451328328284</v>
      </c>
      <c r="N806" s="619">
        <f t="shared" ref="N806" si="937">+M806*H806</f>
        <v>2.9922778799460006</v>
      </c>
      <c r="O806" s="619">
        <f t="shared" ref="O806" si="938">+N806-C806</f>
        <v>-1.7722120053999202E-2</v>
      </c>
      <c r="P806" s="641">
        <f t="shared" ref="P806" si="939">(1-(+N806/C806))*100</f>
        <v>0.58877475262455459</v>
      </c>
    </row>
    <row r="807" spans="2:16" ht="14.25">
      <c r="B807" s="95">
        <v>45728</v>
      </c>
      <c r="C807" s="796">
        <v>3.01</v>
      </c>
      <c r="H807" s="642">
        <f>+'BRL USD'!AZ1027</f>
        <v>5.8262</v>
      </c>
      <c r="I807" s="642">
        <f>+RBOB!BB1027</f>
        <v>2.1501000000000001</v>
      </c>
      <c r="J807" s="618">
        <f t="shared" ref="J807" si="940">+I807-0.25</f>
        <v>1.9001000000000001</v>
      </c>
      <c r="K807" s="618">
        <f t="shared" ref="K807" si="941">(+J807*$K$30)/1000</f>
        <v>0.50195321720000008</v>
      </c>
      <c r="L807" s="618">
        <f t="shared" ref="L807" si="942">((75/H807)+10)/1000</f>
        <v>2.2872884555971303E-2</v>
      </c>
      <c r="M807" s="619">
        <f t="shared" ref="M807" si="943">+K807+L807</f>
        <v>0.52482610175597133</v>
      </c>
      <c r="N807" s="619">
        <f t="shared" ref="N807" si="944">+M807*H807</f>
        <v>3.0577418340506402</v>
      </c>
      <c r="O807" s="619">
        <f t="shared" ref="O807" si="945">+N807-C807</f>
        <v>4.7741834050640364E-2</v>
      </c>
      <c r="P807" s="641">
        <f t="shared" ref="P807" si="946">(1-(+N807/C807))*100</f>
        <v>-1.5861074435428613</v>
      </c>
    </row>
    <row r="808" spans="2:16" ht="14.25">
      <c r="B808" s="95">
        <v>45729</v>
      </c>
      <c r="C808" s="796">
        <v>3.01</v>
      </c>
      <c r="H808" s="642">
        <f>+'BRL USD'!AZ1028</f>
        <v>5.8125</v>
      </c>
      <c r="I808" s="642">
        <f>+RBOB!BB1028</f>
        <v>2.1331000000000002</v>
      </c>
      <c r="J808" s="618">
        <f t="shared" ref="J808:J809" si="947">+I808-0.25</f>
        <v>1.8831000000000002</v>
      </c>
      <c r="K808" s="618">
        <f t="shared" ref="K808:K809" si="948">(+J808*$K$30)/1000</f>
        <v>0.49746229320000007</v>
      </c>
      <c r="L808" s="618">
        <f t="shared" ref="L808:L809" si="949">((75/H808)+10)/1000</f>
        <v>2.2903225806451613E-2</v>
      </c>
      <c r="M808" s="619">
        <f t="shared" ref="M808:M809" si="950">+K808+L808</f>
        <v>0.52036551900645167</v>
      </c>
      <c r="N808" s="619">
        <f t="shared" ref="N808:N809" si="951">+M808*H808</f>
        <v>3.0246245792250002</v>
      </c>
      <c r="O808" s="619">
        <f t="shared" ref="O808:O809" si="952">+N808-C808</f>
        <v>1.4624579225000378E-2</v>
      </c>
      <c r="P808" s="641">
        <f t="shared" ref="P808:P809" si="953">(1-(+N808/C808))*100</f>
        <v>-0.48586641943522135</v>
      </c>
    </row>
    <row r="809" spans="2:16" ht="14.25">
      <c r="B809" s="95">
        <v>45730</v>
      </c>
      <c r="C809" s="796">
        <v>3.01</v>
      </c>
      <c r="H809" s="642">
        <f>+'BRL USD'!AZ1029</f>
        <v>5.7412999999999998</v>
      </c>
      <c r="I809" s="642">
        <f>+RBOB!BB1029</f>
        <v>2.1486999999999998</v>
      </c>
      <c r="J809" s="618">
        <f t="shared" si="947"/>
        <v>1.8986999999999998</v>
      </c>
      <c r="K809" s="618">
        <f t="shared" si="948"/>
        <v>0.50158337640000006</v>
      </c>
      <c r="L809" s="618">
        <f t="shared" si="949"/>
        <v>2.3063243516276803E-2</v>
      </c>
      <c r="M809" s="619">
        <f t="shared" si="950"/>
        <v>0.52464661991627681</v>
      </c>
      <c r="N809" s="619">
        <f t="shared" si="951"/>
        <v>3.0121536389253198</v>
      </c>
      <c r="O809" s="619">
        <f t="shared" si="952"/>
        <v>2.1536389253200561E-3</v>
      </c>
      <c r="P809" s="641">
        <f t="shared" si="953"/>
        <v>-7.154946595748779E-2</v>
      </c>
    </row>
    <row r="810" spans="2:16" ht="14.25">
      <c r="B810" s="95">
        <v>45733</v>
      </c>
      <c r="C810" s="796">
        <v>3.01</v>
      </c>
      <c r="H810" s="642">
        <f>+'BRL USD'!AZ1030</f>
        <v>5.7076000000000002</v>
      </c>
      <c r="I810" s="642">
        <f>+RBOB!BB1030</f>
        <v>2.1812</v>
      </c>
      <c r="J810" s="618">
        <f t="shared" ref="J810" si="954">+I810-0.25</f>
        <v>1.9312</v>
      </c>
      <c r="K810" s="618">
        <f t="shared" ref="K810" si="955">(+J810*$K$30)/1000</f>
        <v>0.51016896640000009</v>
      </c>
      <c r="L810" s="618">
        <f t="shared" ref="L810" si="956">((75/H810)+10)/1000</f>
        <v>2.3140374237858297E-2</v>
      </c>
      <c r="M810" s="619">
        <f t="shared" ref="M810" si="957">+K810+L810</f>
        <v>0.5333093406378584</v>
      </c>
      <c r="N810" s="619">
        <f t="shared" ref="N810" si="958">+M810*H810</f>
        <v>3.0439163926246406</v>
      </c>
      <c r="O810" s="619">
        <f t="shared" ref="O810" si="959">+N810-C810</f>
        <v>3.3916392624640856E-2</v>
      </c>
      <c r="P810" s="641">
        <f t="shared" ref="P810" si="960">(1-(+N810/C810))*100</f>
        <v>-1.1267904526458761</v>
      </c>
    </row>
    <row r="811" spans="2:16" ht="14.25">
      <c r="B811" s="95">
        <v>45734</v>
      </c>
      <c r="C811" s="796">
        <v>3.01</v>
      </c>
      <c r="H811" s="642">
        <f>+'BRL USD'!AZ1031</f>
        <v>5.6845999999999997</v>
      </c>
      <c r="I811" s="642">
        <f>+RBOB!BB1031</f>
        <v>2.1684000000000001</v>
      </c>
      <c r="J811" s="618">
        <f t="shared" ref="J811:J812" si="961">+I811-0.25</f>
        <v>1.9184000000000001</v>
      </c>
      <c r="K811" s="618">
        <f t="shared" ref="K811:K812" si="962">(+J811*$K$30)/1000</f>
        <v>0.50678756480000009</v>
      </c>
      <c r="L811" s="618">
        <f t="shared" ref="L811:L812" si="963">((75/H811)+10)/1000</f>
        <v>2.3193540442599303E-2</v>
      </c>
      <c r="M811" s="619">
        <f t="shared" ref="M811:M812" si="964">+K811+L811</f>
        <v>0.52998110524259934</v>
      </c>
      <c r="N811" s="619">
        <f t="shared" ref="N811:N812" si="965">+M811*H811</f>
        <v>3.0127305908620801</v>
      </c>
      <c r="O811" s="619">
        <f t="shared" ref="O811:O812" si="966">+N811-C811</f>
        <v>2.7305908620802732E-3</v>
      </c>
      <c r="P811" s="641">
        <f t="shared" ref="P811:P812" si="967">(1-(+N811/C811))*100</f>
        <v>-9.071730438805492E-2</v>
      </c>
    </row>
    <row r="812" spans="2:16" ht="14.25">
      <c r="B812" s="95">
        <v>45735</v>
      </c>
      <c r="C812" s="796">
        <v>3.01</v>
      </c>
      <c r="H812" s="642">
        <f>+'BRL USD'!AZ1032</f>
        <v>5.6650999999999998</v>
      </c>
      <c r="I812" s="642">
        <f>+RBOB!BB1032</f>
        <v>2.1696</v>
      </c>
      <c r="J812" s="618">
        <f t="shared" si="961"/>
        <v>1.9196</v>
      </c>
      <c r="K812" s="618">
        <f t="shared" si="962"/>
        <v>0.50710457120000008</v>
      </c>
      <c r="L812" s="618">
        <f t="shared" si="963"/>
        <v>2.3238954299129758E-2</v>
      </c>
      <c r="M812" s="619">
        <f t="shared" si="964"/>
        <v>0.53034352549912989</v>
      </c>
      <c r="N812" s="619">
        <f t="shared" si="965"/>
        <v>3.0044491063051204</v>
      </c>
      <c r="O812" s="619">
        <f t="shared" si="966"/>
        <v>-5.5508936948793774E-3</v>
      </c>
      <c r="P812" s="641">
        <f t="shared" si="967"/>
        <v>0.18441507291958592</v>
      </c>
    </row>
    <row r="813" spans="2:16" ht="14.25">
      <c r="B813" s="95">
        <v>45736</v>
      </c>
      <c r="C813" s="796">
        <v>3.01</v>
      </c>
      <c r="H813" s="642">
        <f>+'BRL USD'!AZ1033</f>
        <v>5.6622000000000003</v>
      </c>
      <c r="I813" s="642">
        <f>+RBOB!BB1033</f>
        <v>2.1911</v>
      </c>
      <c r="J813" s="618">
        <f t="shared" ref="J813:J815" si="968">+I813-0.25</f>
        <v>1.9411</v>
      </c>
      <c r="K813" s="618">
        <f t="shared" ref="K813:K815" si="969">(+J813*$K$30)/1000</f>
        <v>0.51278426920000009</v>
      </c>
      <c r="L813" s="618">
        <f t="shared" ref="L813:L815" si="970">((75/H813)+10)/1000</f>
        <v>2.3245734873370772E-2</v>
      </c>
      <c r="M813" s="619">
        <f t="shared" ref="M813:M815" si="971">+K813+L813</f>
        <v>0.53603000407337087</v>
      </c>
      <c r="N813" s="619">
        <f t="shared" ref="N813:N815" si="972">+M813*H813</f>
        <v>3.0351090890642407</v>
      </c>
      <c r="O813" s="619">
        <f t="shared" ref="O813:O815" si="973">+N813-C813</f>
        <v>2.5109089064240919E-2</v>
      </c>
      <c r="P813" s="641">
        <f t="shared" ref="P813:P815" si="974">(1-(+N813/C813))*100</f>
        <v>-0.83418900545650931</v>
      </c>
    </row>
    <row r="814" spans="2:16" ht="14.25">
      <c r="B814" s="95">
        <v>45737</v>
      </c>
      <c r="C814" s="796">
        <v>3.01</v>
      </c>
      <c r="H814" s="642">
        <f>+'BRL USD'!AZ1034</f>
        <v>5.7234999999999996</v>
      </c>
      <c r="I814" s="642">
        <f>+RBOB!BB1034</f>
        <v>2.1953999999999998</v>
      </c>
      <c r="J814" s="618">
        <f t="shared" si="968"/>
        <v>1.9453999999999998</v>
      </c>
      <c r="K814" s="618">
        <f t="shared" si="969"/>
        <v>0.5139202088</v>
      </c>
      <c r="L814" s="618">
        <f t="shared" si="970"/>
        <v>2.3103870009609506E-2</v>
      </c>
      <c r="M814" s="619">
        <f t="shared" si="971"/>
        <v>0.53702407880960945</v>
      </c>
      <c r="N814" s="619">
        <f t="shared" si="972"/>
        <v>3.0736573150667996</v>
      </c>
      <c r="O814" s="619">
        <f t="shared" si="973"/>
        <v>6.3657315066799836E-2</v>
      </c>
      <c r="P814" s="641">
        <f t="shared" si="974"/>
        <v>-2.1148609656744144</v>
      </c>
    </row>
    <row r="815" spans="2:16" ht="14.25">
      <c r="B815" s="95">
        <v>45740</v>
      </c>
      <c r="C815" s="796">
        <v>3.01</v>
      </c>
      <c r="H815" s="642">
        <f>+'BRL USD'!AZ1035</f>
        <v>5.7397</v>
      </c>
      <c r="I815" s="642">
        <f>+RBOB!BB1035</f>
        <v>2.2065999999999999</v>
      </c>
      <c r="J815" s="618">
        <f t="shared" si="968"/>
        <v>1.9565999999999999</v>
      </c>
      <c r="K815" s="618">
        <f t="shared" si="969"/>
        <v>0.51687893520000006</v>
      </c>
      <c r="L815" s="618">
        <f t="shared" si="970"/>
        <v>2.306688502883426E-2</v>
      </c>
      <c r="M815" s="619">
        <f t="shared" si="971"/>
        <v>0.53994582022883431</v>
      </c>
      <c r="N815" s="619">
        <f t="shared" si="972"/>
        <v>3.0991270243674403</v>
      </c>
      <c r="O815" s="619">
        <f t="shared" si="973"/>
        <v>8.9127024367440466E-2</v>
      </c>
      <c r="P815" s="641">
        <f t="shared" si="974"/>
        <v>-2.9610307098817401</v>
      </c>
    </row>
    <row r="816" spans="2:16" ht="14.25">
      <c r="B816" s="95">
        <v>45741</v>
      </c>
      <c r="C816" s="796">
        <v>3.01</v>
      </c>
      <c r="H816" s="642">
        <f>+'BRL USD'!AZ1036</f>
        <v>5.6985999999999999</v>
      </c>
      <c r="I816" s="642">
        <f>+RBOB!BB1036</f>
        <v>2.2086999999999999</v>
      </c>
      <c r="J816" s="618">
        <f t="shared" ref="J816" si="975">+I816-0.25</f>
        <v>1.9586999999999999</v>
      </c>
      <c r="K816" s="618">
        <f t="shared" ref="K816" si="976">(+J816*$K$30)/1000</f>
        <v>0.51743369640000003</v>
      </c>
      <c r="L816" s="618">
        <f t="shared" ref="L816" si="977">((75/H816)+10)/1000</f>
        <v>2.3161127294423191E-2</v>
      </c>
      <c r="M816" s="619">
        <f t="shared" ref="M816" si="978">+K816+L816</f>
        <v>0.54059482369442324</v>
      </c>
      <c r="N816" s="619">
        <f t="shared" ref="N816" si="979">+M816*H816</f>
        <v>3.0806336623050403</v>
      </c>
      <c r="O816" s="619">
        <f t="shared" ref="O816" si="980">+N816-C816</f>
        <v>7.0633662305040534E-2</v>
      </c>
      <c r="P816" s="641">
        <f t="shared" ref="P816" si="981">(1-(+N816/C816))*100</f>
        <v>-2.346633299170775</v>
      </c>
    </row>
    <row r="817" spans="2:16" ht="14.25">
      <c r="B817" s="95">
        <v>45742</v>
      </c>
      <c r="C817" s="796">
        <v>3.01</v>
      </c>
      <c r="H817" s="642">
        <f>+'BRL USD'!AZ1037</f>
        <v>5.7291999999999996</v>
      </c>
      <c r="I817" s="642">
        <f>+RBOB!BB1037</f>
        <v>2.2328000000000001</v>
      </c>
      <c r="J817" s="618">
        <f t="shared" ref="J817:J821" si="982">+I817-0.25</f>
        <v>1.9828000000000001</v>
      </c>
      <c r="K817" s="618">
        <f t="shared" ref="K817:K821" si="983">(+J817*$K$30)/1000</f>
        <v>0.52380024160000005</v>
      </c>
      <c r="L817" s="618">
        <f t="shared" ref="L817:L821" si="984">((75/H817)+10)/1000</f>
        <v>2.3090832926062975E-2</v>
      </c>
      <c r="M817" s="619">
        <f t="shared" ref="M817:M821" si="985">+K817+L817</f>
        <v>0.546891074526063</v>
      </c>
      <c r="N817" s="619">
        <f t="shared" ref="N817:N821" si="986">+M817*H817</f>
        <v>3.1332483441747199</v>
      </c>
      <c r="O817" s="619">
        <f t="shared" ref="O817:O821" si="987">+N817-C817</f>
        <v>0.12324834417472008</v>
      </c>
      <c r="P817" s="641">
        <f t="shared" ref="P817:P821" si="988">(1-(+N817/C817))*100</f>
        <v>-4.0946293745754092</v>
      </c>
    </row>
    <row r="818" spans="2:16" ht="14.25">
      <c r="B818" s="95">
        <v>45743</v>
      </c>
      <c r="C818" s="796">
        <v>3.01</v>
      </c>
      <c r="H818" s="642">
        <f>+'BRL USD'!AZ1038</f>
        <v>5.7468000000000004</v>
      </c>
      <c r="I818" s="642">
        <f>+RBOB!BB1038</f>
        <v>2.2464</v>
      </c>
      <c r="J818" s="618">
        <f t="shared" si="982"/>
        <v>1.9964</v>
      </c>
      <c r="K818" s="618">
        <f t="shared" si="983"/>
        <v>0.52739298080000008</v>
      </c>
      <c r="L818" s="618">
        <f t="shared" si="984"/>
        <v>2.3050741282104822E-2</v>
      </c>
      <c r="M818" s="619">
        <f t="shared" si="985"/>
        <v>0.5504437220821049</v>
      </c>
      <c r="N818" s="619">
        <f t="shared" si="986"/>
        <v>3.1632899820614409</v>
      </c>
      <c r="O818" s="619">
        <f t="shared" si="987"/>
        <v>0.15328998206144107</v>
      </c>
      <c r="P818" s="641">
        <f t="shared" si="988"/>
        <v>-5.092690433934921</v>
      </c>
    </row>
    <row r="819" spans="2:16" ht="14.25">
      <c r="B819" s="95">
        <v>45744</v>
      </c>
      <c r="C819" s="796">
        <v>3.01</v>
      </c>
      <c r="H819" s="642">
        <f>+'BRL USD'!AZ1039</f>
        <v>5.7653999999999996</v>
      </c>
      <c r="I819" s="642">
        <f>+RBOB!BB1039</f>
        <v>2.2347000000000001</v>
      </c>
      <c r="J819" s="618">
        <f t="shared" si="982"/>
        <v>1.9847000000000001</v>
      </c>
      <c r="K819" s="618">
        <f t="shared" si="983"/>
        <v>0.5243021684000001</v>
      </c>
      <c r="L819" s="618">
        <f t="shared" si="984"/>
        <v>2.3008637735456344E-2</v>
      </c>
      <c r="M819" s="619">
        <f t="shared" si="985"/>
        <v>0.54731080613545646</v>
      </c>
      <c r="N819" s="619">
        <f t="shared" si="986"/>
        <v>3.1554657216933606</v>
      </c>
      <c r="O819" s="619">
        <f t="shared" si="987"/>
        <v>0.14546572169336081</v>
      </c>
      <c r="P819" s="641">
        <f t="shared" si="988"/>
        <v>-4.8327482290153156</v>
      </c>
    </row>
    <row r="820" spans="2:16" ht="14.25">
      <c r="B820" s="95">
        <v>45747</v>
      </c>
      <c r="C820" s="796">
        <v>3.01</v>
      </c>
      <c r="H820" s="642">
        <f>+'BRL USD'!AZ1040</f>
        <v>5.7416</v>
      </c>
      <c r="I820" s="642">
        <f>+RBOB!BB1040</f>
        <v>2.2831000000000001</v>
      </c>
      <c r="J820" s="618">
        <f t="shared" si="982"/>
        <v>2.0331000000000001</v>
      </c>
      <c r="K820" s="618">
        <f t="shared" si="983"/>
        <v>0.53708809320000017</v>
      </c>
      <c r="L820" s="618">
        <f t="shared" si="984"/>
        <v>2.3062560958617809E-2</v>
      </c>
      <c r="M820" s="619">
        <f t="shared" si="985"/>
        <v>0.56015065415861798</v>
      </c>
      <c r="N820" s="619">
        <f t="shared" si="986"/>
        <v>3.2161609959171211</v>
      </c>
      <c r="O820" s="619">
        <f t="shared" si="987"/>
        <v>0.20616099591712134</v>
      </c>
      <c r="P820" s="641">
        <f t="shared" si="988"/>
        <v>-6.8492025221635</v>
      </c>
    </row>
    <row r="821" spans="2:16" ht="14.25">
      <c r="B821" s="95">
        <v>45748</v>
      </c>
      <c r="C821" s="796">
        <v>3.01</v>
      </c>
      <c r="H821" s="642">
        <f>+'BRL USD'!BA1041</f>
        <v>5.7045000000000003</v>
      </c>
      <c r="I821" s="642">
        <f>+RBOB!BC1041</f>
        <v>2.3025000000000002</v>
      </c>
      <c r="J821" s="618">
        <f t="shared" si="982"/>
        <v>2.0525000000000002</v>
      </c>
      <c r="K821" s="618">
        <f t="shared" si="983"/>
        <v>0.5422130300000001</v>
      </c>
      <c r="L821" s="618">
        <f t="shared" si="984"/>
        <v>2.3147515119642387E-2</v>
      </c>
      <c r="M821" s="619">
        <f t="shared" si="985"/>
        <v>0.56536054511964251</v>
      </c>
      <c r="N821" s="619">
        <f t="shared" si="986"/>
        <v>3.225099229635001</v>
      </c>
      <c r="O821" s="619">
        <f t="shared" si="987"/>
        <v>0.21509922963500117</v>
      </c>
      <c r="P821" s="641">
        <f t="shared" si="988"/>
        <v>-7.146153808471789</v>
      </c>
    </row>
    <row r="822" spans="2:16" ht="14.25">
      <c r="B822" s="95">
        <v>45749</v>
      </c>
      <c r="C822" s="796">
        <v>3.01</v>
      </c>
      <c r="H822" s="642">
        <f>+'BRL USD'!BA1042</f>
        <v>5.6917999999999997</v>
      </c>
      <c r="I822" s="642">
        <f>+RBOB!BC1042</f>
        <v>2.331</v>
      </c>
      <c r="J822" s="618">
        <f t="shared" ref="J822" si="989">+I822-0.25</f>
        <v>2.081</v>
      </c>
      <c r="K822" s="618">
        <f t="shared" ref="K822" si="990">(+J822*$K$30)/1000</f>
        <v>0.54974193199999999</v>
      </c>
      <c r="L822" s="618">
        <f t="shared" ref="L822" si="991">((75/H822)+10)/1000</f>
        <v>2.3176850908324255E-2</v>
      </c>
      <c r="M822" s="619">
        <f t="shared" ref="M822" si="992">+K822+L822</f>
        <v>0.57291878290832421</v>
      </c>
      <c r="N822" s="619">
        <f t="shared" ref="N822" si="993">+M822*H822</f>
        <v>3.2609391285575997</v>
      </c>
      <c r="O822" s="619">
        <f t="shared" ref="O822" si="994">+N822-C822</f>
        <v>0.25093912855759992</v>
      </c>
      <c r="P822" s="641">
        <f t="shared" ref="P822" si="995">(1-(+N822/C822))*100</f>
        <v>-8.3368481248372142</v>
      </c>
    </row>
    <row r="823" spans="2:16" ht="14.25">
      <c r="B823" s="95">
        <v>45750</v>
      </c>
      <c r="C823" s="796">
        <v>3.01</v>
      </c>
      <c r="H823" s="642">
        <f>+'BRL USD'!BA1043</f>
        <v>5.6062000000000003</v>
      </c>
      <c r="I823" s="642">
        <f>+RBOB!BC1043</f>
        <v>2.1642999999999999</v>
      </c>
      <c r="J823" s="618">
        <f t="shared" ref="J823:J827" si="996">+I823-0.25</f>
        <v>1.9142999999999999</v>
      </c>
      <c r="K823" s="618">
        <f t="shared" ref="K823:K827" si="997">(+J823*$K$30)/1000</f>
        <v>0.50570445959999999</v>
      </c>
      <c r="L823" s="618">
        <f t="shared" ref="L823:L827" si="998">((75/H823)+10)/1000</f>
        <v>2.3378045735079019E-2</v>
      </c>
      <c r="M823" s="619">
        <f t="shared" ref="M823:M827" si="999">+K823+L823</f>
        <v>0.52908250533507906</v>
      </c>
      <c r="N823" s="619">
        <f t="shared" ref="N823:N827" si="1000">+M823*H823</f>
        <v>2.9661423414095203</v>
      </c>
      <c r="O823" s="619">
        <f t="shared" ref="O823:O827" si="1001">+N823-C823</f>
        <v>-4.385765859047952E-2</v>
      </c>
      <c r="P823" s="641">
        <f t="shared" ref="P823:P827" si="1002">(1-(+N823/C823))*100</f>
        <v>1.4570650694511467</v>
      </c>
    </row>
    <row r="824" spans="2:16" ht="14.25">
      <c r="B824" s="95">
        <v>45751</v>
      </c>
      <c r="C824" s="796">
        <v>3.01</v>
      </c>
      <c r="H824" s="642">
        <f>+'BRL USD'!BA1044</f>
        <v>5.7770999999999999</v>
      </c>
      <c r="I824" s="642">
        <f>+RBOB!BC1044</f>
        <v>2.0545</v>
      </c>
      <c r="J824" s="618">
        <f t="shared" si="996"/>
        <v>1.8045</v>
      </c>
      <c r="K824" s="618">
        <f t="shared" si="997"/>
        <v>0.47669837400000004</v>
      </c>
      <c r="L824" s="618">
        <f t="shared" si="998"/>
        <v>2.2982292153502622E-2</v>
      </c>
      <c r="M824" s="619">
        <f t="shared" si="999"/>
        <v>0.49968066615350265</v>
      </c>
      <c r="N824" s="619">
        <f t="shared" si="1000"/>
        <v>2.8867051764354001</v>
      </c>
      <c r="O824" s="619">
        <f t="shared" si="1001"/>
        <v>-0.12329482356459964</v>
      </c>
      <c r="P824" s="641">
        <f t="shared" si="1002"/>
        <v>4.0961735403521438</v>
      </c>
    </row>
    <row r="825" spans="2:16" ht="14.25">
      <c r="B825" s="95">
        <v>45754</v>
      </c>
      <c r="C825" s="796">
        <v>3.01</v>
      </c>
      <c r="H825" s="642">
        <f>+'BRL USD'!BA1045</f>
        <v>5.8871000000000002</v>
      </c>
      <c r="I825" s="642">
        <f>+RBOB!BC1045</f>
        <v>2.0200999999999998</v>
      </c>
      <c r="J825" s="618">
        <f t="shared" si="996"/>
        <v>1.7700999999999998</v>
      </c>
      <c r="K825" s="618">
        <f t="shared" si="997"/>
        <v>0.46761085720000001</v>
      </c>
      <c r="L825" s="618">
        <f t="shared" si="998"/>
        <v>2.2739719046729293E-2</v>
      </c>
      <c r="M825" s="619">
        <f t="shared" si="999"/>
        <v>0.49035057624672929</v>
      </c>
      <c r="N825" s="619">
        <f t="shared" si="1000"/>
        <v>2.8867428774221202</v>
      </c>
      <c r="O825" s="619">
        <f t="shared" si="1001"/>
        <v>-0.12325712257787957</v>
      </c>
      <c r="P825" s="641">
        <f t="shared" si="1002"/>
        <v>4.0949210158763965</v>
      </c>
    </row>
    <row r="826" spans="2:16" ht="14.25">
      <c r="B826" s="95">
        <v>45755</v>
      </c>
      <c r="C826" s="796">
        <v>3.01</v>
      </c>
      <c r="H826" s="642">
        <f>+'BRL USD'!BA1046</f>
        <v>5.9362000000000004</v>
      </c>
      <c r="I826" s="642">
        <f>+RBOB!BC1046</f>
        <v>1.9914000000000001</v>
      </c>
      <c r="J826" s="618">
        <f t="shared" si="996"/>
        <v>1.7414000000000001</v>
      </c>
      <c r="K826" s="618">
        <f t="shared" si="997"/>
        <v>0.46002912080000002</v>
      </c>
      <c r="L826" s="618">
        <f t="shared" si="998"/>
        <v>2.2634345204002562E-2</v>
      </c>
      <c r="M826" s="619">
        <f t="shared" si="999"/>
        <v>0.48266346600400256</v>
      </c>
      <c r="N826" s="619">
        <f t="shared" si="1000"/>
        <v>2.8651868668929601</v>
      </c>
      <c r="O826" s="619">
        <f t="shared" si="1001"/>
        <v>-0.14481313310703969</v>
      </c>
      <c r="P826" s="641">
        <f t="shared" si="1002"/>
        <v>4.8110675450843798</v>
      </c>
    </row>
    <row r="827" spans="2:16" ht="14.25">
      <c r="B827" s="95">
        <v>45756</v>
      </c>
      <c r="C827" s="796">
        <v>3.01</v>
      </c>
      <c r="H827" s="642">
        <f>+'BRL USD'!BA1047</f>
        <v>6.0598999999999998</v>
      </c>
      <c r="I827" s="642">
        <f>+RBOB!BC1047</f>
        <v>2.0384000000000002</v>
      </c>
      <c r="J827" s="618">
        <f t="shared" si="996"/>
        <v>1.7884000000000002</v>
      </c>
      <c r="K827" s="618">
        <f t="shared" si="997"/>
        <v>0.47244520480000013</v>
      </c>
      <c r="L827" s="618">
        <f t="shared" si="998"/>
        <v>2.2376441855476163E-2</v>
      </c>
      <c r="M827" s="619">
        <f t="shared" si="999"/>
        <v>0.49482164665547629</v>
      </c>
      <c r="N827" s="619">
        <f t="shared" si="1000"/>
        <v>2.9985696965675208</v>
      </c>
      <c r="O827" s="619">
        <f t="shared" si="1001"/>
        <v>-1.1430303432478972E-2</v>
      </c>
      <c r="P827" s="641">
        <f t="shared" si="1002"/>
        <v>0.37974430008236304</v>
      </c>
    </row>
    <row r="828" spans="2:16" ht="14.25">
      <c r="B828" s="95">
        <v>45757</v>
      </c>
      <c r="C828" s="796">
        <v>3.01</v>
      </c>
      <c r="H828" s="642">
        <f>+'BRL USD'!BA1048</f>
        <v>5.9108999999999998</v>
      </c>
      <c r="I828" s="642">
        <f>+RBOB!BC1048</f>
        <v>1.9613</v>
      </c>
      <c r="J828" s="618">
        <f t="shared" ref="J828:J829" si="1003">+I828-0.25</f>
        <v>1.7113</v>
      </c>
      <c r="K828" s="618">
        <f t="shared" ref="K828:K829" si="1004">(+J828*$K$30)/1000</f>
        <v>0.45207754360000008</v>
      </c>
      <c r="L828" s="618">
        <f t="shared" ref="L828:L829" si="1005">((75/H828)+10)/1000</f>
        <v>2.2688423082779272E-2</v>
      </c>
      <c r="M828" s="619">
        <f t="shared" ref="M828:M829" si="1006">+K828+L828</f>
        <v>0.47476596668277937</v>
      </c>
      <c r="N828" s="619">
        <f t="shared" ref="N828:N829" si="1007">+M828*H828</f>
        <v>2.8062941524652407</v>
      </c>
      <c r="O828" s="619">
        <f t="shared" ref="O828:O829" si="1008">+N828-C828</f>
        <v>-0.20370584753475907</v>
      </c>
      <c r="P828" s="641">
        <f t="shared" ref="P828:P829" si="1009">(1-(+N828/C828))*100</f>
        <v>6.7676361307228987</v>
      </c>
    </row>
    <row r="829" spans="2:16" ht="14.25">
      <c r="B829" s="95">
        <v>45758</v>
      </c>
      <c r="C829" s="796">
        <v>3.01</v>
      </c>
      <c r="H829" s="642">
        <f>+'BRL USD'!BA1049</f>
        <v>5.8731</v>
      </c>
      <c r="I829" s="642">
        <f>+RBOB!BC1049</f>
        <v>1.9991000000000001</v>
      </c>
      <c r="J829" s="618">
        <f t="shared" si="1003"/>
        <v>1.7491000000000001</v>
      </c>
      <c r="K829" s="618">
        <f t="shared" si="1004"/>
        <v>0.46206324520000008</v>
      </c>
      <c r="L829" s="618">
        <f t="shared" si="1005"/>
        <v>2.2770087347397456E-2</v>
      </c>
      <c r="M829" s="619">
        <f t="shared" si="1006"/>
        <v>0.48483333254739752</v>
      </c>
      <c r="N829" s="619">
        <f t="shared" si="1007"/>
        <v>2.8474746453841204</v>
      </c>
      <c r="O829" s="619">
        <f t="shared" si="1008"/>
        <v>-0.16252535461587936</v>
      </c>
      <c r="P829" s="641">
        <f t="shared" si="1009"/>
        <v>5.3995134423880149</v>
      </c>
    </row>
    <row r="830" spans="2:16" ht="14.25">
      <c r="B830" s="95">
        <v>45761</v>
      </c>
      <c r="C830" s="796">
        <v>3.01</v>
      </c>
      <c r="H830" s="642">
        <f>+'BRL USD'!BA1050</f>
        <v>5.8418999999999999</v>
      </c>
      <c r="I830" s="642">
        <f>+RBOB!BC1050</f>
        <v>2.0222000000000002</v>
      </c>
      <c r="J830" s="618">
        <f t="shared" ref="J830:J831" si="1010">+I830-0.25</f>
        <v>1.7722000000000002</v>
      </c>
      <c r="K830" s="618">
        <f t="shared" ref="K830:K831" si="1011">(+J830*$K$30)/1000</f>
        <v>0.46816561840000009</v>
      </c>
      <c r="L830" s="618">
        <f t="shared" ref="L830:L831" si="1012">((75/H830)+10)/1000</f>
        <v>2.2838288912853694E-2</v>
      </c>
      <c r="M830" s="619">
        <f t="shared" ref="M830:M831" si="1013">+K830+L830</f>
        <v>0.49100390731285382</v>
      </c>
      <c r="N830" s="619">
        <f t="shared" ref="N830:N831" si="1014">+M830*H830</f>
        <v>2.8683957261309607</v>
      </c>
      <c r="O830" s="619">
        <f t="shared" ref="O830:O831" si="1015">+N830-C830</f>
        <v>-0.14160427386903907</v>
      </c>
      <c r="P830" s="641">
        <f t="shared" ref="P830:P831" si="1016">(1-(+N830/C830))*100</f>
        <v>4.7044609258816923</v>
      </c>
    </row>
    <row r="831" spans="2:16" ht="14.25">
      <c r="B831" s="95">
        <v>45762</v>
      </c>
      <c r="C831" s="796">
        <v>3.01</v>
      </c>
      <c r="H831" s="642">
        <f>+'BRL USD'!BA1051</f>
        <v>5.8700999999999999</v>
      </c>
      <c r="I831" s="642">
        <f>+RBOB!BC1051</f>
        <v>2.0244</v>
      </c>
      <c r="J831" s="618">
        <f t="shared" si="1010"/>
        <v>1.7744</v>
      </c>
      <c r="K831" s="618">
        <f t="shared" si="1011"/>
        <v>0.46874679680000003</v>
      </c>
      <c r="L831" s="618">
        <f t="shared" si="1012"/>
        <v>2.2776613686308581E-2</v>
      </c>
      <c r="M831" s="619">
        <f t="shared" si="1013"/>
        <v>0.4915234104863086</v>
      </c>
      <c r="N831" s="619">
        <f t="shared" si="1014"/>
        <v>2.8852915718956802</v>
      </c>
      <c r="O831" s="619">
        <f t="shared" si="1015"/>
        <v>-0.12470842810431959</v>
      </c>
      <c r="P831" s="641">
        <f t="shared" si="1016"/>
        <v>4.1431371463229061</v>
      </c>
    </row>
    <row r="832" spans="2:16" ht="14.25">
      <c r="B832" s="95">
        <v>45763</v>
      </c>
      <c r="C832" s="796">
        <v>3.01</v>
      </c>
      <c r="H832" s="642">
        <f>+'BRL USD'!BA1052</f>
        <v>5.8802000000000003</v>
      </c>
      <c r="I832" s="642">
        <f>+RBOB!BC1052</f>
        <v>2.0434000000000001</v>
      </c>
      <c r="J832" s="618">
        <f t="shared" ref="J832:J839" si="1017">+I832-0.25</f>
        <v>1.7934000000000001</v>
      </c>
      <c r="K832" s="618">
        <f t="shared" ref="K832:K839" si="1018">(+J832*$K$30)/1000</f>
        <v>0.47376606480000011</v>
      </c>
      <c r="L832" s="618">
        <f t="shared" ref="L832:L839" si="1019">((75/H832)+10)/1000</f>
        <v>2.2754668208564331E-2</v>
      </c>
      <c r="M832" s="619">
        <f t="shared" ref="M832:M839" si="1020">+K832+L832</f>
        <v>0.49652073300856442</v>
      </c>
      <c r="N832" s="619">
        <f t="shared" ref="N832:N839" si="1021">+M832*H832</f>
        <v>2.9196412142369605</v>
      </c>
      <c r="O832" s="619">
        <f t="shared" ref="O832:O839" si="1022">+N832-C832</f>
        <v>-9.035878576303924E-2</v>
      </c>
      <c r="P832" s="641">
        <f t="shared" ref="P832:P839" si="1023">(1-(+N832/C832))*100</f>
        <v>3.0019530153833629</v>
      </c>
    </row>
    <row r="833" spans="2:16" ht="14.25">
      <c r="B833" s="95">
        <v>45764</v>
      </c>
      <c r="C833" s="796">
        <v>3.01</v>
      </c>
      <c r="H833" s="642">
        <f>+'BRL USD'!BA1053</f>
        <v>5.8552999999999997</v>
      </c>
      <c r="I833" s="642">
        <f>+RBOB!BC1053</f>
        <v>2.0988000000000002</v>
      </c>
      <c r="J833" s="618">
        <f t="shared" si="1017"/>
        <v>1.8488000000000002</v>
      </c>
      <c r="K833" s="618">
        <f t="shared" si="1018"/>
        <v>0.48840119360000012</v>
      </c>
      <c r="L833" s="618">
        <f t="shared" si="1019"/>
        <v>2.2808908168667704E-2</v>
      </c>
      <c r="M833" s="619">
        <f t="shared" si="1020"/>
        <v>0.51121010176866777</v>
      </c>
      <c r="N833" s="619">
        <f t="shared" si="1021"/>
        <v>2.9932885088860801</v>
      </c>
      <c r="O833" s="619">
        <f t="shared" si="1022"/>
        <v>-1.6711491113919674E-2</v>
      </c>
      <c r="P833" s="641">
        <f t="shared" si="1023"/>
        <v>0.55519904032955703</v>
      </c>
    </row>
    <row r="834" spans="2:16" ht="14.25">
      <c r="B834" s="95">
        <v>45768</v>
      </c>
      <c r="C834" s="796">
        <v>3.01</v>
      </c>
      <c r="H834" s="642">
        <f>+'BRL USD'!BA1054</f>
        <v>5.8552999999999997</v>
      </c>
      <c r="I834" s="642">
        <f>+RBOB!BC1054</f>
        <v>2.0653000000000001</v>
      </c>
      <c r="J834" s="618">
        <f t="shared" si="1017"/>
        <v>1.8153000000000001</v>
      </c>
      <c r="K834" s="618">
        <f t="shared" si="1018"/>
        <v>0.47955143160000008</v>
      </c>
      <c r="L834" s="618">
        <f t="shared" si="1019"/>
        <v>2.2808908168667704E-2</v>
      </c>
      <c r="M834" s="619">
        <f t="shared" si="1020"/>
        <v>0.50236033976866779</v>
      </c>
      <c r="N834" s="619">
        <f t="shared" si="1021"/>
        <v>2.9414704974474803</v>
      </c>
      <c r="O834" s="619">
        <f t="shared" si="1022"/>
        <v>-6.8529502552519439E-2</v>
      </c>
      <c r="P834" s="641">
        <f t="shared" si="1023"/>
        <v>2.2767276595521357</v>
      </c>
    </row>
    <row r="835" spans="2:16" ht="14.25">
      <c r="B835" s="95">
        <v>45769</v>
      </c>
      <c r="C835" s="675">
        <v>3.01</v>
      </c>
      <c r="H835" s="642">
        <f>+'BRL USD'!BA1055</f>
        <v>5.7489999999999997</v>
      </c>
      <c r="I835" s="642">
        <f>+RBOB!BC1055</f>
        <v>2.0996000000000001</v>
      </c>
      <c r="J835" s="618">
        <f t="shared" si="1017"/>
        <v>1.8496000000000001</v>
      </c>
      <c r="K835" s="618">
        <f t="shared" si="1018"/>
        <v>0.48861253120000009</v>
      </c>
      <c r="L835" s="618">
        <f t="shared" si="1019"/>
        <v>2.3045747086449818E-2</v>
      </c>
      <c r="M835" s="619">
        <f t="shared" si="1020"/>
        <v>0.51165827828644994</v>
      </c>
      <c r="N835" s="619">
        <f t="shared" si="1021"/>
        <v>2.9415234418688003</v>
      </c>
      <c r="O835" s="619">
        <f t="shared" si="1022"/>
        <v>-6.8476558131199461E-2</v>
      </c>
      <c r="P835" s="641">
        <f t="shared" si="1023"/>
        <v>2.274968708677727</v>
      </c>
    </row>
    <row r="836" spans="2:16" ht="14.25">
      <c r="B836" s="95">
        <v>45770</v>
      </c>
      <c r="C836" s="796">
        <v>3.01</v>
      </c>
      <c r="H836" s="642">
        <f>+'BRL USD'!BA1056</f>
        <v>5.6874000000000002</v>
      </c>
      <c r="I836" s="642">
        <f>+RBOB!BC1056</f>
        <v>2.0838999999999999</v>
      </c>
      <c r="J836" s="618">
        <f t="shared" si="1017"/>
        <v>1.8338999999999999</v>
      </c>
      <c r="K836" s="618">
        <f t="shared" si="1018"/>
        <v>0.48446503080000003</v>
      </c>
      <c r="L836" s="618">
        <f t="shared" si="1019"/>
        <v>2.3187045046945881E-2</v>
      </c>
      <c r="M836" s="619">
        <f t="shared" si="1020"/>
        <v>0.50765207584694594</v>
      </c>
      <c r="N836" s="619">
        <f t="shared" si="1021"/>
        <v>2.8872204161719206</v>
      </c>
      <c r="O836" s="619">
        <f t="shared" si="1022"/>
        <v>-0.12277958382807919</v>
      </c>
      <c r="P836" s="641">
        <f t="shared" si="1023"/>
        <v>4.0790559411322036</v>
      </c>
    </row>
    <row r="837" spans="2:16" ht="14.25">
      <c r="B837" s="95">
        <v>45771</v>
      </c>
      <c r="C837" s="796">
        <v>3.01</v>
      </c>
      <c r="H837" s="642">
        <f>+'BRL USD'!BA1057</f>
        <v>5.6731999999999996</v>
      </c>
      <c r="I837" s="642">
        <f>+RBOB!BC1057</f>
        <v>2.1057000000000001</v>
      </c>
      <c r="J837" s="618">
        <f t="shared" si="1017"/>
        <v>1.8557000000000001</v>
      </c>
      <c r="K837" s="618">
        <f t="shared" si="1018"/>
        <v>0.49022398040000009</v>
      </c>
      <c r="L837" s="618">
        <f t="shared" si="1019"/>
        <v>2.3220052175139252E-2</v>
      </c>
      <c r="M837" s="619">
        <f t="shared" si="1020"/>
        <v>0.51344403257513938</v>
      </c>
      <c r="N837" s="619">
        <f t="shared" si="1021"/>
        <v>2.9128706856052804</v>
      </c>
      <c r="O837" s="619">
        <f t="shared" si="1022"/>
        <v>-9.712931439471939E-2</v>
      </c>
      <c r="P837" s="641">
        <f t="shared" si="1023"/>
        <v>3.2268875214192527</v>
      </c>
    </row>
    <row r="838" spans="2:16" ht="14.25">
      <c r="B838" s="95">
        <v>45772</v>
      </c>
      <c r="C838" s="796">
        <v>3.01</v>
      </c>
      <c r="H838" s="642">
        <f>+'BRL USD'!BA1058</f>
        <v>5.6840000000000002</v>
      </c>
      <c r="I838" s="642">
        <f>+RBOB!BC1058</f>
        <v>2.1189</v>
      </c>
      <c r="J838" s="618">
        <f t="shared" si="1017"/>
        <v>1.8689</v>
      </c>
      <c r="K838" s="618">
        <f t="shared" si="1018"/>
        <v>0.49371105080000005</v>
      </c>
      <c r="L838" s="618">
        <f t="shared" si="1019"/>
        <v>2.3194933145672059E-2</v>
      </c>
      <c r="M838" s="619">
        <f t="shared" si="1020"/>
        <v>0.51690598394567211</v>
      </c>
      <c r="N838" s="619">
        <f t="shared" si="1021"/>
        <v>2.9380936127472004</v>
      </c>
      <c r="O838" s="619">
        <f t="shared" si="1022"/>
        <v>-7.1906387252799409E-2</v>
      </c>
      <c r="P838" s="641">
        <f t="shared" si="1023"/>
        <v>2.3889165200265627</v>
      </c>
    </row>
    <row r="839" spans="2:16" ht="14.25">
      <c r="B839" s="95">
        <v>45775</v>
      </c>
      <c r="C839" s="796">
        <v>3.01</v>
      </c>
      <c r="H839" s="642">
        <f>+'BRL USD'!BA1059</f>
        <v>5.6675000000000004</v>
      </c>
      <c r="I839" s="642">
        <f>+RBOB!BC1059</f>
        <v>2.1057999999999999</v>
      </c>
      <c r="J839" s="618">
        <f t="shared" si="1017"/>
        <v>1.8557999999999999</v>
      </c>
      <c r="K839" s="618">
        <f t="shared" si="1018"/>
        <v>0.49025039760000005</v>
      </c>
      <c r="L839" s="618">
        <f t="shared" si="1019"/>
        <v>2.3233348037053375E-2</v>
      </c>
      <c r="M839" s="619">
        <f t="shared" si="1020"/>
        <v>0.51348374563705346</v>
      </c>
      <c r="N839" s="619">
        <f t="shared" si="1021"/>
        <v>2.9101691283980009</v>
      </c>
      <c r="O839" s="619">
        <f t="shared" si="1022"/>
        <v>-9.9830871601998883E-2</v>
      </c>
      <c r="P839" s="641">
        <f t="shared" si="1023"/>
        <v>3.3166402525581007</v>
      </c>
    </row>
    <row r="840" spans="2:16" ht="14.25">
      <c r="B840" s="95">
        <v>45776</v>
      </c>
      <c r="C840" s="796">
        <v>3.01</v>
      </c>
      <c r="H840" s="642">
        <f>+'BRL USD'!BA1060</f>
        <v>5.6460999999999997</v>
      </c>
      <c r="I840" s="642">
        <f>+RBOB!BC1060</f>
        <v>2.0712000000000002</v>
      </c>
      <c r="J840" s="618">
        <f t="shared" ref="J840:J842" si="1024">+I840-0.25</f>
        <v>1.8212000000000002</v>
      </c>
      <c r="K840" s="618">
        <f t="shared" ref="K840:K842" si="1025">(+J840*$K$30)/1000</f>
        <v>0.4811100464000001</v>
      </c>
      <c r="L840" s="618">
        <f t="shared" ref="L840:L842" si="1026">((75/H840)+10)/1000</f>
        <v>2.3283505428525884E-2</v>
      </c>
      <c r="M840" s="619">
        <f t="shared" ref="M840:M842" si="1027">+K840+L840</f>
        <v>0.50439355182852597</v>
      </c>
      <c r="N840" s="619">
        <f t="shared" ref="N840:N842" si="1028">+M840*H840</f>
        <v>2.8478564329790403</v>
      </c>
      <c r="O840" s="619">
        <f t="shared" ref="O840:O842" si="1029">+N840-C840</f>
        <v>-0.16214356702095944</v>
      </c>
      <c r="P840" s="641">
        <f t="shared" ref="P840:P842" si="1030">(1-(+N840/C840))*100</f>
        <v>5.3868294691348684</v>
      </c>
    </row>
    <row r="841" spans="2:16" ht="14.25">
      <c r="B841" s="95">
        <v>45777</v>
      </c>
      <c r="C841" s="796">
        <v>3.01</v>
      </c>
      <c r="H841" s="642">
        <f>+'BRL USD'!BA1061</f>
        <v>5.6601999999999997</v>
      </c>
      <c r="I841" s="642">
        <f>+RBOB!BC1061</f>
        <v>2.0369999999999999</v>
      </c>
      <c r="J841" s="618">
        <f t="shared" si="1024"/>
        <v>1.7869999999999999</v>
      </c>
      <c r="K841" s="618">
        <f t="shared" si="1025"/>
        <v>0.47207536400000005</v>
      </c>
      <c r="L841" s="618">
        <f t="shared" si="1026"/>
        <v>2.3250415179675632E-2</v>
      </c>
      <c r="M841" s="619">
        <f t="shared" si="1027"/>
        <v>0.49532577917967568</v>
      </c>
      <c r="N841" s="619">
        <f t="shared" si="1028"/>
        <v>2.8036429753128003</v>
      </c>
      <c r="O841" s="619">
        <f t="shared" si="1029"/>
        <v>-0.20635702468719952</v>
      </c>
      <c r="P841" s="641">
        <f t="shared" si="1030"/>
        <v>6.855715105887028</v>
      </c>
    </row>
    <row r="842" spans="2:16" ht="14.25">
      <c r="B842" s="103">
        <v>45778</v>
      </c>
      <c r="C842" s="796">
        <v>3.01</v>
      </c>
      <c r="H842" s="642">
        <f>+'BRL USD'!BB1062</f>
        <v>5.660911406736485</v>
      </c>
      <c r="I842" s="642">
        <f>+RBOB!BD1062</f>
        <v>2.0491999999999999</v>
      </c>
      <c r="J842" s="618">
        <f t="shared" si="1024"/>
        <v>1.7991999999999999</v>
      </c>
      <c r="K842" s="618">
        <f t="shared" si="1025"/>
        <v>0.4752982624</v>
      </c>
      <c r="L842" s="618">
        <f t="shared" si="1026"/>
        <v>2.3248750000000002E-2</v>
      </c>
      <c r="M842" s="619">
        <f t="shared" si="1027"/>
        <v>0.49854701239999999</v>
      </c>
      <c r="N842" s="619">
        <f t="shared" si="1028"/>
        <v>2.8222304692895559</v>
      </c>
      <c r="O842" s="619">
        <f t="shared" si="1029"/>
        <v>-0.18776953071044389</v>
      </c>
      <c r="P842" s="641">
        <f t="shared" si="1030"/>
        <v>6.2381903890512902</v>
      </c>
    </row>
    <row r="843" spans="2:16" ht="14.25">
      <c r="B843" s="95">
        <v>45779</v>
      </c>
      <c r="C843" s="796">
        <v>3.01</v>
      </c>
      <c r="H843" s="642">
        <f>+'BRL USD'!BB1063</f>
        <v>5.6387999999999998</v>
      </c>
      <c r="I843" s="642">
        <f>+RBOB!BD1063</f>
        <v>2.0198999999999998</v>
      </c>
      <c r="J843" s="618">
        <f t="shared" ref="J843:J844" si="1031">+I843-0.25</f>
        <v>1.7698999999999998</v>
      </c>
      <c r="K843" s="618">
        <f t="shared" ref="K843:K844" si="1032">(+J843*$K$30)/1000</f>
        <v>0.46755802280000003</v>
      </c>
      <c r="L843" s="618">
        <f t="shared" ref="L843:L844" si="1033">((75/H843)+10)/1000</f>
        <v>2.330070227708023E-2</v>
      </c>
      <c r="M843" s="619">
        <f t="shared" ref="M843:M844" si="1034">+K843+L843</f>
        <v>0.49085872507708028</v>
      </c>
      <c r="N843" s="619">
        <f t="shared" ref="N843:N844" si="1035">+M843*H843</f>
        <v>2.7678541789646403</v>
      </c>
      <c r="O843" s="619">
        <f t="shared" ref="O843:O844" si="1036">+N843-C843</f>
        <v>-0.24214582103535953</v>
      </c>
      <c r="P843" s="641">
        <f t="shared" ref="P843:P844" si="1037">(1-(+N843/C843))*100</f>
        <v>8.0447116623043051</v>
      </c>
    </row>
    <row r="844" spans="2:16" ht="14.25">
      <c r="B844" s="103">
        <v>45782</v>
      </c>
      <c r="C844" s="796">
        <v>3.01</v>
      </c>
      <c r="H844" s="642">
        <f>+'BRL USD'!BB1064</f>
        <v>5.6513999999999998</v>
      </c>
      <c r="I844" s="642">
        <f>+RBOB!BD1064</f>
        <v>2.0228000000000002</v>
      </c>
      <c r="J844" s="618">
        <f t="shared" si="1031"/>
        <v>1.7728000000000002</v>
      </c>
      <c r="K844" s="618">
        <f t="shared" si="1032"/>
        <v>0.46832412160000009</v>
      </c>
      <c r="L844" s="618">
        <f t="shared" si="1033"/>
        <v>2.327104788194076E-2</v>
      </c>
      <c r="M844" s="619">
        <f t="shared" si="1034"/>
        <v>0.49159516948194082</v>
      </c>
      <c r="N844" s="619">
        <f t="shared" si="1035"/>
        <v>2.7782009408102404</v>
      </c>
      <c r="O844" s="619">
        <f t="shared" si="1036"/>
        <v>-0.2317990591897594</v>
      </c>
      <c r="P844" s="641">
        <f t="shared" si="1037"/>
        <v>7.7009654215866918</v>
      </c>
    </row>
    <row r="845" spans="2:16" ht="14.25">
      <c r="B845" s="95">
        <v>45783</v>
      </c>
      <c r="C845" s="796">
        <v>3.01</v>
      </c>
      <c r="H845" s="642">
        <f>+'BRL USD'!BB1065</f>
        <v>5.7203999999999997</v>
      </c>
      <c r="I845" s="642">
        <f>+RBOB!BD1065</f>
        <v>2.0644999999999998</v>
      </c>
      <c r="J845" s="618">
        <f t="shared" ref="J845" si="1038">+I845-0.25</f>
        <v>1.8144999999999998</v>
      </c>
      <c r="K845" s="618">
        <f t="shared" ref="K845" si="1039">(+J845*$K$30)/1000</f>
        <v>0.47934009399999994</v>
      </c>
      <c r="L845" s="618">
        <f t="shared" ref="L845" si="1040">((75/H845)+10)/1000</f>
        <v>2.3110971260750998E-2</v>
      </c>
      <c r="M845" s="619">
        <f t="shared" ref="M845" si="1041">+K845+L845</f>
        <v>0.5024510652607509</v>
      </c>
      <c r="N845" s="619">
        <f t="shared" ref="N845" si="1042">+M845*H845</f>
        <v>2.8742210737175995</v>
      </c>
      <c r="O845" s="619">
        <f t="shared" ref="O845" si="1043">+N845-C845</f>
        <v>-0.13577892628240029</v>
      </c>
      <c r="P845" s="641">
        <f t="shared" ref="P845" si="1044">(1-(+N845/C845))*100</f>
        <v>4.5109277834684436</v>
      </c>
    </row>
    <row r="846" spans="2:16" ht="14.25">
      <c r="B846" s="95">
        <v>45784</v>
      </c>
      <c r="C846" s="796">
        <v>3.01</v>
      </c>
      <c r="H846" s="642">
        <f>+'BRL USD'!BB1066</f>
        <v>5.7367999999999997</v>
      </c>
      <c r="I846" s="642">
        <f>+RBOB!BD1066</f>
        <v>2.0278</v>
      </c>
      <c r="J846" s="618">
        <f t="shared" ref="J846:J849" si="1045">+I846-0.25</f>
        <v>1.7778</v>
      </c>
      <c r="K846" s="618">
        <f t="shared" ref="K846:K849" si="1046">(+J846*$K$30)/1000</f>
        <v>0.46964498160000007</v>
      </c>
      <c r="L846" s="618">
        <f t="shared" ref="L846:L849" si="1047">((75/H846)+10)/1000</f>
        <v>2.3073490447636312E-2</v>
      </c>
      <c r="M846" s="619">
        <f t="shared" ref="M846:M849" si="1048">+K846+L846</f>
        <v>0.49271847204763636</v>
      </c>
      <c r="N846" s="619">
        <f t="shared" ref="N846:N849" si="1049">+M846*H846</f>
        <v>2.8266273304428799</v>
      </c>
      <c r="O846" s="619">
        <f t="shared" ref="O846:O849" si="1050">+N846-C846</f>
        <v>-0.18337266955711984</v>
      </c>
      <c r="P846" s="641">
        <f t="shared" ref="P846:P849" si="1051">(1-(+N846/C846))*100</f>
        <v>6.0921152676784001</v>
      </c>
    </row>
    <row r="847" spans="2:16" ht="14.25">
      <c r="B847" s="95">
        <v>45785</v>
      </c>
      <c r="C847" s="796">
        <v>3.01</v>
      </c>
      <c r="H847" s="642">
        <f>+'BRL USD'!BB1067</f>
        <v>5.6853999999999996</v>
      </c>
      <c r="I847" s="642">
        <f>+RBOB!BD1067</f>
        <v>2.0853999999999999</v>
      </c>
      <c r="J847" s="618">
        <f t="shared" si="1045"/>
        <v>1.8353999999999999</v>
      </c>
      <c r="K847" s="618">
        <f t="shared" si="1046"/>
        <v>0.48486128880000001</v>
      </c>
      <c r="L847" s="618">
        <f t="shared" si="1047"/>
        <v>2.3191683962430085E-2</v>
      </c>
      <c r="M847" s="619">
        <f t="shared" si="1048"/>
        <v>0.50805297276243011</v>
      </c>
      <c r="N847" s="619">
        <f t="shared" si="1049"/>
        <v>2.88848437134352</v>
      </c>
      <c r="O847" s="619">
        <f t="shared" si="1050"/>
        <v>-0.1215156286564798</v>
      </c>
      <c r="P847" s="641">
        <f t="shared" si="1051"/>
        <v>4.0370640749661018</v>
      </c>
    </row>
    <row r="848" spans="2:16" ht="14.25">
      <c r="B848" s="95">
        <v>45786</v>
      </c>
      <c r="C848" s="796">
        <v>3.01</v>
      </c>
      <c r="H848" s="642">
        <f>+'BRL USD'!BB1068</f>
        <v>5.6505000000000001</v>
      </c>
      <c r="I848" s="642">
        <f>+RBOB!BD1068</f>
        <v>2.1084000000000001</v>
      </c>
      <c r="J848" s="618">
        <f t="shared" si="1045"/>
        <v>1.8584000000000001</v>
      </c>
      <c r="K848" s="618">
        <f t="shared" si="1046"/>
        <v>0.49093724480000006</v>
      </c>
      <c r="L848" s="618">
        <f t="shared" si="1047"/>
        <v>2.3273161667109108E-2</v>
      </c>
      <c r="M848" s="619">
        <f t="shared" si="1048"/>
        <v>0.51421040646710914</v>
      </c>
      <c r="N848" s="619">
        <f t="shared" si="1049"/>
        <v>2.9055459017424003</v>
      </c>
      <c r="O848" s="619">
        <f t="shared" si="1050"/>
        <v>-0.10445409825759944</v>
      </c>
      <c r="P848" s="641">
        <f t="shared" si="1051"/>
        <v>3.4702358225116137</v>
      </c>
    </row>
    <row r="849" spans="2:16" ht="14.25">
      <c r="B849" s="95">
        <v>45789</v>
      </c>
      <c r="C849" s="796">
        <v>3.01</v>
      </c>
      <c r="H849" s="642">
        <f>+'BRL USD'!BB1069</f>
        <v>5.6816000000000004</v>
      </c>
      <c r="I849" s="642">
        <f>+RBOB!BD1069</f>
        <v>2.1331000000000002</v>
      </c>
      <c r="J849" s="618">
        <f t="shared" si="1045"/>
        <v>1.8831000000000002</v>
      </c>
      <c r="K849" s="618">
        <f t="shared" si="1046"/>
        <v>0.49746229320000007</v>
      </c>
      <c r="L849" s="618">
        <f t="shared" si="1047"/>
        <v>2.3200506899464939E-2</v>
      </c>
      <c r="M849" s="619">
        <f t="shared" si="1048"/>
        <v>0.52066280009946497</v>
      </c>
      <c r="N849" s="619">
        <f t="shared" si="1049"/>
        <v>2.9581977650451203</v>
      </c>
      <c r="O849" s="619">
        <f t="shared" si="1050"/>
        <v>-5.1802234954879456E-2</v>
      </c>
      <c r="P849" s="641">
        <f t="shared" si="1051"/>
        <v>1.7210044835508143</v>
      </c>
    </row>
    <row r="850" spans="2:16" ht="14.25">
      <c r="B850" s="95">
        <v>45790</v>
      </c>
      <c r="C850" s="796">
        <v>3.01</v>
      </c>
      <c r="H850" s="642">
        <f>+'BRL USD'!BB1070</f>
        <v>5.6256000000000004</v>
      </c>
      <c r="I850" s="642">
        <f>+RBOB!BD1070</f>
        <v>2.1659999999999999</v>
      </c>
      <c r="J850" s="618">
        <f t="shared" ref="J850:J852" si="1052">+I850-0.25</f>
        <v>1.9159999999999999</v>
      </c>
      <c r="K850" s="618">
        <f t="shared" ref="K850:K852" si="1053">(+J850*$K$30)/1000</f>
        <v>0.50615355200000001</v>
      </c>
      <c r="L850" s="618">
        <f t="shared" ref="L850:L852" si="1054">((75/H850)+10)/1000</f>
        <v>2.3331911262798634E-2</v>
      </c>
      <c r="M850" s="619">
        <f t="shared" ref="M850:M852" si="1055">+K850+L850</f>
        <v>0.52948546326279866</v>
      </c>
      <c r="N850" s="619">
        <f t="shared" ref="N850:N852" si="1056">+M850*H850</f>
        <v>2.9786734221312003</v>
      </c>
      <c r="O850" s="619">
        <f t="shared" ref="O850:O852" si="1057">+N850-C850</f>
        <v>-3.1326577868799443E-2</v>
      </c>
      <c r="P850" s="641">
        <f t="shared" ref="P850:P852" si="1058">(1-(+N850/C850))*100</f>
        <v>1.040750095308951</v>
      </c>
    </row>
    <row r="851" spans="2:16" ht="14.25">
      <c r="B851" s="95">
        <v>45791</v>
      </c>
      <c r="C851" s="796">
        <v>3.01</v>
      </c>
      <c r="H851" s="642">
        <f>+'BRL USD'!BB1071</f>
        <v>5.6093999999999999</v>
      </c>
      <c r="I851" s="642">
        <f>+RBOB!BD1071</f>
        <v>2.17</v>
      </c>
      <c r="J851" s="618">
        <f t="shared" si="1052"/>
        <v>1.92</v>
      </c>
      <c r="K851" s="618">
        <f t="shared" si="1053"/>
        <v>0.50721024000000003</v>
      </c>
      <c r="L851" s="618">
        <f t="shared" si="1054"/>
        <v>2.3370413948015832E-2</v>
      </c>
      <c r="M851" s="619">
        <f t="shared" si="1055"/>
        <v>0.5305806539480159</v>
      </c>
      <c r="N851" s="619">
        <f t="shared" si="1056"/>
        <v>2.9762391202560003</v>
      </c>
      <c r="O851" s="619">
        <f t="shared" si="1057"/>
        <v>-3.3760879743999439E-2</v>
      </c>
      <c r="P851" s="641">
        <f t="shared" si="1058"/>
        <v>1.1216239117607829</v>
      </c>
    </row>
    <row r="852" spans="2:16" ht="14.25">
      <c r="B852" s="95">
        <v>45792</v>
      </c>
      <c r="C852" s="796">
        <v>3.01</v>
      </c>
      <c r="H852" s="642">
        <f>+'BRL USD'!BB1072</f>
        <v>5.6322000000000001</v>
      </c>
      <c r="I852" s="642">
        <f>+RBOB!BD1072</f>
        <v>2.1343999999999999</v>
      </c>
      <c r="J852" s="618">
        <f t="shared" si="1052"/>
        <v>1.8843999999999999</v>
      </c>
      <c r="K852" s="618">
        <f t="shared" si="1053"/>
        <v>0.49780571680000002</v>
      </c>
      <c r="L852" s="618">
        <f t="shared" si="1054"/>
        <v>2.3316288484073716E-2</v>
      </c>
      <c r="M852" s="619">
        <f t="shared" si="1055"/>
        <v>0.52112200528407371</v>
      </c>
      <c r="N852" s="619">
        <f t="shared" si="1056"/>
        <v>2.93506335816096</v>
      </c>
      <c r="O852" s="619">
        <f t="shared" si="1057"/>
        <v>-7.4936641839039808E-2</v>
      </c>
      <c r="P852" s="641">
        <f t="shared" si="1058"/>
        <v>2.4895894298684329</v>
      </c>
    </row>
    <row r="853" spans="2:16" ht="14.25">
      <c r="B853" s="95">
        <v>45793</v>
      </c>
      <c r="C853" s="796">
        <v>3.01</v>
      </c>
      <c r="H853" s="642">
        <f>+'BRL USD'!BB1073</f>
        <v>5.6919000000000004</v>
      </c>
      <c r="I853" s="642">
        <f>+RBOB!BD1073</f>
        <v>2.1417999999999999</v>
      </c>
      <c r="J853" s="618">
        <f t="shared" ref="J853:J854" si="1059">+I853-0.25</f>
        <v>1.8917999999999999</v>
      </c>
      <c r="K853" s="618">
        <f t="shared" ref="K853:K854" si="1060">(+J853*$K$30)/1000</f>
        <v>0.49976058960000003</v>
      </c>
      <c r="L853" s="618">
        <f t="shared" ref="L853:L854" si="1061">((75/H853)+10)/1000</f>
        <v>2.3176619406525063E-2</v>
      </c>
      <c r="M853" s="619">
        <f t="shared" ref="M853:M854" si="1062">+K853+L853</f>
        <v>0.52293720900652507</v>
      </c>
      <c r="N853" s="619">
        <f t="shared" ref="N853:N854" si="1063">+M853*H853</f>
        <v>2.9765062999442402</v>
      </c>
      <c r="O853" s="619">
        <f t="shared" ref="O853:O854" si="1064">+N853-C853</f>
        <v>-3.3493700055759579E-2</v>
      </c>
      <c r="P853" s="641">
        <f t="shared" ref="P853:P854" si="1065">(1-(+N853/C853))*100</f>
        <v>1.1127475101581297</v>
      </c>
    </row>
    <row r="854" spans="2:16" ht="14.25">
      <c r="B854" s="95">
        <v>45796</v>
      </c>
      <c r="C854" s="796">
        <v>3.01</v>
      </c>
      <c r="H854" s="642">
        <f>+'BRL USD'!BB1074</f>
        <v>5.6585000000000001</v>
      </c>
      <c r="I854" s="642">
        <f>+RBOB!BD1074</f>
        <v>2.1387999999999998</v>
      </c>
      <c r="J854" s="618">
        <f t="shared" si="1059"/>
        <v>1.8887999999999998</v>
      </c>
      <c r="K854" s="618">
        <f t="shared" si="1060"/>
        <v>0.49896807360000001</v>
      </c>
      <c r="L854" s="618">
        <f t="shared" si="1061"/>
        <v>2.3254396041353716E-2</v>
      </c>
      <c r="M854" s="619">
        <f t="shared" si="1062"/>
        <v>0.52222246964135377</v>
      </c>
      <c r="N854" s="619">
        <f t="shared" si="1063"/>
        <v>2.9549958444656004</v>
      </c>
      <c r="O854" s="619">
        <f t="shared" si="1064"/>
        <v>-5.5004155534399413E-2</v>
      </c>
      <c r="P854" s="641">
        <f t="shared" si="1065"/>
        <v>1.827380582538185</v>
      </c>
    </row>
    <row r="855" spans="2:16" ht="14.25">
      <c r="B855" s="95">
        <v>45797</v>
      </c>
      <c r="C855" s="796">
        <v>3.01</v>
      </c>
      <c r="H855" s="642">
        <f>+'BRL USD'!BB1075</f>
        <v>5.6614000000000004</v>
      </c>
      <c r="I855" s="642">
        <f>+RBOB!BD1075</f>
        <v>2.1520999999999999</v>
      </c>
      <c r="J855" s="618">
        <f t="shared" ref="J855:J857" si="1066">+I855-0.25</f>
        <v>1.9020999999999999</v>
      </c>
      <c r="K855" s="618">
        <f t="shared" ref="K855:K857" si="1067">(+J855*$K$30)/1000</f>
        <v>0.50248156120000009</v>
      </c>
      <c r="L855" s="618">
        <f t="shared" ref="L855:L857" si="1068">((75/H855)+10)/1000</f>
        <v>2.3247606599074429E-2</v>
      </c>
      <c r="M855" s="619">
        <f t="shared" ref="M855:M857" si="1069">+K855+L855</f>
        <v>0.52572916779907453</v>
      </c>
      <c r="N855" s="619">
        <f t="shared" ref="N855:N857" si="1070">+M855*H855</f>
        <v>2.9763631105776809</v>
      </c>
      <c r="O855" s="619">
        <f t="shared" ref="O855:O857" si="1071">+N855-C855</f>
        <v>-3.3636889422318905E-2</v>
      </c>
      <c r="P855" s="641">
        <f t="shared" ref="P855:P857" si="1072">(1-(+N855/C855))*100</f>
        <v>1.1175046319707227</v>
      </c>
    </row>
    <row r="856" spans="2:16" ht="14.25">
      <c r="B856" s="95">
        <v>45798</v>
      </c>
      <c r="C856" s="796">
        <v>3.01</v>
      </c>
      <c r="H856" s="642">
        <f>+'BRL USD'!BB1076</f>
        <v>5.6565000000000003</v>
      </c>
      <c r="I856" s="642">
        <f>+RBOB!BD1076</f>
        <v>2.1497999999999999</v>
      </c>
      <c r="J856" s="618">
        <f t="shared" si="1066"/>
        <v>1.8997999999999999</v>
      </c>
      <c r="K856" s="618">
        <f t="shared" si="1067"/>
        <v>0.50187396559999997</v>
      </c>
      <c r="L856" s="618">
        <f t="shared" si="1068"/>
        <v>2.3259082471492974E-2</v>
      </c>
      <c r="M856" s="619">
        <f t="shared" si="1069"/>
        <v>0.52513304807149297</v>
      </c>
      <c r="N856" s="619">
        <f t="shared" si="1070"/>
        <v>2.9704150864164003</v>
      </c>
      <c r="O856" s="619">
        <f t="shared" si="1071"/>
        <v>-3.9584913583599501E-2</v>
      </c>
      <c r="P856" s="641">
        <f t="shared" si="1072"/>
        <v>1.3151134080930049</v>
      </c>
    </row>
    <row r="857" spans="2:16" ht="14.25">
      <c r="B857" s="95">
        <v>45799</v>
      </c>
      <c r="C857" s="796">
        <v>3.01</v>
      </c>
      <c r="H857" s="642">
        <f>+'BRL USD'!BB1077</f>
        <v>5.6383999999999999</v>
      </c>
      <c r="I857" s="642">
        <f>+RBOB!BD1077</f>
        <v>2.1312000000000002</v>
      </c>
      <c r="J857" s="618">
        <f t="shared" si="1066"/>
        <v>1.8812000000000002</v>
      </c>
      <c r="K857" s="618">
        <f t="shared" si="1067"/>
        <v>0.49696036640000013</v>
      </c>
      <c r="L857" s="618">
        <f t="shared" si="1068"/>
        <v>2.3301645856980704E-2</v>
      </c>
      <c r="M857" s="619">
        <f t="shared" si="1069"/>
        <v>0.52026201225698088</v>
      </c>
      <c r="N857" s="619">
        <f t="shared" si="1070"/>
        <v>2.9334453299097607</v>
      </c>
      <c r="O857" s="619">
        <f t="shared" si="1071"/>
        <v>-7.6554670090239085E-2</v>
      </c>
      <c r="P857" s="641">
        <f t="shared" si="1072"/>
        <v>2.5433445212703965</v>
      </c>
    </row>
    <row r="858" spans="2:16" ht="14.25">
      <c r="B858" s="95">
        <v>45800</v>
      </c>
      <c r="C858" s="796">
        <v>3.01</v>
      </c>
      <c r="H858" s="642">
        <f>+'BRL USD'!BB1078</f>
        <v>5.6925999999999997</v>
      </c>
      <c r="I858" s="642">
        <f>+RBOB!BD1078</f>
        <v>2.1092</v>
      </c>
      <c r="J858" s="618">
        <f t="shared" ref="J858" si="1073">+I858-0.25</f>
        <v>1.8592</v>
      </c>
      <c r="K858" s="618">
        <f t="shared" ref="K858" si="1074">(+J858*$K$30)/1000</f>
        <v>0.49114858240000009</v>
      </c>
      <c r="L858" s="618">
        <f t="shared" ref="L858" si="1075">((75/H858)+10)/1000</f>
        <v>2.3174999121666727E-2</v>
      </c>
      <c r="M858" s="619">
        <f t="shared" ref="M858" si="1076">+K858+L858</f>
        <v>0.51432358152166679</v>
      </c>
      <c r="N858" s="619">
        <f t="shared" ref="N858" si="1077">+M858*H858</f>
        <v>2.9278384201702403</v>
      </c>
      <c r="O858" s="619">
        <f t="shared" ref="O858" si="1078">+N858-C858</f>
        <v>-8.2161579829759468E-2</v>
      </c>
      <c r="P858" s="641">
        <f t="shared" ref="P858" si="1079">(1-(+N858/C858))*100</f>
        <v>2.7296205923508121</v>
      </c>
    </row>
    <row r="859" spans="2:16" ht="14.25">
      <c r="B859" s="103">
        <v>45803</v>
      </c>
      <c r="C859" s="796">
        <v>3.01</v>
      </c>
      <c r="H859" s="642">
        <f>+'BRL USD'!BB1079</f>
        <v>5.6612999999999998</v>
      </c>
      <c r="I859" s="642">
        <f>+RBOB!BD1079</f>
        <v>2.1092</v>
      </c>
      <c r="J859" s="618">
        <f t="shared" ref="J859" si="1080">+I859-0.25</f>
        <v>1.8592</v>
      </c>
      <c r="K859" s="618">
        <f t="shared" ref="K859" si="1081">(+J859*$K$30)/1000</f>
        <v>0.49114858240000009</v>
      </c>
      <c r="L859" s="618">
        <f t="shared" ref="L859" si="1082">((75/H859)+10)/1000</f>
        <v>2.3247840601981876E-2</v>
      </c>
      <c r="M859" s="619">
        <f t="shared" ref="M859" si="1083">+K859+L859</f>
        <v>0.51439642300198196</v>
      </c>
      <c r="N859" s="619">
        <f t="shared" ref="N859" si="1084">+M859*H859</f>
        <v>2.9121524695411205</v>
      </c>
      <c r="O859" s="619">
        <f t="shared" ref="O859" si="1085">+N859-C859</f>
        <v>-9.7847530458879284E-2</v>
      </c>
      <c r="P859" s="641">
        <f t="shared" ref="P859" si="1086">(1-(+N859/C859))*100</f>
        <v>3.2507485202285524</v>
      </c>
    </row>
    <row r="860" spans="2:16" ht="14.25">
      <c r="B860" s="95">
        <v>45804</v>
      </c>
      <c r="C860" s="796">
        <v>3.01</v>
      </c>
      <c r="H860" s="642">
        <f>+'BRL USD'!BB1080</f>
        <v>5.6532999999999998</v>
      </c>
      <c r="I860" s="642">
        <f>+RBOB!BD1080</f>
        <v>2.0714999999999999</v>
      </c>
      <c r="J860" s="618">
        <f t="shared" ref="J860:J862" si="1087">+I860-0.25</f>
        <v>1.8214999999999999</v>
      </c>
      <c r="K860" s="618">
        <f t="shared" ref="K860:K862" si="1088">(+J860*$K$30)/1000</f>
        <v>0.48118929799999999</v>
      </c>
      <c r="L860" s="618">
        <f t="shared" ref="L860:L862" si="1089">((75/H860)+10)/1000</f>
        <v>2.3266587656766844E-2</v>
      </c>
      <c r="M860" s="619">
        <f t="shared" ref="M860:M862" si="1090">+K860+L860</f>
        <v>0.5044558856567668</v>
      </c>
      <c r="N860" s="619">
        <f t="shared" ref="N860:N862" si="1091">+M860*H860</f>
        <v>2.8518404583833998</v>
      </c>
      <c r="O860" s="619">
        <f t="shared" ref="O860:O862" si="1092">+N860-C860</f>
        <v>-0.15815954161659995</v>
      </c>
      <c r="P860" s="641">
        <f t="shared" ref="P860:P862" si="1093">(1-(+N860/C860))*100</f>
        <v>5.2544698211494989</v>
      </c>
    </row>
    <row r="861" spans="2:16" ht="14.25">
      <c r="B861" s="95">
        <v>45805</v>
      </c>
      <c r="C861" s="796">
        <v>3.01</v>
      </c>
      <c r="H861" s="642">
        <f>+'BRL USD'!BB1081</f>
        <v>5.6929999999999996</v>
      </c>
      <c r="I861" s="642">
        <f>+RBOB!BD1081</f>
        <v>2.0891999999999999</v>
      </c>
      <c r="J861" s="618">
        <f t="shared" si="1087"/>
        <v>1.8391999999999999</v>
      </c>
      <c r="K861" s="618">
        <f t="shared" si="1088"/>
        <v>0.48586514240000001</v>
      </c>
      <c r="L861" s="618">
        <f t="shared" si="1089"/>
        <v>2.3174073423502549E-2</v>
      </c>
      <c r="M861" s="619">
        <f t="shared" si="1090"/>
        <v>0.50903921582350253</v>
      </c>
      <c r="N861" s="619">
        <f t="shared" si="1091"/>
        <v>2.8979602556831998</v>
      </c>
      <c r="O861" s="619">
        <f t="shared" si="1092"/>
        <v>-0.11203974431679997</v>
      </c>
      <c r="P861" s="641">
        <f t="shared" si="1093"/>
        <v>3.7222506417541545</v>
      </c>
    </row>
    <row r="862" spans="2:16" ht="14.25">
      <c r="B862" s="95">
        <v>45806</v>
      </c>
      <c r="C862" s="796">
        <v>3.01</v>
      </c>
      <c r="H862" s="642">
        <f>+'BRL USD'!BB1082</f>
        <v>5.6553000000000004</v>
      </c>
      <c r="I862" s="642">
        <f>+RBOB!BD1082</f>
        <v>2.0594000000000001</v>
      </c>
      <c r="J862" s="618">
        <f t="shared" si="1087"/>
        <v>1.8094000000000001</v>
      </c>
      <c r="K862" s="618">
        <f t="shared" si="1088"/>
        <v>0.47799281680000005</v>
      </c>
      <c r="L862" s="618">
        <f t="shared" si="1089"/>
        <v>2.3261895920640815E-2</v>
      </c>
      <c r="M862" s="619">
        <f t="shared" si="1090"/>
        <v>0.50125471272064082</v>
      </c>
      <c r="N862" s="619">
        <f t="shared" si="1091"/>
        <v>2.8347457768490401</v>
      </c>
      <c r="O862" s="619">
        <f t="shared" si="1092"/>
        <v>-0.17525422315095973</v>
      </c>
      <c r="P862" s="641">
        <f t="shared" si="1093"/>
        <v>5.8223994402312185</v>
      </c>
    </row>
    <row r="863" spans="2:16" ht="14.25">
      <c r="B863" s="95">
        <v>45807</v>
      </c>
      <c r="C863" s="796">
        <v>3.01</v>
      </c>
      <c r="H863" s="642">
        <f>+'BRL USD'!BB1083</f>
        <v>5.7081</v>
      </c>
      <c r="I863" s="642">
        <f>+RBOB!BD1083</f>
        <v>2.0384000000000002</v>
      </c>
      <c r="J863" s="618">
        <f t="shared" ref="J863:J864" si="1094">+I863-0.25</f>
        <v>1.7884000000000002</v>
      </c>
      <c r="K863" s="618">
        <f t="shared" ref="K863:K864" si="1095">(+J863*$K$30)/1000</f>
        <v>0.47244520480000013</v>
      </c>
      <c r="L863" s="618">
        <f t="shared" ref="L863:L864" si="1096">((75/H863)+10)/1000</f>
        <v>2.3139223209123878E-2</v>
      </c>
      <c r="M863" s="619">
        <f t="shared" ref="M863:M864" si="1097">+K863+L863</f>
        <v>0.495584428009124</v>
      </c>
      <c r="N863" s="619">
        <f t="shared" ref="N863:N864" si="1098">+M863*H863</f>
        <v>2.8288454735188808</v>
      </c>
      <c r="O863" s="619">
        <f t="shared" ref="O863:O864" si="1099">+N863-C863</f>
        <v>-0.18115452648111896</v>
      </c>
      <c r="P863" s="641">
        <f t="shared" ref="P863:P864" si="1100">(1-(+N863/C863))*100</f>
        <v>6.0184228066816896</v>
      </c>
    </row>
    <row r="864" spans="2:16" ht="14.25">
      <c r="B864" s="683">
        <v>45810</v>
      </c>
      <c r="C864" s="797">
        <v>3.01</v>
      </c>
      <c r="H864" s="642">
        <f>+'BRL USD'!BC1084</f>
        <v>5.6931000000000003</v>
      </c>
      <c r="I864" s="642">
        <f>+RBOB!BE1084</f>
        <v>2.0525000000000002</v>
      </c>
      <c r="J864" s="618">
        <f t="shared" si="1094"/>
        <v>1.8025000000000002</v>
      </c>
      <c r="K864" s="618">
        <f t="shared" si="1095"/>
        <v>0.47617003000000013</v>
      </c>
      <c r="L864" s="618">
        <f t="shared" si="1096"/>
        <v>2.3173842019286503E-2</v>
      </c>
      <c r="M864" s="619">
        <f t="shared" si="1097"/>
        <v>0.49934387201928665</v>
      </c>
      <c r="N864" s="619">
        <f t="shared" si="1098"/>
        <v>2.8428145977930011</v>
      </c>
      <c r="O864" s="619">
        <f t="shared" si="1099"/>
        <v>-0.16718540220699873</v>
      </c>
      <c r="P864" s="641">
        <f t="shared" si="1100"/>
        <v>5.5543322992358419</v>
      </c>
    </row>
    <row r="865" spans="2:16" ht="14.25">
      <c r="B865" s="95">
        <v>45811</v>
      </c>
      <c r="C865" s="797">
        <v>2.85</v>
      </c>
      <c r="H865" s="642">
        <f>+'BRL USD'!BC1085</f>
        <v>5.6694003000000004</v>
      </c>
      <c r="I865" s="642">
        <f>+RBOB!BE1085</f>
        <v>2.0788000000000002</v>
      </c>
      <c r="J865" s="618">
        <f t="shared" ref="J865:J869" si="1101">+I865-0.25</f>
        <v>1.8288000000000002</v>
      </c>
      <c r="K865" s="618">
        <f t="shared" ref="K865:K869" si="1102">(+J865*$K$30)/1000</f>
        <v>0.48311775360000014</v>
      </c>
      <c r="L865" s="618">
        <f t="shared" ref="L865:L869" si="1103">((75/H865)+10)/1000</f>
        <v>2.3228912412482147E-2</v>
      </c>
      <c r="M865" s="619">
        <f t="shared" ref="M865:M869" si="1104">+K865+L865</f>
        <v>0.50634666601248224</v>
      </c>
      <c r="N865" s="619">
        <f t="shared" ref="N865:N869" si="1105">+M865*H865</f>
        <v>2.8706819401951669</v>
      </c>
      <c r="O865" s="619">
        <f t="shared" ref="O865:O869" si="1106">+N865-C865</f>
        <v>2.0681940195166781E-2</v>
      </c>
      <c r="P865" s="641">
        <f t="shared" ref="P865:P869" si="1107">(1-(+N865/C865))*100</f>
        <v>-0.72568211211112565</v>
      </c>
    </row>
    <row r="866" spans="2:16" ht="14.25">
      <c r="B866" s="95">
        <v>45812</v>
      </c>
      <c r="C866" s="796">
        <v>2.85</v>
      </c>
      <c r="H866" s="642">
        <f>+'BRL USD'!BC1086</f>
        <v>5.6326000000000001</v>
      </c>
      <c r="I866" s="642">
        <f>+RBOB!BE1086</f>
        <v>2.0339999999999998</v>
      </c>
      <c r="J866" s="618">
        <f t="shared" si="1101"/>
        <v>1.7839999999999998</v>
      </c>
      <c r="K866" s="618">
        <f t="shared" si="1102"/>
        <v>0.47128284799999998</v>
      </c>
      <c r="L866" s="618">
        <f t="shared" si="1103"/>
        <v>2.3315342825693284E-2</v>
      </c>
      <c r="M866" s="619">
        <f t="shared" si="1104"/>
        <v>0.49459819082569328</v>
      </c>
      <c r="N866" s="619">
        <f t="shared" si="1105"/>
        <v>2.7858737696447999</v>
      </c>
      <c r="O866" s="619">
        <f t="shared" si="1106"/>
        <v>-6.4126230355200153E-2</v>
      </c>
      <c r="P866" s="641">
        <f t="shared" si="1107"/>
        <v>2.250043170357896</v>
      </c>
    </row>
    <row r="867" spans="2:16" ht="14.25">
      <c r="B867" s="95">
        <v>45813</v>
      </c>
      <c r="C867" s="796">
        <v>2.85</v>
      </c>
      <c r="H867" s="642">
        <f>+'BRL USD'!BC1087</f>
        <v>5.5963000000000003</v>
      </c>
      <c r="I867" s="642">
        <f>+RBOB!BE1087</f>
        <v>2.0629</v>
      </c>
      <c r="J867" s="618">
        <f t="shared" si="1101"/>
        <v>1.8129</v>
      </c>
      <c r="K867" s="618">
        <f t="shared" si="1102"/>
        <v>0.47891741879999999</v>
      </c>
      <c r="L867" s="618">
        <f t="shared" si="1103"/>
        <v>2.3401711845326374E-2</v>
      </c>
      <c r="M867" s="619">
        <f t="shared" si="1104"/>
        <v>0.50231913064532641</v>
      </c>
      <c r="N867" s="619">
        <f t="shared" si="1105"/>
        <v>2.8111285508304404</v>
      </c>
      <c r="O867" s="619">
        <f t="shared" si="1106"/>
        <v>-3.8871449169559646E-2</v>
      </c>
      <c r="P867" s="641">
        <f t="shared" si="1107"/>
        <v>1.363910497177534</v>
      </c>
    </row>
    <row r="868" spans="2:16" ht="14.25">
      <c r="B868" s="95">
        <v>45814</v>
      </c>
      <c r="C868" s="796">
        <v>2.85</v>
      </c>
      <c r="H868" s="642">
        <f>+'BRL USD'!BC1088</f>
        <v>5.5941000000000001</v>
      </c>
      <c r="I868" s="642">
        <f>+RBOB!BE1088</f>
        <v>2.0768</v>
      </c>
      <c r="J868" s="618">
        <f t="shared" si="1101"/>
        <v>1.8268</v>
      </c>
      <c r="K868" s="618">
        <f t="shared" si="1102"/>
        <v>0.48258940960000007</v>
      </c>
      <c r="L868" s="618">
        <f t="shared" si="1103"/>
        <v>2.340698235641122E-2</v>
      </c>
      <c r="M868" s="619">
        <f t="shared" si="1104"/>
        <v>0.50599639195641133</v>
      </c>
      <c r="N868" s="619">
        <f t="shared" si="1105"/>
        <v>2.8305944162433607</v>
      </c>
      <c r="O868" s="619">
        <f t="shared" si="1106"/>
        <v>-1.9405583756639366E-2</v>
      </c>
      <c r="P868" s="641">
        <f t="shared" si="1107"/>
        <v>0.68089767567155457</v>
      </c>
    </row>
    <row r="869" spans="2:16" ht="14.25">
      <c r="B869" s="95">
        <v>45817</v>
      </c>
      <c r="C869" s="796">
        <v>2.85</v>
      </c>
      <c r="H869" s="642">
        <f>+'BRL USD'!BC1089</f>
        <v>5.5754000000000001</v>
      </c>
      <c r="I869" s="642">
        <f>+RBOB!BE1089</f>
        <v>2.0952000000000002</v>
      </c>
      <c r="J869" s="618">
        <f t="shared" si="1101"/>
        <v>1.8452000000000002</v>
      </c>
      <c r="K869" s="618">
        <f t="shared" si="1102"/>
        <v>0.4874501744000001</v>
      </c>
      <c r="L869" s="618">
        <f t="shared" si="1103"/>
        <v>2.3451949635900561E-2</v>
      </c>
      <c r="M869" s="619">
        <f t="shared" si="1104"/>
        <v>0.51090212403590063</v>
      </c>
      <c r="N869" s="619">
        <f t="shared" si="1105"/>
        <v>2.8484837023497604</v>
      </c>
      <c r="O869" s="619">
        <f t="shared" si="1106"/>
        <v>-1.5162976502396397E-3</v>
      </c>
      <c r="P869" s="641">
        <f t="shared" si="1107"/>
        <v>5.3203426324199832E-2</v>
      </c>
    </row>
    <row r="870" spans="2:16" ht="14.25">
      <c r="B870" s="95">
        <v>45818</v>
      </c>
      <c r="C870" s="796">
        <v>2.85</v>
      </c>
      <c r="H870" s="642">
        <f>+'BRL USD'!BC1090</f>
        <v>5.5551000000000004</v>
      </c>
      <c r="I870" s="642">
        <f>+RBOB!BE1090</f>
        <v>2.0880000000000001</v>
      </c>
      <c r="J870" s="618">
        <f t="shared" ref="J870:J872" si="1108">+I870-0.25</f>
        <v>1.8380000000000001</v>
      </c>
      <c r="K870" s="618">
        <f t="shared" ref="K870:K872" si="1109">(+J870*$K$30)/1000</f>
        <v>0.48554813600000007</v>
      </c>
      <c r="L870" s="618">
        <f t="shared" ref="L870:L872" si="1110">((75/H870)+10)/1000</f>
        <v>2.3501107090781445E-2</v>
      </c>
      <c r="M870" s="619">
        <f t="shared" ref="M870:M872" si="1111">+K870+L870</f>
        <v>0.50904924309078148</v>
      </c>
      <c r="N870" s="619">
        <f t="shared" ref="N870:N872" si="1112">+M870*H870</f>
        <v>2.8278194502936005</v>
      </c>
      <c r="O870" s="619">
        <f t="shared" ref="O870:O872" si="1113">+N870-C870</f>
        <v>-2.2180549706399599E-2</v>
      </c>
      <c r="P870" s="641">
        <f t="shared" ref="P870:P872" si="1114">(1-(+N870/C870))*100</f>
        <v>0.77826490197893117</v>
      </c>
    </row>
    <row r="871" spans="2:16" ht="14.25">
      <c r="B871" s="95">
        <v>45819</v>
      </c>
      <c r="C871" s="796">
        <v>2.85</v>
      </c>
      <c r="H871" s="642">
        <f>+'BRL USD'!BC1091</f>
        <v>5.5384000000000002</v>
      </c>
      <c r="I871" s="642">
        <f>+RBOB!BE1091</f>
        <v>2.1667999999999998</v>
      </c>
      <c r="J871" s="618">
        <f t="shared" si="1108"/>
        <v>1.9167999999999998</v>
      </c>
      <c r="K871" s="618">
        <f t="shared" si="1109"/>
        <v>0.50636488960000003</v>
      </c>
      <c r="L871" s="618">
        <f t="shared" si="1110"/>
        <v>2.3541817131301455E-2</v>
      </c>
      <c r="M871" s="619">
        <f t="shared" si="1111"/>
        <v>0.52990670673130147</v>
      </c>
      <c r="N871" s="619">
        <f t="shared" si="1112"/>
        <v>2.9348353045606403</v>
      </c>
      <c r="O871" s="619">
        <f t="shared" si="1113"/>
        <v>8.4835304560640257E-2</v>
      </c>
      <c r="P871" s="641">
        <f t="shared" si="1114"/>
        <v>-2.9766773530049306</v>
      </c>
    </row>
    <row r="872" spans="2:16" ht="14.25">
      <c r="B872" s="95">
        <v>45820</v>
      </c>
      <c r="C872" s="796">
        <v>2.85</v>
      </c>
      <c r="H872" s="642">
        <f>+'BRL USD'!BC1092</f>
        <v>5.5381999999999998</v>
      </c>
      <c r="I872" s="642">
        <f>+RBOB!BE1092</f>
        <v>2.1429</v>
      </c>
      <c r="J872" s="618">
        <f t="shared" si="1108"/>
        <v>1.8929</v>
      </c>
      <c r="K872" s="618">
        <f t="shared" si="1109"/>
        <v>0.50005117880000005</v>
      </c>
      <c r="L872" s="618">
        <f t="shared" si="1110"/>
        <v>2.3542306164457766E-2</v>
      </c>
      <c r="M872" s="619">
        <f t="shared" si="1111"/>
        <v>0.52359348496445779</v>
      </c>
      <c r="N872" s="619">
        <f t="shared" si="1112"/>
        <v>2.8997654384301601</v>
      </c>
      <c r="O872" s="619">
        <f t="shared" si="1113"/>
        <v>4.9765438430160014E-2</v>
      </c>
      <c r="P872" s="641">
        <f t="shared" si="1114"/>
        <v>-1.7461557343915857</v>
      </c>
    </row>
    <row r="873" spans="2:16" ht="14.25">
      <c r="B873" s="95">
        <v>45821</v>
      </c>
      <c r="C873" s="796">
        <v>2.85</v>
      </c>
      <c r="H873" s="642">
        <f>+'BRL USD'!BC1093</f>
        <v>5.5646000000000004</v>
      </c>
      <c r="I873" s="642">
        <f>+RBOB!BE1093</f>
        <v>2.2275999999999998</v>
      </c>
      <c r="J873" s="618">
        <f t="shared" ref="J873:J881" si="1115">+I873-0.25</f>
        <v>1.9775999999999998</v>
      </c>
      <c r="K873" s="618">
        <f t="shared" ref="K873:K881" si="1116">(+J873*$K$30)/1000</f>
        <v>0.52242654719999992</v>
      </c>
      <c r="L873" s="618">
        <f t="shared" ref="L873:L881" si="1117">((75/H873)+10)/1000</f>
        <v>2.3478057722028538E-2</v>
      </c>
      <c r="M873" s="619">
        <f t="shared" ref="M873:M881" si="1118">+K873+L873</f>
        <v>0.54590460492202841</v>
      </c>
      <c r="N873" s="619">
        <f t="shared" ref="N873:N881" si="1119">+M873*H873</f>
        <v>3.0377407645491195</v>
      </c>
      <c r="O873" s="619">
        <f t="shared" ref="O873:O881" si="1120">+N873-C873</f>
        <v>0.18774076454911937</v>
      </c>
      <c r="P873" s="641">
        <f t="shared" ref="P873:P881" si="1121">(1-(+N873/C873))*100</f>
        <v>-6.587395247337513</v>
      </c>
    </row>
    <row r="874" spans="2:16" ht="14.25">
      <c r="B874" s="95">
        <v>45824</v>
      </c>
      <c r="C874" s="796">
        <v>2.85</v>
      </c>
      <c r="H874" s="642">
        <f>+'BRL USD'!BC1094</f>
        <v>5.5117000000000003</v>
      </c>
      <c r="I874" s="642">
        <f>+RBOB!BE1094</f>
        <v>2.2199</v>
      </c>
      <c r="J874" s="618">
        <f t="shared" si="1115"/>
        <v>1.9699</v>
      </c>
      <c r="K874" s="618">
        <f t="shared" si="1116"/>
        <v>0.52039242280000009</v>
      </c>
      <c r="L874" s="618">
        <f t="shared" si="1117"/>
        <v>2.3607416949398552E-2</v>
      </c>
      <c r="M874" s="619">
        <f t="shared" si="1118"/>
        <v>0.54399983974939858</v>
      </c>
      <c r="N874" s="619">
        <f t="shared" si="1119"/>
        <v>2.9983639167467602</v>
      </c>
      <c r="O874" s="619">
        <f t="shared" si="1120"/>
        <v>0.14836391674676008</v>
      </c>
      <c r="P874" s="641">
        <f t="shared" si="1121"/>
        <v>-5.2057514647986025</v>
      </c>
    </row>
    <row r="875" spans="2:16" ht="14.25">
      <c r="B875" s="95">
        <v>45825</v>
      </c>
      <c r="C875" s="796">
        <v>2.85</v>
      </c>
      <c r="H875" s="642">
        <f>+'BRL USD'!BC1095</f>
        <v>5.4767000000000001</v>
      </c>
      <c r="I875" s="642">
        <f>+RBOB!BE1095</f>
        <v>2.2719</v>
      </c>
      <c r="J875" s="618">
        <f t="shared" si="1115"/>
        <v>2.0219</v>
      </c>
      <c r="K875" s="618">
        <f t="shared" si="1116"/>
        <v>0.53412936680000012</v>
      </c>
      <c r="L875" s="618">
        <f t="shared" si="1117"/>
        <v>2.3694378001351178E-2</v>
      </c>
      <c r="M875" s="619">
        <f t="shared" si="1118"/>
        <v>0.55782374480135133</v>
      </c>
      <c r="N875" s="619">
        <f t="shared" si="1119"/>
        <v>3.0550333031535608</v>
      </c>
      <c r="O875" s="619">
        <f t="shared" si="1120"/>
        <v>0.20503330315356072</v>
      </c>
      <c r="P875" s="641">
        <f t="shared" si="1121"/>
        <v>-7.1941509878442389</v>
      </c>
    </row>
    <row r="876" spans="2:16" ht="14.25">
      <c r="B876" s="95">
        <v>45826</v>
      </c>
      <c r="C876" s="796">
        <v>2.85</v>
      </c>
      <c r="H876" s="642">
        <f>+'BRL USD'!BC1096</f>
        <v>5.4873000000000003</v>
      </c>
      <c r="I876" s="642">
        <f>+RBOB!BE1096</f>
        <v>2.3086000000000002</v>
      </c>
      <c r="J876" s="618">
        <f t="shared" si="1115"/>
        <v>2.0586000000000002</v>
      </c>
      <c r="K876" s="618">
        <f t="shared" si="1116"/>
        <v>0.54382447920000021</v>
      </c>
      <c r="L876" s="618">
        <f t="shared" si="1117"/>
        <v>2.3667924115685308E-2</v>
      </c>
      <c r="M876" s="619">
        <f t="shared" si="1118"/>
        <v>0.56749240331568551</v>
      </c>
      <c r="N876" s="619">
        <f t="shared" si="1119"/>
        <v>3.1140010647141612</v>
      </c>
      <c r="O876" s="619">
        <f t="shared" si="1120"/>
        <v>0.26400106471416107</v>
      </c>
      <c r="P876" s="641">
        <f t="shared" si="1121"/>
        <v>-9.2631952531284654</v>
      </c>
    </row>
    <row r="877" spans="2:16" ht="14.25">
      <c r="B877" s="103">
        <v>45827</v>
      </c>
      <c r="C877" s="796">
        <v>2.85</v>
      </c>
      <c r="H877" s="642">
        <f>+'BRL USD'!BC1097</f>
        <v>5.4873000000000003</v>
      </c>
      <c r="I877" s="642">
        <f>+RBOB!BE1097</f>
        <v>2.3086000000000002</v>
      </c>
      <c r="J877" s="618">
        <f t="shared" si="1115"/>
        <v>2.0586000000000002</v>
      </c>
      <c r="K877" s="618">
        <f t="shared" si="1116"/>
        <v>0.54382447920000021</v>
      </c>
      <c r="L877" s="618">
        <f t="shared" si="1117"/>
        <v>2.3667924115685308E-2</v>
      </c>
      <c r="M877" s="619">
        <f t="shared" si="1118"/>
        <v>0.56749240331568551</v>
      </c>
      <c r="N877" s="619">
        <f t="shared" si="1119"/>
        <v>3.1140010647141612</v>
      </c>
      <c r="O877" s="619">
        <f t="shared" si="1120"/>
        <v>0.26400106471416107</v>
      </c>
      <c r="P877" s="641">
        <f t="shared" si="1121"/>
        <v>-9.2631952531284654</v>
      </c>
    </row>
    <row r="878" spans="2:16" ht="14.25">
      <c r="B878" s="95">
        <v>45828</v>
      </c>
      <c r="C878" s="796">
        <v>2.85</v>
      </c>
      <c r="H878" s="642">
        <f>+'BRL USD'!BC1098</f>
        <v>5.4950999999999999</v>
      </c>
      <c r="I878" s="642">
        <f>+RBOB!BE1098</f>
        <v>2.3294999999999999</v>
      </c>
      <c r="J878" s="618">
        <f t="shared" si="1115"/>
        <v>2.0794999999999999</v>
      </c>
      <c r="K878" s="618">
        <f t="shared" si="1116"/>
        <v>0.54934567400000001</v>
      </c>
      <c r="L878" s="618">
        <f t="shared" si="1117"/>
        <v>2.3648523229786538E-2</v>
      </c>
      <c r="M878" s="619">
        <f t="shared" si="1118"/>
        <v>0.57299419722978651</v>
      </c>
      <c r="N878" s="619">
        <f t="shared" si="1119"/>
        <v>3.1486604131973999</v>
      </c>
      <c r="O878" s="619">
        <f t="shared" si="1120"/>
        <v>0.29866041319739978</v>
      </c>
      <c r="P878" s="641">
        <f t="shared" si="1121"/>
        <v>-10.479312743768411</v>
      </c>
    </row>
    <row r="879" spans="2:16" ht="14.25">
      <c r="B879" s="95">
        <v>45831</v>
      </c>
      <c r="C879" s="796">
        <v>2.85</v>
      </c>
      <c r="H879" s="642">
        <f>+'BRL USD'!BC1099</f>
        <v>5.5206999999999997</v>
      </c>
      <c r="I879" s="642">
        <f>+RBOB!BE1099</f>
        <v>2.2181999999999999</v>
      </c>
      <c r="J879" s="618">
        <f t="shared" si="1115"/>
        <v>1.9681999999999999</v>
      </c>
      <c r="K879" s="618">
        <f t="shared" si="1116"/>
        <v>0.51994333040000007</v>
      </c>
      <c r="L879" s="618">
        <f t="shared" si="1117"/>
        <v>2.3585233756588837E-2</v>
      </c>
      <c r="M879" s="619">
        <f t="shared" si="1118"/>
        <v>0.5435285641565889</v>
      </c>
      <c r="N879" s="619">
        <f t="shared" si="1119"/>
        <v>3.0006581441392801</v>
      </c>
      <c r="O879" s="619">
        <f t="shared" si="1120"/>
        <v>0.15065814413928003</v>
      </c>
      <c r="P879" s="641">
        <f t="shared" si="1121"/>
        <v>-5.2862506715536828</v>
      </c>
    </row>
    <row r="880" spans="2:16" ht="14.25">
      <c r="B880" s="95">
        <v>45832</v>
      </c>
      <c r="C880" s="796">
        <v>2.85</v>
      </c>
      <c r="H880" s="642">
        <f>+'BRL USD'!BC1100</f>
        <v>5.4931999999999999</v>
      </c>
      <c r="I880" s="642">
        <f>+RBOB!BE1100</f>
        <v>2.0857000000000001</v>
      </c>
      <c r="J880" s="618">
        <f t="shared" si="1115"/>
        <v>1.8357000000000001</v>
      </c>
      <c r="K880" s="618">
        <f t="shared" si="1116"/>
        <v>0.48494054040000006</v>
      </c>
      <c r="L880" s="618">
        <f t="shared" si="1117"/>
        <v>2.365324401077696E-2</v>
      </c>
      <c r="M880" s="619">
        <f t="shared" si="1118"/>
        <v>0.50859378441077707</v>
      </c>
      <c r="N880" s="619">
        <f t="shared" si="1119"/>
        <v>2.7938073765252804</v>
      </c>
      <c r="O880" s="619">
        <f t="shared" si="1120"/>
        <v>-5.619262347471965E-2</v>
      </c>
      <c r="P880" s="641">
        <f t="shared" si="1121"/>
        <v>1.9716709991129733</v>
      </c>
    </row>
    <row r="881" spans="2:16" ht="14.25">
      <c r="B881" s="95">
        <v>45833</v>
      </c>
      <c r="C881" s="796">
        <v>2.85</v>
      </c>
      <c r="H881" s="642">
        <f>+'BRL USD'!BC1101</f>
        <v>5.5426995999999997</v>
      </c>
      <c r="I881" s="642">
        <f>+RBOB!BE1101</f>
        <v>2.0823999999999998</v>
      </c>
      <c r="J881" s="618">
        <f t="shared" si="1115"/>
        <v>1.8323999999999998</v>
      </c>
      <c r="K881" s="618">
        <f t="shared" si="1116"/>
        <v>0.48406877279999999</v>
      </c>
      <c r="L881" s="618">
        <f t="shared" si="1117"/>
        <v>2.3531312431220339E-2</v>
      </c>
      <c r="M881" s="619">
        <f t="shared" si="1118"/>
        <v>0.50760008523122035</v>
      </c>
      <c r="N881" s="619">
        <f t="shared" si="1119"/>
        <v>2.813474789371051</v>
      </c>
      <c r="O881" s="619">
        <f t="shared" si="1120"/>
        <v>-3.652521062894909E-2</v>
      </c>
      <c r="P881" s="641">
        <f t="shared" si="1121"/>
        <v>1.2815863378578651</v>
      </c>
    </row>
    <row r="882" spans="2:16" ht="14.25">
      <c r="B882" s="95">
        <v>45834</v>
      </c>
      <c r="C882" s="796">
        <v>2.85</v>
      </c>
      <c r="H882" s="642">
        <f>+'BRL USD'!BC1102</f>
        <v>5.5138999999999996</v>
      </c>
      <c r="I882" s="642">
        <f>+RBOB!BE1102</f>
        <v>2.0990000000000002</v>
      </c>
      <c r="J882" s="618">
        <f t="shared" ref="J882:J883" si="1122">+I882-0.25</f>
        <v>1.8490000000000002</v>
      </c>
      <c r="K882" s="618">
        <f t="shared" ref="K882:K883" si="1123">(+J882*$K$30)/1000</f>
        <v>0.4884540280000001</v>
      </c>
      <c r="L882" s="618">
        <f t="shared" ref="L882:L883" si="1124">((75/H882)+10)/1000</f>
        <v>2.3601987703803118E-2</v>
      </c>
      <c r="M882" s="619">
        <f t="shared" ref="M882:M883" si="1125">+K882+L882</f>
        <v>0.51205601570380321</v>
      </c>
      <c r="N882" s="619">
        <f t="shared" ref="N882:N883" si="1126">+M882*H882</f>
        <v>2.8234256649892004</v>
      </c>
      <c r="O882" s="619">
        <f t="shared" ref="O882:O883" si="1127">+N882-C882</f>
        <v>-2.6574335010799643E-2</v>
      </c>
      <c r="P882" s="641">
        <f t="shared" ref="P882:P883" si="1128">(1-(+N882/C882))*100</f>
        <v>0.93243280739647716</v>
      </c>
    </row>
    <row r="883" spans="2:16" ht="14.25">
      <c r="B883" s="95">
        <v>45835</v>
      </c>
      <c r="C883" s="796">
        <v>2.85</v>
      </c>
      <c r="H883" s="642">
        <f>+'BRL USD'!BC1103</f>
        <v>5.4758994999999997</v>
      </c>
      <c r="I883" s="642">
        <f>+RBOB!BE1103</f>
        <v>2.0897999999999999</v>
      </c>
      <c r="J883" s="618">
        <f t="shared" si="1122"/>
        <v>1.8397999999999999</v>
      </c>
      <c r="K883" s="618">
        <f t="shared" si="1123"/>
        <v>0.4860236456</v>
      </c>
      <c r="L883" s="618">
        <f t="shared" si="1124"/>
        <v>2.3696379928083048E-2</v>
      </c>
      <c r="M883" s="619">
        <f t="shared" si="1125"/>
        <v>0.50972002552808304</v>
      </c>
      <c r="N883" s="619">
        <f t="shared" si="1126"/>
        <v>2.791175632929217</v>
      </c>
      <c r="O883" s="619">
        <f t="shared" si="1127"/>
        <v>-5.882436707078309E-2</v>
      </c>
      <c r="P883" s="641">
        <f t="shared" si="1128"/>
        <v>2.0640128796766022</v>
      </c>
    </row>
    <row r="884" spans="2:16" ht="14.25">
      <c r="B884" s="95">
        <v>45838</v>
      </c>
      <c r="C884" s="796">
        <v>2.85</v>
      </c>
      <c r="H884" s="642">
        <f>+'BRL USD'!BC1104</f>
        <v>5.4565000000000001</v>
      </c>
      <c r="I884" s="642">
        <f>+RBOB!BE1104</f>
        <v>2.0798000000000001</v>
      </c>
      <c r="J884" s="618">
        <f t="shared" ref="J884:J885" si="1129">+I884-0.25</f>
        <v>1.8298000000000001</v>
      </c>
      <c r="K884" s="618">
        <f t="shared" ref="K884:K885" si="1130">(+J884*$K$30)/1000</f>
        <v>0.48338192560000004</v>
      </c>
      <c r="L884" s="618">
        <f t="shared" ref="L884:L885" si="1131">((75/H884)+10)/1000</f>
        <v>2.3745074681572435E-2</v>
      </c>
      <c r="M884" s="619">
        <f t="shared" ref="M884:M885" si="1132">+K884+L884</f>
        <v>0.50712700028157243</v>
      </c>
      <c r="N884" s="619">
        <f t="shared" ref="N884:N885" si="1133">+M884*H884</f>
        <v>2.7671384770363998</v>
      </c>
      <c r="O884" s="619">
        <f t="shared" ref="O884:O885" si="1134">+N884-C884</f>
        <v>-8.2861522963600276E-2</v>
      </c>
      <c r="P884" s="641">
        <f t="shared" ref="P884:P885" si="1135">(1-(+N884/C884))*100</f>
        <v>2.9074218583719391</v>
      </c>
    </row>
    <row r="885" spans="2:16" ht="14.25">
      <c r="B885" s="95">
        <v>45839</v>
      </c>
      <c r="C885" s="796">
        <v>2.85</v>
      </c>
      <c r="H885" s="642">
        <f>+'BRL USD'!BD1105</f>
        <v>5.4504999999999999</v>
      </c>
      <c r="I885" s="642">
        <f>+RBOB!BF1105</f>
        <v>2.1002999999999998</v>
      </c>
      <c r="J885" s="618">
        <f t="shared" si="1129"/>
        <v>1.8502999999999998</v>
      </c>
      <c r="K885" s="618">
        <f t="shared" si="1130"/>
        <v>0.48879745159999999</v>
      </c>
      <c r="L885" s="618">
        <f t="shared" si="1131"/>
        <v>2.3760205485735257E-2</v>
      </c>
      <c r="M885" s="619">
        <f t="shared" si="1132"/>
        <v>0.5125576570857352</v>
      </c>
      <c r="N885" s="619">
        <f t="shared" si="1133"/>
        <v>2.7936955099457998</v>
      </c>
      <c r="O885" s="619">
        <f t="shared" si="1134"/>
        <v>-5.630449005420024E-2</v>
      </c>
      <c r="P885" s="641">
        <f t="shared" si="1135"/>
        <v>1.9755961422526447</v>
      </c>
    </row>
    <row r="886" spans="2:16" ht="14.25">
      <c r="B886" s="95">
        <v>45840</v>
      </c>
      <c r="C886" s="796">
        <v>2.85</v>
      </c>
      <c r="H886" s="642">
        <f>+'BRL USD'!BD1106</f>
        <v>5.4505999999999997</v>
      </c>
      <c r="I886" s="642">
        <f>+RBOB!BF1106</f>
        <v>2.1229</v>
      </c>
      <c r="J886" s="618">
        <f t="shared" ref="J886" si="1136">+I886-0.25</f>
        <v>1.8729</v>
      </c>
      <c r="K886" s="618">
        <f t="shared" ref="K886" si="1137">(+J886*$K$30)/1000</f>
        <v>0.49476773880000008</v>
      </c>
      <c r="L886" s="618">
        <f t="shared" ref="L886" si="1138">((75/H886)+10)/1000</f>
        <v>2.375995303269365E-2</v>
      </c>
      <c r="M886" s="619">
        <f t="shared" ref="M886" si="1139">+K886+L886</f>
        <v>0.51852769183269376</v>
      </c>
      <c r="N886" s="619">
        <f t="shared" ref="N886" si="1140">+M886*H886</f>
        <v>2.8262870371032802</v>
      </c>
      <c r="O886" s="619">
        <f t="shared" ref="O886" si="1141">+N886-C886</f>
        <v>-2.3712962896719869E-2</v>
      </c>
      <c r="P886" s="641">
        <f t="shared" ref="P886" si="1142">(1-(+N886/C886))*100</f>
        <v>0.83203378584981724</v>
      </c>
    </row>
    <row r="887" spans="2:16" ht="14.25">
      <c r="B887" s="95">
        <v>45841</v>
      </c>
      <c r="C887" s="796">
        <v>2.85</v>
      </c>
      <c r="H887" s="642">
        <f>+'BRL USD'!BD1107</f>
        <v>5.4202000000000004</v>
      </c>
      <c r="I887" s="642">
        <f>+RBOB!BF1107</f>
        <v>2.1185999999999998</v>
      </c>
      <c r="J887" s="618">
        <f t="shared" ref="J887:J895" si="1143">+I887-0.25</f>
        <v>1.8685999999999998</v>
      </c>
      <c r="K887" s="618">
        <f t="shared" ref="K887:K895" si="1144">(+J887*$K$30)/1000</f>
        <v>0.4936317992</v>
      </c>
      <c r="L887" s="618">
        <f t="shared" ref="L887:L895" si="1145">((75/H887)+10)/1000</f>
        <v>2.3837127781262683E-2</v>
      </c>
      <c r="M887" s="619">
        <f t="shared" ref="M887:M895" si="1146">+K887+L887</f>
        <v>0.51746892698126268</v>
      </c>
      <c r="N887" s="619">
        <f t="shared" ref="N887:N895" si="1147">+M887*H887</f>
        <v>2.8047850780238401</v>
      </c>
      <c r="O887" s="619">
        <f t="shared" ref="O887:O895" si="1148">+N887-C887</f>
        <v>-4.521492197615995E-2</v>
      </c>
      <c r="P887" s="641">
        <f t="shared" ref="P887:P895" si="1149">(1-(+N887/C887))*100</f>
        <v>1.5864884903915799</v>
      </c>
    </row>
    <row r="888" spans="2:16" ht="14.25">
      <c r="B888" s="103">
        <v>45842</v>
      </c>
      <c r="C888" s="796">
        <v>2.85</v>
      </c>
      <c r="H888" s="642">
        <f>+'BRL USD'!BD1108</f>
        <v>5.4084000000000003</v>
      </c>
      <c r="I888" s="642">
        <f>+RBOB!BF1108</f>
        <v>2.1185999999999998</v>
      </c>
      <c r="J888" s="618">
        <f t="shared" si="1143"/>
        <v>1.8685999999999998</v>
      </c>
      <c r="K888" s="618">
        <f t="shared" si="1144"/>
        <v>0.4936317992</v>
      </c>
      <c r="L888" s="618">
        <f t="shared" si="1145"/>
        <v>2.3867317506101621E-2</v>
      </c>
      <c r="M888" s="619">
        <f t="shared" si="1146"/>
        <v>0.5174991167061016</v>
      </c>
      <c r="N888" s="619">
        <f t="shared" si="1147"/>
        <v>2.7988422227932799</v>
      </c>
      <c r="O888" s="619">
        <f t="shared" si="1148"/>
        <v>-5.1157777206720212E-2</v>
      </c>
      <c r="P888" s="641">
        <f t="shared" si="1149"/>
        <v>1.7950097265515885</v>
      </c>
    </row>
    <row r="889" spans="2:16" ht="14.25">
      <c r="B889" s="95">
        <v>45845</v>
      </c>
      <c r="C889" s="796">
        <v>2.85</v>
      </c>
      <c r="H889" s="642">
        <f>+'BRL USD'!BD1109</f>
        <v>5.4546000000000001</v>
      </c>
      <c r="I889" s="642">
        <f>+RBOB!BF1109</f>
        <v>2.1522000000000001</v>
      </c>
      <c r="J889" s="618">
        <f t="shared" si="1143"/>
        <v>1.9022000000000001</v>
      </c>
      <c r="K889" s="618">
        <f t="shared" si="1144"/>
        <v>0.50250797840000005</v>
      </c>
      <c r="L889" s="618">
        <f t="shared" si="1145"/>
        <v>2.3749862501374983E-2</v>
      </c>
      <c r="M889" s="619">
        <f t="shared" si="1146"/>
        <v>0.52625784090137506</v>
      </c>
      <c r="N889" s="619">
        <f t="shared" si="1147"/>
        <v>2.8705260189806405</v>
      </c>
      <c r="O889" s="619">
        <f t="shared" si="1148"/>
        <v>2.0526018980640437E-2</v>
      </c>
      <c r="P889" s="641">
        <f t="shared" si="1149"/>
        <v>-0.72021119230316621</v>
      </c>
    </row>
    <row r="890" spans="2:16" ht="14.25">
      <c r="B890" s="95">
        <v>45846</v>
      </c>
      <c r="C890" s="796">
        <v>2.85</v>
      </c>
      <c r="H890" s="642">
        <f>+'BRL USD'!BD1110</f>
        <v>5.4565000000000001</v>
      </c>
      <c r="I890" s="642">
        <f>+RBOB!BF1110</f>
        <v>2.1850000000000001</v>
      </c>
      <c r="J890" s="618">
        <f t="shared" si="1143"/>
        <v>1.9350000000000001</v>
      </c>
      <c r="K890" s="618">
        <f t="shared" si="1144"/>
        <v>0.51117282000000008</v>
      </c>
      <c r="L890" s="618">
        <f t="shared" si="1145"/>
        <v>2.3745074681572435E-2</v>
      </c>
      <c r="M890" s="619">
        <f t="shared" si="1146"/>
        <v>0.53491789468157247</v>
      </c>
      <c r="N890" s="619">
        <f t="shared" si="1147"/>
        <v>2.9187794923300001</v>
      </c>
      <c r="O890" s="619">
        <f t="shared" si="1148"/>
        <v>6.8779492330000025E-2</v>
      </c>
      <c r="P890" s="641">
        <f t="shared" si="1149"/>
        <v>-2.4133155203508672</v>
      </c>
    </row>
    <row r="891" spans="2:16" ht="14.25">
      <c r="B891" s="103">
        <v>45847</v>
      </c>
      <c r="C891" s="796">
        <v>2.85</v>
      </c>
      <c r="H891" s="642">
        <f>+'BRL USD'!BD1111</f>
        <v>5.4565000000000001</v>
      </c>
      <c r="I891" s="642">
        <f>+RBOB!BF1111</f>
        <v>2.1879</v>
      </c>
      <c r="J891" s="618">
        <f t="shared" si="1143"/>
        <v>1.9379</v>
      </c>
      <c r="K891" s="618">
        <f t="shared" si="1144"/>
        <v>0.51193891879999998</v>
      </c>
      <c r="L891" s="618">
        <f t="shared" si="1145"/>
        <v>2.3745074681572435E-2</v>
      </c>
      <c r="M891" s="619">
        <f t="shared" si="1146"/>
        <v>0.53568399348157236</v>
      </c>
      <c r="N891" s="619">
        <f t="shared" si="1147"/>
        <v>2.9229597104321998</v>
      </c>
      <c r="O891" s="619">
        <f t="shared" si="1148"/>
        <v>7.2959710432199731E-2</v>
      </c>
      <c r="P891" s="641">
        <f t="shared" si="1149"/>
        <v>-2.5599898397262955</v>
      </c>
    </row>
    <row r="892" spans="2:16" ht="14.25">
      <c r="B892" s="95">
        <v>45848</v>
      </c>
      <c r="C892" s="796">
        <v>2.85</v>
      </c>
      <c r="H892" s="642">
        <f>+'BRL USD'!BD1112</f>
        <v>5.5427</v>
      </c>
      <c r="I892" s="642">
        <f>+RBOB!BF1112</f>
        <v>2.1524000000000001</v>
      </c>
      <c r="J892" s="618">
        <f t="shared" si="1143"/>
        <v>1.9024000000000001</v>
      </c>
      <c r="K892" s="618">
        <f t="shared" si="1144"/>
        <v>0.50256081280000009</v>
      </c>
      <c r="L892" s="618">
        <f t="shared" si="1145"/>
        <v>2.3531311454706192E-2</v>
      </c>
      <c r="M892" s="619">
        <f t="shared" si="1146"/>
        <v>0.52609212425470631</v>
      </c>
      <c r="N892" s="619">
        <f t="shared" si="1147"/>
        <v>2.9159708171065608</v>
      </c>
      <c r="O892" s="619">
        <f t="shared" si="1148"/>
        <v>6.597081710656072E-2</v>
      </c>
      <c r="P892" s="641">
        <f t="shared" si="1149"/>
        <v>-2.3147655125109079</v>
      </c>
    </row>
    <row r="893" spans="2:16" ht="14.25">
      <c r="B893" s="95">
        <v>45849</v>
      </c>
      <c r="C893" s="796">
        <v>2.85</v>
      </c>
      <c r="H893" s="642">
        <f>+'BRL USD'!BD1113</f>
        <v>5.5716000000000001</v>
      </c>
      <c r="I893" s="642">
        <f>+RBOB!BF1113</f>
        <v>2.1869999999999998</v>
      </c>
      <c r="J893" s="618">
        <f t="shared" si="1143"/>
        <v>1.9369999999999998</v>
      </c>
      <c r="K893" s="618">
        <f t="shared" si="1144"/>
        <v>0.51170116399999999</v>
      </c>
      <c r="L893" s="618">
        <f t="shared" si="1145"/>
        <v>2.3461124273099286E-2</v>
      </c>
      <c r="M893" s="619">
        <f t="shared" si="1146"/>
        <v>0.53516228827309931</v>
      </c>
      <c r="N893" s="619">
        <f t="shared" si="1147"/>
        <v>2.9817102053424001</v>
      </c>
      <c r="O893" s="619">
        <f t="shared" si="1148"/>
        <v>0.13171020534239997</v>
      </c>
      <c r="P893" s="641">
        <f t="shared" si="1149"/>
        <v>-4.6214107137684257</v>
      </c>
    </row>
    <row r="894" spans="2:16" ht="14.25">
      <c r="B894" s="95">
        <v>45852</v>
      </c>
      <c r="C894" s="796">
        <v>2.85</v>
      </c>
      <c r="H894" s="642">
        <f>+'BRL USD'!BD1114</f>
        <v>5.5589000000000004</v>
      </c>
      <c r="I894" s="642">
        <f>+RBOB!BF1114</f>
        <v>2.1654</v>
      </c>
      <c r="J894" s="618">
        <f t="shared" si="1143"/>
        <v>1.9154</v>
      </c>
      <c r="K894" s="618">
        <f t="shared" si="1144"/>
        <v>0.50599504880000001</v>
      </c>
      <c r="L894" s="618">
        <f t="shared" si="1145"/>
        <v>2.3491877889510512E-2</v>
      </c>
      <c r="M894" s="619">
        <f t="shared" si="1146"/>
        <v>0.52948692668951047</v>
      </c>
      <c r="N894" s="619">
        <f t="shared" si="1147"/>
        <v>2.9433648767743201</v>
      </c>
      <c r="O894" s="619">
        <f t="shared" si="1148"/>
        <v>9.3364876774320038E-2</v>
      </c>
      <c r="P894" s="641">
        <f t="shared" si="1149"/>
        <v>-3.275960588572624</v>
      </c>
    </row>
    <row r="895" spans="2:16" ht="14.25">
      <c r="B895" s="95">
        <v>45853</v>
      </c>
      <c r="C895" s="796">
        <v>2.85</v>
      </c>
      <c r="H895" s="642">
        <f>+'BRL USD'!BD1115</f>
        <v>5.5568999999999997</v>
      </c>
      <c r="I895" s="642">
        <f>+RBOB!BF1115</f>
        <v>2.1696</v>
      </c>
      <c r="J895" s="618">
        <f t="shared" si="1143"/>
        <v>1.9196</v>
      </c>
      <c r="K895" s="618">
        <f t="shared" si="1144"/>
        <v>0.50710457120000008</v>
      </c>
      <c r="L895" s="618">
        <f t="shared" si="1145"/>
        <v>2.3496733790422716E-2</v>
      </c>
      <c r="M895" s="619">
        <f t="shared" si="1146"/>
        <v>0.5306013049904228</v>
      </c>
      <c r="N895" s="619">
        <f t="shared" si="1147"/>
        <v>2.9484983917012801</v>
      </c>
      <c r="O895" s="619">
        <f t="shared" si="1148"/>
        <v>9.8498391701280053E-2</v>
      </c>
      <c r="P895" s="641">
        <f t="shared" si="1149"/>
        <v>-3.4560839193431558</v>
      </c>
    </row>
    <row r="896" spans="2:16" ht="14.25">
      <c r="B896" s="95">
        <v>45854</v>
      </c>
      <c r="C896" s="796">
        <v>2.85</v>
      </c>
      <c r="H896" s="642">
        <f>+'BRL USD'!BD1116</f>
        <v>5.5716000000000001</v>
      </c>
      <c r="I896" s="642">
        <f>+RBOB!BF1116</f>
        <v>2.1440000000000001</v>
      </c>
      <c r="J896" s="618">
        <f t="shared" ref="J896:J898" si="1150">+I896-0.25</f>
        <v>1.8940000000000001</v>
      </c>
      <c r="K896" s="618">
        <f t="shared" ref="K896:K898" si="1151">(+J896*$K$30)/1000</f>
        <v>0.50034176800000008</v>
      </c>
      <c r="L896" s="618">
        <f t="shared" ref="L896:L898" si="1152">((75/H896)+10)/1000</f>
        <v>2.3461124273099286E-2</v>
      </c>
      <c r="M896" s="619">
        <f t="shared" ref="M896:M898" si="1153">+K896+L896</f>
        <v>0.5238028922730994</v>
      </c>
      <c r="N896" s="619">
        <f t="shared" ref="N896:N898" si="1154">+M896*H896</f>
        <v>2.9184201945888009</v>
      </c>
      <c r="O896" s="619">
        <f t="shared" ref="O896:O898" si="1155">+N896-C896</f>
        <v>6.8420194588800776E-2</v>
      </c>
      <c r="P896" s="641">
        <f t="shared" ref="P896:P898" si="1156">(1-(+N896/C896))*100</f>
        <v>-2.4007085820631824</v>
      </c>
    </row>
    <row r="897" spans="2:16" ht="14.25">
      <c r="B897" s="95">
        <v>45855</v>
      </c>
      <c r="C897" s="796">
        <v>2.85</v>
      </c>
      <c r="H897" s="642">
        <f>+'BRL USD'!BD1117</f>
        <v>5.5731000000000002</v>
      </c>
      <c r="I897" s="642">
        <f>+RBOB!BF1117</f>
        <v>2.1703999999999999</v>
      </c>
      <c r="J897" s="618">
        <f t="shared" si="1150"/>
        <v>1.9203999999999999</v>
      </c>
      <c r="K897" s="618">
        <f t="shared" si="1151"/>
        <v>0.50731590879999999</v>
      </c>
      <c r="L897" s="618">
        <f t="shared" si="1152"/>
        <v>2.3457501211175107E-2</v>
      </c>
      <c r="M897" s="619">
        <f t="shared" si="1153"/>
        <v>0.53077341001117506</v>
      </c>
      <c r="N897" s="619">
        <f t="shared" si="1154"/>
        <v>2.9580532913332798</v>
      </c>
      <c r="O897" s="619">
        <f t="shared" si="1155"/>
        <v>0.10805329133327968</v>
      </c>
      <c r="P897" s="641">
        <f t="shared" si="1156"/>
        <v>-3.7913435555536834</v>
      </c>
    </row>
    <row r="898" spans="2:16" ht="14.25">
      <c r="B898" s="95">
        <v>45856</v>
      </c>
      <c r="C898" s="796">
        <v>2.85</v>
      </c>
      <c r="H898" s="642">
        <f>+'BRL USD'!BD1118</f>
        <v>5.5460000000000003</v>
      </c>
      <c r="I898" s="642">
        <f>+RBOB!BF1118</f>
        <v>2.1534</v>
      </c>
      <c r="J898" s="618">
        <f t="shared" si="1150"/>
        <v>1.9034</v>
      </c>
      <c r="K898" s="618">
        <f t="shared" si="1151"/>
        <v>0.50282498480000004</v>
      </c>
      <c r="L898" s="618">
        <f t="shared" si="1152"/>
        <v>2.3523260007212408E-2</v>
      </c>
      <c r="M898" s="619">
        <f t="shared" si="1153"/>
        <v>0.52634824480721243</v>
      </c>
      <c r="N898" s="619">
        <f t="shared" si="1154"/>
        <v>2.9191273657008003</v>
      </c>
      <c r="O898" s="619">
        <f t="shared" si="1155"/>
        <v>6.9127365700800247E-2</v>
      </c>
      <c r="P898" s="641">
        <f t="shared" si="1156"/>
        <v>-2.4255216035368399</v>
      </c>
    </row>
    <row r="899" spans="2:16" ht="14.25">
      <c r="B899" s="95">
        <v>45859</v>
      </c>
      <c r="C899" s="796">
        <v>2.85</v>
      </c>
      <c r="H899" s="642">
        <f>+'BRL USD'!BD1119</f>
        <v>5.5618999999999996</v>
      </c>
      <c r="I899" s="642">
        <f>+RBOB!BF1119</f>
        <v>2.1318999999999999</v>
      </c>
      <c r="J899" s="618">
        <f t="shared" ref="J899:J902" si="1157">+I899-0.25</f>
        <v>1.8818999999999999</v>
      </c>
      <c r="K899" s="618">
        <f t="shared" ref="K899:K902" si="1158">(+J899*$K$30)/1000</f>
        <v>0.49714528680000003</v>
      </c>
      <c r="L899" s="618">
        <f t="shared" ref="L899:L902" si="1159">((75/H899)+10)/1000</f>
        <v>2.3484600586130638E-2</v>
      </c>
      <c r="M899" s="619">
        <f t="shared" ref="M899:M902" si="1160">+K899+L899</f>
        <v>0.5206298873861307</v>
      </c>
      <c r="N899" s="619">
        <f t="shared" ref="N899:N902" si="1161">+M899*H899</f>
        <v>2.8956913706529201</v>
      </c>
      <c r="O899" s="619">
        <f t="shared" ref="O899:O902" si="1162">+N899-C899</f>
        <v>4.569137065292006E-2</v>
      </c>
      <c r="P899" s="641">
        <f t="shared" ref="P899:P902" si="1163">(1-(+N899/C899))*100</f>
        <v>-1.6032059878217542</v>
      </c>
    </row>
    <row r="900" spans="2:16" ht="14.25">
      <c r="B900" s="95">
        <v>45860</v>
      </c>
      <c r="C900" s="796">
        <v>2.85</v>
      </c>
      <c r="H900" s="642">
        <f>+'BRL USD'!BD1120</f>
        <v>5.5702999999999996</v>
      </c>
      <c r="I900" s="642">
        <f>+RBOB!BF1120</f>
        <v>2.1019000000000001</v>
      </c>
      <c r="J900" s="618">
        <f t="shared" si="1157"/>
        <v>1.8519000000000001</v>
      </c>
      <c r="K900" s="618">
        <f t="shared" si="1158"/>
        <v>0.48922012680000004</v>
      </c>
      <c r="L900" s="618">
        <f t="shared" si="1159"/>
        <v>2.3464265838464716E-2</v>
      </c>
      <c r="M900" s="619">
        <f t="shared" si="1160"/>
        <v>0.51268439263846477</v>
      </c>
      <c r="N900" s="619">
        <f t="shared" si="1161"/>
        <v>2.8558058723140403</v>
      </c>
      <c r="O900" s="619">
        <f t="shared" si="1162"/>
        <v>5.8058723140401725E-3</v>
      </c>
      <c r="P900" s="641">
        <f t="shared" si="1163"/>
        <v>-0.20371481803649338</v>
      </c>
    </row>
    <row r="901" spans="2:16" ht="14.25">
      <c r="B901" s="95">
        <v>45861</v>
      </c>
      <c r="C901" s="796">
        <v>2.85</v>
      </c>
      <c r="H901" s="642">
        <f>+'BRL USD'!BD1121</f>
        <v>5.5530999999999997</v>
      </c>
      <c r="I901" s="642">
        <f>+RBOB!BF1121</f>
        <v>2.1213000000000002</v>
      </c>
      <c r="J901" s="618">
        <f t="shared" si="1157"/>
        <v>1.8713000000000002</v>
      </c>
      <c r="K901" s="618">
        <f t="shared" si="1158"/>
        <v>0.49434506360000013</v>
      </c>
      <c r="L901" s="618">
        <f t="shared" si="1159"/>
        <v>2.3505969638580253E-2</v>
      </c>
      <c r="M901" s="619">
        <f t="shared" si="1160"/>
        <v>0.51785103323858039</v>
      </c>
      <c r="N901" s="619">
        <f t="shared" si="1161"/>
        <v>2.8756785726771605</v>
      </c>
      <c r="O901" s="619">
        <f t="shared" si="1162"/>
        <v>2.5678572677160449E-2</v>
      </c>
      <c r="P901" s="641">
        <f t="shared" si="1163"/>
        <v>-0.90100255007581342</v>
      </c>
    </row>
    <row r="902" spans="2:16" ht="14.25">
      <c r="B902" s="95">
        <v>45862</v>
      </c>
      <c r="C902" s="796">
        <v>2.85</v>
      </c>
      <c r="H902" s="642">
        <f>+'BRL USD'!BD1122</f>
        <v>5.5232999999999999</v>
      </c>
      <c r="I902" s="642">
        <f>+RBOB!BF1122</f>
        <v>2.1042000000000001</v>
      </c>
      <c r="J902" s="618">
        <f t="shared" si="1157"/>
        <v>1.8542000000000001</v>
      </c>
      <c r="K902" s="618">
        <f t="shared" si="1158"/>
        <v>0.48982772240000011</v>
      </c>
      <c r="L902" s="618">
        <f t="shared" si="1159"/>
        <v>2.357883873771115E-2</v>
      </c>
      <c r="M902" s="619">
        <f t="shared" si="1160"/>
        <v>0.51340656113771121</v>
      </c>
      <c r="N902" s="619">
        <f t="shared" si="1161"/>
        <v>2.8356984591319203</v>
      </c>
      <c r="O902" s="619">
        <f t="shared" si="1162"/>
        <v>-1.4301540868079776E-2</v>
      </c>
      <c r="P902" s="641">
        <f t="shared" si="1163"/>
        <v>0.50180845151157616</v>
      </c>
    </row>
    <row r="903" spans="2:16" ht="14.25">
      <c r="B903" s="95">
        <v>45863</v>
      </c>
      <c r="C903" s="796">
        <v>2.85</v>
      </c>
      <c r="H903" s="642">
        <f>+'BRL USD'!BD1123</f>
        <v>5.5419999999999998</v>
      </c>
      <c r="I903" s="642">
        <f>+RBOB!BF1123</f>
        <v>2.097</v>
      </c>
      <c r="J903" s="618">
        <f t="shared" ref="J903:J908" si="1164">+I903-0.25</f>
        <v>1.847</v>
      </c>
      <c r="K903" s="618">
        <f t="shared" ref="K903:K908" si="1165">(+J903*$K$30)/1000</f>
        <v>0.48792568400000003</v>
      </c>
      <c r="L903" s="618">
        <f t="shared" ref="L903:L908" si="1166">((75/H903)+10)/1000</f>
        <v>2.3533020570191267E-2</v>
      </c>
      <c r="M903" s="619">
        <f t="shared" ref="M903:M908" si="1167">+K903+L903</f>
        <v>0.51145870457019127</v>
      </c>
      <c r="N903" s="619">
        <f t="shared" ref="N903:N908" si="1168">+M903*H903</f>
        <v>2.8345041407279998</v>
      </c>
      <c r="O903" s="619">
        <f t="shared" ref="O903:O908" si="1169">+N903-C903</f>
        <v>-1.5495859272000256E-2</v>
      </c>
      <c r="P903" s="641">
        <f t="shared" ref="P903:P908" si="1170">(1-(+N903/C903))*100</f>
        <v>0.54371436042106591</v>
      </c>
    </row>
    <row r="904" spans="2:16" ht="14.25">
      <c r="B904" s="95">
        <v>45866</v>
      </c>
      <c r="C904" s="796">
        <v>2.85</v>
      </c>
      <c r="H904" s="642">
        <f>+'BRL USD'!BD1124</f>
        <v>5.5871000000000004</v>
      </c>
      <c r="I904" s="642">
        <f>+RBOB!BF1124</f>
        <v>2.1352000000000002</v>
      </c>
      <c r="J904" s="618">
        <f t="shared" si="1164"/>
        <v>1.8852000000000002</v>
      </c>
      <c r="K904" s="618">
        <f t="shared" si="1165"/>
        <v>0.4980170544000001</v>
      </c>
      <c r="L904" s="618">
        <f t="shared" si="1166"/>
        <v>2.3423779778418141E-2</v>
      </c>
      <c r="M904" s="619">
        <f t="shared" si="1167"/>
        <v>0.52144083417841824</v>
      </c>
      <c r="N904" s="619">
        <f t="shared" si="1168"/>
        <v>2.913342084638241</v>
      </c>
      <c r="O904" s="619">
        <f t="shared" si="1169"/>
        <v>6.334208463824087E-2</v>
      </c>
      <c r="P904" s="641">
        <f t="shared" si="1170"/>
        <v>-2.2225292855523104</v>
      </c>
    </row>
    <row r="905" spans="2:16" ht="14.25">
      <c r="B905" s="95">
        <v>45867</v>
      </c>
      <c r="C905" s="796">
        <v>2.85</v>
      </c>
      <c r="H905" s="642">
        <f>+'BRL USD'!BD1125</f>
        <v>5.5758000000000001</v>
      </c>
      <c r="I905" s="642">
        <f>+RBOB!BF1125</f>
        <v>2.2183999999999999</v>
      </c>
      <c r="J905" s="618">
        <f t="shared" si="1164"/>
        <v>1.9683999999999999</v>
      </c>
      <c r="K905" s="618">
        <f t="shared" si="1165"/>
        <v>0.5199961648000001</v>
      </c>
      <c r="L905" s="618">
        <f t="shared" si="1166"/>
        <v>2.3450984612073605E-2</v>
      </c>
      <c r="M905" s="619">
        <f t="shared" si="1167"/>
        <v>0.54344714941207373</v>
      </c>
      <c r="N905" s="619">
        <f t="shared" si="1168"/>
        <v>3.0301526156918408</v>
      </c>
      <c r="O905" s="619">
        <f t="shared" si="1169"/>
        <v>0.18015261569184071</v>
      </c>
      <c r="P905" s="641">
        <f t="shared" si="1170"/>
        <v>-6.3211444102400316</v>
      </c>
    </row>
    <row r="906" spans="2:16" ht="14.25">
      <c r="B906" s="95">
        <v>45868</v>
      </c>
      <c r="C906" s="796">
        <v>2.85</v>
      </c>
      <c r="H906" s="642">
        <f>+'BRL USD'!BD1126</f>
        <v>5.6028000000000002</v>
      </c>
      <c r="I906" s="642">
        <f>+RBOB!BF1126</f>
        <v>2.2690999999999999</v>
      </c>
      <c r="J906" s="618">
        <f t="shared" si="1164"/>
        <v>2.0190999999999999</v>
      </c>
      <c r="K906" s="618">
        <f t="shared" si="1165"/>
        <v>0.53338968520000007</v>
      </c>
      <c r="L906" s="618">
        <f t="shared" si="1166"/>
        <v>2.338616406082673E-2</v>
      </c>
      <c r="M906" s="619">
        <f t="shared" si="1167"/>
        <v>0.55677584926082679</v>
      </c>
      <c r="N906" s="619">
        <f t="shared" si="1168"/>
        <v>3.1195037282385605</v>
      </c>
      <c r="O906" s="619">
        <f t="shared" si="1169"/>
        <v>0.26950372823856039</v>
      </c>
      <c r="P906" s="641">
        <f t="shared" si="1170"/>
        <v>-9.4562711662652852</v>
      </c>
    </row>
    <row r="907" spans="2:16" ht="14.25">
      <c r="B907" s="95">
        <v>45869</v>
      </c>
      <c r="C907" s="796">
        <v>2.85</v>
      </c>
      <c r="H907" s="642">
        <f>+'BRL USD'!BD1127</f>
        <v>5.6014999999999997</v>
      </c>
      <c r="I907" s="642">
        <f>+RBOB!BF1127</f>
        <v>2.2155999999999998</v>
      </c>
      <c r="J907" s="618">
        <f t="shared" si="1164"/>
        <v>1.9655999999999998</v>
      </c>
      <c r="K907" s="618">
        <f t="shared" si="1165"/>
        <v>0.51925648320000006</v>
      </c>
      <c r="L907" s="618">
        <f t="shared" si="1166"/>
        <v>2.3389270731054183E-2</v>
      </c>
      <c r="M907" s="619">
        <f t="shared" si="1167"/>
        <v>0.5426457539310543</v>
      </c>
      <c r="N907" s="619">
        <f t="shared" si="1168"/>
        <v>3.0396301906448007</v>
      </c>
      <c r="O907" s="619">
        <f t="shared" si="1169"/>
        <v>0.18963019064480058</v>
      </c>
      <c r="P907" s="641">
        <f t="shared" si="1170"/>
        <v>-6.6536908998175548</v>
      </c>
    </row>
    <row r="908" spans="2:16" ht="14.25">
      <c r="B908" s="95">
        <v>45870</v>
      </c>
      <c r="C908" s="796">
        <v>2.85</v>
      </c>
      <c r="H908" s="642">
        <f>+'BRL USD'!BF1128</f>
        <v>5.5975370836831795</v>
      </c>
      <c r="I908" s="642">
        <f>+RBOB!BG1128</f>
        <v>2.1185999999999998</v>
      </c>
      <c r="J908" s="618">
        <f t="shared" si="1164"/>
        <v>1.8685999999999998</v>
      </c>
      <c r="K908" s="618">
        <f t="shared" si="1165"/>
        <v>0.4936317992</v>
      </c>
      <c r="L908" s="618">
        <f t="shared" si="1166"/>
        <v>2.3398749999999999E-2</v>
      </c>
      <c r="M908" s="619">
        <f t="shared" si="1167"/>
        <v>0.51703054920000002</v>
      </c>
      <c r="N908" s="619">
        <f t="shared" si="1168"/>
        <v>2.8940976725440808</v>
      </c>
      <c r="O908" s="619">
        <f t="shared" si="1169"/>
        <v>4.4097672544080702E-2</v>
      </c>
      <c r="P908" s="641">
        <f t="shared" si="1170"/>
        <v>-1.5472867559326531</v>
      </c>
    </row>
    <row r="909" spans="2:16" ht="14.25">
      <c r="B909" s="95">
        <v>45873</v>
      </c>
      <c r="C909" s="796">
        <v>2.85</v>
      </c>
      <c r="H909" s="642">
        <f>+'BRL USD'!BF1129</f>
        <v>5.5509297807382731</v>
      </c>
      <c r="I909" s="642">
        <f>+RBOB!BG1129</f>
        <v>2.1021999999999998</v>
      </c>
      <c r="J909" s="618">
        <f t="shared" ref="J909" si="1171">+I909-0.25</f>
        <v>1.8521999999999998</v>
      </c>
      <c r="K909" s="618">
        <f t="shared" ref="K909" si="1172">(+J909*$K$30)/1000</f>
        <v>0.48929937840000004</v>
      </c>
      <c r="L909" s="618">
        <f t="shared" ref="L909" si="1173">((75/H909)+10)/1000</f>
        <v>2.3511250000000001E-2</v>
      </c>
      <c r="M909" s="619">
        <f t="shared" ref="M909" si="1174">+K909+L909</f>
        <v>0.51281062840000002</v>
      </c>
      <c r="N909" s="619">
        <f t="shared" ref="N909" si="1175">+M909*H909</f>
        <v>2.8465757890646683</v>
      </c>
      <c r="O909" s="619">
        <f t="shared" ref="O909" si="1176">+N909-C909</f>
        <v>-3.4242109353317396E-3</v>
      </c>
      <c r="P909" s="641">
        <f t="shared" ref="P909" si="1177">(1-(+N909/C909))*100</f>
        <v>0.12014775211690587</v>
      </c>
    </row>
    <row r="910" spans="2:16" ht="14.25">
      <c r="B910" s="95">
        <v>45874</v>
      </c>
      <c r="C910" s="796">
        <v>2.85</v>
      </c>
      <c r="H910" s="642">
        <f>+'BRL USD'!BF1130</f>
        <v>5.5417013022998063</v>
      </c>
      <c r="I910" s="642">
        <f>+RBOB!BG1130</f>
        <v>2.0914999999999999</v>
      </c>
      <c r="J910" s="618">
        <f t="shared" ref="J910:J915" si="1178">+I910-0.25</f>
        <v>1.8414999999999999</v>
      </c>
      <c r="K910" s="618">
        <f t="shared" ref="K910:K915" si="1179">(+J910*$K$30)/1000</f>
        <v>0.48647273800000007</v>
      </c>
      <c r="L910" s="618">
        <f t="shared" ref="L910:L915" si="1180">((75/H910)+10)/1000</f>
        <v>2.3533749999999999E-2</v>
      </c>
      <c r="M910" s="619">
        <f t="shared" ref="M910:M915" si="1181">+K910+L910</f>
        <v>0.51000648800000004</v>
      </c>
      <c r="N910" s="619">
        <f t="shared" ref="N910:N915" si="1182">+M910*H910</f>
        <v>2.8263036187309507</v>
      </c>
      <c r="O910" s="619">
        <f t="shared" ref="O910:O915" si="1183">+N910-C910</f>
        <v>-2.3696381269049382E-2</v>
      </c>
      <c r="P910" s="641">
        <f t="shared" ref="P910:P915" si="1184">(1-(+N910/C910))*100</f>
        <v>0.83145197435261498</v>
      </c>
    </row>
    <row r="911" spans="2:16" ht="14.25">
      <c r="B911" s="95">
        <v>45875</v>
      </c>
      <c r="C911" s="796">
        <v>2.85</v>
      </c>
      <c r="H911" s="642">
        <f>+'BRL USD'!BF1131</f>
        <v>5.4975261132490374</v>
      </c>
      <c r="I911" s="642">
        <f>+RBOB!BG1131</f>
        <v>2.0903999999999998</v>
      </c>
      <c r="J911" s="618">
        <f t="shared" si="1178"/>
        <v>1.8403999999999998</v>
      </c>
      <c r="K911" s="618">
        <f t="shared" si="1179"/>
        <v>0.48618214879999999</v>
      </c>
      <c r="L911" s="618">
        <f t="shared" si="1180"/>
        <v>2.36425E-2</v>
      </c>
      <c r="M911" s="619">
        <f t="shared" si="1181"/>
        <v>0.5098246488</v>
      </c>
      <c r="N911" s="619">
        <f t="shared" si="1182"/>
        <v>2.8027743199560193</v>
      </c>
      <c r="O911" s="619">
        <f t="shared" si="1183"/>
        <v>-4.7225680043980756E-2</v>
      </c>
      <c r="P911" s="641">
        <f t="shared" si="1184"/>
        <v>1.6570414050519511</v>
      </c>
    </row>
    <row r="912" spans="2:16" ht="14.25">
      <c r="B912" s="95">
        <v>45876</v>
      </c>
      <c r="C912" s="796">
        <v>2.85</v>
      </c>
      <c r="H912" s="642">
        <f>+'BRL USD'!BF1132</f>
        <v>5.4809536859413539</v>
      </c>
      <c r="I912" s="642">
        <f>+RBOB!BG1132</f>
        <v>2.0775000000000001</v>
      </c>
      <c r="J912" s="618">
        <f t="shared" si="1178"/>
        <v>1.8275000000000001</v>
      </c>
      <c r="K912" s="618">
        <f t="shared" si="1179"/>
        <v>0.48277433000000008</v>
      </c>
      <c r="L912" s="618">
        <f t="shared" si="1180"/>
        <v>2.368375E-2</v>
      </c>
      <c r="M912" s="619">
        <f t="shared" si="1181"/>
        <v>0.50645808000000003</v>
      </c>
      <c r="N912" s="619">
        <f t="shared" si="1182"/>
        <v>2.7758732803507811</v>
      </c>
      <c r="O912" s="619">
        <f t="shared" si="1183"/>
        <v>-7.4126719649219019E-2</v>
      </c>
      <c r="P912" s="641">
        <f t="shared" si="1184"/>
        <v>2.6009375315515393</v>
      </c>
    </row>
    <row r="913" spans="2:16" ht="14.25">
      <c r="B913" s="95">
        <v>45877</v>
      </c>
      <c r="C913" s="796">
        <v>2.85</v>
      </c>
      <c r="H913" s="642">
        <f>+'BRL USD'!BF1133</f>
        <v>5.4644808743169397</v>
      </c>
      <c r="I913" s="642">
        <f>+RBOB!BG1133</f>
        <v>2.0861000000000001</v>
      </c>
      <c r="J913" s="618">
        <f t="shared" si="1178"/>
        <v>1.8361000000000001</v>
      </c>
      <c r="K913" s="618">
        <f t="shared" si="1179"/>
        <v>0.48504620920000008</v>
      </c>
      <c r="L913" s="618">
        <f t="shared" si="1180"/>
        <v>2.3725000000000003E-2</v>
      </c>
      <c r="M913" s="619">
        <f t="shared" si="1181"/>
        <v>0.50877120920000007</v>
      </c>
      <c r="N913" s="619">
        <f t="shared" si="1182"/>
        <v>2.7801705420765033</v>
      </c>
      <c r="O913" s="619">
        <f t="shared" si="1183"/>
        <v>-6.9829457923496818E-2</v>
      </c>
      <c r="P913" s="641">
        <f t="shared" si="1184"/>
        <v>2.45015641836831</v>
      </c>
    </row>
    <row r="914" spans="2:16" ht="14.25">
      <c r="B914" s="95">
        <v>45880</v>
      </c>
      <c r="C914" s="796">
        <v>2.85</v>
      </c>
      <c r="H914" s="642">
        <f>+'BRL USD'!BF1134</f>
        <v>5.4719562243502056</v>
      </c>
      <c r="I914" s="642">
        <f>+RBOB!BG1134</f>
        <v>2.0766</v>
      </c>
      <c r="J914" s="618">
        <f t="shared" si="1178"/>
        <v>1.8266</v>
      </c>
      <c r="K914" s="618">
        <f t="shared" si="1179"/>
        <v>0.4825365752000001</v>
      </c>
      <c r="L914" s="618">
        <f t="shared" si="1180"/>
        <v>2.3706249999999998E-2</v>
      </c>
      <c r="M914" s="619">
        <f t="shared" si="1181"/>
        <v>0.50624282520000008</v>
      </c>
      <c r="N914" s="619">
        <f t="shared" si="1182"/>
        <v>2.7701385783857737</v>
      </c>
      <c r="O914" s="619">
        <f t="shared" si="1183"/>
        <v>-7.986142161422638E-2</v>
      </c>
      <c r="P914" s="641">
        <f t="shared" si="1184"/>
        <v>2.80215514435882</v>
      </c>
    </row>
    <row r="915" spans="2:16" ht="14.25">
      <c r="B915" s="95">
        <v>45881</v>
      </c>
      <c r="C915" s="796">
        <v>2.85</v>
      </c>
      <c r="H915" s="642">
        <f>+'BRL USD'!BF1135</f>
        <v>5.4185857491194804</v>
      </c>
      <c r="I915" s="642">
        <f>+RBOB!BG1135</f>
        <v>2.0743999999999998</v>
      </c>
      <c r="J915" s="618">
        <f t="shared" si="1178"/>
        <v>1.8243999999999998</v>
      </c>
      <c r="K915" s="618">
        <f t="shared" si="1179"/>
        <v>0.48195539679999999</v>
      </c>
      <c r="L915" s="618">
        <f t="shared" si="1180"/>
        <v>2.3841249999999998E-2</v>
      </c>
      <c r="M915" s="619">
        <f t="shared" si="1181"/>
        <v>0.50579664680000003</v>
      </c>
      <c r="N915" s="619">
        <f t="shared" si="1182"/>
        <v>2.7407025023028995</v>
      </c>
      <c r="O915" s="619">
        <f t="shared" si="1183"/>
        <v>-0.10929749769710062</v>
      </c>
      <c r="P915" s="641">
        <f t="shared" si="1184"/>
        <v>3.8349999191965134</v>
      </c>
    </row>
    <row r="916" spans="2:16" ht="14.25">
      <c r="B916" s="95">
        <v>45882</v>
      </c>
      <c r="C916" s="796">
        <v>2.85</v>
      </c>
      <c r="H916" s="642">
        <f>+'BRL USD'!BF1136</f>
        <v>5.4288816503800215</v>
      </c>
      <c r="I916" s="642">
        <f>+RBOB!BG1136</f>
        <v>2.0703999999999998</v>
      </c>
      <c r="J916" s="618">
        <f t="shared" ref="J916:J917" si="1185">+I916-0.25</f>
        <v>1.8203999999999998</v>
      </c>
      <c r="K916" s="618">
        <f t="shared" ref="K916:K917" si="1186">(+J916*$K$30)/1000</f>
        <v>0.48089870880000002</v>
      </c>
      <c r="L916" s="618">
        <f t="shared" ref="L916:L917" si="1187">((75/H916)+10)/1000</f>
        <v>2.3815000000000003E-2</v>
      </c>
      <c r="M916" s="619">
        <f t="shared" ref="M916:M917" si="1188">+K916+L916</f>
        <v>0.50471370879999999</v>
      </c>
      <c r="N916" s="619">
        <f t="shared" ref="N916:N917" si="1189">+M916*H916</f>
        <v>2.7400309923995656</v>
      </c>
      <c r="O916" s="619">
        <f t="shared" ref="O916:O917" si="1190">+N916-C916</f>
        <v>-0.10996900760043449</v>
      </c>
      <c r="P916" s="641">
        <f t="shared" ref="P916:P917" si="1191">(1-(+N916/C916))*100</f>
        <v>3.8585616701906855</v>
      </c>
    </row>
    <row r="917" spans="2:16" ht="14.25">
      <c r="B917" s="95">
        <v>45883</v>
      </c>
      <c r="C917" s="796">
        <v>2.85</v>
      </c>
      <c r="H917" s="642">
        <f>+'BRL USD'!BF1137</f>
        <v>5.4362598532209843</v>
      </c>
      <c r="I917" s="642">
        <f>+RBOB!BG1137</f>
        <v>2.1092</v>
      </c>
      <c r="J917" s="618">
        <f t="shared" si="1185"/>
        <v>1.8592</v>
      </c>
      <c r="K917" s="618">
        <f t="shared" si="1186"/>
        <v>0.49114858240000009</v>
      </c>
      <c r="L917" s="618">
        <f t="shared" si="1187"/>
        <v>2.3796250000000001E-2</v>
      </c>
      <c r="M917" s="619">
        <f t="shared" si="1188"/>
        <v>0.51494483240000011</v>
      </c>
      <c r="N917" s="619">
        <f t="shared" si="1189"/>
        <v>2.7993739189997289</v>
      </c>
      <c r="O917" s="619">
        <f t="shared" si="1190"/>
        <v>-5.0626081000271217E-2</v>
      </c>
      <c r="P917" s="641">
        <f t="shared" si="1191"/>
        <v>1.7763537193077661</v>
      </c>
    </row>
    <row r="918" spans="2:16" ht="14.25">
      <c r="B918" s="95">
        <v>45884</v>
      </c>
      <c r="C918" s="796">
        <v>2.85</v>
      </c>
      <c r="H918" s="642">
        <f>+'BRL USD'!BF1138</f>
        <v>5.4215234480889132</v>
      </c>
      <c r="I918" s="642">
        <f>+RBOB!BG1138</f>
        <v>2.0724999999999998</v>
      </c>
      <c r="J918" s="618">
        <f t="shared" ref="J918:J919" si="1192">+I918-0.25</f>
        <v>1.8224999999999998</v>
      </c>
      <c r="K918" s="618">
        <f t="shared" ref="K918:K919" si="1193">(+J918*$K$30)/1000</f>
        <v>0.48145346999999999</v>
      </c>
      <c r="L918" s="618">
        <f t="shared" ref="L918:L919" si="1194">((75/H918)+10)/1000</f>
        <v>2.3833750000000001E-2</v>
      </c>
      <c r="M918" s="619">
        <f t="shared" ref="M918:M919" si="1195">+K918+L918</f>
        <v>0.50528722000000004</v>
      </c>
      <c r="N918" s="619">
        <f t="shared" ref="N918:N919" si="1196">+M918*H918</f>
        <v>2.7394265112496616</v>
      </c>
      <c r="O918" s="619">
        <f t="shared" ref="O918:O919" si="1197">+N918-C918</f>
        <v>-0.11057348875033846</v>
      </c>
      <c r="P918" s="641">
        <f t="shared" ref="P918:P919" si="1198">(1-(+N918/C918))*100</f>
        <v>3.8797715350995965</v>
      </c>
    </row>
    <row r="919" spans="2:16" ht="14.25">
      <c r="B919" s="95">
        <v>45887</v>
      </c>
      <c r="C919" s="796">
        <v>2.85</v>
      </c>
      <c r="H919" s="642">
        <f>+'BRL USD'!BF1139</f>
        <v>5.4510765876260558</v>
      </c>
      <c r="I919" s="642">
        <f>+RBOB!BG1139</f>
        <v>2.0987</v>
      </c>
      <c r="J919" s="618">
        <f t="shared" si="1192"/>
        <v>1.8487</v>
      </c>
      <c r="K919" s="618">
        <f t="shared" si="1193"/>
        <v>0.48837477640000004</v>
      </c>
      <c r="L919" s="618">
        <f t="shared" si="1194"/>
        <v>2.3758749999999999E-2</v>
      </c>
      <c r="M919" s="619">
        <f t="shared" si="1195"/>
        <v>0.51213352640000009</v>
      </c>
      <c r="N919" s="619">
        <f t="shared" si="1196"/>
        <v>2.7916790754974112</v>
      </c>
      <c r="O919" s="619">
        <f t="shared" si="1197"/>
        <v>-5.8320924502588856E-2</v>
      </c>
      <c r="P919" s="641">
        <f t="shared" si="1198"/>
        <v>2.0463482281610101</v>
      </c>
    </row>
    <row r="920" spans="2:16" ht="14.25">
      <c r="B920" s="95">
        <v>45888</v>
      </c>
      <c r="C920" s="796">
        <v>2.85</v>
      </c>
      <c r="H920" s="642">
        <f>+'BRL USD'!BF1140</f>
        <v>5.5081244836133303</v>
      </c>
      <c r="I920" s="642">
        <f>+RBOB!BG1140</f>
        <v>2.089</v>
      </c>
      <c r="J920" s="618">
        <f t="shared" ref="J920:J929" si="1199">+I920-0.25</f>
        <v>1.839</v>
      </c>
      <c r="K920" s="618">
        <f t="shared" ref="K920:K929" si="1200">(+J920*$K$30)/1000</f>
        <v>0.48581230800000003</v>
      </c>
      <c r="L920" s="618">
        <f t="shared" ref="L920:L929" si="1201">((75/H920)+10)/1000</f>
        <v>2.3616250000000002E-2</v>
      </c>
      <c r="M920" s="619">
        <f t="shared" ref="M920:M929" si="1202">+K920+L920</f>
        <v>0.50942855799999998</v>
      </c>
      <c r="N920" s="619">
        <f t="shared" ref="N920:N929" si="1203">+M920*H920</f>
        <v>2.8059959129716332</v>
      </c>
      <c r="O920" s="619">
        <f t="shared" ref="O920:O929" si="1204">+N920-C920</f>
        <v>-4.4004087028366889E-2</v>
      </c>
      <c r="P920" s="641">
        <f t="shared" ref="P920:P929" si="1205">(1-(+N920/C920))*100</f>
        <v>1.5440030536269078</v>
      </c>
    </row>
    <row r="921" spans="2:16" ht="14.25">
      <c r="B921" s="95">
        <v>45889</v>
      </c>
      <c r="C921" s="796">
        <v>2.85</v>
      </c>
      <c r="H921" s="642">
        <f>+'BRL USD'!BF1141</f>
        <v>5.4869684499314131</v>
      </c>
      <c r="I921" s="642">
        <f>+RBOB!BG1141</f>
        <v>2.1282999999999999</v>
      </c>
      <c r="J921" s="618">
        <f t="shared" si="1199"/>
        <v>1.8782999999999999</v>
      </c>
      <c r="K921" s="618">
        <f t="shared" si="1200"/>
        <v>0.49619426760000002</v>
      </c>
      <c r="L921" s="618">
        <f t="shared" si="1201"/>
        <v>2.3668749999999999E-2</v>
      </c>
      <c r="M921" s="619">
        <f t="shared" si="1202"/>
        <v>0.51986301759999998</v>
      </c>
      <c r="N921" s="619">
        <f t="shared" si="1203"/>
        <v>2.8524719758573389</v>
      </c>
      <c r="O921" s="619">
        <f t="shared" si="1204"/>
        <v>2.4719758573388262E-3</v>
      </c>
      <c r="P921" s="641">
        <f t="shared" si="1205"/>
        <v>-8.6735994994335819E-2</v>
      </c>
    </row>
    <row r="922" spans="2:16" ht="14.25">
      <c r="B922" s="95">
        <v>45890</v>
      </c>
      <c r="C922" s="796">
        <v>2.85</v>
      </c>
      <c r="H922" s="642">
        <f>+'BRL USD'!BF1142</f>
        <v>5.48847420417124</v>
      </c>
      <c r="I922" s="642">
        <f>+RBOB!BG1142</f>
        <v>2.1597</v>
      </c>
      <c r="J922" s="618">
        <f t="shared" si="1199"/>
        <v>1.9097</v>
      </c>
      <c r="K922" s="618">
        <f t="shared" si="1200"/>
        <v>0.50448926839999997</v>
      </c>
      <c r="L922" s="618">
        <f t="shared" si="1201"/>
        <v>2.3664999999999999E-2</v>
      </c>
      <c r="M922" s="619">
        <f t="shared" si="1202"/>
        <v>0.52815426840000002</v>
      </c>
      <c r="N922" s="619">
        <f t="shared" si="1203"/>
        <v>2.8987610779363338</v>
      </c>
      <c r="O922" s="619">
        <f t="shared" si="1204"/>
        <v>4.8761077936333663E-2</v>
      </c>
      <c r="P922" s="641">
        <f t="shared" si="1205"/>
        <v>-1.710915015309955</v>
      </c>
    </row>
    <row r="923" spans="2:16" ht="14.25">
      <c r="B923" s="95">
        <v>45891</v>
      </c>
      <c r="C923" s="796">
        <v>2.85</v>
      </c>
      <c r="H923" s="642">
        <f>+'BRL USD'!BF1143</f>
        <v>5.4362598532209843</v>
      </c>
      <c r="I923" s="642">
        <f>+RBOB!BG1143</f>
        <v>2.1585000000000001</v>
      </c>
      <c r="J923" s="618">
        <f t="shared" si="1199"/>
        <v>1.9085000000000001</v>
      </c>
      <c r="K923" s="618">
        <f t="shared" si="1200"/>
        <v>0.50417226200000009</v>
      </c>
      <c r="L923" s="618">
        <f t="shared" si="1201"/>
        <v>2.3796250000000001E-2</v>
      </c>
      <c r="M923" s="619">
        <f t="shared" si="1202"/>
        <v>0.52796851200000006</v>
      </c>
      <c r="N923" s="619">
        <f t="shared" si="1203"/>
        <v>2.8701740255504218</v>
      </c>
      <c r="O923" s="619">
        <f t="shared" si="1204"/>
        <v>2.0174025550421693E-2</v>
      </c>
      <c r="P923" s="641">
        <f t="shared" si="1205"/>
        <v>-0.7078605456288356</v>
      </c>
    </row>
    <row r="924" spans="2:16" ht="14.25">
      <c r="B924" s="103">
        <v>45894</v>
      </c>
      <c r="C924" s="796">
        <v>2.85</v>
      </c>
      <c r="H924" s="642">
        <f>+'BRL USD'!BF1144</f>
        <v>5.4215234480889132</v>
      </c>
      <c r="I924" s="642">
        <f>+RBOB!BG1144</f>
        <v>2.1482999999999999</v>
      </c>
      <c r="J924" s="618">
        <f t="shared" si="1199"/>
        <v>1.8982999999999999</v>
      </c>
      <c r="K924" s="618">
        <f t="shared" si="1200"/>
        <v>0.50147770759999999</v>
      </c>
      <c r="L924" s="618">
        <f t="shared" si="1201"/>
        <v>2.3833750000000001E-2</v>
      </c>
      <c r="M924" s="619">
        <f t="shared" si="1202"/>
        <v>0.52531145759999998</v>
      </c>
      <c r="N924" s="619">
        <f t="shared" si="1203"/>
        <v>2.8479883849281649</v>
      </c>
      <c r="O924" s="619">
        <f t="shared" si="1204"/>
        <v>-2.0116150718352266E-3</v>
      </c>
      <c r="P924" s="641">
        <f t="shared" si="1205"/>
        <v>7.0582984976674812E-2</v>
      </c>
    </row>
    <row r="925" spans="2:16" ht="14.25">
      <c r="B925" s="95">
        <v>45895</v>
      </c>
      <c r="C925" s="796">
        <v>2.85</v>
      </c>
      <c r="H925" s="642">
        <f>+'BRL USD'!BF1145</f>
        <v>5.4421768707482991</v>
      </c>
      <c r="I925" s="642">
        <f>+RBOB!BG1145</f>
        <v>2.1223000000000001</v>
      </c>
      <c r="J925" s="618">
        <f t="shared" si="1199"/>
        <v>1.8723000000000001</v>
      </c>
      <c r="K925" s="618">
        <f t="shared" si="1200"/>
        <v>0.49460923560000009</v>
      </c>
      <c r="L925" s="618">
        <f t="shared" si="1201"/>
        <v>2.378125E-2</v>
      </c>
      <c r="M925" s="619">
        <f t="shared" si="1202"/>
        <v>0.51839048560000012</v>
      </c>
      <c r="N925" s="619">
        <f t="shared" si="1203"/>
        <v>2.8211727107483</v>
      </c>
      <c r="O925" s="619">
        <f t="shared" si="1204"/>
        <v>-2.8827289251700083E-2</v>
      </c>
      <c r="P925" s="641">
        <f t="shared" si="1205"/>
        <v>1.0114838333929899</v>
      </c>
    </row>
    <row r="926" spans="2:16" ht="14.25">
      <c r="B926" s="95">
        <v>45896</v>
      </c>
      <c r="C926" s="796">
        <v>2.85</v>
      </c>
      <c r="H926" s="642">
        <f>+'BRL USD'!BF1146</f>
        <v>5.4274084124830395</v>
      </c>
      <c r="I926" s="642">
        <f>+RBOB!BG1146</f>
        <v>2.1488999999999998</v>
      </c>
      <c r="J926" s="618">
        <f t="shared" si="1199"/>
        <v>1.8988999999999998</v>
      </c>
      <c r="K926" s="618">
        <f t="shared" si="1200"/>
        <v>0.50163621079999998</v>
      </c>
      <c r="L926" s="618">
        <f t="shared" si="1201"/>
        <v>2.3818750000000003E-2</v>
      </c>
      <c r="M926" s="619">
        <f t="shared" si="1202"/>
        <v>0.52545496079999998</v>
      </c>
      <c r="N926" s="619">
        <f t="shared" si="1203"/>
        <v>2.8518586746268655</v>
      </c>
      <c r="O926" s="619">
        <f t="shared" si="1204"/>
        <v>1.8586746268653975E-3</v>
      </c>
      <c r="P926" s="641">
        <f t="shared" si="1205"/>
        <v>-6.5216653574218242E-2</v>
      </c>
    </row>
    <row r="927" spans="2:16" ht="14.25">
      <c r="B927" s="95">
        <v>45897</v>
      </c>
      <c r="C927" s="796">
        <v>2.85</v>
      </c>
      <c r="H927" s="642">
        <f>+'BRL USD'!BF1147</f>
        <v>5.4083288263926441</v>
      </c>
      <c r="I927" s="642">
        <f>+RBOB!BG1147</f>
        <v>2.1991000000000001</v>
      </c>
      <c r="J927" s="618">
        <f t="shared" si="1199"/>
        <v>1.9491000000000001</v>
      </c>
      <c r="K927" s="618">
        <f t="shared" si="1200"/>
        <v>0.51489764520000003</v>
      </c>
      <c r="L927" s="618">
        <f t="shared" si="1201"/>
        <v>2.38675E-2</v>
      </c>
      <c r="M927" s="619">
        <f t="shared" si="1202"/>
        <v>0.53876514520000007</v>
      </c>
      <c r="N927" s="619">
        <f t="shared" si="1203"/>
        <v>2.9138190654407787</v>
      </c>
      <c r="O927" s="619">
        <f t="shared" si="1204"/>
        <v>6.3819065440778644E-2</v>
      </c>
      <c r="P927" s="641">
        <f t="shared" si="1205"/>
        <v>-2.2392654540624113</v>
      </c>
    </row>
    <row r="928" spans="2:16" ht="14.25">
      <c r="B928" s="95">
        <v>45898</v>
      </c>
      <c r="C928" s="796">
        <v>2.85</v>
      </c>
      <c r="H928" s="642">
        <f>+'BRL USD'!BF1148</f>
        <v>5.4265248534838291</v>
      </c>
      <c r="I928" s="642">
        <f>+RBOB!BG1148</f>
        <v>2.1876000000000002</v>
      </c>
      <c r="J928" s="618">
        <f t="shared" si="1199"/>
        <v>1.9376000000000002</v>
      </c>
      <c r="K928" s="618">
        <f t="shared" si="1200"/>
        <v>0.51185966720000009</v>
      </c>
      <c r="L928" s="618">
        <f t="shared" si="1201"/>
        <v>2.3820999999999998E-2</v>
      </c>
      <c r="M928" s="619">
        <f t="shared" si="1202"/>
        <v>0.53568066720000007</v>
      </c>
      <c r="N928" s="619">
        <f t="shared" si="1203"/>
        <v>2.9068844540916001</v>
      </c>
      <c r="O928" s="619">
        <f t="shared" si="1204"/>
        <v>5.6884454091600034E-2</v>
      </c>
      <c r="P928" s="641">
        <f t="shared" si="1205"/>
        <v>-1.9959457576000039</v>
      </c>
    </row>
    <row r="929" spans="2:16" ht="14.25">
      <c r="B929" s="95">
        <v>45901</v>
      </c>
      <c r="C929" s="796">
        <v>2.85</v>
      </c>
      <c r="H929" s="642">
        <f>+'BRL USD'!BG1149</f>
        <v>5.4644808743169397</v>
      </c>
      <c r="I929" s="642">
        <f>+RBOB!BH1149</f>
        <v>1.9689000000000001</v>
      </c>
      <c r="J929" s="618">
        <f t="shared" si="1199"/>
        <v>1.7189000000000001</v>
      </c>
      <c r="K929" s="618">
        <f t="shared" si="1200"/>
        <v>0.45408525080000012</v>
      </c>
      <c r="L929" s="618">
        <f t="shared" si="1201"/>
        <v>2.3725000000000003E-2</v>
      </c>
      <c r="M929" s="619">
        <f t="shared" si="1202"/>
        <v>0.47781025080000011</v>
      </c>
      <c r="N929" s="619">
        <f t="shared" si="1203"/>
        <v>2.6109849770491809</v>
      </c>
      <c r="O929" s="619">
        <f t="shared" si="1204"/>
        <v>-0.23901502295081922</v>
      </c>
      <c r="P929" s="641">
        <f t="shared" si="1205"/>
        <v>8.3864920333620816</v>
      </c>
    </row>
    <row r="930" spans="2:16" ht="14.25">
      <c r="B930" s="95">
        <v>45902</v>
      </c>
      <c r="C930" s="796">
        <v>2.85</v>
      </c>
      <c r="H930" s="642">
        <f>+'BRL USD'!BG1150</f>
        <v>5.5081244836133303</v>
      </c>
      <c r="I930" s="642">
        <f>+RBOB!BH1150</f>
        <v>2.0428000000000002</v>
      </c>
      <c r="J930" s="618">
        <f t="shared" ref="J930:J934" si="1206">+I930-0.25</f>
        <v>1.7928000000000002</v>
      </c>
      <c r="K930" s="618">
        <f t="shared" ref="K930:K934" si="1207">(+J930*$K$30)/1000</f>
        <v>0.47360756160000012</v>
      </c>
      <c r="L930" s="618">
        <f t="shared" ref="L930:L934" si="1208">((75/H930)+10)/1000</f>
        <v>2.3616250000000002E-2</v>
      </c>
      <c r="M930" s="619">
        <f t="shared" ref="M930:M934" si="1209">+K930+L930</f>
        <v>0.49722381160000012</v>
      </c>
      <c r="N930" s="619">
        <f t="shared" ref="N930:N934" si="1210">+M930*H930</f>
        <v>2.7387706505095024</v>
      </c>
      <c r="O930" s="619">
        <f t="shared" ref="O930:O934" si="1211">+N930-C930</f>
        <v>-0.11122934949049768</v>
      </c>
      <c r="P930" s="641">
        <f t="shared" ref="P930:P934" si="1212">(1-(+N930/C930))*100</f>
        <v>3.9027841926490447</v>
      </c>
    </row>
    <row r="931" spans="2:16" ht="14.25">
      <c r="B931" s="95">
        <v>45903</v>
      </c>
      <c r="C931" s="796">
        <v>2.85</v>
      </c>
      <c r="H931" s="642">
        <f>+'BRL USD'!BG1151</f>
        <v>5.4929964295523215</v>
      </c>
      <c r="I931" s="642">
        <f>+RBOB!BH1151</f>
        <v>2.012</v>
      </c>
      <c r="J931" s="618">
        <f t="shared" si="1206"/>
        <v>1.762</v>
      </c>
      <c r="K931" s="618">
        <f t="shared" si="1207"/>
        <v>0.46547106400000005</v>
      </c>
      <c r="L931" s="618">
        <f t="shared" si="1208"/>
        <v>2.3653749999999998E-2</v>
      </c>
      <c r="M931" s="619">
        <f t="shared" si="1209"/>
        <v>0.48912481400000002</v>
      </c>
      <c r="N931" s="619">
        <f t="shared" si="1210"/>
        <v>2.6867608569074433</v>
      </c>
      <c r="O931" s="619">
        <f t="shared" si="1211"/>
        <v>-0.16323914309255683</v>
      </c>
      <c r="P931" s="641">
        <f t="shared" si="1212"/>
        <v>5.727689231317779</v>
      </c>
    </row>
    <row r="932" spans="2:16" ht="14.25">
      <c r="B932" s="95">
        <v>45904</v>
      </c>
      <c r="C932" s="796">
        <v>2.85</v>
      </c>
      <c r="H932" s="642">
        <f>+'BRL USD'!BG1152</f>
        <v>5.4839594187003016</v>
      </c>
      <c r="I932" s="642">
        <f>+RBOB!BH1152</f>
        <v>2.0095000000000001</v>
      </c>
      <c r="J932" s="618">
        <f t="shared" si="1206"/>
        <v>1.7595000000000001</v>
      </c>
      <c r="K932" s="618">
        <f t="shared" si="1207"/>
        <v>0.46481063400000006</v>
      </c>
      <c r="L932" s="618">
        <f t="shared" si="1208"/>
        <v>2.3676249999999999E-2</v>
      </c>
      <c r="M932" s="619">
        <f t="shared" si="1209"/>
        <v>0.48848688400000007</v>
      </c>
      <c r="N932" s="619">
        <f t="shared" si="1210"/>
        <v>2.6788422484233618</v>
      </c>
      <c r="O932" s="619">
        <f t="shared" si="1211"/>
        <v>-0.17115775157663826</v>
      </c>
      <c r="P932" s="641">
        <f t="shared" si="1212"/>
        <v>6.0055351430399417</v>
      </c>
    </row>
    <row r="933" spans="2:16" ht="14.25">
      <c r="B933" s="95">
        <v>45905</v>
      </c>
      <c r="C933" s="796">
        <v>2.85</v>
      </c>
      <c r="H933" s="642">
        <f>+'BRL USD'!BG1153</f>
        <v>5.4436581382689164</v>
      </c>
      <c r="I933" s="642">
        <f>+RBOB!BH1153</f>
        <v>1.9641999999999999</v>
      </c>
      <c r="J933" s="618">
        <f t="shared" si="1206"/>
        <v>1.7141999999999999</v>
      </c>
      <c r="K933" s="618">
        <f t="shared" si="1207"/>
        <v>0.45284364240000002</v>
      </c>
      <c r="L933" s="618">
        <f t="shared" si="1208"/>
        <v>2.37775E-2</v>
      </c>
      <c r="M933" s="619">
        <f t="shared" si="1209"/>
        <v>0.47662114240000003</v>
      </c>
      <c r="N933" s="619">
        <f t="shared" si="1210"/>
        <v>2.5945625606967884</v>
      </c>
      <c r="O933" s="619">
        <f t="shared" si="1211"/>
        <v>-0.25543743930321172</v>
      </c>
      <c r="P933" s="641">
        <f t="shared" si="1212"/>
        <v>8.9627171685337395</v>
      </c>
    </row>
    <row r="934" spans="2:16" ht="14.25">
      <c r="B934" s="95">
        <v>45908</v>
      </c>
      <c r="C934" s="796">
        <v>2.85</v>
      </c>
      <c r="H934" s="642">
        <f>+'BRL USD'!BG1154</f>
        <v>5.4525627044711014</v>
      </c>
      <c r="I934" s="642">
        <f>+RBOB!BH1154</f>
        <v>1.9585999999999999</v>
      </c>
      <c r="J934" s="618">
        <f t="shared" si="1206"/>
        <v>1.7085999999999999</v>
      </c>
      <c r="K934" s="618">
        <f t="shared" si="1207"/>
        <v>0.4513642792</v>
      </c>
      <c r="L934" s="618">
        <f t="shared" si="1208"/>
        <v>2.3755000000000002E-2</v>
      </c>
      <c r="M934" s="619">
        <f t="shared" si="1209"/>
        <v>0.47511927920000002</v>
      </c>
      <c r="N934" s="619">
        <f t="shared" si="1210"/>
        <v>2.5906176619411125</v>
      </c>
      <c r="O934" s="619">
        <f t="shared" si="1211"/>
        <v>-0.25938233805888755</v>
      </c>
      <c r="P934" s="641">
        <f t="shared" si="1212"/>
        <v>9.1011346687328913</v>
      </c>
    </row>
    <row r="935" spans="2:16" ht="14.25">
      <c r="B935" s="95">
        <v>45909</v>
      </c>
      <c r="C935" s="796">
        <v>2.85</v>
      </c>
      <c r="H935" s="642">
        <f>+'BRL USD'!BG1155</f>
        <v>5.4614964500273073</v>
      </c>
      <c r="I935" s="642">
        <f>+RBOB!BH1155</f>
        <v>1.9924999999999999</v>
      </c>
      <c r="J935" s="618">
        <f t="shared" ref="J935:J939" si="1213">+I935-0.25</f>
        <v>1.7424999999999999</v>
      </c>
      <c r="K935" s="618">
        <f t="shared" ref="K935:K939" si="1214">(+J935*$K$30)/1000</f>
        <v>0.46031971000000005</v>
      </c>
      <c r="L935" s="618">
        <f t="shared" ref="L935:L939" si="1215">((75/H935)+10)/1000</f>
        <v>2.37325E-2</v>
      </c>
      <c r="M935" s="619">
        <f t="shared" ref="M935:M939" si="1216">+K935+L935</f>
        <v>0.48405221000000004</v>
      </c>
      <c r="N935" s="619">
        <f t="shared" ref="N935:N939" si="1217">+M935*H935</f>
        <v>2.6436494265428729</v>
      </c>
      <c r="O935" s="619">
        <f t="shared" ref="O935:O939" si="1218">+N935-C935</f>
        <v>-0.20635057345712715</v>
      </c>
      <c r="P935" s="641">
        <f t="shared" ref="P935:P939" si="1219">(1-(+N935/C935))*100</f>
        <v>7.2403709984956937</v>
      </c>
    </row>
    <row r="936" spans="2:16" ht="14.25">
      <c r="B936" s="95">
        <v>45910</v>
      </c>
      <c r="C936" s="796">
        <v>2.85</v>
      </c>
      <c r="H936" s="642">
        <f>+'BRL USD'!BG1156</f>
        <v>5.430355688297583</v>
      </c>
      <c r="I936" s="642">
        <f>+RBOB!BH1156</f>
        <v>2.008</v>
      </c>
      <c r="J936" s="618">
        <f t="shared" si="1213"/>
        <v>1.758</v>
      </c>
      <c r="K936" s="618">
        <f t="shared" si="1214"/>
        <v>0.46441437600000007</v>
      </c>
      <c r="L936" s="618">
        <f t="shared" si="1215"/>
        <v>2.3811250000000003E-2</v>
      </c>
      <c r="M936" s="619">
        <f t="shared" si="1216"/>
        <v>0.48822562600000008</v>
      </c>
      <c r="N936" s="619">
        <f t="shared" si="1217"/>
        <v>2.6512388053217486</v>
      </c>
      <c r="O936" s="619">
        <f t="shared" si="1218"/>
        <v>-0.19876119467825148</v>
      </c>
      <c r="P936" s="641">
        <f t="shared" si="1219"/>
        <v>6.9740770062544417</v>
      </c>
    </row>
    <row r="937" spans="2:16" ht="14.25">
      <c r="B937" s="95">
        <v>45911</v>
      </c>
      <c r="C937" s="796">
        <v>2.85</v>
      </c>
      <c r="H937" s="642">
        <f>+'BRL USD'!BG1157</f>
        <v>5.4127198917456019</v>
      </c>
      <c r="I937" s="642">
        <f>+RBOB!BH1157</f>
        <v>1.9793000000000001</v>
      </c>
      <c r="J937" s="618">
        <f t="shared" si="1213"/>
        <v>1.7293000000000001</v>
      </c>
      <c r="K937" s="618">
        <f t="shared" si="1214"/>
        <v>0.45683263960000003</v>
      </c>
      <c r="L937" s="618">
        <f t="shared" si="1215"/>
        <v>2.3856250000000002E-2</v>
      </c>
      <c r="M937" s="619">
        <f t="shared" si="1216"/>
        <v>0.48068888960000006</v>
      </c>
      <c r="N937" s="619">
        <f t="shared" si="1217"/>
        <v>2.6018343144790257</v>
      </c>
      <c r="O937" s="619">
        <f t="shared" si="1218"/>
        <v>-0.2481656855209744</v>
      </c>
      <c r="P937" s="641">
        <f t="shared" si="1219"/>
        <v>8.7075679130166446</v>
      </c>
    </row>
    <row r="938" spans="2:16" ht="14.25">
      <c r="B938" s="95">
        <v>45912</v>
      </c>
      <c r="C938" s="796">
        <v>2.85</v>
      </c>
      <c r="H938" s="642">
        <f>+'BRL USD'!BG1158</f>
        <v>5.3734551316496511</v>
      </c>
      <c r="I938" s="642">
        <f>+RBOB!BH1158</f>
        <v>1.9854000000000001</v>
      </c>
      <c r="J938" s="618">
        <f t="shared" si="1213"/>
        <v>1.7354000000000001</v>
      </c>
      <c r="K938" s="618">
        <f t="shared" si="1214"/>
        <v>0.45844408880000004</v>
      </c>
      <c r="L938" s="618">
        <f t="shared" si="1215"/>
        <v>2.39575E-2</v>
      </c>
      <c r="M938" s="619">
        <f t="shared" si="1216"/>
        <v>0.48240158880000006</v>
      </c>
      <c r="N938" s="619">
        <f t="shared" si="1217"/>
        <v>2.5921632928533049</v>
      </c>
      <c r="O938" s="619">
        <f t="shared" si="1218"/>
        <v>-0.25783670714669515</v>
      </c>
      <c r="P938" s="641">
        <f t="shared" si="1219"/>
        <v>9.0469020051471958</v>
      </c>
    </row>
    <row r="939" spans="2:16" ht="14.25">
      <c r="B939" s="95">
        <v>45915</v>
      </c>
      <c r="C939" s="796">
        <v>2.85</v>
      </c>
      <c r="H939" s="642">
        <f>+'BRL USD'!BG1159</f>
        <v>5.3376034160661865</v>
      </c>
      <c r="I939" s="642">
        <f>+RBOB!BH1159</f>
        <v>2.0133999999999999</v>
      </c>
      <c r="J939" s="618">
        <f t="shared" si="1213"/>
        <v>1.7633999999999999</v>
      </c>
      <c r="K939" s="618">
        <f t="shared" si="1214"/>
        <v>0.46584090480000001</v>
      </c>
      <c r="L939" s="618">
        <f t="shared" si="1215"/>
        <v>2.405125E-2</v>
      </c>
      <c r="M939" s="619">
        <f t="shared" si="1216"/>
        <v>0.48989215480000003</v>
      </c>
      <c r="N939" s="619">
        <f t="shared" si="1217"/>
        <v>2.6148500389645051</v>
      </c>
      <c r="O939" s="619">
        <f t="shared" si="1218"/>
        <v>-0.23514996103549501</v>
      </c>
      <c r="P939" s="641">
        <f t="shared" si="1219"/>
        <v>8.2508758258068475</v>
      </c>
    </row>
    <row r="940" spans="2:16" ht="14.25">
      <c r="B940" s="95">
        <v>45916</v>
      </c>
      <c r="C940" s="796">
        <v>2.85</v>
      </c>
      <c r="H940" s="642">
        <f>+'BRL USD'!BG1160</f>
        <v>5.3191489361702127</v>
      </c>
      <c r="I940" s="642">
        <f>+RBOB!BH1160</f>
        <v>2.0415999999999999</v>
      </c>
      <c r="J940" s="618">
        <f t="shared" ref="J940:J951" si="1220">+I940-0.25</f>
        <v>1.7915999999999999</v>
      </c>
      <c r="K940" s="618">
        <f t="shared" ref="K940:K951" si="1221">(+J940*$K$30)/1000</f>
        <v>0.47329055520000002</v>
      </c>
      <c r="L940" s="618">
        <f t="shared" ref="L940:L951" si="1222">((75/H940)+10)/1000</f>
        <v>2.41E-2</v>
      </c>
      <c r="M940" s="619">
        <f t="shared" ref="M940:M951" si="1223">+K940+L940</f>
        <v>0.49739055520000003</v>
      </c>
      <c r="N940" s="619">
        <f t="shared" ref="N940:N951" si="1224">+M940*H940</f>
        <v>2.6456944425531916</v>
      </c>
      <c r="O940" s="619">
        <f t="shared" ref="O940:O951" si="1225">+N940-C940</f>
        <v>-0.20430555744680845</v>
      </c>
      <c r="P940" s="641">
        <f t="shared" ref="P940:P951" si="1226">(1-(+N940/C940))*100</f>
        <v>7.168616050765209</v>
      </c>
    </row>
    <row r="941" spans="2:16" ht="14.25">
      <c r="B941" s="95">
        <v>45917</v>
      </c>
      <c r="C941" s="796">
        <v>2.85</v>
      </c>
      <c r="H941" s="642">
        <f>+'BRL USD'!BG1161</f>
        <v>5.3191489361702127</v>
      </c>
      <c r="I941" s="642">
        <f>+RBOB!BH1161</f>
        <v>2.0287000000000002</v>
      </c>
      <c r="J941" s="618">
        <f t="shared" si="1220"/>
        <v>1.7787000000000002</v>
      </c>
      <c r="K941" s="618">
        <f t="shared" si="1221"/>
        <v>0.46988273640000011</v>
      </c>
      <c r="L941" s="618">
        <f t="shared" si="1222"/>
        <v>2.41E-2</v>
      </c>
      <c r="M941" s="619">
        <f t="shared" si="1223"/>
        <v>0.49398273640000012</v>
      </c>
      <c r="N941" s="619">
        <f t="shared" si="1224"/>
        <v>2.6275677468085115</v>
      </c>
      <c r="O941" s="619">
        <f t="shared" si="1225"/>
        <v>-0.22243225319148863</v>
      </c>
      <c r="P941" s="641">
        <f t="shared" si="1226"/>
        <v>7.804640462859247</v>
      </c>
    </row>
    <row r="942" spans="2:16" ht="14.25">
      <c r="B942" s="95">
        <v>45918</v>
      </c>
      <c r="C942" s="796">
        <v>2.85</v>
      </c>
      <c r="H942" s="642">
        <f>+'BRL USD'!BG1162</f>
        <v>5.3177346450412122</v>
      </c>
      <c r="I942" s="642">
        <f>+RBOB!BH1162</f>
        <v>2.0114000000000001</v>
      </c>
      <c r="J942" s="618">
        <f t="shared" si="1220"/>
        <v>1.7614000000000001</v>
      </c>
      <c r="K942" s="618">
        <f t="shared" si="1221"/>
        <v>0.46531256080000011</v>
      </c>
      <c r="L942" s="618">
        <f t="shared" si="1222"/>
        <v>2.410375E-2</v>
      </c>
      <c r="M942" s="619">
        <f t="shared" si="1223"/>
        <v>0.48941631080000009</v>
      </c>
      <c r="N942" s="619">
        <f t="shared" si="1224"/>
        <v>2.602586071789418</v>
      </c>
      <c r="O942" s="619">
        <f t="shared" si="1225"/>
        <v>-0.24741392821058206</v>
      </c>
      <c r="P942" s="641">
        <f t="shared" si="1226"/>
        <v>8.6811904635291981</v>
      </c>
    </row>
    <row r="943" spans="2:16" ht="14.25">
      <c r="B943" s="95">
        <v>45919</v>
      </c>
      <c r="C943" s="796">
        <v>2.85</v>
      </c>
      <c r="H943" s="642">
        <f>+'BRL USD'!BG1163</f>
        <v>5.3319114902692615</v>
      </c>
      <c r="I943" s="642">
        <f>+RBOB!BH1163</f>
        <v>1.9706999999999999</v>
      </c>
      <c r="J943" s="618">
        <f t="shared" si="1220"/>
        <v>1.7206999999999999</v>
      </c>
      <c r="K943" s="618">
        <f t="shared" si="1221"/>
        <v>0.45456076039999999</v>
      </c>
      <c r="L943" s="618">
        <f t="shared" si="1222"/>
        <v>2.4066250000000001E-2</v>
      </c>
      <c r="M943" s="619">
        <f t="shared" si="1223"/>
        <v>0.4786270104</v>
      </c>
      <c r="N943" s="619">
        <f t="shared" si="1224"/>
        <v>2.5519968563049855</v>
      </c>
      <c r="O943" s="619">
        <f t="shared" si="1225"/>
        <v>-0.29800314369501457</v>
      </c>
      <c r="P943" s="641">
        <f t="shared" si="1226"/>
        <v>10.456250655965427</v>
      </c>
    </row>
    <row r="944" spans="2:16" ht="14.25">
      <c r="B944" s="95">
        <v>45922</v>
      </c>
      <c r="C944" s="796">
        <v>2.85</v>
      </c>
      <c r="H944" s="642">
        <f>+'BRL USD'!BG1164</f>
        <v>5.3475935828877006</v>
      </c>
      <c r="I944" s="642">
        <f>+RBOB!BH1164</f>
        <v>1.9782</v>
      </c>
      <c r="J944" s="618">
        <f t="shared" si="1220"/>
        <v>1.7282</v>
      </c>
      <c r="K944" s="618">
        <f t="shared" si="1221"/>
        <v>0.45654205040000007</v>
      </c>
      <c r="L944" s="618">
        <f t="shared" si="1222"/>
        <v>2.4024999999999998E-2</v>
      </c>
      <c r="M944" s="619">
        <f t="shared" si="1223"/>
        <v>0.48056705040000008</v>
      </c>
      <c r="N944" s="619">
        <f t="shared" si="1224"/>
        <v>2.5698772748663106</v>
      </c>
      <c r="O944" s="619">
        <f t="shared" si="1225"/>
        <v>-0.28012272513368952</v>
      </c>
      <c r="P944" s="641">
        <f t="shared" si="1226"/>
        <v>9.8288675485505124</v>
      </c>
    </row>
    <row r="945" spans="2:16" ht="14.25">
      <c r="B945" s="95">
        <v>45923</v>
      </c>
      <c r="C945" s="796">
        <v>2.85</v>
      </c>
      <c r="H945" s="642">
        <f>+'BRL USD'!BG1165</f>
        <v>5.2924053982535062</v>
      </c>
      <c r="I945" s="642">
        <f>+RBOB!BH1165</f>
        <v>1.9991000000000001</v>
      </c>
      <c r="J945" s="618">
        <f t="shared" si="1220"/>
        <v>1.7491000000000001</v>
      </c>
      <c r="K945" s="618">
        <f t="shared" si="1221"/>
        <v>0.46206324520000008</v>
      </c>
      <c r="L945" s="618">
        <f t="shared" si="1222"/>
        <v>2.4171250000000002E-2</v>
      </c>
      <c r="M945" s="619">
        <f t="shared" si="1223"/>
        <v>0.48623449520000006</v>
      </c>
      <c r="N945" s="619">
        <f t="shared" si="1224"/>
        <v>2.573350067213549</v>
      </c>
      <c r="O945" s="619">
        <f t="shared" si="1225"/>
        <v>-0.27664993278645111</v>
      </c>
      <c r="P945" s="641">
        <f t="shared" si="1226"/>
        <v>9.7070151854895101</v>
      </c>
    </row>
    <row r="946" spans="2:16" ht="14.25">
      <c r="B946" s="95">
        <v>45924</v>
      </c>
      <c r="C946" s="796">
        <v>2.85</v>
      </c>
      <c r="H946" s="642">
        <f>+'BRL USD'!BG1166</f>
        <v>5.334755934915977</v>
      </c>
      <c r="I946" s="642">
        <f>+RBOB!BH1166</f>
        <v>2.0188000000000001</v>
      </c>
      <c r="J946" s="618">
        <f t="shared" si="1220"/>
        <v>1.7688000000000001</v>
      </c>
      <c r="K946" s="618">
        <f t="shared" si="1221"/>
        <v>0.46726743360000006</v>
      </c>
      <c r="L946" s="618">
        <f t="shared" si="1222"/>
        <v>2.4058750000000004E-2</v>
      </c>
      <c r="M946" s="619">
        <f t="shared" si="1223"/>
        <v>0.49132618360000008</v>
      </c>
      <c r="N946" s="619">
        <f t="shared" si="1224"/>
        <v>2.6211052739397176</v>
      </c>
      <c r="O946" s="619">
        <f t="shared" si="1225"/>
        <v>-0.22889472606028249</v>
      </c>
      <c r="P946" s="641">
        <f t="shared" si="1226"/>
        <v>8.0313938968520127</v>
      </c>
    </row>
    <row r="947" spans="2:16" ht="14.25">
      <c r="B947" s="95">
        <v>45925</v>
      </c>
      <c r="C947" s="796">
        <v>2.85</v>
      </c>
      <c r="H947" s="642">
        <f>+'BRL USD'!BG1167</f>
        <v>5.3705692803437159</v>
      </c>
      <c r="I947" s="642">
        <f>+RBOB!BH1167</f>
        <v>2.0022000000000002</v>
      </c>
      <c r="J947" s="618">
        <f t="shared" si="1220"/>
        <v>1.7522000000000002</v>
      </c>
      <c r="K947" s="618">
        <f t="shared" si="1221"/>
        <v>0.46288217840000012</v>
      </c>
      <c r="L947" s="618">
        <f t="shared" si="1222"/>
        <v>2.3965000000000004E-2</v>
      </c>
      <c r="M947" s="619">
        <f t="shared" si="1223"/>
        <v>0.48684717840000014</v>
      </c>
      <c r="N947" s="619">
        <f t="shared" si="1224"/>
        <v>2.6146465005370576</v>
      </c>
      <c r="O947" s="619">
        <f t="shared" si="1225"/>
        <v>-0.23535349946294248</v>
      </c>
      <c r="P947" s="641">
        <f t="shared" si="1226"/>
        <v>8.2580175250155268</v>
      </c>
    </row>
    <row r="948" spans="2:16" ht="14.25">
      <c r="B948" s="95">
        <v>45926</v>
      </c>
      <c r="C948" s="796">
        <v>2.85</v>
      </c>
      <c r="H948" s="642">
        <f>+'BRL USD'!BG1168</f>
        <v>5.3433075073470473</v>
      </c>
      <c r="I948" s="642">
        <f>+RBOB!BH1168</f>
        <v>2.0375999999999999</v>
      </c>
      <c r="J948" s="618">
        <f t="shared" si="1220"/>
        <v>1.7875999999999999</v>
      </c>
      <c r="K948" s="618">
        <f t="shared" si="1221"/>
        <v>0.47223386720000005</v>
      </c>
      <c r="L948" s="618">
        <f t="shared" si="1222"/>
        <v>2.4036250000000002E-2</v>
      </c>
      <c r="M948" s="619">
        <f t="shared" si="1223"/>
        <v>0.49627011720000003</v>
      </c>
      <c r="N948" s="619">
        <f t="shared" si="1224"/>
        <v>2.6517238429067591</v>
      </c>
      <c r="O948" s="619">
        <f t="shared" si="1225"/>
        <v>-0.19827615709324098</v>
      </c>
      <c r="P948" s="641">
        <f t="shared" si="1226"/>
        <v>6.9570581436224854</v>
      </c>
    </row>
    <row r="949" spans="2:16" ht="14.25">
      <c r="B949" s="95">
        <v>45929</v>
      </c>
      <c r="C949" s="796">
        <v>2.85</v>
      </c>
      <c r="H949" s="642">
        <f>+'BRL USD'!BG1169</f>
        <v>5.3149083178315175</v>
      </c>
      <c r="I949" s="642">
        <f>+RBOB!BH1169</f>
        <v>1.9951000000000001</v>
      </c>
      <c r="J949" s="618">
        <f t="shared" si="1220"/>
        <v>1.7451000000000001</v>
      </c>
      <c r="K949" s="618">
        <f t="shared" si="1221"/>
        <v>0.46100655720000011</v>
      </c>
      <c r="L949" s="618">
        <f t="shared" si="1222"/>
        <v>2.4111249999999997E-2</v>
      </c>
      <c r="M949" s="619">
        <f t="shared" si="1223"/>
        <v>0.48511780720000008</v>
      </c>
      <c r="N949" s="619">
        <f t="shared" si="1224"/>
        <v>2.5783566686154669</v>
      </c>
      <c r="O949" s="619">
        <f t="shared" si="1225"/>
        <v>-0.27164333138453323</v>
      </c>
      <c r="P949" s="641">
        <f t="shared" si="1226"/>
        <v>9.5313449608608103</v>
      </c>
    </row>
    <row r="950" spans="2:16" ht="14.25">
      <c r="B950" s="95">
        <v>45930</v>
      </c>
      <c r="C950" s="796">
        <v>2.85</v>
      </c>
      <c r="H950" s="642">
        <f>+'BRL USD'!BG1170</f>
        <v>5.3185831294543133</v>
      </c>
      <c r="I950" s="642">
        <f>+RBOB!BH1170</f>
        <v>1.9729000000000001</v>
      </c>
      <c r="J950" s="618">
        <f t="shared" si="1220"/>
        <v>1.7229000000000001</v>
      </c>
      <c r="K950" s="618">
        <f t="shared" si="1221"/>
        <v>0.45514193880000003</v>
      </c>
      <c r="L950" s="618">
        <f t="shared" si="1222"/>
        <v>2.4101500000000001E-2</v>
      </c>
      <c r="M950" s="619">
        <f t="shared" si="1223"/>
        <v>0.47924343880000003</v>
      </c>
      <c r="N950" s="619">
        <f t="shared" si="1224"/>
        <v>2.548896068503351</v>
      </c>
      <c r="O950" s="619">
        <f t="shared" si="1225"/>
        <v>-0.30110393149664905</v>
      </c>
      <c r="P950" s="641">
        <f t="shared" si="1226"/>
        <v>10.5650502279526</v>
      </c>
    </row>
    <row r="951" spans="2:16" ht="14.25">
      <c r="B951" s="95">
        <v>45931</v>
      </c>
      <c r="C951" s="796">
        <v>2.85</v>
      </c>
      <c r="H951" s="642">
        <f>+'BRL USD'!BH1171</f>
        <v>5.3633681952266024</v>
      </c>
      <c r="I951" s="642">
        <f>+RBOB!BI1171</f>
        <v>1.8858999999999999</v>
      </c>
      <c r="J951" s="618">
        <f t="shared" si="1220"/>
        <v>1.6358999999999999</v>
      </c>
      <c r="K951" s="618">
        <f t="shared" si="1221"/>
        <v>0.43215897479999998</v>
      </c>
      <c r="L951" s="618">
        <f t="shared" si="1222"/>
        <v>2.3983750000000002E-2</v>
      </c>
      <c r="M951" s="619">
        <f t="shared" si="1223"/>
        <v>0.45614272480000001</v>
      </c>
      <c r="N951" s="619">
        <f t="shared" si="1224"/>
        <v>2.4464613826763206</v>
      </c>
      <c r="O951" s="619">
        <f t="shared" si="1225"/>
        <v>-0.40353861732367946</v>
      </c>
      <c r="P951" s="641">
        <f t="shared" si="1226"/>
        <v>14.159249730655421</v>
      </c>
    </row>
    <row r="952" spans="2:16" ht="14.25">
      <c r="B952" s="95">
        <v>45932</v>
      </c>
      <c r="C952" s="796">
        <v>2.85</v>
      </c>
      <c r="H952" s="642">
        <f>+'BRL USD'!BH1172</f>
        <v>5.3792361484669176</v>
      </c>
      <c r="I952" s="642">
        <f>+RBOB!BI1172</f>
        <v>1.851</v>
      </c>
      <c r="J952" s="618">
        <f t="shared" ref="J952:J954" si="1227">+I952-0.25</f>
        <v>1.601</v>
      </c>
      <c r="K952" s="618">
        <f t="shared" ref="K952:K954" si="1228">(+J952*$K$30)/1000</f>
        <v>0.42293937200000004</v>
      </c>
      <c r="L952" s="618">
        <f t="shared" ref="L952:L954" si="1229">((75/H952)+10)/1000</f>
        <v>2.3942500000000002E-2</v>
      </c>
      <c r="M952" s="619">
        <f t="shared" ref="M952:M954" si="1230">+K952+L952</f>
        <v>0.44688187200000001</v>
      </c>
      <c r="N952" s="619">
        <f t="shared" ref="N952:N954" si="1231">+M952*H952</f>
        <v>2.4038831199569661</v>
      </c>
      <c r="O952" s="619">
        <f t="shared" ref="O952:O954" si="1232">+N952-C952</f>
        <v>-0.44611688004303396</v>
      </c>
      <c r="P952" s="641">
        <f t="shared" ref="P952:P954" si="1233">(1-(+N952/C952))*100</f>
        <v>15.653223861159082</v>
      </c>
    </row>
    <row r="953" spans="2:16" ht="14.25">
      <c r="B953" s="95">
        <v>45933</v>
      </c>
      <c r="C953" s="675">
        <v>2.85</v>
      </c>
      <c r="H953" s="642">
        <f>+'BRL USD'!BH1173</f>
        <v>5.3720118184260004</v>
      </c>
      <c r="I953" s="642">
        <f>+RBOB!BI1173</f>
        <v>1.8605</v>
      </c>
      <c r="J953" s="618">
        <f t="shared" si="1227"/>
        <v>1.6105</v>
      </c>
      <c r="K953" s="618">
        <f t="shared" si="1228"/>
        <v>0.42544900600000007</v>
      </c>
      <c r="L953" s="618">
        <f t="shared" si="1229"/>
        <v>2.396125E-2</v>
      </c>
      <c r="M953" s="619">
        <f t="shared" si="1230"/>
        <v>0.44941025600000006</v>
      </c>
      <c r="N953" s="619">
        <f t="shared" si="1231"/>
        <v>2.4142372065538549</v>
      </c>
      <c r="O953" s="619">
        <f t="shared" si="1232"/>
        <v>-0.43576279344614521</v>
      </c>
      <c r="P953" s="641">
        <f t="shared" si="1233"/>
        <v>15.289922577057723</v>
      </c>
    </row>
    <row r="954" spans="2:16" ht="14.25">
      <c r="B954" s="95">
        <v>45936</v>
      </c>
      <c r="C954" s="675">
        <v>2.85</v>
      </c>
      <c r="H954" s="642">
        <f>+'BRL USD'!BH1174</f>
        <v>5.3461641272387066</v>
      </c>
      <c r="I954" s="642">
        <f>+RBOB!BI1174</f>
        <v>1.9016</v>
      </c>
      <c r="J954" s="618">
        <f t="shared" si="1227"/>
        <v>1.6516</v>
      </c>
      <c r="K954" s="618">
        <f t="shared" si="1228"/>
        <v>0.43630647520000004</v>
      </c>
      <c r="L954" s="618">
        <f t="shared" si="1229"/>
        <v>2.4028749999999998E-2</v>
      </c>
      <c r="M954" s="619">
        <f t="shared" si="1230"/>
        <v>0.46033522520000003</v>
      </c>
      <c r="N954" s="619">
        <f t="shared" si="1231"/>
        <v>2.4610276674685916</v>
      </c>
      <c r="O954" s="619">
        <f t="shared" si="1232"/>
        <v>-0.3889723325314085</v>
      </c>
      <c r="P954" s="641">
        <f t="shared" si="1233"/>
        <v>13.648152018645909</v>
      </c>
    </row>
    <row r="955" spans="2:16" ht="14.25">
      <c r="B955" s="95">
        <v>45937</v>
      </c>
      <c r="C955" s="675">
        <v>2.85</v>
      </c>
      <c r="H955" s="642">
        <f>+'BRL USD'!BH1175</f>
        <v>5.3835800807537009</v>
      </c>
      <c r="I955" s="642">
        <f>+RBOB!BI1175</f>
        <v>1.8938999999999999</v>
      </c>
      <c r="J955" s="618">
        <f t="shared" ref="J955:J964" si="1234">+I955-0.25</f>
        <v>1.6438999999999999</v>
      </c>
      <c r="K955" s="618">
        <f t="shared" ref="K955:K964" si="1235">(+J955*$K$30)/1000</f>
        <v>0.43427235080000004</v>
      </c>
      <c r="L955" s="618">
        <f t="shared" ref="L955:L964" si="1236">((75/H955)+10)/1000</f>
        <v>2.3931249999999998E-2</v>
      </c>
      <c r="M955" s="619">
        <f t="shared" ref="M955:M964" si="1237">+K955+L955</f>
        <v>0.45820360080000005</v>
      </c>
      <c r="N955" s="619">
        <f t="shared" ref="N955:N964" si="1238">+M955*H955</f>
        <v>2.4667757781965007</v>
      </c>
      <c r="O955" s="619">
        <f t="shared" ref="O955:O964" si="1239">+N955-C955</f>
        <v>-0.38322422180349935</v>
      </c>
      <c r="P955" s="641">
        <f t="shared" ref="P955:P964" si="1240">(1-(+N955/C955))*100</f>
        <v>13.446463922929796</v>
      </c>
    </row>
    <row r="956" spans="2:16" ht="14.25">
      <c r="B956" s="95">
        <v>45938</v>
      </c>
      <c r="C956" s="675">
        <v>2.85</v>
      </c>
      <c r="H956" s="642">
        <f>+'BRL USD'!BH1176</f>
        <v>5.3835800807537009</v>
      </c>
      <c r="I956" s="642">
        <f>+RBOB!BI1176</f>
        <v>1.9095</v>
      </c>
      <c r="J956" s="618">
        <f t="shared" si="1234"/>
        <v>1.6595</v>
      </c>
      <c r="K956" s="618">
        <f t="shared" si="1235"/>
        <v>0.43839343400000003</v>
      </c>
      <c r="L956" s="618">
        <f t="shared" si="1236"/>
        <v>2.3931249999999998E-2</v>
      </c>
      <c r="M956" s="619">
        <f t="shared" si="1237"/>
        <v>0.46232468400000004</v>
      </c>
      <c r="N956" s="619">
        <f t="shared" si="1238"/>
        <v>2.4889619596231496</v>
      </c>
      <c r="O956" s="619">
        <f t="shared" si="1239"/>
        <v>-0.3610380403768505</v>
      </c>
      <c r="P956" s="641">
        <f t="shared" si="1240"/>
        <v>12.668001416731601</v>
      </c>
    </row>
    <row r="957" spans="2:16" ht="14.25">
      <c r="B957" s="95">
        <v>45939</v>
      </c>
      <c r="C957" s="675">
        <v>2.85</v>
      </c>
      <c r="H957" s="642">
        <f>+'BRL USD'!BH1177</f>
        <v>5.4039448797622267</v>
      </c>
      <c r="I957" s="642">
        <f>+RBOB!BI1177</f>
        <v>1.8826000000000001</v>
      </c>
      <c r="J957" s="618">
        <f t="shared" si="1234"/>
        <v>1.6326000000000001</v>
      </c>
      <c r="K957" s="618">
        <f t="shared" si="1235"/>
        <v>0.43128720720000008</v>
      </c>
      <c r="L957" s="618">
        <f t="shared" si="1236"/>
        <v>2.3878750000000001E-2</v>
      </c>
      <c r="M957" s="619">
        <f t="shared" si="1237"/>
        <v>0.45516595720000008</v>
      </c>
      <c r="N957" s="619">
        <f t="shared" si="1238"/>
        <v>2.4596917438530133</v>
      </c>
      <c r="O957" s="619">
        <f t="shared" si="1239"/>
        <v>-0.39030825614698683</v>
      </c>
      <c r="P957" s="641">
        <f t="shared" si="1240"/>
        <v>13.69502653147322</v>
      </c>
    </row>
    <row r="958" spans="2:16" ht="14.25">
      <c r="B958" s="95">
        <v>45940</v>
      </c>
      <c r="C958" s="675">
        <v>2.85</v>
      </c>
      <c r="H958" s="642">
        <f>+'BRL USD'!BH1178</f>
        <v>5.5294442908487698</v>
      </c>
      <c r="I958" s="642">
        <f>+RBOB!BI1178</f>
        <v>1.8204</v>
      </c>
      <c r="J958" s="618">
        <f t="shared" si="1234"/>
        <v>1.5704</v>
      </c>
      <c r="K958" s="618">
        <f t="shared" si="1235"/>
        <v>0.41485570880000006</v>
      </c>
      <c r="L958" s="618">
        <f t="shared" si="1236"/>
        <v>2.3563749999999998E-2</v>
      </c>
      <c r="M958" s="619">
        <f t="shared" si="1237"/>
        <v>0.43841945880000005</v>
      </c>
      <c r="N958" s="619">
        <f t="shared" si="1238"/>
        <v>2.4242159734586677</v>
      </c>
      <c r="O958" s="619">
        <f t="shared" si="1239"/>
        <v>-0.42578402654133241</v>
      </c>
      <c r="P958" s="641">
        <f t="shared" si="1240"/>
        <v>14.93979040495903</v>
      </c>
    </row>
    <row r="959" spans="2:16" ht="14.25">
      <c r="B959" s="95">
        <v>45943</v>
      </c>
      <c r="C959" s="675">
        <v>2.85</v>
      </c>
      <c r="H959" s="642">
        <f>+'BRL USD'!BH1179</f>
        <v>5.4764512595837891</v>
      </c>
      <c r="I959" s="642">
        <f>+RBOB!BI1179</f>
        <v>1.8438000000000001</v>
      </c>
      <c r="J959" s="618">
        <f t="shared" si="1234"/>
        <v>1.5938000000000001</v>
      </c>
      <c r="K959" s="618">
        <f t="shared" si="1235"/>
        <v>0.42103733360000006</v>
      </c>
      <c r="L959" s="618">
        <f t="shared" si="1236"/>
        <v>2.3695000000000001E-2</v>
      </c>
      <c r="M959" s="619">
        <f t="shared" si="1237"/>
        <v>0.44473233360000008</v>
      </c>
      <c r="N959" s="619">
        <f t="shared" si="1238"/>
        <v>2.4355549485213586</v>
      </c>
      <c r="O959" s="619">
        <f t="shared" si="1239"/>
        <v>-0.41444505147864152</v>
      </c>
      <c r="P959" s="641">
        <f t="shared" si="1240"/>
        <v>14.541931630829531</v>
      </c>
    </row>
    <row r="960" spans="2:16" ht="14.25">
      <c r="B960" s="95">
        <v>45944</v>
      </c>
      <c r="C960" s="675">
        <v>2.85</v>
      </c>
      <c r="H960" s="642">
        <f>+'BRL USD'!BH1180</f>
        <v>5.4899807850672522</v>
      </c>
      <c r="I960" s="642">
        <f>+RBOB!BI1180</f>
        <v>1.8286</v>
      </c>
      <c r="J960" s="618">
        <f t="shared" si="1234"/>
        <v>1.5786</v>
      </c>
      <c r="K960" s="618">
        <f t="shared" si="1235"/>
        <v>0.41702191920000004</v>
      </c>
      <c r="L960" s="618">
        <f t="shared" si="1236"/>
        <v>2.3661250000000002E-2</v>
      </c>
      <c r="M960" s="619">
        <f t="shared" si="1237"/>
        <v>0.44068316920000006</v>
      </c>
      <c r="N960" s="619">
        <f t="shared" si="1238"/>
        <v>2.419342131210541</v>
      </c>
      <c r="O960" s="619">
        <f t="shared" si="1239"/>
        <v>-0.43065786878945911</v>
      </c>
      <c r="P960" s="641">
        <f t="shared" si="1240"/>
        <v>15.110802413665237</v>
      </c>
    </row>
    <row r="961" spans="2:16" ht="14.25">
      <c r="B961" s="95">
        <v>45945</v>
      </c>
      <c r="C961" s="675">
        <v>2.85</v>
      </c>
      <c r="H961" s="642">
        <f>+'BRL USD'!BH1181</f>
        <v>5.4794520547945202</v>
      </c>
      <c r="I961" s="642">
        <f>+RBOB!BI1181</f>
        <v>1.8344</v>
      </c>
      <c r="J961" s="618">
        <f t="shared" si="1234"/>
        <v>1.5844</v>
      </c>
      <c r="K961" s="618">
        <f t="shared" si="1235"/>
        <v>0.41855411680000004</v>
      </c>
      <c r="L961" s="618">
        <f t="shared" si="1236"/>
        <v>2.36875E-2</v>
      </c>
      <c r="M961" s="619">
        <f t="shared" si="1237"/>
        <v>0.44224161680000007</v>
      </c>
      <c r="N961" s="619">
        <f t="shared" si="1238"/>
        <v>2.4232417358904113</v>
      </c>
      <c r="O961" s="619">
        <f t="shared" si="1239"/>
        <v>-0.42675826410958884</v>
      </c>
      <c r="P961" s="641">
        <f t="shared" si="1240"/>
        <v>14.973974179283822</v>
      </c>
    </row>
    <row r="962" spans="2:16" ht="14.25">
      <c r="B962" s="95">
        <v>45946</v>
      </c>
      <c r="C962" s="675">
        <v>2.85</v>
      </c>
      <c r="H962" s="642">
        <f>+'BRL USD'!BH1182</f>
        <v>5.4659743099207434</v>
      </c>
      <c r="I962" s="642">
        <f>+RBOB!BI1182</f>
        <v>1.8117000000000001</v>
      </c>
      <c r="J962" s="618">
        <f t="shared" si="1234"/>
        <v>1.5617000000000001</v>
      </c>
      <c r="K962" s="618">
        <f t="shared" si="1235"/>
        <v>0.4125574124000001</v>
      </c>
      <c r="L962" s="618">
        <f t="shared" si="1236"/>
        <v>2.3721249999999999E-2</v>
      </c>
      <c r="M962" s="619">
        <f t="shared" si="1237"/>
        <v>0.43627866240000013</v>
      </c>
      <c r="N962" s="619">
        <f t="shared" si="1238"/>
        <v>2.3846879606449858</v>
      </c>
      <c r="O962" s="619">
        <f t="shared" si="1239"/>
        <v>-0.46531203935501431</v>
      </c>
      <c r="P962" s="641">
        <f t="shared" si="1240"/>
        <v>16.326738222982961</v>
      </c>
    </row>
    <row r="963" spans="2:16" ht="14.25">
      <c r="B963" s="95">
        <v>45947</v>
      </c>
      <c r="C963" s="675">
        <v>2.85</v>
      </c>
      <c r="H963" s="642">
        <f>+'BRL USD'!BH1183</f>
        <v>0</v>
      </c>
      <c r="I963" s="642" t="str">
        <f>+RBOB!BI1183</f>
        <v>${table:RBOB.month1}</v>
      </c>
      <c r="J963" s="618" t="e">
        <f t="shared" si="1234"/>
        <v>#VALUE!</v>
      </c>
      <c r="K963" s="618" t="e">
        <f t="shared" si="1235"/>
        <v>#VALUE!</v>
      </c>
      <c r="L963" s="618" t="e">
        <f t="shared" si="1236"/>
        <v>#DIV/0!</v>
      </c>
      <c r="M963" s="619" t="e">
        <f t="shared" si="1237"/>
        <v>#VALUE!</v>
      </c>
      <c r="N963" s="619" t="e">
        <f t="shared" si="1238"/>
        <v>#VALUE!</v>
      </c>
      <c r="O963" s="619" t="e">
        <f t="shared" si="1239"/>
        <v>#VALUE!</v>
      </c>
      <c r="P963" s="641" t="e">
        <f t="shared" si="1240"/>
        <v>#VALUE!</v>
      </c>
    </row>
    <row r="964" spans="2:16" ht="14.25">
      <c r="B964" s="95">
        <v>45950</v>
      </c>
      <c r="C964" s="675">
        <v>2.85</v>
      </c>
      <c r="H964" s="642">
        <f>+'BRL USD'!BH1190</f>
        <v>0</v>
      </c>
      <c r="I964" s="642">
        <f>+RBOB!BI1184</f>
        <v>0</v>
      </c>
      <c r="J964" s="618">
        <f t="shared" si="1234"/>
        <v>-0.25</v>
      </c>
      <c r="K964" s="618">
        <f t="shared" si="1235"/>
        <v>-6.6043000000000004E-2</v>
      </c>
      <c r="L964" s="618" t="e">
        <f t="shared" si="1236"/>
        <v>#DIV/0!</v>
      </c>
      <c r="M964" s="619" t="e">
        <f t="shared" si="1237"/>
        <v>#DIV/0!</v>
      </c>
      <c r="N964" s="619" t="e">
        <f t="shared" si="1238"/>
        <v>#DIV/0!</v>
      </c>
      <c r="O964" s="619" t="e">
        <f t="shared" si="1239"/>
        <v>#DIV/0!</v>
      </c>
      <c r="P964" s="641" t="e">
        <f t="shared" si="1240"/>
        <v>#DIV/0!</v>
      </c>
    </row>
    <row r="965" spans="2:16" ht="14.25">
      <c r="B965" s="95">
        <v>45951</v>
      </c>
    </row>
    <row r="966" spans="2:16" ht="14.25">
      <c r="B966" s="95">
        <v>45952</v>
      </c>
    </row>
    <row r="967" spans="2:16" ht="14.25">
      <c r="B967" s="95">
        <v>45953</v>
      </c>
    </row>
    <row r="968" spans="2:16" ht="14.25">
      <c r="B968" s="95">
        <v>45954</v>
      </c>
    </row>
    <row r="969" spans="2:16" ht="14.25">
      <c r="B969" s="95">
        <v>45957</v>
      </c>
    </row>
    <row r="970" spans="2:16" ht="14.25">
      <c r="B970" s="95">
        <v>45958</v>
      </c>
    </row>
    <row r="971" spans="2:16" ht="14.25">
      <c r="B971" s="95">
        <v>45959</v>
      </c>
    </row>
    <row r="972" spans="2:16" ht="14.25">
      <c r="B972" s="95">
        <v>45960</v>
      </c>
    </row>
    <row r="973" spans="2:16" ht="14.25">
      <c r="B973" s="95">
        <v>45961</v>
      </c>
    </row>
    <row r="974" spans="2:16" ht="14.25">
      <c r="B974" s="95">
        <v>45964</v>
      </c>
    </row>
    <row r="975" spans="2:16" ht="14.25">
      <c r="B975" s="95">
        <v>45965</v>
      </c>
    </row>
    <row r="976" spans="2:16" ht="14.25">
      <c r="B976" s="95">
        <v>45966</v>
      </c>
    </row>
    <row r="977" spans="2:2" ht="14.25">
      <c r="B977" s="95">
        <v>45967</v>
      </c>
    </row>
    <row r="978" spans="2:2" ht="14.25">
      <c r="B978" s="95">
        <v>45968</v>
      </c>
    </row>
    <row r="979" spans="2:2" ht="14.25">
      <c r="B979" s="95">
        <v>45971</v>
      </c>
    </row>
    <row r="980" spans="2:2" ht="14.25">
      <c r="B980" s="95">
        <v>45972</v>
      </c>
    </row>
    <row r="981" spans="2:2" ht="14.25">
      <c r="B981" s="95">
        <v>45973</v>
      </c>
    </row>
    <row r="982" spans="2:2" ht="14.25">
      <c r="B982" s="95">
        <v>45974</v>
      </c>
    </row>
    <row r="983" spans="2:2" ht="14.25">
      <c r="B983" s="95">
        <v>45975</v>
      </c>
    </row>
    <row r="984" spans="2:2" ht="14.25">
      <c r="B984" s="95">
        <v>45978</v>
      </c>
    </row>
    <row r="985" spans="2:2" ht="14.25">
      <c r="B985" s="95">
        <v>45979</v>
      </c>
    </row>
    <row r="986" spans="2:2" ht="14.25">
      <c r="B986" s="95">
        <v>45980</v>
      </c>
    </row>
    <row r="987" spans="2:2" ht="14.25">
      <c r="B987" s="95">
        <v>45981</v>
      </c>
    </row>
    <row r="988" spans="2:2" ht="14.25">
      <c r="B988" s="95">
        <v>45982</v>
      </c>
    </row>
    <row r="989" spans="2:2" ht="14.25">
      <c r="B989" s="95">
        <v>45985</v>
      </c>
    </row>
    <row r="990" spans="2:2" ht="14.25">
      <c r="B990" s="95">
        <v>45986</v>
      </c>
    </row>
    <row r="991" spans="2:2" ht="14.25">
      <c r="B991" s="95">
        <v>45987</v>
      </c>
    </row>
    <row r="992" spans="2:2" ht="14.25">
      <c r="B992" s="95">
        <v>45988</v>
      </c>
    </row>
    <row r="993" spans="2:2" ht="14.25">
      <c r="B993" s="95">
        <v>45989</v>
      </c>
    </row>
    <row r="994" spans="2:2" ht="14.25">
      <c r="B994" s="95">
        <v>45992</v>
      </c>
    </row>
    <row r="995" spans="2:2" ht="14.25">
      <c r="B995" s="95">
        <v>45993</v>
      </c>
    </row>
    <row r="996" spans="2:2" ht="14.25">
      <c r="B996" s="95">
        <v>45994</v>
      </c>
    </row>
    <row r="997" spans="2:2" ht="14.25">
      <c r="B997" s="95">
        <v>45995</v>
      </c>
    </row>
    <row r="998" spans="2:2" ht="14.25">
      <c r="B998" s="95">
        <v>45996</v>
      </c>
    </row>
    <row r="999" spans="2:2" ht="14.25">
      <c r="B999" s="95">
        <v>45999</v>
      </c>
    </row>
  </sheetData>
  <hyperlinks>
    <hyperlink ref="H4" r:id="rId1" xr:uid="{EF24530E-1304-4862-AD96-B551E53A0383}"/>
    <hyperlink ref="B348" r:id="rId2" display="https://valor.globo.com/brasil/noticia/2023/06/02/preco-da-gasolina-sobe-ate-r-033-por-litro-apos-alta-do-icms-aponta-pesquisa.ghtml" xr:uid="{C5151AAF-171E-4799-9D57-DC706D3C6D2A}"/>
  </hyperlinks>
  <pageMargins left="0.7" right="0.7" top="0.75" bottom="0.75" header="0.3" footer="0.3"/>
  <pageSetup orientation="portrait" r:id="rId3"/>
  <legacyDrawing r:id="rId4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9499A-C209-4CE7-894F-B28C93F35E82}">
  <dimension ref="A1:K110"/>
  <sheetViews>
    <sheetView workbookViewId="0">
      <pane xSplit="1" ySplit="5" topLeftCell="B75" activePane="bottomRight" state="frozen"/>
      <selection pane="topRight" activeCell="B1" sqref="B1"/>
      <selection pane="bottomLeft" activeCell="A5" sqref="A5"/>
      <selection pane="bottomRight" activeCell="J88" sqref="J88"/>
    </sheetView>
  </sheetViews>
  <sheetFormatPr baseColWidth="10" defaultColWidth="8.9296875" defaultRowHeight="14.25"/>
  <cols>
    <col min="1" max="1" width="12.46484375" style="378" customWidth="1"/>
    <col min="2" max="2" width="10.53125" bestFit="1" customWidth="1"/>
    <col min="3" max="3" width="12.46484375" bestFit="1" customWidth="1"/>
    <col min="4" max="4" width="11" style="102" bestFit="1" customWidth="1"/>
    <col min="7" max="8" width="10.46484375" bestFit="1" customWidth="1"/>
    <col min="9" max="9" width="11.46484375" bestFit="1" customWidth="1"/>
  </cols>
  <sheetData>
    <row r="1" spans="1:11">
      <c r="A1" s="1223"/>
      <c r="B1" s="1223"/>
      <c r="C1" s="1223"/>
      <c r="D1" s="1223"/>
      <c r="E1" s="1223"/>
      <c r="F1" s="1223"/>
      <c r="G1" s="1223"/>
      <c r="H1" s="1223"/>
      <c r="I1" s="1223"/>
    </row>
    <row r="2" spans="1:11" ht="16.899999999999999">
      <c r="A2" s="373"/>
      <c r="B2" s="330"/>
      <c r="C2" s="330"/>
      <c r="D2" s="596"/>
      <c r="E2" s="330"/>
      <c r="F2" s="330"/>
      <c r="G2" s="330"/>
      <c r="H2" s="330"/>
      <c r="I2" s="330"/>
    </row>
    <row r="3" spans="1:11">
      <c r="A3" s="1224"/>
      <c r="B3" s="1224"/>
      <c r="C3" s="1224"/>
      <c r="D3" s="1224"/>
      <c r="E3" s="1224"/>
      <c r="F3" s="1224"/>
      <c r="G3" s="1224"/>
      <c r="H3" s="1224"/>
      <c r="I3" s="1224"/>
    </row>
    <row r="4" spans="1:11">
      <c r="A4" s="330"/>
      <c r="B4" s="330" t="s">
        <v>4134</v>
      </c>
      <c r="C4" s="330" t="s">
        <v>4134</v>
      </c>
      <c r="D4" s="330"/>
      <c r="E4" s="330"/>
      <c r="F4" s="330"/>
      <c r="G4" s="330" t="s">
        <v>111</v>
      </c>
      <c r="H4" s="330" t="s">
        <v>111</v>
      </c>
      <c r="I4" s="330"/>
    </row>
    <row r="5" spans="1:11" ht="21">
      <c r="A5" s="374" t="s">
        <v>463</v>
      </c>
      <c r="B5" s="331" t="s">
        <v>4135</v>
      </c>
      <c r="C5" s="331" t="s">
        <v>4136</v>
      </c>
      <c r="D5" s="661" t="s">
        <v>4137</v>
      </c>
      <c r="E5" s="670" t="s">
        <v>4138</v>
      </c>
      <c r="F5" s="330"/>
      <c r="G5" s="331" t="s">
        <v>4135</v>
      </c>
      <c r="H5" s="331" t="s">
        <v>4136</v>
      </c>
      <c r="I5" s="661" t="s">
        <v>4137</v>
      </c>
    </row>
    <row r="6" spans="1:11" s="102" customFormat="1">
      <c r="A6" s="375" t="s">
        <v>3177</v>
      </c>
      <c r="B6" s="332"/>
      <c r="C6" s="332"/>
      <c r="E6"/>
      <c r="F6"/>
      <c r="G6"/>
      <c r="H6"/>
      <c r="I6"/>
      <c r="J6"/>
      <c r="K6"/>
    </row>
    <row r="7" spans="1:11" s="102" customFormat="1">
      <c r="A7" s="375" t="s">
        <v>3182</v>
      </c>
      <c r="B7" s="332"/>
      <c r="C7" s="332"/>
      <c r="E7"/>
      <c r="F7"/>
      <c r="G7"/>
      <c r="H7"/>
      <c r="I7"/>
      <c r="J7"/>
      <c r="K7"/>
    </row>
    <row r="8" spans="1:11" s="102" customFormat="1">
      <c r="A8" s="375" t="s">
        <v>3187</v>
      </c>
      <c r="B8" s="332"/>
      <c r="C8" s="332"/>
      <c r="E8"/>
      <c r="F8"/>
      <c r="G8"/>
      <c r="H8"/>
      <c r="I8"/>
      <c r="J8"/>
      <c r="K8"/>
    </row>
    <row r="9" spans="1:11" s="102" customFormat="1">
      <c r="A9" s="375" t="s">
        <v>3191</v>
      </c>
      <c r="B9" s="332"/>
      <c r="C9" s="332"/>
      <c r="E9"/>
      <c r="F9"/>
      <c r="G9"/>
      <c r="H9"/>
      <c r="I9"/>
      <c r="J9"/>
      <c r="K9"/>
    </row>
    <row r="10" spans="1:11" s="102" customFormat="1">
      <c r="A10" s="375" t="s">
        <v>3196</v>
      </c>
      <c r="B10" s="332"/>
      <c r="C10" s="332"/>
      <c r="E10"/>
      <c r="F10"/>
      <c r="G10"/>
      <c r="H10"/>
      <c r="I10"/>
      <c r="J10"/>
      <c r="K10"/>
    </row>
    <row r="11" spans="1:11" s="102" customFormat="1">
      <c r="A11" s="375" t="s">
        <v>3201</v>
      </c>
      <c r="B11" s="332"/>
      <c r="C11" s="332"/>
      <c r="E11"/>
      <c r="F11"/>
      <c r="G11"/>
      <c r="H11"/>
      <c r="I11"/>
      <c r="J11"/>
      <c r="K11"/>
    </row>
    <row r="12" spans="1:11" s="102" customFormat="1">
      <c r="A12" s="375" t="s">
        <v>3204</v>
      </c>
      <c r="B12" s="332"/>
      <c r="C12" s="332"/>
      <c r="E12"/>
      <c r="F12"/>
      <c r="G12"/>
      <c r="H12"/>
      <c r="I12"/>
      <c r="J12"/>
      <c r="K12"/>
    </row>
    <row r="13" spans="1:11" s="102" customFormat="1">
      <c r="A13" s="375" t="s">
        <v>3209</v>
      </c>
      <c r="B13" s="332"/>
      <c r="C13" s="332"/>
      <c r="E13"/>
      <c r="F13"/>
      <c r="G13"/>
      <c r="H13"/>
      <c r="I13"/>
      <c r="J13"/>
      <c r="K13"/>
    </row>
    <row r="14" spans="1:11" s="102" customFormat="1">
      <c r="A14" s="375" t="s">
        <v>3214</v>
      </c>
      <c r="B14" s="332"/>
      <c r="C14" s="332"/>
      <c r="E14"/>
      <c r="F14"/>
      <c r="G14"/>
      <c r="H14"/>
      <c r="I14"/>
      <c r="J14"/>
      <c r="K14"/>
    </row>
    <row r="15" spans="1:11" s="102" customFormat="1">
      <c r="A15" s="375" t="s">
        <v>3219</v>
      </c>
      <c r="B15" s="332"/>
      <c r="C15" s="332"/>
      <c r="E15"/>
      <c r="F15"/>
      <c r="G15"/>
      <c r="H15"/>
      <c r="I15"/>
      <c r="J15"/>
      <c r="K15"/>
    </row>
    <row r="16" spans="1:11">
      <c r="A16" s="375" t="s">
        <v>3224</v>
      </c>
      <c r="B16" s="332"/>
      <c r="C16" s="332"/>
    </row>
    <row r="17" spans="1:3">
      <c r="A17" s="375" t="s">
        <v>3229</v>
      </c>
      <c r="B17" s="332"/>
      <c r="C17" s="332"/>
    </row>
    <row r="18" spans="1:3">
      <c r="A18" s="375" t="s">
        <v>3233</v>
      </c>
      <c r="B18" s="332"/>
      <c r="C18" s="332"/>
    </row>
    <row r="19" spans="1:3">
      <c r="A19" s="375" t="s">
        <v>3238</v>
      </c>
      <c r="B19" s="332"/>
      <c r="C19" s="332"/>
    </row>
    <row r="20" spans="1:3">
      <c r="A20" s="375" t="s">
        <v>3243</v>
      </c>
      <c r="B20" s="332"/>
      <c r="C20" s="332"/>
    </row>
    <row r="21" spans="1:3">
      <c r="A21" s="375" t="s">
        <v>3247</v>
      </c>
      <c r="B21" s="332"/>
      <c r="C21" s="332"/>
    </row>
    <row r="22" spans="1:3">
      <c r="A22" s="376" t="s">
        <v>3252</v>
      </c>
      <c r="B22" s="332"/>
      <c r="C22" s="332"/>
    </row>
    <row r="23" spans="1:3">
      <c r="A23" s="377" t="s">
        <v>3257</v>
      </c>
      <c r="B23" s="64"/>
      <c r="C23" s="64"/>
    </row>
    <row r="24" spans="1:3">
      <c r="A24" s="377" t="s">
        <v>3262</v>
      </c>
      <c r="B24" s="64"/>
      <c r="C24" s="64"/>
    </row>
    <row r="25" spans="1:3">
      <c r="A25" s="377">
        <v>44337</v>
      </c>
      <c r="B25" s="64"/>
      <c r="C25" s="64"/>
    </row>
    <row r="26" spans="1:3">
      <c r="A26" s="377">
        <v>44344</v>
      </c>
      <c r="B26" s="64"/>
      <c r="C26" s="64"/>
    </row>
    <row r="27" spans="1:3">
      <c r="A27" s="377">
        <v>44351</v>
      </c>
      <c r="B27" s="64"/>
      <c r="C27" s="64"/>
    </row>
    <row r="28" spans="1:3">
      <c r="A28" s="377">
        <v>44358</v>
      </c>
      <c r="B28" s="64"/>
      <c r="C28" s="64"/>
    </row>
    <row r="29" spans="1:3">
      <c r="A29" s="377">
        <v>44365</v>
      </c>
      <c r="B29" s="64"/>
      <c r="C29" s="64"/>
    </row>
    <row r="30" spans="1:3">
      <c r="A30" s="377">
        <v>44372</v>
      </c>
      <c r="B30" s="64"/>
      <c r="C30" s="64"/>
    </row>
    <row r="31" spans="1:3">
      <c r="A31" s="377">
        <v>44379</v>
      </c>
      <c r="B31" s="64"/>
      <c r="C31" s="64"/>
    </row>
    <row r="32" spans="1:3">
      <c r="A32" s="377">
        <v>44385</v>
      </c>
      <c r="B32" s="64"/>
      <c r="C32" s="64"/>
    </row>
    <row r="33" spans="1:3">
      <c r="A33" s="377">
        <v>44393</v>
      </c>
      <c r="B33" s="64"/>
      <c r="C33" s="64"/>
    </row>
    <row r="34" spans="1:3">
      <c r="A34" s="377">
        <v>44400</v>
      </c>
      <c r="B34" s="64"/>
      <c r="C34" s="64"/>
    </row>
    <row r="35" spans="1:3">
      <c r="A35" s="377">
        <v>44407</v>
      </c>
      <c r="B35" s="64"/>
      <c r="C35" s="64"/>
    </row>
    <row r="36" spans="1:3">
      <c r="A36" s="377">
        <v>44414</v>
      </c>
      <c r="B36" s="64"/>
      <c r="C36" s="64"/>
    </row>
    <row r="37" spans="1:3">
      <c r="A37" s="377">
        <v>44421</v>
      </c>
      <c r="B37" s="64"/>
      <c r="C37" s="64"/>
    </row>
    <row r="38" spans="1:3">
      <c r="A38" s="377">
        <v>44428</v>
      </c>
      <c r="B38" s="64"/>
      <c r="C38" s="64"/>
    </row>
    <row r="39" spans="1:3">
      <c r="A39" s="377">
        <v>44435</v>
      </c>
      <c r="B39" s="64"/>
      <c r="C39" s="64"/>
    </row>
    <row r="40" spans="1:3">
      <c r="A40" s="377">
        <v>44442</v>
      </c>
      <c r="B40" s="64"/>
      <c r="C40" s="64"/>
    </row>
    <row r="41" spans="1:3">
      <c r="A41" s="377">
        <v>44449</v>
      </c>
      <c r="B41" s="64"/>
      <c r="C41" s="64"/>
    </row>
    <row r="42" spans="1:3">
      <c r="A42" s="377">
        <v>44456</v>
      </c>
      <c r="B42" s="64"/>
      <c r="C42" s="64"/>
    </row>
    <row r="43" spans="1:3">
      <c r="A43" s="377">
        <v>44463</v>
      </c>
      <c r="B43" s="64"/>
      <c r="C43" s="64"/>
    </row>
    <row r="44" spans="1:3">
      <c r="A44" s="377">
        <v>44470</v>
      </c>
      <c r="B44" s="64"/>
      <c r="C44" s="64"/>
    </row>
    <row r="45" spans="1:3">
      <c r="A45" s="377">
        <v>44477</v>
      </c>
      <c r="B45" s="64"/>
      <c r="C45" s="64"/>
    </row>
    <row r="46" spans="1:3">
      <c r="A46" s="377">
        <v>44484</v>
      </c>
      <c r="B46" s="64"/>
      <c r="C46" s="64"/>
    </row>
    <row r="47" spans="1:3">
      <c r="A47" s="377">
        <v>44491</v>
      </c>
      <c r="B47" s="64"/>
      <c r="C47" s="64"/>
    </row>
    <row r="48" spans="1:3">
      <c r="A48" s="377">
        <v>44498</v>
      </c>
      <c r="B48" s="64"/>
      <c r="C48" s="64"/>
    </row>
    <row r="49" spans="1:9">
      <c r="A49" s="377">
        <v>44505</v>
      </c>
      <c r="B49" s="64"/>
      <c r="C49" s="64"/>
    </row>
    <row r="50" spans="1:9">
      <c r="A50" s="377">
        <v>44512</v>
      </c>
      <c r="B50" s="64"/>
      <c r="C50" s="64"/>
    </row>
    <row r="51" spans="1:9">
      <c r="A51" s="377">
        <v>44519</v>
      </c>
      <c r="B51" s="64"/>
      <c r="C51" s="64"/>
    </row>
    <row r="52" spans="1:9">
      <c r="A52" s="377">
        <v>44526</v>
      </c>
      <c r="B52" s="64"/>
      <c r="C52" s="64"/>
    </row>
    <row r="53" spans="1:9">
      <c r="A53" s="377">
        <v>44533</v>
      </c>
      <c r="B53" s="64"/>
      <c r="C53" s="64"/>
    </row>
    <row r="54" spans="1:9">
      <c r="A54" s="377">
        <v>44540</v>
      </c>
      <c r="B54" s="64"/>
      <c r="C54" s="64"/>
    </row>
    <row r="55" spans="1:9" ht="14.65" thickBot="1">
      <c r="A55" s="377">
        <v>44547</v>
      </c>
      <c r="B55" s="64"/>
      <c r="C55" s="64"/>
      <c r="E55" s="470"/>
      <c r="F55" s="470"/>
      <c r="G55" s="471"/>
      <c r="H55" s="470"/>
      <c r="I55" s="470"/>
    </row>
    <row r="56" spans="1:9" ht="14.65" thickBot="1">
      <c r="A56" s="377">
        <v>44553</v>
      </c>
      <c r="B56" s="64"/>
      <c r="C56" s="64"/>
      <c r="E56" s="470"/>
      <c r="F56" s="470"/>
      <c r="G56" s="471"/>
      <c r="H56" s="470"/>
      <c r="I56" s="470"/>
    </row>
    <row r="57" spans="1:9" ht="14.65" thickBot="1">
      <c r="A57" s="377">
        <v>44560</v>
      </c>
      <c r="B57" s="64"/>
      <c r="C57" s="64"/>
      <c r="E57" s="470"/>
      <c r="F57" s="470"/>
      <c r="G57" s="471"/>
      <c r="H57" s="470"/>
      <c r="I57" s="470"/>
    </row>
    <row r="58" spans="1:9">
      <c r="A58" s="377">
        <v>44872</v>
      </c>
      <c r="B58" s="64"/>
      <c r="C58" s="64"/>
    </row>
    <row r="59" spans="1:9">
      <c r="A59" s="377">
        <v>44575</v>
      </c>
      <c r="B59" s="64"/>
      <c r="C59" s="64"/>
    </row>
    <row r="60" spans="1:9">
      <c r="A60" s="377">
        <v>44582</v>
      </c>
      <c r="B60" s="64"/>
      <c r="C60" s="64"/>
    </row>
    <row r="61" spans="1:9" ht="13.7" customHeight="1">
      <c r="A61" s="377">
        <v>44589</v>
      </c>
      <c r="B61" s="64"/>
      <c r="C61" s="64"/>
    </row>
    <row r="62" spans="1:9">
      <c r="A62" s="377">
        <v>44596</v>
      </c>
      <c r="B62" s="600">
        <v>6.3659999999999997</v>
      </c>
      <c r="C62" s="600">
        <v>4.7060000000000004</v>
      </c>
      <c r="D62" s="417">
        <f>(+C62/B62)*100</f>
        <v>73.923971096449904</v>
      </c>
      <c r="G62" s="600">
        <v>6.6369999999999996</v>
      </c>
      <c r="H62" s="600">
        <v>4.9379999999999997</v>
      </c>
      <c r="I62" s="417">
        <f>(+H62/G62)*100</f>
        <v>74.401084827482293</v>
      </c>
    </row>
    <row r="63" spans="1:9">
      <c r="A63" s="377">
        <v>44603</v>
      </c>
      <c r="B63" s="601">
        <v>6.33</v>
      </c>
      <c r="C63" s="601">
        <v>4.5389999999999997</v>
      </c>
      <c r="D63" s="417">
        <f t="shared" ref="D63:D77" si="0">(+C63/B63)*100</f>
        <v>71.706161137440745</v>
      </c>
      <c r="G63" s="601">
        <v>6.617</v>
      </c>
      <c r="H63" s="601">
        <v>4.7939999999999996</v>
      </c>
      <c r="I63" s="417">
        <f t="shared" ref="I63:I66" si="1">(+H63/G63)*100</f>
        <v>72.449750642285011</v>
      </c>
    </row>
    <row r="64" spans="1:9" ht="14.65" thickBot="1">
      <c r="A64" s="377">
        <v>44610</v>
      </c>
      <c r="B64" s="600">
        <v>6.3220000000000001</v>
      </c>
      <c r="C64" s="600">
        <v>4.4569999999999999</v>
      </c>
      <c r="D64" s="417">
        <f t="shared" si="0"/>
        <v>70.499841822208154</v>
      </c>
      <c r="E64" s="470"/>
      <c r="F64" s="669"/>
      <c r="G64" s="600">
        <v>6.5830000000000002</v>
      </c>
      <c r="H64" s="600">
        <v>4.6989999999999998</v>
      </c>
      <c r="I64" s="417">
        <f t="shared" si="1"/>
        <v>71.380829409084001</v>
      </c>
    </row>
    <row r="65" spans="1:9" ht="14.65" thickBot="1">
      <c r="A65" s="377">
        <v>44617</v>
      </c>
      <c r="B65" s="600">
        <v>6.3029999999999999</v>
      </c>
      <c r="C65" s="600">
        <v>4.4009999999999998</v>
      </c>
      <c r="D65" s="417">
        <f t="shared" si="0"/>
        <v>69.823893384102803</v>
      </c>
      <c r="E65" s="470"/>
      <c r="F65" s="669"/>
      <c r="G65" s="600">
        <v>6.56</v>
      </c>
      <c r="H65" s="600">
        <v>4.6319999999999997</v>
      </c>
      <c r="I65" s="417">
        <f t="shared" si="1"/>
        <v>70.609756097560975</v>
      </c>
    </row>
    <row r="66" spans="1:9" ht="14.65" thickBot="1">
      <c r="A66" s="377">
        <v>44624</v>
      </c>
      <c r="B66" s="600">
        <v>6.2889999999999997</v>
      </c>
      <c r="C66" s="600">
        <v>4.3650000000000002</v>
      </c>
      <c r="D66" s="417">
        <f t="shared" si="0"/>
        <v>69.406900938145981</v>
      </c>
      <c r="E66" s="470"/>
      <c r="F66" s="669"/>
      <c r="G66" s="600">
        <v>6.577</v>
      </c>
      <c r="H66" s="600">
        <v>4.6150000000000002</v>
      </c>
      <c r="I66" s="417">
        <f t="shared" si="1"/>
        <v>70.168769955906953</v>
      </c>
    </row>
    <row r="67" spans="1:9" ht="14.65" thickBot="1">
      <c r="A67" s="377">
        <v>44631</v>
      </c>
      <c r="B67" s="600">
        <v>6.3319999999999999</v>
      </c>
      <c r="C67" s="600">
        <v>4.3890000000000002</v>
      </c>
      <c r="D67" s="417">
        <f t="shared" si="0"/>
        <v>69.31459254579913</v>
      </c>
      <c r="E67" s="470"/>
      <c r="F67" s="669"/>
      <c r="G67" s="600">
        <v>6.6882999999999999</v>
      </c>
      <c r="H67" s="600">
        <v>4.6459999999999999</v>
      </c>
      <c r="I67" s="417">
        <f>(+H67/G67)*100</f>
        <v>69.464587413842082</v>
      </c>
    </row>
    <row r="68" spans="1:9">
      <c r="A68" s="377">
        <v>44638</v>
      </c>
      <c r="B68" s="64">
        <v>6.867</v>
      </c>
      <c r="C68" s="600">
        <v>4.694</v>
      </c>
      <c r="D68" s="102">
        <f t="shared" si="0"/>
        <v>68.355905053152753</v>
      </c>
      <c r="G68" s="600">
        <v>7.2670000000000003</v>
      </c>
      <c r="H68" s="600">
        <v>4.9379999999999997</v>
      </c>
      <c r="I68" s="417">
        <f>(+H68/G68)*100</f>
        <v>67.951011421494428</v>
      </c>
    </row>
    <row r="69" spans="1:9">
      <c r="A69" s="377">
        <v>44645</v>
      </c>
      <c r="B69" s="64">
        <v>6.8570000000000002</v>
      </c>
      <c r="C69" s="600">
        <v>4.6859999999999999</v>
      </c>
      <c r="D69" s="102">
        <f t="shared" si="0"/>
        <v>68.338923727577651</v>
      </c>
      <c r="G69" s="600">
        <v>7.21</v>
      </c>
      <c r="H69" s="600">
        <v>4.952</v>
      </c>
      <c r="I69" s="417">
        <f>(+H69/G69)*100</f>
        <v>68.68238557558945</v>
      </c>
    </row>
    <row r="70" spans="1:9">
      <c r="A70" s="377">
        <v>44652</v>
      </c>
      <c r="B70" s="64">
        <v>6.8769999999999998</v>
      </c>
      <c r="C70" s="600">
        <v>4.7169999999999996</v>
      </c>
      <c r="D70" s="102">
        <f t="shared" si="0"/>
        <v>68.590955358441178</v>
      </c>
      <c r="G70" s="600">
        <v>7.202</v>
      </c>
      <c r="H70" s="600">
        <v>4.99</v>
      </c>
      <c r="I70" s="417">
        <f>(+H70/G70)*100</f>
        <v>69.286309358511531</v>
      </c>
    </row>
    <row r="71" spans="1:9">
      <c r="A71" s="377">
        <v>44659</v>
      </c>
      <c r="B71" s="64">
        <v>6.8659999999999997</v>
      </c>
      <c r="C71" s="600">
        <v>4.7560000000000002</v>
      </c>
      <c r="D71" s="102">
        <f t="shared" si="0"/>
        <v>69.268861054471316</v>
      </c>
      <c r="G71" s="600">
        <v>7.1920000000000002</v>
      </c>
      <c r="H71" s="600">
        <v>5.0140000000000002</v>
      </c>
      <c r="I71" s="417">
        <f t="shared" ref="I71:I79" si="2">(+H71/G71)*100</f>
        <v>69.716351501668527</v>
      </c>
    </row>
    <row r="72" spans="1:9">
      <c r="A72" s="377">
        <v>44665</v>
      </c>
      <c r="B72" s="64">
        <v>6.9249999999999998</v>
      </c>
      <c r="C72" s="600">
        <v>5.0359999999999996</v>
      </c>
      <c r="D72" s="102">
        <f t="shared" si="0"/>
        <v>72.722021660649816</v>
      </c>
      <c r="G72" s="600">
        <v>7.2190000000000003</v>
      </c>
      <c r="H72" s="600">
        <v>5.2409999999999997</v>
      </c>
      <c r="I72" s="417">
        <f t="shared" si="2"/>
        <v>72.600083114004704</v>
      </c>
    </row>
    <row r="73" spans="1:9">
      <c r="A73" s="377">
        <v>44673</v>
      </c>
      <c r="G73" s="600">
        <v>7.27</v>
      </c>
      <c r="H73" s="600">
        <v>5.4960000000000004</v>
      </c>
      <c r="I73" s="417">
        <f t="shared" si="2"/>
        <v>75.598349381017897</v>
      </c>
    </row>
    <row r="74" spans="1:9">
      <c r="A74" s="377">
        <v>44680</v>
      </c>
      <c r="B74" s="64">
        <v>6.992</v>
      </c>
      <c r="C74" s="600">
        <v>5.3479999999999999</v>
      </c>
      <c r="D74" s="102">
        <f t="shared" si="0"/>
        <v>76.487414187643026</v>
      </c>
      <c r="G74" s="600">
        <v>7.2830000000000004</v>
      </c>
      <c r="H74" s="600">
        <v>5.5389999999999997</v>
      </c>
      <c r="I74" s="417">
        <f t="shared" si="2"/>
        <v>76.053823973637222</v>
      </c>
    </row>
    <row r="75" spans="1:9">
      <c r="A75" s="377">
        <v>44687</v>
      </c>
      <c r="B75" s="64">
        <v>6.9480000000000004</v>
      </c>
      <c r="C75" s="600">
        <v>5.1920000000000002</v>
      </c>
      <c r="D75" s="102">
        <f t="shared" si="0"/>
        <v>74.726540011514103</v>
      </c>
      <c r="G75" s="600">
        <v>7.2949999999999999</v>
      </c>
      <c r="H75" s="600">
        <v>5.4409999999999998</v>
      </c>
      <c r="I75" s="417">
        <f t="shared" si="2"/>
        <v>74.585332419465388</v>
      </c>
    </row>
    <row r="76" spans="1:9">
      <c r="A76" s="377">
        <v>44694</v>
      </c>
      <c r="B76" s="64"/>
      <c r="C76" s="600"/>
      <c r="G76" s="600">
        <v>7.298</v>
      </c>
      <c r="H76" s="600">
        <v>5.3230000000000004</v>
      </c>
      <c r="I76" s="417">
        <f t="shared" si="2"/>
        <v>72.937791175664572</v>
      </c>
    </row>
    <row r="77" spans="1:9">
      <c r="A77" s="377">
        <v>44701</v>
      </c>
      <c r="B77" s="64">
        <v>6.9080000000000004</v>
      </c>
      <c r="C77" s="600">
        <v>4.944</v>
      </c>
      <c r="D77" s="102">
        <f t="shared" si="0"/>
        <v>71.569195136074114</v>
      </c>
      <c r="E77" s="601">
        <f>+B77-C77</f>
        <v>1.9640000000000004</v>
      </c>
      <c r="F77" s="601"/>
      <c r="G77" s="600">
        <v>7.2750000000000004</v>
      </c>
      <c r="H77" s="600">
        <v>5.2240000000000002</v>
      </c>
      <c r="I77" s="417">
        <f t="shared" si="2"/>
        <v>71.807560137457045</v>
      </c>
    </row>
    <row r="78" spans="1:9">
      <c r="A78" s="377">
        <v>44708</v>
      </c>
      <c r="B78" s="64"/>
      <c r="C78" s="600"/>
      <c r="G78" s="600"/>
      <c r="H78" s="600"/>
      <c r="I78" s="417"/>
    </row>
    <row r="79" spans="1:9">
      <c r="A79" s="377">
        <v>44715</v>
      </c>
      <c r="B79" s="64">
        <v>6.8920000000000003</v>
      </c>
      <c r="C79" s="600">
        <v>4.7649999999999997</v>
      </c>
      <c r="D79" s="102">
        <f t="shared" ref="D79" si="3">(+C79/B79)*100</f>
        <v>69.138131166569934</v>
      </c>
      <c r="E79" s="601"/>
      <c r="G79" s="600">
        <v>7.218</v>
      </c>
      <c r="H79" s="600">
        <v>5.0830000000000002</v>
      </c>
      <c r="I79" s="417">
        <f t="shared" si="2"/>
        <v>70.421169298974789</v>
      </c>
    </row>
    <row r="80" spans="1:9">
      <c r="A80" s="377"/>
      <c r="B80" s="64"/>
      <c r="C80" s="600"/>
      <c r="G80" s="600"/>
      <c r="H80" s="600"/>
      <c r="I80" s="417"/>
    </row>
    <row r="81" spans="1:9">
      <c r="A81" s="377"/>
      <c r="B81" s="64"/>
      <c r="C81" s="600"/>
      <c r="G81" s="600"/>
      <c r="H81" s="600"/>
      <c r="I81" s="417"/>
    </row>
    <row r="82" spans="1:9">
      <c r="A82" s="377"/>
      <c r="B82" s="64"/>
      <c r="C82" s="600"/>
      <c r="G82" s="600"/>
      <c r="H82" s="600"/>
      <c r="I82" s="417"/>
    </row>
    <row r="83" spans="1:9">
      <c r="A83" s="377"/>
    </row>
    <row r="84" spans="1:9">
      <c r="A84" s="377"/>
    </row>
    <row r="85" spans="1:9">
      <c r="A85" s="377"/>
    </row>
    <row r="86" spans="1:9">
      <c r="A86" s="377"/>
    </row>
    <row r="87" spans="1:9">
      <c r="A87" s="377"/>
    </row>
    <row r="88" spans="1:9">
      <c r="A88" s="377"/>
    </row>
    <row r="89" spans="1:9">
      <c r="A89" s="377"/>
    </row>
    <row r="90" spans="1:9">
      <c r="A90" s="377"/>
    </row>
    <row r="91" spans="1:9">
      <c r="A91" s="377"/>
    </row>
    <row r="92" spans="1:9">
      <c r="A92" s="377"/>
    </row>
    <row r="93" spans="1:9">
      <c r="A93" s="377"/>
    </row>
    <row r="94" spans="1:9">
      <c r="A94" s="377"/>
    </row>
    <row r="95" spans="1:9">
      <c r="A95" s="377"/>
    </row>
    <row r="96" spans="1:9">
      <c r="A96" s="377"/>
    </row>
    <row r="97" spans="1:1">
      <c r="A97" s="377"/>
    </row>
    <row r="98" spans="1:1">
      <c r="A98" s="377"/>
    </row>
    <row r="99" spans="1:1">
      <c r="A99" s="377"/>
    </row>
    <row r="100" spans="1:1">
      <c r="A100" s="377"/>
    </row>
    <row r="101" spans="1:1">
      <c r="A101" s="377"/>
    </row>
    <row r="102" spans="1:1">
      <c r="A102" s="377"/>
    </row>
    <row r="103" spans="1:1">
      <c r="A103" s="377"/>
    </row>
    <row r="104" spans="1:1">
      <c r="A104" s="377"/>
    </row>
    <row r="105" spans="1:1">
      <c r="A105" s="377"/>
    </row>
    <row r="106" spans="1:1">
      <c r="A106" s="377"/>
    </row>
    <row r="107" spans="1:1">
      <c r="A107" s="377"/>
    </row>
    <row r="108" spans="1:1">
      <c r="A108" s="377"/>
    </row>
    <row r="109" spans="1:1">
      <c r="A109" s="377"/>
    </row>
    <row r="110" spans="1:1">
      <c r="A110" s="377"/>
    </row>
  </sheetData>
  <mergeCells count="2">
    <mergeCell ref="A1:I1"/>
    <mergeCell ref="A3:I3"/>
  </mergeCells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23C47E8168354A89C6210A94E989DA" ma:contentTypeVersion="18" ma:contentTypeDescription="Create a new document." ma:contentTypeScope="" ma:versionID="20ada6b8632f9da1bc8c69767c6eedce">
  <xsd:schema xmlns:xsd="http://www.w3.org/2001/XMLSchema" xmlns:xs="http://www.w3.org/2001/XMLSchema" xmlns:p="http://schemas.microsoft.com/office/2006/metadata/properties" xmlns:ns1="http://schemas.microsoft.com/sharepoint/v3" xmlns:ns2="a50d94e7-0998-421a-9a37-1a2d29eb1f8a" xmlns:ns3="2eaa96d4-44a8-4eec-8364-991c8cbd153d" targetNamespace="http://schemas.microsoft.com/office/2006/metadata/properties" ma:root="true" ma:fieldsID="8bd24d6b2bf459d0b32d6069c2f09276" ns1:_="" ns2:_="" ns3:_="">
    <xsd:import namespace="http://schemas.microsoft.com/sharepoint/v3"/>
    <xsd:import namespace="a50d94e7-0998-421a-9a37-1a2d29eb1f8a"/>
    <xsd:import namespace="2eaa96d4-44a8-4eec-8364-991c8cbd153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ServiceSearchProperties" minOccurs="0"/>
                <xsd:element ref="ns3:MediaLengthInSeconds" minOccurs="0"/>
                <xsd:element ref="ns3:MediaServiceLocation" minOccurs="0"/>
                <xsd:element ref="ns1:_ip_UnifiedCompliancePolicyProperties" minOccurs="0"/>
                <xsd:element ref="ns1:_ip_UnifiedCompliancePolicyUIAc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0d94e7-0998-421a-9a37-1a2d29eb1f8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6e71dcaa-6c48-429c-9a6a-deb5d2e1838c}" ma:internalName="TaxCatchAll" ma:showField="CatchAllData" ma:web="a50d94e7-0998-421a-9a37-1a2d29eb1f8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aa96d4-44a8-4eec-8364-991c8cbd15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400b7378-8805-4bd4-9e3b-2dccaabc74b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eaa96d4-44a8-4eec-8364-991c8cbd153d">
      <Terms xmlns="http://schemas.microsoft.com/office/infopath/2007/PartnerControls"/>
    </lcf76f155ced4ddcb4097134ff3c332f>
    <TaxCatchAll xmlns="a50d94e7-0998-421a-9a37-1a2d29eb1f8a" xsi:nil="true"/>
    <SharedWithUsers xmlns="a50d94e7-0998-421a-9a37-1a2d29eb1f8a">
      <UserInfo>
        <DisplayName>MJ Tan</DisplayName>
        <AccountId>18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77AC0369-EDD0-4EAD-94A1-59C5791B75A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BF14ED-0CB8-4B40-B01A-CF55CF9B5BC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50d94e7-0998-421a-9a37-1a2d29eb1f8a"/>
    <ds:schemaRef ds:uri="2eaa96d4-44a8-4eec-8364-991c8cbd15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A76E8A1-CE54-4410-8657-C5D25A2172F1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91BCF26C-008C-4719-A914-B7388C834B30}">
  <ds:schemaRefs>
    <ds:schemaRef ds:uri="http://schemas.microsoft.com/office/2006/metadata/properties"/>
    <ds:schemaRef ds:uri="http://schemas.microsoft.com/office/infopath/2007/PartnerControls"/>
    <ds:schemaRef ds:uri="2eaa96d4-44a8-4eec-8364-991c8cbd153d"/>
    <ds:schemaRef ds:uri="a50d94e7-0998-421a-9a37-1a2d29eb1f8a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Hojas de cálculo</vt:lpstr>
      </vt:variant>
      <vt:variant>
        <vt:i4>28</vt:i4>
      </vt:variant>
      <vt:variant>
        <vt:lpstr>Rangos con nombre</vt:lpstr>
      </vt:variant>
      <vt:variant>
        <vt:i4>1</vt:i4>
      </vt:variant>
    </vt:vector>
  </HeadingPairs>
  <TitlesOfParts>
    <vt:vector size="29" baseType="lpstr">
      <vt:lpstr>CHINA</vt:lpstr>
      <vt:lpstr>USA</vt:lpstr>
      <vt:lpstr>Freight matrix</vt:lpstr>
      <vt:lpstr>BRAZIL domestic</vt:lpstr>
      <vt:lpstr>INDIA</vt:lpstr>
      <vt:lpstr>FOB origin</vt:lpstr>
      <vt:lpstr>EU</vt:lpstr>
      <vt:lpstr>ARB BRZ 2022</vt:lpstr>
      <vt:lpstr>ARB BRZ 2024_25</vt:lpstr>
      <vt:lpstr>ARB BRZ 2023 (no tax)</vt:lpstr>
      <vt:lpstr>mkt data</vt:lpstr>
      <vt:lpstr>settlement day</vt:lpstr>
      <vt:lpstr>PLATTS&amp;OPIS</vt:lpstr>
      <vt:lpstr>CU</vt:lpstr>
      <vt:lpstr>NYH</vt:lpstr>
      <vt:lpstr>T2</vt:lpstr>
      <vt:lpstr>B3 ETH</vt:lpstr>
      <vt:lpstr>B3 ETH (OI)</vt:lpstr>
      <vt:lpstr>CORN</vt:lpstr>
      <vt:lpstr>RBOB</vt:lpstr>
      <vt:lpstr>Sugar 11</vt:lpstr>
      <vt:lpstr>BRL USD</vt:lpstr>
      <vt:lpstr>EUR USD</vt:lpstr>
      <vt:lpstr>euro spot</vt:lpstr>
      <vt:lpstr>ESALQ Paulinia</vt:lpstr>
      <vt:lpstr>ESALQ Hydrous Ribeirao</vt:lpstr>
      <vt:lpstr>gasoline arbitrage</vt:lpstr>
      <vt:lpstr>Gasoline vs Hydrous SP</vt:lpstr>
      <vt:lpstr>'mkt data'!Área_de_impresión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Priscilla Domingues</dc:creator>
  <cp:keywords/>
  <dc:description/>
  <cp:lastModifiedBy>Carlos Mingo Fernandez</cp:lastModifiedBy>
  <cp:revision/>
  <dcterms:created xsi:type="dcterms:W3CDTF">2015-02-06T09:32:23Z</dcterms:created>
  <dcterms:modified xsi:type="dcterms:W3CDTF">2025-10-28T12:11:48Z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0x010100AF23C47E8168354A89C6210A94E989DA</vt:lpwstr>
  </property>
  <property fmtid="{D5CDD505-2E9C-101B-9397-08002B2CF9AE}" pid="3" name="Order">
    <vt:r8>6800</vt:r8>
  </property>
  <property fmtid="{D5CDD505-2E9C-101B-9397-08002B2CF9AE}" pid="4" name="MediaServiceImageTags">
    <vt:lpwstr/>
  </property>
</Properties>
</file>